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30" windowHeight="14210"/>
  </bookViews>
  <sheets>
    <sheet name="健康谷路" sheetId="13" r:id="rId1"/>
  </sheets>
  <definedNames>
    <definedName name="_xlnm._FilterDatabase" localSheetId="0" hidden="1">健康谷路!$1:$596</definedName>
  </definedName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2" name="ID_E2D05E559BEA4040918177C3D0A97F0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575030" y="13493750"/>
          <a:ext cx="5748655" cy="13481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" name="ID_54281D14510E4490AFD836A4B47B46E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575030" y="7473950"/>
          <a:ext cx="6339205" cy="23482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" name="ID_B7B0F3F5069C4EA5A5FD45EEB7EBAF4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75030" y="14865350"/>
          <a:ext cx="6558280" cy="26339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" name="ID_328025A202884F2FA278CA641BB29F5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239210" y="44030900"/>
          <a:ext cx="6024880" cy="17195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" name="ID_F57CEEA886C94249A604D1C861B93F0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209395" y="49639220"/>
          <a:ext cx="5481955" cy="18148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" name="ID_A79AAF3CC7E34FB6A11A79C0D84D3E8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201775" y="25867995"/>
          <a:ext cx="1043305" cy="7004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" name="ID_55BA1042FAD14D8193A95FC7144F241A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201775" y="30062805"/>
          <a:ext cx="1224280" cy="6813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" name="ID_9D36D12753CF4FDC9D54CA1E34AC0B8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87340" y="85979000"/>
          <a:ext cx="4672330" cy="18815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1" name="ID_1747A80355C040B196ED5CED93B718DF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691130" y="177518060"/>
          <a:ext cx="4710430" cy="24625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2" name="ID_F3E135BFF0414C1285C9A7F822D16FC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387340" y="58712735"/>
          <a:ext cx="2386330" cy="19005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3" name="ID_E14ECFEC98C64BF690C8A25F132531B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541395" y="64305815"/>
          <a:ext cx="6615430" cy="47009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" name="ID_D1A32EC4DA024BA489A4C5AFA20A1B4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541395" y="65704085"/>
          <a:ext cx="6653530" cy="46532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" name="ID_C234DCD3D4B04F2BA13156468DC46C9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541395" y="67113150"/>
          <a:ext cx="6682105" cy="46437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" name="ID_24A1CB8BFEDA4D08A9E3D2CFB5E4AC9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541395" y="67801490"/>
          <a:ext cx="6691630" cy="46818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" name="ID_C54BB303DCC14AD3B6BE8FD78E5B754D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541395" y="78288515"/>
          <a:ext cx="6615430" cy="45961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" name="ID_828F0877A5DA436B9495369C669EE76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541395" y="78987650"/>
          <a:ext cx="6634480" cy="46628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" name="ID_92F3F022098E4946A49C3AC7885E9DAB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541395" y="62208410"/>
          <a:ext cx="5815330" cy="40722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" name="ID_09BF6A3806A94AADB61692291528F81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541395" y="62907545"/>
          <a:ext cx="5767705" cy="40627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" name="ID_D889C5E071554D49B679DDD9D12D018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541395" y="63606680"/>
          <a:ext cx="5767705" cy="40722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" name="ID_613EB40A790645BDA3AF514448D61C5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541395" y="116041805"/>
          <a:ext cx="5967730" cy="42246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" name="ID_E056E0AC62644E77837BE97F3A7F734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541395" y="116740940"/>
          <a:ext cx="4958080" cy="39579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" name="ID_94329A4AC96345DF8D5ADD23610C6A9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541395" y="117440075"/>
          <a:ext cx="5672455" cy="41675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4" name="ID_CEEB3C12F89F457ABEC494DDC3C62F5F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541395" y="118139210"/>
          <a:ext cx="3796030" cy="30721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6" name="ID_E27258A54EF241D6AB4C0BEB37CD7CFF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41395" y="118838345"/>
          <a:ext cx="5234305" cy="36626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7" name="ID_FAA2C140F12A44F4A01FA2D397F9498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541395" y="119537480"/>
          <a:ext cx="3472180" cy="29292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8" name="ID_F8614E965E454243B9A254E604FE7D9E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541395" y="120236615"/>
          <a:ext cx="4824730" cy="32626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9" name="ID_69D00C96A60F4C83A951447BF11E6404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541395" y="120935750"/>
          <a:ext cx="3967480" cy="33674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0" name="ID_8727DA29D374482CAE90AC327E62CF2B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541395" y="121634885"/>
          <a:ext cx="4919980" cy="35007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1" name="ID_536C5BABE9AA4307A2A8D4565FC0295F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541395" y="122334020"/>
          <a:ext cx="3024505" cy="25387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" name="ID_EE74B7E215144650BBB1E8232B0711C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541395" y="252693170"/>
          <a:ext cx="4691380" cy="8432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3" name="ID_09361D8982D348D8AEAA40288BD104A7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541395" y="267007340"/>
          <a:ext cx="4662805" cy="9194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5" name="ID_771F0EF185494AC5BFAA48A7707AEB7F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541395" y="267693140"/>
          <a:ext cx="5005705" cy="32531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4" name="ID_6C2CC8AAE20041B7A3360A7ECC884BDC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541395" y="185640980"/>
          <a:ext cx="4824730" cy="22529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6" name="ID_4D8F90649CE24E1EA1C5B23919215E39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541395" y="192813305"/>
          <a:ext cx="4767580" cy="17481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7" name="ID_1DA2DFA3154941959FE8350204747FAD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541395" y="132821045"/>
          <a:ext cx="6672580" cy="46437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8" name="ID_9E960E7D06AE4C92BE620495E07DA64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541395" y="134219315"/>
          <a:ext cx="6653530" cy="46723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9" name="ID_1635E8BC50CB47F2B9F562423294534E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027555" y="134219315"/>
          <a:ext cx="6653530" cy="46818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0" name="ID_EDA54D3FFE14447C8B88BE1F5A239E05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541395" y="134918450"/>
          <a:ext cx="6729730" cy="46913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1" name="ID_FAB9244044BC47EAAB76C848BD224FB6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027555" y="132821045"/>
          <a:ext cx="6729730" cy="46247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2" name="ID_26E6BE6D8D8F498890A18B5E8BC33366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2027555" y="6292215"/>
          <a:ext cx="6710680" cy="47199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3" name="ID_9A5CD719FE6E417A819F65B958222F96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3541395" y="163582985"/>
          <a:ext cx="6482080" cy="34721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5" name="ID_D217FA2E1B50427FA83399134467E750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3541395" y="171890690"/>
          <a:ext cx="4481830" cy="29959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7" name="ID_8A21FA0ADB554094B821D2B5F5D84B2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541395" y="173948090"/>
          <a:ext cx="3710305" cy="29864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8" name="ID_070E3C8C1AA2499B89DAE2B376D7F557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3541395" y="178062890"/>
          <a:ext cx="5681980" cy="42056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9" name="ID_DB7C5987611149E888B3869B5014200E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3541395" y="178748690"/>
          <a:ext cx="5300980" cy="16624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0" name="ID_B38C5670DE04412685AA0B82397FE172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541395" y="179434490"/>
          <a:ext cx="4900930" cy="11385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1" name="ID_BCE653A430154C2D9639775C64327521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3541395" y="180120290"/>
          <a:ext cx="5310505" cy="9004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2" name="ID_2517E1361E814C578B295F43226C695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541395" y="180806090"/>
          <a:ext cx="5110480" cy="10623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3" name="ID_CB71858C08FD404B92FB8691CEA1E9A4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541395" y="181491890"/>
          <a:ext cx="5701030" cy="9766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4" name="ID_1497C32E7037477EBE23621A55D3FE17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541395" y="182196740"/>
          <a:ext cx="4424680" cy="46628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6" name="ID_65C39F5214544116B70CC781C405AF7B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3541395" y="183549290"/>
          <a:ext cx="4719955" cy="43199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7" name="ID_1C5D5A29467849B0852AE2671C01A53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3541395" y="184235090"/>
          <a:ext cx="5224780" cy="43294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9" name="ID_86741BD5DC7E4AB3885BFDA6A394BB92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541395" y="185606690"/>
          <a:ext cx="4224655" cy="49676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4" name="ID_CC5DDE6B6B564150AAF0561A6D3D60B6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3541395" y="169852340"/>
          <a:ext cx="5824855" cy="58248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6" name="ID_030DAFF9792C4E17AA56B453BFBEF2C3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3541395" y="175858805"/>
          <a:ext cx="5967730" cy="12433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5" name="ID_C71945EA8C47405083C2DAB605496B44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3541395" y="186145805"/>
          <a:ext cx="5720080" cy="32816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8" name="ID_499C014DD3D942508923A54CB99E1024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3541395" y="186831605"/>
          <a:ext cx="5281930" cy="22910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1" name="ID_FD8C647249CA41C9B07A0D7CE2283741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3541395" y="60111005"/>
          <a:ext cx="4967605" cy="38055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2" name="ID_04D3806CCDF944A68E1CDEE469CF0BD5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541395" y="60810140"/>
          <a:ext cx="3481705" cy="32912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0" name="ID_FA5CCBD34E9E49A28B99079A0FF66789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3541395" y="11885295"/>
          <a:ext cx="5415280" cy="38627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4" name="ID_83E48EB96CC646B0BB8DB840D65AE4B7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3541395" y="11186160"/>
          <a:ext cx="5824855" cy="41198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5" name="ID_9D382BCF505B43A8955E5C763C77FF17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4391660" y="11186160"/>
          <a:ext cx="5167630" cy="31483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6" name="ID_411F798CB47746698B46B752736D3A4C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3541395" y="39151560"/>
          <a:ext cx="8644255" cy="41389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3" name="ID_8876C17C933E46408E73BEB3B9B53C33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5052040" y="5593080"/>
          <a:ext cx="6948805" cy="30435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8" name="ID_E7D3F84088EA41869ABDFA58AEA1C7EC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5052040" y="38437820"/>
          <a:ext cx="6634480" cy="22815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9" name="ID_29682FD1182A42FA8EAE407EE509025B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6237605" y="4893945"/>
          <a:ext cx="4615180" cy="15481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0" name="ID_0AE77AA7DFC44648BA89ACA194209C41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3541395" y="16080105"/>
          <a:ext cx="5891530" cy="41294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1" name="ID_67DD2F7AEEBC42A38AF55653AC500C2B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3541395" y="15380970"/>
          <a:ext cx="5910580" cy="41770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3" name="ID_C1A4E028E6644FDDB8F4BF906B9A8114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3541395" y="14681835"/>
          <a:ext cx="6158230" cy="8813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6" name="ID_521C4666D54247219750A59F05037043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3541395" y="135416925"/>
          <a:ext cx="5224780" cy="37865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7" name="ID_FBB4275CD2C14FB5B62032811B5406C5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3541395" y="134018655"/>
          <a:ext cx="5177155" cy="36341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8" name="ID_E7DE654439D743C6A64809C7F5C579B3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3541395" y="134717790"/>
          <a:ext cx="5062855" cy="36626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9" name="ID_849C29719AC84DCEA79629FC3FBF9188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3541395" y="135416925"/>
          <a:ext cx="5691505" cy="40722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0" name="ID_16BC35D3B696423A891B5D8FADEFC511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3541395" y="136116060"/>
          <a:ext cx="5862955" cy="39865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2" name="ID_653CE872B0174DD796BA45A0013B07A2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3541395" y="137514330"/>
          <a:ext cx="5729605" cy="40627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4" name="ID_83E782DE2B694D29B674C000622F652C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3541395" y="156390975"/>
          <a:ext cx="5748655" cy="39579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5" name="ID_68EF697C814B47C3845AD17109AFA9E1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3541395" y="157090110"/>
          <a:ext cx="5729605" cy="39674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6" name="ID_0CEC1F72D1864B989111759157911735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3541395" y="163382325"/>
          <a:ext cx="7806055" cy="53867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7" name="ID_5E09CC7BFC8042B091BC72E1627356E9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541395" y="164081460"/>
          <a:ext cx="7672705" cy="51485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8" name="ID_2F73BE54476448DEAC6C4376B363B101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6237605" y="113044605"/>
          <a:ext cx="6158230" cy="37293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9" name="ID_1DB06131FF3047C6AAE41D786C6BF80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3541395" y="113743740"/>
          <a:ext cx="6348730" cy="44437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0" name="ID_F1DD8EC09C2346EBA6C1E4DFBEACCFC7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3541395" y="241205385"/>
          <a:ext cx="6701155" cy="47104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1" name="ID_1CBE08D2EAD54E1AB291910C6F8C97F8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2691130" y="208126965"/>
          <a:ext cx="6072505" cy="22148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7" name="ID_50347C3F090148FAB93D02C3A3713162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3556000" y="312027570"/>
          <a:ext cx="3919855" cy="58915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2" name="ID_51CDA3DCDE394052AF723123B8E6C4E1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3556000" y="314328175"/>
          <a:ext cx="5615305" cy="11576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4" name="ID_7C1B60EA620D4D4798E0285DF6C080A1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3556000" y="372767225"/>
          <a:ext cx="5139055" cy="51581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3" name="ID_C08BABABD92B40DB8FA72AEE298B217E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3556000" y="355126290"/>
          <a:ext cx="3243580" cy="40722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2" name="ID_5E1CAE9748A3496B83E78E434A5FEB6A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3556000" y="368485420"/>
          <a:ext cx="7025005" cy="27387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3" name="ID_961AD6BB3602461A9836CDA7B79AF984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3556000" y="369171220"/>
          <a:ext cx="5443855" cy="6146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5" name="ID_4E40F01657FE4EA19E0CC39D863FF6CF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3556000" y="49011205"/>
          <a:ext cx="5273040" cy="390906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1" name="ID_742C9591CAEA4BE4B5FFCABF61F5714A" descr="9775c91da074823fe03e3226b0a8b4a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3564255" y="361509945"/>
          <a:ext cx="9518015" cy="6754495"/>
        </a:xfrm>
        <a:prstGeom prst="rect">
          <a:avLst/>
        </a:prstGeom>
      </xdr:spPr>
    </xdr:pic>
  </etc:cellImage>
  <etc:cellImage>
    <xdr:pic>
      <xdr:nvPicPr>
        <xdr:cNvPr id="94" name="ID_8ABB9984D62242A9BB2CCCB62B4BE295" descr="1b54a27b24e0ac23ea88df0c42b5188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3564255" y="363391450"/>
          <a:ext cx="9019540" cy="6170930"/>
        </a:xfrm>
        <a:prstGeom prst="rect">
          <a:avLst/>
        </a:prstGeom>
      </xdr:spPr>
    </xdr:pic>
  </etc:cellImage>
  <etc:cellImage>
    <xdr:pic>
      <xdr:nvPicPr>
        <xdr:cNvPr id="97" name="ID_FE28E0A0240F438CB102C889EDD1B0DD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3556000" y="403472650"/>
          <a:ext cx="2300605" cy="50342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9" name="ID_013E9EB523554ACABE78B10A013A1F6F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3556000" y="404158450"/>
          <a:ext cx="5224780" cy="3384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0" name="ID_6D618FDFC461488FB6879C24F1FC5B11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3556000" y="389641715"/>
          <a:ext cx="6405880" cy="22148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1" name="ID_A070B9D9C7384F9D825A187D98168AA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3556000" y="356707440"/>
          <a:ext cx="6301105" cy="44532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5" name="ID_0C4DE71FC7274CAC946493CE14F2D75F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3612515" y="10158730"/>
          <a:ext cx="3843655" cy="29006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2" name="ID_DDD1C28C1F62403E969DF0C80B209B05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2035810" y="234409615"/>
          <a:ext cx="5264785" cy="20193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5" name="ID_ABD82CE785DD4B049B873B5D371A1C9C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25323165" y="4202430"/>
          <a:ext cx="5862955" cy="29673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6" name="ID_D67B8400E00B433B8AFB1E80B5AB347C" descr="1715067003897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29290010" y="2105025"/>
          <a:ext cx="6815455" cy="596265"/>
        </a:xfrm>
        <a:prstGeom prst="rect">
          <a:avLst/>
        </a:prstGeom>
      </xdr:spPr>
    </xdr:pic>
  </etc:cellImage>
  <etc:cellImage>
    <xdr:pic>
      <xdr:nvPicPr>
        <xdr:cNvPr id="98" name="ID_6E812DA4C6B84004B71B4C9FB3F2DA01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4409440" y="317191390"/>
          <a:ext cx="6834505" cy="51295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2" name="ID_43F4DE657BAD4D53999E3440C59A4DAE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3556000" y="326937370"/>
          <a:ext cx="6872605" cy="512000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3" name="ID_14397AEF123549C1B61E76003D0918DF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3556000" y="330262230"/>
          <a:ext cx="6863080" cy="507238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4" name="ID_D02E52D890BA461CB9A87721F7B3737A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3556000" y="4902835"/>
          <a:ext cx="2900680" cy="14338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6" name="ID_FA720E2A2562425A93B2B8CA1CE4D1C3" descr="39a7d9d267afb9289fcc3b6e314b15c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3556000" y="25691465"/>
          <a:ext cx="3192145" cy="1856740"/>
        </a:xfrm>
        <a:prstGeom prst="rect">
          <a:avLst/>
        </a:prstGeom>
      </xdr:spPr>
    </xdr:pic>
  </etc:cellImage>
</etc:cellImages>
</file>

<file path=xl/sharedStrings.xml><?xml version="1.0" encoding="utf-8"?>
<sst xmlns="http://schemas.openxmlformats.org/spreadsheetml/2006/main" count="4099" uniqueCount="1224">
  <si>
    <t>·</t>
  </si>
  <si>
    <r>
      <rPr>
        <sz val="11"/>
        <rFont val="宋体"/>
        <charset val="134"/>
      </rPr>
      <t>路基工程运输车运距</t>
    </r>
  </si>
  <si>
    <r>
      <rPr>
        <sz val="11"/>
        <color theme="1"/>
        <rFont val="宋体"/>
        <charset val="134"/>
      </rPr>
      <t>场内运输运距：</t>
    </r>
    <r>
      <rPr>
        <sz val="11"/>
        <color theme="1"/>
        <rFont val="Times New Roman"/>
        <charset val="134"/>
      </rPr>
      <t>220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宋体"/>
        <charset val="134"/>
      </rPr>
      <t>外弃土方运距：</t>
    </r>
    <r>
      <rPr>
        <sz val="11"/>
        <color theme="1"/>
        <rFont val="Times New Roman"/>
        <charset val="134"/>
      </rPr>
      <t>21</t>
    </r>
    <r>
      <rPr>
        <sz val="11"/>
        <color theme="1"/>
        <rFont val="宋体"/>
        <charset val="134"/>
      </rPr>
      <t>千米。</t>
    </r>
  </si>
  <si>
    <r>
      <rPr>
        <sz val="18"/>
        <rFont val="宋体"/>
        <charset val="134"/>
      </rPr>
      <t>健康谷路</t>
    </r>
  </si>
  <si>
    <r>
      <rPr>
        <sz val="11"/>
        <rFont val="宋体"/>
        <charset val="134"/>
      </rPr>
      <t>路面工程运输车运距</t>
    </r>
  </si>
  <si>
    <r>
      <rPr>
        <sz val="11"/>
        <color theme="1"/>
        <rFont val="宋体"/>
        <charset val="134"/>
      </rPr>
      <t>供应商与现场距离：水稳运距</t>
    </r>
    <r>
      <rPr>
        <sz val="11"/>
        <color theme="1"/>
        <rFont val="Times New Roman"/>
        <charset val="134"/>
      </rPr>
      <t>20</t>
    </r>
    <r>
      <rPr>
        <sz val="11"/>
        <color theme="1"/>
        <rFont val="宋体"/>
        <charset val="134"/>
      </rPr>
      <t>千米；沥青</t>
    </r>
    <r>
      <rPr>
        <sz val="11"/>
        <color theme="1"/>
        <rFont val="Times New Roman"/>
        <charset val="134"/>
      </rPr>
      <t>38</t>
    </r>
    <r>
      <rPr>
        <sz val="11"/>
        <color theme="1"/>
        <rFont val="宋体"/>
        <charset val="134"/>
      </rPr>
      <t>千米。</t>
    </r>
    <r>
      <rPr>
        <sz val="11"/>
        <color rgb="FF00B050"/>
        <rFont val="宋体"/>
        <charset val="134"/>
      </rPr>
      <t>货车吨位</t>
    </r>
    <r>
      <rPr>
        <sz val="11"/>
        <color rgb="FF00B050"/>
        <rFont val="Times New Roman"/>
        <charset val="134"/>
      </rPr>
      <t>30-36</t>
    </r>
    <r>
      <rPr>
        <sz val="11"/>
        <color rgb="FF00B050"/>
        <rFont val="宋体"/>
        <charset val="134"/>
      </rPr>
      <t>吨每车。</t>
    </r>
  </si>
  <si>
    <r>
      <rPr>
        <sz val="10"/>
        <rFont val="宋体"/>
        <charset val="134"/>
      </rPr>
      <t>序号</t>
    </r>
  </si>
  <si>
    <r>
      <rPr>
        <sz val="10"/>
        <rFont val="宋体"/>
        <charset val="134"/>
      </rPr>
      <t>项目编码</t>
    </r>
  </si>
  <si>
    <r>
      <rPr>
        <sz val="10"/>
        <rFont val="宋体"/>
        <charset val="134"/>
      </rPr>
      <t>单位工程</t>
    </r>
  </si>
  <si>
    <r>
      <rPr>
        <sz val="10"/>
        <rFont val="宋体"/>
        <charset val="134"/>
      </rPr>
      <t>分部工程</t>
    </r>
  </si>
  <si>
    <r>
      <rPr>
        <sz val="10"/>
        <rFont val="宋体"/>
        <charset val="134"/>
      </rPr>
      <t>分项工程</t>
    </r>
  </si>
  <si>
    <r>
      <rPr>
        <sz val="10"/>
        <rFont val="宋体"/>
        <charset val="134"/>
      </rPr>
      <t>项目特征描述</t>
    </r>
  </si>
  <si>
    <r>
      <rPr>
        <sz val="10"/>
        <rFont val="宋体"/>
        <charset val="134"/>
      </rPr>
      <t>材料</t>
    </r>
  </si>
  <si>
    <r>
      <rPr>
        <sz val="10"/>
        <rFont val="宋体"/>
        <charset val="134"/>
      </rPr>
      <t>计量单位</t>
    </r>
  </si>
  <si>
    <r>
      <rPr>
        <sz val="10"/>
        <rFont val="宋体"/>
        <charset val="134"/>
      </rPr>
      <t>工程量</t>
    </r>
  </si>
  <si>
    <r>
      <rPr>
        <b/>
        <sz val="10"/>
        <color rgb="FFFF0000"/>
        <rFont val="宋体"/>
        <charset val="134"/>
      </rPr>
      <t>材料名称</t>
    </r>
  </si>
  <si>
    <r>
      <rPr>
        <b/>
        <sz val="10"/>
        <rFont val="宋体"/>
        <charset val="134"/>
      </rPr>
      <t>材料总量</t>
    </r>
  </si>
  <si>
    <r>
      <rPr>
        <b/>
        <sz val="10"/>
        <rFont val="宋体"/>
        <charset val="134"/>
      </rPr>
      <t>单位</t>
    </r>
  </si>
  <si>
    <r>
      <rPr>
        <b/>
        <sz val="10"/>
        <color rgb="FFFF0000"/>
        <rFont val="宋体"/>
        <charset val="134"/>
      </rPr>
      <t>材料碳排放因子</t>
    </r>
  </si>
  <si>
    <r>
      <rPr>
        <b/>
        <sz val="10"/>
        <color rgb="FFFF0000"/>
        <rFont val="宋体"/>
        <charset val="134"/>
      </rPr>
      <t>单位</t>
    </r>
  </si>
  <si>
    <r>
      <rPr>
        <b/>
        <sz val="10"/>
        <rFont val="宋体"/>
        <charset val="134"/>
      </rPr>
      <t>碳排放量</t>
    </r>
    <r>
      <rPr>
        <b/>
        <sz val="10"/>
        <rFont val="Times New Roman"/>
        <charset val="134"/>
      </rPr>
      <t>=</t>
    </r>
    <r>
      <rPr>
        <b/>
        <sz val="10"/>
        <rFont val="宋体"/>
        <charset val="134"/>
      </rPr>
      <t>材料消耗量</t>
    </r>
    <r>
      <rPr>
        <b/>
        <sz val="10"/>
        <rFont val="Times New Roman"/>
        <charset val="134"/>
      </rPr>
      <t>*</t>
    </r>
    <r>
      <rPr>
        <b/>
        <sz val="10"/>
        <rFont val="宋体"/>
        <charset val="134"/>
      </rPr>
      <t>材料碳排放因子</t>
    </r>
  </si>
  <si>
    <t>运输材料</t>
  </si>
  <si>
    <r>
      <rPr>
        <b/>
        <sz val="10"/>
        <rFont val="宋体"/>
        <charset val="134"/>
      </rPr>
      <t>材料重量</t>
    </r>
    <r>
      <rPr>
        <b/>
        <sz val="10"/>
        <rFont val="Times New Roman"/>
        <charset val="134"/>
      </rPr>
      <t>(t)</t>
    </r>
  </si>
  <si>
    <r>
      <rPr>
        <sz val="10"/>
        <rFont val="宋体"/>
        <charset val="134"/>
      </rPr>
      <t>运输距离（</t>
    </r>
    <r>
      <rPr>
        <sz val="10"/>
        <rFont val="Times New Roman"/>
        <charset val="134"/>
      </rPr>
      <t>KM</t>
    </r>
    <r>
      <rPr>
        <sz val="10"/>
        <rFont val="宋体"/>
        <charset val="134"/>
      </rPr>
      <t>）</t>
    </r>
  </si>
  <si>
    <r>
      <rPr>
        <b/>
        <sz val="10"/>
        <color rgb="FFFF0000"/>
        <rFont val="宋体"/>
        <charset val="134"/>
      </rPr>
      <t>运输汽车类型</t>
    </r>
  </si>
  <si>
    <r>
      <rPr>
        <b/>
        <sz val="10"/>
        <color rgb="FFFF0000"/>
        <rFont val="宋体"/>
        <charset val="134"/>
      </rPr>
      <t>运输碳排放因子（运输汽车</t>
    </r>
    <r>
      <rPr>
        <b/>
        <sz val="10"/>
        <color rgb="FFFF0000"/>
        <rFont val="Times New Roman"/>
        <charset val="134"/>
      </rPr>
      <t>d</t>
    </r>
    <r>
      <rPr>
        <b/>
        <sz val="10"/>
        <color rgb="FFFF0000"/>
        <rFont val="宋体"/>
        <charset val="134"/>
      </rPr>
      <t>运输单位重量或体积材料</t>
    </r>
    <r>
      <rPr>
        <b/>
        <sz val="10"/>
        <color rgb="FFFF0000"/>
        <rFont val="Times New Roman"/>
        <charset val="134"/>
      </rPr>
      <t>i</t>
    </r>
    <r>
      <rPr>
        <b/>
        <sz val="10"/>
        <color rgb="FFFF0000"/>
        <rFont val="宋体"/>
        <charset val="134"/>
      </rPr>
      <t>每千米所消耗碳排放量）</t>
    </r>
  </si>
  <si>
    <r>
      <rPr>
        <b/>
        <sz val="10"/>
        <rFont val="宋体"/>
        <charset val="134"/>
      </rPr>
      <t>碳排放量</t>
    </r>
    <r>
      <rPr>
        <b/>
        <sz val="10"/>
        <rFont val="Times New Roman"/>
        <charset val="134"/>
      </rPr>
      <t>=</t>
    </r>
    <r>
      <rPr>
        <b/>
        <sz val="10"/>
        <rFont val="宋体"/>
        <charset val="134"/>
      </rPr>
      <t>运输重量</t>
    </r>
    <r>
      <rPr>
        <b/>
        <sz val="10"/>
        <rFont val="Times New Roman"/>
        <charset val="134"/>
      </rPr>
      <t>*</t>
    </r>
    <r>
      <rPr>
        <b/>
        <sz val="10"/>
        <rFont val="宋体"/>
        <charset val="134"/>
      </rPr>
      <t>运输距离</t>
    </r>
    <r>
      <rPr>
        <b/>
        <sz val="10"/>
        <rFont val="Times New Roman"/>
        <charset val="134"/>
      </rPr>
      <t>*</t>
    </r>
    <r>
      <rPr>
        <b/>
        <sz val="10"/>
        <rFont val="宋体"/>
        <charset val="134"/>
      </rPr>
      <t>运输碳排放因子</t>
    </r>
  </si>
  <si>
    <r>
      <rPr>
        <sz val="10"/>
        <rFont val="宋体"/>
        <charset val="134"/>
      </rPr>
      <t>减碳</t>
    </r>
    <r>
      <rPr>
        <sz val="10"/>
        <rFont val="Times New Roman"/>
        <charset val="134"/>
      </rPr>
      <t>/</t>
    </r>
    <r>
      <rPr>
        <sz val="10"/>
        <rFont val="宋体"/>
        <charset val="134"/>
      </rPr>
      <t>降碳</t>
    </r>
    <r>
      <rPr>
        <sz val="10"/>
        <rFont val="Times New Roman"/>
        <charset val="134"/>
      </rPr>
      <t>/</t>
    </r>
    <r>
      <rPr>
        <sz val="10"/>
        <rFont val="宋体"/>
        <charset val="134"/>
      </rPr>
      <t>负碳</t>
    </r>
  </si>
  <si>
    <t>植被固碳系数（单株树木年固碳量）</t>
  </si>
  <si>
    <t>单位</t>
  </si>
  <si>
    <r>
      <rPr>
        <b/>
        <sz val="10"/>
        <rFont val="宋体"/>
        <charset val="134"/>
      </rPr>
      <t>碳汇</t>
    </r>
    <r>
      <rPr>
        <b/>
        <sz val="10"/>
        <rFont val="Times New Roman"/>
        <charset val="134"/>
      </rPr>
      <t>=</t>
    </r>
    <r>
      <rPr>
        <b/>
        <sz val="10"/>
        <rFont val="宋体"/>
        <charset val="134"/>
      </rPr>
      <t>植被量</t>
    </r>
    <r>
      <rPr>
        <b/>
        <sz val="10"/>
        <rFont val="Times New Roman"/>
        <charset val="134"/>
      </rPr>
      <t>*</t>
    </r>
    <r>
      <rPr>
        <b/>
        <sz val="10"/>
        <rFont val="宋体"/>
        <charset val="134"/>
      </rPr>
      <t>植被固碳系数</t>
    </r>
  </si>
  <si>
    <r>
      <rPr>
        <sz val="9"/>
        <color theme="1"/>
        <rFont val="宋体"/>
        <charset val="134"/>
      </rPr>
      <t>备注</t>
    </r>
  </si>
  <si>
    <r>
      <rPr>
        <sz val="9"/>
        <color theme="1"/>
        <rFont val="宋体"/>
        <charset val="134"/>
      </rPr>
      <t>问题清单</t>
    </r>
  </si>
  <si>
    <t>040101001001</t>
  </si>
  <si>
    <r>
      <rPr>
        <sz val="10"/>
        <rFont val="宋体"/>
        <charset val="134"/>
      </rPr>
      <t>路基工程</t>
    </r>
  </si>
  <si>
    <r>
      <rPr>
        <sz val="10"/>
        <rFont val="宋体"/>
        <charset val="134"/>
      </rPr>
      <t>土方工程</t>
    </r>
  </si>
  <si>
    <r>
      <rPr>
        <sz val="10"/>
        <rFont val="宋体"/>
        <charset val="134"/>
      </rPr>
      <t>挖一般土方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</si>
  <si>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部位：全线路基、路床；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土壤类别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原杂填土、素填土等</t>
    </r>
    <r>
      <rPr>
        <sz val="10"/>
        <rFont val="Times New Roman"/>
        <charset val="134"/>
      </rPr>
      <t>;
3.</t>
    </r>
    <r>
      <rPr>
        <sz val="10"/>
        <rFont val="宋体"/>
        <charset val="134"/>
      </rPr>
      <t>挖土深度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综合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本清单子目含挖土、装车费用，外运运费在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余方弃置</t>
    </r>
    <r>
      <rPr>
        <sz val="10"/>
        <rFont val="Times New Roman"/>
        <charset val="134"/>
      </rPr>
      <t>”</t>
    </r>
    <r>
      <rPr>
        <sz val="10"/>
        <rFont val="宋体"/>
        <charset val="134"/>
      </rPr>
      <t>清单中列入</t>
    </r>
  </si>
  <si>
    <t>040101001003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</si>
  <si>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部位：全线路基、路床；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土壤类别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可利用土</t>
    </r>
    <r>
      <rPr>
        <sz val="10"/>
        <rFont val="Times New Roman"/>
        <charset val="134"/>
      </rPr>
      <t>;
3.</t>
    </r>
    <r>
      <rPr>
        <sz val="10"/>
        <rFont val="宋体"/>
        <charset val="134"/>
      </rPr>
      <t>短驳或现场堆土由承包人自行考虑</t>
    </r>
  </si>
  <si>
    <t>040103001001</t>
  </si>
  <si>
    <r>
      <rPr>
        <sz val="10"/>
        <rFont val="宋体"/>
        <charset val="134"/>
      </rPr>
      <t>回填方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</si>
  <si>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密实度要求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填方材料品种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素土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一般路基填方</t>
    </r>
  </si>
  <si>
    <t>040305005001</t>
  </si>
  <si>
    <r>
      <rPr>
        <sz val="10"/>
        <rFont val="宋体"/>
        <charset val="134"/>
      </rPr>
      <t>坡面防护及排水沟</t>
    </r>
  </si>
  <si>
    <r>
      <rPr>
        <sz val="10"/>
        <rFont val="宋体"/>
        <charset val="134"/>
      </rPr>
      <t>护坡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</si>
  <si>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材料品种</t>
    </r>
    <r>
      <rPr>
        <sz val="10"/>
        <rFont val="Times New Roman"/>
        <charset val="134"/>
      </rPr>
      <t>:</t>
    </r>
    <r>
      <rPr>
        <sz val="10"/>
        <color rgb="FFFF0000"/>
        <rFont val="宋体"/>
        <charset val="134"/>
      </rPr>
      <t>喷播植草护坡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成活养护三个月，保存养护九个月</t>
    </r>
  </si>
  <si>
    <r>
      <rPr>
        <sz val="10"/>
        <rFont val="宋体"/>
        <charset val="134"/>
      </rPr>
      <t>植被</t>
    </r>
  </si>
  <si>
    <t>m2</t>
  </si>
  <si>
    <t>kg/m2</t>
  </si>
  <si>
    <t>《建筑碳排放计算导则(试行)》（粤建科〔2021〕235号）</t>
  </si>
  <si>
    <t>040201022001</t>
  </si>
  <si>
    <r>
      <rPr>
        <sz val="10"/>
        <rFont val="宋体"/>
        <charset val="134"/>
      </rPr>
      <t>排水沟、截水沟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</si>
  <si>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预制排水沟安装，预制块采用</t>
    </r>
    <r>
      <rPr>
        <sz val="10"/>
        <rFont val="Times New Roman"/>
        <charset val="134"/>
      </rPr>
      <t>C25</t>
    </r>
    <r>
      <rPr>
        <sz val="10"/>
        <rFont val="宋体"/>
        <charset val="134"/>
      </rPr>
      <t>砼预制，预制块厚度</t>
    </r>
    <r>
      <rPr>
        <sz val="10"/>
        <rFont val="Times New Roman"/>
        <charset val="134"/>
      </rPr>
      <t>8cm
2.M7.5</t>
    </r>
    <r>
      <rPr>
        <sz val="10"/>
        <rFont val="宋体"/>
        <charset val="134"/>
      </rPr>
      <t>水泥砂浆砌缝</t>
    </r>
    <r>
      <rPr>
        <sz val="10"/>
        <rFont val="Times New Roman"/>
        <charset val="134"/>
      </rPr>
      <t xml:space="preserve">
3.5cm</t>
    </r>
    <r>
      <rPr>
        <sz val="10"/>
        <rFont val="宋体"/>
        <charset val="134"/>
      </rPr>
      <t>砂砾石垫层</t>
    </r>
  </si>
  <si>
    <r>
      <rPr>
        <sz val="10"/>
        <rFont val="Times New Roman"/>
        <charset val="134"/>
      </rPr>
      <t>C25</t>
    </r>
    <r>
      <rPr>
        <sz val="10"/>
        <rFont val="宋体"/>
        <charset val="134"/>
      </rPr>
      <t>砼预制</t>
    </r>
  </si>
  <si>
    <t>m3</t>
  </si>
  <si>
    <r>
      <rPr>
        <b/>
        <sz val="10"/>
        <rFont val="Times New Roman"/>
        <charset val="134"/>
      </rPr>
      <t>C25</t>
    </r>
    <r>
      <rPr>
        <b/>
        <sz val="10"/>
        <rFont val="宋体"/>
        <charset val="134"/>
      </rPr>
      <t>混凝土预制块</t>
    </r>
  </si>
  <si>
    <t>C25混凝土</t>
  </si>
  <si>
    <t>kg CO2/m3</t>
  </si>
  <si>
    <r>
      <rPr>
        <sz val="10"/>
        <rFont val="宋体"/>
        <charset val="134"/>
      </rPr>
      <t>重型柴油货车运输</t>
    </r>
    <r>
      <rPr>
        <sz val="10"/>
        <rFont val="Times New Roman"/>
        <charset val="134"/>
      </rPr>
      <t>(</t>
    </r>
    <r>
      <rPr>
        <sz val="10"/>
        <rFont val="宋体"/>
        <charset val="134"/>
      </rPr>
      <t>载重</t>
    </r>
    <r>
      <rPr>
        <sz val="10"/>
        <rFont val="Times New Roman"/>
        <charset val="134"/>
      </rPr>
      <t>30t)</t>
    </r>
  </si>
  <si>
    <t>kgCO2/t·km</t>
  </si>
  <si>
    <r>
      <rPr>
        <sz val="9"/>
        <color theme="1"/>
        <rFont val="宋体"/>
        <charset val="134"/>
      </rPr>
      <t>多种材料</t>
    </r>
  </si>
  <si>
    <t>040101002004</t>
  </si>
  <si>
    <r>
      <rPr>
        <sz val="10"/>
        <rFont val="宋体"/>
        <charset val="134"/>
      </rPr>
      <t>挖排水沟土方</t>
    </r>
  </si>
  <si>
    <r>
      <rPr>
        <sz val="10"/>
        <rFont val="宋体"/>
        <charset val="134"/>
      </rPr>
      <t>路网路基排水在建设期虽具有临时性质，但是道路两侧片区开发未同步进行，因此建议在路基边坡两侧及坡顶设置</t>
    </r>
    <r>
      <rPr>
        <b/>
        <sz val="10"/>
        <color rgb="FFFF0000"/>
        <rFont val="宋体"/>
        <charset val="134"/>
      </rPr>
      <t>预制</t>
    </r>
    <r>
      <rPr>
        <b/>
        <sz val="10"/>
        <color rgb="FFFF0000"/>
        <rFont val="Times New Roman"/>
        <charset val="134"/>
      </rPr>
      <t xml:space="preserve"> C25 </t>
    </r>
    <r>
      <rPr>
        <b/>
        <sz val="10"/>
        <color rgb="FFFF0000"/>
        <rFont val="宋体"/>
        <charset val="134"/>
      </rPr>
      <t>预制块排水边沟</t>
    </r>
    <r>
      <rPr>
        <sz val="10"/>
        <rFont val="宋体"/>
        <charset val="134"/>
      </rPr>
      <t>，保证道路施使用性能。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</si>
  <si>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土壤类别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综合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挖土深度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综合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排水沟</t>
    </r>
  </si>
  <si>
    <t>040103002005</t>
  </si>
  <si>
    <r>
      <rPr>
        <sz val="10"/>
        <rFont val="宋体"/>
        <charset val="134"/>
      </rPr>
      <t>余方弃置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</si>
  <si>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废弃料品种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边沟余土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运距</t>
    </r>
    <r>
      <rPr>
        <sz val="10"/>
        <rFont val="Times New Roman"/>
        <charset val="134"/>
      </rPr>
      <t>:21KM</t>
    </r>
  </si>
  <si>
    <r>
      <rPr>
        <sz val="10"/>
        <rFont val="宋体"/>
        <charset val="134"/>
      </rPr>
      <t>边沟余土</t>
    </r>
  </si>
  <si>
    <t>010101002003</t>
  </si>
  <si>
    <r>
      <rPr>
        <sz val="10"/>
        <rFont val="宋体"/>
        <charset val="134"/>
      </rPr>
      <t>卸土场消纳费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</si>
  <si>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最终以提供的发票金额为准，并提供渣土消纳证明</t>
    </r>
  </si>
  <si>
    <t>040101001002</t>
  </si>
  <si>
    <r>
      <rPr>
        <sz val="10"/>
        <rFont val="宋体"/>
        <charset val="134"/>
      </rPr>
      <t>路基处理工程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</si>
  <si>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部位：路基处理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土壤类别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原杂填土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本清单子目含挖土、装车费用，外运运费在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余方弃置</t>
    </r>
    <r>
      <rPr>
        <sz val="10"/>
        <rFont val="Times New Roman"/>
        <charset val="134"/>
      </rPr>
      <t>”</t>
    </r>
    <r>
      <rPr>
        <sz val="10"/>
        <rFont val="宋体"/>
        <charset val="134"/>
      </rPr>
      <t>清单中列入</t>
    </r>
  </si>
  <si>
    <t>040101001004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</si>
  <si>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部位：路床处理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土壤类别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粘土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本清单子目含挖土、装车费用，外运运费在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余方弃置</t>
    </r>
    <r>
      <rPr>
        <sz val="10"/>
        <rFont val="Times New Roman"/>
        <charset val="134"/>
      </rPr>
      <t>”</t>
    </r>
    <r>
      <rPr>
        <sz val="10"/>
        <rFont val="宋体"/>
        <charset val="134"/>
      </rPr>
      <t>清单中列入</t>
    </r>
  </si>
  <si>
    <t>040103001002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</si>
  <si>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填方材料品种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毛渣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部位：路基处理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运距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自行考虑</t>
    </r>
  </si>
  <si>
    <t>040103001003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</si>
  <si>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填方材料品种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碎石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部位：路基处理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运距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自行考虑</t>
    </r>
  </si>
  <si>
    <t>碎石</t>
  </si>
  <si>
    <t>040103001004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</si>
  <si>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材料品种、规格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中粗砂砾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:K0+360~K0+415</t>
    </r>
    <r>
      <rPr>
        <sz val="10"/>
        <rFont val="宋体"/>
        <charset val="134"/>
      </rPr>
      <t>水塘基础处理</t>
    </r>
  </si>
  <si>
    <t>040103001005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</si>
  <si>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密实度要求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填方材料品种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素土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路基处理段</t>
    </r>
  </si>
  <si>
    <t>040101005001</t>
  </si>
  <si>
    <r>
      <rPr>
        <sz val="10"/>
        <rFont val="宋体"/>
        <charset val="134"/>
      </rPr>
      <t>挖淤泥、流砂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</si>
  <si>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挖掘深度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  <r>
      <rPr>
        <sz val="10"/>
        <rFont val="Times New Roman"/>
        <charset val="134"/>
      </rPr>
      <t xml:space="preserve">
2</t>
    </r>
    <r>
      <rPr>
        <sz val="10"/>
        <rFont val="宋体"/>
        <charset val="134"/>
      </rPr>
      <t>、包含淤泥挖除、短驳或现场堆放、淤泥外运等</t>
    </r>
    <r>
      <rPr>
        <sz val="10"/>
        <rFont val="Times New Roman"/>
        <charset val="134"/>
      </rPr>
      <t xml:space="preserve">
3</t>
    </r>
    <r>
      <rPr>
        <sz val="10"/>
        <rFont val="宋体"/>
        <charset val="134"/>
      </rPr>
      <t>、运距：</t>
    </r>
    <r>
      <rPr>
        <sz val="10"/>
        <rFont val="Times New Roman"/>
        <charset val="134"/>
      </rPr>
      <t>21KM</t>
    </r>
  </si>
  <si>
    <r>
      <rPr>
        <sz val="10"/>
        <rFont val="宋体"/>
        <charset val="134"/>
      </rPr>
      <t>淤泥、流砂</t>
    </r>
  </si>
  <si>
    <t>041107002001</t>
  </si>
  <si>
    <r>
      <rPr>
        <sz val="10"/>
        <rFont val="宋体"/>
        <charset val="134"/>
      </rPr>
      <t>排水、降水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</si>
  <si>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填方材料品种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毛碴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部位：</t>
    </r>
    <r>
      <rPr>
        <sz val="10"/>
        <rFont val="Times New Roman"/>
        <charset val="134"/>
      </rPr>
      <t>K0+230~K0+310</t>
    </r>
    <r>
      <rPr>
        <sz val="10"/>
        <rFont val="宋体"/>
        <charset val="134"/>
      </rPr>
      <t>水塘抽排</t>
    </r>
  </si>
  <si>
    <r>
      <rPr>
        <sz val="9"/>
        <color theme="1"/>
        <rFont val="宋体"/>
        <charset val="134"/>
      </rPr>
      <t>名称核实</t>
    </r>
  </si>
  <si>
    <t>041103001001</t>
  </si>
  <si>
    <r>
      <rPr>
        <sz val="10"/>
        <rFont val="宋体"/>
        <charset val="134"/>
      </rPr>
      <t>围堰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</si>
  <si>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部位：</t>
    </r>
    <r>
      <rPr>
        <sz val="10"/>
        <rFont val="Times New Roman"/>
        <charset val="134"/>
      </rPr>
      <t>K0+230~K0+280</t>
    </r>
    <r>
      <rPr>
        <sz val="10"/>
        <rFont val="宋体"/>
        <charset val="134"/>
      </rPr>
      <t>水塘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材料：素土围堰，就近取土</t>
    </r>
  </si>
  <si>
    <t>040201007001</t>
  </si>
  <si>
    <r>
      <rPr>
        <sz val="10"/>
        <rFont val="宋体"/>
        <charset val="134"/>
      </rPr>
      <t>抛石挤淤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</si>
  <si>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材料品种、规格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抛石挤淤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:K0+360~K0+415</t>
    </r>
    <r>
      <rPr>
        <sz val="10"/>
        <rFont val="宋体"/>
        <charset val="134"/>
      </rPr>
      <t>水塘基础处理</t>
    </r>
  </si>
  <si>
    <t>040203007005</t>
  </si>
  <si>
    <t>施工便道工程</t>
  </si>
  <si>
    <r>
      <rPr>
        <sz val="10"/>
        <rFont val="宋体"/>
        <charset val="134"/>
      </rPr>
      <t>水泥混凝土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</si>
  <si>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混凝土强度等级：</t>
    </r>
    <r>
      <rPr>
        <sz val="10"/>
        <rFont val="Times New Roman"/>
        <charset val="134"/>
      </rPr>
      <t>C30</t>
    </r>
    <r>
      <rPr>
        <sz val="10"/>
        <rFont val="宋体"/>
        <charset val="134"/>
      </rPr>
      <t>混凝土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厚度：</t>
    </r>
    <r>
      <rPr>
        <sz val="10"/>
        <color rgb="FF00B050"/>
        <rFont val="Times New Roman"/>
        <charset val="134"/>
      </rPr>
      <t>20cm</t>
    </r>
    <r>
      <rPr>
        <sz val="10"/>
        <color rgb="FF00B050"/>
        <rFont val="宋体"/>
        <charset val="134"/>
      </rPr>
      <t>厚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部位：施工便道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含道路切灌缝，养护，防滑条</t>
    </r>
  </si>
  <si>
    <r>
      <rPr>
        <sz val="10"/>
        <rFont val="Times New Roman"/>
        <charset val="134"/>
      </rPr>
      <t>C30</t>
    </r>
    <r>
      <rPr>
        <sz val="10"/>
        <rFont val="宋体"/>
        <charset val="134"/>
      </rPr>
      <t>混凝土</t>
    </r>
  </si>
  <si>
    <r>
      <rPr>
        <b/>
        <sz val="12"/>
        <color rgb="FF0000FF"/>
        <rFont val="Calibri"/>
        <charset val="134"/>
      </rPr>
      <t xml:space="preserve">C30 </t>
    </r>
    <r>
      <rPr>
        <b/>
        <sz val="12"/>
        <color rgb="FF0000FF"/>
        <rFont val="宋体"/>
        <charset val="134"/>
      </rPr>
      <t>水泥混凝土</t>
    </r>
  </si>
  <si>
    <t>kg CO2e/m3</t>
  </si>
  <si>
    <r>
      <rPr>
        <sz val="9"/>
        <color theme="1"/>
        <rFont val="宋体"/>
        <charset val="134"/>
      </rPr>
      <t>问题一：</t>
    </r>
    <r>
      <rPr>
        <sz val="9"/>
        <color theme="1"/>
        <rFont val="Times New Roman"/>
        <charset val="134"/>
      </rPr>
      <t>C30</t>
    </r>
    <r>
      <rPr>
        <sz val="9"/>
        <color theme="1"/>
        <rFont val="宋体"/>
        <charset val="134"/>
      </rPr>
      <t>混凝土、水泥距离</t>
    </r>
  </si>
  <si>
    <t>040202015005</t>
  </si>
  <si>
    <t>保通路</t>
  </si>
  <si>
    <r>
      <rPr>
        <sz val="10"/>
        <rFont val="宋体"/>
        <charset val="134"/>
      </rPr>
      <t>水泥稳定碎</t>
    </r>
    <r>
      <rPr>
        <sz val="10"/>
        <rFont val="Times New Roman"/>
        <charset val="134"/>
      </rPr>
      <t>(</t>
    </r>
    <r>
      <rPr>
        <sz val="10"/>
        <rFont val="宋体"/>
        <charset val="134"/>
      </rPr>
      <t>砾）石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</si>
  <si>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保通路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水泥含量</t>
    </r>
    <r>
      <rPr>
        <sz val="10"/>
        <rFont val="Times New Roman"/>
        <charset val="134"/>
      </rPr>
      <t>:</t>
    </r>
    <r>
      <rPr>
        <sz val="10"/>
        <color rgb="FF00B050"/>
        <rFont val="Times New Roman"/>
        <charset val="134"/>
      </rPr>
      <t>4%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厚度</t>
    </r>
    <r>
      <rPr>
        <sz val="10"/>
        <rFont val="Times New Roman"/>
        <charset val="134"/>
      </rPr>
      <t>:</t>
    </r>
    <r>
      <rPr>
        <sz val="10"/>
        <color rgb="FF00B050"/>
        <rFont val="Times New Roman"/>
        <charset val="134"/>
      </rPr>
      <t>20cm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详施工图设计</t>
    </r>
  </si>
  <si>
    <r>
      <rPr>
        <sz val="10"/>
        <rFont val="宋体"/>
        <charset val="134"/>
      </rPr>
      <t>水泥（标准号</t>
    </r>
    <r>
      <rPr>
        <sz val="10"/>
        <rFont val="Times New Roman"/>
        <charset val="134"/>
      </rPr>
      <t xml:space="preserve"> GB/T208-94</t>
    </r>
    <r>
      <rPr>
        <sz val="10"/>
        <rFont val="宋体"/>
        <charset val="134"/>
      </rPr>
      <t>，例如普通硅酸盐水泥密度</t>
    </r>
    <r>
      <rPr>
        <sz val="10"/>
        <rFont val="Times New Roman"/>
        <charset val="134"/>
      </rPr>
      <t>3.0~3.15g/cm³</t>
    </r>
    <r>
      <rPr>
        <sz val="10"/>
        <rFont val="宋体"/>
        <charset val="134"/>
      </rPr>
      <t>，普通硅酸盐水泥</t>
    </r>
    <r>
      <rPr>
        <sz val="10"/>
        <color rgb="FF00B050"/>
        <rFont val="Times New Roman"/>
        <charset val="134"/>
      </rPr>
      <t>1.2-1.3</t>
    </r>
    <r>
      <rPr>
        <sz val="10"/>
        <color rgb="FF00B050"/>
        <rFont val="宋体"/>
        <charset val="134"/>
      </rPr>
      <t>吨</t>
    </r>
    <r>
      <rPr>
        <sz val="10"/>
        <color rgb="FF00B050"/>
        <rFont val="Times New Roman"/>
        <charset val="134"/>
      </rPr>
      <t>/</t>
    </r>
    <r>
      <rPr>
        <sz val="10"/>
        <color rgb="FF00B050"/>
        <rFont val="宋体"/>
        <charset val="134"/>
      </rPr>
      <t>立方米</t>
    </r>
    <r>
      <rPr>
        <sz val="10"/>
        <rFont val="宋体"/>
        <charset val="134"/>
      </rPr>
      <t>）</t>
    </r>
  </si>
  <si>
    <t>普通硅酸盐水泥(市场平均)</t>
  </si>
  <si>
    <t>t</t>
  </si>
  <si>
    <t>kg CO2/t</t>
  </si>
  <si>
    <r>
      <rPr>
        <sz val="10"/>
        <rFont val="宋体"/>
        <charset val="134"/>
      </rPr>
      <t>水泥</t>
    </r>
  </si>
  <si>
    <r>
      <rPr>
        <sz val="9"/>
        <color theme="1"/>
        <rFont val="宋体"/>
        <charset val="134"/>
      </rPr>
      <t>成分计算</t>
    </r>
  </si>
  <si>
    <r>
      <rPr>
        <sz val="9"/>
        <color theme="1"/>
        <rFont val="宋体"/>
        <charset val="134"/>
      </rPr>
      <t>问题二：多合土单位</t>
    </r>
    <r>
      <rPr>
        <sz val="9"/>
        <color theme="1"/>
        <rFont val="Times New Roman"/>
        <charset val="134"/>
      </rPr>
      <t>m2</t>
    </r>
    <r>
      <rPr>
        <sz val="9"/>
        <color theme="1"/>
        <rFont val="宋体"/>
        <charset val="134"/>
      </rPr>
      <t>？</t>
    </r>
  </si>
  <si>
    <t>040202015006</t>
  </si>
  <si>
    <r>
      <rPr>
        <sz val="10"/>
        <rFont val="宋体"/>
        <charset val="134"/>
      </rPr>
      <t>保通路多合土运输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</si>
  <si>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多合土养生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多合土运输：</t>
    </r>
    <r>
      <rPr>
        <sz val="10"/>
        <rFont val="Times New Roman"/>
        <charset val="134"/>
      </rPr>
      <t>15KM</t>
    </r>
  </si>
  <si>
    <t>040203007004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</si>
  <si>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混凝土强度等级：</t>
    </r>
    <r>
      <rPr>
        <sz val="10"/>
        <rFont val="Times New Roman"/>
        <charset val="134"/>
      </rPr>
      <t>C30</t>
    </r>
    <r>
      <rPr>
        <sz val="10"/>
        <rFont val="宋体"/>
        <charset val="134"/>
      </rPr>
      <t>混凝土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厚度：</t>
    </r>
    <r>
      <rPr>
        <sz val="10"/>
        <color rgb="FF00B050"/>
        <rFont val="Times New Roman"/>
        <charset val="134"/>
      </rPr>
      <t>20cm</t>
    </r>
    <r>
      <rPr>
        <sz val="10"/>
        <color rgb="FF00B050"/>
        <rFont val="宋体"/>
        <charset val="134"/>
      </rPr>
      <t>厚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部位：保通路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含切灌缝</t>
    </r>
  </si>
  <si>
    <t>040103001006</t>
  </si>
  <si>
    <r>
      <rPr>
        <sz val="10"/>
        <rFont val="宋体"/>
        <charset val="134"/>
      </rPr>
      <t>土方平衡（道路工程、排水工程）</t>
    </r>
  </si>
  <si>
    <r>
      <rPr>
        <sz val="10"/>
        <rFont val="宋体"/>
        <charset val="134"/>
      </rPr>
      <t>回填方（可利用方平衡）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</si>
  <si>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填方材料品种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素土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填方来源、运距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可利用土，从承包人自定的堆放场地运输至回填点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用于素土和灰土填筑中所需的土方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按压实方计</t>
    </r>
  </si>
  <si>
    <t>040103002004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</si>
  <si>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废弃料品种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杂填土等不可利用土方、路基多余土方、管线沟槽多余土方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运距</t>
    </r>
    <r>
      <rPr>
        <sz val="10"/>
        <rFont val="Times New Roman"/>
        <charset val="134"/>
      </rPr>
      <t>:21KM</t>
    </r>
  </si>
  <si>
    <r>
      <rPr>
        <sz val="10"/>
        <rFont val="宋体"/>
        <charset val="134"/>
      </rPr>
      <t>杂填土等不可利用土方、路基多余土方、管线沟槽多余土方</t>
    </r>
  </si>
  <si>
    <t>010101002002</t>
  </si>
  <si>
    <t>041106001001</t>
  </si>
  <si>
    <r>
      <rPr>
        <sz val="10"/>
        <rFont val="宋体"/>
        <charset val="134"/>
      </rPr>
      <t>挖掘机进出场费</t>
    </r>
  </si>
  <si>
    <t>041106001002</t>
  </si>
  <si>
    <r>
      <rPr>
        <sz val="10"/>
        <rFont val="宋体"/>
        <charset val="134"/>
      </rPr>
      <t>压路机进出场费</t>
    </r>
  </si>
  <si>
    <t>041106001003</t>
  </si>
  <si>
    <r>
      <rPr>
        <sz val="10"/>
        <rFont val="宋体"/>
        <charset val="134"/>
      </rPr>
      <t>摊铺机进出场费及按拆</t>
    </r>
  </si>
  <si>
    <r>
      <rPr>
        <b/>
        <sz val="10"/>
        <color rgb="FFFF0000"/>
        <rFont val="宋体"/>
        <charset val="134"/>
      </rPr>
      <t>材料生产阶段</t>
    </r>
  </si>
  <si>
    <r>
      <rPr>
        <b/>
        <sz val="10"/>
        <color rgb="FFFF0000"/>
        <rFont val="宋体"/>
        <charset val="134"/>
      </rPr>
      <t>材料运输阶段</t>
    </r>
  </si>
  <si>
    <r>
      <rPr>
        <b/>
        <sz val="10"/>
        <color rgb="FFFF0000"/>
        <rFont val="宋体"/>
        <charset val="134"/>
      </rPr>
      <t>竣工交付阶段</t>
    </r>
  </si>
  <si>
    <t>040201021001</t>
  </si>
  <si>
    <r>
      <rPr>
        <sz val="10"/>
        <rFont val="宋体"/>
        <charset val="134"/>
      </rPr>
      <t>道路工程</t>
    </r>
  </si>
  <si>
    <t>机动车道</t>
  </si>
  <si>
    <r>
      <rPr>
        <sz val="10"/>
        <rFont val="宋体"/>
        <charset val="134"/>
      </rPr>
      <t>土工合成材料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</si>
  <si>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机动车行道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材料：防渗土工布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参数：</t>
    </r>
    <r>
      <rPr>
        <sz val="10"/>
        <color rgb="FF00B050"/>
        <rFont val="宋体"/>
        <charset val="134"/>
      </rPr>
      <t>质量</t>
    </r>
    <r>
      <rPr>
        <sz val="10"/>
        <color rgb="FF00B050"/>
        <rFont val="Times New Roman"/>
        <charset val="134"/>
      </rPr>
      <t>500g/m2</t>
    </r>
    <r>
      <rPr>
        <sz val="10"/>
        <rFont val="宋体"/>
        <charset val="134"/>
      </rPr>
      <t>，断裂强度</t>
    </r>
    <r>
      <rPr>
        <sz val="10"/>
        <rFont val="Times New Roman"/>
        <charset val="134"/>
      </rPr>
      <t>≥7.5kN/m</t>
    </r>
    <r>
      <rPr>
        <sz val="10"/>
        <rFont val="宋体"/>
        <charset val="134"/>
      </rPr>
      <t>，断裂伸长率＜</t>
    </r>
    <r>
      <rPr>
        <sz val="10"/>
        <rFont val="Times New Roman"/>
        <charset val="134"/>
      </rPr>
      <t>50%</t>
    </r>
    <r>
      <rPr>
        <sz val="10"/>
        <rFont val="宋体"/>
        <charset val="134"/>
      </rPr>
      <t>，撕裂强度</t>
    </r>
    <r>
      <rPr>
        <sz val="10"/>
        <rFont val="Times New Roman"/>
        <charset val="134"/>
      </rPr>
      <t>≥0.6kN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CBR</t>
    </r>
    <r>
      <rPr>
        <sz val="10"/>
        <rFont val="宋体"/>
        <charset val="134"/>
      </rPr>
      <t>顶破强度</t>
    </r>
    <r>
      <rPr>
        <sz val="10"/>
        <rFont val="Times New Roman"/>
        <charset val="134"/>
      </rPr>
      <t>≥2.75 kN/m</t>
    </r>
    <r>
      <rPr>
        <sz val="10"/>
        <rFont val="宋体"/>
        <charset val="134"/>
      </rPr>
      <t>，垂直渗透系数</t>
    </r>
    <r>
      <rPr>
        <sz val="10"/>
        <rFont val="Times New Roman"/>
        <charset val="134"/>
      </rPr>
      <t>≤1×10-10cm/s</t>
    </r>
    <r>
      <rPr>
        <sz val="10"/>
        <rFont val="宋体"/>
        <charset val="134"/>
      </rPr>
      <t>。</t>
    </r>
  </si>
  <si>
    <r>
      <rPr>
        <sz val="10"/>
        <rFont val="宋体"/>
        <charset val="134"/>
      </rPr>
      <t>防渗土工布</t>
    </r>
  </si>
  <si>
    <t>kg</t>
  </si>
  <si>
    <t>kg CO2/kg</t>
  </si>
  <si>
    <t>040202001001</t>
  </si>
  <si>
    <r>
      <rPr>
        <sz val="10"/>
        <rFont val="宋体"/>
        <charset val="134"/>
      </rPr>
      <t>路床</t>
    </r>
    <r>
      <rPr>
        <sz val="10"/>
        <rFont val="Times New Roman"/>
        <charset val="134"/>
      </rPr>
      <t>(</t>
    </r>
    <r>
      <rPr>
        <sz val="10"/>
        <rFont val="宋体"/>
        <charset val="134"/>
      </rPr>
      <t>槽）整形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</si>
  <si>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机动车行道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以定额计算规则计算</t>
    </r>
  </si>
  <si>
    <t>040202011001</t>
  </si>
  <si>
    <r>
      <rPr>
        <sz val="10"/>
        <rFont val="宋体"/>
        <charset val="134"/>
      </rPr>
      <t>碎石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</si>
  <si>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机动车行道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材料：级配碎石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厚度：</t>
    </r>
    <r>
      <rPr>
        <sz val="10"/>
        <rFont val="Times New Roman"/>
        <charset val="134"/>
      </rPr>
      <t>20cm</t>
    </r>
  </si>
  <si>
    <r>
      <rPr>
        <sz val="10"/>
        <rFont val="宋体"/>
        <charset val="134"/>
      </rPr>
      <t>水泥稳定碎石摊铺</t>
    </r>
  </si>
  <si>
    <r>
      <rPr>
        <sz val="10"/>
        <rFont val="Times New Roman"/>
        <charset val="134"/>
      </rPr>
      <t>1.</t>
    </r>
    <r>
      <rPr>
        <sz val="10"/>
        <color rgb="FF00B050"/>
        <rFont val="Times New Roman"/>
        <charset val="134"/>
      </rPr>
      <t>18cm</t>
    </r>
    <r>
      <rPr>
        <sz val="10"/>
        <color rgb="FF00B050"/>
        <rFont val="宋体"/>
        <charset val="134"/>
      </rPr>
      <t>厚</t>
    </r>
    <r>
      <rPr>
        <sz val="10"/>
        <color rgb="FF00B050"/>
        <rFont val="Times New Roman"/>
        <charset val="134"/>
      </rPr>
      <t>4%</t>
    </r>
    <r>
      <rPr>
        <sz val="10"/>
        <rFont val="宋体"/>
        <charset val="134"/>
      </rPr>
      <t>水泥稳定碎石</t>
    </r>
  </si>
  <si>
    <r>
      <rPr>
        <sz val="10"/>
        <rFont val="宋体"/>
        <charset val="134"/>
      </rPr>
      <t>水泥稳定碎石</t>
    </r>
  </si>
  <si>
    <r>
      <rPr>
        <sz val="10"/>
        <rFont val="Times New Roman"/>
        <charset val="134"/>
      </rPr>
      <t>1.</t>
    </r>
    <r>
      <rPr>
        <sz val="10"/>
        <color rgb="FF00B050"/>
        <rFont val="Times New Roman"/>
        <charset val="134"/>
      </rPr>
      <t>18cm</t>
    </r>
    <r>
      <rPr>
        <sz val="10"/>
        <color rgb="FF00B050"/>
        <rFont val="宋体"/>
        <charset val="134"/>
      </rPr>
      <t>厚</t>
    </r>
    <r>
      <rPr>
        <sz val="10"/>
        <color rgb="FF00B050"/>
        <rFont val="Times New Roman"/>
        <charset val="134"/>
      </rPr>
      <t>5%</t>
    </r>
    <r>
      <rPr>
        <sz val="10"/>
        <rFont val="宋体"/>
        <charset val="134"/>
      </rPr>
      <t>水泥稳定碎石</t>
    </r>
  </si>
  <si>
    <t>040202015007</t>
  </si>
  <si>
    <t>040202015008</t>
  </si>
  <si>
    <r>
      <rPr>
        <sz val="10"/>
        <rFont val="宋体"/>
        <charset val="134"/>
      </rPr>
      <t>多合土运输</t>
    </r>
  </si>
  <si>
    <t>040203003001</t>
  </si>
  <si>
    <r>
      <rPr>
        <sz val="10"/>
        <rFont val="宋体"/>
        <charset val="134"/>
      </rPr>
      <t>透层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</si>
  <si>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机动车行道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材料品种</t>
    </r>
    <r>
      <rPr>
        <sz val="10"/>
        <rFont val="Times New Roman"/>
        <charset val="134"/>
      </rPr>
      <t>:PC-2</t>
    </r>
    <r>
      <rPr>
        <sz val="10"/>
        <rFont val="宋体"/>
        <charset val="134"/>
      </rPr>
      <t>型乳化沥青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沥青洒布量</t>
    </r>
    <r>
      <rPr>
        <sz val="10"/>
        <rFont val="Times New Roman"/>
        <charset val="134"/>
      </rPr>
      <t xml:space="preserve">: </t>
    </r>
    <r>
      <rPr>
        <sz val="10"/>
        <color rgb="FF00B050"/>
        <rFont val="Times New Roman"/>
        <charset val="134"/>
      </rPr>
      <t>0.7</t>
    </r>
    <r>
      <rPr>
        <sz val="10"/>
        <color rgb="FF00B050"/>
        <rFont val="宋体"/>
        <charset val="134"/>
      </rPr>
      <t>～</t>
    </r>
    <r>
      <rPr>
        <sz val="10"/>
        <color rgb="FF00B050"/>
        <rFont val="Times New Roman"/>
        <charset val="134"/>
      </rPr>
      <t>1.5L/m2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详施工图设计</t>
    </r>
  </si>
  <si>
    <r>
      <rPr>
        <sz val="10"/>
        <rFont val="Times New Roman"/>
        <charset val="134"/>
      </rPr>
      <t>PC-2</t>
    </r>
    <r>
      <rPr>
        <sz val="10"/>
        <rFont val="宋体"/>
        <charset val="134"/>
      </rPr>
      <t>型乳化沥青</t>
    </r>
    <r>
      <rPr>
        <sz val="10"/>
        <rFont val="Times New Roman"/>
        <charset val="134"/>
      </rPr>
      <t>(</t>
    </r>
    <r>
      <rPr>
        <sz val="10"/>
        <rFont val="宋体"/>
        <charset val="134"/>
      </rPr>
      <t>密度</t>
    </r>
    <r>
      <rPr>
        <sz val="10"/>
        <rFont val="Times New Roman"/>
        <charset val="134"/>
      </rPr>
      <t>1)</t>
    </r>
  </si>
  <si>
    <t>PC-2型乳化沥青</t>
  </si>
  <si>
    <r>
      <rPr>
        <sz val="10"/>
        <rFont val="宋体"/>
        <charset val="134"/>
      </rPr>
      <t>乳化沥青</t>
    </r>
  </si>
  <si>
    <t>040203004001</t>
  </si>
  <si>
    <r>
      <rPr>
        <sz val="10"/>
        <rFont val="宋体"/>
        <charset val="134"/>
      </rPr>
      <t>封层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</si>
  <si>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机动车行道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材料：稀浆封层</t>
    </r>
    <r>
      <rPr>
        <sz val="10"/>
        <rFont val="Times New Roman"/>
        <charset val="134"/>
      </rPr>
      <t xml:space="preserve"> ES-2 </t>
    </r>
    <r>
      <rPr>
        <sz val="10"/>
        <rFont val="宋体"/>
        <charset val="134"/>
      </rPr>
      <t>拌合型乳化沥青</t>
    </r>
    <r>
      <rPr>
        <sz val="10"/>
        <rFont val="Times New Roman"/>
        <charset val="134"/>
      </rPr>
      <t>;
3.</t>
    </r>
    <r>
      <rPr>
        <sz val="10"/>
        <rFont val="宋体"/>
        <charset val="134"/>
      </rPr>
      <t>厚度</t>
    </r>
    <r>
      <rPr>
        <sz val="10"/>
        <rFont val="Times New Roman"/>
        <charset val="134"/>
      </rPr>
      <t>:</t>
    </r>
    <r>
      <rPr>
        <sz val="10"/>
        <color rgb="FFFF0000"/>
        <rFont val="Times New Roman"/>
        <charset val="134"/>
      </rPr>
      <t>6mm</t>
    </r>
    <r>
      <rPr>
        <sz val="10"/>
        <color rgb="FFFF0000"/>
        <rFont val="宋体"/>
        <charset val="134"/>
      </rPr>
      <t>【忽略】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</si>
  <si>
    <r>
      <rPr>
        <sz val="10"/>
        <rFont val="宋体"/>
        <charset val="134"/>
      </rPr>
      <t>稀浆封层</t>
    </r>
    <r>
      <rPr>
        <sz val="10"/>
        <rFont val="Times New Roman"/>
        <charset val="134"/>
      </rPr>
      <t xml:space="preserve"> ES-2 </t>
    </r>
    <r>
      <rPr>
        <sz val="10"/>
        <rFont val="宋体"/>
        <charset val="134"/>
      </rPr>
      <t>拌合型乳化沥青</t>
    </r>
  </si>
  <si>
    <t>040203006001</t>
  </si>
  <si>
    <r>
      <rPr>
        <sz val="10"/>
        <rFont val="宋体"/>
        <charset val="134"/>
      </rPr>
      <t>沥青混凝土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</si>
  <si>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部位：机动车道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材料品种</t>
    </r>
    <r>
      <rPr>
        <sz val="10"/>
        <rFont val="Times New Roman"/>
        <charset val="134"/>
      </rPr>
      <t>:AC-25C</t>
    </r>
    <r>
      <rPr>
        <sz val="10"/>
        <rFont val="宋体"/>
        <charset val="134"/>
      </rPr>
      <t>粗粒式沥青混凝土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厚度</t>
    </r>
    <r>
      <rPr>
        <sz val="10"/>
        <rFont val="Times New Roman"/>
        <charset val="134"/>
      </rPr>
      <t>:</t>
    </r>
    <r>
      <rPr>
        <sz val="10"/>
        <color rgb="FF00B050"/>
        <rFont val="Times New Roman"/>
        <charset val="134"/>
      </rPr>
      <t>8cm</t>
    </r>
  </si>
  <si>
    <r>
      <rPr>
        <sz val="10"/>
        <rFont val="Times New Roman"/>
        <charset val="134"/>
      </rPr>
      <t>AC-25C</t>
    </r>
    <r>
      <rPr>
        <sz val="10"/>
        <rFont val="宋体"/>
        <charset val="134"/>
      </rPr>
      <t>粗粒式沥青混凝土</t>
    </r>
  </si>
  <si>
    <r>
      <rPr>
        <sz val="10"/>
        <rFont val="宋体"/>
        <charset val="134"/>
      </rPr>
      <t>沥青混合料</t>
    </r>
  </si>
  <si>
    <t>040203003002</t>
  </si>
  <si>
    <r>
      <rPr>
        <sz val="10"/>
        <rFont val="宋体"/>
        <charset val="134"/>
      </rPr>
      <t>透层、粘层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</si>
  <si>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机动车行道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材料：</t>
    </r>
    <r>
      <rPr>
        <sz val="10"/>
        <rFont val="Times New Roman"/>
        <charset val="134"/>
      </rPr>
      <t xml:space="preserve"> PC-3 </t>
    </r>
    <r>
      <rPr>
        <sz val="10"/>
        <rFont val="宋体"/>
        <charset val="134"/>
      </rPr>
      <t>改乳化沥青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沥青用量</t>
    </r>
    <r>
      <rPr>
        <sz val="10"/>
        <rFont val="Times New Roman"/>
        <charset val="134"/>
      </rPr>
      <t xml:space="preserve"> </t>
    </r>
    <r>
      <rPr>
        <sz val="10"/>
        <color rgb="FF00B050"/>
        <rFont val="Times New Roman"/>
        <charset val="134"/>
      </rPr>
      <t>0.3</t>
    </r>
    <r>
      <rPr>
        <sz val="10"/>
        <color rgb="FF00B050"/>
        <rFont val="宋体"/>
        <charset val="134"/>
      </rPr>
      <t>～</t>
    </r>
    <r>
      <rPr>
        <sz val="10"/>
        <color rgb="FF00B050"/>
        <rFont val="Times New Roman"/>
        <charset val="134"/>
      </rPr>
      <t>0.6L/m2</t>
    </r>
  </si>
  <si>
    <r>
      <rPr>
        <sz val="10"/>
        <rFont val="Times New Roman"/>
        <charset val="134"/>
      </rPr>
      <t xml:space="preserve">PC-3 </t>
    </r>
    <r>
      <rPr>
        <sz val="10"/>
        <rFont val="宋体"/>
        <charset val="134"/>
      </rPr>
      <t>改乳化沥青</t>
    </r>
  </si>
  <si>
    <t>改性沥青</t>
  </si>
  <si>
    <t>040203006002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</si>
  <si>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部位：机动车道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材料品种</t>
    </r>
    <r>
      <rPr>
        <sz val="10"/>
        <rFont val="Times New Roman"/>
        <charset val="134"/>
      </rPr>
      <t>:AC-13C</t>
    </r>
    <r>
      <rPr>
        <sz val="10"/>
        <rFont val="宋体"/>
        <charset val="134"/>
      </rPr>
      <t>细粒式改性沥青混凝土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厚度</t>
    </r>
    <r>
      <rPr>
        <sz val="10"/>
        <rFont val="Times New Roman"/>
        <charset val="134"/>
      </rPr>
      <t>:</t>
    </r>
    <r>
      <rPr>
        <sz val="10"/>
        <color rgb="FF00B050"/>
        <rFont val="Times New Roman"/>
        <charset val="134"/>
      </rPr>
      <t>4cm</t>
    </r>
  </si>
  <si>
    <r>
      <rPr>
        <sz val="10"/>
        <rFont val="Times New Roman"/>
        <charset val="134"/>
      </rPr>
      <t>AC-13C</t>
    </r>
    <r>
      <rPr>
        <sz val="10"/>
        <rFont val="宋体"/>
        <charset val="134"/>
      </rPr>
      <t>细粒式改性沥青混凝土</t>
    </r>
  </si>
  <si>
    <t>040201021002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</si>
  <si>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部位：新、老路结合处聚脂玻纤维布铺设</t>
    </r>
  </si>
  <si>
    <r>
      <rPr>
        <sz val="10"/>
        <rFont val="宋体"/>
        <charset val="134"/>
      </rPr>
      <t>聚脂玻纤维布（根据</t>
    </r>
    <r>
      <rPr>
        <sz val="10"/>
        <rFont val="Times New Roman"/>
        <charset val="134"/>
      </rPr>
      <t xml:space="preserve">JT-T 992.2-2017 </t>
    </r>
    <r>
      <rPr>
        <sz val="10"/>
        <rFont val="宋体"/>
        <charset val="134"/>
      </rPr>
      <t>公路工程土工合成材料</t>
    </r>
    <r>
      <rPr>
        <sz val="10"/>
        <rFont val="Times New Roman"/>
        <charset val="134"/>
      </rPr>
      <t xml:space="preserve"> </t>
    </r>
    <r>
      <rPr>
        <sz val="10"/>
        <rFont val="宋体"/>
        <charset val="134"/>
      </rPr>
      <t>土工布</t>
    </r>
    <r>
      <rPr>
        <sz val="10"/>
        <rFont val="Times New Roman"/>
        <charset val="134"/>
      </rPr>
      <t xml:space="preserve"> </t>
    </r>
    <r>
      <rPr>
        <sz val="10"/>
        <rFont val="宋体"/>
        <charset val="134"/>
      </rPr>
      <t>第</t>
    </r>
    <r>
      <rPr>
        <sz val="10"/>
        <rFont val="Times New Roman"/>
        <charset val="134"/>
      </rPr>
      <t>2</t>
    </r>
    <r>
      <rPr>
        <sz val="10"/>
        <rFont val="宋体"/>
        <charset val="134"/>
      </rPr>
      <t>部分聚酯玻纤非织造土工布</t>
    </r>
    <r>
      <rPr>
        <sz val="10"/>
        <rFont val="Times New Roman"/>
        <charset val="134"/>
      </rPr>
      <t xml:space="preserve"> </t>
    </r>
    <r>
      <rPr>
        <sz val="10"/>
        <rFont val="宋体"/>
        <charset val="134"/>
      </rPr>
      <t>聚酯玻钎布单位面积质量</t>
    </r>
    <r>
      <rPr>
        <sz val="10"/>
        <rFont val="Times New Roman"/>
        <charset val="134"/>
      </rPr>
      <t>140</t>
    </r>
    <r>
      <rPr>
        <sz val="10"/>
        <rFont val="宋体"/>
        <charset val="134"/>
      </rPr>
      <t>～</t>
    </r>
    <r>
      <rPr>
        <sz val="10"/>
        <rFont val="Times New Roman"/>
        <charset val="134"/>
      </rPr>
      <t>240g/m2</t>
    </r>
    <r>
      <rPr>
        <sz val="10"/>
        <rFont val="宋体"/>
        <charset val="134"/>
      </rPr>
      <t>）</t>
    </r>
  </si>
  <si>
    <r>
      <rPr>
        <sz val="10"/>
        <rFont val="宋体"/>
        <charset val="134"/>
      </rPr>
      <t>玻璃纤维</t>
    </r>
  </si>
  <si>
    <t>kgCO2e /t</t>
  </si>
  <si>
    <t>040201021003</t>
  </si>
  <si>
    <r>
      <rPr>
        <sz val="10"/>
        <rFont val="宋体"/>
        <charset val="134"/>
      </rPr>
      <t>非机动车道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</si>
  <si>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机动车行道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材料：防渗土工布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参数：质量</t>
    </r>
    <r>
      <rPr>
        <sz val="10"/>
        <rFont val="Times New Roman"/>
        <charset val="134"/>
      </rPr>
      <t>500g/m2</t>
    </r>
    <r>
      <rPr>
        <sz val="10"/>
        <rFont val="宋体"/>
        <charset val="134"/>
      </rPr>
      <t>，断裂强度</t>
    </r>
    <r>
      <rPr>
        <sz val="10"/>
        <rFont val="Times New Roman"/>
        <charset val="134"/>
      </rPr>
      <t>≥7.5kN/m</t>
    </r>
    <r>
      <rPr>
        <sz val="10"/>
        <rFont val="宋体"/>
        <charset val="134"/>
      </rPr>
      <t>，断裂伸长率＜</t>
    </r>
    <r>
      <rPr>
        <sz val="10"/>
        <rFont val="Times New Roman"/>
        <charset val="134"/>
      </rPr>
      <t>50%</t>
    </r>
    <r>
      <rPr>
        <sz val="10"/>
        <rFont val="宋体"/>
        <charset val="134"/>
      </rPr>
      <t>，撕裂强度</t>
    </r>
    <r>
      <rPr>
        <sz val="10"/>
        <rFont val="Times New Roman"/>
        <charset val="134"/>
      </rPr>
      <t>≥0.6kN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CBR</t>
    </r>
    <r>
      <rPr>
        <sz val="10"/>
        <rFont val="宋体"/>
        <charset val="134"/>
      </rPr>
      <t>顶破强度</t>
    </r>
    <r>
      <rPr>
        <sz val="10"/>
        <rFont val="Times New Roman"/>
        <charset val="134"/>
      </rPr>
      <t>≥2.75 kN/m</t>
    </r>
    <r>
      <rPr>
        <sz val="10"/>
        <rFont val="宋体"/>
        <charset val="134"/>
      </rPr>
      <t>，垂直渗透系数</t>
    </r>
    <r>
      <rPr>
        <sz val="10"/>
        <rFont val="Times New Roman"/>
        <charset val="134"/>
      </rPr>
      <t>≤1×10-10cm/s</t>
    </r>
    <r>
      <rPr>
        <sz val="10"/>
        <rFont val="宋体"/>
        <charset val="134"/>
      </rPr>
      <t>。</t>
    </r>
  </si>
  <si>
    <t>040202001002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</si>
  <si>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非机动车行道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以定额计算规则计算</t>
    </r>
  </si>
  <si>
    <t>040202011002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</si>
  <si>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非机动车行道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材料：级配碎石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厚度：</t>
    </r>
    <r>
      <rPr>
        <sz val="10"/>
        <rFont val="Times New Roman"/>
        <charset val="134"/>
      </rPr>
      <t>30cm</t>
    </r>
  </si>
  <si>
    <t>040203007001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</si>
  <si>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非机动车行道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材料：透水混凝土，</t>
    </r>
    <r>
      <rPr>
        <sz val="10"/>
        <rFont val="Times New Roman"/>
        <charset val="134"/>
      </rPr>
      <t>C20
3.</t>
    </r>
    <r>
      <rPr>
        <sz val="10"/>
        <rFont val="宋体"/>
        <charset val="134"/>
      </rPr>
      <t>厚度：</t>
    </r>
    <r>
      <rPr>
        <sz val="10"/>
        <color rgb="FF00B050"/>
        <rFont val="Times New Roman"/>
        <charset val="134"/>
      </rPr>
      <t>20cm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含养护</t>
    </r>
  </si>
  <si>
    <r>
      <rPr>
        <sz val="10"/>
        <rFont val="宋体"/>
        <charset val="134"/>
      </rPr>
      <t>透水混凝土，</t>
    </r>
    <r>
      <rPr>
        <sz val="10"/>
        <rFont val="Times New Roman"/>
        <charset val="134"/>
      </rPr>
      <t>C20</t>
    </r>
  </si>
  <si>
    <r>
      <rPr>
        <sz val="10"/>
        <rFont val="Times New Roman"/>
        <charset val="134"/>
      </rPr>
      <t>C20</t>
    </r>
    <r>
      <rPr>
        <sz val="10"/>
        <rFont val="宋体"/>
        <charset val="134"/>
      </rPr>
      <t>透水混凝土</t>
    </r>
  </si>
  <si>
    <t>C20透水混凝土</t>
  </si>
  <si>
    <r>
      <rPr>
        <sz val="10"/>
        <rFont val="Times New Roman"/>
        <charset val="134"/>
      </rPr>
      <t xml:space="preserve">C20 </t>
    </r>
    <r>
      <rPr>
        <sz val="10"/>
        <rFont val="宋体"/>
        <charset val="134"/>
      </rPr>
      <t>水泥混凝土</t>
    </r>
  </si>
  <si>
    <t>040203006003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</si>
  <si>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非机动车行道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材料品种</t>
    </r>
    <r>
      <rPr>
        <sz val="10"/>
        <rFont val="Times New Roman"/>
        <charset val="134"/>
      </rPr>
      <t>:PAC-13</t>
    </r>
    <r>
      <rPr>
        <sz val="10"/>
        <rFont val="宋体"/>
        <charset val="134"/>
      </rPr>
      <t>蓝色透水沥青砼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厚度</t>
    </r>
    <r>
      <rPr>
        <sz val="10"/>
        <rFont val="Times New Roman"/>
        <charset val="134"/>
      </rPr>
      <t>:</t>
    </r>
    <r>
      <rPr>
        <sz val="10"/>
        <color rgb="FF00B050"/>
        <rFont val="Times New Roman"/>
        <charset val="134"/>
      </rPr>
      <t>4cm</t>
    </r>
  </si>
  <si>
    <r>
      <rPr>
        <sz val="10"/>
        <rFont val="Times New Roman"/>
        <charset val="134"/>
      </rPr>
      <t>PAC-13</t>
    </r>
    <r>
      <rPr>
        <sz val="10"/>
        <rFont val="宋体"/>
        <charset val="134"/>
      </rPr>
      <t>蓝色透水沥青砼</t>
    </r>
  </si>
  <si>
    <t>透水沥青混凝土</t>
  </si>
  <si>
    <t>040201021004</t>
  </si>
  <si>
    <r>
      <rPr>
        <sz val="10"/>
        <rFont val="宋体"/>
        <charset val="134"/>
      </rPr>
      <t>人行道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</si>
  <si>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人行道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材料：质量</t>
    </r>
    <r>
      <rPr>
        <sz val="10"/>
        <color rgb="FF00B050"/>
        <rFont val="Times New Roman"/>
        <charset val="134"/>
      </rPr>
      <t>500g/m2</t>
    </r>
    <r>
      <rPr>
        <sz val="10"/>
        <rFont val="宋体"/>
        <charset val="134"/>
      </rPr>
      <t>，断裂强度</t>
    </r>
    <r>
      <rPr>
        <sz val="10"/>
        <rFont val="Times New Roman"/>
        <charset val="134"/>
      </rPr>
      <t>≥7.5kN/m</t>
    </r>
    <r>
      <rPr>
        <sz val="10"/>
        <rFont val="宋体"/>
        <charset val="134"/>
      </rPr>
      <t>，断裂伸长率＜</t>
    </r>
    <r>
      <rPr>
        <sz val="10"/>
        <rFont val="Times New Roman"/>
        <charset val="134"/>
      </rPr>
      <t>50%</t>
    </r>
    <r>
      <rPr>
        <sz val="10"/>
        <rFont val="宋体"/>
        <charset val="134"/>
      </rPr>
      <t>，撕裂强度</t>
    </r>
    <r>
      <rPr>
        <sz val="10"/>
        <rFont val="Times New Roman"/>
        <charset val="134"/>
      </rPr>
      <t>≥0.6kN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CBR</t>
    </r>
    <r>
      <rPr>
        <sz val="10"/>
        <rFont val="宋体"/>
        <charset val="134"/>
      </rPr>
      <t>顶破强度</t>
    </r>
    <r>
      <rPr>
        <sz val="10"/>
        <rFont val="Times New Roman"/>
        <charset val="134"/>
      </rPr>
      <t>≥2.75 kN/m</t>
    </r>
    <r>
      <rPr>
        <sz val="10"/>
        <rFont val="宋体"/>
        <charset val="134"/>
      </rPr>
      <t>，垂直渗透系数</t>
    </r>
    <r>
      <rPr>
        <sz val="10"/>
        <rFont val="Times New Roman"/>
        <charset val="134"/>
      </rPr>
      <t>≤1×10-10cm/s</t>
    </r>
    <r>
      <rPr>
        <sz val="10"/>
        <rFont val="宋体"/>
        <charset val="134"/>
      </rPr>
      <t>。</t>
    </r>
  </si>
  <si>
    <t>040202001003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</si>
  <si>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人行道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以定额计算规则计算</t>
    </r>
  </si>
  <si>
    <t>040202011003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</si>
  <si>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人行道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材料：级配碎石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厚度：</t>
    </r>
    <r>
      <rPr>
        <sz val="10"/>
        <rFont val="Times New Roman"/>
        <charset val="134"/>
      </rPr>
      <t>30cm</t>
    </r>
  </si>
  <si>
    <t>040203007002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</si>
  <si>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人行道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材料：透水混凝土，</t>
    </r>
    <r>
      <rPr>
        <sz val="10"/>
        <rFont val="Times New Roman"/>
        <charset val="134"/>
      </rPr>
      <t>C20
3.</t>
    </r>
    <r>
      <rPr>
        <sz val="10"/>
        <rFont val="宋体"/>
        <charset val="134"/>
      </rPr>
      <t>厚度：</t>
    </r>
    <r>
      <rPr>
        <sz val="10"/>
        <rFont val="Times New Roman"/>
        <charset val="134"/>
      </rPr>
      <t>15cm
4.</t>
    </r>
    <r>
      <rPr>
        <sz val="10"/>
        <rFont val="宋体"/>
        <charset val="134"/>
      </rPr>
      <t>含养护</t>
    </r>
  </si>
  <si>
    <t>040203007006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</si>
  <si>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人行道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材料：透水混凝土，</t>
    </r>
    <r>
      <rPr>
        <sz val="10"/>
        <rFont val="Times New Roman"/>
        <charset val="134"/>
      </rPr>
      <t>C20
3.</t>
    </r>
    <r>
      <rPr>
        <sz val="10"/>
        <rFont val="宋体"/>
        <charset val="134"/>
      </rPr>
      <t>厚度：</t>
    </r>
    <r>
      <rPr>
        <sz val="10"/>
        <rFont val="Times New Roman"/>
        <charset val="134"/>
      </rPr>
      <t>15cm</t>
    </r>
  </si>
  <si>
    <t>040204002005</t>
  </si>
  <si>
    <r>
      <rPr>
        <sz val="10"/>
        <rFont val="宋体"/>
        <charset val="134"/>
      </rPr>
      <t>人行道块料铺设</t>
    </r>
  </si>
  <si>
    <r>
      <rPr>
        <sz val="10"/>
        <rFont val="Times New Roman"/>
        <charset val="134"/>
      </rPr>
      <t>1.6cm</t>
    </r>
    <r>
      <rPr>
        <sz val="10"/>
        <rFont val="宋体"/>
        <charset val="134"/>
      </rPr>
      <t>陶瓷透水砖</t>
    </r>
    <r>
      <rPr>
        <sz val="10"/>
        <rFont val="Times New Roman"/>
        <charset val="134"/>
      </rPr>
      <t xml:space="preserve">
2.</t>
    </r>
    <r>
      <rPr>
        <sz val="10"/>
        <color rgb="FF00B050"/>
        <rFont val="Times New Roman"/>
        <charset val="134"/>
      </rPr>
      <t>3CM</t>
    </r>
    <r>
      <rPr>
        <sz val="10"/>
        <color rgb="FF00B050"/>
        <rFont val="宋体"/>
        <charset val="134"/>
      </rPr>
      <t>厚</t>
    </r>
    <r>
      <rPr>
        <sz val="10"/>
        <color rgb="FF00B050"/>
        <rFont val="Times New Roman"/>
        <charset val="134"/>
      </rPr>
      <t>1</t>
    </r>
    <r>
      <rPr>
        <sz val="10"/>
        <color rgb="FF00B050"/>
        <rFont val="宋体"/>
        <charset val="134"/>
      </rPr>
      <t>：</t>
    </r>
    <r>
      <rPr>
        <sz val="10"/>
        <color rgb="FF00B050"/>
        <rFont val="Times New Roman"/>
        <charset val="134"/>
      </rPr>
      <t>3</t>
    </r>
    <r>
      <rPr>
        <sz val="10"/>
        <rFont val="宋体"/>
        <charset val="134"/>
      </rPr>
      <t>干硬性水泥砂浆</t>
    </r>
  </si>
  <si>
    <r>
      <rPr>
        <sz val="10"/>
        <rFont val="宋体"/>
        <charset val="134"/>
      </rPr>
      <t>陶瓷透水砖</t>
    </r>
  </si>
  <si>
    <t>陶瓷透水砖</t>
  </si>
  <si>
    <t>kgCO2e /m3</t>
  </si>
  <si>
    <r>
      <rPr>
        <sz val="10"/>
        <rFont val="宋体"/>
        <charset val="134"/>
      </rPr>
      <t>干硬性水泥砂浆</t>
    </r>
  </si>
  <si>
    <r>
      <rPr>
        <sz val="10"/>
        <rFont val="Times New Roman"/>
        <charset val="134"/>
      </rPr>
      <t xml:space="preserve">32.5 </t>
    </r>
    <r>
      <rPr>
        <sz val="10"/>
        <rFont val="宋体"/>
        <charset val="134"/>
      </rPr>
      <t>水泥</t>
    </r>
  </si>
  <si>
    <t>040204002006</t>
  </si>
  <si>
    <r>
      <rPr>
        <sz val="10"/>
        <rFont val="Times New Roman"/>
        <charset val="134"/>
      </rPr>
      <t>1.6cm</t>
    </r>
    <r>
      <rPr>
        <sz val="10"/>
        <rFont val="宋体"/>
        <charset val="134"/>
      </rPr>
      <t>陶瓷透水砖</t>
    </r>
    <r>
      <rPr>
        <sz val="10"/>
        <rFont val="Times New Roman"/>
        <charset val="134"/>
      </rPr>
      <t xml:space="preserve">
2.3CM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>1</t>
    </r>
    <r>
      <rPr>
        <sz val="10"/>
        <rFont val="宋体"/>
        <charset val="134"/>
      </rPr>
      <t>：</t>
    </r>
    <r>
      <rPr>
        <sz val="10"/>
        <rFont val="Times New Roman"/>
        <charset val="134"/>
      </rPr>
      <t>3</t>
    </r>
    <r>
      <rPr>
        <sz val="10"/>
        <rFont val="宋体"/>
        <charset val="134"/>
      </rPr>
      <t>干硬性水泥砂浆</t>
    </r>
  </si>
  <si>
    <t>040204004001</t>
  </si>
  <si>
    <r>
      <rPr>
        <sz val="10"/>
        <rFont val="宋体"/>
        <charset val="134"/>
      </rPr>
      <t>路缘石</t>
    </r>
  </si>
  <si>
    <r>
      <rPr>
        <sz val="10"/>
        <rFont val="宋体"/>
        <charset val="134"/>
      </rPr>
      <t>安砌侧</t>
    </r>
    <r>
      <rPr>
        <sz val="10"/>
        <rFont val="Times New Roman"/>
        <charset val="134"/>
      </rPr>
      <t>(</t>
    </r>
    <r>
      <rPr>
        <sz val="10"/>
        <rFont val="宋体"/>
        <charset val="134"/>
      </rPr>
      <t>平、缘）石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</si>
  <si>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材料：芝麻灰花岗岩立缘石</t>
    </r>
    <r>
      <rPr>
        <sz val="10"/>
        <rFont val="Times New Roman"/>
        <charset val="134"/>
      </rPr>
      <t xml:space="preserve">A   </t>
    </r>
    <r>
      <rPr>
        <sz val="10"/>
        <color rgb="FF00B050"/>
        <rFont val="Times New Roman"/>
        <charset val="134"/>
      </rPr>
      <t>15*35</t>
    </r>
    <r>
      <rPr>
        <sz val="10"/>
        <rFont val="Times New Roman"/>
        <charset val="134"/>
      </rPr>
      <t>*100cm
2.</t>
    </r>
    <r>
      <rPr>
        <sz val="10"/>
        <color rgb="FFFF0000"/>
        <rFont val="宋体"/>
        <charset val="134"/>
      </rPr>
      <t>基础</t>
    </r>
    <r>
      <rPr>
        <sz val="10"/>
        <color rgb="FFFF0000"/>
        <rFont val="Times New Roman"/>
        <charset val="134"/>
      </rPr>
      <t>:C15</t>
    </r>
    <r>
      <rPr>
        <sz val="10"/>
        <color rgb="FFFF0000"/>
        <rFont val="宋体"/>
        <charset val="134"/>
      </rPr>
      <t>商品混凝土【忽略】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机动车道高站石；含模板</t>
    </r>
  </si>
  <si>
    <r>
      <rPr>
        <sz val="10"/>
        <rFont val="宋体"/>
        <charset val="134"/>
      </rPr>
      <t>芝麻灰花岗岩立缘石</t>
    </r>
    <r>
      <rPr>
        <sz val="10"/>
        <rFont val="Times New Roman"/>
        <charset val="134"/>
      </rPr>
      <t>A</t>
    </r>
  </si>
  <si>
    <t>m</t>
  </si>
  <si>
    <r>
      <rPr>
        <sz val="10"/>
        <rFont val="宋体"/>
        <charset val="134"/>
      </rPr>
      <t>花岗石铺装产品</t>
    </r>
  </si>
  <si>
    <r>
      <rPr>
        <sz val="10"/>
        <rFont val="Times New Roman"/>
        <charset val="134"/>
      </rPr>
      <t>C15</t>
    </r>
    <r>
      <rPr>
        <sz val="10"/>
        <rFont val="宋体"/>
        <charset val="134"/>
      </rPr>
      <t>商品混凝土</t>
    </r>
  </si>
  <si>
    <r>
      <rPr>
        <sz val="10"/>
        <rFont val="Times New Roman"/>
        <charset val="134"/>
      </rPr>
      <t>C15</t>
    </r>
    <r>
      <rPr>
        <sz val="10"/>
        <rFont val="宋体"/>
        <charset val="134"/>
      </rPr>
      <t>混凝土</t>
    </r>
  </si>
  <si>
    <t>kgCO2/m3</t>
  </si>
  <si>
    <r>
      <rPr>
        <sz val="10"/>
        <rFont val="宋体"/>
        <charset val="134"/>
      </rPr>
      <t>本次设计中分带两侧设置立缘石，侧分带两侧设置立缘石和平石、车行道与侧带相交处设置立缘石和平石，人行道外侧设置平石，非机动车道与人行道中间设置平石。</t>
    </r>
    <r>
      <rPr>
        <sz val="10"/>
        <rFont val="Times New Roman"/>
        <charset val="134"/>
      </rPr>
      <t xml:space="preserve"> </t>
    </r>
    <r>
      <rPr>
        <sz val="10"/>
        <rFont val="宋体"/>
        <charset val="134"/>
      </rPr>
      <t>缘石均采用芝麻灰花岗岩，现场安装，路缘石具体尺寸详见《路面结构设计图》。路缘石基座采用</t>
    </r>
    <r>
      <rPr>
        <sz val="10"/>
        <rFont val="Times New Roman"/>
        <charset val="134"/>
      </rPr>
      <t xml:space="preserve"> C20 </t>
    </r>
    <r>
      <rPr>
        <sz val="10"/>
        <rFont val="宋体"/>
        <charset val="134"/>
      </rPr>
      <t>水泥混凝土。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</si>
  <si>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材料：芝麻灰花岗岩立缘石</t>
    </r>
    <r>
      <rPr>
        <sz val="10"/>
        <rFont val="Times New Roman"/>
        <charset val="134"/>
      </rPr>
      <t xml:space="preserve">B  </t>
    </r>
    <r>
      <rPr>
        <sz val="10"/>
        <color rgb="FF00B050"/>
        <rFont val="Times New Roman"/>
        <charset val="134"/>
      </rPr>
      <t>15*30</t>
    </r>
    <r>
      <rPr>
        <sz val="10"/>
        <rFont val="Times New Roman"/>
        <charset val="134"/>
      </rPr>
      <t>*100cm
2.</t>
    </r>
    <r>
      <rPr>
        <sz val="10"/>
        <rFont val="宋体"/>
        <charset val="134"/>
      </rPr>
      <t>基础</t>
    </r>
    <r>
      <rPr>
        <sz val="10"/>
        <rFont val="Times New Roman"/>
        <charset val="134"/>
      </rPr>
      <t>:C15</t>
    </r>
    <r>
      <rPr>
        <sz val="10"/>
        <rFont val="宋体"/>
        <charset val="134"/>
      </rPr>
      <t>商品混凝土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非机动车道高站石；含模板</t>
    </r>
  </si>
  <si>
    <r>
      <rPr>
        <sz val="10"/>
        <rFont val="宋体"/>
        <charset val="134"/>
      </rPr>
      <t>芝麻灰花岗岩立缘石</t>
    </r>
    <r>
      <rPr>
        <sz val="10"/>
        <rFont val="Times New Roman"/>
        <charset val="134"/>
      </rPr>
      <t>B</t>
    </r>
  </si>
  <si>
    <t>040204004002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</si>
  <si>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材料：芝麻灰花岗岩立缘石</t>
    </r>
    <r>
      <rPr>
        <sz val="10"/>
        <rFont val="Times New Roman"/>
        <charset val="134"/>
      </rPr>
      <t xml:space="preserve">C </t>
    </r>
    <r>
      <rPr>
        <sz val="10"/>
        <color rgb="FF00B050"/>
        <rFont val="Times New Roman"/>
        <charset val="134"/>
      </rPr>
      <t>15*10</t>
    </r>
    <r>
      <rPr>
        <sz val="10"/>
        <rFont val="Times New Roman"/>
        <charset val="134"/>
      </rPr>
      <t>*50cm
2.</t>
    </r>
    <r>
      <rPr>
        <sz val="10"/>
        <rFont val="宋体"/>
        <charset val="134"/>
      </rPr>
      <t>基础</t>
    </r>
    <r>
      <rPr>
        <sz val="10"/>
        <rFont val="Times New Roman"/>
        <charset val="134"/>
      </rPr>
      <t>:C15</t>
    </r>
    <r>
      <rPr>
        <sz val="10"/>
        <rFont val="宋体"/>
        <charset val="134"/>
      </rPr>
      <t>商品混凝土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非机动车道、人行道侧缘石；含模板</t>
    </r>
  </si>
  <si>
    <r>
      <rPr>
        <sz val="10"/>
        <rFont val="宋体"/>
        <charset val="134"/>
      </rPr>
      <t>芝麻灰花岗岩立缘石</t>
    </r>
    <r>
      <rPr>
        <sz val="10"/>
        <rFont val="Times New Roman"/>
        <charset val="134"/>
      </rPr>
      <t>C</t>
    </r>
  </si>
  <si>
    <t>040204004003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</si>
  <si>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材料：芝麻灰花岗岩侧卧石</t>
    </r>
    <r>
      <rPr>
        <sz val="10"/>
        <rFont val="Times New Roman"/>
        <charset val="134"/>
      </rPr>
      <t xml:space="preserve">   </t>
    </r>
    <r>
      <rPr>
        <sz val="10"/>
        <color rgb="FF00B050"/>
        <rFont val="Times New Roman"/>
        <charset val="134"/>
      </rPr>
      <t>9×30</t>
    </r>
    <r>
      <rPr>
        <sz val="10"/>
        <rFont val="Times New Roman"/>
        <charset val="134"/>
      </rPr>
      <t>×50cm
2.</t>
    </r>
    <r>
      <rPr>
        <sz val="10"/>
        <rFont val="宋体"/>
        <charset val="134"/>
      </rPr>
      <t>基础</t>
    </r>
    <r>
      <rPr>
        <sz val="10"/>
        <rFont val="Times New Roman"/>
        <charset val="134"/>
      </rPr>
      <t>:C15</t>
    </r>
    <r>
      <rPr>
        <sz val="10"/>
        <rFont val="宋体"/>
        <charset val="134"/>
      </rPr>
      <t>商品混凝土（与缘石</t>
    </r>
    <r>
      <rPr>
        <sz val="10"/>
        <rFont val="Times New Roman"/>
        <charset val="134"/>
      </rPr>
      <t>A</t>
    </r>
    <r>
      <rPr>
        <sz val="10"/>
        <rFont val="宋体"/>
        <charset val="134"/>
      </rPr>
      <t>共基础，基础部分已算至缘石</t>
    </r>
    <r>
      <rPr>
        <sz val="10"/>
        <rFont val="Times New Roman"/>
        <charset val="134"/>
      </rPr>
      <t>A</t>
    </r>
    <r>
      <rPr>
        <sz val="10"/>
        <rFont val="宋体"/>
        <charset val="134"/>
      </rPr>
      <t>中）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机动车道侧卧石；</t>
    </r>
  </si>
  <si>
    <r>
      <rPr>
        <sz val="10"/>
        <rFont val="宋体"/>
        <charset val="134"/>
      </rPr>
      <t>芝麻灰花岗岩侧卧石</t>
    </r>
  </si>
  <si>
    <t>040204004004</t>
  </si>
  <si>
    <t>040205017001</t>
  </si>
  <si>
    <r>
      <rPr>
        <sz val="10"/>
        <rFont val="宋体"/>
        <charset val="134"/>
      </rPr>
      <t>防撞筒（墩）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</si>
  <si>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部位：道口中人行道坡道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材质：花岗岩车止石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车止石地面高</t>
    </r>
    <r>
      <rPr>
        <sz val="10"/>
        <rFont val="Times New Roman"/>
        <charset val="134"/>
      </rPr>
      <t>0.6m</t>
    </r>
    <r>
      <rPr>
        <sz val="10"/>
        <rFont val="宋体"/>
        <charset val="134"/>
      </rPr>
      <t>。</t>
    </r>
  </si>
  <si>
    <r>
      <rPr>
        <sz val="10"/>
        <rFont val="宋体"/>
        <charset val="134"/>
      </rPr>
      <t>花岗岩车止石</t>
    </r>
  </si>
  <si>
    <r>
      <rPr>
        <sz val="10"/>
        <rFont val="宋体"/>
        <charset val="134"/>
      </rPr>
      <t>个</t>
    </r>
  </si>
  <si>
    <r>
      <rPr>
        <sz val="9"/>
        <color theme="1"/>
        <rFont val="宋体"/>
        <charset val="134"/>
      </rPr>
      <t>问题三：花岗石车止石重量</t>
    </r>
  </si>
  <si>
    <t>√</t>
  </si>
  <si>
    <t>041001001001</t>
  </si>
  <si>
    <r>
      <rPr>
        <sz val="10"/>
        <rFont val="宋体"/>
        <charset val="134"/>
      </rPr>
      <t>拆除工程</t>
    </r>
  </si>
  <si>
    <r>
      <rPr>
        <sz val="10"/>
        <rFont val="宋体"/>
        <charset val="134"/>
      </rPr>
      <t>拆除路面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</si>
  <si>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拆除原</t>
    </r>
    <r>
      <rPr>
        <sz val="10"/>
        <color rgb="FF00B050"/>
        <rFont val="宋体"/>
        <charset val="134"/>
      </rPr>
      <t>混凝土</t>
    </r>
    <r>
      <rPr>
        <sz val="10"/>
        <rFont val="宋体"/>
        <charset val="134"/>
      </rPr>
      <t>路面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厚度</t>
    </r>
    <r>
      <rPr>
        <sz val="10"/>
        <rFont val="Times New Roman"/>
        <charset val="134"/>
      </rPr>
      <t>:</t>
    </r>
    <r>
      <rPr>
        <sz val="10"/>
        <color rgb="FF00B050"/>
        <rFont val="Times New Roman"/>
        <charset val="134"/>
      </rPr>
      <t>20cm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破除块外运，运距</t>
    </r>
    <r>
      <rPr>
        <sz val="10"/>
        <rFont val="Times New Roman"/>
        <charset val="134"/>
      </rPr>
      <t>21km</t>
    </r>
  </si>
  <si>
    <r>
      <rPr>
        <sz val="10"/>
        <rFont val="宋体"/>
        <charset val="134"/>
      </rPr>
      <t>破除块</t>
    </r>
  </si>
  <si>
    <t>041001002001</t>
  </si>
  <si>
    <r>
      <rPr>
        <sz val="10"/>
        <rFont val="宋体"/>
        <charset val="134"/>
      </rPr>
      <t>拆除人行道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</si>
  <si>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拆除新天大道交叉口人行道铺装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厚度</t>
    </r>
    <r>
      <rPr>
        <sz val="10"/>
        <rFont val="Times New Roman"/>
        <charset val="134"/>
      </rPr>
      <t>:6cm
3.</t>
    </r>
    <r>
      <rPr>
        <sz val="10"/>
        <rFont val="宋体"/>
        <charset val="134"/>
      </rPr>
      <t>破除块外运，运距</t>
    </r>
    <r>
      <rPr>
        <sz val="10"/>
        <rFont val="Times New Roman"/>
        <charset val="134"/>
      </rPr>
      <t>21km
4.</t>
    </r>
    <r>
      <rPr>
        <sz val="10"/>
        <rFont val="宋体"/>
        <charset val="134"/>
      </rPr>
      <t>实际厚度以现场为准</t>
    </r>
  </si>
  <si>
    <t>041001001002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</si>
  <si>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拆除新天大道交叉口</t>
    </r>
    <r>
      <rPr>
        <sz val="10"/>
        <color rgb="FF00B050"/>
        <rFont val="宋体"/>
        <charset val="134"/>
      </rPr>
      <t>沥青</t>
    </r>
    <r>
      <rPr>
        <sz val="10"/>
        <rFont val="宋体"/>
        <charset val="134"/>
      </rPr>
      <t>路面结构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厚度</t>
    </r>
    <r>
      <rPr>
        <sz val="10"/>
        <rFont val="Times New Roman"/>
        <charset val="134"/>
      </rPr>
      <t>:</t>
    </r>
    <r>
      <rPr>
        <sz val="10"/>
        <color rgb="FF00B050"/>
        <rFont val="Times New Roman"/>
        <charset val="134"/>
      </rPr>
      <t>10cm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破除块外运，运距</t>
    </r>
    <r>
      <rPr>
        <sz val="10"/>
        <rFont val="Times New Roman"/>
        <charset val="134"/>
      </rPr>
      <t>21km
4.</t>
    </r>
    <r>
      <rPr>
        <sz val="10"/>
        <rFont val="宋体"/>
        <charset val="134"/>
      </rPr>
      <t>实际厚度以现场为准</t>
    </r>
  </si>
  <si>
    <t>011602001001</t>
  </si>
  <si>
    <r>
      <rPr>
        <sz val="10"/>
        <rFont val="宋体"/>
        <charset val="134"/>
      </rPr>
      <t>混凝土构件拆除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</si>
  <si>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拆除原</t>
    </r>
    <r>
      <rPr>
        <sz val="10"/>
        <color rgb="FF00B050"/>
        <rFont val="宋体"/>
        <charset val="134"/>
      </rPr>
      <t>钢筋混凝土</t>
    </r>
    <r>
      <rPr>
        <sz val="10"/>
        <rFont val="宋体"/>
        <charset val="134"/>
      </rPr>
      <t>场平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厚度</t>
    </r>
    <r>
      <rPr>
        <sz val="10"/>
        <rFont val="Times New Roman"/>
        <charset val="134"/>
      </rPr>
      <t>:</t>
    </r>
    <r>
      <rPr>
        <sz val="10"/>
        <color rgb="FF00B050"/>
        <rFont val="Times New Roman"/>
        <charset val="134"/>
      </rPr>
      <t>20cm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破除块外运，运距</t>
    </r>
    <r>
      <rPr>
        <sz val="10"/>
        <rFont val="Times New Roman"/>
        <charset val="134"/>
      </rPr>
      <t>21km
4.</t>
    </r>
    <r>
      <rPr>
        <sz val="10"/>
        <rFont val="宋体"/>
        <charset val="134"/>
      </rPr>
      <t>实际厚度以现场为准</t>
    </r>
  </si>
  <si>
    <t>011602001002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</si>
  <si>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拆除原</t>
    </r>
    <r>
      <rPr>
        <sz val="10"/>
        <color rgb="FF00B050"/>
        <rFont val="宋体"/>
        <charset val="134"/>
      </rPr>
      <t>钢筋混凝土</t>
    </r>
    <r>
      <rPr>
        <sz val="10"/>
        <rFont val="宋体"/>
        <charset val="134"/>
      </rPr>
      <t>地面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厚度</t>
    </r>
    <r>
      <rPr>
        <sz val="10"/>
        <rFont val="Times New Roman"/>
        <charset val="134"/>
      </rPr>
      <t>:</t>
    </r>
    <r>
      <rPr>
        <sz val="10"/>
        <color rgb="FF00B050"/>
        <rFont val="Times New Roman"/>
        <charset val="134"/>
      </rPr>
      <t>12cm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破除块外运，运距</t>
    </r>
    <r>
      <rPr>
        <sz val="10"/>
        <rFont val="Times New Roman"/>
        <charset val="134"/>
      </rPr>
      <t>21km
4.</t>
    </r>
    <r>
      <rPr>
        <sz val="10"/>
        <rFont val="宋体"/>
        <charset val="134"/>
      </rPr>
      <t>实际厚度以现场为准</t>
    </r>
  </si>
  <si>
    <t>010101002001</t>
  </si>
  <si>
    <t>040101002007</t>
  </si>
  <si>
    <t>排水工程</t>
  </si>
  <si>
    <r>
      <rPr>
        <sz val="10"/>
        <rFont val="宋体"/>
        <charset val="134"/>
      </rPr>
      <t>挖沟槽土方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</si>
  <si>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土壤类别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综合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挖土深度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综合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雨、污水管道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含挖方、修坡、堆放、道路施工范围内的场内运输等工作内容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弃方外运在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余方弃置</t>
    </r>
    <r>
      <rPr>
        <sz val="10"/>
        <rFont val="Times New Roman"/>
        <charset val="134"/>
      </rPr>
      <t>”</t>
    </r>
    <r>
      <rPr>
        <sz val="10"/>
        <rFont val="宋体"/>
        <charset val="134"/>
      </rPr>
      <t>清单中列入</t>
    </r>
  </si>
  <si>
    <r>
      <rPr>
        <sz val="10"/>
        <rFont val="宋体"/>
        <charset val="134"/>
      </rPr>
      <t>排水工程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</si>
  <si>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密实度要求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填方材料品种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利用沟槽土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部位：雨、污水管顶砂回填</t>
    </r>
    <r>
      <rPr>
        <sz val="10"/>
        <rFont val="Times New Roman"/>
        <charset val="134"/>
      </rPr>
      <t>50cm</t>
    </r>
    <r>
      <rPr>
        <sz val="10"/>
        <rFont val="宋体"/>
        <charset val="134"/>
      </rPr>
      <t>至路床</t>
    </r>
  </si>
  <si>
    <t>040103002007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</si>
  <si>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运距</t>
    </r>
    <r>
      <rPr>
        <sz val="10"/>
        <rFont val="Times New Roman"/>
        <charset val="134"/>
      </rPr>
      <t>:21KM</t>
    </r>
  </si>
  <si>
    <r>
      <rPr>
        <sz val="10"/>
        <rFont val="宋体"/>
        <charset val="134"/>
      </rPr>
      <t>综合</t>
    </r>
  </si>
  <si>
    <r>
      <rPr>
        <sz val="9"/>
        <color theme="1"/>
        <rFont val="宋体"/>
        <charset val="134"/>
      </rPr>
      <t>材料不明</t>
    </r>
  </si>
  <si>
    <t>040103001007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</si>
  <si>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密实度要求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填方材料品种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中粗砂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雨污水管道砂基础以上至管顶以上</t>
    </r>
    <r>
      <rPr>
        <sz val="10"/>
        <rFont val="Times New Roman"/>
        <charset val="134"/>
      </rPr>
      <t>50cm</t>
    </r>
  </si>
  <si>
    <t>040103001008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</si>
  <si>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密实度要求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填方材料品种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碎石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部位：雨、污水管道垫层及管基排水沟滤层</t>
    </r>
  </si>
  <si>
    <t>040501001001</t>
  </si>
  <si>
    <r>
      <rPr>
        <sz val="10"/>
        <rFont val="宋体"/>
        <charset val="134"/>
      </rPr>
      <t>雨水管网工程</t>
    </r>
  </si>
  <si>
    <t>混凝土管（路面雨水管）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</si>
  <si>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规格</t>
    </r>
    <r>
      <rPr>
        <sz val="10"/>
        <rFont val="Times New Roman"/>
        <charset val="134"/>
      </rPr>
      <t>:d300Ⅱ</t>
    </r>
    <r>
      <rPr>
        <sz val="10"/>
        <rFont val="宋体"/>
        <charset val="134"/>
      </rPr>
      <t>级钢筋砼承插管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接口方式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橡胶圈接口，详见</t>
    </r>
    <r>
      <rPr>
        <sz val="10"/>
        <rFont val="Times New Roman"/>
        <charset val="134"/>
      </rPr>
      <t>06MS201-1-23
3.</t>
    </r>
    <r>
      <rPr>
        <sz val="10"/>
        <rFont val="宋体"/>
        <charset val="134"/>
      </rPr>
      <t>管道检验及试验要求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满足相关规定</t>
    </r>
  </si>
  <si>
    <r>
      <rPr>
        <sz val="10"/>
        <rFont val="Times New Roman"/>
        <charset val="134"/>
      </rPr>
      <t>d300Ⅱ</t>
    </r>
    <r>
      <rPr>
        <sz val="10"/>
        <rFont val="宋体"/>
        <charset val="134"/>
      </rPr>
      <t>级钢筋砼承插管</t>
    </r>
  </si>
  <si>
    <t>Ⅱ级钢筋砼承插管</t>
  </si>
  <si>
    <t>040501004007</t>
  </si>
  <si>
    <r>
      <rPr>
        <sz val="10"/>
        <rFont val="宋体"/>
        <charset val="134"/>
      </rPr>
      <t>塑料管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</si>
  <si>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:d400</t>
    </r>
    <r>
      <rPr>
        <sz val="10"/>
        <rFont val="宋体"/>
        <charset val="134"/>
      </rPr>
      <t>聚乙烯（</t>
    </r>
    <r>
      <rPr>
        <sz val="10"/>
        <rFont val="Times New Roman"/>
        <charset val="134"/>
      </rPr>
      <t>HDPE</t>
    </r>
    <r>
      <rPr>
        <sz val="10"/>
        <rFont val="宋体"/>
        <charset val="134"/>
      </rPr>
      <t>）中空壁缠绕管，环刚度</t>
    </r>
    <r>
      <rPr>
        <sz val="10"/>
        <rFont val="Times New Roman"/>
        <charset val="134"/>
      </rPr>
      <t>SN=8KN/m2
2.</t>
    </r>
    <r>
      <rPr>
        <sz val="10"/>
        <rFont val="宋体"/>
        <charset val="134"/>
      </rPr>
      <t>连接形式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承插式橡胶圈接口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详见排水管道沟槽开挖图，图</t>
    </r>
    <r>
      <rPr>
        <sz val="10"/>
        <rFont val="Times New Roman"/>
        <charset val="134"/>
      </rPr>
      <t>SG-12-PS-10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X</t>
    </r>
    <r>
      <rPr>
        <sz val="10"/>
        <rFont val="宋体"/>
        <charset val="134"/>
      </rPr>
      <t>）</t>
    </r>
  </si>
  <si>
    <r>
      <rPr>
        <sz val="10"/>
        <rFont val="Times New Roman"/>
        <charset val="134"/>
      </rPr>
      <t>d400</t>
    </r>
    <r>
      <rPr>
        <sz val="10"/>
        <rFont val="宋体"/>
        <charset val="134"/>
      </rPr>
      <t>聚乙烯（</t>
    </r>
    <r>
      <rPr>
        <sz val="10"/>
        <rFont val="Times New Roman"/>
        <charset val="134"/>
      </rPr>
      <t>HDPE</t>
    </r>
    <r>
      <rPr>
        <sz val="10"/>
        <rFont val="宋体"/>
        <charset val="134"/>
      </rPr>
      <t>）中空壁缠绕管</t>
    </r>
  </si>
  <si>
    <t>聚乙烯（HDPE）中空壁缠绕管</t>
  </si>
  <si>
    <r>
      <rPr>
        <sz val="10"/>
        <rFont val="宋体"/>
        <charset val="134"/>
      </rPr>
      <t>高密度聚乙烯</t>
    </r>
  </si>
  <si>
    <t>kgCO2e / t</t>
  </si>
  <si>
    <t>040501004001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</si>
  <si>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:d600</t>
    </r>
    <r>
      <rPr>
        <sz val="10"/>
        <rFont val="宋体"/>
        <charset val="134"/>
      </rPr>
      <t>聚乙烯（</t>
    </r>
    <r>
      <rPr>
        <sz val="10"/>
        <rFont val="Times New Roman"/>
        <charset val="134"/>
      </rPr>
      <t>HDPE</t>
    </r>
    <r>
      <rPr>
        <sz val="10"/>
        <rFont val="宋体"/>
        <charset val="134"/>
      </rPr>
      <t>）中空壁缠绕管，环刚度</t>
    </r>
    <r>
      <rPr>
        <sz val="10"/>
        <rFont val="Times New Roman"/>
        <charset val="134"/>
      </rPr>
      <t>SN=8KN/m2
2.</t>
    </r>
    <r>
      <rPr>
        <sz val="10"/>
        <rFont val="宋体"/>
        <charset val="134"/>
      </rPr>
      <t>连接形式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承插式橡胶圈接口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详见排水管道沟槽开挖图，图</t>
    </r>
    <r>
      <rPr>
        <sz val="10"/>
        <rFont val="Times New Roman"/>
        <charset val="134"/>
      </rPr>
      <t>SG-12-PS-10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X</t>
    </r>
    <r>
      <rPr>
        <sz val="10"/>
        <rFont val="宋体"/>
        <charset val="134"/>
      </rPr>
      <t>）</t>
    </r>
  </si>
  <si>
    <r>
      <rPr>
        <sz val="10"/>
        <rFont val="Times New Roman"/>
        <charset val="134"/>
      </rPr>
      <t>d600</t>
    </r>
    <r>
      <rPr>
        <sz val="10"/>
        <rFont val="宋体"/>
        <charset val="134"/>
      </rPr>
      <t>聚乙烯（</t>
    </r>
    <r>
      <rPr>
        <sz val="10"/>
        <rFont val="Times New Roman"/>
        <charset val="134"/>
      </rPr>
      <t>HDPE</t>
    </r>
    <r>
      <rPr>
        <sz val="10"/>
        <rFont val="宋体"/>
        <charset val="134"/>
      </rPr>
      <t>）中空壁缠绕管</t>
    </r>
  </si>
  <si>
    <t>040501004002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</si>
  <si>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:d800</t>
    </r>
    <r>
      <rPr>
        <sz val="10"/>
        <rFont val="宋体"/>
        <charset val="134"/>
      </rPr>
      <t>聚乙烯（</t>
    </r>
    <r>
      <rPr>
        <sz val="10"/>
        <rFont val="Times New Roman"/>
        <charset val="134"/>
      </rPr>
      <t>HDPE</t>
    </r>
    <r>
      <rPr>
        <sz val="10"/>
        <rFont val="宋体"/>
        <charset val="134"/>
      </rPr>
      <t>）中空壁缠绕管，环刚度</t>
    </r>
    <r>
      <rPr>
        <sz val="10"/>
        <rFont val="Times New Roman"/>
        <charset val="134"/>
      </rPr>
      <t>SN=8KN/m2
2.</t>
    </r>
    <r>
      <rPr>
        <sz val="10"/>
        <rFont val="宋体"/>
        <charset val="134"/>
      </rPr>
      <t>连接形式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承插式橡胶圈接口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详见排水管道沟槽开挖图，图</t>
    </r>
    <r>
      <rPr>
        <sz val="10"/>
        <rFont val="Times New Roman"/>
        <charset val="134"/>
      </rPr>
      <t>SG-12-PS-10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X</t>
    </r>
    <r>
      <rPr>
        <sz val="10"/>
        <rFont val="宋体"/>
        <charset val="134"/>
      </rPr>
      <t>）</t>
    </r>
  </si>
  <si>
    <r>
      <rPr>
        <sz val="10"/>
        <rFont val="Times New Roman"/>
        <charset val="134"/>
      </rPr>
      <t>d800</t>
    </r>
    <r>
      <rPr>
        <sz val="10"/>
        <rFont val="宋体"/>
        <charset val="134"/>
      </rPr>
      <t>聚乙烯（</t>
    </r>
    <r>
      <rPr>
        <sz val="10"/>
        <rFont val="Times New Roman"/>
        <charset val="134"/>
      </rPr>
      <t>HDPE</t>
    </r>
    <r>
      <rPr>
        <sz val="10"/>
        <rFont val="宋体"/>
        <charset val="134"/>
      </rPr>
      <t>）中空壁缠绕管</t>
    </r>
  </si>
  <si>
    <t>040504009001</t>
  </si>
  <si>
    <r>
      <rPr>
        <sz val="10"/>
        <rFont val="宋体"/>
        <charset val="134"/>
      </rPr>
      <t>雨水口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</si>
  <si>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雨水型号、规格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砖砌偏沟式单箅雨水口；参见详</t>
    </r>
    <r>
      <rPr>
        <sz val="10"/>
        <rFont val="Times New Roman"/>
        <charset val="134"/>
      </rPr>
      <t>16S518-26
2.</t>
    </r>
    <r>
      <rPr>
        <sz val="10"/>
        <rFont val="宋体"/>
        <charset val="134"/>
      </rPr>
      <t>雨水箅子及圈口材质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重型球墨铸铁雨水箅子及箅座</t>
    </r>
  </si>
  <si>
    <r>
      <rPr>
        <sz val="10"/>
        <color rgb="FFFF0000"/>
        <rFont val="宋体"/>
        <charset val="134"/>
      </rPr>
      <t>重型球墨铸铁雨水箅子及箅座</t>
    </r>
  </si>
  <si>
    <r>
      <rPr>
        <sz val="10"/>
        <color rgb="FFFF0000"/>
        <rFont val="宋体"/>
        <charset val="134"/>
      </rPr>
      <t>座</t>
    </r>
  </si>
  <si>
    <r>
      <rPr>
        <sz val="10"/>
        <rFont val="宋体"/>
        <charset val="134"/>
      </rPr>
      <t>底板</t>
    </r>
    <r>
      <rPr>
        <sz val="10"/>
        <rFont val="Times New Roman"/>
        <charset val="134"/>
      </rPr>
      <t>C20</t>
    </r>
    <r>
      <rPr>
        <sz val="10"/>
        <rFont val="宋体"/>
        <charset val="134"/>
      </rPr>
      <t>混凝土</t>
    </r>
  </si>
  <si>
    <t>C20混凝土</t>
  </si>
  <si>
    <r>
      <rPr>
        <sz val="10"/>
        <rFont val="Times New Roman"/>
        <charset val="134"/>
      </rPr>
      <t>C20</t>
    </r>
    <r>
      <rPr>
        <sz val="10"/>
        <rFont val="宋体"/>
        <charset val="134"/>
      </rPr>
      <t>混凝土</t>
    </r>
  </si>
  <si>
    <r>
      <rPr>
        <sz val="10"/>
        <rFont val="宋体"/>
        <charset val="134"/>
      </rPr>
      <t>垫层</t>
    </r>
    <r>
      <rPr>
        <sz val="10"/>
        <rFont val="Times New Roman"/>
        <charset val="134"/>
      </rPr>
      <t>C20</t>
    </r>
    <r>
      <rPr>
        <sz val="10"/>
        <rFont val="宋体"/>
        <charset val="134"/>
      </rPr>
      <t>细石混凝土</t>
    </r>
  </si>
  <si>
    <t>C20细石混凝土</t>
  </si>
  <si>
    <r>
      <rPr>
        <sz val="10"/>
        <rFont val="宋体"/>
        <charset val="134"/>
      </rPr>
      <t>砖砌体</t>
    </r>
  </si>
  <si>
    <r>
      <rPr>
        <sz val="11"/>
        <rFont val="宋体"/>
        <charset val="134"/>
      </rPr>
      <t>页岩实心砖（</t>
    </r>
    <r>
      <rPr>
        <sz val="11"/>
        <rFont val="Times New Roman"/>
        <charset val="134"/>
      </rPr>
      <t>240mm×115mm×53mm)</t>
    </r>
  </si>
  <si>
    <r>
      <rPr>
        <sz val="10"/>
        <rFont val="宋体"/>
        <charset val="134"/>
      </rPr>
      <t>箅子</t>
    </r>
  </si>
  <si>
    <t>箅子</t>
  </si>
  <si>
    <r>
      <rPr>
        <sz val="10"/>
        <rFont val="宋体"/>
        <charset val="134"/>
      </rPr>
      <t>铸铁材料</t>
    </r>
  </si>
  <si>
    <t>kgCO2e / kg</t>
  </si>
  <si>
    <r>
      <rPr>
        <sz val="10"/>
        <rFont val="宋体"/>
        <charset val="134"/>
      </rPr>
      <t>混凝土支座</t>
    </r>
  </si>
  <si>
    <t>040504009002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</si>
  <si>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雨水型号、规格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砖砌偏沟式双箅雨水口；参见详</t>
    </r>
    <r>
      <rPr>
        <sz val="10"/>
        <rFont val="Times New Roman"/>
        <charset val="134"/>
      </rPr>
      <t>16S518-27
2.</t>
    </r>
    <r>
      <rPr>
        <sz val="10"/>
        <rFont val="宋体"/>
        <charset val="134"/>
      </rPr>
      <t>雨水箅子及圈口材质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重型球墨铸铁雨水箅子及箅座</t>
    </r>
  </si>
  <si>
    <r>
      <rPr>
        <sz val="10"/>
        <rFont val="宋体"/>
        <charset val="134"/>
      </rPr>
      <t>过梁</t>
    </r>
    <r>
      <rPr>
        <sz val="10"/>
        <rFont val="Times New Roman"/>
        <charset val="134"/>
      </rPr>
      <t>6</t>
    </r>
  </si>
  <si>
    <r>
      <rPr>
        <sz val="10"/>
        <rFont val="宋体"/>
        <charset val="134"/>
      </rPr>
      <t>根</t>
    </r>
  </si>
  <si>
    <t>过梁</t>
  </si>
  <si>
    <t>热轧碳钢钢筋</t>
  </si>
  <si>
    <t>040504009003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</si>
  <si>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雨水型号、规格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砖砌偏沟式多箅雨水口；参见详</t>
    </r>
    <r>
      <rPr>
        <sz val="10"/>
        <rFont val="Times New Roman"/>
        <charset val="134"/>
      </rPr>
      <t>16S518-28
2.</t>
    </r>
    <r>
      <rPr>
        <sz val="10"/>
        <rFont val="宋体"/>
        <charset val="134"/>
      </rPr>
      <t>雨水箅子及圈口材质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重型球墨铸铁雨水箅子及箅座</t>
    </r>
  </si>
  <si>
    <t>040504002001</t>
  </si>
  <si>
    <r>
      <rPr>
        <sz val="10"/>
        <rFont val="宋体"/>
        <charset val="134"/>
      </rPr>
      <t>混凝土井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</si>
  <si>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规格</t>
    </r>
    <r>
      <rPr>
        <sz val="10"/>
        <rFont val="Times New Roman"/>
        <charset val="134"/>
      </rPr>
      <t>:Φ1000</t>
    </r>
    <r>
      <rPr>
        <sz val="10"/>
        <rFont val="宋体"/>
        <charset val="134"/>
      </rPr>
      <t>圆形砼雨水检查井（盖板式）；</t>
    </r>
    <r>
      <rPr>
        <sz val="10"/>
        <rFont val="Times New Roman"/>
        <charset val="134"/>
      </rPr>
      <t>06MS201-3,</t>
    </r>
    <r>
      <rPr>
        <sz val="10"/>
        <rFont val="宋体"/>
        <charset val="134"/>
      </rPr>
      <t>页</t>
    </r>
    <r>
      <rPr>
        <sz val="10"/>
        <rFont val="Times New Roman"/>
        <charset val="134"/>
      </rPr>
      <t>12
2.</t>
    </r>
    <r>
      <rPr>
        <sz val="10"/>
        <rFont val="宋体"/>
        <charset val="134"/>
      </rPr>
      <t>井盖、井圈材质及规格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车行道的检查井盖及支座采用环保型黑色面漆、</t>
    </r>
    <r>
      <rPr>
        <sz val="10"/>
        <rFont val="Times New Roman"/>
        <charset val="134"/>
      </rPr>
      <t>400KN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φ700</t>
    </r>
    <r>
      <rPr>
        <sz val="10"/>
        <rFont val="宋体"/>
        <charset val="134"/>
      </rPr>
      <t>的重型球墨铸铁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六防</t>
    </r>
    <r>
      <rPr>
        <sz val="10"/>
        <rFont val="Times New Roman"/>
        <charset val="134"/>
      </rPr>
      <t>”</t>
    </r>
    <r>
      <rPr>
        <sz val="10"/>
        <rFont val="宋体"/>
        <charset val="134"/>
      </rPr>
      <t>井盖、井座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含井字架</t>
    </r>
  </si>
  <si>
    <t>环保型黑色面漆</t>
  </si>
  <si>
    <r>
      <rPr>
        <sz val="10"/>
        <rFont val="宋体"/>
        <charset val="134"/>
      </rPr>
      <t>座</t>
    </r>
  </si>
  <si>
    <r>
      <rPr>
        <sz val="10"/>
        <rFont val="宋体"/>
        <charset val="134"/>
      </rPr>
      <t>环保型黑色面漆、</t>
    </r>
    <r>
      <rPr>
        <sz val="10"/>
        <rFont val="Times New Roman"/>
        <charset val="134"/>
      </rPr>
      <t>400KN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φ700</t>
    </r>
    <r>
      <rPr>
        <sz val="10"/>
        <rFont val="宋体"/>
        <charset val="134"/>
      </rPr>
      <t>的重型球墨铸铁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六防</t>
    </r>
    <r>
      <rPr>
        <sz val="10"/>
        <rFont val="Times New Roman"/>
        <charset val="134"/>
      </rPr>
      <t>”</t>
    </r>
    <r>
      <rPr>
        <sz val="10"/>
        <rFont val="宋体"/>
        <charset val="134"/>
      </rPr>
      <t>井盖、井座</t>
    </r>
  </si>
  <si>
    <r>
      <rPr>
        <sz val="9"/>
        <color theme="1"/>
        <rFont val="宋体"/>
        <charset val="134"/>
      </rPr>
      <t>多种材料，环保材料</t>
    </r>
  </si>
  <si>
    <r>
      <rPr>
        <sz val="9"/>
        <color theme="1"/>
        <rFont val="宋体"/>
        <charset val="134"/>
      </rPr>
      <t>问题三：混凝土井工程量表</t>
    </r>
  </si>
  <si>
    <r>
      <rPr>
        <sz val="10"/>
        <rFont val="Times New Roman"/>
        <charset val="134"/>
      </rPr>
      <t>400KN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φ700</t>
    </r>
    <r>
      <rPr>
        <sz val="10"/>
        <rFont val="宋体"/>
        <charset val="134"/>
      </rPr>
      <t>的重型球墨铸铁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六防</t>
    </r>
    <r>
      <rPr>
        <sz val="10"/>
        <rFont val="Times New Roman"/>
        <charset val="134"/>
      </rPr>
      <t>”</t>
    </r>
    <r>
      <rPr>
        <sz val="10"/>
        <rFont val="宋体"/>
        <charset val="134"/>
      </rPr>
      <t>井盖、井座</t>
    </r>
  </si>
  <si>
    <t>钢筋总量合计</t>
  </si>
  <si>
    <t>钢筋</t>
  </si>
  <si>
    <t>碎石垫层方量m³</t>
  </si>
  <si>
    <r>
      <rPr>
        <sz val="10"/>
        <rFont val="Times New Roman"/>
        <charset val="134"/>
      </rPr>
      <t>C25</t>
    </r>
    <r>
      <rPr>
        <sz val="10"/>
        <rFont val="宋体"/>
        <charset val="134"/>
      </rPr>
      <t>混凝土合计</t>
    </r>
  </si>
  <si>
    <t>040504002002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</si>
  <si>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规格</t>
    </r>
    <r>
      <rPr>
        <sz val="10"/>
        <rFont val="Times New Roman"/>
        <charset val="134"/>
      </rPr>
      <t>:Φ1250</t>
    </r>
    <r>
      <rPr>
        <sz val="10"/>
        <rFont val="宋体"/>
        <charset val="134"/>
      </rPr>
      <t>圆形砼雨水检查井（盖板式）；</t>
    </r>
    <r>
      <rPr>
        <sz val="10"/>
        <rFont val="Times New Roman"/>
        <charset val="134"/>
      </rPr>
      <t>06MS201-3,</t>
    </r>
    <r>
      <rPr>
        <sz val="10"/>
        <rFont val="宋体"/>
        <charset val="134"/>
      </rPr>
      <t>页</t>
    </r>
    <r>
      <rPr>
        <sz val="10"/>
        <rFont val="Times New Roman"/>
        <charset val="134"/>
      </rPr>
      <t>15
2.</t>
    </r>
    <r>
      <rPr>
        <sz val="10"/>
        <rFont val="宋体"/>
        <charset val="134"/>
      </rPr>
      <t>井盖、井圈材质及规格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车行道的检查井盖及支座采用环保型黑色面漆、</t>
    </r>
    <r>
      <rPr>
        <sz val="10"/>
        <rFont val="Times New Roman"/>
        <charset val="134"/>
      </rPr>
      <t>400KN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φ700</t>
    </r>
    <r>
      <rPr>
        <sz val="10"/>
        <rFont val="宋体"/>
        <charset val="134"/>
      </rPr>
      <t>的重型球墨铸铁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六防</t>
    </r>
    <r>
      <rPr>
        <sz val="10"/>
        <rFont val="Times New Roman"/>
        <charset val="134"/>
      </rPr>
      <t>”</t>
    </r>
    <r>
      <rPr>
        <sz val="10"/>
        <rFont val="宋体"/>
        <charset val="134"/>
      </rPr>
      <t>井盖、井座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含井字架</t>
    </r>
  </si>
  <si>
    <r>
      <rPr>
        <sz val="10"/>
        <rFont val="宋体"/>
        <charset val="134"/>
      </rPr>
      <t>环保型黑色面漆</t>
    </r>
  </si>
  <si>
    <t>C25混凝土合计</t>
  </si>
  <si>
    <t>040504002003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</si>
  <si>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规格</t>
    </r>
    <r>
      <rPr>
        <sz val="10"/>
        <rFont val="Times New Roman"/>
        <charset val="134"/>
      </rPr>
      <t>:Φ1500</t>
    </r>
    <r>
      <rPr>
        <sz val="10"/>
        <rFont val="宋体"/>
        <charset val="134"/>
      </rPr>
      <t>圆形砼雨水检查井（盖板式）；</t>
    </r>
    <r>
      <rPr>
        <sz val="10"/>
        <rFont val="Times New Roman"/>
        <charset val="134"/>
      </rPr>
      <t>06MS201-3,</t>
    </r>
    <r>
      <rPr>
        <sz val="10"/>
        <rFont val="宋体"/>
        <charset val="134"/>
      </rPr>
      <t>页</t>
    </r>
    <r>
      <rPr>
        <sz val="10"/>
        <rFont val="Times New Roman"/>
        <charset val="134"/>
      </rPr>
      <t>17
2.</t>
    </r>
    <r>
      <rPr>
        <sz val="10"/>
        <rFont val="宋体"/>
        <charset val="134"/>
      </rPr>
      <t>井盖、井圈材质及规格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车行道的检查井盖及支座采用环保型黑色面漆、</t>
    </r>
    <r>
      <rPr>
        <sz val="10"/>
        <rFont val="Times New Roman"/>
        <charset val="134"/>
      </rPr>
      <t>400KN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φ700</t>
    </r>
    <r>
      <rPr>
        <sz val="10"/>
        <rFont val="宋体"/>
        <charset val="134"/>
      </rPr>
      <t>的重型球墨铸铁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六防</t>
    </r>
    <r>
      <rPr>
        <sz val="10"/>
        <rFont val="Times New Roman"/>
        <charset val="134"/>
      </rPr>
      <t>”</t>
    </r>
    <r>
      <rPr>
        <sz val="10"/>
        <rFont val="宋体"/>
        <charset val="134"/>
      </rPr>
      <t>井盖、井座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含井字架</t>
    </r>
  </si>
  <si>
    <t>040504002004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</si>
  <si>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规格</t>
    </r>
    <r>
      <rPr>
        <sz val="10"/>
        <rFont val="Times New Roman"/>
        <charset val="134"/>
      </rPr>
      <t>:Φ1250</t>
    </r>
    <r>
      <rPr>
        <sz val="10"/>
        <rFont val="宋体"/>
        <charset val="134"/>
      </rPr>
      <t>圆形混凝土沉泥井；</t>
    </r>
    <r>
      <rPr>
        <sz val="10"/>
        <rFont val="Times New Roman"/>
        <charset val="134"/>
      </rPr>
      <t>06MS201-3,</t>
    </r>
    <r>
      <rPr>
        <sz val="10"/>
        <rFont val="宋体"/>
        <charset val="134"/>
      </rPr>
      <t>页</t>
    </r>
    <r>
      <rPr>
        <sz val="10"/>
        <rFont val="Times New Roman"/>
        <charset val="134"/>
      </rPr>
      <t>126
2.</t>
    </r>
    <r>
      <rPr>
        <sz val="10"/>
        <rFont val="宋体"/>
        <charset val="134"/>
      </rPr>
      <t>井盖、井圈材质及规格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人行道绿化带的检查井盖及支座采用</t>
    </r>
    <r>
      <rPr>
        <sz val="10"/>
        <rFont val="Times New Roman"/>
        <charset val="134"/>
      </rPr>
      <t>250KN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φ700</t>
    </r>
    <r>
      <rPr>
        <sz val="10"/>
        <rFont val="宋体"/>
        <charset val="134"/>
      </rPr>
      <t>的轻型球墨铸铁防盗、防坠落井盖、支座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含井字架</t>
    </r>
  </si>
  <si>
    <r>
      <rPr>
        <sz val="10"/>
        <rFont val="Times New Roman"/>
        <charset val="134"/>
      </rPr>
      <t>250KN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φ700</t>
    </r>
    <r>
      <rPr>
        <sz val="10"/>
        <rFont val="宋体"/>
        <charset val="134"/>
      </rPr>
      <t>的轻型球墨铸铁防盗、防坠落井盖、支座</t>
    </r>
  </si>
  <si>
    <t>04B004</t>
  </si>
  <si>
    <r>
      <rPr>
        <sz val="10"/>
        <rFont val="宋体"/>
        <charset val="134"/>
      </rPr>
      <t>检查井加固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</si>
  <si>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详见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施工图纸</t>
    </r>
  </si>
  <si>
    <t>04B005</t>
  </si>
  <si>
    <r>
      <rPr>
        <sz val="10"/>
        <rFont val="宋体"/>
        <charset val="134"/>
      </rPr>
      <t>单箅雨水口加固</t>
    </r>
  </si>
  <si>
    <t>04B006</t>
  </si>
  <si>
    <r>
      <rPr>
        <sz val="10"/>
        <rFont val="宋体"/>
        <charset val="134"/>
      </rPr>
      <t>双箅雨水口加固</t>
    </r>
  </si>
  <si>
    <t>04B007</t>
  </si>
  <si>
    <r>
      <rPr>
        <sz val="10"/>
        <rFont val="宋体"/>
        <charset val="134"/>
      </rPr>
      <t>多箅雨水口加固</t>
    </r>
  </si>
  <si>
    <t>04B008</t>
  </si>
  <si>
    <r>
      <rPr>
        <sz val="10"/>
        <rFont val="宋体"/>
        <charset val="134"/>
      </rPr>
      <t>混凝土包封加固</t>
    </r>
  </si>
  <si>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</si>
  <si>
    <t>04B009</t>
  </si>
  <si>
    <r>
      <rPr>
        <sz val="10"/>
        <rFont val="宋体"/>
        <charset val="134"/>
      </rPr>
      <t>管线迁改</t>
    </r>
  </si>
  <si>
    <r>
      <rPr>
        <sz val="10"/>
        <rFont val="宋体"/>
        <charset val="134"/>
      </rPr>
      <t>雨水口拆除</t>
    </r>
  </si>
  <si>
    <r>
      <rPr>
        <sz val="10"/>
        <rFont val="宋体"/>
        <charset val="134"/>
      </rPr>
      <t>偏沟式双篦雨水口拆除</t>
    </r>
  </si>
  <si>
    <t>041001009001</t>
  </si>
  <si>
    <r>
      <rPr>
        <sz val="10"/>
        <rFont val="宋体"/>
        <charset val="134"/>
      </rPr>
      <t>拆除井</t>
    </r>
  </si>
  <si>
    <r>
      <rPr>
        <sz val="10"/>
        <rFont val="Times New Roman"/>
        <charset val="134"/>
      </rPr>
      <t>1.Φ1250</t>
    </r>
    <r>
      <rPr>
        <sz val="10"/>
        <rFont val="宋体"/>
        <charset val="134"/>
      </rPr>
      <t>圆形砼雨水检查井拆除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碴土外运</t>
    </r>
  </si>
  <si>
    <r>
      <rPr>
        <sz val="10"/>
        <rFont val="宋体"/>
        <charset val="134"/>
      </rPr>
      <t>碴土</t>
    </r>
  </si>
  <si>
    <r>
      <rPr>
        <sz val="9"/>
        <color theme="1"/>
        <rFont val="宋体"/>
        <charset val="134"/>
      </rPr>
      <t>运距不明</t>
    </r>
  </si>
  <si>
    <r>
      <rPr>
        <sz val="9"/>
        <color theme="1"/>
        <rFont val="宋体"/>
        <charset val="134"/>
      </rPr>
      <t>问题四：拆除井重量</t>
    </r>
  </si>
  <si>
    <t>041001006001</t>
  </si>
  <si>
    <r>
      <rPr>
        <sz val="10"/>
        <rFont val="宋体"/>
        <charset val="134"/>
      </rPr>
      <t>拆除管道</t>
    </r>
  </si>
  <si>
    <r>
      <rPr>
        <sz val="10"/>
        <rFont val="Times New Roman"/>
        <charset val="134"/>
      </rPr>
      <t>1.DN300</t>
    </r>
    <r>
      <rPr>
        <sz val="10"/>
        <rFont val="宋体"/>
        <charset val="134"/>
      </rPr>
      <t>混凝土管拆除</t>
    </r>
  </si>
  <si>
    <t>041001006002</t>
  </si>
  <si>
    <r>
      <rPr>
        <sz val="10"/>
        <rFont val="Times New Roman"/>
        <charset val="134"/>
      </rPr>
      <t>1.DN800</t>
    </r>
    <r>
      <rPr>
        <sz val="10"/>
        <rFont val="宋体"/>
        <charset val="134"/>
      </rPr>
      <t>混凝土管拆除</t>
    </r>
  </si>
  <si>
    <t>040503002001</t>
  </si>
  <si>
    <r>
      <rPr>
        <sz val="10"/>
        <rFont val="宋体"/>
        <charset val="134"/>
      </rPr>
      <t>混凝土支墩</t>
    </r>
  </si>
  <si>
    <r>
      <rPr>
        <sz val="10"/>
        <rFont val="宋体"/>
        <charset val="134"/>
      </rPr>
      <t>沟槽开挖范围内现状管线混凝土支墩支护</t>
    </r>
  </si>
  <si>
    <t>040501004003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</si>
  <si>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:d800</t>
    </r>
    <r>
      <rPr>
        <sz val="10"/>
        <rFont val="宋体"/>
        <charset val="134"/>
      </rPr>
      <t>聚乙烯（</t>
    </r>
    <r>
      <rPr>
        <sz val="10"/>
        <rFont val="Times New Roman"/>
        <charset val="134"/>
      </rPr>
      <t>HDPE</t>
    </r>
    <r>
      <rPr>
        <sz val="10"/>
        <rFont val="宋体"/>
        <charset val="134"/>
      </rPr>
      <t>）中空壁缠绕管，环刚度</t>
    </r>
    <r>
      <rPr>
        <sz val="10"/>
        <rFont val="Times New Roman"/>
        <charset val="134"/>
      </rPr>
      <t>SN=8KN/m2
2.</t>
    </r>
    <r>
      <rPr>
        <sz val="10"/>
        <rFont val="宋体"/>
        <charset val="134"/>
      </rPr>
      <t>连接形式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承插连接，</t>
    </r>
    <r>
      <rPr>
        <sz val="10"/>
        <rFont val="Times New Roman"/>
        <charset val="134"/>
      </rPr>
      <t>“F"</t>
    </r>
    <r>
      <rPr>
        <sz val="10"/>
        <rFont val="宋体"/>
        <charset val="134"/>
      </rPr>
      <t>型弹性橡胶圈接口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详见排水管道沟槽开挖图</t>
    </r>
  </si>
  <si>
    <t>040501004004</t>
  </si>
  <si>
    <r>
      <rPr>
        <sz val="10"/>
        <rFont val="宋体"/>
        <charset val="134"/>
      </rPr>
      <t>污方管网工程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</si>
  <si>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:d400</t>
    </r>
    <r>
      <rPr>
        <sz val="10"/>
        <rFont val="宋体"/>
        <charset val="134"/>
      </rPr>
      <t>聚乙烯（</t>
    </r>
    <r>
      <rPr>
        <sz val="10"/>
        <rFont val="Times New Roman"/>
        <charset val="134"/>
      </rPr>
      <t>HDPE</t>
    </r>
    <r>
      <rPr>
        <sz val="10"/>
        <rFont val="宋体"/>
        <charset val="134"/>
      </rPr>
      <t>）中空壁缠绕管，环刚度</t>
    </r>
    <r>
      <rPr>
        <sz val="10"/>
        <rFont val="Times New Roman"/>
        <charset val="134"/>
      </rPr>
      <t>SN=8KN/m2
2.</t>
    </r>
    <r>
      <rPr>
        <sz val="10"/>
        <rFont val="宋体"/>
        <charset val="134"/>
      </rPr>
      <t>连接形式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承插连接，橡胶圈接口</t>
    </r>
  </si>
  <si>
    <t>040501004005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</si>
  <si>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:d400</t>
    </r>
    <r>
      <rPr>
        <sz val="10"/>
        <rFont val="宋体"/>
        <charset val="134"/>
      </rPr>
      <t>聚乙烯（</t>
    </r>
    <r>
      <rPr>
        <sz val="10"/>
        <rFont val="Times New Roman"/>
        <charset val="134"/>
      </rPr>
      <t>HDPE</t>
    </r>
    <r>
      <rPr>
        <sz val="10"/>
        <rFont val="宋体"/>
        <charset val="134"/>
      </rPr>
      <t>）中空壁缠绕管，环刚度</t>
    </r>
    <r>
      <rPr>
        <sz val="10"/>
        <rFont val="Times New Roman"/>
        <charset val="134"/>
      </rPr>
      <t>SN=10KN/m2
2.</t>
    </r>
    <r>
      <rPr>
        <sz val="10"/>
        <rFont val="宋体"/>
        <charset val="134"/>
      </rPr>
      <t>连接形式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承插连接，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橡胶圈接口</t>
    </r>
  </si>
  <si>
    <t>040504002005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</si>
  <si>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规格</t>
    </r>
    <r>
      <rPr>
        <sz val="10"/>
        <rFont val="Times New Roman"/>
        <charset val="134"/>
      </rPr>
      <t>:Φ1000</t>
    </r>
    <r>
      <rPr>
        <sz val="10"/>
        <rFont val="宋体"/>
        <charset val="134"/>
      </rPr>
      <t>圆形砼污水检查井（盖板式）；</t>
    </r>
    <r>
      <rPr>
        <sz val="10"/>
        <rFont val="Times New Roman"/>
        <charset val="134"/>
      </rPr>
      <t>06MS201-3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P21 
2.</t>
    </r>
    <r>
      <rPr>
        <sz val="10"/>
        <rFont val="宋体"/>
        <charset val="134"/>
      </rPr>
      <t>井盖、井圈材质及规格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车行道的检查井盖及支座采用环保型黑色面漆、</t>
    </r>
    <r>
      <rPr>
        <sz val="10"/>
        <rFont val="Times New Roman"/>
        <charset val="134"/>
      </rPr>
      <t>400KN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φ700</t>
    </r>
    <r>
      <rPr>
        <sz val="10"/>
        <rFont val="宋体"/>
        <charset val="134"/>
      </rPr>
      <t>的重型球墨铸铁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六防</t>
    </r>
    <r>
      <rPr>
        <sz val="10"/>
        <rFont val="Times New Roman"/>
        <charset val="134"/>
      </rPr>
      <t>”</t>
    </r>
    <r>
      <rPr>
        <sz val="10"/>
        <rFont val="宋体"/>
        <charset val="134"/>
      </rPr>
      <t>井盖、井座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含井字架</t>
    </r>
  </si>
  <si>
    <t>040504002006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</si>
  <si>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规格</t>
    </r>
    <r>
      <rPr>
        <sz val="10"/>
        <rFont val="Times New Roman"/>
        <charset val="134"/>
      </rPr>
      <t>:Φ1000</t>
    </r>
    <r>
      <rPr>
        <sz val="10"/>
        <rFont val="宋体"/>
        <charset val="134"/>
      </rPr>
      <t>圆形砼污水沉泥井；</t>
    </r>
    <r>
      <rPr>
        <sz val="10"/>
        <rFont val="Times New Roman"/>
        <charset val="134"/>
      </rPr>
      <t>06MS201-3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P124
2.</t>
    </r>
    <r>
      <rPr>
        <sz val="10"/>
        <rFont val="宋体"/>
        <charset val="134"/>
      </rPr>
      <t>井盖、井圈材质及规格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人行道绿化带的检查井盖及支座采用</t>
    </r>
    <r>
      <rPr>
        <sz val="10"/>
        <rFont val="Times New Roman"/>
        <charset val="134"/>
      </rPr>
      <t>250KN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φ700</t>
    </r>
    <r>
      <rPr>
        <sz val="10"/>
        <rFont val="宋体"/>
        <charset val="134"/>
      </rPr>
      <t>的轻型球墨铸铁防盗、防坠落井盖、支座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含井字架</t>
    </r>
  </si>
  <si>
    <t>04B010</t>
  </si>
  <si>
    <t>040504002007</t>
  </si>
  <si>
    <r>
      <rPr>
        <sz val="10"/>
        <rFont val="宋体"/>
        <charset val="134"/>
      </rPr>
      <t>雨、污水检查井碎石垫层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</si>
  <si>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详见施工图设计</t>
    </r>
  </si>
  <si>
    <t>040402015003</t>
  </si>
  <si>
    <r>
      <rPr>
        <sz val="10"/>
        <rFont val="宋体"/>
        <charset val="134"/>
      </rPr>
      <t>海绵城市</t>
    </r>
  </si>
  <si>
    <r>
      <rPr>
        <sz val="10"/>
        <rFont val="宋体"/>
        <charset val="134"/>
      </rPr>
      <t>透水管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</si>
  <si>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纵向</t>
    </r>
    <r>
      <rPr>
        <sz val="10"/>
        <rFont val="Times New Roman"/>
        <charset val="134"/>
      </rPr>
      <t>Φ110mmPE</t>
    </r>
    <r>
      <rPr>
        <sz val="10"/>
        <rFont val="宋体"/>
        <charset val="134"/>
      </rPr>
      <t>透水管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部位：非机动车道与机动车道之间的花坛中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挖沟槽土方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砂石盲沟</t>
    </r>
  </si>
  <si>
    <r>
      <rPr>
        <sz val="10"/>
        <rFont val="宋体"/>
        <charset val="134"/>
      </rPr>
      <t>纵向</t>
    </r>
    <r>
      <rPr>
        <sz val="10"/>
        <rFont val="Times New Roman"/>
        <charset val="134"/>
      </rPr>
      <t>Φ110mmPE</t>
    </r>
    <r>
      <rPr>
        <sz val="10"/>
        <rFont val="宋体"/>
        <charset val="134"/>
      </rPr>
      <t>透水管</t>
    </r>
  </si>
  <si>
    <r>
      <rPr>
        <sz val="10"/>
        <rFont val="Times New Roman"/>
        <charset val="134"/>
      </rPr>
      <t>PE</t>
    </r>
    <r>
      <rPr>
        <sz val="10"/>
        <rFont val="宋体"/>
        <charset val="134"/>
      </rPr>
      <t>透水管</t>
    </r>
  </si>
  <si>
    <t>040402015004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</si>
  <si>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横向</t>
    </r>
    <r>
      <rPr>
        <sz val="10"/>
        <rFont val="Times New Roman"/>
        <charset val="134"/>
      </rPr>
      <t>Φ150mmHDPE</t>
    </r>
    <r>
      <rPr>
        <sz val="10"/>
        <rFont val="宋体"/>
        <charset val="134"/>
      </rPr>
      <t>排水管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部位：纵向穿孔管与雨水口之间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挖沟槽土方</t>
    </r>
  </si>
  <si>
    <r>
      <rPr>
        <sz val="10"/>
        <rFont val="宋体"/>
        <charset val="134"/>
      </rPr>
      <t>横向</t>
    </r>
    <r>
      <rPr>
        <sz val="10"/>
        <rFont val="Times New Roman"/>
        <charset val="134"/>
      </rPr>
      <t>Φ150mmHDPE</t>
    </r>
    <r>
      <rPr>
        <sz val="10"/>
        <rFont val="宋体"/>
        <charset val="134"/>
      </rPr>
      <t>排水管</t>
    </r>
  </si>
  <si>
    <t>HDPE排水管</t>
  </si>
  <si>
    <r>
      <rPr>
        <sz val="9"/>
        <color theme="1"/>
        <rFont val="宋体"/>
        <charset val="134"/>
      </rPr>
      <t>环保材料</t>
    </r>
  </si>
  <si>
    <t>040103002008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</si>
  <si>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废弃料品种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透水管余土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运距</t>
    </r>
    <r>
      <rPr>
        <sz val="10"/>
        <rFont val="Times New Roman"/>
        <charset val="134"/>
      </rPr>
      <t>:21KM</t>
    </r>
  </si>
  <si>
    <r>
      <rPr>
        <sz val="10"/>
        <rFont val="宋体"/>
        <charset val="134"/>
      </rPr>
      <t>透水管余土</t>
    </r>
  </si>
  <si>
    <r>
      <rPr>
        <sz val="10"/>
        <rFont val="宋体"/>
        <charset val="134"/>
      </rPr>
      <t>盲沟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</si>
  <si>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材料品种、规格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碎石盲沟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断面尺寸</t>
    </r>
    <r>
      <rPr>
        <sz val="10"/>
        <rFont val="Times New Roman"/>
        <charset val="134"/>
      </rPr>
      <t>:100*100CM
3.</t>
    </r>
    <r>
      <rPr>
        <sz val="10"/>
        <rFont val="宋体"/>
        <charset val="134"/>
      </rPr>
      <t>挖土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防渗土工布</t>
    </r>
    <r>
      <rPr>
        <sz val="10"/>
        <rFont val="Times New Roman"/>
        <charset val="134"/>
      </rPr>
      <t>:
5.φ150mmPE</t>
    </r>
    <r>
      <rPr>
        <sz val="10"/>
        <rFont val="宋体"/>
        <charset val="134"/>
      </rPr>
      <t>透水管</t>
    </r>
    <r>
      <rPr>
        <sz val="10"/>
        <rFont val="Times New Roman"/>
        <charset val="134"/>
      </rPr>
      <t xml:space="preserve">
6.</t>
    </r>
    <r>
      <rPr>
        <sz val="10"/>
        <rFont val="宋体"/>
        <charset val="134"/>
      </rPr>
      <t>部位：车行道中央花坛</t>
    </r>
    <r>
      <rPr>
        <sz val="10"/>
        <rFont val="Times New Roman"/>
        <charset val="134"/>
      </rPr>
      <t xml:space="preserve">
7.</t>
    </r>
    <r>
      <rPr>
        <sz val="10"/>
        <rFont val="宋体"/>
        <charset val="134"/>
      </rPr>
      <t>弃土外运运距</t>
    </r>
    <r>
      <rPr>
        <sz val="10"/>
        <rFont val="Times New Roman"/>
        <charset val="134"/>
      </rPr>
      <t>21KM</t>
    </r>
  </si>
  <si>
    <r>
      <rPr>
        <sz val="10"/>
        <rFont val="宋体"/>
        <charset val="134"/>
      </rPr>
      <t>防渗土工布（质量</t>
    </r>
    <r>
      <rPr>
        <sz val="10"/>
        <rFont val="Times New Roman"/>
        <charset val="134"/>
      </rPr>
      <t>500g/m2</t>
    </r>
    <r>
      <rPr>
        <sz val="10"/>
        <rFont val="宋体"/>
        <charset val="134"/>
      </rPr>
      <t>）</t>
    </r>
  </si>
  <si>
    <t>防渗土工布</t>
  </si>
  <si>
    <t>040201023001</t>
  </si>
  <si>
    <r>
      <rPr>
        <sz val="10"/>
        <rFont val="Times New Roman"/>
        <charset val="134"/>
      </rPr>
      <t>φ150mmPE</t>
    </r>
    <r>
      <rPr>
        <sz val="10"/>
        <rFont val="宋体"/>
        <charset val="134"/>
      </rPr>
      <t>透水管</t>
    </r>
  </si>
  <si>
    <t>PE透水管</t>
  </si>
  <si>
    <t>弃土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</si>
  <si>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材料品种、规格</t>
    </r>
    <r>
      <rPr>
        <sz val="10"/>
        <rFont val="Times New Roman"/>
        <charset val="134"/>
      </rPr>
      <t>:PVC</t>
    </r>
    <r>
      <rPr>
        <sz val="10"/>
        <rFont val="宋体"/>
        <charset val="134"/>
      </rPr>
      <t>管</t>
    </r>
    <r>
      <rPr>
        <sz val="10"/>
        <rFont val="Times New Roman"/>
        <charset val="134"/>
      </rPr>
      <t>φ150mm
2.</t>
    </r>
    <r>
      <rPr>
        <sz val="10"/>
        <rFont val="宋体"/>
        <charset val="134"/>
      </rPr>
      <t>断面尺寸</t>
    </r>
    <r>
      <rPr>
        <sz val="10"/>
        <rFont val="Times New Roman"/>
        <charset val="134"/>
      </rPr>
      <t>:C20</t>
    </r>
    <r>
      <rPr>
        <sz val="10"/>
        <rFont val="宋体"/>
        <charset val="134"/>
      </rPr>
      <t>混凝土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挖土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部位：连接中央花坛与非机分隔花坛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弃土外运运距</t>
    </r>
    <r>
      <rPr>
        <sz val="10"/>
        <rFont val="Times New Roman"/>
        <charset val="134"/>
      </rPr>
      <t>21KM</t>
    </r>
  </si>
  <si>
    <r>
      <rPr>
        <sz val="10"/>
        <rFont val="Times New Roman"/>
        <charset val="134"/>
      </rPr>
      <t>PVC</t>
    </r>
    <r>
      <rPr>
        <sz val="10"/>
        <rFont val="宋体"/>
        <charset val="134"/>
      </rPr>
      <t>管</t>
    </r>
    <r>
      <rPr>
        <sz val="10"/>
        <rFont val="Times New Roman"/>
        <charset val="134"/>
      </rPr>
      <t>φ150mm</t>
    </r>
  </si>
  <si>
    <t>PVC管</t>
  </si>
  <si>
    <t>硬聚氯乙烯管</t>
  </si>
  <si>
    <r>
      <rPr>
        <sz val="10"/>
        <rFont val="宋体"/>
        <charset val="134"/>
      </rPr>
      <t>多种材料，多项工程</t>
    </r>
  </si>
  <si>
    <t>040101002003</t>
  </si>
  <si>
    <r>
      <rPr>
        <sz val="10"/>
        <rFont val="宋体"/>
        <charset val="134"/>
      </rPr>
      <t>基坑支护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</si>
  <si>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土壤类别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综合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挖土深度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综合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基坑支护沟槽土方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含挖方、修坡、堆放、道路施工范围内的场内运输等工作内容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弃方外运在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余方弃置</t>
    </r>
    <r>
      <rPr>
        <sz val="10"/>
        <rFont val="Times New Roman"/>
        <charset val="134"/>
      </rPr>
      <t>”</t>
    </r>
    <r>
      <rPr>
        <sz val="10"/>
        <rFont val="宋体"/>
        <charset val="134"/>
      </rPr>
      <t>清单中列入</t>
    </r>
  </si>
  <si>
    <t>040103001009</t>
  </si>
  <si>
    <t>040103001010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</si>
  <si>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密实度要求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填方材料品种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中粗砂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雨污水管道砂基础至管顶以上</t>
    </r>
    <r>
      <rPr>
        <sz val="10"/>
        <rFont val="Times New Roman"/>
        <charset val="134"/>
      </rPr>
      <t>50cm</t>
    </r>
  </si>
  <si>
    <t>040103001013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</si>
  <si>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密实度要求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填方材料品种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中粗砂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砂基础</t>
    </r>
  </si>
  <si>
    <t>040103001011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</si>
  <si>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密实度要求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填方材料品种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碎石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部位：雨、污水管道垫层</t>
    </r>
  </si>
  <si>
    <t>010401014001</t>
  </si>
  <si>
    <t>砖地沟、明沟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</si>
  <si>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垫层、基础材质及厚度</t>
    </r>
    <r>
      <rPr>
        <sz val="10"/>
        <rFont val="Times New Roman"/>
        <charset val="134"/>
      </rPr>
      <t>:100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>C20</t>
    </r>
    <r>
      <rPr>
        <sz val="10"/>
        <rFont val="宋体"/>
        <charset val="134"/>
      </rPr>
      <t>混凝土垫层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砌筑材料品种、规格、强度等级</t>
    </r>
    <r>
      <rPr>
        <sz val="10"/>
        <rFont val="Times New Roman"/>
        <charset val="134"/>
      </rPr>
      <t>:MU7.5</t>
    </r>
    <r>
      <rPr>
        <sz val="10"/>
        <rFont val="宋体"/>
        <charset val="134"/>
      </rPr>
      <t>砌体砌筑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勾缝、抹面要求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侧面</t>
    </r>
    <r>
      <rPr>
        <sz val="10"/>
        <rFont val="Times New Roman"/>
        <charset val="134"/>
      </rPr>
      <t>10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>M5.0</t>
    </r>
    <r>
      <rPr>
        <sz val="10"/>
        <rFont val="宋体"/>
        <charset val="134"/>
      </rPr>
      <t>水泥砂浆抹面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含挖土、回填</t>
    </r>
  </si>
  <si>
    <r>
      <rPr>
        <sz val="10"/>
        <rFont val="Times New Roman"/>
        <charset val="134"/>
      </rPr>
      <t>100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>C20</t>
    </r>
    <r>
      <rPr>
        <sz val="10"/>
        <rFont val="宋体"/>
        <charset val="134"/>
      </rPr>
      <t>混凝土垫层</t>
    </r>
  </si>
  <si>
    <r>
      <rPr>
        <sz val="9"/>
        <color theme="1"/>
        <rFont val="宋体"/>
        <charset val="134"/>
      </rPr>
      <t>问题五：砖地沟、明沟工程量表（</t>
    </r>
    <r>
      <rPr>
        <sz val="9"/>
        <color theme="1"/>
        <rFont val="Times New Roman"/>
        <charset val="134"/>
      </rPr>
      <t>MU7.5</t>
    </r>
    <r>
      <rPr>
        <sz val="9"/>
        <color theme="1"/>
        <rFont val="宋体"/>
        <charset val="134"/>
      </rPr>
      <t>砌体用量）</t>
    </r>
  </si>
  <si>
    <r>
      <rPr>
        <sz val="10"/>
        <rFont val="Times New Roman"/>
        <charset val="134"/>
      </rPr>
      <t>MU7.5</t>
    </r>
    <r>
      <rPr>
        <sz val="10"/>
        <rFont val="宋体"/>
        <charset val="134"/>
      </rPr>
      <t>砌体砌筑</t>
    </r>
  </si>
  <si>
    <r>
      <rPr>
        <sz val="10"/>
        <rFont val="宋体"/>
        <charset val="134"/>
      </rPr>
      <t>蒸压粉煤灰砖</t>
    </r>
  </si>
  <si>
    <t>kgCO2e / m3</t>
  </si>
  <si>
    <r>
      <rPr>
        <sz val="10"/>
        <rFont val="Times New Roman"/>
        <charset val="134"/>
      </rPr>
      <t>10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>M5.0</t>
    </r>
    <r>
      <rPr>
        <sz val="10"/>
        <rFont val="宋体"/>
        <charset val="134"/>
      </rPr>
      <t>水泥砂浆抹面</t>
    </r>
  </si>
  <si>
    <r>
      <rPr>
        <sz val="10"/>
        <rFont val="宋体"/>
        <charset val="134"/>
      </rPr>
      <t>预拌混凝土</t>
    </r>
  </si>
  <si>
    <t>040504001001</t>
  </si>
  <si>
    <r>
      <rPr>
        <sz val="10"/>
        <rFont val="宋体"/>
        <charset val="134"/>
      </rPr>
      <t>集水井</t>
    </r>
    <r>
      <rPr>
        <sz val="10"/>
        <rFont val="Times New Roman"/>
        <charset val="134"/>
      </rPr>
      <t>800*800*1000</t>
    </r>
  </si>
  <si>
    <r>
      <rPr>
        <sz val="9"/>
        <color theme="1"/>
        <rFont val="宋体"/>
        <charset val="134"/>
      </rPr>
      <t>问题六：集水井</t>
    </r>
    <r>
      <rPr>
        <sz val="9"/>
        <color theme="1"/>
        <rFont val="Times New Roman"/>
        <charset val="134"/>
      </rPr>
      <t>800*800*1000</t>
    </r>
    <r>
      <rPr>
        <sz val="9"/>
        <color theme="1"/>
        <rFont val="宋体"/>
        <charset val="134"/>
      </rPr>
      <t>工程量表（MU7.5砌体用量）</t>
    </r>
  </si>
  <si>
    <r>
      <rPr>
        <sz val="10"/>
        <rFont val="Times New Roman"/>
        <charset val="134"/>
      </rPr>
      <t>c20</t>
    </r>
    <r>
      <rPr>
        <sz val="10"/>
        <rFont val="宋体"/>
        <charset val="134"/>
      </rPr>
      <t>混凝土垫层</t>
    </r>
  </si>
  <si>
    <t>c20混凝土</t>
  </si>
  <si>
    <r>
      <rPr>
        <sz val="10"/>
        <rFont val="Times New Roman"/>
        <charset val="134"/>
      </rPr>
      <t>MU7.5</t>
    </r>
    <r>
      <rPr>
        <sz val="10"/>
        <rFont val="宋体"/>
        <charset val="134"/>
      </rPr>
      <t>砌体</t>
    </r>
  </si>
  <si>
    <t>MU7.5砌体</t>
  </si>
  <si>
    <t>010202006001</t>
  </si>
  <si>
    <t>钢板桩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</si>
  <si>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打拔钢板桩</t>
    </r>
    <r>
      <rPr>
        <b/>
        <sz val="10"/>
        <color rgb="FFFF0000"/>
        <rFont val="宋体"/>
        <charset val="134"/>
      </rPr>
      <t>【材料不算，但运输算】</t>
    </r>
  </si>
  <si>
    <r>
      <rPr>
        <sz val="10"/>
        <rFont val="宋体"/>
        <charset val="134"/>
      </rPr>
      <t>钢板桩</t>
    </r>
  </si>
  <si>
    <t>010202006002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</si>
  <si>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钢板桩租赁费</t>
    </r>
  </si>
  <si>
    <t>04B011</t>
  </si>
  <si>
    <t>钢板桩注水泥浆</t>
  </si>
  <si>
    <r>
      <rPr>
        <sz val="10"/>
        <rFont val="Times New Roman"/>
        <charset val="134"/>
      </rPr>
      <t>42.5</t>
    </r>
    <r>
      <rPr>
        <sz val="10"/>
        <rFont val="宋体"/>
        <charset val="134"/>
      </rPr>
      <t>级普通硅酸盐水泥配置</t>
    </r>
    <r>
      <rPr>
        <b/>
        <sz val="10"/>
        <color rgb="FFFF0000"/>
        <rFont val="宋体"/>
        <charset val="134"/>
      </rPr>
      <t>浆液</t>
    </r>
  </si>
  <si>
    <t>040101003001</t>
  </si>
  <si>
    <r>
      <rPr>
        <sz val="10"/>
        <rFont val="宋体"/>
        <charset val="134"/>
      </rPr>
      <t>电力工程</t>
    </r>
  </si>
  <si>
    <r>
      <rPr>
        <sz val="10"/>
        <rFont val="宋体"/>
        <charset val="134"/>
      </rPr>
      <t>电力井</t>
    </r>
  </si>
  <si>
    <r>
      <rPr>
        <sz val="10"/>
        <rFont val="宋体"/>
        <charset val="134"/>
      </rPr>
      <t>挖基坑土方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</si>
  <si>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土壤类别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综合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挖土深度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综合</t>
    </r>
  </si>
  <si>
    <r>
      <rPr>
        <sz val="10"/>
        <rFont val="宋体"/>
        <charset val="134"/>
      </rPr>
      <t>沟槽回填砂</t>
    </r>
  </si>
  <si>
    <t>040103002002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</si>
  <si>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废弃料品种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弃土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运距</t>
    </r>
    <r>
      <rPr>
        <sz val="10"/>
        <rFont val="Times New Roman"/>
        <charset val="134"/>
      </rPr>
      <t>:21km</t>
    </r>
  </si>
  <si>
    <r>
      <rPr>
        <sz val="10"/>
        <rFont val="宋体"/>
        <charset val="134"/>
      </rPr>
      <t>弃土</t>
    </r>
  </si>
  <si>
    <r>
      <rPr>
        <sz val="10"/>
        <rFont val="宋体"/>
        <charset val="134"/>
      </rPr>
      <t>电力直通井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</si>
  <si>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规格：</t>
    </r>
    <r>
      <rPr>
        <sz val="10"/>
        <rFont val="Times New Roman"/>
        <charset val="134"/>
      </rPr>
      <t>2.5*1.41*2.01m</t>
    </r>
    <r>
      <rPr>
        <sz val="10"/>
        <color rgb="FFFF0000"/>
        <rFont val="宋体"/>
        <charset val="134"/>
      </rPr>
      <t>【中型直通井】</t>
    </r>
    <r>
      <rPr>
        <sz val="10"/>
        <rFont val="Times New Roman"/>
        <charset val="134"/>
      </rPr>
      <t xml:space="preserve">
2.100mm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>C15</t>
    </r>
    <r>
      <rPr>
        <sz val="10"/>
        <rFont val="宋体"/>
        <charset val="134"/>
      </rPr>
      <t>垫层</t>
    </r>
    <r>
      <rPr>
        <sz val="10"/>
        <rFont val="Times New Roman"/>
        <charset val="134"/>
      </rPr>
      <t xml:space="preserve">
3.C25</t>
    </r>
    <r>
      <rPr>
        <sz val="10"/>
        <rFont val="宋体"/>
        <charset val="134"/>
      </rPr>
      <t>现浇钢筋混凝土井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人行道采用隐形井盖</t>
    </r>
    <r>
      <rPr>
        <sz val="10"/>
        <rFont val="Times New Roman"/>
        <charset val="134"/>
      </rPr>
      <t xml:space="preserve"> 2.74*1.65m
5.</t>
    </r>
    <r>
      <rPr>
        <sz val="10"/>
        <rFont val="宋体"/>
        <charset val="134"/>
      </rPr>
      <t>型钢支架电缆支撑</t>
    </r>
    <r>
      <rPr>
        <sz val="10"/>
        <rFont val="Times New Roman"/>
        <charset val="134"/>
      </rPr>
      <t xml:space="preserve">
6.</t>
    </r>
    <r>
      <rPr>
        <sz val="10"/>
        <rFont val="宋体"/>
        <charset val="134"/>
      </rPr>
      <t>含钢筋、模板、接地</t>
    </r>
    <r>
      <rPr>
        <sz val="10"/>
        <rFont val="Times New Roman"/>
        <charset val="134"/>
      </rPr>
      <t xml:space="preserve">
7.</t>
    </r>
    <r>
      <rPr>
        <sz val="10"/>
        <rFont val="宋体"/>
        <charset val="134"/>
      </rPr>
      <t>井底设置</t>
    </r>
    <r>
      <rPr>
        <sz val="10"/>
        <rFont val="Times New Roman"/>
        <charset val="134"/>
      </rPr>
      <t>500*500</t>
    </r>
    <r>
      <rPr>
        <sz val="10"/>
        <rFont val="宋体"/>
        <charset val="134"/>
      </rPr>
      <t>带铁篦子集水井</t>
    </r>
  </si>
  <si>
    <t>座</t>
  </si>
  <si>
    <t>问题七：电力井（C25现浇钢筋混凝土井）工程量表</t>
  </si>
  <si>
    <r>
      <rPr>
        <sz val="10"/>
        <rFont val="Times New Roman"/>
        <charset val="134"/>
      </rPr>
      <t>C25</t>
    </r>
    <r>
      <rPr>
        <sz val="10"/>
        <rFont val="宋体"/>
        <charset val="134"/>
      </rPr>
      <t>现浇混凝土</t>
    </r>
  </si>
  <si>
    <t>C30现浇盖板</t>
  </si>
  <si>
    <r>
      <rPr>
        <sz val="10"/>
        <rFont val="Times New Roman"/>
        <charset val="134"/>
      </rPr>
      <t>1:2</t>
    </r>
    <r>
      <rPr>
        <sz val="10"/>
        <rFont val="宋体"/>
        <charset val="134"/>
      </rPr>
      <t>水泥砂浆抹面（</t>
    </r>
    <r>
      <rPr>
        <sz val="10"/>
        <rFont val="Times New Roman"/>
        <charset val="134"/>
      </rPr>
      <t>15</t>
    </r>
    <r>
      <rPr>
        <sz val="10"/>
        <rFont val="宋体"/>
        <charset val="134"/>
      </rPr>
      <t>厚）</t>
    </r>
  </si>
  <si>
    <t>1:2水泥砂浆抹面</t>
  </si>
  <si>
    <r>
      <rPr>
        <sz val="10"/>
        <rFont val="Times New Roman"/>
        <charset val="134"/>
      </rPr>
      <t>1:2</t>
    </r>
    <r>
      <rPr>
        <sz val="10"/>
        <rFont val="宋体"/>
        <charset val="134"/>
      </rPr>
      <t>抹灰用水泥砂浆</t>
    </r>
  </si>
  <si>
    <r>
      <rPr>
        <sz val="10"/>
        <rFont val="宋体"/>
        <charset val="134"/>
      </rPr>
      <t>电力三通井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</si>
  <si>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规格：</t>
    </r>
    <r>
      <rPr>
        <sz val="10"/>
        <rFont val="Times New Roman"/>
        <charset val="134"/>
      </rPr>
      <t>3.11*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1.41+0.5</t>
    </r>
    <r>
      <rPr>
        <sz val="10"/>
        <rFont val="宋体"/>
        <charset val="134"/>
      </rPr>
      <t>）</t>
    </r>
    <r>
      <rPr>
        <sz val="10"/>
        <rFont val="Times New Roman"/>
        <charset val="134"/>
      </rPr>
      <t>*2.01m
2.100mm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>C15</t>
    </r>
    <r>
      <rPr>
        <sz val="10"/>
        <rFont val="宋体"/>
        <charset val="134"/>
      </rPr>
      <t>垫层</t>
    </r>
    <r>
      <rPr>
        <sz val="10"/>
        <rFont val="Times New Roman"/>
        <charset val="134"/>
      </rPr>
      <t xml:space="preserve">
3.C25</t>
    </r>
    <r>
      <rPr>
        <sz val="10"/>
        <rFont val="宋体"/>
        <charset val="134"/>
      </rPr>
      <t>现浇钢筋混凝土井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人行道采用隐形井盖</t>
    </r>
    <r>
      <rPr>
        <sz val="10"/>
        <rFont val="Times New Roman"/>
        <charset val="134"/>
      </rPr>
      <t xml:space="preserve"> 3.35*1.65m
5.</t>
    </r>
    <r>
      <rPr>
        <sz val="10"/>
        <rFont val="宋体"/>
        <charset val="134"/>
      </rPr>
      <t>型钢支架电缆支撑</t>
    </r>
    <r>
      <rPr>
        <sz val="10"/>
        <rFont val="Times New Roman"/>
        <charset val="134"/>
      </rPr>
      <t xml:space="preserve">
6.</t>
    </r>
    <r>
      <rPr>
        <sz val="10"/>
        <rFont val="宋体"/>
        <charset val="134"/>
      </rPr>
      <t>含钢筋、模板、接地</t>
    </r>
    <r>
      <rPr>
        <sz val="10"/>
        <rFont val="Times New Roman"/>
        <charset val="134"/>
      </rPr>
      <t xml:space="preserve">
7.</t>
    </r>
    <r>
      <rPr>
        <sz val="10"/>
        <rFont val="宋体"/>
        <charset val="134"/>
      </rPr>
      <t>井底设置</t>
    </r>
    <r>
      <rPr>
        <sz val="10"/>
        <rFont val="Times New Roman"/>
        <charset val="134"/>
      </rPr>
      <t>500*500</t>
    </r>
    <r>
      <rPr>
        <sz val="10"/>
        <rFont val="宋体"/>
        <charset val="134"/>
      </rPr>
      <t>带铁篦子集水井</t>
    </r>
  </si>
  <si>
    <t>040504002018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</si>
  <si>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规格：</t>
    </r>
    <r>
      <rPr>
        <sz val="10"/>
        <rFont val="Times New Roman"/>
        <charset val="134"/>
      </rPr>
      <t>3.11*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1.41+0.5</t>
    </r>
    <r>
      <rPr>
        <sz val="10"/>
        <rFont val="宋体"/>
        <charset val="134"/>
      </rPr>
      <t>）</t>
    </r>
    <r>
      <rPr>
        <sz val="10"/>
        <rFont val="Times New Roman"/>
        <charset val="134"/>
      </rPr>
      <t>*2.21m
2.100mm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>C20</t>
    </r>
    <r>
      <rPr>
        <sz val="10"/>
        <rFont val="宋体"/>
        <charset val="134"/>
      </rPr>
      <t>垫层</t>
    </r>
    <r>
      <rPr>
        <sz val="10"/>
        <rFont val="Times New Roman"/>
        <charset val="134"/>
      </rPr>
      <t xml:space="preserve">
3.C35</t>
    </r>
    <r>
      <rPr>
        <sz val="10"/>
        <rFont val="宋体"/>
        <charset val="134"/>
      </rPr>
      <t>现浇钢筋混凝土井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非机动车行道采用可调防盗式</t>
    </r>
    <r>
      <rPr>
        <sz val="10"/>
        <rFont val="Times New Roman"/>
        <charset val="134"/>
      </rPr>
      <t>D400</t>
    </r>
    <r>
      <rPr>
        <sz val="10"/>
        <rFont val="宋体"/>
        <charset val="134"/>
      </rPr>
      <t>球墨铸铁井盖井座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型钢支架电缆支撑</t>
    </r>
    <r>
      <rPr>
        <sz val="10"/>
        <rFont val="Times New Roman"/>
        <charset val="134"/>
      </rPr>
      <t xml:space="preserve">
6.</t>
    </r>
    <r>
      <rPr>
        <sz val="10"/>
        <rFont val="宋体"/>
        <charset val="134"/>
      </rPr>
      <t>含钢筋、模板、接地</t>
    </r>
    <r>
      <rPr>
        <sz val="10"/>
        <rFont val="Times New Roman"/>
        <charset val="134"/>
      </rPr>
      <t xml:space="preserve">
7.</t>
    </r>
    <r>
      <rPr>
        <sz val="10"/>
        <rFont val="宋体"/>
        <charset val="134"/>
      </rPr>
      <t>井底设置</t>
    </r>
    <r>
      <rPr>
        <sz val="10"/>
        <rFont val="Times New Roman"/>
        <charset val="134"/>
      </rPr>
      <t>500*500</t>
    </r>
    <r>
      <rPr>
        <sz val="10"/>
        <rFont val="宋体"/>
        <charset val="134"/>
      </rPr>
      <t>带铁篦子集水井</t>
    </r>
  </si>
  <si>
    <t>040504002017</t>
  </si>
  <si>
    <r>
      <rPr>
        <sz val="10"/>
        <rFont val="宋体"/>
        <charset val="134"/>
      </rPr>
      <t>电力四通井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</si>
  <si>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规格：</t>
    </r>
    <r>
      <rPr>
        <sz val="10"/>
        <rFont val="Times New Roman"/>
        <charset val="134"/>
      </rPr>
      <t>3.11*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1.41+0.5+0.5</t>
    </r>
    <r>
      <rPr>
        <sz val="10"/>
        <rFont val="宋体"/>
        <charset val="134"/>
      </rPr>
      <t>）</t>
    </r>
    <r>
      <rPr>
        <sz val="10"/>
        <rFont val="Times New Roman"/>
        <charset val="134"/>
      </rPr>
      <t>*2.01m
2.100mm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>C15</t>
    </r>
    <r>
      <rPr>
        <sz val="10"/>
        <rFont val="宋体"/>
        <charset val="134"/>
      </rPr>
      <t>垫层</t>
    </r>
    <r>
      <rPr>
        <sz val="10"/>
        <rFont val="Times New Roman"/>
        <charset val="134"/>
      </rPr>
      <t xml:space="preserve">
3.C25</t>
    </r>
    <r>
      <rPr>
        <sz val="10"/>
        <rFont val="宋体"/>
        <charset val="134"/>
      </rPr>
      <t>现浇钢筋混凝土井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人行道采用隐形井盖</t>
    </r>
    <r>
      <rPr>
        <sz val="10"/>
        <rFont val="Times New Roman"/>
        <charset val="134"/>
      </rPr>
      <t xml:space="preserve"> 3.35*1.65m
5.</t>
    </r>
    <r>
      <rPr>
        <sz val="10"/>
        <rFont val="宋体"/>
        <charset val="134"/>
      </rPr>
      <t>型钢支架电缆支撑</t>
    </r>
    <r>
      <rPr>
        <sz val="10"/>
        <rFont val="Times New Roman"/>
        <charset val="134"/>
      </rPr>
      <t xml:space="preserve">
6.</t>
    </r>
    <r>
      <rPr>
        <sz val="10"/>
        <rFont val="宋体"/>
        <charset val="134"/>
      </rPr>
      <t>含钢筋、模板、接地</t>
    </r>
    <r>
      <rPr>
        <sz val="10"/>
        <rFont val="Times New Roman"/>
        <charset val="134"/>
      </rPr>
      <t xml:space="preserve">
7.</t>
    </r>
    <r>
      <rPr>
        <sz val="10"/>
        <rFont val="宋体"/>
        <charset val="134"/>
      </rPr>
      <t>井底设置</t>
    </r>
    <r>
      <rPr>
        <sz val="10"/>
        <rFont val="Times New Roman"/>
        <charset val="134"/>
      </rPr>
      <t>500*500</t>
    </r>
    <r>
      <rPr>
        <sz val="10"/>
        <rFont val="宋体"/>
        <charset val="134"/>
      </rPr>
      <t>带铁篦子集水井</t>
    </r>
  </si>
  <si>
    <t>040504002015</t>
  </si>
  <si>
    <r>
      <rPr>
        <sz val="10"/>
        <rFont val="宋体"/>
        <charset val="134"/>
      </rPr>
      <t>电力接头井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</si>
  <si>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规格：</t>
    </r>
    <r>
      <rPr>
        <sz val="10"/>
        <rFont val="Times New Roman"/>
        <charset val="134"/>
      </rPr>
      <t>5.78*1.41*2.01m
2.100mm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>C15</t>
    </r>
    <r>
      <rPr>
        <sz val="10"/>
        <rFont val="宋体"/>
        <charset val="134"/>
      </rPr>
      <t>垫层</t>
    </r>
    <r>
      <rPr>
        <sz val="10"/>
        <rFont val="Times New Roman"/>
        <charset val="134"/>
      </rPr>
      <t xml:space="preserve">
3.C25</t>
    </r>
    <r>
      <rPr>
        <sz val="10"/>
        <rFont val="宋体"/>
        <charset val="134"/>
      </rPr>
      <t>现浇钢筋混凝土井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人行道采用隐形井盖</t>
    </r>
    <r>
      <rPr>
        <sz val="10"/>
        <rFont val="Times New Roman"/>
        <charset val="134"/>
      </rPr>
      <t xml:space="preserve"> 2.74*1.65m
5.</t>
    </r>
    <r>
      <rPr>
        <sz val="10"/>
        <rFont val="宋体"/>
        <charset val="134"/>
      </rPr>
      <t>型钢支架电缆支撑</t>
    </r>
    <r>
      <rPr>
        <sz val="10"/>
        <rFont val="Times New Roman"/>
        <charset val="134"/>
      </rPr>
      <t xml:space="preserve">
6.</t>
    </r>
    <r>
      <rPr>
        <sz val="10"/>
        <rFont val="宋体"/>
        <charset val="134"/>
      </rPr>
      <t>含钢筋、模板、接地</t>
    </r>
    <r>
      <rPr>
        <sz val="10"/>
        <rFont val="Times New Roman"/>
        <charset val="134"/>
      </rPr>
      <t xml:space="preserve">
7.</t>
    </r>
    <r>
      <rPr>
        <sz val="10"/>
        <rFont val="宋体"/>
        <charset val="134"/>
      </rPr>
      <t>井底设置</t>
    </r>
    <r>
      <rPr>
        <sz val="10"/>
        <rFont val="Times New Roman"/>
        <charset val="134"/>
      </rPr>
      <t>500*500</t>
    </r>
    <r>
      <rPr>
        <sz val="10"/>
        <rFont val="宋体"/>
        <charset val="134"/>
      </rPr>
      <t>带铁篦子集水井</t>
    </r>
  </si>
  <si>
    <t>040504002016</t>
  </si>
  <si>
    <r>
      <rPr>
        <sz val="10"/>
        <rFont val="宋体"/>
        <charset val="134"/>
      </rPr>
      <t>电力接户井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</si>
  <si>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规格：</t>
    </r>
    <r>
      <rPr>
        <sz val="10"/>
        <rFont val="Times New Roman"/>
        <charset val="134"/>
      </rPr>
      <t>2.0*1.2*1.9m
2.100mm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>C15</t>
    </r>
    <r>
      <rPr>
        <sz val="10"/>
        <rFont val="宋体"/>
        <charset val="134"/>
      </rPr>
      <t>垫层</t>
    </r>
    <r>
      <rPr>
        <sz val="10"/>
        <rFont val="Times New Roman"/>
        <charset val="134"/>
      </rPr>
      <t xml:space="preserve">
3.MU10</t>
    </r>
    <r>
      <rPr>
        <sz val="10"/>
        <rFont val="宋体"/>
        <charset val="134"/>
      </rPr>
      <t>砖砌井，</t>
    </r>
    <r>
      <rPr>
        <sz val="10"/>
        <rFont val="Times New Roman"/>
        <charset val="134"/>
      </rPr>
      <t>M7.5</t>
    </r>
    <r>
      <rPr>
        <sz val="10"/>
        <rFont val="宋体"/>
        <charset val="134"/>
      </rPr>
      <t>砂浆砌筑</t>
    </r>
    <r>
      <rPr>
        <sz val="10"/>
        <rFont val="Times New Roman"/>
        <charset val="134"/>
      </rPr>
      <t xml:space="preserve">
4.D800</t>
    </r>
    <r>
      <rPr>
        <sz val="10"/>
        <rFont val="宋体"/>
        <charset val="134"/>
      </rPr>
      <t>铸铁井盖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型钢支架电缆支撑</t>
    </r>
    <r>
      <rPr>
        <sz val="10"/>
        <rFont val="Times New Roman"/>
        <charset val="134"/>
      </rPr>
      <t xml:space="preserve">
6.</t>
    </r>
    <r>
      <rPr>
        <sz val="10"/>
        <rFont val="宋体"/>
        <charset val="134"/>
      </rPr>
      <t>含钢筋、模板、接地</t>
    </r>
  </si>
  <si>
    <r>
      <rPr>
        <sz val="10"/>
        <rFont val="Times New Roman"/>
        <charset val="134"/>
      </rPr>
      <t>MU20</t>
    </r>
    <r>
      <rPr>
        <sz val="10"/>
        <rFont val="宋体"/>
        <charset val="134"/>
      </rPr>
      <t>烧结普通砖</t>
    </r>
  </si>
  <si>
    <t>040101002001</t>
  </si>
  <si>
    <r>
      <rPr>
        <sz val="10"/>
        <rFont val="宋体"/>
        <charset val="134"/>
      </rPr>
      <t>电力管线敷设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</si>
  <si>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土壤类别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三类土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挖土深度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综合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电力管群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</si>
  <si>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密实度要求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填方材料品种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利用沟槽土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部位：电力管群</t>
    </r>
  </si>
  <si>
    <t>040103002001</t>
  </si>
  <si>
    <t>041102002001</t>
  </si>
  <si>
    <r>
      <rPr>
        <sz val="10"/>
        <rFont val="宋体"/>
        <charset val="134"/>
      </rPr>
      <t>基础模板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</si>
  <si>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构件类型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基础模板</t>
    </r>
  </si>
  <si>
    <r>
      <rPr>
        <sz val="10"/>
        <rFont val="宋体"/>
        <charset val="134"/>
      </rPr>
      <t>材料不明</t>
    </r>
  </si>
  <si>
    <t>040501004010</t>
  </si>
  <si>
    <t>电力管线敷设</t>
  </si>
  <si>
    <t>电力埋管</t>
  </si>
  <si>
    <r>
      <rPr>
        <sz val="10"/>
        <rFont val="宋体"/>
        <charset val="134"/>
      </rPr>
      <t>（人行道）</t>
    </r>
    <r>
      <rPr>
        <sz val="10"/>
        <rFont val="Times New Roman"/>
        <charset val="134"/>
      </rPr>
      <t xml:space="preserve">
1.CPVC150*9.5mm(15</t>
    </r>
    <r>
      <rPr>
        <sz val="10"/>
        <rFont val="宋体"/>
        <charset val="134"/>
      </rPr>
      <t>孔</t>
    </r>
    <r>
      <rPr>
        <sz val="10"/>
        <rFont val="Times New Roman"/>
        <charset val="134"/>
      </rPr>
      <t>)+1*PE110*5mm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1</t>
    </r>
    <r>
      <rPr>
        <sz val="10"/>
        <rFont val="宋体"/>
        <charset val="134"/>
      </rPr>
      <t>孔）（环刚度</t>
    </r>
    <r>
      <rPr>
        <sz val="10"/>
        <rFont val="Times New Roman"/>
        <charset val="134"/>
      </rPr>
      <t>≥SN12</t>
    </r>
    <r>
      <rPr>
        <sz val="10"/>
        <rFont val="宋体"/>
        <charset val="134"/>
      </rPr>
      <t>）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混凝土垫层、混凝土包管、钢筋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管群以扣除井的净长计量</t>
    </r>
  </si>
  <si>
    <r>
      <rPr>
        <sz val="10"/>
        <rFont val="宋体"/>
        <charset val="134"/>
      </rPr>
      <t>混凝土垫层、混凝土包管、钢筋</t>
    </r>
  </si>
  <si>
    <t>问题八：电力管线敷设中混凝土垫层、混凝土包管、钢筋</t>
  </si>
  <si>
    <t>C15混凝土</t>
  </si>
  <si>
    <t>040501004011</t>
  </si>
  <si>
    <r>
      <rPr>
        <sz val="10"/>
        <rFont val="宋体"/>
        <charset val="134"/>
      </rPr>
      <t>电力埋管</t>
    </r>
  </si>
  <si>
    <r>
      <rPr>
        <sz val="10"/>
        <rFont val="宋体"/>
        <charset val="134"/>
      </rPr>
      <t>（车行道）</t>
    </r>
    <r>
      <rPr>
        <sz val="10"/>
        <rFont val="Times New Roman"/>
        <charset val="134"/>
      </rPr>
      <t xml:space="preserve">
1.DB-BWFRP150*5.5mm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15</t>
    </r>
    <r>
      <rPr>
        <sz val="10"/>
        <rFont val="宋体"/>
        <charset val="134"/>
      </rPr>
      <t>孔）</t>
    </r>
    <r>
      <rPr>
        <sz val="10"/>
        <rFont val="Times New Roman"/>
        <charset val="134"/>
      </rPr>
      <t>+100*4.5mm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1</t>
    </r>
    <r>
      <rPr>
        <sz val="10"/>
        <rFont val="宋体"/>
        <charset val="134"/>
      </rPr>
      <t>孔）（环刚度</t>
    </r>
    <r>
      <rPr>
        <sz val="10"/>
        <rFont val="Times New Roman"/>
        <charset val="134"/>
      </rPr>
      <t>≥SN50</t>
    </r>
    <r>
      <rPr>
        <sz val="10"/>
        <rFont val="宋体"/>
        <charset val="134"/>
      </rPr>
      <t>）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混凝土垫层、混凝土包管、钢筋、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管群以扣除井的净长计量</t>
    </r>
  </si>
  <si>
    <t>040501004012</t>
  </si>
  <si>
    <r>
      <rPr>
        <sz val="10"/>
        <rFont val="宋体"/>
        <charset val="134"/>
      </rPr>
      <t>（车行道）</t>
    </r>
    <r>
      <rPr>
        <sz val="10"/>
        <rFont val="Times New Roman"/>
        <charset val="134"/>
      </rPr>
      <t xml:space="preserve">
1.DB-BWFRP150*5.5mm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4</t>
    </r>
    <r>
      <rPr>
        <sz val="10"/>
        <rFont val="宋体"/>
        <charset val="134"/>
      </rPr>
      <t>孔）（环刚度</t>
    </r>
    <r>
      <rPr>
        <sz val="10"/>
        <rFont val="Times New Roman"/>
        <charset val="134"/>
      </rPr>
      <t>≥SN50</t>
    </r>
    <r>
      <rPr>
        <sz val="10"/>
        <rFont val="宋体"/>
        <charset val="134"/>
      </rPr>
      <t>）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混凝土垫层、混凝土包管、钢筋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管群以扣除井的净长计量</t>
    </r>
  </si>
  <si>
    <t>040101002002</t>
  </si>
  <si>
    <r>
      <rPr>
        <sz val="10"/>
        <rFont val="宋体"/>
        <charset val="134"/>
      </rPr>
      <t>通信工程</t>
    </r>
  </si>
  <si>
    <r>
      <rPr>
        <sz val="10"/>
        <rFont val="宋体"/>
        <charset val="134"/>
      </rPr>
      <t>通信井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</si>
  <si>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土壤类别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综合</t>
    </r>
  </si>
  <si>
    <r>
      <rPr>
        <sz val="10"/>
        <rFont val="宋体"/>
        <charset val="134"/>
      </rPr>
      <t>回填砂</t>
    </r>
  </si>
  <si>
    <t>040504001002</t>
  </si>
  <si>
    <r>
      <rPr>
        <sz val="10"/>
        <rFont val="宋体"/>
        <charset val="134"/>
      </rPr>
      <t>通信直通井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</si>
  <si>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内净尺寸：</t>
    </r>
    <r>
      <rPr>
        <sz val="10"/>
        <rFont val="Times New Roman"/>
        <charset val="134"/>
      </rPr>
      <t>2.4*1.4*1.8m
2.</t>
    </r>
    <r>
      <rPr>
        <sz val="10"/>
        <rFont val="宋体"/>
        <charset val="134"/>
      </rPr>
      <t>参《通信管道人孔和手孔图集（</t>
    </r>
    <r>
      <rPr>
        <sz val="10"/>
        <rFont val="Times New Roman"/>
        <charset val="134"/>
      </rPr>
      <t>YD/T 5178-2017</t>
    </r>
    <r>
      <rPr>
        <sz val="10"/>
        <rFont val="宋体"/>
        <charset val="134"/>
      </rPr>
      <t>）》图</t>
    </r>
    <r>
      <rPr>
        <sz val="10"/>
        <rFont val="Times New Roman"/>
        <charset val="134"/>
      </rPr>
      <t>P128-130
3.</t>
    </r>
    <r>
      <rPr>
        <sz val="10"/>
        <rFont val="宋体"/>
        <charset val="134"/>
      </rPr>
      <t>井壁采用砼预制砖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井盖采用隐形井盖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支架等</t>
    </r>
  </si>
  <si>
    <r>
      <rPr>
        <sz val="10"/>
        <rFont val="宋体"/>
        <charset val="134"/>
      </rPr>
      <t>甲型砼预制砖（</t>
    </r>
    <r>
      <rPr>
        <sz val="10"/>
        <rFont val="Times New Roman"/>
        <charset val="134"/>
      </rPr>
      <t>540×150×150</t>
    </r>
    <r>
      <rPr>
        <sz val="10"/>
        <rFont val="宋体"/>
        <charset val="134"/>
      </rPr>
      <t>）</t>
    </r>
  </si>
  <si>
    <r>
      <rPr>
        <sz val="10"/>
        <rFont val="宋体"/>
        <charset val="134"/>
      </rPr>
      <t>块</t>
    </r>
  </si>
  <si>
    <r>
      <rPr>
        <sz val="10"/>
        <rFont val="Times New Roman"/>
        <charset val="134"/>
      </rPr>
      <t>C20</t>
    </r>
    <r>
      <rPr>
        <sz val="10"/>
        <rFont val="宋体"/>
        <charset val="134"/>
      </rPr>
      <t>混凝土预制砖</t>
    </r>
  </si>
  <si>
    <r>
      <rPr>
        <sz val="10"/>
        <rFont val="宋体"/>
        <charset val="134"/>
      </rPr>
      <t>乙型型砼预制砖（</t>
    </r>
    <r>
      <rPr>
        <sz val="10"/>
        <rFont val="Times New Roman"/>
        <charset val="134"/>
      </rPr>
      <t>540×150×150</t>
    </r>
    <r>
      <rPr>
        <sz val="10"/>
        <rFont val="宋体"/>
        <charset val="134"/>
      </rPr>
      <t>）</t>
    </r>
  </si>
  <si>
    <r>
      <rPr>
        <sz val="10"/>
        <rFont val="宋体"/>
        <charset val="134"/>
      </rPr>
      <t>人孔砼预制顶板（</t>
    </r>
    <r>
      <rPr>
        <sz val="10"/>
        <rFont val="Times New Roman"/>
        <charset val="134"/>
      </rPr>
      <t>DB1816A</t>
    </r>
    <r>
      <rPr>
        <sz val="10"/>
        <rFont val="宋体"/>
        <charset val="134"/>
      </rPr>
      <t>）</t>
    </r>
  </si>
  <si>
    <r>
      <rPr>
        <sz val="10"/>
        <rFont val="宋体"/>
        <charset val="134"/>
      </rPr>
      <t>人孔砼预制顶板（</t>
    </r>
    <r>
      <rPr>
        <sz val="10"/>
        <rFont val="Times New Roman"/>
        <charset val="134"/>
      </rPr>
      <t>DB1805A</t>
    </r>
    <r>
      <rPr>
        <sz val="10"/>
        <rFont val="宋体"/>
        <charset val="134"/>
      </rPr>
      <t>）</t>
    </r>
  </si>
  <si>
    <r>
      <rPr>
        <sz val="10"/>
        <rFont val="宋体"/>
        <charset val="134"/>
      </rPr>
      <t>人孔铁框盖（</t>
    </r>
    <r>
      <rPr>
        <sz val="10"/>
        <rFont val="Times New Roman"/>
        <charset val="134"/>
      </rPr>
      <t>B-27</t>
    </r>
    <r>
      <rPr>
        <sz val="10"/>
        <rFont val="宋体"/>
        <charset val="134"/>
      </rPr>
      <t>）</t>
    </r>
  </si>
  <si>
    <r>
      <rPr>
        <sz val="10"/>
        <rFont val="宋体"/>
        <charset val="134"/>
      </rPr>
      <t>套</t>
    </r>
  </si>
  <si>
    <r>
      <rPr>
        <sz val="10"/>
        <rFont val="宋体"/>
        <charset val="134"/>
      </rPr>
      <t>电缆支架（</t>
    </r>
    <r>
      <rPr>
        <sz val="10"/>
        <rFont val="Times New Roman"/>
        <charset val="134"/>
      </rPr>
      <t>900×60×6</t>
    </r>
    <r>
      <rPr>
        <sz val="10"/>
        <rFont val="宋体"/>
        <charset val="134"/>
      </rPr>
      <t>）</t>
    </r>
  </si>
  <si>
    <r>
      <rPr>
        <sz val="10"/>
        <rFont val="宋体"/>
        <charset val="134"/>
      </rPr>
      <t>条</t>
    </r>
  </si>
  <si>
    <r>
      <rPr>
        <sz val="10"/>
        <rFont val="宋体"/>
        <charset val="134"/>
      </rPr>
      <t>钢筋</t>
    </r>
  </si>
  <si>
    <t>040504001003</t>
  </si>
  <si>
    <r>
      <rPr>
        <sz val="10"/>
        <rFont val="宋体"/>
        <charset val="134"/>
      </rPr>
      <t>通信三通井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</si>
  <si>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内净尺寸：</t>
    </r>
    <r>
      <rPr>
        <sz val="10"/>
        <rFont val="Times New Roman"/>
        <charset val="134"/>
      </rPr>
      <t>2.4*1.4*1.8m
2.</t>
    </r>
    <r>
      <rPr>
        <sz val="10"/>
        <rFont val="宋体"/>
        <charset val="134"/>
      </rPr>
      <t>参《通信管道人孔和手孔图集（</t>
    </r>
    <r>
      <rPr>
        <sz val="10"/>
        <rFont val="Times New Roman"/>
        <charset val="134"/>
      </rPr>
      <t>YD/T 5178-2017</t>
    </r>
    <r>
      <rPr>
        <sz val="10"/>
        <rFont val="宋体"/>
        <charset val="134"/>
      </rPr>
      <t>）》图</t>
    </r>
    <r>
      <rPr>
        <sz val="10"/>
        <rFont val="Times New Roman"/>
        <charset val="134"/>
      </rPr>
      <t>P131-133
3.</t>
    </r>
    <r>
      <rPr>
        <sz val="10"/>
        <rFont val="宋体"/>
        <charset val="134"/>
      </rPr>
      <t>井壁采用砼预制砖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井盖采用隐形井盖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支架等</t>
    </r>
  </si>
  <si>
    <t>040504001006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</si>
  <si>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内净尺寸：</t>
    </r>
    <r>
      <rPr>
        <sz val="10"/>
        <rFont val="Times New Roman"/>
        <charset val="134"/>
      </rPr>
      <t>2.4*1.4*1.8m
2.</t>
    </r>
    <r>
      <rPr>
        <sz val="10"/>
        <rFont val="宋体"/>
        <charset val="134"/>
      </rPr>
      <t>参《通信管道人孔和手孔图集（</t>
    </r>
    <r>
      <rPr>
        <sz val="10"/>
        <rFont val="Times New Roman"/>
        <charset val="134"/>
      </rPr>
      <t>YD/T 5178-2017</t>
    </r>
    <r>
      <rPr>
        <sz val="10"/>
        <rFont val="宋体"/>
        <charset val="134"/>
      </rPr>
      <t>）》图</t>
    </r>
    <r>
      <rPr>
        <sz val="10"/>
        <rFont val="Times New Roman"/>
        <charset val="134"/>
      </rPr>
      <t>P177-179
3.</t>
    </r>
    <r>
      <rPr>
        <sz val="10"/>
        <rFont val="宋体"/>
        <charset val="134"/>
      </rPr>
      <t>井壁采用砼预制砖</t>
    </r>
    <r>
      <rPr>
        <sz val="10"/>
        <rFont val="Times New Roman"/>
        <charset val="134"/>
      </rPr>
      <t xml:space="preserve">
4.D400</t>
    </r>
    <r>
      <rPr>
        <sz val="10"/>
        <rFont val="宋体"/>
        <charset val="134"/>
      </rPr>
      <t>级可调防盗式球墨铸铁井盖、井座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支架等</t>
    </r>
  </si>
  <si>
    <t>040504001007</t>
  </si>
  <si>
    <r>
      <rPr>
        <sz val="10"/>
        <rFont val="宋体"/>
        <charset val="134"/>
      </rPr>
      <t>通信四通井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</si>
  <si>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内净尺寸：</t>
    </r>
    <r>
      <rPr>
        <sz val="10"/>
        <rFont val="Times New Roman"/>
        <charset val="134"/>
      </rPr>
      <t>2.4*1.4*1.8m
2.</t>
    </r>
    <r>
      <rPr>
        <sz val="10"/>
        <rFont val="宋体"/>
        <charset val="134"/>
      </rPr>
      <t>参《通信管道人孔和手孔图集（</t>
    </r>
    <r>
      <rPr>
        <sz val="10"/>
        <rFont val="Times New Roman"/>
        <charset val="134"/>
      </rPr>
      <t>YD/T 5178-2017</t>
    </r>
    <r>
      <rPr>
        <sz val="10"/>
        <rFont val="宋体"/>
        <charset val="134"/>
      </rPr>
      <t>）》图</t>
    </r>
    <r>
      <rPr>
        <sz val="10"/>
        <rFont val="Times New Roman"/>
        <charset val="134"/>
      </rPr>
      <t>P180-182
3.</t>
    </r>
    <r>
      <rPr>
        <sz val="10"/>
        <rFont val="宋体"/>
        <charset val="134"/>
      </rPr>
      <t>井壁采用砼预制砖</t>
    </r>
    <r>
      <rPr>
        <sz val="10"/>
        <rFont val="Times New Roman"/>
        <charset val="134"/>
      </rPr>
      <t xml:space="preserve">
4.D400</t>
    </r>
    <r>
      <rPr>
        <sz val="10"/>
        <rFont val="宋体"/>
        <charset val="134"/>
      </rPr>
      <t>级可调防盗式球墨铸铁井盖、井座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支架等</t>
    </r>
  </si>
  <si>
    <r>
      <rPr>
        <sz val="10"/>
        <rFont val="宋体"/>
        <charset val="134"/>
      </rPr>
      <t>人孔砼预制顶板（</t>
    </r>
    <r>
      <rPr>
        <sz val="10"/>
        <rFont val="Times New Roman"/>
        <charset val="134"/>
      </rPr>
      <t>DB1816B</t>
    </r>
    <r>
      <rPr>
        <sz val="10"/>
        <rFont val="宋体"/>
        <charset val="134"/>
      </rPr>
      <t>）</t>
    </r>
  </si>
  <si>
    <r>
      <rPr>
        <sz val="10"/>
        <rFont val="宋体"/>
        <charset val="134"/>
      </rPr>
      <t>人孔砼预制顶板（</t>
    </r>
    <r>
      <rPr>
        <sz val="10"/>
        <rFont val="Times New Roman"/>
        <charset val="134"/>
      </rPr>
      <t>DB1805B</t>
    </r>
    <r>
      <rPr>
        <sz val="10"/>
        <rFont val="宋体"/>
        <charset val="134"/>
      </rPr>
      <t>）</t>
    </r>
  </si>
  <si>
    <t>040504001008</t>
  </si>
  <si>
    <r>
      <rPr>
        <sz val="10"/>
        <rFont val="宋体"/>
        <charset val="134"/>
      </rPr>
      <t>通信接户井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</si>
  <si>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内净尺寸：</t>
    </r>
    <r>
      <rPr>
        <sz val="10"/>
        <rFont val="Times New Roman"/>
        <charset val="134"/>
      </rPr>
      <t>1.8*1.2*1.8m
2.</t>
    </r>
    <r>
      <rPr>
        <sz val="10"/>
        <rFont val="宋体"/>
        <charset val="134"/>
      </rPr>
      <t>参《通信管道人孔和手孔图集（</t>
    </r>
    <r>
      <rPr>
        <sz val="10"/>
        <rFont val="Times New Roman"/>
        <charset val="134"/>
      </rPr>
      <t>YD/T 5178-2017</t>
    </r>
    <r>
      <rPr>
        <sz val="10"/>
        <rFont val="宋体"/>
        <charset val="134"/>
      </rPr>
      <t>）》图</t>
    </r>
    <r>
      <rPr>
        <sz val="10"/>
        <rFont val="Times New Roman"/>
        <charset val="134"/>
      </rPr>
      <t>P122-124
3.</t>
    </r>
    <r>
      <rPr>
        <sz val="10"/>
        <rFont val="宋体"/>
        <charset val="134"/>
      </rPr>
      <t>井壁采用砼预制砖</t>
    </r>
    <r>
      <rPr>
        <sz val="10"/>
        <rFont val="Times New Roman"/>
        <charset val="134"/>
      </rPr>
      <t xml:space="preserve">
4.C250</t>
    </r>
    <r>
      <rPr>
        <sz val="10"/>
        <rFont val="宋体"/>
        <charset val="134"/>
      </rPr>
      <t>级可调防盗式球墨铸铁井盖、井座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支架等</t>
    </r>
  </si>
  <si>
    <r>
      <rPr>
        <sz val="10"/>
        <rFont val="宋体"/>
        <charset val="134"/>
      </rPr>
      <t>人孔砼预制顶板（</t>
    </r>
    <r>
      <rPr>
        <sz val="10"/>
        <rFont val="Times New Roman"/>
        <charset val="134"/>
      </rPr>
      <t>DB1515A</t>
    </r>
    <r>
      <rPr>
        <sz val="10"/>
        <rFont val="宋体"/>
        <charset val="134"/>
      </rPr>
      <t>）</t>
    </r>
  </si>
  <si>
    <r>
      <rPr>
        <sz val="10"/>
        <rFont val="宋体"/>
        <charset val="134"/>
      </rPr>
      <t>人孔砼预制顶板（</t>
    </r>
    <r>
      <rPr>
        <sz val="10"/>
        <rFont val="Times New Roman"/>
        <charset val="134"/>
      </rPr>
      <t>DB1503A</t>
    </r>
    <r>
      <rPr>
        <sz val="10"/>
        <rFont val="宋体"/>
        <charset val="134"/>
      </rPr>
      <t>）</t>
    </r>
  </si>
  <si>
    <r>
      <rPr>
        <b/>
        <sz val="10"/>
        <color rgb="FFFF0000"/>
        <rFont val="Times New Roman"/>
        <charset val="134"/>
      </rPr>
      <t>160UPVC</t>
    </r>
    <r>
      <rPr>
        <b/>
        <sz val="10"/>
        <color rgb="FFFF0000"/>
        <rFont val="宋体"/>
        <charset val="134"/>
      </rPr>
      <t>排水管平均长度</t>
    </r>
  </si>
  <si>
    <t>PVC排水管</t>
  </si>
  <si>
    <r>
      <rPr>
        <sz val="10"/>
        <rFont val="宋体"/>
        <charset val="134"/>
      </rPr>
      <t>通信管线敷设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</si>
  <si>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土壤类别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三类土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挖土深度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综合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通信管群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</si>
  <si>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密实度要求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填方材料品种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利用沟槽土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部位：通信管群</t>
    </r>
  </si>
  <si>
    <t>通信工程</t>
  </si>
  <si>
    <t>通信管线敷设</t>
  </si>
  <si>
    <t>040501004013</t>
  </si>
  <si>
    <r>
      <rPr>
        <sz val="10"/>
        <rFont val="宋体"/>
        <charset val="134"/>
      </rPr>
      <t>通信管</t>
    </r>
  </si>
  <si>
    <r>
      <rPr>
        <sz val="10"/>
        <rFont val="宋体"/>
        <charset val="134"/>
      </rPr>
      <t>（人行道下敷设）</t>
    </r>
    <r>
      <rPr>
        <sz val="10"/>
        <rFont val="Times New Roman"/>
        <charset val="134"/>
      </rPr>
      <t xml:space="preserve">
1.12*PE110*5mm
2.</t>
    </r>
    <r>
      <rPr>
        <sz val="10"/>
        <rFont val="宋体"/>
        <charset val="134"/>
      </rPr>
      <t>混凝土垫层、混凝土包管、钢筋、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管群以扣除井的净长计量</t>
    </r>
  </si>
  <si>
    <r>
      <rPr>
        <sz val="10"/>
        <rFont val="宋体"/>
        <charset val="134"/>
      </rPr>
      <t>凝土垫层、混凝土包管、钢筋</t>
    </r>
  </si>
  <si>
    <t>040501004016</t>
  </si>
  <si>
    <r>
      <rPr>
        <sz val="10"/>
        <rFont val="宋体"/>
        <charset val="134"/>
      </rPr>
      <t>（车行道下敷设）</t>
    </r>
    <r>
      <rPr>
        <sz val="10"/>
        <rFont val="Times New Roman"/>
        <charset val="134"/>
      </rPr>
      <t xml:space="preserve">
1.DB-BWFRP100*4.5mm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12</t>
    </r>
    <r>
      <rPr>
        <sz val="10"/>
        <rFont val="宋体"/>
        <charset val="134"/>
      </rPr>
      <t>孔）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混凝土垫层、混凝土包管、钢筋、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管群以扣除井的净长计量</t>
    </r>
  </si>
  <si>
    <t>问题九：通信管线敷设中混凝土垫层、混凝土包管、钢筋</t>
  </si>
  <si>
    <t>040501004017</t>
  </si>
  <si>
    <r>
      <rPr>
        <sz val="10"/>
        <rFont val="宋体"/>
        <charset val="134"/>
      </rPr>
      <t>（车行道下敷设）</t>
    </r>
    <r>
      <rPr>
        <sz val="10"/>
        <rFont val="Times New Roman"/>
        <charset val="134"/>
      </rPr>
      <t xml:space="preserve">
1.DB-BWFRP100*4.5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4</t>
    </r>
    <r>
      <rPr>
        <sz val="10"/>
        <rFont val="宋体"/>
        <charset val="134"/>
      </rPr>
      <t>孔）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混凝土垫层、混凝土包管、钢筋、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管群以扣除井的净长计量</t>
    </r>
  </si>
  <si>
    <t>050101009002</t>
  </si>
  <si>
    <r>
      <rPr>
        <sz val="10"/>
        <rFont val="宋体"/>
        <charset val="134"/>
      </rPr>
      <t>绿化工程</t>
    </r>
  </si>
  <si>
    <r>
      <rPr>
        <sz val="10"/>
        <rFont val="宋体"/>
        <charset val="134"/>
      </rPr>
      <t>种植土回（换）填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</si>
  <si>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回填土质要求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种植土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回填厚度</t>
    </r>
    <r>
      <rPr>
        <sz val="10"/>
        <rFont val="Times New Roman"/>
        <charset val="134"/>
      </rPr>
      <t>:30cm</t>
    </r>
    <r>
      <rPr>
        <sz val="10"/>
        <rFont val="宋体"/>
        <charset val="134"/>
      </rPr>
      <t>厚</t>
    </r>
  </si>
  <si>
    <t>050102001001</t>
  </si>
  <si>
    <r>
      <rPr>
        <sz val="10"/>
        <rFont val="宋体"/>
        <charset val="134"/>
      </rPr>
      <t>栽植乔木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</si>
  <si>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香樟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规格：高</t>
    </r>
    <r>
      <rPr>
        <sz val="10"/>
        <rFont val="Times New Roman"/>
        <charset val="134"/>
      </rPr>
      <t>400-450</t>
    </r>
    <r>
      <rPr>
        <sz val="10"/>
        <rFont val="宋体"/>
        <charset val="134"/>
      </rPr>
      <t>，胸径</t>
    </r>
    <r>
      <rPr>
        <sz val="10"/>
        <rFont val="Times New Roman"/>
        <charset val="134"/>
      </rPr>
      <t>14</t>
    </r>
    <r>
      <rPr>
        <sz val="10"/>
        <rFont val="宋体"/>
        <charset val="134"/>
      </rPr>
      <t>，蓬径</t>
    </r>
    <r>
      <rPr>
        <sz val="10"/>
        <rFont val="Times New Roman"/>
        <charset val="134"/>
      </rPr>
      <t>300-350</t>
    </r>
    <r>
      <rPr>
        <sz val="10"/>
        <rFont val="宋体"/>
        <charset val="134"/>
      </rPr>
      <t>；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树穴换填种植土；每穴有机肥</t>
    </r>
    <r>
      <rPr>
        <sz val="10"/>
        <rFont val="Times New Roman"/>
        <charset val="134"/>
      </rPr>
      <t>1KG
4.</t>
    </r>
    <r>
      <rPr>
        <sz val="10"/>
        <rFont val="宋体"/>
        <charset val="134"/>
      </rPr>
      <t>存活养护</t>
    </r>
    <r>
      <rPr>
        <sz val="10"/>
        <rFont val="Times New Roman"/>
        <charset val="134"/>
      </rPr>
      <t>3</t>
    </r>
    <r>
      <rPr>
        <sz val="10"/>
        <rFont val="宋体"/>
        <charset val="134"/>
      </rPr>
      <t>个月，保存养护</t>
    </r>
    <r>
      <rPr>
        <sz val="10"/>
        <rFont val="Times New Roman"/>
        <charset val="134"/>
      </rPr>
      <t>9</t>
    </r>
    <r>
      <rPr>
        <sz val="10"/>
        <rFont val="宋体"/>
        <charset val="134"/>
      </rPr>
      <t>个月</t>
    </r>
  </si>
  <si>
    <t>有机肥</t>
  </si>
  <si>
    <t>香樟</t>
  </si>
  <si>
    <r>
      <rPr>
        <sz val="10"/>
        <rFont val="宋体"/>
        <charset val="134"/>
      </rPr>
      <t>株</t>
    </r>
  </si>
  <si>
    <t>kg/a</t>
  </si>
  <si>
    <t>城市道路交通碳排放及路域植被碳汇分析_李超男</t>
  </si>
  <si>
    <t>050102001002</t>
  </si>
  <si>
    <r>
      <rPr>
        <sz val="10"/>
        <rFont val="宋体"/>
        <charset val="134"/>
      </rPr>
      <t>栽植灌木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</si>
  <si>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四季桂；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规格：地径：</t>
    </r>
    <r>
      <rPr>
        <sz val="10"/>
        <rFont val="Times New Roman"/>
        <charset val="134"/>
      </rPr>
      <t>6-7cm</t>
    </r>
    <r>
      <rPr>
        <sz val="10"/>
        <rFont val="宋体"/>
        <charset val="134"/>
      </rPr>
      <t>，高度：</t>
    </r>
    <r>
      <rPr>
        <sz val="10"/>
        <rFont val="Times New Roman"/>
        <charset val="134"/>
      </rPr>
      <t>180-220cm
3.</t>
    </r>
    <r>
      <rPr>
        <sz val="10"/>
        <rFont val="宋体"/>
        <charset val="134"/>
      </rPr>
      <t>树穴换填种植土；每穴有机肥</t>
    </r>
    <r>
      <rPr>
        <sz val="10"/>
        <rFont val="Times New Roman"/>
        <charset val="134"/>
      </rPr>
      <t>1KG
4.</t>
    </r>
    <r>
      <rPr>
        <sz val="10"/>
        <rFont val="宋体"/>
        <charset val="134"/>
      </rPr>
      <t>存活养护</t>
    </r>
    <r>
      <rPr>
        <sz val="10"/>
        <rFont val="Times New Roman"/>
        <charset val="134"/>
      </rPr>
      <t>3</t>
    </r>
    <r>
      <rPr>
        <sz val="10"/>
        <rFont val="宋体"/>
        <charset val="134"/>
      </rPr>
      <t>个月，保存养护</t>
    </r>
    <r>
      <rPr>
        <sz val="10"/>
        <rFont val="Times New Roman"/>
        <charset val="134"/>
      </rPr>
      <t>9</t>
    </r>
    <r>
      <rPr>
        <sz val="10"/>
        <rFont val="宋体"/>
        <charset val="134"/>
      </rPr>
      <t>个月</t>
    </r>
  </si>
  <si>
    <t>kg CO3/kg</t>
  </si>
  <si>
    <t>四季桂</t>
  </si>
  <si>
    <t>050102001003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</si>
  <si>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银杏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规格：胸径：</t>
    </r>
    <r>
      <rPr>
        <sz val="10"/>
        <rFont val="Times New Roman"/>
        <charset val="134"/>
      </rPr>
      <t>14cm</t>
    </r>
    <r>
      <rPr>
        <sz val="10"/>
        <rFont val="宋体"/>
        <charset val="134"/>
      </rPr>
      <t>，高度：</t>
    </r>
    <r>
      <rPr>
        <sz val="10"/>
        <rFont val="Times New Roman"/>
        <charset val="134"/>
      </rPr>
      <t>400-450cm</t>
    </r>
    <r>
      <rPr>
        <sz val="10"/>
        <rFont val="宋体"/>
        <charset val="134"/>
      </rPr>
      <t>；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树穴换填种植土；每穴有机肥</t>
    </r>
    <r>
      <rPr>
        <sz val="10"/>
        <rFont val="Times New Roman"/>
        <charset val="134"/>
      </rPr>
      <t>1KG
4.</t>
    </r>
    <r>
      <rPr>
        <sz val="10"/>
        <rFont val="宋体"/>
        <charset val="134"/>
      </rPr>
      <t>存活养护</t>
    </r>
    <r>
      <rPr>
        <sz val="10"/>
        <rFont val="Times New Roman"/>
        <charset val="134"/>
      </rPr>
      <t>3</t>
    </r>
    <r>
      <rPr>
        <sz val="10"/>
        <rFont val="宋体"/>
        <charset val="134"/>
      </rPr>
      <t>个月，保存养护</t>
    </r>
    <r>
      <rPr>
        <sz val="10"/>
        <rFont val="Times New Roman"/>
        <charset val="134"/>
      </rPr>
      <t>9</t>
    </r>
    <r>
      <rPr>
        <sz val="10"/>
        <rFont val="宋体"/>
        <charset val="134"/>
      </rPr>
      <t>个月；</t>
    </r>
  </si>
  <si>
    <t>kg CO4/kg</t>
  </si>
  <si>
    <t>银杏</t>
  </si>
  <si>
    <t>050102001004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</si>
  <si>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种类：紫薇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规格：地径：</t>
    </r>
    <r>
      <rPr>
        <sz val="10"/>
        <rFont val="Times New Roman"/>
        <charset val="134"/>
      </rPr>
      <t>6-7cm</t>
    </r>
    <r>
      <rPr>
        <sz val="10"/>
        <rFont val="宋体"/>
        <charset val="134"/>
      </rPr>
      <t>，高度：</t>
    </r>
    <r>
      <rPr>
        <sz val="10"/>
        <rFont val="Times New Roman"/>
        <charset val="134"/>
      </rPr>
      <t>180-220cm</t>
    </r>
    <r>
      <rPr>
        <sz val="10"/>
        <rFont val="宋体"/>
        <charset val="134"/>
      </rPr>
      <t>；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树穴换填种植土；每穴有机肥</t>
    </r>
    <r>
      <rPr>
        <sz val="10"/>
        <rFont val="Times New Roman"/>
        <charset val="134"/>
      </rPr>
      <t>1KG
4.</t>
    </r>
    <r>
      <rPr>
        <sz val="10"/>
        <rFont val="宋体"/>
        <charset val="134"/>
      </rPr>
      <t>存活养护</t>
    </r>
    <r>
      <rPr>
        <sz val="10"/>
        <rFont val="Times New Roman"/>
        <charset val="134"/>
      </rPr>
      <t>3</t>
    </r>
    <r>
      <rPr>
        <sz val="10"/>
        <rFont val="宋体"/>
        <charset val="134"/>
      </rPr>
      <t>个月，保存养护</t>
    </r>
    <r>
      <rPr>
        <sz val="10"/>
        <rFont val="Times New Roman"/>
        <charset val="134"/>
      </rPr>
      <t>9</t>
    </r>
    <r>
      <rPr>
        <sz val="10"/>
        <rFont val="宋体"/>
        <charset val="134"/>
      </rPr>
      <t>个月；</t>
    </r>
  </si>
  <si>
    <t>kg CO5/kg</t>
  </si>
  <si>
    <t>紫薇</t>
  </si>
  <si>
    <t>050102001005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</si>
  <si>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种类：晚樱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规格：地径：</t>
    </r>
    <r>
      <rPr>
        <sz val="10"/>
        <rFont val="Times New Roman"/>
        <charset val="134"/>
      </rPr>
      <t>6-7cm</t>
    </r>
    <r>
      <rPr>
        <sz val="10"/>
        <rFont val="宋体"/>
        <charset val="134"/>
      </rPr>
      <t>，高度：</t>
    </r>
    <r>
      <rPr>
        <sz val="10"/>
        <rFont val="Times New Roman"/>
        <charset val="134"/>
      </rPr>
      <t>180-220cm</t>
    </r>
    <r>
      <rPr>
        <sz val="10"/>
        <rFont val="宋体"/>
        <charset val="134"/>
      </rPr>
      <t>；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树穴换填种植土；每穴有机肥</t>
    </r>
    <r>
      <rPr>
        <sz val="10"/>
        <rFont val="Times New Roman"/>
        <charset val="134"/>
      </rPr>
      <t>1KG
4.</t>
    </r>
    <r>
      <rPr>
        <sz val="10"/>
        <rFont val="宋体"/>
        <charset val="134"/>
      </rPr>
      <t>存活养护</t>
    </r>
    <r>
      <rPr>
        <sz val="10"/>
        <rFont val="Times New Roman"/>
        <charset val="134"/>
      </rPr>
      <t>3</t>
    </r>
    <r>
      <rPr>
        <sz val="10"/>
        <rFont val="宋体"/>
        <charset val="134"/>
      </rPr>
      <t>个月，保存养护</t>
    </r>
    <r>
      <rPr>
        <sz val="10"/>
        <rFont val="Times New Roman"/>
        <charset val="134"/>
      </rPr>
      <t>9</t>
    </r>
    <r>
      <rPr>
        <sz val="10"/>
        <rFont val="宋体"/>
        <charset val="134"/>
      </rPr>
      <t>个月；</t>
    </r>
  </si>
  <si>
    <t>kg CO6/kg</t>
  </si>
  <si>
    <r>
      <rPr>
        <sz val="10"/>
        <rFont val="宋体"/>
        <charset val="134"/>
      </rPr>
      <t>晚樱</t>
    </r>
  </si>
  <si>
    <t>050102002001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</si>
  <si>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红叶石楠球；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规格：蓬径：</t>
    </r>
    <r>
      <rPr>
        <sz val="10"/>
        <rFont val="Times New Roman"/>
        <charset val="134"/>
      </rPr>
      <t>100cm</t>
    </r>
    <r>
      <rPr>
        <sz val="10"/>
        <rFont val="宋体"/>
        <charset val="134"/>
      </rPr>
      <t>，高度：</t>
    </r>
    <r>
      <rPr>
        <sz val="10"/>
        <rFont val="Times New Roman"/>
        <charset val="134"/>
      </rPr>
      <t>100cm
3.</t>
    </r>
    <r>
      <rPr>
        <sz val="10"/>
        <rFont val="宋体"/>
        <charset val="134"/>
      </rPr>
      <t>树穴换填种植土；每穴有机肥</t>
    </r>
    <r>
      <rPr>
        <sz val="10"/>
        <rFont val="Times New Roman"/>
        <charset val="134"/>
      </rPr>
      <t>1KG
4.</t>
    </r>
    <r>
      <rPr>
        <sz val="10"/>
        <rFont val="宋体"/>
        <charset val="134"/>
      </rPr>
      <t>存活养护</t>
    </r>
    <r>
      <rPr>
        <sz val="10"/>
        <rFont val="Times New Roman"/>
        <charset val="134"/>
      </rPr>
      <t>3</t>
    </r>
    <r>
      <rPr>
        <sz val="10"/>
        <rFont val="宋体"/>
        <charset val="134"/>
      </rPr>
      <t>个月，保存养护</t>
    </r>
    <r>
      <rPr>
        <sz val="10"/>
        <rFont val="Times New Roman"/>
        <charset val="134"/>
      </rPr>
      <t>9</t>
    </r>
    <r>
      <rPr>
        <sz val="10"/>
        <rFont val="宋体"/>
        <charset val="134"/>
      </rPr>
      <t>个月；</t>
    </r>
  </si>
  <si>
    <t>kg CO7/kg</t>
  </si>
  <si>
    <t>红叶石楠球</t>
  </si>
  <si>
    <t>050102002002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</si>
  <si>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小叶女贞球；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规格：蓬径：</t>
    </r>
    <r>
      <rPr>
        <sz val="10"/>
        <rFont val="Times New Roman"/>
        <charset val="134"/>
      </rPr>
      <t>100cm</t>
    </r>
    <r>
      <rPr>
        <sz val="10"/>
        <rFont val="宋体"/>
        <charset val="134"/>
      </rPr>
      <t>，高度：</t>
    </r>
    <r>
      <rPr>
        <sz val="10"/>
        <rFont val="Times New Roman"/>
        <charset val="134"/>
      </rPr>
      <t>100cm
3.</t>
    </r>
    <r>
      <rPr>
        <sz val="10"/>
        <rFont val="宋体"/>
        <charset val="134"/>
      </rPr>
      <t>树穴换填种植土；每穴有机肥</t>
    </r>
    <r>
      <rPr>
        <sz val="10"/>
        <rFont val="Times New Roman"/>
        <charset val="134"/>
      </rPr>
      <t>1KG
4.</t>
    </r>
    <r>
      <rPr>
        <sz val="10"/>
        <rFont val="宋体"/>
        <charset val="134"/>
      </rPr>
      <t>存活养护</t>
    </r>
    <r>
      <rPr>
        <sz val="10"/>
        <rFont val="Times New Roman"/>
        <charset val="134"/>
      </rPr>
      <t>3</t>
    </r>
    <r>
      <rPr>
        <sz val="10"/>
        <rFont val="宋体"/>
        <charset val="134"/>
      </rPr>
      <t>个月，保存养护</t>
    </r>
    <r>
      <rPr>
        <sz val="10"/>
        <rFont val="Times New Roman"/>
        <charset val="134"/>
      </rPr>
      <t>9</t>
    </r>
    <r>
      <rPr>
        <sz val="10"/>
        <rFont val="宋体"/>
        <charset val="134"/>
      </rPr>
      <t>个月；</t>
    </r>
  </si>
  <si>
    <t>kg CO8/kg</t>
  </si>
  <si>
    <t>小叶女贞球</t>
  </si>
  <si>
    <t>郑州市常见园林植物净碳汇及其经济价值_弓素梅</t>
  </si>
  <si>
    <t>050102007001</t>
  </si>
  <si>
    <r>
      <rPr>
        <sz val="10"/>
        <rFont val="宋体"/>
        <charset val="134"/>
      </rPr>
      <t>栽植色带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</si>
  <si>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鸾尾；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规格：高度：</t>
    </r>
    <r>
      <rPr>
        <sz val="10"/>
        <rFont val="Times New Roman"/>
        <charset val="134"/>
      </rPr>
      <t>30-40cm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36</t>
    </r>
    <r>
      <rPr>
        <sz val="10"/>
        <rFont val="宋体"/>
        <charset val="134"/>
      </rPr>
      <t>株</t>
    </r>
    <r>
      <rPr>
        <sz val="10"/>
        <rFont val="Times New Roman"/>
        <charset val="134"/>
      </rPr>
      <t>/m2
3.</t>
    </r>
    <r>
      <rPr>
        <sz val="10"/>
        <rFont val="宋体"/>
        <charset val="134"/>
      </rPr>
      <t>存活养护</t>
    </r>
    <r>
      <rPr>
        <sz val="10"/>
        <rFont val="Times New Roman"/>
        <charset val="134"/>
      </rPr>
      <t>3</t>
    </r>
    <r>
      <rPr>
        <sz val="10"/>
        <rFont val="宋体"/>
        <charset val="134"/>
      </rPr>
      <t>个月，保存养护</t>
    </r>
    <r>
      <rPr>
        <sz val="10"/>
        <rFont val="Times New Roman"/>
        <charset val="134"/>
      </rPr>
      <t>9</t>
    </r>
    <r>
      <rPr>
        <sz val="10"/>
        <rFont val="宋体"/>
        <charset val="134"/>
      </rPr>
      <t>个月；</t>
    </r>
  </si>
  <si>
    <t>鸾尾</t>
  </si>
  <si>
    <t>050102007002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</si>
  <si>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龙柏；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规格：高度：</t>
    </r>
    <r>
      <rPr>
        <sz val="10"/>
        <rFont val="Times New Roman"/>
        <charset val="134"/>
      </rPr>
      <t>30-40cm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36</t>
    </r>
    <r>
      <rPr>
        <sz val="10"/>
        <rFont val="宋体"/>
        <charset val="134"/>
      </rPr>
      <t>株</t>
    </r>
    <r>
      <rPr>
        <sz val="10"/>
        <rFont val="Times New Roman"/>
        <charset val="134"/>
      </rPr>
      <t>/m2
3.</t>
    </r>
    <r>
      <rPr>
        <sz val="10"/>
        <rFont val="宋体"/>
        <charset val="134"/>
      </rPr>
      <t>存活养护</t>
    </r>
    <r>
      <rPr>
        <sz val="10"/>
        <rFont val="Times New Roman"/>
        <charset val="134"/>
      </rPr>
      <t>3</t>
    </r>
    <r>
      <rPr>
        <sz val="10"/>
        <rFont val="宋体"/>
        <charset val="134"/>
      </rPr>
      <t>个月，保存养护</t>
    </r>
    <r>
      <rPr>
        <sz val="10"/>
        <rFont val="Times New Roman"/>
        <charset val="134"/>
      </rPr>
      <t>9</t>
    </r>
    <r>
      <rPr>
        <sz val="10"/>
        <rFont val="宋体"/>
        <charset val="134"/>
      </rPr>
      <t>个月；</t>
    </r>
  </si>
  <si>
    <t>龙柏</t>
  </si>
  <si>
    <t>050102007003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</si>
  <si>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红叶石楠；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规格：高度：</t>
    </r>
    <r>
      <rPr>
        <sz val="10"/>
        <rFont val="Times New Roman"/>
        <charset val="134"/>
      </rPr>
      <t>30-40cm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36</t>
    </r>
    <r>
      <rPr>
        <sz val="10"/>
        <rFont val="宋体"/>
        <charset val="134"/>
      </rPr>
      <t>株</t>
    </r>
    <r>
      <rPr>
        <sz val="10"/>
        <rFont val="Times New Roman"/>
        <charset val="134"/>
      </rPr>
      <t>/m2
3.</t>
    </r>
    <r>
      <rPr>
        <sz val="10"/>
        <rFont val="宋体"/>
        <charset val="134"/>
      </rPr>
      <t>存活养护</t>
    </r>
    <r>
      <rPr>
        <sz val="10"/>
        <rFont val="Times New Roman"/>
        <charset val="134"/>
      </rPr>
      <t>3</t>
    </r>
    <r>
      <rPr>
        <sz val="10"/>
        <rFont val="宋体"/>
        <charset val="134"/>
      </rPr>
      <t>个月，保存养护</t>
    </r>
    <r>
      <rPr>
        <sz val="10"/>
        <rFont val="Times New Roman"/>
        <charset val="134"/>
      </rPr>
      <t>9</t>
    </r>
    <r>
      <rPr>
        <sz val="10"/>
        <rFont val="宋体"/>
        <charset val="134"/>
      </rPr>
      <t>个月；</t>
    </r>
  </si>
  <si>
    <t>红叶石楠</t>
  </si>
  <si>
    <t>050102007004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</si>
  <si>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小叶栀子；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规格：高度：</t>
    </r>
    <r>
      <rPr>
        <sz val="10"/>
        <rFont val="Times New Roman"/>
        <charset val="134"/>
      </rPr>
      <t>30-40cm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36</t>
    </r>
    <r>
      <rPr>
        <sz val="10"/>
        <rFont val="宋体"/>
        <charset val="134"/>
      </rPr>
      <t>株</t>
    </r>
    <r>
      <rPr>
        <sz val="10"/>
        <rFont val="Times New Roman"/>
        <charset val="134"/>
      </rPr>
      <t>/m2
3.</t>
    </r>
    <r>
      <rPr>
        <sz val="10"/>
        <rFont val="宋体"/>
        <charset val="134"/>
      </rPr>
      <t>存活养护</t>
    </r>
    <r>
      <rPr>
        <sz val="10"/>
        <rFont val="Times New Roman"/>
        <charset val="134"/>
      </rPr>
      <t>3</t>
    </r>
    <r>
      <rPr>
        <sz val="10"/>
        <rFont val="宋体"/>
        <charset val="134"/>
      </rPr>
      <t>个月，保存养护</t>
    </r>
    <r>
      <rPr>
        <sz val="10"/>
        <rFont val="Times New Roman"/>
        <charset val="134"/>
      </rPr>
      <t>9</t>
    </r>
    <r>
      <rPr>
        <sz val="10"/>
        <rFont val="宋体"/>
        <charset val="134"/>
      </rPr>
      <t>个月；</t>
    </r>
  </si>
  <si>
    <t>小叶栀子</t>
  </si>
  <si>
    <t>050102007005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</si>
  <si>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金森女贞；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规格：高度：</t>
    </r>
    <r>
      <rPr>
        <sz val="10"/>
        <rFont val="Times New Roman"/>
        <charset val="134"/>
      </rPr>
      <t>30-40cm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36</t>
    </r>
    <r>
      <rPr>
        <sz val="10"/>
        <rFont val="宋体"/>
        <charset val="134"/>
      </rPr>
      <t>株</t>
    </r>
    <r>
      <rPr>
        <sz val="10"/>
        <rFont val="Times New Roman"/>
        <charset val="134"/>
      </rPr>
      <t>/m2
3.</t>
    </r>
    <r>
      <rPr>
        <sz val="10"/>
        <rFont val="宋体"/>
        <charset val="134"/>
      </rPr>
      <t>存活养护</t>
    </r>
    <r>
      <rPr>
        <sz val="10"/>
        <rFont val="Times New Roman"/>
        <charset val="134"/>
      </rPr>
      <t>3</t>
    </r>
    <r>
      <rPr>
        <sz val="10"/>
        <rFont val="宋体"/>
        <charset val="134"/>
      </rPr>
      <t>个月，保存养护</t>
    </r>
    <r>
      <rPr>
        <sz val="10"/>
        <rFont val="Times New Roman"/>
        <charset val="134"/>
      </rPr>
      <t>9</t>
    </r>
    <r>
      <rPr>
        <sz val="10"/>
        <rFont val="宋体"/>
        <charset val="134"/>
      </rPr>
      <t>个月；</t>
    </r>
  </si>
  <si>
    <t>金森女贞</t>
  </si>
  <si>
    <t>050102007006</t>
  </si>
  <si>
    <r>
      <rPr>
        <sz val="10"/>
        <rFont val="宋体"/>
        <charset val="134"/>
      </rPr>
      <t>栽植地被植物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</si>
  <si>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细叶麦冬；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规格：高度：</t>
    </r>
    <r>
      <rPr>
        <sz val="10"/>
        <rFont val="Times New Roman"/>
        <charset val="134"/>
      </rPr>
      <t>20-30cm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64</t>
    </r>
    <r>
      <rPr>
        <sz val="10"/>
        <rFont val="宋体"/>
        <charset val="134"/>
      </rPr>
      <t>株</t>
    </r>
    <r>
      <rPr>
        <sz val="10"/>
        <rFont val="Times New Roman"/>
        <charset val="134"/>
      </rPr>
      <t>/m2
3.</t>
    </r>
    <r>
      <rPr>
        <sz val="10"/>
        <rFont val="宋体"/>
        <charset val="134"/>
      </rPr>
      <t>存活养护</t>
    </r>
    <r>
      <rPr>
        <sz val="10"/>
        <rFont val="Times New Roman"/>
        <charset val="134"/>
      </rPr>
      <t>3</t>
    </r>
    <r>
      <rPr>
        <sz val="10"/>
        <rFont val="宋体"/>
        <charset val="134"/>
      </rPr>
      <t>个月，保存养护</t>
    </r>
    <r>
      <rPr>
        <sz val="10"/>
        <rFont val="Times New Roman"/>
        <charset val="134"/>
      </rPr>
      <t>9</t>
    </r>
    <r>
      <rPr>
        <sz val="10"/>
        <rFont val="宋体"/>
        <charset val="134"/>
      </rPr>
      <t>个月；</t>
    </r>
  </si>
  <si>
    <t>细叶麦冬（麦冬）</t>
  </si>
  <si>
    <t>天津市城市绿地碳汇设计导则（试行）</t>
  </si>
  <si>
    <t>050102007007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</si>
  <si>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白三叶；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规格：高度：</t>
    </r>
    <r>
      <rPr>
        <sz val="10"/>
        <rFont val="Times New Roman"/>
        <charset val="134"/>
      </rPr>
      <t>20-30cm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64</t>
    </r>
    <r>
      <rPr>
        <sz val="10"/>
        <rFont val="宋体"/>
        <charset val="134"/>
      </rPr>
      <t>株</t>
    </r>
    <r>
      <rPr>
        <sz val="10"/>
        <rFont val="Times New Roman"/>
        <charset val="134"/>
      </rPr>
      <t>/m2
3.</t>
    </r>
    <r>
      <rPr>
        <sz val="10"/>
        <rFont val="宋体"/>
        <charset val="134"/>
      </rPr>
      <t>存活养护</t>
    </r>
    <r>
      <rPr>
        <sz val="10"/>
        <rFont val="Times New Roman"/>
        <charset val="134"/>
      </rPr>
      <t>3</t>
    </r>
    <r>
      <rPr>
        <sz val="10"/>
        <rFont val="宋体"/>
        <charset val="134"/>
      </rPr>
      <t>个月，保存养护</t>
    </r>
    <r>
      <rPr>
        <sz val="10"/>
        <rFont val="Times New Roman"/>
        <charset val="134"/>
      </rPr>
      <t>9</t>
    </r>
    <r>
      <rPr>
        <sz val="10"/>
        <rFont val="宋体"/>
        <charset val="134"/>
      </rPr>
      <t>个月；</t>
    </r>
  </si>
  <si>
    <t>白三叶（其他草种）</t>
  </si>
  <si>
    <r>
      <rPr>
        <sz val="10"/>
        <rFont val="宋体"/>
        <charset val="134"/>
      </rPr>
      <t>给水工程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</si>
  <si>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土壤类别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综合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挖土深度</t>
    </r>
    <r>
      <rPr>
        <sz val="10"/>
        <rFont val="Times New Roman"/>
        <charset val="134"/>
      </rPr>
      <t>:4m</t>
    </r>
    <r>
      <rPr>
        <sz val="10"/>
        <rFont val="宋体"/>
        <charset val="134"/>
      </rPr>
      <t>以内，详见设计图纸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</si>
  <si>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密实度要求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夯实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填方材料品种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土方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填方来源、运距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利用挖方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</si>
  <si>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废弃料品种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土方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运距</t>
    </r>
    <r>
      <rPr>
        <sz val="10"/>
        <rFont val="Times New Roman"/>
        <charset val="134"/>
      </rPr>
      <t>:5KM</t>
    </r>
  </si>
  <si>
    <r>
      <rPr>
        <sz val="10"/>
        <rFont val="宋体"/>
        <charset val="134"/>
      </rPr>
      <t>土方</t>
    </r>
  </si>
  <si>
    <t>040202009002</t>
  </si>
  <si>
    <r>
      <rPr>
        <sz val="10"/>
        <rFont val="宋体"/>
        <charset val="134"/>
      </rPr>
      <t>砂砾石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</si>
  <si>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密实度要求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夯实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填方材料品种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砂基础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填方来源、运距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运距自行考虑</t>
    </r>
  </si>
  <si>
    <t>010507007001</t>
  </si>
  <si>
    <r>
      <rPr>
        <sz val="10"/>
        <rFont val="宋体"/>
        <charset val="134"/>
      </rPr>
      <t>其他构件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</si>
  <si>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构件的类型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封堵钢套管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混凝土强度等级</t>
    </r>
    <r>
      <rPr>
        <sz val="10"/>
        <rFont val="Times New Roman"/>
        <charset val="134"/>
      </rPr>
      <t>:C30</t>
    </r>
  </si>
  <si>
    <r>
      <rPr>
        <sz val="10"/>
        <rFont val="宋体"/>
        <charset val="134"/>
      </rPr>
      <t>封堵钢套管</t>
    </r>
  </si>
  <si>
    <r>
      <rPr>
        <sz val="10"/>
        <rFont val="宋体"/>
        <charset val="134"/>
      </rPr>
      <t>不锈钢管道</t>
    </r>
  </si>
  <si>
    <t>tCO2e / t</t>
  </si>
  <si>
    <r>
      <rPr>
        <sz val="10"/>
        <rFont val="宋体"/>
        <charset val="134"/>
      </rPr>
      <t>砌筑井</t>
    </r>
  </si>
  <si>
    <r>
      <rPr>
        <sz val="10"/>
        <rFont val="Times New Roman"/>
        <charset val="134"/>
      </rPr>
      <t>1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φ1400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H=1.66~1.72M
2</t>
    </r>
    <r>
      <rPr>
        <sz val="10"/>
        <rFont val="宋体"/>
        <charset val="134"/>
      </rPr>
      <t>、详见</t>
    </r>
    <r>
      <rPr>
        <sz val="10"/>
        <rFont val="Times New Roman"/>
        <charset val="134"/>
      </rPr>
      <t>07MS101-2-14
3</t>
    </r>
    <r>
      <rPr>
        <sz val="10"/>
        <rFont val="宋体"/>
        <charset val="134"/>
      </rPr>
      <t>、砌体圆形立式闸阀井</t>
    </r>
  </si>
  <si>
    <r>
      <rPr>
        <sz val="10"/>
        <color rgb="FFFF0000"/>
        <rFont val="宋体"/>
        <charset val="134"/>
      </rPr>
      <t>砌体圆形立式闸阀井</t>
    </r>
  </si>
  <si>
    <r>
      <rPr>
        <sz val="10"/>
        <rFont val="Times New Roman"/>
        <charset val="134"/>
      </rPr>
      <t>C10</t>
    </r>
    <r>
      <rPr>
        <sz val="10"/>
        <rFont val="宋体"/>
        <charset val="134"/>
      </rPr>
      <t>混凝土垫层</t>
    </r>
  </si>
  <si>
    <r>
      <rPr>
        <sz val="10"/>
        <rFont val="Times New Roman"/>
        <charset val="134"/>
      </rPr>
      <t>C10</t>
    </r>
    <r>
      <rPr>
        <sz val="10"/>
        <rFont val="宋体"/>
        <charset val="134"/>
      </rPr>
      <t>混凝土</t>
    </r>
  </si>
  <si>
    <r>
      <rPr>
        <sz val="10"/>
        <rFont val="宋体"/>
        <charset val="134"/>
      </rPr>
      <t>砖砌体（</t>
    </r>
    <r>
      <rPr>
        <sz val="10"/>
        <rFont val="Times New Roman"/>
        <charset val="134"/>
      </rPr>
      <t>MU10</t>
    </r>
    <r>
      <rPr>
        <sz val="10"/>
        <rFont val="宋体"/>
        <charset val="134"/>
      </rPr>
      <t>级砖</t>
    </r>
    <r>
      <rPr>
        <sz val="10"/>
        <rFont val="Times New Roman"/>
        <charset val="134"/>
      </rPr>
      <t xml:space="preserve"> M10</t>
    </r>
    <r>
      <rPr>
        <sz val="10"/>
        <rFont val="宋体"/>
        <charset val="134"/>
      </rPr>
      <t>水泥砂浆）</t>
    </r>
  </si>
  <si>
    <r>
      <rPr>
        <sz val="10"/>
        <rFont val="Times New Roman"/>
        <charset val="134"/>
      </rPr>
      <t>C25</t>
    </r>
    <r>
      <rPr>
        <sz val="10"/>
        <rFont val="宋体"/>
        <charset val="134"/>
      </rPr>
      <t>混凝土</t>
    </r>
  </si>
  <si>
    <r>
      <rPr>
        <sz val="10"/>
        <rFont val="宋体"/>
        <charset val="134"/>
      </rPr>
      <t>井盖及支座</t>
    </r>
  </si>
  <si>
    <t>040504001004</t>
  </si>
  <si>
    <r>
      <rPr>
        <sz val="10"/>
        <rFont val="Times New Roman"/>
        <charset val="134"/>
      </rPr>
      <t>1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φ1200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H=1.8~3.8M
2</t>
    </r>
    <r>
      <rPr>
        <sz val="10"/>
        <rFont val="宋体"/>
        <charset val="134"/>
      </rPr>
      <t>、详见</t>
    </r>
    <r>
      <rPr>
        <sz val="10"/>
        <rFont val="Times New Roman"/>
        <charset val="134"/>
      </rPr>
      <t>07MS101-2-14
3</t>
    </r>
    <r>
      <rPr>
        <sz val="10"/>
        <rFont val="宋体"/>
        <charset val="134"/>
      </rPr>
      <t>、砌体圆形立式闸阀井</t>
    </r>
  </si>
  <si>
    <r>
      <rPr>
        <sz val="10"/>
        <rFont val="Times New Roman"/>
        <charset val="134"/>
      </rPr>
      <t>1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φ1200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H=1.76~1.8M
2</t>
    </r>
    <r>
      <rPr>
        <sz val="10"/>
        <rFont val="宋体"/>
        <charset val="134"/>
      </rPr>
      <t>、详见</t>
    </r>
    <r>
      <rPr>
        <sz val="10"/>
        <rFont val="Times New Roman"/>
        <charset val="134"/>
      </rPr>
      <t>07MS101-2-52
3</t>
    </r>
    <r>
      <rPr>
        <sz val="10"/>
        <rFont val="宋体"/>
        <charset val="134"/>
      </rPr>
      <t>、砌体圆形排气阀井</t>
    </r>
  </si>
  <si>
    <r>
      <rPr>
        <sz val="10"/>
        <color rgb="FFFF0000"/>
        <rFont val="宋体"/>
        <charset val="134"/>
      </rPr>
      <t>砌体圆形排气阀井</t>
    </r>
  </si>
  <si>
    <r>
      <rPr>
        <sz val="10"/>
        <rFont val="Times New Roman"/>
        <charset val="134"/>
      </rPr>
      <t>1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φ800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H=2~4M
2</t>
    </r>
    <r>
      <rPr>
        <sz val="10"/>
        <rFont val="宋体"/>
        <charset val="134"/>
      </rPr>
      <t>、详见</t>
    </r>
    <r>
      <rPr>
        <sz val="10"/>
        <rFont val="Times New Roman"/>
        <charset val="134"/>
      </rPr>
      <t>07MS101-2-58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59
3</t>
    </r>
    <r>
      <rPr>
        <sz val="10"/>
        <rFont val="宋体"/>
        <charset val="134"/>
      </rPr>
      <t>、湿井</t>
    </r>
  </si>
  <si>
    <r>
      <rPr>
        <sz val="10"/>
        <color rgb="FFFF0000"/>
        <rFont val="宋体"/>
        <charset val="134"/>
      </rPr>
      <t>湿井</t>
    </r>
  </si>
  <si>
    <r>
      <rPr>
        <sz val="10"/>
        <rFont val="宋体"/>
        <charset val="134"/>
      </rPr>
      <t>抹面（防水水泥砂浆）</t>
    </r>
    <r>
      <rPr>
        <sz val="10"/>
        <rFont val="Times New Roman"/>
        <charset val="134"/>
      </rPr>
      <t>1</t>
    </r>
    <r>
      <rPr>
        <sz val="10"/>
        <rFont val="宋体"/>
        <charset val="134"/>
      </rPr>
      <t>：</t>
    </r>
    <r>
      <rPr>
        <sz val="10"/>
        <rFont val="Times New Roman"/>
        <charset val="134"/>
      </rPr>
      <t>2</t>
    </r>
    <r>
      <rPr>
        <sz val="10"/>
        <color rgb="FFFF0000"/>
        <rFont val="宋体"/>
        <charset val="134"/>
      </rPr>
      <t>【忽略】</t>
    </r>
  </si>
  <si>
    <t>041101005001</t>
  </si>
  <si>
    <r>
      <rPr>
        <sz val="10"/>
        <rFont val="宋体"/>
        <charset val="134"/>
      </rPr>
      <t>钢管井字架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</si>
  <si>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井深</t>
    </r>
    <r>
      <rPr>
        <sz val="10"/>
        <rFont val="Times New Roman"/>
        <charset val="134"/>
      </rPr>
      <t>:2m</t>
    </r>
    <r>
      <rPr>
        <sz val="10"/>
        <rFont val="宋体"/>
        <charset val="134"/>
      </rPr>
      <t>以内</t>
    </r>
  </si>
  <si>
    <r>
      <rPr>
        <sz val="9"/>
        <color theme="1"/>
        <rFont val="宋体"/>
        <charset val="134"/>
      </rPr>
      <t>钢管</t>
    </r>
  </si>
  <si>
    <t>热轧碳钢无缝钢管</t>
  </si>
  <si>
    <t>问题十：钢管井字架用钢管重量</t>
  </si>
  <si>
    <t>041101005002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</si>
  <si>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井深</t>
    </r>
    <r>
      <rPr>
        <sz val="10"/>
        <rFont val="Times New Roman"/>
        <charset val="134"/>
      </rPr>
      <t>:4m</t>
    </r>
    <r>
      <rPr>
        <sz val="10"/>
        <rFont val="宋体"/>
        <charset val="134"/>
      </rPr>
      <t>以内</t>
    </r>
  </si>
  <si>
    <t>040303002001</t>
  </si>
  <si>
    <r>
      <rPr>
        <sz val="10"/>
        <rFont val="宋体"/>
        <charset val="134"/>
      </rPr>
      <t>混凝土基础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</si>
  <si>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管道支墩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混凝土强度等级</t>
    </r>
    <r>
      <rPr>
        <sz val="10"/>
        <rFont val="Times New Roman"/>
        <charset val="134"/>
      </rPr>
      <t>:C30</t>
    </r>
  </si>
  <si>
    <t>04B001</t>
  </si>
  <si>
    <r>
      <rPr>
        <sz val="10"/>
        <rFont val="宋体"/>
        <charset val="134"/>
      </rPr>
      <t>管道塑料标识带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</si>
  <si>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管道塑料标识带</t>
    </r>
  </si>
  <si>
    <r>
      <rPr>
        <sz val="10"/>
        <rFont val="宋体"/>
        <charset val="134"/>
      </rPr>
      <t>聚氯乙烯</t>
    </r>
  </si>
  <si>
    <t>040501014001</t>
  </si>
  <si>
    <r>
      <rPr>
        <sz val="10"/>
        <rFont val="宋体"/>
        <charset val="134"/>
      </rPr>
      <t>新旧管连接</t>
    </r>
  </si>
  <si>
    <t>https://max.book118.com/html/2019/0313/5200102243002020.shtm</t>
  </si>
  <si>
    <r>
      <rPr>
        <sz val="10"/>
        <rFont val="Times New Roman"/>
        <charset val="134"/>
      </rPr>
      <t>1</t>
    </r>
    <r>
      <rPr>
        <sz val="10"/>
        <rFont val="宋体"/>
        <charset val="134"/>
      </rPr>
      <t>、新旧管连接</t>
    </r>
  </si>
  <si>
    <t>040501003002</t>
  </si>
  <si>
    <r>
      <rPr>
        <sz val="10"/>
        <rFont val="宋体"/>
        <charset val="134"/>
      </rPr>
      <t>给水管道工程</t>
    </r>
  </si>
  <si>
    <r>
      <rPr>
        <sz val="10"/>
        <rFont val="宋体"/>
        <charset val="134"/>
      </rPr>
      <t>铸铁管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</si>
  <si>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:DN300</t>
    </r>
    <r>
      <rPr>
        <sz val="10"/>
        <rFont val="宋体"/>
        <charset val="134"/>
      </rPr>
      <t>球墨铸铁管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接口方式</t>
    </r>
    <r>
      <rPr>
        <sz val="10"/>
        <rFont val="Times New Roman"/>
        <charset val="134"/>
      </rPr>
      <t>:T</t>
    </r>
    <r>
      <rPr>
        <sz val="10"/>
        <rFont val="宋体"/>
        <charset val="134"/>
      </rPr>
      <t>型橡胶圈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管道检验及试验要求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管道试压及冲洗消毒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集中防腐运距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成品出厂</t>
    </r>
  </si>
  <si>
    <r>
      <rPr>
        <sz val="10"/>
        <rFont val="Times New Roman"/>
        <charset val="134"/>
      </rPr>
      <t>DN300</t>
    </r>
    <r>
      <rPr>
        <sz val="10"/>
        <rFont val="宋体"/>
        <charset val="134"/>
      </rPr>
      <t>球墨铸铁管</t>
    </r>
  </si>
  <si>
    <t>040501003003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</si>
  <si>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:DN200</t>
    </r>
    <r>
      <rPr>
        <sz val="10"/>
        <rFont val="宋体"/>
        <charset val="134"/>
      </rPr>
      <t>球墨铸铁管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接口方式</t>
    </r>
    <r>
      <rPr>
        <sz val="10"/>
        <rFont val="Times New Roman"/>
        <charset val="134"/>
      </rPr>
      <t>:T</t>
    </r>
    <r>
      <rPr>
        <sz val="10"/>
        <rFont val="宋体"/>
        <charset val="134"/>
      </rPr>
      <t>型橡胶圈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管道检验及试验要求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管道试压及冲洗消毒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集中防腐运距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成品出厂</t>
    </r>
  </si>
  <si>
    <r>
      <rPr>
        <sz val="10"/>
        <rFont val="Times New Roman"/>
        <charset val="134"/>
      </rPr>
      <t>DN200</t>
    </r>
    <r>
      <rPr>
        <sz val="10"/>
        <rFont val="宋体"/>
        <charset val="134"/>
      </rPr>
      <t>球墨铸铁管</t>
    </r>
  </si>
  <si>
    <t>040501003004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</si>
  <si>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:DN100</t>
    </r>
    <r>
      <rPr>
        <sz val="10"/>
        <rFont val="宋体"/>
        <charset val="134"/>
      </rPr>
      <t>球墨铸铁管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接口方式</t>
    </r>
    <r>
      <rPr>
        <sz val="10"/>
        <rFont val="Times New Roman"/>
        <charset val="134"/>
      </rPr>
      <t>:T</t>
    </r>
    <r>
      <rPr>
        <sz val="10"/>
        <rFont val="宋体"/>
        <charset val="134"/>
      </rPr>
      <t>型橡胶圈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管道检验及试验要求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管道试压及冲洗消毒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集中防腐运距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成品出厂</t>
    </r>
  </si>
  <si>
    <r>
      <rPr>
        <sz val="10"/>
        <rFont val="Times New Roman"/>
        <charset val="134"/>
      </rPr>
      <t>DN100</t>
    </r>
    <r>
      <rPr>
        <sz val="10"/>
        <rFont val="宋体"/>
        <charset val="134"/>
      </rPr>
      <t>球墨铸铁管</t>
    </r>
  </si>
  <si>
    <t>040501002001</t>
  </si>
  <si>
    <r>
      <rPr>
        <sz val="10"/>
        <rFont val="宋体"/>
        <charset val="134"/>
      </rPr>
      <t>钢管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</si>
  <si>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钢管</t>
    </r>
    <r>
      <rPr>
        <sz val="10"/>
        <rFont val="Times New Roman"/>
        <charset val="134"/>
      </rPr>
      <t>D529*10MM
2.</t>
    </r>
    <r>
      <rPr>
        <sz val="10"/>
        <rFont val="宋体"/>
        <charset val="134"/>
      </rPr>
      <t>接口方式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焊接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铺设深度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详见图纸设计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管道检验及试验要求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管道试压及冲洗消毒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集中防腐运距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防腐见设计说明</t>
    </r>
  </si>
  <si>
    <t>040502001021</t>
  </si>
  <si>
    <r>
      <rPr>
        <sz val="10"/>
        <rFont val="宋体"/>
        <charset val="134"/>
      </rPr>
      <t>铸铁管管件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</si>
  <si>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盘承短管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DN300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L=0.15M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</si>
  <si>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DN300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L=0.15M</t>
    </r>
    <r>
      <rPr>
        <sz val="10"/>
        <rFont val="宋体"/>
        <charset val="134"/>
      </rPr>
      <t>，胶圈</t>
    </r>
    <r>
      <rPr>
        <sz val="10"/>
        <color rgb="FFFF0000"/>
        <rFont val="宋体"/>
        <charset val="134"/>
      </rPr>
      <t>【忽略】</t>
    </r>
  </si>
  <si>
    <t>040502001036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</si>
  <si>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盘承短管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DN200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L=0.14M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</si>
  <si>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DN200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L=0.14M</t>
    </r>
    <r>
      <rPr>
        <sz val="10"/>
        <rFont val="宋体"/>
        <charset val="134"/>
      </rPr>
      <t>，胶圈</t>
    </r>
  </si>
  <si>
    <t>040502001035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</si>
  <si>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盘承短管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DN100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L=0.13M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</si>
  <si>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DN100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L=0.13M</t>
    </r>
    <r>
      <rPr>
        <sz val="10"/>
        <rFont val="宋体"/>
        <charset val="134"/>
      </rPr>
      <t>，胶圈</t>
    </r>
  </si>
  <si>
    <t>040502001057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</si>
  <si>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盘插短管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DN400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L=0.48M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</si>
  <si>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DN400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L=0.48M</t>
    </r>
    <r>
      <rPr>
        <sz val="10"/>
        <rFont val="宋体"/>
        <charset val="134"/>
      </rPr>
      <t>，胶圈</t>
    </r>
  </si>
  <si>
    <t>040502001038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</si>
  <si>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盘插短管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DN300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L=0.44M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</si>
  <si>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DN300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L=0.44M</t>
    </r>
    <r>
      <rPr>
        <sz val="10"/>
        <rFont val="宋体"/>
        <charset val="134"/>
      </rPr>
      <t>，胶圈</t>
    </r>
  </si>
  <si>
    <t>040502001022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</si>
  <si>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盘插短管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DN200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L=0.40M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</si>
  <si>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DN200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L=0.40M</t>
    </r>
    <r>
      <rPr>
        <sz val="10"/>
        <rFont val="宋体"/>
        <charset val="134"/>
      </rPr>
      <t>，胶圈</t>
    </r>
  </si>
  <si>
    <t>040502001024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</si>
  <si>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盘插短管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DN100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L=0.36M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</si>
  <si>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DN100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L=0.36M</t>
    </r>
    <r>
      <rPr>
        <sz val="10"/>
        <rFont val="宋体"/>
        <charset val="134"/>
      </rPr>
      <t>，胶圈</t>
    </r>
  </si>
  <si>
    <t>040502001031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</si>
  <si>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双盘短管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DN200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L=0.5M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</si>
  <si>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DN200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L=0.5M</t>
    </r>
    <r>
      <rPr>
        <sz val="10"/>
        <rFont val="宋体"/>
        <charset val="134"/>
      </rPr>
      <t>，胶圈</t>
    </r>
  </si>
  <si>
    <t>040502001025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</si>
  <si>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双盘短管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DN100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L=0.5M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</si>
  <si>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DN100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L=0.5M</t>
    </r>
    <r>
      <rPr>
        <sz val="10"/>
        <rFont val="宋体"/>
        <charset val="134"/>
      </rPr>
      <t>，胶圈</t>
    </r>
  </si>
  <si>
    <t>040502001023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</si>
  <si>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全盘三通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DN400*300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</si>
  <si>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DN400*300</t>
    </r>
    <r>
      <rPr>
        <sz val="10"/>
        <rFont val="宋体"/>
        <charset val="134"/>
      </rPr>
      <t>，胶圈</t>
    </r>
  </si>
  <si>
    <t>040502001053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</si>
  <si>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承插单支盘三通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DN300*200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</si>
  <si>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DN300*200</t>
    </r>
    <r>
      <rPr>
        <sz val="10"/>
        <rFont val="宋体"/>
        <charset val="134"/>
      </rPr>
      <t>，胶圈</t>
    </r>
  </si>
  <si>
    <t>040502001028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</si>
  <si>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承插单支盘三通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DN400*100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</si>
  <si>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DN400*100</t>
    </r>
    <r>
      <rPr>
        <sz val="10"/>
        <rFont val="宋体"/>
        <charset val="134"/>
      </rPr>
      <t>，胶圈</t>
    </r>
  </si>
  <si>
    <t>040502001041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</si>
  <si>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承插单支盘三通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DN300*80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</si>
  <si>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DN300*80</t>
    </r>
    <r>
      <rPr>
        <sz val="10"/>
        <rFont val="宋体"/>
        <charset val="134"/>
      </rPr>
      <t>，胶圈</t>
    </r>
  </si>
  <si>
    <t>040502001040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</si>
  <si>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承插单支盘三通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DN200*100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</si>
  <si>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DN200*100</t>
    </r>
    <r>
      <rPr>
        <sz val="10"/>
        <rFont val="宋体"/>
        <charset val="134"/>
      </rPr>
      <t>，胶圈</t>
    </r>
  </si>
  <si>
    <t>040502001039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</si>
  <si>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双承单支盘排泥底三通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:DN300*100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</si>
  <si>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Times New Roman"/>
        <charset val="134"/>
      </rPr>
      <t>DN300*100</t>
    </r>
    <r>
      <rPr>
        <sz val="10"/>
        <rFont val="宋体"/>
        <charset val="134"/>
      </rPr>
      <t>，胶圈</t>
    </r>
  </si>
  <si>
    <t>040502001054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</si>
  <si>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:11.25°</t>
    </r>
    <r>
      <rPr>
        <sz val="10"/>
        <rFont val="宋体"/>
        <charset val="134"/>
      </rPr>
      <t>承插弯管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DN300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</si>
  <si>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DN300</t>
    </r>
    <r>
      <rPr>
        <sz val="10"/>
        <rFont val="宋体"/>
        <charset val="134"/>
      </rPr>
      <t>，胶圈</t>
    </r>
  </si>
  <si>
    <t>040502001015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</si>
  <si>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:11.25°</t>
    </r>
    <r>
      <rPr>
        <sz val="10"/>
        <rFont val="宋体"/>
        <charset val="134"/>
      </rPr>
      <t>承插弯管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DN200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</si>
  <si>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DN200</t>
    </r>
    <r>
      <rPr>
        <sz val="10"/>
        <rFont val="宋体"/>
        <charset val="134"/>
      </rPr>
      <t>，胶圈</t>
    </r>
  </si>
  <si>
    <t>040502001052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</si>
  <si>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:45°</t>
    </r>
    <r>
      <rPr>
        <sz val="10"/>
        <rFont val="宋体"/>
        <charset val="134"/>
      </rPr>
      <t>承插弯管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DN200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</si>
  <si>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t>040502001046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</si>
  <si>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:90°</t>
    </r>
    <r>
      <rPr>
        <sz val="10"/>
        <rFont val="宋体"/>
        <charset val="134"/>
      </rPr>
      <t>盘承弯管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DN100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</si>
  <si>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DN100</t>
    </r>
    <r>
      <rPr>
        <sz val="10"/>
        <rFont val="宋体"/>
        <charset val="134"/>
      </rPr>
      <t>，胶圈</t>
    </r>
  </si>
  <si>
    <t>040502001047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</si>
  <si>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:90°</t>
    </r>
    <r>
      <rPr>
        <sz val="10"/>
        <rFont val="宋体"/>
        <charset val="134"/>
      </rPr>
      <t>承插弯管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DN100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</si>
  <si>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t>040502001027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</si>
  <si>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双承套管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DN400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</si>
  <si>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DN400</t>
    </r>
    <r>
      <rPr>
        <sz val="10"/>
        <rFont val="宋体"/>
        <charset val="134"/>
      </rPr>
      <t>，胶圈</t>
    </r>
  </si>
  <si>
    <t>040502001055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</si>
  <si>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双承套管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球墨铸铁、</t>
    </r>
    <r>
      <rPr>
        <sz val="10"/>
        <rFont val="Times New Roman"/>
        <charset val="134"/>
      </rPr>
      <t>DN300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</si>
  <si>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t>040502001048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</si>
  <si>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管路补偿接头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:DN300 C2F</t>
    </r>
    <r>
      <rPr>
        <sz val="10"/>
        <rFont val="宋体"/>
        <charset val="134"/>
      </rPr>
      <t>型</t>
    </r>
    <r>
      <rPr>
        <sz val="10"/>
        <rFont val="Times New Roman"/>
        <charset val="134"/>
      </rPr>
      <t xml:space="preserve"> PN=1.0MPa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</si>
  <si>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Times New Roman"/>
        <charset val="134"/>
      </rPr>
      <t>DN300 C2F</t>
    </r>
    <r>
      <rPr>
        <sz val="10"/>
        <rFont val="宋体"/>
        <charset val="134"/>
      </rPr>
      <t>型</t>
    </r>
    <r>
      <rPr>
        <sz val="10"/>
        <rFont val="Times New Roman"/>
        <charset val="134"/>
      </rPr>
      <t xml:space="preserve"> PN=1.0MPa</t>
    </r>
    <r>
      <rPr>
        <sz val="10"/>
        <rFont val="宋体"/>
        <charset val="134"/>
      </rPr>
      <t>，胶圈</t>
    </r>
  </si>
  <si>
    <t>040502001049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</si>
  <si>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法兰堵板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:DN300 PN=1.0MPa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</si>
  <si>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Times New Roman"/>
        <charset val="134"/>
      </rPr>
      <t>DN300 PN=1.0MPa</t>
    </r>
    <r>
      <rPr>
        <sz val="10"/>
        <rFont val="宋体"/>
        <charset val="134"/>
      </rPr>
      <t>，胶圈</t>
    </r>
  </si>
  <si>
    <t>040502001050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</si>
  <si>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法兰堵板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:DN200 PN=1.0MPa
3.</t>
    </r>
    <r>
      <rPr>
        <sz val="10"/>
        <rFont val="宋体"/>
        <charset val="134"/>
      </rPr>
      <t>接口形式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胶圈</t>
    </r>
  </si>
  <si>
    <r>
      <rPr>
        <sz val="10"/>
        <rFont val="Times New Roman"/>
        <charset val="134"/>
      </rPr>
      <t>DN200 PN=1.0MPa</t>
    </r>
    <r>
      <rPr>
        <sz val="10"/>
        <rFont val="宋体"/>
        <charset val="134"/>
      </rPr>
      <t>，胶圈</t>
    </r>
  </si>
  <si>
    <t>040502005006</t>
  </si>
  <si>
    <r>
      <rPr>
        <sz val="10"/>
        <rFont val="宋体"/>
        <charset val="134"/>
      </rPr>
      <t>阀门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</si>
  <si>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软密封闸阀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钢制</t>
    </r>
    <r>
      <rPr>
        <sz val="10"/>
        <rFont val="Times New Roman"/>
        <charset val="134"/>
      </rPr>
      <t xml:space="preserve"> DN300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Z45X-10
3.</t>
    </r>
    <r>
      <rPr>
        <sz val="10"/>
        <rFont val="宋体"/>
        <charset val="134"/>
      </rPr>
      <t>连接方式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法兰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详见施工设计图节点大样图</t>
    </r>
  </si>
  <si>
    <r>
      <rPr>
        <sz val="10"/>
        <rFont val="宋体"/>
        <charset val="134"/>
      </rPr>
      <t>钢制</t>
    </r>
    <r>
      <rPr>
        <sz val="10"/>
        <rFont val="Times New Roman"/>
        <charset val="134"/>
      </rPr>
      <t xml:space="preserve"> DN300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Z45X-10</t>
    </r>
  </si>
  <si>
    <t>普通碳钢(市场平均)</t>
  </si>
  <si>
    <t>040502005010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</si>
  <si>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软密封闸阀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钢制</t>
    </r>
    <r>
      <rPr>
        <sz val="10"/>
        <rFont val="Times New Roman"/>
        <charset val="134"/>
      </rPr>
      <t xml:space="preserve"> DN200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Z45X-10
3.</t>
    </r>
    <r>
      <rPr>
        <sz val="10"/>
        <rFont val="宋体"/>
        <charset val="134"/>
      </rPr>
      <t>连接方式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法兰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详见施工设计图节点大样图</t>
    </r>
  </si>
  <si>
    <r>
      <rPr>
        <sz val="10"/>
        <rFont val="宋体"/>
        <charset val="134"/>
      </rPr>
      <t>钢制</t>
    </r>
    <r>
      <rPr>
        <sz val="10"/>
        <rFont val="Times New Roman"/>
        <charset val="134"/>
      </rPr>
      <t xml:space="preserve"> DN200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Z45X-10</t>
    </r>
  </si>
  <si>
    <t>040502005011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</si>
  <si>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软密封闸阀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钢制</t>
    </r>
    <r>
      <rPr>
        <sz val="10"/>
        <rFont val="Times New Roman"/>
        <charset val="134"/>
      </rPr>
      <t xml:space="preserve"> DN100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Z45X-10
3.</t>
    </r>
    <r>
      <rPr>
        <sz val="10"/>
        <rFont val="宋体"/>
        <charset val="134"/>
      </rPr>
      <t>连接方式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法兰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详见施工设计图节点大样图</t>
    </r>
  </si>
  <si>
    <r>
      <rPr>
        <sz val="10"/>
        <rFont val="宋体"/>
        <charset val="134"/>
      </rPr>
      <t>钢制</t>
    </r>
    <r>
      <rPr>
        <sz val="10"/>
        <rFont val="Times New Roman"/>
        <charset val="134"/>
      </rPr>
      <t xml:space="preserve"> DN100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Z45X-10</t>
    </r>
  </si>
  <si>
    <t>040502005008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</si>
  <si>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软密封闸阀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钢制</t>
    </r>
    <r>
      <rPr>
        <sz val="10"/>
        <rFont val="Times New Roman"/>
        <charset val="134"/>
      </rPr>
      <t xml:space="preserve"> DN80
3.</t>
    </r>
    <r>
      <rPr>
        <sz val="10"/>
        <rFont val="宋体"/>
        <charset val="134"/>
      </rPr>
      <t>连接方式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法兰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详见施工设计图节点大样图</t>
    </r>
  </si>
  <si>
    <r>
      <rPr>
        <sz val="10"/>
        <rFont val="宋体"/>
        <charset val="134"/>
      </rPr>
      <t>钢制</t>
    </r>
    <r>
      <rPr>
        <sz val="10"/>
        <rFont val="Times New Roman"/>
        <charset val="134"/>
      </rPr>
      <t xml:space="preserve"> DN80</t>
    </r>
  </si>
  <si>
    <t>040502005009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</si>
  <si>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手动排泥闸阀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钢制</t>
    </r>
    <r>
      <rPr>
        <sz val="10"/>
        <rFont val="Times New Roman"/>
        <charset val="134"/>
      </rPr>
      <t xml:space="preserve"> DN100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Z45X-10
3.</t>
    </r>
    <r>
      <rPr>
        <sz val="10"/>
        <rFont val="宋体"/>
        <charset val="134"/>
      </rPr>
      <t>连接方式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法兰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详见施工设计图节点大样图</t>
    </r>
  </si>
  <si>
    <t>040502005003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</si>
  <si>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复合式排气阀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钢制</t>
    </r>
    <r>
      <rPr>
        <sz val="10"/>
        <rFont val="Times New Roman"/>
        <charset val="134"/>
      </rPr>
      <t xml:space="preserve"> DN80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CARX</t>
    </r>
    <r>
      <rPr>
        <sz val="10"/>
        <rFont val="宋体"/>
        <charset val="134"/>
      </rPr>
      <t>复合式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连接方式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法兰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详见施工设计图节点大样图</t>
    </r>
  </si>
  <si>
    <r>
      <rPr>
        <sz val="10"/>
        <rFont val="宋体"/>
        <charset val="134"/>
      </rPr>
      <t>钢制</t>
    </r>
    <r>
      <rPr>
        <sz val="10"/>
        <rFont val="Times New Roman"/>
        <charset val="134"/>
      </rPr>
      <t xml:space="preserve"> DN80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CARX</t>
    </r>
    <r>
      <rPr>
        <sz val="10"/>
        <rFont val="宋体"/>
        <charset val="134"/>
      </rPr>
      <t>复合式</t>
    </r>
  </si>
  <si>
    <t>040502010002</t>
  </si>
  <si>
    <r>
      <rPr>
        <sz val="10"/>
        <rFont val="宋体"/>
        <charset val="134"/>
      </rPr>
      <t>消火栓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</si>
  <si>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消火栓（含配套弯管底座）规格</t>
    </r>
    <r>
      <rPr>
        <sz val="10"/>
        <rFont val="Times New Roman"/>
        <charset val="134"/>
      </rPr>
      <t>:SS100/65-1.0
2.</t>
    </r>
    <r>
      <rPr>
        <sz val="10"/>
        <rFont val="宋体"/>
        <charset val="134"/>
      </rPr>
      <t>安装部位、方式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详见图集</t>
    </r>
    <r>
      <rPr>
        <sz val="10"/>
        <rFont val="Times New Roman"/>
        <charset val="134"/>
      </rPr>
      <t>13S201-23</t>
    </r>
    <r>
      <rPr>
        <sz val="10"/>
        <rFont val="宋体"/>
        <charset val="134"/>
      </rPr>
      <t>页，详见图集说明</t>
    </r>
  </si>
  <si>
    <r>
      <rPr>
        <sz val="10"/>
        <rFont val="Times New Roman"/>
        <charset val="134"/>
      </rPr>
      <t>SS100/65-1.0</t>
    </r>
    <r>
      <rPr>
        <sz val="10"/>
        <rFont val="宋体"/>
        <charset val="134"/>
      </rPr>
      <t>消火栓</t>
    </r>
  </si>
  <si>
    <t>030109011001</t>
  </si>
  <si>
    <r>
      <rPr>
        <sz val="10"/>
        <rFont val="宋体"/>
        <charset val="134"/>
      </rPr>
      <t>潜水泵</t>
    </r>
  </si>
  <si>
    <r>
      <rPr>
        <sz val="10"/>
        <rFont val="Times New Roman"/>
        <charset val="134"/>
      </rPr>
      <t>1</t>
    </r>
    <r>
      <rPr>
        <sz val="10"/>
        <rFont val="宋体"/>
        <charset val="134"/>
      </rPr>
      <t>、潜水排污泵</t>
    </r>
    <r>
      <rPr>
        <sz val="10"/>
        <rFont val="Times New Roman"/>
        <charset val="134"/>
      </rPr>
      <t xml:space="preserve">
2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Q=17.3m³/h H=7m N=1.1KW</t>
    </r>
  </si>
  <si>
    <r>
      <rPr>
        <sz val="10"/>
        <rFont val="Times New Roman"/>
        <charset val="134"/>
      </rPr>
      <t>Q=17.3m³/h H=7m N=1.1KW</t>
    </r>
    <r>
      <rPr>
        <sz val="10"/>
        <rFont val="宋体"/>
        <charset val="134"/>
      </rPr>
      <t>潜水排污泵</t>
    </r>
  </si>
  <si>
    <r>
      <rPr>
        <sz val="10"/>
        <rFont val="宋体"/>
        <charset val="134"/>
      </rPr>
      <t>台</t>
    </r>
  </si>
  <si>
    <r>
      <rPr>
        <sz val="10"/>
        <rFont val="宋体"/>
        <charset val="134"/>
      </rPr>
      <t>不锈钢</t>
    </r>
  </si>
  <si>
    <t>011702025001</t>
  </si>
  <si>
    <r>
      <rPr>
        <sz val="10"/>
        <rFont val="宋体"/>
        <charset val="134"/>
      </rPr>
      <t>其他现浇构件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</si>
  <si>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管道支墩模板</t>
    </r>
  </si>
  <si>
    <t>011705001001</t>
  </si>
  <si>
    <r>
      <rPr>
        <sz val="10"/>
        <rFont val="宋体"/>
        <charset val="134"/>
      </rPr>
      <t>大型机械设备进出场及安拆</t>
    </r>
  </si>
  <si>
    <t>04B002</t>
  </si>
  <si>
    <r>
      <rPr>
        <sz val="10"/>
        <rFont val="宋体"/>
        <charset val="134"/>
      </rPr>
      <t>管道并网前冲洗水损</t>
    </r>
  </si>
  <si>
    <r>
      <rPr>
        <sz val="10"/>
        <rFont val="Times New Roman"/>
        <charset val="134"/>
      </rPr>
      <t>2019</t>
    </r>
    <r>
      <rPr>
        <sz val="10"/>
        <rFont val="宋体"/>
        <charset val="134"/>
      </rPr>
      <t>年的《武汉市水务集团有限公司制度汇编》第十章生产管理制度的第四章</t>
    </r>
    <r>
      <rPr>
        <sz val="10"/>
        <rFont val="Times New Roman"/>
        <charset val="134"/>
      </rPr>
      <t xml:space="preserve"> </t>
    </r>
    <r>
      <rPr>
        <sz val="10"/>
        <rFont val="宋体"/>
        <charset val="134"/>
      </rPr>
      <t>城市供水管网水质管理</t>
    </r>
    <r>
      <rPr>
        <sz val="10"/>
        <rFont val="Times New Roman"/>
        <charset val="134"/>
      </rPr>
      <t xml:space="preserve"> </t>
    </r>
    <r>
      <rPr>
        <sz val="10"/>
        <rFont val="宋体"/>
        <charset val="134"/>
      </rPr>
      <t>第十六条至第二十一条文件要求</t>
    </r>
  </si>
  <si>
    <r>
      <rPr>
        <sz val="10"/>
        <rFont val="宋体"/>
        <charset val="134"/>
      </rPr>
      <t>、</t>
    </r>
  </si>
  <si>
    <t>030402018002</t>
  </si>
  <si>
    <r>
      <rPr>
        <sz val="10"/>
        <rFont val="宋体"/>
        <charset val="134"/>
      </rPr>
      <t>照明工程</t>
    </r>
  </si>
  <si>
    <r>
      <rPr>
        <sz val="10"/>
        <rFont val="宋体"/>
        <charset val="134"/>
      </rPr>
      <t>箱变</t>
    </r>
  </si>
  <si>
    <r>
      <rPr>
        <sz val="10"/>
        <rFont val="宋体"/>
        <charset val="134"/>
      </rPr>
      <t>组合型成套箱式变电站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</si>
  <si>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路灯专用箱变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型号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终端型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容量（</t>
    </r>
    <r>
      <rPr>
        <sz val="10"/>
        <rFont val="Times New Roman"/>
        <charset val="134"/>
      </rPr>
      <t>kV·A):50
3.</t>
    </r>
    <r>
      <rPr>
        <sz val="10"/>
        <rFont val="宋体"/>
        <charset val="134"/>
      </rPr>
      <t>电压（</t>
    </r>
    <r>
      <rPr>
        <sz val="10"/>
        <rFont val="Times New Roman"/>
        <charset val="134"/>
      </rPr>
      <t>kV):10/0.4kV
4.</t>
    </r>
    <r>
      <rPr>
        <sz val="10"/>
        <rFont val="宋体"/>
        <charset val="134"/>
      </rPr>
      <t>组合形式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内含</t>
    </r>
    <r>
      <rPr>
        <sz val="10"/>
        <rFont val="Times New Roman"/>
        <charset val="134"/>
      </rPr>
      <t>SCB10-50kVA 10/0.4kV  D,yn11 U[k]=4%</t>
    </r>
    <r>
      <rPr>
        <sz val="10"/>
        <rFont val="宋体"/>
        <charset val="134"/>
      </rPr>
      <t>、</t>
    </r>
  </si>
  <si>
    <r>
      <rPr>
        <sz val="10"/>
        <rFont val="宋体"/>
        <charset val="134"/>
      </rPr>
      <t>路灯专用箱变</t>
    </r>
  </si>
  <si>
    <t>040101003005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</si>
  <si>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土壤类别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三类土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挖土深度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综合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</si>
  <si>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密实度要求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填方材料品种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利用基坑土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部位：箱变基础</t>
    </r>
  </si>
  <si>
    <t>040303001003</t>
  </si>
  <si>
    <r>
      <rPr>
        <sz val="10"/>
        <rFont val="宋体"/>
        <charset val="134"/>
      </rPr>
      <t>混凝土垫层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</si>
  <si>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混凝土强度等级</t>
    </r>
    <r>
      <rPr>
        <sz val="10"/>
        <rFont val="Times New Roman"/>
        <charset val="134"/>
      </rPr>
      <t>:C15</t>
    </r>
  </si>
  <si>
    <t>040901001002</t>
  </si>
  <si>
    <r>
      <rPr>
        <sz val="10"/>
        <rFont val="宋体"/>
        <charset val="134"/>
      </rPr>
      <t>现浇构件钢筋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</si>
  <si>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钢筋种类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圆钢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钢筋规格</t>
    </r>
    <r>
      <rPr>
        <sz val="10"/>
        <rFont val="Times New Roman"/>
        <charset val="134"/>
      </rPr>
      <t>:φ12</t>
    </r>
  </si>
  <si>
    <r>
      <rPr>
        <sz val="10"/>
        <rFont val="宋体"/>
        <charset val="134"/>
      </rPr>
      <t>圆钢</t>
    </r>
  </si>
  <si>
    <t>040303002002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</si>
  <si>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混凝土强度等级</t>
    </r>
    <r>
      <rPr>
        <sz val="10"/>
        <rFont val="Times New Roman"/>
        <charset val="134"/>
      </rPr>
      <t>:C25</t>
    </r>
  </si>
  <si>
    <t>041102002004</t>
  </si>
  <si>
    <t>040305004002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</si>
  <si>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箱变基础旁</t>
    </r>
  </si>
  <si>
    <r>
      <rPr>
        <sz val="10"/>
        <rFont val="宋体"/>
        <charset val="134"/>
      </rPr>
      <t>砖</t>
    </r>
  </si>
  <si>
    <t>040901009002</t>
  </si>
  <si>
    <r>
      <rPr>
        <sz val="10"/>
        <rFont val="宋体"/>
        <charset val="134"/>
      </rPr>
      <t>预埋铁件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</si>
  <si>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材料种类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箱变基础槽钢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材料规格</t>
    </r>
    <r>
      <rPr>
        <sz val="10"/>
        <rFont val="Times New Roman"/>
        <charset val="134"/>
      </rPr>
      <t>:10#</t>
    </r>
  </si>
  <si>
    <r>
      <rPr>
        <sz val="10"/>
        <rFont val="宋体"/>
        <charset val="134"/>
      </rPr>
      <t>箱变基础槽钢</t>
    </r>
  </si>
  <si>
    <t>热轧碳钢小型型钢</t>
  </si>
  <si>
    <t>04B019</t>
  </si>
  <si>
    <r>
      <rPr>
        <sz val="10"/>
        <rFont val="宋体"/>
        <charset val="134"/>
      </rPr>
      <t>通风钢网</t>
    </r>
  </si>
  <si>
    <r>
      <rPr>
        <sz val="10"/>
        <rFont val="宋体"/>
        <charset val="134"/>
      </rPr>
      <t>钢网</t>
    </r>
  </si>
  <si>
    <t>171410001002</t>
  </si>
  <si>
    <r>
      <rPr>
        <sz val="10"/>
        <rFont val="宋体"/>
        <charset val="134"/>
      </rPr>
      <t>接地极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</si>
  <si>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角钢接地极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</t>
    </r>
    <r>
      <rPr>
        <sz val="10"/>
        <rFont val="Times New Roman"/>
        <charset val="134"/>
      </rPr>
      <t>:L50*5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L=2.5m,</t>
    </r>
    <r>
      <rPr>
        <sz val="10"/>
        <rFont val="宋体"/>
        <charset val="134"/>
      </rPr>
      <t>热镀锌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土质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普通土</t>
    </r>
  </si>
  <si>
    <r>
      <rPr>
        <sz val="10"/>
        <rFont val="Times New Roman"/>
        <charset val="134"/>
      </rPr>
      <t>L50*5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L=2.5m,</t>
    </r>
    <r>
      <rPr>
        <sz val="10"/>
        <rFont val="宋体"/>
        <charset val="134"/>
      </rPr>
      <t>热镀锌</t>
    </r>
  </si>
  <si>
    <t>171410002002</t>
  </si>
  <si>
    <r>
      <rPr>
        <sz val="10"/>
        <rFont val="宋体"/>
        <charset val="134"/>
      </rPr>
      <t>接地母线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</si>
  <si>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名称：路灯接地母线；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型号：</t>
    </r>
    <r>
      <rPr>
        <sz val="10"/>
        <rFont val="Times New Roman"/>
        <charset val="134"/>
      </rPr>
      <t>40*4</t>
    </r>
    <r>
      <rPr>
        <sz val="10"/>
        <rFont val="宋体"/>
        <charset val="134"/>
      </rPr>
      <t>镀锌扁铁；</t>
    </r>
  </si>
  <si>
    <r>
      <rPr>
        <sz val="10"/>
        <rFont val="Times New Roman"/>
        <charset val="134"/>
      </rPr>
      <t>40*4</t>
    </r>
    <r>
      <rPr>
        <sz val="10"/>
        <rFont val="宋体"/>
        <charset val="134"/>
      </rPr>
      <t>镀锌扁铁</t>
    </r>
  </si>
  <si>
    <r>
      <rPr>
        <sz val="10"/>
        <rFont val="宋体"/>
        <charset val="134"/>
      </rPr>
      <t>镀锌铁件</t>
    </r>
  </si>
  <si>
    <t>04B020</t>
  </si>
  <si>
    <r>
      <rPr>
        <sz val="10"/>
        <rFont val="宋体"/>
        <charset val="134"/>
      </rPr>
      <t>断接卡子</t>
    </r>
  </si>
  <si>
    <t>030414001002</t>
  </si>
  <si>
    <r>
      <rPr>
        <sz val="10"/>
        <rFont val="宋体"/>
        <charset val="134"/>
      </rPr>
      <t>电力变压器系统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</si>
  <si>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变压器调试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容量</t>
    </r>
    <r>
      <rPr>
        <sz val="10"/>
        <rFont val="Times New Roman"/>
        <charset val="134"/>
      </rPr>
      <t>(kV</t>
    </r>
    <r>
      <rPr>
        <sz val="10"/>
        <rFont val="宋体"/>
        <charset val="134"/>
      </rPr>
      <t>．</t>
    </r>
    <r>
      <rPr>
        <sz val="10"/>
        <rFont val="Times New Roman"/>
        <charset val="134"/>
      </rPr>
      <t>A):100KVA</t>
    </r>
  </si>
  <si>
    <t>040807002003</t>
  </si>
  <si>
    <r>
      <rPr>
        <sz val="10"/>
        <rFont val="宋体"/>
        <charset val="134"/>
      </rPr>
      <t>供电系统调试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</si>
  <si>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送配电系统调试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电压（</t>
    </r>
    <r>
      <rPr>
        <sz val="10"/>
        <rFont val="Times New Roman"/>
        <charset val="134"/>
      </rPr>
      <t>kV):1kV</t>
    </r>
    <r>
      <rPr>
        <sz val="10"/>
        <rFont val="宋体"/>
        <charset val="134"/>
      </rPr>
      <t>以下</t>
    </r>
  </si>
  <si>
    <t>040807003003</t>
  </si>
  <si>
    <r>
      <rPr>
        <sz val="10"/>
        <rFont val="宋体"/>
        <charset val="134"/>
      </rPr>
      <t>接地装置调试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</si>
  <si>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名称：接地网调试</t>
    </r>
  </si>
  <si>
    <t>040101003002</t>
  </si>
  <si>
    <r>
      <rPr>
        <sz val="10"/>
        <rFont val="宋体"/>
        <charset val="134"/>
      </rPr>
      <t>路灯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</si>
  <si>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土壤类别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三类土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</si>
  <si>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密实度要求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填方材料品种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利用基坑土土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部位：路灯基础</t>
    </r>
  </si>
  <si>
    <r>
      <rPr>
        <sz val="10"/>
        <rFont val="宋体"/>
        <charset val="134"/>
      </rPr>
      <t>土</t>
    </r>
  </si>
  <si>
    <t>041102002002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</si>
  <si>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构件类型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路灯基础</t>
    </r>
  </si>
  <si>
    <t>040805001001</t>
  </si>
  <si>
    <r>
      <rPr>
        <sz val="10"/>
        <rFont val="宋体"/>
        <charset val="134"/>
      </rPr>
      <t>常规照明灯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</si>
  <si>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双臂钢管路灯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型号</t>
    </r>
    <r>
      <rPr>
        <sz val="10"/>
        <rFont val="Times New Roman"/>
        <charset val="134"/>
      </rPr>
      <t>:LED 60W/20W</t>
    </r>
    <r>
      <rPr>
        <sz val="10"/>
        <rFont val="宋体"/>
        <charset val="134"/>
      </rPr>
      <t>，灯高</t>
    </r>
    <r>
      <rPr>
        <sz val="10"/>
        <rFont val="Times New Roman"/>
        <charset val="134"/>
      </rPr>
      <t>9m/7m
3.</t>
    </r>
    <r>
      <rPr>
        <sz val="10"/>
        <rFont val="宋体"/>
        <charset val="134"/>
      </rPr>
      <t>灯杆高度</t>
    </r>
    <r>
      <rPr>
        <sz val="10"/>
        <rFont val="Times New Roman"/>
        <charset val="134"/>
      </rPr>
      <t>:&lt;12.5m
4.</t>
    </r>
    <r>
      <rPr>
        <sz val="10"/>
        <rFont val="宋体"/>
        <charset val="134"/>
      </rPr>
      <t>灯架形式及臂长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悬臂</t>
    </r>
    <r>
      <rPr>
        <sz val="10"/>
        <rFont val="Times New Roman"/>
        <charset val="134"/>
      </rPr>
      <t>1.5m+1.5m
5.</t>
    </r>
    <r>
      <rPr>
        <sz val="10"/>
        <rFont val="宋体"/>
        <charset val="134"/>
      </rPr>
      <t>光源数量</t>
    </r>
    <r>
      <rPr>
        <sz val="10"/>
        <rFont val="Times New Roman"/>
        <charset val="134"/>
      </rPr>
      <t>:2</t>
    </r>
    <r>
      <rPr>
        <sz val="10"/>
        <rFont val="宋体"/>
        <charset val="134"/>
      </rPr>
      <t>个</t>
    </r>
    <r>
      <rPr>
        <sz val="10"/>
        <rFont val="Times New Roman"/>
        <charset val="134"/>
      </rPr>
      <t xml:space="preserve">
6.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详见设计图纸</t>
    </r>
  </si>
  <si>
    <r>
      <rPr>
        <sz val="10"/>
        <rFont val="宋体"/>
        <charset val="134"/>
      </rPr>
      <t>钢管，</t>
    </r>
    <r>
      <rPr>
        <sz val="10"/>
        <rFont val="Times New Roman"/>
        <charset val="134"/>
      </rPr>
      <t>LED 60W/20W</t>
    </r>
  </si>
  <si>
    <t>钢管</t>
  </si>
  <si>
    <t>LED 60W</t>
  </si>
  <si>
    <t>个</t>
  </si>
  <si>
    <t>发光二极管（LED）灯具</t>
  </si>
  <si>
    <t>kg CO2/个</t>
  </si>
  <si>
    <t>LED 20W</t>
  </si>
  <si>
    <t>040805002001</t>
  </si>
  <si>
    <r>
      <rPr>
        <sz val="10"/>
        <rFont val="宋体"/>
        <charset val="134"/>
      </rPr>
      <t>中杆照明灯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</si>
  <si>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中杆灯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型号</t>
    </r>
    <r>
      <rPr>
        <sz val="10"/>
        <rFont val="Times New Roman"/>
        <charset val="134"/>
      </rPr>
      <t>:LED200W*3</t>
    </r>
    <r>
      <rPr>
        <sz val="10"/>
        <rFont val="宋体"/>
        <charset val="134"/>
      </rPr>
      <t>，灯高</t>
    </r>
    <r>
      <rPr>
        <sz val="10"/>
        <rFont val="Times New Roman"/>
        <charset val="134"/>
      </rPr>
      <t>13m
3.</t>
    </r>
    <r>
      <rPr>
        <sz val="10"/>
        <rFont val="宋体"/>
        <charset val="134"/>
      </rPr>
      <t>灯杆高度</t>
    </r>
    <r>
      <rPr>
        <sz val="10"/>
        <rFont val="Times New Roman"/>
        <charset val="134"/>
      </rPr>
      <t>:13m
4.</t>
    </r>
    <r>
      <rPr>
        <sz val="10"/>
        <rFont val="宋体"/>
        <charset val="134"/>
      </rPr>
      <t>灯架形式及臂长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盘式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光源数量</t>
    </r>
    <r>
      <rPr>
        <sz val="10"/>
        <rFont val="Times New Roman"/>
        <charset val="134"/>
      </rPr>
      <t>:3</t>
    </r>
    <r>
      <rPr>
        <sz val="10"/>
        <rFont val="宋体"/>
        <charset val="134"/>
      </rPr>
      <t>个</t>
    </r>
    <r>
      <rPr>
        <sz val="10"/>
        <rFont val="Times New Roman"/>
        <charset val="134"/>
      </rPr>
      <t xml:space="preserve">
6.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详见设计图纸</t>
    </r>
  </si>
  <si>
    <t>LED200W*3</t>
  </si>
  <si>
    <t>LED200W</t>
  </si>
  <si>
    <t>040805002002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</si>
  <si>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中杆灯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型号</t>
    </r>
    <r>
      <rPr>
        <sz val="10"/>
        <rFont val="Times New Roman"/>
        <charset val="134"/>
      </rPr>
      <t>:LED300W*5</t>
    </r>
    <r>
      <rPr>
        <sz val="10"/>
        <rFont val="宋体"/>
        <charset val="134"/>
      </rPr>
      <t>，灯高</t>
    </r>
    <r>
      <rPr>
        <sz val="10"/>
        <rFont val="Times New Roman"/>
        <charset val="134"/>
      </rPr>
      <t>15m
3.</t>
    </r>
    <r>
      <rPr>
        <sz val="10"/>
        <rFont val="宋体"/>
        <charset val="134"/>
      </rPr>
      <t>灯杆高度</t>
    </r>
    <r>
      <rPr>
        <sz val="10"/>
        <rFont val="Times New Roman"/>
        <charset val="134"/>
      </rPr>
      <t>:15m
4.</t>
    </r>
    <r>
      <rPr>
        <sz val="10"/>
        <rFont val="宋体"/>
        <charset val="134"/>
      </rPr>
      <t>灯架形式及臂长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盘式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光源数量</t>
    </r>
    <r>
      <rPr>
        <sz val="10"/>
        <rFont val="Times New Roman"/>
        <charset val="134"/>
      </rPr>
      <t>:5</t>
    </r>
    <r>
      <rPr>
        <sz val="10"/>
        <rFont val="宋体"/>
        <charset val="134"/>
      </rPr>
      <t>个</t>
    </r>
    <r>
      <rPr>
        <sz val="10"/>
        <rFont val="Times New Roman"/>
        <charset val="134"/>
      </rPr>
      <t xml:space="preserve">
6.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详见设计图纸</t>
    </r>
  </si>
  <si>
    <t>LED300W*5</t>
  </si>
  <si>
    <r>
      <rPr>
        <sz val="10"/>
        <rFont val="宋体"/>
        <charset val="134"/>
      </rPr>
      <t>发光二极管（</t>
    </r>
    <r>
      <rPr>
        <sz val="10"/>
        <rFont val="Times New Roman"/>
        <charset val="134"/>
      </rPr>
      <t>LED</t>
    </r>
    <r>
      <rPr>
        <sz val="10"/>
        <rFont val="宋体"/>
        <charset val="134"/>
      </rPr>
      <t>）灯具</t>
    </r>
  </si>
  <si>
    <t>LED300W</t>
  </si>
  <si>
    <r>
      <rPr>
        <sz val="10"/>
        <rFont val="宋体"/>
        <charset val="134"/>
      </rPr>
      <t>低杆灯基础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</si>
  <si>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低杆灯基础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基础</t>
    </r>
    <r>
      <rPr>
        <sz val="10"/>
        <rFont val="Times New Roman"/>
        <charset val="134"/>
      </rPr>
      <t>:C30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L)0.6mX(B)0.6mX(H)1.4m
3.</t>
    </r>
    <r>
      <rPr>
        <sz val="10"/>
        <rFont val="宋体"/>
        <charset val="134"/>
      </rPr>
      <t>底法兰盘</t>
    </r>
    <r>
      <rPr>
        <sz val="10"/>
        <rFont val="Times New Roman"/>
        <charset val="134"/>
      </rPr>
      <t>400mmX400mmX10mm</t>
    </r>
    <r>
      <rPr>
        <sz val="10"/>
        <rFont val="宋体"/>
        <charset val="134"/>
      </rPr>
      <t>，地脚螺栓</t>
    </r>
    <r>
      <rPr>
        <sz val="10"/>
        <rFont val="Times New Roman"/>
        <charset val="134"/>
      </rPr>
      <t>4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24*1350</t>
    </r>
    <r>
      <rPr>
        <sz val="10"/>
        <rFont val="宋体"/>
        <charset val="134"/>
      </rPr>
      <t>，螺帽</t>
    </r>
    <r>
      <rPr>
        <sz val="10"/>
        <rFont val="Times New Roman"/>
        <charset val="134"/>
      </rPr>
      <t>M24</t>
    </r>
    <r>
      <rPr>
        <sz val="10"/>
        <rFont val="宋体"/>
        <charset val="134"/>
      </rPr>
      <t>、垫片￠</t>
    </r>
    <r>
      <rPr>
        <sz val="10"/>
        <rFont val="Times New Roman"/>
        <charset val="134"/>
      </rPr>
      <t>24
4.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</t>
    </r>
    <r>
      <rPr>
        <sz val="10"/>
        <rFont val="微软雅黑"/>
        <charset val="134"/>
      </rPr>
      <t>“</t>
    </r>
    <r>
      <rPr>
        <sz val="10"/>
        <rFont val="宋体"/>
        <charset val="134"/>
      </rPr>
      <t>普通路灯基础图（</t>
    </r>
    <r>
      <rPr>
        <sz val="10"/>
        <rFont val="Times New Roman"/>
        <charset val="134"/>
      </rPr>
      <t>9</t>
    </r>
    <r>
      <rPr>
        <sz val="10"/>
        <rFont val="宋体"/>
        <charset val="134"/>
      </rPr>
      <t>米）</t>
    </r>
    <r>
      <rPr>
        <sz val="10"/>
        <rFont val="微软雅黑"/>
        <charset val="134"/>
      </rPr>
      <t>”</t>
    </r>
  </si>
  <si>
    <r>
      <rPr>
        <sz val="10"/>
        <rFont val="Times New Roman"/>
        <charset val="134"/>
      </rPr>
      <t>C30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L)0.6mX(B)0.6mX(H)1.4m</t>
    </r>
    <r>
      <rPr>
        <sz val="10"/>
        <rFont val="宋体"/>
        <charset val="134"/>
      </rPr>
      <t>，底法兰盘</t>
    </r>
    <r>
      <rPr>
        <sz val="10"/>
        <rFont val="Times New Roman"/>
        <charset val="134"/>
      </rPr>
      <t>400mmX400mmX10mm</t>
    </r>
    <r>
      <rPr>
        <sz val="10"/>
        <rFont val="宋体"/>
        <charset val="134"/>
      </rPr>
      <t>，地脚螺栓</t>
    </r>
    <r>
      <rPr>
        <sz val="10"/>
        <rFont val="Times New Roman"/>
        <charset val="134"/>
      </rPr>
      <t>4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24*1350</t>
    </r>
    <r>
      <rPr>
        <sz val="10"/>
        <rFont val="宋体"/>
        <charset val="134"/>
      </rPr>
      <t>，螺帽</t>
    </r>
    <r>
      <rPr>
        <sz val="10"/>
        <rFont val="Times New Roman"/>
        <charset val="134"/>
      </rPr>
      <t>M24</t>
    </r>
    <r>
      <rPr>
        <sz val="10"/>
        <rFont val="宋体"/>
        <charset val="134"/>
      </rPr>
      <t>、垫片￠</t>
    </r>
    <r>
      <rPr>
        <sz val="10"/>
        <rFont val="Times New Roman"/>
        <charset val="134"/>
      </rPr>
      <t>24</t>
    </r>
  </si>
  <si>
    <t>C30混凝土</t>
  </si>
  <si>
    <r>
      <rPr>
        <sz val="10"/>
        <rFont val="宋体"/>
        <charset val="134"/>
      </rPr>
      <t>中杆灯基础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</si>
  <si>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中杆灯基础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基础</t>
    </r>
    <r>
      <rPr>
        <sz val="10"/>
        <rFont val="Times New Roman"/>
        <charset val="134"/>
      </rPr>
      <t>:C30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L)1.4mX(B)1.4mX(H)1.5m/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L)1.0mX(B)1.0mX(H)0.3m</t>
    </r>
    <r>
      <rPr>
        <sz val="10"/>
        <rFont val="宋体"/>
        <charset val="134"/>
      </rPr>
      <t>，凸行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底法兰盘￠</t>
    </r>
    <r>
      <rPr>
        <sz val="10"/>
        <rFont val="Times New Roman"/>
        <charset val="134"/>
      </rPr>
      <t>600</t>
    </r>
    <r>
      <rPr>
        <sz val="10"/>
        <rFont val="宋体"/>
        <charset val="134"/>
      </rPr>
      <t>，地脚螺栓</t>
    </r>
    <r>
      <rPr>
        <sz val="10"/>
        <rFont val="Times New Roman"/>
        <charset val="134"/>
      </rPr>
      <t>6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27*1700</t>
    </r>
    <r>
      <rPr>
        <sz val="10"/>
        <rFont val="宋体"/>
        <charset val="134"/>
      </rPr>
      <t>，螺帽</t>
    </r>
    <r>
      <rPr>
        <sz val="10"/>
        <rFont val="Times New Roman"/>
        <charset val="134"/>
      </rPr>
      <t>M27</t>
    </r>
    <r>
      <rPr>
        <sz val="10"/>
        <rFont val="宋体"/>
        <charset val="134"/>
      </rPr>
      <t>、垫片￠</t>
    </r>
    <r>
      <rPr>
        <sz val="10"/>
        <rFont val="Times New Roman"/>
        <charset val="134"/>
      </rPr>
      <t>27
4.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普通路灯基础图（</t>
    </r>
    <r>
      <rPr>
        <sz val="10"/>
        <rFont val="Times New Roman"/>
        <charset val="134"/>
      </rPr>
      <t>13</t>
    </r>
    <r>
      <rPr>
        <sz val="10"/>
        <rFont val="宋体"/>
        <charset val="134"/>
      </rPr>
      <t>米）</t>
    </r>
    <r>
      <rPr>
        <sz val="10"/>
        <rFont val="Times New Roman"/>
        <charset val="134"/>
      </rPr>
      <t>”</t>
    </r>
  </si>
  <si>
    <r>
      <rPr>
        <sz val="10"/>
        <rFont val="Times New Roman"/>
        <charset val="134"/>
      </rPr>
      <t>C30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L)1.4mX(B)1.4mX(H)1.5m/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L)1.0mX(B)1.0mX(H)0.3m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 xml:space="preserve">
</t>
    </r>
    <r>
      <rPr>
        <sz val="10"/>
        <rFont val="宋体"/>
        <charset val="134"/>
      </rPr>
      <t>底法兰盘￠</t>
    </r>
    <r>
      <rPr>
        <sz val="10"/>
        <rFont val="Times New Roman"/>
        <charset val="134"/>
      </rPr>
      <t>600</t>
    </r>
    <r>
      <rPr>
        <sz val="10"/>
        <rFont val="宋体"/>
        <charset val="134"/>
      </rPr>
      <t>，地脚螺栓</t>
    </r>
    <r>
      <rPr>
        <sz val="10"/>
        <rFont val="Times New Roman"/>
        <charset val="134"/>
      </rPr>
      <t>6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27*1700</t>
    </r>
    <r>
      <rPr>
        <sz val="10"/>
        <rFont val="宋体"/>
        <charset val="134"/>
      </rPr>
      <t>，螺帽</t>
    </r>
    <r>
      <rPr>
        <sz val="10"/>
        <rFont val="Times New Roman"/>
        <charset val="134"/>
      </rPr>
      <t>M27</t>
    </r>
    <r>
      <rPr>
        <sz val="10"/>
        <rFont val="宋体"/>
        <charset val="134"/>
      </rPr>
      <t>、垫片￠</t>
    </r>
    <r>
      <rPr>
        <sz val="10"/>
        <rFont val="Times New Roman"/>
        <charset val="134"/>
      </rPr>
      <t>27</t>
    </r>
  </si>
  <si>
    <t>04B012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</si>
  <si>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中杆灯基础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基础</t>
    </r>
    <r>
      <rPr>
        <sz val="10"/>
        <rFont val="Times New Roman"/>
        <charset val="134"/>
      </rPr>
      <t>:C30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L)1.8mX(B)1.8mX(H)1.6m/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L)1.0mX(B)1.0mX(H)0.45m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底法兰盘￠</t>
    </r>
    <r>
      <rPr>
        <sz val="10"/>
        <rFont val="Times New Roman"/>
        <charset val="134"/>
      </rPr>
      <t>650</t>
    </r>
    <r>
      <rPr>
        <sz val="10"/>
        <rFont val="宋体"/>
        <charset val="134"/>
      </rPr>
      <t>，地脚螺栓</t>
    </r>
    <r>
      <rPr>
        <sz val="10"/>
        <rFont val="Times New Roman"/>
        <charset val="134"/>
      </rPr>
      <t>8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27*1750</t>
    </r>
    <r>
      <rPr>
        <sz val="10"/>
        <rFont val="宋体"/>
        <charset val="134"/>
      </rPr>
      <t>，螺帽</t>
    </r>
    <r>
      <rPr>
        <sz val="10"/>
        <rFont val="Times New Roman"/>
        <charset val="134"/>
      </rPr>
      <t>M27</t>
    </r>
    <r>
      <rPr>
        <sz val="10"/>
        <rFont val="宋体"/>
        <charset val="134"/>
      </rPr>
      <t>、垫片￠</t>
    </r>
    <r>
      <rPr>
        <sz val="10"/>
        <rFont val="Times New Roman"/>
        <charset val="134"/>
      </rPr>
      <t>27
4.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普通路灯基础图（</t>
    </r>
    <r>
      <rPr>
        <sz val="10"/>
        <rFont val="Times New Roman"/>
        <charset val="134"/>
      </rPr>
      <t>15</t>
    </r>
    <r>
      <rPr>
        <sz val="10"/>
        <rFont val="宋体"/>
        <charset val="134"/>
      </rPr>
      <t>米）</t>
    </r>
    <r>
      <rPr>
        <sz val="10"/>
        <rFont val="Times New Roman"/>
        <charset val="134"/>
      </rPr>
      <t>”</t>
    </r>
  </si>
  <si>
    <r>
      <rPr>
        <sz val="10"/>
        <rFont val="Times New Roman"/>
        <charset val="134"/>
      </rPr>
      <t>C30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L)1.8mX(B)1.8mX(H)1.6m/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L)1.0mX(B)1.0mX(H)0.45m</t>
    </r>
    <r>
      <rPr>
        <sz val="10"/>
        <rFont val="宋体"/>
        <charset val="134"/>
      </rPr>
      <t>，底法兰盘￠</t>
    </r>
    <r>
      <rPr>
        <sz val="10"/>
        <rFont val="Times New Roman"/>
        <charset val="134"/>
      </rPr>
      <t>650</t>
    </r>
    <r>
      <rPr>
        <sz val="10"/>
        <rFont val="宋体"/>
        <charset val="134"/>
      </rPr>
      <t>，地脚螺栓</t>
    </r>
    <r>
      <rPr>
        <sz val="10"/>
        <rFont val="Times New Roman"/>
        <charset val="134"/>
      </rPr>
      <t>8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27*1750</t>
    </r>
    <r>
      <rPr>
        <sz val="10"/>
        <rFont val="宋体"/>
        <charset val="134"/>
      </rPr>
      <t>，螺帽</t>
    </r>
    <r>
      <rPr>
        <sz val="10"/>
        <rFont val="Times New Roman"/>
        <charset val="134"/>
      </rPr>
      <t>M27</t>
    </r>
    <r>
      <rPr>
        <sz val="10"/>
        <rFont val="宋体"/>
        <charset val="134"/>
      </rPr>
      <t>、垫片￠</t>
    </r>
    <r>
      <rPr>
        <sz val="10"/>
        <rFont val="Times New Roman"/>
        <charset val="134"/>
      </rPr>
      <t>27</t>
    </r>
  </si>
  <si>
    <t>040101003004</t>
  </si>
  <si>
    <r>
      <rPr>
        <sz val="10"/>
        <rFont val="宋体"/>
        <charset val="134"/>
      </rPr>
      <t>多杆合一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</si>
  <si>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土壤类别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综合考虑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挖土深度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详设计图纸</t>
    </r>
  </si>
  <si>
    <r>
      <rPr>
        <sz val="10"/>
        <rFont val="宋体"/>
        <charset val="134"/>
      </rPr>
      <t>土方回填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</si>
  <si>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密实度要求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详设计图纸要求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填方材料品种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原土回填</t>
    </r>
  </si>
  <si>
    <t>040103002003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</si>
  <si>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废弃料品种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余土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运距</t>
    </r>
    <r>
      <rPr>
        <sz val="10"/>
        <rFont val="Times New Roman"/>
        <charset val="134"/>
      </rPr>
      <t>:21KM</t>
    </r>
  </si>
  <si>
    <t>040805002022</t>
  </si>
  <si>
    <t>多杆合一</t>
  </si>
  <si>
    <r>
      <rPr>
        <sz val="10"/>
        <rFont val="Times New Roman"/>
        <charset val="134"/>
      </rPr>
      <t>A</t>
    </r>
    <r>
      <rPr>
        <sz val="10"/>
        <rFont val="宋体"/>
        <charset val="134"/>
      </rPr>
      <t>类综合杆</t>
    </r>
  </si>
  <si>
    <r>
      <rPr>
        <sz val="10"/>
        <rFont val="宋体"/>
        <charset val="134"/>
      </rPr>
      <t>主杆宜采用</t>
    </r>
    <r>
      <rPr>
        <sz val="10"/>
        <rFont val="Times New Roman"/>
        <charset val="134"/>
      </rPr>
      <t>Q355B</t>
    </r>
    <r>
      <rPr>
        <sz val="10"/>
        <rFont val="宋体"/>
        <charset val="134"/>
      </rPr>
      <t>及以上材质，钢材符合</t>
    </r>
    <r>
      <rPr>
        <sz val="10"/>
        <rFont val="Times New Roman"/>
        <charset val="134"/>
      </rPr>
      <t>GB/T 1591</t>
    </r>
    <r>
      <rPr>
        <sz val="10"/>
        <rFont val="宋体"/>
        <charset val="134"/>
      </rPr>
      <t>有关规定。在满足设计及结构安</t>
    </r>
    <r>
      <rPr>
        <sz val="10"/>
        <rFont val="Times New Roman"/>
        <charset val="134"/>
      </rPr>
      <t xml:space="preserve">
</t>
    </r>
    <r>
      <rPr>
        <sz val="10"/>
        <rFont val="宋体"/>
        <charset val="134"/>
      </rPr>
      <t>全要求的前提下可采用其他优质钢材。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</si>
  <si>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主杆上下口径：</t>
    </r>
    <r>
      <rPr>
        <sz val="10"/>
        <rFont val="Times New Roman"/>
        <charset val="134"/>
      </rPr>
      <t>240-320
2.</t>
    </r>
    <r>
      <rPr>
        <sz val="10"/>
        <rFont val="宋体"/>
        <charset val="134"/>
      </rPr>
      <t>主杆高度：</t>
    </r>
    <r>
      <rPr>
        <sz val="10"/>
        <rFont val="Times New Roman"/>
        <charset val="134"/>
      </rPr>
      <t>8m
3.</t>
    </r>
    <r>
      <rPr>
        <sz val="10"/>
        <rFont val="宋体"/>
        <charset val="134"/>
      </rPr>
      <t>悬挑长度：</t>
    </r>
    <r>
      <rPr>
        <sz val="10"/>
        <rFont val="Times New Roman"/>
        <charset val="134"/>
      </rPr>
      <t>6m
4.</t>
    </r>
    <r>
      <rPr>
        <sz val="10"/>
        <rFont val="宋体"/>
        <charset val="134"/>
      </rPr>
      <t>灯杆高度：</t>
    </r>
    <r>
      <rPr>
        <sz val="10"/>
        <rFont val="Times New Roman"/>
        <charset val="134"/>
      </rPr>
      <t>&lt;12.5m
5.</t>
    </r>
    <r>
      <rPr>
        <sz val="10"/>
        <rFont val="宋体"/>
        <charset val="134"/>
      </rPr>
      <t>地脚螺栓：</t>
    </r>
    <r>
      <rPr>
        <sz val="10"/>
        <rFont val="Times New Roman"/>
        <charset val="134"/>
      </rPr>
      <t>12*M36*1350
6.</t>
    </r>
    <r>
      <rPr>
        <sz val="10"/>
        <rFont val="宋体"/>
        <charset val="134"/>
      </rPr>
      <t>主杆配方型材：</t>
    </r>
    <r>
      <rPr>
        <b/>
        <sz val="10"/>
        <color rgb="FFFF0000"/>
        <rFont val="Times New Roman"/>
        <charset val="134"/>
      </rPr>
      <t>3.1m*4</t>
    </r>
    <r>
      <rPr>
        <sz val="10"/>
        <rFont val="宋体"/>
        <charset val="134"/>
      </rPr>
      <t>，采用</t>
    </r>
    <r>
      <rPr>
        <b/>
        <sz val="10"/>
        <color rgb="FFFF0000"/>
        <rFont val="宋体"/>
        <charset val="134"/>
      </rPr>
      <t>高强度钢</t>
    </r>
    <r>
      <rPr>
        <sz val="10"/>
        <rFont val="Times New Roman"/>
        <charset val="134"/>
      </rPr>
      <t xml:space="preserve">
7.A</t>
    </r>
    <r>
      <rPr>
        <sz val="10"/>
        <rFont val="宋体"/>
        <charset val="134"/>
      </rPr>
      <t>类综合杆：低杆灯与大中型指路标志牌，小型设施合杆</t>
    </r>
  </si>
  <si>
    <r>
      <rPr>
        <sz val="10"/>
        <rFont val="宋体"/>
        <charset val="134"/>
      </rPr>
      <t>高强度钢</t>
    </r>
  </si>
  <si>
    <t>040805002023</t>
  </si>
  <si>
    <r>
      <rPr>
        <sz val="10"/>
        <rFont val="Times New Roman"/>
        <charset val="134"/>
      </rPr>
      <t>B</t>
    </r>
    <r>
      <rPr>
        <sz val="10"/>
        <rFont val="宋体"/>
        <charset val="134"/>
      </rPr>
      <t>类综合杆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</si>
  <si>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主杆上下口径：</t>
    </r>
    <r>
      <rPr>
        <sz val="10"/>
        <rFont val="Times New Roman"/>
        <charset val="134"/>
      </rPr>
      <t>240-240
2.</t>
    </r>
    <r>
      <rPr>
        <sz val="10"/>
        <rFont val="宋体"/>
        <charset val="134"/>
      </rPr>
      <t>主杆高度：</t>
    </r>
    <r>
      <rPr>
        <sz val="10"/>
        <rFont val="Times New Roman"/>
        <charset val="134"/>
      </rPr>
      <t>6.5m
3.</t>
    </r>
    <r>
      <rPr>
        <sz val="10"/>
        <rFont val="宋体"/>
        <charset val="134"/>
      </rPr>
      <t>灯杆高度：</t>
    </r>
    <r>
      <rPr>
        <sz val="10"/>
        <rFont val="Times New Roman"/>
        <charset val="134"/>
      </rPr>
      <t>&lt;12.5m
4.</t>
    </r>
    <r>
      <rPr>
        <sz val="10"/>
        <rFont val="宋体"/>
        <charset val="134"/>
      </rPr>
      <t>地脚螺栓：</t>
    </r>
    <r>
      <rPr>
        <sz val="10"/>
        <rFont val="Times New Roman"/>
        <charset val="134"/>
      </rPr>
      <t>8*M30*1200
5.</t>
    </r>
    <r>
      <rPr>
        <sz val="10"/>
        <rFont val="宋体"/>
        <charset val="134"/>
      </rPr>
      <t>主杆配方型材：</t>
    </r>
    <r>
      <rPr>
        <b/>
        <sz val="10"/>
        <color rgb="FFFF0000"/>
        <rFont val="Times New Roman"/>
        <charset val="134"/>
      </rPr>
      <t>4m*4</t>
    </r>
    <r>
      <rPr>
        <sz val="10"/>
        <rFont val="宋体"/>
        <charset val="134"/>
      </rPr>
      <t>，采用高强度钢</t>
    </r>
    <r>
      <rPr>
        <sz val="10"/>
        <rFont val="Times New Roman"/>
        <charset val="134"/>
      </rPr>
      <t xml:space="preserve">
6.B</t>
    </r>
    <r>
      <rPr>
        <sz val="10"/>
        <rFont val="宋体"/>
        <charset val="134"/>
      </rPr>
      <t>类综合杆：低杆灯与小型设施合杆</t>
    </r>
  </si>
  <si>
    <t>040805002024</t>
  </si>
  <si>
    <r>
      <rPr>
        <sz val="10"/>
        <rFont val="Times New Roman"/>
        <charset val="134"/>
      </rPr>
      <t>C</t>
    </r>
    <r>
      <rPr>
        <sz val="10"/>
        <rFont val="宋体"/>
        <charset val="134"/>
      </rPr>
      <t>类综合杆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</si>
  <si>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主杆上下口径：</t>
    </r>
    <r>
      <rPr>
        <sz val="10"/>
        <rFont val="Times New Roman"/>
        <charset val="134"/>
      </rPr>
      <t>240-280
2.</t>
    </r>
    <r>
      <rPr>
        <sz val="10"/>
        <rFont val="宋体"/>
        <charset val="134"/>
      </rPr>
      <t>主杆高度：</t>
    </r>
    <r>
      <rPr>
        <sz val="10"/>
        <rFont val="Times New Roman"/>
        <charset val="134"/>
      </rPr>
      <t>6.5m
3.</t>
    </r>
    <r>
      <rPr>
        <sz val="10"/>
        <rFont val="宋体"/>
        <charset val="134"/>
      </rPr>
      <t>悬挑长度：</t>
    </r>
    <r>
      <rPr>
        <sz val="10"/>
        <rFont val="Times New Roman"/>
        <charset val="134"/>
      </rPr>
      <t>&lt;=7.0m
4.</t>
    </r>
    <r>
      <rPr>
        <sz val="10"/>
        <rFont val="宋体"/>
        <charset val="134"/>
      </rPr>
      <t>灯杆高度：</t>
    </r>
    <r>
      <rPr>
        <sz val="10"/>
        <rFont val="Times New Roman"/>
        <charset val="134"/>
      </rPr>
      <t>&lt;12.5m
5.</t>
    </r>
    <r>
      <rPr>
        <sz val="10"/>
        <rFont val="宋体"/>
        <charset val="134"/>
      </rPr>
      <t>地脚螺栓：</t>
    </r>
    <r>
      <rPr>
        <sz val="10"/>
        <rFont val="Times New Roman"/>
        <charset val="134"/>
      </rPr>
      <t>8*M30*1200
6.</t>
    </r>
    <r>
      <rPr>
        <sz val="10"/>
        <rFont val="宋体"/>
        <charset val="134"/>
      </rPr>
      <t>主杆配方型材：</t>
    </r>
    <r>
      <rPr>
        <b/>
        <sz val="10"/>
        <color rgb="FFFF0000"/>
        <rFont val="Times New Roman"/>
        <charset val="134"/>
      </rPr>
      <t>3.5m*4</t>
    </r>
    <r>
      <rPr>
        <sz val="10"/>
        <rFont val="宋体"/>
        <charset val="134"/>
      </rPr>
      <t>，采用高强度钢</t>
    </r>
    <r>
      <rPr>
        <sz val="10"/>
        <rFont val="Times New Roman"/>
        <charset val="134"/>
      </rPr>
      <t xml:space="preserve">
7.C</t>
    </r>
    <r>
      <rPr>
        <sz val="10"/>
        <rFont val="宋体"/>
        <charset val="134"/>
      </rPr>
      <t>类综合杆：低杆灯与电子警察、小型设施合杆</t>
    </r>
  </si>
  <si>
    <t>040805002025</t>
  </si>
  <si>
    <r>
      <rPr>
        <sz val="10"/>
        <rFont val="Times New Roman"/>
        <charset val="134"/>
      </rPr>
      <t>D</t>
    </r>
    <r>
      <rPr>
        <sz val="10"/>
        <rFont val="宋体"/>
        <charset val="134"/>
      </rPr>
      <t>类综合杆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</si>
  <si>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主杆上下口径：</t>
    </r>
    <r>
      <rPr>
        <sz val="10"/>
        <rFont val="Times New Roman"/>
        <charset val="134"/>
      </rPr>
      <t>240-280
2.</t>
    </r>
    <r>
      <rPr>
        <sz val="10"/>
        <rFont val="宋体"/>
        <charset val="134"/>
      </rPr>
      <t>主杆高度：</t>
    </r>
    <r>
      <rPr>
        <sz val="10"/>
        <rFont val="Times New Roman"/>
        <charset val="134"/>
      </rPr>
      <t>7.0m
3.</t>
    </r>
    <r>
      <rPr>
        <sz val="10"/>
        <rFont val="宋体"/>
        <charset val="134"/>
      </rPr>
      <t>悬挑长度：</t>
    </r>
    <r>
      <rPr>
        <sz val="10"/>
        <rFont val="Times New Roman"/>
        <charset val="134"/>
      </rPr>
      <t>&lt;=7.0m
4.</t>
    </r>
    <r>
      <rPr>
        <sz val="10"/>
        <rFont val="宋体"/>
        <charset val="134"/>
      </rPr>
      <t>灯杆高度：</t>
    </r>
    <r>
      <rPr>
        <sz val="10"/>
        <rFont val="Times New Roman"/>
        <charset val="134"/>
      </rPr>
      <t>&lt;12.5m
4.</t>
    </r>
    <r>
      <rPr>
        <sz val="10"/>
        <rFont val="宋体"/>
        <charset val="134"/>
      </rPr>
      <t>地脚螺栓：</t>
    </r>
    <r>
      <rPr>
        <sz val="10"/>
        <rFont val="Times New Roman"/>
        <charset val="134"/>
      </rPr>
      <t>8*M30*1200
5.</t>
    </r>
    <r>
      <rPr>
        <sz val="10"/>
        <rFont val="宋体"/>
        <charset val="134"/>
      </rPr>
      <t>主杆配方型材：</t>
    </r>
    <r>
      <rPr>
        <b/>
        <sz val="10"/>
        <color rgb="FFFF0000"/>
        <rFont val="Times New Roman"/>
        <charset val="134"/>
      </rPr>
      <t>3.5m*4</t>
    </r>
    <r>
      <rPr>
        <sz val="10"/>
        <rFont val="宋体"/>
        <charset val="134"/>
      </rPr>
      <t>，采用高强度钢</t>
    </r>
    <r>
      <rPr>
        <sz val="10"/>
        <rFont val="Times New Roman"/>
        <charset val="134"/>
      </rPr>
      <t xml:space="preserve">
6.D</t>
    </r>
    <r>
      <rPr>
        <sz val="10"/>
        <rFont val="宋体"/>
        <charset val="134"/>
      </rPr>
      <t>类综合杆：低杆灯与机动车信号灯、小型设施合杆</t>
    </r>
  </si>
  <si>
    <t>040805002026</t>
  </si>
  <si>
    <r>
      <rPr>
        <sz val="10"/>
        <rFont val="Times New Roman"/>
        <charset val="134"/>
      </rPr>
      <t>E</t>
    </r>
    <r>
      <rPr>
        <sz val="10"/>
        <rFont val="宋体"/>
        <charset val="134"/>
      </rPr>
      <t>类综合杆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</si>
  <si>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主杆上下口径：</t>
    </r>
    <r>
      <rPr>
        <sz val="10"/>
        <rFont val="Times New Roman"/>
        <charset val="134"/>
      </rPr>
      <t>240-300
2.</t>
    </r>
    <r>
      <rPr>
        <sz val="10"/>
        <rFont val="宋体"/>
        <charset val="134"/>
      </rPr>
      <t>主杆高度：</t>
    </r>
    <r>
      <rPr>
        <sz val="10"/>
        <rFont val="Times New Roman"/>
        <charset val="134"/>
      </rPr>
      <t>8.0m
3.</t>
    </r>
    <r>
      <rPr>
        <sz val="10"/>
        <rFont val="宋体"/>
        <charset val="134"/>
      </rPr>
      <t>悬挑长度：</t>
    </r>
    <r>
      <rPr>
        <sz val="10"/>
        <rFont val="Times New Roman"/>
        <charset val="134"/>
      </rPr>
      <t>&lt;10.0m
4.</t>
    </r>
    <r>
      <rPr>
        <sz val="10"/>
        <rFont val="宋体"/>
        <charset val="134"/>
      </rPr>
      <t>灯杆高度：</t>
    </r>
    <r>
      <rPr>
        <sz val="10"/>
        <rFont val="Times New Roman"/>
        <charset val="134"/>
      </rPr>
      <t>&lt;=15.0m
4.</t>
    </r>
    <r>
      <rPr>
        <sz val="10"/>
        <rFont val="宋体"/>
        <charset val="134"/>
      </rPr>
      <t>地脚螺栓：</t>
    </r>
    <r>
      <rPr>
        <sz val="10"/>
        <rFont val="Times New Roman"/>
        <charset val="134"/>
      </rPr>
      <t>8*M30*1200
5.</t>
    </r>
    <r>
      <rPr>
        <sz val="10"/>
        <rFont val="宋体"/>
        <charset val="134"/>
      </rPr>
      <t>主杆配方型材：</t>
    </r>
    <r>
      <rPr>
        <b/>
        <sz val="10"/>
        <color rgb="FFFF0000"/>
        <rFont val="Times New Roman"/>
        <charset val="134"/>
      </rPr>
      <t>3.5m*4</t>
    </r>
    <r>
      <rPr>
        <sz val="10"/>
        <rFont val="宋体"/>
        <charset val="134"/>
      </rPr>
      <t>，采用高强度钢</t>
    </r>
    <r>
      <rPr>
        <sz val="10"/>
        <rFont val="Times New Roman"/>
        <charset val="134"/>
      </rPr>
      <t xml:space="preserve">
6.E</t>
    </r>
    <r>
      <rPr>
        <sz val="10"/>
        <rFont val="宋体"/>
        <charset val="134"/>
      </rPr>
      <t>类综合杆：中杆灯与视频监控、小型设施合杆</t>
    </r>
  </si>
  <si>
    <t>040805002015</t>
  </si>
  <si>
    <r>
      <rPr>
        <sz val="10"/>
        <rFont val="Times New Roman"/>
        <charset val="134"/>
      </rPr>
      <t>A</t>
    </r>
    <r>
      <rPr>
        <sz val="10"/>
        <rFont val="宋体"/>
        <charset val="134"/>
      </rPr>
      <t>类综合杆基础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</si>
  <si>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主杆上下口径：</t>
    </r>
    <r>
      <rPr>
        <sz val="10"/>
        <rFont val="Times New Roman"/>
        <charset val="134"/>
      </rPr>
      <t>240-320
2.</t>
    </r>
    <r>
      <rPr>
        <sz val="10"/>
        <rFont val="宋体"/>
        <charset val="134"/>
      </rPr>
      <t>主杆高度：</t>
    </r>
    <r>
      <rPr>
        <sz val="10"/>
        <rFont val="Times New Roman"/>
        <charset val="134"/>
      </rPr>
      <t>8m
3.</t>
    </r>
    <r>
      <rPr>
        <sz val="10"/>
        <rFont val="宋体"/>
        <charset val="134"/>
      </rPr>
      <t>悬挑长度：</t>
    </r>
    <r>
      <rPr>
        <sz val="10"/>
        <rFont val="Times New Roman"/>
        <charset val="134"/>
      </rPr>
      <t>6m
4.</t>
    </r>
    <r>
      <rPr>
        <sz val="10"/>
        <rFont val="宋体"/>
        <charset val="134"/>
      </rPr>
      <t>灯杆高度：</t>
    </r>
    <r>
      <rPr>
        <sz val="10"/>
        <rFont val="Times New Roman"/>
        <charset val="134"/>
      </rPr>
      <t>&lt;12.5m
5.</t>
    </r>
    <r>
      <rPr>
        <sz val="10"/>
        <rFont val="宋体"/>
        <charset val="134"/>
      </rPr>
      <t>地脚螺栓：</t>
    </r>
    <r>
      <rPr>
        <sz val="10"/>
        <rFont val="Times New Roman"/>
        <charset val="134"/>
      </rPr>
      <t>12*M36*1350
6.</t>
    </r>
    <r>
      <rPr>
        <sz val="10"/>
        <rFont val="宋体"/>
        <charset val="134"/>
      </rPr>
      <t>主杆配方型材：</t>
    </r>
    <r>
      <rPr>
        <sz val="10"/>
        <rFont val="Times New Roman"/>
        <charset val="134"/>
      </rPr>
      <t>3.1m*4</t>
    </r>
    <r>
      <rPr>
        <sz val="10"/>
        <rFont val="宋体"/>
        <charset val="134"/>
      </rPr>
      <t>，采用高强度钢</t>
    </r>
    <r>
      <rPr>
        <sz val="10"/>
        <rFont val="Times New Roman"/>
        <charset val="134"/>
      </rPr>
      <t xml:space="preserve">
7.A</t>
    </r>
    <r>
      <rPr>
        <sz val="10"/>
        <rFont val="宋体"/>
        <charset val="134"/>
      </rPr>
      <t>类综合杆：低杆灯与大中型指路标志牌，小型设施合杆</t>
    </r>
    <r>
      <rPr>
        <sz val="10"/>
        <rFont val="Times New Roman"/>
        <charset val="134"/>
      </rPr>
      <t xml:space="preserve">
8.A</t>
    </r>
    <r>
      <rPr>
        <sz val="10"/>
        <rFont val="宋体"/>
        <charset val="134"/>
      </rPr>
      <t>型综合杆基础（含钢筋、模板、垫层地）</t>
    </r>
  </si>
  <si>
    <t>040805002018</t>
  </si>
  <si>
    <r>
      <rPr>
        <sz val="10"/>
        <rFont val="Times New Roman"/>
        <charset val="134"/>
      </rPr>
      <t>B</t>
    </r>
    <r>
      <rPr>
        <sz val="10"/>
        <rFont val="宋体"/>
        <charset val="134"/>
      </rPr>
      <t>类综合杆基础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</si>
  <si>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:B</t>
    </r>
    <r>
      <rPr>
        <sz val="10"/>
        <rFont val="宋体"/>
        <charset val="134"/>
      </rPr>
      <t>类综合杆基础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垫层、基础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垫层</t>
    </r>
    <r>
      <rPr>
        <sz val="10"/>
        <rFont val="Times New Roman"/>
        <charset val="134"/>
      </rPr>
      <t>C15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>100mm</t>
    </r>
    <r>
      <rPr>
        <sz val="10"/>
        <rFont val="宋体"/>
        <charset val="134"/>
      </rPr>
      <t>、基础</t>
    </r>
    <r>
      <rPr>
        <sz val="10"/>
        <rFont val="Times New Roman"/>
        <charset val="134"/>
      </rPr>
      <t>C30
3.</t>
    </r>
    <r>
      <rPr>
        <sz val="10"/>
        <rFont val="宋体"/>
        <charset val="134"/>
      </rPr>
      <t>基础尺寸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b1)1.2mX(a1)2.8mX(T)0.4m,</t>
    </r>
    <r>
      <rPr>
        <sz val="10"/>
        <rFont val="宋体"/>
        <charset val="134"/>
      </rPr>
      <t>基础底埋深</t>
    </r>
    <r>
      <rPr>
        <sz val="10"/>
        <rFont val="Times New Roman"/>
        <charset val="134"/>
      </rPr>
      <t>1.5m
4.KZ1</t>
    </r>
    <r>
      <rPr>
        <sz val="10"/>
        <rFont val="宋体"/>
        <charset val="134"/>
      </rPr>
      <t>尺寸</t>
    </r>
    <r>
      <rPr>
        <sz val="10"/>
        <rFont val="Times New Roman"/>
        <charset val="134"/>
      </rPr>
      <t>:700mmX700mm</t>
    </r>
    <r>
      <rPr>
        <sz val="10"/>
        <rFont val="宋体"/>
        <charset val="134"/>
      </rPr>
      <t>，钢筋配置详图纸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底法兰盘￠</t>
    </r>
    <r>
      <rPr>
        <sz val="10"/>
        <rFont val="Times New Roman"/>
        <charset val="134"/>
      </rPr>
      <t>500</t>
    </r>
    <r>
      <rPr>
        <sz val="10"/>
        <rFont val="宋体"/>
        <charset val="134"/>
      </rPr>
      <t>，地脚螺栓</t>
    </r>
    <r>
      <rPr>
        <sz val="10"/>
        <rFont val="Times New Roman"/>
        <charset val="134"/>
      </rPr>
      <t>12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30*1200</t>
    </r>
    <r>
      <rPr>
        <sz val="10"/>
        <rFont val="宋体"/>
        <charset val="134"/>
      </rPr>
      <t>，螺帽</t>
    </r>
    <r>
      <rPr>
        <sz val="10"/>
        <rFont val="Times New Roman"/>
        <charset val="134"/>
      </rPr>
      <t>M30</t>
    </r>
    <r>
      <rPr>
        <sz val="10"/>
        <rFont val="宋体"/>
        <charset val="134"/>
      </rPr>
      <t>、垫片￠</t>
    </r>
    <r>
      <rPr>
        <sz val="10"/>
        <rFont val="Times New Roman"/>
        <charset val="134"/>
      </rPr>
      <t>30
6.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综合杆基础图</t>
    </r>
    <r>
      <rPr>
        <sz val="10"/>
        <rFont val="Times New Roman"/>
        <charset val="134"/>
      </rPr>
      <t>”</t>
    </r>
  </si>
  <si>
    <r>
      <rPr>
        <sz val="10"/>
        <rFont val="宋体"/>
        <charset val="134"/>
      </rPr>
      <t>底法兰盘￠</t>
    </r>
    <r>
      <rPr>
        <sz val="10"/>
        <rFont val="Times New Roman"/>
        <charset val="134"/>
      </rPr>
      <t>500</t>
    </r>
    <r>
      <rPr>
        <sz val="10"/>
        <rFont val="宋体"/>
        <charset val="134"/>
      </rPr>
      <t>，地脚螺栓</t>
    </r>
    <r>
      <rPr>
        <sz val="10"/>
        <rFont val="Times New Roman"/>
        <charset val="134"/>
      </rPr>
      <t>12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30*1200</t>
    </r>
    <r>
      <rPr>
        <sz val="10"/>
        <rFont val="宋体"/>
        <charset val="134"/>
      </rPr>
      <t>，螺帽</t>
    </r>
    <r>
      <rPr>
        <sz val="10"/>
        <rFont val="Times New Roman"/>
        <charset val="134"/>
      </rPr>
      <t>M30</t>
    </r>
    <r>
      <rPr>
        <sz val="10"/>
        <rFont val="宋体"/>
        <charset val="134"/>
      </rPr>
      <t>、垫片￠</t>
    </r>
    <r>
      <rPr>
        <sz val="10"/>
        <rFont val="Times New Roman"/>
        <charset val="134"/>
      </rPr>
      <t>30</t>
    </r>
  </si>
  <si>
    <t>040805002019</t>
  </si>
  <si>
    <r>
      <rPr>
        <sz val="10"/>
        <rFont val="Times New Roman"/>
        <charset val="134"/>
      </rPr>
      <t>C</t>
    </r>
    <r>
      <rPr>
        <sz val="10"/>
        <rFont val="宋体"/>
        <charset val="134"/>
      </rPr>
      <t>类综合杆基础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</si>
  <si>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:C</t>
    </r>
    <r>
      <rPr>
        <sz val="10"/>
        <rFont val="宋体"/>
        <charset val="134"/>
      </rPr>
      <t>类综合杆基础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垫层、基础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垫层</t>
    </r>
    <r>
      <rPr>
        <sz val="10"/>
        <rFont val="Times New Roman"/>
        <charset val="134"/>
      </rPr>
      <t>C15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>100mm</t>
    </r>
    <r>
      <rPr>
        <sz val="10"/>
        <rFont val="宋体"/>
        <charset val="134"/>
      </rPr>
      <t>、基础</t>
    </r>
    <r>
      <rPr>
        <sz val="10"/>
        <rFont val="Times New Roman"/>
        <charset val="134"/>
      </rPr>
      <t>C30
3.</t>
    </r>
    <r>
      <rPr>
        <sz val="10"/>
        <rFont val="宋体"/>
        <charset val="134"/>
      </rPr>
      <t>基础尺寸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b1)1.2mX(a1)3.4mX(T)0.5m,</t>
    </r>
    <r>
      <rPr>
        <sz val="10"/>
        <rFont val="宋体"/>
        <charset val="134"/>
      </rPr>
      <t>基础底埋深</t>
    </r>
    <r>
      <rPr>
        <sz val="10"/>
        <rFont val="Times New Roman"/>
        <charset val="134"/>
      </rPr>
      <t>2.0m
4.KZ1</t>
    </r>
    <r>
      <rPr>
        <sz val="10"/>
        <rFont val="宋体"/>
        <charset val="134"/>
      </rPr>
      <t>尺寸</t>
    </r>
    <r>
      <rPr>
        <sz val="10"/>
        <rFont val="Times New Roman"/>
        <charset val="134"/>
      </rPr>
      <t>:700mmX700mm</t>
    </r>
    <r>
      <rPr>
        <sz val="10"/>
        <rFont val="宋体"/>
        <charset val="134"/>
      </rPr>
      <t>，钢筋配置详图纸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底法兰盘￠</t>
    </r>
    <r>
      <rPr>
        <sz val="10"/>
        <rFont val="Times New Roman"/>
        <charset val="134"/>
      </rPr>
      <t>500</t>
    </r>
    <r>
      <rPr>
        <sz val="10"/>
        <rFont val="宋体"/>
        <charset val="134"/>
      </rPr>
      <t>，地脚螺栓</t>
    </r>
    <r>
      <rPr>
        <sz val="10"/>
        <rFont val="Times New Roman"/>
        <charset val="134"/>
      </rPr>
      <t>12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30*1200</t>
    </r>
    <r>
      <rPr>
        <sz val="10"/>
        <rFont val="宋体"/>
        <charset val="134"/>
      </rPr>
      <t>，螺帽</t>
    </r>
    <r>
      <rPr>
        <sz val="10"/>
        <rFont val="Times New Roman"/>
        <charset val="134"/>
      </rPr>
      <t>M30</t>
    </r>
    <r>
      <rPr>
        <sz val="10"/>
        <rFont val="宋体"/>
        <charset val="134"/>
      </rPr>
      <t>、垫片￠</t>
    </r>
    <r>
      <rPr>
        <sz val="10"/>
        <rFont val="Times New Roman"/>
        <charset val="134"/>
      </rPr>
      <t>30</t>
    </r>
  </si>
  <si>
    <t>040805002020</t>
  </si>
  <si>
    <r>
      <rPr>
        <sz val="10"/>
        <rFont val="Times New Roman"/>
        <charset val="134"/>
      </rPr>
      <t>D</t>
    </r>
    <r>
      <rPr>
        <sz val="10"/>
        <rFont val="宋体"/>
        <charset val="134"/>
      </rPr>
      <t>类综合杆基础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</si>
  <si>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:D</t>
    </r>
    <r>
      <rPr>
        <sz val="10"/>
        <rFont val="宋体"/>
        <charset val="134"/>
      </rPr>
      <t>类综合杆基础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垫层、基础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垫层</t>
    </r>
    <r>
      <rPr>
        <sz val="10"/>
        <rFont val="Times New Roman"/>
        <charset val="134"/>
      </rPr>
      <t>C15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>100mm</t>
    </r>
    <r>
      <rPr>
        <sz val="10"/>
        <rFont val="宋体"/>
        <charset val="134"/>
      </rPr>
      <t>、基础</t>
    </r>
    <r>
      <rPr>
        <sz val="10"/>
        <rFont val="Times New Roman"/>
        <charset val="134"/>
      </rPr>
      <t>C30
3.</t>
    </r>
    <r>
      <rPr>
        <sz val="10"/>
        <rFont val="宋体"/>
        <charset val="134"/>
      </rPr>
      <t>基础尺寸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b1)1.2mX(a1)3.4mX(T)0.5m,</t>
    </r>
    <r>
      <rPr>
        <sz val="10"/>
        <rFont val="宋体"/>
        <charset val="134"/>
      </rPr>
      <t>基础底埋深</t>
    </r>
    <r>
      <rPr>
        <sz val="10"/>
        <rFont val="Times New Roman"/>
        <charset val="134"/>
      </rPr>
      <t>2.0m
4.KZ1</t>
    </r>
    <r>
      <rPr>
        <sz val="10"/>
        <rFont val="宋体"/>
        <charset val="134"/>
      </rPr>
      <t>尺寸</t>
    </r>
    <r>
      <rPr>
        <sz val="10"/>
        <rFont val="Times New Roman"/>
        <charset val="134"/>
      </rPr>
      <t>:700mmX700mm</t>
    </r>
    <r>
      <rPr>
        <sz val="10"/>
        <rFont val="宋体"/>
        <charset val="134"/>
      </rPr>
      <t>，钢筋配置详图纸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底法兰盘￠</t>
    </r>
    <r>
      <rPr>
        <sz val="10"/>
        <rFont val="Times New Roman"/>
        <charset val="134"/>
      </rPr>
      <t>500</t>
    </r>
    <r>
      <rPr>
        <sz val="10"/>
        <rFont val="宋体"/>
        <charset val="134"/>
      </rPr>
      <t>，地脚螺栓</t>
    </r>
    <r>
      <rPr>
        <sz val="10"/>
        <rFont val="Times New Roman"/>
        <charset val="134"/>
      </rPr>
      <t>12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30*1200</t>
    </r>
    <r>
      <rPr>
        <sz val="10"/>
        <rFont val="宋体"/>
        <charset val="134"/>
      </rPr>
      <t>，螺帽</t>
    </r>
    <r>
      <rPr>
        <sz val="10"/>
        <rFont val="Times New Roman"/>
        <charset val="134"/>
      </rPr>
      <t>M30</t>
    </r>
    <r>
      <rPr>
        <sz val="10"/>
        <rFont val="宋体"/>
        <charset val="134"/>
      </rPr>
      <t>、垫片￠</t>
    </r>
    <r>
      <rPr>
        <sz val="10"/>
        <rFont val="Times New Roman"/>
        <charset val="134"/>
      </rPr>
      <t>30</t>
    </r>
  </si>
  <si>
    <t>040805002021</t>
  </si>
  <si>
    <r>
      <rPr>
        <sz val="10"/>
        <rFont val="Times New Roman"/>
        <charset val="134"/>
      </rPr>
      <t>E</t>
    </r>
    <r>
      <rPr>
        <sz val="10"/>
        <rFont val="宋体"/>
        <charset val="134"/>
      </rPr>
      <t>类综合杆基础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</si>
  <si>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:E</t>
    </r>
    <r>
      <rPr>
        <sz val="10"/>
        <rFont val="宋体"/>
        <charset val="134"/>
      </rPr>
      <t>类综合杆基础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垫层、基础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垫层</t>
    </r>
    <r>
      <rPr>
        <sz val="10"/>
        <rFont val="Times New Roman"/>
        <charset val="134"/>
      </rPr>
      <t>C15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>100mm</t>
    </r>
    <r>
      <rPr>
        <sz val="10"/>
        <rFont val="宋体"/>
        <charset val="134"/>
      </rPr>
      <t>、基础</t>
    </r>
    <r>
      <rPr>
        <sz val="10"/>
        <rFont val="Times New Roman"/>
        <charset val="134"/>
      </rPr>
      <t>C30
3.</t>
    </r>
    <r>
      <rPr>
        <sz val="10"/>
        <rFont val="宋体"/>
        <charset val="134"/>
      </rPr>
      <t>基础尺寸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b1)1.2mX(a1)3.2mX(T)0.5m,</t>
    </r>
    <r>
      <rPr>
        <sz val="10"/>
        <rFont val="宋体"/>
        <charset val="134"/>
      </rPr>
      <t>基础底埋深</t>
    </r>
    <r>
      <rPr>
        <sz val="10"/>
        <rFont val="Times New Roman"/>
        <charset val="134"/>
      </rPr>
      <t>2.0m
4.KZ1</t>
    </r>
    <r>
      <rPr>
        <sz val="10"/>
        <rFont val="宋体"/>
        <charset val="134"/>
      </rPr>
      <t>尺寸</t>
    </r>
    <r>
      <rPr>
        <sz val="10"/>
        <rFont val="Times New Roman"/>
        <charset val="134"/>
      </rPr>
      <t>:700mmX700mm</t>
    </r>
    <r>
      <rPr>
        <sz val="10"/>
        <rFont val="宋体"/>
        <charset val="134"/>
      </rPr>
      <t>，钢筋配置详图纸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底法兰盘￠</t>
    </r>
    <r>
      <rPr>
        <sz val="10"/>
        <rFont val="Times New Roman"/>
        <charset val="134"/>
      </rPr>
      <t>500</t>
    </r>
    <r>
      <rPr>
        <sz val="10"/>
        <rFont val="宋体"/>
        <charset val="134"/>
      </rPr>
      <t>，地脚螺栓</t>
    </r>
    <r>
      <rPr>
        <sz val="10"/>
        <rFont val="Times New Roman"/>
        <charset val="134"/>
      </rPr>
      <t>12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30*1200</t>
    </r>
    <r>
      <rPr>
        <sz val="10"/>
        <rFont val="宋体"/>
        <charset val="134"/>
      </rPr>
      <t>，螺帽</t>
    </r>
    <r>
      <rPr>
        <sz val="10"/>
        <rFont val="Times New Roman"/>
        <charset val="134"/>
      </rPr>
      <t>M30</t>
    </r>
    <r>
      <rPr>
        <sz val="10"/>
        <rFont val="宋体"/>
        <charset val="134"/>
      </rPr>
      <t>、垫片￠</t>
    </r>
    <r>
      <rPr>
        <sz val="10"/>
        <rFont val="Times New Roman"/>
        <charset val="134"/>
      </rPr>
      <t>30
6.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综合杆基础图</t>
    </r>
    <r>
      <rPr>
        <sz val="10"/>
        <rFont val="Times New Roman"/>
        <charset val="134"/>
      </rPr>
      <t>”</t>
    </r>
  </si>
  <si>
    <t>040803003001</t>
  </si>
  <si>
    <r>
      <rPr>
        <sz val="10"/>
        <rFont val="宋体"/>
        <charset val="134"/>
      </rPr>
      <t>管线</t>
    </r>
  </si>
  <si>
    <r>
      <rPr>
        <sz val="10"/>
        <rFont val="宋体"/>
        <charset val="134"/>
      </rPr>
      <t>电缆排管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</si>
  <si>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110PE</t>
    </r>
    <r>
      <rPr>
        <sz val="10"/>
        <rFont val="宋体"/>
        <charset val="134"/>
      </rPr>
      <t>管</t>
    </r>
    <r>
      <rPr>
        <sz val="10"/>
        <rFont val="Times New Roman"/>
        <charset val="134"/>
      </rPr>
      <t xml:space="preserve"> </t>
    </r>
    <r>
      <rPr>
        <sz val="10"/>
        <rFont val="宋体"/>
        <charset val="134"/>
      </rPr>
      <t>壁厚不低于</t>
    </r>
    <r>
      <rPr>
        <sz val="10"/>
        <rFont val="Times New Roman"/>
        <charset val="134"/>
      </rPr>
      <t>5.0mm
2.</t>
    </r>
    <r>
      <rPr>
        <sz val="10"/>
        <rFont val="宋体"/>
        <charset val="134"/>
      </rPr>
      <t>排管排列形式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每层</t>
    </r>
    <r>
      <rPr>
        <sz val="10"/>
        <rFont val="Times New Roman"/>
        <charset val="134"/>
      </rPr>
      <t>3</t>
    </r>
    <r>
      <rPr>
        <sz val="10"/>
        <rFont val="宋体"/>
        <charset val="134"/>
      </rPr>
      <t>根，共</t>
    </r>
    <r>
      <rPr>
        <sz val="10"/>
        <rFont val="Times New Roman"/>
        <charset val="134"/>
      </rPr>
      <t>2</t>
    </r>
    <r>
      <rPr>
        <sz val="10"/>
        <rFont val="宋体"/>
        <charset val="134"/>
      </rPr>
      <t>层</t>
    </r>
  </si>
  <si>
    <r>
      <rPr>
        <sz val="10"/>
        <rFont val="宋体"/>
        <charset val="134"/>
      </rPr>
      <t>￠</t>
    </r>
    <r>
      <rPr>
        <sz val="10"/>
        <rFont val="Times New Roman"/>
        <charset val="134"/>
      </rPr>
      <t>110PE</t>
    </r>
    <r>
      <rPr>
        <sz val="10"/>
        <rFont val="宋体"/>
        <charset val="134"/>
      </rPr>
      <t>管</t>
    </r>
  </si>
  <si>
    <t>聚乙烯管</t>
  </si>
  <si>
    <t>040803003002</t>
  </si>
  <si>
    <t>电缆排管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</si>
  <si>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:SC100</t>
    </r>
    <r>
      <rPr>
        <sz val="10"/>
        <rFont val="宋体"/>
        <charset val="134"/>
      </rPr>
      <t>镀锌钢管</t>
    </r>
    <r>
      <rPr>
        <sz val="10"/>
        <rFont val="Times New Roman"/>
        <charset val="134"/>
      </rPr>
      <t xml:space="preserve"> </t>
    </r>
    <r>
      <rPr>
        <sz val="10"/>
        <rFont val="宋体"/>
        <charset val="134"/>
      </rPr>
      <t>壁厚不低于</t>
    </r>
    <r>
      <rPr>
        <sz val="10"/>
        <rFont val="Times New Roman"/>
        <charset val="134"/>
      </rPr>
      <t>4.0mm
2.</t>
    </r>
    <r>
      <rPr>
        <sz val="10"/>
        <rFont val="宋体"/>
        <charset val="134"/>
      </rPr>
      <t>排管排列形式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每层</t>
    </r>
    <r>
      <rPr>
        <sz val="10"/>
        <rFont val="Times New Roman"/>
        <charset val="134"/>
      </rPr>
      <t>3</t>
    </r>
    <r>
      <rPr>
        <sz val="10"/>
        <rFont val="宋体"/>
        <charset val="134"/>
      </rPr>
      <t>根，共</t>
    </r>
    <r>
      <rPr>
        <sz val="10"/>
        <rFont val="Times New Roman"/>
        <charset val="134"/>
      </rPr>
      <t>2</t>
    </r>
    <r>
      <rPr>
        <sz val="10"/>
        <rFont val="宋体"/>
        <charset val="134"/>
      </rPr>
      <t>层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过马路</t>
    </r>
  </si>
  <si>
    <r>
      <rPr>
        <sz val="10"/>
        <rFont val="Times New Roman"/>
        <charset val="134"/>
      </rPr>
      <t>SC100</t>
    </r>
    <r>
      <rPr>
        <sz val="10"/>
        <rFont val="宋体"/>
        <charset val="134"/>
      </rPr>
      <t>镀锌钢管</t>
    </r>
  </si>
  <si>
    <t>030411001001</t>
  </si>
  <si>
    <r>
      <rPr>
        <sz val="10"/>
        <rFont val="宋体"/>
        <charset val="134"/>
      </rPr>
      <t>配管</t>
    </r>
    <r>
      <rPr>
        <sz val="10"/>
        <rFont val="Times New Roman"/>
        <charset val="134"/>
      </rPr>
      <t xml:space="preserve"> PE50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</si>
  <si>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名称：配管</t>
    </r>
    <r>
      <rPr>
        <sz val="10"/>
        <rFont val="Times New Roman"/>
        <charset val="134"/>
      </rPr>
      <t>(</t>
    </r>
    <r>
      <rPr>
        <sz val="10"/>
        <rFont val="宋体"/>
        <charset val="134"/>
      </rPr>
      <t>硬弯管</t>
    </r>
    <r>
      <rPr>
        <sz val="10"/>
        <rFont val="Times New Roman"/>
        <charset val="134"/>
      </rPr>
      <t>)
2.</t>
    </r>
    <r>
      <rPr>
        <sz val="10"/>
        <rFont val="宋体"/>
        <charset val="134"/>
      </rPr>
      <t>规格：</t>
    </r>
    <r>
      <rPr>
        <sz val="10"/>
        <rFont val="Times New Roman"/>
        <charset val="134"/>
      </rPr>
      <t>PE50
3.</t>
    </r>
    <r>
      <rPr>
        <sz val="10"/>
        <rFont val="宋体"/>
        <charset val="134"/>
      </rPr>
      <t>敷设形式：埋地敷设</t>
    </r>
  </si>
  <si>
    <r>
      <rPr>
        <sz val="10"/>
        <rFont val="Times New Roman"/>
        <charset val="134"/>
      </rPr>
      <t>PE50</t>
    </r>
    <r>
      <rPr>
        <sz val="10"/>
        <rFont val="宋体"/>
        <charset val="134"/>
      </rPr>
      <t>硬弯管</t>
    </r>
  </si>
  <si>
    <t>040504001023</t>
  </si>
  <si>
    <r>
      <rPr>
        <sz val="10"/>
        <rFont val="宋体"/>
        <charset val="134"/>
      </rPr>
      <t>路灯接线井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</si>
  <si>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垫层、基础材质及厚度</t>
    </r>
    <r>
      <rPr>
        <sz val="10"/>
        <rFont val="Times New Roman"/>
        <charset val="134"/>
      </rPr>
      <t>:C15</t>
    </r>
    <r>
      <rPr>
        <sz val="10"/>
        <rFont val="宋体"/>
        <charset val="134"/>
      </rPr>
      <t>砼垫层</t>
    </r>
    <r>
      <rPr>
        <sz val="10"/>
        <rFont val="Times New Roman"/>
        <charset val="134"/>
      </rPr>
      <t xml:space="preserve"> 200mm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砌筑材料品种、规格、强度等级</t>
    </r>
    <r>
      <rPr>
        <sz val="10"/>
        <rFont val="Times New Roman"/>
        <charset val="134"/>
      </rPr>
      <t>:MU20</t>
    </r>
    <r>
      <rPr>
        <sz val="10"/>
        <rFont val="宋体"/>
        <charset val="134"/>
      </rPr>
      <t>烧结普通砖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勾缝、抹面要求</t>
    </r>
    <r>
      <rPr>
        <sz val="10"/>
        <rFont val="Times New Roman"/>
        <charset val="134"/>
      </rPr>
      <t>:1:3</t>
    </r>
    <r>
      <rPr>
        <sz val="10"/>
        <rFont val="宋体"/>
        <charset val="134"/>
      </rPr>
      <t>水泥砂浆粉面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砂浆强度等级、配合比</t>
    </r>
    <r>
      <rPr>
        <sz val="10"/>
        <rFont val="Times New Roman"/>
        <charset val="134"/>
      </rPr>
      <t>:M10</t>
    </r>
    <r>
      <rPr>
        <sz val="10"/>
        <rFont val="宋体"/>
        <charset val="134"/>
      </rPr>
      <t>水泥砂浆砌筑</t>
    </r>
    <r>
      <rPr>
        <sz val="10"/>
        <rFont val="Times New Roman"/>
        <charset val="134"/>
      </rPr>
      <t>,</t>
    </r>
    <r>
      <rPr>
        <sz val="10"/>
        <rFont val="宋体"/>
        <charset val="134"/>
      </rPr>
      <t>砌体质量等级为</t>
    </r>
    <r>
      <rPr>
        <sz val="10"/>
        <rFont val="Times New Roman"/>
        <charset val="134"/>
      </rPr>
      <t>B</t>
    </r>
    <r>
      <rPr>
        <sz val="10"/>
        <rFont val="宋体"/>
        <charset val="134"/>
      </rPr>
      <t>级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盖板材质、规格</t>
    </r>
    <r>
      <rPr>
        <sz val="10"/>
        <rFont val="Times New Roman"/>
        <charset val="134"/>
      </rPr>
      <t>:C30</t>
    </r>
    <r>
      <rPr>
        <sz val="10"/>
        <rFont val="宋体"/>
        <charset val="134"/>
      </rPr>
      <t>砼盖板</t>
    </r>
    <r>
      <rPr>
        <sz val="10"/>
        <rFont val="Times New Roman"/>
        <charset val="134"/>
      </rPr>
      <t xml:space="preserve"> 120mm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 xml:space="preserve">
6.</t>
    </r>
    <r>
      <rPr>
        <sz val="10"/>
        <rFont val="宋体"/>
        <charset val="134"/>
      </rPr>
      <t>井盖、井圈材质及规格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铰链型球墨铸铁无噪声弹片防盗井盖</t>
    </r>
    <r>
      <rPr>
        <sz val="10"/>
        <rFont val="Times New Roman"/>
        <charset val="134"/>
      </rPr>
      <t>φ650</t>
    </r>
  </si>
  <si>
    <r>
      <rPr>
        <sz val="10"/>
        <rFont val="Times New Roman"/>
        <charset val="134"/>
      </rPr>
      <t>C15</t>
    </r>
    <r>
      <rPr>
        <sz val="10"/>
        <rFont val="宋体"/>
        <charset val="134"/>
      </rPr>
      <t>砼垫层，</t>
    </r>
    <r>
      <rPr>
        <sz val="10"/>
        <rFont val="Times New Roman"/>
        <charset val="134"/>
      </rPr>
      <t>MU20</t>
    </r>
    <r>
      <rPr>
        <sz val="10"/>
        <rFont val="宋体"/>
        <charset val="134"/>
      </rPr>
      <t>烧结普通砖，水泥砂浆粉面，</t>
    </r>
    <r>
      <rPr>
        <sz val="10"/>
        <rFont val="Times New Roman"/>
        <charset val="134"/>
      </rPr>
      <t>C30</t>
    </r>
    <r>
      <rPr>
        <sz val="10"/>
        <rFont val="宋体"/>
        <charset val="134"/>
      </rPr>
      <t>砼盖板，铰链型球墨铸铁无噪声弹片防盗井盖</t>
    </r>
    <r>
      <rPr>
        <sz val="10"/>
        <rFont val="Times New Roman"/>
        <charset val="134"/>
      </rPr>
      <t>φ650</t>
    </r>
  </si>
  <si>
    <t>问题十一：路灯接线井工程量表</t>
  </si>
  <si>
    <r>
      <rPr>
        <sz val="10.5"/>
        <rFont val="Times New Roman"/>
        <charset val="134"/>
      </rPr>
      <t xml:space="preserve">C15 </t>
    </r>
    <r>
      <rPr>
        <sz val="10.5"/>
        <rFont val="宋体"/>
        <charset val="134"/>
      </rPr>
      <t>混凝土垫层</t>
    </r>
  </si>
  <si>
    <r>
      <rPr>
        <sz val="10.5"/>
        <rFont val="Times New Roman"/>
        <charset val="134"/>
      </rPr>
      <t>M10</t>
    </r>
    <r>
      <rPr>
        <sz val="10.5"/>
        <rFont val="宋体"/>
        <charset val="134"/>
      </rPr>
      <t>水泥砂浆浆砌砖</t>
    </r>
  </si>
  <si>
    <r>
      <rPr>
        <sz val="10.5"/>
        <rFont val="宋体"/>
        <charset val="134"/>
      </rPr>
      <t>砂砾石</t>
    </r>
  </si>
  <si>
    <t>m³</t>
  </si>
  <si>
    <r>
      <rPr>
        <sz val="10.5"/>
        <rFont val="Times New Roman"/>
        <charset val="134"/>
      </rPr>
      <t>c30</t>
    </r>
    <r>
      <rPr>
        <sz val="10.5"/>
        <rFont val="宋体"/>
        <charset val="134"/>
      </rPr>
      <t>混凝土</t>
    </r>
  </si>
  <si>
    <r>
      <rPr>
        <sz val="10.5"/>
        <rFont val="宋体"/>
        <charset val="134"/>
      </rPr>
      <t>钢筋：型号</t>
    </r>
    <r>
      <rPr>
        <sz val="10.5"/>
        <rFont val="Times New Roman"/>
        <charset val="134"/>
      </rPr>
      <t>φ12</t>
    </r>
  </si>
  <si>
    <t>040504001024</t>
  </si>
  <si>
    <t>过路检修井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</si>
  <si>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垫层、基础材质及厚度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底部铺沙</t>
    </r>
    <r>
      <rPr>
        <sz val="10"/>
        <rFont val="Times New Roman"/>
        <charset val="134"/>
      </rPr>
      <t xml:space="preserve"> 100mm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砌筑材料品种、规格、强度等级</t>
    </r>
    <r>
      <rPr>
        <sz val="10"/>
        <rFont val="Times New Roman"/>
        <charset val="134"/>
      </rPr>
      <t>:MU20</t>
    </r>
    <r>
      <rPr>
        <sz val="10"/>
        <rFont val="宋体"/>
        <charset val="134"/>
      </rPr>
      <t>烧结普通砖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勾缝、抹面要求</t>
    </r>
    <r>
      <rPr>
        <sz val="10"/>
        <rFont val="Times New Roman"/>
        <charset val="134"/>
      </rPr>
      <t>:10mm</t>
    </r>
    <r>
      <rPr>
        <sz val="10"/>
        <rFont val="宋体"/>
        <charset val="134"/>
      </rPr>
      <t>粗粉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砂浆强度等级、配合比</t>
    </r>
    <r>
      <rPr>
        <sz val="10"/>
        <rFont val="Times New Roman"/>
        <charset val="134"/>
      </rPr>
      <t>:M10</t>
    </r>
    <r>
      <rPr>
        <sz val="10"/>
        <rFont val="宋体"/>
        <charset val="134"/>
      </rPr>
      <t>水泥砂浆砌筑</t>
    </r>
    <r>
      <rPr>
        <sz val="10"/>
        <rFont val="Times New Roman"/>
        <charset val="134"/>
      </rPr>
      <t>,</t>
    </r>
    <r>
      <rPr>
        <sz val="10"/>
        <rFont val="宋体"/>
        <charset val="134"/>
      </rPr>
      <t>砌体质量等级为</t>
    </r>
    <r>
      <rPr>
        <sz val="10"/>
        <rFont val="Times New Roman"/>
        <charset val="134"/>
      </rPr>
      <t>B</t>
    </r>
    <r>
      <rPr>
        <sz val="10"/>
        <rFont val="宋体"/>
        <charset val="134"/>
      </rPr>
      <t>级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井盖、井圈材质及规格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铸铁电缆井盖</t>
    </r>
  </si>
  <si>
    <r>
      <rPr>
        <sz val="10"/>
        <rFont val="Times New Roman"/>
        <charset val="134"/>
      </rPr>
      <t>MU20</t>
    </r>
    <r>
      <rPr>
        <sz val="10"/>
        <rFont val="宋体"/>
        <charset val="134"/>
      </rPr>
      <t>烧结普通砖，</t>
    </r>
    <r>
      <rPr>
        <sz val="10"/>
        <rFont val="Times New Roman"/>
        <charset val="134"/>
      </rPr>
      <t>10mm</t>
    </r>
    <r>
      <rPr>
        <sz val="10"/>
        <rFont val="宋体"/>
        <charset val="134"/>
      </rPr>
      <t>粗粉，</t>
    </r>
    <r>
      <rPr>
        <sz val="10"/>
        <rFont val="Times New Roman"/>
        <charset val="134"/>
      </rPr>
      <t>M10</t>
    </r>
    <r>
      <rPr>
        <sz val="10"/>
        <rFont val="宋体"/>
        <charset val="134"/>
      </rPr>
      <t>水泥砂浆砌筑，铸铁电缆井盖</t>
    </r>
  </si>
  <si>
    <t>问题十二：过路检修井工程量表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</si>
  <si>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名称：挖沟槽土方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土质类别：一般土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</si>
  <si>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名称：机械回填土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</si>
  <si>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名称：包管细沙</t>
    </r>
  </si>
  <si>
    <t>030413004001</t>
  </si>
  <si>
    <r>
      <rPr>
        <sz val="10"/>
        <rFont val="宋体"/>
        <charset val="134"/>
      </rPr>
      <t>管道包封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</si>
  <si>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管道包封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混凝土强度等级</t>
    </r>
    <r>
      <rPr>
        <sz val="10"/>
        <rFont val="Times New Roman"/>
        <charset val="134"/>
      </rPr>
      <t>:C20</t>
    </r>
  </si>
  <si>
    <t>040803001001</t>
  </si>
  <si>
    <r>
      <rPr>
        <sz val="10"/>
        <rFont val="宋体"/>
        <charset val="134"/>
      </rPr>
      <t>电缆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</si>
  <si>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干线电缆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型号</t>
    </r>
    <r>
      <rPr>
        <sz val="10"/>
        <rFont val="Times New Roman"/>
        <charset val="134"/>
      </rPr>
      <t>:YJV-0.6/1KV,4*16
3.</t>
    </r>
    <r>
      <rPr>
        <sz val="10"/>
        <rFont val="宋体"/>
        <charset val="134"/>
      </rPr>
      <t>敷设方式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穿管敷设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机动</t>
    </r>
    <r>
      <rPr>
        <sz val="10"/>
        <rFont val="Times New Roman"/>
        <charset val="134"/>
      </rPr>
      <t>+</t>
    </r>
    <r>
      <rPr>
        <sz val="10"/>
        <rFont val="宋体"/>
        <charset val="134"/>
      </rPr>
      <t>非机动车道照明干线</t>
    </r>
  </si>
  <si>
    <r>
      <rPr>
        <sz val="10"/>
        <rFont val="Times New Roman"/>
        <charset val="134"/>
      </rPr>
      <t>YJV-0.6/1KV,4*16</t>
    </r>
    <r>
      <rPr>
        <sz val="10"/>
        <rFont val="宋体"/>
        <charset val="134"/>
      </rPr>
      <t>电缆</t>
    </r>
  </si>
  <si>
    <t>kg CO2/m</t>
  </si>
  <si>
    <t>040803001002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</si>
  <si>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分支电缆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型号</t>
    </r>
    <r>
      <rPr>
        <sz val="10"/>
        <rFont val="Times New Roman"/>
        <charset val="134"/>
      </rPr>
      <t>:YJV-0.6/1KV,2*4
3.</t>
    </r>
    <r>
      <rPr>
        <sz val="10"/>
        <rFont val="宋体"/>
        <charset val="134"/>
      </rPr>
      <t>敷设方式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穿管敷设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穿管敷设</t>
    </r>
    <r>
      <rPr>
        <sz val="10"/>
        <rFont val="Times New Roman"/>
        <charset val="134"/>
      </rPr>
      <t>;</t>
    </r>
    <r>
      <rPr>
        <sz val="10"/>
        <rFont val="宋体"/>
        <charset val="134"/>
      </rPr>
      <t>电源干线引至空开盒</t>
    </r>
  </si>
  <si>
    <r>
      <rPr>
        <sz val="10"/>
        <rFont val="Times New Roman"/>
        <charset val="134"/>
      </rPr>
      <t>YJV-0.6/1KV,2*4</t>
    </r>
    <r>
      <rPr>
        <sz val="10"/>
        <rFont val="宋体"/>
        <charset val="134"/>
      </rPr>
      <t>电缆</t>
    </r>
  </si>
  <si>
    <t>040803001003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</si>
  <si>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接地电缆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型号</t>
    </r>
    <r>
      <rPr>
        <sz val="10"/>
        <rFont val="Times New Roman"/>
        <charset val="134"/>
      </rPr>
      <t>:YJV-0.6/1KV,1*4
3.</t>
    </r>
    <r>
      <rPr>
        <sz val="10"/>
        <rFont val="宋体"/>
        <charset val="134"/>
      </rPr>
      <t>敷设方式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穿管敷设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穿管敷设</t>
    </r>
    <r>
      <rPr>
        <sz val="10"/>
        <rFont val="Times New Roman"/>
        <charset val="134"/>
      </rPr>
      <t>;</t>
    </r>
    <r>
      <rPr>
        <sz val="10"/>
        <rFont val="宋体"/>
        <charset val="134"/>
      </rPr>
      <t>接地干线引至灯杆接地端子</t>
    </r>
  </si>
  <si>
    <r>
      <rPr>
        <sz val="10"/>
        <rFont val="Times New Roman"/>
        <charset val="134"/>
      </rPr>
      <t>YJV-0.6/1KV,1*4</t>
    </r>
    <r>
      <rPr>
        <sz val="10"/>
        <rFont val="宋体"/>
        <charset val="134"/>
      </rPr>
      <t>电缆</t>
    </r>
  </si>
  <si>
    <t>030408006001</t>
  </si>
  <si>
    <r>
      <rPr>
        <sz val="10"/>
        <rFont val="宋体"/>
        <charset val="134"/>
      </rPr>
      <t>电缆头</t>
    </r>
    <r>
      <rPr>
        <sz val="10"/>
        <rFont val="Times New Roman"/>
        <charset val="134"/>
      </rPr>
      <t>16mm2</t>
    </r>
    <r>
      <rPr>
        <sz val="10"/>
        <color rgb="FFFF0000"/>
        <rFont val="宋体"/>
        <charset val="134"/>
      </rPr>
      <t>【忽略】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</si>
  <si>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名称：热缩式电力电缆中间头：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规格：</t>
    </r>
    <r>
      <rPr>
        <sz val="10"/>
        <rFont val="Times New Roman"/>
        <charset val="134"/>
      </rPr>
      <t>16mm2</t>
    </r>
  </si>
  <si>
    <r>
      <rPr>
        <sz val="10"/>
        <rFont val="Times New Roman"/>
        <charset val="134"/>
      </rPr>
      <t>16mm2</t>
    </r>
    <r>
      <rPr>
        <sz val="10"/>
        <rFont val="宋体"/>
        <charset val="134"/>
      </rPr>
      <t>热缩式电力电缆中间头</t>
    </r>
  </si>
  <si>
    <t>040804002001</t>
  </si>
  <si>
    <r>
      <rPr>
        <sz val="10"/>
        <rFont val="宋体"/>
        <charset val="134"/>
      </rPr>
      <t>配线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</si>
  <si>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灯杆引上线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型号</t>
    </r>
    <r>
      <rPr>
        <sz val="10"/>
        <rFont val="Times New Roman"/>
        <charset val="134"/>
      </rPr>
      <t>: BVV-450/750V 3x2.5
3.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接灯线</t>
    </r>
  </si>
  <si>
    <r>
      <rPr>
        <sz val="10"/>
        <rFont val="Times New Roman"/>
        <charset val="134"/>
      </rPr>
      <t>BVV-450/750V 3x2.5</t>
    </r>
    <r>
      <rPr>
        <sz val="10"/>
        <rFont val="宋体"/>
        <charset val="134"/>
      </rPr>
      <t>灯杆引上线</t>
    </r>
  </si>
  <si>
    <t>030408011001</t>
  </si>
  <si>
    <r>
      <rPr>
        <sz val="10"/>
        <rFont val="宋体"/>
        <charset val="134"/>
      </rPr>
      <t>电缆分支箱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</si>
  <si>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电缆穿刺线夹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型号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单相</t>
    </r>
  </si>
  <si>
    <t>电缆穿刺线夹</t>
  </si>
  <si>
    <t>040804004001</t>
  </si>
  <si>
    <r>
      <rPr>
        <sz val="10"/>
        <rFont val="宋体"/>
        <charset val="134"/>
      </rPr>
      <t>接线盒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</si>
  <si>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电缆灌胶盒【忽略】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</t>
    </r>
    <r>
      <rPr>
        <sz val="10"/>
        <rFont val="Times New Roman"/>
        <charset val="134"/>
      </rPr>
      <t>:MM-5-4D</t>
    </r>
  </si>
  <si>
    <t>电缆灌胶盒</t>
  </si>
  <si>
    <r>
      <rPr>
        <sz val="10"/>
        <rFont val="宋体"/>
        <charset val="134"/>
      </rPr>
      <t>聚丙烯</t>
    </r>
  </si>
  <si>
    <t>040801029001</t>
  </si>
  <si>
    <r>
      <rPr>
        <sz val="10"/>
        <rFont val="宋体"/>
        <charset val="134"/>
      </rPr>
      <t>空开盒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</si>
  <si>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路灯末端微断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</t>
    </r>
    <r>
      <rPr>
        <sz val="10"/>
        <rFont val="Times New Roman"/>
        <charset val="134"/>
      </rPr>
      <t>:VigiiC65H/C10A/1P+N/30mA</t>
    </r>
  </si>
  <si>
    <r>
      <rPr>
        <sz val="10"/>
        <rFont val="宋体"/>
        <charset val="134"/>
      </rPr>
      <t>线路防盗模块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</si>
  <si>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线路防盗模块</t>
    </r>
  </si>
  <si>
    <r>
      <rPr>
        <sz val="10"/>
        <rFont val="宋体"/>
        <charset val="134"/>
      </rPr>
      <t>路灯设施编号牌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</si>
  <si>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路灯设施编号牌</t>
    </r>
  </si>
  <si>
    <t>040806001001</t>
  </si>
  <si>
    <r>
      <rPr>
        <sz val="10"/>
        <rFont val="宋体"/>
        <charset val="134"/>
      </rPr>
      <t>防雷接地、系统调试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</si>
  <si>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角钢垂直接地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</t>
    </r>
    <r>
      <rPr>
        <sz val="10"/>
        <rFont val="Times New Roman"/>
        <charset val="134"/>
      </rPr>
      <t>:L50*5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L=2.5m
3.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路灯基础、箱变基础</t>
    </r>
  </si>
  <si>
    <r>
      <rPr>
        <sz val="10"/>
        <rFont val="宋体"/>
        <charset val="134"/>
      </rPr>
      <t>角钢</t>
    </r>
  </si>
  <si>
    <t>040806002001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</si>
  <si>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镀锌扁钢水平接地及引下线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</t>
    </r>
    <r>
      <rPr>
        <sz val="10"/>
        <rFont val="Times New Roman"/>
        <charset val="134"/>
      </rPr>
      <t>: -40*4
3.</t>
    </r>
    <r>
      <rPr>
        <sz val="10"/>
        <rFont val="宋体"/>
        <charset val="134"/>
      </rPr>
      <t>部位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路灯基础、箱变基础</t>
    </r>
  </si>
  <si>
    <r>
      <rPr>
        <sz val="10"/>
        <rFont val="宋体"/>
        <charset val="134"/>
      </rPr>
      <t>镀锌扁钢</t>
    </r>
  </si>
  <si>
    <t>040807003001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</si>
  <si>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接地调试</t>
    </r>
  </si>
  <si>
    <r>
      <rPr>
        <sz val="10"/>
        <rFont val="宋体"/>
        <charset val="134"/>
      </rPr>
      <t>交通标志标线工程</t>
    </r>
  </si>
  <si>
    <r>
      <rPr>
        <sz val="10"/>
        <rFont val="宋体"/>
        <charset val="134"/>
      </rPr>
      <t>悬臂式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</si>
  <si>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密实度要求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详见施工图设计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填方材料品种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利用基坑土土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部位：标志牌基础</t>
    </r>
  </si>
  <si>
    <t>040205004006</t>
  </si>
  <si>
    <r>
      <rPr>
        <sz val="10"/>
        <rFont val="宋体"/>
        <charset val="134"/>
      </rPr>
      <t>标志板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</si>
  <si>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交叉口指路标志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材质、规格尺寸</t>
    </r>
    <r>
      <rPr>
        <sz val="10"/>
        <rFont val="Times New Roman"/>
        <charset val="134"/>
      </rPr>
      <t>:5000mm*2500mm*3mm
3.</t>
    </r>
    <r>
      <rPr>
        <sz val="10"/>
        <rFont val="宋体"/>
        <charset val="134"/>
      </rPr>
      <t>板面反光膜等级</t>
    </r>
    <r>
      <rPr>
        <sz val="10"/>
        <rFont val="Times New Roman"/>
        <charset val="134"/>
      </rPr>
      <t>:IⅤ</t>
    </r>
    <r>
      <rPr>
        <sz val="10"/>
        <rFont val="宋体"/>
        <charset val="134"/>
      </rPr>
      <t>类反光膜</t>
    </r>
  </si>
  <si>
    <r>
      <rPr>
        <sz val="10"/>
        <rFont val="Times New Roman"/>
        <charset val="134"/>
      </rPr>
      <t>5000mm*2500mm*3mmIⅤ</t>
    </r>
    <r>
      <rPr>
        <sz val="10"/>
        <rFont val="宋体"/>
        <charset val="134"/>
      </rPr>
      <t>类反光膜</t>
    </r>
  </si>
  <si>
    <r>
      <rPr>
        <sz val="10"/>
        <rFont val="宋体"/>
        <charset val="134"/>
      </rPr>
      <t>铝板带</t>
    </r>
  </si>
  <si>
    <t>040205003006</t>
  </si>
  <si>
    <t>标杆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</si>
  <si>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:5000*2500</t>
    </r>
    <r>
      <rPr>
        <sz val="10"/>
        <rFont val="宋体"/>
        <charset val="134"/>
      </rPr>
      <t>标志单悬杆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热镀锌钢管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规格尺寸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325mm*12mm*8200mm
4.</t>
    </r>
    <r>
      <rPr>
        <sz val="10"/>
        <rFont val="宋体"/>
        <charset val="134"/>
      </rPr>
      <t>基础、垫层</t>
    </r>
    <r>
      <rPr>
        <sz val="10"/>
        <rFont val="Times New Roman"/>
        <charset val="134"/>
      </rPr>
      <t>:C30,1600mm*2600mm*2400mm
5.</t>
    </r>
    <r>
      <rPr>
        <sz val="10"/>
        <rFont val="宋体"/>
        <charset val="134"/>
      </rPr>
      <t>结构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悬臂式标志结构设计图</t>
    </r>
    <r>
      <rPr>
        <sz val="10"/>
        <rFont val="Times New Roman"/>
        <charset val="134"/>
      </rPr>
      <t>”
6.</t>
    </r>
    <r>
      <rPr>
        <sz val="10"/>
        <rFont val="宋体"/>
        <charset val="134"/>
      </rPr>
      <t>基础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悬臂式标志基础（二）</t>
    </r>
    <r>
      <rPr>
        <sz val="10"/>
        <rFont val="Times New Roman"/>
        <charset val="134"/>
      </rPr>
      <t>”</t>
    </r>
  </si>
  <si>
    <r>
      <rPr>
        <sz val="10"/>
        <rFont val="宋体"/>
        <charset val="134"/>
      </rPr>
      <t>热镀锌钢管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</si>
  <si>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构件类型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标志牌基础模板</t>
    </r>
  </si>
  <si>
    <t>040205004011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</si>
  <si>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车道指示标志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材质、规格尺寸</t>
    </r>
    <r>
      <rPr>
        <sz val="10"/>
        <rFont val="Times New Roman"/>
        <charset val="134"/>
      </rPr>
      <t>:4000mm*2000mm*3mm
3.</t>
    </r>
    <r>
      <rPr>
        <sz val="10"/>
        <rFont val="宋体"/>
        <charset val="134"/>
      </rPr>
      <t>板面反光膜等级</t>
    </r>
    <r>
      <rPr>
        <sz val="10"/>
        <rFont val="Times New Roman"/>
        <charset val="134"/>
      </rPr>
      <t>:IⅤ</t>
    </r>
    <r>
      <rPr>
        <sz val="10"/>
        <rFont val="宋体"/>
        <charset val="134"/>
      </rPr>
      <t>类反光膜</t>
    </r>
  </si>
  <si>
    <r>
      <rPr>
        <sz val="10"/>
        <rFont val="Times New Roman"/>
        <charset val="134"/>
      </rPr>
      <t>4000mm*2000mm*3mmIⅤ</t>
    </r>
    <r>
      <rPr>
        <sz val="10"/>
        <rFont val="宋体"/>
        <charset val="134"/>
      </rPr>
      <t>类反光膜</t>
    </r>
  </si>
  <si>
    <t>040205003007</t>
  </si>
  <si>
    <r>
      <rPr>
        <sz val="10"/>
        <rFont val="宋体"/>
        <charset val="134"/>
      </rPr>
      <t>标杆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</si>
  <si>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:4000*2000</t>
    </r>
    <r>
      <rPr>
        <sz val="10"/>
        <rFont val="宋体"/>
        <charset val="134"/>
      </rPr>
      <t>标志单悬杆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热镀锌钢管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规格尺寸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273mm*10mm*7800mm
4.</t>
    </r>
    <r>
      <rPr>
        <sz val="10"/>
        <rFont val="宋体"/>
        <charset val="134"/>
      </rPr>
      <t>基础、垫层</t>
    </r>
    <r>
      <rPr>
        <sz val="10"/>
        <rFont val="Times New Roman"/>
        <charset val="134"/>
      </rPr>
      <t>:C30,1400mm*2200mm*2000mm
5.</t>
    </r>
    <r>
      <rPr>
        <sz val="10"/>
        <rFont val="宋体"/>
        <charset val="134"/>
      </rPr>
      <t>结构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悬臂式标志结构设计图</t>
    </r>
    <r>
      <rPr>
        <sz val="10"/>
        <rFont val="Times New Roman"/>
        <charset val="134"/>
      </rPr>
      <t>”
6.</t>
    </r>
    <r>
      <rPr>
        <sz val="10"/>
        <rFont val="宋体"/>
        <charset val="134"/>
      </rPr>
      <t>基础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悬臂式标志基础（一）</t>
    </r>
    <r>
      <rPr>
        <sz val="10"/>
        <rFont val="Times New Roman"/>
        <charset val="134"/>
      </rPr>
      <t>”</t>
    </r>
  </si>
  <si>
    <t>040205004008</t>
  </si>
  <si>
    <r>
      <rPr>
        <sz val="10"/>
        <rFont val="宋体"/>
        <charset val="134"/>
      </rPr>
      <t>附着式</t>
    </r>
  </si>
  <si>
    <t>标志板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</si>
  <si>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公交车站标志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材质、规格尺寸</t>
    </r>
    <r>
      <rPr>
        <sz val="10"/>
        <rFont val="Times New Roman"/>
        <charset val="134"/>
      </rPr>
      <t>:800mm*800mm*3mm
3.</t>
    </r>
    <r>
      <rPr>
        <sz val="10"/>
        <rFont val="宋体"/>
        <charset val="134"/>
      </rPr>
      <t>板面反光膜等级</t>
    </r>
    <r>
      <rPr>
        <sz val="10"/>
        <rFont val="Times New Roman"/>
        <charset val="134"/>
      </rPr>
      <t>:Ⅳ</t>
    </r>
    <r>
      <rPr>
        <sz val="10"/>
        <rFont val="宋体"/>
        <charset val="134"/>
      </rPr>
      <t>类反光膜</t>
    </r>
  </si>
  <si>
    <r>
      <rPr>
        <sz val="10"/>
        <rFont val="Times New Roman"/>
        <charset val="134"/>
      </rPr>
      <t>800mm*800mm*3mmⅣ</t>
    </r>
    <r>
      <rPr>
        <sz val="10"/>
        <rFont val="宋体"/>
        <charset val="134"/>
      </rPr>
      <t>类反光膜</t>
    </r>
  </si>
  <si>
    <t>040205004007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</si>
  <si>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道路名标志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材质、规格尺寸</t>
    </r>
    <r>
      <rPr>
        <sz val="10"/>
        <rFont val="Times New Roman"/>
        <charset val="134"/>
      </rPr>
      <t>:2-1500mm*500mm*3mm
3.</t>
    </r>
    <r>
      <rPr>
        <sz val="10"/>
        <rFont val="宋体"/>
        <charset val="134"/>
      </rPr>
      <t>板面反光膜等级</t>
    </r>
    <r>
      <rPr>
        <sz val="10"/>
        <rFont val="Times New Roman"/>
        <charset val="134"/>
      </rPr>
      <t>:Ⅳ</t>
    </r>
    <r>
      <rPr>
        <sz val="10"/>
        <rFont val="宋体"/>
        <charset val="134"/>
      </rPr>
      <t>类反光膜</t>
    </r>
  </si>
  <si>
    <r>
      <rPr>
        <sz val="10"/>
        <rFont val="Times New Roman"/>
        <charset val="134"/>
      </rPr>
      <t>2-1500mm*500mm*3mmⅣ</t>
    </r>
    <r>
      <rPr>
        <sz val="10"/>
        <rFont val="宋体"/>
        <charset val="134"/>
      </rPr>
      <t>类反光膜</t>
    </r>
  </si>
  <si>
    <t>040205004017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</si>
  <si>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机非车道标志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材质、规格尺寸</t>
    </r>
    <r>
      <rPr>
        <sz val="10"/>
        <rFont val="Times New Roman"/>
        <charset val="134"/>
      </rPr>
      <t>:2-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800mm*3mm
3.</t>
    </r>
    <r>
      <rPr>
        <sz val="10"/>
        <rFont val="宋体"/>
        <charset val="134"/>
      </rPr>
      <t>板面反光膜等级</t>
    </r>
    <r>
      <rPr>
        <sz val="10"/>
        <rFont val="Times New Roman"/>
        <charset val="134"/>
      </rPr>
      <t>:Ⅳ</t>
    </r>
    <r>
      <rPr>
        <sz val="10"/>
        <rFont val="宋体"/>
        <charset val="134"/>
      </rPr>
      <t>类反光膜</t>
    </r>
  </si>
  <si>
    <r>
      <rPr>
        <sz val="10"/>
        <rFont val="Times New Roman"/>
        <charset val="134"/>
      </rPr>
      <t>2-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800mm*3mmⅣ</t>
    </r>
    <r>
      <rPr>
        <sz val="10"/>
        <rFont val="宋体"/>
        <charset val="134"/>
      </rPr>
      <t>类反光膜</t>
    </r>
  </si>
  <si>
    <t>040205004018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</si>
  <si>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机非车道标志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材质、规格尺寸</t>
    </r>
    <r>
      <rPr>
        <sz val="10"/>
        <rFont val="Times New Roman"/>
        <charset val="134"/>
      </rPr>
      <t>:3-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800mm*3mm
3.</t>
    </r>
    <r>
      <rPr>
        <sz val="10"/>
        <rFont val="宋体"/>
        <charset val="134"/>
      </rPr>
      <t>板面反光膜等级</t>
    </r>
    <r>
      <rPr>
        <sz val="10"/>
        <rFont val="Times New Roman"/>
        <charset val="134"/>
      </rPr>
      <t>:Ⅳ</t>
    </r>
    <r>
      <rPr>
        <sz val="10"/>
        <rFont val="宋体"/>
        <charset val="134"/>
      </rPr>
      <t>类反光膜</t>
    </r>
  </si>
  <si>
    <r>
      <rPr>
        <sz val="10"/>
        <rFont val="Times New Roman"/>
        <charset val="134"/>
      </rPr>
      <t>3-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800mm*3mmⅣ</t>
    </r>
    <r>
      <rPr>
        <sz val="10"/>
        <rFont val="宋体"/>
        <charset val="134"/>
      </rPr>
      <t>类反光膜</t>
    </r>
  </si>
  <si>
    <t>040205004019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</si>
  <si>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禁止左转标志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材质、规格尺寸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800mm*3mm
3.</t>
    </r>
    <r>
      <rPr>
        <sz val="10"/>
        <rFont val="宋体"/>
        <charset val="134"/>
      </rPr>
      <t>板面反光膜等级</t>
    </r>
    <r>
      <rPr>
        <sz val="10"/>
        <rFont val="Times New Roman"/>
        <charset val="134"/>
      </rPr>
      <t>:Ⅳ</t>
    </r>
    <r>
      <rPr>
        <sz val="10"/>
        <rFont val="宋体"/>
        <charset val="134"/>
      </rPr>
      <t>类反光膜</t>
    </r>
  </si>
  <si>
    <r>
      <rPr>
        <sz val="10"/>
        <rFont val="宋体"/>
        <charset val="134"/>
      </rPr>
      <t>￠</t>
    </r>
    <r>
      <rPr>
        <sz val="10"/>
        <rFont val="Times New Roman"/>
        <charset val="134"/>
      </rPr>
      <t>800mm*3mmⅣ</t>
    </r>
    <r>
      <rPr>
        <sz val="10"/>
        <rFont val="宋体"/>
        <charset val="134"/>
      </rPr>
      <t>类反光膜</t>
    </r>
  </si>
  <si>
    <t>040205004020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</si>
  <si>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限速、禁停标志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材质、规格尺寸</t>
    </r>
    <r>
      <rPr>
        <sz val="10"/>
        <rFont val="Times New Roman"/>
        <charset val="134"/>
      </rPr>
      <t>:2-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800mm*3mm
3.</t>
    </r>
    <r>
      <rPr>
        <sz val="10"/>
        <rFont val="宋体"/>
        <charset val="134"/>
      </rPr>
      <t>板面反光膜等级</t>
    </r>
    <r>
      <rPr>
        <sz val="10"/>
        <rFont val="Times New Roman"/>
        <charset val="134"/>
      </rPr>
      <t>:IⅤ</t>
    </r>
    <r>
      <rPr>
        <sz val="10"/>
        <rFont val="宋体"/>
        <charset val="134"/>
      </rPr>
      <t>类反光膜</t>
    </r>
  </si>
  <si>
    <t>040205004021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</si>
  <si>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交叉口指路标志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材质、规格尺寸</t>
    </r>
    <r>
      <rPr>
        <sz val="10"/>
        <rFont val="Times New Roman"/>
        <charset val="134"/>
      </rPr>
      <t>:4000mm*2000mm*3mm
3.</t>
    </r>
    <r>
      <rPr>
        <sz val="10"/>
        <rFont val="宋体"/>
        <charset val="134"/>
      </rPr>
      <t>板面反光膜等级</t>
    </r>
    <r>
      <rPr>
        <sz val="10"/>
        <rFont val="Times New Roman"/>
        <charset val="134"/>
      </rPr>
      <t>:IⅤ</t>
    </r>
    <r>
      <rPr>
        <sz val="10"/>
        <rFont val="宋体"/>
        <charset val="134"/>
      </rPr>
      <t>类反光膜</t>
    </r>
  </si>
  <si>
    <r>
      <rPr>
        <sz val="10"/>
        <rFont val="Times New Roman"/>
        <charset val="134"/>
      </rPr>
      <t>4000mm*2000mm*3mmⅣ</t>
    </r>
    <r>
      <rPr>
        <sz val="10"/>
        <rFont val="宋体"/>
        <charset val="134"/>
      </rPr>
      <t>类反光膜</t>
    </r>
  </si>
  <si>
    <t>kg CO10/kg</t>
  </si>
  <si>
    <t>040205006001</t>
  </si>
  <si>
    <r>
      <rPr>
        <sz val="10"/>
        <rFont val="宋体"/>
        <charset val="134"/>
      </rPr>
      <t>标线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</si>
  <si>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热熔型反光标线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工艺</t>
    </r>
    <r>
      <rPr>
        <sz val="10"/>
        <rFont val="Times New Roman"/>
        <charset val="134"/>
      </rPr>
      <t>:(2/4)</t>
    </r>
    <r>
      <rPr>
        <sz val="10"/>
        <rFont val="宋体"/>
        <charset val="134"/>
      </rPr>
      <t>虚线</t>
    </r>
    <r>
      <rPr>
        <sz val="10"/>
        <rFont val="Times New Roman"/>
        <charset val="134"/>
      </rPr>
      <t xml:space="preserve"> </t>
    </r>
    <r>
      <rPr>
        <sz val="10"/>
        <rFont val="宋体"/>
        <charset val="134"/>
      </rPr>
      <t>线宽</t>
    </r>
    <r>
      <rPr>
        <sz val="10"/>
        <rFont val="Times New Roman"/>
        <charset val="134"/>
      </rPr>
      <t>10CM
3.</t>
    </r>
    <r>
      <rPr>
        <sz val="10"/>
        <rFont val="宋体"/>
        <charset val="134"/>
      </rPr>
      <t>线型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可跨越同向车行道分界线</t>
    </r>
  </si>
  <si>
    <r>
      <rPr>
        <sz val="10"/>
        <rFont val="宋体"/>
        <charset val="134"/>
      </rPr>
      <t>线宽</t>
    </r>
    <r>
      <rPr>
        <sz val="10"/>
        <rFont val="Times New Roman"/>
        <charset val="134"/>
      </rPr>
      <t>10CM</t>
    </r>
    <r>
      <rPr>
        <sz val="10"/>
        <rFont val="宋体"/>
        <charset val="134"/>
      </rPr>
      <t>热熔型反光标线</t>
    </r>
  </si>
  <si>
    <r>
      <rPr>
        <sz val="10"/>
        <rFont val="宋体"/>
        <charset val="134"/>
      </rPr>
      <t>聚乙烯</t>
    </r>
  </si>
  <si>
    <t>040205006002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</si>
  <si>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热熔型反光标线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工艺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实线</t>
    </r>
    <r>
      <rPr>
        <sz val="10"/>
        <rFont val="Times New Roman"/>
        <charset val="134"/>
      </rPr>
      <t xml:space="preserve"> </t>
    </r>
    <r>
      <rPr>
        <sz val="10"/>
        <rFont val="宋体"/>
        <charset val="134"/>
      </rPr>
      <t>线宽</t>
    </r>
    <r>
      <rPr>
        <sz val="10"/>
        <rFont val="Times New Roman"/>
        <charset val="134"/>
      </rPr>
      <t>10CM
3.</t>
    </r>
    <r>
      <rPr>
        <sz val="10"/>
        <rFont val="宋体"/>
        <charset val="134"/>
      </rPr>
      <t>线型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车道边缘线</t>
    </r>
  </si>
  <si>
    <t>040205006003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</si>
  <si>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热熔型反光标线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工艺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实线</t>
    </r>
    <r>
      <rPr>
        <sz val="10"/>
        <rFont val="Times New Roman"/>
        <charset val="134"/>
      </rPr>
      <t xml:space="preserve"> </t>
    </r>
    <r>
      <rPr>
        <sz val="10"/>
        <rFont val="宋体"/>
        <charset val="134"/>
      </rPr>
      <t>线宽</t>
    </r>
    <r>
      <rPr>
        <sz val="10"/>
        <rFont val="Times New Roman"/>
        <charset val="134"/>
      </rPr>
      <t>30CM/10CM
3.</t>
    </r>
    <r>
      <rPr>
        <sz val="10"/>
        <rFont val="宋体"/>
        <charset val="134"/>
      </rPr>
      <t>线型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车道停止线</t>
    </r>
    <r>
      <rPr>
        <sz val="10"/>
        <rFont val="Times New Roman"/>
        <charset val="134"/>
      </rPr>
      <t>/</t>
    </r>
    <r>
      <rPr>
        <sz val="10"/>
        <rFont val="宋体"/>
        <charset val="134"/>
      </rPr>
      <t>导向车道线</t>
    </r>
  </si>
  <si>
    <r>
      <rPr>
        <sz val="10"/>
        <rFont val="宋体"/>
        <charset val="134"/>
      </rPr>
      <t>线宽</t>
    </r>
    <r>
      <rPr>
        <sz val="10"/>
        <rFont val="Times New Roman"/>
        <charset val="134"/>
      </rPr>
      <t>30CM/10CM</t>
    </r>
    <r>
      <rPr>
        <sz val="10"/>
        <rFont val="宋体"/>
        <charset val="134"/>
      </rPr>
      <t>热熔型反光标线</t>
    </r>
  </si>
  <si>
    <t>040205006004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</si>
  <si>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热熔型反光标线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工艺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实线</t>
    </r>
    <r>
      <rPr>
        <sz val="10"/>
        <rFont val="Times New Roman"/>
        <charset val="134"/>
      </rPr>
      <t xml:space="preserve"> </t>
    </r>
    <r>
      <rPr>
        <sz val="10"/>
        <rFont val="宋体"/>
        <charset val="134"/>
      </rPr>
      <t>线宽</t>
    </r>
    <r>
      <rPr>
        <sz val="10"/>
        <rFont val="Times New Roman"/>
        <charset val="134"/>
      </rPr>
      <t>40CM
3.</t>
    </r>
    <r>
      <rPr>
        <sz val="10"/>
        <rFont val="宋体"/>
        <charset val="134"/>
      </rPr>
      <t>线型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人形横道线</t>
    </r>
  </si>
  <si>
    <r>
      <rPr>
        <sz val="10"/>
        <rFont val="宋体"/>
        <charset val="134"/>
      </rPr>
      <t>线宽</t>
    </r>
    <r>
      <rPr>
        <sz val="10"/>
        <rFont val="Times New Roman"/>
        <charset val="134"/>
      </rPr>
      <t>40CM</t>
    </r>
    <r>
      <rPr>
        <sz val="10"/>
        <rFont val="宋体"/>
        <charset val="134"/>
      </rPr>
      <t>热熔型反光标线</t>
    </r>
  </si>
  <si>
    <t>040205006005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</si>
  <si>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热熔型反光标线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工艺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实线</t>
    </r>
    <r>
      <rPr>
        <sz val="10"/>
        <rFont val="Times New Roman"/>
        <charset val="134"/>
      </rPr>
      <t xml:space="preserve"> </t>
    </r>
    <r>
      <rPr>
        <sz val="10"/>
        <rFont val="宋体"/>
        <charset val="134"/>
      </rPr>
      <t>线宽</t>
    </r>
    <r>
      <rPr>
        <sz val="10"/>
        <rFont val="Times New Roman"/>
        <charset val="134"/>
      </rPr>
      <t>45CM
3.</t>
    </r>
    <r>
      <rPr>
        <sz val="10"/>
        <rFont val="宋体"/>
        <charset val="134"/>
      </rPr>
      <t>线型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公交站标线</t>
    </r>
  </si>
  <si>
    <r>
      <rPr>
        <sz val="10"/>
        <rFont val="宋体"/>
        <charset val="134"/>
      </rPr>
      <t>线宽</t>
    </r>
    <r>
      <rPr>
        <sz val="10"/>
        <rFont val="Times New Roman"/>
        <charset val="134"/>
      </rPr>
      <t>45CM</t>
    </r>
    <r>
      <rPr>
        <sz val="10"/>
        <rFont val="宋体"/>
        <charset val="134"/>
      </rPr>
      <t>热熔型反光标线</t>
    </r>
  </si>
  <si>
    <t>040205007001</t>
  </si>
  <si>
    <r>
      <rPr>
        <sz val="10"/>
        <rFont val="宋体"/>
        <charset val="134"/>
      </rPr>
      <t>标记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</si>
  <si>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热熔型反光标线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工艺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导向箭头</t>
    </r>
    <r>
      <rPr>
        <sz val="10"/>
        <rFont val="Times New Roman"/>
        <charset val="134"/>
      </rPr>
      <t xml:space="preserve"> </t>
    </r>
    <r>
      <rPr>
        <sz val="10"/>
        <rFont val="宋体"/>
        <charset val="134"/>
      </rPr>
      <t>长</t>
    </r>
    <r>
      <rPr>
        <sz val="10"/>
        <rFont val="Times New Roman"/>
        <charset val="134"/>
      </rPr>
      <t>3m
3.</t>
    </r>
    <r>
      <rPr>
        <sz val="10"/>
        <rFont val="宋体"/>
        <charset val="134"/>
      </rPr>
      <t>线型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导向箭头及路面标记</t>
    </r>
  </si>
  <si>
    <r>
      <rPr>
        <sz val="10"/>
        <rFont val="宋体"/>
        <charset val="134"/>
      </rPr>
      <t>长</t>
    </r>
    <r>
      <rPr>
        <sz val="10"/>
        <rFont val="Times New Roman"/>
        <charset val="134"/>
      </rPr>
      <t>3m</t>
    </r>
    <r>
      <rPr>
        <sz val="10"/>
        <rFont val="宋体"/>
        <charset val="134"/>
      </rPr>
      <t>热熔型反光标线</t>
    </r>
  </si>
  <si>
    <t>040205012001</t>
  </si>
  <si>
    <t>交通标志标线工程</t>
  </si>
  <si>
    <t>隔离栏杆</t>
  </si>
  <si>
    <r>
      <rPr>
        <sz val="10"/>
        <rFont val="宋体"/>
        <charset val="134"/>
      </rPr>
      <t>隔离护栏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</si>
  <si>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人非隔离护栏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规格、型号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护栏高度</t>
    </r>
    <r>
      <rPr>
        <sz val="10"/>
        <rFont val="Times New Roman"/>
        <charset val="134"/>
      </rPr>
      <t>0.8m
3.</t>
    </r>
    <r>
      <rPr>
        <sz val="10"/>
        <rFont val="宋体"/>
        <charset val="134"/>
      </rPr>
      <t>材料品种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隔离栏杆设计图</t>
    </r>
    <r>
      <rPr>
        <sz val="10"/>
        <rFont val="Times New Roman"/>
        <charset val="134"/>
      </rPr>
      <t>”</t>
    </r>
  </si>
  <si>
    <r>
      <rPr>
        <sz val="10"/>
        <rFont val="宋体"/>
        <charset val="134"/>
      </rPr>
      <t>高度</t>
    </r>
    <r>
      <rPr>
        <sz val="10"/>
        <rFont val="Times New Roman"/>
        <charset val="134"/>
      </rPr>
      <t>0.8m</t>
    </r>
    <r>
      <rPr>
        <sz val="10"/>
        <rFont val="宋体"/>
        <charset val="134"/>
      </rPr>
      <t>栏杆</t>
    </r>
  </si>
  <si>
    <t>040205014001</t>
  </si>
  <si>
    <t>交通控制监控工程</t>
  </si>
  <si>
    <r>
      <rPr>
        <sz val="10"/>
        <rFont val="宋体"/>
        <charset val="134"/>
      </rPr>
      <t>信号控制</t>
    </r>
  </si>
  <si>
    <r>
      <rPr>
        <sz val="10"/>
        <rFont val="宋体"/>
        <charset val="134"/>
      </rPr>
      <t>信号灯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</si>
  <si>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机动车信号灯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信号灯规格、型号、组数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铝合金</t>
    </r>
    <r>
      <rPr>
        <sz val="10"/>
        <rFont val="Times New Roman"/>
        <charset val="134"/>
      </rPr>
      <t>LED300X3</t>
    </r>
  </si>
  <si>
    <r>
      <rPr>
        <sz val="10"/>
        <rFont val="宋体"/>
        <charset val="134"/>
      </rPr>
      <t>铝合金</t>
    </r>
    <r>
      <rPr>
        <sz val="10"/>
        <rFont val="Times New Roman"/>
        <charset val="134"/>
      </rPr>
      <t>LED300X3</t>
    </r>
  </si>
  <si>
    <t>040205014004</t>
  </si>
  <si>
    <r>
      <rPr>
        <sz val="10"/>
        <rFont val="宋体"/>
        <charset val="134"/>
      </rPr>
      <t>交通控制监控工程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</si>
  <si>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机动车信号灯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信号灯规格、型号、组数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铝合金</t>
    </r>
    <r>
      <rPr>
        <sz val="10"/>
        <rFont val="Times New Roman"/>
        <charset val="134"/>
      </rPr>
      <t>LED400X3</t>
    </r>
  </si>
  <si>
    <r>
      <rPr>
        <sz val="10"/>
        <rFont val="宋体"/>
        <charset val="134"/>
      </rPr>
      <t>铝合金</t>
    </r>
    <r>
      <rPr>
        <sz val="10"/>
        <rFont val="Times New Roman"/>
        <charset val="134"/>
      </rPr>
      <t>LED400X3</t>
    </r>
  </si>
  <si>
    <t>LED400W</t>
  </si>
  <si>
    <t>040205014002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</si>
  <si>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人行横道信号灯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信号灯规格、型号、组数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铝合金</t>
    </r>
    <r>
      <rPr>
        <sz val="10"/>
        <rFont val="Times New Roman"/>
        <charset val="134"/>
      </rPr>
      <t>LED300X2</t>
    </r>
  </si>
  <si>
    <r>
      <rPr>
        <sz val="10"/>
        <rFont val="宋体"/>
        <charset val="134"/>
      </rPr>
      <t>铝合金</t>
    </r>
    <r>
      <rPr>
        <sz val="10"/>
        <rFont val="Times New Roman"/>
        <charset val="134"/>
      </rPr>
      <t>LED300X2</t>
    </r>
  </si>
  <si>
    <t>040205014003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</si>
  <si>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倒计时器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信号灯规格、型号</t>
    </r>
    <r>
      <rPr>
        <sz val="10"/>
        <rFont val="Times New Roman"/>
        <charset val="134"/>
      </rPr>
      <t>:780</t>
    </r>
    <r>
      <rPr>
        <sz val="10"/>
        <rFont val="宋体"/>
        <charset val="134"/>
      </rPr>
      <t>联网通讯式</t>
    </r>
    <r>
      <rPr>
        <sz val="10"/>
        <rFont val="Times New Roman"/>
        <charset val="134"/>
      </rPr>
      <t>--</t>
    </r>
    <r>
      <rPr>
        <sz val="10"/>
        <rFont val="宋体"/>
        <charset val="134"/>
      </rPr>
      <t>倒九秒双色倒计时</t>
    </r>
  </si>
  <si>
    <r>
      <rPr>
        <sz val="10"/>
        <rFont val="Times New Roman"/>
        <charset val="134"/>
      </rPr>
      <t>780</t>
    </r>
    <r>
      <rPr>
        <sz val="10"/>
        <rFont val="宋体"/>
        <charset val="134"/>
      </rPr>
      <t>联网通讯式</t>
    </r>
    <r>
      <rPr>
        <sz val="10"/>
        <rFont val="Times New Roman"/>
        <charset val="134"/>
      </rPr>
      <t>--</t>
    </r>
    <r>
      <rPr>
        <sz val="10"/>
        <rFont val="宋体"/>
        <charset val="134"/>
      </rPr>
      <t>倒九秒双色倒计时器</t>
    </r>
  </si>
  <si>
    <t>040205003002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</si>
  <si>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人行信号灯杆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规格尺寸</t>
    </r>
    <r>
      <rPr>
        <sz val="10"/>
        <rFont val="Times New Roman"/>
        <charset val="134"/>
      </rPr>
      <t>:H=3.5m</t>
    </r>
  </si>
  <si>
    <r>
      <rPr>
        <sz val="10"/>
        <rFont val="Times New Roman"/>
        <charset val="134"/>
      </rPr>
      <t>H=3.5m</t>
    </r>
    <r>
      <rPr>
        <sz val="10"/>
        <rFont val="宋体"/>
        <charset val="134"/>
      </rPr>
      <t>人行信号灯杆</t>
    </r>
  </si>
  <si>
    <t>040205015001</t>
  </si>
  <si>
    <r>
      <rPr>
        <sz val="10"/>
        <rFont val="宋体"/>
        <charset val="134"/>
      </rPr>
      <t>设备控制机箱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</si>
  <si>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信号控制机箱</t>
    </r>
    <r>
      <rPr>
        <sz val="10"/>
        <rFont val="Times New Roman"/>
        <charset val="134"/>
      </rPr>
      <t>,XH
2.</t>
    </r>
    <r>
      <rPr>
        <sz val="10"/>
        <rFont val="宋体"/>
        <charset val="134"/>
      </rPr>
      <t>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具备单点多时段控制、自适应控制和联网协调控制功能</t>
    </r>
    <r>
      <rPr>
        <sz val="10"/>
        <rFont val="Times New Roman"/>
        <charset val="134"/>
      </rPr>
      <t>,</t>
    </r>
    <r>
      <rPr>
        <sz val="10"/>
        <rFont val="宋体"/>
        <charset val="134"/>
      </rPr>
      <t>含电源系统</t>
    </r>
  </si>
  <si>
    <r>
      <rPr>
        <sz val="10"/>
        <rFont val="宋体"/>
        <charset val="134"/>
      </rPr>
      <t>信号控制机箱</t>
    </r>
    <r>
      <rPr>
        <sz val="10"/>
        <rFont val="Times New Roman"/>
        <charset val="134"/>
      </rPr>
      <t>,XH</t>
    </r>
  </si>
  <si>
    <t>人行信号灯杆基础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</si>
  <si>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人行信号灯杆基础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垫层、基础</t>
    </r>
    <r>
      <rPr>
        <sz val="10"/>
        <rFont val="Times New Roman"/>
        <charset val="134"/>
      </rPr>
      <t>:100mm</t>
    </r>
    <r>
      <rPr>
        <sz val="10"/>
        <rFont val="宋体"/>
        <charset val="134"/>
      </rPr>
      <t>厚碎石垫层、基础</t>
    </r>
    <r>
      <rPr>
        <sz val="10"/>
        <rFont val="Times New Roman"/>
        <charset val="134"/>
      </rPr>
      <t>C30
3.</t>
    </r>
    <r>
      <rPr>
        <sz val="10"/>
        <rFont val="宋体"/>
        <charset val="134"/>
      </rPr>
      <t>基础尺寸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L)1.0mX(B)1.0mX(H)1.2m
4.</t>
    </r>
    <r>
      <rPr>
        <sz val="10"/>
        <rFont val="宋体"/>
        <charset val="134"/>
      </rPr>
      <t>钢筋配置详图纸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底法兰盘</t>
    </r>
    <r>
      <rPr>
        <sz val="10"/>
        <rFont val="Times New Roman"/>
        <charset val="134"/>
      </rPr>
      <t>400x400x20</t>
    </r>
    <r>
      <rPr>
        <sz val="10"/>
        <rFont val="宋体"/>
        <charset val="134"/>
      </rPr>
      <t>，地脚螺栓</t>
    </r>
    <r>
      <rPr>
        <sz val="10"/>
        <rFont val="Times New Roman"/>
        <charset val="134"/>
      </rPr>
      <t>4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20*1000</t>
    </r>
    <r>
      <rPr>
        <sz val="10"/>
        <rFont val="宋体"/>
        <charset val="134"/>
      </rPr>
      <t>，螺帽</t>
    </r>
    <r>
      <rPr>
        <sz val="10"/>
        <rFont val="Times New Roman"/>
        <charset val="134"/>
      </rPr>
      <t>M20</t>
    </r>
    <r>
      <rPr>
        <sz val="10"/>
        <rFont val="宋体"/>
        <charset val="134"/>
      </rPr>
      <t>、垫片￠</t>
    </r>
    <r>
      <rPr>
        <sz val="10"/>
        <rFont val="Times New Roman"/>
        <charset val="134"/>
      </rPr>
      <t>20</t>
    </r>
    <r>
      <rPr>
        <sz val="10"/>
        <rFont val="宋体"/>
        <charset val="134"/>
      </rPr>
      <t>，硬弯管</t>
    </r>
    <r>
      <rPr>
        <sz val="10"/>
        <rFont val="Times New Roman"/>
        <charset val="134"/>
      </rPr>
      <t>1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75*1500
6.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</t>
    </r>
    <r>
      <rPr>
        <sz val="10"/>
        <rFont val="Times New Roman"/>
        <charset val="134"/>
      </rPr>
      <t>“3.5m</t>
    </r>
    <r>
      <rPr>
        <sz val="10"/>
        <rFont val="宋体"/>
        <charset val="134"/>
      </rPr>
      <t>独立柱式信号灯杆件及基础结构图</t>
    </r>
    <r>
      <rPr>
        <sz val="10"/>
        <rFont val="Times New Roman"/>
        <charset val="134"/>
      </rPr>
      <t>”</t>
    </r>
  </si>
  <si>
    <t>底法兰盘400x400x20，地脚螺栓4￠20*1000，螺帽M20、垫片￠20，硬弯管1￠75*1500</t>
  </si>
  <si>
    <t>问题十三：人行信号灯杆基础工程量表</t>
  </si>
  <si>
    <t>钢立柱</t>
  </si>
  <si>
    <r>
      <rPr>
        <sz val="10"/>
        <rFont val="宋体"/>
        <charset val="134"/>
      </rPr>
      <t>底法兰盘</t>
    </r>
    <r>
      <rPr>
        <sz val="10"/>
        <rFont val="Times New Roman"/>
        <charset val="134"/>
      </rPr>
      <t>400x400x20</t>
    </r>
    <r>
      <rPr>
        <sz val="10"/>
        <rFont val="宋体"/>
        <charset val="134"/>
      </rPr>
      <t>，地脚螺栓</t>
    </r>
    <r>
      <rPr>
        <sz val="10"/>
        <rFont val="Times New Roman"/>
        <charset val="134"/>
      </rPr>
      <t>4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20*1000</t>
    </r>
    <r>
      <rPr>
        <sz val="10"/>
        <rFont val="宋体"/>
        <charset val="134"/>
      </rPr>
      <t>，螺帽</t>
    </r>
    <r>
      <rPr>
        <sz val="10"/>
        <rFont val="Times New Roman"/>
        <charset val="134"/>
      </rPr>
      <t>M20</t>
    </r>
    <r>
      <rPr>
        <sz val="10"/>
        <rFont val="宋体"/>
        <charset val="134"/>
      </rPr>
      <t>、垫片￠</t>
    </r>
    <r>
      <rPr>
        <sz val="10"/>
        <rFont val="Times New Roman"/>
        <charset val="134"/>
      </rPr>
      <t>20</t>
    </r>
    <r>
      <rPr>
        <sz val="10"/>
        <rFont val="宋体"/>
        <charset val="134"/>
      </rPr>
      <t>，硬弯管</t>
    </r>
    <r>
      <rPr>
        <sz val="10"/>
        <rFont val="Times New Roman"/>
        <charset val="134"/>
      </rPr>
      <t>1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75*1500</t>
    </r>
  </si>
  <si>
    <t>040801009001</t>
  </si>
  <si>
    <r>
      <rPr>
        <sz val="10"/>
        <rFont val="宋体"/>
        <charset val="134"/>
      </rPr>
      <t>信号控制机箱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</si>
  <si>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信号控制机箱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型号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全铝合金双层室外机柜，具有防盗、防尘、防雨、防腐、防热、防冻功能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安装方式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落地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基础</t>
    </r>
    <r>
      <rPr>
        <sz val="10"/>
        <rFont val="Times New Roman"/>
        <charset val="134"/>
      </rPr>
      <t>:C20</t>
    </r>
    <r>
      <rPr>
        <sz val="10"/>
        <rFont val="宋体"/>
        <charset val="134"/>
      </rPr>
      <t>砼基础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接线端子材质、规格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具备单点多时段控制、自适应控制和联网协调控制功能</t>
    </r>
    <r>
      <rPr>
        <sz val="10"/>
        <rFont val="Times New Roman"/>
        <charset val="134"/>
      </rPr>
      <t>,</t>
    </r>
    <r>
      <rPr>
        <sz val="10"/>
        <rFont val="宋体"/>
        <charset val="134"/>
      </rPr>
      <t>含电源系统</t>
    </r>
    <r>
      <rPr>
        <sz val="10"/>
        <rFont val="Times New Roman"/>
        <charset val="134"/>
      </rPr>
      <t xml:space="preserve">
6.</t>
    </r>
    <r>
      <rPr>
        <sz val="10"/>
        <rFont val="宋体"/>
        <charset val="134"/>
      </rPr>
      <t>备注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按交管部门现有监控机箱布局及配置定制</t>
    </r>
  </si>
  <si>
    <r>
      <rPr>
        <sz val="10"/>
        <rFont val="宋体"/>
        <charset val="134"/>
      </rPr>
      <t>铝合金，</t>
    </r>
    <r>
      <rPr>
        <sz val="10"/>
        <rFont val="Times New Roman"/>
        <charset val="134"/>
      </rPr>
      <t>C20</t>
    </r>
    <r>
      <rPr>
        <sz val="10"/>
        <rFont val="宋体"/>
        <charset val="134"/>
      </rPr>
      <t>砼基础</t>
    </r>
  </si>
  <si>
    <r>
      <rPr>
        <sz val="10"/>
        <rFont val="宋体"/>
        <charset val="134"/>
      </rPr>
      <t>铝及铝合金、</t>
    </r>
    <r>
      <rPr>
        <sz val="10"/>
        <rFont val="Times New Roman"/>
        <charset val="134"/>
      </rPr>
      <t>C20</t>
    </r>
    <r>
      <rPr>
        <sz val="10"/>
        <rFont val="宋体"/>
        <charset val="134"/>
      </rPr>
      <t>水泥混凝土</t>
    </r>
  </si>
  <si>
    <r>
      <rPr>
        <sz val="10"/>
        <rFont val="Times New Roman"/>
        <charset val="134"/>
      </rPr>
      <t>16.38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228.76</t>
    </r>
  </si>
  <si>
    <r>
      <rPr>
        <sz val="10"/>
        <rFont val="Times New Roman"/>
        <charset val="134"/>
      </rPr>
      <t>kg CO2/kg</t>
    </r>
    <r>
      <rPr>
        <sz val="10"/>
        <rFont val="宋体"/>
        <charset val="134"/>
      </rPr>
      <t>、</t>
    </r>
    <r>
      <rPr>
        <sz val="10"/>
        <rFont val="Times New Roman"/>
        <charset val="134"/>
      </rPr>
      <t>kg CO2/m3</t>
    </r>
  </si>
  <si>
    <t>信号控制机箱基础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</si>
  <si>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信号控制机箱基础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垫层、基础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基础</t>
    </r>
    <r>
      <rPr>
        <sz val="10"/>
        <rFont val="Times New Roman"/>
        <charset val="134"/>
      </rPr>
      <t>C20
3.</t>
    </r>
    <r>
      <rPr>
        <sz val="10"/>
        <rFont val="宋体"/>
        <charset val="134"/>
      </rPr>
      <t>基础尺寸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L)0.95mX(B)0.68mX(H)0.6m</t>
    </r>
    <r>
      <rPr>
        <sz val="10"/>
        <rFont val="宋体"/>
        <charset val="134"/>
      </rPr>
      <t>，暂定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硬弯管</t>
    </r>
    <r>
      <rPr>
        <sz val="10"/>
        <rFont val="Times New Roman"/>
        <charset val="134"/>
      </rPr>
      <t>2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110*1500
5.</t>
    </r>
    <r>
      <rPr>
        <sz val="10"/>
        <rFont val="宋体"/>
        <charset val="134"/>
      </rPr>
      <t>其他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详见</t>
    </r>
    <r>
      <rPr>
        <sz val="10"/>
        <rFont val="Times New Roman"/>
        <charset val="134"/>
      </rPr>
      <t>“</t>
    </r>
    <r>
      <rPr>
        <sz val="10"/>
        <rFont val="宋体"/>
        <charset val="134"/>
      </rPr>
      <t>交通信号控制机箱基础图</t>
    </r>
    <r>
      <rPr>
        <sz val="10"/>
        <rFont val="Times New Roman"/>
        <charset val="134"/>
      </rPr>
      <t>”</t>
    </r>
  </si>
  <si>
    <r>
      <rPr>
        <sz val="10"/>
        <rFont val="宋体"/>
        <charset val="134"/>
      </rPr>
      <t>基础</t>
    </r>
    <r>
      <rPr>
        <sz val="10"/>
        <rFont val="Times New Roman"/>
        <charset val="134"/>
      </rPr>
      <t>C20</t>
    </r>
    <r>
      <rPr>
        <sz val="10"/>
        <rFont val="宋体"/>
        <charset val="134"/>
      </rPr>
      <t>，硬弯管</t>
    </r>
    <r>
      <rPr>
        <sz val="10"/>
        <rFont val="Times New Roman"/>
        <charset val="134"/>
      </rPr>
      <t>2</t>
    </r>
    <r>
      <rPr>
        <sz val="10"/>
        <rFont val="宋体"/>
        <charset val="134"/>
      </rPr>
      <t>￠</t>
    </r>
    <r>
      <rPr>
        <sz val="10"/>
        <rFont val="Times New Roman"/>
        <charset val="134"/>
      </rPr>
      <t>110*1500</t>
    </r>
    <r>
      <rPr>
        <sz val="10"/>
        <rFont val="宋体"/>
        <charset val="134"/>
      </rPr>
      <t>（主要工程量量：c20混凝土0.5m³。）</t>
    </r>
  </si>
  <si>
    <t>问题十四：信号控制机箱基础工程量表</t>
  </si>
  <si>
    <t>040205016001</t>
  </si>
  <si>
    <r>
      <rPr>
        <sz val="10"/>
        <rFont val="宋体"/>
        <charset val="134"/>
      </rPr>
      <t>管内配线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</si>
  <si>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信号灯控制线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规格、型号</t>
    </r>
    <r>
      <rPr>
        <sz val="10"/>
        <rFont val="Times New Roman"/>
        <charset val="134"/>
      </rPr>
      <t>:RVV 450/750V 5*1.5</t>
    </r>
  </si>
  <si>
    <r>
      <rPr>
        <sz val="10"/>
        <rFont val="Times New Roman"/>
        <charset val="134"/>
      </rPr>
      <t>RVV 450/750V 5*1.5</t>
    </r>
    <r>
      <rPr>
        <sz val="10"/>
        <rFont val="宋体"/>
        <charset val="134"/>
      </rPr>
      <t>控制线</t>
    </r>
  </si>
  <si>
    <t>040205016002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</si>
  <si>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信号灯控制线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规格、型号</t>
    </r>
    <r>
      <rPr>
        <sz val="10"/>
        <rFont val="Times New Roman"/>
        <charset val="134"/>
      </rPr>
      <t>:RVV 450/750V 4*1.5</t>
    </r>
  </si>
  <si>
    <r>
      <rPr>
        <sz val="10"/>
        <rFont val="Times New Roman"/>
        <charset val="134"/>
      </rPr>
      <t>RVV 450/750V 4*1.5</t>
    </r>
    <r>
      <rPr>
        <sz val="10"/>
        <rFont val="宋体"/>
        <charset val="134"/>
      </rPr>
      <t>控制线</t>
    </r>
  </si>
  <si>
    <t>040205016003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</si>
  <si>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倒计时器控制线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规格、型号</t>
    </r>
    <r>
      <rPr>
        <sz val="10"/>
        <rFont val="Times New Roman"/>
        <charset val="134"/>
      </rPr>
      <t>:RVVPS 450/750V 3*1.0</t>
    </r>
  </si>
  <si>
    <r>
      <rPr>
        <sz val="10"/>
        <rFont val="Times New Roman"/>
        <charset val="134"/>
      </rPr>
      <t>RVVPS 450/750V 3*1.0</t>
    </r>
    <r>
      <rPr>
        <sz val="10"/>
        <rFont val="宋体"/>
        <charset val="134"/>
      </rPr>
      <t>控制线</t>
    </r>
  </si>
  <si>
    <t>040205016004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</si>
  <si>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电源线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规格、型号</t>
    </r>
    <r>
      <rPr>
        <sz val="10"/>
        <rFont val="Times New Roman"/>
        <charset val="134"/>
      </rPr>
      <t>:YJV-0.6/1KV 2*4</t>
    </r>
  </si>
  <si>
    <r>
      <rPr>
        <sz val="10"/>
        <rFont val="Times New Roman"/>
        <charset val="134"/>
      </rPr>
      <t>YJV-0.6/1KV 2*4</t>
    </r>
    <r>
      <rPr>
        <sz val="10"/>
        <rFont val="宋体"/>
        <charset val="134"/>
      </rPr>
      <t>电源线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</si>
  <si>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土壤类别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三类土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部位：人行信号灯杆基础，人机配合开挖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</si>
  <si>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土壤类别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三类土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部位：信号控制机箱基础，人工开挖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</si>
  <si>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构件类型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人行道基础模板、信号灯基础模板</t>
    </r>
  </si>
  <si>
    <t>040303001001</t>
  </si>
  <si>
    <r>
      <rPr>
        <sz val="10"/>
        <rFont val="宋体"/>
        <charset val="134"/>
      </rPr>
      <t>碎石垫层</t>
    </r>
  </si>
  <si>
    <t>040205020001</t>
  </si>
  <si>
    <r>
      <rPr>
        <sz val="10"/>
        <rFont val="宋体"/>
        <charset val="134"/>
      </rPr>
      <t>电子警察</t>
    </r>
  </si>
  <si>
    <r>
      <rPr>
        <sz val="10"/>
        <rFont val="宋体"/>
        <charset val="134"/>
      </rPr>
      <t>监控摄像机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</si>
  <si>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高清视频摄像机</t>
    </r>
    <r>
      <rPr>
        <sz val="10"/>
        <rFont val="Times New Roman"/>
        <charset val="134"/>
      </rPr>
      <t>(</t>
    </r>
    <r>
      <rPr>
        <sz val="10"/>
        <rFont val="宋体"/>
        <charset val="134"/>
      </rPr>
      <t>一体化设备</t>
    </r>
    <r>
      <rPr>
        <sz val="10"/>
        <rFont val="Times New Roman"/>
        <charset val="134"/>
      </rPr>
      <t>)
2.</t>
    </r>
    <r>
      <rPr>
        <sz val="10"/>
        <rFont val="宋体"/>
        <charset val="134"/>
      </rPr>
      <t>规格、型号</t>
    </r>
    <r>
      <rPr>
        <sz val="10"/>
        <rFont val="Times New Roman"/>
        <charset val="134"/>
      </rPr>
      <t>:900</t>
    </r>
    <r>
      <rPr>
        <sz val="10"/>
        <rFont val="宋体"/>
        <charset val="134"/>
      </rPr>
      <t>万高清摄像机</t>
    </r>
    <r>
      <rPr>
        <sz val="10"/>
        <rFont val="Times New Roman"/>
        <charset val="134"/>
      </rPr>
      <t>,</t>
    </r>
    <r>
      <rPr>
        <sz val="10"/>
        <rFont val="宋体"/>
        <charset val="134"/>
      </rPr>
      <t>含镜头</t>
    </r>
    <r>
      <rPr>
        <sz val="10"/>
        <rFont val="Times New Roman"/>
        <charset val="134"/>
      </rPr>
      <t>,IP66</t>
    </r>
    <r>
      <rPr>
        <sz val="10"/>
        <rFont val="宋体"/>
        <charset val="134"/>
      </rPr>
      <t>，具备高清录像输出功能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支架形式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支架等安装附件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防护罩要求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含防护罩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其他配套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内置稳压器、防雷器</t>
    </r>
  </si>
  <si>
    <r>
      <rPr>
        <sz val="10"/>
        <rFont val="Times New Roman"/>
        <charset val="134"/>
      </rPr>
      <t>900</t>
    </r>
    <r>
      <rPr>
        <sz val="10"/>
        <rFont val="宋体"/>
        <charset val="134"/>
      </rPr>
      <t>万高清摄像机</t>
    </r>
    <r>
      <rPr>
        <sz val="10"/>
        <rFont val="Times New Roman"/>
        <charset val="134"/>
      </rPr>
      <t>,</t>
    </r>
    <r>
      <rPr>
        <sz val="10"/>
        <rFont val="宋体"/>
        <charset val="134"/>
      </rPr>
      <t>含镜头</t>
    </r>
    <r>
      <rPr>
        <sz val="10"/>
        <rFont val="Times New Roman"/>
        <charset val="134"/>
      </rPr>
      <t>,IP66</t>
    </r>
  </si>
  <si>
    <r>
      <rPr>
        <sz val="10"/>
        <rFont val="Times New Roman"/>
        <charset val="134"/>
      </rPr>
      <t>LED</t>
    </r>
    <r>
      <rPr>
        <sz val="10"/>
        <rFont val="宋体"/>
        <charset val="134"/>
      </rPr>
      <t>补光灯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</si>
  <si>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:LED</t>
    </r>
    <r>
      <rPr>
        <sz val="10"/>
        <rFont val="宋体"/>
        <charset val="134"/>
      </rPr>
      <t>补光灯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规格、型号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闪光频率</t>
    </r>
    <r>
      <rPr>
        <sz val="10"/>
        <rFont val="Times New Roman"/>
        <charset val="134"/>
      </rPr>
      <t>:3-20</t>
    </r>
    <r>
      <rPr>
        <sz val="10"/>
        <rFont val="宋体"/>
        <charset val="134"/>
      </rPr>
      <t>次</t>
    </r>
    <r>
      <rPr>
        <sz val="10"/>
        <rFont val="Times New Roman"/>
        <charset val="134"/>
      </rPr>
      <t>/</t>
    </r>
    <r>
      <rPr>
        <sz val="10"/>
        <rFont val="宋体"/>
        <charset val="134"/>
      </rPr>
      <t>秒</t>
    </r>
    <r>
      <rPr>
        <sz val="10"/>
        <rFont val="Times New Roman"/>
        <charset val="134"/>
      </rPr>
      <t>;</t>
    </r>
    <r>
      <rPr>
        <sz val="10"/>
        <rFont val="宋体"/>
        <charset val="134"/>
      </rPr>
      <t>闪光寿命</t>
    </r>
    <r>
      <rPr>
        <sz val="10"/>
        <rFont val="Times New Roman"/>
        <charset val="134"/>
      </rPr>
      <t>≥1100</t>
    </r>
    <r>
      <rPr>
        <sz val="10"/>
        <rFont val="宋体"/>
        <charset val="134"/>
      </rPr>
      <t>万次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支架形式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支架等安装附件</t>
    </r>
  </si>
  <si>
    <r>
      <rPr>
        <sz val="10"/>
        <rFont val="Times New Roman"/>
        <charset val="134"/>
      </rPr>
      <t>LED</t>
    </r>
    <r>
      <rPr>
        <sz val="10"/>
        <rFont val="宋体"/>
        <charset val="134"/>
      </rPr>
      <t>灯</t>
    </r>
  </si>
  <si>
    <t>040205015002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</si>
  <si>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电子警察控制挂箱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规格、型号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具有防水、防尘、防盗、防腐、防热、防冻功能</t>
    </r>
  </si>
  <si>
    <t>030501013001</t>
  </si>
  <si>
    <r>
      <rPr>
        <sz val="10"/>
        <rFont val="宋体"/>
        <charset val="134"/>
      </rPr>
      <t>网络服务器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</si>
  <si>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前端管理主机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支持视频解码、录像检索与回放、图片处理、存储和网络交换功能</t>
    </r>
    <r>
      <rPr>
        <sz val="10"/>
        <rFont val="Times New Roman"/>
        <charset val="134"/>
      </rPr>
      <t>,</t>
    </r>
    <r>
      <rPr>
        <sz val="10"/>
        <rFont val="宋体"/>
        <charset val="134"/>
      </rPr>
      <t>内置大容量硬盘和交换机</t>
    </r>
    <r>
      <rPr>
        <sz val="10"/>
        <rFont val="Times New Roman"/>
        <charset val="134"/>
      </rPr>
      <t>,≥2</t>
    </r>
    <r>
      <rPr>
        <sz val="10"/>
        <rFont val="宋体"/>
        <charset val="134"/>
      </rPr>
      <t>个千兆以太网口</t>
    </r>
    <r>
      <rPr>
        <sz val="10"/>
        <rFont val="Times New Roman"/>
        <charset val="134"/>
      </rPr>
      <t>,≥8</t>
    </r>
    <r>
      <rPr>
        <sz val="10"/>
        <rFont val="宋体"/>
        <charset val="134"/>
      </rPr>
      <t>个百兆以太网口。</t>
    </r>
  </si>
  <si>
    <t>前端管理主机</t>
  </si>
  <si>
    <r>
      <rPr>
        <sz val="10"/>
        <rFont val="宋体"/>
        <charset val="134"/>
      </rPr>
      <t>钢板</t>
    </r>
  </si>
  <si>
    <t>030501012001</t>
  </si>
  <si>
    <r>
      <rPr>
        <sz val="10"/>
        <rFont val="宋体"/>
        <charset val="134"/>
      </rPr>
      <t>交换机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</si>
  <si>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交换机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</t>
    </r>
    <r>
      <rPr>
        <sz val="10"/>
        <rFont val="Times New Roman"/>
        <charset val="134"/>
      </rPr>
      <t>:5</t>
    </r>
    <r>
      <rPr>
        <sz val="10"/>
        <rFont val="宋体"/>
        <charset val="134"/>
      </rPr>
      <t>口千兆</t>
    </r>
  </si>
  <si>
    <r>
      <rPr>
        <sz val="10"/>
        <rFont val="Times New Roman"/>
        <charset val="134"/>
      </rPr>
      <t>5</t>
    </r>
    <r>
      <rPr>
        <sz val="10"/>
        <rFont val="宋体"/>
        <charset val="134"/>
      </rPr>
      <t>口千兆交换机</t>
    </r>
  </si>
  <si>
    <r>
      <rPr>
        <sz val="10"/>
        <rFont val="宋体"/>
        <charset val="134"/>
      </rPr>
      <t>铝及铝合金</t>
    </r>
  </si>
  <si>
    <t>030501010001</t>
  </si>
  <si>
    <r>
      <rPr>
        <sz val="10"/>
        <rFont val="宋体"/>
        <charset val="134"/>
      </rPr>
      <t>收发器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</si>
  <si>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光纤收发器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</t>
    </r>
    <r>
      <rPr>
        <sz val="10"/>
        <rFont val="Times New Roman"/>
        <charset val="134"/>
      </rPr>
      <t>:1</t>
    </r>
    <r>
      <rPr>
        <sz val="10"/>
        <rFont val="宋体"/>
        <charset val="134"/>
      </rPr>
      <t>路控制</t>
    </r>
    <r>
      <rPr>
        <sz val="10"/>
        <rFont val="Times New Roman"/>
        <charset val="134"/>
      </rPr>
      <t>+1</t>
    </r>
    <r>
      <rPr>
        <sz val="10"/>
        <rFont val="宋体"/>
        <charset val="134"/>
      </rPr>
      <t>路以太网</t>
    </r>
  </si>
  <si>
    <r>
      <rPr>
        <sz val="10"/>
        <rFont val="宋体"/>
        <charset val="134"/>
      </rPr>
      <t>光纤收发器</t>
    </r>
  </si>
  <si>
    <t>040702002001</t>
  </si>
  <si>
    <r>
      <rPr>
        <sz val="10"/>
        <rFont val="宋体"/>
        <charset val="134"/>
      </rPr>
      <t>红绿灯信号检测器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</si>
  <si>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红绿灯信号检测器</t>
    </r>
  </si>
  <si>
    <t>040205016005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</si>
  <si>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红灯抓拍控制线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规格、型号</t>
    </r>
    <r>
      <rPr>
        <sz val="10"/>
        <rFont val="Times New Roman"/>
        <charset val="134"/>
      </rPr>
      <t>:RVV 450/750V 3*1.0</t>
    </r>
  </si>
  <si>
    <r>
      <rPr>
        <sz val="10"/>
        <rFont val="Times New Roman"/>
        <charset val="134"/>
      </rPr>
      <t>RVV 450/750V 3*1.0</t>
    </r>
    <r>
      <rPr>
        <sz val="10"/>
        <rFont val="宋体"/>
        <charset val="134"/>
      </rPr>
      <t>红灯抓拍控制线</t>
    </r>
  </si>
  <si>
    <t>040205016006</t>
  </si>
  <si>
    <t>040205016007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</si>
  <si>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网线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规格、型号</t>
    </r>
    <r>
      <rPr>
        <sz val="10"/>
        <rFont val="Times New Roman"/>
        <charset val="134"/>
      </rPr>
      <t>:CAT6</t>
    </r>
  </si>
  <si>
    <r>
      <rPr>
        <sz val="10"/>
        <rFont val="Times New Roman"/>
        <charset val="134"/>
      </rPr>
      <t>CAT6</t>
    </r>
    <r>
      <rPr>
        <sz val="10"/>
        <rFont val="宋体"/>
        <charset val="134"/>
      </rPr>
      <t>网线</t>
    </r>
  </si>
  <si>
    <t>040205016008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</si>
  <si>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通信光缆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规格、型号</t>
    </r>
    <r>
      <rPr>
        <sz val="10"/>
        <rFont val="Times New Roman"/>
        <charset val="134"/>
      </rPr>
      <t>:6</t>
    </r>
    <r>
      <rPr>
        <sz val="10"/>
        <rFont val="宋体"/>
        <charset val="134"/>
      </rPr>
      <t>芯室外单模光缆</t>
    </r>
  </si>
  <si>
    <r>
      <rPr>
        <sz val="10"/>
        <rFont val="Times New Roman"/>
        <charset val="134"/>
      </rPr>
      <t>6</t>
    </r>
    <r>
      <rPr>
        <sz val="10"/>
        <rFont val="宋体"/>
        <charset val="134"/>
      </rPr>
      <t>芯室外单模光缆</t>
    </r>
  </si>
  <si>
    <t>171802018001</t>
  </si>
  <si>
    <r>
      <rPr>
        <sz val="10"/>
        <rFont val="宋体"/>
        <charset val="134"/>
      </rPr>
      <t>光纤测试</t>
    </r>
  </si>
  <si>
    <t>031101083001</t>
  </si>
  <si>
    <r>
      <rPr>
        <sz val="10"/>
        <rFont val="宋体"/>
        <charset val="134"/>
      </rPr>
      <t>配合终端测试</t>
    </r>
  </si>
  <si>
    <t>040205020002</t>
  </si>
  <si>
    <r>
      <rPr>
        <sz val="10"/>
        <rFont val="宋体"/>
        <charset val="134"/>
      </rPr>
      <t>视频监控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</si>
  <si>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一体化高速球机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规格、型号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室外悬挂型</t>
    </r>
    <r>
      <rPr>
        <sz val="10"/>
        <rFont val="Times New Roman"/>
        <charset val="134"/>
      </rPr>
      <t>,</t>
    </r>
    <r>
      <rPr>
        <sz val="10"/>
        <rFont val="宋体"/>
        <charset val="134"/>
      </rPr>
      <t>昼</t>
    </r>
    <r>
      <rPr>
        <sz val="10"/>
        <rFont val="Times New Roman"/>
        <charset val="134"/>
      </rPr>
      <t>/</t>
    </r>
    <r>
      <rPr>
        <sz val="10"/>
        <rFont val="宋体"/>
        <charset val="134"/>
      </rPr>
      <t>夜型自动转换</t>
    </r>
    <r>
      <rPr>
        <sz val="10"/>
        <rFont val="Times New Roman"/>
        <charset val="134"/>
      </rPr>
      <t>,</t>
    </r>
    <r>
      <rPr>
        <sz val="10"/>
        <rFont val="宋体"/>
        <charset val="134"/>
      </rPr>
      <t>分辨率</t>
    </r>
    <r>
      <rPr>
        <sz val="10"/>
        <rFont val="Times New Roman"/>
        <charset val="134"/>
      </rPr>
      <t>540TVL,128dB</t>
    </r>
    <r>
      <rPr>
        <sz val="10"/>
        <rFont val="宋体"/>
        <charset val="134"/>
      </rPr>
      <t>宽动态范围</t>
    </r>
    <r>
      <rPr>
        <sz val="10"/>
        <rFont val="Times New Roman"/>
        <charset val="134"/>
      </rPr>
      <t>,</t>
    </r>
    <r>
      <rPr>
        <sz val="10"/>
        <rFont val="宋体"/>
        <charset val="134"/>
      </rPr>
      <t>有效像素</t>
    </r>
    <r>
      <rPr>
        <sz val="10"/>
        <rFont val="Times New Roman"/>
        <charset val="134"/>
      </rPr>
      <t>≥200</t>
    </r>
    <r>
      <rPr>
        <sz val="10"/>
        <rFont val="宋体"/>
        <charset val="134"/>
      </rPr>
      <t>万</t>
    </r>
    <r>
      <rPr>
        <sz val="10"/>
        <rFont val="Times New Roman"/>
        <charset val="134"/>
      </rPr>
      <t>,</t>
    </r>
    <r>
      <rPr>
        <sz val="10"/>
        <rFont val="宋体"/>
        <charset val="134"/>
      </rPr>
      <t>变焦</t>
    </r>
    <r>
      <rPr>
        <sz val="10"/>
        <rFont val="Times New Roman"/>
        <charset val="134"/>
      </rPr>
      <t>≥16</t>
    </r>
    <r>
      <rPr>
        <sz val="10"/>
        <rFont val="宋体"/>
        <charset val="134"/>
      </rPr>
      <t>倍</t>
    </r>
    <r>
      <rPr>
        <sz val="10"/>
        <rFont val="Times New Roman"/>
        <charset val="134"/>
      </rPr>
      <t>,</t>
    </r>
    <r>
      <rPr>
        <sz val="10"/>
        <rFont val="宋体"/>
        <charset val="134"/>
      </rPr>
      <t>光学变焦</t>
    </r>
    <r>
      <rPr>
        <sz val="10"/>
        <rFont val="Times New Roman"/>
        <charset val="134"/>
      </rPr>
      <t>≥30</t>
    </r>
    <r>
      <rPr>
        <sz val="10"/>
        <rFont val="宋体"/>
        <charset val="134"/>
      </rPr>
      <t>倍</t>
    </r>
    <r>
      <rPr>
        <sz val="10"/>
        <rFont val="Times New Roman"/>
        <charset val="134"/>
      </rPr>
      <t>,</t>
    </r>
    <r>
      <rPr>
        <sz val="10"/>
        <rFont val="宋体"/>
        <charset val="134"/>
      </rPr>
      <t>透明球罩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支架形式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支架等安装附件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防护罩要求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含防护罩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其他配套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内置稳压器、防雷器</t>
    </r>
  </si>
  <si>
    <r>
      <rPr>
        <sz val="10"/>
        <rFont val="宋体"/>
        <charset val="134"/>
      </rPr>
      <t>一体化高速球机，支架</t>
    </r>
  </si>
  <si>
    <t>040205016009</t>
  </si>
  <si>
    <t>040205016010</t>
  </si>
  <si>
    <t>031101083002</t>
  </si>
  <si>
    <t>040205002001</t>
  </si>
  <si>
    <r>
      <rPr>
        <sz val="10"/>
        <rFont val="宋体"/>
        <charset val="134"/>
      </rPr>
      <t>管道及防雷接地</t>
    </r>
  </si>
  <si>
    <r>
      <rPr>
        <sz val="10"/>
        <rFont val="宋体"/>
        <charset val="134"/>
      </rPr>
      <t>电缆保护管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</si>
  <si>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内外热镀锌钢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</t>
    </r>
    <r>
      <rPr>
        <sz val="10"/>
        <rFont val="Times New Roman"/>
        <charset val="134"/>
      </rPr>
      <t>:Ф100</t>
    </r>
  </si>
  <si>
    <r>
      <rPr>
        <sz val="10"/>
        <rFont val="Times New Roman"/>
        <charset val="134"/>
      </rPr>
      <t>Ф100</t>
    </r>
    <r>
      <rPr>
        <sz val="10"/>
        <rFont val="宋体"/>
        <charset val="134"/>
      </rPr>
      <t>热镀锌钢管</t>
    </r>
  </si>
  <si>
    <t>040205002002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</si>
  <si>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:PE</t>
    </r>
    <r>
      <rPr>
        <sz val="10"/>
        <rFont val="宋体"/>
        <charset val="134"/>
      </rPr>
      <t>管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</t>
    </r>
    <r>
      <rPr>
        <sz val="10"/>
        <rFont val="Times New Roman"/>
        <charset val="134"/>
      </rPr>
      <t xml:space="preserve">:Ф110mm </t>
    </r>
    <r>
      <rPr>
        <sz val="10"/>
        <rFont val="宋体"/>
        <charset val="134"/>
      </rPr>
      <t>壁厚不低于</t>
    </r>
    <r>
      <rPr>
        <sz val="10"/>
        <rFont val="Times New Roman"/>
        <charset val="134"/>
      </rPr>
      <t>5.0mm</t>
    </r>
  </si>
  <si>
    <r>
      <rPr>
        <sz val="10"/>
        <rFont val="Times New Roman"/>
        <charset val="134"/>
      </rPr>
      <t>Ф110mmPE</t>
    </r>
    <r>
      <rPr>
        <sz val="10"/>
        <rFont val="宋体"/>
        <charset val="134"/>
      </rPr>
      <t>管</t>
    </r>
  </si>
  <si>
    <r>
      <rPr>
        <sz val="9"/>
        <color theme="1"/>
        <rFont val="宋体"/>
        <charset val="134"/>
      </rPr>
      <t>涉及环保材料</t>
    </r>
  </si>
  <si>
    <t>040803004001</t>
  </si>
  <si>
    <r>
      <rPr>
        <sz val="10"/>
        <rFont val="宋体"/>
        <charset val="134"/>
      </rPr>
      <t>管道煨砂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</si>
  <si>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管道煨砂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断面尺寸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B)450mmX(H)300mm</t>
    </r>
  </si>
  <si>
    <t>040803004002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</si>
  <si>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管道包封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断面尺寸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（</t>
    </r>
    <r>
      <rPr>
        <sz val="10"/>
        <rFont val="Times New Roman"/>
        <charset val="134"/>
      </rPr>
      <t>B)500mmX(H)300mm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</si>
  <si>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密实度要求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分层回填，压实度不小于</t>
    </r>
    <r>
      <rPr>
        <sz val="10"/>
        <rFont val="Times New Roman"/>
        <charset val="134"/>
      </rPr>
      <t>0.92</t>
    </r>
  </si>
  <si>
    <t>交通接线井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</si>
  <si>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垫层、基础材质及厚度</t>
    </r>
    <r>
      <rPr>
        <sz val="10"/>
        <rFont val="Times New Roman"/>
        <charset val="134"/>
      </rPr>
      <t>:C25</t>
    </r>
    <r>
      <rPr>
        <sz val="10"/>
        <rFont val="宋体"/>
        <charset val="134"/>
      </rPr>
      <t>砼</t>
    </r>
    <r>
      <rPr>
        <sz val="10"/>
        <rFont val="Times New Roman"/>
        <charset val="134"/>
      </rPr>
      <t xml:space="preserve"> 100mm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砌筑材料品种、规格、强度等级</t>
    </r>
    <r>
      <rPr>
        <sz val="10"/>
        <rFont val="Times New Roman"/>
        <charset val="134"/>
      </rPr>
      <t>:MU20</t>
    </r>
    <r>
      <rPr>
        <sz val="10"/>
        <rFont val="宋体"/>
        <charset val="134"/>
      </rPr>
      <t>烧结普通砖</t>
    </r>
    <r>
      <rPr>
        <sz val="10"/>
        <rFont val="Times New Roman"/>
        <charset val="134"/>
      </rPr>
      <t xml:space="preserve"> 500×500×1110
3.</t>
    </r>
    <r>
      <rPr>
        <sz val="10"/>
        <rFont val="宋体"/>
        <charset val="134"/>
      </rPr>
      <t>勾缝、抹面要求</t>
    </r>
    <r>
      <rPr>
        <sz val="10"/>
        <rFont val="Times New Roman"/>
        <charset val="134"/>
      </rPr>
      <t>:10mm</t>
    </r>
    <r>
      <rPr>
        <sz val="10"/>
        <rFont val="宋体"/>
        <charset val="134"/>
      </rPr>
      <t>粗粉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砂浆强度等级、配合比</t>
    </r>
    <r>
      <rPr>
        <sz val="10"/>
        <rFont val="Times New Roman"/>
        <charset val="134"/>
      </rPr>
      <t>:M10</t>
    </r>
    <r>
      <rPr>
        <sz val="10"/>
        <rFont val="宋体"/>
        <charset val="134"/>
      </rPr>
      <t>水泥砂浆砌筑</t>
    </r>
    <r>
      <rPr>
        <sz val="10"/>
        <rFont val="Times New Roman"/>
        <charset val="134"/>
      </rPr>
      <t>,</t>
    </r>
    <r>
      <rPr>
        <sz val="10"/>
        <rFont val="宋体"/>
        <charset val="134"/>
      </rPr>
      <t>砌体质量等级为</t>
    </r>
    <r>
      <rPr>
        <sz val="10"/>
        <rFont val="Times New Roman"/>
        <charset val="134"/>
      </rPr>
      <t>B</t>
    </r>
    <r>
      <rPr>
        <sz val="10"/>
        <rFont val="宋体"/>
        <charset val="134"/>
      </rPr>
      <t>级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井盖、井圈材质及规格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铸铁电缆井盖</t>
    </r>
  </si>
  <si>
    <t>问题十五：交通接线井工程量表</t>
  </si>
  <si>
    <t>井盖、井框（复合材料</t>
  </si>
  <si>
    <t>套</t>
  </si>
  <si>
    <t>机箱接线井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</si>
  <si>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垫层、基础材质及厚度</t>
    </r>
    <r>
      <rPr>
        <sz val="10"/>
        <rFont val="Times New Roman"/>
        <charset val="134"/>
      </rPr>
      <t>:C15</t>
    </r>
    <r>
      <rPr>
        <sz val="10"/>
        <rFont val="宋体"/>
        <charset val="134"/>
      </rPr>
      <t>砼垫层</t>
    </r>
    <r>
      <rPr>
        <sz val="10"/>
        <rFont val="Times New Roman"/>
        <charset val="134"/>
      </rPr>
      <t xml:space="preserve"> 200mm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砌筑材料品种、规格、强度等级</t>
    </r>
    <r>
      <rPr>
        <sz val="10"/>
        <rFont val="Times New Roman"/>
        <charset val="134"/>
      </rPr>
      <t>:MU20</t>
    </r>
    <r>
      <rPr>
        <sz val="10"/>
        <rFont val="宋体"/>
        <charset val="134"/>
      </rPr>
      <t>烧结普通砖</t>
    </r>
    <r>
      <rPr>
        <sz val="10"/>
        <rFont val="Times New Roman"/>
        <charset val="134"/>
      </rPr>
      <t xml:space="preserve"> 700×1000×800
3.</t>
    </r>
    <r>
      <rPr>
        <sz val="10"/>
        <rFont val="宋体"/>
        <charset val="134"/>
      </rPr>
      <t>勾缝、抹面要求</t>
    </r>
    <r>
      <rPr>
        <sz val="10"/>
        <rFont val="Times New Roman"/>
        <charset val="134"/>
      </rPr>
      <t>:1:3</t>
    </r>
    <r>
      <rPr>
        <sz val="10"/>
        <rFont val="宋体"/>
        <charset val="134"/>
      </rPr>
      <t>水泥砂浆粉面</t>
    </r>
    <r>
      <rPr>
        <sz val="10"/>
        <rFont val="Times New Roman"/>
        <charset val="134"/>
      </rPr>
      <t xml:space="preserve">
4.</t>
    </r>
    <r>
      <rPr>
        <sz val="10"/>
        <rFont val="宋体"/>
        <charset val="134"/>
      </rPr>
      <t>砂浆强度等级、配合比</t>
    </r>
    <r>
      <rPr>
        <sz val="10"/>
        <rFont val="Times New Roman"/>
        <charset val="134"/>
      </rPr>
      <t>:M10</t>
    </r>
    <r>
      <rPr>
        <sz val="10"/>
        <rFont val="宋体"/>
        <charset val="134"/>
      </rPr>
      <t>水泥砂浆砌筑</t>
    </r>
    <r>
      <rPr>
        <sz val="10"/>
        <rFont val="Times New Roman"/>
        <charset val="134"/>
      </rPr>
      <t>,</t>
    </r>
    <r>
      <rPr>
        <sz val="10"/>
        <rFont val="宋体"/>
        <charset val="134"/>
      </rPr>
      <t>砌体质量等级为</t>
    </r>
    <r>
      <rPr>
        <sz val="10"/>
        <rFont val="Times New Roman"/>
        <charset val="134"/>
      </rPr>
      <t>B</t>
    </r>
    <r>
      <rPr>
        <sz val="10"/>
        <rFont val="宋体"/>
        <charset val="134"/>
      </rPr>
      <t>级</t>
    </r>
    <r>
      <rPr>
        <sz val="10"/>
        <rFont val="Times New Roman"/>
        <charset val="134"/>
      </rPr>
      <t xml:space="preserve">
5.</t>
    </r>
    <r>
      <rPr>
        <sz val="10"/>
        <rFont val="宋体"/>
        <charset val="134"/>
      </rPr>
      <t>盖板材质、规格</t>
    </r>
    <r>
      <rPr>
        <sz val="10"/>
        <rFont val="Times New Roman"/>
        <charset val="134"/>
      </rPr>
      <t>:C30</t>
    </r>
    <r>
      <rPr>
        <sz val="10"/>
        <rFont val="宋体"/>
        <charset val="134"/>
      </rPr>
      <t>砼盖板</t>
    </r>
    <r>
      <rPr>
        <sz val="10"/>
        <rFont val="Times New Roman"/>
        <charset val="134"/>
      </rPr>
      <t xml:space="preserve"> 120mm</t>
    </r>
    <r>
      <rPr>
        <sz val="10"/>
        <rFont val="宋体"/>
        <charset val="134"/>
      </rPr>
      <t>厚</t>
    </r>
    <r>
      <rPr>
        <sz val="10"/>
        <rFont val="Times New Roman"/>
        <charset val="134"/>
      </rPr>
      <t xml:space="preserve">
6.</t>
    </r>
    <r>
      <rPr>
        <sz val="10"/>
        <rFont val="宋体"/>
        <charset val="134"/>
      </rPr>
      <t>井盖、井圈材质及规格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铰链型球墨铸铁无噪声弹片防盗井盖</t>
    </r>
  </si>
  <si>
    <r>
      <rPr>
        <sz val="10"/>
        <rFont val="Times New Roman"/>
        <charset val="134"/>
      </rPr>
      <t>MU20</t>
    </r>
    <r>
      <rPr>
        <sz val="10"/>
        <rFont val="宋体"/>
        <charset val="134"/>
      </rPr>
      <t>烧结普通砖，水泥砂浆粉面，</t>
    </r>
    <r>
      <rPr>
        <sz val="10"/>
        <rFont val="Times New Roman"/>
        <charset val="134"/>
      </rPr>
      <t>C30</t>
    </r>
    <r>
      <rPr>
        <sz val="10"/>
        <rFont val="宋体"/>
        <charset val="134"/>
      </rPr>
      <t>砼盖板</t>
    </r>
    <r>
      <rPr>
        <sz val="10"/>
        <rFont val="Times New Roman"/>
        <charset val="134"/>
      </rPr>
      <t xml:space="preserve"> 120mm</t>
    </r>
    <r>
      <rPr>
        <sz val="10"/>
        <rFont val="宋体"/>
        <charset val="134"/>
      </rPr>
      <t>厚，铰链型球墨铸铁无噪声弹片防盗井盖</t>
    </r>
  </si>
  <si>
    <t>问题十六：机箱接线井工程量表</t>
  </si>
  <si>
    <t>040801010003</t>
  </si>
  <si>
    <r>
      <rPr>
        <sz val="10"/>
        <rFont val="宋体"/>
        <charset val="134"/>
      </rPr>
      <t>综合机箱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</si>
  <si>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综合机箱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型号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全铝合金双层室外机柜，具有防盗、防尘、防雨、防腐、防热、防冻功能</t>
    </r>
    <r>
      <rPr>
        <sz val="10"/>
        <rFont val="Times New Roman"/>
        <charset val="134"/>
      </rPr>
      <t xml:space="preserve">
3.</t>
    </r>
    <r>
      <rPr>
        <sz val="10"/>
        <rFont val="宋体"/>
        <charset val="134"/>
      </rPr>
      <t>规格</t>
    </r>
    <r>
      <rPr>
        <sz val="10"/>
        <rFont val="Times New Roman"/>
        <charset val="134"/>
      </rPr>
      <t>:750×480×1250
4.</t>
    </r>
    <r>
      <rPr>
        <sz val="10"/>
        <rFont val="宋体"/>
        <charset val="134"/>
      </rPr>
      <t>接线端子材质、规格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含光缆终端盒、电源插座等</t>
    </r>
  </si>
  <si>
    <r>
      <rPr>
        <sz val="10"/>
        <rFont val="宋体"/>
        <charset val="134"/>
      </rPr>
      <t>铝合金，含光缆终端盒、电源插座等</t>
    </r>
  </si>
  <si>
    <t>040801010004</t>
  </si>
  <si>
    <t>综合机箱基础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</si>
  <si>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基础</t>
    </r>
    <r>
      <rPr>
        <sz val="10"/>
        <rFont val="Times New Roman"/>
        <charset val="134"/>
      </rPr>
      <t>:C20</t>
    </r>
    <r>
      <rPr>
        <sz val="10"/>
        <rFont val="宋体"/>
        <charset val="134"/>
      </rPr>
      <t>砼基础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备注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按交管部门现有监控机箱布局及配置定制</t>
    </r>
    <r>
      <rPr>
        <sz val="10"/>
        <rFont val="Times New Roman"/>
        <charset val="134"/>
      </rPr>
      <t xml:space="preserve">
3.2D75+6D50</t>
    </r>
    <r>
      <rPr>
        <sz val="10"/>
        <rFont val="宋体"/>
        <charset val="134"/>
      </rPr>
      <t>硬弯管，每根暂按</t>
    </r>
    <r>
      <rPr>
        <sz val="10"/>
        <rFont val="Times New Roman"/>
        <charset val="134"/>
      </rPr>
      <t>1.5M</t>
    </r>
    <r>
      <rPr>
        <sz val="10"/>
        <rFont val="宋体"/>
        <charset val="134"/>
      </rPr>
      <t>计算，结算以实际施工为准</t>
    </r>
  </si>
  <si>
    <r>
      <rPr>
        <sz val="10"/>
        <rFont val="Times New Roman"/>
        <charset val="134"/>
      </rPr>
      <t>C20</t>
    </r>
    <r>
      <rPr>
        <sz val="10"/>
        <rFont val="宋体"/>
        <charset val="134"/>
      </rPr>
      <t>砼基础，</t>
    </r>
    <r>
      <rPr>
        <sz val="10"/>
        <rFont val="Times New Roman"/>
        <charset val="134"/>
      </rPr>
      <t>2D75+6D50</t>
    </r>
    <r>
      <rPr>
        <sz val="10"/>
        <rFont val="宋体"/>
        <charset val="134"/>
      </rPr>
      <t>硬弯管</t>
    </r>
    <r>
      <rPr>
        <sz val="10"/>
        <rFont val="Times New Roman"/>
        <charset val="134"/>
      </rPr>
      <t>(</t>
    </r>
    <r>
      <rPr>
        <sz val="10"/>
        <rFont val="宋体"/>
        <charset val="134"/>
      </rPr>
      <t>主要工程量：</t>
    </r>
    <r>
      <rPr>
        <sz val="10"/>
        <rFont val="Times New Roman"/>
        <charset val="134"/>
      </rPr>
      <t>c20</t>
    </r>
    <r>
      <rPr>
        <sz val="10"/>
        <rFont val="宋体"/>
        <charset val="134"/>
      </rPr>
      <t>混凝土</t>
    </r>
    <r>
      <rPr>
        <sz val="10"/>
        <rFont val="Times New Roman"/>
        <charset val="134"/>
      </rPr>
      <t>0.5m³</t>
    </r>
    <r>
      <rPr>
        <sz val="10"/>
        <rFont val="宋体"/>
        <charset val="134"/>
      </rPr>
      <t>。</t>
    </r>
    <r>
      <rPr>
        <sz val="10"/>
        <rFont val="Times New Roman"/>
        <charset val="134"/>
      </rPr>
      <t>)</t>
    </r>
  </si>
  <si>
    <t>问题十七：综合机箱基础工程量表</t>
  </si>
  <si>
    <t>040101003003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</si>
  <si>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土壤类别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三类土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部位：综合机箱基础，人工开挖</t>
    </r>
  </si>
  <si>
    <t>040205016011</t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</si>
  <si>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类型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电源线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规格、型号</t>
    </r>
    <r>
      <rPr>
        <sz val="10"/>
        <rFont val="Times New Roman"/>
        <charset val="134"/>
      </rPr>
      <t>:YJV-0.6/1KV 4*25</t>
    </r>
  </si>
  <si>
    <r>
      <rPr>
        <sz val="10"/>
        <rFont val="Times New Roman"/>
        <charset val="134"/>
      </rPr>
      <t>YJV-0.6/1KV 4*25</t>
    </r>
    <r>
      <rPr>
        <sz val="10"/>
        <rFont val="宋体"/>
        <charset val="134"/>
      </rPr>
      <t>电源线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</si>
  <si>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角钢垂直接地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</t>
    </r>
    <r>
      <rPr>
        <sz val="10"/>
        <rFont val="Times New Roman"/>
        <charset val="134"/>
      </rPr>
      <t>:L50*5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L=2.5m</t>
    </r>
  </si>
  <si>
    <r>
      <rPr>
        <sz val="10"/>
        <rFont val="Times New Roman"/>
        <charset val="134"/>
      </rPr>
      <t>L50*5</t>
    </r>
    <r>
      <rPr>
        <sz val="10"/>
        <rFont val="宋体"/>
        <charset val="134"/>
      </rPr>
      <t>，</t>
    </r>
    <r>
      <rPr>
        <sz val="10"/>
        <rFont val="Times New Roman"/>
        <charset val="134"/>
      </rPr>
      <t>L=2.5m</t>
    </r>
    <r>
      <rPr>
        <sz val="10"/>
        <rFont val="宋体"/>
        <charset val="134"/>
      </rPr>
      <t>角钢</t>
    </r>
  </si>
  <si>
    <r>
      <rPr>
        <sz val="10"/>
        <rFont val="Times New Roman"/>
        <charset val="134"/>
      </rPr>
      <t>1.</t>
    </r>
    <r>
      <rPr>
        <sz val="10"/>
        <rFont val="宋体"/>
        <charset val="134"/>
      </rPr>
      <t>名称</t>
    </r>
    <r>
      <rPr>
        <sz val="10"/>
        <rFont val="Times New Roman"/>
        <charset val="134"/>
      </rPr>
      <t>:</t>
    </r>
    <r>
      <rPr>
        <sz val="10"/>
        <rFont val="宋体"/>
        <charset val="134"/>
      </rPr>
      <t>镀锌扁钢水平接地及引下线</t>
    </r>
    <r>
      <rPr>
        <sz val="10"/>
        <rFont val="Times New Roman"/>
        <charset val="134"/>
      </rPr>
      <t xml:space="preserve">
2.</t>
    </r>
    <r>
      <rPr>
        <sz val="10"/>
        <rFont val="宋体"/>
        <charset val="134"/>
      </rPr>
      <t>材质</t>
    </r>
    <r>
      <rPr>
        <sz val="10"/>
        <rFont val="Times New Roman"/>
        <charset val="134"/>
      </rPr>
      <t>: -40*4</t>
    </r>
  </si>
  <si>
    <t>镀锌扁钢</t>
  </si>
  <si>
    <r>
      <rPr>
        <sz val="10"/>
        <color theme="1"/>
        <rFont val="宋体"/>
        <charset val="134"/>
      </rPr>
      <t>合计金额</t>
    </r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</si>
</sst>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_ "/>
    <numFmt numFmtId="177" formatCode="0.00_ "/>
  </numFmts>
  <fonts count="54">
    <font>
      <sz val="9"/>
      <color theme="1"/>
      <name val="??"/>
      <charset val="134"/>
      <scheme val="minor"/>
    </font>
    <font>
      <sz val="9"/>
      <name val="Times New Roman"/>
      <charset val="134"/>
    </font>
    <font>
      <sz val="9"/>
      <color theme="1"/>
      <name val="Times New Roman"/>
      <charset val="134"/>
    </font>
    <font>
      <sz val="18"/>
      <name val="Times New Roman"/>
      <charset val="134"/>
    </font>
    <font>
      <sz val="10"/>
      <name val="Times New Roman"/>
      <charset val="134"/>
    </font>
    <font>
      <sz val="10"/>
      <name val="宋体"/>
      <charset val="134"/>
    </font>
    <font>
      <b/>
      <sz val="10"/>
      <color rgb="FFFF0000"/>
      <name val="Times New Roman"/>
      <charset val="134"/>
    </font>
    <font>
      <b/>
      <sz val="10"/>
      <name val="宋体"/>
      <charset val="134"/>
    </font>
    <font>
      <b/>
      <sz val="10"/>
      <name val="Times New Roman"/>
      <charset val="134"/>
    </font>
    <font>
      <b/>
      <sz val="12"/>
      <color rgb="FF0000FF"/>
      <name val="Calibri"/>
      <charset val="134"/>
    </font>
    <font>
      <sz val="10"/>
      <color theme="1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sz val="10"/>
      <color rgb="FF00B050"/>
      <name val="Times New Roman"/>
      <charset val="134"/>
    </font>
    <font>
      <sz val="10"/>
      <color rgb="FFFF0000"/>
      <name val="Times New Roman"/>
      <charset val="134"/>
    </font>
    <font>
      <sz val="12"/>
      <color rgb="FF000000"/>
      <name val="仿宋"/>
      <charset val="134"/>
    </font>
    <font>
      <sz val="10"/>
      <color theme="1"/>
      <name val="??"/>
      <charset val="134"/>
      <scheme val="minor"/>
    </font>
    <font>
      <sz val="10"/>
      <color rgb="FFFF0000"/>
      <name val="宋体"/>
      <charset val="134"/>
    </font>
    <font>
      <sz val="11"/>
      <name val="Times New Roman"/>
      <charset val="0"/>
    </font>
    <font>
      <sz val="9"/>
      <color theme="1"/>
      <name val="宋体"/>
      <charset val="134"/>
    </font>
    <font>
      <u/>
      <sz val="11"/>
      <color rgb="FF0000FF"/>
      <name val="Times New Roman"/>
      <charset val="134"/>
    </font>
    <font>
      <sz val="11"/>
      <name val="宋体"/>
      <charset val="134"/>
    </font>
    <font>
      <sz val="10.5"/>
      <name val="Times New Roman"/>
      <charset val="134"/>
    </font>
    <font>
      <sz val="10"/>
      <color theme="1"/>
      <name val="宋体"/>
      <charset val="134"/>
    </font>
    <font>
      <sz val="10.5"/>
      <color rgb="FF0000FF"/>
      <name val="宋体"/>
      <charset val="134"/>
    </font>
    <font>
      <sz val="11"/>
      <color theme="1"/>
      <name val="??"/>
      <charset val="134"/>
      <scheme val="minor"/>
    </font>
    <font>
      <sz val="11"/>
      <color theme="1"/>
      <name val="??"/>
      <charset val="0"/>
      <scheme val="minor"/>
    </font>
    <font>
      <sz val="11"/>
      <color rgb="FF3F3F76"/>
      <name val="??"/>
      <charset val="0"/>
      <scheme val="minor"/>
    </font>
    <font>
      <sz val="11"/>
      <color rgb="FF9C0006"/>
      <name val="??"/>
      <charset val="0"/>
      <scheme val="minor"/>
    </font>
    <font>
      <sz val="11"/>
      <color theme="0"/>
      <name val="??"/>
      <charset val="0"/>
      <scheme val="minor"/>
    </font>
    <font>
      <u/>
      <sz val="11"/>
      <color rgb="FF0000FF"/>
      <name val="??"/>
      <charset val="134"/>
      <scheme val="minor"/>
    </font>
    <font>
      <u/>
      <sz val="11"/>
      <color rgb="FF800080"/>
      <name val="??"/>
      <charset val="0"/>
      <scheme val="minor"/>
    </font>
    <font>
      <b/>
      <sz val="11"/>
      <color theme="3"/>
      <name val="??"/>
      <charset val="134"/>
      <scheme val="minor"/>
    </font>
    <font>
      <sz val="11"/>
      <color rgb="FFFF0000"/>
      <name val="??"/>
      <charset val="0"/>
      <scheme val="minor"/>
    </font>
    <font>
      <b/>
      <sz val="18"/>
      <color theme="3"/>
      <name val="??"/>
      <charset val="134"/>
      <scheme val="minor"/>
    </font>
    <font>
      <i/>
      <sz val="11"/>
      <color rgb="FF7F7F7F"/>
      <name val="??"/>
      <charset val="0"/>
      <scheme val="minor"/>
    </font>
    <font>
      <b/>
      <sz val="15"/>
      <color theme="3"/>
      <name val="??"/>
      <charset val="134"/>
      <scheme val="minor"/>
    </font>
    <font>
      <b/>
      <sz val="13"/>
      <color theme="3"/>
      <name val="??"/>
      <charset val="134"/>
      <scheme val="minor"/>
    </font>
    <font>
      <b/>
      <sz val="11"/>
      <color rgb="FF3F3F3F"/>
      <name val="??"/>
      <charset val="0"/>
      <scheme val="minor"/>
    </font>
    <font>
      <b/>
      <sz val="11"/>
      <color rgb="FFFA7D00"/>
      <name val="??"/>
      <charset val="0"/>
      <scheme val="minor"/>
    </font>
    <font>
      <b/>
      <sz val="11"/>
      <color rgb="FFFFFFFF"/>
      <name val="??"/>
      <charset val="0"/>
      <scheme val="minor"/>
    </font>
    <font>
      <sz val="11"/>
      <color rgb="FFFA7D00"/>
      <name val="??"/>
      <charset val="0"/>
      <scheme val="minor"/>
    </font>
    <font>
      <b/>
      <sz val="11"/>
      <color theme="1"/>
      <name val="??"/>
      <charset val="0"/>
      <scheme val="minor"/>
    </font>
    <font>
      <sz val="11"/>
      <color rgb="FF006100"/>
      <name val="??"/>
      <charset val="0"/>
      <scheme val="minor"/>
    </font>
    <font>
      <sz val="11"/>
      <color rgb="FF9C6500"/>
      <name val="??"/>
      <charset val="0"/>
      <scheme val="minor"/>
    </font>
    <font>
      <sz val="11"/>
      <color theme="1"/>
      <name val="宋体"/>
      <charset val="134"/>
    </font>
    <font>
      <sz val="18"/>
      <name val="宋体"/>
      <charset val="134"/>
    </font>
    <font>
      <sz val="11"/>
      <color rgb="FF00B050"/>
      <name val="宋体"/>
      <charset val="134"/>
    </font>
    <font>
      <sz val="11"/>
      <color rgb="FF00B050"/>
      <name val="Times New Roman"/>
      <charset val="134"/>
    </font>
    <font>
      <b/>
      <sz val="10"/>
      <color rgb="FFFF0000"/>
      <name val="宋体"/>
      <charset val="134"/>
    </font>
    <font>
      <sz val="10"/>
      <color rgb="FF00B050"/>
      <name val="宋体"/>
      <charset val="134"/>
    </font>
    <font>
      <b/>
      <sz val="12"/>
      <color rgb="FF0000FF"/>
      <name val="宋体"/>
      <charset val="134"/>
    </font>
    <font>
      <sz val="10"/>
      <name val="微软雅黑"/>
      <charset val="134"/>
    </font>
    <font>
      <sz val="10.5"/>
      <name val="宋体"/>
      <charset val="134"/>
    </font>
  </fonts>
  <fills count="50">
    <fill>
      <patternFill patternType="none"/>
    </fill>
    <fill>
      <patternFill patternType="gray125"/>
    </fill>
    <fill>
      <patternFill patternType="solid">
        <fgColor indexed="9"/>
        <bgColor indexed="1"/>
      </patternFill>
    </fill>
    <fill>
      <patternFill patternType="solid">
        <fgColor rgb="FFFFC000"/>
        <bgColor indexed="1"/>
      </patternFill>
    </fill>
    <fill>
      <patternFill patternType="solid">
        <fgColor rgb="FFFFFF00"/>
        <bgColor indexed="1"/>
      </patternFill>
    </fill>
    <fill>
      <patternFill patternType="solid">
        <fgColor theme="0" tint="-0.249977111117893"/>
        <bgColor indexed="1"/>
      </patternFill>
    </fill>
    <fill>
      <patternFill patternType="solid">
        <fgColor theme="0"/>
        <bgColor indexed="1"/>
      </patternFill>
    </fill>
    <fill>
      <patternFill patternType="solid">
        <fgColor rgb="FF92D050"/>
        <bgColor indexed="1"/>
      </patternFill>
    </fill>
    <fill>
      <patternFill patternType="solid">
        <fgColor rgb="FFFFFF00"/>
        <bgColor indexed="64"/>
      </patternFill>
    </fill>
    <fill>
      <patternFill patternType="solid">
        <fgColor theme="4" tint="0.399884029663991"/>
        <bgColor indexed="1"/>
      </patternFill>
    </fill>
    <fill>
      <patternFill patternType="solid">
        <fgColor theme="4" tint="0.399914548173467"/>
        <bgColor indexed="1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1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6"/>
        <bgColor indexed="1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0" tint="-0.149937437055574"/>
        <bgColor indexed="1"/>
      </patternFill>
    </fill>
    <fill>
      <patternFill patternType="solid">
        <fgColor theme="0" tint="-0.14996795556505"/>
        <bgColor indexed="1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2" tint="-0.0999786370433668"/>
      </left>
      <right style="thin">
        <color theme="2" tint="-0.0999786370433668"/>
      </right>
      <top style="thin">
        <color theme="2" tint="-0.0999786370433668"/>
      </top>
      <bottom/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25" fillId="0" borderId="0" applyFont="0" applyFill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7" fillId="21" borderId="32" applyNumberFormat="0" applyAlignment="0" applyProtection="0">
      <alignment vertical="center"/>
    </xf>
    <xf numFmtId="44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5" fillId="25" borderId="33" applyNumberFormat="0" applyFont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34" applyNumberFormat="0" applyFill="0" applyAlignment="0" applyProtection="0">
      <alignment vertical="center"/>
    </xf>
    <xf numFmtId="0" fontId="37" fillId="0" borderId="34" applyNumberFormat="0" applyFill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32" fillId="0" borderId="35" applyNumberFormat="0" applyFill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38" fillId="29" borderId="36" applyNumberFormat="0" applyAlignment="0" applyProtection="0">
      <alignment vertical="center"/>
    </xf>
    <xf numFmtId="0" fontId="39" fillId="29" borderId="32" applyNumberFormat="0" applyAlignment="0" applyProtection="0">
      <alignment vertical="center"/>
    </xf>
    <xf numFmtId="0" fontId="40" fillId="30" borderId="37" applyNumberFormat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41" fillId="0" borderId="38" applyNumberFormat="0" applyFill="0" applyAlignment="0" applyProtection="0">
      <alignment vertical="center"/>
    </xf>
    <xf numFmtId="0" fontId="42" fillId="0" borderId="39" applyNumberFormat="0" applyFill="0" applyAlignment="0" applyProtection="0">
      <alignment vertical="center"/>
    </xf>
    <xf numFmtId="0" fontId="43" fillId="33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6" fillId="43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9" fillId="45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0" fillId="0" borderId="0"/>
  </cellStyleXfs>
  <cellXfs count="200">
    <xf numFmtId="0" fontId="0" fillId="0" borderId="0" xfId="0" applyAlignment="1"/>
    <xf numFmtId="0" fontId="1" fillId="0" borderId="0" xfId="0" applyFont="1" applyAlignment="1"/>
    <xf numFmtId="0" fontId="2" fillId="0" borderId="0" xfId="49" applyFont="1" applyAlignment="1">
      <alignment horizontal="center" vertical="center"/>
    </xf>
    <xf numFmtId="0" fontId="2" fillId="0" borderId="1" xfId="0" applyFont="1" applyBorder="1" applyAlignment="1"/>
    <xf numFmtId="0" fontId="2" fillId="0" borderId="0" xfId="49" applyFont="1" applyFill="1" applyAlignment="1">
      <alignment horizontal="center" vertical="center"/>
    </xf>
    <xf numFmtId="0" fontId="2" fillId="0" borderId="0" xfId="0" applyFont="1" applyAlignment="1"/>
    <xf numFmtId="0" fontId="3" fillId="2" borderId="0" xfId="49" applyFont="1" applyFill="1" applyAlignment="1">
      <alignment horizontal="center" vertical="center" wrapText="1"/>
    </xf>
    <xf numFmtId="0" fontId="4" fillId="2" borderId="1" xfId="49" applyFont="1" applyFill="1" applyBorder="1" applyAlignment="1">
      <alignment horizontal="center" vertical="center" wrapText="1"/>
    </xf>
    <xf numFmtId="0" fontId="4" fillId="3" borderId="1" xfId="49" applyFont="1" applyFill="1" applyBorder="1" applyAlignment="1">
      <alignment horizontal="center" vertical="center" wrapText="1"/>
    </xf>
    <xf numFmtId="0" fontId="4" fillId="2" borderId="2" xfId="49" applyFont="1" applyFill="1" applyBorder="1" applyAlignment="1">
      <alignment horizontal="center" vertical="center" wrapText="1"/>
    </xf>
    <xf numFmtId="0" fontId="4" fillId="2" borderId="3" xfId="49" applyFont="1" applyFill="1" applyBorder="1" applyAlignment="1">
      <alignment horizontal="center" vertical="center" wrapText="1"/>
    </xf>
    <xf numFmtId="0" fontId="4" fillId="4" borderId="4" xfId="49" applyFont="1" applyFill="1" applyBorder="1" applyAlignment="1">
      <alignment horizontal="center" vertical="center" wrapText="1"/>
    </xf>
    <xf numFmtId="0" fontId="4" fillId="5" borderId="3" xfId="49" applyFont="1" applyFill="1" applyBorder="1" applyAlignment="1">
      <alignment horizontal="center" vertical="center" wrapText="1"/>
    </xf>
    <xf numFmtId="0" fontId="4" fillId="2" borderId="5" xfId="49" applyFont="1" applyFill="1" applyBorder="1" applyAlignment="1">
      <alignment horizontal="center" vertical="center" wrapText="1"/>
    </xf>
    <xf numFmtId="0" fontId="4" fillId="5" borderId="6" xfId="49" applyFont="1" applyFill="1" applyBorder="1" applyAlignment="1">
      <alignment horizontal="center" vertical="center" wrapText="1"/>
    </xf>
    <xf numFmtId="0" fontId="4" fillId="2" borderId="6" xfId="49" applyFont="1" applyFill="1" applyBorder="1" applyAlignment="1">
      <alignment horizontal="center" vertical="center" wrapText="1"/>
    </xf>
    <xf numFmtId="0" fontId="4" fillId="2" borderId="7" xfId="49" applyFont="1" applyFill="1" applyBorder="1" applyAlignment="1">
      <alignment horizontal="center" vertical="center" wrapText="1"/>
    </xf>
    <xf numFmtId="0" fontId="2" fillId="0" borderId="8" xfId="49" applyFont="1" applyBorder="1" applyAlignment="1">
      <alignment horizontal="center" vertical="center"/>
    </xf>
    <xf numFmtId="0" fontId="4" fillId="2" borderId="9" xfId="49" applyFont="1" applyFill="1" applyBorder="1" applyAlignment="1">
      <alignment horizontal="center" vertical="center" wrapText="1"/>
    </xf>
    <xf numFmtId="0" fontId="4" fillId="4" borderId="10" xfId="49" applyFont="1" applyFill="1" applyBorder="1" applyAlignment="1">
      <alignment horizontal="center" vertical="center" wrapText="1"/>
    </xf>
    <xf numFmtId="0" fontId="4" fillId="0" borderId="5" xfId="49" applyFont="1" applyBorder="1" applyAlignment="1">
      <alignment horizontal="center" vertical="center" wrapText="1"/>
    </xf>
    <xf numFmtId="0" fontId="4" fillId="0" borderId="7" xfId="49" applyFont="1" applyBorder="1" applyAlignment="1">
      <alignment horizontal="center" vertical="center" wrapText="1"/>
    </xf>
    <xf numFmtId="0" fontId="4" fillId="0" borderId="11" xfId="49" applyFont="1" applyBorder="1" applyAlignment="1">
      <alignment horizontal="center" vertical="center" wrapText="1"/>
    </xf>
    <xf numFmtId="0" fontId="4" fillId="2" borderId="8" xfId="49" applyFont="1" applyFill="1" applyBorder="1" applyAlignment="1">
      <alignment horizontal="center" vertical="center" wrapText="1"/>
    </xf>
    <xf numFmtId="0" fontId="4" fillId="0" borderId="3" xfId="49" applyFont="1" applyBorder="1" applyAlignment="1">
      <alignment horizontal="center" vertical="center" wrapText="1"/>
    </xf>
    <xf numFmtId="0" fontId="5" fillId="5" borderId="12" xfId="49" applyFont="1" applyFill="1" applyBorder="1" applyAlignment="1">
      <alignment horizontal="center" vertical="center" wrapText="1"/>
    </xf>
    <xf numFmtId="0" fontId="4" fillId="2" borderId="12" xfId="49" applyFont="1" applyFill="1" applyBorder="1" applyAlignment="1">
      <alignment horizontal="center" vertical="center" wrapText="1"/>
    </xf>
    <xf numFmtId="0" fontId="2" fillId="0" borderId="1" xfId="49" applyFont="1" applyBorder="1" applyAlignment="1">
      <alignment horizontal="center" vertical="center"/>
    </xf>
    <xf numFmtId="0" fontId="4" fillId="5" borderId="12" xfId="49" applyFont="1" applyFill="1" applyBorder="1" applyAlignment="1">
      <alignment horizontal="center" vertical="center" wrapText="1"/>
    </xf>
    <xf numFmtId="0" fontId="4" fillId="5" borderId="4" xfId="49" applyFont="1" applyFill="1" applyBorder="1" applyAlignment="1">
      <alignment horizontal="center" vertical="center" wrapText="1"/>
    </xf>
    <xf numFmtId="0" fontId="4" fillId="2" borderId="4" xfId="49" applyFont="1" applyFill="1" applyBorder="1" applyAlignment="1">
      <alignment horizontal="center" vertical="center" wrapText="1"/>
    </xf>
    <xf numFmtId="0" fontId="5" fillId="4" borderId="3" xfId="49" applyFont="1" applyFill="1" applyBorder="1" applyAlignment="1">
      <alignment horizontal="center" vertical="center" wrapText="1"/>
    </xf>
    <xf numFmtId="0" fontId="4" fillId="6" borderId="3" xfId="49" applyFont="1" applyFill="1" applyBorder="1" applyAlignment="1">
      <alignment horizontal="center" vertical="center" wrapText="1"/>
    </xf>
    <xf numFmtId="0" fontId="4" fillId="0" borderId="2" xfId="49" applyFont="1" applyBorder="1" applyAlignment="1">
      <alignment horizontal="center" vertical="center" wrapText="1"/>
    </xf>
    <xf numFmtId="0" fontId="6" fillId="0" borderId="4" xfId="49" applyFont="1" applyBorder="1" applyAlignment="1">
      <alignment horizontal="center" vertical="center" wrapText="1"/>
    </xf>
    <xf numFmtId="0" fontId="4" fillId="0" borderId="6" xfId="49" applyFont="1" applyBorder="1" applyAlignment="1">
      <alignment horizontal="center" vertical="center" wrapText="1"/>
    </xf>
    <xf numFmtId="0" fontId="4" fillId="4" borderId="3" xfId="49" applyFont="1" applyFill="1" applyBorder="1" applyAlignment="1">
      <alignment horizontal="center" vertical="center" wrapText="1"/>
    </xf>
    <xf numFmtId="0" fontId="7" fillId="0" borderId="3" xfId="49" applyFont="1" applyFill="1" applyBorder="1" applyAlignment="1">
      <alignment horizontal="center" vertical="center" wrapText="1"/>
    </xf>
    <xf numFmtId="0" fontId="4" fillId="7" borderId="3" xfId="49" applyFont="1" applyFill="1" applyBorder="1" applyAlignment="1">
      <alignment horizontal="center" vertical="center" wrapText="1"/>
    </xf>
    <xf numFmtId="0" fontId="5" fillId="2" borderId="5" xfId="49" applyFont="1" applyFill="1" applyBorder="1" applyAlignment="1">
      <alignment horizontal="center" vertical="center" wrapText="1"/>
    </xf>
    <xf numFmtId="0" fontId="5" fillId="7" borderId="3" xfId="49" applyFont="1" applyFill="1" applyBorder="1" applyAlignment="1">
      <alignment horizontal="center" vertical="center" wrapText="1"/>
    </xf>
    <xf numFmtId="0" fontId="4" fillId="7" borderId="5" xfId="49" applyFont="1" applyFill="1" applyBorder="1" applyAlignment="1">
      <alignment horizontal="center" vertical="center" wrapText="1"/>
    </xf>
    <xf numFmtId="0" fontId="4" fillId="4" borderId="5" xfId="49" applyFont="1" applyFill="1" applyBorder="1" applyAlignment="1">
      <alignment horizontal="center" vertical="center" wrapText="1"/>
    </xf>
    <xf numFmtId="0" fontId="4" fillId="2" borderId="13" xfId="49" applyFont="1" applyFill="1" applyBorder="1" applyAlignment="1">
      <alignment horizontal="center" vertical="center" wrapText="1"/>
    </xf>
    <xf numFmtId="0" fontId="4" fillId="0" borderId="4" xfId="49" applyFont="1" applyBorder="1" applyAlignment="1">
      <alignment horizontal="center" vertical="center" wrapText="1"/>
    </xf>
    <xf numFmtId="0" fontId="5" fillId="0" borderId="5" xfId="49" applyFont="1" applyBorder="1" applyAlignment="1">
      <alignment horizontal="center" vertical="center" wrapText="1"/>
    </xf>
    <xf numFmtId="0" fontId="6" fillId="3" borderId="1" xfId="49" applyFont="1" applyFill="1" applyBorder="1" applyAlignment="1">
      <alignment horizontal="center" vertical="center" wrapText="1"/>
    </xf>
    <xf numFmtId="0" fontId="8" fillId="3" borderId="1" xfId="49" applyFont="1" applyFill="1" applyBorder="1" applyAlignment="1">
      <alignment horizontal="center" vertical="center" wrapText="1"/>
    </xf>
    <xf numFmtId="0" fontId="4" fillId="2" borderId="11" xfId="49" applyFont="1" applyFill="1" applyBorder="1" applyAlignment="1">
      <alignment horizontal="center" vertical="center" wrapText="1"/>
    </xf>
    <xf numFmtId="0" fontId="8" fillId="2" borderId="1" xfId="49" applyFont="1" applyFill="1" applyBorder="1" applyAlignment="1">
      <alignment horizontal="center" vertical="center" wrapText="1"/>
    </xf>
    <xf numFmtId="0" fontId="4" fillId="2" borderId="14" xfId="49" applyFont="1" applyFill="1" applyBorder="1" applyAlignment="1">
      <alignment horizontal="center" vertical="center" wrapText="1"/>
    </xf>
    <xf numFmtId="0" fontId="4" fillId="2" borderId="15" xfId="49" applyFont="1" applyFill="1" applyBorder="1" applyAlignment="1">
      <alignment horizontal="center" vertical="center" wrapText="1"/>
    </xf>
    <xf numFmtId="0" fontId="9" fillId="0" borderId="0" xfId="0" applyFont="1" applyAlignment="1">
      <alignment horizontal="justify" vertical="center" indent="2"/>
    </xf>
    <xf numFmtId="0" fontId="2" fillId="0" borderId="1" xfId="0" applyFont="1" applyBorder="1" applyAlignment="1">
      <alignment horizontal="center" vertical="center" wrapText="1"/>
    </xf>
    <xf numFmtId="0" fontId="4" fillId="0" borderId="1" xfId="49" applyFont="1" applyBorder="1" applyAlignment="1">
      <alignment horizontal="center" vertical="center" wrapText="1"/>
    </xf>
    <xf numFmtId="0" fontId="4" fillId="0" borderId="12" xfId="49" applyFont="1" applyBorder="1" applyAlignment="1">
      <alignment horizontal="center" vertical="center" wrapText="1"/>
    </xf>
    <xf numFmtId="0" fontId="4" fillId="0" borderId="8" xfId="49" applyFont="1" applyBorder="1" applyAlignment="1">
      <alignment horizontal="center" vertical="center" wrapText="1"/>
    </xf>
    <xf numFmtId="0" fontId="5" fillId="2" borderId="15" xfId="49" applyFont="1" applyFill="1" applyBorder="1" applyAlignment="1">
      <alignment horizontal="center" vertical="center" wrapText="1"/>
    </xf>
    <xf numFmtId="0" fontId="4" fillId="0" borderId="11" xfId="49" applyFont="1" applyFill="1" applyBorder="1" applyAlignment="1">
      <alignment horizontal="center" vertical="center" wrapText="1"/>
    </xf>
    <xf numFmtId="0" fontId="4" fillId="7" borderId="12" xfId="49" applyFont="1" applyFill="1" applyBorder="1" applyAlignment="1">
      <alignment horizontal="center" vertical="center" wrapText="1"/>
    </xf>
    <xf numFmtId="0" fontId="5" fillId="2" borderId="11" xfId="49" applyFont="1" applyFill="1" applyBorder="1" applyAlignment="1">
      <alignment horizontal="center" vertical="center" wrapText="1"/>
    </xf>
    <xf numFmtId="0" fontId="4" fillId="2" borderId="16" xfId="49" applyFont="1" applyFill="1" applyBorder="1" applyAlignment="1">
      <alignment horizontal="center" vertical="center" wrapText="1"/>
    </xf>
    <xf numFmtId="0" fontId="5" fillId="2" borderId="1" xfId="49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4" fillId="2" borderId="17" xfId="49" applyFont="1" applyFill="1" applyBorder="1" applyAlignment="1">
      <alignment horizontal="center" vertical="center" wrapText="1"/>
    </xf>
    <xf numFmtId="0" fontId="4" fillId="2" borderId="18" xfId="49" applyFont="1" applyFill="1" applyBorder="1" applyAlignment="1">
      <alignment horizontal="center" vertical="center" wrapText="1"/>
    </xf>
    <xf numFmtId="0" fontId="4" fillId="0" borderId="12" xfId="49" applyFont="1" applyFill="1" applyBorder="1" applyAlignment="1">
      <alignment horizontal="center" vertical="center" wrapText="1"/>
    </xf>
    <xf numFmtId="0" fontId="4" fillId="2" borderId="19" xfId="49" applyFont="1" applyFill="1" applyBorder="1" applyAlignment="1">
      <alignment horizontal="center" vertical="center" wrapText="1"/>
    </xf>
    <xf numFmtId="0" fontId="11" fillId="8" borderId="0" xfId="0" applyFont="1" applyFill="1" applyAlignment="1">
      <alignment horizontal="center" vertical="center" wrapText="1"/>
    </xf>
    <xf numFmtId="0" fontId="12" fillId="8" borderId="0" xfId="0" applyFont="1" applyFill="1" applyAlignment="1">
      <alignment horizontal="center" vertical="center" wrapText="1"/>
    </xf>
    <xf numFmtId="0" fontId="5" fillId="9" borderId="1" xfId="49" applyFont="1" applyFill="1" applyBorder="1" applyAlignment="1">
      <alignment horizontal="center" vertical="center" wrapText="1"/>
    </xf>
    <xf numFmtId="0" fontId="4" fillId="9" borderId="1" xfId="49" applyFont="1" applyFill="1" applyBorder="1" applyAlignment="1">
      <alignment horizontal="center" vertical="center" wrapText="1"/>
    </xf>
    <xf numFmtId="0" fontId="7" fillId="9" borderId="1" xfId="49" applyFont="1" applyFill="1" applyBorder="1" applyAlignment="1">
      <alignment horizontal="center" vertical="center" wrapText="1"/>
    </xf>
    <xf numFmtId="0" fontId="6" fillId="9" borderId="1" xfId="49" applyFont="1" applyFill="1" applyBorder="1" applyAlignment="1">
      <alignment horizontal="center" vertical="center" wrapText="1"/>
    </xf>
    <xf numFmtId="0" fontId="6" fillId="10" borderId="1" xfId="49" applyFont="1" applyFill="1" applyBorder="1" applyAlignment="1">
      <alignment horizontal="center" vertical="center" wrapText="1"/>
    </xf>
    <xf numFmtId="0" fontId="4" fillId="2" borderId="20" xfId="49" applyFont="1" applyFill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 wrapText="1"/>
    </xf>
    <xf numFmtId="0" fontId="13" fillId="2" borderId="1" xfId="49" applyFont="1" applyFill="1" applyBorder="1" applyAlignment="1">
      <alignment horizontal="center" vertical="center" wrapText="1"/>
    </xf>
    <xf numFmtId="0" fontId="4" fillId="0" borderId="1" xfId="49" applyFont="1" applyFill="1" applyBorder="1" applyAlignment="1">
      <alignment horizontal="center" vertical="center" wrapText="1"/>
    </xf>
    <xf numFmtId="0" fontId="4" fillId="0" borderId="6" xfId="49" applyFont="1" applyFill="1" applyBorder="1" applyAlignment="1">
      <alignment horizontal="center" vertical="center" wrapText="1"/>
    </xf>
    <xf numFmtId="0" fontId="6" fillId="0" borderId="1" xfId="49" applyFont="1" applyBorder="1" applyAlignment="1">
      <alignment horizontal="center" vertical="center" wrapText="1"/>
    </xf>
    <xf numFmtId="0" fontId="4" fillId="0" borderId="3" xfId="49" applyFont="1" applyFill="1" applyBorder="1" applyAlignment="1">
      <alignment horizontal="center" vertical="center" wrapText="1"/>
    </xf>
    <xf numFmtId="0" fontId="8" fillId="10" borderId="1" xfId="49" applyFont="1" applyFill="1" applyBorder="1" applyAlignment="1">
      <alignment horizontal="center" vertical="center" wrapText="1"/>
    </xf>
    <xf numFmtId="0" fontId="4" fillId="7" borderId="1" xfId="49" applyFont="1" applyFill="1" applyBorder="1" applyAlignment="1">
      <alignment horizontal="center" vertical="center" wrapText="1"/>
    </xf>
    <xf numFmtId="0" fontId="7" fillId="7" borderId="1" xfId="49" applyFont="1" applyFill="1" applyBorder="1" applyAlignment="1">
      <alignment horizontal="center" vertical="center" wrapText="1"/>
    </xf>
    <xf numFmtId="0" fontId="8" fillId="7" borderId="1" xfId="49" applyFont="1" applyFill="1" applyBorder="1" applyAlignment="1">
      <alignment horizontal="center" vertical="center" wrapText="1"/>
    </xf>
    <xf numFmtId="0" fontId="2" fillId="0" borderId="12" xfId="49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2" fillId="0" borderId="20" xfId="49" applyFont="1" applyBorder="1" applyAlignment="1">
      <alignment horizontal="center" vertical="center"/>
    </xf>
    <xf numFmtId="0" fontId="4" fillId="4" borderId="1" xfId="49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4" fillId="0" borderId="20" xfId="49" applyFont="1" applyFill="1" applyBorder="1" applyAlignment="1">
      <alignment horizontal="center" vertical="center" wrapText="1"/>
    </xf>
    <xf numFmtId="0" fontId="4" fillId="0" borderId="20" xfId="49" applyFont="1" applyBorder="1" applyAlignment="1">
      <alignment horizontal="center" vertical="center" wrapText="1"/>
    </xf>
    <xf numFmtId="0" fontId="1" fillId="0" borderId="1" xfId="49" applyFont="1" applyBorder="1" applyAlignment="1">
      <alignment horizontal="center" vertical="center"/>
    </xf>
    <xf numFmtId="0" fontId="6" fillId="0" borderId="20" xfId="49" applyFont="1" applyBorder="1" applyAlignment="1">
      <alignment horizontal="center" vertical="center" wrapText="1"/>
    </xf>
    <xf numFmtId="0" fontId="2" fillId="0" borderId="15" xfId="49" applyFont="1" applyBorder="1" applyAlignment="1">
      <alignment horizontal="center" vertical="center"/>
    </xf>
    <xf numFmtId="0" fontId="1" fillId="0" borderId="0" xfId="49" applyFont="1" applyAlignment="1">
      <alignment horizontal="center" vertical="center"/>
    </xf>
    <xf numFmtId="0" fontId="4" fillId="11" borderId="3" xfId="49" applyFont="1" applyFill="1" applyBorder="1" applyAlignment="1">
      <alignment horizontal="center" vertical="center" wrapText="1"/>
    </xf>
    <xf numFmtId="0" fontId="4" fillId="11" borderId="6" xfId="49" applyFont="1" applyFill="1" applyBorder="1" applyAlignment="1">
      <alignment horizontal="center" vertical="center" wrapText="1"/>
    </xf>
    <xf numFmtId="0" fontId="5" fillId="0" borderId="3" xfId="49" applyFont="1" applyFill="1" applyBorder="1" applyAlignment="1">
      <alignment horizontal="center" vertical="center" wrapText="1"/>
    </xf>
    <xf numFmtId="0" fontId="14" fillId="2" borderId="3" xfId="49" applyFont="1" applyFill="1" applyBorder="1" applyAlignment="1">
      <alignment horizontal="center" vertical="center" wrapText="1"/>
    </xf>
    <xf numFmtId="0" fontId="15" fillId="0" borderId="0" xfId="0" applyFont="1">
      <alignment vertical="center"/>
    </xf>
    <xf numFmtId="0" fontId="5" fillId="2" borderId="3" xfId="49" applyFont="1" applyFill="1" applyBorder="1" applyAlignment="1">
      <alignment horizontal="center" vertical="center" wrapText="1"/>
    </xf>
    <xf numFmtId="0" fontId="4" fillId="0" borderId="5" xfId="49" applyFont="1" applyFill="1" applyBorder="1" applyAlignment="1">
      <alignment horizontal="center" vertical="center" wrapText="1"/>
    </xf>
    <xf numFmtId="0" fontId="5" fillId="0" borderId="3" xfId="49" applyFont="1" applyBorder="1" applyAlignment="1">
      <alignment horizontal="center" vertical="center" wrapText="1"/>
    </xf>
    <xf numFmtId="0" fontId="4" fillId="0" borderId="4" xfId="49" applyFont="1" applyFill="1" applyBorder="1" applyAlignment="1">
      <alignment horizontal="center" vertical="center" wrapText="1"/>
    </xf>
    <xf numFmtId="0" fontId="4" fillId="2" borderId="22" xfId="49" applyFont="1" applyFill="1" applyBorder="1" applyAlignment="1">
      <alignment horizontal="center" vertical="center" wrapText="1"/>
    </xf>
    <xf numFmtId="0" fontId="4" fillId="2" borderId="10" xfId="49" applyFont="1" applyFill="1" applyBorder="1" applyAlignment="1">
      <alignment horizontal="center" vertical="center" wrapText="1"/>
    </xf>
    <xf numFmtId="0" fontId="4" fillId="0" borderId="10" xfId="49" applyFont="1" applyFill="1" applyBorder="1" applyAlignment="1">
      <alignment horizontal="center" vertical="center" wrapText="1"/>
    </xf>
    <xf numFmtId="0" fontId="4" fillId="0" borderId="10" xfId="49" applyFont="1" applyBorder="1" applyAlignment="1">
      <alignment horizontal="center" vertical="center" wrapText="1"/>
    </xf>
    <xf numFmtId="0" fontId="4" fillId="2" borderId="23" xfId="49" applyFont="1" applyFill="1" applyBorder="1" applyAlignment="1">
      <alignment horizontal="center" vertical="center" wrapText="1"/>
    </xf>
    <xf numFmtId="0" fontId="5" fillId="0" borderId="1" xfId="49" applyFont="1" applyBorder="1" applyAlignment="1">
      <alignment horizontal="center" vertical="center" wrapText="1"/>
    </xf>
    <xf numFmtId="0" fontId="4" fillId="0" borderId="7" xfId="49" applyFont="1" applyFill="1" applyBorder="1" applyAlignment="1">
      <alignment horizontal="center" vertical="center" wrapText="1"/>
    </xf>
    <xf numFmtId="0" fontId="4" fillId="0" borderId="14" xfId="49" applyFont="1" applyBorder="1" applyAlignment="1">
      <alignment horizontal="center" vertical="center" wrapText="1"/>
    </xf>
    <xf numFmtId="0" fontId="4" fillId="0" borderId="15" xfId="49" applyFont="1" applyBorder="1" applyAlignment="1">
      <alignment horizontal="center" vertical="center" wrapText="1"/>
    </xf>
    <xf numFmtId="0" fontId="2" fillId="0" borderId="24" xfId="49" applyFont="1" applyBorder="1" applyAlignment="1">
      <alignment horizontal="center" vertical="center"/>
    </xf>
    <xf numFmtId="0" fontId="4" fillId="0" borderId="24" xfId="49" applyFont="1" applyBorder="1" applyAlignment="1">
      <alignment horizontal="center" vertical="center" wrapText="1"/>
    </xf>
    <xf numFmtId="0" fontId="4" fillId="2" borderId="25" xfId="49" applyFont="1" applyFill="1" applyBorder="1" applyAlignment="1">
      <alignment horizontal="center" vertical="center" wrapText="1"/>
    </xf>
    <xf numFmtId="0" fontId="4" fillId="2" borderId="26" xfId="49" applyFont="1" applyFill="1" applyBorder="1" applyAlignment="1">
      <alignment horizontal="center" vertical="center" wrapText="1"/>
    </xf>
    <xf numFmtId="0" fontId="14" fillId="2" borderId="6" xfId="49" applyFont="1" applyFill="1" applyBorder="1" applyAlignment="1">
      <alignment horizontal="center" vertical="center" wrapText="1"/>
    </xf>
    <xf numFmtId="0" fontId="14" fillId="2" borderId="1" xfId="49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/>
    </xf>
    <xf numFmtId="0" fontId="5" fillId="2" borderId="12" xfId="49" applyFont="1" applyFill="1" applyBorder="1" applyAlignment="1">
      <alignment horizontal="center" vertical="center" wrapText="1"/>
    </xf>
    <xf numFmtId="0" fontId="14" fillId="2" borderId="12" xfId="49" applyFont="1" applyFill="1" applyBorder="1" applyAlignment="1">
      <alignment horizontal="center" vertical="center" wrapText="1"/>
    </xf>
    <xf numFmtId="0" fontId="4" fillId="2" borderId="27" xfId="49" applyFont="1" applyFill="1" applyBorder="1" applyAlignment="1">
      <alignment horizontal="center" vertical="center" wrapText="1"/>
    </xf>
    <xf numFmtId="177" fontId="16" fillId="12" borderId="1" xfId="0" applyNumberFormat="1" applyFont="1" applyFill="1" applyBorder="1" applyAlignment="1">
      <alignment horizontal="center" vertical="center"/>
    </xf>
    <xf numFmtId="0" fontId="16" fillId="12" borderId="1" xfId="0" applyFont="1" applyFill="1" applyBorder="1" applyAlignment="1">
      <alignment horizontal="center" vertical="center"/>
    </xf>
    <xf numFmtId="0" fontId="4" fillId="7" borderId="4" xfId="49" applyFont="1" applyFill="1" applyBorder="1" applyAlignment="1">
      <alignment horizontal="center" vertical="center" wrapText="1"/>
    </xf>
    <xf numFmtId="0" fontId="4" fillId="7" borderId="14" xfId="49" applyFont="1" applyFill="1" applyBorder="1" applyAlignment="1">
      <alignment horizontal="center" vertical="center" wrapText="1"/>
    </xf>
    <xf numFmtId="0" fontId="17" fillId="0" borderId="5" xfId="49" applyFont="1" applyFill="1" applyBorder="1" applyAlignment="1">
      <alignment horizontal="center" vertical="center" wrapText="1"/>
    </xf>
    <xf numFmtId="0" fontId="14" fillId="0" borderId="10" xfId="49" applyFont="1" applyFill="1" applyBorder="1" applyAlignment="1">
      <alignment horizontal="center" vertical="center" wrapText="1"/>
    </xf>
    <xf numFmtId="0" fontId="14" fillId="0" borderId="4" xfId="49" applyFont="1" applyFill="1" applyBorder="1" applyAlignment="1">
      <alignment horizontal="center" vertical="center" wrapText="1"/>
    </xf>
    <xf numFmtId="0" fontId="5" fillId="0" borderId="4" xfId="49" applyFont="1" applyBorder="1" applyAlignment="1">
      <alignment horizontal="center" vertical="center" wrapText="1"/>
    </xf>
    <xf numFmtId="0" fontId="4" fillId="8" borderId="3" xfId="49" applyFont="1" applyFill="1" applyBorder="1" applyAlignment="1">
      <alignment horizontal="center" vertical="center" wrapText="1"/>
    </xf>
    <xf numFmtId="176" fontId="16" fillId="12" borderId="1" xfId="0" applyNumberFormat="1" applyFont="1" applyFill="1" applyBorder="1" applyAlignment="1">
      <alignment horizontal="center" vertical="center"/>
    </xf>
    <xf numFmtId="0" fontId="4" fillId="7" borderId="15" xfId="49" applyFont="1" applyFill="1" applyBorder="1" applyAlignment="1">
      <alignment horizontal="center" vertical="center" wrapText="1"/>
    </xf>
    <xf numFmtId="0" fontId="4" fillId="2" borderId="28" xfId="49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/>
    </xf>
    <xf numFmtId="0" fontId="17" fillId="2" borderId="3" xfId="49" applyFont="1" applyFill="1" applyBorder="1" applyAlignment="1">
      <alignment horizontal="center" vertical="center" wrapText="1"/>
    </xf>
    <xf numFmtId="0" fontId="14" fillId="2" borderId="16" xfId="49" applyFont="1" applyFill="1" applyBorder="1" applyAlignment="1">
      <alignment horizontal="center" vertical="center" wrapText="1"/>
    </xf>
    <xf numFmtId="0" fontId="14" fillId="2" borderId="8" xfId="49" applyFont="1" applyFill="1" applyBorder="1" applyAlignment="1">
      <alignment horizontal="center" vertical="center" wrapText="1"/>
    </xf>
    <xf numFmtId="0" fontId="17" fillId="2" borderId="5" xfId="49" applyFont="1" applyFill="1" applyBorder="1" applyAlignment="1">
      <alignment horizontal="center" vertical="center" wrapText="1"/>
    </xf>
    <xf numFmtId="0" fontId="2" fillId="0" borderId="11" xfId="49" applyFont="1" applyBorder="1" applyAlignment="1">
      <alignment horizontal="center" vertical="center"/>
    </xf>
    <xf numFmtId="0" fontId="19" fillId="0" borderId="0" xfId="49" applyFont="1" applyAlignment="1">
      <alignment horizontal="center" vertical="center"/>
    </xf>
    <xf numFmtId="0" fontId="4" fillId="13" borderId="3" xfId="49" applyFont="1" applyFill="1" applyBorder="1" applyAlignment="1">
      <alignment horizontal="center" vertical="center" wrapText="1"/>
    </xf>
    <xf numFmtId="0" fontId="4" fillId="14" borderId="3" xfId="49" applyFont="1" applyFill="1" applyBorder="1" applyAlignment="1">
      <alignment horizontal="center" vertical="center" wrapText="1"/>
    </xf>
    <xf numFmtId="0" fontId="4" fillId="15" borderId="3" xfId="49" applyFont="1" applyFill="1" applyBorder="1" applyAlignment="1">
      <alignment horizontal="center" vertical="center" wrapText="1"/>
    </xf>
    <xf numFmtId="0" fontId="17" fillId="2" borderId="1" xfId="49" applyFont="1" applyFill="1" applyBorder="1" applyAlignment="1">
      <alignment horizontal="center" vertical="center" wrapText="1"/>
    </xf>
    <xf numFmtId="177" fontId="4" fillId="2" borderId="1" xfId="49" applyNumberFormat="1" applyFont="1" applyFill="1" applyBorder="1" applyAlignment="1">
      <alignment horizontal="center" vertical="center" wrapText="1"/>
    </xf>
    <xf numFmtId="0" fontId="14" fillId="2" borderId="5" xfId="49" applyFont="1" applyFill="1" applyBorder="1" applyAlignment="1">
      <alignment horizontal="center" vertical="center" wrapText="1"/>
    </xf>
    <xf numFmtId="0" fontId="14" fillId="2" borderId="27" xfId="49" applyFont="1" applyFill="1" applyBorder="1" applyAlignment="1">
      <alignment horizontal="center" vertical="center" wrapText="1"/>
    </xf>
    <xf numFmtId="0" fontId="14" fillId="2" borderId="10" xfId="49" applyFont="1" applyFill="1" applyBorder="1" applyAlignment="1">
      <alignment horizontal="center" vertical="center" wrapText="1"/>
    </xf>
    <xf numFmtId="0" fontId="14" fillId="2" borderId="17" xfId="49" applyFont="1" applyFill="1" applyBorder="1" applyAlignment="1">
      <alignment horizontal="center" vertical="center" wrapText="1"/>
    </xf>
    <xf numFmtId="0" fontId="14" fillId="2" borderId="20" xfId="49" applyFont="1" applyFill="1" applyBorder="1" applyAlignment="1">
      <alignment horizontal="center" vertical="center" wrapText="1"/>
    </xf>
    <xf numFmtId="0" fontId="4" fillId="2" borderId="29" xfId="49" applyFont="1" applyFill="1" applyBorder="1" applyAlignment="1">
      <alignment horizontal="center" vertical="center" wrapText="1"/>
    </xf>
    <xf numFmtId="0" fontId="6" fillId="2" borderId="1" xfId="49" applyFont="1" applyFill="1" applyBorder="1" applyAlignment="1">
      <alignment horizontal="center" vertical="center" wrapText="1"/>
    </xf>
    <xf numFmtId="0" fontId="4" fillId="13" borderId="6" xfId="49" applyFont="1" applyFill="1" applyBorder="1" applyAlignment="1">
      <alignment horizontal="center" vertical="center" wrapText="1"/>
    </xf>
    <xf numFmtId="0" fontId="4" fillId="13" borderId="1" xfId="49" applyFont="1" applyFill="1" applyBorder="1" applyAlignment="1">
      <alignment horizontal="center" vertical="center" wrapText="1"/>
    </xf>
    <xf numFmtId="0" fontId="6" fillId="8" borderId="4" xfId="49" applyFont="1" applyFill="1" applyBorder="1" applyAlignment="1">
      <alignment horizontal="center" vertical="center" wrapText="1"/>
    </xf>
    <xf numFmtId="0" fontId="4" fillId="0" borderId="25" xfId="49" applyFont="1" applyBorder="1" applyAlignment="1">
      <alignment horizontal="center" vertical="center" wrapText="1"/>
    </xf>
    <xf numFmtId="0" fontId="14" fillId="2" borderId="4" xfId="49" applyFont="1" applyFill="1" applyBorder="1" applyAlignment="1">
      <alignment horizontal="center" vertical="center" wrapText="1"/>
    </xf>
    <xf numFmtId="0" fontId="14" fillId="2" borderId="19" xfId="49" applyFont="1" applyFill="1" applyBorder="1" applyAlignment="1">
      <alignment horizontal="center" vertical="center" wrapText="1"/>
    </xf>
    <xf numFmtId="0" fontId="14" fillId="2" borderId="15" xfId="49" applyFont="1" applyFill="1" applyBorder="1" applyAlignment="1">
      <alignment horizontal="center" vertical="center" wrapText="1"/>
    </xf>
    <xf numFmtId="0" fontId="4" fillId="2" borderId="24" xfId="49" applyFont="1" applyFill="1" applyBorder="1" applyAlignment="1">
      <alignment horizontal="center" vertical="center" wrapText="1"/>
    </xf>
    <xf numFmtId="0" fontId="4" fillId="0" borderId="30" xfId="49" applyFont="1" applyBorder="1" applyAlignment="1">
      <alignment horizontal="center" vertical="center" wrapText="1"/>
    </xf>
    <xf numFmtId="0" fontId="4" fillId="2" borderId="31" xfId="49" applyFont="1" applyFill="1" applyBorder="1" applyAlignment="1">
      <alignment horizontal="center" vertical="center" wrapText="1"/>
    </xf>
    <xf numFmtId="0" fontId="2" fillId="0" borderId="12" xfId="49" applyFont="1" applyFill="1" applyBorder="1" applyAlignment="1">
      <alignment horizontal="center" vertical="center"/>
    </xf>
    <xf numFmtId="0" fontId="20" fillId="0" borderId="3" xfId="10" applyNumberFormat="1" applyFont="1" applyFill="1" applyBorder="1" applyAlignment="1" applyProtection="1">
      <alignment horizontal="center" vertical="center" wrapText="1"/>
    </xf>
    <xf numFmtId="0" fontId="4" fillId="8" borderId="5" xfId="49" applyFont="1" applyFill="1" applyBorder="1" applyAlignment="1">
      <alignment horizontal="center" vertical="center" wrapText="1"/>
    </xf>
    <xf numFmtId="0" fontId="10" fillId="0" borderId="1" xfId="49" applyFont="1" applyBorder="1" applyAlignment="1">
      <alignment horizontal="center" vertical="center"/>
    </xf>
    <xf numFmtId="0" fontId="2" fillId="0" borderId="15" xfId="49" applyFont="1" applyFill="1" applyBorder="1" applyAlignment="1">
      <alignment horizontal="center" vertical="center"/>
    </xf>
    <xf numFmtId="0" fontId="4" fillId="16" borderId="3" xfId="49" applyFont="1" applyFill="1" applyBorder="1" applyAlignment="1">
      <alignment horizontal="center" vertical="center" wrapText="1"/>
    </xf>
    <xf numFmtId="0" fontId="4" fillId="17" borderId="3" xfId="49" applyFont="1" applyFill="1" applyBorder="1" applyAlignment="1">
      <alignment horizontal="center" vertical="center" wrapText="1"/>
    </xf>
    <xf numFmtId="0" fontId="4" fillId="18" borderId="3" xfId="49" applyFont="1" applyFill="1" applyBorder="1" applyAlignment="1">
      <alignment horizontal="center" vertical="center" wrapText="1"/>
    </xf>
    <xf numFmtId="0" fontId="14" fillId="0" borderId="1" xfId="49" applyFont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4" fillId="2" borderId="2" xfId="49" applyFont="1" applyFill="1" applyBorder="1" applyAlignment="1">
      <alignment horizontal="center" vertical="center" wrapText="1"/>
    </xf>
    <xf numFmtId="0" fontId="4" fillId="0" borderId="2" xfId="49" applyFont="1" applyFill="1" applyBorder="1" applyAlignment="1">
      <alignment horizontal="center" vertical="center" wrapText="1"/>
    </xf>
    <xf numFmtId="0" fontId="17" fillId="0" borderId="3" xfId="49" applyFont="1" applyFill="1" applyBorder="1" applyAlignment="1">
      <alignment horizontal="center" vertical="center" wrapText="1"/>
    </xf>
    <xf numFmtId="0" fontId="14" fillId="0" borderId="6" xfId="49" applyFont="1" applyFill="1" applyBorder="1" applyAlignment="1">
      <alignment horizontal="center" vertical="center" wrapText="1"/>
    </xf>
    <xf numFmtId="0" fontId="14" fillId="0" borderId="12" xfId="49" applyFont="1" applyFill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/>
    </xf>
    <xf numFmtId="0" fontId="6" fillId="0" borderId="1" xfId="49" applyFont="1" applyFill="1" applyBorder="1" applyAlignment="1">
      <alignment horizontal="center" vertical="center" wrapText="1"/>
    </xf>
    <xf numFmtId="0" fontId="4" fillId="0" borderId="8" xfId="49" applyFont="1" applyFill="1" applyBorder="1" applyAlignment="1">
      <alignment horizontal="center" vertical="center" wrapText="1"/>
    </xf>
    <xf numFmtId="0" fontId="2" fillId="0" borderId="1" xfId="49" applyFont="1" applyFill="1" applyBorder="1" applyAlignment="1">
      <alignment horizontal="center" vertical="center"/>
    </xf>
    <xf numFmtId="0" fontId="4" fillId="0" borderId="24" xfId="49" applyFont="1" applyFill="1" applyBorder="1" applyAlignment="1">
      <alignment horizontal="center" vertical="center" wrapText="1"/>
    </xf>
    <xf numFmtId="0" fontId="2" fillId="0" borderId="0" xfId="0" applyFont="1" applyFill="1" applyAlignment="1"/>
    <xf numFmtId="0" fontId="5" fillId="13" borderId="3" xfId="49" applyFont="1" applyFill="1" applyBorder="1" applyAlignment="1">
      <alignment horizontal="center" vertical="center" wrapText="1"/>
    </xf>
    <xf numFmtId="0" fontId="14" fillId="0" borderId="2" xfId="49" applyFont="1" applyFill="1" applyBorder="1" applyAlignment="1">
      <alignment horizontal="center" vertical="center" wrapText="1"/>
    </xf>
    <xf numFmtId="0" fontId="10" fillId="0" borderId="1" xfId="0" applyFont="1" applyBorder="1" applyAlignment="1"/>
    <xf numFmtId="0" fontId="23" fillId="0" borderId="12" xfId="0" applyFont="1" applyBorder="1" applyAlignment="1">
      <alignment horizontal="center" vertical="center" wrapText="1"/>
    </xf>
    <xf numFmtId="0" fontId="5" fillId="19" borderId="3" xfId="49" applyFont="1" applyFill="1" applyBorder="1" applyAlignment="1">
      <alignment horizontal="center" vertical="center" wrapText="1"/>
    </xf>
    <xf numFmtId="0" fontId="4" fillId="18" borderId="5" xfId="49" applyFont="1" applyFill="1" applyBorder="1" applyAlignment="1">
      <alignment horizontal="center" vertical="center" wrapText="1"/>
    </xf>
    <xf numFmtId="0" fontId="4" fillId="2" borderId="30" xfId="49" applyFont="1" applyFill="1" applyBorder="1" applyAlignment="1">
      <alignment horizontal="center" vertical="center" wrapText="1"/>
    </xf>
    <xf numFmtId="0" fontId="24" fillId="0" borderId="1" xfId="0" applyFont="1" applyBorder="1" applyAlignment="1">
      <alignment horizontal="justify" vertical="center"/>
    </xf>
    <xf numFmtId="0" fontId="6" fillId="2" borderId="11" xfId="49" applyFont="1" applyFill="1" applyBorder="1" applyAlignment="1">
      <alignment horizontal="center" vertical="center" wrapText="1"/>
    </xf>
    <xf numFmtId="0" fontId="4" fillId="2" borderId="3" xfId="49" applyFont="1" applyFill="1" applyBorder="1" applyAlignment="1" quotePrefix="1">
      <alignment horizontal="center" vertical="center" wrapText="1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Normal" xfId="49"/>
  </cellStyles>
  <tableStyles count="0" defaultTableStyle="TableStyleMedium2" defaultPivotStyle="PivotStyleLight16"/>
  <colors>
    <mruColors>
      <color rgb="00FF9B9B"/>
      <color rgb="00FFBDBD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99" Type="http://schemas.openxmlformats.org/officeDocument/2006/relationships/image" Target="media/image99.png"/><Relationship Id="rId98" Type="http://schemas.openxmlformats.org/officeDocument/2006/relationships/image" Target="media/image98.png"/><Relationship Id="rId97" Type="http://schemas.openxmlformats.org/officeDocument/2006/relationships/image" Target="media/image97.png"/><Relationship Id="rId96" Type="http://schemas.openxmlformats.org/officeDocument/2006/relationships/image" Target="media/image96.png"/><Relationship Id="rId95" Type="http://schemas.openxmlformats.org/officeDocument/2006/relationships/image" Target="media/image95.png"/><Relationship Id="rId94" Type="http://schemas.openxmlformats.org/officeDocument/2006/relationships/image" Target="media/image94.png"/><Relationship Id="rId93" Type="http://schemas.openxmlformats.org/officeDocument/2006/relationships/image" Target="media/image93.png"/><Relationship Id="rId92" Type="http://schemas.openxmlformats.org/officeDocument/2006/relationships/image" Target="media/image92.png"/><Relationship Id="rId91" Type="http://schemas.openxmlformats.org/officeDocument/2006/relationships/image" Target="media/image91.png"/><Relationship Id="rId90" Type="http://schemas.openxmlformats.org/officeDocument/2006/relationships/image" Target="media/image90.png"/><Relationship Id="rId9" Type="http://schemas.openxmlformats.org/officeDocument/2006/relationships/image" Target="media/image9.png"/><Relationship Id="rId89" Type="http://schemas.openxmlformats.org/officeDocument/2006/relationships/image" Target="media/image89.png"/><Relationship Id="rId88" Type="http://schemas.openxmlformats.org/officeDocument/2006/relationships/image" Target="media/image88.png"/><Relationship Id="rId87" Type="http://schemas.openxmlformats.org/officeDocument/2006/relationships/image" Target="media/image87.png"/><Relationship Id="rId86" Type="http://schemas.openxmlformats.org/officeDocument/2006/relationships/image" Target="media/image86.png"/><Relationship Id="rId85" Type="http://schemas.openxmlformats.org/officeDocument/2006/relationships/image" Target="media/image85.png"/><Relationship Id="rId84" Type="http://schemas.openxmlformats.org/officeDocument/2006/relationships/image" Target="media/image84.png"/><Relationship Id="rId83" Type="http://schemas.openxmlformats.org/officeDocument/2006/relationships/image" Target="media/image83.png"/><Relationship Id="rId82" Type="http://schemas.openxmlformats.org/officeDocument/2006/relationships/image" Target="media/image82.png"/><Relationship Id="rId81" Type="http://schemas.openxmlformats.org/officeDocument/2006/relationships/image" Target="media/image81.png"/><Relationship Id="rId80" Type="http://schemas.openxmlformats.org/officeDocument/2006/relationships/image" Target="media/image80.png"/><Relationship Id="rId8" Type="http://schemas.openxmlformats.org/officeDocument/2006/relationships/image" Target="media/image8.png"/><Relationship Id="rId79" Type="http://schemas.openxmlformats.org/officeDocument/2006/relationships/image" Target="media/image79.png"/><Relationship Id="rId78" Type="http://schemas.openxmlformats.org/officeDocument/2006/relationships/image" Target="media/image78.png"/><Relationship Id="rId77" Type="http://schemas.openxmlformats.org/officeDocument/2006/relationships/image" Target="media/image77.png"/><Relationship Id="rId76" Type="http://schemas.openxmlformats.org/officeDocument/2006/relationships/image" Target="media/image76.png"/><Relationship Id="rId75" Type="http://schemas.openxmlformats.org/officeDocument/2006/relationships/image" Target="media/image75.png"/><Relationship Id="rId74" Type="http://schemas.openxmlformats.org/officeDocument/2006/relationships/image" Target="media/image74.png"/><Relationship Id="rId73" Type="http://schemas.openxmlformats.org/officeDocument/2006/relationships/image" Target="media/image73.png"/><Relationship Id="rId72" Type="http://schemas.openxmlformats.org/officeDocument/2006/relationships/image" Target="media/image72.png"/><Relationship Id="rId71" Type="http://schemas.openxmlformats.org/officeDocument/2006/relationships/image" Target="media/image71.png"/><Relationship Id="rId70" Type="http://schemas.openxmlformats.org/officeDocument/2006/relationships/image" Target="media/image70.png"/><Relationship Id="rId7" Type="http://schemas.openxmlformats.org/officeDocument/2006/relationships/image" Target="media/image7.png"/><Relationship Id="rId69" Type="http://schemas.openxmlformats.org/officeDocument/2006/relationships/image" Target="media/image69.png"/><Relationship Id="rId68" Type="http://schemas.openxmlformats.org/officeDocument/2006/relationships/image" Target="media/image68.png"/><Relationship Id="rId67" Type="http://schemas.openxmlformats.org/officeDocument/2006/relationships/image" Target="media/image67.png"/><Relationship Id="rId66" Type="http://schemas.openxmlformats.org/officeDocument/2006/relationships/image" Target="media/image66.png"/><Relationship Id="rId65" Type="http://schemas.openxmlformats.org/officeDocument/2006/relationships/image" Target="media/image65.png"/><Relationship Id="rId64" Type="http://schemas.openxmlformats.org/officeDocument/2006/relationships/image" Target="media/image64.png"/><Relationship Id="rId63" Type="http://schemas.openxmlformats.org/officeDocument/2006/relationships/image" Target="media/image63.png"/><Relationship Id="rId62" Type="http://schemas.openxmlformats.org/officeDocument/2006/relationships/image" Target="media/image62.png"/><Relationship Id="rId61" Type="http://schemas.openxmlformats.org/officeDocument/2006/relationships/image" Target="media/image61.png"/><Relationship Id="rId60" Type="http://schemas.openxmlformats.org/officeDocument/2006/relationships/image" Target="media/image60.png"/><Relationship Id="rId6" Type="http://schemas.openxmlformats.org/officeDocument/2006/relationships/image" Target="media/image6.png"/><Relationship Id="rId59" Type="http://schemas.openxmlformats.org/officeDocument/2006/relationships/image" Target="media/image59.png"/><Relationship Id="rId58" Type="http://schemas.openxmlformats.org/officeDocument/2006/relationships/image" Target="media/image58.png"/><Relationship Id="rId57" Type="http://schemas.openxmlformats.org/officeDocument/2006/relationships/image" Target="media/image57.png"/><Relationship Id="rId56" Type="http://schemas.openxmlformats.org/officeDocument/2006/relationships/image" Target="media/image56.png"/><Relationship Id="rId55" Type="http://schemas.openxmlformats.org/officeDocument/2006/relationships/image" Target="media/image55.png"/><Relationship Id="rId54" Type="http://schemas.openxmlformats.org/officeDocument/2006/relationships/image" Target="media/image54.png"/><Relationship Id="rId53" Type="http://schemas.openxmlformats.org/officeDocument/2006/relationships/image" Target="media/image53.png"/><Relationship Id="rId52" Type="http://schemas.openxmlformats.org/officeDocument/2006/relationships/image" Target="media/image52.png"/><Relationship Id="rId51" Type="http://schemas.openxmlformats.org/officeDocument/2006/relationships/image" Target="media/image51.png"/><Relationship Id="rId50" Type="http://schemas.openxmlformats.org/officeDocument/2006/relationships/image" Target="media/image50.png"/><Relationship Id="rId5" Type="http://schemas.openxmlformats.org/officeDocument/2006/relationships/image" Target="media/image5.png"/><Relationship Id="rId49" Type="http://schemas.openxmlformats.org/officeDocument/2006/relationships/image" Target="media/image49.png"/><Relationship Id="rId48" Type="http://schemas.openxmlformats.org/officeDocument/2006/relationships/image" Target="media/image48.png"/><Relationship Id="rId47" Type="http://schemas.openxmlformats.org/officeDocument/2006/relationships/image" Target="media/image47.png"/><Relationship Id="rId46" Type="http://schemas.openxmlformats.org/officeDocument/2006/relationships/image" Target="media/image46.png"/><Relationship Id="rId45" Type="http://schemas.openxmlformats.org/officeDocument/2006/relationships/image" Target="media/image45.png"/><Relationship Id="rId44" Type="http://schemas.openxmlformats.org/officeDocument/2006/relationships/image" Target="media/image44.png"/><Relationship Id="rId43" Type="http://schemas.openxmlformats.org/officeDocument/2006/relationships/image" Target="media/image43.png"/><Relationship Id="rId42" Type="http://schemas.openxmlformats.org/officeDocument/2006/relationships/image" Target="media/image42.png"/><Relationship Id="rId41" Type="http://schemas.openxmlformats.org/officeDocument/2006/relationships/image" Target="media/image41.png"/><Relationship Id="rId40" Type="http://schemas.openxmlformats.org/officeDocument/2006/relationships/image" Target="media/image40.png"/><Relationship Id="rId4" Type="http://schemas.openxmlformats.org/officeDocument/2006/relationships/image" Target="media/image4.png"/><Relationship Id="rId39" Type="http://schemas.openxmlformats.org/officeDocument/2006/relationships/image" Target="media/image39.png"/><Relationship Id="rId38" Type="http://schemas.openxmlformats.org/officeDocument/2006/relationships/image" Target="media/image38.png"/><Relationship Id="rId37" Type="http://schemas.openxmlformats.org/officeDocument/2006/relationships/image" Target="media/image37.png"/><Relationship Id="rId36" Type="http://schemas.openxmlformats.org/officeDocument/2006/relationships/image" Target="media/image36.png"/><Relationship Id="rId35" Type="http://schemas.openxmlformats.org/officeDocument/2006/relationships/image" Target="media/image35.png"/><Relationship Id="rId34" Type="http://schemas.openxmlformats.org/officeDocument/2006/relationships/image" Target="media/image34.png"/><Relationship Id="rId33" Type="http://schemas.openxmlformats.org/officeDocument/2006/relationships/image" Target="media/image33.png"/><Relationship Id="rId32" Type="http://schemas.openxmlformats.org/officeDocument/2006/relationships/image" Target="media/image32.png"/><Relationship Id="rId31" Type="http://schemas.openxmlformats.org/officeDocument/2006/relationships/image" Target="media/image31.png"/><Relationship Id="rId30" Type="http://schemas.openxmlformats.org/officeDocument/2006/relationships/image" Target="media/image30.png"/><Relationship Id="rId3" Type="http://schemas.openxmlformats.org/officeDocument/2006/relationships/image" Target="media/image3.png"/><Relationship Id="rId29" Type="http://schemas.openxmlformats.org/officeDocument/2006/relationships/image" Target="media/image29.png"/><Relationship Id="rId28" Type="http://schemas.openxmlformats.org/officeDocument/2006/relationships/image" Target="media/image28.png"/><Relationship Id="rId27" Type="http://schemas.openxmlformats.org/officeDocument/2006/relationships/image" Target="media/image27.png"/><Relationship Id="rId26" Type="http://schemas.openxmlformats.org/officeDocument/2006/relationships/image" Target="media/image26.png"/><Relationship Id="rId25" Type="http://schemas.openxmlformats.org/officeDocument/2006/relationships/image" Target="media/image25.png"/><Relationship Id="rId24" Type="http://schemas.openxmlformats.org/officeDocument/2006/relationships/image" Target="media/image24.png"/><Relationship Id="rId23" Type="http://schemas.openxmlformats.org/officeDocument/2006/relationships/image" Target="media/image23.png"/><Relationship Id="rId22" Type="http://schemas.openxmlformats.org/officeDocument/2006/relationships/image" Target="media/image22.png"/><Relationship Id="rId21" Type="http://schemas.openxmlformats.org/officeDocument/2006/relationships/image" Target="media/image21.png"/><Relationship Id="rId20" Type="http://schemas.openxmlformats.org/officeDocument/2006/relationships/image" Target="media/image20.png"/><Relationship Id="rId2" Type="http://schemas.openxmlformats.org/officeDocument/2006/relationships/image" Target="media/image2.png"/><Relationship Id="rId19" Type="http://schemas.openxmlformats.org/officeDocument/2006/relationships/image" Target="media/image19.png"/><Relationship Id="rId18" Type="http://schemas.openxmlformats.org/officeDocument/2006/relationships/image" Target="media/image18.png"/><Relationship Id="rId17" Type="http://schemas.openxmlformats.org/officeDocument/2006/relationships/image" Target="media/image17.png"/><Relationship Id="rId16" Type="http://schemas.openxmlformats.org/officeDocument/2006/relationships/image" Target="media/image16.png"/><Relationship Id="rId15" Type="http://schemas.openxmlformats.org/officeDocument/2006/relationships/image" Target="media/image15.png"/><Relationship Id="rId14" Type="http://schemas.openxmlformats.org/officeDocument/2006/relationships/image" Target="media/image14.png"/><Relationship Id="rId13" Type="http://schemas.openxmlformats.org/officeDocument/2006/relationships/image" Target="media/image13.png"/><Relationship Id="rId12" Type="http://schemas.openxmlformats.org/officeDocument/2006/relationships/image" Target="media/image12.png"/><Relationship Id="rId11" Type="http://schemas.openxmlformats.org/officeDocument/2006/relationships/image" Target="media/image11.png"/><Relationship Id="rId105" Type="http://schemas.openxmlformats.org/officeDocument/2006/relationships/image" Target="media/image105.jpeg"/><Relationship Id="rId104" Type="http://schemas.openxmlformats.org/officeDocument/2006/relationships/image" Target="media/image104.png"/><Relationship Id="rId103" Type="http://schemas.openxmlformats.org/officeDocument/2006/relationships/image" Target="media/image103.png"/><Relationship Id="rId102" Type="http://schemas.openxmlformats.org/officeDocument/2006/relationships/image" Target="media/image102.png"/><Relationship Id="rId101" Type="http://schemas.openxmlformats.org/officeDocument/2006/relationships/image" Target="media/image101.png"/><Relationship Id="rId100" Type="http://schemas.openxmlformats.org/officeDocument/2006/relationships/image" Target="media/image100.png"/><Relationship Id="rId10" Type="http://schemas.openxmlformats.org/officeDocument/2006/relationships/image" Target="media/image10.png"/><Relationship Id="rId1" Type="http://schemas.openxmlformats.org/officeDocument/2006/relationships/image" Target="media/image1.png"/></Relationships>
</file>

<file path=xl/_rels/workbook.xml.rels><?xml version="1.0" encoding="UTF-8" standalone="yes"?>
<Relationships xmlns="http://schemas.openxmlformats.org/package/2006/relationships"><Relationship Id="rId5" Type="http://www.wps.cn/officeDocument/2020/cellImage" Target="cellimages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max.book118.com/html/2019/0313/5200102243002020.s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96"/>
  <sheetViews>
    <sheetView showGridLines="0" showZeros="0" tabSelected="1" zoomScale="55" zoomScaleNormal="55" workbookViewId="0">
      <pane ySplit="3" topLeftCell="A4" activePane="bottomLeft" state="frozen"/>
      <selection/>
      <selection pane="bottomLeft" activeCell="AC55" sqref="AA15:AC55"/>
    </sheetView>
  </sheetViews>
  <sheetFormatPr defaultColWidth="9" defaultRowHeight="55.15" customHeight="1"/>
  <cols>
    <col min="1" max="1" width="10.71" style="2" customWidth="1"/>
    <col min="2" max="2" width="11.29" style="2" customWidth="1"/>
    <col min="3" max="4" width="10.71" style="2" customWidth="1"/>
    <col min="5" max="6" width="13.71" style="2" customWidth="1"/>
    <col min="7" max="8" width="29.71" style="2" customWidth="1"/>
    <col min="9" max="11" width="12.71" style="2" customWidth="1"/>
    <col min="12" max="12" width="40.36" style="2" customWidth="1"/>
    <col min="13" max="22" width="12.71" style="2" customWidth="1"/>
    <col min="23" max="23" width="42.29" style="2" customWidth="1"/>
    <col min="24" max="24" width="23.71" style="2" customWidth="1"/>
    <col min="25" max="27" width="17.71" style="2" customWidth="1"/>
    <col min="28" max="28" width="12.71" style="2" customWidth="1"/>
    <col min="29" max="29" width="15.57" style="2" customWidth="1"/>
    <col min="30" max="33" width="20.29" style="2" customWidth="1"/>
    <col min="34" max="34" width="42.86" style="2" customWidth="1"/>
    <col min="35" max="37" width="12.71" style="2" customWidth="1"/>
    <col min="38" max="16378" width="9" style="2"/>
    <col min="16379" max="16384" width="9" style="5"/>
  </cols>
  <sheetData>
    <row r="1" customHeight="1" spans="18:23">
      <c r="R1" s="2" t="s">
        <v>0</v>
      </c>
      <c r="V1" s="68" t="s">
        <v>1</v>
      </c>
      <c r="W1" s="69" t="s">
        <v>2</v>
      </c>
    </row>
    <row r="2" customHeight="1" spans="1:29">
      <c r="A2" s="6" t="s">
        <v>3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8" t="s">
        <v>4</v>
      </c>
      <c r="W2" s="69" t="s">
        <v>5</v>
      </c>
      <c r="X2" s="6"/>
      <c r="Y2" s="6"/>
      <c r="Z2" s="6"/>
      <c r="AA2" s="6"/>
      <c r="AB2" s="6"/>
      <c r="AC2" s="6"/>
    </row>
    <row r="3" customHeight="1" spans="1:34">
      <c r="A3" s="7" t="s">
        <v>6</v>
      </c>
      <c r="B3" s="7" t="s">
        <v>7</v>
      </c>
      <c r="C3" s="7" t="s">
        <v>8</v>
      </c>
      <c r="D3" s="7" t="s">
        <v>9</v>
      </c>
      <c r="E3" s="7" t="s">
        <v>10</v>
      </c>
      <c r="F3" s="7"/>
      <c r="G3" s="7" t="s">
        <v>11</v>
      </c>
      <c r="H3" s="8" t="s">
        <v>12</v>
      </c>
      <c r="I3" s="8" t="s">
        <v>13</v>
      </c>
      <c r="J3" s="8" t="s">
        <v>14</v>
      </c>
      <c r="K3" s="8"/>
      <c r="L3" s="46" t="s">
        <v>15</v>
      </c>
      <c r="M3" s="47" t="s">
        <v>16</v>
      </c>
      <c r="N3" s="47" t="s">
        <v>17</v>
      </c>
      <c r="O3" s="46" t="s">
        <v>18</v>
      </c>
      <c r="P3" s="46" t="s">
        <v>19</v>
      </c>
      <c r="Q3" s="47" t="s">
        <v>20</v>
      </c>
      <c r="R3" s="70" t="s">
        <v>21</v>
      </c>
      <c r="S3" s="71" t="s">
        <v>13</v>
      </c>
      <c r="T3" s="71" t="s">
        <v>14</v>
      </c>
      <c r="U3" s="72" t="s">
        <v>22</v>
      </c>
      <c r="V3" s="71" t="s">
        <v>23</v>
      </c>
      <c r="W3" s="73" t="s">
        <v>24</v>
      </c>
      <c r="X3" s="74" t="s">
        <v>25</v>
      </c>
      <c r="Y3" s="74" t="s">
        <v>19</v>
      </c>
      <c r="Z3" s="82" t="s">
        <v>26</v>
      </c>
      <c r="AA3" s="83" t="s">
        <v>27</v>
      </c>
      <c r="AB3" s="83" t="s">
        <v>13</v>
      </c>
      <c r="AC3" s="83" t="s">
        <v>14</v>
      </c>
      <c r="AD3" s="84" t="s">
        <v>28</v>
      </c>
      <c r="AE3" s="84" t="s">
        <v>29</v>
      </c>
      <c r="AF3" s="85" t="s">
        <v>30</v>
      </c>
      <c r="AG3" s="27" t="s">
        <v>31</v>
      </c>
      <c r="AH3" s="2" t="s">
        <v>32</v>
      </c>
    </row>
    <row r="4" customHeight="1" outlineLevel="1" spans="1:33">
      <c r="A4" s="9">
        <v>1</v>
      </c>
      <c r="B4" s="10" t="s">
        <v>33</v>
      </c>
      <c r="C4" s="11" t="s">
        <v>34</v>
      </c>
      <c r="D4" s="10" t="s">
        <v>35</v>
      </c>
      <c r="E4" s="12" t="s">
        <v>36</v>
      </c>
      <c r="F4" s="12"/>
      <c r="G4" s="10" t="s">
        <v>37</v>
      </c>
      <c r="H4" s="10"/>
      <c r="I4" s="10"/>
      <c r="J4" s="15"/>
      <c r="K4" s="26"/>
      <c r="L4" s="26"/>
      <c r="M4" s="26"/>
      <c r="N4" s="26"/>
      <c r="O4" s="26"/>
      <c r="P4" s="26"/>
      <c r="Q4" s="26"/>
      <c r="R4" s="7"/>
      <c r="S4" s="7"/>
      <c r="T4" s="7"/>
      <c r="U4" s="7"/>
      <c r="V4" s="7"/>
      <c r="W4" s="7"/>
      <c r="X4" s="7"/>
      <c r="Y4" s="7"/>
      <c r="Z4" s="7">
        <f t="shared" ref="Z4:Z10" si="0">U4*V4*X4</f>
        <v>0</v>
      </c>
      <c r="AA4" s="7"/>
      <c r="AB4" s="7"/>
      <c r="AC4" s="7"/>
      <c r="AD4" s="27"/>
      <c r="AE4" s="27"/>
      <c r="AF4" s="27"/>
      <c r="AG4" s="27"/>
    </row>
    <row r="5" customHeight="1" outlineLevel="1" spans="1:33">
      <c r="A5" s="9">
        <v>2</v>
      </c>
      <c r="B5" s="10" t="s">
        <v>38</v>
      </c>
      <c r="C5" s="11" t="s">
        <v>34</v>
      </c>
      <c r="D5" s="10" t="s">
        <v>35</v>
      </c>
      <c r="E5" s="12" t="s">
        <v>36</v>
      </c>
      <c r="F5" s="12"/>
      <c r="G5" s="10" t="s">
        <v>39</v>
      </c>
      <c r="H5" s="13"/>
      <c r="I5" s="13"/>
      <c r="J5" s="16"/>
      <c r="K5" s="48"/>
      <c r="L5" s="48"/>
      <c r="M5" s="48"/>
      <c r="N5" s="48"/>
      <c r="O5" s="48"/>
      <c r="P5" s="48"/>
      <c r="Q5" s="48"/>
      <c r="R5" s="23"/>
      <c r="T5" s="7"/>
      <c r="U5" s="7"/>
      <c r="V5" s="7"/>
      <c r="W5" s="7"/>
      <c r="X5" s="7"/>
      <c r="Y5" s="7"/>
      <c r="Z5" s="7">
        <f t="shared" si="0"/>
        <v>0</v>
      </c>
      <c r="AA5" s="7"/>
      <c r="AB5" s="7"/>
      <c r="AC5" s="7"/>
      <c r="AD5" s="27"/>
      <c r="AE5" s="27"/>
      <c r="AF5" s="27"/>
      <c r="AG5" s="27"/>
    </row>
    <row r="6" customHeight="1" outlineLevel="1" spans="1:33">
      <c r="A6" s="9">
        <v>3</v>
      </c>
      <c r="B6" s="10" t="s">
        <v>40</v>
      </c>
      <c r="C6" s="11" t="s">
        <v>34</v>
      </c>
      <c r="D6" s="10" t="s">
        <v>35</v>
      </c>
      <c r="E6" s="12" t="s">
        <v>41</v>
      </c>
      <c r="F6" s="14"/>
      <c r="G6" s="15" t="s">
        <v>42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26"/>
      <c r="X6" s="26"/>
      <c r="Y6" s="26"/>
      <c r="Z6" s="7">
        <f t="shared" si="0"/>
        <v>0</v>
      </c>
      <c r="AA6" s="26"/>
      <c r="AB6" s="7"/>
      <c r="AC6" s="7"/>
      <c r="AD6" s="27"/>
      <c r="AE6" s="27"/>
      <c r="AF6" s="27"/>
      <c r="AG6" s="27"/>
    </row>
    <row r="7" customHeight="1" outlineLevel="1" spans="1:33">
      <c r="A7" s="9">
        <v>4</v>
      </c>
      <c r="B7" s="10" t="s">
        <v>43</v>
      </c>
      <c r="C7" s="11" t="s">
        <v>34</v>
      </c>
      <c r="D7" s="10" t="s">
        <v>44</v>
      </c>
      <c r="E7" s="10" t="s">
        <v>45</v>
      </c>
      <c r="F7" s="16"/>
      <c r="G7" s="16" t="s">
        <v>46</v>
      </c>
      <c r="H7" s="17"/>
      <c r="I7" s="17"/>
      <c r="J7" s="17"/>
      <c r="K7" s="17"/>
      <c r="L7" s="23"/>
      <c r="M7" s="23"/>
      <c r="N7" s="23"/>
      <c r="O7" s="23"/>
      <c r="P7" s="23"/>
      <c r="Q7" s="23"/>
      <c r="R7" s="23"/>
      <c r="S7" s="23"/>
      <c r="T7" s="7"/>
      <c r="U7" s="7"/>
      <c r="V7" s="7"/>
      <c r="W7" s="26"/>
      <c r="X7" s="26"/>
      <c r="Y7" s="26"/>
      <c r="Z7" s="7" t="str">
        <f>_xlfn.DISPIMG("ID_ABD82CE785DD4B049B873B5D371A1C9C",1)</f>
        <v>=DISPIMG("ID_ABD82CE785DD4B049B873B5D371A1C9C",1)</v>
      </c>
      <c r="AA7" s="15" t="s">
        <v>47</v>
      </c>
      <c r="AB7" s="10" t="s">
        <v>48</v>
      </c>
      <c r="AC7" s="15">
        <v>4614.26</v>
      </c>
      <c r="AD7" s="86">
        <v>3.4127</v>
      </c>
      <c r="AE7" s="87" t="s">
        <v>49</v>
      </c>
      <c r="AF7" s="88">
        <f>AC7*AD7</f>
        <v>15747.085102</v>
      </c>
      <c r="AG7" s="27" t="s">
        <v>50</v>
      </c>
    </row>
    <row r="8" customHeight="1" outlineLevel="1" spans="1:33">
      <c r="A8" s="18">
        <v>5</v>
      </c>
      <c r="B8" s="13" t="s">
        <v>51</v>
      </c>
      <c r="C8" s="19" t="s">
        <v>34</v>
      </c>
      <c r="D8" s="20" t="s">
        <v>44</v>
      </c>
      <c r="E8" s="21" t="s">
        <v>52</v>
      </c>
      <c r="F8" s="22" t="str">
        <f>_xlfn.DISPIMG("ID_D02E52D890BA461CB9A87721F7B3737A",1)</f>
        <v>=DISPIMG("ID_D02E52D890BA461CB9A87721F7B3737A",1)</v>
      </c>
      <c r="G8" s="23" t="s">
        <v>53</v>
      </c>
      <c r="H8" s="7" t="s">
        <v>54</v>
      </c>
      <c r="I8" s="7" t="s">
        <v>55</v>
      </c>
      <c r="J8" s="7">
        <v>155.28</v>
      </c>
      <c r="K8" s="49" t="s">
        <v>56</v>
      </c>
      <c r="L8" s="7" t="s">
        <v>57</v>
      </c>
      <c r="M8" s="7">
        <v>155.28</v>
      </c>
      <c r="N8" s="7" t="s">
        <v>55</v>
      </c>
      <c r="O8" s="26">
        <v>255</v>
      </c>
      <c r="P8" s="7" t="s">
        <v>58</v>
      </c>
      <c r="Q8" s="7">
        <f>M8*O8</f>
        <v>39596.4</v>
      </c>
      <c r="R8" s="7" t="s">
        <v>57</v>
      </c>
      <c r="S8" s="7" t="s">
        <v>55</v>
      </c>
      <c r="T8" s="7">
        <v>155.28</v>
      </c>
      <c r="U8" s="7">
        <f>T8*2.4</f>
        <v>372.672</v>
      </c>
      <c r="V8" s="7">
        <v>40</v>
      </c>
      <c r="W8" s="7" t="s">
        <v>59</v>
      </c>
      <c r="X8" s="7">
        <v>0.078</v>
      </c>
      <c r="Y8" s="88" t="s">
        <v>60</v>
      </c>
      <c r="Z8" s="7"/>
      <c r="AA8" s="26"/>
      <c r="AB8" s="7"/>
      <c r="AC8" s="7"/>
      <c r="AD8" s="27"/>
      <c r="AE8" s="27"/>
      <c r="AF8" s="27"/>
      <c r="AG8" s="27" t="s">
        <v>61</v>
      </c>
    </row>
    <row r="9" ht="203" customHeight="1" outlineLevel="1" spans="1:33">
      <c r="A9" s="9">
        <v>6</v>
      </c>
      <c r="B9" s="10" t="s">
        <v>62</v>
      </c>
      <c r="C9" s="11" t="s">
        <v>34</v>
      </c>
      <c r="D9" s="24" t="s">
        <v>44</v>
      </c>
      <c r="E9" s="14" t="s">
        <v>63</v>
      </c>
      <c r="F9" s="25" t="s">
        <v>64</v>
      </c>
      <c r="G9" s="7" t="s">
        <v>65</v>
      </c>
      <c r="H9" s="7"/>
      <c r="I9" s="7"/>
      <c r="J9" s="7"/>
      <c r="K9" s="7"/>
      <c r="L9" s="7"/>
      <c r="M9" s="7"/>
      <c r="N9" s="7"/>
      <c r="O9" s="7"/>
      <c r="P9" s="7"/>
      <c r="Q9" s="7">
        <f t="shared" ref="Q9:Q30" si="1">M9*O9</f>
        <v>0</v>
      </c>
      <c r="R9" s="7" t="str">
        <f>_xlfn.DISPIMG("ID_8876C17C933E46408E73BEB3B9B53C33",1)</f>
        <v>=DISPIMG("ID_8876C17C933E46408E73BEB3B9B53C33",1)</v>
      </c>
      <c r="S9" s="7"/>
      <c r="T9" s="7"/>
      <c r="U9" s="7"/>
      <c r="V9" s="7"/>
      <c r="W9" s="7"/>
      <c r="X9" s="7"/>
      <c r="Y9" s="7"/>
      <c r="Z9" s="7">
        <f t="shared" si="0"/>
        <v>0</v>
      </c>
      <c r="AA9" s="7"/>
      <c r="AB9" s="7"/>
      <c r="AC9" s="7"/>
      <c r="AD9" s="27"/>
      <c r="AE9" s="27"/>
      <c r="AF9" s="27"/>
      <c r="AG9" s="27"/>
    </row>
    <row r="10" customHeight="1" outlineLevel="1" spans="1:33">
      <c r="A10" s="9">
        <v>7</v>
      </c>
      <c r="B10" s="10" t="s">
        <v>66</v>
      </c>
      <c r="C10" s="11" t="s">
        <v>34</v>
      </c>
      <c r="D10" s="24" t="s">
        <v>44</v>
      </c>
      <c r="E10" s="15" t="s">
        <v>67</v>
      </c>
      <c r="F10" s="26"/>
      <c r="G10" s="7" t="s">
        <v>68</v>
      </c>
      <c r="H10" s="27"/>
      <c r="I10" s="27"/>
      <c r="J10" s="27"/>
      <c r="K10" s="27"/>
      <c r="L10" s="7"/>
      <c r="M10" s="7"/>
      <c r="N10" s="7"/>
      <c r="O10" s="7"/>
      <c r="P10" s="7"/>
      <c r="Q10" s="7">
        <f t="shared" si="1"/>
        <v>0</v>
      </c>
      <c r="R10" s="7" t="s">
        <v>69</v>
      </c>
      <c r="S10" s="7" t="s">
        <v>55</v>
      </c>
      <c r="T10" s="7">
        <v>836.05</v>
      </c>
      <c r="U10" s="7">
        <f>T10*1.8</f>
        <v>1504.89</v>
      </c>
      <c r="V10" s="7">
        <v>21</v>
      </c>
      <c r="W10" s="7" t="s">
        <v>59</v>
      </c>
      <c r="X10" s="7">
        <v>0.078</v>
      </c>
      <c r="Y10" s="88" t="s">
        <v>60</v>
      </c>
      <c r="Z10" s="75">
        <f t="shared" si="0"/>
        <v>2465.00982</v>
      </c>
      <c r="AA10" s="75"/>
      <c r="AB10" s="75"/>
      <c r="AC10" s="75"/>
      <c r="AD10" s="89"/>
      <c r="AE10" s="89"/>
      <c r="AF10" s="89"/>
      <c r="AG10" s="89"/>
    </row>
    <row r="11" customHeight="1" outlineLevel="1" spans="1:33">
      <c r="A11" s="9">
        <v>8</v>
      </c>
      <c r="B11" s="10" t="s">
        <v>70</v>
      </c>
      <c r="C11" s="11" t="s">
        <v>34</v>
      </c>
      <c r="D11" s="24" t="s">
        <v>44</v>
      </c>
      <c r="E11" s="14" t="s">
        <v>71</v>
      </c>
      <c r="F11" s="28"/>
      <c r="G11" s="7" t="s">
        <v>72</v>
      </c>
      <c r="H11" s="7"/>
      <c r="I11" s="7"/>
      <c r="J11" s="7"/>
      <c r="K11" s="7"/>
      <c r="L11" s="7"/>
      <c r="M11" s="7"/>
      <c r="N11" s="7"/>
      <c r="O11" s="7"/>
      <c r="P11" s="7"/>
      <c r="Q11" s="7">
        <f t="shared" si="1"/>
        <v>0</v>
      </c>
      <c r="R11" s="7" t="str">
        <f>_xlfn.DISPIMG("ID_54281D14510E4490AFD836A4B47B46EE",1)</f>
        <v>=DISPIMG("ID_54281D14510E4490AFD836A4B47B46EE",1)</v>
      </c>
      <c r="S11" s="7"/>
      <c r="T11" s="7"/>
      <c r="U11" s="7"/>
      <c r="V11" s="7"/>
      <c r="W11" s="7"/>
      <c r="X11" s="7"/>
      <c r="Y11" s="7"/>
      <c r="Z11" s="75">
        <f t="shared" ref="Z11:Z17" si="2">U11*V11*X11</f>
        <v>0</v>
      </c>
      <c r="AA11" s="7"/>
      <c r="AB11" s="7"/>
      <c r="AC11" s="7"/>
      <c r="AD11" s="27"/>
      <c r="AE11" s="27"/>
      <c r="AF11" s="27"/>
      <c r="AG11" s="27"/>
    </row>
    <row r="12" customHeight="1" outlineLevel="1" spans="1:33">
      <c r="A12" s="9">
        <v>9</v>
      </c>
      <c r="B12" s="10" t="s">
        <v>73</v>
      </c>
      <c r="C12" s="11" t="s">
        <v>34</v>
      </c>
      <c r="D12" s="10" t="s">
        <v>74</v>
      </c>
      <c r="E12" s="12" t="s">
        <v>36</v>
      </c>
      <c r="F12" s="29"/>
      <c r="G12" s="30" t="s">
        <v>75</v>
      </c>
      <c r="H12" s="30"/>
      <c r="I12" s="30"/>
      <c r="J12" s="50"/>
      <c r="K12" s="51"/>
      <c r="L12" s="51"/>
      <c r="M12" s="51"/>
      <c r="N12" s="51"/>
      <c r="O12" s="51"/>
      <c r="P12" s="51"/>
      <c r="Q12" s="7">
        <f t="shared" si="1"/>
        <v>0</v>
      </c>
      <c r="R12" s="75"/>
      <c r="S12" s="75"/>
      <c r="T12" s="7"/>
      <c r="U12" s="7"/>
      <c r="V12" s="7"/>
      <c r="W12" s="7"/>
      <c r="X12" s="7"/>
      <c r="Y12" s="7"/>
      <c r="Z12" s="75">
        <f t="shared" si="2"/>
        <v>0</v>
      </c>
      <c r="AA12" s="7"/>
      <c r="AB12" s="7"/>
      <c r="AC12" s="7"/>
      <c r="AD12" s="27"/>
      <c r="AE12" s="27"/>
      <c r="AF12" s="27"/>
      <c r="AG12" s="27"/>
    </row>
    <row r="13" customHeight="1" outlineLevel="1" spans="1:33">
      <c r="A13" s="9">
        <v>10</v>
      </c>
      <c r="B13" s="10" t="s">
        <v>76</v>
      </c>
      <c r="C13" s="11" t="s">
        <v>34</v>
      </c>
      <c r="D13" s="10" t="s">
        <v>74</v>
      </c>
      <c r="E13" s="12" t="s">
        <v>36</v>
      </c>
      <c r="F13" s="12"/>
      <c r="G13" s="10" t="s">
        <v>77</v>
      </c>
      <c r="H13" s="10"/>
      <c r="I13" s="10"/>
      <c r="J13" s="15"/>
      <c r="K13" s="26"/>
      <c r="L13" s="26"/>
      <c r="M13" s="26"/>
      <c r="N13" s="26"/>
      <c r="O13" s="26"/>
      <c r="P13" s="26"/>
      <c r="Q13" s="7">
        <f t="shared" si="1"/>
        <v>0</v>
      </c>
      <c r="R13" s="7"/>
      <c r="S13" s="7"/>
      <c r="T13" s="7"/>
      <c r="U13" s="7"/>
      <c r="V13" s="7"/>
      <c r="W13" s="7"/>
      <c r="X13" s="7"/>
      <c r="Y13" s="7"/>
      <c r="Z13" s="75">
        <f t="shared" si="2"/>
        <v>0</v>
      </c>
      <c r="AA13" s="7"/>
      <c r="AB13" s="7"/>
      <c r="AC13" s="7"/>
      <c r="AD13" s="27"/>
      <c r="AE13" s="27"/>
      <c r="AF13" s="27"/>
      <c r="AG13" s="27"/>
    </row>
    <row r="14" customHeight="1" outlineLevel="1" spans="1:33">
      <c r="A14" s="9">
        <v>11</v>
      </c>
      <c r="B14" s="10" t="s">
        <v>78</v>
      </c>
      <c r="C14" s="11" t="s">
        <v>34</v>
      </c>
      <c r="D14" s="10" t="s">
        <v>74</v>
      </c>
      <c r="E14" s="12" t="s">
        <v>41</v>
      </c>
      <c r="F14" s="12"/>
      <c r="G14" s="10" t="s">
        <v>79</v>
      </c>
      <c r="H14" s="10"/>
      <c r="I14" s="10"/>
      <c r="J14" s="15"/>
      <c r="K14" s="26"/>
      <c r="L14" s="26"/>
      <c r="M14" s="26"/>
      <c r="N14" s="26"/>
      <c r="O14" s="26"/>
      <c r="P14" s="26"/>
      <c r="Q14" s="7">
        <f t="shared" si="1"/>
        <v>0</v>
      </c>
      <c r="R14" s="7"/>
      <c r="S14" s="7"/>
      <c r="T14" s="7"/>
      <c r="U14" s="7"/>
      <c r="V14" s="7"/>
      <c r="W14" s="7"/>
      <c r="X14" s="7"/>
      <c r="Y14" s="7"/>
      <c r="Z14" s="75">
        <f t="shared" si="2"/>
        <v>0</v>
      </c>
      <c r="AA14" s="7"/>
      <c r="AB14" s="7"/>
      <c r="AC14" s="7"/>
      <c r="AD14" s="27"/>
      <c r="AE14" s="27"/>
      <c r="AF14" s="27"/>
      <c r="AG14" s="27"/>
    </row>
    <row r="15" customHeight="1" outlineLevel="1" spans="1:33">
      <c r="A15" s="9">
        <v>12</v>
      </c>
      <c r="B15" s="10" t="s">
        <v>80</v>
      </c>
      <c r="C15" s="11" t="s">
        <v>34</v>
      </c>
      <c r="D15" s="10" t="s">
        <v>74</v>
      </c>
      <c r="E15" s="12" t="s">
        <v>41</v>
      </c>
      <c r="F15" s="12"/>
      <c r="G15" s="10" t="s">
        <v>81</v>
      </c>
      <c r="H15" s="10"/>
      <c r="I15" s="10"/>
      <c r="J15" s="15"/>
      <c r="K15" s="26"/>
      <c r="L15" s="26"/>
      <c r="M15" s="26"/>
      <c r="N15" s="26"/>
      <c r="O15" s="26"/>
      <c r="P15" s="26"/>
      <c r="Q15" s="7">
        <f t="shared" si="1"/>
        <v>0</v>
      </c>
      <c r="R15" s="7"/>
      <c r="S15" s="7"/>
      <c r="T15" s="7"/>
      <c r="U15" s="7"/>
      <c r="V15" s="7"/>
      <c r="W15" s="7"/>
      <c r="X15" s="7"/>
      <c r="Y15" s="7"/>
      <c r="Z15" s="75">
        <f t="shared" si="2"/>
        <v>0</v>
      </c>
      <c r="AA15" s="90" t="s">
        <v>82</v>
      </c>
      <c r="AB15" s="7" t="s">
        <v>55</v>
      </c>
      <c r="AC15" s="7">
        <v>1553.9</v>
      </c>
      <c r="AD15" s="27"/>
      <c r="AE15" s="27"/>
      <c r="AF15" s="27"/>
      <c r="AG15" s="27"/>
    </row>
    <row r="16" customHeight="1" outlineLevel="1" spans="1:33">
      <c r="A16" s="9">
        <v>13</v>
      </c>
      <c r="B16" s="10" t="s">
        <v>83</v>
      </c>
      <c r="C16" s="11" t="s">
        <v>34</v>
      </c>
      <c r="D16" s="10" t="s">
        <v>74</v>
      </c>
      <c r="E16" s="12" t="s">
        <v>41</v>
      </c>
      <c r="F16" s="12"/>
      <c r="G16" s="10" t="s">
        <v>84</v>
      </c>
      <c r="H16" s="13"/>
      <c r="I16" s="13"/>
      <c r="J16" s="16"/>
      <c r="K16" s="48"/>
      <c r="L16" s="48"/>
      <c r="M16" s="48"/>
      <c r="N16" s="48"/>
      <c r="O16" s="48"/>
      <c r="P16" s="48"/>
      <c r="Q16" s="7">
        <f t="shared" si="1"/>
        <v>0</v>
      </c>
      <c r="R16" s="23"/>
      <c r="S16" s="7"/>
      <c r="T16" s="7"/>
      <c r="U16" s="7"/>
      <c r="V16" s="7"/>
      <c r="W16" s="7"/>
      <c r="X16" s="7"/>
      <c r="Y16" s="7"/>
      <c r="Z16" s="75">
        <f t="shared" si="2"/>
        <v>0</v>
      </c>
      <c r="AA16" s="7"/>
      <c r="AB16" s="7"/>
      <c r="AC16" s="7"/>
      <c r="AD16" s="27"/>
      <c r="AE16" s="27"/>
      <c r="AF16" s="27"/>
      <c r="AG16" s="27"/>
    </row>
    <row r="17" customHeight="1" outlineLevel="1" spans="1:33">
      <c r="A17" s="9">
        <v>14</v>
      </c>
      <c r="B17" s="10" t="s">
        <v>85</v>
      </c>
      <c r="C17" s="11" t="s">
        <v>34</v>
      </c>
      <c r="D17" s="10" t="s">
        <v>74</v>
      </c>
      <c r="E17" s="12" t="s">
        <v>41</v>
      </c>
      <c r="F17" s="14"/>
      <c r="G17" s="15" t="s">
        <v>86</v>
      </c>
      <c r="H17" s="7"/>
      <c r="I17" s="7"/>
      <c r="J17" s="7"/>
      <c r="K17" s="7"/>
      <c r="L17" s="7"/>
      <c r="M17" s="7"/>
      <c r="N17" s="7"/>
      <c r="O17" s="7"/>
      <c r="P17" s="7"/>
      <c r="Q17" s="7">
        <f t="shared" si="1"/>
        <v>0</v>
      </c>
      <c r="R17" s="7"/>
      <c r="S17" s="7"/>
      <c r="T17" s="7"/>
      <c r="U17" s="7"/>
      <c r="V17" s="7"/>
      <c r="W17" s="7"/>
      <c r="X17" s="7"/>
      <c r="Y17" s="7"/>
      <c r="Z17" s="75">
        <f t="shared" si="2"/>
        <v>0</v>
      </c>
      <c r="AA17" s="7"/>
      <c r="AB17" s="7"/>
      <c r="AC17" s="7"/>
      <c r="AD17" s="27"/>
      <c r="AE17" s="27"/>
      <c r="AF17" s="27"/>
      <c r="AG17" s="27"/>
    </row>
    <row r="18" customHeight="1" outlineLevel="1" spans="1:33">
      <c r="A18" s="9">
        <v>15</v>
      </c>
      <c r="B18" s="10" t="s">
        <v>87</v>
      </c>
      <c r="C18" s="11" t="s">
        <v>34</v>
      </c>
      <c r="D18" s="10" t="s">
        <v>74</v>
      </c>
      <c r="E18" s="10" t="s">
        <v>88</v>
      </c>
      <c r="F18" s="15"/>
      <c r="G18" s="15" t="s">
        <v>89</v>
      </c>
      <c r="H18" s="7"/>
      <c r="I18" s="27"/>
      <c r="J18" s="27"/>
      <c r="K18" s="27"/>
      <c r="L18" s="7"/>
      <c r="M18" s="7"/>
      <c r="N18" s="7"/>
      <c r="O18" s="7"/>
      <c r="P18" s="7"/>
      <c r="Q18" s="7">
        <f t="shared" si="1"/>
        <v>0</v>
      </c>
      <c r="R18" s="7" t="s">
        <v>90</v>
      </c>
      <c r="S18" s="7" t="s">
        <v>55</v>
      </c>
      <c r="T18" s="7">
        <v>1667.1</v>
      </c>
      <c r="U18" s="7">
        <f>T18*2.6</f>
        <v>4334.46</v>
      </c>
      <c r="V18" s="7">
        <v>21</v>
      </c>
      <c r="W18" s="7" t="s">
        <v>59</v>
      </c>
      <c r="X18" s="7">
        <v>0.078</v>
      </c>
      <c r="Y18" s="88" t="s">
        <v>60</v>
      </c>
      <c r="Z18" s="75">
        <f t="shared" ref="Z18:Z32" si="3">U18*V18*X18</f>
        <v>7099.84548</v>
      </c>
      <c r="AA18" s="7"/>
      <c r="AB18" s="7"/>
      <c r="AC18" s="7"/>
      <c r="AD18" s="27"/>
      <c r="AE18" s="27"/>
      <c r="AF18" s="27"/>
      <c r="AG18" s="27"/>
    </row>
    <row r="19" customHeight="1" outlineLevel="1" spans="1:33">
      <c r="A19" s="9">
        <v>16</v>
      </c>
      <c r="B19" s="10" t="s">
        <v>91</v>
      </c>
      <c r="C19" s="11" t="s">
        <v>34</v>
      </c>
      <c r="D19" s="10" t="s">
        <v>74</v>
      </c>
      <c r="E19" s="12" t="s">
        <v>92</v>
      </c>
      <c r="F19" s="14"/>
      <c r="G19" s="15" t="s">
        <v>93</v>
      </c>
      <c r="H19" s="7"/>
      <c r="I19" s="7"/>
      <c r="J19" s="7"/>
      <c r="K19" s="7"/>
      <c r="L19" s="7"/>
      <c r="M19" s="7"/>
      <c r="N19" s="7"/>
      <c r="O19" s="7"/>
      <c r="P19" s="7"/>
      <c r="Q19" s="7">
        <f t="shared" si="1"/>
        <v>0</v>
      </c>
      <c r="R19" s="7" t="str">
        <f>_xlfn.DISPIMG("ID_E2D05E559BEA4040918177C3D0A97F03",1)</f>
        <v>=DISPIMG("ID_E2D05E559BEA4040918177C3D0A97F03",1)</v>
      </c>
      <c r="S19" s="7"/>
      <c r="T19" s="7"/>
      <c r="U19" s="23"/>
      <c r="V19" s="23"/>
      <c r="W19" s="76"/>
      <c r="X19" s="23"/>
      <c r="Y19" s="7"/>
      <c r="Z19" s="75">
        <f t="shared" si="3"/>
        <v>0</v>
      </c>
      <c r="AA19" s="7"/>
      <c r="AB19" s="7"/>
      <c r="AC19" s="7"/>
      <c r="AD19" s="27"/>
      <c r="AE19" s="27"/>
      <c r="AF19" s="27"/>
      <c r="AG19" s="27" t="s">
        <v>94</v>
      </c>
    </row>
    <row r="20" customHeight="1" outlineLevel="1" spans="1:33">
      <c r="A20" s="9">
        <v>17</v>
      </c>
      <c r="B20" s="10" t="s">
        <v>95</v>
      </c>
      <c r="C20" s="11" t="s">
        <v>34</v>
      </c>
      <c r="D20" s="10" t="s">
        <v>74</v>
      </c>
      <c r="E20" s="12" t="s">
        <v>96</v>
      </c>
      <c r="F20" s="12"/>
      <c r="G20" s="10" t="s">
        <v>97</v>
      </c>
      <c r="H20" s="30"/>
      <c r="I20" s="30"/>
      <c r="J20" s="50"/>
      <c r="K20" s="51"/>
      <c r="L20" s="51"/>
      <c r="M20" s="51"/>
      <c r="N20" s="51"/>
      <c r="O20" s="51"/>
      <c r="P20" s="51"/>
      <c r="Q20" s="7">
        <f t="shared" si="1"/>
        <v>0</v>
      </c>
      <c r="R20" s="75"/>
      <c r="S20" s="7"/>
      <c r="T20" s="7"/>
      <c r="U20" s="7"/>
      <c r="V20" s="7"/>
      <c r="W20" s="7"/>
      <c r="X20" s="7"/>
      <c r="Y20" s="7"/>
      <c r="Z20" s="75">
        <f t="shared" si="3"/>
        <v>0</v>
      </c>
      <c r="AA20" s="7"/>
      <c r="AB20" s="7"/>
      <c r="AC20" s="7"/>
      <c r="AD20" s="27"/>
      <c r="AE20" s="27"/>
      <c r="AF20" s="27"/>
      <c r="AG20" s="27"/>
    </row>
    <row r="21" customHeight="1" outlineLevel="1" spans="1:33">
      <c r="A21" s="9">
        <v>18</v>
      </c>
      <c r="B21" s="10" t="s">
        <v>98</v>
      </c>
      <c r="C21" s="11" t="s">
        <v>34</v>
      </c>
      <c r="D21" s="10" t="s">
        <v>74</v>
      </c>
      <c r="E21" s="12" t="s">
        <v>99</v>
      </c>
      <c r="F21" s="12"/>
      <c r="G21" s="10" t="s">
        <v>100</v>
      </c>
      <c r="H21" s="10"/>
      <c r="I21" s="10"/>
      <c r="J21" s="16"/>
      <c r="K21" s="48"/>
      <c r="L21" s="48"/>
      <c r="M21" s="48"/>
      <c r="N21" s="48"/>
      <c r="O21" s="48"/>
      <c r="P21" s="48"/>
      <c r="Q21" s="7">
        <f t="shared" si="1"/>
        <v>0</v>
      </c>
      <c r="R21" s="23" t="str">
        <f>_xlfn.DISPIMG("ID_B7B0F3F5069C4EA5A5FD45EEB7EBAF41",1)</f>
        <v>=DISPIMG("ID_B7B0F3F5069C4EA5A5FD45EEB7EBAF41",1)</v>
      </c>
      <c r="S21" s="7"/>
      <c r="T21" s="7"/>
      <c r="U21" s="7"/>
      <c r="V21" s="7"/>
      <c r="W21" s="7"/>
      <c r="X21" s="7"/>
      <c r="Y21" s="23"/>
      <c r="Z21" s="75">
        <f t="shared" si="3"/>
        <v>0</v>
      </c>
      <c r="AA21" s="23"/>
      <c r="AB21" s="23"/>
      <c r="AC21" s="23"/>
      <c r="AD21" s="17"/>
      <c r="AE21" s="17"/>
      <c r="AF21" s="17"/>
      <c r="AG21" s="27"/>
    </row>
    <row r="22" customHeight="1" outlineLevel="1" spans="1:34">
      <c r="A22" s="9">
        <v>19</v>
      </c>
      <c r="B22" s="10" t="s">
        <v>101</v>
      </c>
      <c r="C22" s="11" t="s">
        <v>34</v>
      </c>
      <c r="D22" s="31" t="s">
        <v>102</v>
      </c>
      <c r="E22" s="32" t="s">
        <v>103</v>
      </c>
      <c r="F22" s="32"/>
      <c r="G22" s="10" t="s">
        <v>104</v>
      </c>
      <c r="H22" s="10" t="s">
        <v>105</v>
      </c>
      <c r="I22" s="15" t="s">
        <v>48</v>
      </c>
      <c r="J22" s="7">
        <v>4206</v>
      </c>
      <c r="K22" s="52" t="s">
        <v>106</v>
      </c>
      <c r="L22" s="7" t="s">
        <v>105</v>
      </c>
      <c r="M22" s="7">
        <f>J22*0.2</f>
        <v>841.2</v>
      </c>
      <c r="N22" s="53" t="s">
        <v>55</v>
      </c>
      <c r="O22" s="53">
        <v>295</v>
      </c>
      <c r="P22" s="53" t="s">
        <v>107</v>
      </c>
      <c r="Q22" s="7">
        <f t="shared" si="1"/>
        <v>248154</v>
      </c>
      <c r="R22" s="10" t="s">
        <v>105</v>
      </c>
      <c r="S22" s="15" t="s">
        <v>48</v>
      </c>
      <c r="T22" s="7">
        <v>4206</v>
      </c>
      <c r="U22" s="77">
        <f>M22*2.36</f>
        <v>1985.232</v>
      </c>
      <c r="V22" s="7">
        <v>40</v>
      </c>
      <c r="W22" s="7" t="s">
        <v>59</v>
      </c>
      <c r="X22" s="7">
        <v>0.078</v>
      </c>
      <c r="Y22" s="88" t="s">
        <v>60</v>
      </c>
      <c r="Z22" s="75"/>
      <c r="AA22" s="7"/>
      <c r="AB22" s="7"/>
      <c r="AC22" s="7"/>
      <c r="AD22" s="27"/>
      <c r="AE22" s="27"/>
      <c r="AF22" s="27"/>
      <c r="AG22" s="27"/>
      <c r="AH22" s="2" t="s">
        <v>108</v>
      </c>
    </row>
    <row r="23" customHeight="1" outlineLevel="1" spans="1:34">
      <c r="A23" s="9">
        <v>20</v>
      </c>
      <c r="B23" s="10" t="s">
        <v>109</v>
      </c>
      <c r="C23" s="11" t="s">
        <v>34</v>
      </c>
      <c r="D23" s="31" t="s">
        <v>110</v>
      </c>
      <c r="E23" s="24" t="s">
        <v>111</v>
      </c>
      <c r="F23" s="24"/>
      <c r="G23" s="10" t="s">
        <v>112</v>
      </c>
      <c r="H23" s="10" t="s">
        <v>113</v>
      </c>
      <c r="I23" s="15" t="s">
        <v>48</v>
      </c>
      <c r="J23" s="7">
        <v>546.55</v>
      </c>
      <c r="K23" s="7"/>
      <c r="L23" s="7" t="s">
        <v>114</v>
      </c>
      <c r="M23" s="7">
        <f>J23*0.2*0.04*1.25</f>
        <v>5.4655</v>
      </c>
      <c r="N23" s="7" t="s">
        <v>115</v>
      </c>
      <c r="O23" s="7">
        <v>735</v>
      </c>
      <c r="P23" s="7" t="s">
        <v>116</v>
      </c>
      <c r="Q23" s="7">
        <f t="shared" si="1"/>
        <v>4017.1425</v>
      </c>
      <c r="R23" s="7" t="s">
        <v>117</v>
      </c>
      <c r="S23" s="15" t="s">
        <v>48</v>
      </c>
      <c r="T23" s="7">
        <v>546.55</v>
      </c>
      <c r="U23" s="7">
        <v>5.24688</v>
      </c>
      <c r="V23" s="7">
        <v>500</v>
      </c>
      <c r="W23" s="7" t="s">
        <v>59</v>
      </c>
      <c r="X23" s="7">
        <v>0.078</v>
      </c>
      <c r="Y23" s="88" t="s">
        <v>60</v>
      </c>
      <c r="Z23" s="75"/>
      <c r="AA23" s="7"/>
      <c r="AB23" s="7"/>
      <c r="AC23" s="7"/>
      <c r="AD23" s="27"/>
      <c r="AE23" s="27"/>
      <c r="AF23" s="27"/>
      <c r="AG23" s="27" t="s">
        <v>118</v>
      </c>
      <c r="AH23" s="2" t="s">
        <v>119</v>
      </c>
    </row>
    <row r="24" customHeight="1" outlineLevel="1" spans="1:33">
      <c r="A24" s="9">
        <v>21</v>
      </c>
      <c r="B24" s="10" t="s">
        <v>120</v>
      </c>
      <c r="C24" s="11" t="s">
        <v>34</v>
      </c>
      <c r="D24" s="31" t="s">
        <v>110</v>
      </c>
      <c r="E24" s="10" t="s">
        <v>121</v>
      </c>
      <c r="F24" s="10"/>
      <c r="G24" s="10" t="s">
        <v>122</v>
      </c>
      <c r="H24" s="10"/>
      <c r="J24" s="7"/>
      <c r="K24" s="7"/>
      <c r="L24" s="7"/>
      <c r="M24" s="7"/>
      <c r="N24" s="7"/>
      <c r="O24" s="7"/>
      <c r="P24" s="7"/>
      <c r="Q24" s="7">
        <f t="shared" si="1"/>
        <v>0</v>
      </c>
      <c r="R24" s="78"/>
      <c r="S24" s="79"/>
      <c r="T24" s="78"/>
      <c r="U24" s="78"/>
      <c r="V24" s="78"/>
      <c r="W24" s="78"/>
      <c r="X24" s="78"/>
      <c r="Y24" s="91"/>
      <c r="Z24" s="92"/>
      <c r="AA24" s="7"/>
      <c r="AB24" s="7"/>
      <c r="AC24" s="7"/>
      <c r="AD24" s="27"/>
      <c r="AE24" s="27"/>
      <c r="AF24" s="27"/>
      <c r="AG24" s="27"/>
    </row>
    <row r="25" customHeight="1" outlineLevel="1" spans="1:33">
      <c r="A25" s="9">
        <v>22</v>
      </c>
      <c r="B25" s="10" t="s">
        <v>123</v>
      </c>
      <c r="C25" s="11" t="s">
        <v>34</v>
      </c>
      <c r="D25" s="31" t="s">
        <v>110</v>
      </c>
      <c r="E25" s="32" t="s">
        <v>103</v>
      </c>
      <c r="F25" s="32"/>
      <c r="G25" s="10" t="s">
        <v>124</v>
      </c>
      <c r="H25" s="10" t="s">
        <v>105</v>
      </c>
      <c r="I25" s="15" t="s">
        <v>48</v>
      </c>
      <c r="J25" s="7">
        <v>501.81</v>
      </c>
      <c r="K25" s="52" t="s">
        <v>106</v>
      </c>
      <c r="L25" s="7" t="s">
        <v>105</v>
      </c>
      <c r="M25" s="7">
        <f>J25*0.2</f>
        <v>100.362</v>
      </c>
      <c r="N25" s="15" t="s">
        <v>55</v>
      </c>
      <c r="O25" s="53">
        <v>295</v>
      </c>
      <c r="P25" s="7" t="s">
        <v>58</v>
      </c>
      <c r="Q25" s="7">
        <f t="shared" si="1"/>
        <v>29606.79</v>
      </c>
      <c r="R25" s="10" t="s">
        <v>105</v>
      </c>
      <c r="S25" s="15" t="s">
        <v>48</v>
      </c>
      <c r="T25" s="7">
        <v>501.81</v>
      </c>
      <c r="U25" s="77">
        <f>M25*2.36</f>
        <v>236.85432</v>
      </c>
      <c r="V25" s="7">
        <v>40</v>
      </c>
      <c r="W25" s="7" t="s">
        <v>59</v>
      </c>
      <c r="X25" s="7">
        <v>0.078</v>
      </c>
      <c r="Y25" s="88" t="s">
        <v>60</v>
      </c>
      <c r="Z25" s="75"/>
      <c r="AA25" s="7"/>
      <c r="AB25" s="7"/>
      <c r="AC25" s="7"/>
      <c r="AD25" s="27"/>
      <c r="AE25" s="27"/>
      <c r="AF25" s="27"/>
      <c r="AG25" s="27"/>
    </row>
    <row r="26" customHeight="1" outlineLevel="1" spans="1:33">
      <c r="A26" s="9">
        <v>23</v>
      </c>
      <c r="B26" s="10" t="s">
        <v>125</v>
      </c>
      <c r="C26" s="11" t="s">
        <v>34</v>
      </c>
      <c r="D26" s="10" t="s">
        <v>126</v>
      </c>
      <c r="E26" s="12" t="s">
        <v>127</v>
      </c>
      <c r="F26" s="12"/>
      <c r="G26" s="10" t="s">
        <v>128</v>
      </c>
      <c r="H26" s="10"/>
      <c r="I26" s="15"/>
      <c r="J26" s="7"/>
      <c r="K26" s="7"/>
      <c r="L26" s="7"/>
      <c r="M26" s="7"/>
      <c r="N26" s="7"/>
      <c r="O26" s="7"/>
      <c r="P26" s="7"/>
      <c r="Q26" s="7">
        <f t="shared" si="1"/>
        <v>0</v>
      </c>
      <c r="R26" s="7"/>
      <c r="S26" s="7"/>
      <c r="T26" s="7"/>
      <c r="U26" s="7"/>
      <c r="V26" s="7"/>
      <c r="W26" s="7"/>
      <c r="X26" s="7"/>
      <c r="Y26" s="7"/>
      <c r="Z26" s="75">
        <f t="shared" si="3"/>
        <v>0</v>
      </c>
      <c r="AA26" s="7"/>
      <c r="AB26" s="7"/>
      <c r="AC26" s="7"/>
      <c r="AD26" s="27"/>
      <c r="AE26" s="27"/>
      <c r="AF26" s="27"/>
      <c r="AG26" s="27"/>
    </row>
    <row r="27" customHeight="1" outlineLevel="1" spans="1:33">
      <c r="A27" s="9">
        <v>24</v>
      </c>
      <c r="B27" s="10" t="s">
        <v>129</v>
      </c>
      <c r="C27" s="11" t="s">
        <v>34</v>
      </c>
      <c r="D27" s="10" t="s">
        <v>126</v>
      </c>
      <c r="E27" s="10" t="s">
        <v>67</v>
      </c>
      <c r="F27" s="10"/>
      <c r="G27" s="10" t="s">
        <v>130</v>
      </c>
      <c r="H27" s="10"/>
      <c r="J27" s="7"/>
      <c r="K27" s="7"/>
      <c r="L27" s="7"/>
      <c r="M27" s="7"/>
      <c r="N27" s="7"/>
      <c r="O27" s="7"/>
      <c r="P27" s="7"/>
      <c r="Q27" s="7">
        <f t="shared" si="1"/>
        <v>0</v>
      </c>
      <c r="R27" s="7" t="s">
        <v>131</v>
      </c>
      <c r="S27" s="15" t="s">
        <v>55</v>
      </c>
      <c r="T27" s="7">
        <v>61989.17</v>
      </c>
      <c r="U27" s="7">
        <f>T27*1.8</f>
        <v>111580.506</v>
      </c>
      <c r="V27" s="7">
        <v>21</v>
      </c>
      <c r="W27" s="7" t="s">
        <v>59</v>
      </c>
      <c r="X27" s="7">
        <v>0.078</v>
      </c>
      <c r="Y27" s="88" t="s">
        <v>60</v>
      </c>
      <c r="Z27" s="75">
        <f t="shared" si="3"/>
        <v>182768.868828</v>
      </c>
      <c r="AA27" s="7"/>
      <c r="AB27" s="7"/>
      <c r="AC27" s="7"/>
      <c r="AD27" s="27"/>
      <c r="AE27" s="27"/>
      <c r="AF27" s="27"/>
      <c r="AG27" s="27"/>
    </row>
    <row r="28" customHeight="1" outlineLevel="1" spans="1:33">
      <c r="A28" s="9">
        <v>25</v>
      </c>
      <c r="B28" s="10" t="s">
        <v>132</v>
      </c>
      <c r="C28" s="11" t="s">
        <v>34</v>
      </c>
      <c r="D28" s="10" t="s">
        <v>126</v>
      </c>
      <c r="E28" s="12" t="s">
        <v>71</v>
      </c>
      <c r="F28" s="12"/>
      <c r="G28" s="10" t="s">
        <v>72</v>
      </c>
      <c r="H28" s="10"/>
      <c r="I28" s="15"/>
      <c r="J28" s="7"/>
      <c r="K28" s="7"/>
      <c r="L28" s="7"/>
      <c r="M28" s="7"/>
      <c r="N28" s="7"/>
      <c r="O28" s="7"/>
      <c r="P28" s="7"/>
      <c r="Q28" s="7">
        <f t="shared" si="1"/>
        <v>0</v>
      </c>
      <c r="R28" s="7"/>
      <c r="S28" s="7"/>
      <c r="T28" s="7"/>
      <c r="U28" s="7"/>
      <c r="V28" s="7"/>
      <c r="W28" s="7"/>
      <c r="X28" s="7"/>
      <c r="Y28" s="7"/>
      <c r="Z28" s="75">
        <f t="shared" si="3"/>
        <v>0</v>
      </c>
      <c r="AA28" s="7"/>
      <c r="AB28" s="7"/>
      <c r="AC28" s="7"/>
      <c r="AD28" s="27"/>
      <c r="AE28" s="27"/>
      <c r="AF28" s="27"/>
      <c r="AG28" s="27"/>
    </row>
    <row r="29" customHeight="1" outlineLevel="1" spans="1:33">
      <c r="A29" s="9">
        <v>26</v>
      </c>
      <c r="B29" s="10" t="s">
        <v>133</v>
      </c>
      <c r="C29" s="11" t="s">
        <v>34</v>
      </c>
      <c r="D29" s="10" t="s">
        <v>126</v>
      </c>
      <c r="E29" s="12" t="s">
        <v>134</v>
      </c>
      <c r="F29" s="12"/>
      <c r="G29" s="10"/>
      <c r="H29" s="10"/>
      <c r="I29" s="16"/>
      <c r="J29" s="23"/>
      <c r="K29" s="23"/>
      <c r="L29" s="23"/>
      <c r="M29" s="23"/>
      <c r="N29" s="23"/>
      <c r="O29" s="23"/>
      <c r="P29" s="23"/>
      <c r="Q29" s="7">
        <f t="shared" si="1"/>
        <v>0</v>
      </c>
      <c r="R29" s="23"/>
      <c r="S29" s="23"/>
      <c r="T29" s="23"/>
      <c r="U29" s="23"/>
      <c r="V29" s="23"/>
      <c r="W29" s="23"/>
      <c r="X29" s="23"/>
      <c r="Y29" s="23"/>
      <c r="Z29" s="75">
        <f t="shared" si="3"/>
        <v>0</v>
      </c>
      <c r="AA29" s="23"/>
      <c r="AB29" s="23"/>
      <c r="AC29" s="23"/>
      <c r="AD29" s="17"/>
      <c r="AE29" s="17"/>
      <c r="AF29" s="17"/>
      <c r="AG29" s="27"/>
    </row>
    <row r="30" customHeight="1" outlineLevel="1" spans="1:33">
      <c r="A30" s="9">
        <v>27</v>
      </c>
      <c r="B30" s="10" t="s">
        <v>135</v>
      </c>
      <c r="C30" s="11" t="s">
        <v>34</v>
      </c>
      <c r="D30" s="10" t="s">
        <v>126</v>
      </c>
      <c r="E30" s="12" t="s">
        <v>136</v>
      </c>
      <c r="F30" s="12"/>
      <c r="G30" s="10"/>
      <c r="H30" s="15"/>
      <c r="I30" s="7"/>
      <c r="J30" s="7"/>
      <c r="K30" s="7"/>
      <c r="L30" s="7"/>
      <c r="M30" s="7"/>
      <c r="N30" s="7"/>
      <c r="O30" s="7"/>
      <c r="P30" s="7"/>
      <c r="Q30" s="7">
        <f t="shared" si="1"/>
        <v>0</v>
      </c>
      <c r="R30" s="7"/>
      <c r="S30" s="7"/>
      <c r="T30" s="7"/>
      <c r="U30" s="7"/>
      <c r="V30" s="7"/>
      <c r="W30" s="7"/>
      <c r="X30" s="7"/>
      <c r="Y30" s="7"/>
      <c r="Z30" s="75">
        <f t="shared" si="3"/>
        <v>0</v>
      </c>
      <c r="AA30" s="7"/>
      <c r="AB30" s="7"/>
      <c r="AC30" s="7"/>
      <c r="AD30" s="27"/>
      <c r="AE30" s="27"/>
      <c r="AF30" s="27"/>
      <c r="AG30" s="27"/>
    </row>
    <row r="31" customHeight="1" outlineLevel="1" spans="1:33">
      <c r="A31" s="9">
        <v>28</v>
      </c>
      <c r="B31" s="10" t="s">
        <v>137</v>
      </c>
      <c r="C31" s="11" t="s">
        <v>34</v>
      </c>
      <c r="D31" s="10" t="s">
        <v>126</v>
      </c>
      <c r="E31" s="12" t="s">
        <v>138</v>
      </c>
      <c r="F31" s="12"/>
      <c r="G31" s="10"/>
      <c r="H31" s="15"/>
      <c r="I31" s="7"/>
      <c r="J31" s="7"/>
      <c r="K31" s="7"/>
      <c r="L31" s="7"/>
      <c r="M31" s="7"/>
      <c r="N31" s="7"/>
      <c r="O31" s="7"/>
      <c r="P31" s="7"/>
      <c r="R31" s="7"/>
      <c r="S31" s="7"/>
      <c r="T31" s="7"/>
      <c r="U31" s="7"/>
      <c r="V31" s="7"/>
      <c r="W31" s="7"/>
      <c r="X31" s="7"/>
      <c r="Y31" s="7"/>
      <c r="Z31" s="75">
        <f t="shared" si="3"/>
        <v>0</v>
      </c>
      <c r="AA31" s="7"/>
      <c r="AB31" s="7"/>
      <c r="AC31" s="7"/>
      <c r="AD31" s="27"/>
      <c r="AE31" s="27"/>
      <c r="AF31" s="27"/>
      <c r="AG31" s="27"/>
    </row>
    <row r="32" s="1" customFormat="1" customHeight="1" outlineLevel="1" spans="1:16378">
      <c r="A32" s="33"/>
      <c r="B32" s="24"/>
      <c r="C32" s="34" t="s">
        <v>139</v>
      </c>
      <c r="D32" s="24"/>
      <c r="E32" s="24"/>
      <c r="F32" s="24"/>
      <c r="G32" s="24"/>
      <c r="H32" s="35"/>
      <c r="I32" s="54"/>
      <c r="J32" s="55"/>
      <c r="K32" s="55"/>
      <c r="L32" s="55"/>
      <c r="M32" s="55"/>
      <c r="N32" s="55"/>
      <c r="O32" s="55"/>
      <c r="P32" s="55"/>
      <c r="Q32" s="80">
        <f>SUM(Q4:Q31)</f>
        <v>321374.3325</v>
      </c>
      <c r="R32" s="54"/>
      <c r="S32" s="54"/>
      <c r="T32" s="54"/>
      <c r="U32" s="54"/>
      <c r="V32" s="54"/>
      <c r="W32" s="54"/>
      <c r="X32" s="54"/>
      <c r="Y32" s="54"/>
      <c r="Z32" s="93">
        <f t="shared" si="3"/>
        <v>0</v>
      </c>
      <c r="AA32" s="54"/>
      <c r="AB32" s="54"/>
      <c r="AC32" s="54"/>
      <c r="AD32" s="94"/>
      <c r="AE32" s="94"/>
      <c r="AF32" s="94"/>
      <c r="AG32" s="94"/>
      <c r="AH32" s="97"/>
      <c r="AI32" s="97"/>
      <c r="AJ32" s="97"/>
      <c r="AK32" s="97"/>
      <c r="AL32" s="97"/>
      <c r="AM32" s="97"/>
      <c r="AN32" s="97"/>
      <c r="AO32" s="97"/>
      <c r="AP32" s="97"/>
      <c r="AQ32" s="97"/>
      <c r="AR32" s="97"/>
      <c r="AS32" s="97"/>
      <c r="AT32" s="97"/>
      <c r="AU32" s="97"/>
      <c r="AV32" s="97"/>
      <c r="AW32" s="97"/>
      <c r="AX32" s="97"/>
      <c r="AY32" s="97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  <c r="BK32" s="97"/>
      <c r="BL32" s="97"/>
      <c r="BM32" s="97"/>
      <c r="BN32" s="97"/>
      <c r="BO32" s="97"/>
      <c r="BP32" s="97"/>
      <c r="BQ32" s="97"/>
      <c r="BR32" s="97"/>
      <c r="BS32" s="97"/>
      <c r="BT32" s="97"/>
      <c r="BU32" s="97"/>
      <c r="BV32" s="97"/>
      <c r="BW32" s="97"/>
      <c r="BX32" s="97"/>
      <c r="BY32" s="97"/>
      <c r="BZ32" s="97"/>
      <c r="CA32" s="97"/>
      <c r="CB32" s="97"/>
      <c r="CC32" s="97"/>
      <c r="CD32" s="97"/>
      <c r="CE32" s="97"/>
      <c r="CF32" s="97"/>
      <c r="CG32" s="97"/>
      <c r="CH32" s="97"/>
      <c r="CI32" s="97"/>
      <c r="CJ32" s="97"/>
      <c r="CK32" s="97"/>
      <c r="CL32" s="97"/>
      <c r="CM32" s="97"/>
      <c r="CN32" s="97"/>
      <c r="CO32" s="97"/>
      <c r="CP32" s="97"/>
      <c r="CQ32" s="97"/>
      <c r="CR32" s="97"/>
      <c r="CS32" s="97"/>
      <c r="CT32" s="97"/>
      <c r="CU32" s="97"/>
      <c r="CV32" s="97"/>
      <c r="CW32" s="97"/>
      <c r="CX32" s="97"/>
      <c r="CY32" s="97"/>
      <c r="CZ32" s="97"/>
      <c r="DA32" s="97"/>
      <c r="DB32" s="97"/>
      <c r="DC32" s="97"/>
      <c r="DD32" s="97"/>
      <c r="DE32" s="97"/>
      <c r="DF32" s="97"/>
      <c r="DG32" s="97"/>
      <c r="DH32" s="97"/>
      <c r="DI32" s="97"/>
      <c r="DJ32" s="97"/>
      <c r="DK32" s="97"/>
      <c r="DL32" s="97"/>
      <c r="DM32" s="97"/>
      <c r="DN32" s="97"/>
      <c r="DO32" s="97"/>
      <c r="DP32" s="97"/>
      <c r="DQ32" s="97"/>
      <c r="DR32" s="97"/>
      <c r="DS32" s="97"/>
      <c r="DT32" s="97"/>
      <c r="DU32" s="97"/>
      <c r="DV32" s="97"/>
      <c r="DW32" s="97"/>
      <c r="DX32" s="97"/>
      <c r="DY32" s="97"/>
      <c r="DZ32" s="97"/>
      <c r="EA32" s="97"/>
      <c r="EB32" s="97"/>
      <c r="EC32" s="97"/>
      <c r="ED32" s="97"/>
      <c r="EE32" s="97"/>
      <c r="EF32" s="97"/>
      <c r="EG32" s="97"/>
      <c r="EH32" s="97"/>
      <c r="EI32" s="97"/>
      <c r="EJ32" s="97"/>
      <c r="EK32" s="97"/>
      <c r="EL32" s="97"/>
      <c r="EM32" s="97"/>
      <c r="EN32" s="97"/>
      <c r="EO32" s="97"/>
      <c r="EP32" s="97"/>
      <c r="EQ32" s="97"/>
      <c r="ER32" s="97"/>
      <c r="ES32" s="97"/>
      <c r="ET32" s="97"/>
      <c r="EU32" s="97"/>
      <c r="EV32" s="97"/>
      <c r="EW32" s="97"/>
      <c r="EX32" s="97"/>
      <c r="EY32" s="97"/>
      <c r="EZ32" s="97"/>
      <c r="FA32" s="97"/>
      <c r="FB32" s="97"/>
      <c r="FC32" s="97"/>
      <c r="FD32" s="97"/>
      <c r="FE32" s="97"/>
      <c r="FF32" s="97"/>
      <c r="FG32" s="97"/>
      <c r="FH32" s="97"/>
      <c r="FI32" s="97"/>
      <c r="FJ32" s="97"/>
      <c r="FK32" s="97"/>
      <c r="FL32" s="97"/>
      <c r="FM32" s="97"/>
      <c r="FN32" s="97"/>
      <c r="FO32" s="97"/>
      <c r="FP32" s="97"/>
      <c r="FQ32" s="97"/>
      <c r="FR32" s="97"/>
      <c r="FS32" s="97"/>
      <c r="FT32" s="97"/>
      <c r="FU32" s="97"/>
      <c r="FV32" s="97"/>
      <c r="FW32" s="97"/>
      <c r="FX32" s="97"/>
      <c r="FY32" s="97"/>
      <c r="FZ32" s="97"/>
      <c r="GA32" s="97"/>
      <c r="GB32" s="97"/>
      <c r="GC32" s="97"/>
      <c r="GD32" s="97"/>
      <c r="GE32" s="97"/>
      <c r="GF32" s="97"/>
      <c r="GG32" s="97"/>
      <c r="GH32" s="97"/>
      <c r="GI32" s="97"/>
      <c r="GJ32" s="97"/>
      <c r="GK32" s="97"/>
      <c r="GL32" s="97"/>
      <c r="GM32" s="97"/>
      <c r="GN32" s="97"/>
      <c r="GO32" s="97"/>
      <c r="GP32" s="97"/>
      <c r="GQ32" s="97"/>
      <c r="GR32" s="97"/>
      <c r="GS32" s="97"/>
      <c r="GT32" s="97"/>
      <c r="GU32" s="97"/>
      <c r="GV32" s="97"/>
      <c r="GW32" s="97"/>
      <c r="GX32" s="97"/>
      <c r="GY32" s="97"/>
      <c r="GZ32" s="97"/>
      <c r="HA32" s="97"/>
      <c r="HB32" s="97"/>
      <c r="HC32" s="97"/>
      <c r="HD32" s="97"/>
      <c r="HE32" s="97"/>
      <c r="HF32" s="97"/>
      <c r="HG32" s="97"/>
      <c r="HH32" s="97"/>
      <c r="HI32" s="97"/>
      <c r="HJ32" s="97"/>
      <c r="HK32" s="97"/>
      <c r="HL32" s="97"/>
      <c r="HM32" s="97"/>
      <c r="HN32" s="97"/>
      <c r="HO32" s="97"/>
      <c r="HP32" s="97"/>
      <c r="HQ32" s="97"/>
      <c r="HR32" s="97"/>
      <c r="HS32" s="97"/>
      <c r="HT32" s="97"/>
      <c r="HU32" s="97"/>
      <c r="HV32" s="97"/>
      <c r="HW32" s="97"/>
      <c r="HX32" s="97"/>
      <c r="HY32" s="97"/>
      <c r="HZ32" s="97"/>
      <c r="IA32" s="97"/>
      <c r="IB32" s="97"/>
      <c r="IC32" s="97"/>
      <c r="ID32" s="97"/>
      <c r="IE32" s="97"/>
      <c r="IF32" s="97"/>
      <c r="IG32" s="97"/>
      <c r="IH32" s="97"/>
      <c r="II32" s="97"/>
      <c r="IJ32" s="97"/>
      <c r="IK32" s="97"/>
      <c r="IL32" s="97"/>
      <c r="IM32" s="97"/>
      <c r="IN32" s="97"/>
      <c r="IO32" s="97"/>
      <c r="IP32" s="97"/>
      <c r="IQ32" s="97"/>
      <c r="IR32" s="97"/>
      <c r="IS32" s="97"/>
      <c r="IT32" s="97"/>
      <c r="IU32" s="97"/>
      <c r="IV32" s="97"/>
      <c r="IW32" s="97"/>
      <c r="IX32" s="97"/>
      <c r="IY32" s="97"/>
      <c r="IZ32" s="97"/>
      <c r="JA32" s="97"/>
      <c r="JB32" s="97"/>
      <c r="JC32" s="97"/>
      <c r="JD32" s="97"/>
      <c r="JE32" s="97"/>
      <c r="JF32" s="97"/>
      <c r="JG32" s="97"/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  <c r="JY32" s="97"/>
      <c r="JZ32" s="97"/>
      <c r="KA32" s="97"/>
      <c r="KB32" s="97"/>
      <c r="KC32" s="97"/>
      <c r="KD32" s="97"/>
      <c r="KE32" s="97"/>
      <c r="KF32" s="97"/>
      <c r="KG32" s="97"/>
      <c r="KH32" s="97"/>
      <c r="KI32" s="97"/>
      <c r="KJ32" s="97"/>
      <c r="KK32" s="97"/>
      <c r="KL32" s="97"/>
      <c r="KM32" s="97"/>
      <c r="KN32" s="97"/>
      <c r="KO32" s="97"/>
      <c r="KP32" s="97"/>
      <c r="KQ32" s="97"/>
      <c r="KR32" s="97"/>
      <c r="KS32" s="97"/>
      <c r="KT32" s="97"/>
      <c r="KU32" s="97"/>
      <c r="KV32" s="97"/>
      <c r="KW32" s="97"/>
      <c r="KX32" s="97"/>
      <c r="KY32" s="97"/>
      <c r="KZ32" s="97"/>
      <c r="LA32" s="97"/>
      <c r="LB32" s="97"/>
      <c r="LC32" s="97"/>
      <c r="LD32" s="97"/>
      <c r="LE32" s="97"/>
      <c r="LF32" s="97"/>
      <c r="LG32" s="97"/>
      <c r="LH32" s="97"/>
      <c r="LI32" s="97"/>
      <c r="LJ32" s="97"/>
      <c r="LK32" s="97"/>
      <c r="LL32" s="97"/>
      <c r="LM32" s="97"/>
      <c r="LN32" s="97"/>
      <c r="LO32" s="97"/>
      <c r="LP32" s="97"/>
      <c r="LQ32" s="97"/>
      <c r="LR32" s="97"/>
      <c r="LS32" s="97"/>
      <c r="LT32" s="97"/>
      <c r="LU32" s="97"/>
      <c r="LV32" s="97"/>
      <c r="LW32" s="97"/>
      <c r="LX32" s="97"/>
      <c r="LY32" s="97"/>
      <c r="LZ32" s="97"/>
      <c r="MA32" s="97"/>
      <c r="MB32" s="97"/>
      <c r="MC32" s="97"/>
      <c r="MD32" s="97"/>
      <c r="ME32" s="97"/>
      <c r="MF32" s="97"/>
      <c r="MG32" s="97"/>
      <c r="MH32" s="97"/>
      <c r="MI32" s="97"/>
      <c r="MJ32" s="97"/>
      <c r="MK32" s="97"/>
      <c r="ML32" s="97"/>
      <c r="MM32" s="97"/>
      <c r="MN32" s="97"/>
      <c r="MO32" s="97"/>
      <c r="MP32" s="97"/>
      <c r="MQ32" s="97"/>
      <c r="MR32" s="97"/>
      <c r="MS32" s="97"/>
      <c r="MT32" s="97"/>
      <c r="MU32" s="97"/>
      <c r="MV32" s="97"/>
      <c r="MW32" s="97"/>
      <c r="MX32" s="97"/>
      <c r="MY32" s="97"/>
      <c r="MZ32" s="97"/>
      <c r="NA32" s="97"/>
      <c r="NB32" s="97"/>
      <c r="NC32" s="97"/>
      <c r="ND32" s="97"/>
      <c r="NE32" s="97"/>
      <c r="NF32" s="97"/>
      <c r="NG32" s="97"/>
      <c r="NH32" s="97"/>
      <c r="NI32" s="97"/>
      <c r="NJ32" s="97"/>
      <c r="NK32" s="97"/>
      <c r="NL32" s="97"/>
      <c r="NM32" s="97"/>
      <c r="NN32" s="97"/>
      <c r="NO32" s="97"/>
      <c r="NP32" s="97"/>
      <c r="NQ32" s="97"/>
      <c r="NR32" s="97"/>
      <c r="NS32" s="97"/>
      <c r="NT32" s="97"/>
      <c r="NU32" s="97"/>
      <c r="NV32" s="97"/>
      <c r="NW32" s="97"/>
      <c r="NX32" s="97"/>
      <c r="NY32" s="97"/>
      <c r="NZ32" s="97"/>
      <c r="OA32" s="97"/>
      <c r="OB32" s="97"/>
      <c r="OC32" s="97"/>
      <c r="OD32" s="97"/>
      <c r="OE32" s="97"/>
      <c r="OF32" s="97"/>
      <c r="OG32" s="97"/>
      <c r="OH32" s="97"/>
      <c r="OI32" s="97"/>
      <c r="OJ32" s="97"/>
      <c r="OK32" s="97"/>
      <c r="OL32" s="97"/>
      <c r="OM32" s="97"/>
      <c r="ON32" s="97"/>
      <c r="OO32" s="97"/>
      <c r="OP32" s="97"/>
      <c r="OQ32" s="97"/>
      <c r="OR32" s="97"/>
      <c r="OS32" s="97"/>
      <c r="OT32" s="97"/>
      <c r="OU32" s="97"/>
      <c r="OV32" s="97"/>
      <c r="OW32" s="97"/>
      <c r="OX32" s="97"/>
      <c r="OY32" s="97"/>
      <c r="OZ32" s="97"/>
      <c r="PA32" s="97"/>
      <c r="PB32" s="97"/>
      <c r="PC32" s="97"/>
      <c r="PD32" s="97"/>
      <c r="PE32" s="97"/>
      <c r="PF32" s="97"/>
      <c r="PG32" s="97"/>
      <c r="PH32" s="97"/>
      <c r="PI32" s="97"/>
      <c r="PJ32" s="97"/>
      <c r="PK32" s="97"/>
      <c r="PL32" s="97"/>
      <c r="PM32" s="97"/>
      <c r="PN32" s="97"/>
      <c r="PO32" s="97"/>
      <c r="PP32" s="97"/>
      <c r="PQ32" s="97"/>
      <c r="PR32" s="97"/>
      <c r="PS32" s="97"/>
      <c r="PT32" s="97"/>
      <c r="PU32" s="97"/>
      <c r="PV32" s="97"/>
      <c r="PW32" s="97"/>
      <c r="PX32" s="97"/>
      <c r="PY32" s="97"/>
      <c r="PZ32" s="97"/>
      <c r="QA32" s="97"/>
      <c r="QB32" s="97"/>
      <c r="QC32" s="97"/>
      <c r="QD32" s="97"/>
      <c r="QE32" s="97"/>
      <c r="QF32" s="97"/>
      <c r="QG32" s="97"/>
      <c r="QH32" s="97"/>
      <c r="QI32" s="97"/>
      <c r="QJ32" s="97"/>
      <c r="QK32" s="97"/>
      <c r="QL32" s="97"/>
      <c r="QM32" s="97"/>
      <c r="QN32" s="97"/>
      <c r="QO32" s="97"/>
      <c r="QP32" s="97"/>
      <c r="QQ32" s="97"/>
      <c r="QR32" s="97"/>
      <c r="QS32" s="97"/>
      <c r="QT32" s="97"/>
      <c r="QU32" s="97"/>
      <c r="QV32" s="97"/>
      <c r="QW32" s="97"/>
      <c r="QX32" s="97"/>
      <c r="QY32" s="97"/>
      <c r="QZ32" s="97"/>
      <c r="RA32" s="97"/>
      <c r="RB32" s="97"/>
      <c r="RC32" s="97"/>
      <c r="RD32" s="97"/>
      <c r="RE32" s="97"/>
      <c r="RF32" s="97"/>
      <c r="RG32" s="97"/>
      <c r="RH32" s="97"/>
      <c r="RI32" s="97"/>
      <c r="RJ32" s="97"/>
      <c r="RK32" s="97"/>
      <c r="RL32" s="97"/>
      <c r="RM32" s="97"/>
      <c r="RN32" s="97"/>
      <c r="RO32" s="97"/>
      <c r="RP32" s="97"/>
      <c r="RQ32" s="97"/>
      <c r="RR32" s="97"/>
      <c r="RS32" s="97"/>
      <c r="RT32" s="97"/>
      <c r="RU32" s="97"/>
      <c r="RV32" s="97"/>
      <c r="RW32" s="97"/>
      <c r="RX32" s="97"/>
      <c r="RY32" s="97"/>
      <c r="RZ32" s="97"/>
      <c r="SA32" s="97"/>
      <c r="SB32" s="97"/>
      <c r="SC32" s="97"/>
      <c r="SD32" s="97"/>
      <c r="SE32" s="97"/>
      <c r="SF32" s="97"/>
      <c r="SG32" s="97"/>
      <c r="SH32" s="97"/>
      <c r="SI32" s="97"/>
      <c r="SJ32" s="97"/>
      <c r="SK32" s="97"/>
      <c r="SL32" s="97"/>
      <c r="SM32" s="97"/>
      <c r="SN32" s="97"/>
      <c r="SO32" s="97"/>
      <c r="SP32" s="97"/>
      <c r="SQ32" s="97"/>
      <c r="SR32" s="97"/>
      <c r="SS32" s="97"/>
      <c r="ST32" s="97"/>
      <c r="SU32" s="97"/>
      <c r="SV32" s="97"/>
      <c r="SW32" s="97"/>
      <c r="SX32" s="97"/>
      <c r="SY32" s="97"/>
      <c r="SZ32" s="97"/>
      <c r="TA32" s="97"/>
      <c r="TB32" s="97"/>
      <c r="TC32" s="97"/>
      <c r="TD32" s="97"/>
      <c r="TE32" s="97"/>
      <c r="TF32" s="97"/>
      <c r="TG32" s="97"/>
      <c r="TH32" s="97"/>
      <c r="TI32" s="97"/>
      <c r="TJ32" s="97"/>
      <c r="TK32" s="97"/>
      <c r="TL32" s="97"/>
      <c r="TM32" s="97"/>
      <c r="TN32" s="97"/>
      <c r="TO32" s="97"/>
      <c r="TP32" s="97"/>
      <c r="TQ32" s="97"/>
      <c r="TR32" s="97"/>
      <c r="TS32" s="97"/>
      <c r="TT32" s="97"/>
      <c r="TU32" s="97"/>
      <c r="TV32" s="97"/>
      <c r="TW32" s="97"/>
      <c r="TX32" s="97"/>
      <c r="TY32" s="97"/>
      <c r="TZ32" s="97"/>
      <c r="UA32" s="97"/>
      <c r="UB32" s="97"/>
      <c r="UC32" s="97"/>
      <c r="UD32" s="97"/>
      <c r="UE32" s="97"/>
      <c r="UF32" s="97"/>
      <c r="UG32" s="97"/>
      <c r="UH32" s="97"/>
      <c r="UI32" s="97"/>
      <c r="UJ32" s="97"/>
      <c r="UK32" s="97"/>
      <c r="UL32" s="97"/>
      <c r="UM32" s="97"/>
      <c r="UN32" s="97"/>
      <c r="UO32" s="97"/>
      <c r="UP32" s="97"/>
      <c r="UQ32" s="97"/>
      <c r="UR32" s="97"/>
      <c r="US32" s="97"/>
      <c r="UT32" s="97"/>
      <c r="UU32" s="97"/>
      <c r="UV32" s="97"/>
      <c r="UW32" s="97"/>
      <c r="UX32" s="97"/>
      <c r="UY32" s="97"/>
      <c r="UZ32" s="97"/>
      <c r="VA32" s="97"/>
      <c r="VB32" s="97"/>
      <c r="VC32" s="97"/>
      <c r="VD32" s="97"/>
      <c r="VE32" s="97"/>
      <c r="VF32" s="97"/>
      <c r="VG32" s="97"/>
      <c r="VH32" s="97"/>
      <c r="VI32" s="97"/>
      <c r="VJ32" s="97"/>
      <c r="VK32" s="97"/>
      <c r="VL32" s="97"/>
      <c r="VM32" s="97"/>
      <c r="VN32" s="97"/>
      <c r="VO32" s="97"/>
      <c r="VP32" s="97"/>
      <c r="VQ32" s="97"/>
      <c r="VR32" s="97"/>
      <c r="VS32" s="97"/>
      <c r="VT32" s="97"/>
      <c r="VU32" s="97"/>
      <c r="VV32" s="97"/>
      <c r="VW32" s="97"/>
      <c r="VX32" s="97"/>
      <c r="VY32" s="97"/>
      <c r="VZ32" s="97"/>
      <c r="WA32" s="97"/>
      <c r="WB32" s="97"/>
      <c r="WC32" s="97"/>
      <c r="WD32" s="97"/>
      <c r="WE32" s="97"/>
      <c r="WF32" s="97"/>
      <c r="WG32" s="97"/>
      <c r="WH32" s="97"/>
      <c r="WI32" s="97"/>
      <c r="WJ32" s="97"/>
      <c r="WK32" s="97"/>
      <c r="WL32" s="97"/>
      <c r="WM32" s="97"/>
      <c r="WN32" s="97"/>
      <c r="WO32" s="97"/>
      <c r="WP32" s="97"/>
      <c r="WQ32" s="97"/>
      <c r="WR32" s="97"/>
      <c r="WS32" s="97"/>
      <c r="WT32" s="97"/>
      <c r="WU32" s="97"/>
      <c r="WV32" s="97"/>
      <c r="WW32" s="97"/>
      <c r="WX32" s="97"/>
      <c r="WY32" s="97"/>
      <c r="WZ32" s="97"/>
      <c r="XA32" s="97"/>
      <c r="XB32" s="97"/>
      <c r="XC32" s="97"/>
      <c r="XD32" s="97"/>
      <c r="XE32" s="97"/>
      <c r="XF32" s="97"/>
      <c r="XG32" s="97"/>
      <c r="XH32" s="97"/>
      <c r="XI32" s="97"/>
      <c r="XJ32" s="97"/>
      <c r="XK32" s="97"/>
      <c r="XL32" s="97"/>
      <c r="XM32" s="97"/>
      <c r="XN32" s="97"/>
      <c r="XO32" s="97"/>
      <c r="XP32" s="97"/>
      <c r="XQ32" s="97"/>
      <c r="XR32" s="97"/>
      <c r="XS32" s="97"/>
      <c r="XT32" s="97"/>
      <c r="XU32" s="97"/>
      <c r="XV32" s="97"/>
      <c r="XW32" s="97"/>
      <c r="XX32" s="97"/>
      <c r="XY32" s="97"/>
      <c r="XZ32" s="97"/>
      <c r="YA32" s="97"/>
      <c r="YB32" s="97"/>
      <c r="YC32" s="97"/>
      <c r="YD32" s="97"/>
      <c r="YE32" s="97"/>
      <c r="YF32" s="97"/>
      <c r="YG32" s="97"/>
      <c r="YH32" s="97"/>
      <c r="YI32" s="97"/>
      <c r="YJ32" s="97"/>
      <c r="YK32" s="97"/>
      <c r="YL32" s="97"/>
      <c r="YM32" s="97"/>
      <c r="YN32" s="97"/>
      <c r="YO32" s="97"/>
      <c r="YP32" s="97"/>
      <c r="YQ32" s="97"/>
      <c r="YR32" s="97"/>
      <c r="YS32" s="97"/>
      <c r="YT32" s="97"/>
      <c r="YU32" s="97"/>
      <c r="YV32" s="97"/>
      <c r="YW32" s="97"/>
      <c r="YX32" s="97"/>
      <c r="YY32" s="97"/>
      <c r="YZ32" s="97"/>
      <c r="ZA32" s="97"/>
      <c r="ZB32" s="97"/>
      <c r="ZC32" s="97"/>
      <c r="ZD32" s="97"/>
      <c r="ZE32" s="97"/>
      <c r="ZF32" s="97"/>
      <c r="ZG32" s="97"/>
      <c r="ZH32" s="97"/>
      <c r="ZI32" s="97"/>
      <c r="ZJ32" s="97"/>
      <c r="ZK32" s="97"/>
      <c r="ZL32" s="97"/>
      <c r="ZM32" s="97"/>
      <c r="ZN32" s="97"/>
      <c r="ZO32" s="97"/>
      <c r="ZP32" s="97"/>
      <c r="ZQ32" s="97"/>
      <c r="ZR32" s="97"/>
      <c r="ZS32" s="97"/>
      <c r="ZT32" s="97"/>
      <c r="ZU32" s="97"/>
      <c r="ZV32" s="97"/>
      <c r="ZW32" s="97"/>
      <c r="ZX32" s="97"/>
      <c r="ZY32" s="97"/>
      <c r="ZZ32" s="97"/>
      <c r="AAA32" s="97"/>
      <c r="AAB32" s="97"/>
      <c r="AAC32" s="97"/>
      <c r="AAD32" s="97"/>
      <c r="AAE32" s="97"/>
      <c r="AAF32" s="97"/>
      <c r="AAG32" s="97"/>
      <c r="AAH32" s="97"/>
      <c r="AAI32" s="97"/>
      <c r="AAJ32" s="97"/>
      <c r="AAK32" s="97"/>
      <c r="AAL32" s="97"/>
      <c r="AAM32" s="97"/>
      <c r="AAN32" s="97"/>
      <c r="AAO32" s="97"/>
      <c r="AAP32" s="97"/>
      <c r="AAQ32" s="97"/>
      <c r="AAR32" s="97"/>
      <c r="AAS32" s="97"/>
      <c r="AAT32" s="97"/>
      <c r="AAU32" s="97"/>
      <c r="AAV32" s="97"/>
      <c r="AAW32" s="97"/>
      <c r="AAX32" s="97"/>
      <c r="AAY32" s="97"/>
      <c r="AAZ32" s="97"/>
      <c r="ABA32" s="97"/>
      <c r="ABB32" s="97"/>
      <c r="ABC32" s="97"/>
      <c r="ABD32" s="97"/>
      <c r="ABE32" s="97"/>
      <c r="ABF32" s="97"/>
      <c r="ABG32" s="97"/>
      <c r="ABH32" s="97"/>
      <c r="ABI32" s="97"/>
      <c r="ABJ32" s="97"/>
      <c r="ABK32" s="97"/>
      <c r="ABL32" s="97"/>
      <c r="ABM32" s="97"/>
      <c r="ABN32" s="97"/>
      <c r="ABO32" s="97"/>
      <c r="ABP32" s="97"/>
      <c r="ABQ32" s="97"/>
      <c r="ABR32" s="97"/>
      <c r="ABS32" s="97"/>
      <c r="ABT32" s="97"/>
      <c r="ABU32" s="97"/>
      <c r="ABV32" s="97"/>
      <c r="ABW32" s="97"/>
      <c r="ABX32" s="97"/>
      <c r="ABY32" s="97"/>
      <c r="ABZ32" s="97"/>
      <c r="ACA32" s="97"/>
      <c r="ACB32" s="97"/>
      <c r="ACC32" s="97"/>
      <c r="ACD32" s="97"/>
      <c r="ACE32" s="97"/>
      <c r="ACF32" s="97"/>
      <c r="ACG32" s="97"/>
      <c r="ACH32" s="97"/>
      <c r="ACI32" s="97"/>
      <c r="ACJ32" s="97"/>
      <c r="ACK32" s="97"/>
      <c r="ACL32" s="97"/>
      <c r="ACM32" s="97"/>
      <c r="ACN32" s="97"/>
      <c r="ACO32" s="97"/>
      <c r="ACP32" s="97"/>
      <c r="ACQ32" s="97"/>
      <c r="ACR32" s="97"/>
      <c r="ACS32" s="97"/>
      <c r="ACT32" s="97"/>
      <c r="ACU32" s="97"/>
      <c r="ACV32" s="97"/>
      <c r="ACW32" s="97"/>
      <c r="ACX32" s="97"/>
      <c r="ACY32" s="97"/>
      <c r="ACZ32" s="97"/>
      <c r="ADA32" s="97"/>
      <c r="ADB32" s="97"/>
      <c r="ADC32" s="97"/>
      <c r="ADD32" s="97"/>
      <c r="ADE32" s="97"/>
      <c r="ADF32" s="97"/>
      <c r="ADG32" s="97"/>
      <c r="ADH32" s="97"/>
      <c r="ADI32" s="97"/>
      <c r="ADJ32" s="97"/>
      <c r="ADK32" s="97"/>
      <c r="ADL32" s="97"/>
      <c r="ADM32" s="97"/>
      <c r="ADN32" s="97"/>
      <c r="ADO32" s="97"/>
      <c r="ADP32" s="97"/>
      <c r="ADQ32" s="97"/>
      <c r="ADR32" s="97"/>
      <c r="ADS32" s="97"/>
      <c r="ADT32" s="97"/>
      <c r="ADU32" s="97"/>
      <c r="ADV32" s="97"/>
      <c r="ADW32" s="97"/>
      <c r="ADX32" s="97"/>
      <c r="ADY32" s="97"/>
      <c r="ADZ32" s="97"/>
      <c r="AEA32" s="97"/>
      <c r="AEB32" s="97"/>
      <c r="AEC32" s="97"/>
      <c r="AED32" s="97"/>
      <c r="AEE32" s="97"/>
      <c r="AEF32" s="97"/>
      <c r="AEG32" s="97"/>
      <c r="AEH32" s="97"/>
      <c r="AEI32" s="97"/>
      <c r="AEJ32" s="97"/>
      <c r="AEK32" s="97"/>
      <c r="AEL32" s="97"/>
      <c r="AEM32" s="97"/>
      <c r="AEN32" s="97"/>
      <c r="AEO32" s="97"/>
      <c r="AEP32" s="97"/>
      <c r="AEQ32" s="97"/>
      <c r="AER32" s="97"/>
      <c r="AES32" s="97"/>
      <c r="AET32" s="97"/>
      <c r="AEU32" s="97"/>
      <c r="AEV32" s="97"/>
      <c r="AEW32" s="97"/>
      <c r="AEX32" s="97"/>
      <c r="AEY32" s="97"/>
      <c r="AEZ32" s="97"/>
      <c r="AFA32" s="97"/>
      <c r="AFB32" s="97"/>
      <c r="AFC32" s="97"/>
      <c r="AFD32" s="97"/>
      <c r="AFE32" s="97"/>
      <c r="AFF32" s="97"/>
      <c r="AFG32" s="97"/>
      <c r="AFH32" s="97"/>
      <c r="AFI32" s="97"/>
      <c r="AFJ32" s="97"/>
      <c r="AFK32" s="97"/>
      <c r="AFL32" s="97"/>
      <c r="AFM32" s="97"/>
      <c r="AFN32" s="97"/>
      <c r="AFO32" s="97"/>
      <c r="AFP32" s="97"/>
      <c r="AFQ32" s="97"/>
      <c r="AFR32" s="97"/>
      <c r="AFS32" s="97"/>
      <c r="AFT32" s="97"/>
      <c r="AFU32" s="97"/>
      <c r="AFV32" s="97"/>
      <c r="AFW32" s="97"/>
      <c r="AFX32" s="97"/>
      <c r="AFY32" s="97"/>
      <c r="AFZ32" s="97"/>
      <c r="AGA32" s="97"/>
      <c r="AGB32" s="97"/>
      <c r="AGC32" s="97"/>
      <c r="AGD32" s="97"/>
      <c r="AGE32" s="97"/>
      <c r="AGF32" s="97"/>
      <c r="AGG32" s="97"/>
      <c r="AGH32" s="97"/>
      <c r="AGI32" s="97"/>
      <c r="AGJ32" s="97"/>
      <c r="AGK32" s="97"/>
      <c r="AGL32" s="97"/>
      <c r="AGM32" s="97"/>
      <c r="AGN32" s="97"/>
      <c r="AGO32" s="97"/>
      <c r="AGP32" s="97"/>
      <c r="AGQ32" s="97"/>
      <c r="AGR32" s="97"/>
      <c r="AGS32" s="97"/>
      <c r="AGT32" s="97"/>
      <c r="AGU32" s="97"/>
      <c r="AGV32" s="97"/>
      <c r="AGW32" s="97"/>
      <c r="AGX32" s="97"/>
      <c r="AGY32" s="97"/>
      <c r="AGZ32" s="97"/>
      <c r="AHA32" s="97"/>
      <c r="AHB32" s="97"/>
      <c r="AHC32" s="97"/>
      <c r="AHD32" s="97"/>
      <c r="AHE32" s="97"/>
      <c r="AHF32" s="97"/>
      <c r="AHG32" s="97"/>
      <c r="AHH32" s="97"/>
      <c r="AHI32" s="97"/>
      <c r="AHJ32" s="97"/>
      <c r="AHK32" s="97"/>
      <c r="AHL32" s="97"/>
      <c r="AHM32" s="97"/>
      <c r="AHN32" s="97"/>
      <c r="AHO32" s="97"/>
      <c r="AHP32" s="97"/>
      <c r="AHQ32" s="97"/>
      <c r="AHR32" s="97"/>
      <c r="AHS32" s="97"/>
      <c r="AHT32" s="97"/>
      <c r="AHU32" s="97"/>
      <c r="AHV32" s="97"/>
      <c r="AHW32" s="97"/>
      <c r="AHX32" s="97"/>
      <c r="AHY32" s="97"/>
      <c r="AHZ32" s="97"/>
      <c r="AIA32" s="97"/>
      <c r="AIB32" s="97"/>
      <c r="AIC32" s="97"/>
      <c r="AID32" s="97"/>
      <c r="AIE32" s="97"/>
      <c r="AIF32" s="97"/>
      <c r="AIG32" s="97"/>
      <c r="AIH32" s="97"/>
      <c r="AII32" s="97"/>
      <c r="AIJ32" s="97"/>
      <c r="AIK32" s="97"/>
      <c r="AIL32" s="97"/>
      <c r="AIM32" s="97"/>
      <c r="AIN32" s="97"/>
      <c r="AIO32" s="97"/>
      <c r="AIP32" s="97"/>
      <c r="AIQ32" s="97"/>
      <c r="AIR32" s="97"/>
      <c r="AIS32" s="97"/>
      <c r="AIT32" s="97"/>
      <c r="AIU32" s="97"/>
      <c r="AIV32" s="97"/>
      <c r="AIW32" s="97"/>
      <c r="AIX32" s="97"/>
      <c r="AIY32" s="97"/>
      <c r="AIZ32" s="97"/>
      <c r="AJA32" s="97"/>
      <c r="AJB32" s="97"/>
      <c r="AJC32" s="97"/>
      <c r="AJD32" s="97"/>
      <c r="AJE32" s="97"/>
      <c r="AJF32" s="97"/>
      <c r="AJG32" s="97"/>
      <c r="AJH32" s="97"/>
      <c r="AJI32" s="97"/>
      <c r="AJJ32" s="97"/>
      <c r="AJK32" s="97"/>
      <c r="AJL32" s="97"/>
      <c r="AJM32" s="97"/>
      <c r="AJN32" s="97"/>
      <c r="AJO32" s="97"/>
      <c r="AJP32" s="97"/>
      <c r="AJQ32" s="97"/>
      <c r="AJR32" s="97"/>
      <c r="AJS32" s="97"/>
      <c r="AJT32" s="97"/>
      <c r="AJU32" s="97"/>
      <c r="AJV32" s="97"/>
      <c r="AJW32" s="97"/>
      <c r="AJX32" s="97"/>
      <c r="AJY32" s="97"/>
      <c r="AJZ32" s="97"/>
      <c r="AKA32" s="97"/>
      <c r="AKB32" s="97"/>
      <c r="AKC32" s="97"/>
      <c r="AKD32" s="97"/>
      <c r="AKE32" s="97"/>
      <c r="AKF32" s="97"/>
      <c r="AKG32" s="97"/>
      <c r="AKH32" s="97"/>
      <c r="AKI32" s="97"/>
      <c r="AKJ32" s="97"/>
      <c r="AKK32" s="97"/>
      <c r="AKL32" s="97"/>
      <c r="AKM32" s="97"/>
      <c r="AKN32" s="97"/>
      <c r="AKO32" s="97"/>
      <c r="AKP32" s="97"/>
      <c r="AKQ32" s="97"/>
      <c r="AKR32" s="97"/>
      <c r="AKS32" s="97"/>
      <c r="AKT32" s="97"/>
      <c r="AKU32" s="97"/>
      <c r="AKV32" s="97"/>
      <c r="AKW32" s="97"/>
      <c r="AKX32" s="97"/>
      <c r="AKY32" s="97"/>
      <c r="AKZ32" s="97"/>
      <c r="ALA32" s="97"/>
      <c r="ALB32" s="97"/>
      <c r="ALC32" s="97"/>
      <c r="ALD32" s="97"/>
      <c r="ALE32" s="97"/>
      <c r="ALF32" s="97"/>
      <c r="ALG32" s="97"/>
      <c r="ALH32" s="97"/>
      <c r="ALI32" s="97"/>
      <c r="ALJ32" s="97"/>
      <c r="ALK32" s="97"/>
      <c r="ALL32" s="97"/>
      <c r="ALM32" s="97"/>
      <c r="ALN32" s="97"/>
      <c r="ALO32" s="97"/>
      <c r="ALP32" s="97"/>
      <c r="ALQ32" s="97"/>
      <c r="ALR32" s="97"/>
      <c r="ALS32" s="97"/>
      <c r="ALT32" s="97"/>
      <c r="ALU32" s="97"/>
      <c r="ALV32" s="97"/>
      <c r="ALW32" s="97"/>
      <c r="ALX32" s="97"/>
      <c r="ALY32" s="97"/>
      <c r="ALZ32" s="97"/>
      <c r="AMA32" s="97"/>
      <c r="AMB32" s="97"/>
      <c r="AMC32" s="97"/>
      <c r="AMD32" s="97"/>
      <c r="AME32" s="97"/>
      <c r="AMF32" s="97"/>
      <c r="AMG32" s="97"/>
      <c r="AMH32" s="97"/>
      <c r="AMI32" s="97"/>
      <c r="AMJ32" s="97"/>
      <c r="AMK32" s="97"/>
      <c r="AML32" s="97"/>
      <c r="AMM32" s="97"/>
      <c r="AMN32" s="97"/>
      <c r="AMO32" s="97"/>
      <c r="AMP32" s="97"/>
      <c r="AMQ32" s="97"/>
      <c r="AMR32" s="97"/>
      <c r="AMS32" s="97"/>
      <c r="AMT32" s="97"/>
      <c r="AMU32" s="97"/>
      <c r="AMV32" s="97"/>
      <c r="AMW32" s="97"/>
      <c r="AMX32" s="97"/>
      <c r="AMY32" s="97"/>
      <c r="AMZ32" s="97"/>
      <c r="ANA32" s="97"/>
      <c r="ANB32" s="97"/>
      <c r="ANC32" s="97"/>
      <c r="AND32" s="97"/>
      <c r="ANE32" s="97"/>
      <c r="ANF32" s="97"/>
      <c r="ANG32" s="97"/>
      <c r="ANH32" s="97"/>
      <c r="ANI32" s="97"/>
      <c r="ANJ32" s="97"/>
      <c r="ANK32" s="97"/>
      <c r="ANL32" s="97"/>
      <c r="ANM32" s="97"/>
      <c r="ANN32" s="97"/>
      <c r="ANO32" s="97"/>
      <c r="ANP32" s="97"/>
      <c r="ANQ32" s="97"/>
      <c r="ANR32" s="97"/>
      <c r="ANS32" s="97"/>
      <c r="ANT32" s="97"/>
      <c r="ANU32" s="97"/>
      <c r="ANV32" s="97"/>
      <c r="ANW32" s="97"/>
      <c r="ANX32" s="97"/>
      <c r="ANY32" s="97"/>
      <c r="ANZ32" s="97"/>
      <c r="AOA32" s="97"/>
      <c r="AOB32" s="97"/>
      <c r="AOC32" s="97"/>
      <c r="AOD32" s="97"/>
      <c r="AOE32" s="97"/>
      <c r="AOF32" s="97"/>
      <c r="AOG32" s="97"/>
      <c r="AOH32" s="97"/>
      <c r="AOI32" s="97"/>
      <c r="AOJ32" s="97"/>
      <c r="AOK32" s="97"/>
      <c r="AOL32" s="97"/>
      <c r="AOM32" s="97"/>
      <c r="AON32" s="97"/>
      <c r="AOO32" s="97"/>
      <c r="AOP32" s="97"/>
      <c r="AOQ32" s="97"/>
      <c r="AOR32" s="97"/>
      <c r="AOS32" s="97"/>
      <c r="AOT32" s="97"/>
      <c r="AOU32" s="97"/>
      <c r="AOV32" s="97"/>
      <c r="AOW32" s="97"/>
      <c r="AOX32" s="97"/>
      <c r="AOY32" s="97"/>
      <c r="AOZ32" s="97"/>
      <c r="APA32" s="97"/>
      <c r="APB32" s="97"/>
      <c r="APC32" s="97"/>
      <c r="APD32" s="97"/>
      <c r="APE32" s="97"/>
      <c r="APF32" s="97"/>
      <c r="APG32" s="97"/>
      <c r="APH32" s="97"/>
      <c r="API32" s="97"/>
      <c r="APJ32" s="97"/>
      <c r="APK32" s="97"/>
      <c r="APL32" s="97"/>
      <c r="APM32" s="97"/>
      <c r="APN32" s="97"/>
      <c r="APO32" s="97"/>
      <c r="APP32" s="97"/>
      <c r="APQ32" s="97"/>
      <c r="APR32" s="97"/>
      <c r="APS32" s="97"/>
      <c r="APT32" s="97"/>
      <c r="APU32" s="97"/>
      <c r="APV32" s="97"/>
      <c r="APW32" s="97"/>
      <c r="APX32" s="97"/>
      <c r="APY32" s="97"/>
      <c r="APZ32" s="97"/>
      <c r="AQA32" s="97"/>
      <c r="AQB32" s="97"/>
      <c r="AQC32" s="97"/>
      <c r="AQD32" s="97"/>
      <c r="AQE32" s="97"/>
      <c r="AQF32" s="97"/>
      <c r="AQG32" s="97"/>
      <c r="AQH32" s="97"/>
      <c r="AQI32" s="97"/>
      <c r="AQJ32" s="97"/>
      <c r="AQK32" s="97"/>
      <c r="AQL32" s="97"/>
      <c r="AQM32" s="97"/>
      <c r="AQN32" s="97"/>
      <c r="AQO32" s="97"/>
      <c r="AQP32" s="97"/>
      <c r="AQQ32" s="97"/>
      <c r="AQR32" s="97"/>
      <c r="AQS32" s="97"/>
      <c r="AQT32" s="97"/>
      <c r="AQU32" s="97"/>
      <c r="AQV32" s="97"/>
      <c r="AQW32" s="97"/>
      <c r="AQX32" s="97"/>
      <c r="AQY32" s="97"/>
      <c r="AQZ32" s="97"/>
      <c r="ARA32" s="97"/>
      <c r="ARB32" s="97"/>
      <c r="ARC32" s="97"/>
      <c r="ARD32" s="97"/>
      <c r="ARE32" s="97"/>
      <c r="ARF32" s="97"/>
      <c r="ARG32" s="97"/>
      <c r="ARH32" s="97"/>
      <c r="ARI32" s="97"/>
      <c r="ARJ32" s="97"/>
      <c r="ARK32" s="97"/>
      <c r="ARL32" s="97"/>
      <c r="ARM32" s="97"/>
      <c r="ARN32" s="97"/>
      <c r="ARO32" s="97"/>
      <c r="ARP32" s="97"/>
      <c r="ARQ32" s="97"/>
      <c r="ARR32" s="97"/>
      <c r="ARS32" s="97"/>
      <c r="ART32" s="97"/>
      <c r="ARU32" s="97"/>
      <c r="ARV32" s="97"/>
      <c r="ARW32" s="97"/>
      <c r="ARX32" s="97"/>
      <c r="ARY32" s="97"/>
      <c r="ARZ32" s="97"/>
      <c r="ASA32" s="97"/>
      <c r="ASB32" s="97"/>
      <c r="ASC32" s="97"/>
      <c r="ASD32" s="97"/>
      <c r="ASE32" s="97"/>
      <c r="ASF32" s="97"/>
      <c r="ASG32" s="97"/>
      <c r="ASH32" s="97"/>
      <c r="ASI32" s="97"/>
      <c r="ASJ32" s="97"/>
      <c r="ASK32" s="97"/>
      <c r="ASL32" s="97"/>
      <c r="ASM32" s="97"/>
      <c r="ASN32" s="97"/>
      <c r="ASO32" s="97"/>
      <c r="ASP32" s="97"/>
      <c r="ASQ32" s="97"/>
      <c r="ASR32" s="97"/>
      <c r="ASS32" s="97"/>
      <c r="AST32" s="97"/>
      <c r="ASU32" s="97"/>
      <c r="ASV32" s="97"/>
      <c r="ASW32" s="97"/>
      <c r="ASX32" s="97"/>
      <c r="ASY32" s="97"/>
      <c r="ASZ32" s="97"/>
      <c r="ATA32" s="97"/>
      <c r="ATB32" s="97"/>
      <c r="ATC32" s="97"/>
      <c r="ATD32" s="97"/>
      <c r="ATE32" s="97"/>
      <c r="ATF32" s="97"/>
      <c r="ATG32" s="97"/>
      <c r="ATH32" s="97"/>
      <c r="ATI32" s="97"/>
      <c r="ATJ32" s="97"/>
      <c r="ATK32" s="97"/>
      <c r="ATL32" s="97"/>
      <c r="ATM32" s="97"/>
      <c r="ATN32" s="97"/>
      <c r="ATO32" s="97"/>
      <c r="ATP32" s="97"/>
      <c r="ATQ32" s="97"/>
      <c r="ATR32" s="97"/>
      <c r="ATS32" s="97"/>
      <c r="ATT32" s="97"/>
      <c r="ATU32" s="97"/>
      <c r="ATV32" s="97"/>
      <c r="ATW32" s="97"/>
      <c r="ATX32" s="97"/>
      <c r="ATY32" s="97"/>
      <c r="ATZ32" s="97"/>
      <c r="AUA32" s="97"/>
      <c r="AUB32" s="97"/>
      <c r="AUC32" s="97"/>
      <c r="AUD32" s="97"/>
      <c r="AUE32" s="97"/>
      <c r="AUF32" s="97"/>
      <c r="AUG32" s="97"/>
      <c r="AUH32" s="97"/>
      <c r="AUI32" s="97"/>
      <c r="AUJ32" s="97"/>
      <c r="AUK32" s="97"/>
      <c r="AUL32" s="97"/>
      <c r="AUM32" s="97"/>
      <c r="AUN32" s="97"/>
      <c r="AUO32" s="97"/>
      <c r="AUP32" s="97"/>
      <c r="AUQ32" s="97"/>
      <c r="AUR32" s="97"/>
      <c r="AUS32" s="97"/>
      <c r="AUT32" s="97"/>
      <c r="AUU32" s="97"/>
      <c r="AUV32" s="97"/>
      <c r="AUW32" s="97"/>
      <c r="AUX32" s="97"/>
      <c r="AUY32" s="97"/>
      <c r="AUZ32" s="97"/>
      <c r="AVA32" s="97"/>
      <c r="AVB32" s="97"/>
      <c r="AVC32" s="97"/>
      <c r="AVD32" s="97"/>
      <c r="AVE32" s="97"/>
      <c r="AVF32" s="97"/>
      <c r="AVG32" s="97"/>
      <c r="AVH32" s="97"/>
      <c r="AVI32" s="97"/>
      <c r="AVJ32" s="97"/>
      <c r="AVK32" s="97"/>
      <c r="AVL32" s="97"/>
      <c r="AVM32" s="97"/>
      <c r="AVN32" s="97"/>
      <c r="AVO32" s="97"/>
      <c r="AVP32" s="97"/>
      <c r="AVQ32" s="97"/>
      <c r="AVR32" s="97"/>
      <c r="AVS32" s="97"/>
      <c r="AVT32" s="97"/>
      <c r="AVU32" s="97"/>
      <c r="AVV32" s="97"/>
      <c r="AVW32" s="97"/>
      <c r="AVX32" s="97"/>
      <c r="AVY32" s="97"/>
      <c r="AVZ32" s="97"/>
      <c r="AWA32" s="97"/>
      <c r="AWB32" s="97"/>
      <c r="AWC32" s="97"/>
      <c r="AWD32" s="97"/>
      <c r="AWE32" s="97"/>
      <c r="AWF32" s="97"/>
      <c r="AWG32" s="97"/>
      <c r="AWH32" s="97"/>
      <c r="AWI32" s="97"/>
      <c r="AWJ32" s="97"/>
      <c r="AWK32" s="97"/>
      <c r="AWL32" s="97"/>
      <c r="AWM32" s="97"/>
      <c r="AWN32" s="97"/>
      <c r="AWO32" s="97"/>
      <c r="AWP32" s="97"/>
      <c r="AWQ32" s="97"/>
      <c r="AWR32" s="97"/>
      <c r="AWS32" s="97"/>
      <c r="AWT32" s="97"/>
      <c r="AWU32" s="97"/>
      <c r="AWV32" s="97"/>
      <c r="AWW32" s="97"/>
      <c r="AWX32" s="97"/>
      <c r="AWY32" s="97"/>
      <c r="AWZ32" s="97"/>
      <c r="AXA32" s="97"/>
      <c r="AXB32" s="97"/>
      <c r="AXC32" s="97"/>
      <c r="AXD32" s="97"/>
      <c r="AXE32" s="97"/>
      <c r="AXF32" s="97"/>
      <c r="AXG32" s="97"/>
      <c r="AXH32" s="97"/>
      <c r="AXI32" s="97"/>
      <c r="AXJ32" s="97"/>
      <c r="AXK32" s="97"/>
      <c r="AXL32" s="97"/>
      <c r="AXM32" s="97"/>
      <c r="AXN32" s="97"/>
      <c r="AXO32" s="97"/>
      <c r="AXP32" s="97"/>
      <c r="AXQ32" s="97"/>
      <c r="AXR32" s="97"/>
      <c r="AXS32" s="97"/>
      <c r="AXT32" s="97"/>
      <c r="AXU32" s="97"/>
      <c r="AXV32" s="97"/>
      <c r="AXW32" s="97"/>
      <c r="AXX32" s="97"/>
      <c r="AXY32" s="97"/>
      <c r="AXZ32" s="97"/>
      <c r="AYA32" s="97"/>
      <c r="AYB32" s="97"/>
      <c r="AYC32" s="97"/>
      <c r="AYD32" s="97"/>
      <c r="AYE32" s="97"/>
      <c r="AYF32" s="97"/>
      <c r="AYG32" s="97"/>
      <c r="AYH32" s="97"/>
      <c r="AYI32" s="97"/>
      <c r="AYJ32" s="97"/>
      <c r="AYK32" s="97"/>
      <c r="AYL32" s="97"/>
      <c r="AYM32" s="97"/>
      <c r="AYN32" s="97"/>
      <c r="AYO32" s="97"/>
      <c r="AYP32" s="97"/>
      <c r="AYQ32" s="97"/>
      <c r="AYR32" s="97"/>
      <c r="AYS32" s="97"/>
      <c r="AYT32" s="97"/>
      <c r="AYU32" s="97"/>
      <c r="AYV32" s="97"/>
      <c r="AYW32" s="97"/>
      <c r="AYX32" s="97"/>
      <c r="AYY32" s="97"/>
      <c r="AYZ32" s="97"/>
      <c r="AZA32" s="97"/>
      <c r="AZB32" s="97"/>
      <c r="AZC32" s="97"/>
      <c r="AZD32" s="97"/>
      <c r="AZE32" s="97"/>
      <c r="AZF32" s="97"/>
      <c r="AZG32" s="97"/>
      <c r="AZH32" s="97"/>
      <c r="AZI32" s="97"/>
      <c r="AZJ32" s="97"/>
      <c r="AZK32" s="97"/>
      <c r="AZL32" s="97"/>
      <c r="AZM32" s="97"/>
      <c r="AZN32" s="97"/>
      <c r="AZO32" s="97"/>
      <c r="AZP32" s="97"/>
      <c r="AZQ32" s="97"/>
      <c r="AZR32" s="97"/>
      <c r="AZS32" s="97"/>
      <c r="AZT32" s="97"/>
      <c r="AZU32" s="97"/>
      <c r="AZV32" s="97"/>
      <c r="AZW32" s="97"/>
      <c r="AZX32" s="97"/>
      <c r="AZY32" s="97"/>
      <c r="AZZ32" s="97"/>
      <c r="BAA32" s="97"/>
      <c r="BAB32" s="97"/>
      <c r="BAC32" s="97"/>
      <c r="BAD32" s="97"/>
      <c r="BAE32" s="97"/>
      <c r="BAF32" s="97"/>
      <c r="BAG32" s="97"/>
      <c r="BAH32" s="97"/>
      <c r="BAI32" s="97"/>
      <c r="BAJ32" s="97"/>
      <c r="BAK32" s="97"/>
      <c r="BAL32" s="97"/>
      <c r="BAM32" s="97"/>
      <c r="BAN32" s="97"/>
      <c r="BAO32" s="97"/>
      <c r="BAP32" s="97"/>
      <c r="BAQ32" s="97"/>
      <c r="BAR32" s="97"/>
      <c r="BAS32" s="97"/>
      <c r="BAT32" s="97"/>
      <c r="BAU32" s="97"/>
      <c r="BAV32" s="97"/>
      <c r="BAW32" s="97"/>
      <c r="BAX32" s="97"/>
      <c r="BAY32" s="97"/>
      <c r="BAZ32" s="97"/>
      <c r="BBA32" s="97"/>
      <c r="BBB32" s="97"/>
      <c r="BBC32" s="97"/>
      <c r="BBD32" s="97"/>
      <c r="BBE32" s="97"/>
      <c r="BBF32" s="97"/>
      <c r="BBG32" s="97"/>
      <c r="BBH32" s="97"/>
      <c r="BBI32" s="97"/>
      <c r="BBJ32" s="97"/>
      <c r="BBK32" s="97"/>
      <c r="BBL32" s="97"/>
      <c r="BBM32" s="97"/>
      <c r="BBN32" s="97"/>
      <c r="BBO32" s="97"/>
      <c r="BBP32" s="97"/>
      <c r="BBQ32" s="97"/>
      <c r="BBR32" s="97"/>
      <c r="BBS32" s="97"/>
      <c r="BBT32" s="97"/>
      <c r="BBU32" s="97"/>
      <c r="BBV32" s="97"/>
      <c r="BBW32" s="97"/>
      <c r="BBX32" s="97"/>
      <c r="BBY32" s="97"/>
      <c r="BBZ32" s="97"/>
      <c r="BCA32" s="97"/>
      <c r="BCB32" s="97"/>
      <c r="BCC32" s="97"/>
      <c r="BCD32" s="97"/>
      <c r="BCE32" s="97"/>
      <c r="BCF32" s="97"/>
      <c r="BCG32" s="97"/>
      <c r="BCH32" s="97"/>
      <c r="BCI32" s="97"/>
      <c r="BCJ32" s="97"/>
      <c r="BCK32" s="97"/>
      <c r="BCL32" s="97"/>
      <c r="BCM32" s="97"/>
      <c r="BCN32" s="97"/>
      <c r="BCO32" s="97"/>
      <c r="BCP32" s="97"/>
      <c r="BCQ32" s="97"/>
      <c r="BCR32" s="97"/>
      <c r="BCS32" s="97"/>
      <c r="BCT32" s="97"/>
      <c r="BCU32" s="97"/>
      <c r="BCV32" s="97"/>
      <c r="BCW32" s="97"/>
      <c r="BCX32" s="97"/>
      <c r="BCY32" s="97"/>
      <c r="BCZ32" s="97"/>
      <c r="BDA32" s="97"/>
      <c r="BDB32" s="97"/>
      <c r="BDC32" s="97"/>
      <c r="BDD32" s="97"/>
      <c r="BDE32" s="97"/>
      <c r="BDF32" s="97"/>
      <c r="BDG32" s="97"/>
      <c r="BDH32" s="97"/>
      <c r="BDI32" s="97"/>
      <c r="BDJ32" s="97"/>
      <c r="BDK32" s="97"/>
      <c r="BDL32" s="97"/>
      <c r="BDM32" s="97"/>
      <c r="BDN32" s="97"/>
      <c r="BDO32" s="97"/>
      <c r="BDP32" s="97"/>
      <c r="BDQ32" s="97"/>
      <c r="BDR32" s="97"/>
      <c r="BDS32" s="97"/>
      <c r="BDT32" s="97"/>
      <c r="BDU32" s="97"/>
      <c r="BDV32" s="97"/>
      <c r="BDW32" s="97"/>
      <c r="BDX32" s="97"/>
      <c r="BDY32" s="97"/>
      <c r="BDZ32" s="97"/>
      <c r="BEA32" s="97"/>
      <c r="BEB32" s="97"/>
      <c r="BEC32" s="97"/>
      <c r="BED32" s="97"/>
      <c r="BEE32" s="97"/>
      <c r="BEF32" s="97"/>
      <c r="BEG32" s="97"/>
      <c r="BEH32" s="97"/>
      <c r="BEI32" s="97"/>
      <c r="BEJ32" s="97"/>
      <c r="BEK32" s="97"/>
      <c r="BEL32" s="97"/>
      <c r="BEM32" s="97"/>
      <c r="BEN32" s="97"/>
      <c r="BEO32" s="97"/>
      <c r="BEP32" s="97"/>
      <c r="BEQ32" s="97"/>
      <c r="BER32" s="97"/>
      <c r="BES32" s="97"/>
      <c r="BET32" s="97"/>
      <c r="BEU32" s="97"/>
      <c r="BEV32" s="97"/>
      <c r="BEW32" s="97"/>
      <c r="BEX32" s="97"/>
      <c r="BEY32" s="97"/>
      <c r="BEZ32" s="97"/>
      <c r="BFA32" s="97"/>
      <c r="BFB32" s="97"/>
      <c r="BFC32" s="97"/>
      <c r="BFD32" s="97"/>
      <c r="BFE32" s="97"/>
      <c r="BFF32" s="97"/>
      <c r="BFG32" s="97"/>
      <c r="BFH32" s="97"/>
      <c r="BFI32" s="97"/>
      <c r="BFJ32" s="97"/>
      <c r="BFK32" s="97"/>
      <c r="BFL32" s="97"/>
      <c r="BFM32" s="97"/>
      <c r="BFN32" s="97"/>
      <c r="BFO32" s="97"/>
      <c r="BFP32" s="97"/>
      <c r="BFQ32" s="97"/>
      <c r="BFR32" s="97"/>
      <c r="BFS32" s="97"/>
      <c r="BFT32" s="97"/>
      <c r="BFU32" s="97"/>
      <c r="BFV32" s="97"/>
      <c r="BFW32" s="97"/>
      <c r="BFX32" s="97"/>
      <c r="BFY32" s="97"/>
      <c r="BFZ32" s="97"/>
      <c r="BGA32" s="97"/>
      <c r="BGB32" s="97"/>
      <c r="BGC32" s="97"/>
      <c r="BGD32" s="97"/>
      <c r="BGE32" s="97"/>
      <c r="BGF32" s="97"/>
      <c r="BGG32" s="97"/>
      <c r="BGH32" s="97"/>
      <c r="BGI32" s="97"/>
      <c r="BGJ32" s="97"/>
      <c r="BGK32" s="97"/>
      <c r="BGL32" s="97"/>
      <c r="BGM32" s="97"/>
      <c r="BGN32" s="97"/>
      <c r="BGO32" s="97"/>
      <c r="BGP32" s="97"/>
      <c r="BGQ32" s="97"/>
      <c r="BGR32" s="97"/>
      <c r="BGS32" s="97"/>
      <c r="BGT32" s="97"/>
      <c r="BGU32" s="97"/>
      <c r="BGV32" s="97"/>
      <c r="BGW32" s="97"/>
      <c r="BGX32" s="97"/>
      <c r="BGY32" s="97"/>
      <c r="BGZ32" s="97"/>
      <c r="BHA32" s="97"/>
      <c r="BHB32" s="97"/>
      <c r="BHC32" s="97"/>
      <c r="BHD32" s="97"/>
      <c r="BHE32" s="97"/>
      <c r="BHF32" s="97"/>
      <c r="BHG32" s="97"/>
      <c r="BHH32" s="97"/>
      <c r="BHI32" s="97"/>
      <c r="BHJ32" s="97"/>
      <c r="BHK32" s="97"/>
      <c r="BHL32" s="97"/>
      <c r="BHM32" s="97"/>
      <c r="BHN32" s="97"/>
      <c r="BHO32" s="97"/>
      <c r="BHP32" s="97"/>
      <c r="BHQ32" s="97"/>
      <c r="BHR32" s="97"/>
      <c r="BHS32" s="97"/>
      <c r="BHT32" s="97"/>
      <c r="BHU32" s="97"/>
      <c r="BHV32" s="97"/>
      <c r="BHW32" s="97"/>
      <c r="BHX32" s="97"/>
      <c r="BHY32" s="97"/>
      <c r="BHZ32" s="97"/>
      <c r="BIA32" s="97"/>
      <c r="BIB32" s="97"/>
      <c r="BIC32" s="97"/>
      <c r="BID32" s="97"/>
      <c r="BIE32" s="97"/>
      <c r="BIF32" s="97"/>
      <c r="BIG32" s="97"/>
      <c r="BIH32" s="97"/>
      <c r="BII32" s="97"/>
      <c r="BIJ32" s="97"/>
      <c r="BIK32" s="97"/>
      <c r="BIL32" s="97"/>
      <c r="BIM32" s="97"/>
      <c r="BIN32" s="97"/>
      <c r="BIO32" s="97"/>
      <c r="BIP32" s="97"/>
      <c r="BIQ32" s="97"/>
      <c r="BIR32" s="97"/>
      <c r="BIS32" s="97"/>
      <c r="BIT32" s="97"/>
      <c r="BIU32" s="97"/>
      <c r="BIV32" s="97"/>
      <c r="BIW32" s="97"/>
      <c r="BIX32" s="97"/>
      <c r="BIY32" s="97"/>
      <c r="BIZ32" s="97"/>
      <c r="BJA32" s="97"/>
      <c r="BJB32" s="97"/>
      <c r="BJC32" s="97"/>
      <c r="BJD32" s="97"/>
      <c r="BJE32" s="97"/>
      <c r="BJF32" s="97"/>
      <c r="BJG32" s="97"/>
      <c r="BJH32" s="97"/>
      <c r="BJI32" s="97"/>
      <c r="BJJ32" s="97"/>
      <c r="BJK32" s="97"/>
      <c r="BJL32" s="97"/>
      <c r="BJM32" s="97"/>
      <c r="BJN32" s="97"/>
      <c r="BJO32" s="97"/>
      <c r="BJP32" s="97"/>
      <c r="BJQ32" s="97"/>
      <c r="BJR32" s="97"/>
      <c r="BJS32" s="97"/>
      <c r="BJT32" s="97"/>
      <c r="BJU32" s="97"/>
      <c r="BJV32" s="97"/>
      <c r="BJW32" s="97"/>
      <c r="BJX32" s="97"/>
      <c r="BJY32" s="97"/>
      <c r="BJZ32" s="97"/>
      <c r="BKA32" s="97"/>
      <c r="BKB32" s="97"/>
      <c r="BKC32" s="97"/>
      <c r="BKD32" s="97"/>
      <c r="BKE32" s="97"/>
      <c r="BKF32" s="97"/>
      <c r="BKG32" s="97"/>
      <c r="BKH32" s="97"/>
      <c r="BKI32" s="97"/>
      <c r="BKJ32" s="97"/>
      <c r="BKK32" s="97"/>
      <c r="BKL32" s="97"/>
      <c r="BKM32" s="97"/>
      <c r="BKN32" s="97"/>
      <c r="BKO32" s="97"/>
      <c r="BKP32" s="97"/>
      <c r="BKQ32" s="97"/>
      <c r="BKR32" s="97"/>
      <c r="BKS32" s="97"/>
      <c r="BKT32" s="97"/>
      <c r="BKU32" s="97"/>
      <c r="BKV32" s="97"/>
      <c r="BKW32" s="97"/>
      <c r="BKX32" s="97"/>
      <c r="BKY32" s="97"/>
      <c r="BKZ32" s="97"/>
      <c r="BLA32" s="97"/>
      <c r="BLB32" s="97"/>
      <c r="BLC32" s="97"/>
      <c r="BLD32" s="97"/>
      <c r="BLE32" s="97"/>
      <c r="BLF32" s="97"/>
      <c r="BLG32" s="97"/>
      <c r="BLH32" s="97"/>
      <c r="BLI32" s="97"/>
      <c r="BLJ32" s="97"/>
      <c r="BLK32" s="97"/>
      <c r="BLL32" s="97"/>
      <c r="BLM32" s="97"/>
      <c r="BLN32" s="97"/>
      <c r="BLO32" s="97"/>
      <c r="BLP32" s="97"/>
      <c r="BLQ32" s="97"/>
      <c r="BLR32" s="97"/>
      <c r="BLS32" s="97"/>
      <c r="BLT32" s="97"/>
      <c r="BLU32" s="97"/>
      <c r="BLV32" s="97"/>
      <c r="BLW32" s="97"/>
      <c r="BLX32" s="97"/>
      <c r="BLY32" s="97"/>
      <c r="BLZ32" s="97"/>
      <c r="BMA32" s="97"/>
      <c r="BMB32" s="97"/>
      <c r="BMC32" s="97"/>
      <c r="BMD32" s="97"/>
      <c r="BME32" s="97"/>
      <c r="BMF32" s="97"/>
      <c r="BMG32" s="97"/>
      <c r="BMH32" s="97"/>
      <c r="BMI32" s="97"/>
      <c r="BMJ32" s="97"/>
      <c r="BMK32" s="97"/>
      <c r="BML32" s="97"/>
      <c r="BMM32" s="97"/>
      <c r="BMN32" s="97"/>
      <c r="BMO32" s="97"/>
      <c r="BMP32" s="97"/>
      <c r="BMQ32" s="97"/>
      <c r="BMR32" s="97"/>
      <c r="BMS32" s="97"/>
      <c r="BMT32" s="97"/>
      <c r="BMU32" s="97"/>
      <c r="BMV32" s="97"/>
      <c r="BMW32" s="97"/>
      <c r="BMX32" s="97"/>
      <c r="BMY32" s="97"/>
      <c r="BMZ32" s="97"/>
      <c r="BNA32" s="97"/>
      <c r="BNB32" s="97"/>
      <c r="BNC32" s="97"/>
      <c r="BND32" s="97"/>
      <c r="BNE32" s="97"/>
      <c r="BNF32" s="97"/>
      <c r="BNG32" s="97"/>
      <c r="BNH32" s="97"/>
      <c r="BNI32" s="97"/>
      <c r="BNJ32" s="97"/>
      <c r="BNK32" s="97"/>
      <c r="BNL32" s="97"/>
      <c r="BNM32" s="97"/>
      <c r="BNN32" s="97"/>
      <c r="BNO32" s="97"/>
      <c r="BNP32" s="97"/>
      <c r="BNQ32" s="97"/>
      <c r="BNR32" s="97"/>
      <c r="BNS32" s="97"/>
      <c r="BNT32" s="97"/>
      <c r="BNU32" s="97"/>
      <c r="BNV32" s="97"/>
      <c r="BNW32" s="97"/>
      <c r="BNX32" s="97"/>
      <c r="BNY32" s="97"/>
      <c r="BNZ32" s="97"/>
      <c r="BOA32" s="97"/>
      <c r="BOB32" s="97"/>
      <c r="BOC32" s="97"/>
      <c r="BOD32" s="97"/>
      <c r="BOE32" s="97"/>
      <c r="BOF32" s="97"/>
      <c r="BOG32" s="97"/>
      <c r="BOH32" s="97"/>
      <c r="BOI32" s="97"/>
      <c r="BOJ32" s="97"/>
      <c r="BOK32" s="97"/>
      <c r="BOL32" s="97"/>
      <c r="BOM32" s="97"/>
      <c r="BON32" s="97"/>
      <c r="BOO32" s="97"/>
      <c r="BOP32" s="97"/>
      <c r="BOQ32" s="97"/>
      <c r="BOR32" s="97"/>
      <c r="BOS32" s="97"/>
      <c r="BOT32" s="97"/>
      <c r="BOU32" s="97"/>
      <c r="BOV32" s="97"/>
      <c r="BOW32" s="97"/>
      <c r="BOX32" s="97"/>
      <c r="BOY32" s="97"/>
      <c r="BOZ32" s="97"/>
      <c r="BPA32" s="97"/>
      <c r="BPB32" s="97"/>
      <c r="BPC32" s="97"/>
      <c r="BPD32" s="97"/>
      <c r="BPE32" s="97"/>
      <c r="BPF32" s="97"/>
      <c r="BPG32" s="97"/>
      <c r="BPH32" s="97"/>
      <c r="BPI32" s="97"/>
      <c r="BPJ32" s="97"/>
      <c r="BPK32" s="97"/>
      <c r="BPL32" s="97"/>
      <c r="BPM32" s="97"/>
      <c r="BPN32" s="97"/>
      <c r="BPO32" s="97"/>
      <c r="BPP32" s="97"/>
      <c r="BPQ32" s="97"/>
      <c r="BPR32" s="97"/>
      <c r="BPS32" s="97"/>
      <c r="BPT32" s="97"/>
      <c r="BPU32" s="97"/>
      <c r="BPV32" s="97"/>
      <c r="BPW32" s="97"/>
      <c r="BPX32" s="97"/>
      <c r="BPY32" s="97"/>
      <c r="BPZ32" s="97"/>
      <c r="BQA32" s="97"/>
      <c r="BQB32" s="97"/>
      <c r="BQC32" s="97"/>
      <c r="BQD32" s="97"/>
      <c r="BQE32" s="97"/>
      <c r="BQF32" s="97"/>
      <c r="BQG32" s="97"/>
      <c r="BQH32" s="97"/>
      <c r="BQI32" s="97"/>
      <c r="BQJ32" s="97"/>
      <c r="BQK32" s="97"/>
      <c r="BQL32" s="97"/>
      <c r="BQM32" s="97"/>
      <c r="BQN32" s="97"/>
      <c r="BQO32" s="97"/>
      <c r="BQP32" s="97"/>
      <c r="BQQ32" s="97"/>
      <c r="BQR32" s="97"/>
      <c r="BQS32" s="97"/>
      <c r="BQT32" s="97"/>
      <c r="BQU32" s="97"/>
      <c r="BQV32" s="97"/>
      <c r="BQW32" s="97"/>
      <c r="BQX32" s="97"/>
      <c r="BQY32" s="97"/>
      <c r="BQZ32" s="97"/>
      <c r="BRA32" s="97"/>
      <c r="BRB32" s="97"/>
      <c r="BRC32" s="97"/>
      <c r="BRD32" s="97"/>
      <c r="BRE32" s="97"/>
      <c r="BRF32" s="97"/>
      <c r="BRG32" s="97"/>
      <c r="BRH32" s="97"/>
      <c r="BRI32" s="97"/>
      <c r="BRJ32" s="97"/>
      <c r="BRK32" s="97"/>
      <c r="BRL32" s="97"/>
      <c r="BRM32" s="97"/>
      <c r="BRN32" s="97"/>
      <c r="BRO32" s="97"/>
      <c r="BRP32" s="97"/>
      <c r="BRQ32" s="97"/>
      <c r="BRR32" s="97"/>
      <c r="BRS32" s="97"/>
      <c r="BRT32" s="97"/>
      <c r="BRU32" s="97"/>
      <c r="BRV32" s="97"/>
      <c r="BRW32" s="97"/>
      <c r="BRX32" s="97"/>
      <c r="BRY32" s="97"/>
      <c r="BRZ32" s="97"/>
      <c r="BSA32" s="97"/>
      <c r="BSB32" s="97"/>
      <c r="BSC32" s="97"/>
      <c r="BSD32" s="97"/>
      <c r="BSE32" s="97"/>
      <c r="BSF32" s="97"/>
      <c r="BSG32" s="97"/>
      <c r="BSH32" s="97"/>
      <c r="BSI32" s="97"/>
      <c r="BSJ32" s="97"/>
      <c r="BSK32" s="97"/>
      <c r="BSL32" s="97"/>
      <c r="BSM32" s="97"/>
      <c r="BSN32" s="97"/>
      <c r="BSO32" s="97"/>
      <c r="BSP32" s="97"/>
      <c r="BSQ32" s="97"/>
      <c r="BSR32" s="97"/>
      <c r="BSS32" s="97"/>
      <c r="BST32" s="97"/>
      <c r="BSU32" s="97"/>
      <c r="BSV32" s="97"/>
      <c r="BSW32" s="97"/>
      <c r="BSX32" s="97"/>
      <c r="BSY32" s="97"/>
      <c r="BSZ32" s="97"/>
      <c r="BTA32" s="97"/>
      <c r="BTB32" s="97"/>
      <c r="BTC32" s="97"/>
      <c r="BTD32" s="97"/>
      <c r="BTE32" s="97"/>
      <c r="BTF32" s="97"/>
      <c r="BTG32" s="97"/>
      <c r="BTH32" s="97"/>
      <c r="BTI32" s="97"/>
      <c r="BTJ32" s="97"/>
      <c r="BTK32" s="97"/>
      <c r="BTL32" s="97"/>
      <c r="BTM32" s="97"/>
      <c r="BTN32" s="97"/>
      <c r="BTO32" s="97"/>
      <c r="BTP32" s="97"/>
      <c r="BTQ32" s="97"/>
      <c r="BTR32" s="97"/>
      <c r="BTS32" s="97"/>
      <c r="BTT32" s="97"/>
      <c r="BTU32" s="97"/>
      <c r="BTV32" s="97"/>
      <c r="BTW32" s="97"/>
      <c r="BTX32" s="97"/>
      <c r="BTY32" s="97"/>
      <c r="BTZ32" s="97"/>
      <c r="BUA32" s="97"/>
      <c r="BUB32" s="97"/>
      <c r="BUC32" s="97"/>
      <c r="BUD32" s="97"/>
      <c r="BUE32" s="97"/>
      <c r="BUF32" s="97"/>
      <c r="BUG32" s="97"/>
      <c r="BUH32" s="97"/>
      <c r="BUI32" s="97"/>
      <c r="BUJ32" s="97"/>
      <c r="BUK32" s="97"/>
      <c r="BUL32" s="97"/>
      <c r="BUM32" s="97"/>
      <c r="BUN32" s="97"/>
      <c r="BUO32" s="97"/>
      <c r="BUP32" s="97"/>
      <c r="BUQ32" s="97"/>
      <c r="BUR32" s="97"/>
      <c r="BUS32" s="97"/>
      <c r="BUT32" s="97"/>
      <c r="BUU32" s="97"/>
      <c r="BUV32" s="97"/>
      <c r="BUW32" s="97"/>
      <c r="BUX32" s="97"/>
      <c r="BUY32" s="97"/>
      <c r="BUZ32" s="97"/>
      <c r="BVA32" s="97"/>
      <c r="BVB32" s="97"/>
      <c r="BVC32" s="97"/>
      <c r="BVD32" s="97"/>
      <c r="BVE32" s="97"/>
      <c r="BVF32" s="97"/>
      <c r="BVG32" s="97"/>
      <c r="BVH32" s="97"/>
      <c r="BVI32" s="97"/>
      <c r="BVJ32" s="97"/>
      <c r="BVK32" s="97"/>
      <c r="BVL32" s="97"/>
      <c r="BVM32" s="97"/>
      <c r="BVN32" s="97"/>
      <c r="BVO32" s="97"/>
      <c r="BVP32" s="97"/>
      <c r="BVQ32" s="97"/>
      <c r="BVR32" s="97"/>
      <c r="BVS32" s="97"/>
      <c r="BVT32" s="97"/>
      <c r="BVU32" s="97"/>
      <c r="BVV32" s="97"/>
      <c r="BVW32" s="97"/>
      <c r="BVX32" s="97"/>
      <c r="BVY32" s="97"/>
      <c r="BVZ32" s="97"/>
      <c r="BWA32" s="97"/>
      <c r="BWB32" s="97"/>
      <c r="BWC32" s="97"/>
      <c r="BWD32" s="97"/>
      <c r="BWE32" s="97"/>
      <c r="BWF32" s="97"/>
      <c r="BWG32" s="97"/>
      <c r="BWH32" s="97"/>
      <c r="BWI32" s="97"/>
      <c r="BWJ32" s="97"/>
      <c r="BWK32" s="97"/>
      <c r="BWL32" s="97"/>
      <c r="BWM32" s="97"/>
      <c r="BWN32" s="97"/>
      <c r="BWO32" s="97"/>
      <c r="BWP32" s="97"/>
      <c r="BWQ32" s="97"/>
      <c r="BWR32" s="97"/>
      <c r="BWS32" s="97"/>
      <c r="BWT32" s="97"/>
      <c r="BWU32" s="97"/>
      <c r="BWV32" s="97"/>
      <c r="BWW32" s="97"/>
      <c r="BWX32" s="97"/>
      <c r="BWY32" s="97"/>
      <c r="BWZ32" s="97"/>
      <c r="BXA32" s="97"/>
      <c r="BXB32" s="97"/>
      <c r="BXC32" s="97"/>
      <c r="BXD32" s="97"/>
      <c r="BXE32" s="97"/>
      <c r="BXF32" s="97"/>
      <c r="BXG32" s="97"/>
      <c r="BXH32" s="97"/>
      <c r="BXI32" s="97"/>
      <c r="BXJ32" s="97"/>
      <c r="BXK32" s="97"/>
      <c r="BXL32" s="97"/>
      <c r="BXM32" s="97"/>
      <c r="BXN32" s="97"/>
      <c r="BXO32" s="97"/>
      <c r="BXP32" s="97"/>
      <c r="BXQ32" s="97"/>
      <c r="BXR32" s="97"/>
      <c r="BXS32" s="97"/>
      <c r="BXT32" s="97"/>
      <c r="BXU32" s="97"/>
      <c r="BXV32" s="97"/>
      <c r="BXW32" s="97"/>
      <c r="BXX32" s="97"/>
      <c r="BXY32" s="97"/>
      <c r="BXZ32" s="97"/>
      <c r="BYA32" s="97"/>
      <c r="BYB32" s="97"/>
      <c r="BYC32" s="97"/>
      <c r="BYD32" s="97"/>
      <c r="BYE32" s="97"/>
      <c r="BYF32" s="97"/>
      <c r="BYG32" s="97"/>
      <c r="BYH32" s="97"/>
      <c r="BYI32" s="97"/>
      <c r="BYJ32" s="97"/>
      <c r="BYK32" s="97"/>
      <c r="BYL32" s="97"/>
      <c r="BYM32" s="97"/>
      <c r="BYN32" s="97"/>
      <c r="BYO32" s="97"/>
      <c r="BYP32" s="97"/>
      <c r="BYQ32" s="97"/>
      <c r="BYR32" s="97"/>
      <c r="BYS32" s="97"/>
      <c r="BYT32" s="97"/>
      <c r="BYU32" s="97"/>
      <c r="BYV32" s="97"/>
      <c r="BYW32" s="97"/>
      <c r="BYX32" s="97"/>
      <c r="BYY32" s="97"/>
      <c r="BYZ32" s="97"/>
      <c r="BZA32" s="97"/>
      <c r="BZB32" s="97"/>
      <c r="BZC32" s="97"/>
      <c r="BZD32" s="97"/>
      <c r="BZE32" s="97"/>
      <c r="BZF32" s="97"/>
      <c r="BZG32" s="97"/>
      <c r="BZH32" s="97"/>
      <c r="BZI32" s="97"/>
      <c r="BZJ32" s="97"/>
      <c r="BZK32" s="97"/>
      <c r="BZL32" s="97"/>
      <c r="BZM32" s="97"/>
      <c r="BZN32" s="97"/>
      <c r="BZO32" s="97"/>
      <c r="BZP32" s="97"/>
      <c r="BZQ32" s="97"/>
      <c r="BZR32" s="97"/>
      <c r="BZS32" s="97"/>
      <c r="BZT32" s="97"/>
      <c r="BZU32" s="97"/>
      <c r="BZV32" s="97"/>
      <c r="BZW32" s="97"/>
      <c r="BZX32" s="97"/>
      <c r="BZY32" s="97"/>
      <c r="BZZ32" s="97"/>
      <c r="CAA32" s="97"/>
      <c r="CAB32" s="97"/>
      <c r="CAC32" s="97"/>
      <c r="CAD32" s="97"/>
      <c r="CAE32" s="97"/>
      <c r="CAF32" s="97"/>
      <c r="CAG32" s="97"/>
      <c r="CAH32" s="97"/>
      <c r="CAI32" s="97"/>
      <c r="CAJ32" s="97"/>
      <c r="CAK32" s="97"/>
      <c r="CAL32" s="97"/>
      <c r="CAM32" s="97"/>
      <c r="CAN32" s="97"/>
      <c r="CAO32" s="97"/>
      <c r="CAP32" s="97"/>
      <c r="CAQ32" s="97"/>
      <c r="CAR32" s="97"/>
      <c r="CAS32" s="97"/>
      <c r="CAT32" s="97"/>
      <c r="CAU32" s="97"/>
      <c r="CAV32" s="97"/>
      <c r="CAW32" s="97"/>
      <c r="CAX32" s="97"/>
      <c r="CAY32" s="97"/>
      <c r="CAZ32" s="97"/>
      <c r="CBA32" s="97"/>
      <c r="CBB32" s="97"/>
      <c r="CBC32" s="97"/>
      <c r="CBD32" s="97"/>
      <c r="CBE32" s="97"/>
      <c r="CBF32" s="97"/>
      <c r="CBG32" s="97"/>
      <c r="CBH32" s="97"/>
      <c r="CBI32" s="97"/>
      <c r="CBJ32" s="97"/>
      <c r="CBK32" s="97"/>
      <c r="CBL32" s="97"/>
      <c r="CBM32" s="97"/>
      <c r="CBN32" s="97"/>
      <c r="CBO32" s="97"/>
      <c r="CBP32" s="97"/>
      <c r="CBQ32" s="97"/>
      <c r="CBR32" s="97"/>
      <c r="CBS32" s="97"/>
      <c r="CBT32" s="97"/>
      <c r="CBU32" s="97"/>
      <c r="CBV32" s="97"/>
      <c r="CBW32" s="97"/>
      <c r="CBX32" s="97"/>
      <c r="CBY32" s="97"/>
      <c r="CBZ32" s="97"/>
      <c r="CCA32" s="97"/>
      <c r="CCB32" s="97"/>
      <c r="CCC32" s="97"/>
      <c r="CCD32" s="97"/>
      <c r="CCE32" s="97"/>
      <c r="CCF32" s="97"/>
      <c r="CCG32" s="97"/>
      <c r="CCH32" s="97"/>
      <c r="CCI32" s="97"/>
      <c r="CCJ32" s="97"/>
      <c r="CCK32" s="97"/>
      <c r="CCL32" s="97"/>
      <c r="CCM32" s="97"/>
      <c r="CCN32" s="97"/>
      <c r="CCO32" s="97"/>
      <c r="CCP32" s="97"/>
      <c r="CCQ32" s="97"/>
      <c r="CCR32" s="97"/>
      <c r="CCS32" s="97"/>
      <c r="CCT32" s="97"/>
      <c r="CCU32" s="97"/>
      <c r="CCV32" s="97"/>
      <c r="CCW32" s="97"/>
      <c r="CCX32" s="97"/>
      <c r="CCY32" s="97"/>
      <c r="CCZ32" s="97"/>
      <c r="CDA32" s="97"/>
      <c r="CDB32" s="97"/>
      <c r="CDC32" s="97"/>
      <c r="CDD32" s="97"/>
      <c r="CDE32" s="97"/>
      <c r="CDF32" s="97"/>
      <c r="CDG32" s="97"/>
      <c r="CDH32" s="97"/>
      <c r="CDI32" s="97"/>
      <c r="CDJ32" s="97"/>
      <c r="CDK32" s="97"/>
      <c r="CDL32" s="97"/>
      <c r="CDM32" s="97"/>
      <c r="CDN32" s="97"/>
      <c r="CDO32" s="97"/>
      <c r="CDP32" s="97"/>
      <c r="CDQ32" s="97"/>
      <c r="CDR32" s="97"/>
      <c r="CDS32" s="97"/>
      <c r="CDT32" s="97"/>
      <c r="CDU32" s="97"/>
      <c r="CDV32" s="97"/>
      <c r="CDW32" s="97"/>
      <c r="CDX32" s="97"/>
      <c r="CDY32" s="97"/>
      <c r="CDZ32" s="97"/>
      <c r="CEA32" s="97"/>
      <c r="CEB32" s="97"/>
      <c r="CEC32" s="97"/>
      <c r="CED32" s="97"/>
      <c r="CEE32" s="97"/>
      <c r="CEF32" s="97"/>
      <c r="CEG32" s="97"/>
      <c r="CEH32" s="97"/>
      <c r="CEI32" s="97"/>
      <c r="CEJ32" s="97"/>
      <c r="CEK32" s="97"/>
      <c r="CEL32" s="97"/>
      <c r="CEM32" s="97"/>
      <c r="CEN32" s="97"/>
      <c r="CEO32" s="97"/>
      <c r="CEP32" s="97"/>
      <c r="CEQ32" s="97"/>
      <c r="CER32" s="97"/>
      <c r="CES32" s="97"/>
      <c r="CET32" s="97"/>
      <c r="CEU32" s="97"/>
      <c r="CEV32" s="97"/>
      <c r="CEW32" s="97"/>
      <c r="CEX32" s="97"/>
      <c r="CEY32" s="97"/>
      <c r="CEZ32" s="97"/>
      <c r="CFA32" s="97"/>
      <c r="CFB32" s="97"/>
      <c r="CFC32" s="97"/>
      <c r="CFD32" s="97"/>
      <c r="CFE32" s="97"/>
      <c r="CFF32" s="97"/>
      <c r="CFG32" s="97"/>
      <c r="CFH32" s="97"/>
      <c r="CFI32" s="97"/>
      <c r="CFJ32" s="97"/>
      <c r="CFK32" s="97"/>
      <c r="CFL32" s="97"/>
      <c r="CFM32" s="97"/>
      <c r="CFN32" s="97"/>
      <c r="CFO32" s="97"/>
      <c r="CFP32" s="97"/>
      <c r="CFQ32" s="97"/>
      <c r="CFR32" s="97"/>
      <c r="CFS32" s="97"/>
      <c r="CFT32" s="97"/>
      <c r="CFU32" s="97"/>
      <c r="CFV32" s="97"/>
      <c r="CFW32" s="97"/>
      <c r="CFX32" s="97"/>
      <c r="CFY32" s="97"/>
      <c r="CFZ32" s="97"/>
      <c r="CGA32" s="97"/>
      <c r="CGB32" s="97"/>
      <c r="CGC32" s="97"/>
      <c r="CGD32" s="97"/>
      <c r="CGE32" s="97"/>
      <c r="CGF32" s="97"/>
      <c r="CGG32" s="97"/>
      <c r="CGH32" s="97"/>
      <c r="CGI32" s="97"/>
      <c r="CGJ32" s="97"/>
      <c r="CGK32" s="97"/>
      <c r="CGL32" s="97"/>
      <c r="CGM32" s="97"/>
      <c r="CGN32" s="97"/>
      <c r="CGO32" s="97"/>
      <c r="CGP32" s="97"/>
      <c r="CGQ32" s="97"/>
      <c r="CGR32" s="97"/>
      <c r="CGS32" s="97"/>
      <c r="CGT32" s="97"/>
      <c r="CGU32" s="97"/>
      <c r="CGV32" s="97"/>
      <c r="CGW32" s="97"/>
      <c r="CGX32" s="97"/>
      <c r="CGY32" s="97"/>
      <c r="CGZ32" s="97"/>
      <c r="CHA32" s="97"/>
      <c r="CHB32" s="97"/>
      <c r="CHC32" s="97"/>
      <c r="CHD32" s="97"/>
      <c r="CHE32" s="97"/>
      <c r="CHF32" s="97"/>
      <c r="CHG32" s="97"/>
      <c r="CHH32" s="97"/>
      <c r="CHI32" s="97"/>
      <c r="CHJ32" s="97"/>
      <c r="CHK32" s="97"/>
      <c r="CHL32" s="97"/>
      <c r="CHM32" s="97"/>
      <c r="CHN32" s="97"/>
      <c r="CHO32" s="97"/>
      <c r="CHP32" s="97"/>
      <c r="CHQ32" s="97"/>
      <c r="CHR32" s="97"/>
      <c r="CHS32" s="97"/>
      <c r="CHT32" s="97"/>
      <c r="CHU32" s="97"/>
      <c r="CHV32" s="97"/>
      <c r="CHW32" s="97"/>
      <c r="CHX32" s="97"/>
      <c r="CHY32" s="97"/>
      <c r="CHZ32" s="97"/>
      <c r="CIA32" s="97"/>
      <c r="CIB32" s="97"/>
      <c r="CIC32" s="97"/>
      <c r="CID32" s="97"/>
      <c r="CIE32" s="97"/>
      <c r="CIF32" s="97"/>
      <c r="CIG32" s="97"/>
      <c r="CIH32" s="97"/>
      <c r="CII32" s="97"/>
      <c r="CIJ32" s="97"/>
      <c r="CIK32" s="97"/>
      <c r="CIL32" s="97"/>
      <c r="CIM32" s="97"/>
      <c r="CIN32" s="97"/>
      <c r="CIO32" s="97"/>
      <c r="CIP32" s="97"/>
      <c r="CIQ32" s="97"/>
      <c r="CIR32" s="97"/>
      <c r="CIS32" s="97"/>
      <c r="CIT32" s="97"/>
      <c r="CIU32" s="97"/>
      <c r="CIV32" s="97"/>
      <c r="CIW32" s="97"/>
      <c r="CIX32" s="97"/>
      <c r="CIY32" s="97"/>
      <c r="CIZ32" s="97"/>
      <c r="CJA32" s="97"/>
      <c r="CJB32" s="97"/>
      <c r="CJC32" s="97"/>
      <c r="CJD32" s="97"/>
      <c r="CJE32" s="97"/>
      <c r="CJF32" s="97"/>
      <c r="CJG32" s="97"/>
      <c r="CJH32" s="97"/>
      <c r="CJI32" s="97"/>
      <c r="CJJ32" s="97"/>
      <c r="CJK32" s="97"/>
      <c r="CJL32" s="97"/>
      <c r="CJM32" s="97"/>
      <c r="CJN32" s="97"/>
      <c r="CJO32" s="97"/>
      <c r="CJP32" s="97"/>
      <c r="CJQ32" s="97"/>
      <c r="CJR32" s="97"/>
      <c r="CJS32" s="97"/>
      <c r="CJT32" s="97"/>
      <c r="CJU32" s="97"/>
      <c r="CJV32" s="97"/>
      <c r="CJW32" s="97"/>
      <c r="CJX32" s="97"/>
      <c r="CJY32" s="97"/>
      <c r="CJZ32" s="97"/>
      <c r="CKA32" s="97"/>
      <c r="CKB32" s="97"/>
      <c r="CKC32" s="97"/>
      <c r="CKD32" s="97"/>
      <c r="CKE32" s="97"/>
      <c r="CKF32" s="97"/>
      <c r="CKG32" s="97"/>
      <c r="CKH32" s="97"/>
      <c r="CKI32" s="97"/>
      <c r="CKJ32" s="97"/>
      <c r="CKK32" s="97"/>
      <c r="CKL32" s="97"/>
      <c r="CKM32" s="97"/>
      <c r="CKN32" s="97"/>
      <c r="CKO32" s="97"/>
      <c r="CKP32" s="97"/>
      <c r="CKQ32" s="97"/>
      <c r="CKR32" s="97"/>
      <c r="CKS32" s="97"/>
      <c r="CKT32" s="97"/>
      <c r="CKU32" s="97"/>
      <c r="CKV32" s="97"/>
      <c r="CKW32" s="97"/>
      <c r="CKX32" s="97"/>
      <c r="CKY32" s="97"/>
      <c r="CKZ32" s="97"/>
      <c r="CLA32" s="97"/>
      <c r="CLB32" s="97"/>
      <c r="CLC32" s="97"/>
      <c r="CLD32" s="97"/>
      <c r="CLE32" s="97"/>
      <c r="CLF32" s="97"/>
      <c r="CLG32" s="97"/>
      <c r="CLH32" s="97"/>
      <c r="CLI32" s="97"/>
      <c r="CLJ32" s="97"/>
      <c r="CLK32" s="97"/>
      <c r="CLL32" s="97"/>
      <c r="CLM32" s="97"/>
      <c r="CLN32" s="97"/>
      <c r="CLO32" s="97"/>
      <c r="CLP32" s="97"/>
      <c r="CLQ32" s="97"/>
      <c r="CLR32" s="97"/>
      <c r="CLS32" s="97"/>
      <c r="CLT32" s="97"/>
      <c r="CLU32" s="97"/>
      <c r="CLV32" s="97"/>
      <c r="CLW32" s="97"/>
      <c r="CLX32" s="97"/>
      <c r="CLY32" s="97"/>
      <c r="CLZ32" s="97"/>
      <c r="CMA32" s="97"/>
      <c r="CMB32" s="97"/>
      <c r="CMC32" s="97"/>
      <c r="CMD32" s="97"/>
      <c r="CME32" s="97"/>
      <c r="CMF32" s="97"/>
      <c r="CMG32" s="97"/>
      <c r="CMH32" s="97"/>
      <c r="CMI32" s="97"/>
      <c r="CMJ32" s="97"/>
      <c r="CMK32" s="97"/>
      <c r="CML32" s="97"/>
      <c r="CMM32" s="97"/>
      <c r="CMN32" s="97"/>
      <c r="CMO32" s="97"/>
      <c r="CMP32" s="97"/>
      <c r="CMQ32" s="97"/>
      <c r="CMR32" s="97"/>
      <c r="CMS32" s="97"/>
      <c r="CMT32" s="97"/>
      <c r="CMU32" s="97"/>
      <c r="CMV32" s="97"/>
      <c r="CMW32" s="97"/>
      <c r="CMX32" s="97"/>
      <c r="CMY32" s="97"/>
      <c r="CMZ32" s="97"/>
      <c r="CNA32" s="97"/>
      <c r="CNB32" s="97"/>
      <c r="CNC32" s="97"/>
      <c r="CND32" s="97"/>
      <c r="CNE32" s="97"/>
      <c r="CNF32" s="97"/>
      <c r="CNG32" s="97"/>
      <c r="CNH32" s="97"/>
      <c r="CNI32" s="97"/>
      <c r="CNJ32" s="97"/>
      <c r="CNK32" s="97"/>
      <c r="CNL32" s="97"/>
      <c r="CNM32" s="97"/>
      <c r="CNN32" s="97"/>
      <c r="CNO32" s="97"/>
      <c r="CNP32" s="97"/>
      <c r="CNQ32" s="97"/>
      <c r="CNR32" s="97"/>
      <c r="CNS32" s="97"/>
      <c r="CNT32" s="97"/>
      <c r="CNU32" s="97"/>
      <c r="CNV32" s="97"/>
      <c r="CNW32" s="97"/>
      <c r="CNX32" s="97"/>
      <c r="CNY32" s="97"/>
      <c r="CNZ32" s="97"/>
      <c r="COA32" s="97"/>
      <c r="COB32" s="97"/>
      <c r="COC32" s="97"/>
      <c r="COD32" s="97"/>
      <c r="COE32" s="97"/>
      <c r="COF32" s="97"/>
      <c r="COG32" s="97"/>
      <c r="COH32" s="97"/>
      <c r="COI32" s="97"/>
      <c r="COJ32" s="97"/>
      <c r="COK32" s="97"/>
      <c r="COL32" s="97"/>
      <c r="COM32" s="97"/>
      <c r="CON32" s="97"/>
      <c r="COO32" s="97"/>
      <c r="COP32" s="97"/>
      <c r="COQ32" s="97"/>
      <c r="COR32" s="97"/>
      <c r="COS32" s="97"/>
      <c r="COT32" s="97"/>
      <c r="COU32" s="97"/>
      <c r="COV32" s="97"/>
      <c r="COW32" s="97"/>
      <c r="COX32" s="97"/>
      <c r="COY32" s="97"/>
      <c r="COZ32" s="97"/>
      <c r="CPA32" s="97"/>
      <c r="CPB32" s="97"/>
      <c r="CPC32" s="97"/>
      <c r="CPD32" s="97"/>
      <c r="CPE32" s="97"/>
      <c r="CPF32" s="97"/>
      <c r="CPG32" s="97"/>
      <c r="CPH32" s="97"/>
      <c r="CPI32" s="97"/>
      <c r="CPJ32" s="97"/>
      <c r="CPK32" s="97"/>
      <c r="CPL32" s="97"/>
      <c r="CPM32" s="97"/>
      <c r="CPN32" s="97"/>
      <c r="CPO32" s="97"/>
      <c r="CPP32" s="97"/>
      <c r="CPQ32" s="97"/>
      <c r="CPR32" s="97"/>
      <c r="CPS32" s="97"/>
      <c r="CPT32" s="97"/>
      <c r="CPU32" s="97"/>
      <c r="CPV32" s="97"/>
      <c r="CPW32" s="97"/>
      <c r="CPX32" s="97"/>
      <c r="CPY32" s="97"/>
      <c r="CPZ32" s="97"/>
      <c r="CQA32" s="97"/>
      <c r="CQB32" s="97"/>
      <c r="CQC32" s="97"/>
      <c r="CQD32" s="97"/>
      <c r="CQE32" s="97"/>
      <c r="CQF32" s="97"/>
      <c r="CQG32" s="97"/>
      <c r="CQH32" s="97"/>
      <c r="CQI32" s="97"/>
      <c r="CQJ32" s="97"/>
      <c r="CQK32" s="97"/>
      <c r="CQL32" s="97"/>
      <c r="CQM32" s="97"/>
      <c r="CQN32" s="97"/>
      <c r="CQO32" s="97"/>
      <c r="CQP32" s="97"/>
      <c r="CQQ32" s="97"/>
      <c r="CQR32" s="97"/>
      <c r="CQS32" s="97"/>
      <c r="CQT32" s="97"/>
      <c r="CQU32" s="97"/>
      <c r="CQV32" s="97"/>
      <c r="CQW32" s="97"/>
      <c r="CQX32" s="97"/>
      <c r="CQY32" s="97"/>
      <c r="CQZ32" s="97"/>
      <c r="CRA32" s="97"/>
      <c r="CRB32" s="97"/>
      <c r="CRC32" s="97"/>
      <c r="CRD32" s="97"/>
      <c r="CRE32" s="97"/>
      <c r="CRF32" s="97"/>
      <c r="CRG32" s="97"/>
      <c r="CRH32" s="97"/>
      <c r="CRI32" s="97"/>
      <c r="CRJ32" s="97"/>
      <c r="CRK32" s="97"/>
      <c r="CRL32" s="97"/>
      <c r="CRM32" s="97"/>
      <c r="CRN32" s="97"/>
      <c r="CRO32" s="97"/>
      <c r="CRP32" s="97"/>
      <c r="CRQ32" s="97"/>
      <c r="CRR32" s="97"/>
      <c r="CRS32" s="97"/>
      <c r="CRT32" s="97"/>
      <c r="CRU32" s="97"/>
      <c r="CRV32" s="97"/>
      <c r="CRW32" s="97"/>
      <c r="CRX32" s="97"/>
      <c r="CRY32" s="97"/>
      <c r="CRZ32" s="97"/>
      <c r="CSA32" s="97"/>
      <c r="CSB32" s="97"/>
      <c r="CSC32" s="97"/>
      <c r="CSD32" s="97"/>
      <c r="CSE32" s="97"/>
      <c r="CSF32" s="97"/>
      <c r="CSG32" s="97"/>
      <c r="CSH32" s="97"/>
      <c r="CSI32" s="97"/>
      <c r="CSJ32" s="97"/>
      <c r="CSK32" s="97"/>
      <c r="CSL32" s="97"/>
      <c r="CSM32" s="97"/>
      <c r="CSN32" s="97"/>
      <c r="CSO32" s="97"/>
      <c r="CSP32" s="97"/>
      <c r="CSQ32" s="97"/>
      <c r="CSR32" s="97"/>
      <c r="CSS32" s="97"/>
      <c r="CST32" s="97"/>
      <c r="CSU32" s="97"/>
      <c r="CSV32" s="97"/>
      <c r="CSW32" s="97"/>
      <c r="CSX32" s="97"/>
      <c r="CSY32" s="97"/>
      <c r="CSZ32" s="97"/>
      <c r="CTA32" s="97"/>
      <c r="CTB32" s="97"/>
      <c r="CTC32" s="97"/>
      <c r="CTD32" s="97"/>
      <c r="CTE32" s="97"/>
      <c r="CTF32" s="97"/>
      <c r="CTG32" s="97"/>
      <c r="CTH32" s="97"/>
      <c r="CTI32" s="97"/>
      <c r="CTJ32" s="97"/>
      <c r="CTK32" s="97"/>
      <c r="CTL32" s="97"/>
      <c r="CTM32" s="97"/>
      <c r="CTN32" s="97"/>
      <c r="CTO32" s="97"/>
      <c r="CTP32" s="97"/>
      <c r="CTQ32" s="97"/>
      <c r="CTR32" s="97"/>
      <c r="CTS32" s="97"/>
      <c r="CTT32" s="97"/>
      <c r="CTU32" s="97"/>
      <c r="CTV32" s="97"/>
      <c r="CTW32" s="97"/>
      <c r="CTX32" s="97"/>
      <c r="CTY32" s="97"/>
      <c r="CTZ32" s="97"/>
      <c r="CUA32" s="97"/>
      <c r="CUB32" s="97"/>
      <c r="CUC32" s="97"/>
      <c r="CUD32" s="97"/>
      <c r="CUE32" s="97"/>
      <c r="CUF32" s="97"/>
      <c r="CUG32" s="97"/>
      <c r="CUH32" s="97"/>
      <c r="CUI32" s="97"/>
      <c r="CUJ32" s="97"/>
      <c r="CUK32" s="97"/>
      <c r="CUL32" s="97"/>
      <c r="CUM32" s="97"/>
      <c r="CUN32" s="97"/>
      <c r="CUO32" s="97"/>
      <c r="CUP32" s="97"/>
      <c r="CUQ32" s="97"/>
      <c r="CUR32" s="97"/>
      <c r="CUS32" s="97"/>
      <c r="CUT32" s="97"/>
      <c r="CUU32" s="97"/>
      <c r="CUV32" s="97"/>
      <c r="CUW32" s="97"/>
      <c r="CUX32" s="97"/>
      <c r="CUY32" s="97"/>
      <c r="CUZ32" s="97"/>
      <c r="CVA32" s="97"/>
      <c r="CVB32" s="97"/>
      <c r="CVC32" s="97"/>
      <c r="CVD32" s="97"/>
      <c r="CVE32" s="97"/>
      <c r="CVF32" s="97"/>
      <c r="CVG32" s="97"/>
      <c r="CVH32" s="97"/>
      <c r="CVI32" s="97"/>
      <c r="CVJ32" s="97"/>
      <c r="CVK32" s="97"/>
      <c r="CVL32" s="97"/>
      <c r="CVM32" s="97"/>
      <c r="CVN32" s="97"/>
      <c r="CVO32" s="97"/>
      <c r="CVP32" s="97"/>
      <c r="CVQ32" s="97"/>
      <c r="CVR32" s="97"/>
      <c r="CVS32" s="97"/>
      <c r="CVT32" s="97"/>
      <c r="CVU32" s="97"/>
      <c r="CVV32" s="97"/>
      <c r="CVW32" s="97"/>
      <c r="CVX32" s="97"/>
      <c r="CVY32" s="97"/>
      <c r="CVZ32" s="97"/>
      <c r="CWA32" s="97"/>
      <c r="CWB32" s="97"/>
      <c r="CWC32" s="97"/>
      <c r="CWD32" s="97"/>
      <c r="CWE32" s="97"/>
      <c r="CWF32" s="97"/>
      <c r="CWG32" s="97"/>
      <c r="CWH32" s="97"/>
      <c r="CWI32" s="97"/>
      <c r="CWJ32" s="97"/>
      <c r="CWK32" s="97"/>
      <c r="CWL32" s="97"/>
      <c r="CWM32" s="97"/>
      <c r="CWN32" s="97"/>
      <c r="CWO32" s="97"/>
      <c r="CWP32" s="97"/>
      <c r="CWQ32" s="97"/>
      <c r="CWR32" s="97"/>
      <c r="CWS32" s="97"/>
      <c r="CWT32" s="97"/>
      <c r="CWU32" s="97"/>
      <c r="CWV32" s="97"/>
      <c r="CWW32" s="97"/>
      <c r="CWX32" s="97"/>
      <c r="CWY32" s="97"/>
      <c r="CWZ32" s="97"/>
      <c r="CXA32" s="97"/>
      <c r="CXB32" s="97"/>
      <c r="CXC32" s="97"/>
      <c r="CXD32" s="97"/>
      <c r="CXE32" s="97"/>
      <c r="CXF32" s="97"/>
      <c r="CXG32" s="97"/>
      <c r="CXH32" s="97"/>
      <c r="CXI32" s="97"/>
      <c r="CXJ32" s="97"/>
      <c r="CXK32" s="97"/>
      <c r="CXL32" s="97"/>
      <c r="CXM32" s="97"/>
      <c r="CXN32" s="97"/>
      <c r="CXO32" s="97"/>
      <c r="CXP32" s="97"/>
      <c r="CXQ32" s="97"/>
      <c r="CXR32" s="97"/>
      <c r="CXS32" s="97"/>
      <c r="CXT32" s="97"/>
      <c r="CXU32" s="97"/>
      <c r="CXV32" s="97"/>
      <c r="CXW32" s="97"/>
      <c r="CXX32" s="97"/>
      <c r="CXY32" s="97"/>
      <c r="CXZ32" s="97"/>
      <c r="CYA32" s="97"/>
      <c r="CYB32" s="97"/>
      <c r="CYC32" s="97"/>
      <c r="CYD32" s="97"/>
      <c r="CYE32" s="97"/>
      <c r="CYF32" s="97"/>
      <c r="CYG32" s="97"/>
      <c r="CYH32" s="97"/>
      <c r="CYI32" s="97"/>
      <c r="CYJ32" s="97"/>
      <c r="CYK32" s="97"/>
      <c r="CYL32" s="97"/>
      <c r="CYM32" s="97"/>
      <c r="CYN32" s="97"/>
      <c r="CYO32" s="97"/>
      <c r="CYP32" s="97"/>
      <c r="CYQ32" s="97"/>
      <c r="CYR32" s="97"/>
      <c r="CYS32" s="97"/>
      <c r="CYT32" s="97"/>
      <c r="CYU32" s="97"/>
      <c r="CYV32" s="97"/>
      <c r="CYW32" s="97"/>
      <c r="CYX32" s="97"/>
      <c r="CYY32" s="97"/>
      <c r="CYZ32" s="97"/>
      <c r="CZA32" s="97"/>
      <c r="CZB32" s="97"/>
      <c r="CZC32" s="97"/>
      <c r="CZD32" s="97"/>
      <c r="CZE32" s="97"/>
      <c r="CZF32" s="97"/>
      <c r="CZG32" s="97"/>
      <c r="CZH32" s="97"/>
      <c r="CZI32" s="97"/>
      <c r="CZJ32" s="97"/>
      <c r="CZK32" s="97"/>
      <c r="CZL32" s="97"/>
      <c r="CZM32" s="97"/>
      <c r="CZN32" s="97"/>
      <c r="CZO32" s="97"/>
      <c r="CZP32" s="97"/>
      <c r="CZQ32" s="97"/>
      <c r="CZR32" s="97"/>
      <c r="CZS32" s="97"/>
      <c r="CZT32" s="97"/>
      <c r="CZU32" s="97"/>
      <c r="CZV32" s="97"/>
      <c r="CZW32" s="97"/>
      <c r="CZX32" s="97"/>
      <c r="CZY32" s="97"/>
      <c r="CZZ32" s="97"/>
      <c r="DAA32" s="97"/>
      <c r="DAB32" s="97"/>
      <c r="DAC32" s="97"/>
      <c r="DAD32" s="97"/>
      <c r="DAE32" s="97"/>
      <c r="DAF32" s="97"/>
      <c r="DAG32" s="97"/>
      <c r="DAH32" s="97"/>
      <c r="DAI32" s="97"/>
      <c r="DAJ32" s="97"/>
      <c r="DAK32" s="97"/>
      <c r="DAL32" s="97"/>
      <c r="DAM32" s="97"/>
      <c r="DAN32" s="97"/>
      <c r="DAO32" s="97"/>
      <c r="DAP32" s="97"/>
      <c r="DAQ32" s="97"/>
      <c r="DAR32" s="97"/>
      <c r="DAS32" s="97"/>
      <c r="DAT32" s="97"/>
      <c r="DAU32" s="97"/>
      <c r="DAV32" s="97"/>
      <c r="DAW32" s="97"/>
      <c r="DAX32" s="97"/>
      <c r="DAY32" s="97"/>
      <c r="DAZ32" s="97"/>
      <c r="DBA32" s="97"/>
      <c r="DBB32" s="97"/>
      <c r="DBC32" s="97"/>
      <c r="DBD32" s="97"/>
      <c r="DBE32" s="97"/>
      <c r="DBF32" s="97"/>
      <c r="DBG32" s="97"/>
      <c r="DBH32" s="97"/>
      <c r="DBI32" s="97"/>
      <c r="DBJ32" s="97"/>
      <c r="DBK32" s="97"/>
      <c r="DBL32" s="97"/>
      <c r="DBM32" s="97"/>
      <c r="DBN32" s="97"/>
      <c r="DBO32" s="97"/>
      <c r="DBP32" s="97"/>
      <c r="DBQ32" s="97"/>
      <c r="DBR32" s="97"/>
      <c r="DBS32" s="97"/>
      <c r="DBT32" s="97"/>
      <c r="DBU32" s="97"/>
      <c r="DBV32" s="97"/>
      <c r="DBW32" s="97"/>
      <c r="DBX32" s="97"/>
      <c r="DBY32" s="97"/>
      <c r="DBZ32" s="97"/>
      <c r="DCA32" s="97"/>
      <c r="DCB32" s="97"/>
      <c r="DCC32" s="97"/>
      <c r="DCD32" s="97"/>
      <c r="DCE32" s="97"/>
      <c r="DCF32" s="97"/>
      <c r="DCG32" s="97"/>
      <c r="DCH32" s="97"/>
      <c r="DCI32" s="97"/>
      <c r="DCJ32" s="97"/>
      <c r="DCK32" s="97"/>
      <c r="DCL32" s="97"/>
      <c r="DCM32" s="97"/>
      <c r="DCN32" s="97"/>
      <c r="DCO32" s="97"/>
      <c r="DCP32" s="97"/>
      <c r="DCQ32" s="97"/>
      <c r="DCR32" s="97"/>
      <c r="DCS32" s="97"/>
      <c r="DCT32" s="97"/>
      <c r="DCU32" s="97"/>
      <c r="DCV32" s="97"/>
      <c r="DCW32" s="97"/>
      <c r="DCX32" s="97"/>
      <c r="DCY32" s="97"/>
      <c r="DCZ32" s="97"/>
      <c r="DDA32" s="97"/>
      <c r="DDB32" s="97"/>
      <c r="DDC32" s="97"/>
      <c r="DDD32" s="97"/>
      <c r="DDE32" s="97"/>
      <c r="DDF32" s="97"/>
      <c r="DDG32" s="97"/>
      <c r="DDH32" s="97"/>
      <c r="DDI32" s="97"/>
      <c r="DDJ32" s="97"/>
      <c r="DDK32" s="97"/>
      <c r="DDL32" s="97"/>
      <c r="DDM32" s="97"/>
      <c r="DDN32" s="97"/>
      <c r="DDO32" s="97"/>
      <c r="DDP32" s="97"/>
      <c r="DDQ32" s="97"/>
      <c r="DDR32" s="97"/>
      <c r="DDS32" s="97"/>
      <c r="DDT32" s="97"/>
      <c r="DDU32" s="97"/>
      <c r="DDV32" s="97"/>
      <c r="DDW32" s="97"/>
      <c r="DDX32" s="97"/>
      <c r="DDY32" s="97"/>
      <c r="DDZ32" s="97"/>
      <c r="DEA32" s="97"/>
      <c r="DEB32" s="97"/>
      <c r="DEC32" s="97"/>
      <c r="DED32" s="97"/>
      <c r="DEE32" s="97"/>
      <c r="DEF32" s="97"/>
      <c r="DEG32" s="97"/>
      <c r="DEH32" s="97"/>
      <c r="DEI32" s="97"/>
      <c r="DEJ32" s="97"/>
      <c r="DEK32" s="97"/>
      <c r="DEL32" s="97"/>
      <c r="DEM32" s="97"/>
      <c r="DEN32" s="97"/>
      <c r="DEO32" s="97"/>
      <c r="DEP32" s="97"/>
      <c r="DEQ32" s="97"/>
      <c r="DER32" s="97"/>
      <c r="DES32" s="97"/>
      <c r="DET32" s="97"/>
      <c r="DEU32" s="97"/>
      <c r="DEV32" s="97"/>
      <c r="DEW32" s="97"/>
      <c r="DEX32" s="97"/>
      <c r="DEY32" s="97"/>
      <c r="DEZ32" s="97"/>
      <c r="DFA32" s="97"/>
      <c r="DFB32" s="97"/>
      <c r="DFC32" s="97"/>
      <c r="DFD32" s="97"/>
      <c r="DFE32" s="97"/>
      <c r="DFF32" s="97"/>
      <c r="DFG32" s="97"/>
      <c r="DFH32" s="97"/>
      <c r="DFI32" s="97"/>
      <c r="DFJ32" s="97"/>
      <c r="DFK32" s="97"/>
      <c r="DFL32" s="97"/>
      <c r="DFM32" s="97"/>
      <c r="DFN32" s="97"/>
      <c r="DFO32" s="97"/>
      <c r="DFP32" s="97"/>
      <c r="DFQ32" s="97"/>
      <c r="DFR32" s="97"/>
      <c r="DFS32" s="97"/>
      <c r="DFT32" s="97"/>
      <c r="DFU32" s="97"/>
      <c r="DFV32" s="97"/>
      <c r="DFW32" s="97"/>
      <c r="DFX32" s="97"/>
      <c r="DFY32" s="97"/>
      <c r="DFZ32" s="97"/>
      <c r="DGA32" s="97"/>
      <c r="DGB32" s="97"/>
      <c r="DGC32" s="97"/>
      <c r="DGD32" s="97"/>
      <c r="DGE32" s="97"/>
      <c r="DGF32" s="97"/>
      <c r="DGG32" s="97"/>
      <c r="DGH32" s="97"/>
      <c r="DGI32" s="97"/>
      <c r="DGJ32" s="97"/>
      <c r="DGK32" s="97"/>
      <c r="DGL32" s="97"/>
      <c r="DGM32" s="97"/>
      <c r="DGN32" s="97"/>
      <c r="DGO32" s="97"/>
      <c r="DGP32" s="97"/>
      <c r="DGQ32" s="97"/>
      <c r="DGR32" s="97"/>
      <c r="DGS32" s="97"/>
      <c r="DGT32" s="97"/>
      <c r="DGU32" s="97"/>
      <c r="DGV32" s="97"/>
      <c r="DGW32" s="97"/>
      <c r="DGX32" s="97"/>
      <c r="DGY32" s="97"/>
      <c r="DGZ32" s="97"/>
      <c r="DHA32" s="97"/>
      <c r="DHB32" s="97"/>
      <c r="DHC32" s="97"/>
      <c r="DHD32" s="97"/>
      <c r="DHE32" s="97"/>
      <c r="DHF32" s="97"/>
      <c r="DHG32" s="97"/>
      <c r="DHH32" s="97"/>
      <c r="DHI32" s="97"/>
      <c r="DHJ32" s="97"/>
      <c r="DHK32" s="97"/>
      <c r="DHL32" s="97"/>
      <c r="DHM32" s="97"/>
      <c r="DHN32" s="97"/>
      <c r="DHO32" s="97"/>
      <c r="DHP32" s="97"/>
      <c r="DHQ32" s="97"/>
      <c r="DHR32" s="97"/>
      <c r="DHS32" s="97"/>
      <c r="DHT32" s="97"/>
      <c r="DHU32" s="97"/>
      <c r="DHV32" s="97"/>
      <c r="DHW32" s="97"/>
      <c r="DHX32" s="97"/>
      <c r="DHY32" s="97"/>
      <c r="DHZ32" s="97"/>
      <c r="DIA32" s="97"/>
      <c r="DIB32" s="97"/>
      <c r="DIC32" s="97"/>
      <c r="DID32" s="97"/>
      <c r="DIE32" s="97"/>
      <c r="DIF32" s="97"/>
      <c r="DIG32" s="97"/>
      <c r="DIH32" s="97"/>
      <c r="DII32" s="97"/>
      <c r="DIJ32" s="97"/>
      <c r="DIK32" s="97"/>
      <c r="DIL32" s="97"/>
      <c r="DIM32" s="97"/>
      <c r="DIN32" s="97"/>
      <c r="DIO32" s="97"/>
      <c r="DIP32" s="97"/>
      <c r="DIQ32" s="97"/>
      <c r="DIR32" s="97"/>
      <c r="DIS32" s="97"/>
      <c r="DIT32" s="97"/>
      <c r="DIU32" s="97"/>
      <c r="DIV32" s="97"/>
      <c r="DIW32" s="97"/>
      <c r="DIX32" s="97"/>
      <c r="DIY32" s="97"/>
      <c r="DIZ32" s="97"/>
      <c r="DJA32" s="97"/>
      <c r="DJB32" s="97"/>
      <c r="DJC32" s="97"/>
      <c r="DJD32" s="97"/>
      <c r="DJE32" s="97"/>
      <c r="DJF32" s="97"/>
      <c r="DJG32" s="97"/>
      <c r="DJH32" s="97"/>
      <c r="DJI32" s="97"/>
      <c r="DJJ32" s="97"/>
      <c r="DJK32" s="97"/>
      <c r="DJL32" s="97"/>
      <c r="DJM32" s="97"/>
      <c r="DJN32" s="97"/>
      <c r="DJO32" s="97"/>
      <c r="DJP32" s="97"/>
      <c r="DJQ32" s="97"/>
      <c r="DJR32" s="97"/>
      <c r="DJS32" s="97"/>
      <c r="DJT32" s="97"/>
      <c r="DJU32" s="97"/>
      <c r="DJV32" s="97"/>
      <c r="DJW32" s="97"/>
      <c r="DJX32" s="97"/>
      <c r="DJY32" s="97"/>
      <c r="DJZ32" s="97"/>
      <c r="DKA32" s="97"/>
      <c r="DKB32" s="97"/>
      <c r="DKC32" s="97"/>
      <c r="DKD32" s="97"/>
      <c r="DKE32" s="97"/>
      <c r="DKF32" s="97"/>
      <c r="DKG32" s="97"/>
      <c r="DKH32" s="97"/>
      <c r="DKI32" s="97"/>
      <c r="DKJ32" s="97"/>
      <c r="DKK32" s="97"/>
      <c r="DKL32" s="97"/>
      <c r="DKM32" s="97"/>
      <c r="DKN32" s="97"/>
      <c r="DKO32" s="97"/>
      <c r="DKP32" s="97"/>
      <c r="DKQ32" s="97"/>
      <c r="DKR32" s="97"/>
      <c r="DKS32" s="97"/>
      <c r="DKT32" s="97"/>
      <c r="DKU32" s="97"/>
      <c r="DKV32" s="97"/>
      <c r="DKW32" s="97"/>
      <c r="DKX32" s="97"/>
      <c r="DKY32" s="97"/>
      <c r="DKZ32" s="97"/>
      <c r="DLA32" s="97"/>
      <c r="DLB32" s="97"/>
      <c r="DLC32" s="97"/>
      <c r="DLD32" s="97"/>
      <c r="DLE32" s="97"/>
      <c r="DLF32" s="97"/>
      <c r="DLG32" s="97"/>
      <c r="DLH32" s="97"/>
      <c r="DLI32" s="97"/>
      <c r="DLJ32" s="97"/>
      <c r="DLK32" s="97"/>
      <c r="DLL32" s="97"/>
      <c r="DLM32" s="97"/>
      <c r="DLN32" s="97"/>
      <c r="DLO32" s="97"/>
      <c r="DLP32" s="97"/>
      <c r="DLQ32" s="97"/>
      <c r="DLR32" s="97"/>
      <c r="DLS32" s="97"/>
      <c r="DLT32" s="97"/>
      <c r="DLU32" s="97"/>
      <c r="DLV32" s="97"/>
      <c r="DLW32" s="97"/>
      <c r="DLX32" s="97"/>
      <c r="DLY32" s="97"/>
      <c r="DLZ32" s="97"/>
      <c r="DMA32" s="97"/>
      <c r="DMB32" s="97"/>
      <c r="DMC32" s="97"/>
      <c r="DMD32" s="97"/>
      <c r="DME32" s="97"/>
      <c r="DMF32" s="97"/>
      <c r="DMG32" s="97"/>
      <c r="DMH32" s="97"/>
      <c r="DMI32" s="97"/>
      <c r="DMJ32" s="97"/>
      <c r="DMK32" s="97"/>
      <c r="DML32" s="97"/>
      <c r="DMM32" s="97"/>
      <c r="DMN32" s="97"/>
      <c r="DMO32" s="97"/>
      <c r="DMP32" s="97"/>
      <c r="DMQ32" s="97"/>
      <c r="DMR32" s="97"/>
      <c r="DMS32" s="97"/>
      <c r="DMT32" s="97"/>
      <c r="DMU32" s="97"/>
      <c r="DMV32" s="97"/>
      <c r="DMW32" s="97"/>
      <c r="DMX32" s="97"/>
      <c r="DMY32" s="97"/>
      <c r="DMZ32" s="97"/>
      <c r="DNA32" s="97"/>
      <c r="DNB32" s="97"/>
      <c r="DNC32" s="97"/>
      <c r="DND32" s="97"/>
      <c r="DNE32" s="97"/>
      <c r="DNF32" s="97"/>
      <c r="DNG32" s="97"/>
      <c r="DNH32" s="97"/>
      <c r="DNI32" s="97"/>
      <c r="DNJ32" s="97"/>
      <c r="DNK32" s="97"/>
      <c r="DNL32" s="97"/>
      <c r="DNM32" s="97"/>
      <c r="DNN32" s="97"/>
      <c r="DNO32" s="97"/>
      <c r="DNP32" s="97"/>
      <c r="DNQ32" s="97"/>
      <c r="DNR32" s="97"/>
      <c r="DNS32" s="97"/>
      <c r="DNT32" s="97"/>
      <c r="DNU32" s="97"/>
      <c r="DNV32" s="97"/>
      <c r="DNW32" s="97"/>
      <c r="DNX32" s="97"/>
      <c r="DNY32" s="97"/>
      <c r="DNZ32" s="97"/>
      <c r="DOA32" s="97"/>
      <c r="DOB32" s="97"/>
      <c r="DOC32" s="97"/>
      <c r="DOD32" s="97"/>
      <c r="DOE32" s="97"/>
      <c r="DOF32" s="97"/>
      <c r="DOG32" s="97"/>
      <c r="DOH32" s="97"/>
      <c r="DOI32" s="97"/>
      <c r="DOJ32" s="97"/>
      <c r="DOK32" s="97"/>
      <c r="DOL32" s="97"/>
      <c r="DOM32" s="97"/>
      <c r="DON32" s="97"/>
      <c r="DOO32" s="97"/>
      <c r="DOP32" s="97"/>
      <c r="DOQ32" s="97"/>
      <c r="DOR32" s="97"/>
      <c r="DOS32" s="97"/>
      <c r="DOT32" s="97"/>
      <c r="DOU32" s="97"/>
      <c r="DOV32" s="97"/>
      <c r="DOW32" s="97"/>
      <c r="DOX32" s="97"/>
      <c r="DOY32" s="97"/>
      <c r="DOZ32" s="97"/>
      <c r="DPA32" s="97"/>
      <c r="DPB32" s="97"/>
      <c r="DPC32" s="97"/>
      <c r="DPD32" s="97"/>
      <c r="DPE32" s="97"/>
      <c r="DPF32" s="97"/>
      <c r="DPG32" s="97"/>
      <c r="DPH32" s="97"/>
      <c r="DPI32" s="97"/>
      <c r="DPJ32" s="97"/>
      <c r="DPK32" s="97"/>
      <c r="DPL32" s="97"/>
      <c r="DPM32" s="97"/>
      <c r="DPN32" s="97"/>
      <c r="DPO32" s="97"/>
      <c r="DPP32" s="97"/>
      <c r="DPQ32" s="97"/>
      <c r="DPR32" s="97"/>
      <c r="DPS32" s="97"/>
      <c r="DPT32" s="97"/>
      <c r="DPU32" s="97"/>
      <c r="DPV32" s="97"/>
      <c r="DPW32" s="97"/>
      <c r="DPX32" s="97"/>
      <c r="DPY32" s="97"/>
      <c r="DPZ32" s="97"/>
      <c r="DQA32" s="97"/>
      <c r="DQB32" s="97"/>
      <c r="DQC32" s="97"/>
      <c r="DQD32" s="97"/>
      <c r="DQE32" s="97"/>
      <c r="DQF32" s="97"/>
      <c r="DQG32" s="97"/>
      <c r="DQH32" s="97"/>
      <c r="DQI32" s="97"/>
      <c r="DQJ32" s="97"/>
      <c r="DQK32" s="97"/>
      <c r="DQL32" s="97"/>
      <c r="DQM32" s="97"/>
      <c r="DQN32" s="97"/>
      <c r="DQO32" s="97"/>
      <c r="DQP32" s="97"/>
      <c r="DQQ32" s="97"/>
      <c r="DQR32" s="97"/>
      <c r="DQS32" s="97"/>
      <c r="DQT32" s="97"/>
      <c r="DQU32" s="97"/>
      <c r="DQV32" s="97"/>
      <c r="DQW32" s="97"/>
      <c r="DQX32" s="97"/>
      <c r="DQY32" s="97"/>
      <c r="DQZ32" s="97"/>
      <c r="DRA32" s="97"/>
      <c r="DRB32" s="97"/>
      <c r="DRC32" s="97"/>
      <c r="DRD32" s="97"/>
      <c r="DRE32" s="97"/>
      <c r="DRF32" s="97"/>
      <c r="DRG32" s="97"/>
      <c r="DRH32" s="97"/>
      <c r="DRI32" s="97"/>
      <c r="DRJ32" s="97"/>
      <c r="DRK32" s="97"/>
      <c r="DRL32" s="97"/>
      <c r="DRM32" s="97"/>
      <c r="DRN32" s="97"/>
      <c r="DRO32" s="97"/>
      <c r="DRP32" s="97"/>
      <c r="DRQ32" s="97"/>
      <c r="DRR32" s="97"/>
      <c r="DRS32" s="97"/>
      <c r="DRT32" s="97"/>
      <c r="DRU32" s="97"/>
      <c r="DRV32" s="97"/>
      <c r="DRW32" s="97"/>
      <c r="DRX32" s="97"/>
      <c r="DRY32" s="97"/>
      <c r="DRZ32" s="97"/>
      <c r="DSA32" s="97"/>
      <c r="DSB32" s="97"/>
      <c r="DSC32" s="97"/>
      <c r="DSD32" s="97"/>
      <c r="DSE32" s="97"/>
      <c r="DSF32" s="97"/>
      <c r="DSG32" s="97"/>
      <c r="DSH32" s="97"/>
      <c r="DSI32" s="97"/>
      <c r="DSJ32" s="97"/>
      <c r="DSK32" s="97"/>
      <c r="DSL32" s="97"/>
      <c r="DSM32" s="97"/>
      <c r="DSN32" s="97"/>
      <c r="DSO32" s="97"/>
      <c r="DSP32" s="97"/>
      <c r="DSQ32" s="97"/>
      <c r="DSR32" s="97"/>
      <c r="DSS32" s="97"/>
      <c r="DST32" s="97"/>
      <c r="DSU32" s="97"/>
      <c r="DSV32" s="97"/>
      <c r="DSW32" s="97"/>
      <c r="DSX32" s="97"/>
      <c r="DSY32" s="97"/>
      <c r="DSZ32" s="97"/>
      <c r="DTA32" s="97"/>
      <c r="DTB32" s="97"/>
      <c r="DTC32" s="97"/>
      <c r="DTD32" s="97"/>
      <c r="DTE32" s="97"/>
      <c r="DTF32" s="97"/>
      <c r="DTG32" s="97"/>
      <c r="DTH32" s="97"/>
      <c r="DTI32" s="97"/>
      <c r="DTJ32" s="97"/>
      <c r="DTK32" s="97"/>
      <c r="DTL32" s="97"/>
      <c r="DTM32" s="97"/>
      <c r="DTN32" s="97"/>
      <c r="DTO32" s="97"/>
      <c r="DTP32" s="97"/>
      <c r="DTQ32" s="97"/>
      <c r="DTR32" s="97"/>
      <c r="DTS32" s="97"/>
      <c r="DTT32" s="97"/>
      <c r="DTU32" s="97"/>
      <c r="DTV32" s="97"/>
      <c r="DTW32" s="97"/>
      <c r="DTX32" s="97"/>
      <c r="DTY32" s="97"/>
      <c r="DTZ32" s="97"/>
      <c r="DUA32" s="97"/>
      <c r="DUB32" s="97"/>
      <c r="DUC32" s="97"/>
      <c r="DUD32" s="97"/>
      <c r="DUE32" s="97"/>
      <c r="DUF32" s="97"/>
      <c r="DUG32" s="97"/>
      <c r="DUH32" s="97"/>
      <c r="DUI32" s="97"/>
      <c r="DUJ32" s="97"/>
      <c r="DUK32" s="97"/>
      <c r="DUL32" s="97"/>
      <c r="DUM32" s="97"/>
      <c r="DUN32" s="97"/>
      <c r="DUO32" s="97"/>
      <c r="DUP32" s="97"/>
      <c r="DUQ32" s="97"/>
      <c r="DUR32" s="97"/>
      <c r="DUS32" s="97"/>
      <c r="DUT32" s="97"/>
      <c r="DUU32" s="97"/>
      <c r="DUV32" s="97"/>
      <c r="DUW32" s="97"/>
      <c r="DUX32" s="97"/>
      <c r="DUY32" s="97"/>
      <c r="DUZ32" s="97"/>
      <c r="DVA32" s="97"/>
      <c r="DVB32" s="97"/>
      <c r="DVC32" s="97"/>
      <c r="DVD32" s="97"/>
      <c r="DVE32" s="97"/>
      <c r="DVF32" s="97"/>
      <c r="DVG32" s="97"/>
      <c r="DVH32" s="97"/>
      <c r="DVI32" s="97"/>
      <c r="DVJ32" s="97"/>
      <c r="DVK32" s="97"/>
      <c r="DVL32" s="97"/>
      <c r="DVM32" s="97"/>
      <c r="DVN32" s="97"/>
      <c r="DVO32" s="97"/>
      <c r="DVP32" s="97"/>
      <c r="DVQ32" s="97"/>
      <c r="DVR32" s="97"/>
      <c r="DVS32" s="97"/>
      <c r="DVT32" s="97"/>
      <c r="DVU32" s="97"/>
      <c r="DVV32" s="97"/>
      <c r="DVW32" s="97"/>
      <c r="DVX32" s="97"/>
      <c r="DVY32" s="97"/>
      <c r="DVZ32" s="97"/>
      <c r="DWA32" s="97"/>
      <c r="DWB32" s="97"/>
      <c r="DWC32" s="97"/>
      <c r="DWD32" s="97"/>
      <c r="DWE32" s="97"/>
      <c r="DWF32" s="97"/>
      <c r="DWG32" s="97"/>
      <c r="DWH32" s="97"/>
      <c r="DWI32" s="97"/>
      <c r="DWJ32" s="97"/>
      <c r="DWK32" s="97"/>
      <c r="DWL32" s="97"/>
      <c r="DWM32" s="97"/>
      <c r="DWN32" s="97"/>
      <c r="DWO32" s="97"/>
      <c r="DWP32" s="97"/>
      <c r="DWQ32" s="97"/>
      <c r="DWR32" s="97"/>
      <c r="DWS32" s="97"/>
      <c r="DWT32" s="97"/>
      <c r="DWU32" s="97"/>
      <c r="DWV32" s="97"/>
      <c r="DWW32" s="97"/>
      <c r="DWX32" s="97"/>
      <c r="DWY32" s="97"/>
      <c r="DWZ32" s="97"/>
      <c r="DXA32" s="97"/>
      <c r="DXB32" s="97"/>
      <c r="DXC32" s="97"/>
      <c r="DXD32" s="97"/>
      <c r="DXE32" s="97"/>
      <c r="DXF32" s="97"/>
      <c r="DXG32" s="97"/>
      <c r="DXH32" s="97"/>
      <c r="DXI32" s="97"/>
      <c r="DXJ32" s="97"/>
      <c r="DXK32" s="97"/>
      <c r="DXL32" s="97"/>
      <c r="DXM32" s="97"/>
      <c r="DXN32" s="97"/>
      <c r="DXO32" s="97"/>
      <c r="DXP32" s="97"/>
      <c r="DXQ32" s="97"/>
      <c r="DXR32" s="97"/>
      <c r="DXS32" s="97"/>
      <c r="DXT32" s="97"/>
      <c r="DXU32" s="97"/>
      <c r="DXV32" s="97"/>
      <c r="DXW32" s="97"/>
      <c r="DXX32" s="97"/>
      <c r="DXY32" s="97"/>
      <c r="DXZ32" s="97"/>
      <c r="DYA32" s="97"/>
      <c r="DYB32" s="97"/>
      <c r="DYC32" s="97"/>
      <c r="DYD32" s="97"/>
      <c r="DYE32" s="97"/>
      <c r="DYF32" s="97"/>
      <c r="DYG32" s="97"/>
      <c r="DYH32" s="97"/>
      <c r="DYI32" s="97"/>
      <c r="DYJ32" s="97"/>
      <c r="DYK32" s="97"/>
      <c r="DYL32" s="97"/>
      <c r="DYM32" s="97"/>
      <c r="DYN32" s="97"/>
      <c r="DYO32" s="97"/>
      <c r="DYP32" s="97"/>
      <c r="DYQ32" s="97"/>
      <c r="DYR32" s="97"/>
      <c r="DYS32" s="97"/>
      <c r="DYT32" s="97"/>
      <c r="DYU32" s="97"/>
      <c r="DYV32" s="97"/>
      <c r="DYW32" s="97"/>
      <c r="DYX32" s="97"/>
      <c r="DYY32" s="97"/>
      <c r="DYZ32" s="97"/>
      <c r="DZA32" s="97"/>
      <c r="DZB32" s="97"/>
      <c r="DZC32" s="97"/>
      <c r="DZD32" s="97"/>
      <c r="DZE32" s="97"/>
      <c r="DZF32" s="97"/>
      <c r="DZG32" s="97"/>
      <c r="DZH32" s="97"/>
      <c r="DZI32" s="97"/>
      <c r="DZJ32" s="97"/>
      <c r="DZK32" s="97"/>
      <c r="DZL32" s="97"/>
      <c r="DZM32" s="97"/>
      <c r="DZN32" s="97"/>
      <c r="DZO32" s="97"/>
      <c r="DZP32" s="97"/>
      <c r="DZQ32" s="97"/>
      <c r="DZR32" s="97"/>
      <c r="DZS32" s="97"/>
      <c r="DZT32" s="97"/>
      <c r="DZU32" s="97"/>
      <c r="DZV32" s="97"/>
      <c r="DZW32" s="97"/>
      <c r="DZX32" s="97"/>
      <c r="DZY32" s="97"/>
      <c r="DZZ32" s="97"/>
      <c r="EAA32" s="97"/>
      <c r="EAB32" s="97"/>
      <c r="EAC32" s="97"/>
      <c r="EAD32" s="97"/>
      <c r="EAE32" s="97"/>
      <c r="EAF32" s="97"/>
      <c r="EAG32" s="97"/>
      <c r="EAH32" s="97"/>
      <c r="EAI32" s="97"/>
      <c r="EAJ32" s="97"/>
      <c r="EAK32" s="97"/>
      <c r="EAL32" s="97"/>
      <c r="EAM32" s="97"/>
      <c r="EAN32" s="97"/>
      <c r="EAO32" s="97"/>
      <c r="EAP32" s="97"/>
      <c r="EAQ32" s="97"/>
      <c r="EAR32" s="97"/>
      <c r="EAS32" s="97"/>
      <c r="EAT32" s="97"/>
      <c r="EAU32" s="97"/>
      <c r="EAV32" s="97"/>
      <c r="EAW32" s="97"/>
      <c r="EAX32" s="97"/>
      <c r="EAY32" s="97"/>
      <c r="EAZ32" s="97"/>
      <c r="EBA32" s="97"/>
      <c r="EBB32" s="97"/>
      <c r="EBC32" s="97"/>
      <c r="EBD32" s="97"/>
      <c r="EBE32" s="97"/>
      <c r="EBF32" s="97"/>
      <c r="EBG32" s="97"/>
      <c r="EBH32" s="97"/>
      <c r="EBI32" s="97"/>
      <c r="EBJ32" s="97"/>
      <c r="EBK32" s="97"/>
      <c r="EBL32" s="97"/>
      <c r="EBM32" s="97"/>
      <c r="EBN32" s="97"/>
      <c r="EBO32" s="97"/>
      <c r="EBP32" s="97"/>
      <c r="EBQ32" s="97"/>
      <c r="EBR32" s="97"/>
      <c r="EBS32" s="97"/>
      <c r="EBT32" s="97"/>
      <c r="EBU32" s="97"/>
      <c r="EBV32" s="97"/>
      <c r="EBW32" s="97"/>
      <c r="EBX32" s="97"/>
      <c r="EBY32" s="97"/>
      <c r="EBZ32" s="97"/>
      <c r="ECA32" s="97"/>
      <c r="ECB32" s="97"/>
      <c r="ECC32" s="97"/>
      <c r="ECD32" s="97"/>
      <c r="ECE32" s="97"/>
      <c r="ECF32" s="97"/>
      <c r="ECG32" s="97"/>
      <c r="ECH32" s="97"/>
      <c r="ECI32" s="97"/>
      <c r="ECJ32" s="97"/>
      <c r="ECK32" s="97"/>
      <c r="ECL32" s="97"/>
      <c r="ECM32" s="97"/>
      <c r="ECN32" s="97"/>
      <c r="ECO32" s="97"/>
      <c r="ECP32" s="97"/>
      <c r="ECQ32" s="97"/>
      <c r="ECR32" s="97"/>
      <c r="ECS32" s="97"/>
      <c r="ECT32" s="97"/>
      <c r="ECU32" s="97"/>
      <c r="ECV32" s="97"/>
      <c r="ECW32" s="97"/>
      <c r="ECX32" s="97"/>
      <c r="ECY32" s="97"/>
      <c r="ECZ32" s="97"/>
      <c r="EDA32" s="97"/>
      <c r="EDB32" s="97"/>
      <c r="EDC32" s="97"/>
      <c r="EDD32" s="97"/>
      <c r="EDE32" s="97"/>
      <c r="EDF32" s="97"/>
      <c r="EDG32" s="97"/>
      <c r="EDH32" s="97"/>
      <c r="EDI32" s="97"/>
      <c r="EDJ32" s="97"/>
      <c r="EDK32" s="97"/>
      <c r="EDL32" s="97"/>
      <c r="EDM32" s="97"/>
      <c r="EDN32" s="97"/>
      <c r="EDO32" s="97"/>
      <c r="EDP32" s="97"/>
      <c r="EDQ32" s="97"/>
      <c r="EDR32" s="97"/>
      <c r="EDS32" s="97"/>
      <c r="EDT32" s="97"/>
      <c r="EDU32" s="97"/>
      <c r="EDV32" s="97"/>
      <c r="EDW32" s="97"/>
      <c r="EDX32" s="97"/>
      <c r="EDY32" s="97"/>
      <c r="EDZ32" s="97"/>
      <c r="EEA32" s="97"/>
      <c r="EEB32" s="97"/>
      <c r="EEC32" s="97"/>
      <c r="EED32" s="97"/>
      <c r="EEE32" s="97"/>
      <c r="EEF32" s="97"/>
      <c r="EEG32" s="97"/>
      <c r="EEH32" s="97"/>
      <c r="EEI32" s="97"/>
      <c r="EEJ32" s="97"/>
      <c r="EEK32" s="97"/>
      <c r="EEL32" s="97"/>
      <c r="EEM32" s="97"/>
      <c r="EEN32" s="97"/>
      <c r="EEO32" s="97"/>
      <c r="EEP32" s="97"/>
      <c r="EEQ32" s="97"/>
      <c r="EER32" s="97"/>
      <c r="EES32" s="97"/>
      <c r="EET32" s="97"/>
      <c r="EEU32" s="97"/>
      <c r="EEV32" s="97"/>
      <c r="EEW32" s="97"/>
      <c r="EEX32" s="97"/>
      <c r="EEY32" s="97"/>
      <c r="EEZ32" s="97"/>
      <c r="EFA32" s="97"/>
      <c r="EFB32" s="97"/>
      <c r="EFC32" s="97"/>
      <c r="EFD32" s="97"/>
      <c r="EFE32" s="97"/>
      <c r="EFF32" s="97"/>
      <c r="EFG32" s="97"/>
      <c r="EFH32" s="97"/>
      <c r="EFI32" s="97"/>
      <c r="EFJ32" s="97"/>
      <c r="EFK32" s="97"/>
      <c r="EFL32" s="97"/>
      <c r="EFM32" s="97"/>
      <c r="EFN32" s="97"/>
      <c r="EFO32" s="97"/>
      <c r="EFP32" s="97"/>
      <c r="EFQ32" s="97"/>
      <c r="EFR32" s="97"/>
      <c r="EFS32" s="97"/>
      <c r="EFT32" s="97"/>
      <c r="EFU32" s="97"/>
      <c r="EFV32" s="97"/>
      <c r="EFW32" s="97"/>
      <c r="EFX32" s="97"/>
      <c r="EFY32" s="97"/>
      <c r="EFZ32" s="97"/>
      <c r="EGA32" s="97"/>
      <c r="EGB32" s="97"/>
      <c r="EGC32" s="97"/>
      <c r="EGD32" s="97"/>
      <c r="EGE32" s="97"/>
      <c r="EGF32" s="97"/>
      <c r="EGG32" s="97"/>
      <c r="EGH32" s="97"/>
      <c r="EGI32" s="97"/>
      <c r="EGJ32" s="97"/>
      <c r="EGK32" s="97"/>
      <c r="EGL32" s="97"/>
      <c r="EGM32" s="97"/>
      <c r="EGN32" s="97"/>
      <c r="EGO32" s="97"/>
      <c r="EGP32" s="97"/>
      <c r="EGQ32" s="97"/>
      <c r="EGR32" s="97"/>
      <c r="EGS32" s="97"/>
      <c r="EGT32" s="97"/>
      <c r="EGU32" s="97"/>
      <c r="EGV32" s="97"/>
      <c r="EGW32" s="97"/>
      <c r="EGX32" s="97"/>
      <c r="EGY32" s="97"/>
      <c r="EGZ32" s="97"/>
      <c r="EHA32" s="97"/>
      <c r="EHB32" s="97"/>
      <c r="EHC32" s="97"/>
      <c r="EHD32" s="97"/>
      <c r="EHE32" s="97"/>
      <c r="EHF32" s="97"/>
      <c r="EHG32" s="97"/>
      <c r="EHH32" s="97"/>
      <c r="EHI32" s="97"/>
      <c r="EHJ32" s="97"/>
      <c r="EHK32" s="97"/>
      <c r="EHL32" s="97"/>
      <c r="EHM32" s="97"/>
      <c r="EHN32" s="97"/>
      <c r="EHO32" s="97"/>
      <c r="EHP32" s="97"/>
      <c r="EHQ32" s="97"/>
      <c r="EHR32" s="97"/>
      <c r="EHS32" s="97"/>
      <c r="EHT32" s="97"/>
      <c r="EHU32" s="97"/>
      <c r="EHV32" s="97"/>
      <c r="EHW32" s="97"/>
      <c r="EHX32" s="97"/>
      <c r="EHY32" s="97"/>
      <c r="EHZ32" s="97"/>
      <c r="EIA32" s="97"/>
      <c r="EIB32" s="97"/>
      <c r="EIC32" s="97"/>
      <c r="EID32" s="97"/>
      <c r="EIE32" s="97"/>
      <c r="EIF32" s="97"/>
      <c r="EIG32" s="97"/>
      <c r="EIH32" s="97"/>
      <c r="EII32" s="97"/>
      <c r="EIJ32" s="97"/>
      <c r="EIK32" s="97"/>
      <c r="EIL32" s="97"/>
      <c r="EIM32" s="97"/>
      <c r="EIN32" s="97"/>
      <c r="EIO32" s="97"/>
      <c r="EIP32" s="97"/>
      <c r="EIQ32" s="97"/>
      <c r="EIR32" s="97"/>
      <c r="EIS32" s="97"/>
      <c r="EIT32" s="97"/>
      <c r="EIU32" s="97"/>
      <c r="EIV32" s="97"/>
      <c r="EIW32" s="97"/>
      <c r="EIX32" s="97"/>
      <c r="EIY32" s="97"/>
      <c r="EIZ32" s="97"/>
      <c r="EJA32" s="97"/>
      <c r="EJB32" s="97"/>
      <c r="EJC32" s="97"/>
      <c r="EJD32" s="97"/>
      <c r="EJE32" s="97"/>
      <c r="EJF32" s="97"/>
      <c r="EJG32" s="97"/>
      <c r="EJH32" s="97"/>
      <c r="EJI32" s="97"/>
      <c r="EJJ32" s="97"/>
      <c r="EJK32" s="97"/>
      <c r="EJL32" s="97"/>
      <c r="EJM32" s="97"/>
      <c r="EJN32" s="97"/>
      <c r="EJO32" s="97"/>
      <c r="EJP32" s="97"/>
      <c r="EJQ32" s="97"/>
      <c r="EJR32" s="97"/>
      <c r="EJS32" s="97"/>
      <c r="EJT32" s="97"/>
      <c r="EJU32" s="97"/>
      <c r="EJV32" s="97"/>
      <c r="EJW32" s="97"/>
      <c r="EJX32" s="97"/>
      <c r="EJY32" s="97"/>
      <c r="EJZ32" s="97"/>
      <c r="EKA32" s="97"/>
      <c r="EKB32" s="97"/>
      <c r="EKC32" s="97"/>
      <c r="EKD32" s="97"/>
      <c r="EKE32" s="97"/>
      <c r="EKF32" s="97"/>
      <c r="EKG32" s="97"/>
      <c r="EKH32" s="97"/>
      <c r="EKI32" s="97"/>
      <c r="EKJ32" s="97"/>
      <c r="EKK32" s="97"/>
      <c r="EKL32" s="97"/>
      <c r="EKM32" s="97"/>
      <c r="EKN32" s="97"/>
      <c r="EKO32" s="97"/>
      <c r="EKP32" s="97"/>
      <c r="EKQ32" s="97"/>
      <c r="EKR32" s="97"/>
      <c r="EKS32" s="97"/>
      <c r="EKT32" s="97"/>
      <c r="EKU32" s="97"/>
      <c r="EKV32" s="97"/>
      <c r="EKW32" s="97"/>
      <c r="EKX32" s="97"/>
      <c r="EKY32" s="97"/>
      <c r="EKZ32" s="97"/>
      <c r="ELA32" s="97"/>
      <c r="ELB32" s="97"/>
      <c r="ELC32" s="97"/>
      <c r="ELD32" s="97"/>
      <c r="ELE32" s="97"/>
      <c r="ELF32" s="97"/>
      <c r="ELG32" s="97"/>
      <c r="ELH32" s="97"/>
      <c r="ELI32" s="97"/>
      <c r="ELJ32" s="97"/>
      <c r="ELK32" s="97"/>
      <c r="ELL32" s="97"/>
      <c r="ELM32" s="97"/>
      <c r="ELN32" s="97"/>
      <c r="ELO32" s="97"/>
      <c r="ELP32" s="97"/>
      <c r="ELQ32" s="97"/>
      <c r="ELR32" s="97"/>
      <c r="ELS32" s="97"/>
      <c r="ELT32" s="97"/>
      <c r="ELU32" s="97"/>
      <c r="ELV32" s="97"/>
      <c r="ELW32" s="97"/>
      <c r="ELX32" s="97"/>
      <c r="ELY32" s="97"/>
      <c r="ELZ32" s="97"/>
      <c r="EMA32" s="97"/>
      <c r="EMB32" s="97"/>
      <c r="EMC32" s="97"/>
      <c r="EMD32" s="97"/>
      <c r="EME32" s="97"/>
      <c r="EMF32" s="97"/>
      <c r="EMG32" s="97"/>
      <c r="EMH32" s="97"/>
      <c r="EMI32" s="97"/>
      <c r="EMJ32" s="97"/>
      <c r="EMK32" s="97"/>
      <c r="EML32" s="97"/>
      <c r="EMM32" s="97"/>
      <c r="EMN32" s="97"/>
      <c r="EMO32" s="97"/>
      <c r="EMP32" s="97"/>
      <c r="EMQ32" s="97"/>
      <c r="EMR32" s="97"/>
      <c r="EMS32" s="97"/>
      <c r="EMT32" s="97"/>
      <c r="EMU32" s="97"/>
      <c r="EMV32" s="97"/>
      <c r="EMW32" s="97"/>
      <c r="EMX32" s="97"/>
      <c r="EMY32" s="97"/>
      <c r="EMZ32" s="97"/>
      <c r="ENA32" s="97"/>
      <c r="ENB32" s="97"/>
      <c r="ENC32" s="97"/>
      <c r="END32" s="97"/>
      <c r="ENE32" s="97"/>
      <c r="ENF32" s="97"/>
      <c r="ENG32" s="97"/>
      <c r="ENH32" s="97"/>
      <c r="ENI32" s="97"/>
      <c r="ENJ32" s="97"/>
      <c r="ENK32" s="97"/>
      <c r="ENL32" s="97"/>
      <c r="ENM32" s="97"/>
      <c r="ENN32" s="97"/>
      <c r="ENO32" s="97"/>
      <c r="ENP32" s="97"/>
      <c r="ENQ32" s="97"/>
      <c r="ENR32" s="97"/>
      <c r="ENS32" s="97"/>
      <c r="ENT32" s="97"/>
      <c r="ENU32" s="97"/>
      <c r="ENV32" s="97"/>
      <c r="ENW32" s="97"/>
      <c r="ENX32" s="97"/>
      <c r="ENY32" s="97"/>
      <c r="ENZ32" s="97"/>
      <c r="EOA32" s="97"/>
      <c r="EOB32" s="97"/>
      <c r="EOC32" s="97"/>
      <c r="EOD32" s="97"/>
      <c r="EOE32" s="97"/>
      <c r="EOF32" s="97"/>
      <c r="EOG32" s="97"/>
      <c r="EOH32" s="97"/>
      <c r="EOI32" s="97"/>
      <c r="EOJ32" s="97"/>
      <c r="EOK32" s="97"/>
      <c r="EOL32" s="97"/>
      <c r="EOM32" s="97"/>
      <c r="EON32" s="97"/>
      <c r="EOO32" s="97"/>
      <c r="EOP32" s="97"/>
      <c r="EOQ32" s="97"/>
      <c r="EOR32" s="97"/>
      <c r="EOS32" s="97"/>
      <c r="EOT32" s="97"/>
      <c r="EOU32" s="97"/>
      <c r="EOV32" s="97"/>
      <c r="EOW32" s="97"/>
      <c r="EOX32" s="97"/>
      <c r="EOY32" s="97"/>
      <c r="EOZ32" s="97"/>
      <c r="EPA32" s="97"/>
      <c r="EPB32" s="97"/>
      <c r="EPC32" s="97"/>
      <c r="EPD32" s="97"/>
      <c r="EPE32" s="97"/>
      <c r="EPF32" s="97"/>
      <c r="EPG32" s="97"/>
      <c r="EPH32" s="97"/>
      <c r="EPI32" s="97"/>
      <c r="EPJ32" s="97"/>
      <c r="EPK32" s="97"/>
      <c r="EPL32" s="97"/>
      <c r="EPM32" s="97"/>
      <c r="EPN32" s="97"/>
      <c r="EPO32" s="97"/>
      <c r="EPP32" s="97"/>
      <c r="EPQ32" s="97"/>
      <c r="EPR32" s="97"/>
      <c r="EPS32" s="97"/>
      <c r="EPT32" s="97"/>
      <c r="EPU32" s="97"/>
      <c r="EPV32" s="97"/>
      <c r="EPW32" s="97"/>
      <c r="EPX32" s="97"/>
      <c r="EPY32" s="97"/>
      <c r="EPZ32" s="97"/>
      <c r="EQA32" s="97"/>
      <c r="EQB32" s="97"/>
      <c r="EQC32" s="97"/>
      <c r="EQD32" s="97"/>
      <c r="EQE32" s="97"/>
      <c r="EQF32" s="97"/>
      <c r="EQG32" s="97"/>
      <c r="EQH32" s="97"/>
      <c r="EQI32" s="97"/>
      <c r="EQJ32" s="97"/>
      <c r="EQK32" s="97"/>
      <c r="EQL32" s="97"/>
      <c r="EQM32" s="97"/>
      <c r="EQN32" s="97"/>
      <c r="EQO32" s="97"/>
      <c r="EQP32" s="97"/>
      <c r="EQQ32" s="97"/>
      <c r="EQR32" s="97"/>
      <c r="EQS32" s="97"/>
      <c r="EQT32" s="97"/>
      <c r="EQU32" s="97"/>
      <c r="EQV32" s="97"/>
      <c r="EQW32" s="97"/>
      <c r="EQX32" s="97"/>
      <c r="EQY32" s="97"/>
      <c r="EQZ32" s="97"/>
      <c r="ERA32" s="97"/>
      <c r="ERB32" s="97"/>
      <c r="ERC32" s="97"/>
      <c r="ERD32" s="97"/>
      <c r="ERE32" s="97"/>
      <c r="ERF32" s="97"/>
      <c r="ERG32" s="97"/>
      <c r="ERH32" s="97"/>
      <c r="ERI32" s="97"/>
      <c r="ERJ32" s="97"/>
      <c r="ERK32" s="97"/>
      <c r="ERL32" s="97"/>
      <c r="ERM32" s="97"/>
      <c r="ERN32" s="97"/>
      <c r="ERO32" s="97"/>
      <c r="ERP32" s="97"/>
      <c r="ERQ32" s="97"/>
      <c r="ERR32" s="97"/>
      <c r="ERS32" s="97"/>
      <c r="ERT32" s="97"/>
      <c r="ERU32" s="97"/>
      <c r="ERV32" s="97"/>
      <c r="ERW32" s="97"/>
      <c r="ERX32" s="97"/>
      <c r="ERY32" s="97"/>
      <c r="ERZ32" s="97"/>
      <c r="ESA32" s="97"/>
      <c r="ESB32" s="97"/>
      <c r="ESC32" s="97"/>
      <c r="ESD32" s="97"/>
      <c r="ESE32" s="97"/>
      <c r="ESF32" s="97"/>
      <c r="ESG32" s="97"/>
      <c r="ESH32" s="97"/>
      <c r="ESI32" s="97"/>
      <c r="ESJ32" s="97"/>
      <c r="ESK32" s="97"/>
      <c r="ESL32" s="97"/>
      <c r="ESM32" s="97"/>
      <c r="ESN32" s="97"/>
      <c r="ESO32" s="97"/>
      <c r="ESP32" s="97"/>
      <c r="ESQ32" s="97"/>
      <c r="ESR32" s="97"/>
      <c r="ESS32" s="97"/>
      <c r="EST32" s="97"/>
      <c r="ESU32" s="97"/>
      <c r="ESV32" s="97"/>
      <c r="ESW32" s="97"/>
      <c r="ESX32" s="97"/>
      <c r="ESY32" s="97"/>
      <c r="ESZ32" s="97"/>
      <c r="ETA32" s="97"/>
      <c r="ETB32" s="97"/>
      <c r="ETC32" s="97"/>
      <c r="ETD32" s="97"/>
      <c r="ETE32" s="97"/>
      <c r="ETF32" s="97"/>
      <c r="ETG32" s="97"/>
      <c r="ETH32" s="97"/>
      <c r="ETI32" s="97"/>
      <c r="ETJ32" s="97"/>
      <c r="ETK32" s="97"/>
      <c r="ETL32" s="97"/>
      <c r="ETM32" s="97"/>
      <c r="ETN32" s="97"/>
      <c r="ETO32" s="97"/>
      <c r="ETP32" s="97"/>
      <c r="ETQ32" s="97"/>
      <c r="ETR32" s="97"/>
      <c r="ETS32" s="97"/>
      <c r="ETT32" s="97"/>
      <c r="ETU32" s="97"/>
      <c r="ETV32" s="97"/>
      <c r="ETW32" s="97"/>
      <c r="ETX32" s="97"/>
      <c r="ETY32" s="97"/>
      <c r="ETZ32" s="97"/>
      <c r="EUA32" s="97"/>
      <c r="EUB32" s="97"/>
      <c r="EUC32" s="97"/>
      <c r="EUD32" s="97"/>
      <c r="EUE32" s="97"/>
      <c r="EUF32" s="97"/>
      <c r="EUG32" s="97"/>
      <c r="EUH32" s="97"/>
      <c r="EUI32" s="97"/>
      <c r="EUJ32" s="97"/>
      <c r="EUK32" s="97"/>
      <c r="EUL32" s="97"/>
      <c r="EUM32" s="97"/>
      <c r="EUN32" s="97"/>
      <c r="EUO32" s="97"/>
      <c r="EUP32" s="97"/>
      <c r="EUQ32" s="97"/>
      <c r="EUR32" s="97"/>
      <c r="EUS32" s="97"/>
      <c r="EUT32" s="97"/>
      <c r="EUU32" s="97"/>
      <c r="EUV32" s="97"/>
      <c r="EUW32" s="97"/>
      <c r="EUX32" s="97"/>
      <c r="EUY32" s="97"/>
      <c r="EUZ32" s="97"/>
      <c r="EVA32" s="97"/>
      <c r="EVB32" s="97"/>
      <c r="EVC32" s="97"/>
      <c r="EVD32" s="97"/>
      <c r="EVE32" s="97"/>
      <c r="EVF32" s="97"/>
      <c r="EVG32" s="97"/>
      <c r="EVH32" s="97"/>
      <c r="EVI32" s="97"/>
      <c r="EVJ32" s="97"/>
      <c r="EVK32" s="97"/>
      <c r="EVL32" s="97"/>
      <c r="EVM32" s="97"/>
      <c r="EVN32" s="97"/>
      <c r="EVO32" s="97"/>
      <c r="EVP32" s="97"/>
      <c r="EVQ32" s="97"/>
      <c r="EVR32" s="97"/>
      <c r="EVS32" s="97"/>
      <c r="EVT32" s="97"/>
      <c r="EVU32" s="97"/>
      <c r="EVV32" s="97"/>
      <c r="EVW32" s="97"/>
      <c r="EVX32" s="97"/>
      <c r="EVY32" s="97"/>
      <c r="EVZ32" s="97"/>
      <c r="EWA32" s="97"/>
      <c r="EWB32" s="97"/>
      <c r="EWC32" s="97"/>
      <c r="EWD32" s="97"/>
      <c r="EWE32" s="97"/>
      <c r="EWF32" s="97"/>
      <c r="EWG32" s="97"/>
      <c r="EWH32" s="97"/>
      <c r="EWI32" s="97"/>
      <c r="EWJ32" s="97"/>
      <c r="EWK32" s="97"/>
      <c r="EWL32" s="97"/>
      <c r="EWM32" s="97"/>
      <c r="EWN32" s="97"/>
      <c r="EWO32" s="97"/>
      <c r="EWP32" s="97"/>
      <c r="EWQ32" s="97"/>
      <c r="EWR32" s="97"/>
      <c r="EWS32" s="97"/>
      <c r="EWT32" s="97"/>
      <c r="EWU32" s="97"/>
      <c r="EWV32" s="97"/>
      <c r="EWW32" s="97"/>
      <c r="EWX32" s="97"/>
      <c r="EWY32" s="97"/>
      <c r="EWZ32" s="97"/>
      <c r="EXA32" s="97"/>
      <c r="EXB32" s="97"/>
      <c r="EXC32" s="97"/>
      <c r="EXD32" s="97"/>
      <c r="EXE32" s="97"/>
      <c r="EXF32" s="97"/>
      <c r="EXG32" s="97"/>
      <c r="EXH32" s="97"/>
      <c r="EXI32" s="97"/>
      <c r="EXJ32" s="97"/>
      <c r="EXK32" s="97"/>
      <c r="EXL32" s="97"/>
      <c r="EXM32" s="97"/>
      <c r="EXN32" s="97"/>
      <c r="EXO32" s="97"/>
      <c r="EXP32" s="97"/>
      <c r="EXQ32" s="97"/>
      <c r="EXR32" s="97"/>
      <c r="EXS32" s="97"/>
      <c r="EXT32" s="97"/>
      <c r="EXU32" s="97"/>
      <c r="EXV32" s="97"/>
      <c r="EXW32" s="97"/>
      <c r="EXX32" s="97"/>
      <c r="EXY32" s="97"/>
      <c r="EXZ32" s="97"/>
      <c r="EYA32" s="97"/>
      <c r="EYB32" s="97"/>
      <c r="EYC32" s="97"/>
      <c r="EYD32" s="97"/>
      <c r="EYE32" s="97"/>
      <c r="EYF32" s="97"/>
      <c r="EYG32" s="97"/>
      <c r="EYH32" s="97"/>
      <c r="EYI32" s="97"/>
      <c r="EYJ32" s="97"/>
      <c r="EYK32" s="97"/>
      <c r="EYL32" s="97"/>
      <c r="EYM32" s="97"/>
      <c r="EYN32" s="97"/>
      <c r="EYO32" s="97"/>
      <c r="EYP32" s="97"/>
      <c r="EYQ32" s="97"/>
      <c r="EYR32" s="97"/>
      <c r="EYS32" s="97"/>
      <c r="EYT32" s="97"/>
      <c r="EYU32" s="97"/>
      <c r="EYV32" s="97"/>
      <c r="EYW32" s="97"/>
      <c r="EYX32" s="97"/>
      <c r="EYY32" s="97"/>
      <c r="EYZ32" s="97"/>
      <c r="EZA32" s="97"/>
      <c r="EZB32" s="97"/>
      <c r="EZC32" s="97"/>
      <c r="EZD32" s="97"/>
      <c r="EZE32" s="97"/>
      <c r="EZF32" s="97"/>
      <c r="EZG32" s="97"/>
      <c r="EZH32" s="97"/>
      <c r="EZI32" s="97"/>
      <c r="EZJ32" s="97"/>
      <c r="EZK32" s="97"/>
      <c r="EZL32" s="97"/>
      <c r="EZM32" s="97"/>
      <c r="EZN32" s="97"/>
      <c r="EZO32" s="97"/>
      <c r="EZP32" s="97"/>
      <c r="EZQ32" s="97"/>
      <c r="EZR32" s="97"/>
      <c r="EZS32" s="97"/>
      <c r="EZT32" s="97"/>
      <c r="EZU32" s="97"/>
      <c r="EZV32" s="97"/>
      <c r="EZW32" s="97"/>
      <c r="EZX32" s="97"/>
      <c r="EZY32" s="97"/>
      <c r="EZZ32" s="97"/>
      <c r="FAA32" s="97"/>
      <c r="FAB32" s="97"/>
      <c r="FAC32" s="97"/>
      <c r="FAD32" s="97"/>
      <c r="FAE32" s="97"/>
      <c r="FAF32" s="97"/>
      <c r="FAG32" s="97"/>
      <c r="FAH32" s="97"/>
      <c r="FAI32" s="97"/>
      <c r="FAJ32" s="97"/>
      <c r="FAK32" s="97"/>
      <c r="FAL32" s="97"/>
      <c r="FAM32" s="97"/>
      <c r="FAN32" s="97"/>
      <c r="FAO32" s="97"/>
      <c r="FAP32" s="97"/>
      <c r="FAQ32" s="97"/>
      <c r="FAR32" s="97"/>
      <c r="FAS32" s="97"/>
      <c r="FAT32" s="97"/>
      <c r="FAU32" s="97"/>
      <c r="FAV32" s="97"/>
      <c r="FAW32" s="97"/>
      <c r="FAX32" s="97"/>
      <c r="FAY32" s="97"/>
      <c r="FAZ32" s="97"/>
      <c r="FBA32" s="97"/>
      <c r="FBB32" s="97"/>
      <c r="FBC32" s="97"/>
      <c r="FBD32" s="97"/>
      <c r="FBE32" s="97"/>
      <c r="FBF32" s="97"/>
      <c r="FBG32" s="97"/>
      <c r="FBH32" s="97"/>
      <c r="FBI32" s="97"/>
      <c r="FBJ32" s="97"/>
      <c r="FBK32" s="97"/>
      <c r="FBL32" s="97"/>
      <c r="FBM32" s="97"/>
      <c r="FBN32" s="97"/>
      <c r="FBO32" s="97"/>
      <c r="FBP32" s="97"/>
      <c r="FBQ32" s="97"/>
      <c r="FBR32" s="97"/>
      <c r="FBS32" s="97"/>
      <c r="FBT32" s="97"/>
      <c r="FBU32" s="97"/>
      <c r="FBV32" s="97"/>
      <c r="FBW32" s="97"/>
      <c r="FBX32" s="97"/>
      <c r="FBY32" s="97"/>
      <c r="FBZ32" s="97"/>
      <c r="FCA32" s="97"/>
      <c r="FCB32" s="97"/>
      <c r="FCC32" s="97"/>
      <c r="FCD32" s="97"/>
      <c r="FCE32" s="97"/>
      <c r="FCF32" s="97"/>
      <c r="FCG32" s="97"/>
      <c r="FCH32" s="97"/>
      <c r="FCI32" s="97"/>
      <c r="FCJ32" s="97"/>
      <c r="FCK32" s="97"/>
      <c r="FCL32" s="97"/>
      <c r="FCM32" s="97"/>
      <c r="FCN32" s="97"/>
      <c r="FCO32" s="97"/>
      <c r="FCP32" s="97"/>
      <c r="FCQ32" s="97"/>
      <c r="FCR32" s="97"/>
      <c r="FCS32" s="97"/>
      <c r="FCT32" s="97"/>
      <c r="FCU32" s="97"/>
      <c r="FCV32" s="97"/>
      <c r="FCW32" s="97"/>
      <c r="FCX32" s="97"/>
      <c r="FCY32" s="97"/>
      <c r="FCZ32" s="97"/>
      <c r="FDA32" s="97"/>
      <c r="FDB32" s="97"/>
      <c r="FDC32" s="97"/>
      <c r="FDD32" s="97"/>
      <c r="FDE32" s="97"/>
      <c r="FDF32" s="97"/>
      <c r="FDG32" s="97"/>
      <c r="FDH32" s="97"/>
      <c r="FDI32" s="97"/>
      <c r="FDJ32" s="97"/>
      <c r="FDK32" s="97"/>
      <c r="FDL32" s="97"/>
      <c r="FDM32" s="97"/>
      <c r="FDN32" s="97"/>
      <c r="FDO32" s="97"/>
      <c r="FDP32" s="97"/>
      <c r="FDQ32" s="97"/>
      <c r="FDR32" s="97"/>
      <c r="FDS32" s="97"/>
      <c r="FDT32" s="97"/>
      <c r="FDU32" s="97"/>
      <c r="FDV32" s="97"/>
      <c r="FDW32" s="97"/>
      <c r="FDX32" s="97"/>
      <c r="FDY32" s="97"/>
      <c r="FDZ32" s="97"/>
      <c r="FEA32" s="97"/>
      <c r="FEB32" s="97"/>
      <c r="FEC32" s="97"/>
      <c r="FED32" s="97"/>
      <c r="FEE32" s="97"/>
      <c r="FEF32" s="97"/>
      <c r="FEG32" s="97"/>
      <c r="FEH32" s="97"/>
      <c r="FEI32" s="97"/>
      <c r="FEJ32" s="97"/>
      <c r="FEK32" s="97"/>
      <c r="FEL32" s="97"/>
      <c r="FEM32" s="97"/>
      <c r="FEN32" s="97"/>
      <c r="FEO32" s="97"/>
      <c r="FEP32" s="97"/>
      <c r="FEQ32" s="97"/>
      <c r="FER32" s="97"/>
      <c r="FES32" s="97"/>
      <c r="FET32" s="97"/>
      <c r="FEU32" s="97"/>
      <c r="FEV32" s="97"/>
      <c r="FEW32" s="97"/>
      <c r="FEX32" s="97"/>
      <c r="FEY32" s="97"/>
      <c r="FEZ32" s="97"/>
      <c r="FFA32" s="97"/>
      <c r="FFB32" s="97"/>
      <c r="FFC32" s="97"/>
      <c r="FFD32" s="97"/>
      <c r="FFE32" s="97"/>
      <c r="FFF32" s="97"/>
      <c r="FFG32" s="97"/>
      <c r="FFH32" s="97"/>
      <c r="FFI32" s="97"/>
      <c r="FFJ32" s="97"/>
      <c r="FFK32" s="97"/>
      <c r="FFL32" s="97"/>
      <c r="FFM32" s="97"/>
      <c r="FFN32" s="97"/>
      <c r="FFO32" s="97"/>
      <c r="FFP32" s="97"/>
      <c r="FFQ32" s="97"/>
      <c r="FFR32" s="97"/>
      <c r="FFS32" s="97"/>
      <c r="FFT32" s="97"/>
      <c r="FFU32" s="97"/>
      <c r="FFV32" s="97"/>
      <c r="FFW32" s="97"/>
      <c r="FFX32" s="97"/>
      <c r="FFY32" s="97"/>
      <c r="FFZ32" s="97"/>
      <c r="FGA32" s="97"/>
      <c r="FGB32" s="97"/>
      <c r="FGC32" s="97"/>
      <c r="FGD32" s="97"/>
      <c r="FGE32" s="97"/>
      <c r="FGF32" s="97"/>
      <c r="FGG32" s="97"/>
      <c r="FGH32" s="97"/>
      <c r="FGI32" s="97"/>
      <c r="FGJ32" s="97"/>
      <c r="FGK32" s="97"/>
      <c r="FGL32" s="97"/>
      <c r="FGM32" s="97"/>
      <c r="FGN32" s="97"/>
      <c r="FGO32" s="97"/>
      <c r="FGP32" s="97"/>
      <c r="FGQ32" s="97"/>
      <c r="FGR32" s="97"/>
      <c r="FGS32" s="97"/>
      <c r="FGT32" s="97"/>
      <c r="FGU32" s="97"/>
      <c r="FGV32" s="97"/>
      <c r="FGW32" s="97"/>
      <c r="FGX32" s="97"/>
      <c r="FGY32" s="97"/>
      <c r="FGZ32" s="97"/>
      <c r="FHA32" s="97"/>
      <c r="FHB32" s="97"/>
      <c r="FHC32" s="97"/>
      <c r="FHD32" s="97"/>
      <c r="FHE32" s="97"/>
      <c r="FHF32" s="97"/>
      <c r="FHG32" s="97"/>
      <c r="FHH32" s="97"/>
      <c r="FHI32" s="97"/>
      <c r="FHJ32" s="97"/>
      <c r="FHK32" s="97"/>
      <c r="FHL32" s="97"/>
      <c r="FHM32" s="97"/>
      <c r="FHN32" s="97"/>
      <c r="FHO32" s="97"/>
      <c r="FHP32" s="97"/>
      <c r="FHQ32" s="97"/>
      <c r="FHR32" s="97"/>
      <c r="FHS32" s="97"/>
      <c r="FHT32" s="97"/>
      <c r="FHU32" s="97"/>
      <c r="FHV32" s="97"/>
      <c r="FHW32" s="97"/>
      <c r="FHX32" s="97"/>
      <c r="FHY32" s="97"/>
      <c r="FHZ32" s="97"/>
      <c r="FIA32" s="97"/>
      <c r="FIB32" s="97"/>
      <c r="FIC32" s="97"/>
      <c r="FID32" s="97"/>
      <c r="FIE32" s="97"/>
      <c r="FIF32" s="97"/>
      <c r="FIG32" s="97"/>
      <c r="FIH32" s="97"/>
      <c r="FII32" s="97"/>
      <c r="FIJ32" s="97"/>
      <c r="FIK32" s="97"/>
      <c r="FIL32" s="97"/>
      <c r="FIM32" s="97"/>
      <c r="FIN32" s="97"/>
      <c r="FIO32" s="97"/>
      <c r="FIP32" s="97"/>
      <c r="FIQ32" s="97"/>
      <c r="FIR32" s="97"/>
      <c r="FIS32" s="97"/>
      <c r="FIT32" s="97"/>
      <c r="FIU32" s="97"/>
      <c r="FIV32" s="97"/>
      <c r="FIW32" s="97"/>
      <c r="FIX32" s="97"/>
      <c r="FIY32" s="97"/>
      <c r="FIZ32" s="97"/>
      <c r="FJA32" s="97"/>
      <c r="FJB32" s="97"/>
      <c r="FJC32" s="97"/>
      <c r="FJD32" s="97"/>
      <c r="FJE32" s="97"/>
      <c r="FJF32" s="97"/>
      <c r="FJG32" s="97"/>
      <c r="FJH32" s="97"/>
      <c r="FJI32" s="97"/>
      <c r="FJJ32" s="97"/>
      <c r="FJK32" s="97"/>
      <c r="FJL32" s="97"/>
      <c r="FJM32" s="97"/>
      <c r="FJN32" s="97"/>
      <c r="FJO32" s="97"/>
      <c r="FJP32" s="97"/>
      <c r="FJQ32" s="97"/>
      <c r="FJR32" s="97"/>
      <c r="FJS32" s="97"/>
      <c r="FJT32" s="97"/>
      <c r="FJU32" s="97"/>
      <c r="FJV32" s="97"/>
      <c r="FJW32" s="97"/>
      <c r="FJX32" s="97"/>
      <c r="FJY32" s="97"/>
      <c r="FJZ32" s="97"/>
      <c r="FKA32" s="97"/>
      <c r="FKB32" s="97"/>
      <c r="FKC32" s="97"/>
      <c r="FKD32" s="97"/>
      <c r="FKE32" s="97"/>
      <c r="FKF32" s="97"/>
      <c r="FKG32" s="97"/>
      <c r="FKH32" s="97"/>
      <c r="FKI32" s="97"/>
      <c r="FKJ32" s="97"/>
      <c r="FKK32" s="97"/>
      <c r="FKL32" s="97"/>
      <c r="FKM32" s="97"/>
      <c r="FKN32" s="97"/>
      <c r="FKO32" s="97"/>
      <c r="FKP32" s="97"/>
      <c r="FKQ32" s="97"/>
      <c r="FKR32" s="97"/>
      <c r="FKS32" s="97"/>
      <c r="FKT32" s="97"/>
      <c r="FKU32" s="97"/>
      <c r="FKV32" s="97"/>
      <c r="FKW32" s="97"/>
      <c r="FKX32" s="97"/>
      <c r="FKY32" s="97"/>
      <c r="FKZ32" s="97"/>
      <c r="FLA32" s="97"/>
      <c r="FLB32" s="97"/>
      <c r="FLC32" s="97"/>
      <c r="FLD32" s="97"/>
      <c r="FLE32" s="97"/>
      <c r="FLF32" s="97"/>
      <c r="FLG32" s="97"/>
      <c r="FLH32" s="97"/>
      <c r="FLI32" s="97"/>
      <c r="FLJ32" s="97"/>
      <c r="FLK32" s="97"/>
      <c r="FLL32" s="97"/>
      <c r="FLM32" s="97"/>
      <c r="FLN32" s="97"/>
      <c r="FLO32" s="97"/>
      <c r="FLP32" s="97"/>
      <c r="FLQ32" s="97"/>
      <c r="FLR32" s="97"/>
      <c r="FLS32" s="97"/>
      <c r="FLT32" s="97"/>
      <c r="FLU32" s="97"/>
      <c r="FLV32" s="97"/>
      <c r="FLW32" s="97"/>
      <c r="FLX32" s="97"/>
      <c r="FLY32" s="97"/>
      <c r="FLZ32" s="97"/>
      <c r="FMA32" s="97"/>
      <c r="FMB32" s="97"/>
      <c r="FMC32" s="97"/>
      <c r="FMD32" s="97"/>
      <c r="FME32" s="97"/>
      <c r="FMF32" s="97"/>
      <c r="FMG32" s="97"/>
      <c r="FMH32" s="97"/>
      <c r="FMI32" s="97"/>
      <c r="FMJ32" s="97"/>
      <c r="FMK32" s="97"/>
      <c r="FML32" s="97"/>
      <c r="FMM32" s="97"/>
      <c r="FMN32" s="97"/>
      <c r="FMO32" s="97"/>
      <c r="FMP32" s="97"/>
      <c r="FMQ32" s="97"/>
      <c r="FMR32" s="97"/>
      <c r="FMS32" s="97"/>
      <c r="FMT32" s="97"/>
      <c r="FMU32" s="97"/>
      <c r="FMV32" s="97"/>
      <c r="FMW32" s="97"/>
      <c r="FMX32" s="97"/>
      <c r="FMY32" s="97"/>
      <c r="FMZ32" s="97"/>
      <c r="FNA32" s="97"/>
      <c r="FNB32" s="97"/>
      <c r="FNC32" s="97"/>
      <c r="FND32" s="97"/>
      <c r="FNE32" s="97"/>
      <c r="FNF32" s="97"/>
      <c r="FNG32" s="97"/>
      <c r="FNH32" s="97"/>
      <c r="FNI32" s="97"/>
      <c r="FNJ32" s="97"/>
      <c r="FNK32" s="97"/>
      <c r="FNL32" s="97"/>
      <c r="FNM32" s="97"/>
      <c r="FNN32" s="97"/>
      <c r="FNO32" s="97"/>
      <c r="FNP32" s="97"/>
      <c r="FNQ32" s="97"/>
      <c r="FNR32" s="97"/>
      <c r="FNS32" s="97"/>
      <c r="FNT32" s="97"/>
      <c r="FNU32" s="97"/>
      <c r="FNV32" s="97"/>
      <c r="FNW32" s="97"/>
      <c r="FNX32" s="97"/>
      <c r="FNY32" s="97"/>
      <c r="FNZ32" s="97"/>
      <c r="FOA32" s="97"/>
      <c r="FOB32" s="97"/>
      <c r="FOC32" s="97"/>
      <c r="FOD32" s="97"/>
      <c r="FOE32" s="97"/>
      <c r="FOF32" s="97"/>
      <c r="FOG32" s="97"/>
      <c r="FOH32" s="97"/>
      <c r="FOI32" s="97"/>
      <c r="FOJ32" s="97"/>
      <c r="FOK32" s="97"/>
      <c r="FOL32" s="97"/>
      <c r="FOM32" s="97"/>
      <c r="FON32" s="97"/>
      <c r="FOO32" s="97"/>
      <c r="FOP32" s="97"/>
      <c r="FOQ32" s="97"/>
      <c r="FOR32" s="97"/>
      <c r="FOS32" s="97"/>
      <c r="FOT32" s="97"/>
      <c r="FOU32" s="97"/>
      <c r="FOV32" s="97"/>
      <c r="FOW32" s="97"/>
      <c r="FOX32" s="97"/>
      <c r="FOY32" s="97"/>
      <c r="FOZ32" s="97"/>
      <c r="FPA32" s="97"/>
      <c r="FPB32" s="97"/>
      <c r="FPC32" s="97"/>
      <c r="FPD32" s="97"/>
      <c r="FPE32" s="97"/>
      <c r="FPF32" s="97"/>
      <c r="FPG32" s="97"/>
      <c r="FPH32" s="97"/>
      <c r="FPI32" s="97"/>
      <c r="FPJ32" s="97"/>
      <c r="FPK32" s="97"/>
      <c r="FPL32" s="97"/>
      <c r="FPM32" s="97"/>
      <c r="FPN32" s="97"/>
      <c r="FPO32" s="97"/>
      <c r="FPP32" s="97"/>
      <c r="FPQ32" s="97"/>
      <c r="FPR32" s="97"/>
      <c r="FPS32" s="97"/>
      <c r="FPT32" s="97"/>
      <c r="FPU32" s="97"/>
      <c r="FPV32" s="97"/>
      <c r="FPW32" s="97"/>
      <c r="FPX32" s="97"/>
      <c r="FPY32" s="97"/>
      <c r="FPZ32" s="97"/>
      <c r="FQA32" s="97"/>
      <c r="FQB32" s="97"/>
      <c r="FQC32" s="97"/>
      <c r="FQD32" s="97"/>
      <c r="FQE32" s="97"/>
      <c r="FQF32" s="97"/>
      <c r="FQG32" s="97"/>
      <c r="FQH32" s="97"/>
      <c r="FQI32" s="97"/>
      <c r="FQJ32" s="97"/>
      <c r="FQK32" s="97"/>
      <c r="FQL32" s="97"/>
      <c r="FQM32" s="97"/>
      <c r="FQN32" s="97"/>
      <c r="FQO32" s="97"/>
      <c r="FQP32" s="97"/>
      <c r="FQQ32" s="97"/>
      <c r="FQR32" s="97"/>
      <c r="FQS32" s="97"/>
      <c r="FQT32" s="97"/>
      <c r="FQU32" s="97"/>
      <c r="FQV32" s="97"/>
      <c r="FQW32" s="97"/>
      <c r="FQX32" s="97"/>
      <c r="FQY32" s="97"/>
      <c r="FQZ32" s="97"/>
      <c r="FRA32" s="97"/>
      <c r="FRB32" s="97"/>
      <c r="FRC32" s="97"/>
      <c r="FRD32" s="97"/>
      <c r="FRE32" s="97"/>
      <c r="FRF32" s="97"/>
      <c r="FRG32" s="97"/>
      <c r="FRH32" s="97"/>
      <c r="FRI32" s="97"/>
      <c r="FRJ32" s="97"/>
      <c r="FRK32" s="97"/>
      <c r="FRL32" s="97"/>
      <c r="FRM32" s="97"/>
      <c r="FRN32" s="97"/>
      <c r="FRO32" s="97"/>
      <c r="FRP32" s="97"/>
      <c r="FRQ32" s="97"/>
      <c r="FRR32" s="97"/>
      <c r="FRS32" s="97"/>
      <c r="FRT32" s="97"/>
      <c r="FRU32" s="97"/>
      <c r="FRV32" s="97"/>
      <c r="FRW32" s="97"/>
      <c r="FRX32" s="97"/>
      <c r="FRY32" s="97"/>
      <c r="FRZ32" s="97"/>
      <c r="FSA32" s="97"/>
      <c r="FSB32" s="97"/>
      <c r="FSC32" s="97"/>
      <c r="FSD32" s="97"/>
      <c r="FSE32" s="97"/>
      <c r="FSF32" s="97"/>
      <c r="FSG32" s="97"/>
      <c r="FSH32" s="97"/>
      <c r="FSI32" s="97"/>
      <c r="FSJ32" s="97"/>
      <c r="FSK32" s="97"/>
      <c r="FSL32" s="97"/>
      <c r="FSM32" s="97"/>
      <c r="FSN32" s="97"/>
      <c r="FSO32" s="97"/>
      <c r="FSP32" s="97"/>
      <c r="FSQ32" s="97"/>
      <c r="FSR32" s="97"/>
      <c r="FSS32" s="97"/>
      <c r="FST32" s="97"/>
      <c r="FSU32" s="97"/>
      <c r="FSV32" s="97"/>
      <c r="FSW32" s="97"/>
      <c r="FSX32" s="97"/>
      <c r="FSY32" s="97"/>
      <c r="FSZ32" s="97"/>
      <c r="FTA32" s="97"/>
      <c r="FTB32" s="97"/>
      <c r="FTC32" s="97"/>
      <c r="FTD32" s="97"/>
      <c r="FTE32" s="97"/>
      <c r="FTF32" s="97"/>
      <c r="FTG32" s="97"/>
      <c r="FTH32" s="97"/>
      <c r="FTI32" s="97"/>
      <c r="FTJ32" s="97"/>
      <c r="FTK32" s="97"/>
      <c r="FTL32" s="97"/>
      <c r="FTM32" s="97"/>
      <c r="FTN32" s="97"/>
      <c r="FTO32" s="97"/>
      <c r="FTP32" s="97"/>
      <c r="FTQ32" s="97"/>
      <c r="FTR32" s="97"/>
      <c r="FTS32" s="97"/>
      <c r="FTT32" s="97"/>
      <c r="FTU32" s="97"/>
      <c r="FTV32" s="97"/>
      <c r="FTW32" s="97"/>
      <c r="FTX32" s="97"/>
      <c r="FTY32" s="97"/>
      <c r="FTZ32" s="97"/>
      <c r="FUA32" s="97"/>
      <c r="FUB32" s="97"/>
      <c r="FUC32" s="97"/>
      <c r="FUD32" s="97"/>
      <c r="FUE32" s="97"/>
      <c r="FUF32" s="97"/>
      <c r="FUG32" s="97"/>
      <c r="FUH32" s="97"/>
      <c r="FUI32" s="97"/>
      <c r="FUJ32" s="97"/>
      <c r="FUK32" s="97"/>
      <c r="FUL32" s="97"/>
      <c r="FUM32" s="97"/>
      <c r="FUN32" s="97"/>
      <c r="FUO32" s="97"/>
      <c r="FUP32" s="97"/>
      <c r="FUQ32" s="97"/>
      <c r="FUR32" s="97"/>
      <c r="FUS32" s="97"/>
      <c r="FUT32" s="97"/>
      <c r="FUU32" s="97"/>
      <c r="FUV32" s="97"/>
      <c r="FUW32" s="97"/>
      <c r="FUX32" s="97"/>
      <c r="FUY32" s="97"/>
      <c r="FUZ32" s="97"/>
      <c r="FVA32" s="97"/>
      <c r="FVB32" s="97"/>
      <c r="FVC32" s="97"/>
      <c r="FVD32" s="97"/>
      <c r="FVE32" s="97"/>
      <c r="FVF32" s="97"/>
      <c r="FVG32" s="97"/>
      <c r="FVH32" s="97"/>
      <c r="FVI32" s="97"/>
      <c r="FVJ32" s="97"/>
      <c r="FVK32" s="97"/>
      <c r="FVL32" s="97"/>
      <c r="FVM32" s="97"/>
      <c r="FVN32" s="97"/>
      <c r="FVO32" s="97"/>
      <c r="FVP32" s="97"/>
      <c r="FVQ32" s="97"/>
      <c r="FVR32" s="97"/>
      <c r="FVS32" s="97"/>
      <c r="FVT32" s="97"/>
      <c r="FVU32" s="97"/>
      <c r="FVV32" s="97"/>
      <c r="FVW32" s="97"/>
      <c r="FVX32" s="97"/>
      <c r="FVY32" s="97"/>
      <c r="FVZ32" s="97"/>
      <c r="FWA32" s="97"/>
      <c r="FWB32" s="97"/>
      <c r="FWC32" s="97"/>
      <c r="FWD32" s="97"/>
      <c r="FWE32" s="97"/>
      <c r="FWF32" s="97"/>
      <c r="FWG32" s="97"/>
      <c r="FWH32" s="97"/>
      <c r="FWI32" s="97"/>
      <c r="FWJ32" s="97"/>
      <c r="FWK32" s="97"/>
      <c r="FWL32" s="97"/>
      <c r="FWM32" s="97"/>
      <c r="FWN32" s="97"/>
      <c r="FWO32" s="97"/>
      <c r="FWP32" s="97"/>
      <c r="FWQ32" s="97"/>
      <c r="FWR32" s="97"/>
      <c r="FWS32" s="97"/>
      <c r="FWT32" s="97"/>
      <c r="FWU32" s="97"/>
      <c r="FWV32" s="97"/>
      <c r="FWW32" s="97"/>
      <c r="FWX32" s="97"/>
      <c r="FWY32" s="97"/>
      <c r="FWZ32" s="97"/>
      <c r="FXA32" s="97"/>
      <c r="FXB32" s="97"/>
      <c r="FXC32" s="97"/>
      <c r="FXD32" s="97"/>
      <c r="FXE32" s="97"/>
      <c r="FXF32" s="97"/>
      <c r="FXG32" s="97"/>
      <c r="FXH32" s="97"/>
      <c r="FXI32" s="97"/>
      <c r="FXJ32" s="97"/>
      <c r="FXK32" s="97"/>
      <c r="FXL32" s="97"/>
      <c r="FXM32" s="97"/>
      <c r="FXN32" s="97"/>
      <c r="FXO32" s="97"/>
      <c r="FXP32" s="97"/>
      <c r="FXQ32" s="97"/>
      <c r="FXR32" s="97"/>
      <c r="FXS32" s="97"/>
      <c r="FXT32" s="97"/>
      <c r="FXU32" s="97"/>
      <c r="FXV32" s="97"/>
      <c r="FXW32" s="97"/>
      <c r="FXX32" s="97"/>
      <c r="FXY32" s="97"/>
      <c r="FXZ32" s="97"/>
      <c r="FYA32" s="97"/>
      <c r="FYB32" s="97"/>
      <c r="FYC32" s="97"/>
      <c r="FYD32" s="97"/>
      <c r="FYE32" s="97"/>
      <c r="FYF32" s="97"/>
      <c r="FYG32" s="97"/>
      <c r="FYH32" s="97"/>
      <c r="FYI32" s="97"/>
      <c r="FYJ32" s="97"/>
      <c r="FYK32" s="97"/>
      <c r="FYL32" s="97"/>
      <c r="FYM32" s="97"/>
      <c r="FYN32" s="97"/>
      <c r="FYO32" s="97"/>
      <c r="FYP32" s="97"/>
      <c r="FYQ32" s="97"/>
      <c r="FYR32" s="97"/>
      <c r="FYS32" s="97"/>
      <c r="FYT32" s="97"/>
      <c r="FYU32" s="97"/>
      <c r="FYV32" s="97"/>
      <c r="FYW32" s="97"/>
      <c r="FYX32" s="97"/>
      <c r="FYY32" s="97"/>
      <c r="FYZ32" s="97"/>
      <c r="FZA32" s="97"/>
      <c r="FZB32" s="97"/>
      <c r="FZC32" s="97"/>
      <c r="FZD32" s="97"/>
      <c r="FZE32" s="97"/>
      <c r="FZF32" s="97"/>
      <c r="FZG32" s="97"/>
      <c r="FZH32" s="97"/>
      <c r="FZI32" s="97"/>
      <c r="FZJ32" s="97"/>
      <c r="FZK32" s="97"/>
      <c r="FZL32" s="97"/>
      <c r="FZM32" s="97"/>
      <c r="FZN32" s="97"/>
      <c r="FZO32" s="97"/>
      <c r="FZP32" s="97"/>
      <c r="FZQ32" s="97"/>
      <c r="FZR32" s="97"/>
      <c r="FZS32" s="97"/>
      <c r="FZT32" s="97"/>
      <c r="FZU32" s="97"/>
      <c r="FZV32" s="97"/>
      <c r="FZW32" s="97"/>
      <c r="FZX32" s="97"/>
      <c r="FZY32" s="97"/>
      <c r="FZZ32" s="97"/>
      <c r="GAA32" s="97"/>
      <c r="GAB32" s="97"/>
      <c r="GAC32" s="97"/>
      <c r="GAD32" s="97"/>
      <c r="GAE32" s="97"/>
      <c r="GAF32" s="97"/>
      <c r="GAG32" s="97"/>
      <c r="GAH32" s="97"/>
      <c r="GAI32" s="97"/>
      <c r="GAJ32" s="97"/>
      <c r="GAK32" s="97"/>
      <c r="GAL32" s="97"/>
      <c r="GAM32" s="97"/>
      <c r="GAN32" s="97"/>
      <c r="GAO32" s="97"/>
      <c r="GAP32" s="97"/>
      <c r="GAQ32" s="97"/>
      <c r="GAR32" s="97"/>
      <c r="GAS32" s="97"/>
      <c r="GAT32" s="97"/>
      <c r="GAU32" s="97"/>
      <c r="GAV32" s="97"/>
      <c r="GAW32" s="97"/>
      <c r="GAX32" s="97"/>
      <c r="GAY32" s="97"/>
      <c r="GAZ32" s="97"/>
      <c r="GBA32" s="97"/>
      <c r="GBB32" s="97"/>
      <c r="GBC32" s="97"/>
      <c r="GBD32" s="97"/>
      <c r="GBE32" s="97"/>
      <c r="GBF32" s="97"/>
      <c r="GBG32" s="97"/>
      <c r="GBH32" s="97"/>
      <c r="GBI32" s="97"/>
      <c r="GBJ32" s="97"/>
      <c r="GBK32" s="97"/>
      <c r="GBL32" s="97"/>
      <c r="GBM32" s="97"/>
      <c r="GBN32" s="97"/>
      <c r="GBO32" s="97"/>
      <c r="GBP32" s="97"/>
      <c r="GBQ32" s="97"/>
      <c r="GBR32" s="97"/>
      <c r="GBS32" s="97"/>
      <c r="GBT32" s="97"/>
      <c r="GBU32" s="97"/>
      <c r="GBV32" s="97"/>
      <c r="GBW32" s="97"/>
      <c r="GBX32" s="97"/>
      <c r="GBY32" s="97"/>
      <c r="GBZ32" s="97"/>
      <c r="GCA32" s="97"/>
      <c r="GCB32" s="97"/>
      <c r="GCC32" s="97"/>
      <c r="GCD32" s="97"/>
      <c r="GCE32" s="97"/>
      <c r="GCF32" s="97"/>
      <c r="GCG32" s="97"/>
      <c r="GCH32" s="97"/>
      <c r="GCI32" s="97"/>
      <c r="GCJ32" s="97"/>
      <c r="GCK32" s="97"/>
      <c r="GCL32" s="97"/>
      <c r="GCM32" s="97"/>
      <c r="GCN32" s="97"/>
      <c r="GCO32" s="97"/>
      <c r="GCP32" s="97"/>
      <c r="GCQ32" s="97"/>
      <c r="GCR32" s="97"/>
      <c r="GCS32" s="97"/>
      <c r="GCT32" s="97"/>
      <c r="GCU32" s="97"/>
      <c r="GCV32" s="97"/>
      <c r="GCW32" s="97"/>
      <c r="GCX32" s="97"/>
      <c r="GCY32" s="97"/>
      <c r="GCZ32" s="97"/>
      <c r="GDA32" s="97"/>
      <c r="GDB32" s="97"/>
      <c r="GDC32" s="97"/>
      <c r="GDD32" s="97"/>
      <c r="GDE32" s="97"/>
      <c r="GDF32" s="97"/>
      <c r="GDG32" s="97"/>
      <c r="GDH32" s="97"/>
      <c r="GDI32" s="97"/>
      <c r="GDJ32" s="97"/>
      <c r="GDK32" s="97"/>
      <c r="GDL32" s="97"/>
      <c r="GDM32" s="97"/>
      <c r="GDN32" s="97"/>
      <c r="GDO32" s="97"/>
      <c r="GDP32" s="97"/>
      <c r="GDQ32" s="97"/>
      <c r="GDR32" s="97"/>
      <c r="GDS32" s="97"/>
      <c r="GDT32" s="97"/>
      <c r="GDU32" s="97"/>
      <c r="GDV32" s="97"/>
      <c r="GDW32" s="97"/>
      <c r="GDX32" s="97"/>
      <c r="GDY32" s="97"/>
      <c r="GDZ32" s="97"/>
      <c r="GEA32" s="97"/>
      <c r="GEB32" s="97"/>
      <c r="GEC32" s="97"/>
      <c r="GED32" s="97"/>
      <c r="GEE32" s="97"/>
      <c r="GEF32" s="97"/>
      <c r="GEG32" s="97"/>
      <c r="GEH32" s="97"/>
      <c r="GEI32" s="97"/>
      <c r="GEJ32" s="97"/>
      <c r="GEK32" s="97"/>
      <c r="GEL32" s="97"/>
      <c r="GEM32" s="97"/>
      <c r="GEN32" s="97"/>
      <c r="GEO32" s="97"/>
      <c r="GEP32" s="97"/>
      <c r="GEQ32" s="97"/>
      <c r="GER32" s="97"/>
      <c r="GES32" s="97"/>
      <c r="GET32" s="97"/>
      <c r="GEU32" s="97"/>
      <c r="GEV32" s="97"/>
      <c r="GEW32" s="97"/>
      <c r="GEX32" s="97"/>
      <c r="GEY32" s="97"/>
      <c r="GEZ32" s="97"/>
      <c r="GFA32" s="97"/>
      <c r="GFB32" s="97"/>
      <c r="GFC32" s="97"/>
      <c r="GFD32" s="97"/>
      <c r="GFE32" s="97"/>
      <c r="GFF32" s="97"/>
      <c r="GFG32" s="97"/>
      <c r="GFH32" s="97"/>
      <c r="GFI32" s="97"/>
      <c r="GFJ32" s="97"/>
      <c r="GFK32" s="97"/>
      <c r="GFL32" s="97"/>
      <c r="GFM32" s="97"/>
      <c r="GFN32" s="97"/>
      <c r="GFO32" s="97"/>
      <c r="GFP32" s="97"/>
      <c r="GFQ32" s="97"/>
      <c r="GFR32" s="97"/>
      <c r="GFS32" s="97"/>
      <c r="GFT32" s="97"/>
      <c r="GFU32" s="97"/>
      <c r="GFV32" s="97"/>
      <c r="GFW32" s="97"/>
      <c r="GFX32" s="97"/>
      <c r="GFY32" s="97"/>
      <c r="GFZ32" s="97"/>
      <c r="GGA32" s="97"/>
      <c r="GGB32" s="97"/>
      <c r="GGC32" s="97"/>
      <c r="GGD32" s="97"/>
      <c r="GGE32" s="97"/>
      <c r="GGF32" s="97"/>
      <c r="GGG32" s="97"/>
      <c r="GGH32" s="97"/>
      <c r="GGI32" s="97"/>
      <c r="GGJ32" s="97"/>
      <c r="GGK32" s="97"/>
      <c r="GGL32" s="97"/>
      <c r="GGM32" s="97"/>
      <c r="GGN32" s="97"/>
      <c r="GGO32" s="97"/>
      <c r="GGP32" s="97"/>
      <c r="GGQ32" s="97"/>
      <c r="GGR32" s="97"/>
      <c r="GGS32" s="97"/>
      <c r="GGT32" s="97"/>
      <c r="GGU32" s="97"/>
      <c r="GGV32" s="97"/>
      <c r="GGW32" s="97"/>
      <c r="GGX32" s="97"/>
      <c r="GGY32" s="97"/>
      <c r="GGZ32" s="97"/>
      <c r="GHA32" s="97"/>
      <c r="GHB32" s="97"/>
      <c r="GHC32" s="97"/>
      <c r="GHD32" s="97"/>
      <c r="GHE32" s="97"/>
      <c r="GHF32" s="97"/>
      <c r="GHG32" s="97"/>
      <c r="GHH32" s="97"/>
      <c r="GHI32" s="97"/>
      <c r="GHJ32" s="97"/>
      <c r="GHK32" s="97"/>
      <c r="GHL32" s="97"/>
      <c r="GHM32" s="97"/>
      <c r="GHN32" s="97"/>
      <c r="GHO32" s="97"/>
      <c r="GHP32" s="97"/>
      <c r="GHQ32" s="97"/>
      <c r="GHR32" s="97"/>
      <c r="GHS32" s="97"/>
      <c r="GHT32" s="97"/>
      <c r="GHU32" s="97"/>
      <c r="GHV32" s="97"/>
      <c r="GHW32" s="97"/>
      <c r="GHX32" s="97"/>
      <c r="GHY32" s="97"/>
      <c r="GHZ32" s="97"/>
      <c r="GIA32" s="97"/>
      <c r="GIB32" s="97"/>
      <c r="GIC32" s="97"/>
      <c r="GID32" s="97"/>
      <c r="GIE32" s="97"/>
      <c r="GIF32" s="97"/>
      <c r="GIG32" s="97"/>
      <c r="GIH32" s="97"/>
      <c r="GII32" s="97"/>
      <c r="GIJ32" s="97"/>
      <c r="GIK32" s="97"/>
      <c r="GIL32" s="97"/>
      <c r="GIM32" s="97"/>
      <c r="GIN32" s="97"/>
      <c r="GIO32" s="97"/>
      <c r="GIP32" s="97"/>
      <c r="GIQ32" s="97"/>
      <c r="GIR32" s="97"/>
      <c r="GIS32" s="97"/>
      <c r="GIT32" s="97"/>
      <c r="GIU32" s="97"/>
      <c r="GIV32" s="97"/>
      <c r="GIW32" s="97"/>
      <c r="GIX32" s="97"/>
      <c r="GIY32" s="97"/>
      <c r="GIZ32" s="97"/>
      <c r="GJA32" s="97"/>
      <c r="GJB32" s="97"/>
      <c r="GJC32" s="97"/>
      <c r="GJD32" s="97"/>
      <c r="GJE32" s="97"/>
      <c r="GJF32" s="97"/>
      <c r="GJG32" s="97"/>
      <c r="GJH32" s="97"/>
      <c r="GJI32" s="97"/>
      <c r="GJJ32" s="97"/>
      <c r="GJK32" s="97"/>
      <c r="GJL32" s="97"/>
      <c r="GJM32" s="97"/>
      <c r="GJN32" s="97"/>
      <c r="GJO32" s="97"/>
      <c r="GJP32" s="97"/>
      <c r="GJQ32" s="97"/>
      <c r="GJR32" s="97"/>
      <c r="GJS32" s="97"/>
      <c r="GJT32" s="97"/>
      <c r="GJU32" s="97"/>
      <c r="GJV32" s="97"/>
      <c r="GJW32" s="97"/>
      <c r="GJX32" s="97"/>
      <c r="GJY32" s="97"/>
      <c r="GJZ32" s="97"/>
      <c r="GKA32" s="97"/>
      <c r="GKB32" s="97"/>
      <c r="GKC32" s="97"/>
      <c r="GKD32" s="97"/>
      <c r="GKE32" s="97"/>
      <c r="GKF32" s="97"/>
      <c r="GKG32" s="97"/>
      <c r="GKH32" s="97"/>
      <c r="GKI32" s="97"/>
      <c r="GKJ32" s="97"/>
      <c r="GKK32" s="97"/>
      <c r="GKL32" s="97"/>
      <c r="GKM32" s="97"/>
      <c r="GKN32" s="97"/>
      <c r="GKO32" s="97"/>
      <c r="GKP32" s="97"/>
      <c r="GKQ32" s="97"/>
      <c r="GKR32" s="97"/>
      <c r="GKS32" s="97"/>
      <c r="GKT32" s="97"/>
      <c r="GKU32" s="97"/>
      <c r="GKV32" s="97"/>
      <c r="GKW32" s="97"/>
      <c r="GKX32" s="97"/>
      <c r="GKY32" s="97"/>
      <c r="GKZ32" s="97"/>
      <c r="GLA32" s="97"/>
      <c r="GLB32" s="97"/>
      <c r="GLC32" s="97"/>
      <c r="GLD32" s="97"/>
      <c r="GLE32" s="97"/>
      <c r="GLF32" s="97"/>
      <c r="GLG32" s="97"/>
      <c r="GLH32" s="97"/>
      <c r="GLI32" s="97"/>
      <c r="GLJ32" s="97"/>
      <c r="GLK32" s="97"/>
      <c r="GLL32" s="97"/>
      <c r="GLM32" s="97"/>
      <c r="GLN32" s="97"/>
      <c r="GLO32" s="97"/>
      <c r="GLP32" s="97"/>
      <c r="GLQ32" s="97"/>
      <c r="GLR32" s="97"/>
      <c r="GLS32" s="97"/>
      <c r="GLT32" s="97"/>
      <c r="GLU32" s="97"/>
      <c r="GLV32" s="97"/>
      <c r="GLW32" s="97"/>
      <c r="GLX32" s="97"/>
      <c r="GLY32" s="97"/>
      <c r="GLZ32" s="97"/>
      <c r="GMA32" s="97"/>
      <c r="GMB32" s="97"/>
      <c r="GMC32" s="97"/>
      <c r="GMD32" s="97"/>
      <c r="GME32" s="97"/>
      <c r="GMF32" s="97"/>
      <c r="GMG32" s="97"/>
      <c r="GMH32" s="97"/>
      <c r="GMI32" s="97"/>
      <c r="GMJ32" s="97"/>
      <c r="GMK32" s="97"/>
      <c r="GML32" s="97"/>
      <c r="GMM32" s="97"/>
      <c r="GMN32" s="97"/>
      <c r="GMO32" s="97"/>
      <c r="GMP32" s="97"/>
      <c r="GMQ32" s="97"/>
      <c r="GMR32" s="97"/>
      <c r="GMS32" s="97"/>
      <c r="GMT32" s="97"/>
      <c r="GMU32" s="97"/>
      <c r="GMV32" s="97"/>
      <c r="GMW32" s="97"/>
      <c r="GMX32" s="97"/>
      <c r="GMY32" s="97"/>
      <c r="GMZ32" s="97"/>
      <c r="GNA32" s="97"/>
      <c r="GNB32" s="97"/>
      <c r="GNC32" s="97"/>
      <c r="GND32" s="97"/>
      <c r="GNE32" s="97"/>
      <c r="GNF32" s="97"/>
      <c r="GNG32" s="97"/>
      <c r="GNH32" s="97"/>
      <c r="GNI32" s="97"/>
      <c r="GNJ32" s="97"/>
      <c r="GNK32" s="97"/>
      <c r="GNL32" s="97"/>
      <c r="GNM32" s="97"/>
      <c r="GNN32" s="97"/>
      <c r="GNO32" s="97"/>
      <c r="GNP32" s="97"/>
      <c r="GNQ32" s="97"/>
      <c r="GNR32" s="97"/>
      <c r="GNS32" s="97"/>
      <c r="GNT32" s="97"/>
      <c r="GNU32" s="97"/>
      <c r="GNV32" s="97"/>
      <c r="GNW32" s="97"/>
      <c r="GNX32" s="97"/>
      <c r="GNY32" s="97"/>
      <c r="GNZ32" s="97"/>
      <c r="GOA32" s="97"/>
      <c r="GOB32" s="97"/>
      <c r="GOC32" s="97"/>
      <c r="GOD32" s="97"/>
      <c r="GOE32" s="97"/>
      <c r="GOF32" s="97"/>
      <c r="GOG32" s="97"/>
      <c r="GOH32" s="97"/>
      <c r="GOI32" s="97"/>
      <c r="GOJ32" s="97"/>
      <c r="GOK32" s="97"/>
      <c r="GOL32" s="97"/>
      <c r="GOM32" s="97"/>
      <c r="GON32" s="97"/>
      <c r="GOO32" s="97"/>
      <c r="GOP32" s="97"/>
      <c r="GOQ32" s="97"/>
      <c r="GOR32" s="97"/>
      <c r="GOS32" s="97"/>
      <c r="GOT32" s="97"/>
      <c r="GOU32" s="97"/>
      <c r="GOV32" s="97"/>
      <c r="GOW32" s="97"/>
      <c r="GOX32" s="97"/>
      <c r="GOY32" s="97"/>
      <c r="GOZ32" s="97"/>
      <c r="GPA32" s="97"/>
      <c r="GPB32" s="97"/>
      <c r="GPC32" s="97"/>
      <c r="GPD32" s="97"/>
      <c r="GPE32" s="97"/>
      <c r="GPF32" s="97"/>
      <c r="GPG32" s="97"/>
      <c r="GPH32" s="97"/>
      <c r="GPI32" s="97"/>
      <c r="GPJ32" s="97"/>
      <c r="GPK32" s="97"/>
      <c r="GPL32" s="97"/>
      <c r="GPM32" s="97"/>
      <c r="GPN32" s="97"/>
      <c r="GPO32" s="97"/>
      <c r="GPP32" s="97"/>
      <c r="GPQ32" s="97"/>
      <c r="GPR32" s="97"/>
      <c r="GPS32" s="97"/>
      <c r="GPT32" s="97"/>
      <c r="GPU32" s="97"/>
      <c r="GPV32" s="97"/>
      <c r="GPW32" s="97"/>
      <c r="GPX32" s="97"/>
      <c r="GPY32" s="97"/>
      <c r="GPZ32" s="97"/>
      <c r="GQA32" s="97"/>
      <c r="GQB32" s="97"/>
      <c r="GQC32" s="97"/>
      <c r="GQD32" s="97"/>
      <c r="GQE32" s="97"/>
      <c r="GQF32" s="97"/>
      <c r="GQG32" s="97"/>
      <c r="GQH32" s="97"/>
      <c r="GQI32" s="97"/>
      <c r="GQJ32" s="97"/>
      <c r="GQK32" s="97"/>
      <c r="GQL32" s="97"/>
      <c r="GQM32" s="97"/>
      <c r="GQN32" s="97"/>
      <c r="GQO32" s="97"/>
      <c r="GQP32" s="97"/>
      <c r="GQQ32" s="97"/>
      <c r="GQR32" s="97"/>
      <c r="GQS32" s="97"/>
      <c r="GQT32" s="97"/>
      <c r="GQU32" s="97"/>
      <c r="GQV32" s="97"/>
      <c r="GQW32" s="97"/>
      <c r="GQX32" s="97"/>
      <c r="GQY32" s="97"/>
      <c r="GQZ32" s="97"/>
      <c r="GRA32" s="97"/>
      <c r="GRB32" s="97"/>
      <c r="GRC32" s="97"/>
      <c r="GRD32" s="97"/>
      <c r="GRE32" s="97"/>
      <c r="GRF32" s="97"/>
      <c r="GRG32" s="97"/>
      <c r="GRH32" s="97"/>
      <c r="GRI32" s="97"/>
      <c r="GRJ32" s="97"/>
      <c r="GRK32" s="97"/>
      <c r="GRL32" s="97"/>
      <c r="GRM32" s="97"/>
      <c r="GRN32" s="97"/>
      <c r="GRO32" s="97"/>
      <c r="GRP32" s="97"/>
      <c r="GRQ32" s="97"/>
      <c r="GRR32" s="97"/>
      <c r="GRS32" s="97"/>
      <c r="GRT32" s="97"/>
      <c r="GRU32" s="97"/>
      <c r="GRV32" s="97"/>
      <c r="GRW32" s="97"/>
      <c r="GRX32" s="97"/>
      <c r="GRY32" s="97"/>
      <c r="GRZ32" s="97"/>
      <c r="GSA32" s="97"/>
      <c r="GSB32" s="97"/>
      <c r="GSC32" s="97"/>
      <c r="GSD32" s="97"/>
      <c r="GSE32" s="97"/>
      <c r="GSF32" s="97"/>
      <c r="GSG32" s="97"/>
      <c r="GSH32" s="97"/>
      <c r="GSI32" s="97"/>
      <c r="GSJ32" s="97"/>
      <c r="GSK32" s="97"/>
      <c r="GSL32" s="97"/>
      <c r="GSM32" s="97"/>
      <c r="GSN32" s="97"/>
      <c r="GSO32" s="97"/>
      <c r="GSP32" s="97"/>
      <c r="GSQ32" s="97"/>
      <c r="GSR32" s="97"/>
      <c r="GSS32" s="97"/>
      <c r="GST32" s="97"/>
      <c r="GSU32" s="97"/>
      <c r="GSV32" s="97"/>
      <c r="GSW32" s="97"/>
      <c r="GSX32" s="97"/>
      <c r="GSY32" s="97"/>
      <c r="GSZ32" s="97"/>
      <c r="GTA32" s="97"/>
      <c r="GTB32" s="97"/>
      <c r="GTC32" s="97"/>
      <c r="GTD32" s="97"/>
      <c r="GTE32" s="97"/>
      <c r="GTF32" s="97"/>
      <c r="GTG32" s="97"/>
      <c r="GTH32" s="97"/>
      <c r="GTI32" s="97"/>
      <c r="GTJ32" s="97"/>
      <c r="GTK32" s="97"/>
      <c r="GTL32" s="97"/>
      <c r="GTM32" s="97"/>
      <c r="GTN32" s="97"/>
      <c r="GTO32" s="97"/>
      <c r="GTP32" s="97"/>
      <c r="GTQ32" s="97"/>
      <c r="GTR32" s="97"/>
      <c r="GTS32" s="97"/>
      <c r="GTT32" s="97"/>
      <c r="GTU32" s="97"/>
      <c r="GTV32" s="97"/>
      <c r="GTW32" s="97"/>
      <c r="GTX32" s="97"/>
      <c r="GTY32" s="97"/>
      <c r="GTZ32" s="97"/>
      <c r="GUA32" s="97"/>
      <c r="GUB32" s="97"/>
      <c r="GUC32" s="97"/>
      <c r="GUD32" s="97"/>
      <c r="GUE32" s="97"/>
      <c r="GUF32" s="97"/>
      <c r="GUG32" s="97"/>
      <c r="GUH32" s="97"/>
      <c r="GUI32" s="97"/>
      <c r="GUJ32" s="97"/>
      <c r="GUK32" s="97"/>
      <c r="GUL32" s="97"/>
      <c r="GUM32" s="97"/>
      <c r="GUN32" s="97"/>
      <c r="GUO32" s="97"/>
      <c r="GUP32" s="97"/>
      <c r="GUQ32" s="97"/>
      <c r="GUR32" s="97"/>
      <c r="GUS32" s="97"/>
      <c r="GUT32" s="97"/>
      <c r="GUU32" s="97"/>
      <c r="GUV32" s="97"/>
      <c r="GUW32" s="97"/>
      <c r="GUX32" s="97"/>
      <c r="GUY32" s="97"/>
      <c r="GUZ32" s="97"/>
      <c r="GVA32" s="97"/>
      <c r="GVB32" s="97"/>
      <c r="GVC32" s="97"/>
      <c r="GVD32" s="97"/>
      <c r="GVE32" s="97"/>
      <c r="GVF32" s="97"/>
      <c r="GVG32" s="97"/>
      <c r="GVH32" s="97"/>
      <c r="GVI32" s="97"/>
      <c r="GVJ32" s="97"/>
      <c r="GVK32" s="97"/>
      <c r="GVL32" s="97"/>
      <c r="GVM32" s="97"/>
      <c r="GVN32" s="97"/>
      <c r="GVO32" s="97"/>
      <c r="GVP32" s="97"/>
      <c r="GVQ32" s="97"/>
      <c r="GVR32" s="97"/>
      <c r="GVS32" s="97"/>
      <c r="GVT32" s="97"/>
      <c r="GVU32" s="97"/>
      <c r="GVV32" s="97"/>
      <c r="GVW32" s="97"/>
      <c r="GVX32" s="97"/>
      <c r="GVY32" s="97"/>
      <c r="GVZ32" s="97"/>
      <c r="GWA32" s="97"/>
      <c r="GWB32" s="97"/>
      <c r="GWC32" s="97"/>
      <c r="GWD32" s="97"/>
      <c r="GWE32" s="97"/>
      <c r="GWF32" s="97"/>
      <c r="GWG32" s="97"/>
      <c r="GWH32" s="97"/>
      <c r="GWI32" s="97"/>
      <c r="GWJ32" s="97"/>
      <c r="GWK32" s="97"/>
      <c r="GWL32" s="97"/>
      <c r="GWM32" s="97"/>
      <c r="GWN32" s="97"/>
      <c r="GWO32" s="97"/>
      <c r="GWP32" s="97"/>
      <c r="GWQ32" s="97"/>
      <c r="GWR32" s="97"/>
      <c r="GWS32" s="97"/>
      <c r="GWT32" s="97"/>
      <c r="GWU32" s="97"/>
      <c r="GWV32" s="97"/>
      <c r="GWW32" s="97"/>
      <c r="GWX32" s="97"/>
      <c r="GWY32" s="97"/>
      <c r="GWZ32" s="97"/>
      <c r="GXA32" s="97"/>
      <c r="GXB32" s="97"/>
      <c r="GXC32" s="97"/>
      <c r="GXD32" s="97"/>
      <c r="GXE32" s="97"/>
      <c r="GXF32" s="97"/>
      <c r="GXG32" s="97"/>
      <c r="GXH32" s="97"/>
      <c r="GXI32" s="97"/>
      <c r="GXJ32" s="97"/>
      <c r="GXK32" s="97"/>
      <c r="GXL32" s="97"/>
      <c r="GXM32" s="97"/>
      <c r="GXN32" s="97"/>
      <c r="GXO32" s="97"/>
      <c r="GXP32" s="97"/>
      <c r="GXQ32" s="97"/>
      <c r="GXR32" s="97"/>
      <c r="GXS32" s="97"/>
      <c r="GXT32" s="97"/>
      <c r="GXU32" s="97"/>
      <c r="GXV32" s="97"/>
      <c r="GXW32" s="97"/>
      <c r="GXX32" s="97"/>
      <c r="GXY32" s="97"/>
      <c r="GXZ32" s="97"/>
      <c r="GYA32" s="97"/>
      <c r="GYB32" s="97"/>
      <c r="GYC32" s="97"/>
      <c r="GYD32" s="97"/>
      <c r="GYE32" s="97"/>
      <c r="GYF32" s="97"/>
      <c r="GYG32" s="97"/>
      <c r="GYH32" s="97"/>
      <c r="GYI32" s="97"/>
      <c r="GYJ32" s="97"/>
      <c r="GYK32" s="97"/>
      <c r="GYL32" s="97"/>
      <c r="GYM32" s="97"/>
      <c r="GYN32" s="97"/>
      <c r="GYO32" s="97"/>
      <c r="GYP32" s="97"/>
      <c r="GYQ32" s="97"/>
      <c r="GYR32" s="97"/>
      <c r="GYS32" s="97"/>
      <c r="GYT32" s="97"/>
      <c r="GYU32" s="97"/>
      <c r="GYV32" s="97"/>
      <c r="GYW32" s="97"/>
      <c r="GYX32" s="97"/>
      <c r="GYY32" s="97"/>
      <c r="GYZ32" s="97"/>
      <c r="GZA32" s="97"/>
      <c r="GZB32" s="97"/>
      <c r="GZC32" s="97"/>
      <c r="GZD32" s="97"/>
      <c r="GZE32" s="97"/>
      <c r="GZF32" s="97"/>
      <c r="GZG32" s="97"/>
      <c r="GZH32" s="97"/>
      <c r="GZI32" s="97"/>
      <c r="GZJ32" s="97"/>
      <c r="GZK32" s="97"/>
      <c r="GZL32" s="97"/>
      <c r="GZM32" s="97"/>
      <c r="GZN32" s="97"/>
      <c r="GZO32" s="97"/>
      <c r="GZP32" s="97"/>
      <c r="GZQ32" s="97"/>
      <c r="GZR32" s="97"/>
      <c r="GZS32" s="97"/>
      <c r="GZT32" s="97"/>
      <c r="GZU32" s="97"/>
      <c r="GZV32" s="97"/>
      <c r="GZW32" s="97"/>
      <c r="GZX32" s="97"/>
      <c r="GZY32" s="97"/>
      <c r="GZZ32" s="97"/>
      <c r="HAA32" s="97"/>
      <c r="HAB32" s="97"/>
      <c r="HAC32" s="97"/>
      <c r="HAD32" s="97"/>
      <c r="HAE32" s="97"/>
      <c r="HAF32" s="97"/>
      <c r="HAG32" s="97"/>
      <c r="HAH32" s="97"/>
      <c r="HAI32" s="97"/>
      <c r="HAJ32" s="97"/>
      <c r="HAK32" s="97"/>
      <c r="HAL32" s="97"/>
      <c r="HAM32" s="97"/>
      <c r="HAN32" s="97"/>
      <c r="HAO32" s="97"/>
      <c r="HAP32" s="97"/>
      <c r="HAQ32" s="97"/>
      <c r="HAR32" s="97"/>
      <c r="HAS32" s="97"/>
      <c r="HAT32" s="97"/>
      <c r="HAU32" s="97"/>
      <c r="HAV32" s="97"/>
      <c r="HAW32" s="97"/>
      <c r="HAX32" s="97"/>
      <c r="HAY32" s="97"/>
      <c r="HAZ32" s="97"/>
      <c r="HBA32" s="97"/>
      <c r="HBB32" s="97"/>
      <c r="HBC32" s="97"/>
      <c r="HBD32" s="97"/>
      <c r="HBE32" s="97"/>
      <c r="HBF32" s="97"/>
      <c r="HBG32" s="97"/>
      <c r="HBH32" s="97"/>
      <c r="HBI32" s="97"/>
      <c r="HBJ32" s="97"/>
      <c r="HBK32" s="97"/>
      <c r="HBL32" s="97"/>
      <c r="HBM32" s="97"/>
      <c r="HBN32" s="97"/>
      <c r="HBO32" s="97"/>
      <c r="HBP32" s="97"/>
      <c r="HBQ32" s="97"/>
      <c r="HBR32" s="97"/>
      <c r="HBS32" s="97"/>
      <c r="HBT32" s="97"/>
      <c r="HBU32" s="97"/>
      <c r="HBV32" s="97"/>
      <c r="HBW32" s="97"/>
      <c r="HBX32" s="97"/>
      <c r="HBY32" s="97"/>
      <c r="HBZ32" s="97"/>
      <c r="HCA32" s="97"/>
      <c r="HCB32" s="97"/>
      <c r="HCC32" s="97"/>
      <c r="HCD32" s="97"/>
      <c r="HCE32" s="97"/>
      <c r="HCF32" s="97"/>
      <c r="HCG32" s="97"/>
      <c r="HCH32" s="97"/>
      <c r="HCI32" s="97"/>
      <c r="HCJ32" s="97"/>
      <c r="HCK32" s="97"/>
      <c r="HCL32" s="97"/>
      <c r="HCM32" s="97"/>
      <c r="HCN32" s="97"/>
      <c r="HCO32" s="97"/>
      <c r="HCP32" s="97"/>
      <c r="HCQ32" s="97"/>
      <c r="HCR32" s="97"/>
      <c r="HCS32" s="97"/>
      <c r="HCT32" s="97"/>
      <c r="HCU32" s="97"/>
      <c r="HCV32" s="97"/>
      <c r="HCW32" s="97"/>
      <c r="HCX32" s="97"/>
      <c r="HCY32" s="97"/>
      <c r="HCZ32" s="97"/>
      <c r="HDA32" s="97"/>
      <c r="HDB32" s="97"/>
      <c r="HDC32" s="97"/>
      <c r="HDD32" s="97"/>
      <c r="HDE32" s="97"/>
      <c r="HDF32" s="97"/>
      <c r="HDG32" s="97"/>
      <c r="HDH32" s="97"/>
      <c r="HDI32" s="97"/>
      <c r="HDJ32" s="97"/>
      <c r="HDK32" s="97"/>
      <c r="HDL32" s="97"/>
      <c r="HDM32" s="97"/>
      <c r="HDN32" s="97"/>
      <c r="HDO32" s="97"/>
      <c r="HDP32" s="97"/>
      <c r="HDQ32" s="97"/>
      <c r="HDR32" s="97"/>
      <c r="HDS32" s="97"/>
      <c r="HDT32" s="97"/>
      <c r="HDU32" s="97"/>
      <c r="HDV32" s="97"/>
      <c r="HDW32" s="97"/>
      <c r="HDX32" s="97"/>
      <c r="HDY32" s="97"/>
      <c r="HDZ32" s="97"/>
      <c r="HEA32" s="97"/>
      <c r="HEB32" s="97"/>
      <c r="HEC32" s="97"/>
      <c r="HED32" s="97"/>
      <c r="HEE32" s="97"/>
      <c r="HEF32" s="97"/>
      <c r="HEG32" s="97"/>
      <c r="HEH32" s="97"/>
      <c r="HEI32" s="97"/>
      <c r="HEJ32" s="97"/>
      <c r="HEK32" s="97"/>
      <c r="HEL32" s="97"/>
      <c r="HEM32" s="97"/>
      <c r="HEN32" s="97"/>
      <c r="HEO32" s="97"/>
      <c r="HEP32" s="97"/>
      <c r="HEQ32" s="97"/>
      <c r="HER32" s="97"/>
      <c r="HES32" s="97"/>
      <c r="HET32" s="97"/>
      <c r="HEU32" s="97"/>
      <c r="HEV32" s="97"/>
      <c r="HEW32" s="97"/>
      <c r="HEX32" s="97"/>
      <c r="HEY32" s="97"/>
      <c r="HEZ32" s="97"/>
      <c r="HFA32" s="97"/>
      <c r="HFB32" s="97"/>
      <c r="HFC32" s="97"/>
      <c r="HFD32" s="97"/>
      <c r="HFE32" s="97"/>
      <c r="HFF32" s="97"/>
      <c r="HFG32" s="97"/>
      <c r="HFH32" s="97"/>
      <c r="HFI32" s="97"/>
      <c r="HFJ32" s="97"/>
      <c r="HFK32" s="97"/>
      <c r="HFL32" s="97"/>
      <c r="HFM32" s="97"/>
      <c r="HFN32" s="97"/>
      <c r="HFO32" s="97"/>
      <c r="HFP32" s="97"/>
      <c r="HFQ32" s="97"/>
      <c r="HFR32" s="97"/>
      <c r="HFS32" s="97"/>
      <c r="HFT32" s="97"/>
      <c r="HFU32" s="97"/>
      <c r="HFV32" s="97"/>
      <c r="HFW32" s="97"/>
      <c r="HFX32" s="97"/>
      <c r="HFY32" s="97"/>
      <c r="HFZ32" s="97"/>
      <c r="HGA32" s="97"/>
      <c r="HGB32" s="97"/>
      <c r="HGC32" s="97"/>
      <c r="HGD32" s="97"/>
      <c r="HGE32" s="97"/>
      <c r="HGF32" s="97"/>
      <c r="HGG32" s="97"/>
      <c r="HGH32" s="97"/>
      <c r="HGI32" s="97"/>
      <c r="HGJ32" s="97"/>
      <c r="HGK32" s="97"/>
      <c r="HGL32" s="97"/>
      <c r="HGM32" s="97"/>
      <c r="HGN32" s="97"/>
      <c r="HGO32" s="97"/>
      <c r="HGP32" s="97"/>
      <c r="HGQ32" s="97"/>
      <c r="HGR32" s="97"/>
      <c r="HGS32" s="97"/>
      <c r="HGT32" s="97"/>
      <c r="HGU32" s="97"/>
      <c r="HGV32" s="97"/>
      <c r="HGW32" s="97"/>
      <c r="HGX32" s="97"/>
      <c r="HGY32" s="97"/>
      <c r="HGZ32" s="97"/>
      <c r="HHA32" s="97"/>
      <c r="HHB32" s="97"/>
      <c r="HHC32" s="97"/>
      <c r="HHD32" s="97"/>
      <c r="HHE32" s="97"/>
      <c r="HHF32" s="97"/>
      <c r="HHG32" s="97"/>
      <c r="HHH32" s="97"/>
      <c r="HHI32" s="97"/>
      <c r="HHJ32" s="97"/>
      <c r="HHK32" s="97"/>
      <c r="HHL32" s="97"/>
      <c r="HHM32" s="97"/>
      <c r="HHN32" s="97"/>
      <c r="HHO32" s="97"/>
      <c r="HHP32" s="97"/>
      <c r="HHQ32" s="97"/>
      <c r="HHR32" s="97"/>
      <c r="HHS32" s="97"/>
      <c r="HHT32" s="97"/>
      <c r="HHU32" s="97"/>
      <c r="HHV32" s="97"/>
      <c r="HHW32" s="97"/>
      <c r="HHX32" s="97"/>
      <c r="HHY32" s="97"/>
      <c r="HHZ32" s="97"/>
      <c r="HIA32" s="97"/>
      <c r="HIB32" s="97"/>
      <c r="HIC32" s="97"/>
      <c r="HID32" s="97"/>
      <c r="HIE32" s="97"/>
      <c r="HIF32" s="97"/>
      <c r="HIG32" s="97"/>
      <c r="HIH32" s="97"/>
      <c r="HII32" s="97"/>
      <c r="HIJ32" s="97"/>
      <c r="HIK32" s="97"/>
      <c r="HIL32" s="97"/>
      <c r="HIM32" s="97"/>
      <c r="HIN32" s="97"/>
      <c r="HIO32" s="97"/>
      <c r="HIP32" s="97"/>
      <c r="HIQ32" s="97"/>
      <c r="HIR32" s="97"/>
      <c r="HIS32" s="97"/>
      <c r="HIT32" s="97"/>
      <c r="HIU32" s="97"/>
      <c r="HIV32" s="97"/>
      <c r="HIW32" s="97"/>
      <c r="HIX32" s="97"/>
      <c r="HIY32" s="97"/>
      <c r="HIZ32" s="97"/>
      <c r="HJA32" s="97"/>
      <c r="HJB32" s="97"/>
      <c r="HJC32" s="97"/>
      <c r="HJD32" s="97"/>
      <c r="HJE32" s="97"/>
      <c r="HJF32" s="97"/>
      <c r="HJG32" s="97"/>
      <c r="HJH32" s="97"/>
      <c r="HJI32" s="97"/>
      <c r="HJJ32" s="97"/>
      <c r="HJK32" s="97"/>
      <c r="HJL32" s="97"/>
      <c r="HJM32" s="97"/>
      <c r="HJN32" s="97"/>
      <c r="HJO32" s="97"/>
      <c r="HJP32" s="97"/>
      <c r="HJQ32" s="97"/>
      <c r="HJR32" s="97"/>
      <c r="HJS32" s="97"/>
      <c r="HJT32" s="97"/>
      <c r="HJU32" s="97"/>
      <c r="HJV32" s="97"/>
      <c r="HJW32" s="97"/>
      <c r="HJX32" s="97"/>
      <c r="HJY32" s="97"/>
      <c r="HJZ32" s="97"/>
      <c r="HKA32" s="97"/>
      <c r="HKB32" s="97"/>
      <c r="HKC32" s="97"/>
      <c r="HKD32" s="97"/>
      <c r="HKE32" s="97"/>
      <c r="HKF32" s="97"/>
      <c r="HKG32" s="97"/>
      <c r="HKH32" s="97"/>
      <c r="HKI32" s="97"/>
      <c r="HKJ32" s="97"/>
      <c r="HKK32" s="97"/>
      <c r="HKL32" s="97"/>
      <c r="HKM32" s="97"/>
      <c r="HKN32" s="97"/>
      <c r="HKO32" s="97"/>
      <c r="HKP32" s="97"/>
      <c r="HKQ32" s="97"/>
      <c r="HKR32" s="97"/>
      <c r="HKS32" s="97"/>
      <c r="HKT32" s="97"/>
      <c r="HKU32" s="97"/>
      <c r="HKV32" s="97"/>
      <c r="HKW32" s="97"/>
      <c r="HKX32" s="97"/>
      <c r="HKY32" s="97"/>
      <c r="HKZ32" s="97"/>
      <c r="HLA32" s="97"/>
      <c r="HLB32" s="97"/>
      <c r="HLC32" s="97"/>
      <c r="HLD32" s="97"/>
      <c r="HLE32" s="97"/>
      <c r="HLF32" s="97"/>
      <c r="HLG32" s="97"/>
      <c r="HLH32" s="97"/>
      <c r="HLI32" s="97"/>
      <c r="HLJ32" s="97"/>
      <c r="HLK32" s="97"/>
      <c r="HLL32" s="97"/>
      <c r="HLM32" s="97"/>
      <c r="HLN32" s="97"/>
      <c r="HLO32" s="97"/>
      <c r="HLP32" s="97"/>
      <c r="HLQ32" s="97"/>
      <c r="HLR32" s="97"/>
      <c r="HLS32" s="97"/>
      <c r="HLT32" s="97"/>
      <c r="HLU32" s="97"/>
      <c r="HLV32" s="97"/>
      <c r="HLW32" s="97"/>
      <c r="HLX32" s="97"/>
      <c r="HLY32" s="97"/>
      <c r="HLZ32" s="97"/>
      <c r="HMA32" s="97"/>
      <c r="HMB32" s="97"/>
      <c r="HMC32" s="97"/>
      <c r="HMD32" s="97"/>
      <c r="HME32" s="97"/>
      <c r="HMF32" s="97"/>
      <c r="HMG32" s="97"/>
      <c r="HMH32" s="97"/>
      <c r="HMI32" s="97"/>
      <c r="HMJ32" s="97"/>
      <c r="HMK32" s="97"/>
      <c r="HML32" s="97"/>
      <c r="HMM32" s="97"/>
      <c r="HMN32" s="97"/>
      <c r="HMO32" s="97"/>
      <c r="HMP32" s="97"/>
      <c r="HMQ32" s="97"/>
      <c r="HMR32" s="97"/>
      <c r="HMS32" s="97"/>
      <c r="HMT32" s="97"/>
      <c r="HMU32" s="97"/>
      <c r="HMV32" s="97"/>
      <c r="HMW32" s="97"/>
      <c r="HMX32" s="97"/>
      <c r="HMY32" s="97"/>
      <c r="HMZ32" s="97"/>
      <c r="HNA32" s="97"/>
      <c r="HNB32" s="97"/>
      <c r="HNC32" s="97"/>
      <c r="HND32" s="97"/>
      <c r="HNE32" s="97"/>
      <c r="HNF32" s="97"/>
      <c r="HNG32" s="97"/>
      <c r="HNH32" s="97"/>
      <c r="HNI32" s="97"/>
      <c r="HNJ32" s="97"/>
      <c r="HNK32" s="97"/>
      <c r="HNL32" s="97"/>
      <c r="HNM32" s="97"/>
      <c r="HNN32" s="97"/>
      <c r="HNO32" s="97"/>
      <c r="HNP32" s="97"/>
      <c r="HNQ32" s="97"/>
      <c r="HNR32" s="97"/>
      <c r="HNS32" s="97"/>
      <c r="HNT32" s="97"/>
      <c r="HNU32" s="97"/>
      <c r="HNV32" s="97"/>
      <c r="HNW32" s="97"/>
      <c r="HNX32" s="97"/>
      <c r="HNY32" s="97"/>
      <c r="HNZ32" s="97"/>
      <c r="HOA32" s="97"/>
      <c r="HOB32" s="97"/>
      <c r="HOC32" s="97"/>
      <c r="HOD32" s="97"/>
      <c r="HOE32" s="97"/>
      <c r="HOF32" s="97"/>
      <c r="HOG32" s="97"/>
      <c r="HOH32" s="97"/>
      <c r="HOI32" s="97"/>
      <c r="HOJ32" s="97"/>
      <c r="HOK32" s="97"/>
      <c r="HOL32" s="97"/>
      <c r="HOM32" s="97"/>
      <c r="HON32" s="97"/>
      <c r="HOO32" s="97"/>
      <c r="HOP32" s="97"/>
      <c r="HOQ32" s="97"/>
      <c r="HOR32" s="97"/>
      <c r="HOS32" s="97"/>
      <c r="HOT32" s="97"/>
      <c r="HOU32" s="97"/>
      <c r="HOV32" s="97"/>
      <c r="HOW32" s="97"/>
      <c r="HOX32" s="97"/>
      <c r="HOY32" s="97"/>
      <c r="HOZ32" s="97"/>
      <c r="HPA32" s="97"/>
      <c r="HPB32" s="97"/>
      <c r="HPC32" s="97"/>
      <c r="HPD32" s="97"/>
      <c r="HPE32" s="97"/>
      <c r="HPF32" s="97"/>
      <c r="HPG32" s="97"/>
      <c r="HPH32" s="97"/>
      <c r="HPI32" s="97"/>
      <c r="HPJ32" s="97"/>
      <c r="HPK32" s="97"/>
      <c r="HPL32" s="97"/>
      <c r="HPM32" s="97"/>
      <c r="HPN32" s="97"/>
      <c r="HPO32" s="97"/>
      <c r="HPP32" s="97"/>
      <c r="HPQ32" s="97"/>
      <c r="HPR32" s="97"/>
      <c r="HPS32" s="97"/>
      <c r="HPT32" s="97"/>
      <c r="HPU32" s="97"/>
      <c r="HPV32" s="97"/>
      <c r="HPW32" s="97"/>
      <c r="HPX32" s="97"/>
      <c r="HPY32" s="97"/>
      <c r="HPZ32" s="97"/>
      <c r="HQA32" s="97"/>
      <c r="HQB32" s="97"/>
      <c r="HQC32" s="97"/>
      <c r="HQD32" s="97"/>
      <c r="HQE32" s="97"/>
      <c r="HQF32" s="97"/>
      <c r="HQG32" s="97"/>
      <c r="HQH32" s="97"/>
      <c r="HQI32" s="97"/>
      <c r="HQJ32" s="97"/>
      <c r="HQK32" s="97"/>
      <c r="HQL32" s="97"/>
      <c r="HQM32" s="97"/>
      <c r="HQN32" s="97"/>
      <c r="HQO32" s="97"/>
      <c r="HQP32" s="97"/>
      <c r="HQQ32" s="97"/>
      <c r="HQR32" s="97"/>
      <c r="HQS32" s="97"/>
      <c r="HQT32" s="97"/>
      <c r="HQU32" s="97"/>
      <c r="HQV32" s="97"/>
      <c r="HQW32" s="97"/>
      <c r="HQX32" s="97"/>
      <c r="HQY32" s="97"/>
      <c r="HQZ32" s="97"/>
      <c r="HRA32" s="97"/>
      <c r="HRB32" s="97"/>
      <c r="HRC32" s="97"/>
      <c r="HRD32" s="97"/>
      <c r="HRE32" s="97"/>
      <c r="HRF32" s="97"/>
      <c r="HRG32" s="97"/>
      <c r="HRH32" s="97"/>
      <c r="HRI32" s="97"/>
      <c r="HRJ32" s="97"/>
      <c r="HRK32" s="97"/>
      <c r="HRL32" s="97"/>
      <c r="HRM32" s="97"/>
      <c r="HRN32" s="97"/>
      <c r="HRO32" s="97"/>
      <c r="HRP32" s="97"/>
      <c r="HRQ32" s="97"/>
      <c r="HRR32" s="97"/>
      <c r="HRS32" s="97"/>
      <c r="HRT32" s="97"/>
      <c r="HRU32" s="97"/>
      <c r="HRV32" s="97"/>
      <c r="HRW32" s="97"/>
      <c r="HRX32" s="97"/>
      <c r="HRY32" s="97"/>
      <c r="HRZ32" s="97"/>
      <c r="HSA32" s="97"/>
      <c r="HSB32" s="97"/>
      <c r="HSC32" s="97"/>
      <c r="HSD32" s="97"/>
      <c r="HSE32" s="97"/>
      <c r="HSF32" s="97"/>
      <c r="HSG32" s="97"/>
      <c r="HSH32" s="97"/>
      <c r="HSI32" s="97"/>
      <c r="HSJ32" s="97"/>
      <c r="HSK32" s="97"/>
      <c r="HSL32" s="97"/>
      <c r="HSM32" s="97"/>
      <c r="HSN32" s="97"/>
      <c r="HSO32" s="97"/>
      <c r="HSP32" s="97"/>
      <c r="HSQ32" s="97"/>
      <c r="HSR32" s="97"/>
      <c r="HSS32" s="97"/>
      <c r="HST32" s="97"/>
      <c r="HSU32" s="97"/>
      <c r="HSV32" s="97"/>
      <c r="HSW32" s="97"/>
      <c r="HSX32" s="97"/>
      <c r="HSY32" s="97"/>
      <c r="HSZ32" s="97"/>
      <c r="HTA32" s="97"/>
      <c r="HTB32" s="97"/>
      <c r="HTC32" s="97"/>
      <c r="HTD32" s="97"/>
      <c r="HTE32" s="97"/>
      <c r="HTF32" s="97"/>
      <c r="HTG32" s="97"/>
      <c r="HTH32" s="97"/>
      <c r="HTI32" s="97"/>
      <c r="HTJ32" s="97"/>
      <c r="HTK32" s="97"/>
      <c r="HTL32" s="97"/>
      <c r="HTM32" s="97"/>
      <c r="HTN32" s="97"/>
      <c r="HTO32" s="97"/>
      <c r="HTP32" s="97"/>
      <c r="HTQ32" s="97"/>
      <c r="HTR32" s="97"/>
      <c r="HTS32" s="97"/>
      <c r="HTT32" s="97"/>
      <c r="HTU32" s="97"/>
      <c r="HTV32" s="97"/>
      <c r="HTW32" s="97"/>
      <c r="HTX32" s="97"/>
      <c r="HTY32" s="97"/>
      <c r="HTZ32" s="97"/>
      <c r="HUA32" s="97"/>
      <c r="HUB32" s="97"/>
      <c r="HUC32" s="97"/>
      <c r="HUD32" s="97"/>
      <c r="HUE32" s="97"/>
      <c r="HUF32" s="97"/>
      <c r="HUG32" s="97"/>
      <c r="HUH32" s="97"/>
      <c r="HUI32" s="97"/>
      <c r="HUJ32" s="97"/>
      <c r="HUK32" s="97"/>
      <c r="HUL32" s="97"/>
      <c r="HUM32" s="97"/>
      <c r="HUN32" s="97"/>
      <c r="HUO32" s="97"/>
      <c r="HUP32" s="97"/>
      <c r="HUQ32" s="97"/>
      <c r="HUR32" s="97"/>
      <c r="HUS32" s="97"/>
      <c r="HUT32" s="97"/>
      <c r="HUU32" s="97"/>
      <c r="HUV32" s="97"/>
      <c r="HUW32" s="97"/>
      <c r="HUX32" s="97"/>
      <c r="HUY32" s="97"/>
      <c r="HUZ32" s="97"/>
      <c r="HVA32" s="97"/>
      <c r="HVB32" s="97"/>
      <c r="HVC32" s="97"/>
      <c r="HVD32" s="97"/>
      <c r="HVE32" s="97"/>
      <c r="HVF32" s="97"/>
      <c r="HVG32" s="97"/>
      <c r="HVH32" s="97"/>
      <c r="HVI32" s="97"/>
      <c r="HVJ32" s="97"/>
      <c r="HVK32" s="97"/>
      <c r="HVL32" s="97"/>
      <c r="HVM32" s="97"/>
      <c r="HVN32" s="97"/>
      <c r="HVO32" s="97"/>
      <c r="HVP32" s="97"/>
      <c r="HVQ32" s="97"/>
      <c r="HVR32" s="97"/>
      <c r="HVS32" s="97"/>
      <c r="HVT32" s="97"/>
      <c r="HVU32" s="97"/>
      <c r="HVV32" s="97"/>
      <c r="HVW32" s="97"/>
      <c r="HVX32" s="97"/>
      <c r="HVY32" s="97"/>
      <c r="HVZ32" s="97"/>
      <c r="HWA32" s="97"/>
      <c r="HWB32" s="97"/>
      <c r="HWC32" s="97"/>
      <c r="HWD32" s="97"/>
      <c r="HWE32" s="97"/>
      <c r="HWF32" s="97"/>
      <c r="HWG32" s="97"/>
      <c r="HWH32" s="97"/>
      <c r="HWI32" s="97"/>
      <c r="HWJ32" s="97"/>
      <c r="HWK32" s="97"/>
      <c r="HWL32" s="97"/>
      <c r="HWM32" s="97"/>
      <c r="HWN32" s="97"/>
      <c r="HWO32" s="97"/>
      <c r="HWP32" s="97"/>
      <c r="HWQ32" s="97"/>
      <c r="HWR32" s="97"/>
      <c r="HWS32" s="97"/>
      <c r="HWT32" s="97"/>
      <c r="HWU32" s="97"/>
      <c r="HWV32" s="97"/>
      <c r="HWW32" s="97"/>
      <c r="HWX32" s="97"/>
      <c r="HWY32" s="97"/>
      <c r="HWZ32" s="97"/>
      <c r="HXA32" s="97"/>
      <c r="HXB32" s="97"/>
      <c r="HXC32" s="97"/>
      <c r="HXD32" s="97"/>
      <c r="HXE32" s="97"/>
      <c r="HXF32" s="97"/>
      <c r="HXG32" s="97"/>
      <c r="HXH32" s="97"/>
      <c r="HXI32" s="97"/>
      <c r="HXJ32" s="97"/>
      <c r="HXK32" s="97"/>
      <c r="HXL32" s="97"/>
      <c r="HXM32" s="97"/>
      <c r="HXN32" s="97"/>
      <c r="HXO32" s="97"/>
      <c r="HXP32" s="97"/>
      <c r="HXQ32" s="97"/>
      <c r="HXR32" s="97"/>
      <c r="HXS32" s="97"/>
      <c r="HXT32" s="97"/>
      <c r="HXU32" s="97"/>
      <c r="HXV32" s="97"/>
      <c r="HXW32" s="97"/>
      <c r="HXX32" s="97"/>
      <c r="HXY32" s="97"/>
      <c r="HXZ32" s="97"/>
      <c r="HYA32" s="97"/>
      <c r="HYB32" s="97"/>
      <c r="HYC32" s="97"/>
      <c r="HYD32" s="97"/>
      <c r="HYE32" s="97"/>
      <c r="HYF32" s="97"/>
      <c r="HYG32" s="97"/>
      <c r="HYH32" s="97"/>
      <c r="HYI32" s="97"/>
      <c r="HYJ32" s="97"/>
      <c r="HYK32" s="97"/>
      <c r="HYL32" s="97"/>
      <c r="HYM32" s="97"/>
      <c r="HYN32" s="97"/>
      <c r="HYO32" s="97"/>
      <c r="HYP32" s="97"/>
      <c r="HYQ32" s="97"/>
      <c r="HYR32" s="97"/>
      <c r="HYS32" s="97"/>
      <c r="HYT32" s="97"/>
      <c r="HYU32" s="97"/>
      <c r="HYV32" s="97"/>
      <c r="HYW32" s="97"/>
      <c r="HYX32" s="97"/>
      <c r="HYY32" s="97"/>
      <c r="HYZ32" s="97"/>
      <c r="HZA32" s="97"/>
      <c r="HZB32" s="97"/>
      <c r="HZC32" s="97"/>
      <c r="HZD32" s="97"/>
      <c r="HZE32" s="97"/>
      <c r="HZF32" s="97"/>
      <c r="HZG32" s="97"/>
      <c r="HZH32" s="97"/>
      <c r="HZI32" s="97"/>
      <c r="HZJ32" s="97"/>
      <c r="HZK32" s="97"/>
      <c r="HZL32" s="97"/>
      <c r="HZM32" s="97"/>
      <c r="HZN32" s="97"/>
      <c r="HZO32" s="97"/>
      <c r="HZP32" s="97"/>
      <c r="HZQ32" s="97"/>
      <c r="HZR32" s="97"/>
      <c r="HZS32" s="97"/>
      <c r="HZT32" s="97"/>
      <c r="HZU32" s="97"/>
      <c r="HZV32" s="97"/>
      <c r="HZW32" s="97"/>
      <c r="HZX32" s="97"/>
      <c r="HZY32" s="97"/>
      <c r="HZZ32" s="97"/>
      <c r="IAA32" s="97"/>
      <c r="IAB32" s="97"/>
      <c r="IAC32" s="97"/>
      <c r="IAD32" s="97"/>
      <c r="IAE32" s="97"/>
      <c r="IAF32" s="97"/>
      <c r="IAG32" s="97"/>
      <c r="IAH32" s="97"/>
      <c r="IAI32" s="97"/>
      <c r="IAJ32" s="97"/>
      <c r="IAK32" s="97"/>
      <c r="IAL32" s="97"/>
      <c r="IAM32" s="97"/>
      <c r="IAN32" s="97"/>
      <c r="IAO32" s="97"/>
      <c r="IAP32" s="97"/>
      <c r="IAQ32" s="97"/>
      <c r="IAR32" s="97"/>
      <c r="IAS32" s="97"/>
      <c r="IAT32" s="97"/>
      <c r="IAU32" s="97"/>
      <c r="IAV32" s="97"/>
      <c r="IAW32" s="97"/>
      <c r="IAX32" s="97"/>
      <c r="IAY32" s="97"/>
      <c r="IAZ32" s="97"/>
      <c r="IBA32" s="97"/>
      <c r="IBB32" s="97"/>
      <c r="IBC32" s="97"/>
      <c r="IBD32" s="97"/>
      <c r="IBE32" s="97"/>
      <c r="IBF32" s="97"/>
      <c r="IBG32" s="97"/>
      <c r="IBH32" s="97"/>
      <c r="IBI32" s="97"/>
      <c r="IBJ32" s="97"/>
      <c r="IBK32" s="97"/>
      <c r="IBL32" s="97"/>
      <c r="IBM32" s="97"/>
      <c r="IBN32" s="97"/>
      <c r="IBO32" s="97"/>
      <c r="IBP32" s="97"/>
      <c r="IBQ32" s="97"/>
      <c r="IBR32" s="97"/>
      <c r="IBS32" s="97"/>
      <c r="IBT32" s="97"/>
      <c r="IBU32" s="97"/>
      <c r="IBV32" s="97"/>
      <c r="IBW32" s="97"/>
      <c r="IBX32" s="97"/>
      <c r="IBY32" s="97"/>
      <c r="IBZ32" s="97"/>
      <c r="ICA32" s="97"/>
      <c r="ICB32" s="97"/>
      <c r="ICC32" s="97"/>
      <c r="ICD32" s="97"/>
      <c r="ICE32" s="97"/>
      <c r="ICF32" s="97"/>
      <c r="ICG32" s="97"/>
      <c r="ICH32" s="97"/>
      <c r="ICI32" s="97"/>
      <c r="ICJ32" s="97"/>
      <c r="ICK32" s="97"/>
      <c r="ICL32" s="97"/>
      <c r="ICM32" s="97"/>
      <c r="ICN32" s="97"/>
      <c r="ICO32" s="97"/>
      <c r="ICP32" s="97"/>
      <c r="ICQ32" s="97"/>
      <c r="ICR32" s="97"/>
      <c r="ICS32" s="97"/>
      <c r="ICT32" s="97"/>
      <c r="ICU32" s="97"/>
      <c r="ICV32" s="97"/>
      <c r="ICW32" s="97"/>
      <c r="ICX32" s="97"/>
      <c r="ICY32" s="97"/>
      <c r="ICZ32" s="97"/>
      <c r="IDA32" s="97"/>
      <c r="IDB32" s="97"/>
      <c r="IDC32" s="97"/>
      <c r="IDD32" s="97"/>
      <c r="IDE32" s="97"/>
      <c r="IDF32" s="97"/>
      <c r="IDG32" s="97"/>
      <c r="IDH32" s="97"/>
      <c r="IDI32" s="97"/>
      <c r="IDJ32" s="97"/>
      <c r="IDK32" s="97"/>
      <c r="IDL32" s="97"/>
      <c r="IDM32" s="97"/>
      <c r="IDN32" s="97"/>
      <c r="IDO32" s="97"/>
      <c r="IDP32" s="97"/>
      <c r="IDQ32" s="97"/>
      <c r="IDR32" s="97"/>
      <c r="IDS32" s="97"/>
      <c r="IDT32" s="97"/>
      <c r="IDU32" s="97"/>
      <c r="IDV32" s="97"/>
      <c r="IDW32" s="97"/>
      <c r="IDX32" s="97"/>
      <c r="IDY32" s="97"/>
      <c r="IDZ32" s="97"/>
      <c r="IEA32" s="97"/>
      <c r="IEB32" s="97"/>
      <c r="IEC32" s="97"/>
      <c r="IED32" s="97"/>
      <c r="IEE32" s="97"/>
      <c r="IEF32" s="97"/>
      <c r="IEG32" s="97"/>
      <c r="IEH32" s="97"/>
      <c r="IEI32" s="97"/>
      <c r="IEJ32" s="97"/>
      <c r="IEK32" s="97"/>
      <c r="IEL32" s="97"/>
      <c r="IEM32" s="97"/>
      <c r="IEN32" s="97"/>
      <c r="IEO32" s="97"/>
      <c r="IEP32" s="97"/>
      <c r="IEQ32" s="97"/>
      <c r="IER32" s="97"/>
      <c r="IES32" s="97"/>
      <c r="IET32" s="97"/>
      <c r="IEU32" s="97"/>
      <c r="IEV32" s="97"/>
      <c r="IEW32" s="97"/>
      <c r="IEX32" s="97"/>
      <c r="IEY32" s="97"/>
      <c r="IEZ32" s="97"/>
      <c r="IFA32" s="97"/>
      <c r="IFB32" s="97"/>
      <c r="IFC32" s="97"/>
      <c r="IFD32" s="97"/>
      <c r="IFE32" s="97"/>
      <c r="IFF32" s="97"/>
      <c r="IFG32" s="97"/>
      <c r="IFH32" s="97"/>
      <c r="IFI32" s="97"/>
      <c r="IFJ32" s="97"/>
      <c r="IFK32" s="97"/>
      <c r="IFL32" s="97"/>
      <c r="IFM32" s="97"/>
      <c r="IFN32" s="97"/>
      <c r="IFO32" s="97"/>
      <c r="IFP32" s="97"/>
      <c r="IFQ32" s="97"/>
      <c r="IFR32" s="97"/>
      <c r="IFS32" s="97"/>
      <c r="IFT32" s="97"/>
      <c r="IFU32" s="97"/>
      <c r="IFV32" s="97"/>
      <c r="IFW32" s="97"/>
      <c r="IFX32" s="97"/>
      <c r="IFY32" s="97"/>
      <c r="IFZ32" s="97"/>
      <c r="IGA32" s="97"/>
      <c r="IGB32" s="97"/>
      <c r="IGC32" s="97"/>
      <c r="IGD32" s="97"/>
      <c r="IGE32" s="97"/>
      <c r="IGF32" s="97"/>
      <c r="IGG32" s="97"/>
      <c r="IGH32" s="97"/>
      <c r="IGI32" s="97"/>
      <c r="IGJ32" s="97"/>
      <c r="IGK32" s="97"/>
      <c r="IGL32" s="97"/>
      <c r="IGM32" s="97"/>
      <c r="IGN32" s="97"/>
      <c r="IGO32" s="97"/>
      <c r="IGP32" s="97"/>
      <c r="IGQ32" s="97"/>
      <c r="IGR32" s="97"/>
      <c r="IGS32" s="97"/>
      <c r="IGT32" s="97"/>
      <c r="IGU32" s="97"/>
      <c r="IGV32" s="97"/>
      <c r="IGW32" s="97"/>
      <c r="IGX32" s="97"/>
      <c r="IGY32" s="97"/>
      <c r="IGZ32" s="97"/>
      <c r="IHA32" s="97"/>
      <c r="IHB32" s="97"/>
      <c r="IHC32" s="97"/>
      <c r="IHD32" s="97"/>
      <c r="IHE32" s="97"/>
      <c r="IHF32" s="97"/>
      <c r="IHG32" s="97"/>
      <c r="IHH32" s="97"/>
      <c r="IHI32" s="97"/>
      <c r="IHJ32" s="97"/>
      <c r="IHK32" s="97"/>
      <c r="IHL32" s="97"/>
      <c r="IHM32" s="97"/>
      <c r="IHN32" s="97"/>
      <c r="IHO32" s="97"/>
      <c r="IHP32" s="97"/>
      <c r="IHQ32" s="97"/>
      <c r="IHR32" s="97"/>
      <c r="IHS32" s="97"/>
      <c r="IHT32" s="97"/>
      <c r="IHU32" s="97"/>
      <c r="IHV32" s="97"/>
      <c r="IHW32" s="97"/>
      <c r="IHX32" s="97"/>
      <c r="IHY32" s="97"/>
      <c r="IHZ32" s="97"/>
      <c r="IIA32" s="97"/>
      <c r="IIB32" s="97"/>
      <c r="IIC32" s="97"/>
      <c r="IID32" s="97"/>
      <c r="IIE32" s="97"/>
      <c r="IIF32" s="97"/>
      <c r="IIG32" s="97"/>
      <c r="IIH32" s="97"/>
      <c r="III32" s="97"/>
      <c r="IIJ32" s="97"/>
      <c r="IIK32" s="97"/>
      <c r="IIL32" s="97"/>
      <c r="IIM32" s="97"/>
      <c r="IIN32" s="97"/>
      <c r="IIO32" s="97"/>
      <c r="IIP32" s="97"/>
      <c r="IIQ32" s="97"/>
      <c r="IIR32" s="97"/>
      <c r="IIS32" s="97"/>
      <c r="IIT32" s="97"/>
      <c r="IIU32" s="97"/>
      <c r="IIV32" s="97"/>
      <c r="IIW32" s="97"/>
      <c r="IIX32" s="97"/>
      <c r="IIY32" s="97"/>
      <c r="IIZ32" s="97"/>
      <c r="IJA32" s="97"/>
      <c r="IJB32" s="97"/>
      <c r="IJC32" s="97"/>
      <c r="IJD32" s="97"/>
      <c r="IJE32" s="97"/>
      <c r="IJF32" s="97"/>
      <c r="IJG32" s="97"/>
      <c r="IJH32" s="97"/>
      <c r="IJI32" s="97"/>
      <c r="IJJ32" s="97"/>
      <c r="IJK32" s="97"/>
      <c r="IJL32" s="97"/>
      <c r="IJM32" s="97"/>
      <c r="IJN32" s="97"/>
      <c r="IJO32" s="97"/>
      <c r="IJP32" s="97"/>
      <c r="IJQ32" s="97"/>
      <c r="IJR32" s="97"/>
      <c r="IJS32" s="97"/>
      <c r="IJT32" s="97"/>
      <c r="IJU32" s="97"/>
      <c r="IJV32" s="97"/>
      <c r="IJW32" s="97"/>
      <c r="IJX32" s="97"/>
      <c r="IJY32" s="97"/>
      <c r="IJZ32" s="97"/>
      <c r="IKA32" s="97"/>
      <c r="IKB32" s="97"/>
      <c r="IKC32" s="97"/>
      <c r="IKD32" s="97"/>
      <c r="IKE32" s="97"/>
      <c r="IKF32" s="97"/>
      <c r="IKG32" s="97"/>
      <c r="IKH32" s="97"/>
      <c r="IKI32" s="97"/>
      <c r="IKJ32" s="97"/>
      <c r="IKK32" s="97"/>
      <c r="IKL32" s="97"/>
      <c r="IKM32" s="97"/>
      <c r="IKN32" s="97"/>
      <c r="IKO32" s="97"/>
      <c r="IKP32" s="97"/>
      <c r="IKQ32" s="97"/>
      <c r="IKR32" s="97"/>
      <c r="IKS32" s="97"/>
      <c r="IKT32" s="97"/>
      <c r="IKU32" s="97"/>
      <c r="IKV32" s="97"/>
      <c r="IKW32" s="97"/>
      <c r="IKX32" s="97"/>
      <c r="IKY32" s="97"/>
      <c r="IKZ32" s="97"/>
      <c r="ILA32" s="97"/>
      <c r="ILB32" s="97"/>
      <c r="ILC32" s="97"/>
      <c r="ILD32" s="97"/>
      <c r="ILE32" s="97"/>
      <c r="ILF32" s="97"/>
      <c r="ILG32" s="97"/>
      <c r="ILH32" s="97"/>
      <c r="ILI32" s="97"/>
      <c r="ILJ32" s="97"/>
      <c r="ILK32" s="97"/>
      <c r="ILL32" s="97"/>
      <c r="ILM32" s="97"/>
      <c r="ILN32" s="97"/>
      <c r="ILO32" s="97"/>
      <c r="ILP32" s="97"/>
      <c r="ILQ32" s="97"/>
      <c r="ILR32" s="97"/>
      <c r="ILS32" s="97"/>
      <c r="ILT32" s="97"/>
      <c r="ILU32" s="97"/>
      <c r="ILV32" s="97"/>
      <c r="ILW32" s="97"/>
      <c r="ILX32" s="97"/>
      <c r="ILY32" s="97"/>
      <c r="ILZ32" s="97"/>
      <c r="IMA32" s="97"/>
      <c r="IMB32" s="97"/>
      <c r="IMC32" s="97"/>
      <c r="IMD32" s="97"/>
      <c r="IME32" s="97"/>
      <c r="IMF32" s="97"/>
      <c r="IMG32" s="97"/>
      <c r="IMH32" s="97"/>
      <c r="IMI32" s="97"/>
      <c r="IMJ32" s="97"/>
      <c r="IMK32" s="97"/>
      <c r="IML32" s="97"/>
      <c r="IMM32" s="97"/>
      <c r="IMN32" s="97"/>
      <c r="IMO32" s="97"/>
      <c r="IMP32" s="97"/>
      <c r="IMQ32" s="97"/>
      <c r="IMR32" s="97"/>
      <c r="IMS32" s="97"/>
      <c r="IMT32" s="97"/>
      <c r="IMU32" s="97"/>
      <c r="IMV32" s="97"/>
      <c r="IMW32" s="97"/>
      <c r="IMX32" s="97"/>
      <c r="IMY32" s="97"/>
      <c r="IMZ32" s="97"/>
      <c r="INA32" s="97"/>
      <c r="INB32" s="97"/>
      <c r="INC32" s="97"/>
      <c r="IND32" s="97"/>
      <c r="INE32" s="97"/>
      <c r="INF32" s="97"/>
      <c r="ING32" s="97"/>
      <c r="INH32" s="97"/>
      <c r="INI32" s="97"/>
      <c r="INJ32" s="97"/>
      <c r="INK32" s="97"/>
      <c r="INL32" s="97"/>
      <c r="INM32" s="97"/>
      <c r="INN32" s="97"/>
      <c r="INO32" s="97"/>
      <c r="INP32" s="97"/>
      <c r="INQ32" s="97"/>
      <c r="INR32" s="97"/>
      <c r="INS32" s="97"/>
      <c r="INT32" s="97"/>
      <c r="INU32" s="97"/>
      <c r="INV32" s="97"/>
      <c r="INW32" s="97"/>
      <c r="INX32" s="97"/>
      <c r="INY32" s="97"/>
      <c r="INZ32" s="97"/>
      <c r="IOA32" s="97"/>
      <c r="IOB32" s="97"/>
      <c r="IOC32" s="97"/>
      <c r="IOD32" s="97"/>
      <c r="IOE32" s="97"/>
      <c r="IOF32" s="97"/>
      <c r="IOG32" s="97"/>
      <c r="IOH32" s="97"/>
      <c r="IOI32" s="97"/>
      <c r="IOJ32" s="97"/>
      <c r="IOK32" s="97"/>
      <c r="IOL32" s="97"/>
      <c r="IOM32" s="97"/>
      <c r="ION32" s="97"/>
      <c r="IOO32" s="97"/>
      <c r="IOP32" s="97"/>
      <c r="IOQ32" s="97"/>
      <c r="IOR32" s="97"/>
      <c r="IOS32" s="97"/>
      <c r="IOT32" s="97"/>
      <c r="IOU32" s="97"/>
      <c r="IOV32" s="97"/>
      <c r="IOW32" s="97"/>
      <c r="IOX32" s="97"/>
      <c r="IOY32" s="97"/>
      <c r="IOZ32" s="97"/>
      <c r="IPA32" s="97"/>
      <c r="IPB32" s="97"/>
      <c r="IPC32" s="97"/>
      <c r="IPD32" s="97"/>
      <c r="IPE32" s="97"/>
      <c r="IPF32" s="97"/>
      <c r="IPG32" s="97"/>
      <c r="IPH32" s="97"/>
      <c r="IPI32" s="97"/>
      <c r="IPJ32" s="97"/>
      <c r="IPK32" s="97"/>
      <c r="IPL32" s="97"/>
      <c r="IPM32" s="97"/>
      <c r="IPN32" s="97"/>
      <c r="IPO32" s="97"/>
      <c r="IPP32" s="97"/>
      <c r="IPQ32" s="97"/>
      <c r="IPR32" s="97"/>
      <c r="IPS32" s="97"/>
      <c r="IPT32" s="97"/>
      <c r="IPU32" s="97"/>
      <c r="IPV32" s="97"/>
      <c r="IPW32" s="97"/>
      <c r="IPX32" s="97"/>
      <c r="IPY32" s="97"/>
      <c r="IPZ32" s="97"/>
      <c r="IQA32" s="97"/>
      <c r="IQB32" s="97"/>
      <c r="IQC32" s="97"/>
      <c r="IQD32" s="97"/>
      <c r="IQE32" s="97"/>
      <c r="IQF32" s="97"/>
      <c r="IQG32" s="97"/>
      <c r="IQH32" s="97"/>
      <c r="IQI32" s="97"/>
      <c r="IQJ32" s="97"/>
      <c r="IQK32" s="97"/>
      <c r="IQL32" s="97"/>
      <c r="IQM32" s="97"/>
      <c r="IQN32" s="97"/>
      <c r="IQO32" s="97"/>
      <c r="IQP32" s="97"/>
      <c r="IQQ32" s="97"/>
      <c r="IQR32" s="97"/>
      <c r="IQS32" s="97"/>
      <c r="IQT32" s="97"/>
      <c r="IQU32" s="97"/>
      <c r="IQV32" s="97"/>
      <c r="IQW32" s="97"/>
      <c r="IQX32" s="97"/>
      <c r="IQY32" s="97"/>
      <c r="IQZ32" s="97"/>
      <c r="IRA32" s="97"/>
      <c r="IRB32" s="97"/>
      <c r="IRC32" s="97"/>
      <c r="IRD32" s="97"/>
      <c r="IRE32" s="97"/>
      <c r="IRF32" s="97"/>
      <c r="IRG32" s="97"/>
      <c r="IRH32" s="97"/>
      <c r="IRI32" s="97"/>
      <c r="IRJ32" s="97"/>
      <c r="IRK32" s="97"/>
      <c r="IRL32" s="97"/>
      <c r="IRM32" s="97"/>
      <c r="IRN32" s="97"/>
      <c r="IRO32" s="97"/>
      <c r="IRP32" s="97"/>
      <c r="IRQ32" s="97"/>
      <c r="IRR32" s="97"/>
      <c r="IRS32" s="97"/>
      <c r="IRT32" s="97"/>
      <c r="IRU32" s="97"/>
      <c r="IRV32" s="97"/>
      <c r="IRW32" s="97"/>
      <c r="IRX32" s="97"/>
      <c r="IRY32" s="97"/>
      <c r="IRZ32" s="97"/>
      <c r="ISA32" s="97"/>
      <c r="ISB32" s="97"/>
      <c r="ISC32" s="97"/>
      <c r="ISD32" s="97"/>
      <c r="ISE32" s="97"/>
      <c r="ISF32" s="97"/>
      <c r="ISG32" s="97"/>
      <c r="ISH32" s="97"/>
      <c r="ISI32" s="97"/>
      <c r="ISJ32" s="97"/>
      <c r="ISK32" s="97"/>
      <c r="ISL32" s="97"/>
      <c r="ISM32" s="97"/>
      <c r="ISN32" s="97"/>
      <c r="ISO32" s="97"/>
      <c r="ISP32" s="97"/>
      <c r="ISQ32" s="97"/>
      <c r="ISR32" s="97"/>
      <c r="ISS32" s="97"/>
      <c r="IST32" s="97"/>
      <c r="ISU32" s="97"/>
      <c r="ISV32" s="97"/>
      <c r="ISW32" s="97"/>
      <c r="ISX32" s="97"/>
      <c r="ISY32" s="97"/>
      <c r="ISZ32" s="97"/>
      <c r="ITA32" s="97"/>
      <c r="ITB32" s="97"/>
      <c r="ITC32" s="97"/>
      <c r="ITD32" s="97"/>
      <c r="ITE32" s="97"/>
      <c r="ITF32" s="97"/>
      <c r="ITG32" s="97"/>
      <c r="ITH32" s="97"/>
      <c r="ITI32" s="97"/>
      <c r="ITJ32" s="97"/>
      <c r="ITK32" s="97"/>
      <c r="ITL32" s="97"/>
      <c r="ITM32" s="97"/>
      <c r="ITN32" s="97"/>
      <c r="ITO32" s="97"/>
      <c r="ITP32" s="97"/>
      <c r="ITQ32" s="97"/>
      <c r="ITR32" s="97"/>
      <c r="ITS32" s="97"/>
      <c r="ITT32" s="97"/>
      <c r="ITU32" s="97"/>
      <c r="ITV32" s="97"/>
      <c r="ITW32" s="97"/>
      <c r="ITX32" s="97"/>
      <c r="ITY32" s="97"/>
      <c r="ITZ32" s="97"/>
      <c r="IUA32" s="97"/>
      <c r="IUB32" s="97"/>
      <c r="IUC32" s="97"/>
      <c r="IUD32" s="97"/>
      <c r="IUE32" s="97"/>
      <c r="IUF32" s="97"/>
      <c r="IUG32" s="97"/>
      <c r="IUH32" s="97"/>
      <c r="IUI32" s="97"/>
      <c r="IUJ32" s="97"/>
      <c r="IUK32" s="97"/>
      <c r="IUL32" s="97"/>
      <c r="IUM32" s="97"/>
      <c r="IUN32" s="97"/>
      <c r="IUO32" s="97"/>
      <c r="IUP32" s="97"/>
      <c r="IUQ32" s="97"/>
      <c r="IUR32" s="97"/>
      <c r="IUS32" s="97"/>
      <c r="IUT32" s="97"/>
      <c r="IUU32" s="97"/>
      <c r="IUV32" s="97"/>
      <c r="IUW32" s="97"/>
      <c r="IUX32" s="97"/>
      <c r="IUY32" s="97"/>
      <c r="IUZ32" s="97"/>
      <c r="IVA32" s="97"/>
      <c r="IVB32" s="97"/>
      <c r="IVC32" s="97"/>
      <c r="IVD32" s="97"/>
      <c r="IVE32" s="97"/>
      <c r="IVF32" s="97"/>
      <c r="IVG32" s="97"/>
      <c r="IVH32" s="97"/>
      <c r="IVI32" s="97"/>
      <c r="IVJ32" s="97"/>
      <c r="IVK32" s="97"/>
      <c r="IVL32" s="97"/>
      <c r="IVM32" s="97"/>
      <c r="IVN32" s="97"/>
      <c r="IVO32" s="97"/>
      <c r="IVP32" s="97"/>
      <c r="IVQ32" s="97"/>
      <c r="IVR32" s="97"/>
      <c r="IVS32" s="97"/>
      <c r="IVT32" s="97"/>
      <c r="IVU32" s="97"/>
      <c r="IVV32" s="97"/>
      <c r="IVW32" s="97"/>
      <c r="IVX32" s="97"/>
      <c r="IVY32" s="97"/>
      <c r="IVZ32" s="97"/>
      <c r="IWA32" s="97"/>
      <c r="IWB32" s="97"/>
      <c r="IWC32" s="97"/>
      <c r="IWD32" s="97"/>
      <c r="IWE32" s="97"/>
      <c r="IWF32" s="97"/>
      <c r="IWG32" s="97"/>
      <c r="IWH32" s="97"/>
      <c r="IWI32" s="97"/>
      <c r="IWJ32" s="97"/>
      <c r="IWK32" s="97"/>
      <c r="IWL32" s="97"/>
      <c r="IWM32" s="97"/>
      <c r="IWN32" s="97"/>
      <c r="IWO32" s="97"/>
      <c r="IWP32" s="97"/>
      <c r="IWQ32" s="97"/>
      <c r="IWR32" s="97"/>
      <c r="IWS32" s="97"/>
      <c r="IWT32" s="97"/>
      <c r="IWU32" s="97"/>
      <c r="IWV32" s="97"/>
      <c r="IWW32" s="97"/>
      <c r="IWX32" s="97"/>
      <c r="IWY32" s="97"/>
      <c r="IWZ32" s="97"/>
      <c r="IXA32" s="97"/>
      <c r="IXB32" s="97"/>
      <c r="IXC32" s="97"/>
      <c r="IXD32" s="97"/>
      <c r="IXE32" s="97"/>
      <c r="IXF32" s="97"/>
      <c r="IXG32" s="97"/>
      <c r="IXH32" s="97"/>
      <c r="IXI32" s="97"/>
      <c r="IXJ32" s="97"/>
      <c r="IXK32" s="97"/>
      <c r="IXL32" s="97"/>
      <c r="IXM32" s="97"/>
      <c r="IXN32" s="97"/>
      <c r="IXO32" s="97"/>
      <c r="IXP32" s="97"/>
      <c r="IXQ32" s="97"/>
      <c r="IXR32" s="97"/>
      <c r="IXS32" s="97"/>
      <c r="IXT32" s="97"/>
      <c r="IXU32" s="97"/>
      <c r="IXV32" s="97"/>
      <c r="IXW32" s="97"/>
      <c r="IXX32" s="97"/>
      <c r="IXY32" s="97"/>
      <c r="IXZ32" s="97"/>
      <c r="IYA32" s="97"/>
      <c r="IYB32" s="97"/>
      <c r="IYC32" s="97"/>
      <c r="IYD32" s="97"/>
      <c r="IYE32" s="97"/>
      <c r="IYF32" s="97"/>
      <c r="IYG32" s="97"/>
      <c r="IYH32" s="97"/>
      <c r="IYI32" s="97"/>
      <c r="IYJ32" s="97"/>
      <c r="IYK32" s="97"/>
      <c r="IYL32" s="97"/>
      <c r="IYM32" s="97"/>
      <c r="IYN32" s="97"/>
      <c r="IYO32" s="97"/>
      <c r="IYP32" s="97"/>
      <c r="IYQ32" s="97"/>
      <c r="IYR32" s="97"/>
      <c r="IYS32" s="97"/>
      <c r="IYT32" s="97"/>
      <c r="IYU32" s="97"/>
      <c r="IYV32" s="97"/>
      <c r="IYW32" s="97"/>
      <c r="IYX32" s="97"/>
      <c r="IYY32" s="97"/>
      <c r="IYZ32" s="97"/>
      <c r="IZA32" s="97"/>
      <c r="IZB32" s="97"/>
      <c r="IZC32" s="97"/>
      <c r="IZD32" s="97"/>
      <c r="IZE32" s="97"/>
      <c r="IZF32" s="97"/>
      <c r="IZG32" s="97"/>
      <c r="IZH32" s="97"/>
      <c r="IZI32" s="97"/>
      <c r="IZJ32" s="97"/>
      <c r="IZK32" s="97"/>
      <c r="IZL32" s="97"/>
      <c r="IZM32" s="97"/>
      <c r="IZN32" s="97"/>
      <c r="IZO32" s="97"/>
      <c r="IZP32" s="97"/>
      <c r="IZQ32" s="97"/>
      <c r="IZR32" s="97"/>
      <c r="IZS32" s="97"/>
      <c r="IZT32" s="97"/>
      <c r="IZU32" s="97"/>
      <c r="IZV32" s="97"/>
      <c r="IZW32" s="97"/>
      <c r="IZX32" s="97"/>
      <c r="IZY32" s="97"/>
      <c r="IZZ32" s="97"/>
      <c r="JAA32" s="97"/>
      <c r="JAB32" s="97"/>
      <c r="JAC32" s="97"/>
      <c r="JAD32" s="97"/>
      <c r="JAE32" s="97"/>
      <c r="JAF32" s="97"/>
      <c r="JAG32" s="97"/>
      <c r="JAH32" s="97"/>
      <c r="JAI32" s="97"/>
      <c r="JAJ32" s="97"/>
      <c r="JAK32" s="97"/>
      <c r="JAL32" s="97"/>
      <c r="JAM32" s="97"/>
      <c r="JAN32" s="97"/>
      <c r="JAO32" s="97"/>
      <c r="JAP32" s="97"/>
      <c r="JAQ32" s="97"/>
      <c r="JAR32" s="97"/>
      <c r="JAS32" s="97"/>
      <c r="JAT32" s="97"/>
      <c r="JAU32" s="97"/>
      <c r="JAV32" s="97"/>
      <c r="JAW32" s="97"/>
      <c r="JAX32" s="97"/>
      <c r="JAY32" s="97"/>
      <c r="JAZ32" s="97"/>
      <c r="JBA32" s="97"/>
      <c r="JBB32" s="97"/>
      <c r="JBC32" s="97"/>
      <c r="JBD32" s="97"/>
      <c r="JBE32" s="97"/>
      <c r="JBF32" s="97"/>
      <c r="JBG32" s="97"/>
      <c r="JBH32" s="97"/>
      <c r="JBI32" s="97"/>
      <c r="JBJ32" s="97"/>
      <c r="JBK32" s="97"/>
      <c r="JBL32" s="97"/>
      <c r="JBM32" s="97"/>
      <c r="JBN32" s="97"/>
      <c r="JBO32" s="97"/>
      <c r="JBP32" s="97"/>
      <c r="JBQ32" s="97"/>
      <c r="JBR32" s="97"/>
      <c r="JBS32" s="97"/>
      <c r="JBT32" s="97"/>
      <c r="JBU32" s="97"/>
      <c r="JBV32" s="97"/>
      <c r="JBW32" s="97"/>
      <c r="JBX32" s="97"/>
      <c r="JBY32" s="97"/>
      <c r="JBZ32" s="97"/>
      <c r="JCA32" s="97"/>
      <c r="JCB32" s="97"/>
      <c r="JCC32" s="97"/>
      <c r="JCD32" s="97"/>
      <c r="JCE32" s="97"/>
      <c r="JCF32" s="97"/>
      <c r="JCG32" s="97"/>
      <c r="JCH32" s="97"/>
      <c r="JCI32" s="97"/>
      <c r="JCJ32" s="97"/>
      <c r="JCK32" s="97"/>
      <c r="JCL32" s="97"/>
      <c r="JCM32" s="97"/>
      <c r="JCN32" s="97"/>
      <c r="JCO32" s="97"/>
      <c r="JCP32" s="97"/>
      <c r="JCQ32" s="97"/>
      <c r="JCR32" s="97"/>
      <c r="JCS32" s="97"/>
      <c r="JCT32" s="97"/>
      <c r="JCU32" s="97"/>
      <c r="JCV32" s="97"/>
      <c r="JCW32" s="97"/>
      <c r="JCX32" s="97"/>
      <c r="JCY32" s="97"/>
      <c r="JCZ32" s="97"/>
      <c r="JDA32" s="97"/>
      <c r="JDB32" s="97"/>
      <c r="JDC32" s="97"/>
      <c r="JDD32" s="97"/>
      <c r="JDE32" s="97"/>
      <c r="JDF32" s="97"/>
      <c r="JDG32" s="97"/>
      <c r="JDH32" s="97"/>
      <c r="JDI32" s="97"/>
      <c r="JDJ32" s="97"/>
      <c r="JDK32" s="97"/>
      <c r="JDL32" s="97"/>
      <c r="JDM32" s="97"/>
      <c r="JDN32" s="97"/>
      <c r="JDO32" s="97"/>
      <c r="JDP32" s="97"/>
      <c r="JDQ32" s="97"/>
      <c r="JDR32" s="97"/>
      <c r="JDS32" s="97"/>
      <c r="JDT32" s="97"/>
      <c r="JDU32" s="97"/>
      <c r="JDV32" s="97"/>
      <c r="JDW32" s="97"/>
      <c r="JDX32" s="97"/>
      <c r="JDY32" s="97"/>
      <c r="JDZ32" s="97"/>
      <c r="JEA32" s="97"/>
      <c r="JEB32" s="97"/>
      <c r="JEC32" s="97"/>
      <c r="JED32" s="97"/>
      <c r="JEE32" s="97"/>
      <c r="JEF32" s="97"/>
      <c r="JEG32" s="97"/>
      <c r="JEH32" s="97"/>
      <c r="JEI32" s="97"/>
      <c r="JEJ32" s="97"/>
      <c r="JEK32" s="97"/>
      <c r="JEL32" s="97"/>
      <c r="JEM32" s="97"/>
      <c r="JEN32" s="97"/>
      <c r="JEO32" s="97"/>
      <c r="JEP32" s="97"/>
      <c r="JEQ32" s="97"/>
      <c r="JER32" s="97"/>
      <c r="JES32" s="97"/>
      <c r="JET32" s="97"/>
      <c r="JEU32" s="97"/>
      <c r="JEV32" s="97"/>
      <c r="JEW32" s="97"/>
      <c r="JEX32" s="97"/>
      <c r="JEY32" s="97"/>
      <c r="JEZ32" s="97"/>
      <c r="JFA32" s="97"/>
      <c r="JFB32" s="97"/>
      <c r="JFC32" s="97"/>
      <c r="JFD32" s="97"/>
      <c r="JFE32" s="97"/>
      <c r="JFF32" s="97"/>
      <c r="JFG32" s="97"/>
      <c r="JFH32" s="97"/>
      <c r="JFI32" s="97"/>
      <c r="JFJ32" s="97"/>
      <c r="JFK32" s="97"/>
      <c r="JFL32" s="97"/>
      <c r="JFM32" s="97"/>
      <c r="JFN32" s="97"/>
      <c r="JFO32" s="97"/>
      <c r="JFP32" s="97"/>
      <c r="JFQ32" s="97"/>
      <c r="JFR32" s="97"/>
      <c r="JFS32" s="97"/>
      <c r="JFT32" s="97"/>
      <c r="JFU32" s="97"/>
      <c r="JFV32" s="97"/>
      <c r="JFW32" s="97"/>
      <c r="JFX32" s="97"/>
      <c r="JFY32" s="97"/>
      <c r="JFZ32" s="97"/>
      <c r="JGA32" s="97"/>
      <c r="JGB32" s="97"/>
      <c r="JGC32" s="97"/>
      <c r="JGD32" s="97"/>
      <c r="JGE32" s="97"/>
      <c r="JGF32" s="97"/>
      <c r="JGG32" s="97"/>
      <c r="JGH32" s="97"/>
      <c r="JGI32" s="97"/>
      <c r="JGJ32" s="97"/>
      <c r="JGK32" s="97"/>
      <c r="JGL32" s="97"/>
      <c r="JGM32" s="97"/>
      <c r="JGN32" s="97"/>
      <c r="JGO32" s="97"/>
      <c r="JGP32" s="97"/>
      <c r="JGQ32" s="97"/>
      <c r="JGR32" s="97"/>
      <c r="JGS32" s="97"/>
      <c r="JGT32" s="97"/>
      <c r="JGU32" s="97"/>
      <c r="JGV32" s="97"/>
      <c r="JGW32" s="97"/>
      <c r="JGX32" s="97"/>
      <c r="JGY32" s="97"/>
      <c r="JGZ32" s="97"/>
      <c r="JHA32" s="97"/>
      <c r="JHB32" s="97"/>
      <c r="JHC32" s="97"/>
      <c r="JHD32" s="97"/>
      <c r="JHE32" s="97"/>
      <c r="JHF32" s="97"/>
      <c r="JHG32" s="97"/>
      <c r="JHH32" s="97"/>
      <c r="JHI32" s="97"/>
      <c r="JHJ32" s="97"/>
      <c r="JHK32" s="97"/>
      <c r="JHL32" s="97"/>
      <c r="JHM32" s="97"/>
      <c r="JHN32" s="97"/>
      <c r="JHO32" s="97"/>
      <c r="JHP32" s="97"/>
      <c r="JHQ32" s="97"/>
      <c r="JHR32" s="97"/>
      <c r="JHS32" s="97"/>
      <c r="JHT32" s="97"/>
      <c r="JHU32" s="97"/>
      <c r="JHV32" s="97"/>
      <c r="JHW32" s="97"/>
      <c r="JHX32" s="97"/>
      <c r="JHY32" s="97"/>
      <c r="JHZ32" s="97"/>
      <c r="JIA32" s="97"/>
      <c r="JIB32" s="97"/>
      <c r="JIC32" s="97"/>
      <c r="JID32" s="97"/>
      <c r="JIE32" s="97"/>
      <c r="JIF32" s="97"/>
      <c r="JIG32" s="97"/>
      <c r="JIH32" s="97"/>
      <c r="JII32" s="97"/>
      <c r="JIJ32" s="97"/>
      <c r="JIK32" s="97"/>
      <c r="JIL32" s="97"/>
      <c r="JIM32" s="97"/>
      <c r="JIN32" s="97"/>
      <c r="JIO32" s="97"/>
      <c r="JIP32" s="97"/>
      <c r="JIQ32" s="97"/>
      <c r="JIR32" s="97"/>
      <c r="JIS32" s="97"/>
      <c r="JIT32" s="97"/>
      <c r="JIU32" s="97"/>
      <c r="JIV32" s="97"/>
      <c r="JIW32" s="97"/>
      <c r="JIX32" s="97"/>
      <c r="JIY32" s="97"/>
      <c r="JIZ32" s="97"/>
      <c r="JJA32" s="97"/>
      <c r="JJB32" s="97"/>
      <c r="JJC32" s="97"/>
      <c r="JJD32" s="97"/>
      <c r="JJE32" s="97"/>
      <c r="JJF32" s="97"/>
      <c r="JJG32" s="97"/>
      <c r="JJH32" s="97"/>
      <c r="JJI32" s="97"/>
      <c r="JJJ32" s="97"/>
      <c r="JJK32" s="97"/>
      <c r="JJL32" s="97"/>
      <c r="JJM32" s="97"/>
      <c r="JJN32" s="97"/>
      <c r="JJO32" s="97"/>
      <c r="JJP32" s="97"/>
      <c r="JJQ32" s="97"/>
      <c r="JJR32" s="97"/>
      <c r="JJS32" s="97"/>
      <c r="JJT32" s="97"/>
      <c r="JJU32" s="97"/>
      <c r="JJV32" s="97"/>
      <c r="JJW32" s="97"/>
      <c r="JJX32" s="97"/>
      <c r="JJY32" s="97"/>
      <c r="JJZ32" s="97"/>
      <c r="JKA32" s="97"/>
      <c r="JKB32" s="97"/>
      <c r="JKC32" s="97"/>
      <c r="JKD32" s="97"/>
      <c r="JKE32" s="97"/>
      <c r="JKF32" s="97"/>
      <c r="JKG32" s="97"/>
      <c r="JKH32" s="97"/>
      <c r="JKI32" s="97"/>
      <c r="JKJ32" s="97"/>
      <c r="JKK32" s="97"/>
      <c r="JKL32" s="97"/>
      <c r="JKM32" s="97"/>
      <c r="JKN32" s="97"/>
      <c r="JKO32" s="97"/>
      <c r="JKP32" s="97"/>
      <c r="JKQ32" s="97"/>
      <c r="JKR32" s="97"/>
      <c r="JKS32" s="97"/>
      <c r="JKT32" s="97"/>
      <c r="JKU32" s="97"/>
      <c r="JKV32" s="97"/>
      <c r="JKW32" s="97"/>
      <c r="JKX32" s="97"/>
      <c r="JKY32" s="97"/>
      <c r="JKZ32" s="97"/>
      <c r="JLA32" s="97"/>
      <c r="JLB32" s="97"/>
      <c r="JLC32" s="97"/>
      <c r="JLD32" s="97"/>
      <c r="JLE32" s="97"/>
      <c r="JLF32" s="97"/>
      <c r="JLG32" s="97"/>
      <c r="JLH32" s="97"/>
      <c r="JLI32" s="97"/>
      <c r="JLJ32" s="97"/>
      <c r="JLK32" s="97"/>
      <c r="JLL32" s="97"/>
      <c r="JLM32" s="97"/>
      <c r="JLN32" s="97"/>
      <c r="JLO32" s="97"/>
      <c r="JLP32" s="97"/>
      <c r="JLQ32" s="97"/>
      <c r="JLR32" s="97"/>
      <c r="JLS32" s="97"/>
      <c r="JLT32" s="97"/>
      <c r="JLU32" s="97"/>
      <c r="JLV32" s="97"/>
      <c r="JLW32" s="97"/>
      <c r="JLX32" s="97"/>
      <c r="JLY32" s="97"/>
      <c r="JLZ32" s="97"/>
      <c r="JMA32" s="97"/>
      <c r="JMB32" s="97"/>
      <c r="JMC32" s="97"/>
      <c r="JMD32" s="97"/>
      <c r="JME32" s="97"/>
      <c r="JMF32" s="97"/>
      <c r="JMG32" s="97"/>
      <c r="JMH32" s="97"/>
      <c r="JMI32" s="97"/>
      <c r="JMJ32" s="97"/>
      <c r="JMK32" s="97"/>
      <c r="JML32" s="97"/>
      <c r="JMM32" s="97"/>
      <c r="JMN32" s="97"/>
      <c r="JMO32" s="97"/>
      <c r="JMP32" s="97"/>
      <c r="JMQ32" s="97"/>
      <c r="JMR32" s="97"/>
      <c r="JMS32" s="97"/>
      <c r="JMT32" s="97"/>
      <c r="JMU32" s="97"/>
      <c r="JMV32" s="97"/>
      <c r="JMW32" s="97"/>
      <c r="JMX32" s="97"/>
      <c r="JMY32" s="97"/>
      <c r="JMZ32" s="97"/>
      <c r="JNA32" s="97"/>
      <c r="JNB32" s="97"/>
      <c r="JNC32" s="97"/>
      <c r="JND32" s="97"/>
      <c r="JNE32" s="97"/>
      <c r="JNF32" s="97"/>
      <c r="JNG32" s="97"/>
      <c r="JNH32" s="97"/>
      <c r="JNI32" s="97"/>
      <c r="JNJ32" s="97"/>
      <c r="JNK32" s="97"/>
      <c r="JNL32" s="97"/>
      <c r="JNM32" s="97"/>
      <c r="JNN32" s="97"/>
      <c r="JNO32" s="97"/>
      <c r="JNP32" s="97"/>
      <c r="JNQ32" s="97"/>
      <c r="JNR32" s="97"/>
      <c r="JNS32" s="97"/>
      <c r="JNT32" s="97"/>
      <c r="JNU32" s="97"/>
      <c r="JNV32" s="97"/>
      <c r="JNW32" s="97"/>
      <c r="JNX32" s="97"/>
      <c r="JNY32" s="97"/>
      <c r="JNZ32" s="97"/>
      <c r="JOA32" s="97"/>
      <c r="JOB32" s="97"/>
      <c r="JOC32" s="97"/>
      <c r="JOD32" s="97"/>
      <c r="JOE32" s="97"/>
      <c r="JOF32" s="97"/>
      <c r="JOG32" s="97"/>
      <c r="JOH32" s="97"/>
      <c r="JOI32" s="97"/>
      <c r="JOJ32" s="97"/>
      <c r="JOK32" s="97"/>
      <c r="JOL32" s="97"/>
      <c r="JOM32" s="97"/>
      <c r="JON32" s="97"/>
      <c r="JOO32" s="97"/>
      <c r="JOP32" s="97"/>
      <c r="JOQ32" s="97"/>
      <c r="JOR32" s="97"/>
      <c r="JOS32" s="97"/>
      <c r="JOT32" s="97"/>
      <c r="JOU32" s="97"/>
      <c r="JOV32" s="97"/>
      <c r="JOW32" s="97"/>
      <c r="JOX32" s="97"/>
      <c r="JOY32" s="97"/>
      <c r="JOZ32" s="97"/>
      <c r="JPA32" s="97"/>
      <c r="JPB32" s="97"/>
      <c r="JPC32" s="97"/>
      <c r="JPD32" s="97"/>
      <c r="JPE32" s="97"/>
      <c r="JPF32" s="97"/>
      <c r="JPG32" s="97"/>
      <c r="JPH32" s="97"/>
      <c r="JPI32" s="97"/>
      <c r="JPJ32" s="97"/>
      <c r="JPK32" s="97"/>
      <c r="JPL32" s="97"/>
      <c r="JPM32" s="97"/>
      <c r="JPN32" s="97"/>
      <c r="JPO32" s="97"/>
      <c r="JPP32" s="97"/>
      <c r="JPQ32" s="97"/>
      <c r="JPR32" s="97"/>
      <c r="JPS32" s="97"/>
      <c r="JPT32" s="97"/>
      <c r="JPU32" s="97"/>
      <c r="JPV32" s="97"/>
      <c r="JPW32" s="97"/>
      <c r="JPX32" s="97"/>
      <c r="JPY32" s="97"/>
      <c r="JPZ32" s="97"/>
      <c r="JQA32" s="97"/>
      <c r="JQB32" s="97"/>
      <c r="JQC32" s="97"/>
      <c r="JQD32" s="97"/>
      <c r="JQE32" s="97"/>
      <c r="JQF32" s="97"/>
      <c r="JQG32" s="97"/>
      <c r="JQH32" s="97"/>
      <c r="JQI32" s="97"/>
      <c r="JQJ32" s="97"/>
      <c r="JQK32" s="97"/>
      <c r="JQL32" s="97"/>
      <c r="JQM32" s="97"/>
      <c r="JQN32" s="97"/>
      <c r="JQO32" s="97"/>
      <c r="JQP32" s="97"/>
      <c r="JQQ32" s="97"/>
      <c r="JQR32" s="97"/>
      <c r="JQS32" s="97"/>
      <c r="JQT32" s="97"/>
      <c r="JQU32" s="97"/>
      <c r="JQV32" s="97"/>
      <c r="JQW32" s="97"/>
      <c r="JQX32" s="97"/>
      <c r="JQY32" s="97"/>
      <c r="JQZ32" s="97"/>
      <c r="JRA32" s="97"/>
      <c r="JRB32" s="97"/>
      <c r="JRC32" s="97"/>
      <c r="JRD32" s="97"/>
      <c r="JRE32" s="97"/>
      <c r="JRF32" s="97"/>
      <c r="JRG32" s="97"/>
      <c r="JRH32" s="97"/>
      <c r="JRI32" s="97"/>
      <c r="JRJ32" s="97"/>
      <c r="JRK32" s="97"/>
      <c r="JRL32" s="97"/>
      <c r="JRM32" s="97"/>
      <c r="JRN32" s="97"/>
      <c r="JRO32" s="97"/>
      <c r="JRP32" s="97"/>
      <c r="JRQ32" s="97"/>
      <c r="JRR32" s="97"/>
      <c r="JRS32" s="97"/>
      <c r="JRT32" s="97"/>
      <c r="JRU32" s="97"/>
      <c r="JRV32" s="97"/>
      <c r="JRW32" s="97"/>
      <c r="JRX32" s="97"/>
      <c r="JRY32" s="97"/>
      <c r="JRZ32" s="97"/>
      <c r="JSA32" s="97"/>
      <c r="JSB32" s="97"/>
      <c r="JSC32" s="97"/>
      <c r="JSD32" s="97"/>
      <c r="JSE32" s="97"/>
      <c r="JSF32" s="97"/>
      <c r="JSG32" s="97"/>
      <c r="JSH32" s="97"/>
      <c r="JSI32" s="97"/>
      <c r="JSJ32" s="97"/>
      <c r="JSK32" s="97"/>
      <c r="JSL32" s="97"/>
      <c r="JSM32" s="97"/>
      <c r="JSN32" s="97"/>
      <c r="JSO32" s="97"/>
      <c r="JSP32" s="97"/>
      <c r="JSQ32" s="97"/>
      <c r="JSR32" s="97"/>
      <c r="JSS32" s="97"/>
      <c r="JST32" s="97"/>
      <c r="JSU32" s="97"/>
      <c r="JSV32" s="97"/>
      <c r="JSW32" s="97"/>
      <c r="JSX32" s="97"/>
      <c r="JSY32" s="97"/>
      <c r="JSZ32" s="97"/>
      <c r="JTA32" s="97"/>
      <c r="JTB32" s="97"/>
      <c r="JTC32" s="97"/>
      <c r="JTD32" s="97"/>
      <c r="JTE32" s="97"/>
      <c r="JTF32" s="97"/>
      <c r="JTG32" s="97"/>
      <c r="JTH32" s="97"/>
      <c r="JTI32" s="97"/>
      <c r="JTJ32" s="97"/>
      <c r="JTK32" s="97"/>
      <c r="JTL32" s="97"/>
      <c r="JTM32" s="97"/>
      <c r="JTN32" s="97"/>
      <c r="JTO32" s="97"/>
      <c r="JTP32" s="97"/>
      <c r="JTQ32" s="97"/>
      <c r="JTR32" s="97"/>
      <c r="JTS32" s="97"/>
      <c r="JTT32" s="97"/>
      <c r="JTU32" s="97"/>
      <c r="JTV32" s="97"/>
      <c r="JTW32" s="97"/>
      <c r="JTX32" s="97"/>
      <c r="JTY32" s="97"/>
      <c r="JTZ32" s="97"/>
      <c r="JUA32" s="97"/>
      <c r="JUB32" s="97"/>
      <c r="JUC32" s="97"/>
      <c r="JUD32" s="97"/>
      <c r="JUE32" s="97"/>
      <c r="JUF32" s="97"/>
      <c r="JUG32" s="97"/>
      <c r="JUH32" s="97"/>
      <c r="JUI32" s="97"/>
      <c r="JUJ32" s="97"/>
      <c r="JUK32" s="97"/>
      <c r="JUL32" s="97"/>
      <c r="JUM32" s="97"/>
      <c r="JUN32" s="97"/>
      <c r="JUO32" s="97"/>
      <c r="JUP32" s="97"/>
      <c r="JUQ32" s="97"/>
      <c r="JUR32" s="97"/>
      <c r="JUS32" s="97"/>
      <c r="JUT32" s="97"/>
      <c r="JUU32" s="97"/>
      <c r="JUV32" s="97"/>
      <c r="JUW32" s="97"/>
      <c r="JUX32" s="97"/>
      <c r="JUY32" s="97"/>
      <c r="JUZ32" s="97"/>
      <c r="JVA32" s="97"/>
      <c r="JVB32" s="97"/>
      <c r="JVC32" s="97"/>
      <c r="JVD32" s="97"/>
      <c r="JVE32" s="97"/>
      <c r="JVF32" s="97"/>
      <c r="JVG32" s="97"/>
      <c r="JVH32" s="97"/>
      <c r="JVI32" s="97"/>
      <c r="JVJ32" s="97"/>
      <c r="JVK32" s="97"/>
      <c r="JVL32" s="97"/>
      <c r="JVM32" s="97"/>
      <c r="JVN32" s="97"/>
      <c r="JVO32" s="97"/>
      <c r="JVP32" s="97"/>
      <c r="JVQ32" s="97"/>
      <c r="JVR32" s="97"/>
      <c r="JVS32" s="97"/>
      <c r="JVT32" s="97"/>
      <c r="JVU32" s="97"/>
      <c r="JVV32" s="97"/>
      <c r="JVW32" s="97"/>
      <c r="JVX32" s="97"/>
      <c r="JVY32" s="97"/>
      <c r="JVZ32" s="97"/>
      <c r="JWA32" s="97"/>
      <c r="JWB32" s="97"/>
      <c r="JWC32" s="97"/>
      <c r="JWD32" s="97"/>
      <c r="JWE32" s="97"/>
      <c r="JWF32" s="97"/>
      <c r="JWG32" s="97"/>
      <c r="JWH32" s="97"/>
      <c r="JWI32" s="97"/>
      <c r="JWJ32" s="97"/>
      <c r="JWK32" s="97"/>
      <c r="JWL32" s="97"/>
      <c r="JWM32" s="97"/>
      <c r="JWN32" s="97"/>
      <c r="JWO32" s="97"/>
      <c r="JWP32" s="97"/>
      <c r="JWQ32" s="97"/>
      <c r="JWR32" s="97"/>
      <c r="JWS32" s="97"/>
      <c r="JWT32" s="97"/>
      <c r="JWU32" s="97"/>
      <c r="JWV32" s="97"/>
      <c r="JWW32" s="97"/>
      <c r="JWX32" s="97"/>
      <c r="JWY32" s="97"/>
      <c r="JWZ32" s="97"/>
      <c r="JXA32" s="97"/>
      <c r="JXB32" s="97"/>
      <c r="JXC32" s="97"/>
      <c r="JXD32" s="97"/>
      <c r="JXE32" s="97"/>
      <c r="JXF32" s="97"/>
      <c r="JXG32" s="97"/>
      <c r="JXH32" s="97"/>
      <c r="JXI32" s="97"/>
      <c r="JXJ32" s="97"/>
      <c r="JXK32" s="97"/>
      <c r="JXL32" s="97"/>
      <c r="JXM32" s="97"/>
      <c r="JXN32" s="97"/>
      <c r="JXO32" s="97"/>
      <c r="JXP32" s="97"/>
      <c r="JXQ32" s="97"/>
      <c r="JXR32" s="97"/>
      <c r="JXS32" s="97"/>
      <c r="JXT32" s="97"/>
      <c r="JXU32" s="97"/>
      <c r="JXV32" s="97"/>
      <c r="JXW32" s="97"/>
      <c r="JXX32" s="97"/>
      <c r="JXY32" s="97"/>
      <c r="JXZ32" s="97"/>
      <c r="JYA32" s="97"/>
      <c r="JYB32" s="97"/>
      <c r="JYC32" s="97"/>
      <c r="JYD32" s="97"/>
      <c r="JYE32" s="97"/>
      <c r="JYF32" s="97"/>
      <c r="JYG32" s="97"/>
      <c r="JYH32" s="97"/>
      <c r="JYI32" s="97"/>
      <c r="JYJ32" s="97"/>
      <c r="JYK32" s="97"/>
      <c r="JYL32" s="97"/>
      <c r="JYM32" s="97"/>
      <c r="JYN32" s="97"/>
      <c r="JYO32" s="97"/>
      <c r="JYP32" s="97"/>
      <c r="JYQ32" s="97"/>
      <c r="JYR32" s="97"/>
      <c r="JYS32" s="97"/>
      <c r="JYT32" s="97"/>
      <c r="JYU32" s="97"/>
      <c r="JYV32" s="97"/>
      <c r="JYW32" s="97"/>
      <c r="JYX32" s="97"/>
      <c r="JYY32" s="97"/>
      <c r="JYZ32" s="97"/>
      <c r="JZA32" s="97"/>
      <c r="JZB32" s="97"/>
      <c r="JZC32" s="97"/>
      <c r="JZD32" s="97"/>
      <c r="JZE32" s="97"/>
      <c r="JZF32" s="97"/>
      <c r="JZG32" s="97"/>
      <c r="JZH32" s="97"/>
      <c r="JZI32" s="97"/>
      <c r="JZJ32" s="97"/>
      <c r="JZK32" s="97"/>
      <c r="JZL32" s="97"/>
      <c r="JZM32" s="97"/>
      <c r="JZN32" s="97"/>
      <c r="JZO32" s="97"/>
      <c r="JZP32" s="97"/>
      <c r="JZQ32" s="97"/>
      <c r="JZR32" s="97"/>
      <c r="JZS32" s="97"/>
      <c r="JZT32" s="97"/>
      <c r="JZU32" s="97"/>
      <c r="JZV32" s="97"/>
      <c r="JZW32" s="97"/>
      <c r="JZX32" s="97"/>
      <c r="JZY32" s="97"/>
      <c r="JZZ32" s="97"/>
      <c r="KAA32" s="97"/>
      <c r="KAB32" s="97"/>
      <c r="KAC32" s="97"/>
      <c r="KAD32" s="97"/>
      <c r="KAE32" s="97"/>
      <c r="KAF32" s="97"/>
      <c r="KAG32" s="97"/>
      <c r="KAH32" s="97"/>
      <c r="KAI32" s="97"/>
      <c r="KAJ32" s="97"/>
      <c r="KAK32" s="97"/>
      <c r="KAL32" s="97"/>
      <c r="KAM32" s="97"/>
      <c r="KAN32" s="97"/>
      <c r="KAO32" s="97"/>
      <c r="KAP32" s="97"/>
      <c r="KAQ32" s="97"/>
      <c r="KAR32" s="97"/>
      <c r="KAS32" s="97"/>
      <c r="KAT32" s="97"/>
      <c r="KAU32" s="97"/>
      <c r="KAV32" s="97"/>
      <c r="KAW32" s="97"/>
      <c r="KAX32" s="97"/>
      <c r="KAY32" s="97"/>
      <c r="KAZ32" s="97"/>
      <c r="KBA32" s="97"/>
      <c r="KBB32" s="97"/>
      <c r="KBC32" s="97"/>
      <c r="KBD32" s="97"/>
      <c r="KBE32" s="97"/>
      <c r="KBF32" s="97"/>
      <c r="KBG32" s="97"/>
      <c r="KBH32" s="97"/>
      <c r="KBI32" s="97"/>
      <c r="KBJ32" s="97"/>
      <c r="KBK32" s="97"/>
      <c r="KBL32" s="97"/>
      <c r="KBM32" s="97"/>
      <c r="KBN32" s="97"/>
      <c r="KBO32" s="97"/>
      <c r="KBP32" s="97"/>
      <c r="KBQ32" s="97"/>
      <c r="KBR32" s="97"/>
      <c r="KBS32" s="97"/>
      <c r="KBT32" s="97"/>
      <c r="KBU32" s="97"/>
      <c r="KBV32" s="97"/>
      <c r="KBW32" s="97"/>
      <c r="KBX32" s="97"/>
      <c r="KBY32" s="97"/>
      <c r="KBZ32" s="97"/>
      <c r="KCA32" s="97"/>
      <c r="KCB32" s="97"/>
      <c r="KCC32" s="97"/>
      <c r="KCD32" s="97"/>
      <c r="KCE32" s="97"/>
      <c r="KCF32" s="97"/>
      <c r="KCG32" s="97"/>
      <c r="KCH32" s="97"/>
      <c r="KCI32" s="97"/>
      <c r="KCJ32" s="97"/>
      <c r="KCK32" s="97"/>
      <c r="KCL32" s="97"/>
      <c r="KCM32" s="97"/>
      <c r="KCN32" s="97"/>
      <c r="KCO32" s="97"/>
      <c r="KCP32" s="97"/>
      <c r="KCQ32" s="97"/>
      <c r="KCR32" s="97"/>
      <c r="KCS32" s="97"/>
      <c r="KCT32" s="97"/>
      <c r="KCU32" s="97"/>
      <c r="KCV32" s="97"/>
      <c r="KCW32" s="97"/>
      <c r="KCX32" s="97"/>
      <c r="KCY32" s="97"/>
      <c r="KCZ32" s="97"/>
      <c r="KDA32" s="97"/>
      <c r="KDB32" s="97"/>
      <c r="KDC32" s="97"/>
      <c r="KDD32" s="97"/>
      <c r="KDE32" s="97"/>
      <c r="KDF32" s="97"/>
      <c r="KDG32" s="97"/>
      <c r="KDH32" s="97"/>
      <c r="KDI32" s="97"/>
      <c r="KDJ32" s="97"/>
      <c r="KDK32" s="97"/>
      <c r="KDL32" s="97"/>
      <c r="KDM32" s="97"/>
      <c r="KDN32" s="97"/>
      <c r="KDO32" s="97"/>
      <c r="KDP32" s="97"/>
      <c r="KDQ32" s="97"/>
      <c r="KDR32" s="97"/>
      <c r="KDS32" s="97"/>
      <c r="KDT32" s="97"/>
      <c r="KDU32" s="97"/>
      <c r="KDV32" s="97"/>
      <c r="KDW32" s="97"/>
      <c r="KDX32" s="97"/>
      <c r="KDY32" s="97"/>
      <c r="KDZ32" s="97"/>
      <c r="KEA32" s="97"/>
      <c r="KEB32" s="97"/>
      <c r="KEC32" s="97"/>
      <c r="KED32" s="97"/>
      <c r="KEE32" s="97"/>
      <c r="KEF32" s="97"/>
      <c r="KEG32" s="97"/>
      <c r="KEH32" s="97"/>
      <c r="KEI32" s="97"/>
      <c r="KEJ32" s="97"/>
      <c r="KEK32" s="97"/>
      <c r="KEL32" s="97"/>
      <c r="KEM32" s="97"/>
      <c r="KEN32" s="97"/>
      <c r="KEO32" s="97"/>
      <c r="KEP32" s="97"/>
      <c r="KEQ32" s="97"/>
      <c r="KER32" s="97"/>
      <c r="KES32" s="97"/>
      <c r="KET32" s="97"/>
      <c r="KEU32" s="97"/>
      <c r="KEV32" s="97"/>
      <c r="KEW32" s="97"/>
      <c r="KEX32" s="97"/>
      <c r="KEY32" s="97"/>
      <c r="KEZ32" s="97"/>
      <c r="KFA32" s="97"/>
      <c r="KFB32" s="97"/>
      <c r="KFC32" s="97"/>
      <c r="KFD32" s="97"/>
      <c r="KFE32" s="97"/>
      <c r="KFF32" s="97"/>
      <c r="KFG32" s="97"/>
      <c r="KFH32" s="97"/>
      <c r="KFI32" s="97"/>
      <c r="KFJ32" s="97"/>
      <c r="KFK32" s="97"/>
      <c r="KFL32" s="97"/>
      <c r="KFM32" s="97"/>
      <c r="KFN32" s="97"/>
      <c r="KFO32" s="97"/>
      <c r="KFP32" s="97"/>
      <c r="KFQ32" s="97"/>
      <c r="KFR32" s="97"/>
      <c r="KFS32" s="97"/>
      <c r="KFT32" s="97"/>
      <c r="KFU32" s="97"/>
      <c r="KFV32" s="97"/>
      <c r="KFW32" s="97"/>
      <c r="KFX32" s="97"/>
      <c r="KFY32" s="97"/>
      <c r="KFZ32" s="97"/>
      <c r="KGA32" s="97"/>
      <c r="KGB32" s="97"/>
      <c r="KGC32" s="97"/>
      <c r="KGD32" s="97"/>
      <c r="KGE32" s="97"/>
      <c r="KGF32" s="97"/>
      <c r="KGG32" s="97"/>
      <c r="KGH32" s="97"/>
      <c r="KGI32" s="97"/>
      <c r="KGJ32" s="97"/>
      <c r="KGK32" s="97"/>
      <c r="KGL32" s="97"/>
      <c r="KGM32" s="97"/>
      <c r="KGN32" s="97"/>
      <c r="KGO32" s="97"/>
      <c r="KGP32" s="97"/>
      <c r="KGQ32" s="97"/>
      <c r="KGR32" s="97"/>
      <c r="KGS32" s="97"/>
      <c r="KGT32" s="97"/>
      <c r="KGU32" s="97"/>
      <c r="KGV32" s="97"/>
      <c r="KGW32" s="97"/>
      <c r="KGX32" s="97"/>
      <c r="KGY32" s="97"/>
      <c r="KGZ32" s="97"/>
      <c r="KHA32" s="97"/>
      <c r="KHB32" s="97"/>
      <c r="KHC32" s="97"/>
      <c r="KHD32" s="97"/>
      <c r="KHE32" s="97"/>
      <c r="KHF32" s="97"/>
      <c r="KHG32" s="97"/>
      <c r="KHH32" s="97"/>
      <c r="KHI32" s="97"/>
      <c r="KHJ32" s="97"/>
      <c r="KHK32" s="97"/>
      <c r="KHL32" s="97"/>
      <c r="KHM32" s="97"/>
      <c r="KHN32" s="97"/>
      <c r="KHO32" s="97"/>
      <c r="KHP32" s="97"/>
      <c r="KHQ32" s="97"/>
      <c r="KHR32" s="97"/>
      <c r="KHS32" s="97"/>
      <c r="KHT32" s="97"/>
      <c r="KHU32" s="97"/>
      <c r="KHV32" s="97"/>
      <c r="KHW32" s="97"/>
      <c r="KHX32" s="97"/>
      <c r="KHY32" s="97"/>
      <c r="KHZ32" s="97"/>
      <c r="KIA32" s="97"/>
      <c r="KIB32" s="97"/>
      <c r="KIC32" s="97"/>
      <c r="KID32" s="97"/>
      <c r="KIE32" s="97"/>
      <c r="KIF32" s="97"/>
      <c r="KIG32" s="97"/>
      <c r="KIH32" s="97"/>
      <c r="KII32" s="97"/>
      <c r="KIJ32" s="97"/>
      <c r="KIK32" s="97"/>
      <c r="KIL32" s="97"/>
      <c r="KIM32" s="97"/>
      <c r="KIN32" s="97"/>
      <c r="KIO32" s="97"/>
      <c r="KIP32" s="97"/>
      <c r="KIQ32" s="97"/>
      <c r="KIR32" s="97"/>
      <c r="KIS32" s="97"/>
      <c r="KIT32" s="97"/>
      <c r="KIU32" s="97"/>
      <c r="KIV32" s="97"/>
      <c r="KIW32" s="97"/>
      <c r="KIX32" s="97"/>
      <c r="KIY32" s="97"/>
      <c r="KIZ32" s="97"/>
      <c r="KJA32" s="97"/>
      <c r="KJB32" s="97"/>
      <c r="KJC32" s="97"/>
      <c r="KJD32" s="97"/>
      <c r="KJE32" s="97"/>
      <c r="KJF32" s="97"/>
      <c r="KJG32" s="97"/>
      <c r="KJH32" s="97"/>
      <c r="KJI32" s="97"/>
      <c r="KJJ32" s="97"/>
      <c r="KJK32" s="97"/>
      <c r="KJL32" s="97"/>
      <c r="KJM32" s="97"/>
      <c r="KJN32" s="97"/>
      <c r="KJO32" s="97"/>
      <c r="KJP32" s="97"/>
      <c r="KJQ32" s="97"/>
      <c r="KJR32" s="97"/>
      <c r="KJS32" s="97"/>
      <c r="KJT32" s="97"/>
      <c r="KJU32" s="97"/>
      <c r="KJV32" s="97"/>
      <c r="KJW32" s="97"/>
      <c r="KJX32" s="97"/>
      <c r="KJY32" s="97"/>
      <c r="KJZ32" s="97"/>
      <c r="KKA32" s="97"/>
      <c r="KKB32" s="97"/>
      <c r="KKC32" s="97"/>
      <c r="KKD32" s="97"/>
      <c r="KKE32" s="97"/>
      <c r="KKF32" s="97"/>
      <c r="KKG32" s="97"/>
      <c r="KKH32" s="97"/>
      <c r="KKI32" s="97"/>
      <c r="KKJ32" s="97"/>
      <c r="KKK32" s="97"/>
      <c r="KKL32" s="97"/>
      <c r="KKM32" s="97"/>
      <c r="KKN32" s="97"/>
      <c r="KKO32" s="97"/>
      <c r="KKP32" s="97"/>
      <c r="KKQ32" s="97"/>
      <c r="KKR32" s="97"/>
      <c r="KKS32" s="97"/>
      <c r="KKT32" s="97"/>
      <c r="KKU32" s="97"/>
      <c r="KKV32" s="97"/>
      <c r="KKW32" s="97"/>
      <c r="KKX32" s="97"/>
      <c r="KKY32" s="97"/>
      <c r="KKZ32" s="97"/>
      <c r="KLA32" s="97"/>
      <c r="KLB32" s="97"/>
      <c r="KLC32" s="97"/>
      <c r="KLD32" s="97"/>
      <c r="KLE32" s="97"/>
      <c r="KLF32" s="97"/>
      <c r="KLG32" s="97"/>
      <c r="KLH32" s="97"/>
      <c r="KLI32" s="97"/>
      <c r="KLJ32" s="97"/>
      <c r="KLK32" s="97"/>
      <c r="KLL32" s="97"/>
      <c r="KLM32" s="97"/>
      <c r="KLN32" s="97"/>
      <c r="KLO32" s="97"/>
      <c r="KLP32" s="97"/>
      <c r="KLQ32" s="97"/>
      <c r="KLR32" s="97"/>
      <c r="KLS32" s="97"/>
      <c r="KLT32" s="97"/>
      <c r="KLU32" s="97"/>
      <c r="KLV32" s="97"/>
      <c r="KLW32" s="97"/>
      <c r="KLX32" s="97"/>
      <c r="KLY32" s="97"/>
      <c r="KLZ32" s="97"/>
      <c r="KMA32" s="97"/>
      <c r="KMB32" s="97"/>
      <c r="KMC32" s="97"/>
      <c r="KMD32" s="97"/>
      <c r="KME32" s="97"/>
      <c r="KMF32" s="97"/>
      <c r="KMG32" s="97"/>
      <c r="KMH32" s="97"/>
      <c r="KMI32" s="97"/>
      <c r="KMJ32" s="97"/>
      <c r="KMK32" s="97"/>
      <c r="KML32" s="97"/>
      <c r="KMM32" s="97"/>
      <c r="KMN32" s="97"/>
      <c r="KMO32" s="97"/>
      <c r="KMP32" s="97"/>
      <c r="KMQ32" s="97"/>
      <c r="KMR32" s="97"/>
      <c r="KMS32" s="97"/>
      <c r="KMT32" s="97"/>
      <c r="KMU32" s="97"/>
      <c r="KMV32" s="97"/>
      <c r="KMW32" s="97"/>
      <c r="KMX32" s="97"/>
      <c r="KMY32" s="97"/>
      <c r="KMZ32" s="97"/>
      <c r="KNA32" s="97"/>
      <c r="KNB32" s="97"/>
      <c r="KNC32" s="97"/>
      <c r="KND32" s="97"/>
      <c r="KNE32" s="97"/>
      <c r="KNF32" s="97"/>
      <c r="KNG32" s="97"/>
      <c r="KNH32" s="97"/>
      <c r="KNI32" s="97"/>
      <c r="KNJ32" s="97"/>
      <c r="KNK32" s="97"/>
      <c r="KNL32" s="97"/>
      <c r="KNM32" s="97"/>
      <c r="KNN32" s="97"/>
      <c r="KNO32" s="97"/>
      <c r="KNP32" s="97"/>
      <c r="KNQ32" s="97"/>
      <c r="KNR32" s="97"/>
      <c r="KNS32" s="97"/>
      <c r="KNT32" s="97"/>
      <c r="KNU32" s="97"/>
      <c r="KNV32" s="97"/>
      <c r="KNW32" s="97"/>
      <c r="KNX32" s="97"/>
      <c r="KNY32" s="97"/>
      <c r="KNZ32" s="97"/>
      <c r="KOA32" s="97"/>
      <c r="KOB32" s="97"/>
      <c r="KOC32" s="97"/>
      <c r="KOD32" s="97"/>
      <c r="KOE32" s="97"/>
      <c r="KOF32" s="97"/>
      <c r="KOG32" s="97"/>
      <c r="KOH32" s="97"/>
      <c r="KOI32" s="97"/>
      <c r="KOJ32" s="97"/>
      <c r="KOK32" s="97"/>
      <c r="KOL32" s="97"/>
      <c r="KOM32" s="97"/>
      <c r="KON32" s="97"/>
      <c r="KOO32" s="97"/>
      <c r="KOP32" s="97"/>
      <c r="KOQ32" s="97"/>
      <c r="KOR32" s="97"/>
      <c r="KOS32" s="97"/>
      <c r="KOT32" s="97"/>
      <c r="KOU32" s="97"/>
      <c r="KOV32" s="97"/>
      <c r="KOW32" s="97"/>
      <c r="KOX32" s="97"/>
      <c r="KOY32" s="97"/>
      <c r="KOZ32" s="97"/>
      <c r="KPA32" s="97"/>
      <c r="KPB32" s="97"/>
      <c r="KPC32" s="97"/>
      <c r="KPD32" s="97"/>
      <c r="KPE32" s="97"/>
      <c r="KPF32" s="97"/>
      <c r="KPG32" s="97"/>
      <c r="KPH32" s="97"/>
      <c r="KPI32" s="97"/>
      <c r="KPJ32" s="97"/>
      <c r="KPK32" s="97"/>
      <c r="KPL32" s="97"/>
      <c r="KPM32" s="97"/>
      <c r="KPN32" s="97"/>
      <c r="KPO32" s="97"/>
      <c r="KPP32" s="97"/>
      <c r="KPQ32" s="97"/>
      <c r="KPR32" s="97"/>
      <c r="KPS32" s="97"/>
      <c r="KPT32" s="97"/>
      <c r="KPU32" s="97"/>
      <c r="KPV32" s="97"/>
      <c r="KPW32" s="97"/>
      <c r="KPX32" s="97"/>
      <c r="KPY32" s="97"/>
      <c r="KPZ32" s="97"/>
      <c r="KQA32" s="97"/>
      <c r="KQB32" s="97"/>
      <c r="KQC32" s="97"/>
      <c r="KQD32" s="97"/>
      <c r="KQE32" s="97"/>
      <c r="KQF32" s="97"/>
      <c r="KQG32" s="97"/>
      <c r="KQH32" s="97"/>
      <c r="KQI32" s="97"/>
      <c r="KQJ32" s="97"/>
      <c r="KQK32" s="97"/>
      <c r="KQL32" s="97"/>
      <c r="KQM32" s="97"/>
      <c r="KQN32" s="97"/>
      <c r="KQO32" s="97"/>
      <c r="KQP32" s="97"/>
      <c r="KQQ32" s="97"/>
      <c r="KQR32" s="97"/>
      <c r="KQS32" s="97"/>
      <c r="KQT32" s="97"/>
      <c r="KQU32" s="97"/>
      <c r="KQV32" s="97"/>
      <c r="KQW32" s="97"/>
      <c r="KQX32" s="97"/>
      <c r="KQY32" s="97"/>
      <c r="KQZ32" s="97"/>
      <c r="KRA32" s="97"/>
      <c r="KRB32" s="97"/>
      <c r="KRC32" s="97"/>
      <c r="KRD32" s="97"/>
      <c r="KRE32" s="97"/>
      <c r="KRF32" s="97"/>
      <c r="KRG32" s="97"/>
      <c r="KRH32" s="97"/>
      <c r="KRI32" s="97"/>
      <c r="KRJ32" s="97"/>
      <c r="KRK32" s="97"/>
      <c r="KRL32" s="97"/>
      <c r="KRM32" s="97"/>
      <c r="KRN32" s="97"/>
      <c r="KRO32" s="97"/>
      <c r="KRP32" s="97"/>
      <c r="KRQ32" s="97"/>
      <c r="KRR32" s="97"/>
      <c r="KRS32" s="97"/>
      <c r="KRT32" s="97"/>
      <c r="KRU32" s="97"/>
      <c r="KRV32" s="97"/>
      <c r="KRW32" s="97"/>
      <c r="KRX32" s="97"/>
      <c r="KRY32" s="97"/>
      <c r="KRZ32" s="97"/>
      <c r="KSA32" s="97"/>
      <c r="KSB32" s="97"/>
      <c r="KSC32" s="97"/>
      <c r="KSD32" s="97"/>
      <c r="KSE32" s="97"/>
      <c r="KSF32" s="97"/>
      <c r="KSG32" s="97"/>
      <c r="KSH32" s="97"/>
      <c r="KSI32" s="97"/>
      <c r="KSJ32" s="97"/>
      <c r="KSK32" s="97"/>
      <c r="KSL32" s="97"/>
      <c r="KSM32" s="97"/>
      <c r="KSN32" s="97"/>
      <c r="KSO32" s="97"/>
      <c r="KSP32" s="97"/>
      <c r="KSQ32" s="97"/>
      <c r="KSR32" s="97"/>
      <c r="KSS32" s="97"/>
      <c r="KST32" s="97"/>
      <c r="KSU32" s="97"/>
      <c r="KSV32" s="97"/>
      <c r="KSW32" s="97"/>
      <c r="KSX32" s="97"/>
      <c r="KSY32" s="97"/>
      <c r="KSZ32" s="97"/>
      <c r="KTA32" s="97"/>
      <c r="KTB32" s="97"/>
      <c r="KTC32" s="97"/>
      <c r="KTD32" s="97"/>
      <c r="KTE32" s="97"/>
      <c r="KTF32" s="97"/>
      <c r="KTG32" s="97"/>
      <c r="KTH32" s="97"/>
      <c r="KTI32" s="97"/>
      <c r="KTJ32" s="97"/>
      <c r="KTK32" s="97"/>
      <c r="KTL32" s="97"/>
      <c r="KTM32" s="97"/>
      <c r="KTN32" s="97"/>
      <c r="KTO32" s="97"/>
      <c r="KTP32" s="97"/>
      <c r="KTQ32" s="97"/>
      <c r="KTR32" s="97"/>
      <c r="KTS32" s="97"/>
      <c r="KTT32" s="97"/>
      <c r="KTU32" s="97"/>
      <c r="KTV32" s="97"/>
      <c r="KTW32" s="97"/>
      <c r="KTX32" s="97"/>
      <c r="KTY32" s="97"/>
      <c r="KTZ32" s="97"/>
      <c r="KUA32" s="97"/>
      <c r="KUB32" s="97"/>
      <c r="KUC32" s="97"/>
      <c r="KUD32" s="97"/>
      <c r="KUE32" s="97"/>
      <c r="KUF32" s="97"/>
      <c r="KUG32" s="97"/>
      <c r="KUH32" s="97"/>
      <c r="KUI32" s="97"/>
      <c r="KUJ32" s="97"/>
      <c r="KUK32" s="97"/>
      <c r="KUL32" s="97"/>
      <c r="KUM32" s="97"/>
      <c r="KUN32" s="97"/>
      <c r="KUO32" s="97"/>
      <c r="KUP32" s="97"/>
      <c r="KUQ32" s="97"/>
      <c r="KUR32" s="97"/>
      <c r="KUS32" s="97"/>
      <c r="KUT32" s="97"/>
      <c r="KUU32" s="97"/>
      <c r="KUV32" s="97"/>
      <c r="KUW32" s="97"/>
      <c r="KUX32" s="97"/>
      <c r="KUY32" s="97"/>
      <c r="KUZ32" s="97"/>
      <c r="KVA32" s="97"/>
      <c r="KVB32" s="97"/>
      <c r="KVC32" s="97"/>
      <c r="KVD32" s="97"/>
      <c r="KVE32" s="97"/>
      <c r="KVF32" s="97"/>
      <c r="KVG32" s="97"/>
      <c r="KVH32" s="97"/>
      <c r="KVI32" s="97"/>
      <c r="KVJ32" s="97"/>
      <c r="KVK32" s="97"/>
      <c r="KVL32" s="97"/>
      <c r="KVM32" s="97"/>
      <c r="KVN32" s="97"/>
      <c r="KVO32" s="97"/>
      <c r="KVP32" s="97"/>
      <c r="KVQ32" s="97"/>
      <c r="KVR32" s="97"/>
      <c r="KVS32" s="97"/>
      <c r="KVT32" s="97"/>
      <c r="KVU32" s="97"/>
      <c r="KVV32" s="97"/>
      <c r="KVW32" s="97"/>
      <c r="KVX32" s="97"/>
      <c r="KVY32" s="97"/>
      <c r="KVZ32" s="97"/>
      <c r="KWA32" s="97"/>
      <c r="KWB32" s="97"/>
      <c r="KWC32" s="97"/>
      <c r="KWD32" s="97"/>
      <c r="KWE32" s="97"/>
      <c r="KWF32" s="97"/>
      <c r="KWG32" s="97"/>
      <c r="KWH32" s="97"/>
      <c r="KWI32" s="97"/>
      <c r="KWJ32" s="97"/>
      <c r="KWK32" s="97"/>
      <c r="KWL32" s="97"/>
      <c r="KWM32" s="97"/>
      <c r="KWN32" s="97"/>
      <c r="KWO32" s="97"/>
      <c r="KWP32" s="97"/>
      <c r="KWQ32" s="97"/>
      <c r="KWR32" s="97"/>
      <c r="KWS32" s="97"/>
      <c r="KWT32" s="97"/>
      <c r="KWU32" s="97"/>
      <c r="KWV32" s="97"/>
      <c r="KWW32" s="97"/>
      <c r="KWX32" s="97"/>
      <c r="KWY32" s="97"/>
      <c r="KWZ32" s="97"/>
      <c r="KXA32" s="97"/>
      <c r="KXB32" s="97"/>
      <c r="KXC32" s="97"/>
      <c r="KXD32" s="97"/>
      <c r="KXE32" s="97"/>
      <c r="KXF32" s="97"/>
      <c r="KXG32" s="97"/>
      <c r="KXH32" s="97"/>
      <c r="KXI32" s="97"/>
      <c r="KXJ32" s="97"/>
      <c r="KXK32" s="97"/>
      <c r="KXL32" s="97"/>
      <c r="KXM32" s="97"/>
      <c r="KXN32" s="97"/>
      <c r="KXO32" s="97"/>
      <c r="KXP32" s="97"/>
      <c r="KXQ32" s="97"/>
      <c r="KXR32" s="97"/>
      <c r="KXS32" s="97"/>
      <c r="KXT32" s="97"/>
      <c r="KXU32" s="97"/>
      <c r="KXV32" s="97"/>
      <c r="KXW32" s="97"/>
      <c r="KXX32" s="97"/>
      <c r="KXY32" s="97"/>
      <c r="KXZ32" s="97"/>
      <c r="KYA32" s="97"/>
      <c r="KYB32" s="97"/>
      <c r="KYC32" s="97"/>
      <c r="KYD32" s="97"/>
      <c r="KYE32" s="97"/>
      <c r="KYF32" s="97"/>
      <c r="KYG32" s="97"/>
      <c r="KYH32" s="97"/>
      <c r="KYI32" s="97"/>
      <c r="KYJ32" s="97"/>
      <c r="KYK32" s="97"/>
      <c r="KYL32" s="97"/>
      <c r="KYM32" s="97"/>
      <c r="KYN32" s="97"/>
      <c r="KYO32" s="97"/>
      <c r="KYP32" s="97"/>
      <c r="KYQ32" s="97"/>
      <c r="KYR32" s="97"/>
      <c r="KYS32" s="97"/>
      <c r="KYT32" s="97"/>
      <c r="KYU32" s="97"/>
      <c r="KYV32" s="97"/>
      <c r="KYW32" s="97"/>
      <c r="KYX32" s="97"/>
      <c r="KYY32" s="97"/>
      <c r="KYZ32" s="97"/>
      <c r="KZA32" s="97"/>
      <c r="KZB32" s="97"/>
      <c r="KZC32" s="97"/>
      <c r="KZD32" s="97"/>
      <c r="KZE32" s="97"/>
      <c r="KZF32" s="97"/>
      <c r="KZG32" s="97"/>
      <c r="KZH32" s="97"/>
      <c r="KZI32" s="97"/>
      <c r="KZJ32" s="97"/>
      <c r="KZK32" s="97"/>
      <c r="KZL32" s="97"/>
      <c r="KZM32" s="97"/>
      <c r="KZN32" s="97"/>
      <c r="KZO32" s="97"/>
      <c r="KZP32" s="97"/>
      <c r="KZQ32" s="97"/>
      <c r="KZR32" s="97"/>
      <c r="KZS32" s="97"/>
      <c r="KZT32" s="97"/>
      <c r="KZU32" s="97"/>
      <c r="KZV32" s="97"/>
      <c r="KZW32" s="97"/>
      <c r="KZX32" s="97"/>
      <c r="KZY32" s="97"/>
      <c r="KZZ32" s="97"/>
      <c r="LAA32" s="97"/>
      <c r="LAB32" s="97"/>
      <c r="LAC32" s="97"/>
      <c r="LAD32" s="97"/>
      <c r="LAE32" s="97"/>
      <c r="LAF32" s="97"/>
      <c r="LAG32" s="97"/>
      <c r="LAH32" s="97"/>
      <c r="LAI32" s="97"/>
      <c r="LAJ32" s="97"/>
      <c r="LAK32" s="97"/>
      <c r="LAL32" s="97"/>
      <c r="LAM32" s="97"/>
      <c r="LAN32" s="97"/>
      <c r="LAO32" s="97"/>
      <c r="LAP32" s="97"/>
      <c r="LAQ32" s="97"/>
      <c r="LAR32" s="97"/>
      <c r="LAS32" s="97"/>
      <c r="LAT32" s="97"/>
      <c r="LAU32" s="97"/>
      <c r="LAV32" s="97"/>
      <c r="LAW32" s="97"/>
      <c r="LAX32" s="97"/>
      <c r="LAY32" s="97"/>
      <c r="LAZ32" s="97"/>
      <c r="LBA32" s="97"/>
      <c r="LBB32" s="97"/>
      <c r="LBC32" s="97"/>
      <c r="LBD32" s="97"/>
      <c r="LBE32" s="97"/>
      <c r="LBF32" s="97"/>
      <c r="LBG32" s="97"/>
      <c r="LBH32" s="97"/>
      <c r="LBI32" s="97"/>
      <c r="LBJ32" s="97"/>
      <c r="LBK32" s="97"/>
      <c r="LBL32" s="97"/>
      <c r="LBM32" s="97"/>
      <c r="LBN32" s="97"/>
      <c r="LBO32" s="97"/>
      <c r="LBP32" s="97"/>
      <c r="LBQ32" s="97"/>
      <c r="LBR32" s="97"/>
      <c r="LBS32" s="97"/>
      <c r="LBT32" s="97"/>
      <c r="LBU32" s="97"/>
      <c r="LBV32" s="97"/>
      <c r="LBW32" s="97"/>
      <c r="LBX32" s="97"/>
      <c r="LBY32" s="97"/>
      <c r="LBZ32" s="97"/>
      <c r="LCA32" s="97"/>
      <c r="LCB32" s="97"/>
      <c r="LCC32" s="97"/>
      <c r="LCD32" s="97"/>
      <c r="LCE32" s="97"/>
      <c r="LCF32" s="97"/>
      <c r="LCG32" s="97"/>
      <c r="LCH32" s="97"/>
      <c r="LCI32" s="97"/>
      <c r="LCJ32" s="97"/>
      <c r="LCK32" s="97"/>
      <c r="LCL32" s="97"/>
      <c r="LCM32" s="97"/>
      <c r="LCN32" s="97"/>
      <c r="LCO32" s="97"/>
      <c r="LCP32" s="97"/>
      <c r="LCQ32" s="97"/>
      <c r="LCR32" s="97"/>
      <c r="LCS32" s="97"/>
      <c r="LCT32" s="97"/>
      <c r="LCU32" s="97"/>
      <c r="LCV32" s="97"/>
      <c r="LCW32" s="97"/>
      <c r="LCX32" s="97"/>
      <c r="LCY32" s="97"/>
      <c r="LCZ32" s="97"/>
      <c r="LDA32" s="97"/>
      <c r="LDB32" s="97"/>
      <c r="LDC32" s="97"/>
      <c r="LDD32" s="97"/>
      <c r="LDE32" s="97"/>
      <c r="LDF32" s="97"/>
      <c r="LDG32" s="97"/>
      <c r="LDH32" s="97"/>
      <c r="LDI32" s="97"/>
      <c r="LDJ32" s="97"/>
      <c r="LDK32" s="97"/>
      <c r="LDL32" s="97"/>
      <c r="LDM32" s="97"/>
      <c r="LDN32" s="97"/>
      <c r="LDO32" s="97"/>
      <c r="LDP32" s="97"/>
      <c r="LDQ32" s="97"/>
      <c r="LDR32" s="97"/>
      <c r="LDS32" s="97"/>
      <c r="LDT32" s="97"/>
      <c r="LDU32" s="97"/>
      <c r="LDV32" s="97"/>
      <c r="LDW32" s="97"/>
      <c r="LDX32" s="97"/>
      <c r="LDY32" s="97"/>
      <c r="LDZ32" s="97"/>
      <c r="LEA32" s="97"/>
      <c r="LEB32" s="97"/>
      <c r="LEC32" s="97"/>
      <c r="LED32" s="97"/>
      <c r="LEE32" s="97"/>
      <c r="LEF32" s="97"/>
      <c r="LEG32" s="97"/>
      <c r="LEH32" s="97"/>
      <c r="LEI32" s="97"/>
      <c r="LEJ32" s="97"/>
      <c r="LEK32" s="97"/>
      <c r="LEL32" s="97"/>
      <c r="LEM32" s="97"/>
      <c r="LEN32" s="97"/>
      <c r="LEO32" s="97"/>
      <c r="LEP32" s="97"/>
      <c r="LEQ32" s="97"/>
      <c r="LER32" s="97"/>
      <c r="LES32" s="97"/>
      <c r="LET32" s="97"/>
      <c r="LEU32" s="97"/>
      <c r="LEV32" s="97"/>
      <c r="LEW32" s="97"/>
      <c r="LEX32" s="97"/>
      <c r="LEY32" s="97"/>
      <c r="LEZ32" s="97"/>
      <c r="LFA32" s="97"/>
      <c r="LFB32" s="97"/>
      <c r="LFC32" s="97"/>
      <c r="LFD32" s="97"/>
      <c r="LFE32" s="97"/>
      <c r="LFF32" s="97"/>
      <c r="LFG32" s="97"/>
      <c r="LFH32" s="97"/>
      <c r="LFI32" s="97"/>
      <c r="LFJ32" s="97"/>
      <c r="LFK32" s="97"/>
      <c r="LFL32" s="97"/>
      <c r="LFM32" s="97"/>
      <c r="LFN32" s="97"/>
      <c r="LFO32" s="97"/>
      <c r="LFP32" s="97"/>
      <c r="LFQ32" s="97"/>
      <c r="LFR32" s="97"/>
      <c r="LFS32" s="97"/>
      <c r="LFT32" s="97"/>
      <c r="LFU32" s="97"/>
      <c r="LFV32" s="97"/>
      <c r="LFW32" s="97"/>
      <c r="LFX32" s="97"/>
      <c r="LFY32" s="97"/>
      <c r="LFZ32" s="97"/>
      <c r="LGA32" s="97"/>
      <c r="LGB32" s="97"/>
      <c r="LGC32" s="97"/>
      <c r="LGD32" s="97"/>
      <c r="LGE32" s="97"/>
      <c r="LGF32" s="97"/>
      <c r="LGG32" s="97"/>
      <c r="LGH32" s="97"/>
      <c r="LGI32" s="97"/>
      <c r="LGJ32" s="97"/>
      <c r="LGK32" s="97"/>
      <c r="LGL32" s="97"/>
      <c r="LGM32" s="97"/>
      <c r="LGN32" s="97"/>
      <c r="LGO32" s="97"/>
      <c r="LGP32" s="97"/>
      <c r="LGQ32" s="97"/>
      <c r="LGR32" s="97"/>
      <c r="LGS32" s="97"/>
      <c r="LGT32" s="97"/>
      <c r="LGU32" s="97"/>
      <c r="LGV32" s="97"/>
      <c r="LGW32" s="97"/>
      <c r="LGX32" s="97"/>
      <c r="LGY32" s="97"/>
      <c r="LGZ32" s="97"/>
      <c r="LHA32" s="97"/>
      <c r="LHB32" s="97"/>
      <c r="LHC32" s="97"/>
      <c r="LHD32" s="97"/>
      <c r="LHE32" s="97"/>
      <c r="LHF32" s="97"/>
      <c r="LHG32" s="97"/>
      <c r="LHH32" s="97"/>
      <c r="LHI32" s="97"/>
      <c r="LHJ32" s="97"/>
      <c r="LHK32" s="97"/>
      <c r="LHL32" s="97"/>
      <c r="LHM32" s="97"/>
      <c r="LHN32" s="97"/>
      <c r="LHO32" s="97"/>
      <c r="LHP32" s="97"/>
      <c r="LHQ32" s="97"/>
      <c r="LHR32" s="97"/>
      <c r="LHS32" s="97"/>
      <c r="LHT32" s="97"/>
      <c r="LHU32" s="97"/>
      <c r="LHV32" s="97"/>
      <c r="LHW32" s="97"/>
      <c r="LHX32" s="97"/>
      <c r="LHY32" s="97"/>
      <c r="LHZ32" s="97"/>
      <c r="LIA32" s="97"/>
      <c r="LIB32" s="97"/>
      <c r="LIC32" s="97"/>
      <c r="LID32" s="97"/>
      <c r="LIE32" s="97"/>
      <c r="LIF32" s="97"/>
      <c r="LIG32" s="97"/>
      <c r="LIH32" s="97"/>
      <c r="LII32" s="97"/>
      <c r="LIJ32" s="97"/>
      <c r="LIK32" s="97"/>
      <c r="LIL32" s="97"/>
      <c r="LIM32" s="97"/>
      <c r="LIN32" s="97"/>
      <c r="LIO32" s="97"/>
      <c r="LIP32" s="97"/>
      <c r="LIQ32" s="97"/>
      <c r="LIR32" s="97"/>
      <c r="LIS32" s="97"/>
      <c r="LIT32" s="97"/>
      <c r="LIU32" s="97"/>
      <c r="LIV32" s="97"/>
      <c r="LIW32" s="97"/>
      <c r="LIX32" s="97"/>
      <c r="LIY32" s="97"/>
      <c r="LIZ32" s="97"/>
      <c r="LJA32" s="97"/>
      <c r="LJB32" s="97"/>
      <c r="LJC32" s="97"/>
      <c r="LJD32" s="97"/>
      <c r="LJE32" s="97"/>
      <c r="LJF32" s="97"/>
      <c r="LJG32" s="97"/>
      <c r="LJH32" s="97"/>
      <c r="LJI32" s="97"/>
      <c r="LJJ32" s="97"/>
      <c r="LJK32" s="97"/>
      <c r="LJL32" s="97"/>
      <c r="LJM32" s="97"/>
      <c r="LJN32" s="97"/>
      <c r="LJO32" s="97"/>
      <c r="LJP32" s="97"/>
      <c r="LJQ32" s="97"/>
      <c r="LJR32" s="97"/>
      <c r="LJS32" s="97"/>
      <c r="LJT32" s="97"/>
      <c r="LJU32" s="97"/>
      <c r="LJV32" s="97"/>
      <c r="LJW32" s="97"/>
      <c r="LJX32" s="97"/>
      <c r="LJY32" s="97"/>
      <c r="LJZ32" s="97"/>
      <c r="LKA32" s="97"/>
      <c r="LKB32" s="97"/>
      <c r="LKC32" s="97"/>
      <c r="LKD32" s="97"/>
      <c r="LKE32" s="97"/>
      <c r="LKF32" s="97"/>
      <c r="LKG32" s="97"/>
      <c r="LKH32" s="97"/>
      <c r="LKI32" s="97"/>
      <c r="LKJ32" s="97"/>
      <c r="LKK32" s="97"/>
      <c r="LKL32" s="97"/>
      <c r="LKM32" s="97"/>
      <c r="LKN32" s="97"/>
      <c r="LKO32" s="97"/>
      <c r="LKP32" s="97"/>
      <c r="LKQ32" s="97"/>
      <c r="LKR32" s="97"/>
      <c r="LKS32" s="97"/>
      <c r="LKT32" s="97"/>
      <c r="LKU32" s="97"/>
      <c r="LKV32" s="97"/>
      <c r="LKW32" s="97"/>
      <c r="LKX32" s="97"/>
      <c r="LKY32" s="97"/>
      <c r="LKZ32" s="97"/>
      <c r="LLA32" s="97"/>
      <c r="LLB32" s="97"/>
      <c r="LLC32" s="97"/>
      <c r="LLD32" s="97"/>
      <c r="LLE32" s="97"/>
      <c r="LLF32" s="97"/>
      <c r="LLG32" s="97"/>
      <c r="LLH32" s="97"/>
      <c r="LLI32" s="97"/>
      <c r="LLJ32" s="97"/>
      <c r="LLK32" s="97"/>
      <c r="LLL32" s="97"/>
      <c r="LLM32" s="97"/>
      <c r="LLN32" s="97"/>
      <c r="LLO32" s="97"/>
      <c r="LLP32" s="97"/>
      <c r="LLQ32" s="97"/>
      <c r="LLR32" s="97"/>
      <c r="LLS32" s="97"/>
      <c r="LLT32" s="97"/>
      <c r="LLU32" s="97"/>
      <c r="LLV32" s="97"/>
      <c r="LLW32" s="97"/>
      <c r="LLX32" s="97"/>
      <c r="LLY32" s="97"/>
      <c r="LLZ32" s="97"/>
      <c r="LMA32" s="97"/>
      <c r="LMB32" s="97"/>
      <c r="LMC32" s="97"/>
      <c r="LMD32" s="97"/>
      <c r="LME32" s="97"/>
      <c r="LMF32" s="97"/>
      <c r="LMG32" s="97"/>
      <c r="LMH32" s="97"/>
      <c r="LMI32" s="97"/>
      <c r="LMJ32" s="97"/>
      <c r="LMK32" s="97"/>
      <c r="LML32" s="97"/>
      <c r="LMM32" s="97"/>
      <c r="LMN32" s="97"/>
      <c r="LMO32" s="97"/>
      <c r="LMP32" s="97"/>
      <c r="LMQ32" s="97"/>
      <c r="LMR32" s="97"/>
      <c r="LMS32" s="97"/>
      <c r="LMT32" s="97"/>
      <c r="LMU32" s="97"/>
      <c r="LMV32" s="97"/>
      <c r="LMW32" s="97"/>
      <c r="LMX32" s="97"/>
      <c r="LMY32" s="97"/>
      <c r="LMZ32" s="97"/>
      <c r="LNA32" s="97"/>
      <c r="LNB32" s="97"/>
      <c r="LNC32" s="97"/>
      <c r="LND32" s="97"/>
      <c r="LNE32" s="97"/>
      <c r="LNF32" s="97"/>
      <c r="LNG32" s="97"/>
      <c r="LNH32" s="97"/>
      <c r="LNI32" s="97"/>
      <c r="LNJ32" s="97"/>
      <c r="LNK32" s="97"/>
      <c r="LNL32" s="97"/>
      <c r="LNM32" s="97"/>
      <c r="LNN32" s="97"/>
      <c r="LNO32" s="97"/>
      <c r="LNP32" s="97"/>
      <c r="LNQ32" s="97"/>
      <c r="LNR32" s="97"/>
      <c r="LNS32" s="97"/>
      <c r="LNT32" s="97"/>
      <c r="LNU32" s="97"/>
      <c r="LNV32" s="97"/>
      <c r="LNW32" s="97"/>
      <c r="LNX32" s="97"/>
      <c r="LNY32" s="97"/>
      <c r="LNZ32" s="97"/>
      <c r="LOA32" s="97"/>
      <c r="LOB32" s="97"/>
      <c r="LOC32" s="97"/>
      <c r="LOD32" s="97"/>
      <c r="LOE32" s="97"/>
      <c r="LOF32" s="97"/>
      <c r="LOG32" s="97"/>
      <c r="LOH32" s="97"/>
      <c r="LOI32" s="97"/>
      <c r="LOJ32" s="97"/>
      <c r="LOK32" s="97"/>
      <c r="LOL32" s="97"/>
      <c r="LOM32" s="97"/>
      <c r="LON32" s="97"/>
      <c r="LOO32" s="97"/>
      <c r="LOP32" s="97"/>
      <c r="LOQ32" s="97"/>
      <c r="LOR32" s="97"/>
      <c r="LOS32" s="97"/>
      <c r="LOT32" s="97"/>
      <c r="LOU32" s="97"/>
      <c r="LOV32" s="97"/>
      <c r="LOW32" s="97"/>
      <c r="LOX32" s="97"/>
      <c r="LOY32" s="97"/>
      <c r="LOZ32" s="97"/>
      <c r="LPA32" s="97"/>
      <c r="LPB32" s="97"/>
      <c r="LPC32" s="97"/>
      <c r="LPD32" s="97"/>
      <c r="LPE32" s="97"/>
      <c r="LPF32" s="97"/>
      <c r="LPG32" s="97"/>
      <c r="LPH32" s="97"/>
      <c r="LPI32" s="97"/>
      <c r="LPJ32" s="97"/>
      <c r="LPK32" s="97"/>
      <c r="LPL32" s="97"/>
      <c r="LPM32" s="97"/>
      <c r="LPN32" s="97"/>
      <c r="LPO32" s="97"/>
      <c r="LPP32" s="97"/>
      <c r="LPQ32" s="97"/>
      <c r="LPR32" s="97"/>
      <c r="LPS32" s="97"/>
      <c r="LPT32" s="97"/>
      <c r="LPU32" s="97"/>
      <c r="LPV32" s="97"/>
      <c r="LPW32" s="97"/>
      <c r="LPX32" s="97"/>
      <c r="LPY32" s="97"/>
      <c r="LPZ32" s="97"/>
      <c r="LQA32" s="97"/>
      <c r="LQB32" s="97"/>
      <c r="LQC32" s="97"/>
      <c r="LQD32" s="97"/>
      <c r="LQE32" s="97"/>
      <c r="LQF32" s="97"/>
      <c r="LQG32" s="97"/>
      <c r="LQH32" s="97"/>
      <c r="LQI32" s="97"/>
      <c r="LQJ32" s="97"/>
      <c r="LQK32" s="97"/>
      <c r="LQL32" s="97"/>
      <c r="LQM32" s="97"/>
      <c r="LQN32" s="97"/>
      <c r="LQO32" s="97"/>
      <c r="LQP32" s="97"/>
      <c r="LQQ32" s="97"/>
      <c r="LQR32" s="97"/>
      <c r="LQS32" s="97"/>
      <c r="LQT32" s="97"/>
      <c r="LQU32" s="97"/>
      <c r="LQV32" s="97"/>
      <c r="LQW32" s="97"/>
      <c r="LQX32" s="97"/>
      <c r="LQY32" s="97"/>
      <c r="LQZ32" s="97"/>
      <c r="LRA32" s="97"/>
      <c r="LRB32" s="97"/>
      <c r="LRC32" s="97"/>
      <c r="LRD32" s="97"/>
      <c r="LRE32" s="97"/>
      <c r="LRF32" s="97"/>
      <c r="LRG32" s="97"/>
      <c r="LRH32" s="97"/>
      <c r="LRI32" s="97"/>
      <c r="LRJ32" s="97"/>
      <c r="LRK32" s="97"/>
      <c r="LRL32" s="97"/>
      <c r="LRM32" s="97"/>
      <c r="LRN32" s="97"/>
      <c r="LRO32" s="97"/>
      <c r="LRP32" s="97"/>
      <c r="LRQ32" s="97"/>
      <c r="LRR32" s="97"/>
      <c r="LRS32" s="97"/>
      <c r="LRT32" s="97"/>
      <c r="LRU32" s="97"/>
      <c r="LRV32" s="97"/>
      <c r="LRW32" s="97"/>
      <c r="LRX32" s="97"/>
      <c r="LRY32" s="97"/>
      <c r="LRZ32" s="97"/>
      <c r="LSA32" s="97"/>
      <c r="LSB32" s="97"/>
      <c r="LSC32" s="97"/>
      <c r="LSD32" s="97"/>
      <c r="LSE32" s="97"/>
      <c r="LSF32" s="97"/>
      <c r="LSG32" s="97"/>
      <c r="LSH32" s="97"/>
      <c r="LSI32" s="97"/>
      <c r="LSJ32" s="97"/>
      <c r="LSK32" s="97"/>
      <c r="LSL32" s="97"/>
      <c r="LSM32" s="97"/>
      <c r="LSN32" s="97"/>
      <c r="LSO32" s="97"/>
      <c r="LSP32" s="97"/>
      <c r="LSQ32" s="97"/>
      <c r="LSR32" s="97"/>
      <c r="LSS32" s="97"/>
      <c r="LST32" s="97"/>
      <c r="LSU32" s="97"/>
      <c r="LSV32" s="97"/>
      <c r="LSW32" s="97"/>
      <c r="LSX32" s="97"/>
      <c r="LSY32" s="97"/>
      <c r="LSZ32" s="97"/>
      <c r="LTA32" s="97"/>
      <c r="LTB32" s="97"/>
      <c r="LTC32" s="97"/>
      <c r="LTD32" s="97"/>
      <c r="LTE32" s="97"/>
      <c r="LTF32" s="97"/>
      <c r="LTG32" s="97"/>
      <c r="LTH32" s="97"/>
      <c r="LTI32" s="97"/>
      <c r="LTJ32" s="97"/>
      <c r="LTK32" s="97"/>
      <c r="LTL32" s="97"/>
      <c r="LTM32" s="97"/>
      <c r="LTN32" s="97"/>
      <c r="LTO32" s="97"/>
      <c r="LTP32" s="97"/>
      <c r="LTQ32" s="97"/>
      <c r="LTR32" s="97"/>
      <c r="LTS32" s="97"/>
      <c r="LTT32" s="97"/>
      <c r="LTU32" s="97"/>
      <c r="LTV32" s="97"/>
      <c r="LTW32" s="97"/>
      <c r="LTX32" s="97"/>
      <c r="LTY32" s="97"/>
      <c r="LTZ32" s="97"/>
      <c r="LUA32" s="97"/>
      <c r="LUB32" s="97"/>
      <c r="LUC32" s="97"/>
      <c r="LUD32" s="97"/>
      <c r="LUE32" s="97"/>
      <c r="LUF32" s="97"/>
      <c r="LUG32" s="97"/>
      <c r="LUH32" s="97"/>
      <c r="LUI32" s="97"/>
      <c r="LUJ32" s="97"/>
      <c r="LUK32" s="97"/>
      <c r="LUL32" s="97"/>
      <c r="LUM32" s="97"/>
      <c r="LUN32" s="97"/>
      <c r="LUO32" s="97"/>
      <c r="LUP32" s="97"/>
      <c r="LUQ32" s="97"/>
      <c r="LUR32" s="97"/>
      <c r="LUS32" s="97"/>
      <c r="LUT32" s="97"/>
      <c r="LUU32" s="97"/>
      <c r="LUV32" s="97"/>
      <c r="LUW32" s="97"/>
      <c r="LUX32" s="97"/>
      <c r="LUY32" s="97"/>
      <c r="LUZ32" s="97"/>
      <c r="LVA32" s="97"/>
      <c r="LVB32" s="97"/>
      <c r="LVC32" s="97"/>
      <c r="LVD32" s="97"/>
      <c r="LVE32" s="97"/>
      <c r="LVF32" s="97"/>
      <c r="LVG32" s="97"/>
      <c r="LVH32" s="97"/>
      <c r="LVI32" s="97"/>
      <c r="LVJ32" s="97"/>
      <c r="LVK32" s="97"/>
      <c r="LVL32" s="97"/>
      <c r="LVM32" s="97"/>
      <c r="LVN32" s="97"/>
      <c r="LVO32" s="97"/>
      <c r="LVP32" s="97"/>
      <c r="LVQ32" s="97"/>
      <c r="LVR32" s="97"/>
      <c r="LVS32" s="97"/>
      <c r="LVT32" s="97"/>
      <c r="LVU32" s="97"/>
      <c r="LVV32" s="97"/>
      <c r="LVW32" s="97"/>
      <c r="LVX32" s="97"/>
      <c r="LVY32" s="97"/>
      <c r="LVZ32" s="97"/>
      <c r="LWA32" s="97"/>
      <c r="LWB32" s="97"/>
      <c r="LWC32" s="97"/>
      <c r="LWD32" s="97"/>
      <c r="LWE32" s="97"/>
      <c r="LWF32" s="97"/>
      <c r="LWG32" s="97"/>
      <c r="LWH32" s="97"/>
      <c r="LWI32" s="97"/>
      <c r="LWJ32" s="97"/>
      <c r="LWK32" s="97"/>
      <c r="LWL32" s="97"/>
      <c r="LWM32" s="97"/>
      <c r="LWN32" s="97"/>
      <c r="LWO32" s="97"/>
      <c r="LWP32" s="97"/>
      <c r="LWQ32" s="97"/>
      <c r="LWR32" s="97"/>
      <c r="LWS32" s="97"/>
      <c r="LWT32" s="97"/>
      <c r="LWU32" s="97"/>
      <c r="LWV32" s="97"/>
      <c r="LWW32" s="97"/>
      <c r="LWX32" s="97"/>
      <c r="LWY32" s="97"/>
      <c r="LWZ32" s="97"/>
      <c r="LXA32" s="97"/>
      <c r="LXB32" s="97"/>
      <c r="LXC32" s="97"/>
      <c r="LXD32" s="97"/>
      <c r="LXE32" s="97"/>
      <c r="LXF32" s="97"/>
      <c r="LXG32" s="97"/>
      <c r="LXH32" s="97"/>
      <c r="LXI32" s="97"/>
      <c r="LXJ32" s="97"/>
      <c r="LXK32" s="97"/>
      <c r="LXL32" s="97"/>
      <c r="LXM32" s="97"/>
      <c r="LXN32" s="97"/>
      <c r="LXO32" s="97"/>
      <c r="LXP32" s="97"/>
      <c r="LXQ32" s="97"/>
      <c r="LXR32" s="97"/>
      <c r="LXS32" s="97"/>
      <c r="LXT32" s="97"/>
      <c r="LXU32" s="97"/>
      <c r="LXV32" s="97"/>
      <c r="LXW32" s="97"/>
      <c r="LXX32" s="97"/>
      <c r="LXY32" s="97"/>
      <c r="LXZ32" s="97"/>
      <c r="LYA32" s="97"/>
      <c r="LYB32" s="97"/>
      <c r="LYC32" s="97"/>
      <c r="LYD32" s="97"/>
      <c r="LYE32" s="97"/>
      <c r="LYF32" s="97"/>
      <c r="LYG32" s="97"/>
      <c r="LYH32" s="97"/>
      <c r="LYI32" s="97"/>
      <c r="LYJ32" s="97"/>
      <c r="LYK32" s="97"/>
      <c r="LYL32" s="97"/>
      <c r="LYM32" s="97"/>
      <c r="LYN32" s="97"/>
      <c r="LYO32" s="97"/>
      <c r="LYP32" s="97"/>
      <c r="LYQ32" s="97"/>
      <c r="LYR32" s="97"/>
      <c r="LYS32" s="97"/>
      <c r="LYT32" s="97"/>
      <c r="LYU32" s="97"/>
      <c r="LYV32" s="97"/>
      <c r="LYW32" s="97"/>
      <c r="LYX32" s="97"/>
      <c r="LYY32" s="97"/>
      <c r="LYZ32" s="97"/>
      <c r="LZA32" s="97"/>
      <c r="LZB32" s="97"/>
      <c r="LZC32" s="97"/>
      <c r="LZD32" s="97"/>
      <c r="LZE32" s="97"/>
      <c r="LZF32" s="97"/>
      <c r="LZG32" s="97"/>
      <c r="LZH32" s="97"/>
      <c r="LZI32" s="97"/>
      <c r="LZJ32" s="97"/>
      <c r="LZK32" s="97"/>
      <c r="LZL32" s="97"/>
      <c r="LZM32" s="97"/>
      <c r="LZN32" s="97"/>
      <c r="LZO32" s="97"/>
      <c r="LZP32" s="97"/>
      <c r="LZQ32" s="97"/>
      <c r="LZR32" s="97"/>
      <c r="LZS32" s="97"/>
      <c r="LZT32" s="97"/>
      <c r="LZU32" s="97"/>
      <c r="LZV32" s="97"/>
      <c r="LZW32" s="97"/>
      <c r="LZX32" s="97"/>
      <c r="LZY32" s="97"/>
      <c r="LZZ32" s="97"/>
      <c r="MAA32" s="97"/>
      <c r="MAB32" s="97"/>
      <c r="MAC32" s="97"/>
      <c r="MAD32" s="97"/>
      <c r="MAE32" s="97"/>
      <c r="MAF32" s="97"/>
      <c r="MAG32" s="97"/>
      <c r="MAH32" s="97"/>
      <c r="MAI32" s="97"/>
      <c r="MAJ32" s="97"/>
      <c r="MAK32" s="97"/>
      <c r="MAL32" s="97"/>
      <c r="MAM32" s="97"/>
      <c r="MAN32" s="97"/>
      <c r="MAO32" s="97"/>
      <c r="MAP32" s="97"/>
      <c r="MAQ32" s="97"/>
      <c r="MAR32" s="97"/>
      <c r="MAS32" s="97"/>
      <c r="MAT32" s="97"/>
      <c r="MAU32" s="97"/>
      <c r="MAV32" s="97"/>
      <c r="MAW32" s="97"/>
      <c r="MAX32" s="97"/>
      <c r="MAY32" s="97"/>
      <c r="MAZ32" s="97"/>
      <c r="MBA32" s="97"/>
      <c r="MBB32" s="97"/>
      <c r="MBC32" s="97"/>
      <c r="MBD32" s="97"/>
      <c r="MBE32" s="97"/>
      <c r="MBF32" s="97"/>
      <c r="MBG32" s="97"/>
      <c r="MBH32" s="97"/>
      <c r="MBI32" s="97"/>
      <c r="MBJ32" s="97"/>
      <c r="MBK32" s="97"/>
      <c r="MBL32" s="97"/>
      <c r="MBM32" s="97"/>
      <c r="MBN32" s="97"/>
      <c r="MBO32" s="97"/>
      <c r="MBP32" s="97"/>
      <c r="MBQ32" s="97"/>
      <c r="MBR32" s="97"/>
      <c r="MBS32" s="97"/>
      <c r="MBT32" s="97"/>
      <c r="MBU32" s="97"/>
      <c r="MBV32" s="97"/>
      <c r="MBW32" s="97"/>
      <c r="MBX32" s="97"/>
      <c r="MBY32" s="97"/>
      <c r="MBZ32" s="97"/>
      <c r="MCA32" s="97"/>
      <c r="MCB32" s="97"/>
      <c r="MCC32" s="97"/>
      <c r="MCD32" s="97"/>
      <c r="MCE32" s="97"/>
      <c r="MCF32" s="97"/>
      <c r="MCG32" s="97"/>
      <c r="MCH32" s="97"/>
      <c r="MCI32" s="97"/>
      <c r="MCJ32" s="97"/>
      <c r="MCK32" s="97"/>
      <c r="MCL32" s="97"/>
      <c r="MCM32" s="97"/>
      <c r="MCN32" s="97"/>
      <c r="MCO32" s="97"/>
      <c r="MCP32" s="97"/>
      <c r="MCQ32" s="97"/>
      <c r="MCR32" s="97"/>
      <c r="MCS32" s="97"/>
      <c r="MCT32" s="97"/>
      <c r="MCU32" s="97"/>
      <c r="MCV32" s="97"/>
      <c r="MCW32" s="97"/>
      <c r="MCX32" s="97"/>
      <c r="MCY32" s="97"/>
      <c r="MCZ32" s="97"/>
      <c r="MDA32" s="97"/>
      <c r="MDB32" s="97"/>
      <c r="MDC32" s="97"/>
      <c r="MDD32" s="97"/>
      <c r="MDE32" s="97"/>
      <c r="MDF32" s="97"/>
      <c r="MDG32" s="97"/>
      <c r="MDH32" s="97"/>
      <c r="MDI32" s="97"/>
      <c r="MDJ32" s="97"/>
      <c r="MDK32" s="97"/>
      <c r="MDL32" s="97"/>
      <c r="MDM32" s="97"/>
      <c r="MDN32" s="97"/>
      <c r="MDO32" s="97"/>
      <c r="MDP32" s="97"/>
      <c r="MDQ32" s="97"/>
      <c r="MDR32" s="97"/>
      <c r="MDS32" s="97"/>
      <c r="MDT32" s="97"/>
      <c r="MDU32" s="97"/>
      <c r="MDV32" s="97"/>
      <c r="MDW32" s="97"/>
      <c r="MDX32" s="97"/>
      <c r="MDY32" s="97"/>
      <c r="MDZ32" s="97"/>
      <c r="MEA32" s="97"/>
      <c r="MEB32" s="97"/>
      <c r="MEC32" s="97"/>
      <c r="MED32" s="97"/>
      <c r="MEE32" s="97"/>
      <c r="MEF32" s="97"/>
      <c r="MEG32" s="97"/>
      <c r="MEH32" s="97"/>
      <c r="MEI32" s="97"/>
      <c r="MEJ32" s="97"/>
      <c r="MEK32" s="97"/>
      <c r="MEL32" s="97"/>
      <c r="MEM32" s="97"/>
      <c r="MEN32" s="97"/>
      <c r="MEO32" s="97"/>
      <c r="MEP32" s="97"/>
      <c r="MEQ32" s="97"/>
      <c r="MER32" s="97"/>
      <c r="MES32" s="97"/>
      <c r="MET32" s="97"/>
      <c r="MEU32" s="97"/>
      <c r="MEV32" s="97"/>
      <c r="MEW32" s="97"/>
      <c r="MEX32" s="97"/>
      <c r="MEY32" s="97"/>
      <c r="MEZ32" s="97"/>
      <c r="MFA32" s="97"/>
      <c r="MFB32" s="97"/>
      <c r="MFC32" s="97"/>
      <c r="MFD32" s="97"/>
      <c r="MFE32" s="97"/>
      <c r="MFF32" s="97"/>
      <c r="MFG32" s="97"/>
      <c r="MFH32" s="97"/>
      <c r="MFI32" s="97"/>
      <c r="MFJ32" s="97"/>
      <c r="MFK32" s="97"/>
      <c r="MFL32" s="97"/>
      <c r="MFM32" s="97"/>
      <c r="MFN32" s="97"/>
      <c r="MFO32" s="97"/>
      <c r="MFP32" s="97"/>
      <c r="MFQ32" s="97"/>
      <c r="MFR32" s="97"/>
      <c r="MFS32" s="97"/>
      <c r="MFT32" s="97"/>
      <c r="MFU32" s="97"/>
      <c r="MFV32" s="97"/>
      <c r="MFW32" s="97"/>
      <c r="MFX32" s="97"/>
      <c r="MFY32" s="97"/>
      <c r="MFZ32" s="97"/>
      <c r="MGA32" s="97"/>
      <c r="MGB32" s="97"/>
      <c r="MGC32" s="97"/>
      <c r="MGD32" s="97"/>
      <c r="MGE32" s="97"/>
      <c r="MGF32" s="97"/>
      <c r="MGG32" s="97"/>
      <c r="MGH32" s="97"/>
      <c r="MGI32" s="97"/>
      <c r="MGJ32" s="97"/>
      <c r="MGK32" s="97"/>
      <c r="MGL32" s="97"/>
      <c r="MGM32" s="97"/>
      <c r="MGN32" s="97"/>
      <c r="MGO32" s="97"/>
      <c r="MGP32" s="97"/>
      <c r="MGQ32" s="97"/>
      <c r="MGR32" s="97"/>
      <c r="MGS32" s="97"/>
      <c r="MGT32" s="97"/>
      <c r="MGU32" s="97"/>
      <c r="MGV32" s="97"/>
      <c r="MGW32" s="97"/>
      <c r="MGX32" s="97"/>
      <c r="MGY32" s="97"/>
      <c r="MGZ32" s="97"/>
      <c r="MHA32" s="97"/>
      <c r="MHB32" s="97"/>
      <c r="MHC32" s="97"/>
      <c r="MHD32" s="97"/>
      <c r="MHE32" s="97"/>
      <c r="MHF32" s="97"/>
      <c r="MHG32" s="97"/>
      <c r="MHH32" s="97"/>
      <c r="MHI32" s="97"/>
      <c r="MHJ32" s="97"/>
      <c r="MHK32" s="97"/>
      <c r="MHL32" s="97"/>
      <c r="MHM32" s="97"/>
      <c r="MHN32" s="97"/>
      <c r="MHO32" s="97"/>
      <c r="MHP32" s="97"/>
      <c r="MHQ32" s="97"/>
      <c r="MHR32" s="97"/>
      <c r="MHS32" s="97"/>
      <c r="MHT32" s="97"/>
      <c r="MHU32" s="97"/>
      <c r="MHV32" s="97"/>
      <c r="MHW32" s="97"/>
      <c r="MHX32" s="97"/>
      <c r="MHY32" s="97"/>
      <c r="MHZ32" s="97"/>
      <c r="MIA32" s="97"/>
      <c r="MIB32" s="97"/>
      <c r="MIC32" s="97"/>
      <c r="MID32" s="97"/>
      <c r="MIE32" s="97"/>
      <c r="MIF32" s="97"/>
      <c r="MIG32" s="97"/>
      <c r="MIH32" s="97"/>
      <c r="MII32" s="97"/>
      <c r="MIJ32" s="97"/>
      <c r="MIK32" s="97"/>
      <c r="MIL32" s="97"/>
      <c r="MIM32" s="97"/>
      <c r="MIN32" s="97"/>
      <c r="MIO32" s="97"/>
      <c r="MIP32" s="97"/>
      <c r="MIQ32" s="97"/>
      <c r="MIR32" s="97"/>
      <c r="MIS32" s="97"/>
      <c r="MIT32" s="97"/>
      <c r="MIU32" s="97"/>
      <c r="MIV32" s="97"/>
      <c r="MIW32" s="97"/>
      <c r="MIX32" s="97"/>
      <c r="MIY32" s="97"/>
      <c r="MIZ32" s="97"/>
      <c r="MJA32" s="97"/>
      <c r="MJB32" s="97"/>
      <c r="MJC32" s="97"/>
      <c r="MJD32" s="97"/>
      <c r="MJE32" s="97"/>
      <c r="MJF32" s="97"/>
      <c r="MJG32" s="97"/>
      <c r="MJH32" s="97"/>
      <c r="MJI32" s="97"/>
      <c r="MJJ32" s="97"/>
      <c r="MJK32" s="97"/>
      <c r="MJL32" s="97"/>
      <c r="MJM32" s="97"/>
      <c r="MJN32" s="97"/>
      <c r="MJO32" s="97"/>
      <c r="MJP32" s="97"/>
      <c r="MJQ32" s="97"/>
      <c r="MJR32" s="97"/>
      <c r="MJS32" s="97"/>
      <c r="MJT32" s="97"/>
      <c r="MJU32" s="97"/>
      <c r="MJV32" s="97"/>
      <c r="MJW32" s="97"/>
      <c r="MJX32" s="97"/>
      <c r="MJY32" s="97"/>
      <c r="MJZ32" s="97"/>
      <c r="MKA32" s="97"/>
      <c r="MKB32" s="97"/>
      <c r="MKC32" s="97"/>
      <c r="MKD32" s="97"/>
      <c r="MKE32" s="97"/>
      <c r="MKF32" s="97"/>
      <c r="MKG32" s="97"/>
      <c r="MKH32" s="97"/>
      <c r="MKI32" s="97"/>
      <c r="MKJ32" s="97"/>
      <c r="MKK32" s="97"/>
      <c r="MKL32" s="97"/>
      <c r="MKM32" s="97"/>
      <c r="MKN32" s="97"/>
      <c r="MKO32" s="97"/>
      <c r="MKP32" s="97"/>
      <c r="MKQ32" s="97"/>
      <c r="MKR32" s="97"/>
      <c r="MKS32" s="97"/>
      <c r="MKT32" s="97"/>
      <c r="MKU32" s="97"/>
      <c r="MKV32" s="97"/>
      <c r="MKW32" s="97"/>
      <c r="MKX32" s="97"/>
      <c r="MKY32" s="97"/>
      <c r="MKZ32" s="97"/>
      <c r="MLA32" s="97"/>
      <c r="MLB32" s="97"/>
      <c r="MLC32" s="97"/>
      <c r="MLD32" s="97"/>
      <c r="MLE32" s="97"/>
      <c r="MLF32" s="97"/>
      <c r="MLG32" s="97"/>
      <c r="MLH32" s="97"/>
      <c r="MLI32" s="97"/>
      <c r="MLJ32" s="97"/>
      <c r="MLK32" s="97"/>
      <c r="MLL32" s="97"/>
      <c r="MLM32" s="97"/>
      <c r="MLN32" s="97"/>
      <c r="MLO32" s="97"/>
      <c r="MLP32" s="97"/>
      <c r="MLQ32" s="97"/>
      <c r="MLR32" s="97"/>
      <c r="MLS32" s="97"/>
      <c r="MLT32" s="97"/>
      <c r="MLU32" s="97"/>
      <c r="MLV32" s="97"/>
      <c r="MLW32" s="97"/>
      <c r="MLX32" s="97"/>
      <c r="MLY32" s="97"/>
      <c r="MLZ32" s="97"/>
      <c r="MMA32" s="97"/>
      <c r="MMB32" s="97"/>
      <c r="MMC32" s="97"/>
      <c r="MMD32" s="97"/>
      <c r="MME32" s="97"/>
      <c r="MMF32" s="97"/>
      <c r="MMG32" s="97"/>
      <c r="MMH32" s="97"/>
      <c r="MMI32" s="97"/>
      <c r="MMJ32" s="97"/>
      <c r="MMK32" s="97"/>
      <c r="MML32" s="97"/>
      <c r="MMM32" s="97"/>
      <c r="MMN32" s="97"/>
      <c r="MMO32" s="97"/>
      <c r="MMP32" s="97"/>
      <c r="MMQ32" s="97"/>
      <c r="MMR32" s="97"/>
      <c r="MMS32" s="97"/>
      <c r="MMT32" s="97"/>
      <c r="MMU32" s="97"/>
      <c r="MMV32" s="97"/>
      <c r="MMW32" s="97"/>
      <c r="MMX32" s="97"/>
      <c r="MMY32" s="97"/>
      <c r="MMZ32" s="97"/>
      <c r="MNA32" s="97"/>
      <c r="MNB32" s="97"/>
      <c r="MNC32" s="97"/>
      <c r="MND32" s="97"/>
      <c r="MNE32" s="97"/>
      <c r="MNF32" s="97"/>
      <c r="MNG32" s="97"/>
      <c r="MNH32" s="97"/>
      <c r="MNI32" s="97"/>
      <c r="MNJ32" s="97"/>
      <c r="MNK32" s="97"/>
      <c r="MNL32" s="97"/>
      <c r="MNM32" s="97"/>
      <c r="MNN32" s="97"/>
      <c r="MNO32" s="97"/>
      <c r="MNP32" s="97"/>
      <c r="MNQ32" s="97"/>
      <c r="MNR32" s="97"/>
      <c r="MNS32" s="97"/>
      <c r="MNT32" s="97"/>
      <c r="MNU32" s="97"/>
      <c r="MNV32" s="97"/>
      <c r="MNW32" s="97"/>
      <c r="MNX32" s="97"/>
      <c r="MNY32" s="97"/>
      <c r="MNZ32" s="97"/>
      <c r="MOA32" s="97"/>
      <c r="MOB32" s="97"/>
      <c r="MOC32" s="97"/>
      <c r="MOD32" s="97"/>
      <c r="MOE32" s="97"/>
      <c r="MOF32" s="97"/>
      <c r="MOG32" s="97"/>
      <c r="MOH32" s="97"/>
      <c r="MOI32" s="97"/>
      <c r="MOJ32" s="97"/>
      <c r="MOK32" s="97"/>
      <c r="MOL32" s="97"/>
      <c r="MOM32" s="97"/>
      <c r="MON32" s="97"/>
      <c r="MOO32" s="97"/>
      <c r="MOP32" s="97"/>
      <c r="MOQ32" s="97"/>
      <c r="MOR32" s="97"/>
      <c r="MOS32" s="97"/>
      <c r="MOT32" s="97"/>
      <c r="MOU32" s="97"/>
      <c r="MOV32" s="97"/>
      <c r="MOW32" s="97"/>
      <c r="MOX32" s="97"/>
      <c r="MOY32" s="97"/>
      <c r="MOZ32" s="97"/>
      <c r="MPA32" s="97"/>
      <c r="MPB32" s="97"/>
      <c r="MPC32" s="97"/>
      <c r="MPD32" s="97"/>
      <c r="MPE32" s="97"/>
      <c r="MPF32" s="97"/>
      <c r="MPG32" s="97"/>
      <c r="MPH32" s="97"/>
      <c r="MPI32" s="97"/>
      <c r="MPJ32" s="97"/>
      <c r="MPK32" s="97"/>
      <c r="MPL32" s="97"/>
      <c r="MPM32" s="97"/>
      <c r="MPN32" s="97"/>
      <c r="MPO32" s="97"/>
      <c r="MPP32" s="97"/>
      <c r="MPQ32" s="97"/>
      <c r="MPR32" s="97"/>
      <c r="MPS32" s="97"/>
      <c r="MPT32" s="97"/>
      <c r="MPU32" s="97"/>
      <c r="MPV32" s="97"/>
      <c r="MPW32" s="97"/>
      <c r="MPX32" s="97"/>
      <c r="MPY32" s="97"/>
      <c r="MPZ32" s="97"/>
      <c r="MQA32" s="97"/>
      <c r="MQB32" s="97"/>
      <c r="MQC32" s="97"/>
      <c r="MQD32" s="97"/>
      <c r="MQE32" s="97"/>
      <c r="MQF32" s="97"/>
      <c r="MQG32" s="97"/>
      <c r="MQH32" s="97"/>
      <c r="MQI32" s="97"/>
      <c r="MQJ32" s="97"/>
      <c r="MQK32" s="97"/>
      <c r="MQL32" s="97"/>
      <c r="MQM32" s="97"/>
      <c r="MQN32" s="97"/>
      <c r="MQO32" s="97"/>
      <c r="MQP32" s="97"/>
      <c r="MQQ32" s="97"/>
      <c r="MQR32" s="97"/>
      <c r="MQS32" s="97"/>
      <c r="MQT32" s="97"/>
      <c r="MQU32" s="97"/>
      <c r="MQV32" s="97"/>
      <c r="MQW32" s="97"/>
      <c r="MQX32" s="97"/>
      <c r="MQY32" s="97"/>
      <c r="MQZ32" s="97"/>
      <c r="MRA32" s="97"/>
      <c r="MRB32" s="97"/>
      <c r="MRC32" s="97"/>
      <c r="MRD32" s="97"/>
      <c r="MRE32" s="97"/>
      <c r="MRF32" s="97"/>
      <c r="MRG32" s="97"/>
      <c r="MRH32" s="97"/>
      <c r="MRI32" s="97"/>
      <c r="MRJ32" s="97"/>
      <c r="MRK32" s="97"/>
      <c r="MRL32" s="97"/>
      <c r="MRM32" s="97"/>
      <c r="MRN32" s="97"/>
      <c r="MRO32" s="97"/>
      <c r="MRP32" s="97"/>
      <c r="MRQ32" s="97"/>
      <c r="MRR32" s="97"/>
      <c r="MRS32" s="97"/>
      <c r="MRT32" s="97"/>
      <c r="MRU32" s="97"/>
      <c r="MRV32" s="97"/>
      <c r="MRW32" s="97"/>
      <c r="MRX32" s="97"/>
      <c r="MRY32" s="97"/>
      <c r="MRZ32" s="97"/>
      <c r="MSA32" s="97"/>
      <c r="MSB32" s="97"/>
      <c r="MSC32" s="97"/>
      <c r="MSD32" s="97"/>
      <c r="MSE32" s="97"/>
      <c r="MSF32" s="97"/>
      <c r="MSG32" s="97"/>
      <c r="MSH32" s="97"/>
      <c r="MSI32" s="97"/>
      <c r="MSJ32" s="97"/>
      <c r="MSK32" s="97"/>
      <c r="MSL32" s="97"/>
      <c r="MSM32" s="97"/>
      <c r="MSN32" s="97"/>
      <c r="MSO32" s="97"/>
      <c r="MSP32" s="97"/>
      <c r="MSQ32" s="97"/>
      <c r="MSR32" s="97"/>
      <c r="MSS32" s="97"/>
      <c r="MST32" s="97"/>
      <c r="MSU32" s="97"/>
      <c r="MSV32" s="97"/>
      <c r="MSW32" s="97"/>
      <c r="MSX32" s="97"/>
      <c r="MSY32" s="97"/>
      <c r="MSZ32" s="97"/>
      <c r="MTA32" s="97"/>
      <c r="MTB32" s="97"/>
      <c r="MTC32" s="97"/>
      <c r="MTD32" s="97"/>
      <c r="MTE32" s="97"/>
      <c r="MTF32" s="97"/>
      <c r="MTG32" s="97"/>
      <c r="MTH32" s="97"/>
      <c r="MTI32" s="97"/>
      <c r="MTJ32" s="97"/>
      <c r="MTK32" s="97"/>
      <c r="MTL32" s="97"/>
      <c r="MTM32" s="97"/>
      <c r="MTN32" s="97"/>
      <c r="MTO32" s="97"/>
      <c r="MTP32" s="97"/>
      <c r="MTQ32" s="97"/>
      <c r="MTR32" s="97"/>
      <c r="MTS32" s="97"/>
      <c r="MTT32" s="97"/>
      <c r="MTU32" s="97"/>
      <c r="MTV32" s="97"/>
      <c r="MTW32" s="97"/>
      <c r="MTX32" s="97"/>
      <c r="MTY32" s="97"/>
      <c r="MTZ32" s="97"/>
      <c r="MUA32" s="97"/>
      <c r="MUB32" s="97"/>
      <c r="MUC32" s="97"/>
      <c r="MUD32" s="97"/>
      <c r="MUE32" s="97"/>
      <c r="MUF32" s="97"/>
      <c r="MUG32" s="97"/>
      <c r="MUH32" s="97"/>
      <c r="MUI32" s="97"/>
      <c r="MUJ32" s="97"/>
      <c r="MUK32" s="97"/>
      <c r="MUL32" s="97"/>
      <c r="MUM32" s="97"/>
      <c r="MUN32" s="97"/>
      <c r="MUO32" s="97"/>
      <c r="MUP32" s="97"/>
      <c r="MUQ32" s="97"/>
      <c r="MUR32" s="97"/>
      <c r="MUS32" s="97"/>
      <c r="MUT32" s="97"/>
      <c r="MUU32" s="97"/>
      <c r="MUV32" s="97"/>
      <c r="MUW32" s="97"/>
      <c r="MUX32" s="97"/>
      <c r="MUY32" s="97"/>
      <c r="MUZ32" s="97"/>
      <c r="MVA32" s="97"/>
      <c r="MVB32" s="97"/>
      <c r="MVC32" s="97"/>
      <c r="MVD32" s="97"/>
      <c r="MVE32" s="97"/>
      <c r="MVF32" s="97"/>
      <c r="MVG32" s="97"/>
      <c r="MVH32" s="97"/>
      <c r="MVI32" s="97"/>
      <c r="MVJ32" s="97"/>
      <c r="MVK32" s="97"/>
      <c r="MVL32" s="97"/>
      <c r="MVM32" s="97"/>
      <c r="MVN32" s="97"/>
      <c r="MVO32" s="97"/>
      <c r="MVP32" s="97"/>
      <c r="MVQ32" s="97"/>
      <c r="MVR32" s="97"/>
      <c r="MVS32" s="97"/>
      <c r="MVT32" s="97"/>
      <c r="MVU32" s="97"/>
      <c r="MVV32" s="97"/>
      <c r="MVW32" s="97"/>
      <c r="MVX32" s="97"/>
      <c r="MVY32" s="97"/>
      <c r="MVZ32" s="97"/>
      <c r="MWA32" s="97"/>
      <c r="MWB32" s="97"/>
      <c r="MWC32" s="97"/>
      <c r="MWD32" s="97"/>
      <c r="MWE32" s="97"/>
      <c r="MWF32" s="97"/>
      <c r="MWG32" s="97"/>
      <c r="MWH32" s="97"/>
      <c r="MWI32" s="97"/>
      <c r="MWJ32" s="97"/>
      <c r="MWK32" s="97"/>
      <c r="MWL32" s="97"/>
      <c r="MWM32" s="97"/>
      <c r="MWN32" s="97"/>
      <c r="MWO32" s="97"/>
      <c r="MWP32" s="97"/>
      <c r="MWQ32" s="97"/>
      <c r="MWR32" s="97"/>
      <c r="MWS32" s="97"/>
      <c r="MWT32" s="97"/>
      <c r="MWU32" s="97"/>
      <c r="MWV32" s="97"/>
      <c r="MWW32" s="97"/>
      <c r="MWX32" s="97"/>
      <c r="MWY32" s="97"/>
      <c r="MWZ32" s="97"/>
      <c r="MXA32" s="97"/>
      <c r="MXB32" s="97"/>
      <c r="MXC32" s="97"/>
      <c r="MXD32" s="97"/>
      <c r="MXE32" s="97"/>
      <c r="MXF32" s="97"/>
      <c r="MXG32" s="97"/>
      <c r="MXH32" s="97"/>
      <c r="MXI32" s="97"/>
      <c r="MXJ32" s="97"/>
      <c r="MXK32" s="97"/>
      <c r="MXL32" s="97"/>
      <c r="MXM32" s="97"/>
      <c r="MXN32" s="97"/>
      <c r="MXO32" s="97"/>
      <c r="MXP32" s="97"/>
      <c r="MXQ32" s="97"/>
      <c r="MXR32" s="97"/>
      <c r="MXS32" s="97"/>
      <c r="MXT32" s="97"/>
      <c r="MXU32" s="97"/>
      <c r="MXV32" s="97"/>
      <c r="MXW32" s="97"/>
      <c r="MXX32" s="97"/>
      <c r="MXY32" s="97"/>
      <c r="MXZ32" s="97"/>
      <c r="MYA32" s="97"/>
      <c r="MYB32" s="97"/>
      <c r="MYC32" s="97"/>
      <c r="MYD32" s="97"/>
      <c r="MYE32" s="97"/>
      <c r="MYF32" s="97"/>
      <c r="MYG32" s="97"/>
      <c r="MYH32" s="97"/>
      <c r="MYI32" s="97"/>
      <c r="MYJ32" s="97"/>
      <c r="MYK32" s="97"/>
      <c r="MYL32" s="97"/>
      <c r="MYM32" s="97"/>
      <c r="MYN32" s="97"/>
      <c r="MYO32" s="97"/>
      <c r="MYP32" s="97"/>
      <c r="MYQ32" s="97"/>
      <c r="MYR32" s="97"/>
      <c r="MYS32" s="97"/>
      <c r="MYT32" s="97"/>
      <c r="MYU32" s="97"/>
      <c r="MYV32" s="97"/>
      <c r="MYW32" s="97"/>
      <c r="MYX32" s="97"/>
      <c r="MYY32" s="97"/>
      <c r="MYZ32" s="97"/>
      <c r="MZA32" s="97"/>
      <c r="MZB32" s="97"/>
      <c r="MZC32" s="97"/>
      <c r="MZD32" s="97"/>
      <c r="MZE32" s="97"/>
      <c r="MZF32" s="97"/>
      <c r="MZG32" s="97"/>
      <c r="MZH32" s="97"/>
      <c r="MZI32" s="97"/>
      <c r="MZJ32" s="97"/>
      <c r="MZK32" s="97"/>
      <c r="MZL32" s="97"/>
      <c r="MZM32" s="97"/>
      <c r="MZN32" s="97"/>
      <c r="MZO32" s="97"/>
      <c r="MZP32" s="97"/>
      <c r="MZQ32" s="97"/>
      <c r="MZR32" s="97"/>
      <c r="MZS32" s="97"/>
      <c r="MZT32" s="97"/>
      <c r="MZU32" s="97"/>
      <c r="MZV32" s="97"/>
      <c r="MZW32" s="97"/>
      <c r="MZX32" s="97"/>
      <c r="MZY32" s="97"/>
      <c r="MZZ32" s="97"/>
      <c r="NAA32" s="97"/>
      <c r="NAB32" s="97"/>
      <c r="NAC32" s="97"/>
      <c r="NAD32" s="97"/>
      <c r="NAE32" s="97"/>
      <c r="NAF32" s="97"/>
      <c r="NAG32" s="97"/>
      <c r="NAH32" s="97"/>
      <c r="NAI32" s="97"/>
      <c r="NAJ32" s="97"/>
      <c r="NAK32" s="97"/>
      <c r="NAL32" s="97"/>
      <c r="NAM32" s="97"/>
      <c r="NAN32" s="97"/>
      <c r="NAO32" s="97"/>
      <c r="NAP32" s="97"/>
      <c r="NAQ32" s="97"/>
      <c r="NAR32" s="97"/>
      <c r="NAS32" s="97"/>
      <c r="NAT32" s="97"/>
      <c r="NAU32" s="97"/>
      <c r="NAV32" s="97"/>
      <c r="NAW32" s="97"/>
      <c r="NAX32" s="97"/>
      <c r="NAY32" s="97"/>
      <c r="NAZ32" s="97"/>
      <c r="NBA32" s="97"/>
      <c r="NBB32" s="97"/>
      <c r="NBC32" s="97"/>
      <c r="NBD32" s="97"/>
      <c r="NBE32" s="97"/>
      <c r="NBF32" s="97"/>
      <c r="NBG32" s="97"/>
      <c r="NBH32" s="97"/>
      <c r="NBI32" s="97"/>
      <c r="NBJ32" s="97"/>
      <c r="NBK32" s="97"/>
      <c r="NBL32" s="97"/>
      <c r="NBM32" s="97"/>
      <c r="NBN32" s="97"/>
      <c r="NBO32" s="97"/>
      <c r="NBP32" s="97"/>
      <c r="NBQ32" s="97"/>
      <c r="NBR32" s="97"/>
      <c r="NBS32" s="97"/>
      <c r="NBT32" s="97"/>
      <c r="NBU32" s="97"/>
      <c r="NBV32" s="97"/>
      <c r="NBW32" s="97"/>
      <c r="NBX32" s="97"/>
      <c r="NBY32" s="97"/>
      <c r="NBZ32" s="97"/>
      <c r="NCA32" s="97"/>
      <c r="NCB32" s="97"/>
      <c r="NCC32" s="97"/>
      <c r="NCD32" s="97"/>
      <c r="NCE32" s="97"/>
      <c r="NCF32" s="97"/>
      <c r="NCG32" s="97"/>
      <c r="NCH32" s="97"/>
      <c r="NCI32" s="97"/>
      <c r="NCJ32" s="97"/>
      <c r="NCK32" s="97"/>
      <c r="NCL32" s="97"/>
      <c r="NCM32" s="97"/>
      <c r="NCN32" s="97"/>
      <c r="NCO32" s="97"/>
      <c r="NCP32" s="97"/>
      <c r="NCQ32" s="97"/>
      <c r="NCR32" s="97"/>
      <c r="NCS32" s="97"/>
      <c r="NCT32" s="97"/>
      <c r="NCU32" s="97"/>
      <c r="NCV32" s="97"/>
      <c r="NCW32" s="97"/>
      <c r="NCX32" s="97"/>
      <c r="NCY32" s="97"/>
      <c r="NCZ32" s="97"/>
      <c r="NDA32" s="97"/>
      <c r="NDB32" s="97"/>
      <c r="NDC32" s="97"/>
      <c r="NDD32" s="97"/>
      <c r="NDE32" s="97"/>
      <c r="NDF32" s="97"/>
      <c r="NDG32" s="97"/>
      <c r="NDH32" s="97"/>
      <c r="NDI32" s="97"/>
      <c r="NDJ32" s="97"/>
      <c r="NDK32" s="97"/>
      <c r="NDL32" s="97"/>
      <c r="NDM32" s="97"/>
      <c r="NDN32" s="97"/>
      <c r="NDO32" s="97"/>
      <c r="NDP32" s="97"/>
      <c r="NDQ32" s="97"/>
      <c r="NDR32" s="97"/>
      <c r="NDS32" s="97"/>
      <c r="NDT32" s="97"/>
      <c r="NDU32" s="97"/>
      <c r="NDV32" s="97"/>
      <c r="NDW32" s="97"/>
      <c r="NDX32" s="97"/>
      <c r="NDY32" s="97"/>
      <c r="NDZ32" s="97"/>
      <c r="NEA32" s="97"/>
      <c r="NEB32" s="97"/>
      <c r="NEC32" s="97"/>
      <c r="NED32" s="97"/>
      <c r="NEE32" s="97"/>
      <c r="NEF32" s="97"/>
      <c r="NEG32" s="97"/>
      <c r="NEH32" s="97"/>
      <c r="NEI32" s="97"/>
      <c r="NEJ32" s="97"/>
      <c r="NEK32" s="97"/>
      <c r="NEL32" s="97"/>
      <c r="NEM32" s="97"/>
      <c r="NEN32" s="97"/>
      <c r="NEO32" s="97"/>
      <c r="NEP32" s="97"/>
      <c r="NEQ32" s="97"/>
      <c r="NER32" s="97"/>
      <c r="NES32" s="97"/>
      <c r="NET32" s="97"/>
      <c r="NEU32" s="97"/>
      <c r="NEV32" s="97"/>
      <c r="NEW32" s="97"/>
      <c r="NEX32" s="97"/>
      <c r="NEY32" s="97"/>
      <c r="NEZ32" s="97"/>
      <c r="NFA32" s="97"/>
      <c r="NFB32" s="97"/>
      <c r="NFC32" s="97"/>
      <c r="NFD32" s="97"/>
      <c r="NFE32" s="97"/>
      <c r="NFF32" s="97"/>
      <c r="NFG32" s="97"/>
      <c r="NFH32" s="97"/>
      <c r="NFI32" s="97"/>
      <c r="NFJ32" s="97"/>
      <c r="NFK32" s="97"/>
      <c r="NFL32" s="97"/>
      <c r="NFM32" s="97"/>
      <c r="NFN32" s="97"/>
      <c r="NFO32" s="97"/>
      <c r="NFP32" s="97"/>
      <c r="NFQ32" s="97"/>
      <c r="NFR32" s="97"/>
      <c r="NFS32" s="97"/>
      <c r="NFT32" s="97"/>
      <c r="NFU32" s="97"/>
      <c r="NFV32" s="97"/>
      <c r="NFW32" s="97"/>
      <c r="NFX32" s="97"/>
      <c r="NFY32" s="97"/>
      <c r="NFZ32" s="97"/>
      <c r="NGA32" s="97"/>
      <c r="NGB32" s="97"/>
      <c r="NGC32" s="97"/>
      <c r="NGD32" s="97"/>
      <c r="NGE32" s="97"/>
      <c r="NGF32" s="97"/>
      <c r="NGG32" s="97"/>
      <c r="NGH32" s="97"/>
      <c r="NGI32" s="97"/>
      <c r="NGJ32" s="97"/>
      <c r="NGK32" s="97"/>
      <c r="NGL32" s="97"/>
      <c r="NGM32" s="97"/>
      <c r="NGN32" s="97"/>
      <c r="NGO32" s="97"/>
      <c r="NGP32" s="97"/>
      <c r="NGQ32" s="97"/>
      <c r="NGR32" s="97"/>
      <c r="NGS32" s="97"/>
      <c r="NGT32" s="97"/>
      <c r="NGU32" s="97"/>
      <c r="NGV32" s="97"/>
      <c r="NGW32" s="97"/>
      <c r="NGX32" s="97"/>
      <c r="NGY32" s="97"/>
      <c r="NGZ32" s="97"/>
      <c r="NHA32" s="97"/>
      <c r="NHB32" s="97"/>
      <c r="NHC32" s="97"/>
      <c r="NHD32" s="97"/>
      <c r="NHE32" s="97"/>
      <c r="NHF32" s="97"/>
      <c r="NHG32" s="97"/>
      <c r="NHH32" s="97"/>
      <c r="NHI32" s="97"/>
      <c r="NHJ32" s="97"/>
      <c r="NHK32" s="97"/>
      <c r="NHL32" s="97"/>
      <c r="NHM32" s="97"/>
      <c r="NHN32" s="97"/>
      <c r="NHO32" s="97"/>
      <c r="NHP32" s="97"/>
      <c r="NHQ32" s="97"/>
      <c r="NHR32" s="97"/>
      <c r="NHS32" s="97"/>
      <c r="NHT32" s="97"/>
      <c r="NHU32" s="97"/>
      <c r="NHV32" s="97"/>
      <c r="NHW32" s="97"/>
      <c r="NHX32" s="97"/>
      <c r="NHY32" s="97"/>
      <c r="NHZ32" s="97"/>
      <c r="NIA32" s="97"/>
      <c r="NIB32" s="97"/>
      <c r="NIC32" s="97"/>
      <c r="NID32" s="97"/>
      <c r="NIE32" s="97"/>
      <c r="NIF32" s="97"/>
      <c r="NIG32" s="97"/>
      <c r="NIH32" s="97"/>
      <c r="NII32" s="97"/>
      <c r="NIJ32" s="97"/>
      <c r="NIK32" s="97"/>
      <c r="NIL32" s="97"/>
      <c r="NIM32" s="97"/>
      <c r="NIN32" s="97"/>
      <c r="NIO32" s="97"/>
      <c r="NIP32" s="97"/>
      <c r="NIQ32" s="97"/>
      <c r="NIR32" s="97"/>
      <c r="NIS32" s="97"/>
      <c r="NIT32" s="97"/>
      <c r="NIU32" s="97"/>
      <c r="NIV32" s="97"/>
      <c r="NIW32" s="97"/>
      <c r="NIX32" s="97"/>
      <c r="NIY32" s="97"/>
      <c r="NIZ32" s="97"/>
      <c r="NJA32" s="97"/>
      <c r="NJB32" s="97"/>
      <c r="NJC32" s="97"/>
      <c r="NJD32" s="97"/>
      <c r="NJE32" s="97"/>
      <c r="NJF32" s="97"/>
      <c r="NJG32" s="97"/>
      <c r="NJH32" s="97"/>
      <c r="NJI32" s="97"/>
      <c r="NJJ32" s="97"/>
      <c r="NJK32" s="97"/>
      <c r="NJL32" s="97"/>
      <c r="NJM32" s="97"/>
      <c r="NJN32" s="97"/>
      <c r="NJO32" s="97"/>
      <c r="NJP32" s="97"/>
      <c r="NJQ32" s="97"/>
      <c r="NJR32" s="97"/>
      <c r="NJS32" s="97"/>
      <c r="NJT32" s="97"/>
      <c r="NJU32" s="97"/>
      <c r="NJV32" s="97"/>
      <c r="NJW32" s="97"/>
      <c r="NJX32" s="97"/>
      <c r="NJY32" s="97"/>
      <c r="NJZ32" s="97"/>
      <c r="NKA32" s="97"/>
      <c r="NKB32" s="97"/>
      <c r="NKC32" s="97"/>
      <c r="NKD32" s="97"/>
      <c r="NKE32" s="97"/>
      <c r="NKF32" s="97"/>
      <c r="NKG32" s="97"/>
      <c r="NKH32" s="97"/>
      <c r="NKI32" s="97"/>
      <c r="NKJ32" s="97"/>
      <c r="NKK32" s="97"/>
      <c r="NKL32" s="97"/>
      <c r="NKM32" s="97"/>
      <c r="NKN32" s="97"/>
      <c r="NKO32" s="97"/>
      <c r="NKP32" s="97"/>
      <c r="NKQ32" s="97"/>
      <c r="NKR32" s="97"/>
      <c r="NKS32" s="97"/>
      <c r="NKT32" s="97"/>
      <c r="NKU32" s="97"/>
      <c r="NKV32" s="97"/>
      <c r="NKW32" s="97"/>
      <c r="NKX32" s="97"/>
      <c r="NKY32" s="97"/>
      <c r="NKZ32" s="97"/>
      <c r="NLA32" s="97"/>
      <c r="NLB32" s="97"/>
      <c r="NLC32" s="97"/>
      <c r="NLD32" s="97"/>
      <c r="NLE32" s="97"/>
      <c r="NLF32" s="97"/>
      <c r="NLG32" s="97"/>
      <c r="NLH32" s="97"/>
      <c r="NLI32" s="97"/>
      <c r="NLJ32" s="97"/>
      <c r="NLK32" s="97"/>
      <c r="NLL32" s="97"/>
      <c r="NLM32" s="97"/>
      <c r="NLN32" s="97"/>
      <c r="NLO32" s="97"/>
      <c r="NLP32" s="97"/>
      <c r="NLQ32" s="97"/>
      <c r="NLR32" s="97"/>
      <c r="NLS32" s="97"/>
      <c r="NLT32" s="97"/>
      <c r="NLU32" s="97"/>
      <c r="NLV32" s="97"/>
      <c r="NLW32" s="97"/>
      <c r="NLX32" s="97"/>
      <c r="NLY32" s="97"/>
      <c r="NLZ32" s="97"/>
      <c r="NMA32" s="97"/>
      <c r="NMB32" s="97"/>
      <c r="NMC32" s="97"/>
      <c r="NMD32" s="97"/>
      <c r="NME32" s="97"/>
      <c r="NMF32" s="97"/>
      <c r="NMG32" s="97"/>
      <c r="NMH32" s="97"/>
      <c r="NMI32" s="97"/>
      <c r="NMJ32" s="97"/>
      <c r="NMK32" s="97"/>
      <c r="NML32" s="97"/>
      <c r="NMM32" s="97"/>
      <c r="NMN32" s="97"/>
      <c r="NMO32" s="97"/>
      <c r="NMP32" s="97"/>
      <c r="NMQ32" s="97"/>
      <c r="NMR32" s="97"/>
      <c r="NMS32" s="97"/>
      <c r="NMT32" s="97"/>
      <c r="NMU32" s="97"/>
      <c r="NMV32" s="97"/>
      <c r="NMW32" s="97"/>
      <c r="NMX32" s="97"/>
      <c r="NMY32" s="97"/>
      <c r="NMZ32" s="97"/>
      <c r="NNA32" s="97"/>
      <c r="NNB32" s="97"/>
      <c r="NNC32" s="97"/>
      <c r="NND32" s="97"/>
      <c r="NNE32" s="97"/>
      <c r="NNF32" s="97"/>
      <c r="NNG32" s="97"/>
      <c r="NNH32" s="97"/>
      <c r="NNI32" s="97"/>
      <c r="NNJ32" s="97"/>
      <c r="NNK32" s="97"/>
      <c r="NNL32" s="97"/>
      <c r="NNM32" s="97"/>
      <c r="NNN32" s="97"/>
      <c r="NNO32" s="97"/>
      <c r="NNP32" s="97"/>
      <c r="NNQ32" s="97"/>
      <c r="NNR32" s="97"/>
      <c r="NNS32" s="97"/>
      <c r="NNT32" s="97"/>
      <c r="NNU32" s="97"/>
      <c r="NNV32" s="97"/>
      <c r="NNW32" s="97"/>
      <c r="NNX32" s="97"/>
      <c r="NNY32" s="97"/>
      <c r="NNZ32" s="97"/>
      <c r="NOA32" s="97"/>
      <c r="NOB32" s="97"/>
      <c r="NOC32" s="97"/>
      <c r="NOD32" s="97"/>
      <c r="NOE32" s="97"/>
      <c r="NOF32" s="97"/>
      <c r="NOG32" s="97"/>
      <c r="NOH32" s="97"/>
      <c r="NOI32" s="97"/>
      <c r="NOJ32" s="97"/>
      <c r="NOK32" s="97"/>
      <c r="NOL32" s="97"/>
      <c r="NOM32" s="97"/>
      <c r="NON32" s="97"/>
      <c r="NOO32" s="97"/>
      <c r="NOP32" s="97"/>
      <c r="NOQ32" s="97"/>
      <c r="NOR32" s="97"/>
      <c r="NOS32" s="97"/>
      <c r="NOT32" s="97"/>
      <c r="NOU32" s="97"/>
      <c r="NOV32" s="97"/>
      <c r="NOW32" s="97"/>
      <c r="NOX32" s="97"/>
      <c r="NOY32" s="97"/>
      <c r="NOZ32" s="97"/>
      <c r="NPA32" s="97"/>
      <c r="NPB32" s="97"/>
      <c r="NPC32" s="97"/>
      <c r="NPD32" s="97"/>
      <c r="NPE32" s="97"/>
      <c r="NPF32" s="97"/>
      <c r="NPG32" s="97"/>
      <c r="NPH32" s="97"/>
      <c r="NPI32" s="97"/>
      <c r="NPJ32" s="97"/>
      <c r="NPK32" s="97"/>
      <c r="NPL32" s="97"/>
      <c r="NPM32" s="97"/>
      <c r="NPN32" s="97"/>
      <c r="NPO32" s="97"/>
      <c r="NPP32" s="97"/>
      <c r="NPQ32" s="97"/>
      <c r="NPR32" s="97"/>
      <c r="NPS32" s="97"/>
      <c r="NPT32" s="97"/>
      <c r="NPU32" s="97"/>
      <c r="NPV32" s="97"/>
      <c r="NPW32" s="97"/>
      <c r="NPX32" s="97"/>
      <c r="NPY32" s="97"/>
      <c r="NPZ32" s="97"/>
      <c r="NQA32" s="97"/>
      <c r="NQB32" s="97"/>
      <c r="NQC32" s="97"/>
      <c r="NQD32" s="97"/>
      <c r="NQE32" s="97"/>
      <c r="NQF32" s="97"/>
      <c r="NQG32" s="97"/>
      <c r="NQH32" s="97"/>
      <c r="NQI32" s="97"/>
      <c r="NQJ32" s="97"/>
      <c r="NQK32" s="97"/>
      <c r="NQL32" s="97"/>
      <c r="NQM32" s="97"/>
      <c r="NQN32" s="97"/>
      <c r="NQO32" s="97"/>
      <c r="NQP32" s="97"/>
      <c r="NQQ32" s="97"/>
      <c r="NQR32" s="97"/>
      <c r="NQS32" s="97"/>
      <c r="NQT32" s="97"/>
      <c r="NQU32" s="97"/>
      <c r="NQV32" s="97"/>
      <c r="NQW32" s="97"/>
      <c r="NQX32" s="97"/>
      <c r="NQY32" s="97"/>
      <c r="NQZ32" s="97"/>
      <c r="NRA32" s="97"/>
      <c r="NRB32" s="97"/>
      <c r="NRC32" s="97"/>
      <c r="NRD32" s="97"/>
      <c r="NRE32" s="97"/>
      <c r="NRF32" s="97"/>
      <c r="NRG32" s="97"/>
      <c r="NRH32" s="97"/>
      <c r="NRI32" s="97"/>
      <c r="NRJ32" s="97"/>
      <c r="NRK32" s="97"/>
      <c r="NRL32" s="97"/>
      <c r="NRM32" s="97"/>
      <c r="NRN32" s="97"/>
      <c r="NRO32" s="97"/>
      <c r="NRP32" s="97"/>
      <c r="NRQ32" s="97"/>
      <c r="NRR32" s="97"/>
      <c r="NRS32" s="97"/>
      <c r="NRT32" s="97"/>
      <c r="NRU32" s="97"/>
      <c r="NRV32" s="97"/>
      <c r="NRW32" s="97"/>
      <c r="NRX32" s="97"/>
      <c r="NRY32" s="97"/>
      <c r="NRZ32" s="97"/>
      <c r="NSA32" s="97"/>
      <c r="NSB32" s="97"/>
      <c r="NSC32" s="97"/>
      <c r="NSD32" s="97"/>
      <c r="NSE32" s="97"/>
      <c r="NSF32" s="97"/>
      <c r="NSG32" s="97"/>
      <c r="NSH32" s="97"/>
      <c r="NSI32" s="97"/>
      <c r="NSJ32" s="97"/>
      <c r="NSK32" s="97"/>
      <c r="NSL32" s="97"/>
      <c r="NSM32" s="97"/>
      <c r="NSN32" s="97"/>
      <c r="NSO32" s="97"/>
      <c r="NSP32" s="97"/>
      <c r="NSQ32" s="97"/>
      <c r="NSR32" s="97"/>
      <c r="NSS32" s="97"/>
      <c r="NST32" s="97"/>
      <c r="NSU32" s="97"/>
      <c r="NSV32" s="97"/>
      <c r="NSW32" s="97"/>
      <c r="NSX32" s="97"/>
      <c r="NSY32" s="97"/>
      <c r="NSZ32" s="97"/>
      <c r="NTA32" s="97"/>
      <c r="NTB32" s="97"/>
      <c r="NTC32" s="97"/>
      <c r="NTD32" s="97"/>
      <c r="NTE32" s="97"/>
      <c r="NTF32" s="97"/>
      <c r="NTG32" s="97"/>
      <c r="NTH32" s="97"/>
      <c r="NTI32" s="97"/>
      <c r="NTJ32" s="97"/>
      <c r="NTK32" s="97"/>
      <c r="NTL32" s="97"/>
      <c r="NTM32" s="97"/>
      <c r="NTN32" s="97"/>
      <c r="NTO32" s="97"/>
      <c r="NTP32" s="97"/>
      <c r="NTQ32" s="97"/>
      <c r="NTR32" s="97"/>
      <c r="NTS32" s="97"/>
      <c r="NTT32" s="97"/>
      <c r="NTU32" s="97"/>
      <c r="NTV32" s="97"/>
      <c r="NTW32" s="97"/>
      <c r="NTX32" s="97"/>
      <c r="NTY32" s="97"/>
      <c r="NTZ32" s="97"/>
      <c r="NUA32" s="97"/>
      <c r="NUB32" s="97"/>
      <c r="NUC32" s="97"/>
      <c r="NUD32" s="97"/>
      <c r="NUE32" s="97"/>
      <c r="NUF32" s="97"/>
      <c r="NUG32" s="97"/>
      <c r="NUH32" s="97"/>
      <c r="NUI32" s="97"/>
      <c r="NUJ32" s="97"/>
      <c r="NUK32" s="97"/>
      <c r="NUL32" s="97"/>
      <c r="NUM32" s="97"/>
      <c r="NUN32" s="97"/>
      <c r="NUO32" s="97"/>
      <c r="NUP32" s="97"/>
      <c r="NUQ32" s="97"/>
      <c r="NUR32" s="97"/>
      <c r="NUS32" s="97"/>
      <c r="NUT32" s="97"/>
      <c r="NUU32" s="97"/>
      <c r="NUV32" s="97"/>
      <c r="NUW32" s="97"/>
      <c r="NUX32" s="97"/>
      <c r="NUY32" s="97"/>
      <c r="NUZ32" s="97"/>
      <c r="NVA32" s="97"/>
      <c r="NVB32" s="97"/>
      <c r="NVC32" s="97"/>
      <c r="NVD32" s="97"/>
      <c r="NVE32" s="97"/>
      <c r="NVF32" s="97"/>
      <c r="NVG32" s="97"/>
      <c r="NVH32" s="97"/>
      <c r="NVI32" s="97"/>
      <c r="NVJ32" s="97"/>
      <c r="NVK32" s="97"/>
      <c r="NVL32" s="97"/>
      <c r="NVM32" s="97"/>
      <c r="NVN32" s="97"/>
      <c r="NVO32" s="97"/>
      <c r="NVP32" s="97"/>
      <c r="NVQ32" s="97"/>
      <c r="NVR32" s="97"/>
      <c r="NVS32" s="97"/>
      <c r="NVT32" s="97"/>
      <c r="NVU32" s="97"/>
      <c r="NVV32" s="97"/>
      <c r="NVW32" s="97"/>
      <c r="NVX32" s="97"/>
      <c r="NVY32" s="97"/>
      <c r="NVZ32" s="97"/>
      <c r="NWA32" s="97"/>
      <c r="NWB32" s="97"/>
      <c r="NWC32" s="97"/>
      <c r="NWD32" s="97"/>
      <c r="NWE32" s="97"/>
      <c r="NWF32" s="97"/>
      <c r="NWG32" s="97"/>
      <c r="NWH32" s="97"/>
      <c r="NWI32" s="97"/>
      <c r="NWJ32" s="97"/>
      <c r="NWK32" s="97"/>
      <c r="NWL32" s="97"/>
      <c r="NWM32" s="97"/>
      <c r="NWN32" s="97"/>
      <c r="NWO32" s="97"/>
      <c r="NWP32" s="97"/>
      <c r="NWQ32" s="97"/>
      <c r="NWR32" s="97"/>
      <c r="NWS32" s="97"/>
      <c r="NWT32" s="97"/>
      <c r="NWU32" s="97"/>
      <c r="NWV32" s="97"/>
      <c r="NWW32" s="97"/>
      <c r="NWX32" s="97"/>
      <c r="NWY32" s="97"/>
      <c r="NWZ32" s="97"/>
      <c r="NXA32" s="97"/>
      <c r="NXB32" s="97"/>
      <c r="NXC32" s="97"/>
      <c r="NXD32" s="97"/>
      <c r="NXE32" s="97"/>
      <c r="NXF32" s="97"/>
      <c r="NXG32" s="97"/>
      <c r="NXH32" s="97"/>
      <c r="NXI32" s="97"/>
      <c r="NXJ32" s="97"/>
      <c r="NXK32" s="97"/>
      <c r="NXL32" s="97"/>
      <c r="NXM32" s="97"/>
      <c r="NXN32" s="97"/>
      <c r="NXO32" s="97"/>
      <c r="NXP32" s="97"/>
      <c r="NXQ32" s="97"/>
      <c r="NXR32" s="97"/>
      <c r="NXS32" s="97"/>
      <c r="NXT32" s="97"/>
      <c r="NXU32" s="97"/>
      <c r="NXV32" s="97"/>
      <c r="NXW32" s="97"/>
      <c r="NXX32" s="97"/>
      <c r="NXY32" s="97"/>
      <c r="NXZ32" s="97"/>
      <c r="NYA32" s="97"/>
      <c r="NYB32" s="97"/>
      <c r="NYC32" s="97"/>
      <c r="NYD32" s="97"/>
      <c r="NYE32" s="97"/>
      <c r="NYF32" s="97"/>
      <c r="NYG32" s="97"/>
      <c r="NYH32" s="97"/>
      <c r="NYI32" s="97"/>
      <c r="NYJ32" s="97"/>
      <c r="NYK32" s="97"/>
      <c r="NYL32" s="97"/>
      <c r="NYM32" s="97"/>
      <c r="NYN32" s="97"/>
      <c r="NYO32" s="97"/>
      <c r="NYP32" s="97"/>
      <c r="NYQ32" s="97"/>
      <c r="NYR32" s="97"/>
      <c r="NYS32" s="97"/>
      <c r="NYT32" s="97"/>
      <c r="NYU32" s="97"/>
      <c r="NYV32" s="97"/>
      <c r="NYW32" s="97"/>
      <c r="NYX32" s="97"/>
      <c r="NYY32" s="97"/>
      <c r="NYZ32" s="97"/>
      <c r="NZA32" s="97"/>
      <c r="NZB32" s="97"/>
      <c r="NZC32" s="97"/>
      <c r="NZD32" s="97"/>
      <c r="NZE32" s="97"/>
      <c r="NZF32" s="97"/>
      <c r="NZG32" s="97"/>
      <c r="NZH32" s="97"/>
      <c r="NZI32" s="97"/>
      <c r="NZJ32" s="97"/>
      <c r="NZK32" s="97"/>
      <c r="NZL32" s="97"/>
      <c r="NZM32" s="97"/>
      <c r="NZN32" s="97"/>
      <c r="NZO32" s="97"/>
      <c r="NZP32" s="97"/>
      <c r="NZQ32" s="97"/>
      <c r="NZR32" s="97"/>
      <c r="NZS32" s="97"/>
      <c r="NZT32" s="97"/>
      <c r="NZU32" s="97"/>
      <c r="NZV32" s="97"/>
      <c r="NZW32" s="97"/>
      <c r="NZX32" s="97"/>
      <c r="NZY32" s="97"/>
      <c r="NZZ32" s="97"/>
      <c r="OAA32" s="97"/>
      <c r="OAB32" s="97"/>
      <c r="OAC32" s="97"/>
      <c r="OAD32" s="97"/>
      <c r="OAE32" s="97"/>
      <c r="OAF32" s="97"/>
      <c r="OAG32" s="97"/>
      <c r="OAH32" s="97"/>
      <c r="OAI32" s="97"/>
      <c r="OAJ32" s="97"/>
      <c r="OAK32" s="97"/>
      <c r="OAL32" s="97"/>
      <c r="OAM32" s="97"/>
      <c r="OAN32" s="97"/>
      <c r="OAO32" s="97"/>
      <c r="OAP32" s="97"/>
      <c r="OAQ32" s="97"/>
      <c r="OAR32" s="97"/>
      <c r="OAS32" s="97"/>
      <c r="OAT32" s="97"/>
      <c r="OAU32" s="97"/>
      <c r="OAV32" s="97"/>
      <c r="OAW32" s="97"/>
      <c r="OAX32" s="97"/>
      <c r="OAY32" s="97"/>
      <c r="OAZ32" s="97"/>
      <c r="OBA32" s="97"/>
      <c r="OBB32" s="97"/>
      <c r="OBC32" s="97"/>
      <c r="OBD32" s="97"/>
      <c r="OBE32" s="97"/>
      <c r="OBF32" s="97"/>
      <c r="OBG32" s="97"/>
      <c r="OBH32" s="97"/>
      <c r="OBI32" s="97"/>
      <c r="OBJ32" s="97"/>
      <c r="OBK32" s="97"/>
      <c r="OBL32" s="97"/>
      <c r="OBM32" s="97"/>
      <c r="OBN32" s="97"/>
      <c r="OBO32" s="97"/>
      <c r="OBP32" s="97"/>
      <c r="OBQ32" s="97"/>
      <c r="OBR32" s="97"/>
      <c r="OBS32" s="97"/>
      <c r="OBT32" s="97"/>
      <c r="OBU32" s="97"/>
      <c r="OBV32" s="97"/>
      <c r="OBW32" s="97"/>
      <c r="OBX32" s="97"/>
      <c r="OBY32" s="97"/>
      <c r="OBZ32" s="97"/>
      <c r="OCA32" s="97"/>
      <c r="OCB32" s="97"/>
      <c r="OCC32" s="97"/>
      <c r="OCD32" s="97"/>
      <c r="OCE32" s="97"/>
      <c r="OCF32" s="97"/>
      <c r="OCG32" s="97"/>
      <c r="OCH32" s="97"/>
      <c r="OCI32" s="97"/>
      <c r="OCJ32" s="97"/>
      <c r="OCK32" s="97"/>
      <c r="OCL32" s="97"/>
      <c r="OCM32" s="97"/>
      <c r="OCN32" s="97"/>
      <c r="OCO32" s="97"/>
      <c r="OCP32" s="97"/>
      <c r="OCQ32" s="97"/>
      <c r="OCR32" s="97"/>
      <c r="OCS32" s="97"/>
      <c r="OCT32" s="97"/>
      <c r="OCU32" s="97"/>
      <c r="OCV32" s="97"/>
      <c r="OCW32" s="97"/>
      <c r="OCX32" s="97"/>
      <c r="OCY32" s="97"/>
      <c r="OCZ32" s="97"/>
      <c r="ODA32" s="97"/>
      <c r="ODB32" s="97"/>
      <c r="ODC32" s="97"/>
      <c r="ODD32" s="97"/>
      <c r="ODE32" s="97"/>
      <c r="ODF32" s="97"/>
      <c r="ODG32" s="97"/>
      <c r="ODH32" s="97"/>
      <c r="ODI32" s="97"/>
      <c r="ODJ32" s="97"/>
      <c r="ODK32" s="97"/>
      <c r="ODL32" s="97"/>
      <c r="ODM32" s="97"/>
      <c r="ODN32" s="97"/>
      <c r="ODO32" s="97"/>
      <c r="ODP32" s="97"/>
      <c r="ODQ32" s="97"/>
      <c r="ODR32" s="97"/>
      <c r="ODS32" s="97"/>
      <c r="ODT32" s="97"/>
      <c r="ODU32" s="97"/>
      <c r="ODV32" s="97"/>
      <c r="ODW32" s="97"/>
      <c r="ODX32" s="97"/>
      <c r="ODY32" s="97"/>
      <c r="ODZ32" s="97"/>
      <c r="OEA32" s="97"/>
      <c r="OEB32" s="97"/>
      <c r="OEC32" s="97"/>
      <c r="OED32" s="97"/>
      <c r="OEE32" s="97"/>
      <c r="OEF32" s="97"/>
      <c r="OEG32" s="97"/>
      <c r="OEH32" s="97"/>
      <c r="OEI32" s="97"/>
      <c r="OEJ32" s="97"/>
      <c r="OEK32" s="97"/>
      <c r="OEL32" s="97"/>
      <c r="OEM32" s="97"/>
      <c r="OEN32" s="97"/>
      <c r="OEO32" s="97"/>
      <c r="OEP32" s="97"/>
      <c r="OEQ32" s="97"/>
      <c r="OER32" s="97"/>
      <c r="OES32" s="97"/>
      <c r="OET32" s="97"/>
      <c r="OEU32" s="97"/>
      <c r="OEV32" s="97"/>
      <c r="OEW32" s="97"/>
      <c r="OEX32" s="97"/>
      <c r="OEY32" s="97"/>
      <c r="OEZ32" s="97"/>
      <c r="OFA32" s="97"/>
      <c r="OFB32" s="97"/>
      <c r="OFC32" s="97"/>
      <c r="OFD32" s="97"/>
      <c r="OFE32" s="97"/>
      <c r="OFF32" s="97"/>
      <c r="OFG32" s="97"/>
      <c r="OFH32" s="97"/>
      <c r="OFI32" s="97"/>
      <c r="OFJ32" s="97"/>
      <c r="OFK32" s="97"/>
      <c r="OFL32" s="97"/>
      <c r="OFM32" s="97"/>
      <c r="OFN32" s="97"/>
      <c r="OFO32" s="97"/>
      <c r="OFP32" s="97"/>
      <c r="OFQ32" s="97"/>
      <c r="OFR32" s="97"/>
      <c r="OFS32" s="97"/>
      <c r="OFT32" s="97"/>
      <c r="OFU32" s="97"/>
      <c r="OFV32" s="97"/>
      <c r="OFW32" s="97"/>
      <c r="OFX32" s="97"/>
      <c r="OFY32" s="97"/>
      <c r="OFZ32" s="97"/>
      <c r="OGA32" s="97"/>
      <c r="OGB32" s="97"/>
      <c r="OGC32" s="97"/>
      <c r="OGD32" s="97"/>
      <c r="OGE32" s="97"/>
      <c r="OGF32" s="97"/>
      <c r="OGG32" s="97"/>
      <c r="OGH32" s="97"/>
      <c r="OGI32" s="97"/>
      <c r="OGJ32" s="97"/>
      <c r="OGK32" s="97"/>
      <c r="OGL32" s="97"/>
      <c r="OGM32" s="97"/>
      <c r="OGN32" s="97"/>
      <c r="OGO32" s="97"/>
      <c r="OGP32" s="97"/>
      <c r="OGQ32" s="97"/>
      <c r="OGR32" s="97"/>
      <c r="OGS32" s="97"/>
      <c r="OGT32" s="97"/>
      <c r="OGU32" s="97"/>
      <c r="OGV32" s="97"/>
      <c r="OGW32" s="97"/>
      <c r="OGX32" s="97"/>
      <c r="OGY32" s="97"/>
      <c r="OGZ32" s="97"/>
      <c r="OHA32" s="97"/>
      <c r="OHB32" s="97"/>
      <c r="OHC32" s="97"/>
      <c r="OHD32" s="97"/>
      <c r="OHE32" s="97"/>
      <c r="OHF32" s="97"/>
      <c r="OHG32" s="97"/>
      <c r="OHH32" s="97"/>
      <c r="OHI32" s="97"/>
      <c r="OHJ32" s="97"/>
      <c r="OHK32" s="97"/>
      <c r="OHL32" s="97"/>
      <c r="OHM32" s="97"/>
      <c r="OHN32" s="97"/>
      <c r="OHO32" s="97"/>
      <c r="OHP32" s="97"/>
      <c r="OHQ32" s="97"/>
      <c r="OHR32" s="97"/>
      <c r="OHS32" s="97"/>
      <c r="OHT32" s="97"/>
      <c r="OHU32" s="97"/>
      <c r="OHV32" s="97"/>
      <c r="OHW32" s="97"/>
      <c r="OHX32" s="97"/>
      <c r="OHY32" s="97"/>
      <c r="OHZ32" s="97"/>
      <c r="OIA32" s="97"/>
      <c r="OIB32" s="97"/>
      <c r="OIC32" s="97"/>
      <c r="OID32" s="97"/>
      <c r="OIE32" s="97"/>
      <c r="OIF32" s="97"/>
      <c r="OIG32" s="97"/>
      <c r="OIH32" s="97"/>
      <c r="OII32" s="97"/>
      <c r="OIJ32" s="97"/>
      <c r="OIK32" s="97"/>
      <c r="OIL32" s="97"/>
      <c r="OIM32" s="97"/>
      <c r="OIN32" s="97"/>
      <c r="OIO32" s="97"/>
      <c r="OIP32" s="97"/>
      <c r="OIQ32" s="97"/>
      <c r="OIR32" s="97"/>
      <c r="OIS32" s="97"/>
      <c r="OIT32" s="97"/>
      <c r="OIU32" s="97"/>
      <c r="OIV32" s="97"/>
      <c r="OIW32" s="97"/>
      <c r="OIX32" s="97"/>
      <c r="OIY32" s="97"/>
      <c r="OIZ32" s="97"/>
      <c r="OJA32" s="97"/>
      <c r="OJB32" s="97"/>
      <c r="OJC32" s="97"/>
      <c r="OJD32" s="97"/>
      <c r="OJE32" s="97"/>
      <c r="OJF32" s="97"/>
      <c r="OJG32" s="97"/>
      <c r="OJH32" s="97"/>
      <c r="OJI32" s="97"/>
      <c r="OJJ32" s="97"/>
      <c r="OJK32" s="97"/>
      <c r="OJL32" s="97"/>
      <c r="OJM32" s="97"/>
      <c r="OJN32" s="97"/>
      <c r="OJO32" s="97"/>
      <c r="OJP32" s="97"/>
      <c r="OJQ32" s="97"/>
      <c r="OJR32" s="97"/>
      <c r="OJS32" s="97"/>
      <c r="OJT32" s="97"/>
      <c r="OJU32" s="97"/>
      <c r="OJV32" s="97"/>
      <c r="OJW32" s="97"/>
      <c r="OJX32" s="97"/>
      <c r="OJY32" s="97"/>
      <c r="OJZ32" s="97"/>
      <c r="OKA32" s="97"/>
      <c r="OKB32" s="97"/>
      <c r="OKC32" s="97"/>
      <c r="OKD32" s="97"/>
      <c r="OKE32" s="97"/>
      <c r="OKF32" s="97"/>
      <c r="OKG32" s="97"/>
      <c r="OKH32" s="97"/>
      <c r="OKI32" s="97"/>
      <c r="OKJ32" s="97"/>
      <c r="OKK32" s="97"/>
      <c r="OKL32" s="97"/>
      <c r="OKM32" s="97"/>
      <c r="OKN32" s="97"/>
      <c r="OKO32" s="97"/>
      <c r="OKP32" s="97"/>
      <c r="OKQ32" s="97"/>
      <c r="OKR32" s="97"/>
      <c r="OKS32" s="97"/>
      <c r="OKT32" s="97"/>
      <c r="OKU32" s="97"/>
      <c r="OKV32" s="97"/>
      <c r="OKW32" s="97"/>
      <c r="OKX32" s="97"/>
      <c r="OKY32" s="97"/>
      <c r="OKZ32" s="97"/>
      <c r="OLA32" s="97"/>
      <c r="OLB32" s="97"/>
      <c r="OLC32" s="97"/>
      <c r="OLD32" s="97"/>
      <c r="OLE32" s="97"/>
      <c r="OLF32" s="97"/>
      <c r="OLG32" s="97"/>
      <c r="OLH32" s="97"/>
      <c r="OLI32" s="97"/>
      <c r="OLJ32" s="97"/>
      <c r="OLK32" s="97"/>
      <c r="OLL32" s="97"/>
      <c r="OLM32" s="97"/>
      <c r="OLN32" s="97"/>
      <c r="OLO32" s="97"/>
      <c r="OLP32" s="97"/>
      <c r="OLQ32" s="97"/>
      <c r="OLR32" s="97"/>
      <c r="OLS32" s="97"/>
      <c r="OLT32" s="97"/>
      <c r="OLU32" s="97"/>
      <c r="OLV32" s="97"/>
      <c r="OLW32" s="97"/>
      <c r="OLX32" s="97"/>
      <c r="OLY32" s="97"/>
      <c r="OLZ32" s="97"/>
      <c r="OMA32" s="97"/>
      <c r="OMB32" s="97"/>
      <c r="OMC32" s="97"/>
      <c r="OMD32" s="97"/>
      <c r="OME32" s="97"/>
      <c r="OMF32" s="97"/>
      <c r="OMG32" s="97"/>
      <c r="OMH32" s="97"/>
      <c r="OMI32" s="97"/>
      <c r="OMJ32" s="97"/>
      <c r="OMK32" s="97"/>
      <c r="OML32" s="97"/>
      <c r="OMM32" s="97"/>
      <c r="OMN32" s="97"/>
      <c r="OMO32" s="97"/>
      <c r="OMP32" s="97"/>
      <c r="OMQ32" s="97"/>
      <c r="OMR32" s="97"/>
      <c r="OMS32" s="97"/>
      <c r="OMT32" s="97"/>
      <c r="OMU32" s="97"/>
      <c r="OMV32" s="97"/>
      <c r="OMW32" s="97"/>
      <c r="OMX32" s="97"/>
      <c r="OMY32" s="97"/>
      <c r="OMZ32" s="97"/>
      <c r="ONA32" s="97"/>
      <c r="ONB32" s="97"/>
      <c r="ONC32" s="97"/>
      <c r="OND32" s="97"/>
      <c r="ONE32" s="97"/>
      <c r="ONF32" s="97"/>
      <c r="ONG32" s="97"/>
      <c r="ONH32" s="97"/>
      <c r="ONI32" s="97"/>
      <c r="ONJ32" s="97"/>
      <c r="ONK32" s="97"/>
      <c r="ONL32" s="97"/>
      <c r="ONM32" s="97"/>
      <c r="ONN32" s="97"/>
      <c r="ONO32" s="97"/>
      <c r="ONP32" s="97"/>
      <c r="ONQ32" s="97"/>
      <c r="ONR32" s="97"/>
      <c r="ONS32" s="97"/>
      <c r="ONT32" s="97"/>
      <c r="ONU32" s="97"/>
      <c r="ONV32" s="97"/>
      <c r="ONW32" s="97"/>
      <c r="ONX32" s="97"/>
      <c r="ONY32" s="97"/>
      <c r="ONZ32" s="97"/>
      <c r="OOA32" s="97"/>
      <c r="OOB32" s="97"/>
      <c r="OOC32" s="97"/>
      <c r="OOD32" s="97"/>
      <c r="OOE32" s="97"/>
      <c r="OOF32" s="97"/>
      <c r="OOG32" s="97"/>
      <c r="OOH32" s="97"/>
      <c r="OOI32" s="97"/>
      <c r="OOJ32" s="97"/>
      <c r="OOK32" s="97"/>
      <c r="OOL32" s="97"/>
      <c r="OOM32" s="97"/>
      <c r="OON32" s="97"/>
      <c r="OOO32" s="97"/>
      <c r="OOP32" s="97"/>
      <c r="OOQ32" s="97"/>
      <c r="OOR32" s="97"/>
      <c r="OOS32" s="97"/>
      <c r="OOT32" s="97"/>
      <c r="OOU32" s="97"/>
      <c r="OOV32" s="97"/>
      <c r="OOW32" s="97"/>
      <c r="OOX32" s="97"/>
      <c r="OOY32" s="97"/>
      <c r="OOZ32" s="97"/>
      <c r="OPA32" s="97"/>
      <c r="OPB32" s="97"/>
      <c r="OPC32" s="97"/>
      <c r="OPD32" s="97"/>
      <c r="OPE32" s="97"/>
      <c r="OPF32" s="97"/>
      <c r="OPG32" s="97"/>
      <c r="OPH32" s="97"/>
      <c r="OPI32" s="97"/>
      <c r="OPJ32" s="97"/>
      <c r="OPK32" s="97"/>
      <c r="OPL32" s="97"/>
      <c r="OPM32" s="97"/>
      <c r="OPN32" s="97"/>
      <c r="OPO32" s="97"/>
      <c r="OPP32" s="97"/>
      <c r="OPQ32" s="97"/>
      <c r="OPR32" s="97"/>
      <c r="OPS32" s="97"/>
      <c r="OPT32" s="97"/>
      <c r="OPU32" s="97"/>
      <c r="OPV32" s="97"/>
      <c r="OPW32" s="97"/>
      <c r="OPX32" s="97"/>
      <c r="OPY32" s="97"/>
      <c r="OPZ32" s="97"/>
      <c r="OQA32" s="97"/>
      <c r="OQB32" s="97"/>
      <c r="OQC32" s="97"/>
      <c r="OQD32" s="97"/>
      <c r="OQE32" s="97"/>
      <c r="OQF32" s="97"/>
      <c r="OQG32" s="97"/>
      <c r="OQH32" s="97"/>
      <c r="OQI32" s="97"/>
      <c r="OQJ32" s="97"/>
      <c r="OQK32" s="97"/>
      <c r="OQL32" s="97"/>
      <c r="OQM32" s="97"/>
      <c r="OQN32" s="97"/>
      <c r="OQO32" s="97"/>
      <c r="OQP32" s="97"/>
      <c r="OQQ32" s="97"/>
      <c r="OQR32" s="97"/>
      <c r="OQS32" s="97"/>
      <c r="OQT32" s="97"/>
      <c r="OQU32" s="97"/>
      <c r="OQV32" s="97"/>
      <c r="OQW32" s="97"/>
      <c r="OQX32" s="97"/>
      <c r="OQY32" s="97"/>
      <c r="OQZ32" s="97"/>
      <c r="ORA32" s="97"/>
      <c r="ORB32" s="97"/>
      <c r="ORC32" s="97"/>
      <c r="ORD32" s="97"/>
      <c r="ORE32" s="97"/>
      <c r="ORF32" s="97"/>
      <c r="ORG32" s="97"/>
      <c r="ORH32" s="97"/>
      <c r="ORI32" s="97"/>
      <c r="ORJ32" s="97"/>
      <c r="ORK32" s="97"/>
      <c r="ORL32" s="97"/>
      <c r="ORM32" s="97"/>
      <c r="ORN32" s="97"/>
      <c r="ORO32" s="97"/>
      <c r="ORP32" s="97"/>
      <c r="ORQ32" s="97"/>
      <c r="ORR32" s="97"/>
      <c r="ORS32" s="97"/>
      <c r="ORT32" s="97"/>
      <c r="ORU32" s="97"/>
      <c r="ORV32" s="97"/>
      <c r="ORW32" s="97"/>
      <c r="ORX32" s="97"/>
      <c r="ORY32" s="97"/>
      <c r="ORZ32" s="97"/>
      <c r="OSA32" s="97"/>
      <c r="OSB32" s="97"/>
      <c r="OSC32" s="97"/>
      <c r="OSD32" s="97"/>
      <c r="OSE32" s="97"/>
      <c r="OSF32" s="97"/>
      <c r="OSG32" s="97"/>
      <c r="OSH32" s="97"/>
      <c r="OSI32" s="97"/>
      <c r="OSJ32" s="97"/>
      <c r="OSK32" s="97"/>
      <c r="OSL32" s="97"/>
      <c r="OSM32" s="97"/>
      <c r="OSN32" s="97"/>
      <c r="OSO32" s="97"/>
      <c r="OSP32" s="97"/>
      <c r="OSQ32" s="97"/>
      <c r="OSR32" s="97"/>
      <c r="OSS32" s="97"/>
      <c r="OST32" s="97"/>
      <c r="OSU32" s="97"/>
      <c r="OSV32" s="97"/>
      <c r="OSW32" s="97"/>
      <c r="OSX32" s="97"/>
      <c r="OSY32" s="97"/>
      <c r="OSZ32" s="97"/>
      <c r="OTA32" s="97"/>
      <c r="OTB32" s="97"/>
      <c r="OTC32" s="97"/>
      <c r="OTD32" s="97"/>
      <c r="OTE32" s="97"/>
      <c r="OTF32" s="97"/>
      <c r="OTG32" s="97"/>
      <c r="OTH32" s="97"/>
      <c r="OTI32" s="97"/>
      <c r="OTJ32" s="97"/>
      <c r="OTK32" s="97"/>
      <c r="OTL32" s="97"/>
      <c r="OTM32" s="97"/>
      <c r="OTN32" s="97"/>
      <c r="OTO32" s="97"/>
      <c r="OTP32" s="97"/>
      <c r="OTQ32" s="97"/>
      <c r="OTR32" s="97"/>
      <c r="OTS32" s="97"/>
      <c r="OTT32" s="97"/>
      <c r="OTU32" s="97"/>
      <c r="OTV32" s="97"/>
      <c r="OTW32" s="97"/>
      <c r="OTX32" s="97"/>
      <c r="OTY32" s="97"/>
      <c r="OTZ32" s="97"/>
      <c r="OUA32" s="97"/>
      <c r="OUB32" s="97"/>
      <c r="OUC32" s="97"/>
      <c r="OUD32" s="97"/>
      <c r="OUE32" s="97"/>
      <c r="OUF32" s="97"/>
      <c r="OUG32" s="97"/>
      <c r="OUH32" s="97"/>
      <c r="OUI32" s="97"/>
      <c r="OUJ32" s="97"/>
      <c r="OUK32" s="97"/>
      <c r="OUL32" s="97"/>
      <c r="OUM32" s="97"/>
      <c r="OUN32" s="97"/>
      <c r="OUO32" s="97"/>
      <c r="OUP32" s="97"/>
      <c r="OUQ32" s="97"/>
      <c r="OUR32" s="97"/>
      <c r="OUS32" s="97"/>
      <c r="OUT32" s="97"/>
      <c r="OUU32" s="97"/>
      <c r="OUV32" s="97"/>
      <c r="OUW32" s="97"/>
      <c r="OUX32" s="97"/>
      <c r="OUY32" s="97"/>
      <c r="OUZ32" s="97"/>
      <c r="OVA32" s="97"/>
      <c r="OVB32" s="97"/>
      <c r="OVC32" s="97"/>
      <c r="OVD32" s="97"/>
      <c r="OVE32" s="97"/>
      <c r="OVF32" s="97"/>
      <c r="OVG32" s="97"/>
      <c r="OVH32" s="97"/>
      <c r="OVI32" s="97"/>
      <c r="OVJ32" s="97"/>
      <c r="OVK32" s="97"/>
      <c r="OVL32" s="97"/>
      <c r="OVM32" s="97"/>
      <c r="OVN32" s="97"/>
      <c r="OVO32" s="97"/>
      <c r="OVP32" s="97"/>
      <c r="OVQ32" s="97"/>
      <c r="OVR32" s="97"/>
      <c r="OVS32" s="97"/>
      <c r="OVT32" s="97"/>
      <c r="OVU32" s="97"/>
      <c r="OVV32" s="97"/>
      <c r="OVW32" s="97"/>
      <c r="OVX32" s="97"/>
      <c r="OVY32" s="97"/>
      <c r="OVZ32" s="97"/>
      <c r="OWA32" s="97"/>
      <c r="OWB32" s="97"/>
      <c r="OWC32" s="97"/>
      <c r="OWD32" s="97"/>
      <c r="OWE32" s="97"/>
      <c r="OWF32" s="97"/>
      <c r="OWG32" s="97"/>
      <c r="OWH32" s="97"/>
      <c r="OWI32" s="97"/>
      <c r="OWJ32" s="97"/>
      <c r="OWK32" s="97"/>
      <c r="OWL32" s="97"/>
      <c r="OWM32" s="97"/>
      <c r="OWN32" s="97"/>
      <c r="OWO32" s="97"/>
      <c r="OWP32" s="97"/>
      <c r="OWQ32" s="97"/>
      <c r="OWR32" s="97"/>
      <c r="OWS32" s="97"/>
      <c r="OWT32" s="97"/>
      <c r="OWU32" s="97"/>
      <c r="OWV32" s="97"/>
      <c r="OWW32" s="97"/>
      <c r="OWX32" s="97"/>
      <c r="OWY32" s="97"/>
      <c r="OWZ32" s="97"/>
      <c r="OXA32" s="97"/>
      <c r="OXB32" s="97"/>
      <c r="OXC32" s="97"/>
      <c r="OXD32" s="97"/>
      <c r="OXE32" s="97"/>
      <c r="OXF32" s="97"/>
      <c r="OXG32" s="97"/>
      <c r="OXH32" s="97"/>
      <c r="OXI32" s="97"/>
      <c r="OXJ32" s="97"/>
      <c r="OXK32" s="97"/>
      <c r="OXL32" s="97"/>
      <c r="OXM32" s="97"/>
      <c r="OXN32" s="97"/>
      <c r="OXO32" s="97"/>
      <c r="OXP32" s="97"/>
      <c r="OXQ32" s="97"/>
      <c r="OXR32" s="97"/>
      <c r="OXS32" s="97"/>
      <c r="OXT32" s="97"/>
      <c r="OXU32" s="97"/>
      <c r="OXV32" s="97"/>
      <c r="OXW32" s="97"/>
      <c r="OXX32" s="97"/>
      <c r="OXY32" s="97"/>
      <c r="OXZ32" s="97"/>
      <c r="OYA32" s="97"/>
      <c r="OYB32" s="97"/>
      <c r="OYC32" s="97"/>
      <c r="OYD32" s="97"/>
      <c r="OYE32" s="97"/>
      <c r="OYF32" s="97"/>
      <c r="OYG32" s="97"/>
      <c r="OYH32" s="97"/>
      <c r="OYI32" s="97"/>
      <c r="OYJ32" s="97"/>
      <c r="OYK32" s="97"/>
      <c r="OYL32" s="97"/>
      <c r="OYM32" s="97"/>
      <c r="OYN32" s="97"/>
      <c r="OYO32" s="97"/>
      <c r="OYP32" s="97"/>
      <c r="OYQ32" s="97"/>
      <c r="OYR32" s="97"/>
      <c r="OYS32" s="97"/>
      <c r="OYT32" s="97"/>
      <c r="OYU32" s="97"/>
      <c r="OYV32" s="97"/>
      <c r="OYW32" s="97"/>
      <c r="OYX32" s="97"/>
      <c r="OYY32" s="97"/>
      <c r="OYZ32" s="97"/>
      <c r="OZA32" s="97"/>
      <c r="OZB32" s="97"/>
      <c r="OZC32" s="97"/>
      <c r="OZD32" s="97"/>
      <c r="OZE32" s="97"/>
      <c r="OZF32" s="97"/>
      <c r="OZG32" s="97"/>
      <c r="OZH32" s="97"/>
      <c r="OZI32" s="97"/>
      <c r="OZJ32" s="97"/>
      <c r="OZK32" s="97"/>
      <c r="OZL32" s="97"/>
      <c r="OZM32" s="97"/>
      <c r="OZN32" s="97"/>
      <c r="OZO32" s="97"/>
      <c r="OZP32" s="97"/>
      <c r="OZQ32" s="97"/>
      <c r="OZR32" s="97"/>
      <c r="OZS32" s="97"/>
      <c r="OZT32" s="97"/>
      <c r="OZU32" s="97"/>
      <c r="OZV32" s="97"/>
      <c r="OZW32" s="97"/>
      <c r="OZX32" s="97"/>
      <c r="OZY32" s="97"/>
      <c r="OZZ32" s="97"/>
      <c r="PAA32" s="97"/>
      <c r="PAB32" s="97"/>
      <c r="PAC32" s="97"/>
      <c r="PAD32" s="97"/>
      <c r="PAE32" s="97"/>
      <c r="PAF32" s="97"/>
      <c r="PAG32" s="97"/>
      <c r="PAH32" s="97"/>
      <c r="PAI32" s="97"/>
      <c r="PAJ32" s="97"/>
      <c r="PAK32" s="97"/>
      <c r="PAL32" s="97"/>
      <c r="PAM32" s="97"/>
      <c r="PAN32" s="97"/>
      <c r="PAO32" s="97"/>
      <c r="PAP32" s="97"/>
      <c r="PAQ32" s="97"/>
      <c r="PAR32" s="97"/>
      <c r="PAS32" s="97"/>
      <c r="PAT32" s="97"/>
      <c r="PAU32" s="97"/>
      <c r="PAV32" s="97"/>
      <c r="PAW32" s="97"/>
      <c r="PAX32" s="97"/>
      <c r="PAY32" s="97"/>
      <c r="PAZ32" s="97"/>
      <c r="PBA32" s="97"/>
      <c r="PBB32" s="97"/>
      <c r="PBC32" s="97"/>
      <c r="PBD32" s="97"/>
      <c r="PBE32" s="97"/>
      <c r="PBF32" s="97"/>
      <c r="PBG32" s="97"/>
      <c r="PBH32" s="97"/>
      <c r="PBI32" s="97"/>
      <c r="PBJ32" s="97"/>
      <c r="PBK32" s="97"/>
      <c r="PBL32" s="97"/>
      <c r="PBM32" s="97"/>
      <c r="PBN32" s="97"/>
      <c r="PBO32" s="97"/>
      <c r="PBP32" s="97"/>
      <c r="PBQ32" s="97"/>
      <c r="PBR32" s="97"/>
      <c r="PBS32" s="97"/>
      <c r="PBT32" s="97"/>
      <c r="PBU32" s="97"/>
      <c r="PBV32" s="97"/>
      <c r="PBW32" s="97"/>
      <c r="PBX32" s="97"/>
      <c r="PBY32" s="97"/>
      <c r="PBZ32" s="97"/>
      <c r="PCA32" s="97"/>
      <c r="PCB32" s="97"/>
      <c r="PCC32" s="97"/>
      <c r="PCD32" s="97"/>
      <c r="PCE32" s="97"/>
      <c r="PCF32" s="97"/>
      <c r="PCG32" s="97"/>
      <c r="PCH32" s="97"/>
      <c r="PCI32" s="97"/>
      <c r="PCJ32" s="97"/>
      <c r="PCK32" s="97"/>
      <c r="PCL32" s="97"/>
      <c r="PCM32" s="97"/>
      <c r="PCN32" s="97"/>
      <c r="PCO32" s="97"/>
      <c r="PCP32" s="97"/>
      <c r="PCQ32" s="97"/>
      <c r="PCR32" s="97"/>
      <c r="PCS32" s="97"/>
      <c r="PCT32" s="97"/>
      <c r="PCU32" s="97"/>
      <c r="PCV32" s="97"/>
      <c r="PCW32" s="97"/>
      <c r="PCX32" s="97"/>
      <c r="PCY32" s="97"/>
      <c r="PCZ32" s="97"/>
      <c r="PDA32" s="97"/>
      <c r="PDB32" s="97"/>
      <c r="PDC32" s="97"/>
      <c r="PDD32" s="97"/>
      <c r="PDE32" s="97"/>
      <c r="PDF32" s="97"/>
      <c r="PDG32" s="97"/>
      <c r="PDH32" s="97"/>
      <c r="PDI32" s="97"/>
      <c r="PDJ32" s="97"/>
      <c r="PDK32" s="97"/>
      <c r="PDL32" s="97"/>
      <c r="PDM32" s="97"/>
      <c r="PDN32" s="97"/>
      <c r="PDO32" s="97"/>
      <c r="PDP32" s="97"/>
      <c r="PDQ32" s="97"/>
      <c r="PDR32" s="97"/>
      <c r="PDS32" s="97"/>
      <c r="PDT32" s="97"/>
      <c r="PDU32" s="97"/>
      <c r="PDV32" s="97"/>
      <c r="PDW32" s="97"/>
      <c r="PDX32" s="97"/>
      <c r="PDY32" s="97"/>
      <c r="PDZ32" s="97"/>
      <c r="PEA32" s="97"/>
      <c r="PEB32" s="97"/>
      <c r="PEC32" s="97"/>
      <c r="PED32" s="97"/>
      <c r="PEE32" s="97"/>
      <c r="PEF32" s="97"/>
      <c r="PEG32" s="97"/>
      <c r="PEH32" s="97"/>
      <c r="PEI32" s="97"/>
      <c r="PEJ32" s="97"/>
      <c r="PEK32" s="97"/>
      <c r="PEL32" s="97"/>
      <c r="PEM32" s="97"/>
      <c r="PEN32" s="97"/>
      <c r="PEO32" s="97"/>
      <c r="PEP32" s="97"/>
      <c r="PEQ32" s="97"/>
      <c r="PER32" s="97"/>
      <c r="PES32" s="97"/>
      <c r="PET32" s="97"/>
      <c r="PEU32" s="97"/>
      <c r="PEV32" s="97"/>
      <c r="PEW32" s="97"/>
      <c r="PEX32" s="97"/>
      <c r="PEY32" s="97"/>
      <c r="PEZ32" s="97"/>
      <c r="PFA32" s="97"/>
      <c r="PFB32" s="97"/>
      <c r="PFC32" s="97"/>
      <c r="PFD32" s="97"/>
      <c r="PFE32" s="97"/>
      <c r="PFF32" s="97"/>
      <c r="PFG32" s="97"/>
      <c r="PFH32" s="97"/>
      <c r="PFI32" s="97"/>
      <c r="PFJ32" s="97"/>
      <c r="PFK32" s="97"/>
      <c r="PFL32" s="97"/>
      <c r="PFM32" s="97"/>
      <c r="PFN32" s="97"/>
      <c r="PFO32" s="97"/>
      <c r="PFP32" s="97"/>
      <c r="PFQ32" s="97"/>
      <c r="PFR32" s="97"/>
      <c r="PFS32" s="97"/>
      <c r="PFT32" s="97"/>
      <c r="PFU32" s="97"/>
      <c r="PFV32" s="97"/>
      <c r="PFW32" s="97"/>
      <c r="PFX32" s="97"/>
      <c r="PFY32" s="97"/>
      <c r="PFZ32" s="97"/>
      <c r="PGA32" s="97"/>
      <c r="PGB32" s="97"/>
      <c r="PGC32" s="97"/>
      <c r="PGD32" s="97"/>
      <c r="PGE32" s="97"/>
      <c r="PGF32" s="97"/>
      <c r="PGG32" s="97"/>
      <c r="PGH32" s="97"/>
      <c r="PGI32" s="97"/>
      <c r="PGJ32" s="97"/>
      <c r="PGK32" s="97"/>
      <c r="PGL32" s="97"/>
      <c r="PGM32" s="97"/>
      <c r="PGN32" s="97"/>
      <c r="PGO32" s="97"/>
      <c r="PGP32" s="97"/>
      <c r="PGQ32" s="97"/>
      <c r="PGR32" s="97"/>
      <c r="PGS32" s="97"/>
      <c r="PGT32" s="97"/>
      <c r="PGU32" s="97"/>
      <c r="PGV32" s="97"/>
      <c r="PGW32" s="97"/>
      <c r="PGX32" s="97"/>
      <c r="PGY32" s="97"/>
      <c r="PGZ32" s="97"/>
      <c r="PHA32" s="97"/>
      <c r="PHB32" s="97"/>
      <c r="PHC32" s="97"/>
      <c r="PHD32" s="97"/>
      <c r="PHE32" s="97"/>
      <c r="PHF32" s="97"/>
      <c r="PHG32" s="97"/>
      <c r="PHH32" s="97"/>
      <c r="PHI32" s="97"/>
      <c r="PHJ32" s="97"/>
      <c r="PHK32" s="97"/>
      <c r="PHL32" s="97"/>
      <c r="PHM32" s="97"/>
      <c r="PHN32" s="97"/>
      <c r="PHO32" s="97"/>
      <c r="PHP32" s="97"/>
      <c r="PHQ32" s="97"/>
      <c r="PHR32" s="97"/>
      <c r="PHS32" s="97"/>
      <c r="PHT32" s="97"/>
      <c r="PHU32" s="97"/>
      <c r="PHV32" s="97"/>
      <c r="PHW32" s="97"/>
      <c r="PHX32" s="97"/>
      <c r="PHY32" s="97"/>
      <c r="PHZ32" s="97"/>
      <c r="PIA32" s="97"/>
      <c r="PIB32" s="97"/>
      <c r="PIC32" s="97"/>
      <c r="PID32" s="97"/>
      <c r="PIE32" s="97"/>
      <c r="PIF32" s="97"/>
      <c r="PIG32" s="97"/>
      <c r="PIH32" s="97"/>
      <c r="PII32" s="97"/>
      <c r="PIJ32" s="97"/>
      <c r="PIK32" s="97"/>
      <c r="PIL32" s="97"/>
      <c r="PIM32" s="97"/>
      <c r="PIN32" s="97"/>
      <c r="PIO32" s="97"/>
      <c r="PIP32" s="97"/>
      <c r="PIQ32" s="97"/>
      <c r="PIR32" s="97"/>
      <c r="PIS32" s="97"/>
      <c r="PIT32" s="97"/>
      <c r="PIU32" s="97"/>
      <c r="PIV32" s="97"/>
      <c r="PIW32" s="97"/>
      <c r="PIX32" s="97"/>
      <c r="PIY32" s="97"/>
      <c r="PIZ32" s="97"/>
      <c r="PJA32" s="97"/>
      <c r="PJB32" s="97"/>
      <c r="PJC32" s="97"/>
      <c r="PJD32" s="97"/>
      <c r="PJE32" s="97"/>
      <c r="PJF32" s="97"/>
      <c r="PJG32" s="97"/>
      <c r="PJH32" s="97"/>
      <c r="PJI32" s="97"/>
      <c r="PJJ32" s="97"/>
      <c r="PJK32" s="97"/>
      <c r="PJL32" s="97"/>
      <c r="PJM32" s="97"/>
      <c r="PJN32" s="97"/>
      <c r="PJO32" s="97"/>
      <c r="PJP32" s="97"/>
      <c r="PJQ32" s="97"/>
      <c r="PJR32" s="97"/>
      <c r="PJS32" s="97"/>
      <c r="PJT32" s="97"/>
      <c r="PJU32" s="97"/>
      <c r="PJV32" s="97"/>
      <c r="PJW32" s="97"/>
      <c r="PJX32" s="97"/>
      <c r="PJY32" s="97"/>
      <c r="PJZ32" s="97"/>
      <c r="PKA32" s="97"/>
      <c r="PKB32" s="97"/>
      <c r="PKC32" s="97"/>
      <c r="PKD32" s="97"/>
      <c r="PKE32" s="97"/>
      <c r="PKF32" s="97"/>
      <c r="PKG32" s="97"/>
      <c r="PKH32" s="97"/>
      <c r="PKI32" s="97"/>
      <c r="PKJ32" s="97"/>
      <c r="PKK32" s="97"/>
      <c r="PKL32" s="97"/>
      <c r="PKM32" s="97"/>
      <c r="PKN32" s="97"/>
      <c r="PKO32" s="97"/>
      <c r="PKP32" s="97"/>
      <c r="PKQ32" s="97"/>
      <c r="PKR32" s="97"/>
      <c r="PKS32" s="97"/>
      <c r="PKT32" s="97"/>
      <c r="PKU32" s="97"/>
      <c r="PKV32" s="97"/>
      <c r="PKW32" s="97"/>
      <c r="PKX32" s="97"/>
      <c r="PKY32" s="97"/>
      <c r="PKZ32" s="97"/>
      <c r="PLA32" s="97"/>
      <c r="PLB32" s="97"/>
      <c r="PLC32" s="97"/>
      <c r="PLD32" s="97"/>
      <c r="PLE32" s="97"/>
      <c r="PLF32" s="97"/>
      <c r="PLG32" s="97"/>
      <c r="PLH32" s="97"/>
      <c r="PLI32" s="97"/>
      <c r="PLJ32" s="97"/>
      <c r="PLK32" s="97"/>
      <c r="PLL32" s="97"/>
      <c r="PLM32" s="97"/>
      <c r="PLN32" s="97"/>
      <c r="PLO32" s="97"/>
      <c r="PLP32" s="97"/>
      <c r="PLQ32" s="97"/>
      <c r="PLR32" s="97"/>
      <c r="PLS32" s="97"/>
      <c r="PLT32" s="97"/>
      <c r="PLU32" s="97"/>
      <c r="PLV32" s="97"/>
      <c r="PLW32" s="97"/>
      <c r="PLX32" s="97"/>
      <c r="PLY32" s="97"/>
      <c r="PLZ32" s="97"/>
      <c r="PMA32" s="97"/>
      <c r="PMB32" s="97"/>
      <c r="PMC32" s="97"/>
      <c r="PMD32" s="97"/>
      <c r="PME32" s="97"/>
      <c r="PMF32" s="97"/>
      <c r="PMG32" s="97"/>
      <c r="PMH32" s="97"/>
      <c r="PMI32" s="97"/>
      <c r="PMJ32" s="97"/>
      <c r="PMK32" s="97"/>
      <c r="PML32" s="97"/>
      <c r="PMM32" s="97"/>
      <c r="PMN32" s="97"/>
      <c r="PMO32" s="97"/>
      <c r="PMP32" s="97"/>
      <c r="PMQ32" s="97"/>
      <c r="PMR32" s="97"/>
      <c r="PMS32" s="97"/>
      <c r="PMT32" s="97"/>
      <c r="PMU32" s="97"/>
      <c r="PMV32" s="97"/>
      <c r="PMW32" s="97"/>
      <c r="PMX32" s="97"/>
      <c r="PMY32" s="97"/>
      <c r="PMZ32" s="97"/>
      <c r="PNA32" s="97"/>
      <c r="PNB32" s="97"/>
      <c r="PNC32" s="97"/>
      <c r="PND32" s="97"/>
      <c r="PNE32" s="97"/>
      <c r="PNF32" s="97"/>
      <c r="PNG32" s="97"/>
      <c r="PNH32" s="97"/>
      <c r="PNI32" s="97"/>
      <c r="PNJ32" s="97"/>
      <c r="PNK32" s="97"/>
      <c r="PNL32" s="97"/>
      <c r="PNM32" s="97"/>
      <c r="PNN32" s="97"/>
      <c r="PNO32" s="97"/>
      <c r="PNP32" s="97"/>
      <c r="PNQ32" s="97"/>
      <c r="PNR32" s="97"/>
      <c r="PNS32" s="97"/>
      <c r="PNT32" s="97"/>
      <c r="PNU32" s="97"/>
      <c r="PNV32" s="97"/>
      <c r="PNW32" s="97"/>
      <c r="PNX32" s="97"/>
      <c r="PNY32" s="97"/>
      <c r="PNZ32" s="97"/>
      <c r="POA32" s="97"/>
      <c r="POB32" s="97"/>
      <c r="POC32" s="97"/>
      <c r="POD32" s="97"/>
      <c r="POE32" s="97"/>
      <c r="POF32" s="97"/>
      <c r="POG32" s="97"/>
      <c r="POH32" s="97"/>
      <c r="POI32" s="97"/>
      <c r="POJ32" s="97"/>
      <c r="POK32" s="97"/>
      <c r="POL32" s="97"/>
      <c r="POM32" s="97"/>
      <c r="PON32" s="97"/>
      <c r="POO32" s="97"/>
      <c r="POP32" s="97"/>
      <c r="POQ32" s="97"/>
      <c r="POR32" s="97"/>
      <c r="POS32" s="97"/>
      <c r="POT32" s="97"/>
      <c r="POU32" s="97"/>
      <c r="POV32" s="97"/>
      <c r="POW32" s="97"/>
      <c r="POX32" s="97"/>
      <c r="POY32" s="97"/>
      <c r="POZ32" s="97"/>
      <c r="PPA32" s="97"/>
      <c r="PPB32" s="97"/>
      <c r="PPC32" s="97"/>
      <c r="PPD32" s="97"/>
      <c r="PPE32" s="97"/>
      <c r="PPF32" s="97"/>
      <c r="PPG32" s="97"/>
      <c r="PPH32" s="97"/>
      <c r="PPI32" s="97"/>
      <c r="PPJ32" s="97"/>
      <c r="PPK32" s="97"/>
      <c r="PPL32" s="97"/>
      <c r="PPM32" s="97"/>
      <c r="PPN32" s="97"/>
      <c r="PPO32" s="97"/>
      <c r="PPP32" s="97"/>
      <c r="PPQ32" s="97"/>
      <c r="PPR32" s="97"/>
      <c r="PPS32" s="97"/>
      <c r="PPT32" s="97"/>
      <c r="PPU32" s="97"/>
      <c r="PPV32" s="97"/>
      <c r="PPW32" s="97"/>
      <c r="PPX32" s="97"/>
      <c r="PPY32" s="97"/>
      <c r="PPZ32" s="97"/>
      <c r="PQA32" s="97"/>
      <c r="PQB32" s="97"/>
      <c r="PQC32" s="97"/>
      <c r="PQD32" s="97"/>
      <c r="PQE32" s="97"/>
      <c r="PQF32" s="97"/>
      <c r="PQG32" s="97"/>
      <c r="PQH32" s="97"/>
      <c r="PQI32" s="97"/>
      <c r="PQJ32" s="97"/>
      <c r="PQK32" s="97"/>
      <c r="PQL32" s="97"/>
      <c r="PQM32" s="97"/>
      <c r="PQN32" s="97"/>
      <c r="PQO32" s="97"/>
      <c r="PQP32" s="97"/>
      <c r="PQQ32" s="97"/>
      <c r="PQR32" s="97"/>
      <c r="PQS32" s="97"/>
      <c r="PQT32" s="97"/>
      <c r="PQU32" s="97"/>
      <c r="PQV32" s="97"/>
      <c r="PQW32" s="97"/>
      <c r="PQX32" s="97"/>
      <c r="PQY32" s="97"/>
      <c r="PQZ32" s="97"/>
      <c r="PRA32" s="97"/>
      <c r="PRB32" s="97"/>
      <c r="PRC32" s="97"/>
      <c r="PRD32" s="97"/>
      <c r="PRE32" s="97"/>
      <c r="PRF32" s="97"/>
      <c r="PRG32" s="97"/>
      <c r="PRH32" s="97"/>
      <c r="PRI32" s="97"/>
      <c r="PRJ32" s="97"/>
      <c r="PRK32" s="97"/>
      <c r="PRL32" s="97"/>
      <c r="PRM32" s="97"/>
      <c r="PRN32" s="97"/>
      <c r="PRO32" s="97"/>
      <c r="PRP32" s="97"/>
      <c r="PRQ32" s="97"/>
      <c r="PRR32" s="97"/>
      <c r="PRS32" s="97"/>
      <c r="PRT32" s="97"/>
      <c r="PRU32" s="97"/>
      <c r="PRV32" s="97"/>
      <c r="PRW32" s="97"/>
      <c r="PRX32" s="97"/>
      <c r="PRY32" s="97"/>
      <c r="PRZ32" s="97"/>
      <c r="PSA32" s="97"/>
      <c r="PSB32" s="97"/>
      <c r="PSC32" s="97"/>
      <c r="PSD32" s="97"/>
      <c r="PSE32" s="97"/>
      <c r="PSF32" s="97"/>
      <c r="PSG32" s="97"/>
      <c r="PSH32" s="97"/>
      <c r="PSI32" s="97"/>
      <c r="PSJ32" s="97"/>
      <c r="PSK32" s="97"/>
      <c r="PSL32" s="97"/>
      <c r="PSM32" s="97"/>
      <c r="PSN32" s="97"/>
      <c r="PSO32" s="97"/>
      <c r="PSP32" s="97"/>
      <c r="PSQ32" s="97"/>
      <c r="PSR32" s="97"/>
      <c r="PSS32" s="97"/>
      <c r="PST32" s="97"/>
      <c r="PSU32" s="97"/>
      <c r="PSV32" s="97"/>
      <c r="PSW32" s="97"/>
      <c r="PSX32" s="97"/>
      <c r="PSY32" s="97"/>
      <c r="PSZ32" s="97"/>
      <c r="PTA32" s="97"/>
      <c r="PTB32" s="97"/>
      <c r="PTC32" s="97"/>
      <c r="PTD32" s="97"/>
      <c r="PTE32" s="97"/>
      <c r="PTF32" s="97"/>
      <c r="PTG32" s="97"/>
      <c r="PTH32" s="97"/>
      <c r="PTI32" s="97"/>
      <c r="PTJ32" s="97"/>
      <c r="PTK32" s="97"/>
      <c r="PTL32" s="97"/>
      <c r="PTM32" s="97"/>
      <c r="PTN32" s="97"/>
      <c r="PTO32" s="97"/>
      <c r="PTP32" s="97"/>
      <c r="PTQ32" s="97"/>
      <c r="PTR32" s="97"/>
      <c r="PTS32" s="97"/>
      <c r="PTT32" s="97"/>
      <c r="PTU32" s="97"/>
      <c r="PTV32" s="97"/>
      <c r="PTW32" s="97"/>
      <c r="PTX32" s="97"/>
      <c r="PTY32" s="97"/>
      <c r="PTZ32" s="97"/>
      <c r="PUA32" s="97"/>
      <c r="PUB32" s="97"/>
      <c r="PUC32" s="97"/>
      <c r="PUD32" s="97"/>
      <c r="PUE32" s="97"/>
      <c r="PUF32" s="97"/>
      <c r="PUG32" s="97"/>
      <c r="PUH32" s="97"/>
      <c r="PUI32" s="97"/>
      <c r="PUJ32" s="97"/>
      <c r="PUK32" s="97"/>
      <c r="PUL32" s="97"/>
      <c r="PUM32" s="97"/>
      <c r="PUN32" s="97"/>
      <c r="PUO32" s="97"/>
      <c r="PUP32" s="97"/>
      <c r="PUQ32" s="97"/>
      <c r="PUR32" s="97"/>
      <c r="PUS32" s="97"/>
      <c r="PUT32" s="97"/>
      <c r="PUU32" s="97"/>
      <c r="PUV32" s="97"/>
      <c r="PUW32" s="97"/>
      <c r="PUX32" s="97"/>
      <c r="PUY32" s="97"/>
      <c r="PUZ32" s="97"/>
      <c r="PVA32" s="97"/>
      <c r="PVB32" s="97"/>
      <c r="PVC32" s="97"/>
      <c r="PVD32" s="97"/>
      <c r="PVE32" s="97"/>
      <c r="PVF32" s="97"/>
      <c r="PVG32" s="97"/>
      <c r="PVH32" s="97"/>
      <c r="PVI32" s="97"/>
      <c r="PVJ32" s="97"/>
      <c r="PVK32" s="97"/>
      <c r="PVL32" s="97"/>
      <c r="PVM32" s="97"/>
      <c r="PVN32" s="97"/>
      <c r="PVO32" s="97"/>
      <c r="PVP32" s="97"/>
      <c r="PVQ32" s="97"/>
      <c r="PVR32" s="97"/>
      <c r="PVS32" s="97"/>
      <c r="PVT32" s="97"/>
      <c r="PVU32" s="97"/>
      <c r="PVV32" s="97"/>
      <c r="PVW32" s="97"/>
      <c r="PVX32" s="97"/>
      <c r="PVY32" s="97"/>
      <c r="PVZ32" s="97"/>
      <c r="PWA32" s="97"/>
      <c r="PWB32" s="97"/>
      <c r="PWC32" s="97"/>
      <c r="PWD32" s="97"/>
      <c r="PWE32" s="97"/>
      <c r="PWF32" s="97"/>
      <c r="PWG32" s="97"/>
      <c r="PWH32" s="97"/>
      <c r="PWI32" s="97"/>
      <c r="PWJ32" s="97"/>
      <c r="PWK32" s="97"/>
      <c r="PWL32" s="97"/>
      <c r="PWM32" s="97"/>
      <c r="PWN32" s="97"/>
      <c r="PWO32" s="97"/>
      <c r="PWP32" s="97"/>
      <c r="PWQ32" s="97"/>
      <c r="PWR32" s="97"/>
      <c r="PWS32" s="97"/>
      <c r="PWT32" s="97"/>
      <c r="PWU32" s="97"/>
      <c r="PWV32" s="97"/>
      <c r="PWW32" s="97"/>
      <c r="PWX32" s="97"/>
      <c r="PWY32" s="97"/>
      <c r="PWZ32" s="97"/>
      <c r="PXA32" s="97"/>
      <c r="PXB32" s="97"/>
      <c r="PXC32" s="97"/>
      <c r="PXD32" s="97"/>
      <c r="PXE32" s="97"/>
      <c r="PXF32" s="97"/>
      <c r="PXG32" s="97"/>
      <c r="PXH32" s="97"/>
      <c r="PXI32" s="97"/>
      <c r="PXJ32" s="97"/>
      <c r="PXK32" s="97"/>
      <c r="PXL32" s="97"/>
      <c r="PXM32" s="97"/>
      <c r="PXN32" s="97"/>
      <c r="PXO32" s="97"/>
      <c r="PXP32" s="97"/>
      <c r="PXQ32" s="97"/>
      <c r="PXR32" s="97"/>
      <c r="PXS32" s="97"/>
      <c r="PXT32" s="97"/>
      <c r="PXU32" s="97"/>
      <c r="PXV32" s="97"/>
      <c r="PXW32" s="97"/>
      <c r="PXX32" s="97"/>
      <c r="PXY32" s="97"/>
      <c r="PXZ32" s="97"/>
      <c r="PYA32" s="97"/>
      <c r="PYB32" s="97"/>
      <c r="PYC32" s="97"/>
      <c r="PYD32" s="97"/>
      <c r="PYE32" s="97"/>
      <c r="PYF32" s="97"/>
      <c r="PYG32" s="97"/>
      <c r="PYH32" s="97"/>
      <c r="PYI32" s="97"/>
      <c r="PYJ32" s="97"/>
      <c r="PYK32" s="97"/>
      <c r="PYL32" s="97"/>
      <c r="PYM32" s="97"/>
      <c r="PYN32" s="97"/>
      <c r="PYO32" s="97"/>
      <c r="PYP32" s="97"/>
      <c r="PYQ32" s="97"/>
      <c r="PYR32" s="97"/>
      <c r="PYS32" s="97"/>
      <c r="PYT32" s="97"/>
      <c r="PYU32" s="97"/>
      <c r="PYV32" s="97"/>
      <c r="PYW32" s="97"/>
      <c r="PYX32" s="97"/>
      <c r="PYY32" s="97"/>
      <c r="PYZ32" s="97"/>
      <c r="PZA32" s="97"/>
      <c r="PZB32" s="97"/>
      <c r="PZC32" s="97"/>
      <c r="PZD32" s="97"/>
      <c r="PZE32" s="97"/>
      <c r="PZF32" s="97"/>
      <c r="PZG32" s="97"/>
      <c r="PZH32" s="97"/>
      <c r="PZI32" s="97"/>
      <c r="PZJ32" s="97"/>
      <c r="PZK32" s="97"/>
      <c r="PZL32" s="97"/>
      <c r="PZM32" s="97"/>
      <c r="PZN32" s="97"/>
      <c r="PZO32" s="97"/>
      <c r="PZP32" s="97"/>
      <c r="PZQ32" s="97"/>
      <c r="PZR32" s="97"/>
      <c r="PZS32" s="97"/>
      <c r="PZT32" s="97"/>
      <c r="PZU32" s="97"/>
      <c r="PZV32" s="97"/>
      <c r="PZW32" s="97"/>
      <c r="PZX32" s="97"/>
      <c r="PZY32" s="97"/>
      <c r="PZZ32" s="97"/>
      <c r="QAA32" s="97"/>
      <c r="QAB32" s="97"/>
      <c r="QAC32" s="97"/>
      <c r="QAD32" s="97"/>
      <c r="QAE32" s="97"/>
      <c r="QAF32" s="97"/>
      <c r="QAG32" s="97"/>
      <c r="QAH32" s="97"/>
      <c r="QAI32" s="97"/>
      <c r="QAJ32" s="97"/>
      <c r="QAK32" s="97"/>
      <c r="QAL32" s="97"/>
      <c r="QAM32" s="97"/>
      <c r="QAN32" s="97"/>
      <c r="QAO32" s="97"/>
      <c r="QAP32" s="97"/>
      <c r="QAQ32" s="97"/>
      <c r="QAR32" s="97"/>
      <c r="QAS32" s="97"/>
      <c r="QAT32" s="97"/>
      <c r="QAU32" s="97"/>
      <c r="QAV32" s="97"/>
      <c r="QAW32" s="97"/>
      <c r="QAX32" s="97"/>
      <c r="QAY32" s="97"/>
      <c r="QAZ32" s="97"/>
      <c r="QBA32" s="97"/>
      <c r="QBB32" s="97"/>
      <c r="QBC32" s="97"/>
      <c r="QBD32" s="97"/>
      <c r="QBE32" s="97"/>
      <c r="QBF32" s="97"/>
      <c r="QBG32" s="97"/>
      <c r="QBH32" s="97"/>
      <c r="QBI32" s="97"/>
      <c r="QBJ32" s="97"/>
      <c r="QBK32" s="97"/>
      <c r="QBL32" s="97"/>
      <c r="QBM32" s="97"/>
      <c r="QBN32" s="97"/>
      <c r="QBO32" s="97"/>
      <c r="QBP32" s="97"/>
      <c r="QBQ32" s="97"/>
      <c r="QBR32" s="97"/>
      <c r="QBS32" s="97"/>
      <c r="QBT32" s="97"/>
      <c r="QBU32" s="97"/>
      <c r="QBV32" s="97"/>
      <c r="QBW32" s="97"/>
      <c r="QBX32" s="97"/>
      <c r="QBY32" s="97"/>
      <c r="QBZ32" s="97"/>
      <c r="QCA32" s="97"/>
      <c r="QCB32" s="97"/>
      <c r="QCC32" s="97"/>
      <c r="QCD32" s="97"/>
      <c r="QCE32" s="97"/>
      <c r="QCF32" s="97"/>
      <c r="QCG32" s="97"/>
      <c r="QCH32" s="97"/>
      <c r="QCI32" s="97"/>
      <c r="QCJ32" s="97"/>
      <c r="QCK32" s="97"/>
      <c r="QCL32" s="97"/>
      <c r="QCM32" s="97"/>
      <c r="QCN32" s="97"/>
      <c r="QCO32" s="97"/>
      <c r="QCP32" s="97"/>
      <c r="QCQ32" s="97"/>
      <c r="QCR32" s="97"/>
      <c r="QCS32" s="97"/>
      <c r="QCT32" s="97"/>
      <c r="QCU32" s="97"/>
      <c r="QCV32" s="97"/>
      <c r="QCW32" s="97"/>
      <c r="QCX32" s="97"/>
      <c r="QCY32" s="97"/>
      <c r="QCZ32" s="97"/>
      <c r="QDA32" s="97"/>
      <c r="QDB32" s="97"/>
      <c r="QDC32" s="97"/>
      <c r="QDD32" s="97"/>
      <c r="QDE32" s="97"/>
      <c r="QDF32" s="97"/>
      <c r="QDG32" s="97"/>
      <c r="QDH32" s="97"/>
      <c r="QDI32" s="97"/>
      <c r="QDJ32" s="97"/>
      <c r="QDK32" s="97"/>
      <c r="QDL32" s="97"/>
      <c r="QDM32" s="97"/>
      <c r="QDN32" s="97"/>
      <c r="QDO32" s="97"/>
      <c r="QDP32" s="97"/>
      <c r="QDQ32" s="97"/>
      <c r="QDR32" s="97"/>
      <c r="QDS32" s="97"/>
      <c r="QDT32" s="97"/>
      <c r="QDU32" s="97"/>
      <c r="QDV32" s="97"/>
      <c r="QDW32" s="97"/>
      <c r="QDX32" s="97"/>
      <c r="QDY32" s="97"/>
      <c r="QDZ32" s="97"/>
      <c r="QEA32" s="97"/>
      <c r="QEB32" s="97"/>
      <c r="QEC32" s="97"/>
      <c r="QED32" s="97"/>
      <c r="QEE32" s="97"/>
      <c r="QEF32" s="97"/>
      <c r="QEG32" s="97"/>
      <c r="QEH32" s="97"/>
      <c r="QEI32" s="97"/>
      <c r="QEJ32" s="97"/>
      <c r="QEK32" s="97"/>
      <c r="QEL32" s="97"/>
      <c r="QEM32" s="97"/>
      <c r="QEN32" s="97"/>
      <c r="QEO32" s="97"/>
      <c r="QEP32" s="97"/>
      <c r="QEQ32" s="97"/>
      <c r="QER32" s="97"/>
      <c r="QES32" s="97"/>
      <c r="QET32" s="97"/>
      <c r="QEU32" s="97"/>
      <c r="QEV32" s="97"/>
      <c r="QEW32" s="97"/>
      <c r="QEX32" s="97"/>
      <c r="QEY32" s="97"/>
      <c r="QEZ32" s="97"/>
      <c r="QFA32" s="97"/>
      <c r="QFB32" s="97"/>
      <c r="QFC32" s="97"/>
      <c r="QFD32" s="97"/>
      <c r="QFE32" s="97"/>
      <c r="QFF32" s="97"/>
      <c r="QFG32" s="97"/>
      <c r="QFH32" s="97"/>
      <c r="QFI32" s="97"/>
      <c r="QFJ32" s="97"/>
      <c r="QFK32" s="97"/>
      <c r="QFL32" s="97"/>
      <c r="QFM32" s="97"/>
      <c r="QFN32" s="97"/>
      <c r="QFO32" s="97"/>
      <c r="QFP32" s="97"/>
      <c r="QFQ32" s="97"/>
      <c r="QFR32" s="97"/>
      <c r="QFS32" s="97"/>
      <c r="QFT32" s="97"/>
      <c r="QFU32" s="97"/>
      <c r="QFV32" s="97"/>
      <c r="QFW32" s="97"/>
      <c r="QFX32" s="97"/>
      <c r="QFY32" s="97"/>
      <c r="QFZ32" s="97"/>
      <c r="QGA32" s="97"/>
      <c r="QGB32" s="97"/>
      <c r="QGC32" s="97"/>
      <c r="QGD32" s="97"/>
      <c r="QGE32" s="97"/>
      <c r="QGF32" s="97"/>
      <c r="QGG32" s="97"/>
      <c r="QGH32" s="97"/>
      <c r="QGI32" s="97"/>
      <c r="QGJ32" s="97"/>
      <c r="QGK32" s="97"/>
      <c r="QGL32" s="97"/>
      <c r="QGM32" s="97"/>
      <c r="QGN32" s="97"/>
      <c r="QGO32" s="97"/>
      <c r="QGP32" s="97"/>
      <c r="QGQ32" s="97"/>
      <c r="QGR32" s="97"/>
      <c r="QGS32" s="97"/>
      <c r="QGT32" s="97"/>
      <c r="QGU32" s="97"/>
      <c r="QGV32" s="97"/>
      <c r="QGW32" s="97"/>
      <c r="QGX32" s="97"/>
      <c r="QGY32" s="97"/>
      <c r="QGZ32" s="97"/>
      <c r="QHA32" s="97"/>
      <c r="QHB32" s="97"/>
      <c r="QHC32" s="97"/>
      <c r="QHD32" s="97"/>
      <c r="QHE32" s="97"/>
      <c r="QHF32" s="97"/>
      <c r="QHG32" s="97"/>
      <c r="QHH32" s="97"/>
      <c r="QHI32" s="97"/>
      <c r="QHJ32" s="97"/>
      <c r="QHK32" s="97"/>
      <c r="QHL32" s="97"/>
      <c r="QHM32" s="97"/>
      <c r="QHN32" s="97"/>
      <c r="QHO32" s="97"/>
      <c r="QHP32" s="97"/>
      <c r="QHQ32" s="97"/>
      <c r="QHR32" s="97"/>
      <c r="QHS32" s="97"/>
      <c r="QHT32" s="97"/>
      <c r="QHU32" s="97"/>
      <c r="QHV32" s="97"/>
      <c r="QHW32" s="97"/>
      <c r="QHX32" s="97"/>
      <c r="QHY32" s="97"/>
      <c r="QHZ32" s="97"/>
      <c r="QIA32" s="97"/>
      <c r="QIB32" s="97"/>
      <c r="QIC32" s="97"/>
      <c r="QID32" s="97"/>
      <c r="QIE32" s="97"/>
      <c r="QIF32" s="97"/>
      <c r="QIG32" s="97"/>
      <c r="QIH32" s="97"/>
      <c r="QII32" s="97"/>
      <c r="QIJ32" s="97"/>
      <c r="QIK32" s="97"/>
      <c r="QIL32" s="97"/>
      <c r="QIM32" s="97"/>
      <c r="QIN32" s="97"/>
      <c r="QIO32" s="97"/>
      <c r="QIP32" s="97"/>
      <c r="QIQ32" s="97"/>
      <c r="QIR32" s="97"/>
      <c r="QIS32" s="97"/>
      <c r="QIT32" s="97"/>
      <c r="QIU32" s="97"/>
      <c r="QIV32" s="97"/>
      <c r="QIW32" s="97"/>
      <c r="QIX32" s="97"/>
      <c r="QIY32" s="97"/>
      <c r="QIZ32" s="97"/>
      <c r="QJA32" s="97"/>
      <c r="QJB32" s="97"/>
      <c r="QJC32" s="97"/>
      <c r="QJD32" s="97"/>
      <c r="QJE32" s="97"/>
      <c r="QJF32" s="97"/>
      <c r="QJG32" s="97"/>
      <c r="QJH32" s="97"/>
      <c r="QJI32" s="97"/>
      <c r="QJJ32" s="97"/>
      <c r="QJK32" s="97"/>
      <c r="QJL32" s="97"/>
      <c r="QJM32" s="97"/>
      <c r="QJN32" s="97"/>
      <c r="QJO32" s="97"/>
      <c r="QJP32" s="97"/>
      <c r="QJQ32" s="97"/>
      <c r="QJR32" s="97"/>
      <c r="QJS32" s="97"/>
      <c r="QJT32" s="97"/>
      <c r="QJU32" s="97"/>
      <c r="QJV32" s="97"/>
      <c r="QJW32" s="97"/>
      <c r="QJX32" s="97"/>
      <c r="QJY32" s="97"/>
      <c r="QJZ32" s="97"/>
      <c r="QKA32" s="97"/>
      <c r="QKB32" s="97"/>
      <c r="QKC32" s="97"/>
      <c r="QKD32" s="97"/>
      <c r="QKE32" s="97"/>
      <c r="QKF32" s="97"/>
      <c r="QKG32" s="97"/>
      <c r="QKH32" s="97"/>
      <c r="QKI32" s="97"/>
      <c r="QKJ32" s="97"/>
      <c r="QKK32" s="97"/>
      <c r="QKL32" s="97"/>
      <c r="QKM32" s="97"/>
      <c r="QKN32" s="97"/>
      <c r="QKO32" s="97"/>
      <c r="QKP32" s="97"/>
      <c r="QKQ32" s="97"/>
      <c r="QKR32" s="97"/>
      <c r="QKS32" s="97"/>
      <c r="QKT32" s="97"/>
      <c r="QKU32" s="97"/>
      <c r="QKV32" s="97"/>
      <c r="QKW32" s="97"/>
      <c r="QKX32" s="97"/>
      <c r="QKY32" s="97"/>
      <c r="QKZ32" s="97"/>
      <c r="QLA32" s="97"/>
      <c r="QLB32" s="97"/>
      <c r="QLC32" s="97"/>
      <c r="QLD32" s="97"/>
      <c r="QLE32" s="97"/>
      <c r="QLF32" s="97"/>
      <c r="QLG32" s="97"/>
      <c r="QLH32" s="97"/>
      <c r="QLI32" s="97"/>
      <c r="QLJ32" s="97"/>
      <c r="QLK32" s="97"/>
      <c r="QLL32" s="97"/>
      <c r="QLM32" s="97"/>
      <c r="QLN32" s="97"/>
      <c r="QLO32" s="97"/>
      <c r="QLP32" s="97"/>
      <c r="QLQ32" s="97"/>
      <c r="QLR32" s="97"/>
      <c r="QLS32" s="97"/>
      <c r="QLT32" s="97"/>
      <c r="QLU32" s="97"/>
      <c r="QLV32" s="97"/>
      <c r="QLW32" s="97"/>
      <c r="QLX32" s="97"/>
      <c r="QLY32" s="97"/>
      <c r="QLZ32" s="97"/>
      <c r="QMA32" s="97"/>
      <c r="QMB32" s="97"/>
      <c r="QMC32" s="97"/>
      <c r="QMD32" s="97"/>
      <c r="QME32" s="97"/>
      <c r="QMF32" s="97"/>
      <c r="QMG32" s="97"/>
      <c r="QMH32" s="97"/>
      <c r="QMI32" s="97"/>
      <c r="QMJ32" s="97"/>
      <c r="QMK32" s="97"/>
      <c r="QML32" s="97"/>
      <c r="QMM32" s="97"/>
      <c r="QMN32" s="97"/>
      <c r="QMO32" s="97"/>
      <c r="QMP32" s="97"/>
      <c r="QMQ32" s="97"/>
      <c r="QMR32" s="97"/>
      <c r="QMS32" s="97"/>
      <c r="QMT32" s="97"/>
      <c r="QMU32" s="97"/>
      <c r="QMV32" s="97"/>
      <c r="QMW32" s="97"/>
      <c r="QMX32" s="97"/>
      <c r="QMY32" s="97"/>
      <c r="QMZ32" s="97"/>
      <c r="QNA32" s="97"/>
      <c r="QNB32" s="97"/>
      <c r="QNC32" s="97"/>
      <c r="QND32" s="97"/>
      <c r="QNE32" s="97"/>
      <c r="QNF32" s="97"/>
      <c r="QNG32" s="97"/>
      <c r="QNH32" s="97"/>
      <c r="QNI32" s="97"/>
      <c r="QNJ32" s="97"/>
      <c r="QNK32" s="97"/>
      <c r="QNL32" s="97"/>
      <c r="QNM32" s="97"/>
      <c r="QNN32" s="97"/>
      <c r="QNO32" s="97"/>
      <c r="QNP32" s="97"/>
      <c r="QNQ32" s="97"/>
      <c r="QNR32" s="97"/>
      <c r="QNS32" s="97"/>
      <c r="QNT32" s="97"/>
      <c r="QNU32" s="97"/>
      <c r="QNV32" s="97"/>
      <c r="QNW32" s="97"/>
      <c r="QNX32" s="97"/>
      <c r="QNY32" s="97"/>
      <c r="QNZ32" s="97"/>
      <c r="QOA32" s="97"/>
      <c r="QOB32" s="97"/>
      <c r="QOC32" s="97"/>
      <c r="QOD32" s="97"/>
      <c r="QOE32" s="97"/>
      <c r="QOF32" s="97"/>
      <c r="QOG32" s="97"/>
      <c r="QOH32" s="97"/>
      <c r="QOI32" s="97"/>
      <c r="QOJ32" s="97"/>
      <c r="QOK32" s="97"/>
      <c r="QOL32" s="97"/>
      <c r="QOM32" s="97"/>
      <c r="QON32" s="97"/>
      <c r="QOO32" s="97"/>
      <c r="QOP32" s="97"/>
      <c r="QOQ32" s="97"/>
      <c r="QOR32" s="97"/>
      <c r="QOS32" s="97"/>
      <c r="QOT32" s="97"/>
      <c r="QOU32" s="97"/>
      <c r="QOV32" s="97"/>
      <c r="QOW32" s="97"/>
      <c r="QOX32" s="97"/>
      <c r="QOY32" s="97"/>
      <c r="QOZ32" s="97"/>
      <c r="QPA32" s="97"/>
      <c r="QPB32" s="97"/>
      <c r="QPC32" s="97"/>
      <c r="QPD32" s="97"/>
      <c r="QPE32" s="97"/>
      <c r="QPF32" s="97"/>
      <c r="QPG32" s="97"/>
      <c r="QPH32" s="97"/>
      <c r="QPI32" s="97"/>
      <c r="QPJ32" s="97"/>
      <c r="QPK32" s="97"/>
      <c r="QPL32" s="97"/>
      <c r="QPM32" s="97"/>
      <c r="QPN32" s="97"/>
      <c r="QPO32" s="97"/>
      <c r="QPP32" s="97"/>
      <c r="QPQ32" s="97"/>
      <c r="QPR32" s="97"/>
      <c r="QPS32" s="97"/>
      <c r="QPT32" s="97"/>
      <c r="QPU32" s="97"/>
      <c r="QPV32" s="97"/>
      <c r="QPW32" s="97"/>
      <c r="QPX32" s="97"/>
      <c r="QPY32" s="97"/>
      <c r="QPZ32" s="97"/>
      <c r="QQA32" s="97"/>
      <c r="QQB32" s="97"/>
      <c r="QQC32" s="97"/>
      <c r="QQD32" s="97"/>
      <c r="QQE32" s="97"/>
      <c r="QQF32" s="97"/>
      <c r="QQG32" s="97"/>
      <c r="QQH32" s="97"/>
      <c r="QQI32" s="97"/>
      <c r="QQJ32" s="97"/>
      <c r="QQK32" s="97"/>
      <c r="QQL32" s="97"/>
      <c r="QQM32" s="97"/>
      <c r="QQN32" s="97"/>
      <c r="QQO32" s="97"/>
      <c r="QQP32" s="97"/>
      <c r="QQQ32" s="97"/>
      <c r="QQR32" s="97"/>
      <c r="QQS32" s="97"/>
      <c r="QQT32" s="97"/>
      <c r="QQU32" s="97"/>
      <c r="QQV32" s="97"/>
      <c r="QQW32" s="97"/>
      <c r="QQX32" s="97"/>
      <c r="QQY32" s="97"/>
      <c r="QQZ32" s="97"/>
      <c r="QRA32" s="97"/>
      <c r="QRB32" s="97"/>
      <c r="QRC32" s="97"/>
      <c r="QRD32" s="97"/>
      <c r="QRE32" s="97"/>
      <c r="QRF32" s="97"/>
      <c r="QRG32" s="97"/>
      <c r="QRH32" s="97"/>
      <c r="QRI32" s="97"/>
      <c r="QRJ32" s="97"/>
      <c r="QRK32" s="97"/>
      <c r="QRL32" s="97"/>
      <c r="QRM32" s="97"/>
      <c r="QRN32" s="97"/>
      <c r="QRO32" s="97"/>
      <c r="QRP32" s="97"/>
      <c r="QRQ32" s="97"/>
      <c r="QRR32" s="97"/>
      <c r="QRS32" s="97"/>
      <c r="QRT32" s="97"/>
      <c r="QRU32" s="97"/>
      <c r="QRV32" s="97"/>
      <c r="QRW32" s="97"/>
      <c r="QRX32" s="97"/>
      <c r="QRY32" s="97"/>
      <c r="QRZ32" s="97"/>
      <c r="QSA32" s="97"/>
      <c r="QSB32" s="97"/>
      <c r="QSC32" s="97"/>
      <c r="QSD32" s="97"/>
      <c r="QSE32" s="97"/>
      <c r="QSF32" s="97"/>
      <c r="QSG32" s="97"/>
      <c r="QSH32" s="97"/>
      <c r="QSI32" s="97"/>
      <c r="QSJ32" s="97"/>
      <c r="QSK32" s="97"/>
      <c r="QSL32" s="97"/>
      <c r="QSM32" s="97"/>
      <c r="QSN32" s="97"/>
      <c r="QSO32" s="97"/>
      <c r="QSP32" s="97"/>
      <c r="QSQ32" s="97"/>
      <c r="QSR32" s="97"/>
      <c r="QSS32" s="97"/>
      <c r="QST32" s="97"/>
      <c r="QSU32" s="97"/>
      <c r="QSV32" s="97"/>
      <c r="QSW32" s="97"/>
      <c r="QSX32" s="97"/>
      <c r="QSY32" s="97"/>
      <c r="QSZ32" s="97"/>
      <c r="QTA32" s="97"/>
      <c r="QTB32" s="97"/>
      <c r="QTC32" s="97"/>
      <c r="QTD32" s="97"/>
      <c r="QTE32" s="97"/>
      <c r="QTF32" s="97"/>
      <c r="QTG32" s="97"/>
      <c r="QTH32" s="97"/>
      <c r="QTI32" s="97"/>
      <c r="QTJ32" s="97"/>
      <c r="QTK32" s="97"/>
      <c r="QTL32" s="97"/>
      <c r="QTM32" s="97"/>
      <c r="QTN32" s="97"/>
      <c r="QTO32" s="97"/>
      <c r="QTP32" s="97"/>
      <c r="QTQ32" s="97"/>
      <c r="QTR32" s="97"/>
      <c r="QTS32" s="97"/>
      <c r="QTT32" s="97"/>
      <c r="QTU32" s="97"/>
      <c r="QTV32" s="97"/>
      <c r="QTW32" s="97"/>
      <c r="QTX32" s="97"/>
      <c r="QTY32" s="97"/>
      <c r="QTZ32" s="97"/>
      <c r="QUA32" s="97"/>
      <c r="QUB32" s="97"/>
      <c r="QUC32" s="97"/>
      <c r="QUD32" s="97"/>
      <c r="QUE32" s="97"/>
      <c r="QUF32" s="97"/>
      <c r="QUG32" s="97"/>
      <c r="QUH32" s="97"/>
      <c r="QUI32" s="97"/>
      <c r="QUJ32" s="97"/>
      <c r="QUK32" s="97"/>
      <c r="QUL32" s="97"/>
      <c r="QUM32" s="97"/>
      <c r="QUN32" s="97"/>
      <c r="QUO32" s="97"/>
      <c r="QUP32" s="97"/>
      <c r="QUQ32" s="97"/>
      <c r="QUR32" s="97"/>
      <c r="QUS32" s="97"/>
      <c r="QUT32" s="97"/>
      <c r="QUU32" s="97"/>
      <c r="QUV32" s="97"/>
      <c r="QUW32" s="97"/>
      <c r="QUX32" s="97"/>
      <c r="QUY32" s="97"/>
      <c r="QUZ32" s="97"/>
      <c r="QVA32" s="97"/>
      <c r="QVB32" s="97"/>
      <c r="QVC32" s="97"/>
      <c r="QVD32" s="97"/>
      <c r="QVE32" s="97"/>
      <c r="QVF32" s="97"/>
      <c r="QVG32" s="97"/>
      <c r="QVH32" s="97"/>
      <c r="QVI32" s="97"/>
      <c r="QVJ32" s="97"/>
      <c r="QVK32" s="97"/>
      <c r="QVL32" s="97"/>
      <c r="QVM32" s="97"/>
      <c r="QVN32" s="97"/>
      <c r="QVO32" s="97"/>
      <c r="QVP32" s="97"/>
      <c r="QVQ32" s="97"/>
      <c r="QVR32" s="97"/>
      <c r="QVS32" s="97"/>
      <c r="QVT32" s="97"/>
      <c r="QVU32" s="97"/>
      <c r="QVV32" s="97"/>
      <c r="QVW32" s="97"/>
      <c r="QVX32" s="97"/>
      <c r="QVY32" s="97"/>
      <c r="QVZ32" s="97"/>
      <c r="QWA32" s="97"/>
      <c r="QWB32" s="97"/>
      <c r="QWC32" s="97"/>
      <c r="QWD32" s="97"/>
      <c r="QWE32" s="97"/>
      <c r="QWF32" s="97"/>
      <c r="QWG32" s="97"/>
      <c r="QWH32" s="97"/>
      <c r="QWI32" s="97"/>
      <c r="QWJ32" s="97"/>
      <c r="QWK32" s="97"/>
      <c r="QWL32" s="97"/>
      <c r="QWM32" s="97"/>
      <c r="QWN32" s="97"/>
      <c r="QWO32" s="97"/>
      <c r="QWP32" s="97"/>
      <c r="QWQ32" s="97"/>
      <c r="QWR32" s="97"/>
      <c r="QWS32" s="97"/>
      <c r="QWT32" s="97"/>
      <c r="QWU32" s="97"/>
      <c r="QWV32" s="97"/>
      <c r="QWW32" s="97"/>
      <c r="QWX32" s="97"/>
      <c r="QWY32" s="97"/>
      <c r="QWZ32" s="97"/>
      <c r="QXA32" s="97"/>
      <c r="QXB32" s="97"/>
      <c r="QXC32" s="97"/>
      <c r="QXD32" s="97"/>
      <c r="QXE32" s="97"/>
      <c r="QXF32" s="97"/>
      <c r="QXG32" s="97"/>
      <c r="QXH32" s="97"/>
      <c r="QXI32" s="97"/>
      <c r="QXJ32" s="97"/>
      <c r="QXK32" s="97"/>
      <c r="QXL32" s="97"/>
      <c r="QXM32" s="97"/>
      <c r="QXN32" s="97"/>
      <c r="QXO32" s="97"/>
      <c r="QXP32" s="97"/>
      <c r="QXQ32" s="97"/>
      <c r="QXR32" s="97"/>
      <c r="QXS32" s="97"/>
      <c r="QXT32" s="97"/>
      <c r="QXU32" s="97"/>
      <c r="QXV32" s="97"/>
      <c r="QXW32" s="97"/>
      <c r="QXX32" s="97"/>
      <c r="QXY32" s="97"/>
      <c r="QXZ32" s="97"/>
      <c r="QYA32" s="97"/>
      <c r="QYB32" s="97"/>
      <c r="QYC32" s="97"/>
      <c r="QYD32" s="97"/>
      <c r="QYE32" s="97"/>
      <c r="QYF32" s="97"/>
      <c r="QYG32" s="97"/>
      <c r="QYH32" s="97"/>
      <c r="QYI32" s="97"/>
      <c r="QYJ32" s="97"/>
      <c r="QYK32" s="97"/>
      <c r="QYL32" s="97"/>
      <c r="QYM32" s="97"/>
      <c r="QYN32" s="97"/>
      <c r="QYO32" s="97"/>
      <c r="QYP32" s="97"/>
      <c r="QYQ32" s="97"/>
      <c r="QYR32" s="97"/>
      <c r="QYS32" s="97"/>
      <c r="QYT32" s="97"/>
      <c r="QYU32" s="97"/>
      <c r="QYV32" s="97"/>
      <c r="QYW32" s="97"/>
      <c r="QYX32" s="97"/>
      <c r="QYY32" s="97"/>
      <c r="QYZ32" s="97"/>
      <c r="QZA32" s="97"/>
      <c r="QZB32" s="97"/>
      <c r="QZC32" s="97"/>
      <c r="QZD32" s="97"/>
      <c r="QZE32" s="97"/>
      <c r="QZF32" s="97"/>
      <c r="QZG32" s="97"/>
      <c r="QZH32" s="97"/>
      <c r="QZI32" s="97"/>
      <c r="QZJ32" s="97"/>
      <c r="QZK32" s="97"/>
      <c r="QZL32" s="97"/>
      <c r="QZM32" s="97"/>
      <c r="QZN32" s="97"/>
      <c r="QZO32" s="97"/>
      <c r="QZP32" s="97"/>
      <c r="QZQ32" s="97"/>
      <c r="QZR32" s="97"/>
      <c r="QZS32" s="97"/>
      <c r="QZT32" s="97"/>
      <c r="QZU32" s="97"/>
      <c r="QZV32" s="97"/>
      <c r="QZW32" s="97"/>
      <c r="QZX32" s="97"/>
      <c r="QZY32" s="97"/>
      <c r="QZZ32" s="97"/>
      <c r="RAA32" s="97"/>
      <c r="RAB32" s="97"/>
      <c r="RAC32" s="97"/>
      <c r="RAD32" s="97"/>
      <c r="RAE32" s="97"/>
      <c r="RAF32" s="97"/>
      <c r="RAG32" s="97"/>
      <c r="RAH32" s="97"/>
      <c r="RAI32" s="97"/>
      <c r="RAJ32" s="97"/>
      <c r="RAK32" s="97"/>
      <c r="RAL32" s="97"/>
      <c r="RAM32" s="97"/>
      <c r="RAN32" s="97"/>
      <c r="RAO32" s="97"/>
      <c r="RAP32" s="97"/>
      <c r="RAQ32" s="97"/>
      <c r="RAR32" s="97"/>
      <c r="RAS32" s="97"/>
      <c r="RAT32" s="97"/>
      <c r="RAU32" s="97"/>
      <c r="RAV32" s="97"/>
      <c r="RAW32" s="97"/>
      <c r="RAX32" s="97"/>
      <c r="RAY32" s="97"/>
      <c r="RAZ32" s="97"/>
      <c r="RBA32" s="97"/>
      <c r="RBB32" s="97"/>
      <c r="RBC32" s="97"/>
      <c r="RBD32" s="97"/>
      <c r="RBE32" s="97"/>
      <c r="RBF32" s="97"/>
      <c r="RBG32" s="97"/>
      <c r="RBH32" s="97"/>
      <c r="RBI32" s="97"/>
      <c r="RBJ32" s="97"/>
      <c r="RBK32" s="97"/>
      <c r="RBL32" s="97"/>
      <c r="RBM32" s="97"/>
      <c r="RBN32" s="97"/>
      <c r="RBO32" s="97"/>
      <c r="RBP32" s="97"/>
      <c r="RBQ32" s="97"/>
      <c r="RBR32" s="97"/>
      <c r="RBS32" s="97"/>
      <c r="RBT32" s="97"/>
      <c r="RBU32" s="97"/>
      <c r="RBV32" s="97"/>
      <c r="RBW32" s="97"/>
      <c r="RBX32" s="97"/>
      <c r="RBY32" s="97"/>
      <c r="RBZ32" s="97"/>
      <c r="RCA32" s="97"/>
      <c r="RCB32" s="97"/>
      <c r="RCC32" s="97"/>
      <c r="RCD32" s="97"/>
      <c r="RCE32" s="97"/>
      <c r="RCF32" s="97"/>
      <c r="RCG32" s="97"/>
      <c r="RCH32" s="97"/>
      <c r="RCI32" s="97"/>
      <c r="RCJ32" s="97"/>
      <c r="RCK32" s="97"/>
      <c r="RCL32" s="97"/>
      <c r="RCM32" s="97"/>
      <c r="RCN32" s="97"/>
      <c r="RCO32" s="97"/>
      <c r="RCP32" s="97"/>
      <c r="RCQ32" s="97"/>
      <c r="RCR32" s="97"/>
      <c r="RCS32" s="97"/>
      <c r="RCT32" s="97"/>
      <c r="RCU32" s="97"/>
      <c r="RCV32" s="97"/>
      <c r="RCW32" s="97"/>
      <c r="RCX32" s="97"/>
      <c r="RCY32" s="97"/>
      <c r="RCZ32" s="97"/>
      <c r="RDA32" s="97"/>
      <c r="RDB32" s="97"/>
      <c r="RDC32" s="97"/>
      <c r="RDD32" s="97"/>
      <c r="RDE32" s="97"/>
      <c r="RDF32" s="97"/>
      <c r="RDG32" s="97"/>
      <c r="RDH32" s="97"/>
      <c r="RDI32" s="97"/>
      <c r="RDJ32" s="97"/>
      <c r="RDK32" s="97"/>
      <c r="RDL32" s="97"/>
      <c r="RDM32" s="97"/>
      <c r="RDN32" s="97"/>
      <c r="RDO32" s="97"/>
      <c r="RDP32" s="97"/>
      <c r="RDQ32" s="97"/>
      <c r="RDR32" s="97"/>
      <c r="RDS32" s="97"/>
      <c r="RDT32" s="97"/>
      <c r="RDU32" s="97"/>
      <c r="RDV32" s="97"/>
      <c r="RDW32" s="97"/>
      <c r="RDX32" s="97"/>
      <c r="RDY32" s="97"/>
      <c r="RDZ32" s="97"/>
      <c r="REA32" s="97"/>
      <c r="REB32" s="97"/>
      <c r="REC32" s="97"/>
      <c r="RED32" s="97"/>
      <c r="REE32" s="97"/>
      <c r="REF32" s="97"/>
      <c r="REG32" s="97"/>
      <c r="REH32" s="97"/>
      <c r="REI32" s="97"/>
      <c r="REJ32" s="97"/>
      <c r="REK32" s="97"/>
      <c r="REL32" s="97"/>
      <c r="REM32" s="97"/>
      <c r="REN32" s="97"/>
      <c r="REO32" s="97"/>
      <c r="REP32" s="97"/>
      <c r="REQ32" s="97"/>
      <c r="RER32" s="97"/>
      <c r="RES32" s="97"/>
      <c r="RET32" s="97"/>
      <c r="REU32" s="97"/>
      <c r="REV32" s="97"/>
      <c r="REW32" s="97"/>
      <c r="REX32" s="97"/>
      <c r="REY32" s="97"/>
      <c r="REZ32" s="97"/>
      <c r="RFA32" s="97"/>
      <c r="RFB32" s="97"/>
      <c r="RFC32" s="97"/>
      <c r="RFD32" s="97"/>
      <c r="RFE32" s="97"/>
      <c r="RFF32" s="97"/>
      <c r="RFG32" s="97"/>
      <c r="RFH32" s="97"/>
      <c r="RFI32" s="97"/>
      <c r="RFJ32" s="97"/>
      <c r="RFK32" s="97"/>
      <c r="RFL32" s="97"/>
      <c r="RFM32" s="97"/>
      <c r="RFN32" s="97"/>
      <c r="RFO32" s="97"/>
      <c r="RFP32" s="97"/>
      <c r="RFQ32" s="97"/>
      <c r="RFR32" s="97"/>
      <c r="RFS32" s="97"/>
      <c r="RFT32" s="97"/>
      <c r="RFU32" s="97"/>
      <c r="RFV32" s="97"/>
      <c r="RFW32" s="97"/>
      <c r="RFX32" s="97"/>
      <c r="RFY32" s="97"/>
      <c r="RFZ32" s="97"/>
      <c r="RGA32" s="97"/>
      <c r="RGB32" s="97"/>
      <c r="RGC32" s="97"/>
      <c r="RGD32" s="97"/>
      <c r="RGE32" s="97"/>
      <c r="RGF32" s="97"/>
      <c r="RGG32" s="97"/>
      <c r="RGH32" s="97"/>
      <c r="RGI32" s="97"/>
      <c r="RGJ32" s="97"/>
      <c r="RGK32" s="97"/>
      <c r="RGL32" s="97"/>
      <c r="RGM32" s="97"/>
      <c r="RGN32" s="97"/>
      <c r="RGO32" s="97"/>
      <c r="RGP32" s="97"/>
      <c r="RGQ32" s="97"/>
      <c r="RGR32" s="97"/>
      <c r="RGS32" s="97"/>
      <c r="RGT32" s="97"/>
      <c r="RGU32" s="97"/>
      <c r="RGV32" s="97"/>
      <c r="RGW32" s="97"/>
      <c r="RGX32" s="97"/>
      <c r="RGY32" s="97"/>
      <c r="RGZ32" s="97"/>
      <c r="RHA32" s="97"/>
      <c r="RHB32" s="97"/>
      <c r="RHC32" s="97"/>
      <c r="RHD32" s="97"/>
      <c r="RHE32" s="97"/>
      <c r="RHF32" s="97"/>
      <c r="RHG32" s="97"/>
      <c r="RHH32" s="97"/>
      <c r="RHI32" s="97"/>
      <c r="RHJ32" s="97"/>
      <c r="RHK32" s="97"/>
      <c r="RHL32" s="97"/>
      <c r="RHM32" s="97"/>
      <c r="RHN32" s="97"/>
      <c r="RHO32" s="97"/>
      <c r="RHP32" s="97"/>
      <c r="RHQ32" s="97"/>
      <c r="RHR32" s="97"/>
      <c r="RHS32" s="97"/>
      <c r="RHT32" s="97"/>
      <c r="RHU32" s="97"/>
      <c r="RHV32" s="97"/>
      <c r="RHW32" s="97"/>
      <c r="RHX32" s="97"/>
      <c r="RHY32" s="97"/>
      <c r="RHZ32" s="97"/>
      <c r="RIA32" s="97"/>
      <c r="RIB32" s="97"/>
      <c r="RIC32" s="97"/>
      <c r="RID32" s="97"/>
      <c r="RIE32" s="97"/>
      <c r="RIF32" s="97"/>
      <c r="RIG32" s="97"/>
      <c r="RIH32" s="97"/>
      <c r="RII32" s="97"/>
      <c r="RIJ32" s="97"/>
      <c r="RIK32" s="97"/>
      <c r="RIL32" s="97"/>
      <c r="RIM32" s="97"/>
      <c r="RIN32" s="97"/>
      <c r="RIO32" s="97"/>
      <c r="RIP32" s="97"/>
      <c r="RIQ32" s="97"/>
      <c r="RIR32" s="97"/>
      <c r="RIS32" s="97"/>
      <c r="RIT32" s="97"/>
      <c r="RIU32" s="97"/>
      <c r="RIV32" s="97"/>
      <c r="RIW32" s="97"/>
      <c r="RIX32" s="97"/>
      <c r="RIY32" s="97"/>
      <c r="RIZ32" s="97"/>
      <c r="RJA32" s="97"/>
      <c r="RJB32" s="97"/>
      <c r="RJC32" s="97"/>
      <c r="RJD32" s="97"/>
      <c r="RJE32" s="97"/>
      <c r="RJF32" s="97"/>
      <c r="RJG32" s="97"/>
      <c r="RJH32" s="97"/>
      <c r="RJI32" s="97"/>
      <c r="RJJ32" s="97"/>
      <c r="RJK32" s="97"/>
      <c r="RJL32" s="97"/>
      <c r="RJM32" s="97"/>
      <c r="RJN32" s="97"/>
      <c r="RJO32" s="97"/>
      <c r="RJP32" s="97"/>
      <c r="RJQ32" s="97"/>
      <c r="RJR32" s="97"/>
      <c r="RJS32" s="97"/>
      <c r="RJT32" s="97"/>
      <c r="RJU32" s="97"/>
      <c r="RJV32" s="97"/>
      <c r="RJW32" s="97"/>
      <c r="RJX32" s="97"/>
      <c r="RJY32" s="97"/>
      <c r="RJZ32" s="97"/>
      <c r="RKA32" s="97"/>
      <c r="RKB32" s="97"/>
      <c r="RKC32" s="97"/>
      <c r="RKD32" s="97"/>
      <c r="RKE32" s="97"/>
      <c r="RKF32" s="97"/>
      <c r="RKG32" s="97"/>
      <c r="RKH32" s="97"/>
      <c r="RKI32" s="97"/>
      <c r="RKJ32" s="97"/>
      <c r="RKK32" s="97"/>
      <c r="RKL32" s="97"/>
      <c r="RKM32" s="97"/>
      <c r="RKN32" s="97"/>
      <c r="RKO32" s="97"/>
      <c r="RKP32" s="97"/>
      <c r="RKQ32" s="97"/>
      <c r="RKR32" s="97"/>
      <c r="RKS32" s="97"/>
      <c r="RKT32" s="97"/>
      <c r="RKU32" s="97"/>
      <c r="RKV32" s="97"/>
      <c r="RKW32" s="97"/>
      <c r="RKX32" s="97"/>
      <c r="RKY32" s="97"/>
      <c r="RKZ32" s="97"/>
      <c r="RLA32" s="97"/>
      <c r="RLB32" s="97"/>
      <c r="RLC32" s="97"/>
      <c r="RLD32" s="97"/>
      <c r="RLE32" s="97"/>
      <c r="RLF32" s="97"/>
      <c r="RLG32" s="97"/>
      <c r="RLH32" s="97"/>
      <c r="RLI32" s="97"/>
      <c r="RLJ32" s="97"/>
      <c r="RLK32" s="97"/>
      <c r="RLL32" s="97"/>
      <c r="RLM32" s="97"/>
      <c r="RLN32" s="97"/>
      <c r="RLO32" s="97"/>
      <c r="RLP32" s="97"/>
      <c r="RLQ32" s="97"/>
      <c r="RLR32" s="97"/>
      <c r="RLS32" s="97"/>
      <c r="RLT32" s="97"/>
      <c r="RLU32" s="97"/>
      <c r="RLV32" s="97"/>
      <c r="RLW32" s="97"/>
      <c r="RLX32" s="97"/>
      <c r="RLY32" s="97"/>
      <c r="RLZ32" s="97"/>
      <c r="RMA32" s="97"/>
      <c r="RMB32" s="97"/>
      <c r="RMC32" s="97"/>
      <c r="RMD32" s="97"/>
      <c r="RME32" s="97"/>
      <c r="RMF32" s="97"/>
      <c r="RMG32" s="97"/>
      <c r="RMH32" s="97"/>
      <c r="RMI32" s="97"/>
      <c r="RMJ32" s="97"/>
      <c r="RMK32" s="97"/>
      <c r="RML32" s="97"/>
      <c r="RMM32" s="97"/>
      <c r="RMN32" s="97"/>
      <c r="RMO32" s="97"/>
      <c r="RMP32" s="97"/>
      <c r="RMQ32" s="97"/>
      <c r="RMR32" s="97"/>
      <c r="RMS32" s="97"/>
      <c r="RMT32" s="97"/>
      <c r="RMU32" s="97"/>
      <c r="RMV32" s="97"/>
      <c r="RMW32" s="97"/>
      <c r="RMX32" s="97"/>
      <c r="RMY32" s="97"/>
      <c r="RMZ32" s="97"/>
      <c r="RNA32" s="97"/>
      <c r="RNB32" s="97"/>
      <c r="RNC32" s="97"/>
      <c r="RND32" s="97"/>
      <c r="RNE32" s="97"/>
      <c r="RNF32" s="97"/>
      <c r="RNG32" s="97"/>
      <c r="RNH32" s="97"/>
      <c r="RNI32" s="97"/>
      <c r="RNJ32" s="97"/>
      <c r="RNK32" s="97"/>
      <c r="RNL32" s="97"/>
      <c r="RNM32" s="97"/>
      <c r="RNN32" s="97"/>
      <c r="RNO32" s="97"/>
      <c r="RNP32" s="97"/>
      <c r="RNQ32" s="97"/>
      <c r="RNR32" s="97"/>
      <c r="RNS32" s="97"/>
      <c r="RNT32" s="97"/>
      <c r="RNU32" s="97"/>
      <c r="RNV32" s="97"/>
      <c r="RNW32" s="97"/>
      <c r="RNX32" s="97"/>
      <c r="RNY32" s="97"/>
      <c r="RNZ32" s="97"/>
      <c r="ROA32" s="97"/>
      <c r="ROB32" s="97"/>
      <c r="ROC32" s="97"/>
      <c r="ROD32" s="97"/>
      <c r="ROE32" s="97"/>
      <c r="ROF32" s="97"/>
      <c r="ROG32" s="97"/>
      <c r="ROH32" s="97"/>
      <c r="ROI32" s="97"/>
      <c r="ROJ32" s="97"/>
      <c r="ROK32" s="97"/>
      <c r="ROL32" s="97"/>
      <c r="ROM32" s="97"/>
      <c r="RON32" s="97"/>
      <c r="ROO32" s="97"/>
      <c r="ROP32" s="97"/>
      <c r="ROQ32" s="97"/>
      <c r="ROR32" s="97"/>
      <c r="ROS32" s="97"/>
      <c r="ROT32" s="97"/>
      <c r="ROU32" s="97"/>
      <c r="ROV32" s="97"/>
      <c r="ROW32" s="97"/>
      <c r="ROX32" s="97"/>
      <c r="ROY32" s="97"/>
      <c r="ROZ32" s="97"/>
      <c r="RPA32" s="97"/>
      <c r="RPB32" s="97"/>
      <c r="RPC32" s="97"/>
      <c r="RPD32" s="97"/>
      <c r="RPE32" s="97"/>
      <c r="RPF32" s="97"/>
      <c r="RPG32" s="97"/>
      <c r="RPH32" s="97"/>
      <c r="RPI32" s="97"/>
      <c r="RPJ32" s="97"/>
      <c r="RPK32" s="97"/>
      <c r="RPL32" s="97"/>
      <c r="RPM32" s="97"/>
      <c r="RPN32" s="97"/>
      <c r="RPO32" s="97"/>
      <c r="RPP32" s="97"/>
      <c r="RPQ32" s="97"/>
      <c r="RPR32" s="97"/>
      <c r="RPS32" s="97"/>
      <c r="RPT32" s="97"/>
      <c r="RPU32" s="97"/>
      <c r="RPV32" s="97"/>
      <c r="RPW32" s="97"/>
      <c r="RPX32" s="97"/>
      <c r="RPY32" s="97"/>
      <c r="RPZ32" s="97"/>
      <c r="RQA32" s="97"/>
      <c r="RQB32" s="97"/>
      <c r="RQC32" s="97"/>
      <c r="RQD32" s="97"/>
      <c r="RQE32" s="97"/>
      <c r="RQF32" s="97"/>
      <c r="RQG32" s="97"/>
      <c r="RQH32" s="97"/>
      <c r="RQI32" s="97"/>
      <c r="RQJ32" s="97"/>
      <c r="RQK32" s="97"/>
      <c r="RQL32" s="97"/>
      <c r="RQM32" s="97"/>
      <c r="RQN32" s="97"/>
      <c r="RQO32" s="97"/>
      <c r="RQP32" s="97"/>
      <c r="RQQ32" s="97"/>
      <c r="RQR32" s="97"/>
      <c r="RQS32" s="97"/>
      <c r="RQT32" s="97"/>
      <c r="RQU32" s="97"/>
      <c r="RQV32" s="97"/>
      <c r="RQW32" s="97"/>
      <c r="RQX32" s="97"/>
      <c r="RQY32" s="97"/>
      <c r="RQZ32" s="97"/>
      <c r="RRA32" s="97"/>
      <c r="RRB32" s="97"/>
      <c r="RRC32" s="97"/>
      <c r="RRD32" s="97"/>
      <c r="RRE32" s="97"/>
      <c r="RRF32" s="97"/>
      <c r="RRG32" s="97"/>
      <c r="RRH32" s="97"/>
      <c r="RRI32" s="97"/>
      <c r="RRJ32" s="97"/>
      <c r="RRK32" s="97"/>
      <c r="RRL32" s="97"/>
      <c r="RRM32" s="97"/>
      <c r="RRN32" s="97"/>
      <c r="RRO32" s="97"/>
      <c r="RRP32" s="97"/>
      <c r="RRQ32" s="97"/>
      <c r="RRR32" s="97"/>
      <c r="RRS32" s="97"/>
      <c r="RRT32" s="97"/>
      <c r="RRU32" s="97"/>
      <c r="RRV32" s="97"/>
      <c r="RRW32" s="97"/>
      <c r="RRX32" s="97"/>
      <c r="RRY32" s="97"/>
      <c r="RRZ32" s="97"/>
      <c r="RSA32" s="97"/>
      <c r="RSB32" s="97"/>
      <c r="RSC32" s="97"/>
      <c r="RSD32" s="97"/>
      <c r="RSE32" s="97"/>
      <c r="RSF32" s="97"/>
      <c r="RSG32" s="97"/>
      <c r="RSH32" s="97"/>
      <c r="RSI32" s="97"/>
      <c r="RSJ32" s="97"/>
      <c r="RSK32" s="97"/>
      <c r="RSL32" s="97"/>
      <c r="RSM32" s="97"/>
      <c r="RSN32" s="97"/>
      <c r="RSO32" s="97"/>
      <c r="RSP32" s="97"/>
      <c r="RSQ32" s="97"/>
      <c r="RSR32" s="97"/>
      <c r="RSS32" s="97"/>
      <c r="RST32" s="97"/>
      <c r="RSU32" s="97"/>
      <c r="RSV32" s="97"/>
      <c r="RSW32" s="97"/>
      <c r="RSX32" s="97"/>
      <c r="RSY32" s="97"/>
      <c r="RSZ32" s="97"/>
      <c r="RTA32" s="97"/>
      <c r="RTB32" s="97"/>
      <c r="RTC32" s="97"/>
      <c r="RTD32" s="97"/>
      <c r="RTE32" s="97"/>
      <c r="RTF32" s="97"/>
      <c r="RTG32" s="97"/>
      <c r="RTH32" s="97"/>
      <c r="RTI32" s="97"/>
      <c r="RTJ32" s="97"/>
      <c r="RTK32" s="97"/>
      <c r="RTL32" s="97"/>
      <c r="RTM32" s="97"/>
      <c r="RTN32" s="97"/>
      <c r="RTO32" s="97"/>
      <c r="RTP32" s="97"/>
      <c r="RTQ32" s="97"/>
      <c r="RTR32" s="97"/>
      <c r="RTS32" s="97"/>
      <c r="RTT32" s="97"/>
      <c r="RTU32" s="97"/>
      <c r="RTV32" s="97"/>
      <c r="RTW32" s="97"/>
      <c r="RTX32" s="97"/>
      <c r="RTY32" s="97"/>
      <c r="RTZ32" s="97"/>
      <c r="RUA32" s="97"/>
      <c r="RUB32" s="97"/>
      <c r="RUC32" s="97"/>
      <c r="RUD32" s="97"/>
      <c r="RUE32" s="97"/>
      <c r="RUF32" s="97"/>
      <c r="RUG32" s="97"/>
      <c r="RUH32" s="97"/>
      <c r="RUI32" s="97"/>
      <c r="RUJ32" s="97"/>
      <c r="RUK32" s="97"/>
      <c r="RUL32" s="97"/>
      <c r="RUM32" s="97"/>
      <c r="RUN32" s="97"/>
      <c r="RUO32" s="97"/>
      <c r="RUP32" s="97"/>
      <c r="RUQ32" s="97"/>
      <c r="RUR32" s="97"/>
      <c r="RUS32" s="97"/>
      <c r="RUT32" s="97"/>
      <c r="RUU32" s="97"/>
      <c r="RUV32" s="97"/>
      <c r="RUW32" s="97"/>
      <c r="RUX32" s="97"/>
      <c r="RUY32" s="97"/>
      <c r="RUZ32" s="97"/>
      <c r="RVA32" s="97"/>
      <c r="RVB32" s="97"/>
      <c r="RVC32" s="97"/>
      <c r="RVD32" s="97"/>
      <c r="RVE32" s="97"/>
      <c r="RVF32" s="97"/>
      <c r="RVG32" s="97"/>
      <c r="RVH32" s="97"/>
      <c r="RVI32" s="97"/>
      <c r="RVJ32" s="97"/>
      <c r="RVK32" s="97"/>
      <c r="RVL32" s="97"/>
      <c r="RVM32" s="97"/>
      <c r="RVN32" s="97"/>
      <c r="RVO32" s="97"/>
      <c r="RVP32" s="97"/>
      <c r="RVQ32" s="97"/>
      <c r="RVR32" s="97"/>
      <c r="RVS32" s="97"/>
      <c r="RVT32" s="97"/>
      <c r="RVU32" s="97"/>
      <c r="RVV32" s="97"/>
      <c r="RVW32" s="97"/>
      <c r="RVX32" s="97"/>
      <c r="RVY32" s="97"/>
      <c r="RVZ32" s="97"/>
      <c r="RWA32" s="97"/>
      <c r="RWB32" s="97"/>
      <c r="RWC32" s="97"/>
      <c r="RWD32" s="97"/>
      <c r="RWE32" s="97"/>
      <c r="RWF32" s="97"/>
      <c r="RWG32" s="97"/>
      <c r="RWH32" s="97"/>
      <c r="RWI32" s="97"/>
      <c r="RWJ32" s="97"/>
      <c r="RWK32" s="97"/>
      <c r="RWL32" s="97"/>
      <c r="RWM32" s="97"/>
      <c r="RWN32" s="97"/>
      <c r="RWO32" s="97"/>
      <c r="RWP32" s="97"/>
      <c r="RWQ32" s="97"/>
      <c r="RWR32" s="97"/>
      <c r="RWS32" s="97"/>
      <c r="RWT32" s="97"/>
      <c r="RWU32" s="97"/>
      <c r="RWV32" s="97"/>
      <c r="RWW32" s="97"/>
      <c r="RWX32" s="97"/>
      <c r="RWY32" s="97"/>
      <c r="RWZ32" s="97"/>
      <c r="RXA32" s="97"/>
      <c r="RXB32" s="97"/>
      <c r="RXC32" s="97"/>
      <c r="RXD32" s="97"/>
      <c r="RXE32" s="97"/>
      <c r="RXF32" s="97"/>
      <c r="RXG32" s="97"/>
      <c r="RXH32" s="97"/>
      <c r="RXI32" s="97"/>
      <c r="RXJ32" s="97"/>
      <c r="RXK32" s="97"/>
      <c r="RXL32" s="97"/>
      <c r="RXM32" s="97"/>
      <c r="RXN32" s="97"/>
      <c r="RXO32" s="97"/>
      <c r="RXP32" s="97"/>
      <c r="RXQ32" s="97"/>
      <c r="RXR32" s="97"/>
      <c r="RXS32" s="97"/>
      <c r="RXT32" s="97"/>
      <c r="RXU32" s="97"/>
      <c r="RXV32" s="97"/>
      <c r="RXW32" s="97"/>
      <c r="RXX32" s="97"/>
      <c r="RXY32" s="97"/>
      <c r="RXZ32" s="97"/>
      <c r="RYA32" s="97"/>
      <c r="RYB32" s="97"/>
      <c r="RYC32" s="97"/>
      <c r="RYD32" s="97"/>
      <c r="RYE32" s="97"/>
      <c r="RYF32" s="97"/>
      <c r="RYG32" s="97"/>
      <c r="RYH32" s="97"/>
      <c r="RYI32" s="97"/>
      <c r="RYJ32" s="97"/>
      <c r="RYK32" s="97"/>
      <c r="RYL32" s="97"/>
      <c r="RYM32" s="97"/>
      <c r="RYN32" s="97"/>
      <c r="RYO32" s="97"/>
      <c r="RYP32" s="97"/>
      <c r="RYQ32" s="97"/>
      <c r="RYR32" s="97"/>
      <c r="RYS32" s="97"/>
      <c r="RYT32" s="97"/>
      <c r="RYU32" s="97"/>
      <c r="RYV32" s="97"/>
      <c r="RYW32" s="97"/>
      <c r="RYX32" s="97"/>
      <c r="RYY32" s="97"/>
      <c r="RYZ32" s="97"/>
      <c r="RZA32" s="97"/>
      <c r="RZB32" s="97"/>
      <c r="RZC32" s="97"/>
      <c r="RZD32" s="97"/>
      <c r="RZE32" s="97"/>
      <c r="RZF32" s="97"/>
      <c r="RZG32" s="97"/>
      <c r="RZH32" s="97"/>
      <c r="RZI32" s="97"/>
      <c r="RZJ32" s="97"/>
      <c r="RZK32" s="97"/>
      <c r="RZL32" s="97"/>
      <c r="RZM32" s="97"/>
      <c r="RZN32" s="97"/>
      <c r="RZO32" s="97"/>
      <c r="RZP32" s="97"/>
      <c r="RZQ32" s="97"/>
      <c r="RZR32" s="97"/>
      <c r="RZS32" s="97"/>
      <c r="RZT32" s="97"/>
      <c r="RZU32" s="97"/>
      <c r="RZV32" s="97"/>
      <c r="RZW32" s="97"/>
      <c r="RZX32" s="97"/>
      <c r="RZY32" s="97"/>
      <c r="RZZ32" s="97"/>
      <c r="SAA32" s="97"/>
      <c r="SAB32" s="97"/>
      <c r="SAC32" s="97"/>
      <c r="SAD32" s="97"/>
      <c r="SAE32" s="97"/>
      <c r="SAF32" s="97"/>
      <c r="SAG32" s="97"/>
      <c r="SAH32" s="97"/>
      <c r="SAI32" s="97"/>
      <c r="SAJ32" s="97"/>
      <c r="SAK32" s="97"/>
      <c r="SAL32" s="97"/>
      <c r="SAM32" s="97"/>
      <c r="SAN32" s="97"/>
      <c r="SAO32" s="97"/>
      <c r="SAP32" s="97"/>
      <c r="SAQ32" s="97"/>
      <c r="SAR32" s="97"/>
      <c r="SAS32" s="97"/>
      <c r="SAT32" s="97"/>
      <c r="SAU32" s="97"/>
      <c r="SAV32" s="97"/>
      <c r="SAW32" s="97"/>
      <c r="SAX32" s="97"/>
      <c r="SAY32" s="97"/>
      <c r="SAZ32" s="97"/>
      <c r="SBA32" s="97"/>
      <c r="SBB32" s="97"/>
      <c r="SBC32" s="97"/>
      <c r="SBD32" s="97"/>
      <c r="SBE32" s="97"/>
      <c r="SBF32" s="97"/>
      <c r="SBG32" s="97"/>
      <c r="SBH32" s="97"/>
      <c r="SBI32" s="97"/>
      <c r="SBJ32" s="97"/>
      <c r="SBK32" s="97"/>
      <c r="SBL32" s="97"/>
      <c r="SBM32" s="97"/>
      <c r="SBN32" s="97"/>
      <c r="SBO32" s="97"/>
      <c r="SBP32" s="97"/>
      <c r="SBQ32" s="97"/>
      <c r="SBR32" s="97"/>
      <c r="SBS32" s="97"/>
      <c r="SBT32" s="97"/>
      <c r="SBU32" s="97"/>
      <c r="SBV32" s="97"/>
      <c r="SBW32" s="97"/>
      <c r="SBX32" s="97"/>
      <c r="SBY32" s="97"/>
      <c r="SBZ32" s="97"/>
      <c r="SCA32" s="97"/>
      <c r="SCB32" s="97"/>
      <c r="SCC32" s="97"/>
      <c r="SCD32" s="97"/>
      <c r="SCE32" s="97"/>
      <c r="SCF32" s="97"/>
      <c r="SCG32" s="97"/>
      <c r="SCH32" s="97"/>
      <c r="SCI32" s="97"/>
      <c r="SCJ32" s="97"/>
      <c r="SCK32" s="97"/>
      <c r="SCL32" s="97"/>
      <c r="SCM32" s="97"/>
      <c r="SCN32" s="97"/>
      <c r="SCO32" s="97"/>
      <c r="SCP32" s="97"/>
      <c r="SCQ32" s="97"/>
      <c r="SCR32" s="97"/>
      <c r="SCS32" s="97"/>
      <c r="SCT32" s="97"/>
      <c r="SCU32" s="97"/>
      <c r="SCV32" s="97"/>
      <c r="SCW32" s="97"/>
      <c r="SCX32" s="97"/>
      <c r="SCY32" s="97"/>
      <c r="SCZ32" s="97"/>
      <c r="SDA32" s="97"/>
      <c r="SDB32" s="97"/>
      <c r="SDC32" s="97"/>
      <c r="SDD32" s="97"/>
      <c r="SDE32" s="97"/>
      <c r="SDF32" s="97"/>
      <c r="SDG32" s="97"/>
      <c r="SDH32" s="97"/>
      <c r="SDI32" s="97"/>
      <c r="SDJ32" s="97"/>
      <c r="SDK32" s="97"/>
      <c r="SDL32" s="97"/>
      <c r="SDM32" s="97"/>
      <c r="SDN32" s="97"/>
      <c r="SDO32" s="97"/>
      <c r="SDP32" s="97"/>
      <c r="SDQ32" s="97"/>
      <c r="SDR32" s="97"/>
      <c r="SDS32" s="97"/>
      <c r="SDT32" s="97"/>
      <c r="SDU32" s="97"/>
      <c r="SDV32" s="97"/>
      <c r="SDW32" s="97"/>
      <c r="SDX32" s="97"/>
      <c r="SDY32" s="97"/>
      <c r="SDZ32" s="97"/>
      <c r="SEA32" s="97"/>
      <c r="SEB32" s="97"/>
      <c r="SEC32" s="97"/>
      <c r="SED32" s="97"/>
      <c r="SEE32" s="97"/>
      <c r="SEF32" s="97"/>
      <c r="SEG32" s="97"/>
      <c r="SEH32" s="97"/>
      <c r="SEI32" s="97"/>
      <c r="SEJ32" s="97"/>
      <c r="SEK32" s="97"/>
      <c r="SEL32" s="97"/>
      <c r="SEM32" s="97"/>
      <c r="SEN32" s="97"/>
      <c r="SEO32" s="97"/>
      <c r="SEP32" s="97"/>
      <c r="SEQ32" s="97"/>
      <c r="SER32" s="97"/>
      <c r="SES32" s="97"/>
      <c r="SET32" s="97"/>
      <c r="SEU32" s="97"/>
      <c r="SEV32" s="97"/>
      <c r="SEW32" s="97"/>
      <c r="SEX32" s="97"/>
      <c r="SEY32" s="97"/>
      <c r="SEZ32" s="97"/>
      <c r="SFA32" s="97"/>
      <c r="SFB32" s="97"/>
      <c r="SFC32" s="97"/>
      <c r="SFD32" s="97"/>
      <c r="SFE32" s="97"/>
      <c r="SFF32" s="97"/>
      <c r="SFG32" s="97"/>
      <c r="SFH32" s="97"/>
      <c r="SFI32" s="97"/>
      <c r="SFJ32" s="97"/>
      <c r="SFK32" s="97"/>
      <c r="SFL32" s="97"/>
      <c r="SFM32" s="97"/>
      <c r="SFN32" s="97"/>
      <c r="SFO32" s="97"/>
      <c r="SFP32" s="97"/>
      <c r="SFQ32" s="97"/>
      <c r="SFR32" s="97"/>
      <c r="SFS32" s="97"/>
      <c r="SFT32" s="97"/>
      <c r="SFU32" s="97"/>
      <c r="SFV32" s="97"/>
      <c r="SFW32" s="97"/>
      <c r="SFX32" s="97"/>
      <c r="SFY32" s="97"/>
      <c r="SFZ32" s="97"/>
      <c r="SGA32" s="97"/>
      <c r="SGB32" s="97"/>
      <c r="SGC32" s="97"/>
      <c r="SGD32" s="97"/>
      <c r="SGE32" s="97"/>
      <c r="SGF32" s="97"/>
      <c r="SGG32" s="97"/>
      <c r="SGH32" s="97"/>
      <c r="SGI32" s="97"/>
      <c r="SGJ32" s="97"/>
      <c r="SGK32" s="97"/>
      <c r="SGL32" s="97"/>
      <c r="SGM32" s="97"/>
      <c r="SGN32" s="97"/>
      <c r="SGO32" s="97"/>
      <c r="SGP32" s="97"/>
      <c r="SGQ32" s="97"/>
      <c r="SGR32" s="97"/>
      <c r="SGS32" s="97"/>
      <c r="SGT32" s="97"/>
      <c r="SGU32" s="97"/>
      <c r="SGV32" s="97"/>
      <c r="SGW32" s="97"/>
      <c r="SGX32" s="97"/>
      <c r="SGY32" s="97"/>
      <c r="SGZ32" s="97"/>
      <c r="SHA32" s="97"/>
      <c r="SHB32" s="97"/>
      <c r="SHC32" s="97"/>
      <c r="SHD32" s="97"/>
      <c r="SHE32" s="97"/>
      <c r="SHF32" s="97"/>
      <c r="SHG32" s="97"/>
      <c r="SHH32" s="97"/>
      <c r="SHI32" s="97"/>
      <c r="SHJ32" s="97"/>
      <c r="SHK32" s="97"/>
      <c r="SHL32" s="97"/>
      <c r="SHM32" s="97"/>
      <c r="SHN32" s="97"/>
      <c r="SHO32" s="97"/>
      <c r="SHP32" s="97"/>
      <c r="SHQ32" s="97"/>
      <c r="SHR32" s="97"/>
      <c r="SHS32" s="97"/>
      <c r="SHT32" s="97"/>
      <c r="SHU32" s="97"/>
      <c r="SHV32" s="97"/>
      <c r="SHW32" s="97"/>
      <c r="SHX32" s="97"/>
      <c r="SHY32" s="97"/>
      <c r="SHZ32" s="97"/>
      <c r="SIA32" s="97"/>
      <c r="SIB32" s="97"/>
      <c r="SIC32" s="97"/>
      <c r="SID32" s="97"/>
      <c r="SIE32" s="97"/>
      <c r="SIF32" s="97"/>
      <c r="SIG32" s="97"/>
      <c r="SIH32" s="97"/>
      <c r="SII32" s="97"/>
      <c r="SIJ32" s="97"/>
      <c r="SIK32" s="97"/>
      <c r="SIL32" s="97"/>
      <c r="SIM32" s="97"/>
      <c r="SIN32" s="97"/>
      <c r="SIO32" s="97"/>
      <c r="SIP32" s="97"/>
      <c r="SIQ32" s="97"/>
      <c r="SIR32" s="97"/>
      <c r="SIS32" s="97"/>
      <c r="SIT32" s="97"/>
      <c r="SIU32" s="97"/>
      <c r="SIV32" s="97"/>
      <c r="SIW32" s="97"/>
      <c r="SIX32" s="97"/>
      <c r="SIY32" s="97"/>
      <c r="SIZ32" s="97"/>
      <c r="SJA32" s="97"/>
      <c r="SJB32" s="97"/>
      <c r="SJC32" s="97"/>
      <c r="SJD32" s="97"/>
      <c r="SJE32" s="97"/>
      <c r="SJF32" s="97"/>
      <c r="SJG32" s="97"/>
      <c r="SJH32" s="97"/>
      <c r="SJI32" s="97"/>
      <c r="SJJ32" s="97"/>
      <c r="SJK32" s="97"/>
      <c r="SJL32" s="97"/>
      <c r="SJM32" s="97"/>
      <c r="SJN32" s="97"/>
      <c r="SJO32" s="97"/>
      <c r="SJP32" s="97"/>
      <c r="SJQ32" s="97"/>
      <c r="SJR32" s="97"/>
      <c r="SJS32" s="97"/>
      <c r="SJT32" s="97"/>
      <c r="SJU32" s="97"/>
      <c r="SJV32" s="97"/>
      <c r="SJW32" s="97"/>
      <c r="SJX32" s="97"/>
      <c r="SJY32" s="97"/>
      <c r="SJZ32" s="97"/>
      <c r="SKA32" s="97"/>
      <c r="SKB32" s="97"/>
      <c r="SKC32" s="97"/>
      <c r="SKD32" s="97"/>
      <c r="SKE32" s="97"/>
      <c r="SKF32" s="97"/>
      <c r="SKG32" s="97"/>
      <c r="SKH32" s="97"/>
      <c r="SKI32" s="97"/>
      <c r="SKJ32" s="97"/>
      <c r="SKK32" s="97"/>
      <c r="SKL32" s="97"/>
      <c r="SKM32" s="97"/>
      <c r="SKN32" s="97"/>
      <c r="SKO32" s="97"/>
      <c r="SKP32" s="97"/>
      <c r="SKQ32" s="97"/>
      <c r="SKR32" s="97"/>
      <c r="SKS32" s="97"/>
      <c r="SKT32" s="97"/>
      <c r="SKU32" s="97"/>
      <c r="SKV32" s="97"/>
      <c r="SKW32" s="97"/>
      <c r="SKX32" s="97"/>
      <c r="SKY32" s="97"/>
      <c r="SKZ32" s="97"/>
      <c r="SLA32" s="97"/>
      <c r="SLB32" s="97"/>
      <c r="SLC32" s="97"/>
      <c r="SLD32" s="97"/>
      <c r="SLE32" s="97"/>
      <c r="SLF32" s="97"/>
      <c r="SLG32" s="97"/>
      <c r="SLH32" s="97"/>
      <c r="SLI32" s="97"/>
      <c r="SLJ32" s="97"/>
      <c r="SLK32" s="97"/>
      <c r="SLL32" s="97"/>
      <c r="SLM32" s="97"/>
      <c r="SLN32" s="97"/>
      <c r="SLO32" s="97"/>
      <c r="SLP32" s="97"/>
      <c r="SLQ32" s="97"/>
      <c r="SLR32" s="97"/>
      <c r="SLS32" s="97"/>
      <c r="SLT32" s="97"/>
      <c r="SLU32" s="97"/>
      <c r="SLV32" s="97"/>
      <c r="SLW32" s="97"/>
      <c r="SLX32" s="97"/>
      <c r="SLY32" s="97"/>
      <c r="SLZ32" s="97"/>
      <c r="SMA32" s="97"/>
      <c r="SMB32" s="97"/>
      <c r="SMC32" s="97"/>
      <c r="SMD32" s="97"/>
      <c r="SME32" s="97"/>
      <c r="SMF32" s="97"/>
      <c r="SMG32" s="97"/>
      <c r="SMH32" s="97"/>
      <c r="SMI32" s="97"/>
      <c r="SMJ32" s="97"/>
      <c r="SMK32" s="97"/>
      <c r="SML32" s="97"/>
      <c r="SMM32" s="97"/>
      <c r="SMN32" s="97"/>
      <c r="SMO32" s="97"/>
      <c r="SMP32" s="97"/>
      <c r="SMQ32" s="97"/>
      <c r="SMR32" s="97"/>
      <c r="SMS32" s="97"/>
      <c r="SMT32" s="97"/>
      <c r="SMU32" s="97"/>
      <c r="SMV32" s="97"/>
      <c r="SMW32" s="97"/>
      <c r="SMX32" s="97"/>
      <c r="SMY32" s="97"/>
      <c r="SMZ32" s="97"/>
      <c r="SNA32" s="97"/>
      <c r="SNB32" s="97"/>
      <c r="SNC32" s="97"/>
      <c r="SND32" s="97"/>
      <c r="SNE32" s="97"/>
      <c r="SNF32" s="97"/>
      <c r="SNG32" s="97"/>
      <c r="SNH32" s="97"/>
      <c r="SNI32" s="97"/>
      <c r="SNJ32" s="97"/>
      <c r="SNK32" s="97"/>
      <c r="SNL32" s="97"/>
      <c r="SNM32" s="97"/>
      <c r="SNN32" s="97"/>
      <c r="SNO32" s="97"/>
      <c r="SNP32" s="97"/>
      <c r="SNQ32" s="97"/>
      <c r="SNR32" s="97"/>
      <c r="SNS32" s="97"/>
      <c r="SNT32" s="97"/>
      <c r="SNU32" s="97"/>
      <c r="SNV32" s="97"/>
      <c r="SNW32" s="97"/>
      <c r="SNX32" s="97"/>
      <c r="SNY32" s="97"/>
      <c r="SNZ32" s="97"/>
      <c r="SOA32" s="97"/>
      <c r="SOB32" s="97"/>
      <c r="SOC32" s="97"/>
      <c r="SOD32" s="97"/>
      <c r="SOE32" s="97"/>
      <c r="SOF32" s="97"/>
      <c r="SOG32" s="97"/>
      <c r="SOH32" s="97"/>
      <c r="SOI32" s="97"/>
      <c r="SOJ32" s="97"/>
      <c r="SOK32" s="97"/>
      <c r="SOL32" s="97"/>
      <c r="SOM32" s="97"/>
      <c r="SON32" s="97"/>
      <c r="SOO32" s="97"/>
      <c r="SOP32" s="97"/>
      <c r="SOQ32" s="97"/>
      <c r="SOR32" s="97"/>
      <c r="SOS32" s="97"/>
      <c r="SOT32" s="97"/>
      <c r="SOU32" s="97"/>
      <c r="SOV32" s="97"/>
      <c r="SOW32" s="97"/>
      <c r="SOX32" s="97"/>
      <c r="SOY32" s="97"/>
      <c r="SOZ32" s="97"/>
      <c r="SPA32" s="97"/>
      <c r="SPB32" s="97"/>
      <c r="SPC32" s="97"/>
      <c r="SPD32" s="97"/>
      <c r="SPE32" s="97"/>
      <c r="SPF32" s="97"/>
      <c r="SPG32" s="97"/>
      <c r="SPH32" s="97"/>
      <c r="SPI32" s="97"/>
      <c r="SPJ32" s="97"/>
      <c r="SPK32" s="97"/>
      <c r="SPL32" s="97"/>
      <c r="SPM32" s="97"/>
      <c r="SPN32" s="97"/>
      <c r="SPO32" s="97"/>
      <c r="SPP32" s="97"/>
      <c r="SPQ32" s="97"/>
      <c r="SPR32" s="97"/>
      <c r="SPS32" s="97"/>
      <c r="SPT32" s="97"/>
      <c r="SPU32" s="97"/>
      <c r="SPV32" s="97"/>
      <c r="SPW32" s="97"/>
      <c r="SPX32" s="97"/>
      <c r="SPY32" s="97"/>
      <c r="SPZ32" s="97"/>
      <c r="SQA32" s="97"/>
      <c r="SQB32" s="97"/>
      <c r="SQC32" s="97"/>
      <c r="SQD32" s="97"/>
      <c r="SQE32" s="97"/>
      <c r="SQF32" s="97"/>
      <c r="SQG32" s="97"/>
      <c r="SQH32" s="97"/>
      <c r="SQI32" s="97"/>
      <c r="SQJ32" s="97"/>
      <c r="SQK32" s="97"/>
      <c r="SQL32" s="97"/>
      <c r="SQM32" s="97"/>
      <c r="SQN32" s="97"/>
      <c r="SQO32" s="97"/>
      <c r="SQP32" s="97"/>
      <c r="SQQ32" s="97"/>
      <c r="SQR32" s="97"/>
      <c r="SQS32" s="97"/>
      <c r="SQT32" s="97"/>
      <c r="SQU32" s="97"/>
      <c r="SQV32" s="97"/>
      <c r="SQW32" s="97"/>
      <c r="SQX32" s="97"/>
      <c r="SQY32" s="97"/>
      <c r="SQZ32" s="97"/>
      <c r="SRA32" s="97"/>
      <c r="SRB32" s="97"/>
      <c r="SRC32" s="97"/>
      <c r="SRD32" s="97"/>
      <c r="SRE32" s="97"/>
      <c r="SRF32" s="97"/>
      <c r="SRG32" s="97"/>
      <c r="SRH32" s="97"/>
      <c r="SRI32" s="97"/>
      <c r="SRJ32" s="97"/>
      <c r="SRK32" s="97"/>
      <c r="SRL32" s="97"/>
      <c r="SRM32" s="97"/>
      <c r="SRN32" s="97"/>
      <c r="SRO32" s="97"/>
      <c r="SRP32" s="97"/>
      <c r="SRQ32" s="97"/>
      <c r="SRR32" s="97"/>
      <c r="SRS32" s="97"/>
      <c r="SRT32" s="97"/>
      <c r="SRU32" s="97"/>
      <c r="SRV32" s="97"/>
      <c r="SRW32" s="97"/>
      <c r="SRX32" s="97"/>
      <c r="SRY32" s="97"/>
      <c r="SRZ32" s="97"/>
      <c r="SSA32" s="97"/>
      <c r="SSB32" s="97"/>
      <c r="SSC32" s="97"/>
      <c r="SSD32" s="97"/>
      <c r="SSE32" s="97"/>
      <c r="SSF32" s="97"/>
      <c r="SSG32" s="97"/>
      <c r="SSH32" s="97"/>
      <c r="SSI32" s="97"/>
      <c r="SSJ32" s="97"/>
      <c r="SSK32" s="97"/>
      <c r="SSL32" s="97"/>
      <c r="SSM32" s="97"/>
      <c r="SSN32" s="97"/>
      <c r="SSO32" s="97"/>
      <c r="SSP32" s="97"/>
      <c r="SSQ32" s="97"/>
      <c r="SSR32" s="97"/>
      <c r="SSS32" s="97"/>
      <c r="SST32" s="97"/>
      <c r="SSU32" s="97"/>
      <c r="SSV32" s="97"/>
      <c r="SSW32" s="97"/>
      <c r="SSX32" s="97"/>
      <c r="SSY32" s="97"/>
      <c r="SSZ32" s="97"/>
      <c r="STA32" s="97"/>
      <c r="STB32" s="97"/>
      <c r="STC32" s="97"/>
      <c r="STD32" s="97"/>
      <c r="STE32" s="97"/>
      <c r="STF32" s="97"/>
      <c r="STG32" s="97"/>
      <c r="STH32" s="97"/>
      <c r="STI32" s="97"/>
      <c r="STJ32" s="97"/>
      <c r="STK32" s="97"/>
      <c r="STL32" s="97"/>
      <c r="STM32" s="97"/>
      <c r="STN32" s="97"/>
      <c r="STO32" s="97"/>
      <c r="STP32" s="97"/>
      <c r="STQ32" s="97"/>
      <c r="STR32" s="97"/>
      <c r="STS32" s="97"/>
      <c r="STT32" s="97"/>
      <c r="STU32" s="97"/>
      <c r="STV32" s="97"/>
      <c r="STW32" s="97"/>
      <c r="STX32" s="97"/>
      <c r="STY32" s="97"/>
      <c r="STZ32" s="97"/>
      <c r="SUA32" s="97"/>
      <c r="SUB32" s="97"/>
      <c r="SUC32" s="97"/>
      <c r="SUD32" s="97"/>
      <c r="SUE32" s="97"/>
      <c r="SUF32" s="97"/>
      <c r="SUG32" s="97"/>
      <c r="SUH32" s="97"/>
      <c r="SUI32" s="97"/>
      <c r="SUJ32" s="97"/>
      <c r="SUK32" s="97"/>
      <c r="SUL32" s="97"/>
      <c r="SUM32" s="97"/>
      <c r="SUN32" s="97"/>
      <c r="SUO32" s="97"/>
      <c r="SUP32" s="97"/>
      <c r="SUQ32" s="97"/>
      <c r="SUR32" s="97"/>
      <c r="SUS32" s="97"/>
      <c r="SUT32" s="97"/>
      <c r="SUU32" s="97"/>
      <c r="SUV32" s="97"/>
      <c r="SUW32" s="97"/>
      <c r="SUX32" s="97"/>
      <c r="SUY32" s="97"/>
      <c r="SUZ32" s="97"/>
      <c r="SVA32" s="97"/>
      <c r="SVB32" s="97"/>
      <c r="SVC32" s="97"/>
      <c r="SVD32" s="97"/>
      <c r="SVE32" s="97"/>
      <c r="SVF32" s="97"/>
      <c r="SVG32" s="97"/>
      <c r="SVH32" s="97"/>
      <c r="SVI32" s="97"/>
      <c r="SVJ32" s="97"/>
      <c r="SVK32" s="97"/>
      <c r="SVL32" s="97"/>
      <c r="SVM32" s="97"/>
      <c r="SVN32" s="97"/>
      <c r="SVO32" s="97"/>
      <c r="SVP32" s="97"/>
      <c r="SVQ32" s="97"/>
      <c r="SVR32" s="97"/>
      <c r="SVS32" s="97"/>
      <c r="SVT32" s="97"/>
      <c r="SVU32" s="97"/>
      <c r="SVV32" s="97"/>
      <c r="SVW32" s="97"/>
      <c r="SVX32" s="97"/>
      <c r="SVY32" s="97"/>
      <c r="SVZ32" s="97"/>
      <c r="SWA32" s="97"/>
      <c r="SWB32" s="97"/>
      <c r="SWC32" s="97"/>
      <c r="SWD32" s="97"/>
      <c r="SWE32" s="97"/>
      <c r="SWF32" s="97"/>
      <c r="SWG32" s="97"/>
      <c r="SWH32" s="97"/>
      <c r="SWI32" s="97"/>
      <c r="SWJ32" s="97"/>
      <c r="SWK32" s="97"/>
      <c r="SWL32" s="97"/>
      <c r="SWM32" s="97"/>
      <c r="SWN32" s="97"/>
      <c r="SWO32" s="97"/>
      <c r="SWP32" s="97"/>
      <c r="SWQ32" s="97"/>
      <c r="SWR32" s="97"/>
      <c r="SWS32" s="97"/>
      <c r="SWT32" s="97"/>
      <c r="SWU32" s="97"/>
      <c r="SWV32" s="97"/>
      <c r="SWW32" s="97"/>
      <c r="SWX32" s="97"/>
      <c r="SWY32" s="97"/>
      <c r="SWZ32" s="97"/>
      <c r="SXA32" s="97"/>
      <c r="SXB32" s="97"/>
      <c r="SXC32" s="97"/>
      <c r="SXD32" s="97"/>
      <c r="SXE32" s="97"/>
      <c r="SXF32" s="97"/>
      <c r="SXG32" s="97"/>
      <c r="SXH32" s="97"/>
      <c r="SXI32" s="97"/>
      <c r="SXJ32" s="97"/>
      <c r="SXK32" s="97"/>
      <c r="SXL32" s="97"/>
      <c r="SXM32" s="97"/>
      <c r="SXN32" s="97"/>
      <c r="SXO32" s="97"/>
      <c r="SXP32" s="97"/>
      <c r="SXQ32" s="97"/>
      <c r="SXR32" s="97"/>
      <c r="SXS32" s="97"/>
      <c r="SXT32" s="97"/>
      <c r="SXU32" s="97"/>
      <c r="SXV32" s="97"/>
      <c r="SXW32" s="97"/>
      <c r="SXX32" s="97"/>
      <c r="SXY32" s="97"/>
      <c r="SXZ32" s="97"/>
      <c r="SYA32" s="97"/>
      <c r="SYB32" s="97"/>
      <c r="SYC32" s="97"/>
      <c r="SYD32" s="97"/>
      <c r="SYE32" s="97"/>
      <c r="SYF32" s="97"/>
      <c r="SYG32" s="97"/>
      <c r="SYH32" s="97"/>
      <c r="SYI32" s="97"/>
      <c r="SYJ32" s="97"/>
      <c r="SYK32" s="97"/>
      <c r="SYL32" s="97"/>
      <c r="SYM32" s="97"/>
      <c r="SYN32" s="97"/>
      <c r="SYO32" s="97"/>
      <c r="SYP32" s="97"/>
      <c r="SYQ32" s="97"/>
      <c r="SYR32" s="97"/>
      <c r="SYS32" s="97"/>
      <c r="SYT32" s="97"/>
      <c r="SYU32" s="97"/>
      <c r="SYV32" s="97"/>
      <c r="SYW32" s="97"/>
      <c r="SYX32" s="97"/>
      <c r="SYY32" s="97"/>
      <c r="SYZ32" s="97"/>
      <c r="SZA32" s="97"/>
      <c r="SZB32" s="97"/>
      <c r="SZC32" s="97"/>
      <c r="SZD32" s="97"/>
      <c r="SZE32" s="97"/>
      <c r="SZF32" s="97"/>
      <c r="SZG32" s="97"/>
      <c r="SZH32" s="97"/>
      <c r="SZI32" s="97"/>
      <c r="SZJ32" s="97"/>
      <c r="SZK32" s="97"/>
      <c r="SZL32" s="97"/>
      <c r="SZM32" s="97"/>
      <c r="SZN32" s="97"/>
      <c r="SZO32" s="97"/>
      <c r="SZP32" s="97"/>
      <c r="SZQ32" s="97"/>
      <c r="SZR32" s="97"/>
      <c r="SZS32" s="97"/>
      <c r="SZT32" s="97"/>
      <c r="SZU32" s="97"/>
      <c r="SZV32" s="97"/>
      <c r="SZW32" s="97"/>
      <c r="SZX32" s="97"/>
      <c r="SZY32" s="97"/>
      <c r="SZZ32" s="97"/>
      <c r="TAA32" s="97"/>
      <c r="TAB32" s="97"/>
      <c r="TAC32" s="97"/>
      <c r="TAD32" s="97"/>
      <c r="TAE32" s="97"/>
      <c r="TAF32" s="97"/>
      <c r="TAG32" s="97"/>
      <c r="TAH32" s="97"/>
      <c r="TAI32" s="97"/>
      <c r="TAJ32" s="97"/>
      <c r="TAK32" s="97"/>
      <c r="TAL32" s="97"/>
      <c r="TAM32" s="97"/>
      <c r="TAN32" s="97"/>
      <c r="TAO32" s="97"/>
      <c r="TAP32" s="97"/>
      <c r="TAQ32" s="97"/>
      <c r="TAR32" s="97"/>
      <c r="TAS32" s="97"/>
      <c r="TAT32" s="97"/>
      <c r="TAU32" s="97"/>
      <c r="TAV32" s="97"/>
      <c r="TAW32" s="97"/>
      <c r="TAX32" s="97"/>
      <c r="TAY32" s="97"/>
      <c r="TAZ32" s="97"/>
      <c r="TBA32" s="97"/>
      <c r="TBB32" s="97"/>
      <c r="TBC32" s="97"/>
      <c r="TBD32" s="97"/>
      <c r="TBE32" s="97"/>
      <c r="TBF32" s="97"/>
      <c r="TBG32" s="97"/>
      <c r="TBH32" s="97"/>
      <c r="TBI32" s="97"/>
      <c r="TBJ32" s="97"/>
      <c r="TBK32" s="97"/>
      <c r="TBL32" s="97"/>
      <c r="TBM32" s="97"/>
      <c r="TBN32" s="97"/>
      <c r="TBO32" s="97"/>
      <c r="TBP32" s="97"/>
      <c r="TBQ32" s="97"/>
      <c r="TBR32" s="97"/>
      <c r="TBS32" s="97"/>
      <c r="TBT32" s="97"/>
      <c r="TBU32" s="97"/>
      <c r="TBV32" s="97"/>
      <c r="TBW32" s="97"/>
      <c r="TBX32" s="97"/>
      <c r="TBY32" s="97"/>
      <c r="TBZ32" s="97"/>
      <c r="TCA32" s="97"/>
      <c r="TCB32" s="97"/>
      <c r="TCC32" s="97"/>
      <c r="TCD32" s="97"/>
      <c r="TCE32" s="97"/>
      <c r="TCF32" s="97"/>
      <c r="TCG32" s="97"/>
      <c r="TCH32" s="97"/>
      <c r="TCI32" s="97"/>
      <c r="TCJ32" s="97"/>
      <c r="TCK32" s="97"/>
      <c r="TCL32" s="97"/>
      <c r="TCM32" s="97"/>
      <c r="TCN32" s="97"/>
      <c r="TCO32" s="97"/>
      <c r="TCP32" s="97"/>
      <c r="TCQ32" s="97"/>
      <c r="TCR32" s="97"/>
      <c r="TCS32" s="97"/>
      <c r="TCT32" s="97"/>
      <c r="TCU32" s="97"/>
      <c r="TCV32" s="97"/>
      <c r="TCW32" s="97"/>
      <c r="TCX32" s="97"/>
      <c r="TCY32" s="97"/>
      <c r="TCZ32" s="97"/>
      <c r="TDA32" s="97"/>
      <c r="TDB32" s="97"/>
      <c r="TDC32" s="97"/>
      <c r="TDD32" s="97"/>
      <c r="TDE32" s="97"/>
      <c r="TDF32" s="97"/>
      <c r="TDG32" s="97"/>
      <c r="TDH32" s="97"/>
      <c r="TDI32" s="97"/>
      <c r="TDJ32" s="97"/>
      <c r="TDK32" s="97"/>
      <c r="TDL32" s="97"/>
      <c r="TDM32" s="97"/>
      <c r="TDN32" s="97"/>
      <c r="TDO32" s="97"/>
      <c r="TDP32" s="97"/>
      <c r="TDQ32" s="97"/>
      <c r="TDR32" s="97"/>
      <c r="TDS32" s="97"/>
      <c r="TDT32" s="97"/>
      <c r="TDU32" s="97"/>
      <c r="TDV32" s="97"/>
      <c r="TDW32" s="97"/>
      <c r="TDX32" s="97"/>
      <c r="TDY32" s="97"/>
      <c r="TDZ32" s="97"/>
      <c r="TEA32" s="97"/>
      <c r="TEB32" s="97"/>
      <c r="TEC32" s="97"/>
      <c r="TED32" s="97"/>
      <c r="TEE32" s="97"/>
      <c r="TEF32" s="97"/>
      <c r="TEG32" s="97"/>
      <c r="TEH32" s="97"/>
      <c r="TEI32" s="97"/>
      <c r="TEJ32" s="97"/>
      <c r="TEK32" s="97"/>
      <c r="TEL32" s="97"/>
      <c r="TEM32" s="97"/>
      <c r="TEN32" s="97"/>
      <c r="TEO32" s="97"/>
      <c r="TEP32" s="97"/>
      <c r="TEQ32" s="97"/>
      <c r="TER32" s="97"/>
      <c r="TES32" s="97"/>
      <c r="TET32" s="97"/>
      <c r="TEU32" s="97"/>
      <c r="TEV32" s="97"/>
      <c r="TEW32" s="97"/>
      <c r="TEX32" s="97"/>
      <c r="TEY32" s="97"/>
      <c r="TEZ32" s="97"/>
      <c r="TFA32" s="97"/>
      <c r="TFB32" s="97"/>
      <c r="TFC32" s="97"/>
      <c r="TFD32" s="97"/>
      <c r="TFE32" s="97"/>
      <c r="TFF32" s="97"/>
      <c r="TFG32" s="97"/>
      <c r="TFH32" s="97"/>
      <c r="TFI32" s="97"/>
      <c r="TFJ32" s="97"/>
      <c r="TFK32" s="97"/>
      <c r="TFL32" s="97"/>
      <c r="TFM32" s="97"/>
      <c r="TFN32" s="97"/>
      <c r="TFO32" s="97"/>
      <c r="TFP32" s="97"/>
      <c r="TFQ32" s="97"/>
      <c r="TFR32" s="97"/>
      <c r="TFS32" s="97"/>
      <c r="TFT32" s="97"/>
      <c r="TFU32" s="97"/>
      <c r="TFV32" s="97"/>
      <c r="TFW32" s="97"/>
      <c r="TFX32" s="97"/>
      <c r="TFY32" s="97"/>
      <c r="TFZ32" s="97"/>
      <c r="TGA32" s="97"/>
      <c r="TGB32" s="97"/>
      <c r="TGC32" s="97"/>
      <c r="TGD32" s="97"/>
      <c r="TGE32" s="97"/>
      <c r="TGF32" s="97"/>
      <c r="TGG32" s="97"/>
      <c r="TGH32" s="97"/>
      <c r="TGI32" s="97"/>
      <c r="TGJ32" s="97"/>
      <c r="TGK32" s="97"/>
      <c r="TGL32" s="97"/>
      <c r="TGM32" s="97"/>
      <c r="TGN32" s="97"/>
      <c r="TGO32" s="97"/>
      <c r="TGP32" s="97"/>
      <c r="TGQ32" s="97"/>
      <c r="TGR32" s="97"/>
      <c r="TGS32" s="97"/>
      <c r="TGT32" s="97"/>
      <c r="TGU32" s="97"/>
      <c r="TGV32" s="97"/>
      <c r="TGW32" s="97"/>
      <c r="TGX32" s="97"/>
      <c r="TGY32" s="97"/>
      <c r="TGZ32" s="97"/>
      <c r="THA32" s="97"/>
      <c r="THB32" s="97"/>
      <c r="THC32" s="97"/>
      <c r="THD32" s="97"/>
      <c r="THE32" s="97"/>
      <c r="THF32" s="97"/>
      <c r="THG32" s="97"/>
      <c r="THH32" s="97"/>
      <c r="THI32" s="97"/>
      <c r="THJ32" s="97"/>
      <c r="THK32" s="97"/>
      <c r="THL32" s="97"/>
      <c r="THM32" s="97"/>
      <c r="THN32" s="97"/>
      <c r="THO32" s="97"/>
      <c r="THP32" s="97"/>
      <c r="THQ32" s="97"/>
      <c r="THR32" s="97"/>
      <c r="THS32" s="97"/>
      <c r="THT32" s="97"/>
      <c r="THU32" s="97"/>
      <c r="THV32" s="97"/>
      <c r="THW32" s="97"/>
      <c r="THX32" s="97"/>
      <c r="THY32" s="97"/>
      <c r="THZ32" s="97"/>
      <c r="TIA32" s="97"/>
      <c r="TIB32" s="97"/>
      <c r="TIC32" s="97"/>
      <c r="TID32" s="97"/>
      <c r="TIE32" s="97"/>
      <c r="TIF32" s="97"/>
      <c r="TIG32" s="97"/>
      <c r="TIH32" s="97"/>
      <c r="TII32" s="97"/>
      <c r="TIJ32" s="97"/>
      <c r="TIK32" s="97"/>
      <c r="TIL32" s="97"/>
      <c r="TIM32" s="97"/>
      <c r="TIN32" s="97"/>
      <c r="TIO32" s="97"/>
      <c r="TIP32" s="97"/>
      <c r="TIQ32" s="97"/>
      <c r="TIR32" s="97"/>
      <c r="TIS32" s="97"/>
      <c r="TIT32" s="97"/>
      <c r="TIU32" s="97"/>
      <c r="TIV32" s="97"/>
      <c r="TIW32" s="97"/>
      <c r="TIX32" s="97"/>
      <c r="TIY32" s="97"/>
      <c r="TIZ32" s="97"/>
      <c r="TJA32" s="97"/>
      <c r="TJB32" s="97"/>
      <c r="TJC32" s="97"/>
      <c r="TJD32" s="97"/>
      <c r="TJE32" s="97"/>
      <c r="TJF32" s="97"/>
      <c r="TJG32" s="97"/>
      <c r="TJH32" s="97"/>
      <c r="TJI32" s="97"/>
      <c r="TJJ32" s="97"/>
      <c r="TJK32" s="97"/>
      <c r="TJL32" s="97"/>
      <c r="TJM32" s="97"/>
      <c r="TJN32" s="97"/>
      <c r="TJO32" s="97"/>
      <c r="TJP32" s="97"/>
      <c r="TJQ32" s="97"/>
      <c r="TJR32" s="97"/>
      <c r="TJS32" s="97"/>
      <c r="TJT32" s="97"/>
      <c r="TJU32" s="97"/>
      <c r="TJV32" s="97"/>
      <c r="TJW32" s="97"/>
      <c r="TJX32" s="97"/>
      <c r="TJY32" s="97"/>
      <c r="TJZ32" s="97"/>
      <c r="TKA32" s="97"/>
      <c r="TKB32" s="97"/>
      <c r="TKC32" s="97"/>
      <c r="TKD32" s="97"/>
      <c r="TKE32" s="97"/>
      <c r="TKF32" s="97"/>
      <c r="TKG32" s="97"/>
      <c r="TKH32" s="97"/>
      <c r="TKI32" s="97"/>
      <c r="TKJ32" s="97"/>
      <c r="TKK32" s="97"/>
      <c r="TKL32" s="97"/>
      <c r="TKM32" s="97"/>
      <c r="TKN32" s="97"/>
      <c r="TKO32" s="97"/>
      <c r="TKP32" s="97"/>
      <c r="TKQ32" s="97"/>
      <c r="TKR32" s="97"/>
      <c r="TKS32" s="97"/>
      <c r="TKT32" s="97"/>
      <c r="TKU32" s="97"/>
      <c r="TKV32" s="97"/>
      <c r="TKW32" s="97"/>
      <c r="TKX32" s="97"/>
      <c r="TKY32" s="97"/>
      <c r="TKZ32" s="97"/>
      <c r="TLA32" s="97"/>
      <c r="TLB32" s="97"/>
      <c r="TLC32" s="97"/>
      <c r="TLD32" s="97"/>
      <c r="TLE32" s="97"/>
      <c r="TLF32" s="97"/>
      <c r="TLG32" s="97"/>
      <c r="TLH32" s="97"/>
      <c r="TLI32" s="97"/>
      <c r="TLJ32" s="97"/>
      <c r="TLK32" s="97"/>
      <c r="TLL32" s="97"/>
      <c r="TLM32" s="97"/>
      <c r="TLN32" s="97"/>
      <c r="TLO32" s="97"/>
      <c r="TLP32" s="97"/>
      <c r="TLQ32" s="97"/>
      <c r="TLR32" s="97"/>
      <c r="TLS32" s="97"/>
      <c r="TLT32" s="97"/>
      <c r="TLU32" s="97"/>
      <c r="TLV32" s="97"/>
      <c r="TLW32" s="97"/>
      <c r="TLX32" s="97"/>
      <c r="TLY32" s="97"/>
      <c r="TLZ32" s="97"/>
      <c r="TMA32" s="97"/>
      <c r="TMB32" s="97"/>
      <c r="TMC32" s="97"/>
      <c r="TMD32" s="97"/>
      <c r="TME32" s="97"/>
      <c r="TMF32" s="97"/>
      <c r="TMG32" s="97"/>
      <c r="TMH32" s="97"/>
      <c r="TMI32" s="97"/>
      <c r="TMJ32" s="97"/>
      <c r="TMK32" s="97"/>
      <c r="TML32" s="97"/>
      <c r="TMM32" s="97"/>
      <c r="TMN32" s="97"/>
      <c r="TMO32" s="97"/>
      <c r="TMP32" s="97"/>
      <c r="TMQ32" s="97"/>
      <c r="TMR32" s="97"/>
      <c r="TMS32" s="97"/>
      <c r="TMT32" s="97"/>
      <c r="TMU32" s="97"/>
      <c r="TMV32" s="97"/>
      <c r="TMW32" s="97"/>
      <c r="TMX32" s="97"/>
      <c r="TMY32" s="97"/>
      <c r="TMZ32" s="97"/>
      <c r="TNA32" s="97"/>
      <c r="TNB32" s="97"/>
      <c r="TNC32" s="97"/>
      <c r="TND32" s="97"/>
      <c r="TNE32" s="97"/>
      <c r="TNF32" s="97"/>
      <c r="TNG32" s="97"/>
      <c r="TNH32" s="97"/>
      <c r="TNI32" s="97"/>
      <c r="TNJ32" s="97"/>
      <c r="TNK32" s="97"/>
      <c r="TNL32" s="97"/>
      <c r="TNM32" s="97"/>
      <c r="TNN32" s="97"/>
      <c r="TNO32" s="97"/>
      <c r="TNP32" s="97"/>
      <c r="TNQ32" s="97"/>
      <c r="TNR32" s="97"/>
      <c r="TNS32" s="97"/>
      <c r="TNT32" s="97"/>
      <c r="TNU32" s="97"/>
      <c r="TNV32" s="97"/>
      <c r="TNW32" s="97"/>
      <c r="TNX32" s="97"/>
      <c r="TNY32" s="97"/>
      <c r="TNZ32" s="97"/>
      <c r="TOA32" s="97"/>
      <c r="TOB32" s="97"/>
      <c r="TOC32" s="97"/>
      <c r="TOD32" s="97"/>
      <c r="TOE32" s="97"/>
      <c r="TOF32" s="97"/>
      <c r="TOG32" s="97"/>
      <c r="TOH32" s="97"/>
      <c r="TOI32" s="97"/>
      <c r="TOJ32" s="97"/>
      <c r="TOK32" s="97"/>
      <c r="TOL32" s="97"/>
      <c r="TOM32" s="97"/>
      <c r="TON32" s="97"/>
      <c r="TOO32" s="97"/>
      <c r="TOP32" s="97"/>
      <c r="TOQ32" s="97"/>
      <c r="TOR32" s="97"/>
      <c r="TOS32" s="97"/>
      <c r="TOT32" s="97"/>
      <c r="TOU32" s="97"/>
      <c r="TOV32" s="97"/>
      <c r="TOW32" s="97"/>
      <c r="TOX32" s="97"/>
      <c r="TOY32" s="97"/>
      <c r="TOZ32" s="97"/>
      <c r="TPA32" s="97"/>
      <c r="TPB32" s="97"/>
      <c r="TPC32" s="97"/>
      <c r="TPD32" s="97"/>
      <c r="TPE32" s="97"/>
      <c r="TPF32" s="97"/>
      <c r="TPG32" s="97"/>
      <c r="TPH32" s="97"/>
      <c r="TPI32" s="97"/>
      <c r="TPJ32" s="97"/>
      <c r="TPK32" s="97"/>
      <c r="TPL32" s="97"/>
      <c r="TPM32" s="97"/>
      <c r="TPN32" s="97"/>
      <c r="TPO32" s="97"/>
      <c r="TPP32" s="97"/>
      <c r="TPQ32" s="97"/>
      <c r="TPR32" s="97"/>
      <c r="TPS32" s="97"/>
      <c r="TPT32" s="97"/>
      <c r="TPU32" s="97"/>
      <c r="TPV32" s="97"/>
      <c r="TPW32" s="97"/>
      <c r="TPX32" s="97"/>
      <c r="TPY32" s="97"/>
      <c r="TPZ32" s="97"/>
      <c r="TQA32" s="97"/>
      <c r="TQB32" s="97"/>
      <c r="TQC32" s="97"/>
      <c r="TQD32" s="97"/>
      <c r="TQE32" s="97"/>
      <c r="TQF32" s="97"/>
      <c r="TQG32" s="97"/>
      <c r="TQH32" s="97"/>
      <c r="TQI32" s="97"/>
      <c r="TQJ32" s="97"/>
      <c r="TQK32" s="97"/>
      <c r="TQL32" s="97"/>
      <c r="TQM32" s="97"/>
      <c r="TQN32" s="97"/>
      <c r="TQO32" s="97"/>
      <c r="TQP32" s="97"/>
      <c r="TQQ32" s="97"/>
      <c r="TQR32" s="97"/>
      <c r="TQS32" s="97"/>
      <c r="TQT32" s="97"/>
      <c r="TQU32" s="97"/>
      <c r="TQV32" s="97"/>
      <c r="TQW32" s="97"/>
      <c r="TQX32" s="97"/>
      <c r="TQY32" s="97"/>
      <c r="TQZ32" s="97"/>
      <c r="TRA32" s="97"/>
      <c r="TRB32" s="97"/>
      <c r="TRC32" s="97"/>
      <c r="TRD32" s="97"/>
      <c r="TRE32" s="97"/>
      <c r="TRF32" s="97"/>
      <c r="TRG32" s="97"/>
      <c r="TRH32" s="97"/>
      <c r="TRI32" s="97"/>
      <c r="TRJ32" s="97"/>
      <c r="TRK32" s="97"/>
      <c r="TRL32" s="97"/>
      <c r="TRM32" s="97"/>
      <c r="TRN32" s="97"/>
      <c r="TRO32" s="97"/>
      <c r="TRP32" s="97"/>
      <c r="TRQ32" s="97"/>
      <c r="TRR32" s="97"/>
      <c r="TRS32" s="97"/>
      <c r="TRT32" s="97"/>
      <c r="TRU32" s="97"/>
      <c r="TRV32" s="97"/>
      <c r="TRW32" s="97"/>
      <c r="TRX32" s="97"/>
      <c r="TRY32" s="97"/>
      <c r="TRZ32" s="97"/>
      <c r="TSA32" s="97"/>
      <c r="TSB32" s="97"/>
      <c r="TSC32" s="97"/>
      <c r="TSD32" s="97"/>
      <c r="TSE32" s="97"/>
      <c r="TSF32" s="97"/>
      <c r="TSG32" s="97"/>
      <c r="TSH32" s="97"/>
      <c r="TSI32" s="97"/>
      <c r="TSJ32" s="97"/>
      <c r="TSK32" s="97"/>
      <c r="TSL32" s="97"/>
      <c r="TSM32" s="97"/>
      <c r="TSN32" s="97"/>
      <c r="TSO32" s="97"/>
      <c r="TSP32" s="97"/>
      <c r="TSQ32" s="97"/>
      <c r="TSR32" s="97"/>
      <c r="TSS32" s="97"/>
      <c r="TST32" s="97"/>
      <c r="TSU32" s="97"/>
      <c r="TSV32" s="97"/>
      <c r="TSW32" s="97"/>
      <c r="TSX32" s="97"/>
      <c r="TSY32" s="97"/>
      <c r="TSZ32" s="97"/>
      <c r="TTA32" s="97"/>
      <c r="TTB32" s="97"/>
      <c r="TTC32" s="97"/>
      <c r="TTD32" s="97"/>
      <c r="TTE32" s="97"/>
      <c r="TTF32" s="97"/>
      <c r="TTG32" s="97"/>
      <c r="TTH32" s="97"/>
      <c r="TTI32" s="97"/>
      <c r="TTJ32" s="97"/>
      <c r="TTK32" s="97"/>
      <c r="TTL32" s="97"/>
      <c r="TTM32" s="97"/>
      <c r="TTN32" s="97"/>
      <c r="TTO32" s="97"/>
      <c r="TTP32" s="97"/>
      <c r="TTQ32" s="97"/>
      <c r="TTR32" s="97"/>
      <c r="TTS32" s="97"/>
      <c r="TTT32" s="97"/>
      <c r="TTU32" s="97"/>
      <c r="TTV32" s="97"/>
      <c r="TTW32" s="97"/>
      <c r="TTX32" s="97"/>
      <c r="TTY32" s="97"/>
      <c r="TTZ32" s="97"/>
      <c r="TUA32" s="97"/>
      <c r="TUB32" s="97"/>
      <c r="TUC32" s="97"/>
      <c r="TUD32" s="97"/>
      <c r="TUE32" s="97"/>
      <c r="TUF32" s="97"/>
      <c r="TUG32" s="97"/>
      <c r="TUH32" s="97"/>
      <c r="TUI32" s="97"/>
      <c r="TUJ32" s="97"/>
      <c r="TUK32" s="97"/>
      <c r="TUL32" s="97"/>
      <c r="TUM32" s="97"/>
      <c r="TUN32" s="97"/>
      <c r="TUO32" s="97"/>
      <c r="TUP32" s="97"/>
      <c r="TUQ32" s="97"/>
      <c r="TUR32" s="97"/>
      <c r="TUS32" s="97"/>
      <c r="TUT32" s="97"/>
      <c r="TUU32" s="97"/>
      <c r="TUV32" s="97"/>
      <c r="TUW32" s="97"/>
      <c r="TUX32" s="97"/>
      <c r="TUY32" s="97"/>
      <c r="TUZ32" s="97"/>
      <c r="TVA32" s="97"/>
      <c r="TVB32" s="97"/>
      <c r="TVC32" s="97"/>
      <c r="TVD32" s="97"/>
      <c r="TVE32" s="97"/>
      <c r="TVF32" s="97"/>
      <c r="TVG32" s="97"/>
      <c r="TVH32" s="97"/>
      <c r="TVI32" s="97"/>
      <c r="TVJ32" s="97"/>
      <c r="TVK32" s="97"/>
      <c r="TVL32" s="97"/>
      <c r="TVM32" s="97"/>
      <c r="TVN32" s="97"/>
      <c r="TVO32" s="97"/>
      <c r="TVP32" s="97"/>
      <c r="TVQ32" s="97"/>
      <c r="TVR32" s="97"/>
      <c r="TVS32" s="97"/>
      <c r="TVT32" s="97"/>
      <c r="TVU32" s="97"/>
      <c r="TVV32" s="97"/>
      <c r="TVW32" s="97"/>
      <c r="TVX32" s="97"/>
      <c r="TVY32" s="97"/>
      <c r="TVZ32" s="97"/>
      <c r="TWA32" s="97"/>
      <c r="TWB32" s="97"/>
      <c r="TWC32" s="97"/>
      <c r="TWD32" s="97"/>
      <c r="TWE32" s="97"/>
      <c r="TWF32" s="97"/>
      <c r="TWG32" s="97"/>
      <c r="TWH32" s="97"/>
      <c r="TWI32" s="97"/>
      <c r="TWJ32" s="97"/>
      <c r="TWK32" s="97"/>
      <c r="TWL32" s="97"/>
      <c r="TWM32" s="97"/>
      <c r="TWN32" s="97"/>
      <c r="TWO32" s="97"/>
      <c r="TWP32" s="97"/>
      <c r="TWQ32" s="97"/>
      <c r="TWR32" s="97"/>
      <c r="TWS32" s="97"/>
      <c r="TWT32" s="97"/>
      <c r="TWU32" s="97"/>
      <c r="TWV32" s="97"/>
      <c r="TWW32" s="97"/>
      <c r="TWX32" s="97"/>
      <c r="TWY32" s="97"/>
      <c r="TWZ32" s="97"/>
      <c r="TXA32" s="97"/>
      <c r="TXB32" s="97"/>
      <c r="TXC32" s="97"/>
      <c r="TXD32" s="97"/>
      <c r="TXE32" s="97"/>
      <c r="TXF32" s="97"/>
      <c r="TXG32" s="97"/>
      <c r="TXH32" s="97"/>
      <c r="TXI32" s="97"/>
      <c r="TXJ32" s="97"/>
      <c r="TXK32" s="97"/>
      <c r="TXL32" s="97"/>
      <c r="TXM32" s="97"/>
      <c r="TXN32" s="97"/>
      <c r="TXO32" s="97"/>
      <c r="TXP32" s="97"/>
      <c r="TXQ32" s="97"/>
      <c r="TXR32" s="97"/>
      <c r="TXS32" s="97"/>
      <c r="TXT32" s="97"/>
      <c r="TXU32" s="97"/>
      <c r="TXV32" s="97"/>
      <c r="TXW32" s="97"/>
      <c r="TXX32" s="97"/>
      <c r="TXY32" s="97"/>
      <c r="TXZ32" s="97"/>
      <c r="TYA32" s="97"/>
      <c r="TYB32" s="97"/>
      <c r="TYC32" s="97"/>
      <c r="TYD32" s="97"/>
      <c r="TYE32" s="97"/>
      <c r="TYF32" s="97"/>
      <c r="TYG32" s="97"/>
      <c r="TYH32" s="97"/>
      <c r="TYI32" s="97"/>
      <c r="TYJ32" s="97"/>
      <c r="TYK32" s="97"/>
      <c r="TYL32" s="97"/>
      <c r="TYM32" s="97"/>
      <c r="TYN32" s="97"/>
      <c r="TYO32" s="97"/>
      <c r="TYP32" s="97"/>
      <c r="TYQ32" s="97"/>
      <c r="TYR32" s="97"/>
      <c r="TYS32" s="97"/>
      <c r="TYT32" s="97"/>
      <c r="TYU32" s="97"/>
      <c r="TYV32" s="97"/>
      <c r="TYW32" s="97"/>
      <c r="TYX32" s="97"/>
      <c r="TYY32" s="97"/>
      <c r="TYZ32" s="97"/>
      <c r="TZA32" s="97"/>
      <c r="TZB32" s="97"/>
      <c r="TZC32" s="97"/>
      <c r="TZD32" s="97"/>
      <c r="TZE32" s="97"/>
      <c r="TZF32" s="97"/>
      <c r="TZG32" s="97"/>
      <c r="TZH32" s="97"/>
      <c r="TZI32" s="97"/>
      <c r="TZJ32" s="97"/>
      <c r="TZK32" s="97"/>
      <c r="TZL32" s="97"/>
      <c r="TZM32" s="97"/>
      <c r="TZN32" s="97"/>
      <c r="TZO32" s="97"/>
      <c r="TZP32" s="97"/>
      <c r="TZQ32" s="97"/>
      <c r="TZR32" s="97"/>
      <c r="TZS32" s="97"/>
      <c r="TZT32" s="97"/>
      <c r="TZU32" s="97"/>
      <c r="TZV32" s="97"/>
      <c r="TZW32" s="97"/>
      <c r="TZX32" s="97"/>
      <c r="TZY32" s="97"/>
      <c r="TZZ32" s="97"/>
      <c r="UAA32" s="97"/>
      <c r="UAB32" s="97"/>
      <c r="UAC32" s="97"/>
      <c r="UAD32" s="97"/>
      <c r="UAE32" s="97"/>
      <c r="UAF32" s="97"/>
      <c r="UAG32" s="97"/>
      <c r="UAH32" s="97"/>
      <c r="UAI32" s="97"/>
      <c r="UAJ32" s="97"/>
      <c r="UAK32" s="97"/>
      <c r="UAL32" s="97"/>
      <c r="UAM32" s="97"/>
      <c r="UAN32" s="97"/>
      <c r="UAO32" s="97"/>
      <c r="UAP32" s="97"/>
      <c r="UAQ32" s="97"/>
      <c r="UAR32" s="97"/>
      <c r="UAS32" s="97"/>
      <c r="UAT32" s="97"/>
      <c r="UAU32" s="97"/>
      <c r="UAV32" s="97"/>
      <c r="UAW32" s="97"/>
      <c r="UAX32" s="97"/>
      <c r="UAY32" s="97"/>
      <c r="UAZ32" s="97"/>
      <c r="UBA32" s="97"/>
      <c r="UBB32" s="97"/>
      <c r="UBC32" s="97"/>
      <c r="UBD32" s="97"/>
      <c r="UBE32" s="97"/>
      <c r="UBF32" s="97"/>
      <c r="UBG32" s="97"/>
      <c r="UBH32" s="97"/>
      <c r="UBI32" s="97"/>
      <c r="UBJ32" s="97"/>
      <c r="UBK32" s="97"/>
      <c r="UBL32" s="97"/>
      <c r="UBM32" s="97"/>
      <c r="UBN32" s="97"/>
      <c r="UBO32" s="97"/>
      <c r="UBP32" s="97"/>
      <c r="UBQ32" s="97"/>
      <c r="UBR32" s="97"/>
      <c r="UBS32" s="97"/>
      <c r="UBT32" s="97"/>
      <c r="UBU32" s="97"/>
      <c r="UBV32" s="97"/>
      <c r="UBW32" s="97"/>
      <c r="UBX32" s="97"/>
      <c r="UBY32" s="97"/>
      <c r="UBZ32" s="97"/>
      <c r="UCA32" s="97"/>
      <c r="UCB32" s="97"/>
      <c r="UCC32" s="97"/>
      <c r="UCD32" s="97"/>
      <c r="UCE32" s="97"/>
      <c r="UCF32" s="97"/>
      <c r="UCG32" s="97"/>
      <c r="UCH32" s="97"/>
      <c r="UCI32" s="97"/>
      <c r="UCJ32" s="97"/>
      <c r="UCK32" s="97"/>
      <c r="UCL32" s="97"/>
      <c r="UCM32" s="97"/>
      <c r="UCN32" s="97"/>
      <c r="UCO32" s="97"/>
      <c r="UCP32" s="97"/>
      <c r="UCQ32" s="97"/>
      <c r="UCR32" s="97"/>
      <c r="UCS32" s="97"/>
      <c r="UCT32" s="97"/>
      <c r="UCU32" s="97"/>
      <c r="UCV32" s="97"/>
      <c r="UCW32" s="97"/>
      <c r="UCX32" s="97"/>
      <c r="UCY32" s="97"/>
      <c r="UCZ32" s="97"/>
      <c r="UDA32" s="97"/>
      <c r="UDB32" s="97"/>
      <c r="UDC32" s="97"/>
      <c r="UDD32" s="97"/>
      <c r="UDE32" s="97"/>
      <c r="UDF32" s="97"/>
      <c r="UDG32" s="97"/>
      <c r="UDH32" s="97"/>
      <c r="UDI32" s="97"/>
      <c r="UDJ32" s="97"/>
      <c r="UDK32" s="97"/>
      <c r="UDL32" s="97"/>
      <c r="UDM32" s="97"/>
      <c r="UDN32" s="97"/>
      <c r="UDO32" s="97"/>
      <c r="UDP32" s="97"/>
      <c r="UDQ32" s="97"/>
      <c r="UDR32" s="97"/>
      <c r="UDS32" s="97"/>
      <c r="UDT32" s="97"/>
      <c r="UDU32" s="97"/>
      <c r="UDV32" s="97"/>
      <c r="UDW32" s="97"/>
      <c r="UDX32" s="97"/>
      <c r="UDY32" s="97"/>
      <c r="UDZ32" s="97"/>
      <c r="UEA32" s="97"/>
      <c r="UEB32" s="97"/>
      <c r="UEC32" s="97"/>
      <c r="UED32" s="97"/>
      <c r="UEE32" s="97"/>
      <c r="UEF32" s="97"/>
      <c r="UEG32" s="97"/>
      <c r="UEH32" s="97"/>
      <c r="UEI32" s="97"/>
      <c r="UEJ32" s="97"/>
      <c r="UEK32" s="97"/>
      <c r="UEL32" s="97"/>
      <c r="UEM32" s="97"/>
      <c r="UEN32" s="97"/>
      <c r="UEO32" s="97"/>
      <c r="UEP32" s="97"/>
      <c r="UEQ32" s="97"/>
      <c r="UER32" s="97"/>
      <c r="UES32" s="97"/>
      <c r="UET32" s="97"/>
      <c r="UEU32" s="97"/>
      <c r="UEV32" s="97"/>
      <c r="UEW32" s="97"/>
      <c r="UEX32" s="97"/>
      <c r="UEY32" s="97"/>
      <c r="UEZ32" s="97"/>
      <c r="UFA32" s="97"/>
      <c r="UFB32" s="97"/>
      <c r="UFC32" s="97"/>
      <c r="UFD32" s="97"/>
      <c r="UFE32" s="97"/>
      <c r="UFF32" s="97"/>
      <c r="UFG32" s="97"/>
      <c r="UFH32" s="97"/>
      <c r="UFI32" s="97"/>
      <c r="UFJ32" s="97"/>
      <c r="UFK32" s="97"/>
      <c r="UFL32" s="97"/>
      <c r="UFM32" s="97"/>
      <c r="UFN32" s="97"/>
      <c r="UFO32" s="97"/>
      <c r="UFP32" s="97"/>
      <c r="UFQ32" s="97"/>
      <c r="UFR32" s="97"/>
      <c r="UFS32" s="97"/>
      <c r="UFT32" s="97"/>
      <c r="UFU32" s="97"/>
      <c r="UFV32" s="97"/>
      <c r="UFW32" s="97"/>
      <c r="UFX32" s="97"/>
      <c r="UFY32" s="97"/>
      <c r="UFZ32" s="97"/>
      <c r="UGA32" s="97"/>
      <c r="UGB32" s="97"/>
      <c r="UGC32" s="97"/>
      <c r="UGD32" s="97"/>
      <c r="UGE32" s="97"/>
      <c r="UGF32" s="97"/>
      <c r="UGG32" s="97"/>
      <c r="UGH32" s="97"/>
      <c r="UGI32" s="97"/>
      <c r="UGJ32" s="97"/>
      <c r="UGK32" s="97"/>
      <c r="UGL32" s="97"/>
      <c r="UGM32" s="97"/>
      <c r="UGN32" s="97"/>
      <c r="UGO32" s="97"/>
      <c r="UGP32" s="97"/>
      <c r="UGQ32" s="97"/>
      <c r="UGR32" s="97"/>
      <c r="UGS32" s="97"/>
      <c r="UGT32" s="97"/>
      <c r="UGU32" s="97"/>
      <c r="UGV32" s="97"/>
      <c r="UGW32" s="97"/>
      <c r="UGX32" s="97"/>
      <c r="UGY32" s="97"/>
      <c r="UGZ32" s="97"/>
      <c r="UHA32" s="97"/>
      <c r="UHB32" s="97"/>
      <c r="UHC32" s="97"/>
      <c r="UHD32" s="97"/>
      <c r="UHE32" s="97"/>
      <c r="UHF32" s="97"/>
      <c r="UHG32" s="97"/>
      <c r="UHH32" s="97"/>
      <c r="UHI32" s="97"/>
      <c r="UHJ32" s="97"/>
      <c r="UHK32" s="97"/>
      <c r="UHL32" s="97"/>
      <c r="UHM32" s="97"/>
      <c r="UHN32" s="97"/>
      <c r="UHO32" s="97"/>
      <c r="UHP32" s="97"/>
      <c r="UHQ32" s="97"/>
      <c r="UHR32" s="97"/>
      <c r="UHS32" s="97"/>
      <c r="UHT32" s="97"/>
      <c r="UHU32" s="97"/>
      <c r="UHV32" s="97"/>
      <c r="UHW32" s="97"/>
      <c r="UHX32" s="97"/>
      <c r="UHY32" s="97"/>
      <c r="UHZ32" s="97"/>
      <c r="UIA32" s="97"/>
      <c r="UIB32" s="97"/>
      <c r="UIC32" s="97"/>
      <c r="UID32" s="97"/>
      <c r="UIE32" s="97"/>
      <c r="UIF32" s="97"/>
      <c r="UIG32" s="97"/>
      <c r="UIH32" s="97"/>
      <c r="UII32" s="97"/>
      <c r="UIJ32" s="97"/>
      <c r="UIK32" s="97"/>
      <c r="UIL32" s="97"/>
      <c r="UIM32" s="97"/>
      <c r="UIN32" s="97"/>
      <c r="UIO32" s="97"/>
      <c r="UIP32" s="97"/>
      <c r="UIQ32" s="97"/>
      <c r="UIR32" s="97"/>
      <c r="UIS32" s="97"/>
      <c r="UIT32" s="97"/>
      <c r="UIU32" s="97"/>
      <c r="UIV32" s="97"/>
      <c r="UIW32" s="97"/>
      <c r="UIX32" s="97"/>
      <c r="UIY32" s="97"/>
      <c r="UIZ32" s="97"/>
      <c r="UJA32" s="97"/>
      <c r="UJB32" s="97"/>
      <c r="UJC32" s="97"/>
      <c r="UJD32" s="97"/>
      <c r="UJE32" s="97"/>
      <c r="UJF32" s="97"/>
      <c r="UJG32" s="97"/>
      <c r="UJH32" s="97"/>
      <c r="UJI32" s="97"/>
      <c r="UJJ32" s="97"/>
      <c r="UJK32" s="97"/>
      <c r="UJL32" s="97"/>
      <c r="UJM32" s="97"/>
      <c r="UJN32" s="97"/>
      <c r="UJO32" s="97"/>
      <c r="UJP32" s="97"/>
      <c r="UJQ32" s="97"/>
      <c r="UJR32" s="97"/>
      <c r="UJS32" s="97"/>
      <c r="UJT32" s="97"/>
      <c r="UJU32" s="97"/>
      <c r="UJV32" s="97"/>
      <c r="UJW32" s="97"/>
      <c r="UJX32" s="97"/>
      <c r="UJY32" s="97"/>
      <c r="UJZ32" s="97"/>
      <c r="UKA32" s="97"/>
      <c r="UKB32" s="97"/>
      <c r="UKC32" s="97"/>
      <c r="UKD32" s="97"/>
      <c r="UKE32" s="97"/>
      <c r="UKF32" s="97"/>
      <c r="UKG32" s="97"/>
      <c r="UKH32" s="97"/>
      <c r="UKI32" s="97"/>
      <c r="UKJ32" s="97"/>
      <c r="UKK32" s="97"/>
      <c r="UKL32" s="97"/>
      <c r="UKM32" s="97"/>
      <c r="UKN32" s="97"/>
      <c r="UKO32" s="97"/>
      <c r="UKP32" s="97"/>
      <c r="UKQ32" s="97"/>
      <c r="UKR32" s="97"/>
      <c r="UKS32" s="97"/>
      <c r="UKT32" s="97"/>
      <c r="UKU32" s="97"/>
      <c r="UKV32" s="97"/>
      <c r="UKW32" s="97"/>
      <c r="UKX32" s="97"/>
      <c r="UKY32" s="97"/>
      <c r="UKZ32" s="97"/>
      <c r="ULA32" s="97"/>
      <c r="ULB32" s="97"/>
      <c r="ULC32" s="97"/>
      <c r="ULD32" s="97"/>
      <c r="ULE32" s="97"/>
      <c r="ULF32" s="97"/>
      <c r="ULG32" s="97"/>
      <c r="ULH32" s="97"/>
      <c r="ULI32" s="97"/>
      <c r="ULJ32" s="97"/>
      <c r="ULK32" s="97"/>
      <c r="ULL32" s="97"/>
      <c r="ULM32" s="97"/>
      <c r="ULN32" s="97"/>
      <c r="ULO32" s="97"/>
      <c r="ULP32" s="97"/>
      <c r="ULQ32" s="97"/>
      <c r="ULR32" s="97"/>
      <c r="ULS32" s="97"/>
      <c r="ULT32" s="97"/>
      <c r="ULU32" s="97"/>
      <c r="ULV32" s="97"/>
      <c r="ULW32" s="97"/>
      <c r="ULX32" s="97"/>
      <c r="ULY32" s="97"/>
      <c r="ULZ32" s="97"/>
      <c r="UMA32" s="97"/>
      <c r="UMB32" s="97"/>
      <c r="UMC32" s="97"/>
      <c r="UMD32" s="97"/>
      <c r="UME32" s="97"/>
      <c r="UMF32" s="97"/>
      <c r="UMG32" s="97"/>
      <c r="UMH32" s="97"/>
      <c r="UMI32" s="97"/>
      <c r="UMJ32" s="97"/>
      <c r="UMK32" s="97"/>
      <c r="UML32" s="97"/>
      <c r="UMM32" s="97"/>
      <c r="UMN32" s="97"/>
      <c r="UMO32" s="97"/>
      <c r="UMP32" s="97"/>
      <c r="UMQ32" s="97"/>
      <c r="UMR32" s="97"/>
      <c r="UMS32" s="97"/>
      <c r="UMT32" s="97"/>
      <c r="UMU32" s="97"/>
      <c r="UMV32" s="97"/>
      <c r="UMW32" s="97"/>
      <c r="UMX32" s="97"/>
      <c r="UMY32" s="97"/>
      <c r="UMZ32" s="97"/>
      <c r="UNA32" s="97"/>
      <c r="UNB32" s="97"/>
      <c r="UNC32" s="97"/>
      <c r="UND32" s="97"/>
      <c r="UNE32" s="97"/>
      <c r="UNF32" s="97"/>
      <c r="UNG32" s="97"/>
      <c r="UNH32" s="97"/>
      <c r="UNI32" s="97"/>
      <c r="UNJ32" s="97"/>
      <c r="UNK32" s="97"/>
      <c r="UNL32" s="97"/>
      <c r="UNM32" s="97"/>
      <c r="UNN32" s="97"/>
      <c r="UNO32" s="97"/>
      <c r="UNP32" s="97"/>
      <c r="UNQ32" s="97"/>
      <c r="UNR32" s="97"/>
      <c r="UNS32" s="97"/>
      <c r="UNT32" s="97"/>
      <c r="UNU32" s="97"/>
      <c r="UNV32" s="97"/>
      <c r="UNW32" s="97"/>
      <c r="UNX32" s="97"/>
      <c r="UNY32" s="97"/>
      <c r="UNZ32" s="97"/>
      <c r="UOA32" s="97"/>
      <c r="UOB32" s="97"/>
      <c r="UOC32" s="97"/>
      <c r="UOD32" s="97"/>
      <c r="UOE32" s="97"/>
      <c r="UOF32" s="97"/>
      <c r="UOG32" s="97"/>
      <c r="UOH32" s="97"/>
      <c r="UOI32" s="97"/>
      <c r="UOJ32" s="97"/>
      <c r="UOK32" s="97"/>
      <c r="UOL32" s="97"/>
      <c r="UOM32" s="97"/>
      <c r="UON32" s="97"/>
      <c r="UOO32" s="97"/>
      <c r="UOP32" s="97"/>
      <c r="UOQ32" s="97"/>
      <c r="UOR32" s="97"/>
      <c r="UOS32" s="97"/>
      <c r="UOT32" s="97"/>
      <c r="UOU32" s="97"/>
      <c r="UOV32" s="97"/>
      <c r="UOW32" s="97"/>
      <c r="UOX32" s="97"/>
      <c r="UOY32" s="97"/>
      <c r="UOZ32" s="97"/>
      <c r="UPA32" s="97"/>
      <c r="UPB32" s="97"/>
      <c r="UPC32" s="97"/>
      <c r="UPD32" s="97"/>
      <c r="UPE32" s="97"/>
      <c r="UPF32" s="97"/>
      <c r="UPG32" s="97"/>
      <c r="UPH32" s="97"/>
      <c r="UPI32" s="97"/>
      <c r="UPJ32" s="97"/>
      <c r="UPK32" s="97"/>
      <c r="UPL32" s="97"/>
      <c r="UPM32" s="97"/>
      <c r="UPN32" s="97"/>
      <c r="UPO32" s="97"/>
      <c r="UPP32" s="97"/>
      <c r="UPQ32" s="97"/>
      <c r="UPR32" s="97"/>
      <c r="UPS32" s="97"/>
      <c r="UPT32" s="97"/>
      <c r="UPU32" s="97"/>
      <c r="UPV32" s="97"/>
      <c r="UPW32" s="97"/>
      <c r="UPX32" s="97"/>
      <c r="UPY32" s="97"/>
      <c r="UPZ32" s="97"/>
      <c r="UQA32" s="97"/>
      <c r="UQB32" s="97"/>
      <c r="UQC32" s="97"/>
      <c r="UQD32" s="97"/>
      <c r="UQE32" s="97"/>
      <c r="UQF32" s="97"/>
      <c r="UQG32" s="97"/>
      <c r="UQH32" s="97"/>
      <c r="UQI32" s="97"/>
      <c r="UQJ32" s="97"/>
      <c r="UQK32" s="97"/>
      <c r="UQL32" s="97"/>
      <c r="UQM32" s="97"/>
      <c r="UQN32" s="97"/>
      <c r="UQO32" s="97"/>
      <c r="UQP32" s="97"/>
      <c r="UQQ32" s="97"/>
      <c r="UQR32" s="97"/>
      <c r="UQS32" s="97"/>
      <c r="UQT32" s="97"/>
      <c r="UQU32" s="97"/>
      <c r="UQV32" s="97"/>
      <c r="UQW32" s="97"/>
      <c r="UQX32" s="97"/>
      <c r="UQY32" s="97"/>
      <c r="UQZ32" s="97"/>
      <c r="URA32" s="97"/>
      <c r="URB32" s="97"/>
      <c r="URC32" s="97"/>
      <c r="URD32" s="97"/>
      <c r="URE32" s="97"/>
      <c r="URF32" s="97"/>
      <c r="URG32" s="97"/>
      <c r="URH32" s="97"/>
      <c r="URI32" s="97"/>
      <c r="URJ32" s="97"/>
      <c r="URK32" s="97"/>
      <c r="URL32" s="97"/>
      <c r="URM32" s="97"/>
      <c r="URN32" s="97"/>
      <c r="URO32" s="97"/>
      <c r="URP32" s="97"/>
      <c r="URQ32" s="97"/>
      <c r="URR32" s="97"/>
      <c r="URS32" s="97"/>
      <c r="URT32" s="97"/>
      <c r="URU32" s="97"/>
      <c r="URV32" s="97"/>
      <c r="URW32" s="97"/>
      <c r="URX32" s="97"/>
      <c r="URY32" s="97"/>
      <c r="URZ32" s="97"/>
      <c r="USA32" s="97"/>
      <c r="USB32" s="97"/>
      <c r="USC32" s="97"/>
      <c r="USD32" s="97"/>
      <c r="USE32" s="97"/>
      <c r="USF32" s="97"/>
      <c r="USG32" s="97"/>
      <c r="USH32" s="97"/>
      <c r="USI32" s="97"/>
      <c r="USJ32" s="97"/>
      <c r="USK32" s="97"/>
      <c r="USL32" s="97"/>
      <c r="USM32" s="97"/>
      <c r="USN32" s="97"/>
      <c r="USO32" s="97"/>
      <c r="USP32" s="97"/>
      <c r="USQ32" s="97"/>
      <c r="USR32" s="97"/>
      <c r="USS32" s="97"/>
      <c r="UST32" s="97"/>
      <c r="USU32" s="97"/>
      <c r="USV32" s="97"/>
      <c r="USW32" s="97"/>
      <c r="USX32" s="97"/>
      <c r="USY32" s="97"/>
      <c r="USZ32" s="97"/>
      <c r="UTA32" s="97"/>
      <c r="UTB32" s="97"/>
      <c r="UTC32" s="97"/>
      <c r="UTD32" s="97"/>
      <c r="UTE32" s="97"/>
      <c r="UTF32" s="97"/>
      <c r="UTG32" s="97"/>
      <c r="UTH32" s="97"/>
      <c r="UTI32" s="97"/>
      <c r="UTJ32" s="97"/>
      <c r="UTK32" s="97"/>
      <c r="UTL32" s="97"/>
      <c r="UTM32" s="97"/>
      <c r="UTN32" s="97"/>
      <c r="UTO32" s="97"/>
      <c r="UTP32" s="97"/>
      <c r="UTQ32" s="97"/>
      <c r="UTR32" s="97"/>
      <c r="UTS32" s="97"/>
      <c r="UTT32" s="97"/>
      <c r="UTU32" s="97"/>
      <c r="UTV32" s="97"/>
      <c r="UTW32" s="97"/>
      <c r="UTX32" s="97"/>
      <c r="UTY32" s="97"/>
      <c r="UTZ32" s="97"/>
      <c r="UUA32" s="97"/>
      <c r="UUB32" s="97"/>
      <c r="UUC32" s="97"/>
      <c r="UUD32" s="97"/>
      <c r="UUE32" s="97"/>
      <c r="UUF32" s="97"/>
      <c r="UUG32" s="97"/>
      <c r="UUH32" s="97"/>
      <c r="UUI32" s="97"/>
      <c r="UUJ32" s="97"/>
      <c r="UUK32" s="97"/>
      <c r="UUL32" s="97"/>
      <c r="UUM32" s="97"/>
      <c r="UUN32" s="97"/>
      <c r="UUO32" s="97"/>
      <c r="UUP32" s="97"/>
      <c r="UUQ32" s="97"/>
      <c r="UUR32" s="97"/>
      <c r="UUS32" s="97"/>
      <c r="UUT32" s="97"/>
      <c r="UUU32" s="97"/>
      <c r="UUV32" s="97"/>
      <c r="UUW32" s="97"/>
      <c r="UUX32" s="97"/>
      <c r="UUY32" s="97"/>
      <c r="UUZ32" s="97"/>
      <c r="UVA32" s="97"/>
      <c r="UVB32" s="97"/>
      <c r="UVC32" s="97"/>
      <c r="UVD32" s="97"/>
      <c r="UVE32" s="97"/>
      <c r="UVF32" s="97"/>
      <c r="UVG32" s="97"/>
      <c r="UVH32" s="97"/>
      <c r="UVI32" s="97"/>
      <c r="UVJ32" s="97"/>
      <c r="UVK32" s="97"/>
      <c r="UVL32" s="97"/>
      <c r="UVM32" s="97"/>
      <c r="UVN32" s="97"/>
      <c r="UVO32" s="97"/>
      <c r="UVP32" s="97"/>
      <c r="UVQ32" s="97"/>
      <c r="UVR32" s="97"/>
      <c r="UVS32" s="97"/>
      <c r="UVT32" s="97"/>
      <c r="UVU32" s="97"/>
      <c r="UVV32" s="97"/>
      <c r="UVW32" s="97"/>
      <c r="UVX32" s="97"/>
      <c r="UVY32" s="97"/>
      <c r="UVZ32" s="97"/>
      <c r="UWA32" s="97"/>
      <c r="UWB32" s="97"/>
      <c r="UWC32" s="97"/>
      <c r="UWD32" s="97"/>
      <c r="UWE32" s="97"/>
      <c r="UWF32" s="97"/>
      <c r="UWG32" s="97"/>
      <c r="UWH32" s="97"/>
      <c r="UWI32" s="97"/>
      <c r="UWJ32" s="97"/>
      <c r="UWK32" s="97"/>
      <c r="UWL32" s="97"/>
      <c r="UWM32" s="97"/>
      <c r="UWN32" s="97"/>
      <c r="UWO32" s="97"/>
      <c r="UWP32" s="97"/>
      <c r="UWQ32" s="97"/>
      <c r="UWR32" s="97"/>
      <c r="UWS32" s="97"/>
      <c r="UWT32" s="97"/>
      <c r="UWU32" s="97"/>
      <c r="UWV32" s="97"/>
      <c r="UWW32" s="97"/>
      <c r="UWX32" s="97"/>
      <c r="UWY32" s="97"/>
      <c r="UWZ32" s="97"/>
      <c r="UXA32" s="97"/>
      <c r="UXB32" s="97"/>
      <c r="UXC32" s="97"/>
      <c r="UXD32" s="97"/>
      <c r="UXE32" s="97"/>
      <c r="UXF32" s="97"/>
      <c r="UXG32" s="97"/>
      <c r="UXH32" s="97"/>
      <c r="UXI32" s="97"/>
      <c r="UXJ32" s="97"/>
      <c r="UXK32" s="97"/>
      <c r="UXL32" s="97"/>
      <c r="UXM32" s="97"/>
      <c r="UXN32" s="97"/>
      <c r="UXO32" s="97"/>
      <c r="UXP32" s="97"/>
      <c r="UXQ32" s="97"/>
      <c r="UXR32" s="97"/>
      <c r="UXS32" s="97"/>
      <c r="UXT32" s="97"/>
      <c r="UXU32" s="97"/>
      <c r="UXV32" s="97"/>
      <c r="UXW32" s="97"/>
      <c r="UXX32" s="97"/>
      <c r="UXY32" s="97"/>
      <c r="UXZ32" s="97"/>
      <c r="UYA32" s="97"/>
      <c r="UYB32" s="97"/>
      <c r="UYC32" s="97"/>
      <c r="UYD32" s="97"/>
      <c r="UYE32" s="97"/>
      <c r="UYF32" s="97"/>
      <c r="UYG32" s="97"/>
      <c r="UYH32" s="97"/>
      <c r="UYI32" s="97"/>
      <c r="UYJ32" s="97"/>
      <c r="UYK32" s="97"/>
      <c r="UYL32" s="97"/>
      <c r="UYM32" s="97"/>
      <c r="UYN32" s="97"/>
      <c r="UYO32" s="97"/>
      <c r="UYP32" s="97"/>
      <c r="UYQ32" s="97"/>
      <c r="UYR32" s="97"/>
      <c r="UYS32" s="97"/>
      <c r="UYT32" s="97"/>
      <c r="UYU32" s="97"/>
      <c r="UYV32" s="97"/>
      <c r="UYW32" s="97"/>
      <c r="UYX32" s="97"/>
      <c r="UYY32" s="97"/>
      <c r="UYZ32" s="97"/>
      <c r="UZA32" s="97"/>
      <c r="UZB32" s="97"/>
      <c r="UZC32" s="97"/>
      <c r="UZD32" s="97"/>
      <c r="UZE32" s="97"/>
      <c r="UZF32" s="97"/>
      <c r="UZG32" s="97"/>
      <c r="UZH32" s="97"/>
      <c r="UZI32" s="97"/>
      <c r="UZJ32" s="97"/>
      <c r="UZK32" s="97"/>
      <c r="UZL32" s="97"/>
      <c r="UZM32" s="97"/>
      <c r="UZN32" s="97"/>
      <c r="UZO32" s="97"/>
      <c r="UZP32" s="97"/>
      <c r="UZQ32" s="97"/>
      <c r="UZR32" s="97"/>
      <c r="UZS32" s="97"/>
      <c r="UZT32" s="97"/>
      <c r="UZU32" s="97"/>
      <c r="UZV32" s="97"/>
      <c r="UZW32" s="97"/>
      <c r="UZX32" s="97"/>
      <c r="UZY32" s="97"/>
      <c r="UZZ32" s="97"/>
      <c r="VAA32" s="97"/>
      <c r="VAB32" s="97"/>
      <c r="VAC32" s="97"/>
      <c r="VAD32" s="97"/>
      <c r="VAE32" s="97"/>
      <c r="VAF32" s="97"/>
      <c r="VAG32" s="97"/>
      <c r="VAH32" s="97"/>
      <c r="VAI32" s="97"/>
      <c r="VAJ32" s="97"/>
      <c r="VAK32" s="97"/>
      <c r="VAL32" s="97"/>
      <c r="VAM32" s="97"/>
      <c r="VAN32" s="97"/>
      <c r="VAO32" s="97"/>
      <c r="VAP32" s="97"/>
      <c r="VAQ32" s="97"/>
      <c r="VAR32" s="97"/>
      <c r="VAS32" s="97"/>
      <c r="VAT32" s="97"/>
      <c r="VAU32" s="97"/>
      <c r="VAV32" s="97"/>
      <c r="VAW32" s="97"/>
      <c r="VAX32" s="97"/>
      <c r="VAY32" s="97"/>
      <c r="VAZ32" s="97"/>
      <c r="VBA32" s="97"/>
      <c r="VBB32" s="97"/>
      <c r="VBC32" s="97"/>
      <c r="VBD32" s="97"/>
      <c r="VBE32" s="97"/>
      <c r="VBF32" s="97"/>
      <c r="VBG32" s="97"/>
      <c r="VBH32" s="97"/>
      <c r="VBI32" s="97"/>
      <c r="VBJ32" s="97"/>
      <c r="VBK32" s="97"/>
      <c r="VBL32" s="97"/>
      <c r="VBM32" s="97"/>
      <c r="VBN32" s="97"/>
      <c r="VBO32" s="97"/>
      <c r="VBP32" s="97"/>
      <c r="VBQ32" s="97"/>
      <c r="VBR32" s="97"/>
      <c r="VBS32" s="97"/>
      <c r="VBT32" s="97"/>
      <c r="VBU32" s="97"/>
      <c r="VBV32" s="97"/>
      <c r="VBW32" s="97"/>
      <c r="VBX32" s="97"/>
      <c r="VBY32" s="97"/>
      <c r="VBZ32" s="97"/>
      <c r="VCA32" s="97"/>
      <c r="VCB32" s="97"/>
      <c r="VCC32" s="97"/>
      <c r="VCD32" s="97"/>
      <c r="VCE32" s="97"/>
      <c r="VCF32" s="97"/>
      <c r="VCG32" s="97"/>
      <c r="VCH32" s="97"/>
      <c r="VCI32" s="97"/>
      <c r="VCJ32" s="97"/>
      <c r="VCK32" s="97"/>
      <c r="VCL32" s="97"/>
      <c r="VCM32" s="97"/>
      <c r="VCN32" s="97"/>
      <c r="VCO32" s="97"/>
      <c r="VCP32" s="97"/>
      <c r="VCQ32" s="97"/>
      <c r="VCR32" s="97"/>
      <c r="VCS32" s="97"/>
      <c r="VCT32" s="97"/>
      <c r="VCU32" s="97"/>
      <c r="VCV32" s="97"/>
      <c r="VCW32" s="97"/>
      <c r="VCX32" s="97"/>
      <c r="VCY32" s="97"/>
      <c r="VCZ32" s="97"/>
      <c r="VDA32" s="97"/>
      <c r="VDB32" s="97"/>
      <c r="VDC32" s="97"/>
      <c r="VDD32" s="97"/>
      <c r="VDE32" s="97"/>
      <c r="VDF32" s="97"/>
      <c r="VDG32" s="97"/>
      <c r="VDH32" s="97"/>
      <c r="VDI32" s="97"/>
      <c r="VDJ32" s="97"/>
      <c r="VDK32" s="97"/>
      <c r="VDL32" s="97"/>
      <c r="VDM32" s="97"/>
      <c r="VDN32" s="97"/>
      <c r="VDO32" s="97"/>
      <c r="VDP32" s="97"/>
      <c r="VDQ32" s="97"/>
      <c r="VDR32" s="97"/>
      <c r="VDS32" s="97"/>
      <c r="VDT32" s="97"/>
      <c r="VDU32" s="97"/>
      <c r="VDV32" s="97"/>
      <c r="VDW32" s="97"/>
      <c r="VDX32" s="97"/>
      <c r="VDY32" s="97"/>
      <c r="VDZ32" s="97"/>
      <c r="VEA32" s="97"/>
      <c r="VEB32" s="97"/>
      <c r="VEC32" s="97"/>
      <c r="VED32" s="97"/>
      <c r="VEE32" s="97"/>
      <c r="VEF32" s="97"/>
      <c r="VEG32" s="97"/>
      <c r="VEH32" s="97"/>
      <c r="VEI32" s="97"/>
      <c r="VEJ32" s="97"/>
      <c r="VEK32" s="97"/>
      <c r="VEL32" s="97"/>
      <c r="VEM32" s="97"/>
      <c r="VEN32" s="97"/>
      <c r="VEO32" s="97"/>
      <c r="VEP32" s="97"/>
      <c r="VEQ32" s="97"/>
      <c r="VER32" s="97"/>
      <c r="VES32" s="97"/>
      <c r="VET32" s="97"/>
      <c r="VEU32" s="97"/>
      <c r="VEV32" s="97"/>
      <c r="VEW32" s="97"/>
      <c r="VEX32" s="97"/>
      <c r="VEY32" s="97"/>
      <c r="VEZ32" s="97"/>
      <c r="VFA32" s="97"/>
      <c r="VFB32" s="97"/>
      <c r="VFC32" s="97"/>
      <c r="VFD32" s="97"/>
      <c r="VFE32" s="97"/>
      <c r="VFF32" s="97"/>
      <c r="VFG32" s="97"/>
      <c r="VFH32" s="97"/>
      <c r="VFI32" s="97"/>
      <c r="VFJ32" s="97"/>
      <c r="VFK32" s="97"/>
      <c r="VFL32" s="97"/>
      <c r="VFM32" s="97"/>
      <c r="VFN32" s="97"/>
      <c r="VFO32" s="97"/>
      <c r="VFP32" s="97"/>
      <c r="VFQ32" s="97"/>
      <c r="VFR32" s="97"/>
      <c r="VFS32" s="97"/>
      <c r="VFT32" s="97"/>
      <c r="VFU32" s="97"/>
      <c r="VFV32" s="97"/>
      <c r="VFW32" s="97"/>
      <c r="VFX32" s="97"/>
      <c r="VFY32" s="97"/>
      <c r="VFZ32" s="97"/>
      <c r="VGA32" s="97"/>
      <c r="VGB32" s="97"/>
      <c r="VGC32" s="97"/>
      <c r="VGD32" s="97"/>
      <c r="VGE32" s="97"/>
      <c r="VGF32" s="97"/>
      <c r="VGG32" s="97"/>
      <c r="VGH32" s="97"/>
      <c r="VGI32" s="97"/>
      <c r="VGJ32" s="97"/>
      <c r="VGK32" s="97"/>
      <c r="VGL32" s="97"/>
      <c r="VGM32" s="97"/>
      <c r="VGN32" s="97"/>
      <c r="VGO32" s="97"/>
      <c r="VGP32" s="97"/>
      <c r="VGQ32" s="97"/>
      <c r="VGR32" s="97"/>
      <c r="VGS32" s="97"/>
      <c r="VGT32" s="97"/>
      <c r="VGU32" s="97"/>
      <c r="VGV32" s="97"/>
      <c r="VGW32" s="97"/>
      <c r="VGX32" s="97"/>
      <c r="VGY32" s="97"/>
      <c r="VGZ32" s="97"/>
      <c r="VHA32" s="97"/>
      <c r="VHB32" s="97"/>
      <c r="VHC32" s="97"/>
      <c r="VHD32" s="97"/>
      <c r="VHE32" s="97"/>
      <c r="VHF32" s="97"/>
      <c r="VHG32" s="97"/>
      <c r="VHH32" s="97"/>
      <c r="VHI32" s="97"/>
      <c r="VHJ32" s="97"/>
      <c r="VHK32" s="97"/>
      <c r="VHL32" s="97"/>
      <c r="VHM32" s="97"/>
      <c r="VHN32" s="97"/>
      <c r="VHO32" s="97"/>
      <c r="VHP32" s="97"/>
      <c r="VHQ32" s="97"/>
      <c r="VHR32" s="97"/>
      <c r="VHS32" s="97"/>
      <c r="VHT32" s="97"/>
      <c r="VHU32" s="97"/>
      <c r="VHV32" s="97"/>
      <c r="VHW32" s="97"/>
      <c r="VHX32" s="97"/>
      <c r="VHY32" s="97"/>
      <c r="VHZ32" s="97"/>
      <c r="VIA32" s="97"/>
      <c r="VIB32" s="97"/>
      <c r="VIC32" s="97"/>
      <c r="VID32" s="97"/>
      <c r="VIE32" s="97"/>
      <c r="VIF32" s="97"/>
      <c r="VIG32" s="97"/>
      <c r="VIH32" s="97"/>
      <c r="VII32" s="97"/>
      <c r="VIJ32" s="97"/>
      <c r="VIK32" s="97"/>
      <c r="VIL32" s="97"/>
      <c r="VIM32" s="97"/>
      <c r="VIN32" s="97"/>
      <c r="VIO32" s="97"/>
      <c r="VIP32" s="97"/>
      <c r="VIQ32" s="97"/>
      <c r="VIR32" s="97"/>
      <c r="VIS32" s="97"/>
      <c r="VIT32" s="97"/>
      <c r="VIU32" s="97"/>
      <c r="VIV32" s="97"/>
      <c r="VIW32" s="97"/>
      <c r="VIX32" s="97"/>
      <c r="VIY32" s="97"/>
      <c r="VIZ32" s="97"/>
      <c r="VJA32" s="97"/>
      <c r="VJB32" s="97"/>
      <c r="VJC32" s="97"/>
      <c r="VJD32" s="97"/>
      <c r="VJE32" s="97"/>
      <c r="VJF32" s="97"/>
      <c r="VJG32" s="97"/>
      <c r="VJH32" s="97"/>
      <c r="VJI32" s="97"/>
      <c r="VJJ32" s="97"/>
      <c r="VJK32" s="97"/>
      <c r="VJL32" s="97"/>
      <c r="VJM32" s="97"/>
      <c r="VJN32" s="97"/>
      <c r="VJO32" s="97"/>
      <c r="VJP32" s="97"/>
      <c r="VJQ32" s="97"/>
      <c r="VJR32" s="97"/>
      <c r="VJS32" s="97"/>
      <c r="VJT32" s="97"/>
      <c r="VJU32" s="97"/>
      <c r="VJV32" s="97"/>
      <c r="VJW32" s="97"/>
      <c r="VJX32" s="97"/>
      <c r="VJY32" s="97"/>
      <c r="VJZ32" s="97"/>
      <c r="VKA32" s="97"/>
      <c r="VKB32" s="97"/>
      <c r="VKC32" s="97"/>
      <c r="VKD32" s="97"/>
      <c r="VKE32" s="97"/>
      <c r="VKF32" s="97"/>
      <c r="VKG32" s="97"/>
      <c r="VKH32" s="97"/>
      <c r="VKI32" s="97"/>
      <c r="VKJ32" s="97"/>
      <c r="VKK32" s="97"/>
      <c r="VKL32" s="97"/>
      <c r="VKM32" s="97"/>
      <c r="VKN32" s="97"/>
      <c r="VKO32" s="97"/>
      <c r="VKP32" s="97"/>
      <c r="VKQ32" s="97"/>
      <c r="VKR32" s="97"/>
      <c r="VKS32" s="97"/>
      <c r="VKT32" s="97"/>
      <c r="VKU32" s="97"/>
      <c r="VKV32" s="97"/>
      <c r="VKW32" s="97"/>
      <c r="VKX32" s="97"/>
      <c r="VKY32" s="97"/>
      <c r="VKZ32" s="97"/>
      <c r="VLA32" s="97"/>
      <c r="VLB32" s="97"/>
      <c r="VLC32" s="97"/>
      <c r="VLD32" s="97"/>
      <c r="VLE32" s="97"/>
      <c r="VLF32" s="97"/>
      <c r="VLG32" s="97"/>
      <c r="VLH32" s="97"/>
      <c r="VLI32" s="97"/>
      <c r="VLJ32" s="97"/>
      <c r="VLK32" s="97"/>
      <c r="VLL32" s="97"/>
      <c r="VLM32" s="97"/>
      <c r="VLN32" s="97"/>
      <c r="VLO32" s="97"/>
      <c r="VLP32" s="97"/>
      <c r="VLQ32" s="97"/>
      <c r="VLR32" s="97"/>
      <c r="VLS32" s="97"/>
      <c r="VLT32" s="97"/>
      <c r="VLU32" s="97"/>
      <c r="VLV32" s="97"/>
      <c r="VLW32" s="97"/>
      <c r="VLX32" s="97"/>
      <c r="VLY32" s="97"/>
      <c r="VLZ32" s="97"/>
      <c r="VMA32" s="97"/>
      <c r="VMB32" s="97"/>
      <c r="VMC32" s="97"/>
      <c r="VMD32" s="97"/>
      <c r="VME32" s="97"/>
      <c r="VMF32" s="97"/>
      <c r="VMG32" s="97"/>
      <c r="VMH32" s="97"/>
      <c r="VMI32" s="97"/>
      <c r="VMJ32" s="97"/>
      <c r="VMK32" s="97"/>
      <c r="VML32" s="97"/>
      <c r="VMM32" s="97"/>
      <c r="VMN32" s="97"/>
      <c r="VMO32" s="97"/>
      <c r="VMP32" s="97"/>
      <c r="VMQ32" s="97"/>
      <c r="VMR32" s="97"/>
      <c r="VMS32" s="97"/>
      <c r="VMT32" s="97"/>
      <c r="VMU32" s="97"/>
      <c r="VMV32" s="97"/>
      <c r="VMW32" s="97"/>
      <c r="VMX32" s="97"/>
      <c r="VMY32" s="97"/>
      <c r="VMZ32" s="97"/>
      <c r="VNA32" s="97"/>
      <c r="VNB32" s="97"/>
      <c r="VNC32" s="97"/>
      <c r="VND32" s="97"/>
      <c r="VNE32" s="97"/>
      <c r="VNF32" s="97"/>
      <c r="VNG32" s="97"/>
      <c r="VNH32" s="97"/>
      <c r="VNI32" s="97"/>
      <c r="VNJ32" s="97"/>
      <c r="VNK32" s="97"/>
      <c r="VNL32" s="97"/>
      <c r="VNM32" s="97"/>
      <c r="VNN32" s="97"/>
      <c r="VNO32" s="97"/>
      <c r="VNP32" s="97"/>
      <c r="VNQ32" s="97"/>
      <c r="VNR32" s="97"/>
      <c r="VNS32" s="97"/>
      <c r="VNT32" s="97"/>
      <c r="VNU32" s="97"/>
      <c r="VNV32" s="97"/>
      <c r="VNW32" s="97"/>
      <c r="VNX32" s="97"/>
      <c r="VNY32" s="97"/>
      <c r="VNZ32" s="97"/>
      <c r="VOA32" s="97"/>
      <c r="VOB32" s="97"/>
      <c r="VOC32" s="97"/>
      <c r="VOD32" s="97"/>
      <c r="VOE32" s="97"/>
      <c r="VOF32" s="97"/>
      <c r="VOG32" s="97"/>
      <c r="VOH32" s="97"/>
      <c r="VOI32" s="97"/>
      <c r="VOJ32" s="97"/>
      <c r="VOK32" s="97"/>
      <c r="VOL32" s="97"/>
      <c r="VOM32" s="97"/>
      <c r="VON32" s="97"/>
      <c r="VOO32" s="97"/>
      <c r="VOP32" s="97"/>
      <c r="VOQ32" s="97"/>
      <c r="VOR32" s="97"/>
      <c r="VOS32" s="97"/>
      <c r="VOT32" s="97"/>
      <c r="VOU32" s="97"/>
      <c r="VOV32" s="97"/>
      <c r="VOW32" s="97"/>
      <c r="VOX32" s="97"/>
      <c r="VOY32" s="97"/>
      <c r="VOZ32" s="97"/>
      <c r="VPA32" s="97"/>
      <c r="VPB32" s="97"/>
      <c r="VPC32" s="97"/>
      <c r="VPD32" s="97"/>
      <c r="VPE32" s="97"/>
      <c r="VPF32" s="97"/>
      <c r="VPG32" s="97"/>
      <c r="VPH32" s="97"/>
      <c r="VPI32" s="97"/>
      <c r="VPJ32" s="97"/>
      <c r="VPK32" s="97"/>
      <c r="VPL32" s="97"/>
      <c r="VPM32" s="97"/>
      <c r="VPN32" s="97"/>
      <c r="VPO32" s="97"/>
      <c r="VPP32" s="97"/>
      <c r="VPQ32" s="97"/>
      <c r="VPR32" s="97"/>
      <c r="VPS32" s="97"/>
      <c r="VPT32" s="97"/>
      <c r="VPU32" s="97"/>
      <c r="VPV32" s="97"/>
      <c r="VPW32" s="97"/>
      <c r="VPX32" s="97"/>
      <c r="VPY32" s="97"/>
      <c r="VPZ32" s="97"/>
      <c r="VQA32" s="97"/>
      <c r="VQB32" s="97"/>
      <c r="VQC32" s="97"/>
      <c r="VQD32" s="97"/>
      <c r="VQE32" s="97"/>
      <c r="VQF32" s="97"/>
      <c r="VQG32" s="97"/>
      <c r="VQH32" s="97"/>
      <c r="VQI32" s="97"/>
      <c r="VQJ32" s="97"/>
      <c r="VQK32" s="97"/>
      <c r="VQL32" s="97"/>
      <c r="VQM32" s="97"/>
      <c r="VQN32" s="97"/>
      <c r="VQO32" s="97"/>
      <c r="VQP32" s="97"/>
      <c r="VQQ32" s="97"/>
      <c r="VQR32" s="97"/>
      <c r="VQS32" s="97"/>
      <c r="VQT32" s="97"/>
      <c r="VQU32" s="97"/>
      <c r="VQV32" s="97"/>
      <c r="VQW32" s="97"/>
      <c r="VQX32" s="97"/>
      <c r="VQY32" s="97"/>
      <c r="VQZ32" s="97"/>
      <c r="VRA32" s="97"/>
      <c r="VRB32" s="97"/>
      <c r="VRC32" s="97"/>
      <c r="VRD32" s="97"/>
      <c r="VRE32" s="97"/>
      <c r="VRF32" s="97"/>
      <c r="VRG32" s="97"/>
      <c r="VRH32" s="97"/>
      <c r="VRI32" s="97"/>
      <c r="VRJ32" s="97"/>
      <c r="VRK32" s="97"/>
      <c r="VRL32" s="97"/>
      <c r="VRM32" s="97"/>
      <c r="VRN32" s="97"/>
      <c r="VRO32" s="97"/>
      <c r="VRP32" s="97"/>
      <c r="VRQ32" s="97"/>
      <c r="VRR32" s="97"/>
      <c r="VRS32" s="97"/>
      <c r="VRT32" s="97"/>
      <c r="VRU32" s="97"/>
      <c r="VRV32" s="97"/>
      <c r="VRW32" s="97"/>
      <c r="VRX32" s="97"/>
      <c r="VRY32" s="97"/>
      <c r="VRZ32" s="97"/>
      <c r="VSA32" s="97"/>
      <c r="VSB32" s="97"/>
      <c r="VSC32" s="97"/>
      <c r="VSD32" s="97"/>
      <c r="VSE32" s="97"/>
      <c r="VSF32" s="97"/>
      <c r="VSG32" s="97"/>
      <c r="VSH32" s="97"/>
      <c r="VSI32" s="97"/>
      <c r="VSJ32" s="97"/>
      <c r="VSK32" s="97"/>
      <c r="VSL32" s="97"/>
      <c r="VSM32" s="97"/>
      <c r="VSN32" s="97"/>
      <c r="VSO32" s="97"/>
      <c r="VSP32" s="97"/>
      <c r="VSQ32" s="97"/>
      <c r="VSR32" s="97"/>
      <c r="VSS32" s="97"/>
      <c r="VST32" s="97"/>
      <c r="VSU32" s="97"/>
      <c r="VSV32" s="97"/>
      <c r="VSW32" s="97"/>
      <c r="VSX32" s="97"/>
      <c r="VSY32" s="97"/>
      <c r="VSZ32" s="97"/>
      <c r="VTA32" s="97"/>
      <c r="VTB32" s="97"/>
      <c r="VTC32" s="97"/>
      <c r="VTD32" s="97"/>
      <c r="VTE32" s="97"/>
      <c r="VTF32" s="97"/>
      <c r="VTG32" s="97"/>
      <c r="VTH32" s="97"/>
      <c r="VTI32" s="97"/>
      <c r="VTJ32" s="97"/>
      <c r="VTK32" s="97"/>
      <c r="VTL32" s="97"/>
      <c r="VTM32" s="97"/>
      <c r="VTN32" s="97"/>
      <c r="VTO32" s="97"/>
      <c r="VTP32" s="97"/>
      <c r="VTQ32" s="97"/>
      <c r="VTR32" s="97"/>
      <c r="VTS32" s="97"/>
      <c r="VTT32" s="97"/>
      <c r="VTU32" s="97"/>
      <c r="VTV32" s="97"/>
      <c r="VTW32" s="97"/>
      <c r="VTX32" s="97"/>
      <c r="VTY32" s="97"/>
      <c r="VTZ32" s="97"/>
      <c r="VUA32" s="97"/>
      <c r="VUB32" s="97"/>
      <c r="VUC32" s="97"/>
      <c r="VUD32" s="97"/>
      <c r="VUE32" s="97"/>
      <c r="VUF32" s="97"/>
      <c r="VUG32" s="97"/>
      <c r="VUH32" s="97"/>
      <c r="VUI32" s="97"/>
      <c r="VUJ32" s="97"/>
      <c r="VUK32" s="97"/>
      <c r="VUL32" s="97"/>
      <c r="VUM32" s="97"/>
      <c r="VUN32" s="97"/>
      <c r="VUO32" s="97"/>
      <c r="VUP32" s="97"/>
      <c r="VUQ32" s="97"/>
      <c r="VUR32" s="97"/>
      <c r="VUS32" s="97"/>
      <c r="VUT32" s="97"/>
      <c r="VUU32" s="97"/>
      <c r="VUV32" s="97"/>
      <c r="VUW32" s="97"/>
      <c r="VUX32" s="97"/>
      <c r="VUY32" s="97"/>
      <c r="VUZ32" s="97"/>
      <c r="VVA32" s="97"/>
      <c r="VVB32" s="97"/>
      <c r="VVC32" s="97"/>
      <c r="VVD32" s="97"/>
      <c r="VVE32" s="97"/>
      <c r="VVF32" s="97"/>
      <c r="VVG32" s="97"/>
      <c r="VVH32" s="97"/>
      <c r="VVI32" s="97"/>
      <c r="VVJ32" s="97"/>
      <c r="VVK32" s="97"/>
      <c r="VVL32" s="97"/>
      <c r="VVM32" s="97"/>
      <c r="VVN32" s="97"/>
      <c r="VVO32" s="97"/>
      <c r="VVP32" s="97"/>
      <c r="VVQ32" s="97"/>
      <c r="VVR32" s="97"/>
      <c r="VVS32" s="97"/>
      <c r="VVT32" s="97"/>
      <c r="VVU32" s="97"/>
      <c r="VVV32" s="97"/>
      <c r="VVW32" s="97"/>
      <c r="VVX32" s="97"/>
      <c r="VVY32" s="97"/>
      <c r="VVZ32" s="97"/>
      <c r="VWA32" s="97"/>
      <c r="VWB32" s="97"/>
      <c r="VWC32" s="97"/>
      <c r="VWD32" s="97"/>
      <c r="VWE32" s="97"/>
      <c r="VWF32" s="97"/>
      <c r="VWG32" s="97"/>
      <c r="VWH32" s="97"/>
      <c r="VWI32" s="97"/>
      <c r="VWJ32" s="97"/>
      <c r="VWK32" s="97"/>
      <c r="VWL32" s="97"/>
      <c r="VWM32" s="97"/>
      <c r="VWN32" s="97"/>
      <c r="VWO32" s="97"/>
      <c r="VWP32" s="97"/>
      <c r="VWQ32" s="97"/>
      <c r="VWR32" s="97"/>
      <c r="VWS32" s="97"/>
      <c r="VWT32" s="97"/>
      <c r="VWU32" s="97"/>
      <c r="VWV32" s="97"/>
      <c r="VWW32" s="97"/>
      <c r="VWX32" s="97"/>
      <c r="VWY32" s="97"/>
      <c r="VWZ32" s="97"/>
      <c r="VXA32" s="97"/>
      <c r="VXB32" s="97"/>
      <c r="VXC32" s="97"/>
      <c r="VXD32" s="97"/>
      <c r="VXE32" s="97"/>
      <c r="VXF32" s="97"/>
      <c r="VXG32" s="97"/>
      <c r="VXH32" s="97"/>
      <c r="VXI32" s="97"/>
      <c r="VXJ32" s="97"/>
      <c r="VXK32" s="97"/>
      <c r="VXL32" s="97"/>
      <c r="VXM32" s="97"/>
      <c r="VXN32" s="97"/>
      <c r="VXO32" s="97"/>
      <c r="VXP32" s="97"/>
      <c r="VXQ32" s="97"/>
      <c r="VXR32" s="97"/>
      <c r="VXS32" s="97"/>
      <c r="VXT32" s="97"/>
      <c r="VXU32" s="97"/>
      <c r="VXV32" s="97"/>
      <c r="VXW32" s="97"/>
      <c r="VXX32" s="97"/>
      <c r="VXY32" s="97"/>
      <c r="VXZ32" s="97"/>
      <c r="VYA32" s="97"/>
      <c r="VYB32" s="97"/>
      <c r="VYC32" s="97"/>
      <c r="VYD32" s="97"/>
      <c r="VYE32" s="97"/>
      <c r="VYF32" s="97"/>
      <c r="VYG32" s="97"/>
      <c r="VYH32" s="97"/>
      <c r="VYI32" s="97"/>
      <c r="VYJ32" s="97"/>
      <c r="VYK32" s="97"/>
      <c r="VYL32" s="97"/>
      <c r="VYM32" s="97"/>
      <c r="VYN32" s="97"/>
      <c r="VYO32" s="97"/>
      <c r="VYP32" s="97"/>
      <c r="VYQ32" s="97"/>
      <c r="VYR32" s="97"/>
      <c r="VYS32" s="97"/>
      <c r="VYT32" s="97"/>
      <c r="VYU32" s="97"/>
      <c r="VYV32" s="97"/>
      <c r="VYW32" s="97"/>
      <c r="VYX32" s="97"/>
      <c r="VYY32" s="97"/>
      <c r="VYZ32" s="97"/>
      <c r="VZA32" s="97"/>
      <c r="VZB32" s="97"/>
      <c r="VZC32" s="97"/>
      <c r="VZD32" s="97"/>
      <c r="VZE32" s="97"/>
      <c r="VZF32" s="97"/>
      <c r="VZG32" s="97"/>
      <c r="VZH32" s="97"/>
      <c r="VZI32" s="97"/>
      <c r="VZJ32" s="97"/>
      <c r="VZK32" s="97"/>
      <c r="VZL32" s="97"/>
      <c r="VZM32" s="97"/>
      <c r="VZN32" s="97"/>
      <c r="VZO32" s="97"/>
      <c r="VZP32" s="97"/>
      <c r="VZQ32" s="97"/>
      <c r="VZR32" s="97"/>
      <c r="VZS32" s="97"/>
      <c r="VZT32" s="97"/>
      <c r="VZU32" s="97"/>
      <c r="VZV32" s="97"/>
      <c r="VZW32" s="97"/>
      <c r="VZX32" s="97"/>
      <c r="VZY32" s="97"/>
      <c r="VZZ32" s="97"/>
      <c r="WAA32" s="97"/>
      <c r="WAB32" s="97"/>
      <c r="WAC32" s="97"/>
      <c r="WAD32" s="97"/>
      <c r="WAE32" s="97"/>
      <c r="WAF32" s="97"/>
      <c r="WAG32" s="97"/>
      <c r="WAH32" s="97"/>
      <c r="WAI32" s="97"/>
      <c r="WAJ32" s="97"/>
      <c r="WAK32" s="97"/>
      <c r="WAL32" s="97"/>
      <c r="WAM32" s="97"/>
      <c r="WAN32" s="97"/>
      <c r="WAO32" s="97"/>
      <c r="WAP32" s="97"/>
      <c r="WAQ32" s="97"/>
      <c r="WAR32" s="97"/>
      <c r="WAS32" s="97"/>
      <c r="WAT32" s="97"/>
      <c r="WAU32" s="97"/>
      <c r="WAV32" s="97"/>
      <c r="WAW32" s="97"/>
      <c r="WAX32" s="97"/>
      <c r="WAY32" s="97"/>
      <c r="WAZ32" s="97"/>
      <c r="WBA32" s="97"/>
      <c r="WBB32" s="97"/>
      <c r="WBC32" s="97"/>
      <c r="WBD32" s="97"/>
      <c r="WBE32" s="97"/>
      <c r="WBF32" s="97"/>
      <c r="WBG32" s="97"/>
      <c r="WBH32" s="97"/>
      <c r="WBI32" s="97"/>
      <c r="WBJ32" s="97"/>
      <c r="WBK32" s="97"/>
      <c r="WBL32" s="97"/>
      <c r="WBM32" s="97"/>
      <c r="WBN32" s="97"/>
      <c r="WBO32" s="97"/>
      <c r="WBP32" s="97"/>
      <c r="WBQ32" s="97"/>
      <c r="WBR32" s="97"/>
      <c r="WBS32" s="97"/>
      <c r="WBT32" s="97"/>
      <c r="WBU32" s="97"/>
      <c r="WBV32" s="97"/>
      <c r="WBW32" s="97"/>
      <c r="WBX32" s="97"/>
      <c r="WBY32" s="97"/>
      <c r="WBZ32" s="97"/>
      <c r="WCA32" s="97"/>
      <c r="WCB32" s="97"/>
      <c r="WCC32" s="97"/>
      <c r="WCD32" s="97"/>
      <c r="WCE32" s="97"/>
      <c r="WCF32" s="97"/>
      <c r="WCG32" s="97"/>
      <c r="WCH32" s="97"/>
      <c r="WCI32" s="97"/>
      <c r="WCJ32" s="97"/>
      <c r="WCK32" s="97"/>
      <c r="WCL32" s="97"/>
      <c r="WCM32" s="97"/>
      <c r="WCN32" s="97"/>
      <c r="WCO32" s="97"/>
      <c r="WCP32" s="97"/>
      <c r="WCQ32" s="97"/>
      <c r="WCR32" s="97"/>
      <c r="WCS32" s="97"/>
      <c r="WCT32" s="97"/>
      <c r="WCU32" s="97"/>
      <c r="WCV32" s="97"/>
      <c r="WCW32" s="97"/>
      <c r="WCX32" s="97"/>
      <c r="WCY32" s="97"/>
      <c r="WCZ32" s="97"/>
      <c r="WDA32" s="97"/>
      <c r="WDB32" s="97"/>
      <c r="WDC32" s="97"/>
      <c r="WDD32" s="97"/>
      <c r="WDE32" s="97"/>
      <c r="WDF32" s="97"/>
      <c r="WDG32" s="97"/>
      <c r="WDH32" s="97"/>
      <c r="WDI32" s="97"/>
      <c r="WDJ32" s="97"/>
      <c r="WDK32" s="97"/>
      <c r="WDL32" s="97"/>
      <c r="WDM32" s="97"/>
      <c r="WDN32" s="97"/>
      <c r="WDO32" s="97"/>
      <c r="WDP32" s="97"/>
      <c r="WDQ32" s="97"/>
      <c r="WDR32" s="97"/>
      <c r="WDS32" s="97"/>
      <c r="WDT32" s="97"/>
      <c r="WDU32" s="97"/>
      <c r="WDV32" s="97"/>
      <c r="WDW32" s="97"/>
      <c r="WDX32" s="97"/>
      <c r="WDY32" s="97"/>
      <c r="WDZ32" s="97"/>
      <c r="WEA32" s="97"/>
      <c r="WEB32" s="97"/>
      <c r="WEC32" s="97"/>
      <c r="WED32" s="97"/>
      <c r="WEE32" s="97"/>
      <c r="WEF32" s="97"/>
      <c r="WEG32" s="97"/>
      <c r="WEH32" s="97"/>
      <c r="WEI32" s="97"/>
      <c r="WEJ32" s="97"/>
      <c r="WEK32" s="97"/>
      <c r="WEL32" s="97"/>
      <c r="WEM32" s="97"/>
      <c r="WEN32" s="97"/>
      <c r="WEO32" s="97"/>
      <c r="WEP32" s="97"/>
      <c r="WEQ32" s="97"/>
      <c r="WER32" s="97"/>
      <c r="WES32" s="97"/>
      <c r="WET32" s="97"/>
      <c r="WEU32" s="97"/>
      <c r="WEV32" s="97"/>
      <c r="WEW32" s="97"/>
      <c r="WEX32" s="97"/>
      <c r="WEY32" s="97"/>
      <c r="WEZ32" s="97"/>
      <c r="WFA32" s="97"/>
      <c r="WFB32" s="97"/>
      <c r="WFC32" s="97"/>
      <c r="WFD32" s="97"/>
      <c r="WFE32" s="97"/>
      <c r="WFF32" s="97"/>
      <c r="WFG32" s="97"/>
      <c r="WFH32" s="97"/>
      <c r="WFI32" s="97"/>
      <c r="WFJ32" s="97"/>
      <c r="WFK32" s="97"/>
      <c r="WFL32" s="97"/>
      <c r="WFM32" s="97"/>
      <c r="WFN32" s="97"/>
      <c r="WFO32" s="97"/>
      <c r="WFP32" s="97"/>
      <c r="WFQ32" s="97"/>
      <c r="WFR32" s="97"/>
      <c r="WFS32" s="97"/>
      <c r="WFT32" s="97"/>
      <c r="WFU32" s="97"/>
      <c r="WFV32" s="97"/>
      <c r="WFW32" s="97"/>
      <c r="WFX32" s="97"/>
      <c r="WFY32" s="97"/>
      <c r="WFZ32" s="97"/>
      <c r="WGA32" s="97"/>
      <c r="WGB32" s="97"/>
      <c r="WGC32" s="97"/>
      <c r="WGD32" s="97"/>
      <c r="WGE32" s="97"/>
      <c r="WGF32" s="97"/>
      <c r="WGG32" s="97"/>
      <c r="WGH32" s="97"/>
      <c r="WGI32" s="97"/>
      <c r="WGJ32" s="97"/>
      <c r="WGK32" s="97"/>
      <c r="WGL32" s="97"/>
      <c r="WGM32" s="97"/>
      <c r="WGN32" s="97"/>
      <c r="WGO32" s="97"/>
      <c r="WGP32" s="97"/>
      <c r="WGQ32" s="97"/>
      <c r="WGR32" s="97"/>
      <c r="WGS32" s="97"/>
      <c r="WGT32" s="97"/>
      <c r="WGU32" s="97"/>
      <c r="WGV32" s="97"/>
      <c r="WGW32" s="97"/>
      <c r="WGX32" s="97"/>
      <c r="WGY32" s="97"/>
      <c r="WGZ32" s="97"/>
      <c r="WHA32" s="97"/>
      <c r="WHB32" s="97"/>
      <c r="WHC32" s="97"/>
      <c r="WHD32" s="97"/>
      <c r="WHE32" s="97"/>
      <c r="WHF32" s="97"/>
      <c r="WHG32" s="97"/>
      <c r="WHH32" s="97"/>
      <c r="WHI32" s="97"/>
      <c r="WHJ32" s="97"/>
      <c r="WHK32" s="97"/>
      <c r="WHL32" s="97"/>
      <c r="WHM32" s="97"/>
      <c r="WHN32" s="97"/>
      <c r="WHO32" s="97"/>
      <c r="WHP32" s="97"/>
      <c r="WHQ32" s="97"/>
      <c r="WHR32" s="97"/>
      <c r="WHS32" s="97"/>
      <c r="WHT32" s="97"/>
      <c r="WHU32" s="97"/>
      <c r="WHV32" s="97"/>
      <c r="WHW32" s="97"/>
      <c r="WHX32" s="97"/>
      <c r="WHY32" s="97"/>
      <c r="WHZ32" s="97"/>
      <c r="WIA32" s="97"/>
      <c r="WIB32" s="97"/>
      <c r="WIC32" s="97"/>
      <c r="WID32" s="97"/>
      <c r="WIE32" s="97"/>
      <c r="WIF32" s="97"/>
      <c r="WIG32" s="97"/>
      <c r="WIH32" s="97"/>
      <c r="WII32" s="97"/>
      <c r="WIJ32" s="97"/>
      <c r="WIK32" s="97"/>
      <c r="WIL32" s="97"/>
      <c r="WIM32" s="97"/>
      <c r="WIN32" s="97"/>
      <c r="WIO32" s="97"/>
      <c r="WIP32" s="97"/>
      <c r="WIQ32" s="97"/>
      <c r="WIR32" s="97"/>
      <c r="WIS32" s="97"/>
      <c r="WIT32" s="97"/>
      <c r="WIU32" s="97"/>
      <c r="WIV32" s="97"/>
      <c r="WIW32" s="97"/>
      <c r="WIX32" s="97"/>
      <c r="WIY32" s="97"/>
      <c r="WIZ32" s="97"/>
      <c r="WJA32" s="97"/>
      <c r="WJB32" s="97"/>
      <c r="WJC32" s="97"/>
      <c r="WJD32" s="97"/>
      <c r="WJE32" s="97"/>
      <c r="WJF32" s="97"/>
      <c r="WJG32" s="97"/>
      <c r="WJH32" s="97"/>
      <c r="WJI32" s="97"/>
      <c r="WJJ32" s="97"/>
      <c r="WJK32" s="97"/>
      <c r="WJL32" s="97"/>
      <c r="WJM32" s="97"/>
      <c r="WJN32" s="97"/>
      <c r="WJO32" s="97"/>
      <c r="WJP32" s="97"/>
      <c r="WJQ32" s="97"/>
      <c r="WJR32" s="97"/>
      <c r="WJS32" s="97"/>
      <c r="WJT32" s="97"/>
      <c r="WJU32" s="97"/>
      <c r="WJV32" s="97"/>
      <c r="WJW32" s="97"/>
      <c r="WJX32" s="97"/>
      <c r="WJY32" s="97"/>
      <c r="WJZ32" s="97"/>
      <c r="WKA32" s="97"/>
      <c r="WKB32" s="97"/>
      <c r="WKC32" s="97"/>
      <c r="WKD32" s="97"/>
      <c r="WKE32" s="97"/>
      <c r="WKF32" s="97"/>
      <c r="WKG32" s="97"/>
      <c r="WKH32" s="97"/>
      <c r="WKI32" s="97"/>
      <c r="WKJ32" s="97"/>
      <c r="WKK32" s="97"/>
      <c r="WKL32" s="97"/>
      <c r="WKM32" s="97"/>
      <c r="WKN32" s="97"/>
      <c r="WKO32" s="97"/>
      <c r="WKP32" s="97"/>
      <c r="WKQ32" s="97"/>
      <c r="WKR32" s="97"/>
      <c r="WKS32" s="97"/>
      <c r="WKT32" s="97"/>
      <c r="WKU32" s="97"/>
      <c r="WKV32" s="97"/>
      <c r="WKW32" s="97"/>
      <c r="WKX32" s="97"/>
      <c r="WKY32" s="97"/>
      <c r="WKZ32" s="97"/>
      <c r="WLA32" s="97"/>
      <c r="WLB32" s="97"/>
      <c r="WLC32" s="97"/>
      <c r="WLD32" s="97"/>
      <c r="WLE32" s="97"/>
      <c r="WLF32" s="97"/>
      <c r="WLG32" s="97"/>
      <c r="WLH32" s="97"/>
      <c r="WLI32" s="97"/>
      <c r="WLJ32" s="97"/>
      <c r="WLK32" s="97"/>
      <c r="WLL32" s="97"/>
      <c r="WLM32" s="97"/>
      <c r="WLN32" s="97"/>
      <c r="WLO32" s="97"/>
      <c r="WLP32" s="97"/>
      <c r="WLQ32" s="97"/>
      <c r="WLR32" s="97"/>
      <c r="WLS32" s="97"/>
      <c r="WLT32" s="97"/>
      <c r="WLU32" s="97"/>
      <c r="WLV32" s="97"/>
      <c r="WLW32" s="97"/>
      <c r="WLX32" s="97"/>
      <c r="WLY32" s="97"/>
      <c r="WLZ32" s="97"/>
      <c r="WMA32" s="97"/>
      <c r="WMB32" s="97"/>
      <c r="WMC32" s="97"/>
      <c r="WMD32" s="97"/>
      <c r="WME32" s="97"/>
      <c r="WMF32" s="97"/>
      <c r="WMG32" s="97"/>
      <c r="WMH32" s="97"/>
      <c r="WMI32" s="97"/>
      <c r="WMJ32" s="97"/>
      <c r="WMK32" s="97"/>
      <c r="WML32" s="97"/>
      <c r="WMM32" s="97"/>
      <c r="WMN32" s="97"/>
      <c r="WMO32" s="97"/>
      <c r="WMP32" s="97"/>
      <c r="WMQ32" s="97"/>
      <c r="WMR32" s="97"/>
      <c r="WMS32" s="97"/>
      <c r="WMT32" s="97"/>
      <c r="WMU32" s="97"/>
      <c r="WMV32" s="97"/>
      <c r="WMW32" s="97"/>
      <c r="WMX32" s="97"/>
      <c r="WMY32" s="97"/>
      <c r="WMZ32" s="97"/>
      <c r="WNA32" s="97"/>
      <c r="WNB32" s="97"/>
      <c r="WNC32" s="97"/>
      <c r="WND32" s="97"/>
      <c r="WNE32" s="97"/>
      <c r="WNF32" s="97"/>
      <c r="WNG32" s="97"/>
      <c r="WNH32" s="97"/>
      <c r="WNI32" s="97"/>
      <c r="WNJ32" s="97"/>
      <c r="WNK32" s="97"/>
      <c r="WNL32" s="97"/>
      <c r="WNM32" s="97"/>
      <c r="WNN32" s="97"/>
      <c r="WNO32" s="97"/>
      <c r="WNP32" s="97"/>
      <c r="WNQ32" s="97"/>
      <c r="WNR32" s="97"/>
      <c r="WNS32" s="97"/>
      <c r="WNT32" s="97"/>
      <c r="WNU32" s="97"/>
      <c r="WNV32" s="97"/>
      <c r="WNW32" s="97"/>
      <c r="WNX32" s="97"/>
      <c r="WNY32" s="97"/>
      <c r="WNZ32" s="97"/>
      <c r="WOA32" s="97"/>
      <c r="WOB32" s="97"/>
      <c r="WOC32" s="97"/>
      <c r="WOD32" s="97"/>
      <c r="WOE32" s="97"/>
      <c r="WOF32" s="97"/>
      <c r="WOG32" s="97"/>
      <c r="WOH32" s="97"/>
      <c r="WOI32" s="97"/>
      <c r="WOJ32" s="97"/>
      <c r="WOK32" s="97"/>
      <c r="WOL32" s="97"/>
      <c r="WOM32" s="97"/>
      <c r="WON32" s="97"/>
      <c r="WOO32" s="97"/>
      <c r="WOP32" s="97"/>
      <c r="WOQ32" s="97"/>
      <c r="WOR32" s="97"/>
      <c r="WOS32" s="97"/>
      <c r="WOT32" s="97"/>
      <c r="WOU32" s="97"/>
      <c r="WOV32" s="97"/>
      <c r="WOW32" s="97"/>
      <c r="WOX32" s="97"/>
      <c r="WOY32" s="97"/>
      <c r="WOZ32" s="97"/>
      <c r="WPA32" s="97"/>
      <c r="WPB32" s="97"/>
      <c r="WPC32" s="97"/>
      <c r="WPD32" s="97"/>
      <c r="WPE32" s="97"/>
      <c r="WPF32" s="97"/>
      <c r="WPG32" s="97"/>
      <c r="WPH32" s="97"/>
      <c r="WPI32" s="97"/>
      <c r="WPJ32" s="97"/>
      <c r="WPK32" s="97"/>
      <c r="WPL32" s="97"/>
      <c r="WPM32" s="97"/>
      <c r="WPN32" s="97"/>
      <c r="WPO32" s="97"/>
      <c r="WPP32" s="97"/>
      <c r="WPQ32" s="97"/>
      <c r="WPR32" s="97"/>
      <c r="WPS32" s="97"/>
      <c r="WPT32" s="97"/>
      <c r="WPU32" s="97"/>
      <c r="WPV32" s="97"/>
      <c r="WPW32" s="97"/>
      <c r="WPX32" s="97"/>
      <c r="WPY32" s="97"/>
      <c r="WPZ32" s="97"/>
      <c r="WQA32" s="97"/>
      <c r="WQB32" s="97"/>
      <c r="WQC32" s="97"/>
      <c r="WQD32" s="97"/>
      <c r="WQE32" s="97"/>
      <c r="WQF32" s="97"/>
      <c r="WQG32" s="97"/>
      <c r="WQH32" s="97"/>
      <c r="WQI32" s="97"/>
      <c r="WQJ32" s="97"/>
      <c r="WQK32" s="97"/>
      <c r="WQL32" s="97"/>
      <c r="WQM32" s="97"/>
      <c r="WQN32" s="97"/>
      <c r="WQO32" s="97"/>
      <c r="WQP32" s="97"/>
      <c r="WQQ32" s="97"/>
      <c r="WQR32" s="97"/>
      <c r="WQS32" s="97"/>
      <c r="WQT32" s="97"/>
      <c r="WQU32" s="97"/>
      <c r="WQV32" s="97"/>
      <c r="WQW32" s="97"/>
      <c r="WQX32" s="97"/>
      <c r="WQY32" s="97"/>
      <c r="WQZ32" s="97"/>
      <c r="WRA32" s="97"/>
      <c r="WRB32" s="97"/>
      <c r="WRC32" s="97"/>
      <c r="WRD32" s="97"/>
      <c r="WRE32" s="97"/>
      <c r="WRF32" s="97"/>
      <c r="WRG32" s="97"/>
      <c r="WRH32" s="97"/>
      <c r="WRI32" s="97"/>
      <c r="WRJ32" s="97"/>
      <c r="WRK32" s="97"/>
      <c r="WRL32" s="97"/>
      <c r="WRM32" s="97"/>
      <c r="WRN32" s="97"/>
      <c r="WRO32" s="97"/>
      <c r="WRP32" s="97"/>
      <c r="WRQ32" s="97"/>
      <c r="WRR32" s="97"/>
      <c r="WRS32" s="97"/>
      <c r="WRT32" s="97"/>
      <c r="WRU32" s="97"/>
      <c r="WRV32" s="97"/>
      <c r="WRW32" s="97"/>
      <c r="WRX32" s="97"/>
      <c r="WRY32" s="97"/>
      <c r="WRZ32" s="97"/>
      <c r="WSA32" s="97"/>
      <c r="WSB32" s="97"/>
      <c r="WSC32" s="97"/>
      <c r="WSD32" s="97"/>
      <c r="WSE32" s="97"/>
      <c r="WSF32" s="97"/>
      <c r="WSG32" s="97"/>
      <c r="WSH32" s="97"/>
      <c r="WSI32" s="97"/>
      <c r="WSJ32" s="97"/>
      <c r="WSK32" s="97"/>
      <c r="WSL32" s="97"/>
      <c r="WSM32" s="97"/>
      <c r="WSN32" s="97"/>
      <c r="WSO32" s="97"/>
      <c r="WSP32" s="97"/>
      <c r="WSQ32" s="97"/>
      <c r="WSR32" s="97"/>
      <c r="WSS32" s="97"/>
      <c r="WST32" s="97"/>
      <c r="WSU32" s="97"/>
      <c r="WSV32" s="97"/>
      <c r="WSW32" s="97"/>
      <c r="WSX32" s="97"/>
      <c r="WSY32" s="97"/>
      <c r="WSZ32" s="97"/>
      <c r="WTA32" s="97"/>
      <c r="WTB32" s="97"/>
      <c r="WTC32" s="97"/>
      <c r="WTD32" s="97"/>
      <c r="WTE32" s="97"/>
      <c r="WTF32" s="97"/>
      <c r="WTG32" s="97"/>
      <c r="WTH32" s="97"/>
      <c r="WTI32" s="97"/>
      <c r="WTJ32" s="97"/>
      <c r="WTK32" s="97"/>
      <c r="WTL32" s="97"/>
      <c r="WTM32" s="97"/>
      <c r="WTN32" s="97"/>
      <c r="WTO32" s="97"/>
      <c r="WTP32" s="97"/>
      <c r="WTQ32" s="97"/>
      <c r="WTR32" s="97"/>
      <c r="WTS32" s="97"/>
      <c r="WTT32" s="97"/>
      <c r="WTU32" s="97"/>
      <c r="WTV32" s="97"/>
      <c r="WTW32" s="97"/>
      <c r="WTX32" s="97"/>
      <c r="WTY32" s="97"/>
      <c r="WTZ32" s="97"/>
      <c r="WUA32" s="97"/>
      <c r="WUB32" s="97"/>
      <c r="WUC32" s="97"/>
      <c r="WUD32" s="97"/>
      <c r="WUE32" s="97"/>
      <c r="WUF32" s="97"/>
      <c r="WUG32" s="97"/>
      <c r="WUH32" s="97"/>
      <c r="WUI32" s="97"/>
      <c r="WUJ32" s="97"/>
      <c r="WUK32" s="97"/>
      <c r="WUL32" s="97"/>
      <c r="WUM32" s="97"/>
      <c r="WUN32" s="97"/>
      <c r="WUO32" s="97"/>
      <c r="WUP32" s="97"/>
      <c r="WUQ32" s="97"/>
      <c r="WUR32" s="97"/>
      <c r="WUS32" s="97"/>
      <c r="WUT32" s="97"/>
      <c r="WUU32" s="97"/>
      <c r="WUV32" s="97"/>
      <c r="WUW32" s="97"/>
      <c r="WUX32" s="97"/>
      <c r="WUY32" s="97"/>
      <c r="WUZ32" s="97"/>
      <c r="WVA32" s="97"/>
      <c r="WVB32" s="97"/>
      <c r="WVC32" s="97"/>
      <c r="WVD32" s="97"/>
      <c r="WVE32" s="97"/>
      <c r="WVF32" s="97"/>
      <c r="WVG32" s="97"/>
      <c r="WVH32" s="97"/>
      <c r="WVI32" s="97"/>
      <c r="WVJ32" s="97"/>
      <c r="WVK32" s="97"/>
      <c r="WVL32" s="97"/>
      <c r="WVM32" s="97"/>
      <c r="WVN32" s="97"/>
      <c r="WVO32" s="97"/>
      <c r="WVP32" s="97"/>
      <c r="WVQ32" s="97"/>
      <c r="WVR32" s="97"/>
      <c r="WVS32" s="97"/>
      <c r="WVT32" s="97"/>
      <c r="WVU32" s="97"/>
      <c r="WVV32" s="97"/>
      <c r="WVW32" s="97"/>
      <c r="WVX32" s="97"/>
      <c r="WVY32" s="97"/>
      <c r="WVZ32" s="97"/>
      <c r="WWA32" s="97"/>
      <c r="WWB32" s="97"/>
      <c r="WWC32" s="97"/>
      <c r="WWD32" s="97"/>
      <c r="WWE32" s="97"/>
      <c r="WWF32" s="97"/>
      <c r="WWG32" s="97"/>
      <c r="WWH32" s="97"/>
      <c r="WWI32" s="97"/>
      <c r="WWJ32" s="97"/>
      <c r="WWK32" s="97"/>
      <c r="WWL32" s="97"/>
      <c r="WWM32" s="97"/>
      <c r="WWN32" s="97"/>
      <c r="WWO32" s="97"/>
      <c r="WWP32" s="97"/>
      <c r="WWQ32" s="97"/>
      <c r="WWR32" s="97"/>
      <c r="WWS32" s="97"/>
      <c r="WWT32" s="97"/>
      <c r="WWU32" s="97"/>
      <c r="WWV32" s="97"/>
      <c r="WWW32" s="97"/>
      <c r="WWX32" s="97"/>
      <c r="WWY32" s="97"/>
      <c r="WWZ32" s="97"/>
      <c r="WXA32" s="97"/>
      <c r="WXB32" s="97"/>
      <c r="WXC32" s="97"/>
      <c r="WXD32" s="97"/>
      <c r="WXE32" s="97"/>
      <c r="WXF32" s="97"/>
      <c r="WXG32" s="97"/>
      <c r="WXH32" s="97"/>
      <c r="WXI32" s="97"/>
      <c r="WXJ32" s="97"/>
      <c r="WXK32" s="97"/>
      <c r="WXL32" s="97"/>
      <c r="WXM32" s="97"/>
      <c r="WXN32" s="97"/>
      <c r="WXO32" s="97"/>
      <c r="WXP32" s="97"/>
      <c r="WXQ32" s="97"/>
      <c r="WXR32" s="97"/>
      <c r="WXS32" s="97"/>
      <c r="WXT32" s="97"/>
      <c r="WXU32" s="97"/>
      <c r="WXV32" s="97"/>
      <c r="WXW32" s="97"/>
      <c r="WXX32" s="97"/>
      <c r="WXY32" s="97"/>
      <c r="WXZ32" s="97"/>
      <c r="WYA32" s="97"/>
      <c r="WYB32" s="97"/>
      <c r="WYC32" s="97"/>
      <c r="WYD32" s="97"/>
      <c r="WYE32" s="97"/>
      <c r="WYF32" s="97"/>
      <c r="WYG32" s="97"/>
      <c r="WYH32" s="97"/>
      <c r="WYI32" s="97"/>
      <c r="WYJ32" s="97"/>
      <c r="WYK32" s="97"/>
      <c r="WYL32" s="97"/>
      <c r="WYM32" s="97"/>
      <c r="WYN32" s="97"/>
      <c r="WYO32" s="97"/>
      <c r="WYP32" s="97"/>
      <c r="WYQ32" s="97"/>
      <c r="WYR32" s="97"/>
      <c r="WYS32" s="97"/>
      <c r="WYT32" s="97"/>
      <c r="WYU32" s="97"/>
      <c r="WYV32" s="97"/>
      <c r="WYW32" s="97"/>
      <c r="WYX32" s="97"/>
      <c r="WYY32" s="97"/>
      <c r="WYZ32" s="97"/>
      <c r="WZA32" s="97"/>
      <c r="WZB32" s="97"/>
      <c r="WZC32" s="97"/>
      <c r="WZD32" s="97"/>
      <c r="WZE32" s="97"/>
      <c r="WZF32" s="97"/>
      <c r="WZG32" s="97"/>
      <c r="WZH32" s="97"/>
      <c r="WZI32" s="97"/>
      <c r="WZJ32" s="97"/>
      <c r="WZK32" s="97"/>
      <c r="WZL32" s="97"/>
      <c r="WZM32" s="97"/>
      <c r="WZN32" s="97"/>
      <c r="WZO32" s="97"/>
      <c r="WZP32" s="97"/>
      <c r="WZQ32" s="97"/>
      <c r="WZR32" s="97"/>
      <c r="WZS32" s="97"/>
      <c r="WZT32" s="97"/>
      <c r="WZU32" s="97"/>
      <c r="WZV32" s="97"/>
      <c r="WZW32" s="97"/>
      <c r="WZX32" s="97"/>
      <c r="WZY32" s="97"/>
      <c r="WZZ32" s="97"/>
      <c r="XAA32" s="97"/>
      <c r="XAB32" s="97"/>
      <c r="XAC32" s="97"/>
      <c r="XAD32" s="97"/>
      <c r="XAE32" s="97"/>
      <c r="XAF32" s="97"/>
      <c r="XAG32" s="97"/>
      <c r="XAH32" s="97"/>
      <c r="XAI32" s="97"/>
      <c r="XAJ32" s="97"/>
      <c r="XAK32" s="97"/>
      <c r="XAL32" s="97"/>
      <c r="XAM32" s="97"/>
      <c r="XAN32" s="97"/>
      <c r="XAO32" s="97"/>
      <c r="XAP32" s="97"/>
      <c r="XAQ32" s="97"/>
      <c r="XAR32" s="97"/>
      <c r="XAS32" s="97"/>
      <c r="XAT32" s="97"/>
      <c r="XAU32" s="97"/>
      <c r="XAV32" s="97"/>
      <c r="XAW32" s="97"/>
      <c r="XAX32" s="97"/>
      <c r="XAY32" s="97"/>
      <c r="XAZ32" s="97"/>
      <c r="XBA32" s="97"/>
      <c r="XBB32" s="97"/>
      <c r="XBC32" s="97"/>
      <c r="XBD32" s="97"/>
      <c r="XBE32" s="97"/>
      <c r="XBF32" s="97"/>
      <c r="XBG32" s="97"/>
      <c r="XBH32" s="97"/>
      <c r="XBI32" s="97"/>
      <c r="XBJ32" s="97"/>
      <c r="XBK32" s="97"/>
      <c r="XBL32" s="97"/>
      <c r="XBM32" s="97"/>
      <c r="XBN32" s="97"/>
      <c r="XBO32" s="97"/>
      <c r="XBP32" s="97"/>
      <c r="XBQ32" s="97"/>
      <c r="XBR32" s="97"/>
      <c r="XBS32" s="97"/>
      <c r="XBT32" s="97"/>
      <c r="XBU32" s="97"/>
      <c r="XBV32" s="97"/>
      <c r="XBW32" s="97"/>
      <c r="XBX32" s="97"/>
      <c r="XBY32" s="97"/>
      <c r="XBZ32" s="97"/>
      <c r="XCA32" s="97"/>
      <c r="XCB32" s="97"/>
      <c r="XCC32" s="97"/>
      <c r="XCD32" s="97"/>
      <c r="XCE32" s="97"/>
      <c r="XCF32" s="97"/>
      <c r="XCG32" s="97"/>
      <c r="XCH32" s="97"/>
      <c r="XCI32" s="97"/>
      <c r="XCJ32" s="97"/>
      <c r="XCK32" s="97"/>
      <c r="XCL32" s="97"/>
      <c r="XCM32" s="97"/>
      <c r="XCN32" s="97"/>
      <c r="XCO32" s="97"/>
      <c r="XCP32" s="97"/>
      <c r="XCQ32" s="97"/>
      <c r="XCR32" s="97"/>
      <c r="XCS32" s="97"/>
      <c r="XCT32" s="97"/>
      <c r="XCU32" s="97"/>
      <c r="XCV32" s="97"/>
      <c r="XCW32" s="97"/>
      <c r="XCX32" s="97"/>
      <c r="XCY32" s="97"/>
      <c r="XCZ32" s="97"/>
      <c r="XDA32" s="97"/>
      <c r="XDB32" s="97"/>
      <c r="XDC32" s="97"/>
      <c r="XDD32" s="97"/>
      <c r="XDE32" s="97"/>
      <c r="XDF32" s="97"/>
      <c r="XDG32" s="97"/>
      <c r="XDH32" s="97"/>
      <c r="XDI32" s="97"/>
      <c r="XDJ32" s="97"/>
      <c r="XDK32" s="97"/>
      <c r="XDL32" s="97"/>
      <c r="XDM32" s="97"/>
      <c r="XDN32" s="97"/>
      <c r="XDO32" s="97"/>
      <c r="XDP32" s="97"/>
      <c r="XDQ32" s="97"/>
      <c r="XDR32" s="97"/>
      <c r="XDS32" s="97"/>
      <c r="XDT32" s="97"/>
      <c r="XDU32" s="97"/>
      <c r="XDV32" s="97"/>
      <c r="XDW32" s="97"/>
      <c r="XDX32" s="97"/>
      <c r="XDY32" s="97"/>
      <c r="XDZ32" s="97"/>
      <c r="XEA32" s="97"/>
      <c r="XEB32" s="97"/>
      <c r="XEC32" s="97"/>
      <c r="XED32" s="97"/>
      <c r="XEE32" s="97"/>
      <c r="XEF32" s="97"/>
      <c r="XEG32" s="97"/>
      <c r="XEH32" s="97"/>
      <c r="XEI32" s="97"/>
      <c r="XEJ32" s="97"/>
      <c r="XEK32" s="97"/>
      <c r="XEL32" s="97"/>
      <c r="XEM32" s="97"/>
      <c r="XEN32" s="97"/>
      <c r="XEO32" s="97"/>
      <c r="XEP32" s="97"/>
      <c r="XEQ32" s="97"/>
      <c r="XER32" s="97"/>
      <c r="XES32" s="97"/>
      <c r="XET32" s="97"/>
      <c r="XEU32" s="97"/>
      <c r="XEV32" s="97"/>
      <c r="XEW32" s="97"/>
      <c r="XEX32" s="97"/>
    </row>
    <row r="33" customHeight="1" outlineLevel="1" spans="1:33">
      <c r="A33" s="33"/>
      <c r="B33" s="24"/>
      <c r="C33" s="34" t="s">
        <v>140</v>
      </c>
      <c r="D33" s="24"/>
      <c r="E33" s="24"/>
      <c r="F33" s="24"/>
      <c r="G33" s="24"/>
      <c r="H33" s="35"/>
      <c r="I33" s="54"/>
      <c r="J33" s="55"/>
      <c r="K33" s="55"/>
      <c r="L33" s="55"/>
      <c r="M33" s="55"/>
      <c r="N33" s="55"/>
      <c r="O33" s="55"/>
      <c r="P33" s="55"/>
      <c r="Q33" s="54"/>
      <c r="R33" s="54"/>
      <c r="S33" s="54"/>
      <c r="T33" s="54"/>
      <c r="U33" s="54"/>
      <c r="V33" s="54"/>
      <c r="W33" s="54"/>
      <c r="X33" s="54"/>
      <c r="Y33" s="54"/>
      <c r="Z33" s="95">
        <f>Z8+Z22+Z23+Z25</f>
        <v>0</v>
      </c>
      <c r="AA33" s="54"/>
      <c r="AB33" s="54"/>
      <c r="AC33" s="54"/>
      <c r="AD33" s="27"/>
      <c r="AE33" s="27"/>
      <c r="AF33" s="27"/>
      <c r="AG33" s="27"/>
    </row>
    <row r="34" customHeight="1" outlineLevel="1" spans="1:33">
      <c r="A34" s="33"/>
      <c r="B34" s="24"/>
      <c r="C34" s="34" t="s">
        <v>141</v>
      </c>
      <c r="D34" s="24"/>
      <c r="E34" s="24"/>
      <c r="F34" s="24"/>
      <c r="G34" s="20"/>
      <c r="H34" s="21"/>
      <c r="I34" s="56"/>
      <c r="J34" s="22"/>
      <c r="K34" s="22"/>
      <c r="L34" s="22"/>
      <c r="M34" s="55"/>
      <c r="N34" s="55"/>
      <c r="O34" s="55"/>
      <c r="P34" s="55"/>
      <c r="Q34" s="54"/>
      <c r="R34" s="54"/>
      <c r="S34" s="54"/>
      <c r="T34" s="54"/>
      <c r="U34" s="54"/>
      <c r="V34" s="54"/>
      <c r="W34" s="54"/>
      <c r="X34" s="54"/>
      <c r="Y34" s="54"/>
      <c r="Z34" s="95">
        <f>Z10+Z18+Z24+Z27</f>
        <v>192333.724128</v>
      </c>
      <c r="AA34" s="54"/>
      <c r="AB34" s="54"/>
      <c r="AC34" s="54"/>
      <c r="AD34" s="27"/>
      <c r="AE34" s="27"/>
      <c r="AF34" s="27"/>
      <c r="AG34" s="27"/>
    </row>
    <row r="35" customHeight="1" outlineLevel="1" spans="1:33">
      <c r="A35" s="9">
        <v>1</v>
      </c>
      <c r="B35" s="10" t="s">
        <v>142</v>
      </c>
      <c r="C35" s="36" t="s">
        <v>143</v>
      </c>
      <c r="D35" s="37" t="s">
        <v>144</v>
      </c>
      <c r="E35" s="10" t="s">
        <v>145</v>
      </c>
      <c r="F35" s="15" t="str">
        <f>_xlfn.DISPIMG("ID_FA720E2A2562425A93B2B8CA1CE4D1C3",1)</f>
        <v>=DISPIMG("ID_FA720E2A2562425A93B2B8CA1CE4D1C3",1)</v>
      </c>
      <c r="G35" s="7" t="s">
        <v>146</v>
      </c>
      <c r="H35" s="7" t="s">
        <v>147</v>
      </c>
      <c r="I35" s="7" t="s">
        <v>48</v>
      </c>
      <c r="J35" s="7">
        <v>2359.72</v>
      </c>
      <c r="K35" s="7" t="s">
        <v>147</v>
      </c>
      <c r="L35" s="7" t="s">
        <v>147</v>
      </c>
      <c r="M35" s="26">
        <f>J35*0.5</f>
        <v>1179.86</v>
      </c>
      <c r="N35" s="26" t="s">
        <v>148</v>
      </c>
      <c r="O35" s="26">
        <f>2098*0.001</f>
        <v>2.098</v>
      </c>
      <c r="P35" s="26" t="s">
        <v>149</v>
      </c>
      <c r="Q35" s="7">
        <f t="shared" ref="Q35:Q76" si="4">M35*O35</f>
        <v>2475.34628</v>
      </c>
      <c r="R35" s="7"/>
      <c r="S35" s="7"/>
      <c r="T35" s="7"/>
      <c r="U35" s="7"/>
      <c r="V35" s="7"/>
      <c r="W35" s="7"/>
      <c r="X35" s="7"/>
      <c r="Y35" s="7"/>
      <c r="Z35" s="75">
        <f t="shared" ref="Z35:Z76" si="5">U35*V35*X35</f>
        <v>0</v>
      </c>
      <c r="AA35" s="7"/>
      <c r="AB35" s="7"/>
      <c r="AC35" s="7"/>
      <c r="AD35" s="27"/>
      <c r="AE35" s="27"/>
      <c r="AF35" s="27"/>
      <c r="AG35" s="27"/>
    </row>
    <row r="36" customHeight="1" outlineLevel="1" spans="1:33">
      <c r="A36" s="9">
        <v>2</v>
      </c>
      <c r="B36" s="10" t="s">
        <v>150</v>
      </c>
      <c r="C36" s="36" t="s">
        <v>143</v>
      </c>
      <c r="D36" s="37" t="s">
        <v>144</v>
      </c>
      <c r="E36" s="12" t="s">
        <v>151</v>
      </c>
      <c r="F36" s="12"/>
      <c r="G36" s="30" t="s">
        <v>152</v>
      </c>
      <c r="H36" s="30"/>
      <c r="I36" s="30"/>
      <c r="J36" s="50"/>
      <c r="K36" s="51"/>
      <c r="L36" s="51"/>
      <c r="M36" s="26"/>
      <c r="N36" s="26"/>
      <c r="O36" s="26"/>
      <c r="P36" s="26"/>
      <c r="Q36" s="7">
        <f t="shared" si="4"/>
        <v>0</v>
      </c>
      <c r="R36" s="7"/>
      <c r="S36" s="7"/>
      <c r="T36" s="7"/>
      <c r="U36" s="7"/>
      <c r="V36" s="7"/>
      <c r="W36" s="7"/>
      <c r="X36" s="7"/>
      <c r="Y36" s="7"/>
      <c r="Z36" s="75">
        <f t="shared" si="5"/>
        <v>0</v>
      </c>
      <c r="AA36" s="7"/>
      <c r="AB36" s="7"/>
      <c r="AC36" s="7"/>
      <c r="AD36" s="27"/>
      <c r="AE36" s="27"/>
      <c r="AF36" s="27"/>
      <c r="AG36" s="27"/>
    </row>
    <row r="37" customHeight="1" outlineLevel="1" spans="1:33">
      <c r="A37" s="9">
        <v>3</v>
      </c>
      <c r="B37" s="10" t="s">
        <v>153</v>
      </c>
      <c r="C37" s="36" t="s">
        <v>143</v>
      </c>
      <c r="D37" s="37" t="s">
        <v>144</v>
      </c>
      <c r="E37" s="12" t="s">
        <v>154</v>
      </c>
      <c r="F37" s="12"/>
      <c r="G37" s="10" t="s">
        <v>155</v>
      </c>
      <c r="H37" s="10"/>
      <c r="I37" s="10" t="s">
        <v>48</v>
      </c>
      <c r="J37" s="15">
        <v>11003.69</v>
      </c>
      <c r="K37" s="26"/>
      <c r="L37" s="26"/>
      <c r="M37" s="26"/>
      <c r="N37" s="26"/>
      <c r="O37" s="26"/>
      <c r="P37" s="26"/>
      <c r="Q37" s="7">
        <f t="shared" si="4"/>
        <v>0</v>
      </c>
      <c r="R37" s="7" t="str">
        <f>_xlfn.DISPIMG("ID_A79AAF3CC7E34FB6A11A79C0D84D3E87",1)</f>
        <v>=DISPIMG("ID_A79AAF3CC7E34FB6A11A79C0D84D3E87",1)</v>
      </c>
      <c r="S37" s="7"/>
      <c r="T37" s="7"/>
      <c r="U37" s="7"/>
      <c r="V37" s="7"/>
      <c r="W37" s="7"/>
      <c r="X37" s="7"/>
      <c r="Y37" s="7"/>
      <c r="Z37" s="75">
        <f t="shared" si="5"/>
        <v>0</v>
      </c>
      <c r="AA37" s="62" t="s">
        <v>82</v>
      </c>
      <c r="AB37" s="7" t="s">
        <v>55</v>
      </c>
      <c r="AC37" s="15">
        <f>J37*0.2</f>
        <v>2200.738</v>
      </c>
      <c r="AD37" s="27"/>
      <c r="AE37" s="27"/>
      <c r="AF37" s="27"/>
      <c r="AG37" s="27"/>
    </row>
    <row r="38" customHeight="1" outlineLevel="1" spans="1:33">
      <c r="A38" s="9">
        <v>4</v>
      </c>
      <c r="B38" s="10" t="s">
        <v>109</v>
      </c>
      <c r="C38" s="36" t="s">
        <v>143</v>
      </c>
      <c r="D38" s="37" t="s">
        <v>144</v>
      </c>
      <c r="E38" s="32" t="s">
        <v>156</v>
      </c>
      <c r="F38" s="32"/>
      <c r="G38" s="10" t="s">
        <v>157</v>
      </c>
      <c r="H38" s="10" t="s">
        <v>117</v>
      </c>
      <c r="I38" s="10" t="s">
        <v>48</v>
      </c>
      <c r="J38" s="15">
        <v>10556.28</v>
      </c>
      <c r="K38" s="26"/>
      <c r="L38" s="7" t="s">
        <v>114</v>
      </c>
      <c r="M38" s="26">
        <f>J38*0.18*0.04*1.25</f>
        <v>95.00652</v>
      </c>
      <c r="N38" s="7" t="s">
        <v>115</v>
      </c>
      <c r="O38" s="7">
        <v>735</v>
      </c>
      <c r="P38" s="7" t="s">
        <v>116</v>
      </c>
      <c r="Q38" s="7">
        <f t="shared" si="4"/>
        <v>69829.7922</v>
      </c>
      <c r="R38" s="10" t="s">
        <v>158</v>
      </c>
      <c r="S38" s="10" t="s">
        <v>48</v>
      </c>
      <c r="T38" s="15">
        <v>10556.28</v>
      </c>
      <c r="U38" s="7">
        <f>T38*0.18*2.3</f>
        <v>4370.29992</v>
      </c>
      <c r="V38" s="7">
        <v>20</v>
      </c>
      <c r="W38" s="7" t="s">
        <v>59</v>
      </c>
      <c r="X38" s="7">
        <v>0.078</v>
      </c>
      <c r="Y38" s="88" t="s">
        <v>60</v>
      </c>
      <c r="Z38" s="75">
        <f t="shared" si="5"/>
        <v>6817.6678752</v>
      </c>
      <c r="AA38" s="62" t="s">
        <v>82</v>
      </c>
      <c r="AB38" s="7" t="s">
        <v>55</v>
      </c>
      <c r="AC38" s="7">
        <f>J38*0.18*0.96</f>
        <v>1824.125184</v>
      </c>
      <c r="AD38" s="27" t="str">
        <f>_xlfn.DISPIMG("ID_D67B8400E00B433B8AFB1E80B5AB347C",1)</f>
        <v>=DISPIMG("ID_D67B8400E00B433B8AFB1E80B5AB347C",1)</v>
      </c>
      <c r="AE38" s="27"/>
      <c r="AF38" s="27"/>
      <c r="AG38" s="27"/>
    </row>
    <row r="39" customHeight="1" outlineLevel="1" spans="1:33">
      <c r="A39" s="9">
        <v>5</v>
      </c>
      <c r="B39" s="10" t="s">
        <v>120</v>
      </c>
      <c r="C39" s="36" t="s">
        <v>143</v>
      </c>
      <c r="D39" s="37" t="s">
        <v>144</v>
      </c>
      <c r="E39" s="32" t="s">
        <v>156</v>
      </c>
      <c r="F39" s="32"/>
      <c r="G39" s="10" t="s">
        <v>159</v>
      </c>
      <c r="H39" s="10" t="s">
        <v>117</v>
      </c>
      <c r="I39" s="10" t="s">
        <v>48</v>
      </c>
      <c r="J39" s="15">
        <v>10104.58</v>
      </c>
      <c r="K39" s="26"/>
      <c r="L39" s="7" t="s">
        <v>114</v>
      </c>
      <c r="M39" s="26">
        <f>J39*0.18*0.05*1.25</f>
        <v>113.676525</v>
      </c>
      <c r="N39" s="7" t="s">
        <v>115</v>
      </c>
      <c r="O39" s="7">
        <v>735</v>
      </c>
      <c r="P39" s="7" t="s">
        <v>116</v>
      </c>
      <c r="Q39" s="7">
        <f t="shared" si="4"/>
        <v>83552.245875</v>
      </c>
      <c r="R39" s="10" t="s">
        <v>158</v>
      </c>
      <c r="S39" s="10" t="s">
        <v>48</v>
      </c>
      <c r="T39" s="15">
        <v>10104.58</v>
      </c>
      <c r="U39" s="7">
        <f>T39*0.18*2.3</f>
        <v>4183.29612</v>
      </c>
      <c r="V39" s="7">
        <v>20</v>
      </c>
      <c r="W39" s="7" t="s">
        <v>59</v>
      </c>
      <c r="X39" s="7">
        <v>0.078</v>
      </c>
      <c r="Y39" s="88" t="s">
        <v>60</v>
      </c>
      <c r="Z39" s="75">
        <f t="shared" si="5"/>
        <v>6525.9419472</v>
      </c>
      <c r="AA39" s="62" t="s">
        <v>82</v>
      </c>
      <c r="AB39" s="7" t="s">
        <v>55</v>
      </c>
      <c r="AC39" s="7">
        <f>J39*0.18*0.95</f>
        <v>1727.88318</v>
      </c>
      <c r="AD39" s="27"/>
      <c r="AE39" s="27"/>
      <c r="AF39" s="27"/>
      <c r="AG39" s="27"/>
    </row>
    <row r="40" customHeight="1" outlineLevel="1" spans="1:33">
      <c r="A40" s="9">
        <v>6</v>
      </c>
      <c r="B40" s="10" t="s">
        <v>160</v>
      </c>
      <c r="C40" s="36" t="s">
        <v>143</v>
      </c>
      <c r="D40" s="37" t="s">
        <v>144</v>
      </c>
      <c r="E40" s="32" t="s">
        <v>156</v>
      </c>
      <c r="F40" s="32"/>
      <c r="G40" s="10" t="s">
        <v>159</v>
      </c>
      <c r="H40" s="10" t="s">
        <v>117</v>
      </c>
      <c r="I40" s="10" t="s">
        <v>48</v>
      </c>
      <c r="J40" s="16">
        <v>9032.08</v>
      </c>
      <c r="K40" s="48"/>
      <c r="L40" s="7" t="s">
        <v>114</v>
      </c>
      <c r="M40" s="26">
        <f>J40*0.18*0.05*1.25</f>
        <v>101.6109</v>
      </c>
      <c r="N40" s="7" t="s">
        <v>115</v>
      </c>
      <c r="O40" s="7">
        <v>735</v>
      </c>
      <c r="P40" s="7" t="s">
        <v>116</v>
      </c>
      <c r="Q40" s="7">
        <f t="shared" si="4"/>
        <v>74684.0115</v>
      </c>
      <c r="R40" s="10" t="s">
        <v>158</v>
      </c>
      <c r="S40" s="10" t="s">
        <v>48</v>
      </c>
      <c r="T40" s="16">
        <v>9032.08</v>
      </c>
      <c r="U40" s="7">
        <f>T40*0.18*2.3</f>
        <v>3739.28112</v>
      </c>
      <c r="V40" s="7">
        <v>20</v>
      </c>
      <c r="W40" s="7" t="s">
        <v>59</v>
      </c>
      <c r="X40" s="7">
        <v>0.078</v>
      </c>
      <c r="Y40" s="88" t="s">
        <v>60</v>
      </c>
      <c r="Z40" s="75">
        <f t="shared" si="5"/>
        <v>5833.2785472</v>
      </c>
      <c r="AA40" s="62" t="s">
        <v>82</v>
      </c>
      <c r="AB40" s="7" t="s">
        <v>55</v>
      </c>
      <c r="AC40" s="7">
        <f>J40*0.18*0.95</f>
        <v>1544.48568</v>
      </c>
      <c r="AD40" s="27"/>
      <c r="AE40" s="27"/>
      <c r="AF40" s="27"/>
      <c r="AG40" s="27"/>
    </row>
    <row r="41" customHeight="1" outlineLevel="1" spans="1:33">
      <c r="A41" s="9">
        <v>7</v>
      </c>
      <c r="B41" s="10" t="s">
        <v>161</v>
      </c>
      <c r="C41" s="36" t="s">
        <v>143</v>
      </c>
      <c r="D41" s="37" t="s">
        <v>144</v>
      </c>
      <c r="E41" s="10" t="s">
        <v>162</v>
      </c>
      <c r="F41" s="10"/>
      <c r="G41" s="10" t="s">
        <v>122</v>
      </c>
      <c r="H41" s="10"/>
      <c r="J41" s="27"/>
      <c r="K41" s="27"/>
      <c r="L41" s="7"/>
      <c r="M41" s="7"/>
      <c r="N41" s="7"/>
      <c r="O41" s="7"/>
      <c r="P41" s="7"/>
      <c r="Q41" s="78"/>
      <c r="R41" s="78"/>
      <c r="S41" s="81"/>
      <c r="T41" s="79"/>
      <c r="U41" s="66"/>
      <c r="V41" s="78"/>
      <c r="W41" s="78"/>
      <c r="X41" s="78"/>
      <c r="Y41" s="91"/>
      <c r="Z41" s="92"/>
      <c r="AA41" s="78"/>
      <c r="AB41" s="7"/>
      <c r="AC41" s="7"/>
      <c r="AD41" s="27"/>
      <c r="AE41" s="27"/>
      <c r="AF41" s="27"/>
      <c r="AG41" s="27"/>
    </row>
    <row r="42" customHeight="1" outlineLevel="1" spans="1:33">
      <c r="A42" s="9">
        <v>8</v>
      </c>
      <c r="B42" s="10" t="s">
        <v>163</v>
      </c>
      <c r="C42" s="36" t="s">
        <v>143</v>
      </c>
      <c r="D42" s="37" t="s">
        <v>144</v>
      </c>
      <c r="E42" s="10" t="s">
        <v>164</v>
      </c>
      <c r="F42" s="10"/>
      <c r="G42" s="10" t="s">
        <v>165</v>
      </c>
      <c r="H42" s="10" t="s">
        <v>166</v>
      </c>
      <c r="I42" s="10" t="s">
        <v>48</v>
      </c>
      <c r="J42" s="50">
        <v>8982.24</v>
      </c>
      <c r="K42" s="51" t="s">
        <v>167</v>
      </c>
      <c r="L42" s="51" t="s">
        <v>168</v>
      </c>
      <c r="M42" s="51">
        <f>(0.7+1.5)/2*J42*0.001</f>
        <v>9.880464</v>
      </c>
      <c r="N42" s="7" t="s">
        <v>115</v>
      </c>
      <c r="O42" s="51">
        <v>221</v>
      </c>
      <c r="P42" s="7" t="s">
        <v>116</v>
      </c>
      <c r="Q42" s="7">
        <f t="shared" si="4"/>
        <v>2183.582544</v>
      </c>
      <c r="R42" s="7"/>
      <c r="S42" s="7"/>
      <c r="T42" s="7"/>
      <c r="U42" s="7"/>
      <c r="V42" s="7"/>
      <c r="W42" s="7"/>
      <c r="X42" s="7"/>
      <c r="Y42" s="7"/>
      <c r="Z42" s="75">
        <f t="shared" si="5"/>
        <v>0</v>
      </c>
      <c r="AA42" s="7"/>
      <c r="AB42" s="7"/>
      <c r="AC42" s="7"/>
      <c r="AD42" s="27"/>
      <c r="AE42" s="27"/>
      <c r="AF42" s="27"/>
      <c r="AG42" s="27"/>
    </row>
    <row r="43" ht="74.1" customHeight="1" outlineLevel="1" spans="1:33">
      <c r="A43" s="9">
        <v>9</v>
      </c>
      <c r="B43" s="10" t="s">
        <v>169</v>
      </c>
      <c r="C43" s="36" t="s">
        <v>143</v>
      </c>
      <c r="D43" s="37" t="s">
        <v>144</v>
      </c>
      <c r="E43" s="10" t="s">
        <v>170</v>
      </c>
      <c r="F43" s="10"/>
      <c r="G43" s="10" t="s">
        <v>171</v>
      </c>
      <c r="H43" s="10" t="s">
        <v>172</v>
      </c>
      <c r="I43" s="10" t="s">
        <v>48</v>
      </c>
      <c r="J43" s="15">
        <v>8982.24</v>
      </c>
      <c r="K43" s="51"/>
      <c r="L43" s="51" t="s">
        <v>168</v>
      </c>
      <c r="M43" s="26"/>
      <c r="N43" s="26"/>
      <c r="O43" s="51">
        <v>221</v>
      </c>
      <c r="P43" s="7" t="s">
        <v>116</v>
      </c>
      <c r="Q43" s="7">
        <f t="shared" si="4"/>
        <v>0</v>
      </c>
      <c r="R43" s="7" t="str">
        <f>_xlfn.DISPIMG("ID_55BA1042FAD14D8193A95FC7144F241A",1)</f>
        <v>=DISPIMG("ID_55BA1042FAD14D8193A95FC7144F241A",1)</v>
      </c>
      <c r="S43" s="7"/>
      <c r="T43" s="7"/>
      <c r="U43" s="7"/>
      <c r="V43" s="7"/>
      <c r="W43" s="7"/>
      <c r="X43" s="7"/>
      <c r="Y43" s="7"/>
      <c r="Z43" s="75">
        <f t="shared" si="5"/>
        <v>0</v>
      </c>
      <c r="AA43" s="7"/>
      <c r="AB43" s="7"/>
      <c r="AC43" s="7"/>
      <c r="AD43" s="27"/>
      <c r="AE43" s="27"/>
      <c r="AF43" s="27"/>
      <c r="AG43" s="27"/>
    </row>
    <row r="44" customHeight="1" outlineLevel="1" spans="1:33">
      <c r="A44" s="9">
        <v>10</v>
      </c>
      <c r="B44" s="10" t="s">
        <v>173</v>
      </c>
      <c r="C44" s="36" t="s">
        <v>143</v>
      </c>
      <c r="D44" s="37" t="s">
        <v>144</v>
      </c>
      <c r="E44" s="38" t="s">
        <v>174</v>
      </c>
      <c r="F44" s="32"/>
      <c r="G44" s="10" t="s">
        <v>175</v>
      </c>
      <c r="H44" s="10" t="s">
        <v>176</v>
      </c>
      <c r="I44" s="10" t="s">
        <v>48</v>
      </c>
      <c r="J44" s="15">
        <v>8982.24</v>
      </c>
      <c r="K44" s="10" t="s">
        <v>176</v>
      </c>
      <c r="L44" s="26" t="s">
        <v>177</v>
      </c>
      <c r="M44" s="26">
        <f>J44*0.08</f>
        <v>718.5792</v>
      </c>
      <c r="N44" s="10" t="s">
        <v>55</v>
      </c>
      <c r="O44" s="26">
        <v>2.199</v>
      </c>
      <c r="P44" s="7" t="s">
        <v>58</v>
      </c>
      <c r="Q44" s="7">
        <f t="shared" si="4"/>
        <v>1580.1556608</v>
      </c>
      <c r="R44" s="10" t="s">
        <v>176</v>
      </c>
      <c r="S44" s="10" t="s">
        <v>48</v>
      </c>
      <c r="T44" s="15">
        <v>8982.24</v>
      </c>
      <c r="U44" s="7">
        <f>T44*0.08*2.377</f>
        <v>1708.0627584</v>
      </c>
      <c r="V44" s="7">
        <v>38</v>
      </c>
      <c r="W44" s="7" t="s">
        <v>59</v>
      </c>
      <c r="X44" s="7">
        <v>0.078</v>
      </c>
      <c r="Y44" s="88" t="s">
        <v>60</v>
      </c>
      <c r="Z44" s="75">
        <f t="shared" si="5"/>
        <v>5062.6980158976</v>
      </c>
      <c r="AA44" s="7"/>
      <c r="AB44" s="7"/>
      <c r="AC44" s="7"/>
      <c r="AD44" s="27"/>
      <c r="AE44" s="27"/>
      <c r="AF44" s="27"/>
      <c r="AG44" s="27"/>
    </row>
    <row r="45" customHeight="1" outlineLevel="1" spans="1:33">
      <c r="A45" s="9">
        <v>11</v>
      </c>
      <c r="B45" s="10" t="s">
        <v>178</v>
      </c>
      <c r="C45" s="36" t="s">
        <v>143</v>
      </c>
      <c r="D45" s="37" t="s">
        <v>144</v>
      </c>
      <c r="E45" s="10" t="s">
        <v>179</v>
      </c>
      <c r="F45" s="10"/>
      <c r="G45" s="10" t="s">
        <v>180</v>
      </c>
      <c r="H45" s="10" t="s">
        <v>181</v>
      </c>
      <c r="I45" s="10" t="s">
        <v>48</v>
      </c>
      <c r="J45" s="15">
        <v>8982.24</v>
      </c>
      <c r="K45" s="10" t="s">
        <v>181</v>
      </c>
      <c r="L45" s="57" t="s">
        <v>182</v>
      </c>
      <c r="M45" s="26">
        <f>J45*0.45*0.001</f>
        <v>4.042008</v>
      </c>
      <c r="N45" s="7" t="s">
        <v>115</v>
      </c>
      <c r="O45" s="51">
        <v>295.91</v>
      </c>
      <c r="P45" s="7" t="s">
        <v>116</v>
      </c>
      <c r="Q45" s="7">
        <f t="shared" si="4"/>
        <v>1196.07058728</v>
      </c>
      <c r="R45" s="7"/>
      <c r="S45" s="7"/>
      <c r="T45" s="7"/>
      <c r="U45" s="7"/>
      <c r="V45" s="7"/>
      <c r="W45" s="7"/>
      <c r="X45" s="7"/>
      <c r="Y45" s="7"/>
      <c r="Z45" s="75">
        <f t="shared" si="5"/>
        <v>0</v>
      </c>
      <c r="AA45" s="7"/>
      <c r="AB45" s="7"/>
      <c r="AC45" s="7"/>
      <c r="AD45" s="27"/>
      <c r="AE45" s="27"/>
      <c r="AF45" s="27"/>
      <c r="AG45" s="27"/>
    </row>
    <row r="46" customHeight="1" outlineLevel="1" spans="1:33">
      <c r="A46" s="9">
        <v>12</v>
      </c>
      <c r="B46" s="10" t="s">
        <v>183</v>
      </c>
      <c r="C46" s="36" t="s">
        <v>143</v>
      </c>
      <c r="D46" s="37" t="s">
        <v>144</v>
      </c>
      <c r="E46" s="38" t="s">
        <v>174</v>
      </c>
      <c r="F46" s="32"/>
      <c r="G46" s="10" t="s">
        <v>184</v>
      </c>
      <c r="H46" s="10" t="s">
        <v>185</v>
      </c>
      <c r="I46" s="10" t="s">
        <v>48</v>
      </c>
      <c r="J46" s="15">
        <v>8982.24</v>
      </c>
      <c r="K46" s="10" t="s">
        <v>185</v>
      </c>
      <c r="L46" s="26" t="s">
        <v>177</v>
      </c>
      <c r="M46" s="26">
        <f>J46*0.04</f>
        <v>359.2896</v>
      </c>
      <c r="N46" s="10" t="s">
        <v>55</v>
      </c>
      <c r="O46" s="26">
        <v>2.199</v>
      </c>
      <c r="P46" s="7" t="s">
        <v>58</v>
      </c>
      <c r="Q46" s="7">
        <f t="shared" si="4"/>
        <v>790.0778304</v>
      </c>
      <c r="R46" s="10" t="s">
        <v>185</v>
      </c>
      <c r="S46" s="10" t="s">
        <v>48</v>
      </c>
      <c r="T46" s="15">
        <v>8982.24</v>
      </c>
      <c r="U46" s="7">
        <f>T46*0.04*2.377</f>
        <v>854.0313792</v>
      </c>
      <c r="V46" s="7">
        <v>38</v>
      </c>
      <c r="W46" s="7" t="s">
        <v>59</v>
      </c>
      <c r="X46" s="7">
        <v>0.078</v>
      </c>
      <c r="Y46" s="88" t="s">
        <v>60</v>
      </c>
      <c r="Z46" s="75">
        <f t="shared" si="5"/>
        <v>2531.3490079488</v>
      </c>
      <c r="AA46" s="7"/>
      <c r="AB46" s="7"/>
      <c r="AC46" s="7"/>
      <c r="AD46" s="27"/>
      <c r="AE46" s="27"/>
      <c r="AF46" s="27"/>
      <c r="AG46" s="27"/>
    </row>
    <row r="47" ht="90" customHeight="1" outlineLevel="1" spans="1:33">
      <c r="A47" s="9">
        <v>13</v>
      </c>
      <c r="B47" s="10" t="s">
        <v>186</v>
      </c>
      <c r="C47" s="36" t="s">
        <v>143</v>
      </c>
      <c r="D47" s="37" t="s">
        <v>144</v>
      </c>
      <c r="E47" s="10" t="s">
        <v>145</v>
      </c>
      <c r="F47" s="10"/>
      <c r="G47" s="13" t="s">
        <v>187</v>
      </c>
      <c r="H47" s="39" t="s">
        <v>188</v>
      </c>
      <c r="I47" s="13" t="s">
        <v>48</v>
      </c>
      <c r="J47" s="16">
        <v>504</v>
      </c>
      <c r="K47" s="48"/>
      <c r="L47" s="58" t="s">
        <v>189</v>
      </c>
      <c r="M47" s="26">
        <f>J47*0.19*0.001</f>
        <v>0.09576</v>
      </c>
      <c r="N47" s="26" t="s">
        <v>115</v>
      </c>
      <c r="O47" s="26">
        <v>2250</v>
      </c>
      <c r="P47" s="26" t="s">
        <v>190</v>
      </c>
      <c r="Q47" s="7">
        <f t="shared" si="4"/>
        <v>215.46</v>
      </c>
      <c r="R47" s="7"/>
      <c r="S47" s="7"/>
      <c r="T47" s="7"/>
      <c r="U47" s="7"/>
      <c r="V47" s="7"/>
      <c r="W47" s="7"/>
      <c r="X47" s="7"/>
      <c r="Y47" s="7"/>
      <c r="Z47" s="75">
        <f t="shared" si="5"/>
        <v>0</v>
      </c>
      <c r="AA47" s="7"/>
      <c r="AB47" s="7"/>
      <c r="AC47" s="7"/>
      <c r="AD47" s="27"/>
      <c r="AE47" s="27"/>
      <c r="AF47" s="27"/>
      <c r="AG47" s="27"/>
    </row>
    <row r="48" customHeight="1" outlineLevel="1" spans="1:33">
      <c r="A48" s="9">
        <v>14</v>
      </c>
      <c r="B48" s="10" t="s">
        <v>191</v>
      </c>
      <c r="C48" s="36" t="s">
        <v>143</v>
      </c>
      <c r="D48" s="10" t="s">
        <v>192</v>
      </c>
      <c r="E48" s="10" t="s">
        <v>145</v>
      </c>
      <c r="F48" s="15"/>
      <c r="G48" s="7" t="s">
        <v>193</v>
      </c>
      <c r="H48" s="7" t="s">
        <v>147</v>
      </c>
      <c r="I48" s="7" t="s">
        <v>48</v>
      </c>
      <c r="J48" s="7">
        <v>1825.43</v>
      </c>
      <c r="K48" s="7"/>
      <c r="L48" s="7" t="s">
        <v>147</v>
      </c>
      <c r="M48" s="26">
        <f>J48*0.5</f>
        <v>912.715</v>
      </c>
      <c r="N48" s="26" t="s">
        <v>148</v>
      </c>
      <c r="O48" s="26">
        <f>2098*0.001</f>
        <v>2.098</v>
      </c>
      <c r="P48" s="26" t="s">
        <v>149</v>
      </c>
      <c r="Q48" s="7">
        <f t="shared" si="4"/>
        <v>1914.87607</v>
      </c>
      <c r="R48" s="7"/>
      <c r="S48" s="7"/>
      <c r="T48" s="7"/>
      <c r="U48" s="7"/>
      <c r="V48" s="7"/>
      <c r="W48" s="7"/>
      <c r="X48" s="7"/>
      <c r="Y48" s="7"/>
      <c r="Z48" s="75">
        <f t="shared" si="5"/>
        <v>0</v>
      </c>
      <c r="AA48" s="7"/>
      <c r="AB48" s="7"/>
      <c r="AC48" s="7"/>
      <c r="AD48" s="27"/>
      <c r="AE48" s="27"/>
      <c r="AF48" s="27"/>
      <c r="AG48" s="27"/>
    </row>
    <row r="49" customHeight="1" outlineLevel="1" spans="1:33">
      <c r="A49" s="9">
        <v>15</v>
      </c>
      <c r="B49" s="10" t="s">
        <v>194</v>
      </c>
      <c r="C49" s="36" t="s">
        <v>143</v>
      </c>
      <c r="D49" s="10" t="s">
        <v>192</v>
      </c>
      <c r="E49" s="12" t="s">
        <v>151</v>
      </c>
      <c r="F49" s="12"/>
      <c r="G49" s="30" t="s">
        <v>195</v>
      </c>
      <c r="H49" s="30"/>
      <c r="I49" s="30"/>
      <c r="J49" s="50"/>
      <c r="K49" s="51"/>
      <c r="L49" s="51"/>
      <c r="M49" s="26"/>
      <c r="N49" s="26"/>
      <c r="O49" s="26"/>
      <c r="P49" s="26"/>
      <c r="Q49" s="7">
        <f t="shared" si="4"/>
        <v>0</v>
      </c>
      <c r="R49" s="7"/>
      <c r="S49" s="7"/>
      <c r="T49" s="7"/>
      <c r="U49" s="7"/>
      <c r="V49" s="7"/>
      <c r="W49" s="7"/>
      <c r="X49" s="7"/>
      <c r="Y49" s="7"/>
      <c r="Z49" s="75">
        <f t="shared" si="5"/>
        <v>0</v>
      </c>
      <c r="AA49" s="7"/>
      <c r="AB49" s="7"/>
      <c r="AC49" s="7"/>
      <c r="AD49" s="27"/>
      <c r="AE49" s="27"/>
      <c r="AF49" s="27"/>
      <c r="AG49" s="27"/>
    </row>
    <row r="50" customHeight="1" outlineLevel="1" spans="1:33">
      <c r="A50" s="9">
        <v>16</v>
      </c>
      <c r="B50" s="10" t="s">
        <v>196</v>
      </c>
      <c r="C50" s="36" t="s">
        <v>143</v>
      </c>
      <c r="D50" s="10" t="s">
        <v>192</v>
      </c>
      <c r="E50" s="12" t="s">
        <v>154</v>
      </c>
      <c r="F50" s="12"/>
      <c r="G50" s="10" t="s">
        <v>197</v>
      </c>
      <c r="H50" s="10"/>
      <c r="I50" s="10" t="s">
        <v>48</v>
      </c>
      <c r="J50" s="15">
        <v>1600.6</v>
      </c>
      <c r="K50" s="26"/>
      <c r="L50" s="26"/>
      <c r="M50" s="26"/>
      <c r="N50" s="26"/>
      <c r="O50" s="26"/>
      <c r="P50" s="26"/>
      <c r="Q50" s="7">
        <f t="shared" si="4"/>
        <v>0</v>
      </c>
      <c r="R50" s="7"/>
      <c r="S50" s="7"/>
      <c r="T50" s="7"/>
      <c r="U50" s="7"/>
      <c r="V50" s="7"/>
      <c r="W50" s="7"/>
      <c r="X50" s="7"/>
      <c r="Y50" s="7"/>
      <c r="Z50" s="75">
        <f t="shared" si="5"/>
        <v>0</v>
      </c>
      <c r="AA50" s="62" t="s">
        <v>82</v>
      </c>
      <c r="AB50" s="7" t="s">
        <v>55</v>
      </c>
      <c r="AC50" s="15">
        <f>J50*0.3</f>
        <v>480.18</v>
      </c>
      <c r="AD50" s="27"/>
      <c r="AE50" s="27"/>
      <c r="AF50" s="27"/>
      <c r="AG50" s="27"/>
    </row>
    <row r="51" customHeight="1" outlineLevel="1" spans="1:33">
      <c r="A51" s="9">
        <v>17</v>
      </c>
      <c r="B51" s="10" t="s">
        <v>198</v>
      </c>
      <c r="C51" s="36" t="s">
        <v>143</v>
      </c>
      <c r="D51" s="10" t="s">
        <v>192</v>
      </c>
      <c r="E51" s="10" t="s">
        <v>103</v>
      </c>
      <c r="F51" s="10"/>
      <c r="G51" s="10" t="s">
        <v>199</v>
      </c>
      <c r="H51" s="40" t="s">
        <v>200</v>
      </c>
      <c r="I51" s="10" t="s">
        <v>48</v>
      </c>
      <c r="J51" s="15">
        <v>1325</v>
      </c>
      <c r="K51" s="59" t="s">
        <v>201</v>
      </c>
      <c r="L51" s="26" t="s">
        <v>202</v>
      </c>
      <c r="M51" s="55">
        <f>J51*0.2*0.8</f>
        <v>212</v>
      </c>
      <c r="N51" s="26" t="s">
        <v>55</v>
      </c>
      <c r="O51" s="26">
        <v>224.8</v>
      </c>
      <c r="P51" s="7" t="s">
        <v>58</v>
      </c>
      <c r="Q51" s="7">
        <f t="shared" si="4"/>
        <v>47657.6</v>
      </c>
      <c r="R51" s="26" t="s">
        <v>203</v>
      </c>
      <c r="S51" s="55">
        <v>265</v>
      </c>
      <c r="T51" s="26" t="s">
        <v>55</v>
      </c>
      <c r="U51" s="7">
        <f>S51*1.9</f>
        <v>503.5</v>
      </c>
      <c r="V51" s="7">
        <v>40</v>
      </c>
      <c r="W51" s="7" t="s">
        <v>59</v>
      </c>
      <c r="X51" s="7">
        <v>0.078</v>
      </c>
      <c r="Y51" s="88" t="s">
        <v>60</v>
      </c>
      <c r="Z51" s="75">
        <f t="shared" si="5"/>
        <v>1570.92</v>
      </c>
      <c r="AA51" s="38" t="s">
        <v>200</v>
      </c>
      <c r="AB51" s="55"/>
      <c r="AC51" s="26"/>
      <c r="AD51" s="26"/>
      <c r="AE51" s="7"/>
      <c r="AF51" s="7"/>
      <c r="AG51" s="27"/>
    </row>
    <row r="52" customHeight="1" outlineLevel="1" spans="1:33">
      <c r="A52" s="9">
        <v>18</v>
      </c>
      <c r="B52" s="10" t="s">
        <v>204</v>
      </c>
      <c r="C52" s="36" t="s">
        <v>143</v>
      </c>
      <c r="D52" s="10" t="s">
        <v>192</v>
      </c>
      <c r="E52" s="10" t="s">
        <v>174</v>
      </c>
      <c r="F52" s="10"/>
      <c r="G52" s="13" t="s">
        <v>205</v>
      </c>
      <c r="H52" s="41" t="s">
        <v>206</v>
      </c>
      <c r="I52" s="13" t="s">
        <v>48</v>
      </c>
      <c r="J52" s="16">
        <v>1325</v>
      </c>
      <c r="K52" s="41" t="s">
        <v>206</v>
      </c>
      <c r="L52" s="60" t="s">
        <v>207</v>
      </c>
      <c r="M52" s="26">
        <f>J52*0.04*0.785</f>
        <v>41.605</v>
      </c>
      <c r="N52" s="26" t="s">
        <v>55</v>
      </c>
      <c r="O52" s="26">
        <v>2.199</v>
      </c>
      <c r="P52" s="7" t="s">
        <v>58</v>
      </c>
      <c r="Q52" s="7">
        <f t="shared" si="4"/>
        <v>91.489395</v>
      </c>
      <c r="R52" s="7"/>
      <c r="S52" s="7"/>
      <c r="T52" s="7"/>
      <c r="U52" s="7"/>
      <c r="V52" s="7"/>
      <c r="W52" s="7"/>
      <c r="X52" s="7"/>
      <c r="Y52" s="7"/>
      <c r="Z52" s="75">
        <f t="shared" si="5"/>
        <v>0</v>
      </c>
      <c r="AA52" s="41" t="s">
        <v>206</v>
      </c>
      <c r="AB52" s="26"/>
      <c r="AC52" s="26"/>
      <c r="AD52" s="26"/>
      <c r="AE52" s="7"/>
      <c r="AF52" s="7"/>
      <c r="AG52" s="27"/>
    </row>
    <row r="53" customHeight="1" outlineLevel="1" spans="1:33">
      <c r="A53" s="9">
        <v>19</v>
      </c>
      <c r="B53" s="10" t="s">
        <v>208</v>
      </c>
      <c r="C53" s="36" t="s">
        <v>143</v>
      </c>
      <c r="D53" s="10" t="s">
        <v>209</v>
      </c>
      <c r="E53" s="10" t="s">
        <v>145</v>
      </c>
      <c r="F53" s="15"/>
      <c r="G53" s="7" t="s">
        <v>210</v>
      </c>
      <c r="H53" s="7" t="s">
        <v>147</v>
      </c>
      <c r="I53" s="7" t="s">
        <v>48</v>
      </c>
      <c r="J53" s="7">
        <v>3361.91</v>
      </c>
      <c r="K53" s="7"/>
      <c r="L53" s="7" t="s">
        <v>147</v>
      </c>
      <c r="M53" s="26">
        <f>J53*0.5</f>
        <v>1680.955</v>
      </c>
      <c r="N53" s="26" t="s">
        <v>148</v>
      </c>
      <c r="O53" s="26">
        <f>2098*0.001</f>
        <v>2.098</v>
      </c>
      <c r="P53" s="26" t="s">
        <v>149</v>
      </c>
      <c r="Q53" s="7">
        <f t="shared" si="4"/>
        <v>3526.64359</v>
      </c>
      <c r="R53" s="7"/>
      <c r="S53" s="7"/>
      <c r="T53" s="7"/>
      <c r="U53" s="7"/>
      <c r="V53" s="7"/>
      <c r="W53" s="7"/>
      <c r="X53" s="7"/>
      <c r="Y53" s="7"/>
      <c r="Z53" s="75">
        <f t="shared" si="5"/>
        <v>0</v>
      </c>
      <c r="AA53" s="7"/>
      <c r="AB53" s="7"/>
      <c r="AC53" s="7"/>
      <c r="AD53" s="27"/>
      <c r="AE53" s="27"/>
      <c r="AF53" s="27"/>
      <c r="AG53" s="27"/>
    </row>
    <row r="54" customHeight="1" outlineLevel="1" spans="1:33">
      <c r="A54" s="9">
        <v>20</v>
      </c>
      <c r="B54" s="10" t="s">
        <v>211</v>
      </c>
      <c r="C54" s="36" t="s">
        <v>143</v>
      </c>
      <c r="D54" s="10" t="s">
        <v>209</v>
      </c>
      <c r="E54" s="12" t="s">
        <v>151</v>
      </c>
      <c r="F54" s="12"/>
      <c r="G54" s="30" t="s">
        <v>212</v>
      </c>
      <c r="H54" s="30"/>
      <c r="I54" s="30"/>
      <c r="J54" s="50"/>
      <c r="K54" s="51"/>
      <c r="L54" s="51"/>
      <c r="M54" s="26"/>
      <c r="N54" s="26"/>
      <c r="O54" s="26"/>
      <c r="P54" s="26"/>
      <c r="Q54" s="7">
        <f t="shared" si="4"/>
        <v>0</v>
      </c>
      <c r="R54" s="7"/>
      <c r="S54" s="7"/>
      <c r="T54" s="7"/>
      <c r="U54" s="7"/>
      <c r="V54" s="7"/>
      <c r="W54" s="7"/>
      <c r="X54" s="7"/>
      <c r="Y54" s="7"/>
      <c r="Z54" s="75">
        <f t="shared" si="5"/>
        <v>0</v>
      </c>
      <c r="AA54" s="7"/>
      <c r="AB54" s="7"/>
      <c r="AC54" s="7"/>
      <c r="AD54" s="27"/>
      <c r="AE54" s="27"/>
      <c r="AF54" s="27"/>
      <c r="AG54" s="27"/>
    </row>
    <row r="55" customHeight="1" outlineLevel="1" spans="1:33">
      <c r="A55" s="9">
        <v>21</v>
      </c>
      <c r="B55" s="10" t="s">
        <v>213</v>
      </c>
      <c r="C55" s="36" t="s">
        <v>143</v>
      </c>
      <c r="D55" s="10" t="s">
        <v>209</v>
      </c>
      <c r="E55" s="12" t="s">
        <v>154</v>
      </c>
      <c r="F55" s="12"/>
      <c r="G55" s="10" t="s">
        <v>214</v>
      </c>
      <c r="H55" s="10"/>
      <c r="I55" s="10" t="s">
        <v>48</v>
      </c>
      <c r="J55" s="15">
        <v>3313.89</v>
      </c>
      <c r="K55" s="26"/>
      <c r="L55" s="26"/>
      <c r="M55" s="26"/>
      <c r="N55" s="26"/>
      <c r="O55" s="26"/>
      <c r="P55" s="26"/>
      <c r="Q55" s="7">
        <f t="shared" si="4"/>
        <v>0</v>
      </c>
      <c r="R55" s="7" t="str">
        <f>_xlfn.DISPIMG("ID_E7D3F84088EA41869ABDFA58AEA1C7EC",1)</f>
        <v>=DISPIMG("ID_E7D3F84088EA41869ABDFA58AEA1C7EC",1)</v>
      </c>
      <c r="S55" s="7"/>
      <c r="T55" s="7"/>
      <c r="U55" s="7"/>
      <c r="V55" s="7"/>
      <c r="W55" s="7"/>
      <c r="X55" s="7"/>
      <c r="Y55" s="7"/>
      <c r="Z55" s="75">
        <f t="shared" si="5"/>
        <v>0</v>
      </c>
      <c r="AA55" s="62" t="s">
        <v>82</v>
      </c>
      <c r="AB55" s="7" t="s">
        <v>55</v>
      </c>
      <c r="AC55" s="15">
        <f>3313.89*0.3</f>
        <v>994.167</v>
      </c>
      <c r="AD55" s="27"/>
      <c r="AE55" s="27"/>
      <c r="AF55" s="27"/>
      <c r="AG55" s="27"/>
    </row>
    <row r="56" customHeight="1" outlineLevel="1" spans="1:33">
      <c r="A56" s="9">
        <v>22</v>
      </c>
      <c r="B56" s="10" t="s">
        <v>215</v>
      </c>
      <c r="C56" s="36" t="s">
        <v>143</v>
      </c>
      <c r="D56" s="10" t="s">
        <v>209</v>
      </c>
      <c r="E56" s="10" t="s">
        <v>103</v>
      </c>
      <c r="F56" s="10"/>
      <c r="G56" s="10" t="s">
        <v>216</v>
      </c>
      <c r="H56" s="38" t="s">
        <v>200</v>
      </c>
      <c r="I56" s="10" t="s">
        <v>48</v>
      </c>
      <c r="J56" s="15">
        <v>3185.24</v>
      </c>
      <c r="K56" s="59" t="s">
        <v>201</v>
      </c>
      <c r="L56" s="26" t="s">
        <v>202</v>
      </c>
      <c r="M56" s="26">
        <f>J56*0.15*0.8</f>
        <v>382.2288</v>
      </c>
      <c r="N56" s="26" t="s">
        <v>55</v>
      </c>
      <c r="O56" s="26">
        <v>224.8</v>
      </c>
      <c r="P56" s="7" t="s">
        <v>58</v>
      </c>
      <c r="Q56" s="7">
        <f t="shared" si="4"/>
        <v>85925.03424</v>
      </c>
      <c r="R56" s="26" t="s">
        <v>203</v>
      </c>
      <c r="S56" s="15">
        <v>477.786</v>
      </c>
      <c r="T56" s="10" t="s">
        <v>55</v>
      </c>
      <c r="U56" s="7">
        <f>S56*1.9</f>
        <v>907.7934</v>
      </c>
      <c r="V56" s="7">
        <v>40</v>
      </c>
      <c r="W56" s="7" t="s">
        <v>59</v>
      </c>
      <c r="X56" s="7">
        <v>0.078</v>
      </c>
      <c r="Y56" s="88" t="s">
        <v>60</v>
      </c>
      <c r="Z56" s="75">
        <f t="shared" si="5"/>
        <v>2832.315408</v>
      </c>
      <c r="AA56" s="38" t="s">
        <v>200</v>
      </c>
      <c r="AB56" s="55"/>
      <c r="AC56" s="26"/>
      <c r="AD56" s="26"/>
      <c r="AE56" s="7"/>
      <c r="AF56" s="7"/>
      <c r="AG56" s="27"/>
    </row>
    <row r="57" customHeight="1" outlineLevel="1" spans="1:33">
      <c r="A57" s="9">
        <v>23</v>
      </c>
      <c r="B57" s="10" t="s">
        <v>217</v>
      </c>
      <c r="C57" s="36" t="s">
        <v>143</v>
      </c>
      <c r="D57" s="10" t="s">
        <v>209</v>
      </c>
      <c r="E57" s="10" t="s">
        <v>103</v>
      </c>
      <c r="F57" s="10"/>
      <c r="G57" s="10" t="s">
        <v>218</v>
      </c>
      <c r="H57" s="38" t="s">
        <v>200</v>
      </c>
      <c r="I57" s="10" t="s">
        <v>48</v>
      </c>
      <c r="J57" s="15">
        <v>3185.24</v>
      </c>
      <c r="K57" s="59" t="s">
        <v>201</v>
      </c>
      <c r="L57" s="26" t="s">
        <v>202</v>
      </c>
      <c r="M57" s="26">
        <f>J57*0.15*0.8</f>
        <v>382.2288</v>
      </c>
      <c r="N57" s="26" t="s">
        <v>55</v>
      </c>
      <c r="O57" s="26">
        <v>224.8</v>
      </c>
      <c r="P57" s="7" t="s">
        <v>58</v>
      </c>
      <c r="Q57" s="7">
        <f t="shared" si="4"/>
        <v>85925.03424</v>
      </c>
      <c r="R57" s="26" t="s">
        <v>203</v>
      </c>
      <c r="S57" s="15">
        <v>477.786</v>
      </c>
      <c r="T57" s="10" t="s">
        <v>55</v>
      </c>
      <c r="U57" s="7">
        <f>S57*1.9</f>
        <v>907.7934</v>
      </c>
      <c r="V57" s="7">
        <v>40</v>
      </c>
      <c r="W57" s="7" t="s">
        <v>59</v>
      </c>
      <c r="X57" s="7">
        <v>0.078</v>
      </c>
      <c r="Y57" s="88" t="s">
        <v>60</v>
      </c>
      <c r="Z57" s="75">
        <f t="shared" si="5"/>
        <v>2832.315408</v>
      </c>
      <c r="AA57" s="38" t="s">
        <v>200</v>
      </c>
      <c r="AB57" s="55"/>
      <c r="AC57" s="26"/>
      <c r="AD57" s="26"/>
      <c r="AE57" s="7"/>
      <c r="AF57" s="7"/>
      <c r="AG57" s="27"/>
    </row>
    <row r="58" customHeight="1" outlineLevel="1" spans="1:33">
      <c r="A58" s="18">
        <v>24</v>
      </c>
      <c r="B58" s="13" t="s">
        <v>219</v>
      </c>
      <c r="C58" s="42" t="s">
        <v>143</v>
      </c>
      <c r="D58" s="13" t="s">
        <v>209</v>
      </c>
      <c r="E58" s="20" t="s">
        <v>220</v>
      </c>
      <c r="F58" s="20"/>
      <c r="G58" s="13" t="s">
        <v>221</v>
      </c>
      <c r="H58" s="38" t="s">
        <v>222</v>
      </c>
      <c r="I58" s="13" t="s">
        <v>48</v>
      </c>
      <c r="J58" s="61">
        <v>2548.19</v>
      </c>
      <c r="K58" s="40" t="s">
        <v>223</v>
      </c>
      <c r="L58" s="62" t="s">
        <v>223</v>
      </c>
      <c r="M58" s="7">
        <f>J58*0.06*0.85</f>
        <v>129.95769</v>
      </c>
      <c r="N58" s="26" t="s">
        <v>55</v>
      </c>
      <c r="O58" s="63">
        <v>2.21</v>
      </c>
      <c r="P58" s="63" t="s">
        <v>224</v>
      </c>
      <c r="Q58" s="7">
        <f t="shared" ref="Q58:Q61" si="6">M58*O58</f>
        <v>287.2064949</v>
      </c>
      <c r="R58" s="7"/>
      <c r="S58" s="7"/>
      <c r="T58" s="7"/>
      <c r="U58" s="7"/>
      <c r="V58" s="7"/>
      <c r="W58" s="7"/>
      <c r="X58" s="7"/>
      <c r="Y58" s="7"/>
      <c r="Z58" s="75"/>
      <c r="AA58" s="38" t="s">
        <v>222</v>
      </c>
      <c r="AB58" s="7"/>
      <c r="AC58" s="26"/>
      <c r="AD58" s="63"/>
      <c r="AE58" s="63"/>
      <c r="AF58" s="7"/>
      <c r="AG58" s="27"/>
    </row>
    <row r="59" customHeight="1" outlineLevel="1" spans="1:33">
      <c r="A59" s="43"/>
      <c r="B59" s="30"/>
      <c r="C59" s="11"/>
      <c r="D59" s="30"/>
      <c r="E59" s="44"/>
      <c r="F59" s="44"/>
      <c r="G59" s="30"/>
      <c r="H59" s="10" t="s">
        <v>225</v>
      </c>
      <c r="I59" s="30"/>
      <c r="J59" s="64"/>
      <c r="K59" s="7"/>
      <c r="L59" s="7" t="s">
        <v>114</v>
      </c>
      <c r="M59" s="26">
        <f>J58*0.03*0.25*1.25</f>
        <v>23.88928125</v>
      </c>
      <c r="N59" s="7" t="s">
        <v>115</v>
      </c>
      <c r="O59" s="7">
        <v>735</v>
      </c>
      <c r="P59" s="7" t="s">
        <v>116</v>
      </c>
      <c r="Q59" s="7">
        <f t="shared" si="4"/>
        <v>17558.62171875</v>
      </c>
      <c r="R59" s="7" t="s">
        <v>226</v>
      </c>
      <c r="S59" s="26">
        <v>23.88928125</v>
      </c>
      <c r="T59" s="7" t="s">
        <v>115</v>
      </c>
      <c r="U59" s="7">
        <v>23.88928125</v>
      </c>
      <c r="V59" s="7">
        <v>500</v>
      </c>
      <c r="W59" s="7" t="s">
        <v>59</v>
      </c>
      <c r="X59" s="7">
        <v>0.078</v>
      </c>
      <c r="Y59" s="88" t="s">
        <v>60</v>
      </c>
      <c r="Z59" s="75">
        <f>U59*V59*X59</f>
        <v>931.68196875</v>
      </c>
      <c r="AA59" s="7"/>
      <c r="AB59" s="7"/>
      <c r="AC59" s="7"/>
      <c r="AD59" s="27"/>
      <c r="AE59" s="27"/>
      <c r="AF59" s="27"/>
      <c r="AG59" s="27"/>
    </row>
    <row r="60" customHeight="1" outlineLevel="1" spans="1:33">
      <c r="A60" s="18">
        <v>25</v>
      </c>
      <c r="B60" s="13" t="s">
        <v>227</v>
      </c>
      <c r="C60" s="42" t="s">
        <v>143</v>
      </c>
      <c r="D60" s="13" t="s">
        <v>209</v>
      </c>
      <c r="E60" s="20" t="s">
        <v>220</v>
      </c>
      <c r="F60" s="20"/>
      <c r="G60" s="13" t="s">
        <v>228</v>
      </c>
      <c r="H60" s="38" t="s">
        <v>222</v>
      </c>
      <c r="I60" s="16" t="s">
        <v>48</v>
      </c>
      <c r="J60" s="7">
        <v>637.05</v>
      </c>
      <c r="K60" s="38" t="s">
        <v>222</v>
      </c>
      <c r="L60" s="62" t="s">
        <v>223</v>
      </c>
      <c r="M60" s="7">
        <f>J60*0.06*0.85</f>
        <v>32.48955</v>
      </c>
      <c r="N60" s="26" t="s">
        <v>55</v>
      </c>
      <c r="O60" s="63">
        <v>2.21</v>
      </c>
      <c r="P60" s="63" t="s">
        <v>224</v>
      </c>
      <c r="Q60" s="7">
        <f t="shared" si="6"/>
        <v>71.8019055</v>
      </c>
      <c r="R60" s="7"/>
      <c r="S60" s="7"/>
      <c r="T60" s="7"/>
      <c r="U60" s="7"/>
      <c r="V60" s="7"/>
      <c r="W60" s="7"/>
      <c r="X60" s="7"/>
      <c r="Y60" s="7"/>
      <c r="Z60" s="75"/>
      <c r="AA60" s="38" t="s">
        <v>222</v>
      </c>
      <c r="AB60" s="7"/>
      <c r="AC60" s="26"/>
      <c r="AD60" s="63"/>
      <c r="AE60" s="63"/>
      <c r="AF60" s="7"/>
      <c r="AG60" s="27"/>
    </row>
    <row r="61" customHeight="1" outlineLevel="1" spans="1:33">
      <c r="A61" s="43"/>
      <c r="B61" s="30"/>
      <c r="C61" s="11"/>
      <c r="D61" s="30"/>
      <c r="E61" s="44"/>
      <c r="F61" s="44"/>
      <c r="G61" s="30"/>
      <c r="H61" s="10" t="s">
        <v>225</v>
      </c>
      <c r="I61" s="50"/>
      <c r="J61" s="7"/>
      <c r="K61" s="7"/>
      <c r="L61" s="7" t="s">
        <v>114</v>
      </c>
      <c r="M61" s="26">
        <f>J60*0.03*0.25*1.25</f>
        <v>5.97234375</v>
      </c>
      <c r="N61" s="7" t="s">
        <v>115</v>
      </c>
      <c r="O61" s="7">
        <v>735</v>
      </c>
      <c r="P61" s="7" t="s">
        <v>116</v>
      </c>
      <c r="Q61" s="7">
        <f t="shared" si="6"/>
        <v>4389.67265625</v>
      </c>
      <c r="R61" s="7" t="s">
        <v>226</v>
      </c>
      <c r="S61" s="26">
        <v>5.97234375</v>
      </c>
      <c r="T61" s="7" t="s">
        <v>115</v>
      </c>
      <c r="U61" s="7">
        <v>5.97234375</v>
      </c>
      <c r="V61" s="7">
        <v>500</v>
      </c>
      <c r="W61" s="7" t="s">
        <v>59</v>
      </c>
      <c r="X61" s="7">
        <v>0.078</v>
      </c>
      <c r="Y61" s="88" t="s">
        <v>60</v>
      </c>
      <c r="Z61" s="75">
        <f>U61*V61*X61</f>
        <v>232.92140625</v>
      </c>
      <c r="AA61" s="75"/>
      <c r="AB61" s="30"/>
      <c r="AC61" s="50"/>
      <c r="AD61" s="96"/>
      <c r="AE61" s="96"/>
      <c r="AF61" s="96"/>
      <c r="AG61" s="27"/>
    </row>
    <row r="62" customHeight="1" outlineLevel="1" spans="1:33">
      <c r="A62" s="18">
        <v>26</v>
      </c>
      <c r="B62" s="13" t="s">
        <v>229</v>
      </c>
      <c r="C62" s="42" t="s">
        <v>143</v>
      </c>
      <c r="D62" s="13" t="s">
        <v>230</v>
      </c>
      <c r="E62" s="20" t="s">
        <v>231</v>
      </c>
      <c r="F62" s="2" t="str">
        <f>_xlfn.DISPIMG("ID_328025A202884F2FA278CA641BB29F50",1)</f>
        <v>=DISPIMG("ID_328025A202884F2FA278CA641BB29F50",1)</v>
      </c>
      <c r="G62" s="13" t="s">
        <v>232</v>
      </c>
      <c r="H62" s="10" t="s">
        <v>233</v>
      </c>
      <c r="I62" s="13" t="s">
        <v>234</v>
      </c>
      <c r="J62" s="65">
        <v>1332.87</v>
      </c>
      <c r="K62" s="48"/>
      <c r="L62" s="66" t="s">
        <v>235</v>
      </c>
      <c r="M62" s="26">
        <f>J62*0.15*0.35</f>
        <v>69.975675</v>
      </c>
      <c r="N62" s="26" t="s">
        <v>55</v>
      </c>
      <c r="O62" s="66">
        <v>54.16</v>
      </c>
      <c r="P62" s="66" t="s">
        <v>224</v>
      </c>
      <c r="Q62" s="7">
        <f t="shared" si="4"/>
        <v>3789.882558</v>
      </c>
      <c r="R62" s="7"/>
      <c r="S62" s="7"/>
      <c r="T62" s="7"/>
      <c r="U62" s="7"/>
      <c r="V62" s="7"/>
      <c r="W62" s="7"/>
      <c r="X62" s="7"/>
      <c r="Y62" s="7"/>
      <c r="Z62" s="75">
        <f t="shared" si="5"/>
        <v>0</v>
      </c>
      <c r="AA62" s="7"/>
      <c r="AB62" s="7"/>
      <c r="AC62" s="7"/>
      <c r="AD62" s="27"/>
      <c r="AE62" s="27"/>
      <c r="AF62" s="27"/>
      <c r="AG62" s="27" t="s">
        <v>61</v>
      </c>
    </row>
    <row r="63" customHeight="1" outlineLevel="1" spans="1:33">
      <c r="A63" s="43"/>
      <c r="B63" s="30"/>
      <c r="C63" s="11"/>
      <c r="D63" s="30"/>
      <c r="E63" s="44"/>
      <c r="F63" s="44"/>
      <c r="G63" s="30"/>
      <c r="H63" s="10" t="s">
        <v>236</v>
      </c>
      <c r="I63" s="30"/>
      <c r="J63" s="67"/>
      <c r="K63" s="51"/>
      <c r="L63" s="26" t="s">
        <v>237</v>
      </c>
      <c r="M63" s="26"/>
      <c r="N63" s="26"/>
      <c r="O63" s="26">
        <v>235</v>
      </c>
      <c r="P63" s="26" t="s">
        <v>238</v>
      </c>
      <c r="Q63" s="7">
        <f t="shared" si="4"/>
        <v>0</v>
      </c>
      <c r="R63" s="7"/>
      <c r="S63" s="7"/>
      <c r="T63" s="7"/>
      <c r="U63" s="7"/>
      <c r="V63" s="7"/>
      <c r="W63" s="7"/>
      <c r="X63" s="7"/>
      <c r="Y63" s="7"/>
      <c r="Z63" s="75"/>
      <c r="AA63" s="7"/>
      <c r="AB63" s="7"/>
      <c r="AC63" s="7"/>
      <c r="AD63" s="27"/>
      <c r="AE63" s="27"/>
      <c r="AF63" s="27"/>
      <c r="AG63" s="27"/>
    </row>
    <row r="64" customHeight="1" outlineLevel="1" spans="1:33">
      <c r="A64" s="9"/>
      <c r="B64" s="10"/>
      <c r="C64" s="42" t="s">
        <v>143</v>
      </c>
      <c r="D64" s="13" t="s">
        <v>230</v>
      </c>
      <c r="E64" s="20" t="s">
        <v>231</v>
      </c>
      <c r="F64" s="45" t="s">
        <v>239</v>
      </c>
      <c r="G64" s="13" t="s">
        <v>240</v>
      </c>
      <c r="H64" s="10" t="s">
        <v>241</v>
      </c>
      <c r="I64" s="13" t="s">
        <v>234</v>
      </c>
      <c r="J64" s="61">
        <v>573.5</v>
      </c>
      <c r="K64" s="48"/>
      <c r="L64" s="26" t="s">
        <v>235</v>
      </c>
      <c r="M64" s="26">
        <f>J64*0.15*0.3</f>
        <v>25.8075</v>
      </c>
      <c r="N64" s="26" t="s">
        <v>55</v>
      </c>
      <c r="O64" s="26">
        <v>54.16</v>
      </c>
      <c r="P64" s="26" t="s">
        <v>238</v>
      </c>
      <c r="Q64" s="7">
        <f t="shared" si="4"/>
        <v>1397.7342</v>
      </c>
      <c r="R64" s="7"/>
      <c r="S64" s="7"/>
      <c r="T64" s="7"/>
      <c r="U64" s="7"/>
      <c r="V64" s="7"/>
      <c r="W64" s="7"/>
      <c r="X64" s="7"/>
      <c r="Y64" s="7"/>
      <c r="Z64" s="75"/>
      <c r="AA64" s="7"/>
      <c r="AB64" s="7"/>
      <c r="AC64" s="7"/>
      <c r="AD64" s="27"/>
      <c r="AE64" s="27"/>
      <c r="AF64" s="27"/>
      <c r="AG64" s="27"/>
    </row>
    <row r="65" customHeight="1" outlineLevel="1" spans="1:33">
      <c r="A65" s="9">
        <v>27</v>
      </c>
      <c r="B65" s="10" t="s">
        <v>242</v>
      </c>
      <c r="C65" s="11"/>
      <c r="D65" s="30"/>
      <c r="E65" s="44"/>
      <c r="F65" s="44"/>
      <c r="G65" s="30"/>
      <c r="H65" s="10" t="s">
        <v>236</v>
      </c>
      <c r="I65" s="30"/>
      <c r="J65" s="67"/>
      <c r="K65" s="51"/>
      <c r="L65" s="26" t="s">
        <v>237</v>
      </c>
      <c r="M65" s="26"/>
      <c r="N65" s="26"/>
      <c r="O65" s="26">
        <v>235</v>
      </c>
      <c r="P65" s="26" t="s">
        <v>238</v>
      </c>
      <c r="Q65" s="7">
        <f t="shared" si="4"/>
        <v>0</v>
      </c>
      <c r="R65" s="7"/>
      <c r="S65" s="7"/>
      <c r="T65" s="7"/>
      <c r="U65" s="7"/>
      <c r="V65" s="7"/>
      <c r="W65" s="7"/>
      <c r="X65" s="7"/>
      <c r="Y65" s="7"/>
      <c r="Z65" s="75">
        <f t="shared" si="5"/>
        <v>0</v>
      </c>
      <c r="AA65" s="7"/>
      <c r="AB65" s="7"/>
      <c r="AC65" s="7"/>
      <c r="AD65" s="27"/>
      <c r="AE65" s="27"/>
      <c r="AF65" s="27"/>
      <c r="AG65" s="27" t="s">
        <v>61</v>
      </c>
    </row>
    <row r="66" customHeight="1" outlineLevel="1" spans="1:33">
      <c r="A66" s="9"/>
      <c r="B66" s="10"/>
      <c r="C66" s="42" t="s">
        <v>143</v>
      </c>
      <c r="D66" s="13" t="s">
        <v>230</v>
      </c>
      <c r="E66" s="20" t="s">
        <v>231</v>
      </c>
      <c r="F66" s="20"/>
      <c r="G66" s="13" t="s">
        <v>243</v>
      </c>
      <c r="H66" s="10" t="s">
        <v>244</v>
      </c>
      <c r="I66" s="13" t="s">
        <v>234</v>
      </c>
      <c r="J66" s="61">
        <v>1654.78</v>
      </c>
      <c r="K66" s="48"/>
      <c r="L66" s="26" t="s">
        <v>235</v>
      </c>
      <c r="M66" s="26">
        <f>J66*0.15*0.1</f>
        <v>24.8217</v>
      </c>
      <c r="N66" s="26" t="s">
        <v>55</v>
      </c>
      <c r="O66" s="26">
        <v>54.16</v>
      </c>
      <c r="P66" s="26" t="s">
        <v>238</v>
      </c>
      <c r="Q66" s="7">
        <f t="shared" si="4"/>
        <v>1344.343272</v>
      </c>
      <c r="R66" s="7"/>
      <c r="S66" s="7"/>
      <c r="T66" s="7"/>
      <c r="U66" s="7"/>
      <c r="V66" s="7"/>
      <c r="W66" s="7"/>
      <c r="X66" s="7"/>
      <c r="Y66" s="7"/>
      <c r="Z66" s="75"/>
      <c r="AA66" s="7"/>
      <c r="AB66" s="7"/>
      <c r="AC66" s="7"/>
      <c r="AD66" s="27"/>
      <c r="AE66" s="27"/>
      <c r="AF66" s="27"/>
      <c r="AG66" s="27"/>
    </row>
    <row r="67" customHeight="1" outlineLevel="1" spans="1:33">
      <c r="A67" s="9">
        <v>28</v>
      </c>
      <c r="B67" s="10" t="s">
        <v>245</v>
      </c>
      <c r="C67" s="11"/>
      <c r="D67" s="30"/>
      <c r="E67" s="44"/>
      <c r="F67" s="44"/>
      <c r="G67" s="30"/>
      <c r="H67" s="10" t="s">
        <v>236</v>
      </c>
      <c r="I67" s="30"/>
      <c r="J67" s="67"/>
      <c r="K67" s="51"/>
      <c r="L67" s="26" t="s">
        <v>237</v>
      </c>
      <c r="M67" s="26"/>
      <c r="N67" s="26"/>
      <c r="O67" s="26">
        <v>235</v>
      </c>
      <c r="P67" s="26" t="s">
        <v>238</v>
      </c>
      <c r="Q67" s="7">
        <f t="shared" si="4"/>
        <v>0</v>
      </c>
      <c r="R67" s="7"/>
      <c r="S67" s="7"/>
      <c r="T67" s="7"/>
      <c r="U67" s="7"/>
      <c r="V67" s="7"/>
      <c r="W67" s="7"/>
      <c r="X67" s="7"/>
      <c r="Y67" s="7"/>
      <c r="Z67" s="75">
        <f t="shared" si="5"/>
        <v>0</v>
      </c>
      <c r="AA67" s="7"/>
      <c r="AB67" s="7"/>
      <c r="AC67" s="7"/>
      <c r="AD67" s="27"/>
      <c r="AE67" s="27"/>
      <c r="AF67" s="27"/>
      <c r="AG67" s="27" t="s">
        <v>61</v>
      </c>
    </row>
    <row r="68" customHeight="1" outlineLevel="1" spans="1:33">
      <c r="A68" s="9"/>
      <c r="B68" s="10"/>
      <c r="C68" s="42" t="s">
        <v>143</v>
      </c>
      <c r="D68" s="13" t="s">
        <v>230</v>
      </c>
      <c r="E68" s="20" t="s">
        <v>231</v>
      </c>
      <c r="F68" s="20"/>
      <c r="G68" s="13" t="s">
        <v>246</v>
      </c>
      <c r="H68" s="10" t="s">
        <v>247</v>
      </c>
      <c r="I68" s="13" t="s">
        <v>234</v>
      </c>
      <c r="J68" s="61">
        <v>618.85</v>
      </c>
      <c r="K68" s="48"/>
      <c r="L68" s="26" t="s">
        <v>235</v>
      </c>
      <c r="M68" s="26">
        <f>J68*0.09*0.3</f>
        <v>16.70895</v>
      </c>
      <c r="N68" s="26" t="s">
        <v>55</v>
      </c>
      <c r="O68" s="26">
        <v>54.16</v>
      </c>
      <c r="P68" s="26" t="s">
        <v>238</v>
      </c>
      <c r="Q68" s="7">
        <f t="shared" si="4"/>
        <v>904.956732</v>
      </c>
      <c r="R68" s="7"/>
      <c r="S68" s="7"/>
      <c r="T68" s="7"/>
      <c r="U68" s="7"/>
      <c r="V68" s="7"/>
      <c r="W68" s="7"/>
      <c r="X68" s="7"/>
      <c r="Y68" s="7"/>
      <c r="Z68" s="75"/>
      <c r="AA68" s="7"/>
      <c r="AB68" s="7"/>
      <c r="AC68" s="7"/>
      <c r="AD68" s="27"/>
      <c r="AE68" s="27"/>
      <c r="AF68" s="27"/>
      <c r="AG68" s="27"/>
    </row>
    <row r="69" customHeight="1" outlineLevel="1" spans="1:33">
      <c r="A69" s="9">
        <v>29</v>
      </c>
      <c r="B69" s="10" t="s">
        <v>248</v>
      </c>
      <c r="C69" s="11"/>
      <c r="D69" s="30"/>
      <c r="E69" s="44"/>
      <c r="F69" s="44"/>
      <c r="G69" s="30"/>
      <c r="H69" s="10" t="s">
        <v>236</v>
      </c>
      <c r="I69" s="30"/>
      <c r="J69" s="67"/>
      <c r="K69" s="51"/>
      <c r="L69" s="26" t="s">
        <v>237</v>
      </c>
      <c r="M69" s="26"/>
      <c r="N69" s="26"/>
      <c r="O69" s="26">
        <v>235</v>
      </c>
      <c r="P69" s="26" t="s">
        <v>238</v>
      </c>
      <c r="Q69" s="7">
        <f t="shared" si="4"/>
        <v>0</v>
      </c>
      <c r="R69" s="7"/>
      <c r="S69" s="7"/>
      <c r="T69" s="7"/>
      <c r="U69" s="7"/>
      <c r="V69" s="7"/>
      <c r="W69" s="7"/>
      <c r="X69" s="7"/>
      <c r="Y69" s="7"/>
      <c r="Z69" s="75">
        <f t="shared" si="5"/>
        <v>0</v>
      </c>
      <c r="AA69" s="7"/>
      <c r="AB69" s="7"/>
      <c r="AC69" s="7"/>
      <c r="AD69" s="27"/>
      <c r="AE69" s="27"/>
      <c r="AF69" s="27"/>
      <c r="AG69" s="27" t="s">
        <v>61</v>
      </c>
    </row>
    <row r="70" customHeight="1" outlineLevel="1" spans="1:35">
      <c r="A70" s="9">
        <v>30</v>
      </c>
      <c r="B70" s="10" t="s">
        <v>249</v>
      </c>
      <c r="C70" s="36" t="s">
        <v>143</v>
      </c>
      <c r="D70" s="24" t="s">
        <v>230</v>
      </c>
      <c r="E70" s="24" t="s">
        <v>250</v>
      </c>
      <c r="F70" s="24" t="str">
        <f>_xlfn.DISPIMG("ID_4E40F01657FE4EA19E0CC39D863FF6CF",1)</f>
        <v>=DISPIMG("ID_4E40F01657FE4EA19E0CC39D863FF6CF",1)</v>
      </c>
      <c r="G70" s="24" t="s">
        <v>251</v>
      </c>
      <c r="H70" s="81" t="s">
        <v>252</v>
      </c>
      <c r="I70" s="104" t="s">
        <v>253</v>
      </c>
      <c r="J70" s="113">
        <v>30</v>
      </c>
      <c r="K70" s="58"/>
      <c r="L70" s="26" t="s">
        <v>235</v>
      </c>
      <c r="M70" s="26">
        <f>3.14*0.25*0.25/4*0.6*30</f>
        <v>0.883125</v>
      </c>
      <c r="N70" s="26" t="s">
        <v>55</v>
      </c>
      <c r="O70" s="26">
        <v>54.16</v>
      </c>
      <c r="P70" s="26" t="s">
        <v>238</v>
      </c>
      <c r="Q70" s="7">
        <f t="shared" si="4"/>
        <v>47.83005</v>
      </c>
      <c r="R70" s="7" t="str">
        <f>_xlfn.DISPIMG("ID_F57CEEA886C94249A604D1C861B93F07",1)</f>
        <v>=DISPIMG("ID_F57CEEA886C94249A604D1C861B93F07",1)</v>
      </c>
      <c r="S70" s="7"/>
      <c r="T70" s="7"/>
      <c r="U70" s="7"/>
      <c r="V70" s="7"/>
      <c r="W70" s="7"/>
      <c r="X70" s="7"/>
      <c r="Y70" s="7"/>
      <c r="Z70" s="75">
        <f t="shared" si="5"/>
        <v>0</v>
      </c>
      <c r="AA70" s="7"/>
      <c r="AB70" s="7"/>
      <c r="AC70" s="7"/>
      <c r="AD70" s="27"/>
      <c r="AE70" s="27"/>
      <c r="AF70" s="27"/>
      <c r="AG70" s="27"/>
      <c r="AH70" s="2" t="s">
        <v>254</v>
      </c>
      <c r="AI70" s="2" t="s">
        <v>255</v>
      </c>
    </row>
    <row r="71" customHeight="1" outlineLevel="1" spans="1:33">
      <c r="A71" s="9">
        <v>31</v>
      </c>
      <c r="B71" s="10" t="s">
        <v>256</v>
      </c>
      <c r="C71" s="36" t="s">
        <v>143</v>
      </c>
      <c r="D71" s="10" t="s">
        <v>257</v>
      </c>
      <c r="E71" s="10" t="s">
        <v>258</v>
      </c>
      <c r="F71" s="10"/>
      <c r="G71" s="10" t="s">
        <v>259</v>
      </c>
      <c r="H71" s="15"/>
      <c r="I71" s="27"/>
      <c r="J71" s="27"/>
      <c r="K71" s="27"/>
      <c r="L71" s="7"/>
      <c r="M71" s="7"/>
      <c r="N71" s="7"/>
      <c r="O71" s="7"/>
      <c r="P71" s="7"/>
      <c r="Q71" s="7">
        <f t="shared" si="4"/>
        <v>0</v>
      </c>
      <c r="R71" s="7" t="s">
        <v>260</v>
      </c>
      <c r="S71" s="10" t="s">
        <v>48</v>
      </c>
      <c r="T71" s="15">
        <v>2000</v>
      </c>
      <c r="U71" s="26">
        <f>T71*0.2*2.36</f>
        <v>944</v>
      </c>
      <c r="V71" s="7">
        <v>21</v>
      </c>
      <c r="W71" s="7" t="s">
        <v>59</v>
      </c>
      <c r="X71" s="7">
        <v>0.078</v>
      </c>
      <c r="Y71" s="88" t="s">
        <v>60</v>
      </c>
      <c r="Z71" s="75">
        <f t="shared" si="5"/>
        <v>1546.272</v>
      </c>
      <c r="AA71" s="7"/>
      <c r="AB71" s="7"/>
      <c r="AC71" s="7"/>
      <c r="AD71" s="27"/>
      <c r="AE71" s="27"/>
      <c r="AF71" s="27"/>
      <c r="AG71" s="27"/>
    </row>
    <row r="72" customHeight="1" outlineLevel="1" spans="1:33">
      <c r="A72" s="9">
        <v>32</v>
      </c>
      <c r="B72" s="10" t="s">
        <v>261</v>
      </c>
      <c r="C72" s="36" t="s">
        <v>143</v>
      </c>
      <c r="D72" s="10" t="s">
        <v>257</v>
      </c>
      <c r="E72" s="10" t="s">
        <v>262</v>
      </c>
      <c r="F72" s="10"/>
      <c r="G72" s="10" t="s">
        <v>263</v>
      </c>
      <c r="H72" s="15"/>
      <c r="I72" s="27"/>
      <c r="J72" s="27"/>
      <c r="K72" s="27"/>
      <c r="L72" s="7"/>
      <c r="M72" s="7"/>
      <c r="N72" s="7"/>
      <c r="O72" s="7"/>
      <c r="P72" s="7"/>
      <c r="Q72" s="7">
        <f t="shared" si="4"/>
        <v>0</v>
      </c>
      <c r="R72" s="7" t="s">
        <v>260</v>
      </c>
      <c r="S72" s="10" t="s">
        <v>48</v>
      </c>
      <c r="T72" s="15">
        <v>795</v>
      </c>
      <c r="U72" s="26">
        <f>T72*0.06*2.36</f>
        <v>112.572</v>
      </c>
      <c r="V72" s="7">
        <v>21</v>
      </c>
      <c r="W72" s="7" t="s">
        <v>59</v>
      </c>
      <c r="X72" s="7">
        <v>0.078</v>
      </c>
      <c r="Y72" s="88" t="s">
        <v>60</v>
      </c>
      <c r="Z72" s="75">
        <f t="shared" si="5"/>
        <v>184.392936</v>
      </c>
      <c r="AA72" s="7"/>
      <c r="AB72" s="7"/>
      <c r="AC72" s="7"/>
      <c r="AD72" s="27"/>
      <c r="AE72" s="27"/>
      <c r="AF72" s="27"/>
      <c r="AG72" s="27"/>
    </row>
    <row r="73" customHeight="1" outlineLevel="1" spans="1:33">
      <c r="A73" s="9">
        <v>33</v>
      </c>
      <c r="B73" s="10" t="s">
        <v>264</v>
      </c>
      <c r="C73" s="36" t="s">
        <v>143</v>
      </c>
      <c r="D73" s="10" t="s">
        <v>257</v>
      </c>
      <c r="E73" s="10" t="s">
        <v>258</v>
      </c>
      <c r="F73" s="10"/>
      <c r="G73" s="10" t="s">
        <v>265</v>
      </c>
      <c r="H73" s="15"/>
      <c r="I73" s="27"/>
      <c r="J73" s="27"/>
      <c r="K73" s="27"/>
      <c r="L73" s="7"/>
      <c r="M73" s="7"/>
      <c r="N73" s="7"/>
      <c r="O73" s="7"/>
      <c r="P73" s="7"/>
      <c r="Q73" s="7">
        <f t="shared" si="4"/>
        <v>0</v>
      </c>
      <c r="R73" s="7" t="s">
        <v>260</v>
      </c>
      <c r="S73" s="10" t="s">
        <v>48</v>
      </c>
      <c r="T73" s="15">
        <v>1160</v>
      </c>
      <c r="U73" s="26">
        <f>T73*0.1*2.365</f>
        <v>274.34</v>
      </c>
      <c r="V73" s="7">
        <v>21</v>
      </c>
      <c r="W73" s="7" t="s">
        <v>59</v>
      </c>
      <c r="X73" s="7">
        <v>0.078</v>
      </c>
      <c r="Y73" s="88" t="s">
        <v>60</v>
      </c>
      <c r="Z73" s="75">
        <f t="shared" si="5"/>
        <v>449.36892</v>
      </c>
      <c r="AA73" s="7"/>
      <c r="AB73" s="7"/>
      <c r="AC73" s="7"/>
      <c r="AD73" s="27"/>
      <c r="AE73" s="27"/>
      <c r="AF73" s="27"/>
      <c r="AG73" s="27"/>
    </row>
    <row r="74" customHeight="1" outlineLevel="1" spans="1:33">
      <c r="A74" s="9">
        <v>34</v>
      </c>
      <c r="B74" s="10" t="s">
        <v>266</v>
      </c>
      <c r="C74" s="36" t="s">
        <v>143</v>
      </c>
      <c r="D74" s="10" t="s">
        <v>257</v>
      </c>
      <c r="E74" s="10" t="s">
        <v>267</v>
      </c>
      <c r="F74" s="10"/>
      <c r="G74" s="10" t="s">
        <v>268</v>
      </c>
      <c r="H74" s="15"/>
      <c r="I74" s="27"/>
      <c r="J74" s="27"/>
      <c r="K74" s="27"/>
      <c r="L74" s="7"/>
      <c r="M74" s="7"/>
      <c r="N74" s="7"/>
      <c r="O74" s="7"/>
      <c r="P74" s="7"/>
      <c r="Q74" s="7">
        <f t="shared" si="4"/>
        <v>0</v>
      </c>
      <c r="R74" s="7" t="s">
        <v>260</v>
      </c>
      <c r="S74" s="30" t="s">
        <v>48</v>
      </c>
      <c r="T74" s="50">
        <v>6874</v>
      </c>
      <c r="U74" s="51">
        <f>T74*0.2*2.5</f>
        <v>3437</v>
      </c>
      <c r="V74" s="7">
        <v>21</v>
      </c>
      <c r="W74" s="7" t="s">
        <v>59</v>
      </c>
      <c r="X74" s="7">
        <v>0.078</v>
      </c>
      <c r="Y74" s="88" t="s">
        <v>60</v>
      </c>
      <c r="Z74" s="75">
        <f t="shared" si="5"/>
        <v>5629.806</v>
      </c>
      <c r="AA74" s="7"/>
      <c r="AB74" s="7"/>
      <c r="AC74" s="7"/>
      <c r="AD74" s="27"/>
      <c r="AE74" s="27"/>
      <c r="AF74" s="27"/>
      <c r="AG74" s="27"/>
    </row>
    <row r="75" customHeight="1" outlineLevel="1" spans="1:33">
      <c r="A75" s="9">
        <v>35</v>
      </c>
      <c r="B75" s="10" t="s">
        <v>269</v>
      </c>
      <c r="C75" s="36" t="s">
        <v>143</v>
      </c>
      <c r="D75" s="10" t="s">
        <v>257</v>
      </c>
      <c r="E75" s="10" t="s">
        <v>267</v>
      </c>
      <c r="F75" s="10"/>
      <c r="G75" s="10" t="s">
        <v>270</v>
      </c>
      <c r="H75" s="15"/>
      <c r="I75" s="27"/>
      <c r="J75" s="27"/>
      <c r="K75" s="27"/>
      <c r="L75" s="7"/>
      <c r="M75" s="7"/>
      <c r="N75" s="7"/>
      <c r="O75" s="7"/>
      <c r="P75" s="7"/>
      <c r="Q75" s="7">
        <f t="shared" si="4"/>
        <v>0</v>
      </c>
      <c r="R75" s="7" t="s">
        <v>260</v>
      </c>
      <c r="S75" s="10" t="s">
        <v>48</v>
      </c>
      <c r="T75" s="15">
        <v>1095</v>
      </c>
      <c r="U75" s="51">
        <f>T75*0.12*2.5</f>
        <v>328.5</v>
      </c>
      <c r="V75" s="7">
        <v>21</v>
      </c>
      <c r="W75" s="7" t="s">
        <v>59</v>
      </c>
      <c r="X75" s="7">
        <v>0.078</v>
      </c>
      <c r="Y75" s="88" t="s">
        <v>60</v>
      </c>
      <c r="Z75" s="75">
        <f t="shared" si="5"/>
        <v>538.083</v>
      </c>
      <c r="AA75" s="7"/>
      <c r="AB75" s="7"/>
      <c r="AC75" s="7"/>
      <c r="AD75" s="27"/>
      <c r="AE75" s="27"/>
      <c r="AF75" s="27"/>
      <c r="AG75" s="27"/>
    </row>
    <row r="76" customHeight="1" outlineLevel="1" spans="1:33">
      <c r="A76" s="9">
        <v>36</v>
      </c>
      <c r="B76" s="10" t="s">
        <v>271</v>
      </c>
      <c r="C76" s="36" t="s">
        <v>143</v>
      </c>
      <c r="D76" s="10" t="s">
        <v>257</v>
      </c>
      <c r="E76" s="12" t="s">
        <v>71</v>
      </c>
      <c r="F76" s="12"/>
      <c r="G76" s="10" t="s">
        <v>72</v>
      </c>
      <c r="H76" s="10"/>
      <c r="I76" s="30"/>
      <c r="J76" s="50"/>
      <c r="K76" s="51"/>
      <c r="L76" s="51"/>
      <c r="M76" s="51"/>
      <c r="N76" s="51"/>
      <c r="O76" s="51"/>
      <c r="P76" s="51"/>
      <c r="Q76" s="7">
        <f t="shared" si="4"/>
        <v>0</v>
      </c>
      <c r="R76" s="7"/>
      <c r="S76" s="7"/>
      <c r="T76" s="7"/>
      <c r="U76" s="7"/>
      <c r="V76" s="7"/>
      <c r="W76" s="7"/>
      <c r="X76" s="7"/>
      <c r="Y76" s="7"/>
      <c r="Z76" s="75">
        <f t="shared" si="5"/>
        <v>0</v>
      </c>
      <c r="AA76" s="7"/>
      <c r="AB76" s="7"/>
      <c r="AC76" s="7"/>
      <c r="AD76" s="27"/>
      <c r="AE76" s="27"/>
      <c r="AF76" s="27"/>
      <c r="AG76" s="27"/>
    </row>
    <row r="77" customHeight="1" outlineLevel="1" spans="1:33">
      <c r="A77" s="33"/>
      <c r="B77" s="24"/>
      <c r="C77" s="34" t="s">
        <v>139</v>
      </c>
      <c r="D77" s="24"/>
      <c r="E77" s="24"/>
      <c r="F77" s="24"/>
      <c r="G77" s="24"/>
      <c r="H77" s="24"/>
      <c r="I77" s="44"/>
      <c r="J77" s="114"/>
      <c r="K77" s="115"/>
      <c r="L77" s="115"/>
      <c r="M77" s="115"/>
      <c r="N77" s="115"/>
      <c r="O77" s="115"/>
      <c r="P77" s="115"/>
      <c r="Q77" s="95">
        <f>SUM(Q35:Q76)</f>
        <v>491339.46959988</v>
      </c>
      <c r="R77" s="54"/>
      <c r="S77" s="54"/>
      <c r="T77" s="54"/>
      <c r="U77" s="54"/>
      <c r="V77" s="54"/>
      <c r="W77" s="54"/>
      <c r="X77" s="54"/>
      <c r="Y77" s="54"/>
      <c r="Z77" s="93"/>
      <c r="AA77" s="54"/>
      <c r="AB77" s="54"/>
      <c r="AC77" s="54"/>
      <c r="AD77" s="27"/>
      <c r="AE77" s="27"/>
      <c r="AF77" s="27"/>
      <c r="AG77" s="27"/>
    </row>
    <row r="78" customHeight="1" outlineLevel="1" spans="1:33">
      <c r="A78" s="33"/>
      <c r="B78" s="24"/>
      <c r="C78" s="34" t="s">
        <v>140</v>
      </c>
      <c r="D78" s="24"/>
      <c r="E78" s="24"/>
      <c r="F78" s="24"/>
      <c r="G78" s="24"/>
      <c r="H78" s="24"/>
      <c r="I78" s="44"/>
      <c r="J78" s="114"/>
      <c r="K78" s="115"/>
      <c r="L78" s="115"/>
      <c r="M78" s="115"/>
      <c r="N78" s="115"/>
      <c r="O78" s="115"/>
      <c r="P78" s="115"/>
      <c r="Q78" s="54"/>
      <c r="R78" s="54"/>
      <c r="S78" s="54"/>
      <c r="T78" s="54"/>
      <c r="U78" s="54"/>
      <c r="V78" s="54"/>
      <c r="W78" s="54"/>
      <c r="X78" s="54"/>
      <c r="Y78" s="54"/>
      <c r="Z78" s="95">
        <f>SUM(Z38:Z40,Z44,Z46,Z51,Z56:Z57,Z59,Z61)</f>
        <v>35171.0895844464</v>
      </c>
      <c r="AA78" s="54"/>
      <c r="AB78" s="54"/>
      <c r="AC78" s="54"/>
      <c r="AD78" s="27"/>
      <c r="AE78" s="27"/>
      <c r="AF78" s="27"/>
      <c r="AG78" s="27"/>
    </row>
    <row r="79" customHeight="1" outlineLevel="1" spans="1:33">
      <c r="A79" s="33"/>
      <c r="B79" s="24"/>
      <c r="C79" s="34" t="s">
        <v>141</v>
      </c>
      <c r="D79" s="24"/>
      <c r="E79" s="24"/>
      <c r="F79" s="24"/>
      <c r="G79" s="24"/>
      <c r="H79" s="24"/>
      <c r="I79" s="44"/>
      <c r="J79" s="114"/>
      <c r="K79" s="115"/>
      <c r="L79" s="115"/>
      <c r="M79" s="115"/>
      <c r="N79" s="115"/>
      <c r="O79" s="115"/>
      <c r="P79" s="115"/>
      <c r="Q79" s="54"/>
      <c r="R79" s="54"/>
      <c r="S79" s="54"/>
      <c r="T79" s="54"/>
      <c r="U79" s="54"/>
      <c r="V79" s="54"/>
      <c r="W79" s="54"/>
      <c r="X79" s="54"/>
      <c r="Y79" s="80">
        <v>8347.922856</v>
      </c>
      <c r="Z79" s="95">
        <f>SUM(Z71:Z75,Z41)</f>
        <v>8347.922856</v>
      </c>
      <c r="AA79" s="54"/>
      <c r="AB79" s="54"/>
      <c r="AC79" s="54"/>
      <c r="AD79" s="27"/>
      <c r="AE79" s="27"/>
      <c r="AF79" s="27"/>
      <c r="AG79" s="27"/>
    </row>
    <row r="80" customHeight="1" outlineLevel="1" spans="1:33">
      <c r="A80" s="9">
        <v>1</v>
      </c>
      <c r="B80" s="10" t="s">
        <v>272</v>
      </c>
      <c r="C80" s="31" t="s">
        <v>273</v>
      </c>
      <c r="D80" s="10" t="s">
        <v>35</v>
      </c>
      <c r="E80" s="12" t="s">
        <v>274</v>
      </c>
      <c r="F80" s="12"/>
      <c r="G80" s="10" t="s">
        <v>275</v>
      </c>
      <c r="H80" s="10"/>
      <c r="I80" s="10"/>
      <c r="J80" s="15"/>
      <c r="K80" s="26"/>
      <c r="L80" s="26"/>
      <c r="M80" s="26"/>
      <c r="N80" s="26"/>
      <c r="O80" s="26"/>
      <c r="P80" s="26"/>
      <c r="Q80" s="7">
        <f t="shared" ref="Q80:Q90" si="7">M80*O80</f>
        <v>0</v>
      </c>
      <c r="R80" s="7"/>
      <c r="S80" s="7"/>
      <c r="T80" s="7"/>
      <c r="U80" s="7"/>
      <c r="V80" s="7"/>
      <c r="W80" s="7"/>
      <c r="X80" s="7"/>
      <c r="Y80" s="7"/>
      <c r="Z80" s="75">
        <f t="shared" ref="Z80:Z89" si="8">U80*V80*X80</f>
        <v>0</v>
      </c>
      <c r="AA80" s="7"/>
      <c r="AB80" s="7"/>
      <c r="AC80" s="7"/>
      <c r="AD80" s="27"/>
      <c r="AE80" s="27"/>
      <c r="AF80" s="27"/>
      <c r="AG80" s="27"/>
    </row>
    <row r="81" customHeight="1" outlineLevel="1" spans="1:33">
      <c r="A81" s="9">
        <v>2</v>
      </c>
      <c r="B81" s="10" t="s">
        <v>125</v>
      </c>
      <c r="C81" s="36" t="s">
        <v>276</v>
      </c>
      <c r="D81" s="10" t="s">
        <v>35</v>
      </c>
      <c r="E81" s="12" t="s">
        <v>41</v>
      </c>
      <c r="F81" s="12"/>
      <c r="G81" s="10" t="s">
        <v>277</v>
      </c>
      <c r="H81" s="13"/>
      <c r="I81" s="13"/>
      <c r="J81" s="16"/>
      <c r="K81" s="48"/>
      <c r="L81" s="48"/>
      <c r="M81" s="48"/>
      <c r="N81" s="48"/>
      <c r="O81" s="48"/>
      <c r="P81" s="48"/>
      <c r="Q81" s="7">
        <f t="shared" si="7"/>
        <v>0</v>
      </c>
      <c r="R81" s="7"/>
      <c r="S81" s="7"/>
      <c r="T81" s="7"/>
      <c r="U81" s="7"/>
      <c r="V81" s="7"/>
      <c r="W81" s="7"/>
      <c r="X81" s="7"/>
      <c r="Y81" s="7"/>
      <c r="Z81" s="75">
        <f t="shared" si="8"/>
        <v>0</v>
      </c>
      <c r="AA81" s="7"/>
      <c r="AB81" s="7"/>
      <c r="AC81" s="7"/>
      <c r="AD81" s="27"/>
      <c r="AE81" s="27"/>
      <c r="AF81" s="27"/>
      <c r="AG81" s="27"/>
    </row>
    <row r="82" customHeight="1" outlineLevel="1" spans="1:33">
      <c r="A82" s="9">
        <v>3</v>
      </c>
      <c r="B82" s="10" t="s">
        <v>278</v>
      </c>
      <c r="C82" s="36" t="s">
        <v>276</v>
      </c>
      <c r="D82" s="10" t="s">
        <v>35</v>
      </c>
      <c r="E82" s="24" t="s">
        <v>67</v>
      </c>
      <c r="F82" s="35"/>
      <c r="G82" s="16" t="s">
        <v>279</v>
      </c>
      <c r="H82" s="23"/>
      <c r="I82" s="27"/>
      <c r="J82" s="116"/>
      <c r="K82" s="116"/>
      <c r="L82" s="117"/>
      <c r="M82" s="117"/>
      <c r="N82" s="117"/>
      <c r="O82" s="117"/>
      <c r="P82" s="117"/>
      <c r="Q82" s="7">
        <f t="shared" si="7"/>
        <v>0</v>
      </c>
      <c r="R82" s="54" t="s">
        <v>280</v>
      </c>
      <c r="S82" s="10" t="s">
        <v>55</v>
      </c>
      <c r="T82" s="15">
        <v>2770.65</v>
      </c>
      <c r="U82" s="26">
        <f>T82*1.8</f>
        <v>4987.17</v>
      </c>
      <c r="V82" s="7">
        <v>21</v>
      </c>
      <c r="W82" s="7" t="s">
        <v>59</v>
      </c>
      <c r="X82" s="7">
        <v>0.078</v>
      </c>
      <c r="Y82" s="88" t="s">
        <v>60</v>
      </c>
      <c r="Z82" s="75">
        <f t="shared" si="8"/>
        <v>8168.98446</v>
      </c>
      <c r="AA82" s="7"/>
      <c r="AB82" s="7"/>
      <c r="AC82" s="7"/>
      <c r="AD82" s="27"/>
      <c r="AE82" s="27"/>
      <c r="AF82" s="27"/>
      <c r="AG82" s="27" t="s">
        <v>281</v>
      </c>
    </row>
    <row r="83" customHeight="1" outlineLevel="1" spans="1:33">
      <c r="A83" s="9">
        <v>4</v>
      </c>
      <c r="B83" s="10" t="s">
        <v>282</v>
      </c>
      <c r="C83" s="36" t="s">
        <v>276</v>
      </c>
      <c r="D83" s="10" t="s">
        <v>35</v>
      </c>
      <c r="E83" s="98" t="s">
        <v>41</v>
      </c>
      <c r="F83" s="99"/>
      <c r="G83" s="7" t="s">
        <v>283</v>
      </c>
      <c r="H83" s="7"/>
      <c r="I83" s="118"/>
      <c r="J83" s="10"/>
      <c r="K83" s="7"/>
      <c r="L83" s="7"/>
      <c r="M83" s="7"/>
      <c r="N83" s="7"/>
      <c r="O83" s="7"/>
      <c r="P83" s="7"/>
      <c r="Q83" s="7">
        <f t="shared" si="7"/>
        <v>0</v>
      </c>
      <c r="R83" s="7"/>
      <c r="S83" s="7"/>
      <c r="T83" s="7"/>
      <c r="U83" s="7"/>
      <c r="V83" s="7"/>
      <c r="W83" s="7"/>
      <c r="X83" s="7"/>
      <c r="Y83" s="7"/>
      <c r="Z83" s="75">
        <f t="shared" si="8"/>
        <v>0</v>
      </c>
      <c r="AA83" s="7"/>
      <c r="AB83" s="7"/>
      <c r="AC83" s="7"/>
      <c r="AD83" s="27"/>
      <c r="AE83" s="27"/>
      <c r="AF83" s="27"/>
      <c r="AG83" s="27"/>
    </row>
    <row r="84" customHeight="1" outlineLevel="1" spans="1:33">
      <c r="A84" s="9">
        <v>5</v>
      </c>
      <c r="B84" s="10" t="s">
        <v>284</v>
      </c>
      <c r="C84" s="36" t="s">
        <v>276</v>
      </c>
      <c r="D84" s="10" t="s">
        <v>35</v>
      </c>
      <c r="E84" s="98" t="s">
        <v>41</v>
      </c>
      <c r="F84" s="99"/>
      <c r="G84" s="7" t="s">
        <v>285</v>
      </c>
      <c r="H84" s="27" t="str">
        <f>_xlfn.DISPIMG("ID_29682FD1182A42FA8EAE407EE509025B",1)</f>
        <v>=DISPIMG("ID_29682FD1182A42FA8EAE407EE509025B",1)</v>
      </c>
      <c r="I84" s="118"/>
      <c r="J84" s="10"/>
      <c r="K84" s="7"/>
      <c r="L84" s="7"/>
      <c r="M84" s="7"/>
      <c r="N84" s="7"/>
      <c r="O84" s="7"/>
      <c r="P84" s="7"/>
      <c r="Q84" s="7">
        <f t="shared" si="7"/>
        <v>0</v>
      </c>
      <c r="R84" s="7"/>
      <c r="S84" s="7"/>
      <c r="T84" s="7"/>
      <c r="U84" s="7"/>
      <c r="V84" s="7"/>
      <c r="W84" s="7"/>
      <c r="X84" s="7"/>
      <c r="Y84" s="7"/>
      <c r="Z84" s="75">
        <f t="shared" si="8"/>
        <v>0</v>
      </c>
      <c r="AA84" s="7"/>
      <c r="AB84" s="7"/>
      <c r="AC84" s="7"/>
      <c r="AD84" s="27"/>
      <c r="AE84" s="27"/>
      <c r="AF84" s="27"/>
      <c r="AG84" s="27"/>
    </row>
    <row r="85" customHeight="1" outlineLevel="1" spans="1:33">
      <c r="A85" s="9">
        <v>6</v>
      </c>
      <c r="B85" s="10" t="s">
        <v>286</v>
      </c>
      <c r="C85" s="36" t="s">
        <v>276</v>
      </c>
      <c r="D85" s="10" t="s">
        <v>287</v>
      </c>
      <c r="E85" s="100" t="s">
        <v>288</v>
      </c>
      <c r="F85" s="15" t="str">
        <f>_xlfn.DISPIMG("ID_F3E135BFF0414C1285C9A7F822D16FCF",1)</f>
        <v>=DISPIMG("ID_F3E135BFF0414C1285C9A7F822D16FCF",1)</v>
      </c>
      <c r="G85" s="54" t="s">
        <v>289</v>
      </c>
      <c r="H85" s="78" t="s">
        <v>290</v>
      </c>
      <c r="I85" s="119" t="s">
        <v>234</v>
      </c>
      <c r="J85" s="15">
        <v>420.78</v>
      </c>
      <c r="K85" s="26" t="s">
        <v>291</v>
      </c>
      <c r="L85" s="7" t="s">
        <v>105</v>
      </c>
      <c r="M85" s="63">
        <f>3.14*30*0.001*(300-30)*0.001*J85</f>
        <v>10.70211852</v>
      </c>
      <c r="N85" s="53" t="s">
        <v>55</v>
      </c>
      <c r="O85" s="53">
        <v>295</v>
      </c>
      <c r="P85" s="53" t="s">
        <v>107</v>
      </c>
      <c r="Q85" s="63">
        <f>O85*M85</f>
        <v>3157.1249634</v>
      </c>
      <c r="R85" s="7"/>
      <c r="S85" s="7"/>
      <c r="T85" s="7"/>
      <c r="U85" s="7"/>
      <c r="V85" s="7"/>
      <c r="W85" s="7"/>
      <c r="X85" s="7"/>
      <c r="Y85" s="7"/>
      <c r="Z85" s="75">
        <f t="shared" si="8"/>
        <v>0</v>
      </c>
      <c r="AA85" s="7"/>
      <c r="AB85" s="7"/>
      <c r="AC85" s="7"/>
      <c r="AD85" s="27"/>
      <c r="AE85" s="27"/>
      <c r="AF85" s="27"/>
      <c r="AG85" s="27"/>
    </row>
    <row r="86" customHeight="1" outlineLevel="1" spans="1:33">
      <c r="A86" s="9">
        <v>7</v>
      </c>
      <c r="B86" s="10" t="s">
        <v>292</v>
      </c>
      <c r="C86" s="36" t="s">
        <v>276</v>
      </c>
      <c r="D86" s="10" t="s">
        <v>287</v>
      </c>
      <c r="E86" s="10" t="s">
        <v>293</v>
      </c>
      <c r="F86" s="10" t="str">
        <f>_xlfn.DISPIMG("ID_FD8C647249CA41C9B07A0D7CE2283741",1)</f>
        <v>=DISPIMG("ID_FD8C647249CA41C9B07A0D7CE2283741",1)</v>
      </c>
      <c r="G86" s="30" t="s">
        <v>294</v>
      </c>
      <c r="H86" s="30" t="s">
        <v>295</v>
      </c>
      <c r="I86" s="10" t="s">
        <v>234</v>
      </c>
      <c r="J86" s="15">
        <v>90.3</v>
      </c>
      <c r="K86" s="26" t="s">
        <v>296</v>
      </c>
      <c r="L86" s="26" t="s">
        <v>297</v>
      </c>
      <c r="M86" s="26">
        <f>(0.2*0.2-0.392*0.392/4)*3.14*J86*910*0.001</f>
        <v>0.408708780480001</v>
      </c>
      <c r="N86" s="26" t="s">
        <v>115</v>
      </c>
      <c r="O86" s="26">
        <v>2620</v>
      </c>
      <c r="P86" s="26" t="s">
        <v>298</v>
      </c>
      <c r="Q86" s="7">
        <f>M86*O86</f>
        <v>1070.8170048576</v>
      </c>
      <c r="R86" s="7"/>
      <c r="S86" s="7"/>
      <c r="T86" s="7"/>
      <c r="U86" s="7"/>
      <c r="V86" s="7"/>
      <c r="W86" s="7"/>
      <c r="X86" s="7"/>
      <c r="Y86" s="7"/>
      <c r="Z86" s="75">
        <f t="shared" si="8"/>
        <v>0</v>
      </c>
      <c r="AA86" s="7"/>
      <c r="AB86" s="7"/>
      <c r="AC86" s="7"/>
      <c r="AD86" s="27"/>
      <c r="AE86" s="27"/>
      <c r="AF86" s="27"/>
      <c r="AG86" s="27"/>
    </row>
    <row r="87" customHeight="1" outlineLevel="1" spans="1:33">
      <c r="A87" s="9">
        <v>8</v>
      </c>
      <c r="B87" s="10" t="s">
        <v>299</v>
      </c>
      <c r="C87" s="36" t="s">
        <v>276</v>
      </c>
      <c r="D87" s="10" t="s">
        <v>287</v>
      </c>
      <c r="E87" s="10" t="s">
        <v>293</v>
      </c>
      <c r="F87" s="10" t="str">
        <f>_xlfn.DISPIMG("ID_04D3806CCDF944A68E1CDEE469CF0BD5",1)</f>
        <v>=DISPIMG("ID_04D3806CCDF944A68E1CDEE469CF0BD5",1)</v>
      </c>
      <c r="G87" s="10" t="s">
        <v>300</v>
      </c>
      <c r="H87" s="10" t="s">
        <v>301</v>
      </c>
      <c r="I87" s="10" t="s">
        <v>234</v>
      </c>
      <c r="J87" s="16">
        <v>199.6</v>
      </c>
      <c r="K87" s="48" t="s">
        <v>296</v>
      </c>
      <c r="L87" s="48" t="s">
        <v>297</v>
      </c>
      <c r="M87" s="48">
        <f>(0.3*0.3-0.588*0.588/4)*3.14*J87*910*0.001</f>
        <v>2.03268121056001</v>
      </c>
      <c r="N87" s="26" t="s">
        <v>115</v>
      </c>
      <c r="O87" s="26">
        <v>2620</v>
      </c>
      <c r="P87" s="26" t="s">
        <v>298</v>
      </c>
      <c r="Q87" s="23">
        <f t="shared" si="7"/>
        <v>5325.62477166723</v>
      </c>
      <c r="R87" s="23"/>
      <c r="S87" s="7"/>
      <c r="T87" s="7"/>
      <c r="U87" s="7"/>
      <c r="V87" s="7"/>
      <c r="W87" s="7"/>
      <c r="X87" s="7"/>
      <c r="Y87" s="7"/>
      <c r="Z87" s="75">
        <f t="shared" si="8"/>
        <v>0</v>
      </c>
      <c r="AA87" s="7"/>
      <c r="AB87" s="7"/>
      <c r="AC87" s="7"/>
      <c r="AD87" s="27"/>
      <c r="AE87" s="27"/>
      <c r="AF87" s="27"/>
      <c r="AG87" s="27"/>
    </row>
    <row r="88" customHeight="1" outlineLevel="1" spans="1:33">
      <c r="A88" s="9">
        <v>9</v>
      </c>
      <c r="B88" s="10" t="s">
        <v>302</v>
      </c>
      <c r="C88" s="36" t="s">
        <v>276</v>
      </c>
      <c r="D88" s="10" t="s">
        <v>287</v>
      </c>
      <c r="E88" s="10" t="s">
        <v>293</v>
      </c>
      <c r="F88" s="10"/>
      <c r="G88" s="10" t="s">
        <v>303</v>
      </c>
      <c r="H88" s="10" t="s">
        <v>304</v>
      </c>
      <c r="I88" s="15" t="s">
        <v>234</v>
      </c>
      <c r="J88" s="7">
        <v>308.7</v>
      </c>
      <c r="K88" s="7" t="s">
        <v>296</v>
      </c>
      <c r="L88" s="7" t="s">
        <v>297</v>
      </c>
      <c r="M88" s="7">
        <f>(0.4*0.4-0.785*0.785/4)*3.14*J88*910*0.001</f>
        <v>5.24285931487502</v>
      </c>
      <c r="N88" s="26" t="s">
        <v>115</v>
      </c>
      <c r="O88" s="26">
        <v>2620</v>
      </c>
      <c r="P88" s="26" t="s">
        <v>298</v>
      </c>
      <c r="Q88" s="7">
        <f t="shared" si="7"/>
        <v>13736.2914049726</v>
      </c>
      <c r="R88" s="7"/>
      <c r="S88" s="7"/>
      <c r="T88" s="7"/>
      <c r="U88" s="7"/>
      <c r="V88" s="7"/>
      <c r="W88" s="7"/>
      <c r="X88" s="7"/>
      <c r="Y88" s="7"/>
      <c r="Z88" s="75">
        <f t="shared" si="8"/>
        <v>0</v>
      </c>
      <c r="AA88" s="7"/>
      <c r="AB88" s="7"/>
      <c r="AC88" s="7"/>
      <c r="AD88" s="27"/>
      <c r="AE88" s="27"/>
      <c r="AF88" s="27"/>
      <c r="AG88" s="27"/>
    </row>
    <row r="89" customHeight="1" outlineLevel="1" spans="1:33">
      <c r="A89" s="9">
        <v>10</v>
      </c>
      <c r="B89" s="10" t="s">
        <v>305</v>
      </c>
      <c r="C89" s="36" t="s">
        <v>276</v>
      </c>
      <c r="D89" s="10" t="s">
        <v>287</v>
      </c>
      <c r="E89" s="10" t="s">
        <v>306</v>
      </c>
      <c r="F89" s="10" t="str">
        <f>_xlfn.DISPIMG("ID_92F3F022098E4946A49C3AC7885E9DAB",1)</f>
        <v>=DISPIMG("ID_92F3F022098E4946A49C3AC7885E9DAB",1)</v>
      </c>
      <c r="G89" s="10" t="s">
        <v>307</v>
      </c>
      <c r="H89" s="101" t="s">
        <v>308</v>
      </c>
      <c r="I89" s="120" t="s">
        <v>309</v>
      </c>
      <c r="J89" s="121">
        <v>18</v>
      </c>
      <c r="K89" s="121"/>
      <c r="L89" s="27"/>
      <c r="M89" s="27"/>
      <c r="N89" s="27"/>
      <c r="O89" s="27"/>
      <c r="P89" s="27"/>
      <c r="Q89" s="7">
        <f t="shared" si="7"/>
        <v>0</v>
      </c>
      <c r="R89" s="7"/>
      <c r="S89" s="7"/>
      <c r="T89" s="7"/>
      <c r="U89" s="7"/>
      <c r="V89" s="7"/>
      <c r="W89" s="7"/>
      <c r="X89" s="7"/>
      <c r="Y89" s="7"/>
      <c r="Z89" s="75">
        <f t="shared" si="8"/>
        <v>0</v>
      </c>
      <c r="AA89" s="7"/>
      <c r="AB89" s="7"/>
      <c r="AC89" s="7"/>
      <c r="AD89" s="27"/>
      <c r="AE89" s="27"/>
      <c r="AF89" s="27"/>
      <c r="AG89" s="27"/>
    </row>
    <row r="90" customHeight="1" outlineLevel="1" spans="1:33">
      <c r="A90" s="9"/>
      <c r="B90" s="10"/>
      <c r="C90" s="36"/>
      <c r="D90" s="102"/>
      <c r="E90" s="10"/>
      <c r="F90" s="10"/>
      <c r="G90" s="10"/>
      <c r="H90" s="10" t="s">
        <v>310</v>
      </c>
      <c r="I90" s="15" t="s">
        <v>55</v>
      </c>
      <c r="J90" s="7">
        <v>0.118</v>
      </c>
      <c r="K90" s="26" t="s">
        <v>311</v>
      </c>
      <c r="L90" s="26" t="s">
        <v>312</v>
      </c>
      <c r="M90" s="7">
        <f>J90*18</f>
        <v>2.124</v>
      </c>
      <c r="N90" s="7" t="s">
        <v>55</v>
      </c>
      <c r="O90" s="26">
        <v>241</v>
      </c>
      <c r="P90" s="26" t="s">
        <v>58</v>
      </c>
      <c r="Q90" s="7">
        <f t="shared" si="7"/>
        <v>511.884</v>
      </c>
      <c r="R90" s="7"/>
      <c r="S90" s="7"/>
      <c r="T90" s="7"/>
      <c r="U90" s="7"/>
      <c r="V90" s="7"/>
      <c r="W90" s="7"/>
      <c r="X90" s="7"/>
      <c r="Y90" s="7"/>
      <c r="Z90" s="75"/>
      <c r="AA90" s="7"/>
      <c r="AB90" s="7"/>
      <c r="AC90" s="7"/>
      <c r="AD90" s="27"/>
      <c r="AE90" s="27"/>
      <c r="AF90" s="27"/>
      <c r="AG90" s="27"/>
    </row>
    <row r="91" customHeight="1" outlineLevel="1" spans="1:33">
      <c r="A91" s="9"/>
      <c r="B91" s="10"/>
      <c r="C91" s="36"/>
      <c r="D91" s="102"/>
      <c r="E91" s="10"/>
      <c r="F91" s="10"/>
      <c r="G91" s="10"/>
      <c r="H91" s="10" t="s">
        <v>313</v>
      </c>
      <c r="I91" s="10" t="s">
        <v>55</v>
      </c>
      <c r="J91" s="50">
        <v>0.012</v>
      </c>
      <c r="K91" s="51" t="s">
        <v>314</v>
      </c>
      <c r="L91" s="26" t="s">
        <v>312</v>
      </c>
      <c r="M91" s="7">
        <f>J91*18</f>
        <v>0.216</v>
      </c>
      <c r="N91" s="7" t="s">
        <v>55</v>
      </c>
      <c r="O91" s="26">
        <v>241</v>
      </c>
      <c r="P91" s="26" t="s">
        <v>58</v>
      </c>
      <c r="Q91" s="7">
        <f t="shared" ref="Q91:Q100" si="9">M91*O91</f>
        <v>52.056</v>
      </c>
      <c r="R91" s="75"/>
      <c r="S91" s="7"/>
      <c r="T91" s="7"/>
      <c r="U91" s="7"/>
      <c r="V91" s="7"/>
      <c r="W91" s="7"/>
      <c r="X91" s="7"/>
      <c r="Y91" s="7"/>
      <c r="Z91" s="75"/>
      <c r="AA91" s="7"/>
      <c r="AB91" s="7"/>
      <c r="AC91" s="7"/>
      <c r="AD91" s="27"/>
      <c r="AE91" s="27"/>
      <c r="AF91" s="27"/>
      <c r="AG91" s="27"/>
    </row>
    <row r="92" customHeight="1" outlineLevel="1" spans="1:33">
      <c r="A92" s="9"/>
      <c r="B92" s="10"/>
      <c r="C92" s="36"/>
      <c r="D92" s="10"/>
      <c r="E92" s="10"/>
      <c r="F92" s="10"/>
      <c r="G92" s="10"/>
      <c r="H92" s="10" t="s">
        <v>315</v>
      </c>
      <c r="I92" s="10" t="s">
        <v>55</v>
      </c>
      <c r="J92" s="15">
        <v>0.4</v>
      </c>
      <c r="K92" s="10" t="s">
        <v>315</v>
      </c>
      <c r="L92" s="122" t="s">
        <v>316</v>
      </c>
      <c r="M92" s="7">
        <f>J92*18</f>
        <v>7.2</v>
      </c>
      <c r="N92" s="7" t="s">
        <v>55</v>
      </c>
      <c r="O92" s="122">
        <v>292</v>
      </c>
      <c r="P92" s="7" t="s">
        <v>58</v>
      </c>
      <c r="Q92" s="7">
        <f t="shared" si="9"/>
        <v>2102.4</v>
      </c>
      <c r="R92" s="7"/>
      <c r="S92" s="7"/>
      <c r="T92" s="7"/>
      <c r="U92" s="7"/>
      <c r="V92" s="7"/>
      <c r="W92" s="7"/>
      <c r="X92" s="7"/>
      <c r="Y92" s="7"/>
      <c r="Z92" s="75"/>
      <c r="AA92" s="7"/>
      <c r="AB92" s="7"/>
      <c r="AC92" s="7"/>
      <c r="AD92" s="27"/>
      <c r="AE92" s="27"/>
      <c r="AF92" s="27"/>
      <c r="AG92" s="27"/>
    </row>
    <row r="93" customHeight="1" outlineLevel="1" spans="1:33">
      <c r="A93" s="9"/>
      <c r="B93" s="10"/>
      <c r="C93" s="36"/>
      <c r="D93" s="10"/>
      <c r="E93" s="10"/>
      <c r="F93" s="10" t="str">
        <f>_xlfn.DISPIMG("ID_83E48EB96CC646B0BB8DB840D65AE4B7",1)</f>
        <v>=DISPIMG("ID_83E48EB96CC646B0BB8DB840D65AE4B7",1)</v>
      </c>
      <c r="G93" s="10" t="str">
        <f>_xlfn.DISPIMG("ID_9D382BCF505B43A8955E5C763C77FF17",1)</f>
        <v>=DISPIMG("ID_9D382BCF505B43A8955E5C763C77FF17",1)</v>
      </c>
      <c r="H93" s="10" t="s">
        <v>317</v>
      </c>
      <c r="I93" s="10" t="s">
        <v>253</v>
      </c>
      <c r="J93" s="15">
        <v>1</v>
      </c>
      <c r="K93" s="123" t="s">
        <v>318</v>
      </c>
      <c r="L93" s="26" t="s">
        <v>319</v>
      </c>
      <c r="M93" s="7">
        <f>J93*18*22</f>
        <v>396</v>
      </c>
      <c r="N93" s="26" t="s">
        <v>148</v>
      </c>
      <c r="O93" s="26">
        <v>1.82</v>
      </c>
      <c r="P93" s="26" t="s">
        <v>320</v>
      </c>
      <c r="Q93" s="7">
        <f t="shared" si="9"/>
        <v>720.72</v>
      </c>
      <c r="R93" s="7"/>
      <c r="S93" s="7"/>
      <c r="T93" s="7"/>
      <c r="U93" s="7"/>
      <c r="V93" s="7"/>
      <c r="W93" s="7"/>
      <c r="X93" s="7"/>
      <c r="Y93" s="7"/>
      <c r="Z93" s="75"/>
      <c r="AA93" s="7"/>
      <c r="AB93" s="7"/>
      <c r="AC93" s="7"/>
      <c r="AD93" s="27"/>
      <c r="AE93" s="27"/>
      <c r="AF93" s="27"/>
      <c r="AG93" s="27"/>
    </row>
    <row r="94" customHeight="1" outlineLevel="1" spans="1:33">
      <c r="A94" s="9"/>
      <c r="B94" s="10"/>
      <c r="C94" s="36"/>
      <c r="D94" s="10"/>
      <c r="E94" s="10"/>
      <c r="F94" s="10" t="str">
        <f>_xlfn.DISPIMG("ID_FA5CCBD34E9E49A28B99079A0FF66789",1)</f>
        <v>=DISPIMG("ID_FA5CCBD34E9E49A28B99079A0FF66789",1)</v>
      </c>
      <c r="G94" s="10"/>
      <c r="H94" s="10" t="s">
        <v>321</v>
      </c>
      <c r="I94" s="10" t="s">
        <v>253</v>
      </c>
      <c r="J94" s="15">
        <v>1</v>
      </c>
      <c r="K94" s="26"/>
      <c r="L94" s="26"/>
      <c r="M94" s="7">
        <f>J94*18</f>
        <v>18</v>
      </c>
      <c r="N94" s="26"/>
      <c r="O94" s="26"/>
      <c r="P94" s="26"/>
      <c r="Q94" s="7"/>
      <c r="R94" s="7"/>
      <c r="S94" s="7"/>
      <c r="T94" s="7"/>
      <c r="U94" s="7"/>
      <c r="V94" s="7"/>
      <c r="W94" s="7"/>
      <c r="X94" s="7"/>
      <c r="Y94" s="7"/>
      <c r="Z94" s="75"/>
      <c r="AA94" s="7"/>
      <c r="AB94" s="7"/>
      <c r="AC94" s="7"/>
      <c r="AD94" s="27"/>
      <c r="AE94" s="27"/>
      <c r="AF94" s="27"/>
      <c r="AG94" s="27"/>
    </row>
    <row r="95" customHeight="1" outlineLevel="1" spans="1:33">
      <c r="A95" s="9">
        <v>11</v>
      </c>
      <c r="B95" s="10" t="s">
        <v>322</v>
      </c>
      <c r="C95" s="36" t="s">
        <v>276</v>
      </c>
      <c r="D95" s="10" t="s">
        <v>287</v>
      </c>
      <c r="E95" s="10" t="s">
        <v>306</v>
      </c>
      <c r="F95" s="10" t="str">
        <f>_xlfn.DISPIMG("ID_09BF6A3806A94AADB61692291528F817",1)</f>
        <v>=DISPIMG("ID_09BF6A3806A94AADB61692291528F817",1)</v>
      </c>
      <c r="G95" s="10" t="s">
        <v>323</v>
      </c>
      <c r="H95" s="101" t="s">
        <v>308</v>
      </c>
      <c r="I95" s="101" t="s">
        <v>309</v>
      </c>
      <c r="J95" s="120">
        <v>24</v>
      </c>
      <c r="K95" s="124"/>
      <c r="L95" s="26"/>
      <c r="M95" s="26"/>
      <c r="N95" s="26"/>
      <c r="O95" s="26"/>
      <c r="P95" s="26"/>
      <c r="Q95" s="7"/>
      <c r="R95" s="7"/>
      <c r="S95" s="7"/>
      <c r="T95" s="7"/>
      <c r="U95" s="7"/>
      <c r="V95" s="7"/>
      <c r="W95" s="7"/>
      <c r="X95" s="7"/>
      <c r="Y95" s="7"/>
      <c r="Z95" s="75">
        <f>U95*V95*X95</f>
        <v>0</v>
      </c>
      <c r="AA95" s="7"/>
      <c r="AB95" s="7"/>
      <c r="AC95" s="7"/>
      <c r="AD95" s="27"/>
      <c r="AE95" s="27"/>
      <c r="AF95" s="27"/>
      <c r="AG95" s="27"/>
    </row>
    <row r="96" customHeight="1" outlineLevel="1" spans="1:33">
      <c r="A96" s="9"/>
      <c r="B96" s="10"/>
      <c r="C96" s="36"/>
      <c r="D96" s="10"/>
      <c r="E96" s="10"/>
      <c r="F96" s="10"/>
      <c r="G96" s="10"/>
      <c r="H96" s="10" t="s">
        <v>310</v>
      </c>
      <c r="I96" s="15" t="s">
        <v>55</v>
      </c>
      <c r="J96" s="7">
        <v>0.19</v>
      </c>
      <c r="K96" s="26" t="s">
        <v>311</v>
      </c>
      <c r="L96" s="26" t="s">
        <v>312</v>
      </c>
      <c r="M96" s="7">
        <f>J96*24</f>
        <v>4.56</v>
      </c>
      <c r="N96" s="7" t="s">
        <v>55</v>
      </c>
      <c r="O96" s="26">
        <v>241</v>
      </c>
      <c r="P96" s="26" t="s">
        <v>58</v>
      </c>
      <c r="Q96" s="7">
        <f t="shared" si="9"/>
        <v>1098.96</v>
      </c>
      <c r="R96" s="7"/>
      <c r="S96" s="7"/>
      <c r="T96" s="7"/>
      <c r="U96" s="7"/>
      <c r="V96" s="7"/>
      <c r="W96" s="7"/>
      <c r="X96" s="7"/>
      <c r="Y96" s="7"/>
      <c r="Z96" s="75"/>
      <c r="AA96" s="7"/>
      <c r="AB96" s="7"/>
      <c r="AC96" s="7"/>
      <c r="AD96" s="27"/>
      <c r="AE96" s="27"/>
      <c r="AF96" s="27"/>
      <c r="AG96" s="27"/>
    </row>
    <row r="97" customHeight="1" outlineLevel="1" spans="1:33">
      <c r="A97" s="9"/>
      <c r="B97" s="10"/>
      <c r="C97" s="36"/>
      <c r="D97" s="10"/>
      <c r="E97" s="10"/>
      <c r="F97" s="10"/>
      <c r="G97" s="10"/>
      <c r="H97" s="10" t="s">
        <v>313</v>
      </c>
      <c r="I97" s="10" t="s">
        <v>55</v>
      </c>
      <c r="J97" s="50">
        <v>0.026</v>
      </c>
      <c r="K97" s="51" t="s">
        <v>314</v>
      </c>
      <c r="L97" s="26" t="s">
        <v>312</v>
      </c>
      <c r="M97" s="7">
        <f>J97*24</f>
        <v>0.624</v>
      </c>
      <c r="N97" s="7" t="s">
        <v>55</v>
      </c>
      <c r="O97" s="26">
        <v>241</v>
      </c>
      <c r="P97" s="26" t="s">
        <v>58</v>
      </c>
      <c r="Q97" s="7">
        <f t="shared" si="9"/>
        <v>150.384</v>
      </c>
      <c r="R97" s="7"/>
      <c r="S97" s="7"/>
      <c r="T97" s="7"/>
      <c r="U97" s="7"/>
      <c r="V97" s="7"/>
      <c r="W97" s="7"/>
      <c r="X97" s="7"/>
      <c r="Y97" s="7"/>
      <c r="Z97" s="75"/>
      <c r="AA97" s="7"/>
      <c r="AB97" s="7"/>
      <c r="AC97" s="7"/>
      <c r="AD97" s="27"/>
      <c r="AE97" s="27"/>
      <c r="AF97" s="27"/>
      <c r="AG97" s="27"/>
    </row>
    <row r="98" customHeight="1" outlineLevel="1" spans="1:33">
      <c r="A98" s="9"/>
      <c r="B98" s="10"/>
      <c r="C98" s="36"/>
      <c r="D98" s="10"/>
      <c r="E98" s="10"/>
      <c r="F98" s="10" t="str">
        <f>_xlfn.DISPIMG("ID_C1A4E028E6644FDDB8F4BF906B9A8114",1)</f>
        <v>=DISPIMG("ID_C1A4E028E6644FDDB8F4BF906B9A8114",1)</v>
      </c>
      <c r="G98" s="10"/>
      <c r="H98" s="10" t="s">
        <v>315</v>
      </c>
      <c r="I98" s="10" t="s">
        <v>55</v>
      </c>
      <c r="J98" s="15">
        <v>0.58</v>
      </c>
      <c r="K98" s="10" t="s">
        <v>315</v>
      </c>
      <c r="L98" s="122" t="s">
        <v>316</v>
      </c>
      <c r="M98" s="7">
        <f>J98*24</f>
        <v>13.92</v>
      </c>
      <c r="N98" s="7" t="s">
        <v>55</v>
      </c>
      <c r="O98" s="122">
        <v>292</v>
      </c>
      <c r="P98" s="7" t="s">
        <v>58</v>
      </c>
      <c r="Q98" s="7">
        <f t="shared" si="9"/>
        <v>4064.64</v>
      </c>
      <c r="R98" s="7"/>
      <c r="S98" s="7"/>
      <c r="T98" s="7"/>
      <c r="U98" s="7"/>
      <c r="V98" s="7"/>
      <c r="W98" s="7"/>
      <c r="X98" s="7"/>
      <c r="Y98" s="7"/>
      <c r="Z98" s="75"/>
      <c r="AA98" s="7"/>
      <c r="AB98" s="7"/>
      <c r="AC98" s="7"/>
      <c r="AD98" s="27"/>
      <c r="AE98" s="27"/>
      <c r="AF98" s="27"/>
      <c r="AG98" s="27"/>
    </row>
    <row r="99" customHeight="1" outlineLevel="1" spans="1:33">
      <c r="A99" s="9"/>
      <c r="B99" s="10"/>
      <c r="C99" s="36"/>
      <c r="D99" s="10"/>
      <c r="E99" s="10"/>
      <c r="F99" s="10" t="str">
        <f>_xlfn.DISPIMG("ID_67DD2F7AEEBC42A38AF55653AC500C2B",1)</f>
        <v>=DISPIMG("ID_67DD2F7AEEBC42A38AF55653AC500C2B",1)</v>
      </c>
      <c r="G99" s="10"/>
      <c r="H99" s="10" t="s">
        <v>324</v>
      </c>
      <c r="I99" s="10" t="s">
        <v>325</v>
      </c>
      <c r="J99" s="15">
        <v>1</v>
      </c>
      <c r="K99" s="26" t="s">
        <v>326</v>
      </c>
      <c r="L99" s="7" t="s">
        <v>327</v>
      </c>
      <c r="M99" s="7">
        <f>J99*2*0.6*0.2*0.13*7800</f>
        <v>243.36</v>
      </c>
      <c r="N99" s="51" t="s">
        <v>148</v>
      </c>
      <c r="O99" s="26">
        <v>2.34</v>
      </c>
      <c r="P99" s="7" t="s">
        <v>149</v>
      </c>
      <c r="Q99" s="7">
        <f t="shared" si="9"/>
        <v>569.4624</v>
      </c>
      <c r="R99" s="7"/>
      <c r="S99" s="7"/>
      <c r="T99" s="7"/>
      <c r="U99" s="7"/>
      <c r="V99" s="7"/>
      <c r="W99" s="7"/>
      <c r="X99" s="7"/>
      <c r="Y99" s="7"/>
      <c r="Z99" s="75"/>
      <c r="AA99" s="7"/>
      <c r="AB99" s="7"/>
      <c r="AC99" s="7"/>
      <c r="AD99" s="27"/>
      <c r="AE99" s="27"/>
      <c r="AF99" s="27"/>
      <c r="AG99" s="27"/>
    </row>
    <row r="100" customHeight="1" outlineLevel="1" spans="1:33">
      <c r="A100" s="9"/>
      <c r="B100" s="10"/>
      <c r="C100" s="36"/>
      <c r="D100" s="10"/>
      <c r="E100" s="10"/>
      <c r="F100" s="10" t="str">
        <f>_xlfn.DISPIMG("ID_0AE77AA7DFC44648BA89ACA194209C41",1)</f>
        <v>=DISPIMG("ID_0AE77AA7DFC44648BA89ACA194209C41",1)</v>
      </c>
      <c r="G100" s="10"/>
      <c r="H100" s="10" t="s">
        <v>317</v>
      </c>
      <c r="I100" s="10" t="s">
        <v>253</v>
      </c>
      <c r="J100" s="15">
        <v>2</v>
      </c>
      <c r="K100" s="26" t="s">
        <v>318</v>
      </c>
      <c r="L100" s="26" t="s">
        <v>319</v>
      </c>
      <c r="M100" s="7">
        <f>J100*24*22</f>
        <v>1056</v>
      </c>
      <c r="N100" s="26" t="s">
        <v>148</v>
      </c>
      <c r="O100" s="26">
        <v>1.82</v>
      </c>
      <c r="P100" s="26" t="s">
        <v>320</v>
      </c>
      <c r="Q100" s="7">
        <f t="shared" si="9"/>
        <v>1921.92</v>
      </c>
      <c r="R100" s="7"/>
      <c r="S100" s="7"/>
      <c r="T100" s="7"/>
      <c r="U100" s="7"/>
      <c r="V100" s="7"/>
      <c r="W100" s="7"/>
      <c r="X100" s="7"/>
      <c r="Y100" s="7"/>
      <c r="Z100" s="75"/>
      <c r="AA100" s="7"/>
      <c r="AB100" s="7"/>
      <c r="AC100" s="7"/>
      <c r="AD100" s="27"/>
      <c r="AE100" s="27"/>
      <c r="AF100" s="27"/>
      <c r="AG100" s="27"/>
    </row>
    <row r="101" customHeight="1" outlineLevel="1" spans="1:33">
      <c r="A101" s="9"/>
      <c r="B101" s="10"/>
      <c r="C101" s="36"/>
      <c r="D101" s="10"/>
      <c r="E101" s="10"/>
      <c r="F101" s="10"/>
      <c r="G101" s="10"/>
      <c r="H101" s="10" t="s">
        <v>321</v>
      </c>
      <c r="I101" s="10" t="s">
        <v>253</v>
      </c>
      <c r="J101" s="15">
        <v>2</v>
      </c>
      <c r="K101" s="26"/>
      <c r="L101" s="26"/>
      <c r="M101" s="7">
        <f>J101*24</f>
        <v>48</v>
      </c>
      <c r="N101" s="26"/>
      <c r="O101" s="26"/>
      <c r="P101" s="26"/>
      <c r="Q101" s="7">
        <f t="shared" ref="Q101:Q107" si="10">M101*O101</f>
        <v>0</v>
      </c>
      <c r="R101" s="7"/>
      <c r="S101" s="7"/>
      <c r="T101" s="7"/>
      <c r="U101" s="7"/>
      <c r="V101" s="7"/>
      <c r="W101" s="7"/>
      <c r="X101" s="7"/>
      <c r="Y101" s="7"/>
      <c r="Z101" s="75"/>
      <c r="AA101" s="7"/>
      <c r="AB101" s="7"/>
      <c r="AC101" s="7"/>
      <c r="AD101" s="27"/>
      <c r="AE101" s="27"/>
      <c r="AF101" s="27"/>
      <c r="AG101" s="27"/>
    </row>
    <row r="102" customHeight="1" outlineLevel="1" spans="1:33">
      <c r="A102" s="9">
        <v>12</v>
      </c>
      <c r="B102" s="10" t="s">
        <v>328</v>
      </c>
      <c r="C102" s="36" t="s">
        <v>276</v>
      </c>
      <c r="D102" s="10" t="s">
        <v>287</v>
      </c>
      <c r="E102" s="10" t="s">
        <v>306</v>
      </c>
      <c r="F102" s="10" t="str">
        <f>_xlfn.DISPIMG("ID_D889C5E071554D49B679DDD9D12D0185",1)</f>
        <v>=DISPIMG("ID_D889C5E071554D49B679DDD9D12D0185",1)</v>
      </c>
      <c r="G102" s="10" t="s">
        <v>329</v>
      </c>
      <c r="H102" s="101" t="s">
        <v>308</v>
      </c>
      <c r="I102" s="101" t="s">
        <v>309</v>
      </c>
      <c r="J102" s="120">
        <v>6</v>
      </c>
      <c r="K102" s="124"/>
      <c r="L102" s="26"/>
      <c r="M102" s="26"/>
      <c r="N102" s="26"/>
      <c r="O102" s="26"/>
      <c r="P102" s="26"/>
      <c r="Q102" s="7">
        <f t="shared" si="10"/>
        <v>0</v>
      </c>
      <c r="R102" s="7"/>
      <c r="S102" s="7"/>
      <c r="T102" s="7"/>
      <c r="U102" s="7"/>
      <c r="V102" s="7"/>
      <c r="W102" s="7"/>
      <c r="X102" s="7"/>
      <c r="Y102" s="7"/>
      <c r="Z102" s="75">
        <f>U102*V102*X102</f>
        <v>0</v>
      </c>
      <c r="AA102" s="7"/>
      <c r="AB102" s="7"/>
      <c r="AC102" s="7"/>
      <c r="AD102" s="27"/>
      <c r="AE102" s="27"/>
      <c r="AF102" s="27"/>
      <c r="AG102" s="27"/>
    </row>
    <row r="103" customHeight="1" outlineLevel="1" spans="1:33">
      <c r="A103" s="18"/>
      <c r="B103" s="13"/>
      <c r="C103" s="42"/>
      <c r="D103" s="13"/>
      <c r="E103" s="20"/>
      <c r="F103" s="20"/>
      <c r="G103" s="13"/>
      <c r="H103" s="103" t="s">
        <v>310</v>
      </c>
      <c r="I103" s="15" t="s">
        <v>55</v>
      </c>
      <c r="J103" s="7">
        <v>0.334</v>
      </c>
      <c r="K103" s="26" t="s">
        <v>311</v>
      </c>
      <c r="L103" s="26" t="s">
        <v>312</v>
      </c>
      <c r="M103" s="7">
        <f>J103*6</f>
        <v>2.004</v>
      </c>
      <c r="N103" s="7" t="s">
        <v>55</v>
      </c>
      <c r="O103" s="26">
        <v>241</v>
      </c>
      <c r="P103" s="26" t="s">
        <v>58</v>
      </c>
      <c r="Q103" s="7">
        <f t="shared" si="10"/>
        <v>482.964</v>
      </c>
      <c r="R103" s="7"/>
      <c r="S103" s="7"/>
      <c r="T103" s="7"/>
      <c r="U103" s="7"/>
      <c r="V103" s="7"/>
      <c r="W103" s="7"/>
      <c r="X103" s="54"/>
      <c r="Y103" s="54"/>
      <c r="Z103" s="75"/>
      <c r="AA103" s="54"/>
      <c r="AB103" s="7"/>
      <c r="AC103" s="26"/>
      <c r="AD103" s="86"/>
      <c r="AE103" s="86"/>
      <c r="AF103" s="86"/>
      <c r="AG103" s="27"/>
    </row>
    <row r="104" customHeight="1" outlineLevel="1" spans="1:33">
      <c r="A104" s="18"/>
      <c r="B104" s="13"/>
      <c r="C104" s="42"/>
      <c r="D104" s="13"/>
      <c r="E104" s="20"/>
      <c r="F104" s="20"/>
      <c r="G104" s="13"/>
      <c r="H104" s="103" t="s">
        <v>313</v>
      </c>
      <c r="I104" s="10" t="s">
        <v>55</v>
      </c>
      <c r="J104" s="50">
        <v>0.036</v>
      </c>
      <c r="K104" s="51" t="s">
        <v>314</v>
      </c>
      <c r="L104" s="26" t="s">
        <v>312</v>
      </c>
      <c r="M104" s="7">
        <f>J104*6</f>
        <v>0.216</v>
      </c>
      <c r="N104" s="7" t="s">
        <v>55</v>
      </c>
      <c r="O104" s="26">
        <v>241</v>
      </c>
      <c r="P104" s="26" t="s">
        <v>58</v>
      </c>
      <c r="Q104" s="7">
        <f t="shared" si="10"/>
        <v>52.056</v>
      </c>
      <c r="R104" s="7"/>
      <c r="S104" s="7"/>
      <c r="T104" s="7"/>
      <c r="U104" s="7"/>
      <c r="V104" s="7"/>
      <c r="W104" s="7"/>
      <c r="X104" s="54"/>
      <c r="Y104" s="54"/>
      <c r="Z104" s="75"/>
      <c r="AA104" s="54"/>
      <c r="AB104" s="7"/>
      <c r="AC104" s="26"/>
      <c r="AD104" s="86"/>
      <c r="AE104" s="86"/>
      <c r="AF104" s="86"/>
      <c r="AG104" s="27"/>
    </row>
    <row r="105" customHeight="1" outlineLevel="1" spans="1:33">
      <c r="A105" s="18"/>
      <c r="B105" s="13"/>
      <c r="C105" s="42"/>
      <c r="D105" s="13"/>
      <c r="E105" s="20"/>
      <c r="F105" s="20"/>
      <c r="G105" s="13"/>
      <c r="H105" s="10" t="s">
        <v>315</v>
      </c>
      <c r="I105" s="10" t="s">
        <v>55</v>
      </c>
      <c r="J105" s="15">
        <v>0.57</v>
      </c>
      <c r="K105" s="10" t="s">
        <v>315</v>
      </c>
      <c r="L105" s="122" t="s">
        <v>316</v>
      </c>
      <c r="M105" s="7">
        <f>J105*6</f>
        <v>3.42</v>
      </c>
      <c r="N105" s="7" t="s">
        <v>55</v>
      </c>
      <c r="O105" s="122">
        <v>292</v>
      </c>
      <c r="P105" s="7" t="s">
        <v>58</v>
      </c>
      <c r="Q105" s="7">
        <f t="shared" si="10"/>
        <v>998.64</v>
      </c>
      <c r="R105" s="7"/>
      <c r="S105" s="7"/>
      <c r="T105" s="7"/>
      <c r="U105" s="7"/>
      <c r="V105" s="7"/>
      <c r="W105" s="7"/>
      <c r="X105" s="54"/>
      <c r="Y105" s="54"/>
      <c r="Z105" s="75"/>
      <c r="AA105" s="54"/>
      <c r="AB105" s="7"/>
      <c r="AC105" s="26"/>
      <c r="AD105" s="86"/>
      <c r="AE105" s="86"/>
      <c r="AF105" s="86"/>
      <c r="AG105" s="27"/>
    </row>
    <row r="106" customHeight="1" outlineLevel="1" spans="1:33">
      <c r="A106" s="18"/>
      <c r="B106" s="13"/>
      <c r="C106" s="42"/>
      <c r="D106" s="13"/>
      <c r="E106" s="20"/>
      <c r="F106" s="20"/>
      <c r="G106" s="13"/>
      <c r="H106" s="103" t="s">
        <v>324</v>
      </c>
      <c r="I106" s="10" t="s">
        <v>325</v>
      </c>
      <c r="J106" s="15">
        <v>3</v>
      </c>
      <c r="K106" s="26" t="s">
        <v>326</v>
      </c>
      <c r="L106" s="7" t="s">
        <v>327</v>
      </c>
      <c r="M106" s="7">
        <f>J106*6*0.6*0.2*0.13*7800</f>
        <v>2190.24</v>
      </c>
      <c r="N106" s="51" t="s">
        <v>148</v>
      </c>
      <c r="O106" s="26">
        <v>2.34</v>
      </c>
      <c r="P106" s="7" t="s">
        <v>149</v>
      </c>
      <c r="Q106" s="7">
        <f t="shared" si="10"/>
        <v>5125.1616</v>
      </c>
      <c r="R106" s="7"/>
      <c r="S106" s="7"/>
      <c r="T106" s="7"/>
      <c r="U106" s="7"/>
      <c r="V106" s="7"/>
      <c r="W106" s="7"/>
      <c r="X106" s="54"/>
      <c r="Y106" s="54"/>
      <c r="Z106" s="75"/>
      <c r="AA106" s="54"/>
      <c r="AB106" s="7"/>
      <c r="AC106" s="26"/>
      <c r="AD106" s="86"/>
      <c r="AE106" s="86"/>
      <c r="AF106" s="86"/>
      <c r="AG106" s="27"/>
    </row>
    <row r="107" customHeight="1" outlineLevel="1" spans="1:33">
      <c r="A107" s="18"/>
      <c r="B107" s="13"/>
      <c r="C107" s="42"/>
      <c r="D107" s="13"/>
      <c r="E107" s="20"/>
      <c r="F107" s="20"/>
      <c r="G107" s="13"/>
      <c r="H107" s="103" t="s">
        <v>318</v>
      </c>
      <c r="I107" s="10" t="s">
        <v>253</v>
      </c>
      <c r="J107" s="15">
        <v>3</v>
      </c>
      <c r="K107" s="26" t="s">
        <v>318</v>
      </c>
      <c r="L107" s="26" t="s">
        <v>319</v>
      </c>
      <c r="M107" s="7">
        <f>J107*6*22</f>
        <v>396</v>
      </c>
      <c r="N107" s="51" t="s">
        <v>148</v>
      </c>
      <c r="O107" s="26">
        <v>1.82</v>
      </c>
      <c r="P107" s="26" t="s">
        <v>320</v>
      </c>
      <c r="Q107" s="7">
        <f t="shared" si="10"/>
        <v>720.72</v>
      </c>
      <c r="R107" s="7"/>
      <c r="S107" s="7"/>
      <c r="T107" s="7"/>
      <c r="U107" s="7"/>
      <c r="V107" s="7"/>
      <c r="W107" s="7"/>
      <c r="X107" s="54"/>
      <c r="Y107" s="54"/>
      <c r="Z107" s="75"/>
      <c r="AA107" s="54"/>
      <c r="AB107" s="7"/>
      <c r="AC107" s="26"/>
      <c r="AD107" s="86"/>
      <c r="AE107" s="86"/>
      <c r="AF107" s="86"/>
      <c r="AG107" s="27"/>
    </row>
    <row r="108" customHeight="1" outlineLevel="1" spans="1:33">
      <c r="A108" s="18"/>
      <c r="B108" s="13"/>
      <c r="C108" s="42"/>
      <c r="D108" s="13"/>
      <c r="E108" s="20"/>
      <c r="F108" s="20"/>
      <c r="G108" s="13"/>
      <c r="H108" s="10" t="s">
        <v>321</v>
      </c>
      <c r="I108" s="10" t="s">
        <v>253</v>
      </c>
      <c r="J108" s="15">
        <v>3</v>
      </c>
      <c r="K108" s="26"/>
      <c r="L108" s="26"/>
      <c r="M108" s="7">
        <f>J108*6</f>
        <v>18</v>
      </c>
      <c r="N108" s="26"/>
      <c r="O108" s="26"/>
      <c r="P108" s="26"/>
      <c r="Q108" s="7"/>
      <c r="R108" s="7"/>
      <c r="S108" s="7"/>
      <c r="T108" s="7"/>
      <c r="U108" s="7"/>
      <c r="V108" s="7"/>
      <c r="W108" s="7"/>
      <c r="X108" s="54"/>
      <c r="Y108" s="54"/>
      <c r="Z108" s="75"/>
      <c r="AA108" s="54"/>
      <c r="AB108" s="7"/>
      <c r="AC108" s="26"/>
      <c r="AD108" s="86"/>
      <c r="AE108" s="86"/>
      <c r="AF108" s="86"/>
      <c r="AG108" s="27"/>
    </row>
    <row r="109" customHeight="1" outlineLevel="1" spans="1:34">
      <c r="A109" s="18">
        <v>13</v>
      </c>
      <c r="B109" s="13" t="s">
        <v>330</v>
      </c>
      <c r="C109" s="42" t="s">
        <v>276</v>
      </c>
      <c r="D109" s="13" t="s">
        <v>287</v>
      </c>
      <c r="E109" s="104" t="s">
        <v>331</v>
      </c>
      <c r="F109" s="20" t="str">
        <f>_xlfn.DISPIMG("ID_E14ECFEC98C64BF690C8A25F132531B0",1)</f>
        <v>=DISPIMG("ID_E14ECFEC98C64BF690C8A25F132531B0",1)</v>
      </c>
      <c r="G109" s="13" t="s">
        <v>332</v>
      </c>
      <c r="H109" s="105" t="s">
        <v>333</v>
      </c>
      <c r="I109" s="13" t="s">
        <v>334</v>
      </c>
      <c r="J109" s="61">
        <v>5</v>
      </c>
      <c r="K109" s="48"/>
      <c r="L109" s="26"/>
      <c r="M109" s="26"/>
      <c r="N109" s="26"/>
      <c r="O109" s="26"/>
      <c r="P109" s="26"/>
      <c r="Q109" s="7">
        <f>M109*O109</f>
        <v>0</v>
      </c>
      <c r="R109" s="7"/>
      <c r="S109" s="7"/>
      <c r="T109" s="7"/>
      <c r="U109" s="7"/>
      <c r="V109" s="7"/>
      <c r="W109" s="7"/>
      <c r="X109" s="54"/>
      <c r="Y109" s="54"/>
      <c r="Z109" s="75">
        <f>U109*V109*X109</f>
        <v>0</v>
      </c>
      <c r="AA109" s="24" t="s">
        <v>335</v>
      </c>
      <c r="AB109" s="10" t="s">
        <v>334</v>
      </c>
      <c r="AC109" s="15">
        <v>5</v>
      </c>
      <c r="AD109" s="86"/>
      <c r="AE109" s="86"/>
      <c r="AF109" s="86"/>
      <c r="AG109" s="27" t="s">
        <v>336</v>
      </c>
      <c r="AH109" s="2" t="s">
        <v>337</v>
      </c>
    </row>
    <row r="110" customHeight="1" outlineLevel="1" spans="1:33">
      <c r="A110" s="43"/>
      <c r="B110" s="30"/>
      <c r="C110" s="11"/>
      <c r="D110" s="30"/>
      <c r="E110" s="106"/>
      <c r="F110" s="44"/>
      <c r="G110" s="30"/>
      <c r="H110" s="20" t="s">
        <v>338</v>
      </c>
      <c r="I110" s="108"/>
      <c r="J110" s="64"/>
      <c r="K110" s="125"/>
      <c r="L110" s="48"/>
      <c r="M110" s="26"/>
      <c r="N110" s="26"/>
      <c r="O110" s="26"/>
      <c r="P110" s="26"/>
      <c r="Q110" s="7"/>
      <c r="R110" s="7"/>
      <c r="S110" s="7"/>
      <c r="T110" s="7"/>
      <c r="U110" s="7"/>
      <c r="V110" s="7"/>
      <c r="W110" s="7"/>
      <c r="X110" s="54"/>
      <c r="Y110" s="54"/>
      <c r="Z110" s="75"/>
      <c r="AA110" s="24"/>
      <c r="AB110" s="10"/>
      <c r="AC110" s="15"/>
      <c r="AD110" s="86"/>
      <c r="AE110" s="86"/>
      <c r="AF110" s="86"/>
      <c r="AG110" s="27"/>
    </row>
    <row r="111" customHeight="1" outlineLevel="1" spans="1:33">
      <c r="A111" s="107"/>
      <c r="B111" s="108"/>
      <c r="C111" s="19"/>
      <c r="D111" s="108"/>
      <c r="E111" s="109"/>
      <c r="F111" s="110"/>
      <c r="G111" s="111"/>
      <c r="H111" s="112" t="s">
        <v>339</v>
      </c>
      <c r="I111" s="26" t="s">
        <v>148</v>
      </c>
      <c r="J111" s="126">
        <v>296.950752</v>
      </c>
      <c r="K111" s="126" t="s">
        <v>340</v>
      </c>
      <c r="L111" s="7" t="s">
        <v>327</v>
      </c>
      <c r="M111" s="26">
        <f>J111*5</f>
        <v>1484.75376</v>
      </c>
      <c r="N111" s="26" t="s">
        <v>148</v>
      </c>
      <c r="O111" s="26">
        <v>2.34</v>
      </c>
      <c r="P111" s="7" t="s">
        <v>149</v>
      </c>
      <c r="Q111" s="7">
        <f t="shared" ref="Q111:Q116" si="11">M111*O111</f>
        <v>3474.3237984</v>
      </c>
      <c r="R111" s="7"/>
      <c r="S111" s="7"/>
      <c r="T111" s="7"/>
      <c r="U111" s="7"/>
      <c r="V111" s="7"/>
      <c r="W111" s="7"/>
      <c r="X111" s="54"/>
      <c r="Y111" s="54"/>
      <c r="Z111" s="75"/>
      <c r="AA111" s="24"/>
      <c r="AB111" s="10"/>
      <c r="AC111" s="15"/>
      <c r="AD111" s="86"/>
      <c r="AE111" s="86"/>
      <c r="AF111" s="86"/>
      <c r="AG111" s="27"/>
    </row>
    <row r="112" customHeight="1" outlineLevel="1" spans="1:33">
      <c r="A112" s="107"/>
      <c r="B112" s="108"/>
      <c r="C112" s="19"/>
      <c r="D112" s="108"/>
      <c r="E112" s="109"/>
      <c r="F112" s="110"/>
      <c r="G112" s="111"/>
      <c r="H112" s="54" t="s">
        <v>341</v>
      </c>
      <c r="I112" s="26" t="s">
        <v>55</v>
      </c>
      <c r="J112" s="127">
        <v>0.289</v>
      </c>
      <c r="K112" s="127"/>
      <c r="L112" s="7" t="s">
        <v>82</v>
      </c>
      <c r="M112" s="26">
        <f>J112*5</f>
        <v>1.445</v>
      </c>
      <c r="N112" s="26" t="s">
        <v>55</v>
      </c>
      <c r="O112" s="26"/>
      <c r="P112" s="26"/>
      <c r="Q112" s="7">
        <f t="shared" si="11"/>
        <v>0</v>
      </c>
      <c r="R112" s="7"/>
      <c r="S112" s="7"/>
      <c r="T112" s="7"/>
      <c r="U112" s="7"/>
      <c r="V112" s="7"/>
      <c r="W112" s="7"/>
      <c r="X112" s="54"/>
      <c r="Y112" s="54"/>
      <c r="Z112" s="75"/>
      <c r="AA112" s="24"/>
      <c r="AB112" s="10"/>
      <c r="AC112" s="15"/>
      <c r="AD112" s="86"/>
      <c r="AE112" s="86"/>
      <c r="AF112" s="86"/>
      <c r="AG112" s="27"/>
    </row>
    <row r="113" customHeight="1" outlineLevel="1" spans="1:33">
      <c r="A113" s="107"/>
      <c r="B113" s="108"/>
      <c r="C113" s="19"/>
      <c r="D113" s="108"/>
      <c r="E113" s="109"/>
      <c r="F113" s="110"/>
      <c r="G113" s="111"/>
      <c r="H113" s="54" t="s">
        <v>342</v>
      </c>
      <c r="I113" s="26" t="s">
        <v>55</v>
      </c>
      <c r="J113" s="126">
        <v>1.80727069082156</v>
      </c>
      <c r="K113" s="126" t="s">
        <v>57</v>
      </c>
      <c r="L113" s="7" t="s">
        <v>57</v>
      </c>
      <c r="M113" s="26">
        <f>J113*5</f>
        <v>9.0363534541078</v>
      </c>
      <c r="N113" s="26" t="s">
        <v>55</v>
      </c>
      <c r="O113" s="26">
        <v>255</v>
      </c>
      <c r="P113" s="7" t="s">
        <v>58</v>
      </c>
      <c r="Q113" s="7">
        <f t="shared" si="11"/>
        <v>2304.27013079749</v>
      </c>
      <c r="R113" s="7"/>
      <c r="S113" s="7"/>
      <c r="T113" s="7"/>
      <c r="U113" s="7"/>
      <c r="V113" s="7"/>
      <c r="W113" s="7"/>
      <c r="X113" s="54"/>
      <c r="Y113" s="54"/>
      <c r="Z113" s="75"/>
      <c r="AA113" s="24"/>
      <c r="AB113" s="10"/>
      <c r="AC113" s="15"/>
      <c r="AD113" s="86"/>
      <c r="AE113" s="86"/>
      <c r="AF113" s="86"/>
      <c r="AG113" s="27"/>
    </row>
    <row r="114" customHeight="1" outlineLevel="1" spans="1:33">
      <c r="A114" s="18">
        <v>14</v>
      </c>
      <c r="B114" s="13" t="s">
        <v>343</v>
      </c>
      <c r="C114" s="42" t="s">
        <v>276</v>
      </c>
      <c r="D114" s="13" t="s">
        <v>287</v>
      </c>
      <c r="E114" s="104" t="s">
        <v>331</v>
      </c>
      <c r="F114" s="20" t="str">
        <f>_xlfn.DISPIMG("ID_D1A32EC4DA024BA489A4C5AFA20A1B49",1)</f>
        <v>=DISPIMG("ID_D1A32EC4DA024BA489A4C5AFA20A1B49",1)</v>
      </c>
      <c r="G114" s="16" t="s">
        <v>344</v>
      </c>
      <c r="H114" s="54" t="s">
        <v>345</v>
      </c>
      <c r="I114" s="7" t="s">
        <v>334</v>
      </c>
      <c r="J114" s="7">
        <v>12</v>
      </c>
      <c r="K114" s="7"/>
      <c r="L114" s="7"/>
      <c r="M114" s="26"/>
      <c r="N114" s="26"/>
      <c r="O114" s="26"/>
      <c r="P114" s="26"/>
      <c r="Q114" s="7">
        <f t="shared" si="11"/>
        <v>0</v>
      </c>
      <c r="R114" s="7"/>
      <c r="S114" s="7"/>
      <c r="T114" s="7"/>
      <c r="U114" s="7"/>
      <c r="V114" s="7"/>
      <c r="W114" s="7"/>
      <c r="X114" s="54"/>
      <c r="Y114" s="54"/>
      <c r="Z114" s="75">
        <f>U114*V114*X114</f>
        <v>0</v>
      </c>
      <c r="AA114" s="24" t="s">
        <v>335</v>
      </c>
      <c r="AB114" s="10" t="s">
        <v>334</v>
      </c>
      <c r="AC114" s="15">
        <v>12</v>
      </c>
      <c r="AD114" s="86"/>
      <c r="AE114" s="86"/>
      <c r="AF114" s="86"/>
      <c r="AG114" s="27" t="s">
        <v>336</v>
      </c>
    </row>
    <row r="115" customHeight="1" outlineLevel="1" spans="1:33">
      <c r="A115" s="43"/>
      <c r="B115" s="30"/>
      <c r="C115" s="11"/>
      <c r="D115" s="30"/>
      <c r="E115" s="106"/>
      <c r="F115" s="44"/>
      <c r="G115" s="50"/>
      <c r="H115" s="54" t="s">
        <v>338</v>
      </c>
      <c r="I115" s="7"/>
      <c r="J115" s="7"/>
      <c r="K115" s="7"/>
      <c r="L115" s="7"/>
      <c r="M115" s="26"/>
      <c r="N115" s="26"/>
      <c r="O115" s="26"/>
      <c r="P115" s="26"/>
      <c r="Q115" s="7"/>
      <c r="R115" s="7"/>
      <c r="S115" s="7"/>
      <c r="T115" s="7"/>
      <c r="U115" s="7"/>
      <c r="V115" s="7"/>
      <c r="W115" s="7"/>
      <c r="X115" s="54"/>
      <c r="Y115" s="54"/>
      <c r="Z115" s="75"/>
      <c r="AA115" s="24"/>
      <c r="AB115" s="10"/>
      <c r="AC115" s="15"/>
      <c r="AD115" s="86"/>
      <c r="AE115" s="86"/>
      <c r="AF115" s="86"/>
      <c r="AG115" s="27"/>
    </row>
    <row r="116" customHeight="1" outlineLevel="1" spans="1:33">
      <c r="A116" s="43"/>
      <c r="B116" s="30"/>
      <c r="C116" s="11"/>
      <c r="D116" s="30"/>
      <c r="E116" s="106"/>
      <c r="F116" s="44"/>
      <c r="G116" s="50"/>
      <c r="H116" s="54" t="s">
        <v>339</v>
      </c>
      <c r="I116" s="26" t="s">
        <v>148</v>
      </c>
      <c r="J116" s="26">
        <v>351.2928</v>
      </c>
      <c r="K116" s="126" t="s">
        <v>340</v>
      </c>
      <c r="L116" s="7" t="s">
        <v>327</v>
      </c>
      <c r="M116" s="26">
        <f t="shared" ref="M116:M122" si="12">J116*12</f>
        <v>4215.5136</v>
      </c>
      <c r="N116" s="26" t="s">
        <v>148</v>
      </c>
      <c r="O116" s="26">
        <v>2.34</v>
      </c>
      <c r="P116" s="7" t="s">
        <v>149</v>
      </c>
      <c r="Q116" s="7">
        <f t="shared" si="11"/>
        <v>9864.301824</v>
      </c>
      <c r="R116" s="7"/>
      <c r="S116" s="7"/>
      <c r="T116" s="7"/>
      <c r="U116" s="7"/>
      <c r="V116" s="7"/>
      <c r="W116" s="7"/>
      <c r="X116" s="54"/>
      <c r="Y116" s="54"/>
      <c r="Z116" s="75"/>
      <c r="AA116" s="24"/>
      <c r="AB116" s="10"/>
      <c r="AC116" s="15"/>
      <c r="AD116" s="86"/>
      <c r="AE116" s="86"/>
      <c r="AF116" s="86"/>
      <c r="AG116" s="27"/>
    </row>
    <row r="117" customHeight="1" outlineLevel="1" spans="1:33">
      <c r="A117" s="43"/>
      <c r="B117" s="30"/>
      <c r="C117" s="11"/>
      <c r="D117" s="30"/>
      <c r="E117" s="106"/>
      <c r="F117" s="44"/>
      <c r="G117" s="50"/>
      <c r="H117" s="54" t="s">
        <v>341</v>
      </c>
      <c r="I117" s="26" t="s">
        <v>55</v>
      </c>
      <c r="J117" s="26">
        <v>0.38025</v>
      </c>
      <c r="K117" s="127"/>
      <c r="L117" s="7" t="s">
        <v>82</v>
      </c>
      <c r="M117" s="26">
        <f t="shared" si="12"/>
        <v>4.563</v>
      </c>
      <c r="N117" s="26" t="s">
        <v>55</v>
      </c>
      <c r="O117" s="26"/>
      <c r="P117" s="26"/>
      <c r="Q117" s="7">
        <f t="shared" ref="Q117:Q126" si="13">M117*O117</f>
        <v>0</v>
      </c>
      <c r="R117" s="7"/>
      <c r="S117" s="7"/>
      <c r="T117" s="7"/>
      <c r="U117" s="7"/>
      <c r="V117" s="7"/>
      <c r="W117" s="7"/>
      <c r="X117" s="54"/>
      <c r="Y117" s="54"/>
      <c r="Z117" s="75"/>
      <c r="AA117" s="24"/>
      <c r="AB117" s="10"/>
      <c r="AC117" s="15"/>
      <c r="AD117" s="86"/>
      <c r="AE117" s="86"/>
      <c r="AF117" s="86"/>
      <c r="AG117" s="27"/>
    </row>
    <row r="118" customHeight="1" outlineLevel="1" spans="1:33">
      <c r="A118" s="43"/>
      <c r="B118" s="30"/>
      <c r="C118" s="11"/>
      <c r="D118" s="30"/>
      <c r="E118" s="106"/>
      <c r="F118" s="44"/>
      <c r="G118" s="50"/>
      <c r="H118" s="54" t="s">
        <v>346</v>
      </c>
      <c r="I118" s="26" t="s">
        <v>55</v>
      </c>
      <c r="J118" s="26">
        <v>2.27976402964464</v>
      </c>
      <c r="K118" s="126" t="s">
        <v>57</v>
      </c>
      <c r="L118" s="7" t="s">
        <v>57</v>
      </c>
      <c r="M118" s="26">
        <f t="shared" si="12"/>
        <v>27.3571683557357</v>
      </c>
      <c r="N118" s="26" t="s">
        <v>55</v>
      </c>
      <c r="O118" s="26">
        <v>255</v>
      </c>
      <c r="P118" s="7" t="s">
        <v>58</v>
      </c>
      <c r="Q118" s="7">
        <f t="shared" si="13"/>
        <v>6976.0779307126</v>
      </c>
      <c r="R118" s="7"/>
      <c r="S118" s="7"/>
      <c r="T118" s="7"/>
      <c r="U118" s="7"/>
      <c r="V118" s="7"/>
      <c r="W118" s="7"/>
      <c r="X118" s="54"/>
      <c r="Y118" s="54"/>
      <c r="Z118" s="75"/>
      <c r="AA118" s="24"/>
      <c r="AB118" s="10"/>
      <c r="AC118" s="15"/>
      <c r="AD118" s="86"/>
      <c r="AE118" s="86"/>
      <c r="AF118" s="86"/>
      <c r="AG118" s="27"/>
    </row>
    <row r="119" customHeight="1" outlineLevel="1" spans="1:33">
      <c r="A119" s="9">
        <v>15</v>
      </c>
      <c r="B119" s="10" t="s">
        <v>347</v>
      </c>
      <c r="C119" s="36" t="s">
        <v>276</v>
      </c>
      <c r="D119" s="10" t="s">
        <v>287</v>
      </c>
      <c r="E119" s="81" t="s">
        <v>331</v>
      </c>
      <c r="F119" s="24" t="str">
        <f>_xlfn.DISPIMG("ID_C234DCD3D4B04F2BA13156468DC46C94",1)</f>
        <v>=DISPIMG("ID_C234DCD3D4B04F2BA13156468DC46C94",1)</v>
      </c>
      <c r="G119" s="10" t="s">
        <v>348</v>
      </c>
      <c r="H119" s="44" t="s">
        <v>335</v>
      </c>
      <c r="I119" s="30" t="s">
        <v>334</v>
      </c>
      <c r="J119" s="50">
        <v>1</v>
      </c>
      <c r="K119" s="51"/>
      <c r="L119" s="51"/>
      <c r="M119" s="26"/>
      <c r="N119" s="26"/>
      <c r="O119" s="26"/>
      <c r="P119" s="26"/>
      <c r="Q119" s="7">
        <f t="shared" si="13"/>
        <v>0</v>
      </c>
      <c r="R119" s="7"/>
      <c r="S119" s="7"/>
      <c r="T119" s="7"/>
      <c r="U119" s="7"/>
      <c r="V119" s="7"/>
      <c r="W119" s="7"/>
      <c r="X119" s="54"/>
      <c r="Y119" s="54"/>
      <c r="Z119" s="75">
        <f>U119*V119*X119</f>
        <v>0</v>
      </c>
      <c r="AA119" s="24" t="s">
        <v>335</v>
      </c>
      <c r="AB119" s="10" t="s">
        <v>334</v>
      </c>
      <c r="AC119" s="15">
        <v>1</v>
      </c>
      <c r="AD119" s="86"/>
      <c r="AE119" s="86"/>
      <c r="AF119" s="86"/>
      <c r="AG119" s="27" t="s">
        <v>336</v>
      </c>
    </row>
    <row r="120" customHeight="1" outlineLevel="1" spans="1:33">
      <c r="A120" s="9"/>
      <c r="B120" s="10"/>
      <c r="C120" s="36"/>
      <c r="D120" s="10"/>
      <c r="E120" s="81"/>
      <c r="F120" s="24"/>
      <c r="G120" s="10"/>
      <c r="H120" s="54" t="s">
        <v>339</v>
      </c>
      <c r="I120" s="26" t="s">
        <v>148</v>
      </c>
      <c r="J120" s="26">
        <v>351.2928</v>
      </c>
      <c r="K120" s="126" t="s">
        <v>340</v>
      </c>
      <c r="L120" s="7" t="s">
        <v>327</v>
      </c>
      <c r="M120" s="26">
        <f>J120*1</f>
        <v>351.2928</v>
      </c>
      <c r="N120" s="26" t="s">
        <v>148</v>
      </c>
      <c r="O120" s="26">
        <v>2.34</v>
      </c>
      <c r="P120" s="7" t="s">
        <v>149</v>
      </c>
      <c r="Q120" s="7">
        <f t="shared" si="13"/>
        <v>822.025152</v>
      </c>
      <c r="R120" s="7"/>
      <c r="S120" s="7"/>
      <c r="T120" s="7"/>
      <c r="U120" s="7"/>
      <c r="V120" s="7"/>
      <c r="W120" s="7"/>
      <c r="X120" s="7"/>
      <c r="Y120" s="7"/>
      <c r="Z120" s="75"/>
      <c r="AA120" s="7"/>
      <c r="AB120" s="7"/>
      <c r="AC120" s="26"/>
      <c r="AD120" s="86"/>
      <c r="AE120" s="86"/>
      <c r="AF120" s="86"/>
      <c r="AG120" s="27"/>
    </row>
    <row r="121" customHeight="1" outlineLevel="1" spans="1:33">
      <c r="A121" s="9"/>
      <c r="B121" s="10"/>
      <c r="C121" s="36"/>
      <c r="D121" s="10"/>
      <c r="E121" s="81"/>
      <c r="F121" s="24"/>
      <c r="G121" s="10"/>
      <c r="H121" s="54" t="s">
        <v>341</v>
      </c>
      <c r="I121" s="26" t="s">
        <v>55</v>
      </c>
      <c r="J121" s="26">
        <v>0.38025</v>
      </c>
      <c r="K121" s="127"/>
      <c r="L121" s="7" t="s">
        <v>82</v>
      </c>
      <c r="M121" s="26">
        <f>J121*1</f>
        <v>0.38025</v>
      </c>
      <c r="N121" s="26" t="s">
        <v>55</v>
      </c>
      <c r="O121" s="26"/>
      <c r="P121" s="26"/>
      <c r="Q121" s="7">
        <f t="shared" si="13"/>
        <v>0</v>
      </c>
      <c r="R121" s="7"/>
      <c r="S121" s="7"/>
      <c r="T121" s="7"/>
      <c r="U121" s="7"/>
      <c r="V121" s="7"/>
      <c r="W121" s="7"/>
      <c r="X121" s="7"/>
      <c r="Y121" s="7"/>
      <c r="Z121" s="75"/>
      <c r="AA121" s="7"/>
      <c r="AB121" s="7"/>
      <c r="AC121" s="26"/>
      <c r="AD121" s="86"/>
      <c r="AE121" s="86"/>
      <c r="AF121" s="86"/>
      <c r="AG121" s="27"/>
    </row>
    <row r="122" customHeight="1" outlineLevel="1" spans="1:33">
      <c r="A122" s="9"/>
      <c r="B122" s="10"/>
      <c r="C122" s="36"/>
      <c r="D122" s="10"/>
      <c r="E122" s="81"/>
      <c r="F122" s="24"/>
      <c r="G122" s="10"/>
      <c r="H122" s="54" t="s">
        <v>346</v>
      </c>
      <c r="I122" s="26" t="s">
        <v>55</v>
      </c>
      <c r="J122" s="26">
        <v>2.27976402964464</v>
      </c>
      <c r="K122" s="126" t="s">
        <v>57</v>
      </c>
      <c r="L122" s="7" t="s">
        <v>57</v>
      </c>
      <c r="M122" s="26">
        <f>J122*1</f>
        <v>2.27976402964464</v>
      </c>
      <c r="N122" s="26" t="s">
        <v>55</v>
      </c>
      <c r="O122" s="26">
        <v>255</v>
      </c>
      <c r="P122" s="7" t="s">
        <v>58</v>
      </c>
      <c r="Q122" s="7">
        <f t="shared" si="13"/>
        <v>581.339827559383</v>
      </c>
      <c r="R122" s="7"/>
      <c r="S122" s="7"/>
      <c r="T122" s="7"/>
      <c r="U122" s="7"/>
      <c r="V122" s="7"/>
      <c r="W122" s="7"/>
      <c r="X122" s="7"/>
      <c r="Y122" s="7"/>
      <c r="Z122" s="75"/>
      <c r="AA122" s="7"/>
      <c r="AB122" s="7"/>
      <c r="AC122" s="26"/>
      <c r="AD122" s="86"/>
      <c r="AE122" s="86"/>
      <c r="AF122" s="86"/>
      <c r="AG122" s="27"/>
    </row>
    <row r="123" customHeight="1" outlineLevel="1" spans="1:33">
      <c r="A123" s="9">
        <v>16</v>
      </c>
      <c r="B123" s="10" t="s">
        <v>349</v>
      </c>
      <c r="C123" s="36" t="s">
        <v>276</v>
      </c>
      <c r="D123" s="10" t="s">
        <v>287</v>
      </c>
      <c r="E123" s="81" t="s">
        <v>331</v>
      </c>
      <c r="F123" s="24" t="str">
        <f>_xlfn.DISPIMG("ID_24A1CB8BFEDA4D08A9E3D2CFB5E4AC99",1)</f>
        <v>=DISPIMG("ID_24A1CB8BFEDA4D08A9E3D2CFB5E4AC99",1)</v>
      </c>
      <c r="G123" s="10" t="s">
        <v>350</v>
      </c>
      <c r="H123" s="24" t="s">
        <v>351</v>
      </c>
      <c r="I123" s="10" t="s">
        <v>334</v>
      </c>
      <c r="J123" s="15">
        <v>5</v>
      </c>
      <c r="K123" s="26"/>
      <c r="L123" s="26"/>
      <c r="M123" s="26"/>
      <c r="N123" s="26"/>
      <c r="O123" s="26"/>
      <c r="P123" s="26"/>
      <c r="Q123" s="7">
        <f t="shared" si="13"/>
        <v>0</v>
      </c>
      <c r="R123" s="7"/>
      <c r="S123" s="7"/>
      <c r="T123" s="7"/>
      <c r="U123" s="7"/>
      <c r="V123" s="7"/>
      <c r="W123" s="7"/>
      <c r="X123" s="7"/>
      <c r="Y123" s="7"/>
      <c r="Z123" s="75">
        <f>U123*V123*X123</f>
        <v>0</v>
      </c>
      <c r="AA123" s="7"/>
      <c r="AB123" s="7"/>
      <c r="AC123" s="7"/>
      <c r="AD123" s="27"/>
      <c r="AE123" s="27"/>
      <c r="AF123" s="27"/>
      <c r="AG123" s="27" t="s">
        <v>61</v>
      </c>
    </row>
    <row r="124" customHeight="1" outlineLevel="1" spans="1:33">
      <c r="A124" s="9"/>
      <c r="B124" s="10"/>
      <c r="C124" s="36"/>
      <c r="D124" s="10"/>
      <c r="E124" s="81"/>
      <c r="F124" s="81"/>
      <c r="G124" s="10"/>
      <c r="H124" s="54" t="s">
        <v>339</v>
      </c>
      <c r="I124" s="26" t="s">
        <v>148</v>
      </c>
      <c r="J124" s="26">
        <v>412.003584</v>
      </c>
      <c r="K124" s="126" t="s">
        <v>340</v>
      </c>
      <c r="L124" s="7" t="s">
        <v>327</v>
      </c>
      <c r="M124" s="26">
        <f>J124*5</f>
        <v>2060.01792</v>
      </c>
      <c r="N124" s="26" t="s">
        <v>148</v>
      </c>
      <c r="O124" s="26">
        <v>2.34</v>
      </c>
      <c r="P124" s="7" t="s">
        <v>149</v>
      </c>
      <c r="Q124" s="7">
        <f t="shared" si="13"/>
        <v>4820.4419328</v>
      </c>
      <c r="R124" s="7"/>
      <c r="S124" s="7"/>
      <c r="T124" s="7"/>
      <c r="U124" s="7"/>
      <c r="V124" s="7"/>
      <c r="W124" s="7"/>
      <c r="X124" s="7"/>
      <c r="Y124" s="7"/>
      <c r="Z124" s="75"/>
      <c r="AA124" s="7"/>
      <c r="AB124" s="7"/>
      <c r="AC124" s="7"/>
      <c r="AD124" s="27"/>
      <c r="AE124" s="27"/>
      <c r="AF124" s="27"/>
      <c r="AG124" s="27"/>
    </row>
    <row r="125" customHeight="1" outlineLevel="1" spans="1:33">
      <c r="A125" s="9"/>
      <c r="B125" s="10"/>
      <c r="C125" s="36"/>
      <c r="D125" s="10"/>
      <c r="E125" s="81"/>
      <c r="F125" s="81"/>
      <c r="G125" s="10"/>
      <c r="H125" s="54" t="s">
        <v>341</v>
      </c>
      <c r="I125" s="26" t="s">
        <v>55</v>
      </c>
      <c r="J125" s="26">
        <v>0.38025</v>
      </c>
      <c r="K125" s="127"/>
      <c r="L125" s="7" t="s">
        <v>82</v>
      </c>
      <c r="M125" s="26">
        <f>J125*5</f>
        <v>1.90125</v>
      </c>
      <c r="N125" s="26" t="s">
        <v>55</v>
      </c>
      <c r="O125" s="26"/>
      <c r="P125" s="26"/>
      <c r="Q125" s="7">
        <f t="shared" si="13"/>
        <v>0</v>
      </c>
      <c r="R125" s="7"/>
      <c r="S125" s="7"/>
      <c r="T125" s="7"/>
      <c r="U125" s="7"/>
      <c r="V125" s="7"/>
      <c r="W125" s="7"/>
      <c r="X125" s="7"/>
      <c r="Y125" s="7"/>
      <c r="Z125" s="75"/>
      <c r="AA125" s="7"/>
      <c r="AB125" s="7"/>
      <c r="AC125" s="7"/>
      <c r="AD125" s="27"/>
      <c r="AE125" s="27"/>
      <c r="AF125" s="27"/>
      <c r="AG125" s="27"/>
    </row>
    <row r="126" customHeight="1" outlineLevel="1" spans="1:33">
      <c r="A126" s="9"/>
      <c r="B126" s="10"/>
      <c r="C126" s="36"/>
      <c r="D126" s="10"/>
      <c r="E126" s="81"/>
      <c r="F126" s="81"/>
      <c r="G126" s="10"/>
      <c r="H126" s="54" t="s">
        <v>346</v>
      </c>
      <c r="I126" s="26" t="s">
        <v>55</v>
      </c>
      <c r="J126" s="26">
        <v>2.82640115136926</v>
      </c>
      <c r="K126" s="126" t="s">
        <v>57</v>
      </c>
      <c r="L126" s="7" t="s">
        <v>57</v>
      </c>
      <c r="M126" s="26">
        <f>J126*5</f>
        <v>14.1320057568463</v>
      </c>
      <c r="N126" s="26" t="s">
        <v>55</v>
      </c>
      <c r="O126" s="26">
        <v>255</v>
      </c>
      <c r="P126" s="7" t="s">
        <v>58</v>
      </c>
      <c r="Q126" s="7">
        <f t="shared" si="13"/>
        <v>3603.66146799581</v>
      </c>
      <c r="R126" s="7"/>
      <c r="S126" s="7"/>
      <c r="T126" s="7"/>
      <c r="U126" s="7"/>
      <c r="V126" s="7"/>
      <c r="W126" s="7"/>
      <c r="X126" s="7"/>
      <c r="Y126" s="7"/>
      <c r="Z126" s="75"/>
      <c r="AA126" s="7"/>
      <c r="AB126" s="7"/>
      <c r="AC126" s="7"/>
      <c r="AD126" s="27"/>
      <c r="AE126" s="27"/>
      <c r="AF126" s="27"/>
      <c r="AG126" s="27"/>
    </row>
    <row r="127" customHeight="1" outlineLevel="1" spans="1:33">
      <c r="A127" s="9">
        <v>17</v>
      </c>
      <c r="B127" s="10" t="s">
        <v>352</v>
      </c>
      <c r="C127" s="36" t="s">
        <v>276</v>
      </c>
      <c r="D127" s="10" t="s">
        <v>287</v>
      </c>
      <c r="E127" s="12" t="s">
        <v>353</v>
      </c>
      <c r="F127" s="12"/>
      <c r="G127" s="10" t="s">
        <v>354</v>
      </c>
      <c r="H127" s="10"/>
      <c r="I127" s="10"/>
      <c r="J127" s="15"/>
      <c r="K127" s="26"/>
      <c r="L127" s="26"/>
      <c r="M127" s="26"/>
      <c r="N127" s="26"/>
      <c r="O127" s="26"/>
      <c r="P127" s="26"/>
      <c r="Q127" s="7">
        <f t="shared" ref="Q127:Q147" si="14">M127*O127</f>
        <v>0</v>
      </c>
      <c r="R127" s="7"/>
      <c r="S127" s="7"/>
      <c r="T127" s="7"/>
      <c r="U127" s="7"/>
      <c r="V127" s="7"/>
      <c r="W127" s="7"/>
      <c r="X127" s="7"/>
      <c r="Y127" s="7"/>
      <c r="Z127" s="75">
        <f t="shared" ref="Z127:Z147" si="15">U127*V127*X127</f>
        <v>0</v>
      </c>
      <c r="AA127" s="7"/>
      <c r="AB127" s="7"/>
      <c r="AC127" s="7"/>
      <c r="AD127" s="27"/>
      <c r="AE127" s="27"/>
      <c r="AF127" s="27"/>
      <c r="AG127" s="27"/>
    </row>
    <row r="128" customHeight="1" outlineLevel="1" spans="1:33">
      <c r="A128" s="9">
        <v>18</v>
      </c>
      <c r="B128" s="10" t="s">
        <v>355</v>
      </c>
      <c r="C128" s="36" t="s">
        <v>276</v>
      </c>
      <c r="D128" s="10" t="s">
        <v>287</v>
      </c>
      <c r="E128" s="12" t="s">
        <v>356</v>
      </c>
      <c r="F128" s="12"/>
      <c r="G128" s="10" t="s">
        <v>354</v>
      </c>
      <c r="H128" s="10"/>
      <c r="I128" s="10"/>
      <c r="J128" s="15"/>
      <c r="K128" s="26"/>
      <c r="L128" s="26"/>
      <c r="M128" s="26"/>
      <c r="N128" s="26"/>
      <c r="O128" s="26"/>
      <c r="P128" s="26"/>
      <c r="Q128" s="7">
        <f t="shared" si="14"/>
        <v>0</v>
      </c>
      <c r="R128" s="7"/>
      <c r="S128" s="7"/>
      <c r="T128" s="7"/>
      <c r="U128" s="7"/>
      <c r="V128" s="7"/>
      <c r="W128" s="7"/>
      <c r="X128" s="7"/>
      <c r="Y128" s="7"/>
      <c r="Z128" s="75">
        <f t="shared" si="15"/>
        <v>0</v>
      </c>
      <c r="AA128" s="7"/>
      <c r="AB128" s="7"/>
      <c r="AC128" s="7"/>
      <c r="AD128" s="27"/>
      <c r="AE128" s="27"/>
      <c r="AF128" s="27"/>
      <c r="AG128" s="27"/>
    </row>
    <row r="129" customHeight="1" outlineLevel="1" spans="1:33">
      <c r="A129" s="9">
        <v>19</v>
      </c>
      <c r="B129" s="10" t="s">
        <v>357</v>
      </c>
      <c r="C129" s="36" t="s">
        <v>276</v>
      </c>
      <c r="D129" s="10" t="s">
        <v>287</v>
      </c>
      <c r="E129" s="12" t="s">
        <v>358</v>
      </c>
      <c r="F129" s="12"/>
      <c r="G129" s="10" t="s">
        <v>354</v>
      </c>
      <c r="H129" s="10"/>
      <c r="I129" s="10"/>
      <c r="J129" s="15"/>
      <c r="K129" s="26"/>
      <c r="L129" s="26"/>
      <c r="M129" s="26"/>
      <c r="N129" s="26"/>
      <c r="O129" s="26"/>
      <c r="P129" s="26"/>
      <c r="Q129" s="7">
        <f t="shared" si="14"/>
        <v>0</v>
      </c>
      <c r="R129" s="7"/>
      <c r="S129" s="7"/>
      <c r="T129" s="7"/>
      <c r="U129" s="7"/>
      <c r="V129" s="7"/>
      <c r="W129" s="7"/>
      <c r="X129" s="7"/>
      <c r="Y129" s="7"/>
      <c r="Z129" s="75">
        <f t="shared" si="15"/>
        <v>0</v>
      </c>
      <c r="AA129" s="7"/>
      <c r="AB129" s="7"/>
      <c r="AC129" s="7"/>
      <c r="AD129" s="27"/>
      <c r="AE129" s="27"/>
      <c r="AF129" s="27"/>
      <c r="AG129" s="27"/>
    </row>
    <row r="130" customHeight="1" outlineLevel="1" spans="1:33">
      <c r="A130" s="9">
        <v>20</v>
      </c>
      <c r="B130" s="10" t="s">
        <v>359</v>
      </c>
      <c r="C130" s="36" t="s">
        <v>276</v>
      </c>
      <c r="D130" s="10" t="s">
        <v>287</v>
      </c>
      <c r="E130" s="12" t="s">
        <v>360</v>
      </c>
      <c r="F130" s="12"/>
      <c r="G130" s="10" t="s">
        <v>354</v>
      </c>
      <c r="H130" s="10"/>
      <c r="I130" s="10"/>
      <c r="J130" s="15"/>
      <c r="K130" s="26"/>
      <c r="L130" s="26"/>
      <c r="M130" s="26"/>
      <c r="N130" s="26"/>
      <c r="O130" s="26"/>
      <c r="P130" s="26"/>
      <c r="Q130" s="7">
        <f t="shared" si="14"/>
        <v>0</v>
      </c>
      <c r="R130" s="7"/>
      <c r="S130" s="7"/>
      <c r="T130" s="7"/>
      <c r="U130" s="7"/>
      <c r="V130" s="7"/>
      <c r="W130" s="7"/>
      <c r="X130" s="7"/>
      <c r="Y130" s="7"/>
      <c r="Z130" s="75">
        <f t="shared" si="15"/>
        <v>0</v>
      </c>
      <c r="AA130" s="7"/>
      <c r="AB130" s="7"/>
      <c r="AC130" s="7"/>
      <c r="AD130" s="27"/>
      <c r="AE130" s="27"/>
      <c r="AF130" s="27"/>
      <c r="AG130" s="27"/>
    </row>
    <row r="131" customHeight="1" outlineLevel="1" spans="1:33">
      <c r="A131" s="9">
        <v>21</v>
      </c>
      <c r="B131" s="10" t="s">
        <v>361</v>
      </c>
      <c r="C131" s="36" t="s">
        <v>276</v>
      </c>
      <c r="D131" s="10" t="s">
        <v>287</v>
      </c>
      <c r="E131" s="12" t="s">
        <v>362</v>
      </c>
      <c r="F131" s="12"/>
      <c r="G131" s="10" t="s">
        <v>363</v>
      </c>
      <c r="H131" s="10"/>
      <c r="I131" s="10"/>
      <c r="J131" s="15"/>
      <c r="K131" s="26"/>
      <c r="L131" s="26"/>
      <c r="M131" s="26"/>
      <c r="N131" s="26"/>
      <c r="O131" s="26"/>
      <c r="P131" s="26"/>
      <c r="Q131" s="7">
        <f t="shared" si="14"/>
        <v>0</v>
      </c>
      <c r="R131" s="7"/>
      <c r="S131" s="7"/>
      <c r="T131" s="7"/>
      <c r="U131" s="7"/>
      <c r="V131" s="7"/>
      <c r="W131" s="7"/>
      <c r="X131" s="7"/>
      <c r="Y131" s="7"/>
      <c r="Z131" s="75">
        <f t="shared" si="15"/>
        <v>0</v>
      </c>
      <c r="AA131" s="7"/>
      <c r="AB131" s="7"/>
      <c r="AC131" s="7"/>
      <c r="AD131" s="27"/>
      <c r="AE131" s="27"/>
      <c r="AF131" s="27"/>
      <c r="AG131" s="27"/>
    </row>
    <row r="132" customHeight="1" outlineLevel="1" spans="1:33">
      <c r="A132" s="9">
        <v>22</v>
      </c>
      <c r="B132" s="10" t="s">
        <v>364</v>
      </c>
      <c r="C132" s="36" t="s">
        <v>276</v>
      </c>
      <c r="D132" s="10" t="s">
        <v>365</v>
      </c>
      <c r="E132" s="12" t="s">
        <v>366</v>
      </c>
      <c r="F132" s="12"/>
      <c r="G132" s="10" t="s">
        <v>367</v>
      </c>
      <c r="H132" s="10"/>
      <c r="I132" s="10"/>
      <c r="J132" s="15"/>
      <c r="K132" s="26"/>
      <c r="L132" s="26"/>
      <c r="M132" s="26"/>
      <c r="N132" s="26"/>
      <c r="O132" s="26"/>
      <c r="P132" s="26"/>
      <c r="Q132" s="7">
        <f t="shared" si="14"/>
        <v>0</v>
      </c>
      <c r="R132" s="7"/>
      <c r="S132" s="7"/>
      <c r="T132" s="7"/>
      <c r="U132" s="7"/>
      <c r="V132" s="7"/>
      <c r="W132" s="7"/>
      <c r="X132" s="7"/>
      <c r="Y132" s="7"/>
      <c r="Z132" s="75">
        <f t="shared" si="15"/>
        <v>0</v>
      </c>
      <c r="AA132" s="7"/>
      <c r="AB132" s="7"/>
      <c r="AC132" s="7"/>
      <c r="AD132" s="27"/>
      <c r="AE132" s="27"/>
      <c r="AF132" s="27"/>
      <c r="AG132" s="27"/>
    </row>
    <row r="133" customHeight="1" outlineLevel="1" spans="1:34">
      <c r="A133" s="9">
        <v>23</v>
      </c>
      <c r="B133" s="10" t="s">
        <v>368</v>
      </c>
      <c r="C133" s="36" t="s">
        <v>276</v>
      </c>
      <c r="D133" s="10" t="s">
        <v>365</v>
      </c>
      <c r="E133" s="81" t="s">
        <v>369</v>
      </c>
      <c r="F133" s="81"/>
      <c r="G133" s="24" t="s">
        <v>370</v>
      </c>
      <c r="H133" s="10"/>
      <c r="I133" s="10"/>
      <c r="J133" s="15"/>
      <c r="K133" s="26"/>
      <c r="L133" s="26"/>
      <c r="M133" s="26"/>
      <c r="N133" s="26"/>
      <c r="O133" s="26"/>
      <c r="P133" s="26"/>
      <c r="Q133" s="7">
        <f t="shared" si="14"/>
        <v>0</v>
      </c>
      <c r="R133" s="78" t="s">
        <v>371</v>
      </c>
      <c r="S133" s="7" t="s">
        <v>334</v>
      </c>
      <c r="T133" s="7">
        <v>1</v>
      </c>
      <c r="U133" s="7">
        <v>15</v>
      </c>
      <c r="V133" s="7">
        <v>21</v>
      </c>
      <c r="W133" s="7" t="s">
        <v>59</v>
      </c>
      <c r="X133" s="7">
        <v>0.078</v>
      </c>
      <c r="Y133" s="88" t="s">
        <v>60</v>
      </c>
      <c r="Z133" s="75">
        <f t="shared" si="15"/>
        <v>24.57</v>
      </c>
      <c r="AA133" s="7"/>
      <c r="AB133" s="7"/>
      <c r="AC133" s="7"/>
      <c r="AD133" s="27"/>
      <c r="AE133" s="27"/>
      <c r="AF133" s="27"/>
      <c r="AG133" s="27" t="s">
        <v>372</v>
      </c>
      <c r="AH133" s="2" t="s">
        <v>373</v>
      </c>
    </row>
    <row r="134" customHeight="1" outlineLevel="1" spans="1:33">
      <c r="A134" s="9">
        <v>24</v>
      </c>
      <c r="B134" s="10" t="s">
        <v>374</v>
      </c>
      <c r="C134" s="36" t="s">
        <v>276</v>
      </c>
      <c r="D134" s="10" t="s">
        <v>365</v>
      </c>
      <c r="E134" s="12" t="s">
        <v>375</v>
      </c>
      <c r="F134" s="12"/>
      <c r="G134" s="10" t="s">
        <v>376</v>
      </c>
      <c r="H134" s="10"/>
      <c r="I134" s="10"/>
      <c r="J134" s="15"/>
      <c r="K134" s="26"/>
      <c r="L134" s="26"/>
      <c r="M134" s="26"/>
      <c r="N134" s="26"/>
      <c r="O134" s="26"/>
      <c r="P134" s="26"/>
      <c r="Q134" s="7">
        <f t="shared" si="14"/>
        <v>0</v>
      </c>
      <c r="R134" s="7"/>
      <c r="S134" s="7"/>
      <c r="T134" s="7"/>
      <c r="U134" s="7"/>
      <c r="V134" s="7"/>
      <c r="W134" s="7"/>
      <c r="X134" s="7"/>
      <c r="Y134" s="7"/>
      <c r="Z134" s="75">
        <f t="shared" si="15"/>
        <v>0</v>
      </c>
      <c r="AA134" s="7"/>
      <c r="AB134" s="7"/>
      <c r="AC134" s="7"/>
      <c r="AD134" s="27"/>
      <c r="AE134" s="27"/>
      <c r="AF134" s="27"/>
      <c r="AG134" s="27"/>
    </row>
    <row r="135" customHeight="1" outlineLevel="1" spans="1:33">
      <c r="A135" s="9">
        <v>25</v>
      </c>
      <c r="B135" s="10" t="s">
        <v>377</v>
      </c>
      <c r="C135" s="36" t="s">
        <v>276</v>
      </c>
      <c r="D135" s="10" t="s">
        <v>365</v>
      </c>
      <c r="E135" s="12" t="s">
        <v>375</v>
      </c>
      <c r="F135" s="12"/>
      <c r="G135" s="10" t="s">
        <v>378</v>
      </c>
      <c r="H135" s="10"/>
      <c r="I135" s="10"/>
      <c r="J135" s="15"/>
      <c r="K135" s="26"/>
      <c r="L135" s="26"/>
      <c r="M135" s="26"/>
      <c r="N135" s="26"/>
      <c r="O135" s="26"/>
      <c r="P135" s="26"/>
      <c r="Q135" s="7">
        <f t="shared" si="14"/>
        <v>0</v>
      </c>
      <c r="R135" s="7"/>
      <c r="S135" s="7"/>
      <c r="T135" s="7"/>
      <c r="U135" s="7"/>
      <c r="V135" s="7"/>
      <c r="W135" s="7"/>
      <c r="X135" s="7"/>
      <c r="Y135" s="7"/>
      <c r="Z135" s="75">
        <f t="shared" si="15"/>
        <v>0</v>
      </c>
      <c r="AA135" s="7"/>
      <c r="AB135" s="7"/>
      <c r="AC135" s="7"/>
      <c r="AD135" s="27"/>
      <c r="AE135" s="27"/>
      <c r="AF135" s="27"/>
      <c r="AG135" s="27"/>
    </row>
    <row r="136" customHeight="1" outlineLevel="1" spans="1:33">
      <c r="A136" s="9">
        <v>26</v>
      </c>
      <c r="B136" s="10" t="s">
        <v>379</v>
      </c>
      <c r="C136" s="36" t="s">
        <v>276</v>
      </c>
      <c r="D136" s="10" t="s">
        <v>365</v>
      </c>
      <c r="E136" s="12" t="s">
        <v>380</v>
      </c>
      <c r="F136" s="12"/>
      <c r="G136" s="10" t="s">
        <v>381</v>
      </c>
      <c r="H136" s="10"/>
      <c r="I136" s="10"/>
      <c r="J136" s="15"/>
      <c r="K136" s="26"/>
      <c r="L136" s="26"/>
      <c r="M136" s="26"/>
      <c r="N136" s="26"/>
      <c r="O136" s="26"/>
      <c r="P136" s="26"/>
      <c r="Q136" s="7">
        <f t="shared" si="14"/>
        <v>0</v>
      </c>
      <c r="R136" s="7"/>
      <c r="S136" s="7"/>
      <c r="T136" s="7"/>
      <c r="U136" s="7"/>
      <c r="V136" s="7"/>
      <c r="W136" s="7"/>
      <c r="X136" s="7"/>
      <c r="Y136" s="7"/>
      <c r="Z136" s="75">
        <f t="shared" si="15"/>
        <v>0</v>
      </c>
      <c r="AA136" s="7"/>
      <c r="AB136" s="7"/>
      <c r="AC136" s="7"/>
      <c r="AD136" s="27"/>
      <c r="AE136" s="27"/>
      <c r="AF136" s="27"/>
      <c r="AG136" s="27"/>
    </row>
    <row r="137" customHeight="1" outlineLevel="1" spans="1:33">
      <c r="A137" s="9">
        <v>27</v>
      </c>
      <c r="B137" s="10" t="s">
        <v>382</v>
      </c>
      <c r="C137" s="36" t="s">
        <v>276</v>
      </c>
      <c r="D137" s="10" t="s">
        <v>365</v>
      </c>
      <c r="E137" s="10" t="s">
        <v>293</v>
      </c>
      <c r="F137" s="10"/>
      <c r="G137" s="10" t="s">
        <v>383</v>
      </c>
      <c r="H137" s="10" t="s">
        <v>304</v>
      </c>
      <c r="I137" s="10" t="s">
        <v>234</v>
      </c>
      <c r="J137" s="15">
        <v>12</v>
      </c>
      <c r="K137" s="26" t="s">
        <v>296</v>
      </c>
      <c r="L137" s="26" t="s">
        <v>297</v>
      </c>
      <c r="M137" s="26">
        <f>(0.4*0.4-0.785*0.785/4)*3.14*J137*910*0.001</f>
        <v>0.203804055000001</v>
      </c>
      <c r="N137" s="26" t="s">
        <v>115</v>
      </c>
      <c r="O137" s="26">
        <v>2620</v>
      </c>
      <c r="P137" s="26" t="s">
        <v>298</v>
      </c>
      <c r="Q137" s="7">
        <f t="shared" si="14"/>
        <v>533.966624100003</v>
      </c>
      <c r="R137" s="7"/>
      <c r="S137" s="7"/>
      <c r="T137" s="7"/>
      <c r="U137" s="7"/>
      <c r="V137" s="7"/>
      <c r="W137" s="7"/>
      <c r="X137" s="7"/>
      <c r="Y137" s="7"/>
      <c r="Z137" s="75">
        <f t="shared" si="15"/>
        <v>0</v>
      </c>
      <c r="AA137" s="7"/>
      <c r="AB137" s="7"/>
      <c r="AC137" s="7"/>
      <c r="AD137" s="27"/>
      <c r="AE137" s="27"/>
      <c r="AF137" s="27"/>
      <c r="AG137" s="27"/>
    </row>
    <row r="138" customHeight="1" outlineLevel="1" spans="1:33">
      <c r="A138" s="9">
        <v>28</v>
      </c>
      <c r="B138" s="10" t="s">
        <v>132</v>
      </c>
      <c r="C138" s="36" t="s">
        <v>276</v>
      </c>
      <c r="D138" s="10" t="s">
        <v>365</v>
      </c>
      <c r="E138" s="12" t="s">
        <v>71</v>
      </c>
      <c r="F138" s="12"/>
      <c r="G138" s="10" t="s">
        <v>72</v>
      </c>
      <c r="H138" s="10"/>
      <c r="I138" s="10"/>
      <c r="J138" s="10"/>
      <c r="K138" s="10"/>
      <c r="L138" s="10"/>
      <c r="M138" s="10"/>
      <c r="N138" s="10"/>
      <c r="O138" s="10"/>
      <c r="P138" s="10"/>
      <c r="Q138" s="7">
        <f t="shared" si="14"/>
        <v>0</v>
      </c>
      <c r="R138" s="7"/>
      <c r="S138" s="7"/>
      <c r="T138" s="7"/>
      <c r="U138" s="7"/>
      <c r="V138" s="7"/>
      <c r="W138" s="7"/>
      <c r="X138" s="7"/>
      <c r="Y138" s="7"/>
      <c r="Z138" s="75">
        <f t="shared" si="15"/>
        <v>0</v>
      </c>
      <c r="AA138" s="7"/>
      <c r="AB138" s="7"/>
      <c r="AC138" s="7"/>
      <c r="AD138" s="27"/>
      <c r="AE138" s="27"/>
      <c r="AF138" s="27"/>
      <c r="AG138" s="27"/>
    </row>
    <row r="139" customHeight="1" outlineLevel="1" spans="1:33">
      <c r="A139" s="9">
        <v>29</v>
      </c>
      <c r="B139" s="10" t="s">
        <v>384</v>
      </c>
      <c r="C139" s="36" t="s">
        <v>276</v>
      </c>
      <c r="D139" s="10" t="s">
        <v>385</v>
      </c>
      <c r="E139" s="10" t="s">
        <v>293</v>
      </c>
      <c r="F139" s="10"/>
      <c r="G139" s="10" t="s">
        <v>386</v>
      </c>
      <c r="H139" s="10" t="s">
        <v>295</v>
      </c>
      <c r="I139" s="10" t="s">
        <v>234</v>
      </c>
      <c r="J139" s="15">
        <v>359.7</v>
      </c>
      <c r="K139" s="26" t="s">
        <v>296</v>
      </c>
      <c r="L139" s="26" t="s">
        <v>297</v>
      </c>
      <c r="M139" s="26">
        <f>(0.2*0.2-0.392*0.392/4)*3.14*J139*910*0.001</f>
        <v>1.62804593952</v>
      </c>
      <c r="N139" s="26" t="s">
        <v>115</v>
      </c>
      <c r="O139" s="26">
        <v>2620</v>
      </c>
      <c r="P139" s="26" t="s">
        <v>298</v>
      </c>
      <c r="Q139" s="7">
        <f t="shared" si="14"/>
        <v>4265.4803615424</v>
      </c>
      <c r="R139" s="7"/>
      <c r="S139" s="7"/>
      <c r="T139" s="7"/>
      <c r="U139" s="7"/>
      <c r="V139" s="7"/>
      <c r="W139" s="7"/>
      <c r="X139" s="7"/>
      <c r="Y139" s="7"/>
      <c r="Z139" s="75">
        <f t="shared" si="15"/>
        <v>0</v>
      </c>
      <c r="AA139" s="7"/>
      <c r="AB139" s="7"/>
      <c r="AC139" s="7"/>
      <c r="AD139" s="27"/>
      <c r="AE139" s="27"/>
      <c r="AF139" s="27"/>
      <c r="AG139" s="27"/>
    </row>
    <row r="140" customHeight="1" outlineLevel="1" spans="1:33">
      <c r="A140" s="9">
        <v>30</v>
      </c>
      <c r="B140" s="10" t="s">
        <v>387</v>
      </c>
      <c r="C140" s="36" t="s">
        <v>276</v>
      </c>
      <c r="D140" s="10" t="s">
        <v>385</v>
      </c>
      <c r="E140" s="10" t="s">
        <v>293</v>
      </c>
      <c r="F140" s="10"/>
      <c r="G140" s="10" t="s">
        <v>388</v>
      </c>
      <c r="H140" s="10" t="s">
        <v>295</v>
      </c>
      <c r="I140" s="10" t="s">
        <v>234</v>
      </c>
      <c r="J140" s="15">
        <v>126</v>
      </c>
      <c r="K140" s="26" t="s">
        <v>296</v>
      </c>
      <c r="L140" s="26" t="s">
        <v>297</v>
      </c>
      <c r="M140" s="26">
        <f>(0.2*0.2-0.392*0.392/4)*3.14*J140*910*0.001</f>
        <v>0.570291321600001</v>
      </c>
      <c r="N140" s="26" t="s">
        <v>115</v>
      </c>
      <c r="O140" s="26">
        <v>2620</v>
      </c>
      <c r="P140" s="26" t="s">
        <v>298</v>
      </c>
      <c r="Q140" s="7">
        <f t="shared" si="14"/>
        <v>1494.163262592</v>
      </c>
      <c r="R140" s="7"/>
      <c r="S140" s="7"/>
      <c r="T140" s="7"/>
      <c r="U140" s="7"/>
      <c r="V140" s="7"/>
      <c r="W140" s="7"/>
      <c r="X140" s="7"/>
      <c r="Y140" s="7"/>
      <c r="Z140" s="75">
        <f t="shared" si="15"/>
        <v>0</v>
      </c>
      <c r="AA140" s="7"/>
      <c r="AB140" s="7"/>
      <c r="AC140" s="7"/>
      <c r="AD140" s="27"/>
      <c r="AE140" s="27"/>
      <c r="AF140" s="27"/>
      <c r="AG140" s="27"/>
    </row>
    <row r="141" customHeight="1" outlineLevel="1" spans="1:33">
      <c r="A141" s="9">
        <v>31</v>
      </c>
      <c r="B141" s="10" t="s">
        <v>389</v>
      </c>
      <c r="C141" s="36" t="s">
        <v>276</v>
      </c>
      <c r="D141" s="10" t="s">
        <v>385</v>
      </c>
      <c r="E141" s="81" t="s">
        <v>331</v>
      </c>
      <c r="F141" s="24" t="str">
        <f>_xlfn.DISPIMG("ID_C54BB303DCC14AD3B6BE8FD78E5B754D",1)</f>
        <v>=DISPIMG("ID_C54BB303DCC14AD3B6BE8FD78E5B754D",1)</v>
      </c>
      <c r="G141" s="10" t="s">
        <v>390</v>
      </c>
      <c r="H141" s="10" t="s">
        <v>335</v>
      </c>
      <c r="I141" s="10" t="s">
        <v>334</v>
      </c>
      <c r="J141" s="10">
        <v>12</v>
      </c>
      <c r="K141" s="26"/>
      <c r="L141" s="26"/>
      <c r="M141" s="26"/>
      <c r="N141" s="26"/>
      <c r="O141" s="26"/>
      <c r="P141" s="26"/>
      <c r="Q141" s="7">
        <f t="shared" ref="Q141:Q149" si="16">M141*O141</f>
        <v>0</v>
      </c>
      <c r="R141" s="7"/>
      <c r="S141" s="7"/>
      <c r="T141" s="7"/>
      <c r="U141" s="7"/>
      <c r="V141" s="7"/>
      <c r="W141" s="7"/>
      <c r="X141" s="7"/>
      <c r="Y141" s="7"/>
      <c r="Z141" s="75">
        <f t="shared" si="15"/>
        <v>0</v>
      </c>
      <c r="AA141" s="10" t="s">
        <v>335</v>
      </c>
      <c r="AB141" s="10" t="s">
        <v>334</v>
      </c>
      <c r="AC141" s="10">
        <v>12</v>
      </c>
      <c r="AD141" s="27"/>
      <c r="AE141" s="27"/>
      <c r="AF141" s="27"/>
      <c r="AG141" s="27" t="s">
        <v>336</v>
      </c>
    </row>
    <row r="142" customHeight="1" outlineLevel="1" spans="1:33">
      <c r="A142" s="9"/>
      <c r="B142" s="10"/>
      <c r="C142" s="36"/>
      <c r="D142" s="10"/>
      <c r="E142" s="81"/>
      <c r="F142" s="24"/>
      <c r="G142" s="10"/>
      <c r="H142" s="54" t="s">
        <v>339</v>
      </c>
      <c r="I142" s="26" t="s">
        <v>148</v>
      </c>
      <c r="J142" s="26">
        <v>346.916736</v>
      </c>
      <c r="K142" s="126" t="s">
        <v>340</v>
      </c>
      <c r="L142" s="7" t="s">
        <v>327</v>
      </c>
      <c r="M142" s="26">
        <f>J142*12</f>
        <v>4163.000832</v>
      </c>
      <c r="N142" s="26" t="s">
        <v>148</v>
      </c>
      <c r="O142" s="26">
        <v>2.34</v>
      </c>
      <c r="P142" s="7" t="s">
        <v>149</v>
      </c>
      <c r="Q142" s="7">
        <f t="shared" si="16"/>
        <v>9741.42194688</v>
      </c>
      <c r="R142" s="7"/>
      <c r="S142" s="7"/>
      <c r="T142" s="7"/>
      <c r="U142" s="7"/>
      <c r="V142" s="7"/>
      <c r="W142" s="7"/>
      <c r="X142" s="7"/>
      <c r="Y142" s="7"/>
      <c r="Z142" s="75"/>
      <c r="AA142" s="7"/>
      <c r="AB142" s="7"/>
      <c r="AC142" s="7"/>
      <c r="AD142" s="27"/>
      <c r="AE142" s="27"/>
      <c r="AF142" s="27"/>
      <c r="AG142" s="27"/>
    </row>
    <row r="143" customHeight="1" outlineLevel="1" spans="1:33">
      <c r="A143" s="9"/>
      <c r="B143" s="10"/>
      <c r="C143" s="36"/>
      <c r="D143" s="10"/>
      <c r="E143" s="81"/>
      <c r="F143" s="24"/>
      <c r="G143" s="10"/>
      <c r="H143" s="54" t="s">
        <v>341</v>
      </c>
      <c r="I143" s="26" t="s">
        <v>55</v>
      </c>
      <c r="J143" s="26">
        <v>0.289</v>
      </c>
      <c r="K143" s="127"/>
      <c r="L143" s="7" t="s">
        <v>82</v>
      </c>
      <c r="M143" s="26">
        <f>J143*12</f>
        <v>3.468</v>
      </c>
      <c r="N143" s="26" t="s">
        <v>55</v>
      </c>
      <c r="O143" s="26"/>
      <c r="P143" s="26"/>
      <c r="Q143" s="7">
        <f t="shared" si="16"/>
        <v>0</v>
      </c>
      <c r="R143" s="7"/>
      <c r="S143" s="7"/>
      <c r="T143" s="7"/>
      <c r="U143" s="7"/>
      <c r="V143" s="7"/>
      <c r="W143" s="7"/>
      <c r="X143" s="7"/>
      <c r="Y143" s="7"/>
      <c r="Z143" s="75"/>
      <c r="AA143" s="7"/>
      <c r="AB143" s="7"/>
      <c r="AC143" s="7"/>
      <c r="AD143" s="27"/>
      <c r="AE143" s="27"/>
      <c r="AF143" s="27"/>
      <c r="AG143" s="27"/>
    </row>
    <row r="144" customHeight="1" outlineLevel="1" spans="1:33">
      <c r="A144" s="9"/>
      <c r="B144" s="10"/>
      <c r="C144" s="36"/>
      <c r="D144" s="10"/>
      <c r="E144" s="81"/>
      <c r="F144" s="24"/>
      <c r="G144" s="10"/>
      <c r="H144" s="54" t="s">
        <v>346</v>
      </c>
      <c r="I144" s="26" t="s">
        <v>55</v>
      </c>
      <c r="J144" s="26">
        <v>2.25966003293849</v>
      </c>
      <c r="K144" s="126" t="s">
        <v>57</v>
      </c>
      <c r="L144" s="7" t="s">
        <v>57</v>
      </c>
      <c r="M144" s="26">
        <f>J144*12</f>
        <v>27.1159203952619</v>
      </c>
      <c r="N144" s="26" t="s">
        <v>55</v>
      </c>
      <c r="O144" s="26">
        <v>255</v>
      </c>
      <c r="P144" s="7" t="s">
        <v>58</v>
      </c>
      <c r="Q144" s="7">
        <f t="shared" si="16"/>
        <v>6914.55970079178</v>
      </c>
      <c r="R144" s="7"/>
      <c r="S144" s="7"/>
      <c r="T144" s="7"/>
      <c r="U144" s="7"/>
      <c r="V144" s="7"/>
      <c r="W144" s="7"/>
      <c r="X144" s="7"/>
      <c r="Y144" s="7"/>
      <c r="Z144" s="75"/>
      <c r="AA144" s="7"/>
      <c r="AB144" s="7"/>
      <c r="AC144" s="7"/>
      <c r="AD144" s="27"/>
      <c r="AE144" s="27"/>
      <c r="AF144" s="27"/>
      <c r="AG144" s="27"/>
    </row>
    <row r="145" customHeight="1" outlineLevel="1" spans="1:33">
      <c r="A145" s="9">
        <v>32</v>
      </c>
      <c r="B145" s="10" t="s">
        <v>391</v>
      </c>
      <c r="C145" s="36" t="s">
        <v>276</v>
      </c>
      <c r="D145" s="10" t="s">
        <v>385</v>
      </c>
      <c r="E145" s="81" t="s">
        <v>331</v>
      </c>
      <c r="F145" s="24" t="str">
        <f>_xlfn.DISPIMG("ID_828F0877A5DA436B9495369C669EE769",1)</f>
        <v>=DISPIMG("ID_828F0877A5DA436B9495369C669EE769",1)</v>
      </c>
      <c r="G145" s="10" t="s">
        <v>392</v>
      </c>
      <c r="H145" s="10" t="s">
        <v>351</v>
      </c>
      <c r="I145" s="10" t="s">
        <v>334</v>
      </c>
      <c r="J145" s="10">
        <v>6</v>
      </c>
      <c r="K145" s="26"/>
      <c r="L145" s="26"/>
      <c r="M145" s="26"/>
      <c r="N145" s="26"/>
      <c r="O145" s="26"/>
      <c r="P145" s="26"/>
      <c r="Q145" s="7">
        <f t="shared" si="16"/>
        <v>0</v>
      </c>
      <c r="R145" s="7"/>
      <c r="S145" s="7"/>
      <c r="T145" s="7"/>
      <c r="U145" s="7"/>
      <c r="V145" s="7"/>
      <c r="W145" s="7"/>
      <c r="X145" s="7"/>
      <c r="Y145" s="7"/>
      <c r="Z145" s="75">
        <f>U145*V145*X145</f>
        <v>0</v>
      </c>
      <c r="AA145" s="7"/>
      <c r="AB145" s="7"/>
      <c r="AC145" s="7"/>
      <c r="AD145" s="27"/>
      <c r="AE145" s="27"/>
      <c r="AF145" s="27"/>
      <c r="AG145" s="27" t="s">
        <v>61</v>
      </c>
    </row>
    <row r="146" customHeight="1" outlineLevel="1" spans="1:33">
      <c r="A146" s="9"/>
      <c r="B146" s="10"/>
      <c r="C146" s="36"/>
      <c r="D146" s="10"/>
      <c r="E146" s="81"/>
      <c r="F146" s="81"/>
      <c r="G146" s="10"/>
      <c r="H146" s="54" t="s">
        <v>339</v>
      </c>
      <c r="I146" s="26" t="s">
        <v>148</v>
      </c>
      <c r="J146" s="126">
        <v>349.190016</v>
      </c>
      <c r="K146" s="126" t="s">
        <v>340</v>
      </c>
      <c r="L146" s="7" t="s">
        <v>327</v>
      </c>
      <c r="M146" s="26">
        <f>J146*J145</f>
        <v>2095.140096</v>
      </c>
      <c r="N146" s="26" t="s">
        <v>148</v>
      </c>
      <c r="O146" s="26">
        <v>2.34</v>
      </c>
      <c r="P146" s="7" t="s">
        <v>149</v>
      </c>
      <c r="Q146" s="7">
        <f t="shared" si="16"/>
        <v>4902.62782464</v>
      </c>
      <c r="R146" s="7"/>
      <c r="S146" s="7"/>
      <c r="T146" s="7"/>
      <c r="U146" s="7"/>
      <c r="V146" s="7"/>
      <c r="W146" s="7"/>
      <c r="X146" s="7"/>
      <c r="Y146" s="7"/>
      <c r="Z146" s="75"/>
      <c r="AA146" s="7"/>
      <c r="AB146" s="7"/>
      <c r="AC146" s="7"/>
      <c r="AD146" s="27"/>
      <c r="AE146" s="27"/>
      <c r="AF146" s="27"/>
      <c r="AG146" s="27"/>
    </row>
    <row r="147" customHeight="1" outlineLevel="1" spans="1:33">
      <c r="A147" s="9"/>
      <c r="B147" s="10"/>
      <c r="C147" s="36"/>
      <c r="D147" s="10"/>
      <c r="E147" s="81"/>
      <c r="F147" s="81"/>
      <c r="G147" s="10"/>
      <c r="H147" s="54" t="s">
        <v>341</v>
      </c>
      <c r="I147" s="26" t="s">
        <v>55</v>
      </c>
      <c r="J147" s="135">
        <v>0.289</v>
      </c>
      <c r="K147" s="127"/>
      <c r="L147" s="7" t="s">
        <v>82</v>
      </c>
      <c r="M147" s="26">
        <f>J147*J146</f>
        <v>100.915914624</v>
      </c>
      <c r="N147" s="26" t="s">
        <v>55</v>
      </c>
      <c r="O147" s="26"/>
      <c r="P147" s="26"/>
      <c r="Q147" s="7">
        <f t="shared" si="16"/>
        <v>0</v>
      </c>
      <c r="R147" s="7"/>
      <c r="S147" s="7"/>
      <c r="T147" s="7"/>
      <c r="U147" s="7"/>
      <c r="V147" s="7"/>
      <c r="W147" s="7"/>
      <c r="X147" s="7"/>
      <c r="Y147" s="7"/>
      <c r="Z147" s="75"/>
      <c r="AA147" s="7"/>
      <c r="AB147" s="7"/>
      <c r="AC147" s="7"/>
      <c r="AD147" s="27"/>
      <c r="AE147" s="27"/>
      <c r="AF147" s="27"/>
      <c r="AG147" s="27"/>
    </row>
    <row r="148" customHeight="1" outlineLevel="1" spans="1:33">
      <c r="A148" s="9"/>
      <c r="B148" s="10"/>
      <c r="C148" s="36"/>
      <c r="D148" s="10"/>
      <c r="E148" s="81"/>
      <c r="F148" s="81"/>
      <c r="G148" s="10"/>
      <c r="H148" s="54" t="s">
        <v>346</v>
      </c>
      <c r="I148" s="26" t="s">
        <v>55</v>
      </c>
      <c r="J148" s="126">
        <v>2.25966003293849</v>
      </c>
      <c r="K148" s="126" t="s">
        <v>57</v>
      </c>
      <c r="L148" s="7" t="s">
        <v>57</v>
      </c>
      <c r="M148" s="26">
        <f>J148*J147</f>
        <v>0.653041749519224</v>
      </c>
      <c r="N148" s="26" t="s">
        <v>55</v>
      </c>
      <c r="O148" s="26">
        <v>255</v>
      </c>
      <c r="P148" s="7" t="s">
        <v>58</v>
      </c>
      <c r="Q148" s="7">
        <f t="shared" si="16"/>
        <v>166.525646127402</v>
      </c>
      <c r="R148" s="7"/>
      <c r="S148" s="7"/>
      <c r="T148" s="7"/>
      <c r="U148" s="7"/>
      <c r="V148" s="7"/>
      <c r="W148" s="7"/>
      <c r="X148" s="7"/>
      <c r="Y148" s="7"/>
      <c r="Z148" s="75"/>
      <c r="AA148" s="7"/>
      <c r="AB148" s="7"/>
      <c r="AC148" s="7"/>
      <c r="AD148" s="27"/>
      <c r="AE148" s="27"/>
      <c r="AF148" s="27"/>
      <c r="AG148" s="27"/>
    </row>
    <row r="149" customHeight="1" outlineLevel="1" spans="1:33">
      <c r="A149" s="9">
        <v>33</v>
      </c>
      <c r="B149" s="10" t="s">
        <v>393</v>
      </c>
      <c r="C149" s="36" t="s">
        <v>276</v>
      </c>
      <c r="D149" s="10" t="s">
        <v>385</v>
      </c>
      <c r="E149" s="12" t="s">
        <v>353</v>
      </c>
      <c r="F149" s="12"/>
      <c r="G149" s="10" t="s">
        <v>354</v>
      </c>
      <c r="H149" s="10"/>
      <c r="I149" s="10"/>
      <c r="J149" s="15"/>
      <c r="K149" s="26"/>
      <c r="L149" s="26"/>
      <c r="M149" s="26"/>
      <c r="N149" s="26"/>
      <c r="O149" s="26"/>
      <c r="P149" s="26"/>
      <c r="Q149" s="7">
        <f t="shared" si="16"/>
        <v>0</v>
      </c>
      <c r="R149" s="7"/>
      <c r="S149" s="7"/>
      <c r="T149" s="7"/>
      <c r="U149" s="7"/>
      <c r="V149" s="7"/>
      <c r="W149" s="7"/>
      <c r="X149" s="7"/>
      <c r="Y149" s="7"/>
      <c r="Z149" s="75">
        <f>U149*V149*X149</f>
        <v>0</v>
      </c>
      <c r="AA149" s="7"/>
      <c r="AB149" s="7"/>
      <c r="AC149" s="7"/>
      <c r="AD149" s="27"/>
      <c r="AE149" s="27"/>
      <c r="AF149" s="27"/>
      <c r="AG149" s="27"/>
    </row>
    <row r="150" customHeight="1" outlineLevel="1" spans="1:33">
      <c r="A150" s="9">
        <v>34</v>
      </c>
      <c r="B150" s="10" t="s">
        <v>394</v>
      </c>
      <c r="C150" s="36" t="s">
        <v>276</v>
      </c>
      <c r="D150" s="10" t="s">
        <v>385</v>
      </c>
      <c r="E150" s="12" t="s">
        <v>395</v>
      </c>
      <c r="F150" s="12"/>
      <c r="G150" s="10" t="s">
        <v>396</v>
      </c>
      <c r="H150" s="10"/>
      <c r="I150" s="10"/>
      <c r="J150" s="15"/>
      <c r="K150" s="26"/>
      <c r="L150" s="26"/>
      <c r="M150" s="26"/>
      <c r="N150" s="26"/>
      <c r="O150" s="26"/>
      <c r="P150" s="26"/>
      <c r="Q150" s="7"/>
      <c r="R150" s="7"/>
      <c r="S150" s="7"/>
      <c r="T150" s="7"/>
      <c r="U150" s="7"/>
      <c r="V150" s="7"/>
      <c r="W150" s="7"/>
      <c r="X150" s="7"/>
      <c r="Y150" s="7"/>
      <c r="Z150" s="75">
        <f>U150*V150*X150</f>
        <v>0</v>
      </c>
      <c r="AA150" s="7"/>
      <c r="AB150" s="7"/>
      <c r="AC150" s="7"/>
      <c r="AD150" s="27"/>
      <c r="AE150" s="27"/>
      <c r="AF150" s="27"/>
      <c r="AG150" s="27"/>
    </row>
    <row r="151" customHeight="1" outlineLevel="1" spans="1:33">
      <c r="A151" s="9">
        <v>35</v>
      </c>
      <c r="B151" s="10" t="s">
        <v>397</v>
      </c>
      <c r="C151" s="36" t="s">
        <v>276</v>
      </c>
      <c r="D151" s="38" t="s">
        <v>398</v>
      </c>
      <c r="E151" s="81" t="s">
        <v>399</v>
      </c>
      <c r="F151" s="24" t="str">
        <f>_xlfn.DISPIMG("ID_411F798CB47746698B46B752736D3A4C",1)</f>
        <v>=DISPIMG("ID_411F798CB47746698B46B752736D3A4C",1)</v>
      </c>
      <c r="G151" s="10" t="s">
        <v>400</v>
      </c>
      <c r="H151" s="40" t="s">
        <v>401</v>
      </c>
      <c r="I151" s="10" t="s">
        <v>234</v>
      </c>
      <c r="J151" s="15">
        <v>850</v>
      </c>
      <c r="K151" s="59" t="s">
        <v>402</v>
      </c>
      <c r="L151" s="59" t="s">
        <v>402</v>
      </c>
      <c r="M151" s="26">
        <f>(110-4.5)*4.5*3.14*1.02*J151/1000*0.4</f>
        <v>516.979962</v>
      </c>
      <c r="N151" s="26" t="s">
        <v>148</v>
      </c>
      <c r="O151" s="26">
        <v>3.6</v>
      </c>
      <c r="P151" s="26" t="s">
        <v>149</v>
      </c>
      <c r="Q151" s="7">
        <f>M151*O151</f>
        <v>1861.1278632</v>
      </c>
      <c r="R151" s="7"/>
      <c r="S151" s="7"/>
      <c r="T151" s="7"/>
      <c r="U151" s="7"/>
      <c r="V151" s="7"/>
      <c r="W151" s="7"/>
      <c r="X151" s="7"/>
      <c r="Y151" s="7"/>
      <c r="Z151" s="75">
        <f>U151*V151*X151</f>
        <v>0</v>
      </c>
      <c r="AA151" s="38" t="s">
        <v>401</v>
      </c>
      <c r="AB151" s="26">
        <f>M151*0.4</f>
        <v>206.7919848</v>
      </c>
      <c r="AC151" s="26" t="s">
        <v>148</v>
      </c>
      <c r="AD151" s="26">
        <v>3.6</v>
      </c>
      <c r="AE151" s="26" t="s">
        <v>149</v>
      </c>
      <c r="AF151" s="7">
        <f>AB151*AD151</f>
        <v>744.45114528</v>
      </c>
      <c r="AG151" s="27">
        <f>Q151-AF151</f>
        <v>1116.67671792</v>
      </c>
    </row>
    <row r="152" customHeight="1" outlineLevel="1" spans="1:33">
      <c r="A152" s="9">
        <v>36</v>
      </c>
      <c r="B152" s="10" t="s">
        <v>403</v>
      </c>
      <c r="C152" s="36" t="s">
        <v>276</v>
      </c>
      <c r="D152" s="38" t="s">
        <v>398</v>
      </c>
      <c r="E152" s="81" t="s">
        <v>399</v>
      </c>
      <c r="F152" s="24"/>
      <c r="G152" s="10" t="s">
        <v>404</v>
      </c>
      <c r="H152" s="103" t="s">
        <v>405</v>
      </c>
      <c r="I152" s="13" t="s">
        <v>234</v>
      </c>
      <c r="J152" s="16">
        <v>95</v>
      </c>
      <c r="K152" s="48" t="s">
        <v>406</v>
      </c>
      <c r="L152" s="26" t="s">
        <v>297</v>
      </c>
      <c r="M152" s="26">
        <f>(150-6)*6*3.14*1.02*J152/1000000*1000*0.001</f>
        <v>0.262885824</v>
      </c>
      <c r="N152" s="26" t="s">
        <v>115</v>
      </c>
      <c r="O152" s="26">
        <v>2620</v>
      </c>
      <c r="P152" s="26" t="s">
        <v>298</v>
      </c>
      <c r="Q152" s="7">
        <f>M152*O152</f>
        <v>688.76085888</v>
      </c>
      <c r="R152" s="7"/>
      <c r="S152" s="7"/>
      <c r="T152" s="7"/>
      <c r="U152" s="7"/>
      <c r="V152" s="7"/>
      <c r="W152" s="7"/>
      <c r="X152" s="7"/>
      <c r="Y152" s="7"/>
      <c r="Z152" s="75">
        <f>U152*V152*X152</f>
        <v>0</v>
      </c>
      <c r="AA152" s="13" t="s">
        <v>405</v>
      </c>
      <c r="AB152" s="13" t="s">
        <v>234</v>
      </c>
      <c r="AC152" s="7"/>
      <c r="AD152" s="143"/>
      <c r="AE152" s="143"/>
      <c r="AF152" s="143"/>
      <c r="AG152" s="27" t="s">
        <v>407</v>
      </c>
    </row>
    <row r="153" customHeight="1" outlineLevel="1" spans="1:33">
      <c r="A153" s="18">
        <v>37</v>
      </c>
      <c r="B153" s="13" t="s">
        <v>408</v>
      </c>
      <c r="C153" s="36" t="s">
        <v>276</v>
      </c>
      <c r="D153" s="38" t="s">
        <v>398</v>
      </c>
      <c r="E153" s="10" t="s">
        <v>67</v>
      </c>
      <c r="F153" s="24"/>
      <c r="G153" s="13" t="s">
        <v>409</v>
      </c>
      <c r="H153" s="16"/>
      <c r="I153" s="17"/>
      <c r="J153" s="17"/>
      <c r="K153" s="17"/>
      <c r="L153" s="23"/>
      <c r="M153" s="7"/>
      <c r="N153" s="7"/>
      <c r="O153" s="7"/>
      <c r="P153" s="7"/>
      <c r="Q153" s="7">
        <f>M153*O153</f>
        <v>0</v>
      </c>
      <c r="R153" s="7" t="s">
        <v>410</v>
      </c>
      <c r="S153" s="10" t="s">
        <v>55</v>
      </c>
      <c r="T153" s="15">
        <v>320.75</v>
      </c>
      <c r="U153" s="26">
        <f>T153*1.8</f>
        <v>577.35</v>
      </c>
      <c r="V153" s="7">
        <v>21</v>
      </c>
      <c r="W153" s="7" t="s">
        <v>59</v>
      </c>
      <c r="X153" s="7">
        <v>0.078</v>
      </c>
      <c r="Y153" s="88" t="s">
        <v>60</v>
      </c>
      <c r="Z153" s="75">
        <f>U153*V153*X153</f>
        <v>945.6993</v>
      </c>
      <c r="AA153" s="7"/>
      <c r="AB153" s="7"/>
      <c r="AC153" s="7"/>
      <c r="AD153" s="27"/>
      <c r="AE153" s="27"/>
      <c r="AF153" s="27"/>
      <c r="AG153" s="27"/>
    </row>
    <row r="154" customHeight="1" outlineLevel="1" spans="1:33">
      <c r="A154" s="43"/>
      <c r="B154" s="30"/>
      <c r="C154" s="42" t="s">
        <v>276</v>
      </c>
      <c r="D154" s="41" t="s">
        <v>398</v>
      </c>
      <c r="E154" s="104" t="s">
        <v>411</v>
      </c>
      <c r="F154" s="21"/>
      <c r="G154" s="7" t="s">
        <v>412</v>
      </c>
      <c r="H154" s="62" t="s">
        <v>413</v>
      </c>
      <c r="I154" s="7" t="s">
        <v>234</v>
      </c>
      <c r="J154" s="7">
        <v>320.75</v>
      </c>
      <c r="K154" s="7" t="s">
        <v>414</v>
      </c>
      <c r="L154" s="7" t="s">
        <v>414</v>
      </c>
      <c r="M154" s="26">
        <f>J154*0.5</f>
        <v>160.375</v>
      </c>
      <c r="N154" s="26" t="s">
        <v>148</v>
      </c>
      <c r="O154" s="26">
        <v>2.098</v>
      </c>
      <c r="P154" s="26" t="s">
        <v>149</v>
      </c>
      <c r="Q154" s="7">
        <f>O154*M154</f>
        <v>336.46675</v>
      </c>
      <c r="R154" s="7"/>
      <c r="S154" s="30"/>
      <c r="T154" s="50"/>
      <c r="U154" s="26"/>
      <c r="V154" s="7"/>
      <c r="W154" s="7"/>
      <c r="X154" s="7"/>
      <c r="Y154" s="7"/>
      <c r="Z154" s="75"/>
      <c r="AA154" s="7"/>
      <c r="AB154" s="7"/>
      <c r="AC154" s="26"/>
      <c r="AD154" s="27"/>
      <c r="AE154" s="96"/>
      <c r="AF154" s="96"/>
      <c r="AG154" s="27"/>
    </row>
    <row r="155" customHeight="1" outlineLevel="1" spans="1:33">
      <c r="A155" s="18">
        <v>38</v>
      </c>
      <c r="B155" s="13" t="s">
        <v>415</v>
      </c>
      <c r="C155" s="11"/>
      <c r="D155" s="128"/>
      <c r="E155" s="106"/>
      <c r="F155" s="44"/>
      <c r="G155" s="30"/>
      <c r="H155" s="129" t="s">
        <v>416</v>
      </c>
      <c r="I155" s="75"/>
      <c r="J155" s="75"/>
      <c r="K155" s="136" t="s">
        <v>417</v>
      </c>
      <c r="L155" s="136" t="s">
        <v>417</v>
      </c>
      <c r="M155" s="26">
        <f>(150-6)*6*3.14*1.02*J154/1000*0.3</f>
        <v>266.27566752</v>
      </c>
      <c r="N155" s="26" t="s">
        <v>148</v>
      </c>
      <c r="O155" s="26">
        <v>3.6</v>
      </c>
      <c r="P155" s="26" t="s">
        <v>149</v>
      </c>
      <c r="Q155" s="7">
        <f>M155*O155</f>
        <v>958.592403072</v>
      </c>
      <c r="R155" s="62" t="s">
        <v>418</v>
      </c>
      <c r="S155" s="30" t="s">
        <v>234</v>
      </c>
      <c r="T155" s="50">
        <v>320.75</v>
      </c>
      <c r="U155" s="26">
        <f>T155*1*1*1.8</f>
        <v>577.35</v>
      </c>
      <c r="V155" s="7">
        <v>21</v>
      </c>
      <c r="W155" s="7" t="s">
        <v>59</v>
      </c>
      <c r="X155" s="7">
        <v>0.078</v>
      </c>
      <c r="Y155" s="88" t="s">
        <v>60</v>
      </c>
      <c r="Z155" s="75">
        <f>U155*V155*X155</f>
        <v>945.6993</v>
      </c>
      <c r="AA155" s="83" t="s">
        <v>416</v>
      </c>
      <c r="AB155" s="26">
        <f>M155*0.3</f>
        <v>79.882700256</v>
      </c>
      <c r="AC155" s="26" t="s">
        <v>148</v>
      </c>
      <c r="AD155" s="26">
        <v>3.6</v>
      </c>
      <c r="AE155" s="26" t="s">
        <v>149</v>
      </c>
      <c r="AF155" s="7">
        <f>AB155*AD155</f>
        <v>287.5777209216</v>
      </c>
      <c r="AG155" s="27">
        <f>Q155-AF155</f>
        <v>671.0146821504</v>
      </c>
    </row>
    <row r="156" ht="102.95" customHeight="1" outlineLevel="1" spans="1:33">
      <c r="A156" s="43"/>
      <c r="B156" s="30"/>
      <c r="C156" s="42" t="s">
        <v>276</v>
      </c>
      <c r="D156" s="41" t="s">
        <v>398</v>
      </c>
      <c r="E156" s="20" t="s">
        <v>293</v>
      </c>
      <c r="F156" s="20"/>
      <c r="G156" s="13" t="s">
        <v>419</v>
      </c>
      <c r="H156" s="15" t="s">
        <v>420</v>
      </c>
      <c r="I156" s="137" t="s">
        <v>234</v>
      </c>
      <c r="J156" s="65">
        <v>100.25</v>
      </c>
      <c r="K156" s="125" t="s">
        <v>421</v>
      </c>
      <c r="L156" s="57" t="s">
        <v>422</v>
      </c>
      <c r="M156" s="51">
        <f>3.2*J156</f>
        <v>320.8</v>
      </c>
      <c r="N156" s="51" t="s">
        <v>148</v>
      </c>
      <c r="O156" s="51">
        <v>7.93</v>
      </c>
      <c r="P156" s="26" t="s">
        <v>320</v>
      </c>
      <c r="Q156" s="7">
        <f>M156*O156</f>
        <v>2543.944</v>
      </c>
      <c r="R156" s="7"/>
      <c r="S156" s="30"/>
      <c r="T156" s="50"/>
      <c r="U156" s="26"/>
      <c r="V156" s="7"/>
      <c r="W156" s="7"/>
      <c r="X156" s="7"/>
      <c r="Y156" s="88"/>
      <c r="Z156" s="75">
        <f>U156*V156*X156</f>
        <v>0</v>
      </c>
      <c r="AA156" s="7"/>
      <c r="AB156" s="7"/>
      <c r="AC156" s="7"/>
      <c r="AD156" s="7"/>
      <c r="AE156" s="7"/>
      <c r="AF156" s="7"/>
      <c r="AG156" s="7" t="s">
        <v>423</v>
      </c>
    </row>
    <row r="157" customHeight="1" outlineLevel="1" spans="1:33">
      <c r="A157" s="9">
        <v>40</v>
      </c>
      <c r="B157" s="10" t="s">
        <v>271</v>
      </c>
      <c r="C157" s="36" t="s">
        <v>276</v>
      </c>
      <c r="D157" s="38" t="s">
        <v>398</v>
      </c>
      <c r="E157" s="12" t="s">
        <v>71</v>
      </c>
      <c r="F157" s="12"/>
      <c r="G157" s="10" t="s">
        <v>72</v>
      </c>
      <c r="H157" s="10" t="str">
        <f>_xlfn.DISPIMG("ID_9D36D12753CF4FDC9D54CA1E34AC0B81",1)</f>
        <v>=DISPIMG("ID_9D36D12753CF4FDC9D54CA1E34AC0B81",1)</v>
      </c>
      <c r="I157" s="10"/>
      <c r="J157" s="15"/>
      <c r="K157" s="26"/>
      <c r="L157" s="26"/>
      <c r="M157" s="26"/>
      <c r="N157" s="26"/>
      <c r="O157" s="26"/>
      <c r="P157" s="26"/>
      <c r="Q157" s="7">
        <f t="shared" ref="Q157:Q171" si="17">M157*O157</f>
        <v>0</v>
      </c>
      <c r="R157" s="7"/>
      <c r="S157" s="7"/>
      <c r="T157" s="7"/>
      <c r="U157" s="7"/>
      <c r="V157" s="7"/>
      <c r="W157" s="7"/>
      <c r="X157" s="7"/>
      <c r="Y157" s="7"/>
      <c r="Z157" s="75">
        <f t="shared" ref="Z157:Z171" si="18">U157*V157*X157</f>
        <v>0</v>
      </c>
      <c r="AA157" s="7"/>
      <c r="AB157" s="7"/>
      <c r="AC157" s="7"/>
      <c r="AD157" s="27"/>
      <c r="AE157" s="27"/>
      <c r="AF157" s="27"/>
      <c r="AG157" s="27"/>
    </row>
    <row r="158" customHeight="1" outlineLevel="1" spans="1:33">
      <c r="A158" s="9">
        <v>41</v>
      </c>
      <c r="B158" s="10" t="s">
        <v>424</v>
      </c>
      <c r="C158" s="36" t="s">
        <v>276</v>
      </c>
      <c r="D158" s="10" t="s">
        <v>425</v>
      </c>
      <c r="E158" s="12" t="s">
        <v>274</v>
      </c>
      <c r="F158" s="12"/>
      <c r="G158" s="10" t="s">
        <v>426</v>
      </c>
      <c r="H158" s="10"/>
      <c r="I158" s="10"/>
      <c r="J158" s="15"/>
      <c r="K158" s="26"/>
      <c r="L158" s="26"/>
      <c r="M158" s="26"/>
      <c r="N158" s="26"/>
      <c r="O158" s="26"/>
      <c r="P158" s="26"/>
      <c r="Q158" s="7">
        <f t="shared" si="17"/>
        <v>0</v>
      </c>
      <c r="R158" s="7"/>
      <c r="S158" s="7"/>
      <c r="T158" s="7"/>
      <c r="U158" s="7"/>
      <c r="V158" s="7"/>
      <c r="W158" s="7"/>
      <c r="X158" s="7"/>
      <c r="Y158" s="7"/>
      <c r="Z158" s="75">
        <f t="shared" si="18"/>
        <v>0</v>
      </c>
      <c r="AA158" s="7"/>
      <c r="AB158" s="7"/>
      <c r="AC158" s="7"/>
      <c r="AD158" s="27"/>
      <c r="AE158" s="27"/>
      <c r="AF158" s="27"/>
      <c r="AG158" s="27"/>
    </row>
    <row r="159" customHeight="1" outlineLevel="1" spans="1:33">
      <c r="A159" s="9">
        <v>42</v>
      </c>
      <c r="B159" s="10" t="s">
        <v>427</v>
      </c>
      <c r="C159" s="36" t="s">
        <v>276</v>
      </c>
      <c r="D159" s="10" t="s">
        <v>425</v>
      </c>
      <c r="E159" s="12" t="s">
        <v>41</v>
      </c>
      <c r="F159" s="12"/>
      <c r="G159" s="10" t="s">
        <v>277</v>
      </c>
      <c r="H159" s="10"/>
      <c r="I159" s="10"/>
      <c r="J159" s="15"/>
      <c r="K159" s="26"/>
      <c r="L159" s="26"/>
      <c r="M159" s="26"/>
      <c r="N159" s="26"/>
      <c r="O159" s="26"/>
      <c r="P159" s="26"/>
      <c r="Q159" s="7">
        <f t="shared" si="17"/>
        <v>0</v>
      </c>
      <c r="R159" s="7"/>
      <c r="S159" s="7"/>
      <c r="T159" s="7"/>
      <c r="U159" s="7"/>
      <c r="V159" s="7"/>
      <c r="W159" s="7"/>
      <c r="X159" s="7"/>
      <c r="Y159" s="7"/>
      <c r="Z159" s="75">
        <f t="shared" si="18"/>
        <v>0</v>
      </c>
      <c r="AA159" s="7"/>
      <c r="AB159" s="7"/>
      <c r="AC159" s="7"/>
      <c r="AD159" s="27"/>
      <c r="AE159" s="27"/>
      <c r="AF159" s="27"/>
      <c r="AG159" s="27"/>
    </row>
    <row r="160" customHeight="1" outlineLevel="1" spans="1:33">
      <c r="A160" s="9">
        <v>43</v>
      </c>
      <c r="B160" s="10" t="s">
        <v>428</v>
      </c>
      <c r="C160" s="36" t="s">
        <v>276</v>
      </c>
      <c r="D160" s="10" t="s">
        <v>425</v>
      </c>
      <c r="E160" s="98" t="s">
        <v>41</v>
      </c>
      <c r="F160" s="98"/>
      <c r="G160" s="10" t="s">
        <v>429</v>
      </c>
      <c r="H160" s="10"/>
      <c r="I160" s="10"/>
      <c r="J160" s="10"/>
      <c r="K160" s="7"/>
      <c r="L160" s="7"/>
      <c r="M160" s="7"/>
      <c r="N160" s="7"/>
      <c r="O160" s="7"/>
      <c r="P160" s="7"/>
      <c r="Q160" s="7">
        <f t="shared" si="17"/>
        <v>0</v>
      </c>
      <c r="R160" s="7"/>
      <c r="S160" s="7"/>
      <c r="T160" s="7"/>
      <c r="U160" s="7"/>
      <c r="V160" s="7"/>
      <c r="W160" s="7"/>
      <c r="X160" s="7"/>
      <c r="Y160" s="7"/>
      <c r="Z160" s="75">
        <f t="shared" si="18"/>
        <v>0</v>
      </c>
      <c r="AA160" s="7"/>
      <c r="AB160" s="7"/>
      <c r="AC160" s="7"/>
      <c r="AD160" s="27"/>
      <c r="AE160" s="27"/>
      <c r="AF160" s="27"/>
      <c r="AG160" s="27"/>
    </row>
    <row r="161" customHeight="1" outlineLevel="1" spans="1:33">
      <c r="A161" s="9">
        <v>44</v>
      </c>
      <c r="B161" s="10" t="s">
        <v>430</v>
      </c>
      <c r="C161" s="36" t="s">
        <v>276</v>
      </c>
      <c r="D161" s="10" t="s">
        <v>425</v>
      </c>
      <c r="E161" s="98" t="s">
        <v>41</v>
      </c>
      <c r="F161" s="98"/>
      <c r="G161" s="10" t="s">
        <v>431</v>
      </c>
      <c r="H161" s="10"/>
      <c r="I161" s="10"/>
      <c r="J161" s="10"/>
      <c r="K161" s="7"/>
      <c r="L161" s="7"/>
      <c r="M161" s="7"/>
      <c r="N161" s="7"/>
      <c r="O161" s="7"/>
      <c r="P161" s="7"/>
      <c r="Q161" s="7">
        <f t="shared" si="17"/>
        <v>0</v>
      </c>
      <c r="R161" s="7"/>
      <c r="S161" s="7"/>
      <c r="T161" s="7"/>
      <c r="U161" s="7"/>
      <c r="V161" s="7"/>
      <c r="W161" s="7"/>
      <c r="X161" s="7"/>
      <c r="Y161" s="7"/>
      <c r="Z161" s="75">
        <f t="shared" si="18"/>
        <v>0</v>
      </c>
      <c r="AA161" s="7"/>
      <c r="AB161" s="7"/>
      <c r="AC161" s="7"/>
      <c r="AD161" s="27"/>
      <c r="AE161" s="27"/>
      <c r="AF161" s="27"/>
      <c r="AG161" s="27"/>
    </row>
    <row r="162" customHeight="1" outlineLevel="1" spans="1:33">
      <c r="A162" s="9">
        <v>45</v>
      </c>
      <c r="B162" s="10" t="s">
        <v>432</v>
      </c>
      <c r="C162" s="36" t="s">
        <v>276</v>
      </c>
      <c r="D162" s="10" t="s">
        <v>425</v>
      </c>
      <c r="E162" s="98" t="s">
        <v>41</v>
      </c>
      <c r="F162" s="98"/>
      <c r="G162" s="10" t="s">
        <v>433</v>
      </c>
      <c r="H162" s="10"/>
      <c r="I162" s="10"/>
      <c r="J162" s="10"/>
      <c r="K162" s="7"/>
      <c r="L162" s="7"/>
      <c r="M162" s="7"/>
      <c r="N162" s="7"/>
      <c r="O162" s="7"/>
      <c r="P162" s="7"/>
      <c r="Q162" s="7">
        <f t="shared" si="17"/>
        <v>0</v>
      </c>
      <c r="R162" s="7"/>
      <c r="S162" s="7"/>
      <c r="T162" s="7"/>
      <c r="U162" s="7"/>
      <c r="V162" s="7"/>
      <c r="W162" s="7"/>
      <c r="X162" s="7"/>
      <c r="Y162" s="7"/>
      <c r="Z162" s="75">
        <f t="shared" si="18"/>
        <v>0</v>
      </c>
      <c r="AA162" s="7"/>
      <c r="AB162" s="7"/>
      <c r="AC162" s="7"/>
      <c r="AD162" s="27"/>
      <c r="AE162" s="27"/>
      <c r="AF162" s="27"/>
      <c r="AG162" s="27"/>
    </row>
    <row r="163" customHeight="1" outlineLevel="1" spans="1:34">
      <c r="A163" s="18">
        <v>46</v>
      </c>
      <c r="B163" s="13" t="s">
        <v>434</v>
      </c>
      <c r="C163" s="42" t="s">
        <v>276</v>
      </c>
      <c r="D163" s="13" t="s">
        <v>425</v>
      </c>
      <c r="E163" s="130" t="s">
        <v>435</v>
      </c>
      <c r="F163" s="104"/>
      <c r="G163" s="13" t="s">
        <v>436</v>
      </c>
      <c r="H163" s="10" t="s">
        <v>437</v>
      </c>
      <c r="I163" s="13" t="s">
        <v>234</v>
      </c>
      <c r="J163" s="61">
        <v>520</v>
      </c>
      <c r="K163" s="48"/>
      <c r="L163" s="26" t="s">
        <v>312</v>
      </c>
      <c r="M163" s="15"/>
      <c r="N163" s="10"/>
      <c r="O163" s="26">
        <v>241</v>
      </c>
      <c r="P163" s="26" t="s">
        <v>58</v>
      </c>
      <c r="Q163" s="7"/>
      <c r="R163" s="7"/>
      <c r="S163" s="7"/>
      <c r="T163" s="7"/>
      <c r="U163" s="7"/>
      <c r="V163" s="7"/>
      <c r="W163" s="7"/>
      <c r="X163" s="7"/>
      <c r="Y163" s="7"/>
      <c r="Z163" s="75"/>
      <c r="AA163" s="7"/>
      <c r="AB163" s="7"/>
      <c r="AC163" s="7"/>
      <c r="AD163" s="27"/>
      <c r="AE163" s="27"/>
      <c r="AF163" s="27"/>
      <c r="AG163" s="27"/>
      <c r="AH163" s="144" t="s">
        <v>438</v>
      </c>
    </row>
    <row r="164" customHeight="1" outlineLevel="1" spans="1:33">
      <c r="A164" s="107"/>
      <c r="B164" s="108"/>
      <c r="C164" s="19"/>
      <c r="D164" s="108"/>
      <c r="E164" s="131"/>
      <c r="F164" s="109"/>
      <c r="G164" s="108"/>
      <c r="H164" s="10" t="s">
        <v>439</v>
      </c>
      <c r="I164" s="108"/>
      <c r="J164" s="64"/>
      <c r="K164" s="125"/>
      <c r="L164" s="26" t="s">
        <v>440</v>
      </c>
      <c r="M164" s="26"/>
      <c r="N164" s="26"/>
      <c r="O164" s="26">
        <v>341</v>
      </c>
      <c r="P164" s="26" t="s">
        <v>441</v>
      </c>
      <c r="Q164" s="7"/>
      <c r="R164" s="7"/>
      <c r="S164" s="7"/>
      <c r="T164" s="7"/>
      <c r="U164" s="7"/>
      <c r="V164" s="7"/>
      <c r="W164" s="7"/>
      <c r="X164" s="7"/>
      <c r="Y164" s="7"/>
      <c r="Z164" s="75"/>
      <c r="AA164" s="7"/>
      <c r="AB164" s="7"/>
      <c r="AC164" s="7"/>
      <c r="AD164" s="27"/>
      <c r="AE164" s="27"/>
      <c r="AF164" s="27"/>
      <c r="AG164" s="27"/>
    </row>
    <row r="165" customHeight="1" outlineLevel="1" spans="1:33">
      <c r="A165" s="43"/>
      <c r="B165" s="30"/>
      <c r="C165" s="11"/>
      <c r="D165" s="30"/>
      <c r="E165" s="132"/>
      <c r="F165" s="106"/>
      <c r="G165" s="30"/>
      <c r="H165" s="10" t="s">
        <v>442</v>
      </c>
      <c r="I165" s="108"/>
      <c r="J165" s="64"/>
      <c r="K165" s="125"/>
      <c r="L165" s="48" t="s">
        <v>443</v>
      </c>
      <c r="M165" s="48"/>
      <c r="N165" s="48"/>
      <c r="O165" s="48">
        <v>246</v>
      </c>
      <c r="P165" s="26" t="s">
        <v>224</v>
      </c>
      <c r="Q165" s="7">
        <f t="shared" si="17"/>
        <v>0</v>
      </c>
      <c r="R165" s="7"/>
      <c r="S165" s="7"/>
      <c r="T165" s="7"/>
      <c r="U165" s="7"/>
      <c r="V165" s="7"/>
      <c r="W165" s="7"/>
      <c r="X165" s="7"/>
      <c r="Y165" s="7"/>
      <c r="Z165" s="75">
        <f t="shared" si="18"/>
        <v>0</v>
      </c>
      <c r="AA165" s="7"/>
      <c r="AB165" s="7"/>
      <c r="AC165" s="7"/>
      <c r="AD165" s="7"/>
      <c r="AE165" s="7"/>
      <c r="AF165" s="7"/>
      <c r="AG165" s="7" t="s">
        <v>423</v>
      </c>
    </row>
    <row r="166" customHeight="1" outlineLevel="1" spans="1:34">
      <c r="A166" s="18">
        <v>47</v>
      </c>
      <c r="B166" s="13" t="s">
        <v>444</v>
      </c>
      <c r="C166" s="42" t="s">
        <v>276</v>
      </c>
      <c r="D166" s="13" t="s">
        <v>425</v>
      </c>
      <c r="E166" s="104" t="s">
        <v>445</v>
      </c>
      <c r="F166" s="104"/>
      <c r="G166" s="13" t="s">
        <v>436</v>
      </c>
      <c r="H166" s="15" t="s">
        <v>437</v>
      </c>
      <c r="I166" s="7" t="s">
        <v>334</v>
      </c>
      <c r="J166" s="7">
        <v>6</v>
      </c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5"/>
      <c r="AA166" s="7"/>
      <c r="AB166" s="7"/>
      <c r="AC166" s="7"/>
      <c r="AD166" s="7"/>
      <c r="AE166" s="7"/>
      <c r="AF166" s="7"/>
      <c r="AG166" s="7"/>
      <c r="AH166" s="144" t="s">
        <v>446</v>
      </c>
    </row>
    <row r="167" customHeight="1" outlineLevel="1" spans="1:33">
      <c r="A167" s="107"/>
      <c r="B167" s="108"/>
      <c r="C167" s="19"/>
      <c r="D167" s="108"/>
      <c r="E167" s="109"/>
      <c r="F167" s="109"/>
      <c r="G167" s="108"/>
      <c r="H167" s="15" t="s">
        <v>439</v>
      </c>
      <c r="I167" s="7"/>
      <c r="J167" s="7"/>
      <c r="K167" s="7"/>
      <c r="L167" s="7"/>
      <c r="M167" s="7"/>
      <c r="N167" s="7"/>
      <c r="O167" s="7"/>
      <c r="P167" s="26"/>
      <c r="Q167" s="7"/>
      <c r="R167" s="7"/>
      <c r="S167" s="7"/>
      <c r="T167" s="7"/>
      <c r="U167" s="7"/>
      <c r="V167" s="7"/>
      <c r="W167" s="7"/>
      <c r="X167" s="7"/>
      <c r="Y167" s="7"/>
      <c r="Z167" s="75"/>
      <c r="AA167" s="7"/>
      <c r="AB167" s="7"/>
      <c r="AC167" s="7"/>
      <c r="AD167" s="7"/>
      <c r="AE167" s="7"/>
      <c r="AF167" s="7"/>
      <c r="AG167" s="7"/>
    </row>
    <row r="168" customHeight="1" outlineLevel="1" spans="1:33">
      <c r="A168" s="43"/>
      <c r="B168" s="30"/>
      <c r="C168" s="11"/>
      <c r="D168" s="30"/>
      <c r="E168" s="106"/>
      <c r="F168" s="106"/>
      <c r="G168" s="30"/>
      <c r="H168" s="15" t="s">
        <v>442</v>
      </c>
      <c r="I168" s="7"/>
      <c r="J168" s="7"/>
      <c r="K168" s="7"/>
      <c r="L168" s="7"/>
      <c r="M168" s="7"/>
      <c r="N168" s="7"/>
      <c r="O168" s="7"/>
      <c r="P168" s="26"/>
      <c r="Q168" s="7"/>
      <c r="R168" s="7"/>
      <c r="S168" s="7"/>
      <c r="T168" s="7"/>
      <c r="U168" s="7"/>
      <c r="V168" s="7"/>
      <c r="W168" s="7"/>
      <c r="X168" s="7"/>
      <c r="Y168" s="7"/>
      <c r="Z168" s="75">
        <f t="shared" si="18"/>
        <v>0</v>
      </c>
      <c r="AA168" s="7"/>
      <c r="AB168" s="7"/>
      <c r="AC168" s="7"/>
      <c r="AD168" s="7"/>
      <c r="AE168" s="7"/>
      <c r="AF168" s="7"/>
      <c r="AG168" s="7" t="s">
        <v>423</v>
      </c>
    </row>
    <row r="169" customHeight="1" outlineLevel="1" spans="1:33">
      <c r="A169" s="43"/>
      <c r="B169" s="30"/>
      <c r="C169" s="11"/>
      <c r="D169" s="30"/>
      <c r="E169" s="133"/>
      <c r="F169" s="44"/>
      <c r="G169" s="44"/>
      <c r="H169" s="15" t="s">
        <v>447</v>
      </c>
      <c r="I169" s="7" t="s">
        <v>55</v>
      </c>
      <c r="J169" s="7">
        <v>0.12</v>
      </c>
      <c r="K169" s="7" t="s">
        <v>448</v>
      </c>
      <c r="L169" s="7" t="s">
        <v>312</v>
      </c>
      <c r="M169" s="7">
        <f>J169*6</f>
        <v>0.72</v>
      </c>
      <c r="N169" s="7" t="s">
        <v>55</v>
      </c>
      <c r="O169" s="26">
        <v>241</v>
      </c>
      <c r="P169" s="26" t="s">
        <v>58</v>
      </c>
      <c r="Q169" s="7">
        <f>M169*O169</f>
        <v>173.52</v>
      </c>
      <c r="R169" s="7"/>
      <c r="S169" s="7"/>
      <c r="T169" s="7"/>
      <c r="U169" s="7"/>
      <c r="V169" s="7"/>
      <c r="W169" s="7"/>
      <c r="X169" s="7"/>
      <c r="Y169" s="7"/>
      <c r="Z169" s="75"/>
      <c r="AA169" s="7"/>
      <c r="AB169" s="7"/>
      <c r="AC169" s="7"/>
      <c r="AD169" s="27"/>
      <c r="AE169" s="27"/>
      <c r="AF169" s="27"/>
      <c r="AG169" s="27"/>
    </row>
    <row r="170" customHeight="1" outlineLevel="1" spans="1:33">
      <c r="A170" s="43"/>
      <c r="B170" s="30"/>
      <c r="C170" s="11"/>
      <c r="D170" s="30"/>
      <c r="E170" s="133"/>
      <c r="F170" s="44"/>
      <c r="G170" s="44"/>
      <c r="H170" s="15" t="s">
        <v>449</v>
      </c>
      <c r="I170" s="7" t="s">
        <v>55</v>
      </c>
      <c r="J170" s="7">
        <v>0.29</v>
      </c>
      <c r="K170" s="7" t="s">
        <v>450</v>
      </c>
      <c r="L170" s="122" t="s">
        <v>316</v>
      </c>
      <c r="M170" s="7">
        <f>0.29*6</f>
        <v>1.74</v>
      </c>
      <c r="N170" s="138" t="s">
        <v>55</v>
      </c>
      <c r="O170" s="122">
        <v>292</v>
      </c>
      <c r="P170" s="26" t="s">
        <v>58</v>
      </c>
      <c r="Q170" s="7">
        <f>M170*O170</f>
        <v>508.08</v>
      </c>
      <c r="R170" s="7"/>
      <c r="S170" s="7"/>
      <c r="T170" s="7"/>
      <c r="U170" s="7"/>
      <c r="V170" s="7"/>
      <c r="W170" s="7"/>
      <c r="X170" s="7"/>
      <c r="Y170" s="7"/>
      <c r="Z170" s="75"/>
      <c r="AA170" s="7"/>
      <c r="AB170" s="7"/>
      <c r="AC170" s="7"/>
      <c r="AD170" s="27"/>
      <c r="AE170" s="27"/>
      <c r="AF170" s="27"/>
      <c r="AG170" s="27"/>
    </row>
    <row r="171" customHeight="1" outlineLevel="1" spans="1:33">
      <c r="A171" s="9">
        <v>48</v>
      </c>
      <c r="B171" s="10" t="s">
        <v>451</v>
      </c>
      <c r="C171" s="36" t="s">
        <v>276</v>
      </c>
      <c r="D171" s="10" t="s">
        <v>425</v>
      </c>
      <c r="E171" s="100" t="s">
        <v>452</v>
      </c>
      <c r="F171" s="24"/>
      <c r="G171" s="134" t="s">
        <v>453</v>
      </c>
      <c r="H171" s="15" t="s">
        <v>454</v>
      </c>
      <c r="I171" s="7" t="s">
        <v>115</v>
      </c>
      <c r="J171" s="7">
        <v>316.88</v>
      </c>
      <c r="K171" s="7"/>
      <c r="L171" s="62"/>
      <c r="M171" s="7"/>
      <c r="N171" s="7"/>
      <c r="O171" s="63"/>
      <c r="P171" s="78"/>
      <c r="Q171" s="7"/>
      <c r="R171" s="7"/>
      <c r="S171" s="7"/>
      <c r="T171" s="7"/>
      <c r="U171" s="7"/>
      <c r="V171" s="7"/>
      <c r="W171" s="7"/>
      <c r="X171" s="7"/>
      <c r="Y171" s="7"/>
      <c r="Z171" s="75">
        <f>U171*V171*X171</f>
        <v>0</v>
      </c>
      <c r="AA171" s="7"/>
      <c r="AB171" s="7"/>
      <c r="AC171" s="7"/>
      <c r="AD171" s="27"/>
      <c r="AE171" s="27"/>
      <c r="AF171" s="27"/>
      <c r="AG171" s="27"/>
    </row>
    <row r="172" customHeight="1" outlineLevel="1" spans="1:33">
      <c r="A172" s="9">
        <v>49</v>
      </c>
      <c r="B172" s="10" t="s">
        <v>455</v>
      </c>
      <c r="C172" s="36" t="s">
        <v>276</v>
      </c>
      <c r="D172" s="10" t="s">
        <v>425</v>
      </c>
      <c r="E172" s="100" t="s">
        <v>452</v>
      </c>
      <c r="F172" s="81"/>
      <c r="G172" s="10" t="s">
        <v>456</v>
      </c>
      <c r="H172" s="10"/>
      <c r="I172" s="30"/>
      <c r="J172" s="50"/>
      <c r="K172" s="10"/>
      <c r="L172" s="51"/>
      <c r="M172" s="51"/>
      <c r="N172" s="51"/>
      <c r="O172" s="51"/>
      <c r="P172" s="26"/>
      <c r="Q172" s="7"/>
      <c r="R172" s="7"/>
      <c r="S172" s="7"/>
      <c r="T172" s="7"/>
      <c r="U172" s="7"/>
      <c r="V172" s="7"/>
      <c r="W172" s="7"/>
      <c r="X172" s="7"/>
      <c r="Y172" s="7"/>
      <c r="Z172" s="75">
        <f>U172*V172*X172</f>
        <v>0</v>
      </c>
      <c r="AA172" s="7"/>
      <c r="AB172" s="7"/>
      <c r="AC172" s="7"/>
      <c r="AD172" s="27"/>
      <c r="AE172" s="27"/>
      <c r="AF172" s="27"/>
      <c r="AG172" s="27"/>
    </row>
    <row r="173" customHeight="1" outlineLevel="1" spans="1:33">
      <c r="A173" s="9">
        <v>50</v>
      </c>
      <c r="B173" s="10" t="s">
        <v>457</v>
      </c>
      <c r="C173" s="36" t="s">
        <v>276</v>
      </c>
      <c r="D173" s="10" t="s">
        <v>425</v>
      </c>
      <c r="E173" s="105" t="s">
        <v>458</v>
      </c>
      <c r="F173" s="24"/>
      <c r="G173" s="10"/>
      <c r="H173" s="10" t="s">
        <v>117</v>
      </c>
      <c r="I173" s="10" t="s">
        <v>55</v>
      </c>
      <c r="J173" s="10">
        <v>38.95</v>
      </c>
      <c r="K173" s="10" t="s">
        <v>459</v>
      </c>
      <c r="L173" s="7" t="s">
        <v>114</v>
      </c>
      <c r="M173" s="7">
        <f>J173*1.25*0.5</f>
        <v>24.34375</v>
      </c>
      <c r="N173" s="7" t="s">
        <v>115</v>
      </c>
      <c r="O173" s="7">
        <v>735</v>
      </c>
      <c r="P173" s="7" t="s">
        <v>116</v>
      </c>
      <c r="Q173" s="7">
        <f>O173*M173</f>
        <v>17892.65625</v>
      </c>
      <c r="R173" s="7"/>
      <c r="S173" s="7"/>
      <c r="T173" s="7"/>
      <c r="U173" s="7"/>
      <c r="V173" s="7"/>
      <c r="W173" s="7"/>
      <c r="X173" s="7"/>
      <c r="Y173" s="7"/>
      <c r="Z173" s="75">
        <f>U173*V173*X173</f>
        <v>0</v>
      </c>
      <c r="AA173" s="7"/>
      <c r="AB173" s="7"/>
      <c r="AC173" s="7"/>
      <c r="AD173" s="27"/>
      <c r="AE173" s="27"/>
      <c r="AF173" s="27"/>
      <c r="AG173" s="27"/>
    </row>
    <row r="174" s="2" customFormat="1" ht="70.5" customHeight="1" outlineLevel="1" spans="1:16384">
      <c r="A174" s="33"/>
      <c r="B174" s="24"/>
      <c r="C174" s="34" t="s">
        <v>139</v>
      </c>
      <c r="D174" s="24"/>
      <c r="E174" s="24"/>
      <c r="F174" s="24"/>
      <c r="G174" s="24"/>
      <c r="H174" s="24"/>
      <c r="I174" s="24"/>
      <c r="J174" s="35"/>
      <c r="K174" s="55"/>
      <c r="L174" s="55"/>
      <c r="M174" s="55"/>
      <c r="N174" s="55"/>
      <c r="O174" s="55"/>
      <c r="P174" s="55"/>
      <c r="Q174" s="80">
        <f>SUM(Q80:Q173)</f>
        <v>127290.161700988</v>
      </c>
      <c r="R174" s="54"/>
      <c r="S174" s="54"/>
      <c r="T174" s="54"/>
      <c r="U174" s="54"/>
      <c r="V174" s="54"/>
      <c r="W174" s="54"/>
      <c r="X174" s="54"/>
      <c r="Y174" s="54"/>
      <c r="Z174" s="93"/>
      <c r="AA174" s="54"/>
      <c r="AB174" s="54"/>
      <c r="AC174" s="54"/>
      <c r="AD174" s="27"/>
      <c r="AE174" s="27"/>
      <c r="AF174" s="27"/>
      <c r="AG174" s="27"/>
      <c r="XEY174" s="5"/>
      <c r="XEZ174" s="5"/>
      <c r="XFA174" s="5"/>
      <c r="XFB174" s="5"/>
      <c r="XFC174" s="5"/>
      <c r="XFD174" s="5"/>
    </row>
    <row r="175" s="2" customFormat="1" ht="70.5" customHeight="1" outlineLevel="1" spans="1:16384">
      <c r="A175" s="33"/>
      <c r="B175" s="24"/>
      <c r="C175" s="34" t="s">
        <v>140</v>
      </c>
      <c r="D175" s="24"/>
      <c r="E175" s="24"/>
      <c r="F175" s="24"/>
      <c r="G175" s="24"/>
      <c r="H175" s="24"/>
      <c r="I175" s="24"/>
      <c r="J175" s="35"/>
      <c r="K175" s="55"/>
      <c r="L175" s="55"/>
      <c r="M175" s="55">
        <f>(SUM(M86:M88,M93,M99:M100,M106:M107,M137:M140,M154,M156,M152)/1000+M171+M173+M155+M151)*500+SUM(M90:M92,M96:M98,M103:M105)*1.9*40</f>
        <v>408791.835898223</v>
      </c>
      <c r="N175" s="55"/>
      <c r="O175" s="55"/>
      <c r="P175" s="55"/>
      <c r="Q175" s="80">
        <f>M175*X155</f>
        <v>31885.7632000614</v>
      </c>
      <c r="R175" s="54"/>
      <c r="S175" s="54"/>
      <c r="T175" s="54"/>
      <c r="U175" s="54"/>
      <c r="V175" s="54"/>
      <c r="W175" s="54"/>
      <c r="X175" s="54"/>
      <c r="Y175" s="54"/>
      <c r="Z175" s="93"/>
      <c r="AA175" s="54"/>
      <c r="AB175" s="54"/>
      <c r="AC175" s="54"/>
      <c r="AD175" s="27"/>
      <c r="AE175" s="27"/>
      <c r="AF175" s="27"/>
      <c r="AG175" s="27"/>
      <c r="XEY175" s="5"/>
      <c r="XEZ175" s="5"/>
      <c r="XFA175" s="5"/>
      <c r="XFB175" s="5"/>
      <c r="XFC175" s="5"/>
      <c r="XFD175" s="5"/>
    </row>
    <row r="176" s="2" customFormat="1" ht="70.5" customHeight="1" outlineLevel="1" spans="1:16384">
      <c r="A176" s="33"/>
      <c r="B176" s="24"/>
      <c r="C176" s="34" t="s">
        <v>141</v>
      </c>
      <c r="D176" s="24"/>
      <c r="E176" s="24"/>
      <c r="F176" s="24"/>
      <c r="G176" s="24"/>
      <c r="H176" s="24"/>
      <c r="I176" s="24"/>
      <c r="J176" s="35"/>
      <c r="K176" s="55"/>
      <c r="L176" s="55"/>
      <c r="M176" s="55"/>
      <c r="N176" s="55"/>
      <c r="O176" s="55"/>
      <c r="P176" s="55"/>
      <c r="Q176" s="54"/>
      <c r="R176" s="54"/>
      <c r="S176" s="54"/>
      <c r="T176" s="54"/>
      <c r="U176" s="54"/>
      <c r="V176" s="54"/>
      <c r="W176" s="54"/>
      <c r="X176" s="54"/>
      <c r="Y176" s="80">
        <v>10084.95306</v>
      </c>
      <c r="Z176" s="95">
        <f>Z155+Z153+Z82+Z133</f>
        <v>10084.95306</v>
      </c>
      <c r="AA176" s="54"/>
      <c r="AB176" s="54"/>
      <c r="AC176" s="54"/>
      <c r="AD176" s="27"/>
      <c r="AE176" s="27"/>
      <c r="AF176" s="27"/>
      <c r="AG176" s="27"/>
      <c r="XEY176" s="5"/>
      <c r="XEZ176" s="5"/>
      <c r="XFA176" s="5"/>
      <c r="XFB176" s="5"/>
      <c r="XFC176" s="5"/>
      <c r="XFD176" s="5"/>
    </row>
    <row r="177" customHeight="1" outlineLevel="1" spans="1:33">
      <c r="A177" s="9">
        <v>1</v>
      </c>
      <c r="B177" s="10" t="s">
        <v>460</v>
      </c>
      <c r="C177" s="36" t="s">
        <v>461</v>
      </c>
      <c r="D177" s="10" t="s">
        <v>462</v>
      </c>
      <c r="E177" s="12" t="s">
        <v>463</v>
      </c>
      <c r="F177" s="12"/>
      <c r="G177" s="10" t="s">
        <v>464</v>
      </c>
      <c r="H177" s="10"/>
      <c r="I177" s="10"/>
      <c r="J177" s="15"/>
      <c r="K177" s="26"/>
      <c r="L177" s="26"/>
      <c r="M177" s="26"/>
      <c r="N177" s="26"/>
      <c r="O177" s="26"/>
      <c r="P177" s="26"/>
      <c r="Q177" s="7">
        <f t="shared" ref="Q177:Q184" si="19">M177*O177</f>
        <v>0</v>
      </c>
      <c r="R177" s="7"/>
      <c r="S177" s="7"/>
      <c r="T177" s="7"/>
      <c r="U177" s="7"/>
      <c r="V177" s="7"/>
      <c r="W177" s="7"/>
      <c r="X177" s="7"/>
      <c r="Y177" s="7"/>
      <c r="Z177" s="75">
        <f>U177*V177*X177</f>
        <v>0</v>
      </c>
      <c r="AA177" s="7"/>
      <c r="AB177" s="7"/>
      <c r="AC177" s="7"/>
      <c r="AD177" s="27"/>
      <c r="AE177" s="27"/>
      <c r="AF177" s="27"/>
      <c r="AG177" s="27"/>
    </row>
    <row r="178" customHeight="1" outlineLevel="1" spans="1:33">
      <c r="A178" s="9">
        <v>2</v>
      </c>
      <c r="B178" s="10" t="s">
        <v>78</v>
      </c>
      <c r="C178" s="36" t="s">
        <v>461</v>
      </c>
      <c r="D178" s="10" t="s">
        <v>462</v>
      </c>
      <c r="E178" s="12" t="s">
        <v>465</v>
      </c>
      <c r="F178" s="12"/>
      <c r="G178" s="10"/>
      <c r="H178" s="10"/>
      <c r="I178" s="13"/>
      <c r="J178" s="16"/>
      <c r="K178" s="48"/>
      <c r="L178" s="48"/>
      <c r="M178" s="48"/>
      <c r="N178" s="48"/>
      <c r="O178" s="48"/>
      <c r="P178" s="48"/>
      <c r="Q178" s="7">
        <f t="shared" si="19"/>
        <v>0</v>
      </c>
      <c r="R178" s="7"/>
      <c r="S178" s="7"/>
      <c r="T178" s="7"/>
      <c r="U178" s="7"/>
      <c r="V178" s="7"/>
      <c r="W178" s="7"/>
      <c r="X178" s="7"/>
      <c r="Y178" s="7"/>
      <c r="Z178" s="75">
        <f>U178*V178*X178</f>
        <v>0</v>
      </c>
      <c r="AA178" s="7"/>
      <c r="AB178" s="7"/>
      <c r="AC178" s="7"/>
      <c r="AD178" s="27"/>
      <c r="AE178" s="27"/>
      <c r="AF178" s="27"/>
      <c r="AG178" s="27"/>
    </row>
    <row r="179" customHeight="1" outlineLevel="1" spans="1:33">
      <c r="A179" s="9">
        <v>3</v>
      </c>
      <c r="B179" s="10" t="s">
        <v>466</v>
      </c>
      <c r="C179" s="36" t="s">
        <v>461</v>
      </c>
      <c r="D179" s="10" t="s">
        <v>462</v>
      </c>
      <c r="E179" s="10" t="s">
        <v>67</v>
      </c>
      <c r="F179" s="10"/>
      <c r="G179" s="10" t="s">
        <v>467</v>
      </c>
      <c r="H179" s="15"/>
      <c r="I179" s="27"/>
      <c r="J179" s="27"/>
      <c r="K179" s="27"/>
      <c r="L179" s="7"/>
      <c r="M179" s="7"/>
      <c r="N179" s="7"/>
      <c r="O179" s="7"/>
      <c r="P179" s="7"/>
      <c r="Q179" s="7">
        <f t="shared" si="19"/>
        <v>0</v>
      </c>
      <c r="R179" s="7" t="s">
        <v>468</v>
      </c>
      <c r="S179" s="10" t="s">
        <v>55</v>
      </c>
      <c r="T179" s="15">
        <v>492.03</v>
      </c>
      <c r="U179" s="26">
        <f>T179*1.8</f>
        <v>885.654</v>
      </c>
      <c r="V179" s="7">
        <v>21</v>
      </c>
      <c r="W179" s="7" t="s">
        <v>59</v>
      </c>
      <c r="X179" s="7">
        <v>0.078</v>
      </c>
      <c r="Y179" s="88" t="s">
        <v>60</v>
      </c>
      <c r="Z179" s="75">
        <f>U179*V179*X179</f>
        <v>1450.701252</v>
      </c>
      <c r="AA179" s="7"/>
      <c r="AB179" s="7"/>
      <c r="AC179" s="7"/>
      <c r="AD179" s="27"/>
      <c r="AE179" s="27"/>
      <c r="AF179" s="27"/>
      <c r="AG179" s="27"/>
    </row>
    <row r="180" customHeight="1" outlineLevel="1" spans="1:33">
      <c r="A180" s="18">
        <v>4</v>
      </c>
      <c r="B180" s="13" t="s">
        <v>132</v>
      </c>
      <c r="C180" s="36" t="s">
        <v>461</v>
      </c>
      <c r="D180" s="10" t="s">
        <v>462</v>
      </c>
      <c r="E180" s="12" t="s">
        <v>71</v>
      </c>
      <c r="F180" s="12"/>
      <c r="G180" s="10" t="s">
        <v>72</v>
      </c>
      <c r="H180" s="10" t="str">
        <f>_xlfn.DISPIMG("ID_2F73BE54476448DEAC6C4376B363B101",1)</f>
        <v>=DISPIMG("ID_2F73BE54476448DEAC6C4376B363B101",1)</v>
      </c>
      <c r="I180" s="30"/>
      <c r="J180" s="50"/>
      <c r="K180" s="51"/>
      <c r="L180" s="51"/>
      <c r="M180" s="51"/>
      <c r="N180" s="51"/>
      <c r="O180" s="51"/>
      <c r="P180" s="51"/>
      <c r="Q180" s="7">
        <f t="shared" si="19"/>
        <v>0</v>
      </c>
      <c r="R180" s="7"/>
      <c r="S180" s="7"/>
      <c r="T180" s="7"/>
      <c r="U180" s="7"/>
      <c r="V180" s="7"/>
      <c r="W180" s="7"/>
      <c r="X180" s="7"/>
      <c r="Y180" s="7"/>
      <c r="Z180" s="75">
        <f>U180*V180*X180</f>
        <v>0</v>
      </c>
      <c r="AA180" s="7"/>
      <c r="AB180" s="7"/>
      <c r="AC180" s="7"/>
      <c r="AD180" s="27"/>
      <c r="AE180" s="27"/>
      <c r="AF180" s="27"/>
      <c r="AG180" s="27"/>
    </row>
    <row r="181" customHeight="1" outlineLevel="1" spans="1:34">
      <c r="A181" s="43"/>
      <c r="B181" s="30"/>
      <c r="C181" s="42" t="s">
        <v>461</v>
      </c>
      <c r="D181" s="13" t="s">
        <v>462</v>
      </c>
      <c r="E181" s="81" t="s">
        <v>469</v>
      </c>
      <c r="F181" s="20" t="str">
        <f>_xlfn.DISPIMG("ID_1DB06131FF3047C6AAE41D786C6BF80E",1)</f>
        <v>=DISPIMG("ID_1DB06131FF3047C6AAE41D786C6BF80E",1)</v>
      </c>
      <c r="G181" s="13" t="s">
        <v>470</v>
      </c>
      <c r="H181" s="10"/>
      <c r="I181" s="139" t="s">
        <v>471</v>
      </c>
      <c r="J181" s="140">
        <v>6</v>
      </c>
      <c r="K181" s="141"/>
      <c r="L181" s="7"/>
      <c r="M181" s="7"/>
      <c r="N181" s="7"/>
      <c r="O181" s="26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5"/>
      <c r="AA181" s="7"/>
      <c r="AB181" s="7"/>
      <c r="AC181" s="7"/>
      <c r="AD181" s="27"/>
      <c r="AE181" s="27"/>
      <c r="AF181" s="27"/>
      <c r="AG181" s="27"/>
      <c r="AH181" s="144" t="s">
        <v>472</v>
      </c>
    </row>
    <row r="182" customHeight="1" outlineLevel="1" spans="1:33">
      <c r="A182" s="43"/>
      <c r="B182" s="30"/>
      <c r="C182" s="42"/>
      <c r="D182" s="13"/>
      <c r="E182" s="81"/>
      <c r="F182" s="20"/>
      <c r="G182" s="13"/>
      <c r="H182" s="24" t="s">
        <v>237</v>
      </c>
      <c r="I182" s="13" t="s">
        <v>55</v>
      </c>
      <c r="J182" s="61">
        <v>0.84</v>
      </c>
      <c r="K182" s="24" t="s">
        <v>237</v>
      </c>
      <c r="L182" s="26" t="s">
        <v>237</v>
      </c>
      <c r="M182" s="7">
        <f>J182*6</f>
        <v>5.04</v>
      </c>
      <c r="N182" s="7" t="s">
        <v>55</v>
      </c>
      <c r="O182" s="26">
        <v>235</v>
      </c>
      <c r="P182" s="26" t="s">
        <v>238</v>
      </c>
      <c r="Q182" s="7">
        <f t="shared" si="19"/>
        <v>1184.4</v>
      </c>
      <c r="R182" s="7"/>
      <c r="S182" s="7"/>
      <c r="T182" s="7"/>
      <c r="U182" s="7"/>
      <c r="V182" s="7"/>
      <c r="W182" s="7"/>
      <c r="X182" s="7"/>
      <c r="Y182" s="7"/>
      <c r="Z182" s="75"/>
      <c r="AA182" s="7"/>
      <c r="AB182" s="7"/>
      <c r="AC182" s="7"/>
      <c r="AD182" s="27"/>
      <c r="AE182" s="27"/>
      <c r="AF182" s="27"/>
      <c r="AG182" s="27"/>
    </row>
    <row r="183" customHeight="1" outlineLevel="1" spans="1:33">
      <c r="A183" s="43"/>
      <c r="B183" s="30"/>
      <c r="C183" s="42"/>
      <c r="D183" s="13"/>
      <c r="E183" s="81"/>
      <c r="F183" s="20"/>
      <c r="G183" s="13"/>
      <c r="H183" s="24" t="s">
        <v>473</v>
      </c>
      <c r="I183" s="13" t="s">
        <v>55</v>
      </c>
      <c r="J183" s="61">
        <v>4.83</v>
      </c>
      <c r="K183" s="24" t="s">
        <v>473</v>
      </c>
      <c r="L183" s="7" t="s">
        <v>57</v>
      </c>
      <c r="M183" s="7">
        <f>J183*6</f>
        <v>28.98</v>
      </c>
      <c r="N183" s="7" t="s">
        <v>55</v>
      </c>
      <c r="O183" s="26">
        <v>255</v>
      </c>
      <c r="P183" s="7" t="s">
        <v>58</v>
      </c>
      <c r="Q183" s="7">
        <f t="shared" si="19"/>
        <v>7389.9</v>
      </c>
      <c r="R183" s="7"/>
      <c r="S183" s="7"/>
      <c r="T183" s="7"/>
      <c r="U183" s="7"/>
      <c r="V183" s="7"/>
      <c r="W183" s="7"/>
      <c r="X183" s="7"/>
      <c r="Y183" s="7"/>
      <c r="Z183" s="75"/>
      <c r="AA183" s="7"/>
      <c r="AB183" s="7"/>
      <c r="AC183" s="7"/>
      <c r="AD183" s="27"/>
      <c r="AE183" s="27"/>
      <c r="AF183" s="27"/>
      <c r="AG183" s="27"/>
    </row>
    <row r="184" customHeight="1" outlineLevel="1" spans="1:33">
      <c r="A184" s="43"/>
      <c r="B184" s="30"/>
      <c r="C184" s="42"/>
      <c r="D184" s="13"/>
      <c r="E184" s="81"/>
      <c r="F184" s="20"/>
      <c r="G184" s="13"/>
      <c r="H184" s="24" t="s">
        <v>474</v>
      </c>
      <c r="I184" s="13" t="s">
        <v>55</v>
      </c>
      <c r="J184" s="61">
        <v>0.83</v>
      </c>
      <c r="K184" s="24" t="s">
        <v>474</v>
      </c>
      <c r="L184" s="7" t="s">
        <v>105</v>
      </c>
      <c r="M184" s="7">
        <f>J184*6</f>
        <v>4.98</v>
      </c>
      <c r="N184" s="7" t="s">
        <v>55</v>
      </c>
      <c r="O184" s="53">
        <v>295</v>
      </c>
      <c r="P184" s="7" t="s">
        <v>58</v>
      </c>
      <c r="Q184" s="7">
        <f t="shared" si="19"/>
        <v>1469.1</v>
      </c>
      <c r="R184" s="7"/>
      <c r="S184" s="7"/>
      <c r="T184" s="7"/>
      <c r="U184" s="7"/>
      <c r="V184" s="7"/>
      <c r="W184" s="7"/>
      <c r="X184" s="7"/>
      <c r="Y184" s="7"/>
      <c r="Z184" s="75"/>
      <c r="AA184" s="7"/>
      <c r="AB184" s="7"/>
      <c r="AC184" s="7"/>
      <c r="AD184" s="27"/>
      <c r="AE184" s="27"/>
      <c r="AF184" s="27"/>
      <c r="AG184" s="27"/>
    </row>
    <row r="185" customHeight="1" outlineLevel="1" spans="1:33">
      <c r="A185" s="43"/>
      <c r="B185" s="30"/>
      <c r="C185" s="42"/>
      <c r="D185" s="13"/>
      <c r="E185" s="81"/>
      <c r="F185" s="20"/>
      <c r="G185" s="13"/>
      <c r="H185" s="24" t="s">
        <v>475</v>
      </c>
      <c r="I185" s="13" t="s">
        <v>48</v>
      </c>
      <c r="J185" s="61">
        <v>15.72</v>
      </c>
      <c r="K185" s="61" t="s">
        <v>476</v>
      </c>
      <c r="L185" s="24" t="s">
        <v>477</v>
      </c>
      <c r="M185" s="7">
        <f>J185*6*0.015</f>
        <v>1.4148</v>
      </c>
      <c r="N185" s="7" t="s">
        <v>55</v>
      </c>
      <c r="O185" s="26">
        <v>531.52</v>
      </c>
      <c r="P185" s="7" t="s">
        <v>58</v>
      </c>
      <c r="Q185" s="7">
        <f t="shared" ref="Q185:Q192" si="20">M185*O185</f>
        <v>751.994496</v>
      </c>
      <c r="R185" s="7"/>
      <c r="S185" s="7"/>
      <c r="T185" s="7"/>
      <c r="U185" s="7"/>
      <c r="V185" s="7"/>
      <c r="W185" s="7"/>
      <c r="X185" s="7"/>
      <c r="Y185" s="7"/>
      <c r="Z185" s="75"/>
      <c r="AA185" s="7"/>
      <c r="AB185" s="7"/>
      <c r="AC185" s="7"/>
      <c r="AD185" s="27"/>
      <c r="AE185" s="27"/>
      <c r="AF185" s="27"/>
      <c r="AG185" s="27"/>
    </row>
    <row r="186" customHeight="1" outlineLevel="1" spans="1:33">
      <c r="A186" s="43"/>
      <c r="B186" s="30"/>
      <c r="C186" s="42"/>
      <c r="D186" s="13"/>
      <c r="E186" s="81"/>
      <c r="F186" s="20"/>
      <c r="G186" s="13"/>
      <c r="H186" s="105" t="s">
        <v>340</v>
      </c>
      <c r="I186" s="13" t="s">
        <v>115</v>
      </c>
      <c r="J186" s="61">
        <v>0.49</v>
      </c>
      <c r="K186" s="105" t="s">
        <v>340</v>
      </c>
      <c r="L186" s="7" t="s">
        <v>327</v>
      </c>
      <c r="M186" s="7">
        <f>J186*6*1000</f>
        <v>2940</v>
      </c>
      <c r="N186" s="51" t="s">
        <v>148</v>
      </c>
      <c r="O186" s="26">
        <v>2.34</v>
      </c>
      <c r="P186" s="26" t="s">
        <v>149</v>
      </c>
      <c r="Q186" s="7">
        <f t="shared" si="20"/>
        <v>6879.6</v>
      </c>
      <c r="R186" s="7"/>
      <c r="S186" s="7"/>
      <c r="T186" s="7"/>
      <c r="U186" s="7"/>
      <c r="V186" s="7"/>
      <c r="W186" s="7"/>
      <c r="X186" s="7"/>
      <c r="Y186" s="7"/>
      <c r="Z186" s="75"/>
      <c r="AA186" s="7"/>
      <c r="AB186" s="7"/>
      <c r="AC186" s="7"/>
      <c r="AD186" s="27"/>
      <c r="AE186" s="27"/>
      <c r="AF186" s="27"/>
      <c r="AG186" s="27"/>
    </row>
    <row r="187" customHeight="1" outlineLevel="1" spans="1:33">
      <c r="A187" s="43"/>
      <c r="B187" s="30"/>
      <c r="C187" s="42" t="s">
        <v>461</v>
      </c>
      <c r="D187" s="13" t="s">
        <v>462</v>
      </c>
      <c r="E187" s="81" t="s">
        <v>478</v>
      </c>
      <c r="F187" s="24"/>
      <c r="G187" s="13" t="s">
        <v>479</v>
      </c>
      <c r="H187" s="24"/>
      <c r="I187" s="142" t="s">
        <v>471</v>
      </c>
      <c r="J187" s="140">
        <v>3</v>
      </c>
      <c r="K187" s="141"/>
      <c r="L187" s="7"/>
      <c r="M187" s="51"/>
      <c r="N187" s="51"/>
      <c r="O187" s="26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5"/>
      <c r="AA187" s="7"/>
      <c r="AB187" s="7"/>
      <c r="AC187" s="7"/>
      <c r="AD187" s="27"/>
      <c r="AE187" s="27"/>
      <c r="AF187" s="27"/>
      <c r="AG187" s="27"/>
    </row>
    <row r="188" customHeight="1" outlineLevel="1" spans="1:33">
      <c r="A188" s="107"/>
      <c r="B188" s="108"/>
      <c r="C188" s="42"/>
      <c r="D188" s="13"/>
      <c r="E188" s="81"/>
      <c r="F188" s="20"/>
      <c r="G188" s="13"/>
      <c r="H188" s="24" t="s">
        <v>237</v>
      </c>
      <c r="I188" s="13" t="s">
        <v>55</v>
      </c>
      <c r="J188" s="61">
        <v>1.13</v>
      </c>
      <c r="K188" s="24" t="s">
        <v>237</v>
      </c>
      <c r="L188" s="26" t="s">
        <v>237</v>
      </c>
      <c r="M188" s="7">
        <f>J188*3</f>
        <v>3.39</v>
      </c>
      <c r="N188" s="7" t="s">
        <v>55</v>
      </c>
      <c r="O188" s="26">
        <v>235</v>
      </c>
      <c r="P188" s="26" t="s">
        <v>238</v>
      </c>
      <c r="Q188" s="7">
        <f t="shared" si="20"/>
        <v>796.65</v>
      </c>
      <c r="R188" s="7"/>
      <c r="S188" s="7"/>
      <c r="T188" s="7"/>
      <c r="U188" s="7"/>
      <c r="V188" s="7"/>
      <c r="W188" s="7"/>
      <c r="X188" s="7"/>
      <c r="Y188" s="7"/>
      <c r="Z188" s="75"/>
      <c r="AA188" s="7"/>
      <c r="AB188" s="7"/>
      <c r="AC188" s="7"/>
      <c r="AD188" s="27"/>
      <c r="AE188" s="27"/>
      <c r="AF188" s="27"/>
      <c r="AG188" s="27"/>
    </row>
    <row r="189" customHeight="1" outlineLevel="1" spans="1:33">
      <c r="A189" s="107"/>
      <c r="B189" s="108"/>
      <c r="C189" s="42"/>
      <c r="D189" s="13"/>
      <c r="E189" s="81"/>
      <c r="F189" s="20"/>
      <c r="G189" s="13"/>
      <c r="H189" s="24" t="s">
        <v>473</v>
      </c>
      <c r="I189" s="13" t="s">
        <v>55</v>
      </c>
      <c r="J189" s="61">
        <v>8.28</v>
      </c>
      <c r="K189" s="24" t="s">
        <v>473</v>
      </c>
      <c r="L189" s="7" t="s">
        <v>57</v>
      </c>
      <c r="M189" s="7">
        <f>J189*3</f>
        <v>24.84</v>
      </c>
      <c r="N189" s="7" t="s">
        <v>55</v>
      </c>
      <c r="O189" s="26">
        <v>255</v>
      </c>
      <c r="P189" s="7" t="s">
        <v>58</v>
      </c>
      <c r="Q189" s="7">
        <f t="shared" si="20"/>
        <v>6334.2</v>
      </c>
      <c r="R189" s="7"/>
      <c r="S189" s="7"/>
      <c r="T189" s="7"/>
      <c r="U189" s="7"/>
      <c r="V189" s="7"/>
      <c r="W189" s="7"/>
      <c r="X189" s="7"/>
      <c r="Y189" s="7"/>
      <c r="Z189" s="75"/>
      <c r="AA189" s="7"/>
      <c r="AB189" s="7"/>
      <c r="AC189" s="7"/>
      <c r="AD189" s="27"/>
      <c r="AE189" s="27"/>
      <c r="AF189" s="27"/>
      <c r="AG189" s="27"/>
    </row>
    <row r="190" customHeight="1" outlineLevel="1" spans="1:33">
      <c r="A190" s="107"/>
      <c r="B190" s="108"/>
      <c r="C190" s="42"/>
      <c r="D190" s="13"/>
      <c r="E190" s="81"/>
      <c r="F190" s="20"/>
      <c r="G190" s="13"/>
      <c r="H190" s="24" t="s">
        <v>474</v>
      </c>
      <c r="I190" s="13" t="s">
        <v>55</v>
      </c>
      <c r="J190" s="61">
        <v>0.83</v>
      </c>
      <c r="K190" s="24" t="s">
        <v>474</v>
      </c>
      <c r="L190" s="7" t="s">
        <v>105</v>
      </c>
      <c r="M190" s="7">
        <f>J190*3</f>
        <v>2.49</v>
      </c>
      <c r="N190" s="7" t="s">
        <v>55</v>
      </c>
      <c r="O190" s="53">
        <v>295</v>
      </c>
      <c r="P190" s="7" t="s">
        <v>58</v>
      </c>
      <c r="Q190" s="7">
        <f t="shared" si="20"/>
        <v>734.55</v>
      </c>
      <c r="R190" s="7"/>
      <c r="S190" s="7"/>
      <c r="T190" s="7"/>
      <c r="U190" s="7"/>
      <c r="V190" s="7"/>
      <c r="W190" s="7"/>
      <c r="X190" s="7"/>
      <c r="Y190" s="7"/>
      <c r="Z190" s="75"/>
      <c r="AA190" s="7"/>
      <c r="AB190" s="7"/>
      <c r="AC190" s="7"/>
      <c r="AD190" s="27"/>
      <c r="AE190" s="27"/>
      <c r="AF190" s="27"/>
      <c r="AG190" s="27"/>
    </row>
    <row r="191" customHeight="1" outlineLevel="1" spans="1:33">
      <c r="A191" s="107"/>
      <c r="B191" s="108"/>
      <c r="C191" s="42"/>
      <c r="D191" s="13"/>
      <c r="E191" s="81"/>
      <c r="F191" s="20"/>
      <c r="G191" s="13"/>
      <c r="H191" s="24" t="s">
        <v>475</v>
      </c>
      <c r="I191" s="13" t="s">
        <v>48</v>
      </c>
      <c r="J191" s="61">
        <v>23.78</v>
      </c>
      <c r="K191" s="61" t="s">
        <v>476</v>
      </c>
      <c r="L191" s="24" t="s">
        <v>477</v>
      </c>
      <c r="M191" s="7">
        <f>J191*3*0.015</f>
        <v>1.0701</v>
      </c>
      <c r="N191" s="7" t="s">
        <v>55</v>
      </c>
      <c r="O191" s="26">
        <v>531.52</v>
      </c>
      <c r="P191" s="7" t="s">
        <v>58</v>
      </c>
      <c r="Q191" s="7">
        <f t="shared" si="20"/>
        <v>568.779552</v>
      </c>
      <c r="R191" s="7"/>
      <c r="S191" s="7"/>
      <c r="T191" s="7"/>
      <c r="U191" s="7"/>
      <c r="V191" s="7"/>
      <c r="W191" s="7"/>
      <c r="X191" s="7"/>
      <c r="Y191" s="7"/>
      <c r="Z191" s="75"/>
      <c r="AA191" s="7"/>
      <c r="AB191" s="7"/>
      <c r="AC191" s="7"/>
      <c r="AD191" s="27"/>
      <c r="AE191" s="27"/>
      <c r="AF191" s="27"/>
      <c r="AG191" s="27"/>
    </row>
    <row r="192" customHeight="1" outlineLevel="1" spans="1:33">
      <c r="A192" s="107"/>
      <c r="B192" s="108"/>
      <c r="C192" s="42"/>
      <c r="D192" s="13"/>
      <c r="E192" s="81"/>
      <c r="F192" s="20"/>
      <c r="G192" s="13"/>
      <c r="H192" s="105" t="s">
        <v>340</v>
      </c>
      <c r="I192" s="13" t="s">
        <v>115</v>
      </c>
      <c r="J192" s="61">
        <v>0.85</v>
      </c>
      <c r="K192" s="105" t="s">
        <v>340</v>
      </c>
      <c r="L192" s="7" t="s">
        <v>327</v>
      </c>
      <c r="M192" s="7">
        <f>J192*3*1000</f>
        <v>2550</v>
      </c>
      <c r="N192" s="51" t="s">
        <v>148</v>
      </c>
      <c r="O192" s="26">
        <v>2.34</v>
      </c>
      <c r="P192" s="26" t="s">
        <v>149</v>
      </c>
      <c r="Q192" s="7">
        <f t="shared" si="20"/>
        <v>5967</v>
      </c>
      <c r="R192" s="7"/>
      <c r="S192" s="7"/>
      <c r="T192" s="7"/>
      <c r="U192" s="7"/>
      <c r="V192" s="7"/>
      <c r="W192" s="7"/>
      <c r="X192" s="7"/>
      <c r="Y192" s="7"/>
      <c r="Z192" s="75"/>
      <c r="AA192" s="7"/>
      <c r="AB192" s="7"/>
      <c r="AC192" s="7"/>
      <c r="AD192" s="27"/>
      <c r="AE192" s="27"/>
      <c r="AF192" s="27"/>
      <c r="AG192" s="27"/>
    </row>
    <row r="193" customHeight="1" outlineLevel="1" spans="1:33">
      <c r="A193" s="18">
        <v>7</v>
      </c>
      <c r="B193" s="13" t="s">
        <v>480</v>
      </c>
      <c r="C193" s="42" t="s">
        <v>461</v>
      </c>
      <c r="D193" s="13" t="s">
        <v>462</v>
      </c>
      <c r="E193" s="81" t="s">
        <v>478</v>
      </c>
      <c r="F193" s="20"/>
      <c r="G193" s="13" t="s">
        <v>481</v>
      </c>
      <c r="H193" s="24"/>
      <c r="I193" s="142" t="s">
        <v>471</v>
      </c>
      <c r="J193" s="140">
        <v>1</v>
      </c>
      <c r="K193" s="141"/>
      <c r="L193" s="7"/>
      <c r="M193" s="51"/>
      <c r="N193" s="51"/>
      <c r="O193" s="26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5"/>
      <c r="AA193" s="7"/>
      <c r="AB193" s="7"/>
      <c r="AC193" s="7"/>
      <c r="AD193" s="27"/>
      <c r="AE193" s="27"/>
      <c r="AF193" s="27"/>
      <c r="AG193" s="27"/>
    </row>
    <row r="194" customHeight="1" outlineLevel="1" spans="1:33">
      <c r="A194" s="18"/>
      <c r="B194" s="13"/>
      <c r="C194" s="42"/>
      <c r="D194" s="13"/>
      <c r="E194" s="81"/>
      <c r="F194" s="20"/>
      <c r="G194" s="13"/>
      <c r="H194" s="24" t="s">
        <v>237</v>
      </c>
      <c r="I194" s="13" t="s">
        <v>55</v>
      </c>
      <c r="J194" s="61">
        <v>1.13</v>
      </c>
      <c r="K194" s="24" t="s">
        <v>237</v>
      </c>
      <c r="L194" s="26" t="s">
        <v>237</v>
      </c>
      <c r="M194" s="7">
        <f>J194*1</f>
        <v>1.13</v>
      </c>
      <c r="N194" s="7" t="s">
        <v>55</v>
      </c>
      <c r="O194" s="26">
        <v>235</v>
      </c>
      <c r="P194" s="26" t="s">
        <v>238</v>
      </c>
      <c r="Q194" s="7">
        <f t="shared" ref="Q194:Q198" si="21">M194*O194</f>
        <v>265.55</v>
      </c>
      <c r="R194" s="7"/>
      <c r="S194" s="7"/>
      <c r="T194" s="7"/>
      <c r="U194" s="7"/>
      <c r="V194" s="7"/>
      <c r="W194" s="7"/>
      <c r="X194" s="7"/>
      <c r="Y194" s="7"/>
      <c r="Z194" s="75"/>
      <c r="AA194" s="7"/>
      <c r="AB194" s="7"/>
      <c r="AC194" s="7"/>
      <c r="AD194" s="27"/>
      <c r="AE194" s="27"/>
      <c r="AF194" s="27"/>
      <c r="AG194" s="27"/>
    </row>
    <row r="195" customHeight="1" outlineLevel="1" spans="1:33">
      <c r="A195" s="18"/>
      <c r="B195" s="13"/>
      <c r="C195" s="42"/>
      <c r="D195" s="13"/>
      <c r="E195" s="81"/>
      <c r="F195" s="20"/>
      <c r="G195" s="13"/>
      <c r="H195" s="24" t="s">
        <v>473</v>
      </c>
      <c r="I195" s="13" t="s">
        <v>55</v>
      </c>
      <c r="J195" s="61">
        <v>8.28</v>
      </c>
      <c r="K195" s="24" t="s">
        <v>473</v>
      </c>
      <c r="L195" s="7" t="s">
        <v>57</v>
      </c>
      <c r="M195" s="7">
        <f>J195*1</f>
        <v>8.28</v>
      </c>
      <c r="N195" s="7" t="s">
        <v>55</v>
      </c>
      <c r="O195" s="26">
        <v>255</v>
      </c>
      <c r="P195" s="7" t="s">
        <v>58</v>
      </c>
      <c r="Q195" s="7">
        <f t="shared" si="21"/>
        <v>2111.4</v>
      </c>
      <c r="R195" s="7"/>
      <c r="S195" s="7"/>
      <c r="T195" s="7"/>
      <c r="U195" s="7"/>
      <c r="V195" s="7"/>
      <c r="W195" s="7"/>
      <c r="X195" s="7"/>
      <c r="Y195" s="7"/>
      <c r="Z195" s="75"/>
      <c r="AA195" s="7"/>
      <c r="AB195" s="7"/>
      <c r="AC195" s="7"/>
      <c r="AD195" s="27"/>
      <c r="AE195" s="27"/>
      <c r="AF195" s="27"/>
      <c r="AG195" s="27"/>
    </row>
    <row r="196" customHeight="1" outlineLevel="1" spans="1:33">
      <c r="A196" s="18"/>
      <c r="B196" s="13"/>
      <c r="C196" s="42"/>
      <c r="D196" s="13"/>
      <c r="E196" s="81"/>
      <c r="F196" s="20"/>
      <c r="G196" s="13"/>
      <c r="H196" s="24" t="s">
        <v>474</v>
      </c>
      <c r="I196" s="13" t="s">
        <v>55</v>
      </c>
      <c r="J196" s="61">
        <v>0.83</v>
      </c>
      <c r="K196" s="24" t="s">
        <v>474</v>
      </c>
      <c r="L196" s="7" t="s">
        <v>105</v>
      </c>
      <c r="M196" s="7">
        <f>J196*1</f>
        <v>0.83</v>
      </c>
      <c r="N196" s="7" t="s">
        <v>55</v>
      </c>
      <c r="O196" s="53">
        <v>295</v>
      </c>
      <c r="P196" s="7" t="s">
        <v>58</v>
      </c>
      <c r="Q196" s="7">
        <f t="shared" si="21"/>
        <v>244.85</v>
      </c>
      <c r="R196" s="7"/>
      <c r="S196" s="7"/>
      <c r="T196" s="7"/>
      <c r="U196" s="7"/>
      <c r="V196" s="7"/>
      <c r="W196" s="7"/>
      <c r="X196" s="7"/>
      <c r="Y196" s="7"/>
      <c r="Z196" s="75"/>
      <c r="AA196" s="7"/>
      <c r="AB196" s="7"/>
      <c r="AC196" s="7"/>
      <c r="AD196" s="27"/>
      <c r="AE196" s="27"/>
      <c r="AF196" s="27"/>
      <c r="AG196" s="27"/>
    </row>
    <row r="197" customHeight="1" outlineLevel="1" spans="1:33">
      <c r="A197" s="18"/>
      <c r="B197" s="13"/>
      <c r="C197" s="42"/>
      <c r="D197" s="13"/>
      <c r="E197" s="81"/>
      <c r="F197" s="20"/>
      <c r="G197" s="13"/>
      <c r="H197" s="24" t="s">
        <v>475</v>
      </c>
      <c r="I197" s="13" t="s">
        <v>48</v>
      </c>
      <c r="J197" s="61">
        <v>23.78</v>
      </c>
      <c r="K197" s="61" t="s">
        <v>476</v>
      </c>
      <c r="L197" s="24" t="s">
        <v>477</v>
      </c>
      <c r="M197" s="7">
        <f>J197*1*0.015</f>
        <v>0.3567</v>
      </c>
      <c r="N197" s="7" t="s">
        <v>55</v>
      </c>
      <c r="O197" s="26">
        <v>531.52</v>
      </c>
      <c r="P197" s="7" t="s">
        <v>58</v>
      </c>
      <c r="Q197" s="7">
        <f t="shared" si="21"/>
        <v>189.593184</v>
      </c>
      <c r="R197" s="7"/>
      <c r="S197" s="7"/>
      <c r="T197" s="7"/>
      <c r="U197" s="7"/>
      <c r="V197" s="7"/>
      <c r="W197" s="7"/>
      <c r="X197" s="7"/>
      <c r="Y197" s="7"/>
      <c r="Z197" s="75"/>
      <c r="AA197" s="7"/>
      <c r="AB197" s="7"/>
      <c r="AC197" s="7"/>
      <c r="AD197" s="27"/>
      <c r="AE197" s="27"/>
      <c r="AF197" s="27"/>
      <c r="AG197" s="27"/>
    </row>
    <row r="198" customHeight="1" outlineLevel="1" spans="1:33">
      <c r="A198" s="18"/>
      <c r="B198" s="13"/>
      <c r="C198" s="42"/>
      <c r="D198" s="13"/>
      <c r="E198" s="81"/>
      <c r="F198" s="20"/>
      <c r="G198" s="13"/>
      <c r="H198" s="105" t="s">
        <v>340</v>
      </c>
      <c r="I198" s="13" t="s">
        <v>115</v>
      </c>
      <c r="J198" s="61">
        <v>0.85</v>
      </c>
      <c r="K198" s="105" t="s">
        <v>340</v>
      </c>
      <c r="L198" s="7" t="s">
        <v>327</v>
      </c>
      <c r="M198" s="7">
        <f>J198*1*1000</f>
        <v>850</v>
      </c>
      <c r="N198" s="51" t="s">
        <v>148</v>
      </c>
      <c r="O198" s="26">
        <v>2.34</v>
      </c>
      <c r="P198" s="26" t="s">
        <v>149</v>
      </c>
      <c r="Q198" s="7">
        <f t="shared" si="21"/>
        <v>1989</v>
      </c>
      <c r="R198" s="7"/>
      <c r="S198" s="7"/>
      <c r="T198" s="7"/>
      <c r="U198" s="7"/>
      <c r="V198" s="7"/>
      <c r="W198" s="7"/>
      <c r="X198" s="7"/>
      <c r="Y198" s="7"/>
      <c r="Z198" s="75"/>
      <c r="AA198" s="7"/>
      <c r="AB198" s="7"/>
      <c r="AC198" s="7"/>
      <c r="AD198" s="27"/>
      <c r="AE198" s="27"/>
      <c r="AF198" s="27"/>
      <c r="AG198" s="27"/>
    </row>
    <row r="199" customHeight="1" outlineLevel="1" spans="1:33">
      <c r="A199" s="18">
        <v>8</v>
      </c>
      <c r="B199" s="13" t="s">
        <v>482</v>
      </c>
      <c r="C199" s="42" t="s">
        <v>461</v>
      </c>
      <c r="D199" s="13" t="s">
        <v>462</v>
      </c>
      <c r="E199" s="81" t="s">
        <v>483</v>
      </c>
      <c r="F199" s="20"/>
      <c r="G199" s="13" t="s">
        <v>484</v>
      </c>
      <c r="H199" s="24"/>
      <c r="I199" s="142" t="s">
        <v>471</v>
      </c>
      <c r="J199" s="140">
        <v>2</v>
      </c>
      <c r="K199" s="141"/>
      <c r="L199" s="7"/>
      <c r="M199" s="51"/>
      <c r="N199" s="51"/>
      <c r="O199" s="26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5"/>
      <c r="AA199" s="7"/>
      <c r="AB199" s="7"/>
      <c r="AC199" s="7"/>
      <c r="AD199" s="27"/>
      <c r="AE199" s="27"/>
      <c r="AF199" s="27"/>
      <c r="AG199" s="27"/>
    </row>
    <row r="200" customHeight="1" outlineLevel="1" spans="1:33">
      <c r="A200" s="18"/>
      <c r="B200" s="13"/>
      <c r="C200" s="42"/>
      <c r="D200" s="13"/>
      <c r="E200" s="81"/>
      <c r="F200" s="20"/>
      <c r="G200" s="13"/>
      <c r="H200" s="24" t="s">
        <v>237</v>
      </c>
      <c r="I200" s="13" t="s">
        <v>55</v>
      </c>
      <c r="J200" s="61">
        <v>1.3</v>
      </c>
      <c r="K200" s="24" t="s">
        <v>237</v>
      </c>
      <c r="L200" s="26" t="s">
        <v>237</v>
      </c>
      <c r="M200" s="7">
        <f>J200*2</f>
        <v>2.6</v>
      </c>
      <c r="N200" s="7" t="s">
        <v>55</v>
      </c>
      <c r="O200" s="26">
        <v>235</v>
      </c>
      <c r="P200" s="26" t="s">
        <v>238</v>
      </c>
      <c r="Q200" s="7">
        <f t="shared" ref="Q200:Q204" si="22">M200*O200</f>
        <v>611</v>
      </c>
      <c r="R200" s="7"/>
      <c r="S200" s="7"/>
      <c r="T200" s="7"/>
      <c r="U200" s="7"/>
      <c r="V200" s="7"/>
      <c r="W200" s="7"/>
      <c r="X200" s="7"/>
      <c r="Y200" s="7"/>
      <c r="Z200" s="75"/>
      <c r="AA200" s="7"/>
      <c r="AB200" s="7"/>
      <c r="AC200" s="7"/>
      <c r="AD200" s="27"/>
      <c r="AE200" s="27"/>
      <c r="AF200" s="27"/>
      <c r="AG200" s="27"/>
    </row>
    <row r="201" customHeight="1" outlineLevel="1" spans="1:33">
      <c r="A201" s="18"/>
      <c r="B201" s="13"/>
      <c r="C201" s="42"/>
      <c r="D201" s="13"/>
      <c r="E201" s="81"/>
      <c r="F201" s="20"/>
      <c r="G201" s="13"/>
      <c r="H201" s="24" t="s">
        <v>473</v>
      </c>
      <c r="I201" s="13" t="s">
        <v>55</v>
      </c>
      <c r="J201" s="61">
        <v>10.18</v>
      </c>
      <c r="K201" s="24" t="s">
        <v>473</v>
      </c>
      <c r="L201" s="7" t="s">
        <v>57</v>
      </c>
      <c r="M201" s="7">
        <f>J201*2</f>
        <v>20.36</v>
      </c>
      <c r="N201" s="7" t="s">
        <v>55</v>
      </c>
      <c r="O201" s="26">
        <v>255</v>
      </c>
      <c r="P201" s="7" t="s">
        <v>58</v>
      </c>
      <c r="Q201" s="7">
        <f t="shared" si="22"/>
        <v>5191.8</v>
      </c>
      <c r="R201" s="7"/>
      <c r="S201" s="7"/>
      <c r="T201" s="7"/>
      <c r="U201" s="7"/>
      <c r="V201" s="7"/>
      <c r="W201" s="7"/>
      <c r="X201" s="7"/>
      <c r="Y201" s="7"/>
      <c r="Z201" s="75"/>
      <c r="AA201" s="7"/>
      <c r="AB201" s="7"/>
      <c r="AC201" s="7"/>
      <c r="AD201" s="27"/>
      <c r="AE201" s="27"/>
      <c r="AF201" s="27"/>
      <c r="AG201" s="27"/>
    </row>
    <row r="202" customHeight="1" outlineLevel="1" spans="1:33">
      <c r="A202" s="18"/>
      <c r="B202" s="13"/>
      <c r="C202" s="42"/>
      <c r="D202" s="13"/>
      <c r="E202" s="81"/>
      <c r="F202" s="20"/>
      <c r="G202" s="13"/>
      <c r="H202" s="24" t="s">
        <v>474</v>
      </c>
      <c r="I202" s="13" t="s">
        <v>55</v>
      </c>
      <c r="J202" s="61">
        <v>0.83</v>
      </c>
      <c r="K202" s="24" t="s">
        <v>474</v>
      </c>
      <c r="L202" s="7" t="s">
        <v>105</v>
      </c>
      <c r="M202" s="7">
        <f>J202*2</f>
        <v>1.66</v>
      </c>
      <c r="N202" s="7" t="s">
        <v>55</v>
      </c>
      <c r="O202" s="53">
        <v>295</v>
      </c>
      <c r="P202" s="7" t="s">
        <v>58</v>
      </c>
      <c r="Q202" s="7">
        <f t="shared" si="22"/>
        <v>489.7</v>
      </c>
      <c r="R202" s="7"/>
      <c r="S202" s="7"/>
      <c r="T202" s="7"/>
      <c r="U202" s="7"/>
      <c r="V202" s="7"/>
      <c r="W202" s="7"/>
      <c r="X202" s="7"/>
      <c r="Y202" s="7"/>
      <c r="Z202" s="75"/>
      <c r="AA202" s="7"/>
      <c r="AB202" s="7"/>
      <c r="AC202" s="7"/>
      <c r="AD202" s="27"/>
      <c r="AE202" s="27"/>
      <c r="AF202" s="27"/>
      <c r="AG202" s="27"/>
    </row>
    <row r="203" customHeight="1" outlineLevel="1" spans="1:33">
      <c r="A203" s="18"/>
      <c r="B203" s="13"/>
      <c r="C203" s="42"/>
      <c r="D203" s="13"/>
      <c r="E203" s="81"/>
      <c r="F203" s="20"/>
      <c r="G203" s="13"/>
      <c r="H203" s="24" t="s">
        <v>475</v>
      </c>
      <c r="I203" s="13" t="s">
        <v>48</v>
      </c>
      <c r="J203" s="61">
        <v>28.62</v>
      </c>
      <c r="K203" s="61" t="s">
        <v>476</v>
      </c>
      <c r="L203" s="24" t="s">
        <v>477</v>
      </c>
      <c r="M203" s="7">
        <f>J203*2*0.015</f>
        <v>0.8586</v>
      </c>
      <c r="N203" s="7" t="s">
        <v>55</v>
      </c>
      <c r="O203" s="26">
        <v>531.52</v>
      </c>
      <c r="P203" s="7" t="s">
        <v>58</v>
      </c>
      <c r="Q203" s="7">
        <f t="shared" si="22"/>
        <v>456.363072</v>
      </c>
      <c r="R203" s="7"/>
      <c r="S203" s="7"/>
      <c r="T203" s="7"/>
      <c r="U203" s="7"/>
      <c r="V203" s="7"/>
      <c r="W203" s="7"/>
      <c r="X203" s="7"/>
      <c r="Y203" s="7"/>
      <c r="Z203" s="75"/>
      <c r="AA203" s="7"/>
      <c r="AB203" s="7"/>
      <c r="AC203" s="7"/>
      <c r="AD203" s="27"/>
      <c r="AE203" s="27"/>
      <c r="AF203" s="27"/>
      <c r="AG203" s="27"/>
    </row>
    <row r="204" customHeight="1" outlineLevel="1" spans="1:33">
      <c r="A204" s="18"/>
      <c r="B204" s="13"/>
      <c r="C204" s="42"/>
      <c r="D204" s="13"/>
      <c r="E204" s="81"/>
      <c r="F204" s="20"/>
      <c r="G204" s="13"/>
      <c r="H204" s="105" t="s">
        <v>340</v>
      </c>
      <c r="I204" s="13" t="s">
        <v>115</v>
      </c>
      <c r="J204" s="61">
        <v>0.98</v>
      </c>
      <c r="K204" s="105" t="s">
        <v>340</v>
      </c>
      <c r="L204" s="7" t="s">
        <v>327</v>
      </c>
      <c r="M204" s="7">
        <f>J204*2*1000</f>
        <v>1960</v>
      </c>
      <c r="N204" s="51" t="s">
        <v>148</v>
      </c>
      <c r="O204" s="26">
        <v>2.34</v>
      </c>
      <c r="P204" s="26" t="s">
        <v>149</v>
      </c>
      <c r="Q204" s="7">
        <f t="shared" si="22"/>
        <v>4586.4</v>
      </c>
      <c r="R204" s="7"/>
      <c r="S204" s="7"/>
      <c r="T204" s="7"/>
      <c r="U204" s="7"/>
      <c r="V204" s="7"/>
      <c r="W204" s="7"/>
      <c r="X204" s="7"/>
      <c r="Y204" s="7"/>
      <c r="Z204" s="75"/>
      <c r="AA204" s="7"/>
      <c r="AB204" s="7"/>
      <c r="AC204" s="7"/>
      <c r="AD204" s="27"/>
      <c r="AE204" s="27"/>
      <c r="AF204" s="27"/>
      <c r="AG204" s="27"/>
    </row>
    <row r="205" customHeight="1" outlineLevel="1" spans="1:33">
      <c r="A205" s="18">
        <v>9</v>
      </c>
      <c r="B205" s="13" t="s">
        <v>485</v>
      </c>
      <c r="C205" s="42" t="s">
        <v>461</v>
      </c>
      <c r="D205" s="13" t="s">
        <v>462</v>
      </c>
      <c r="E205" s="81" t="s">
        <v>486</v>
      </c>
      <c r="F205" s="20"/>
      <c r="G205" s="13" t="s">
        <v>487</v>
      </c>
      <c r="H205" s="24"/>
      <c r="I205" s="142" t="s">
        <v>471</v>
      </c>
      <c r="J205" s="140">
        <v>1</v>
      </c>
      <c r="K205" s="141"/>
      <c r="L205" s="23"/>
      <c r="M205" s="51"/>
      <c r="N205" s="51"/>
      <c r="O205" s="26"/>
      <c r="P205" s="7"/>
      <c r="Q205" s="7">
        <f t="shared" ref="Q205:Q210" si="23">M205*O205</f>
        <v>0</v>
      </c>
      <c r="R205" s="7"/>
      <c r="S205" s="7"/>
      <c r="T205" s="7"/>
      <c r="U205" s="7"/>
      <c r="V205" s="7"/>
      <c r="W205" s="7"/>
      <c r="X205" s="7"/>
      <c r="Y205" s="7"/>
      <c r="Z205" s="75">
        <f>U205*V205*X205</f>
        <v>0</v>
      </c>
      <c r="AA205" s="7"/>
      <c r="AB205" s="7"/>
      <c r="AC205" s="7"/>
      <c r="AD205" s="27"/>
      <c r="AE205" s="27"/>
      <c r="AF205" s="27"/>
      <c r="AG205" s="27" t="s">
        <v>61</v>
      </c>
    </row>
    <row r="206" customHeight="1" outlineLevel="1" spans="1:33">
      <c r="A206" s="18"/>
      <c r="B206" s="13"/>
      <c r="C206" s="42"/>
      <c r="D206" s="13"/>
      <c r="E206" s="81"/>
      <c r="F206" s="20"/>
      <c r="G206" s="13"/>
      <c r="H206" s="24" t="s">
        <v>237</v>
      </c>
      <c r="I206" s="13" t="s">
        <v>55</v>
      </c>
      <c r="J206" s="61">
        <v>1.7</v>
      </c>
      <c r="K206" s="24" t="s">
        <v>237</v>
      </c>
      <c r="L206" s="26" t="s">
        <v>237</v>
      </c>
      <c r="M206" s="7">
        <f t="shared" ref="M206:M208" si="24">J206*1</f>
        <v>1.7</v>
      </c>
      <c r="N206" s="7" t="s">
        <v>55</v>
      </c>
      <c r="O206" s="26">
        <v>235</v>
      </c>
      <c r="P206" s="26" t="s">
        <v>238</v>
      </c>
      <c r="Q206" s="7">
        <f t="shared" si="23"/>
        <v>399.5</v>
      </c>
      <c r="R206" s="7"/>
      <c r="S206" s="7"/>
      <c r="T206" s="7"/>
      <c r="U206" s="7"/>
      <c r="V206" s="7"/>
      <c r="W206" s="7"/>
      <c r="X206" s="7"/>
      <c r="Y206" s="7"/>
      <c r="Z206" s="75"/>
      <c r="AA206" s="7"/>
      <c r="AB206" s="7"/>
      <c r="AC206" s="7"/>
      <c r="AD206" s="27"/>
      <c r="AE206" s="27"/>
      <c r="AF206" s="27"/>
      <c r="AG206" s="27"/>
    </row>
    <row r="207" customHeight="1" outlineLevel="1" spans="1:33">
      <c r="A207" s="18"/>
      <c r="B207" s="13"/>
      <c r="C207" s="42"/>
      <c r="D207" s="13"/>
      <c r="E207" s="81"/>
      <c r="F207" s="20"/>
      <c r="G207" s="13"/>
      <c r="H207" s="24" t="s">
        <v>473</v>
      </c>
      <c r="I207" s="13" t="s">
        <v>55</v>
      </c>
      <c r="J207" s="61">
        <v>9.23</v>
      </c>
      <c r="K207" s="24" t="s">
        <v>473</v>
      </c>
      <c r="L207" s="7" t="s">
        <v>57</v>
      </c>
      <c r="M207" s="7">
        <f t="shared" si="24"/>
        <v>9.23</v>
      </c>
      <c r="N207" s="7" t="s">
        <v>55</v>
      </c>
      <c r="O207" s="26">
        <v>255</v>
      </c>
      <c r="P207" s="7" t="s">
        <v>58</v>
      </c>
      <c r="Q207" s="7">
        <f t="shared" si="23"/>
        <v>2353.65</v>
      </c>
      <c r="R207" s="7"/>
      <c r="S207" s="7"/>
      <c r="T207" s="7"/>
      <c r="U207" s="7"/>
      <c r="V207" s="7"/>
      <c r="W207" s="7"/>
      <c r="X207" s="7"/>
      <c r="Y207" s="7"/>
      <c r="Z207" s="75"/>
      <c r="AA207" s="7"/>
      <c r="AB207" s="7"/>
      <c r="AC207" s="7"/>
      <c r="AD207" s="27"/>
      <c r="AE207" s="27"/>
      <c r="AF207" s="27"/>
      <c r="AG207" s="27"/>
    </row>
    <row r="208" customHeight="1" outlineLevel="1" spans="1:33">
      <c r="A208" s="18"/>
      <c r="B208" s="13"/>
      <c r="C208" s="42"/>
      <c r="D208" s="13"/>
      <c r="E208" s="81"/>
      <c r="F208" s="20"/>
      <c r="G208" s="13"/>
      <c r="H208" s="24" t="s">
        <v>474</v>
      </c>
      <c r="I208" s="13" t="s">
        <v>55</v>
      </c>
      <c r="J208" s="61">
        <v>0.83</v>
      </c>
      <c r="K208" s="24" t="s">
        <v>474</v>
      </c>
      <c r="L208" s="7" t="s">
        <v>105</v>
      </c>
      <c r="M208" s="7">
        <f t="shared" si="24"/>
        <v>0.83</v>
      </c>
      <c r="N208" s="7" t="s">
        <v>55</v>
      </c>
      <c r="O208" s="53">
        <v>295</v>
      </c>
      <c r="P208" s="7" t="s">
        <v>58</v>
      </c>
      <c r="Q208" s="7">
        <f t="shared" si="23"/>
        <v>244.85</v>
      </c>
      <c r="R208" s="7"/>
      <c r="S208" s="7"/>
      <c r="T208" s="7"/>
      <c r="U208" s="7"/>
      <c r="V208" s="7"/>
      <c r="W208" s="7"/>
      <c r="X208" s="7"/>
      <c r="Y208" s="7"/>
      <c r="Z208" s="75"/>
      <c r="AA208" s="7"/>
      <c r="AB208" s="7"/>
      <c r="AC208" s="7"/>
      <c r="AD208" s="27"/>
      <c r="AE208" s="27"/>
      <c r="AF208" s="27"/>
      <c r="AG208" s="27"/>
    </row>
    <row r="209" customHeight="1" outlineLevel="1" spans="1:33">
      <c r="A209" s="18"/>
      <c r="B209" s="13"/>
      <c r="C209" s="42"/>
      <c r="D209" s="13"/>
      <c r="E209" s="81"/>
      <c r="F209" s="20"/>
      <c r="G209" s="13"/>
      <c r="H209" s="24" t="s">
        <v>475</v>
      </c>
      <c r="I209" s="13" t="s">
        <v>48</v>
      </c>
      <c r="J209" s="61">
        <v>30.83</v>
      </c>
      <c r="K209" s="61" t="s">
        <v>476</v>
      </c>
      <c r="L209" s="24" t="s">
        <v>477</v>
      </c>
      <c r="M209" s="7">
        <f>J209*1*0.015</f>
        <v>0.46245</v>
      </c>
      <c r="N209" s="7" t="s">
        <v>55</v>
      </c>
      <c r="O209" s="26">
        <v>531.52</v>
      </c>
      <c r="P209" s="7" t="s">
        <v>58</v>
      </c>
      <c r="Q209" s="7">
        <f t="shared" si="23"/>
        <v>245.801424</v>
      </c>
      <c r="R209" s="7"/>
      <c r="S209" s="7"/>
      <c r="T209" s="7"/>
      <c r="U209" s="7"/>
      <c r="V209" s="7"/>
      <c r="W209" s="7"/>
      <c r="X209" s="7"/>
      <c r="Y209" s="7"/>
      <c r="Z209" s="75"/>
      <c r="AA209" s="7"/>
      <c r="AB209" s="7"/>
      <c r="AC209" s="7"/>
      <c r="AD209" s="27"/>
      <c r="AE209" s="27"/>
      <c r="AF209" s="27"/>
      <c r="AG209" s="27"/>
    </row>
    <row r="210" customHeight="1" outlineLevel="1" spans="1:33">
      <c r="A210" s="18"/>
      <c r="B210" s="13"/>
      <c r="C210" s="42"/>
      <c r="D210" s="13"/>
      <c r="E210" s="81"/>
      <c r="F210" s="20"/>
      <c r="G210" s="13"/>
      <c r="H210" s="105" t="s">
        <v>340</v>
      </c>
      <c r="I210" s="13" t="s">
        <v>115</v>
      </c>
      <c r="J210" s="61">
        <v>0.7</v>
      </c>
      <c r="K210" s="105" t="s">
        <v>340</v>
      </c>
      <c r="L210" s="7" t="s">
        <v>327</v>
      </c>
      <c r="M210" s="7">
        <f>J210*1*1000</f>
        <v>700</v>
      </c>
      <c r="N210" s="51" t="s">
        <v>148</v>
      </c>
      <c r="O210" s="26">
        <v>2.34</v>
      </c>
      <c r="P210" s="26" t="s">
        <v>149</v>
      </c>
      <c r="Q210" s="7">
        <f t="shared" si="23"/>
        <v>1638</v>
      </c>
      <c r="R210" s="7"/>
      <c r="S210" s="7"/>
      <c r="T210" s="7"/>
      <c r="U210" s="7"/>
      <c r="V210" s="7"/>
      <c r="W210" s="7"/>
      <c r="X210" s="7"/>
      <c r="Y210" s="7"/>
      <c r="Z210" s="75"/>
      <c r="AA210" s="7"/>
      <c r="AB210" s="7"/>
      <c r="AC210" s="7"/>
      <c r="AD210" s="27"/>
      <c r="AE210" s="27"/>
      <c r="AF210" s="27"/>
      <c r="AG210" s="27"/>
    </row>
    <row r="211" customHeight="1" outlineLevel="1" spans="1:33">
      <c r="A211" s="18">
        <v>10</v>
      </c>
      <c r="B211" s="13" t="s">
        <v>488</v>
      </c>
      <c r="C211" s="42" t="s">
        <v>461</v>
      </c>
      <c r="D211" s="13" t="s">
        <v>462</v>
      </c>
      <c r="E211" s="81" t="s">
        <v>489</v>
      </c>
      <c r="F211" s="20"/>
      <c r="G211" s="13" t="s">
        <v>490</v>
      </c>
      <c r="H211" s="35"/>
      <c r="I211" s="148" t="s">
        <v>471</v>
      </c>
      <c r="J211" s="121">
        <v>3</v>
      </c>
      <c r="K211" s="121"/>
      <c r="L211" s="7"/>
      <c r="M211" s="51"/>
      <c r="N211" s="51"/>
      <c r="O211" s="26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5"/>
      <c r="AA211" s="7"/>
      <c r="AB211" s="7"/>
      <c r="AC211" s="7"/>
      <c r="AD211" s="27"/>
      <c r="AE211" s="27"/>
      <c r="AF211" s="27"/>
      <c r="AG211" s="27"/>
    </row>
    <row r="212" customHeight="1" outlineLevel="1" spans="1:33">
      <c r="A212" s="18"/>
      <c r="B212" s="13"/>
      <c r="C212" s="42"/>
      <c r="D212" s="13"/>
      <c r="E212" s="81"/>
      <c r="F212" s="104"/>
      <c r="G212" s="13"/>
      <c r="H212" s="24" t="s">
        <v>237</v>
      </c>
      <c r="I212" s="13" t="s">
        <v>55</v>
      </c>
      <c r="J212" s="61">
        <v>0.82</v>
      </c>
      <c r="K212" s="24" t="s">
        <v>237</v>
      </c>
      <c r="L212" s="26" t="s">
        <v>237</v>
      </c>
      <c r="M212" s="7">
        <f>J212*3</f>
        <v>2.46</v>
      </c>
      <c r="N212" s="7" t="s">
        <v>55</v>
      </c>
      <c r="O212" s="26">
        <v>235</v>
      </c>
      <c r="P212" s="26" t="s">
        <v>238</v>
      </c>
      <c r="Q212" s="7">
        <f t="shared" ref="Q212:Q217" si="25">M212*O212</f>
        <v>578.1</v>
      </c>
      <c r="R212" s="7"/>
      <c r="S212" s="7"/>
      <c r="T212" s="7"/>
      <c r="U212" s="7"/>
      <c r="V212" s="7"/>
      <c r="W212" s="7"/>
      <c r="X212" s="7"/>
      <c r="Y212" s="7"/>
      <c r="Z212" s="75"/>
      <c r="AA212" s="7"/>
      <c r="AB212" s="7"/>
      <c r="AC212" s="7"/>
      <c r="AD212" s="27"/>
      <c r="AE212" s="27"/>
      <c r="AF212" s="27"/>
      <c r="AG212" s="27"/>
    </row>
    <row r="213" customHeight="1" outlineLevel="1" spans="1:33">
      <c r="A213" s="18"/>
      <c r="B213" s="13"/>
      <c r="C213" s="42"/>
      <c r="D213" s="13"/>
      <c r="E213" s="81"/>
      <c r="F213" s="104"/>
      <c r="G213" s="13"/>
      <c r="H213" s="24" t="s">
        <v>57</v>
      </c>
      <c r="I213" s="13" t="s">
        <v>55</v>
      </c>
      <c r="J213" s="61">
        <v>0.19</v>
      </c>
      <c r="K213" s="24" t="s">
        <v>473</v>
      </c>
      <c r="L213" s="23" t="s">
        <v>57</v>
      </c>
      <c r="M213" s="23">
        <f>J213*3</f>
        <v>0.57</v>
      </c>
      <c r="N213" s="23" t="s">
        <v>55</v>
      </c>
      <c r="O213" s="26">
        <v>255</v>
      </c>
      <c r="P213" s="23" t="s">
        <v>58</v>
      </c>
      <c r="Q213" s="23">
        <f t="shared" si="25"/>
        <v>145.35</v>
      </c>
      <c r="R213" s="7"/>
      <c r="S213" s="7"/>
      <c r="T213" s="7"/>
      <c r="U213" s="7"/>
      <c r="V213" s="7"/>
      <c r="W213" s="7"/>
      <c r="X213" s="7"/>
      <c r="Y213" s="7"/>
      <c r="Z213" s="75"/>
      <c r="AA213" s="7"/>
      <c r="AB213" s="7"/>
      <c r="AC213" s="7"/>
      <c r="AD213" s="27"/>
      <c r="AE213" s="27"/>
      <c r="AF213" s="27"/>
      <c r="AG213" s="27"/>
    </row>
    <row r="214" customHeight="1" outlineLevel="1" spans="1:33">
      <c r="A214" s="18"/>
      <c r="B214" s="13"/>
      <c r="C214" s="42"/>
      <c r="D214" s="13"/>
      <c r="E214" s="81"/>
      <c r="F214" s="104"/>
      <c r="G214" s="13"/>
      <c r="H214" s="24" t="s">
        <v>474</v>
      </c>
      <c r="I214" s="16" t="s">
        <v>55</v>
      </c>
      <c r="J214" s="7">
        <v>1.57</v>
      </c>
      <c r="K214" s="24" t="s">
        <v>474</v>
      </c>
      <c r="L214" s="7" t="s">
        <v>105</v>
      </c>
      <c r="M214" s="7">
        <f>J214*3</f>
        <v>4.71</v>
      </c>
      <c r="N214" s="7" t="s">
        <v>55</v>
      </c>
      <c r="O214" s="53">
        <v>295</v>
      </c>
      <c r="P214" s="7" t="s">
        <v>58</v>
      </c>
      <c r="Q214" s="7">
        <f t="shared" si="25"/>
        <v>1389.45</v>
      </c>
      <c r="R214" s="7"/>
      <c r="S214" s="7"/>
      <c r="T214" s="7"/>
      <c r="U214" s="7"/>
      <c r="V214" s="7"/>
      <c r="W214" s="7"/>
      <c r="X214" s="7"/>
      <c r="Y214" s="7"/>
      <c r="Z214" s="75"/>
      <c r="AA214" s="7"/>
      <c r="AB214" s="7"/>
      <c r="AC214" s="7"/>
      <c r="AD214" s="27"/>
      <c r="AE214" s="27"/>
      <c r="AF214" s="27"/>
      <c r="AG214" s="27"/>
    </row>
    <row r="215" customHeight="1" outlineLevel="1" spans="1:33">
      <c r="A215" s="18"/>
      <c r="B215" s="13"/>
      <c r="C215" s="42"/>
      <c r="D215" s="13"/>
      <c r="E215" s="81"/>
      <c r="F215" s="104"/>
      <c r="G215" s="13"/>
      <c r="H215" s="24" t="s">
        <v>475</v>
      </c>
      <c r="I215" s="16" t="s">
        <v>48</v>
      </c>
      <c r="J215" s="7">
        <v>11.52</v>
      </c>
      <c r="K215" s="61" t="s">
        <v>476</v>
      </c>
      <c r="L215" s="54" t="s">
        <v>477</v>
      </c>
      <c r="M215" s="7">
        <f>J215*3*0.015</f>
        <v>0.5184</v>
      </c>
      <c r="N215" s="7" t="s">
        <v>55</v>
      </c>
      <c r="O215" s="7">
        <v>531.52</v>
      </c>
      <c r="P215" s="7" t="s">
        <v>58</v>
      </c>
      <c r="Q215" s="7">
        <f t="shared" si="25"/>
        <v>275.539968</v>
      </c>
      <c r="R215" s="7"/>
      <c r="S215" s="7"/>
      <c r="T215" s="7"/>
      <c r="U215" s="7"/>
      <c r="V215" s="7"/>
      <c r="W215" s="7"/>
      <c r="X215" s="7"/>
      <c r="Y215" s="7"/>
      <c r="Z215" s="75"/>
      <c r="AA215" s="7"/>
      <c r="AB215" s="7"/>
      <c r="AC215" s="7"/>
      <c r="AD215" s="27"/>
      <c r="AE215" s="27"/>
      <c r="AF215" s="27"/>
      <c r="AG215" s="27"/>
    </row>
    <row r="216" customHeight="1" outlineLevel="1" spans="1:33">
      <c r="A216" s="18"/>
      <c r="B216" s="13"/>
      <c r="C216" s="42"/>
      <c r="D216" s="13"/>
      <c r="E216" s="81"/>
      <c r="F216" s="104"/>
      <c r="G216" s="13"/>
      <c r="H216" s="15" t="s">
        <v>491</v>
      </c>
      <c r="I216" s="26" t="s">
        <v>55</v>
      </c>
      <c r="J216" s="7">
        <v>5.25</v>
      </c>
      <c r="K216" s="15" t="s">
        <v>491</v>
      </c>
      <c r="L216" s="122" t="s">
        <v>316</v>
      </c>
      <c r="M216" s="7">
        <f>J216*3</f>
        <v>15.75</v>
      </c>
      <c r="N216" s="138" t="s">
        <v>55</v>
      </c>
      <c r="O216" s="122">
        <v>292</v>
      </c>
      <c r="P216" s="26" t="s">
        <v>58</v>
      </c>
      <c r="Q216" s="7">
        <f t="shared" si="25"/>
        <v>4599</v>
      </c>
      <c r="R216" s="7"/>
      <c r="S216" s="7"/>
      <c r="T216" s="7"/>
      <c r="U216" s="7"/>
      <c r="V216" s="7"/>
      <c r="W216" s="7"/>
      <c r="X216" s="7"/>
      <c r="Y216" s="7"/>
      <c r="Z216" s="75"/>
      <c r="AA216" s="7"/>
      <c r="AB216" s="7"/>
      <c r="AC216" s="7"/>
      <c r="AD216" s="27"/>
      <c r="AE216" s="27"/>
      <c r="AF216" s="27"/>
      <c r="AG216" s="27"/>
    </row>
    <row r="217" customHeight="1" outlineLevel="1" spans="1:33">
      <c r="A217" s="18"/>
      <c r="B217" s="13"/>
      <c r="C217" s="42"/>
      <c r="D217" s="13"/>
      <c r="E217" s="81"/>
      <c r="F217" s="104"/>
      <c r="G217" s="13"/>
      <c r="H217" s="105" t="s">
        <v>340</v>
      </c>
      <c r="I217" s="16" t="s">
        <v>115</v>
      </c>
      <c r="J217" s="149">
        <v>0.2</v>
      </c>
      <c r="K217" s="105" t="s">
        <v>340</v>
      </c>
      <c r="L217" s="7" t="s">
        <v>327</v>
      </c>
      <c r="M217" s="7">
        <f>J216*3*1000</f>
        <v>15750</v>
      </c>
      <c r="N217" s="7" t="s">
        <v>148</v>
      </c>
      <c r="O217" s="7">
        <v>2.34</v>
      </c>
      <c r="P217" s="7" t="s">
        <v>149</v>
      </c>
      <c r="Q217" s="7">
        <f t="shared" si="25"/>
        <v>36855</v>
      </c>
      <c r="R217" s="7"/>
      <c r="S217" s="7"/>
      <c r="T217" s="7"/>
      <c r="U217" s="7"/>
      <c r="V217" s="7"/>
      <c r="W217" s="7"/>
      <c r="X217" s="7"/>
      <c r="Y217" s="7"/>
      <c r="Z217" s="75"/>
      <c r="AA217" s="7"/>
      <c r="AB217" s="7"/>
      <c r="AC217" s="7"/>
      <c r="AD217" s="27"/>
      <c r="AE217" s="27"/>
      <c r="AF217" s="27"/>
      <c r="AG217" s="27"/>
    </row>
    <row r="218" customHeight="1" outlineLevel="1" spans="1:33">
      <c r="A218" s="9">
        <v>11</v>
      </c>
      <c r="B218" s="10" t="s">
        <v>492</v>
      </c>
      <c r="C218" s="36" t="s">
        <v>461</v>
      </c>
      <c r="D218" s="10" t="s">
        <v>493</v>
      </c>
      <c r="E218" s="12" t="s">
        <v>274</v>
      </c>
      <c r="F218" s="12"/>
      <c r="G218" s="10" t="s">
        <v>494</v>
      </c>
      <c r="H218" s="15"/>
      <c r="I218" s="26"/>
      <c r="J218" s="7"/>
      <c r="K218" s="7"/>
      <c r="L218" s="7"/>
      <c r="M218" s="7"/>
      <c r="N218" s="7"/>
      <c r="O218" s="7"/>
      <c r="P218" s="7"/>
      <c r="Q218" s="7">
        <f t="shared" ref="Q218:Q226" si="26">M218*O218</f>
        <v>0</v>
      </c>
      <c r="R218" s="7"/>
      <c r="S218" s="7"/>
      <c r="T218" s="7"/>
      <c r="U218" s="7"/>
      <c r="V218" s="7"/>
      <c r="W218" s="7"/>
      <c r="X218" s="7"/>
      <c r="Y218" s="7"/>
      <c r="Z218" s="75">
        <f t="shared" ref="Z218:Z225" si="27">U218*V218*X218</f>
        <v>0</v>
      </c>
      <c r="AA218" s="7"/>
      <c r="AB218" s="7"/>
      <c r="AC218" s="7"/>
      <c r="AD218" s="27"/>
      <c r="AE218" s="27"/>
      <c r="AF218" s="27"/>
      <c r="AG218" s="27"/>
    </row>
    <row r="219" customHeight="1" outlineLevel="1" spans="1:33">
      <c r="A219" s="9">
        <v>12</v>
      </c>
      <c r="B219" s="10" t="s">
        <v>40</v>
      </c>
      <c r="C219" s="36" t="s">
        <v>461</v>
      </c>
      <c r="D219" s="10" t="s">
        <v>493</v>
      </c>
      <c r="E219" s="12" t="s">
        <v>41</v>
      </c>
      <c r="F219" s="12"/>
      <c r="G219" s="10" t="s">
        <v>495</v>
      </c>
      <c r="H219" s="15"/>
      <c r="I219" s="26"/>
      <c r="J219" s="7"/>
      <c r="K219" s="7"/>
      <c r="L219" s="7"/>
      <c r="M219" s="7"/>
      <c r="N219" s="7"/>
      <c r="O219" s="7"/>
      <c r="P219" s="7"/>
      <c r="Q219" s="7">
        <f t="shared" si="26"/>
        <v>0</v>
      </c>
      <c r="R219" s="7"/>
      <c r="S219" s="7"/>
      <c r="T219" s="7"/>
      <c r="U219" s="7"/>
      <c r="V219" s="7"/>
      <c r="W219" s="7"/>
      <c r="X219" s="7"/>
      <c r="Y219" s="7"/>
      <c r="Z219" s="75">
        <f t="shared" si="27"/>
        <v>0</v>
      </c>
      <c r="AA219" s="7"/>
      <c r="AB219" s="7"/>
      <c r="AC219" s="7"/>
      <c r="AD219" s="27"/>
      <c r="AE219" s="27"/>
      <c r="AF219" s="27"/>
      <c r="AG219" s="27"/>
    </row>
    <row r="220" customHeight="1" outlineLevel="1" spans="1:33">
      <c r="A220" s="9">
        <v>13</v>
      </c>
      <c r="B220" s="10" t="s">
        <v>496</v>
      </c>
      <c r="C220" s="36" t="s">
        <v>461</v>
      </c>
      <c r="D220" s="10" t="s">
        <v>493</v>
      </c>
      <c r="E220" s="10" t="s">
        <v>67</v>
      </c>
      <c r="F220" s="10"/>
      <c r="G220" s="10" t="s">
        <v>467</v>
      </c>
      <c r="H220" s="15"/>
      <c r="I220" s="27"/>
      <c r="J220" s="27"/>
      <c r="K220" s="27"/>
      <c r="L220" s="7"/>
      <c r="M220" s="7"/>
      <c r="N220" s="7"/>
      <c r="O220" s="7"/>
      <c r="P220" s="7"/>
      <c r="Q220" s="7">
        <f t="shared" si="26"/>
        <v>0</v>
      </c>
      <c r="R220" s="7" t="s">
        <v>468</v>
      </c>
      <c r="S220" s="10" t="s">
        <v>55</v>
      </c>
      <c r="T220" s="15">
        <v>636.56</v>
      </c>
      <c r="U220" s="26">
        <f>T220*1.8</f>
        <v>1145.808</v>
      </c>
      <c r="V220" s="7">
        <v>21</v>
      </c>
      <c r="W220" s="7" t="s">
        <v>59</v>
      </c>
      <c r="X220" s="7">
        <v>0.078</v>
      </c>
      <c r="Y220" s="88" t="s">
        <v>60</v>
      </c>
      <c r="Z220" s="75">
        <f t="shared" si="27"/>
        <v>1876.833504</v>
      </c>
      <c r="AA220" s="7"/>
      <c r="AB220" s="7"/>
      <c r="AC220" s="7"/>
      <c r="AD220" s="27"/>
      <c r="AE220" s="27"/>
      <c r="AF220" s="27"/>
      <c r="AG220" s="27"/>
    </row>
    <row r="221" customHeight="1" outlineLevel="1" spans="1:33">
      <c r="A221" s="9">
        <v>14</v>
      </c>
      <c r="B221" s="10" t="s">
        <v>271</v>
      </c>
      <c r="C221" s="36" t="s">
        <v>461</v>
      </c>
      <c r="D221" s="10" t="s">
        <v>493</v>
      </c>
      <c r="E221" s="12" t="s">
        <v>71</v>
      </c>
      <c r="F221" s="12"/>
      <c r="G221" s="10" t="s">
        <v>72</v>
      </c>
      <c r="H221" s="10"/>
      <c r="I221" s="30"/>
      <c r="J221" s="50"/>
      <c r="K221" s="51"/>
      <c r="L221" s="51"/>
      <c r="M221" s="51"/>
      <c r="N221" s="51"/>
      <c r="O221" s="51"/>
      <c r="P221" s="51"/>
      <c r="Q221" s="7">
        <f t="shared" si="26"/>
        <v>0</v>
      </c>
      <c r="R221" s="7"/>
      <c r="S221" s="7"/>
      <c r="T221" s="7"/>
      <c r="U221" s="7"/>
      <c r="V221" s="7"/>
      <c r="W221" s="7"/>
      <c r="X221" s="7"/>
      <c r="Y221" s="7"/>
      <c r="Z221" s="75">
        <f t="shared" si="27"/>
        <v>0</v>
      </c>
      <c r="AA221" s="7"/>
      <c r="AB221" s="7"/>
      <c r="AC221" s="7"/>
      <c r="AD221" s="27"/>
      <c r="AE221" s="27"/>
      <c r="AF221" s="27"/>
      <c r="AG221" s="27"/>
    </row>
    <row r="222" customHeight="1" outlineLevel="1" spans="1:34">
      <c r="A222" s="9">
        <v>15</v>
      </c>
      <c r="B222" s="10" t="s">
        <v>497</v>
      </c>
      <c r="C222" s="36" t="s">
        <v>461</v>
      </c>
      <c r="D222" s="10" t="s">
        <v>493</v>
      </c>
      <c r="E222" s="145" t="s">
        <v>498</v>
      </c>
      <c r="F222" s="145"/>
      <c r="G222" s="10" t="s">
        <v>499</v>
      </c>
      <c r="H222" s="146" t="s">
        <v>500</v>
      </c>
      <c r="I222" s="10" t="s">
        <v>48</v>
      </c>
      <c r="J222" s="15">
        <v>1181.66</v>
      </c>
      <c r="K222" s="26"/>
      <c r="L222" s="26"/>
      <c r="M222" s="26"/>
      <c r="N222" s="26"/>
      <c r="O222" s="26"/>
      <c r="P222" s="26"/>
      <c r="Q222" s="7">
        <f t="shared" si="26"/>
        <v>0</v>
      </c>
      <c r="R222" s="7"/>
      <c r="S222" s="7"/>
      <c r="T222" s="7"/>
      <c r="U222" s="7"/>
      <c r="V222" s="7"/>
      <c r="W222" s="7"/>
      <c r="X222" s="7"/>
      <c r="Y222" s="7"/>
      <c r="Z222" s="75">
        <f t="shared" si="27"/>
        <v>0</v>
      </c>
      <c r="AA222" s="7"/>
      <c r="AB222" s="7"/>
      <c r="AC222" s="7"/>
      <c r="AD222" s="27"/>
      <c r="AE222" s="27"/>
      <c r="AF222" s="27"/>
      <c r="AG222" s="27" t="s">
        <v>281</v>
      </c>
      <c r="AH222" s="144"/>
    </row>
    <row r="223" customHeight="1" outlineLevel="1" spans="1:34">
      <c r="A223" s="9">
        <v>16</v>
      </c>
      <c r="B223" s="10" t="s">
        <v>501</v>
      </c>
      <c r="C223" s="36" t="s">
        <v>461</v>
      </c>
      <c r="D223" s="103" t="s">
        <v>502</v>
      </c>
      <c r="E223" s="100" t="s">
        <v>503</v>
      </c>
      <c r="F223" s="81"/>
      <c r="G223" s="103" t="s">
        <v>504</v>
      </c>
      <c r="H223" s="24" t="s">
        <v>505</v>
      </c>
      <c r="I223" s="10" t="s">
        <v>234</v>
      </c>
      <c r="J223" s="15">
        <v>388.64</v>
      </c>
      <c r="K223" s="26"/>
      <c r="L223" s="7"/>
      <c r="M223" s="51"/>
      <c r="N223" s="51"/>
      <c r="O223" s="26"/>
      <c r="P223" s="7"/>
      <c r="Q223" s="7">
        <f t="shared" si="26"/>
        <v>0</v>
      </c>
      <c r="R223" s="7"/>
      <c r="S223" s="7"/>
      <c r="T223" s="7"/>
      <c r="U223" s="7"/>
      <c r="V223" s="7"/>
      <c r="W223" s="7"/>
      <c r="X223" s="7"/>
      <c r="Y223" s="7"/>
      <c r="Z223" s="75">
        <f t="shared" si="27"/>
        <v>0</v>
      </c>
      <c r="AA223" s="7"/>
      <c r="AB223" s="7"/>
      <c r="AC223" s="7"/>
      <c r="AD223" s="27"/>
      <c r="AE223" s="27"/>
      <c r="AF223" s="27"/>
      <c r="AG223" s="27" t="s">
        <v>61</v>
      </c>
      <c r="AH223" s="144" t="s">
        <v>506</v>
      </c>
    </row>
    <row r="224" customHeight="1" outlineLevel="1" spans="1:34">
      <c r="A224" s="9"/>
      <c r="B224" s="10"/>
      <c r="C224" s="36"/>
      <c r="D224" s="103"/>
      <c r="E224" s="100"/>
      <c r="F224" s="81"/>
      <c r="G224" s="103"/>
      <c r="H224" s="112" t="s">
        <v>340</v>
      </c>
      <c r="I224" s="7" t="s">
        <v>148</v>
      </c>
      <c r="J224" s="7">
        <v>75.6</v>
      </c>
      <c r="K224" s="112" t="s">
        <v>340</v>
      </c>
      <c r="L224" s="7" t="s">
        <v>327</v>
      </c>
      <c r="M224" s="7">
        <f>J224*388.64</f>
        <v>29381.184</v>
      </c>
      <c r="N224" s="51" t="s">
        <v>148</v>
      </c>
      <c r="O224" s="26">
        <v>2.34</v>
      </c>
      <c r="P224" s="26" t="s">
        <v>149</v>
      </c>
      <c r="Q224" s="7">
        <f t="shared" si="26"/>
        <v>68751.97056</v>
      </c>
      <c r="R224" s="7"/>
      <c r="S224" s="7"/>
      <c r="T224" s="7"/>
      <c r="U224" s="7"/>
      <c r="V224" s="7"/>
      <c r="W224" s="7"/>
      <c r="X224" s="7"/>
      <c r="Y224" s="7"/>
      <c r="Z224" s="75"/>
      <c r="AA224" s="7"/>
      <c r="AB224" s="7"/>
      <c r="AC224" s="7"/>
      <c r="AD224" s="27"/>
      <c r="AE224" s="27"/>
      <c r="AF224" s="27"/>
      <c r="AG224" s="27"/>
      <c r="AH224" s="144"/>
    </row>
    <row r="225" customHeight="1" outlineLevel="1" spans="1:34">
      <c r="A225" s="9"/>
      <c r="B225" s="10"/>
      <c r="C225" s="36"/>
      <c r="D225" s="103"/>
      <c r="E225" s="100"/>
      <c r="F225" s="81"/>
      <c r="G225" s="103"/>
      <c r="H225" s="54" t="s">
        <v>507</v>
      </c>
      <c r="I225" s="7" t="s">
        <v>55</v>
      </c>
      <c r="J225" s="7">
        <v>0.1</v>
      </c>
      <c r="K225" s="54" t="s">
        <v>507</v>
      </c>
      <c r="L225" s="26" t="s">
        <v>237</v>
      </c>
      <c r="M225" s="7">
        <f>J225*388.64</f>
        <v>38.864</v>
      </c>
      <c r="N225" s="7" t="s">
        <v>55</v>
      </c>
      <c r="O225" s="26">
        <v>235</v>
      </c>
      <c r="P225" s="26" t="s">
        <v>238</v>
      </c>
      <c r="Q225" s="7">
        <f t="shared" si="26"/>
        <v>9133.04</v>
      </c>
      <c r="R225" s="7"/>
      <c r="S225" s="7"/>
      <c r="T225" s="7"/>
      <c r="U225" s="7"/>
      <c r="V225" s="7"/>
      <c r="W225" s="7"/>
      <c r="X225" s="7"/>
      <c r="Y225" s="7"/>
      <c r="Z225" s="75"/>
      <c r="AA225" s="7"/>
      <c r="AB225" s="7"/>
      <c r="AC225" s="7"/>
      <c r="AD225" s="27"/>
      <c r="AE225" s="27"/>
      <c r="AF225" s="27"/>
      <c r="AG225" s="27"/>
      <c r="AH225" s="144"/>
    </row>
    <row r="226" customHeight="1" outlineLevel="1" spans="1:34">
      <c r="A226" s="9"/>
      <c r="B226" s="10"/>
      <c r="C226" s="36"/>
      <c r="D226" s="103"/>
      <c r="E226" s="100"/>
      <c r="F226" s="81"/>
      <c r="G226" s="103"/>
      <c r="H226" s="54" t="s">
        <v>105</v>
      </c>
      <c r="I226" s="7" t="s">
        <v>55</v>
      </c>
      <c r="J226" s="7">
        <v>0.58</v>
      </c>
      <c r="K226" s="54" t="s">
        <v>105</v>
      </c>
      <c r="L226" s="7" t="s">
        <v>105</v>
      </c>
      <c r="M226" s="7">
        <f>J226*388.64</f>
        <v>225.4112</v>
      </c>
      <c r="N226" s="7" t="s">
        <v>55</v>
      </c>
      <c r="O226" s="53">
        <v>295</v>
      </c>
      <c r="P226" s="7" t="s">
        <v>58</v>
      </c>
      <c r="Q226" s="7">
        <f t="shared" si="26"/>
        <v>66496.304</v>
      </c>
      <c r="R226" s="7"/>
      <c r="S226" s="7"/>
      <c r="T226" s="7"/>
      <c r="U226" s="7"/>
      <c r="V226" s="7"/>
      <c r="W226" s="7"/>
      <c r="X226" s="7"/>
      <c r="Y226" s="7"/>
      <c r="Z226" s="75"/>
      <c r="AA226" s="7"/>
      <c r="AB226" s="7"/>
      <c r="AC226" s="7"/>
      <c r="AD226" s="27"/>
      <c r="AE226" s="27"/>
      <c r="AF226" s="27"/>
      <c r="AG226" s="27"/>
      <c r="AH226" s="144"/>
    </row>
    <row r="227" customHeight="1" outlineLevel="1" spans="1:33">
      <c r="A227" s="9">
        <v>17</v>
      </c>
      <c r="B227" s="10" t="s">
        <v>508</v>
      </c>
      <c r="C227" s="36" t="s">
        <v>461</v>
      </c>
      <c r="D227" s="10" t="s">
        <v>493</v>
      </c>
      <c r="E227" s="81" t="s">
        <v>509</v>
      </c>
      <c r="F227" s="81"/>
      <c r="G227" s="10" t="s">
        <v>510</v>
      </c>
      <c r="H227" s="24" t="s">
        <v>505</v>
      </c>
      <c r="I227" s="10" t="s">
        <v>234</v>
      </c>
      <c r="J227" s="15">
        <v>191.25</v>
      </c>
      <c r="K227" s="26"/>
      <c r="L227" s="7"/>
      <c r="M227" s="51"/>
      <c r="N227" s="51"/>
      <c r="O227" s="26"/>
      <c r="P227" s="7"/>
      <c r="Q227" s="7">
        <f t="shared" ref="Q227:Q230" si="28">M227*O227</f>
        <v>0</v>
      </c>
      <c r="R227" s="7"/>
      <c r="S227" s="7"/>
      <c r="T227" s="7"/>
      <c r="U227" s="7"/>
      <c r="V227" s="7"/>
      <c r="W227" s="7"/>
      <c r="X227" s="7"/>
      <c r="Y227" s="7"/>
      <c r="Z227" s="75">
        <f>U227*V227*X227</f>
        <v>0</v>
      </c>
      <c r="AA227" s="7"/>
      <c r="AB227" s="7"/>
      <c r="AC227" s="7"/>
      <c r="AD227" s="27"/>
      <c r="AE227" s="27"/>
      <c r="AF227" s="27"/>
      <c r="AG227" s="27" t="s">
        <v>61</v>
      </c>
    </row>
    <row r="228" customHeight="1" outlineLevel="1" spans="1:33">
      <c r="A228" s="9"/>
      <c r="B228" s="10"/>
      <c r="C228" s="36"/>
      <c r="D228" s="10"/>
      <c r="E228" s="81"/>
      <c r="F228" s="81"/>
      <c r="G228" s="10"/>
      <c r="H228" s="112" t="s">
        <v>340</v>
      </c>
      <c r="I228" s="7" t="s">
        <v>148</v>
      </c>
      <c r="J228" s="7">
        <v>75.6</v>
      </c>
      <c r="K228" s="112" t="s">
        <v>340</v>
      </c>
      <c r="L228" s="7" t="s">
        <v>327</v>
      </c>
      <c r="M228" s="7">
        <f>J228*191.25</f>
        <v>14458.5</v>
      </c>
      <c r="N228" s="51" t="s">
        <v>148</v>
      </c>
      <c r="O228" s="26">
        <v>2.34</v>
      </c>
      <c r="P228" s="26" t="s">
        <v>149</v>
      </c>
      <c r="Q228" s="7">
        <f t="shared" si="28"/>
        <v>33832.89</v>
      </c>
      <c r="R228" s="7"/>
      <c r="S228" s="7"/>
      <c r="T228" s="7"/>
      <c r="U228" s="7"/>
      <c r="V228" s="7"/>
      <c r="W228" s="7"/>
      <c r="X228" s="7"/>
      <c r="Y228" s="7"/>
      <c r="Z228" s="75"/>
      <c r="AA228" s="7"/>
      <c r="AB228" s="7"/>
      <c r="AC228" s="7"/>
      <c r="AD228" s="27"/>
      <c r="AE228" s="27"/>
      <c r="AF228" s="27"/>
      <c r="AG228" s="27"/>
    </row>
    <row r="229" customHeight="1" outlineLevel="1" spans="1:33">
      <c r="A229" s="9"/>
      <c r="B229" s="10"/>
      <c r="C229" s="36"/>
      <c r="D229" s="10"/>
      <c r="E229" s="81"/>
      <c r="F229" s="81"/>
      <c r="G229" s="10"/>
      <c r="H229" s="54" t="s">
        <v>507</v>
      </c>
      <c r="I229" s="7" t="s">
        <v>55</v>
      </c>
      <c r="J229" s="7">
        <v>0.1</v>
      </c>
      <c r="K229" s="54" t="s">
        <v>507</v>
      </c>
      <c r="L229" s="26" t="s">
        <v>237</v>
      </c>
      <c r="M229" s="7">
        <f>J229*191.25</f>
        <v>19.125</v>
      </c>
      <c r="N229" s="7" t="s">
        <v>55</v>
      </c>
      <c r="O229" s="26">
        <v>235</v>
      </c>
      <c r="P229" s="26" t="s">
        <v>238</v>
      </c>
      <c r="Q229" s="7">
        <f t="shared" si="28"/>
        <v>4494.375</v>
      </c>
      <c r="R229" s="7"/>
      <c r="S229" s="7"/>
      <c r="T229" s="7"/>
      <c r="U229" s="7"/>
      <c r="V229" s="7"/>
      <c r="W229" s="7"/>
      <c r="X229" s="7"/>
      <c r="Y229" s="7"/>
      <c r="Z229" s="75"/>
      <c r="AA229" s="7"/>
      <c r="AB229" s="7"/>
      <c r="AC229" s="7"/>
      <c r="AD229" s="27"/>
      <c r="AE229" s="27"/>
      <c r="AF229" s="27"/>
      <c r="AG229" s="27"/>
    </row>
    <row r="230" customHeight="1" outlineLevel="1" spans="1:33">
      <c r="A230" s="9"/>
      <c r="B230" s="10"/>
      <c r="C230" s="36"/>
      <c r="D230" s="10"/>
      <c r="E230" s="81"/>
      <c r="F230" s="81"/>
      <c r="G230" s="10"/>
      <c r="H230" s="54" t="s">
        <v>105</v>
      </c>
      <c r="I230" s="7" t="s">
        <v>55</v>
      </c>
      <c r="J230" s="7">
        <v>0.58</v>
      </c>
      <c r="K230" s="54" t="s">
        <v>105</v>
      </c>
      <c r="L230" s="7" t="s">
        <v>105</v>
      </c>
      <c r="M230" s="7">
        <f>J230*191.25</f>
        <v>110.925</v>
      </c>
      <c r="N230" s="7" t="s">
        <v>55</v>
      </c>
      <c r="O230" s="53">
        <v>295</v>
      </c>
      <c r="P230" s="7" t="s">
        <v>58</v>
      </c>
      <c r="Q230" s="7">
        <f t="shared" si="28"/>
        <v>32722.875</v>
      </c>
      <c r="R230" s="7"/>
      <c r="S230" s="7"/>
      <c r="T230" s="7"/>
      <c r="U230" s="7"/>
      <c r="V230" s="7"/>
      <c r="W230" s="7"/>
      <c r="X230" s="7"/>
      <c r="Y230" s="7"/>
      <c r="Z230" s="75"/>
      <c r="AA230" s="7"/>
      <c r="AB230" s="7"/>
      <c r="AC230" s="7"/>
      <c r="AD230" s="27"/>
      <c r="AE230" s="27"/>
      <c r="AF230" s="27"/>
      <c r="AG230" s="27"/>
    </row>
    <row r="231" customHeight="1" outlineLevel="1" spans="1:33">
      <c r="A231" s="9">
        <v>18</v>
      </c>
      <c r="B231" s="10" t="s">
        <v>511</v>
      </c>
      <c r="C231" s="36" t="s">
        <v>461</v>
      </c>
      <c r="D231" s="10" t="s">
        <v>493</v>
      </c>
      <c r="E231" s="81" t="s">
        <v>509</v>
      </c>
      <c r="F231" s="81"/>
      <c r="G231" s="10" t="s">
        <v>512</v>
      </c>
      <c r="H231" s="24" t="s">
        <v>505</v>
      </c>
      <c r="I231" s="10" t="s">
        <v>234</v>
      </c>
      <c r="J231" s="15">
        <v>113.78</v>
      </c>
      <c r="K231" s="26"/>
      <c r="L231" s="7"/>
      <c r="M231" s="51"/>
      <c r="N231" s="51"/>
      <c r="O231" s="26"/>
      <c r="P231" s="7"/>
      <c r="Q231" s="7">
        <f t="shared" ref="Q231:Q234" si="29">M231*O231</f>
        <v>0</v>
      </c>
      <c r="R231" s="7"/>
      <c r="S231" s="7"/>
      <c r="T231" s="7"/>
      <c r="U231" s="7"/>
      <c r="V231" s="7"/>
      <c r="W231" s="7"/>
      <c r="X231" s="7"/>
      <c r="Y231" s="7"/>
      <c r="Z231" s="75">
        <f>U231*V231*X231</f>
        <v>0</v>
      </c>
      <c r="AA231" s="7"/>
      <c r="AB231" s="7"/>
      <c r="AC231" s="7"/>
      <c r="AD231" s="27"/>
      <c r="AE231" s="27"/>
      <c r="AF231" s="27"/>
      <c r="AG231" s="27" t="s">
        <v>61</v>
      </c>
    </row>
    <row r="232" customHeight="1" outlineLevel="1" spans="1:33">
      <c r="A232" s="9"/>
      <c r="B232" s="10"/>
      <c r="C232" s="11"/>
      <c r="D232" s="10"/>
      <c r="E232" s="81"/>
      <c r="F232" s="81"/>
      <c r="G232" s="10"/>
      <c r="H232" s="112" t="s">
        <v>340</v>
      </c>
      <c r="I232" s="7" t="s">
        <v>148</v>
      </c>
      <c r="J232" s="7">
        <v>47.62</v>
      </c>
      <c r="K232" s="112" t="s">
        <v>340</v>
      </c>
      <c r="L232" s="7" t="s">
        <v>327</v>
      </c>
      <c r="M232" s="7">
        <f>J232*113.78</f>
        <v>5418.2036</v>
      </c>
      <c r="N232" s="51" t="s">
        <v>148</v>
      </c>
      <c r="O232" s="26">
        <v>2.34</v>
      </c>
      <c r="P232" s="26" t="s">
        <v>149</v>
      </c>
      <c r="Q232" s="7">
        <f t="shared" si="29"/>
        <v>12678.596424</v>
      </c>
      <c r="R232" s="7"/>
      <c r="S232" s="7"/>
      <c r="T232" s="7"/>
      <c r="U232" s="7"/>
      <c r="V232" s="7"/>
      <c r="W232" s="7"/>
      <c r="X232" s="7"/>
      <c r="Y232" s="7"/>
      <c r="Z232" s="75"/>
      <c r="AA232" s="7"/>
      <c r="AB232" s="7"/>
      <c r="AC232" s="7"/>
      <c r="AD232" s="27"/>
      <c r="AE232" s="27"/>
      <c r="AF232" s="27"/>
      <c r="AG232" s="27"/>
    </row>
    <row r="233" customHeight="1" outlineLevel="1" spans="1:33">
      <c r="A233" s="9"/>
      <c r="B233" s="10"/>
      <c r="C233" s="11"/>
      <c r="D233" s="10"/>
      <c r="E233" s="81"/>
      <c r="F233" s="81"/>
      <c r="G233" s="10"/>
      <c r="H233" s="54" t="s">
        <v>507</v>
      </c>
      <c r="I233" s="7" t="s">
        <v>55</v>
      </c>
      <c r="J233" s="7">
        <v>0.1</v>
      </c>
      <c r="K233" s="54" t="s">
        <v>507</v>
      </c>
      <c r="L233" s="26" t="s">
        <v>237</v>
      </c>
      <c r="M233" s="7">
        <f>J233*113.78</f>
        <v>11.378</v>
      </c>
      <c r="N233" s="7" t="s">
        <v>55</v>
      </c>
      <c r="O233" s="26">
        <v>235</v>
      </c>
      <c r="P233" s="26" t="s">
        <v>238</v>
      </c>
      <c r="Q233" s="7">
        <f t="shared" si="29"/>
        <v>2673.83</v>
      </c>
      <c r="R233" s="7"/>
      <c r="S233" s="7"/>
      <c r="T233" s="7"/>
      <c r="U233" s="7"/>
      <c r="V233" s="7"/>
      <c r="W233" s="7"/>
      <c r="X233" s="7"/>
      <c r="Y233" s="7"/>
      <c r="Z233" s="75"/>
      <c r="AA233" s="7"/>
      <c r="AB233" s="7"/>
      <c r="AC233" s="7"/>
      <c r="AD233" s="27"/>
      <c r="AE233" s="27"/>
      <c r="AF233" s="27"/>
      <c r="AG233" s="27"/>
    </row>
    <row r="234" customHeight="1" outlineLevel="1" spans="1:33">
      <c r="A234" s="9"/>
      <c r="B234" s="10"/>
      <c r="C234" s="11"/>
      <c r="D234" s="10"/>
      <c r="E234" s="81"/>
      <c r="F234" s="81"/>
      <c r="G234" s="10"/>
      <c r="H234" s="54" t="s">
        <v>105</v>
      </c>
      <c r="I234" s="7" t="s">
        <v>55</v>
      </c>
      <c r="J234" s="7">
        <v>0.2</v>
      </c>
      <c r="K234" s="54" t="s">
        <v>105</v>
      </c>
      <c r="L234" s="7" t="s">
        <v>105</v>
      </c>
      <c r="M234" s="7">
        <f>J234*113.78</f>
        <v>22.756</v>
      </c>
      <c r="N234" s="7" t="s">
        <v>55</v>
      </c>
      <c r="O234" s="53">
        <v>295</v>
      </c>
      <c r="P234" s="7" t="s">
        <v>58</v>
      </c>
      <c r="Q234" s="7">
        <f t="shared" si="29"/>
        <v>6713.02</v>
      </c>
      <c r="R234" s="7"/>
      <c r="S234" s="7"/>
      <c r="T234" s="7"/>
      <c r="U234" s="7"/>
      <c r="V234" s="7"/>
      <c r="W234" s="7"/>
      <c r="X234" s="7"/>
      <c r="Y234" s="7"/>
      <c r="Z234" s="75"/>
      <c r="AA234" s="7"/>
      <c r="AB234" s="7"/>
      <c r="AC234" s="7"/>
      <c r="AD234" s="27"/>
      <c r="AE234" s="27"/>
      <c r="AF234" s="27"/>
      <c r="AG234" s="27"/>
    </row>
    <row r="235" customHeight="1" outlineLevel="1" spans="1:33">
      <c r="A235" s="33"/>
      <c r="B235" s="24"/>
      <c r="C235" s="34" t="s">
        <v>139</v>
      </c>
      <c r="D235" s="24"/>
      <c r="E235" s="24"/>
      <c r="F235" s="24"/>
      <c r="G235" s="24"/>
      <c r="H235" s="24"/>
      <c r="I235" s="24"/>
      <c r="J235" s="35"/>
      <c r="K235" s="115"/>
      <c r="L235" s="115"/>
      <c r="M235" s="115"/>
      <c r="N235" s="115"/>
      <c r="O235" s="115"/>
      <c r="P235" s="115"/>
      <c r="Q235" s="80">
        <f>SUM(Q177:Q234)</f>
        <v>334432.97268</v>
      </c>
      <c r="R235" s="54"/>
      <c r="S235" s="54"/>
      <c r="T235" s="54"/>
      <c r="U235" s="54"/>
      <c r="V235" s="54"/>
      <c r="W235" s="54"/>
      <c r="X235" s="54"/>
      <c r="Y235" s="54"/>
      <c r="Z235" s="93"/>
      <c r="AA235" s="54"/>
      <c r="AB235" s="54"/>
      <c r="AC235" s="54"/>
      <c r="AD235" s="27"/>
      <c r="AE235" s="27"/>
      <c r="AF235" s="27"/>
      <c r="AG235" s="27"/>
    </row>
    <row r="236" customHeight="1" outlineLevel="1" spans="1:33">
      <c r="A236" s="33"/>
      <c r="B236" s="24"/>
      <c r="C236" s="34" t="s">
        <v>140</v>
      </c>
      <c r="D236" s="24"/>
      <c r="E236" s="24"/>
      <c r="F236" s="24"/>
      <c r="G236" s="24"/>
      <c r="H236" s="24"/>
      <c r="I236" s="24"/>
      <c r="J236" s="35"/>
      <c r="K236" s="115"/>
      <c r="L236" s="115"/>
      <c r="M236" s="115"/>
      <c r="N236" s="115"/>
      <c r="O236" s="115"/>
      <c r="P236" s="115"/>
      <c r="Q236" s="54"/>
      <c r="R236" s="54"/>
      <c r="S236" s="54"/>
      <c r="T236" s="54"/>
      <c r="U236" s="54"/>
      <c r="V236" s="54"/>
      <c r="W236" s="54"/>
      <c r="X236" s="54"/>
      <c r="Y236" s="80">
        <v>3327.534756</v>
      </c>
      <c r="Z236" s="95">
        <f>SUM(Z220,Z179)</f>
        <v>3327.534756</v>
      </c>
      <c r="AA236" s="54"/>
      <c r="AB236" s="54"/>
      <c r="AC236" s="54"/>
      <c r="AD236" s="27"/>
      <c r="AE236" s="27"/>
      <c r="AF236" s="27"/>
      <c r="AG236" s="27"/>
    </row>
    <row r="237" customHeight="1" outlineLevel="1" spans="1:33">
      <c r="A237" s="33"/>
      <c r="B237" s="24"/>
      <c r="C237" s="34" t="s">
        <v>141</v>
      </c>
      <c r="D237" s="24"/>
      <c r="E237" s="24"/>
      <c r="F237" s="24"/>
      <c r="G237" s="24"/>
      <c r="H237" s="24"/>
      <c r="I237" s="24"/>
      <c r="J237" s="35"/>
      <c r="K237" s="115"/>
      <c r="L237" s="115"/>
      <c r="M237" s="115"/>
      <c r="N237" s="115"/>
      <c r="O237" s="115"/>
      <c r="P237" s="115"/>
      <c r="Q237" s="54"/>
      <c r="R237" s="54"/>
      <c r="S237" s="54"/>
      <c r="T237" s="54"/>
      <c r="U237" s="54"/>
      <c r="V237" s="54"/>
      <c r="W237" s="54"/>
      <c r="X237" s="54"/>
      <c r="Y237" s="54"/>
      <c r="Z237" s="93"/>
      <c r="AA237" s="54"/>
      <c r="AB237" s="54"/>
      <c r="AC237" s="54"/>
      <c r="AD237" s="27"/>
      <c r="AE237" s="27"/>
      <c r="AF237" s="27"/>
      <c r="AG237" s="27"/>
    </row>
    <row r="238" customHeight="1" outlineLevel="1" spans="1:33">
      <c r="A238" s="9">
        <v>1</v>
      </c>
      <c r="B238" s="10" t="s">
        <v>513</v>
      </c>
      <c r="C238" s="36" t="s">
        <v>514</v>
      </c>
      <c r="D238" s="10" t="s">
        <v>515</v>
      </c>
      <c r="E238" s="147" t="s">
        <v>463</v>
      </c>
      <c r="F238" s="147"/>
      <c r="G238" s="10" t="s">
        <v>516</v>
      </c>
      <c r="H238" s="10"/>
      <c r="I238" s="10"/>
      <c r="J238" s="15"/>
      <c r="K238" s="26"/>
      <c r="L238" s="26"/>
      <c r="M238" s="26"/>
      <c r="N238" s="26"/>
      <c r="O238" s="26"/>
      <c r="P238" s="26"/>
      <c r="Q238" s="7">
        <f>M238*O238</f>
        <v>0</v>
      </c>
      <c r="R238" s="7"/>
      <c r="S238" s="7"/>
      <c r="T238" s="7"/>
      <c r="U238" s="7"/>
      <c r="V238" s="7"/>
      <c r="W238" s="7"/>
      <c r="X238" s="7"/>
      <c r="Y238" s="7"/>
      <c r="Z238" s="154">
        <f>SUM(Z220,Z179)</f>
        <v>3327.534756</v>
      </c>
      <c r="AA238" s="7"/>
      <c r="AB238" s="7"/>
      <c r="AC238" s="7"/>
      <c r="AD238" s="27"/>
      <c r="AE238" s="27"/>
      <c r="AF238" s="27"/>
      <c r="AG238" s="27"/>
    </row>
    <row r="239" customHeight="1" outlineLevel="1" spans="1:33">
      <c r="A239" s="9">
        <v>2</v>
      </c>
      <c r="B239" s="10" t="s">
        <v>78</v>
      </c>
      <c r="C239" s="36" t="s">
        <v>514</v>
      </c>
      <c r="D239" s="10" t="s">
        <v>515</v>
      </c>
      <c r="E239" s="147" t="s">
        <v>517</v>
      </c>
      <c r="F239" s="147"/>
      <c r="G239" s="10"/>
      <c r="H239" s="10"/>
      <c r="I239" s="13"/>
      <c r="J239" s="16"/>
      <c r="K239" s="48"/>
      <c r="L239" s="48"/>
      <c r="M239" s="48"/>
      <c r="N239" s="48"/>
      <c r="O239" s="48"/>
      <c r="P239" s="48"/>
      <c r="Q239" s="7">
        <f>M239*O239</f>
        <v>0</v>
      </c>
      <c r="R239" s="7"/>
      <c r="S239" s="7"/>
      <c r="T239" s="7"/>
      <c r="U239" s="7"/>
      <c r="V239" s="7"/>
      <c r="W239" s="7"/>
      <c r="X239" s="7"/>
      <c r="Y239" s="7"/>
      <c r="Z239" s="75">
        <f>U239*V239*X239</f>
        <v>0</v>
      </c>
      <c r="AA239" s="7"/>
      <c r="AB239" s="7"/>
      <c r="AC239" s="7"/>
      <c r="AD239" s="27"/>
      <c r="AE239" s="27"/>
      <c r="AF239" s="27"/>
      <c r="AG239" s="27"/>
    </row>
    <row r="240" customHeight="1" outlineLevel="1" spans="1:33">
      <c r="A240" s="9">
        <v>3</v>
      </c>
      <c r="B240" s="10" t="s">
        <v>466</v>
      </c>
      <c r="C240" s="36" t="s">
        <v>514</v>
      </c>
      <c r="D240" s="10" t="s">
        <v>515</v>
      </c>
      <c r="E240" s="10" t="s">
        <v>67</v>
      </c>
      <c r="F240" s="10"/>
      <c r="G240" s="10" t="s">
        <v>467</v>
      </c>
      <c r="H240" s="15"/>
      <c r="I240" s="27"/>
      <c r="J240" s="27"/>
      <c r="K240" s="27"/>
      <c r="L240" s="7"/>
      <c r="M240" s="7"/>
      <c r="N240" s="7"/>
      <c r="O240" s="7"/>
      <c r="P240" s="7"/>
      <c r="Q240" s="7">
        <f>M240*O240</f>
        <v>0</v>
      </c>
      <c r="R240" s="7" t="s">
        <v>468</v>
      </c>
      <c r="S240" s="10" t="s">
        <v>55</v>
      </c>
      <c r="T240" s="15">
        <v>322.28</v>
      </c>
      <c r="U240" s="26">
        <f>T240*1.8</f>
        <v>580.104</v>
      </c>
      <c r="V240" s="7">
        <v>21</v>
      </c>
      <c r="W240" s="7" t="s">
        <v>59</v>
      </c>
      <c r="X240" s="7">
        <v>0.078</v>
      </c>
      <c r="Y240" s="88" t="s">
        <v>60</v>
      </c>
      <c r="Z240" s="75">
        <f>U240*V240*X240</f>
        <v>950.210352</v>
      </c>
      <c r="AA240" s="7"/>
      <c r="AB240" s="7"/>
      <c r="AC240" s="7"/>
      <c r="AD240" s="27"/>
      <c r="AE240" s="27"/>
      <c r="AF240" s="27"/>
      <c r="AG240" s="27"/>
    </row>
    <row r="241" customHeight="1" outlineLevel="1" spans="1:33">
      <c r="A241" s="9">
        <v>4</v>
      </c>
      <c r="B241" s="10" t="s">
        <v>70</v>
      </c>
      <c r="C241" s="36" t="s">
        <v>514</v>
      </c>
      <c r="D241" s="10" t="s">
        <v>515</v>
      </c>
      <c r="E241" s="147" t="s">
        <v>71</v>
      </c>
      <c r="F241" s="147"/>
      <c r="G241" s="10" t="s">
        <v>72</v>
      </c>
      <c r="H241" s="10"/>
      <c r="I241" s="30"/>
      <c r="J241" s="50"/>
      <c r="K241" s="51"/>
      <c r="L241" s="51"/>
      <c r="M241" s="51"/>
      <c r="N241" s="51"/>
      <c r="O241" s="51"/>
      <c r="P241" s="51"/>
      <c r="Q241" s="7">
        <f>M241*O241</f>
        <v>0</v>
      </c>
      <c r="R241" s="7"/>
      <c r="S241" s="7"/>
      <c r="T241" s="7"/>
      <c r="U241" s="7"/>
      <c r="V241" s="7"/>
      <c r="W241" s="7"/>
      <c r="X241" s="7"/>
      <c r="Y241" s="7"/>
      <c r="Z241" s="75">
        <f>U241*V241*X241</f>
        <v>0</v>
      </c>
      <c r="AA241" s="7"/>
      <c r="AB241" s="7"/>
      <c r="AC241" s="7"/>
      <c r="AD241" s="27"/>
      <c r="AE241" s="27"/>
      <c r="AF241" s="27"/>
      <c r="AG241" s="27"/>
    </row>
    <row r="242" customHeight="1" outlineLevel="1" spans="1:33">
      <c r="A242" s="18">
        <v>5</v>
      </c>
      <c r="B242" s="13" t="s">
        <v>518</v>
      </c>
      <c r="C242" s="42" t="s">
        <v>514</v>
      </c>
      <c r="D242" s="13" t="s">
        <v>515</v>
      </c>
      <c r="E242" s="20" t="s">
        <v>519</v>
      </c>
      <c r="F242" s="20" t="str">
        <f>_xlfn.DISPIMG("ID_613EB40A790645BDA3AF514448D61C52",1)</f>
        <v>=DISPIMG("ID_613EB40A790645BDA3AF514448D61C52",1)</v>
      </c>
      <c r="G242" s="13" t="s">
        <v>520</v>
      </c>
      <c r="H242" s="10"/>
      <c r="I242" s="150" t="s">
        <v>309</v>
      </c>
      <c r="J242" s="140">
        <v>7</v>
      </c>
      <c r="K242" s="151"/>
      <c r="L242" s="51"/>
      <c r="M242" s="51"/>
      <c r="N242" s="51"/>
      <c r="O242" s="51"/>
      <c r="P242" s="51"/>
      <c r="Q242" s="7"/>
      <c r="R242" s="7"/>
      <c r="S242" s="7"/>
      <c r="T242" s="7"/>
      <c r="U242" s="7"/>
      <c r="V242" s="7"/>
      <c r="W242" s="7"/>
      <c r="X242" s="7"/>
      <c r="Y242" s="7"/>
      <c r="Z242" s="75"/>
      <c r="AA242" s="7"/>
      <c r="AB242" s="7"/>
      <c r="AC242" s="7"/>
      <c r="AD242" s="27"/>
      <c r="AE242" s="27"/>
      <c r="AF242" s="27"/>
      <c r="AG242" s="27"/>
    </row>
    <row r="243" customHeight="1" outlineLevel="1" spans="1:33">
      <c r="A243" s="107"/>
      <c r="B243" s="108"/>
      <c r="C243" s="19"/>
      <c r="D243" s="108"/>
      <c r="E243" s="110"/>
      <c r="F243" s="110" t="str">
        <f>_xlfn.DISPIMG("ID_E056E0AC62644E77837BE97F3A7F7342",1)</f>
        <v>=DISPIMG("ID_E056E0AC62644E77837BE97F3A7F7342",1)</v>
      </c>
      <c r="G243" s="108"/>
      <c r="H243" s="20"/>
      <c r="I243" s="152"/>
      <c r="J243" s="153"/>
      <c r="K243" s="151"/>
      <c r="L243" s="48"/>
      <c r="M243" s="48"/>
      <c r="N243" s="48"/>
      <c r="O243" s="48"/>
      <c r="P243" s="48"/>
      <c r="Q243" s="23">
        <f>M243*O243</f>
        <v>0</v>
      </c>
      <c r="R243" s="23"/>
      <c r="S243" s="23"/>
      <c r="T243" s="23"/>
      <c r="U243" s="23"/>
      <c r="V243" s="23"/>
      <c r="W243" s="23"/>
      <c r="X243" s="23"/>
      <c r="Y243" s="23"/>
      <c r="Z243" s="155">
        <f>U243*V243*X243</f>
        <v>0</v>
      </c>
      <c r="AA243" s="23"/>
      <c r="AB243" s="23"/>
      <c r="AC243" s="23"/>
      <c r="AD243" s="17"/>
      <c r="AE243" s="17"/>
      <c r="AF243" s="17"/>
      <c r="AG243" s="17" t="s">
        <v>61</v>
      </c>
    </row>
    <row r="244" s="3" customFormat="1" customHeight="1" outlineLevel="1" spans="1:16378">
      <c r="A244" s="7"/>
      <c r="B244" s="7"/>
      <c r="C244" s="90"/>
      <c r="D244" s="7"/>
      <c r="E244" s="54"/>
      <c r="F244" s="54" t="str">
        <f>_xlfn.DISPIMG("ID_FBB4275CD2C14FB5B62032811B5406C5",1)</f>
        <v>=DISPIMG("ID_FBB4275CD2C14FB5B62032811B5406C5",1)</v>
      </c>
      <c r="G244" s="7"/>
      <c r="H244" s="62" t="s">
        <v>521</v>
      </c>
      <c r="I244" s="7" t="s">
        <v>522</v>
      </c>
      <c r="J244" s="7">
        <v>88</v>
      </c>
      <c r="K244" s="26" t="s">
        <v>523</v>
      </c>
      <c r="L244" s="26" t="s">
        <v>312</v>
      </c>
      <c r="M244" s="7">
        <f>J244*7*0.0121</f>
        <v>7.4536</v>
      </c>
      <c r="N244" s="7" t="s">
        <v>55</v>
      </c>
      <c r="O244" s="26">
        <v>241</v>
      </c>
      <c r="P244" s="26" t="s">
        <v>58</v>
      </c>
      <c r="Q244" s="7">
        <f>M244*O244</f>
        <v>1796.3176</v>
      </c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  <c r="BP244" s="27"/>
      <c r="BQ244" s="27"/>
      <c r="BR244" s="27"/>
      <c r="BS244" s="27"/>
      <c r="BT244" s="27"/>
      <c r="BU244" s="27"/>
      <c r="BV244" s="27"/>
      <c r="BW244" s="27"/>
      <c r="BX244" s="27"/>
      <c r="BY244" s="27"/>
      <c r="BZ244" s="27"/>
      <c r="CA244" s="27"/>
      <c r="CB244" s="27"/>
      <c r="CC244" s="27"/>
      <c r="CD244" s="27"/>
      <c r="CE244" s="27"/>
      <c r="CF244" s="27"/>
      <c r="CG244" s="27"/>
      <c r="CH244" s="27"/>
      <c r="CI244" s="27"/>
      <c r="CJ244" s="27"/>
      <c r="CK244" s="27"/>
      <c r="CL244" s="27"/>
      <c r="CM244" s="27"/>
      <c r="CN244" s="27"/>
      <c r="CO244" s="27"/>
      <c r="CP244" s="27"/>
      <c r="CQ244" s="27"/>
      <c r="CR244" s="27"/>
      <c r="CS244" s="27"/>
      <c r="CT244" s="27"/>
      <c r="CU244" s="27"/>
      <c r="CV244" s="27"/>
      <c r="CW244" s="27"/>
      <c r="CX244" s="27"/>
      <c r="CY244" s="27"/>
      <c r="CZ244" s="27"/>
      <c r="DA244" s="27"/>
      <c r="DB244" s="27"/>
      <c r="DC244" s="27"/>
      <c r="DD244" s="27"/>
      <c r="DE244" s="27"/>
      <c r="DF244" s="27"/>
      <c r="DG244" s="27"/>
      <c r="DH244" s="27"/>
      <c r="DI244" s="27"/>
      <c r="DJ244" s="27"/>
      <c r="DK244" s="27"/>
      <c r="DL244" s="27"/>
      <c r="DM244" s="27"/>
      <c r="DN244" s="27"/>
      <c r="DO244" s="27"/>
      <c r="DP244" s="27"/>
      <c r="DQ244" s="27"/>
      <c r="DR244" s="27"/>
      <c r="DS244" s="27"/>
      <c r="DT244" s="27"/>
      <c r="DU244" s="27"/>
      <c r="DV244" s="27"/>
      <c r="DW244" s="27"/>
      <c r="DX244" s="27"/>
      <c r="DY244" s="27"/>
      <c r="DZ244" s="27"/>
      <c r="EA244" s="27"/>
      <c r="EB244" s="27"/>
      <c r="EC244" s="27"/>
      <c r="ED244" s="27"/>
      <c r="EE244" s="27"/>
      <c r="EF244" s="27"/>
      <c r="EG244" s="27"/>
      <c r="EH244" s="27"/>
      <c r="EI244" s="27"/>
      <c r="EJ244" s="27"/>
      <c r="EK244" s="27"/>
      <c r="EL244" s="27"/>
      <c r="EM244" s="27"/>
      <c r="EN244" s="27"/>
      <c r="EO244" s="27"/>
      <c r="EP244" s="27"/>
      <c r="EQ244" s="27"/>
      <c r="ER244" s="27"/>
      <c r="ES244" s="27"/>
      <c r="ET244" s="27"/>
      <c r="EU244" s="27"/>
      <c r="EV244" s="27"/>
      <c r="EW244" s="27"/>
      <c r="EX244" s="27"/>
      <c r="EY244" s="27"/>
      <c r="EZ244" s="27"/>
      <c r="FA244" s="27"/>
      <c r="FB244" s="27"/>
      <c r="FC244" s="27"/>
      <c r="FD244" s="27"/>
      <c r="FE244" s="27"/>
      <c r="FF244" s="27"/>
      <c r="FG244" s="27"/>
      <c r="FH244" s="27"/>
      <c r="FI244" s="27"/>
      <c r="FJ244" s="27"/>
      <c r="FK244" s="27"/>
      <c r="FL244" s="27"/>
      <c r="FM244" s="27"/>
      <c r="FN244" s="27"/>
      <c r="FO244" s="27"/>
      <c r="FP244" s="27"/>
      <c r="FQ244" s="27"/>
      <c r="FR244" s="27"/>
      <c r="FS244" s="27"/>
      <c r="FT244" s="27"/>
      <c r="FU244" s="27"/>
      <c r="FV244" s="27"/>
      <c r="FW244" s="27"/>
      <c r="FX244" s="27"/>
      <c r="FY244" s="27"/>
      <c r="FZ244" s="27"/>
      <c r="GA244" s="27"/>
      <c r="GB244" s="27"/>
      <c r="GC244" s="27"/>
      <c r="GD244" s="27"/>
      <c r="GE244" s="27"/>
      <c r="GF244" s="27"/>
      <c r="GG244" s="27"/>
      <c r="GH244" s="27"/>
      <c r="GI244" s="27"/>
      <c r="GJ244" s="27"/>
      <c r="GK244" s="27"/>
      <c r="GL244" s="27"/>
      <c r="GM244" s="27"/>
      <c r="GN244" s="27"/>
      <c r="GO244" s="27"/>
      <c r="GP244" s="27"/>
      <c r="GQ244" s="27"/>
      <c r="GR244" s="27"/>
      <c r="GS244" s="27"/>
      <c r="GT244" s="27"/>
      <c r="GU244" s="27"/>
      <c r="GV244" s="27"/>
      <c r="GW244" s="27"/>
      <c r="GX244" s="27"/>
      <c r="GY244" s="27"/>
      <c r="GZ244" s="27"/>
      <c r="HA244" s="27"/>
      <c r="HB244" s="27"/>
      <c r="HC244" s="27"/>
      <c r="HD244" s="27"/>
      <c r="HE244" s="27"/>
      <c r="HF244" s="27"/>
      <c r="HG244" s="27"/>
      <c r="HH244" s="27"/>
      <c r="HI244" s="27"/>
      <c r="HJ244" s="27"/>
      <c r="HK244" s="27"/>
      <c r="HL244" s="27"/>
      <c r="HM244" s="27"/>
      <c r="HN244" s="27"/>
      <c r="HO244" s="27"/>
      <c r="HP244" s="27"/>
      <c r="HQ244" s="27"/>
      <c r="HR244" s="27"/>
      <c r="HS244" s="27"/>
      <c r="HT244" s="27"/>
      <c r="HU244" s="27"/>
      <c r="HV244" s="27"/>
      <c r="HW244" s="27"/>
      <c r="HX244" s="27"/>
      <c r="HY244" s="27"/>
      <c r="HZ244" s="27"/>
      <c r="IA244" s="27"/>
      <c r="IB244" s="27"/>
      <c r="IC244" s="27"/>
      <c r="ID244" s="27"/>
      <c r="IE244" s="27"/>
      <c r="IF244" s="27"/>
      <c r="IG244" s="27"/>
      <c r="IH244" s="27"/>
      <c r="II244" s="27"/>
      <c r="IJ244" s="27"/>
      <c r="IK244" s="27"/>
      <c r="IL244" s="27"/>
      <c r="IM244" s="27"/>
      <c r="IN244" s="27"/>
      <c r="IO244" s="27"/>
      <c r="IP244" s="27"/>
      <c r="IQ244" s="27"/>
      <c r="IR244" s="27"/>
      <c r="IS244" s="27"/>
      <c r="IT244" s="27"/>
      <c r="IU244" s="27"/>
      <c r="IV244" s="27"/>
      <c r="IW244" s="27"/>
      <c r="IX244" s="27"/>
      <c r="IY244" s="27"/>
      <c r="IZ244" s="27"/>
      <c r="JA244" s="27"/>
      <c r="JB244" s="27"/>
      <c r="JC244" s="27"/>
      <c r="JD244" s="27"/>
      <c r="JE244" s="27"/>
      <c r="JF244" s="27"/>
      <c r="JG244" s="27"/>
      <c r="JH244" s="27"/>
      <c r="JI244" s="27"/>
      <c r="JJ244" s="27"/>
      <c r="JK244" s="27"/>
      <c r="JL244" s="27"/>
      <c r="JM244" s="27"/>
      <c r="JN244" s="27"/>
      <c r="JO244" s="27"/>
      <c r="JP244" s="27"/>
      <c r="JQ244" s="27"/>
      <c r="JR244" s="27"/>
      <c r="JS244" s="27"/>
      <c r="JT244" s="27"/>
      <c r="JU244" s="27"/>
      <c r="JV244" s="27"/>
      <c r="JW244" s="27"/>
      <c r="JX244" s="27"/>
      <c r="JY244" s="27"/>
      <c r="JZ244" s="27"/>
      <c r="KA244" s="27"/>
      <c r="KB244" s="27"/>
      <c r="KC244" s="27"/>
      <c r="KD244" s="27"/>
      <c r="KE244" s="27"/>
      <c r="KF244" s="27"/>
      <c r="KG244" s="27"/>
      <c r="KH244" s="27"/>
      <c r="KI244" s="27"/>
      <c r="KJ244" s="27"/>
      <c r="KK244" s="27"/>
      <c r="KL244" s="27"/>
      <c r="KM244" s="27"/>
      <c r="KN244" s="27"/>
      <c r="KO244" s="27"/>
      <c r="KP244" s="27"/>
      <c r="KQ244" s="27"/>
      <c r="KR244" s="27"/>
      <c r="KS244" s="27"/>
      <c r="KT244" s="27"/>
      <c r="KU244" s="27"/>
      <c r="KV244" s="27"/>
      <c r="KW244" s="27"/>
      <c r="KX244" s="27"/>
      <c r="KY244" s="27"/>
      <c r="KZ244" s="27"/>
      <c r="LA244" s="27"/>
      <c r="LB244" s="27"/>
      <c r="LC244" s="27"/>
      <c r="LD244" s="27"/>
      <c r="LE244" s="27"/>
      <c r="LF244" s="27"/>
      <c r="LG244" s="27"/>
      <c r="LH244" s="27"/>
      <c r="LI244" s="27"/>
      <c r="LJ244" s="27"/>
      <c r="LK244" s="27"/>
      <c r="LL244" s="27"/>
      <c r="LM244" s="27"/>
      <c r="LN244" s="27"/>
      <c r="LO244" s="27"/>
      <c r="LP244" s="27"/>
      <c r="LQ244" s="27"/>
      <c r="LR244" s="27"/>
      <c r="LS244" s="27"/>
      <c r="LT244" s="27"/>
      <c r="LU244" s="27"/>
      <c r="LV244" s="27"/>
      <c r="LW244" s="27"/>
      <c r="LX244" s="27"/>
      <c r="LY244" s="27"/>
      <c r="LZ244" s="27"/>
      <c r="MA244" s="27"/>
      <c r="MB244" s="27"/>
      <c r="MC244" s="27"/>
      <c r="MD244" s="27"/>
      <c r="ME244" s="27"/>
      <c r="MF244" s="27"/>
      <c r="MG244" s="27"/>
      <c r="MH244" s="27"/>
      <c r="MI244" s="27"/>
      <c r="MJ244" s="27"/>
      <c r="MK244" s="27"/>
      <c r="ML244" s="27"/>
      <c r="MM244" s="27"/>
      <c r="MN244" s="27"/>
      <c r="MO244" s="27"/>
      <c r="MP244" s="27"/>
      <c r="MQ244" s="27"/>
      <c r="MR244" s="27"/>
      <c r="MS244" s="27"/>
      <c r="MT244" s="27"/>
      <c r="MU244" s="27"/>
      <c r="MV244" s="27"/>
      <c r="MW244" s="27"/>
      <c r="MX244" s="27"/>
      <c r="MY244" s="27"/>
      <c r="MZ244" s="27"/>
      <c r="NA244" s="27"/>
      <c r="NB244" s="27"/>
      <c r="NC244" s="27"/>
      <c r="ND244" s="27"/>
      <c r="NE244" s="27"/>
      <c r="NF244" s="27"/>
      <c r="NG244" s="27"/>
      <c r="NH244" s="27"/>
      <c r="NI244" s="27"/>
      <c r="NJ244" s="27"/>
      <c r="NK244" s="27"/>
      <c r="NL244" s="27"/>
      <c r="NM244" s="27"/>
      <c r="NN244" s="27"/>
      <c r="NO244" s="27"/>
      <c r="NP244" s="27"/>
      <c r="NQ244" s="27"/>
      <c r="NR244" s="27"/>
      <c r="NS244" s="27"/>
      <c r="NT244" s="27"/>
      <c r="NU244" s="27"/>
      <c r="NV244" s="27"/>
      <c r="NW244" s="27"/>
      <c r="NX244" s="27"/>
      <c r="NY244" s="27"/>
      <c r="NZ244" s="27"/>
      <c r="OA244" s="27"/>
      <c r="OB244" s="27"/>
      <c r="OC244" s="27"/>
      <c r="OD244" s="27"/>
      <c r="OE244" s="27"/>
      <c r="OF244" s="27"/>
      <c r="OG244" s="27"/>
      <c r="OH244" s="27"/>
      <c r="OI244" s="27"/>
      <c r="OJ244" s="27"/>
      <c r="OK244" s="27"/>
      <c r="OL244" s="27"/>
      <c r="OM244" s="27"/>
      <c r="ON244" s="27"/>
      <c r="OO244" s="27"/>
      <c r="OP244" s="27"/>
      <c r="OQ244" s="27"/>
      <c r="OR244" s="27"/>
      <c r="OS244" s="27"/>
      <c r="OT244" s="27"/>
      <c r="OU244" s="27"/>
      <c r="OV244" s="27"/>
      <c r="OW244" s="27"/>
      <c r="OX244" s="27"/>
      <c r="OY244" s="27"/>
      <c r="OZ244" s="27"/>
      <c r="PA244" s="27"/>
      <c r="PB244" s="27"/>
      <c r="PC244" s="27"/>
      <c r="PD244" s="27"/>
      <c r="PE244" s="27"/>
      <c r="PF244" s="27"/>
      <c r="PG244" s="27"/>
      <c r="PH244" s="27"/>
      <c r="PI244" s="27"/>
      <c r="PJ244" s="27"/>
      <c r="PK244" s="27"/>
      <c r="PL244" s="27"/>
      <c r="PM244" s="27"/>
      <c r="PN244" s="27"/>
      <c r="PO244" s="27"/>
      <c r="PP244" s="27"/>
      <c r="PQ244" s="27"/>
      <c r="PR244" s="27"/>
      <c r="PS244" s="27"/>
      <c r="PT244" s="27"/>
      <c r="PU244" s="27"/>
      <c r="PV244" s="27"/>
      <c r="PW244" s="27"/>
      <c r="PX244" s="27"/>
      <c r="PY244" s="27"/>
      <c r="PZ244" s="27"/>
      <c r="QA244" s="27"/>
      <c r="QB244" s="27"/>
      <c r="QC244" s="27"/>
      <c r="QD244" s="27"/>
      <c r="QE244" s="27"/>
      <c r="QF244" s="27"/>
      <c r="QG244" s="27"/>
      <c r="QH244" s="27"/>
      <c r="QI244" s="27"/>
      <c r="QJ244" s="27"/>
      <c r="QK244" s="27"/>
      <c r="QL244" s="27"/>
      <c r="QM244" s="27"/>
      <c r="QN244" s="27"/>
      <c r="QO244" s="27"/>
      <c r="QP244" s="27"/>
      <c r="QQ244" s="27"/>
      <c r="QR244" s="27"/>
      <c r="QS244" s="27"/>
      <c r="QT244" s="27"/>
      <c r="QU244" s="27"/>
      <c r="QV244" s="27"/>
      <c r="QW244" s="27"/>
      <c r="QX244" s="27"/>
      <c r="QY244" s="27"/>
      <c r="QZ244" s="27"/>
      <c r="RA244" s="27"/>
      <c r="RB244" s="27"/>
      <c r="RC244" s="27"/>
      <c r="RD244" s="27"/>
      <c r="RE244" s="27"/>
      <c r="RF244" s="27"/>
      <c r="RG244" s="27"/>
      <c r="RH244" s="27"/>
      <c r="RI244" s="27"/>
      <c r="RJ244" s="27"/>
      <c r="RK244" s="27"/>
      <c r="RL244" s="27"/>
      <c r="RM244" s="27"/>
      <c r="RN244" s="27"/>
      <c r="RO244" s="27"/>
      <c r="RP244" s="27"/>
      <c r="RQ244" s="27"/>
      <c r="RR244" s="27"/>
      <c r="RS244" s="27"/>
      <c r="RT244" s="27"/>
      <c r="RU244" s="27"/>
      <c r="RV244" s="27"/>
      <c r="RW244" s="27"/>
      <c r="RX244" s="27"/>
      <c r="RY244" s="27"/>
      <c r="RZ244" s="27"/>
      <c r="SA244" s="27"/>
      <c r="SB244" s="27"/>
      <c r="SC244" s="27"/>
      <c r="SD244" s="27"/>
      <c r="SE244" s="27"/>
      <c r="SF244" s="27"/>
      <c r="SG244" s="27"/>
      <c r="SH244" s="27"/>
      <c r="SI244" s="27"/>
      <c r="SJ244" s="27"/>
      <c r="SK244" s="27"/>
      <c r="SL244" s="27"/>
      <c r="SM244" s="27"/>
      <c r="SN244" s="27"/>
      <c r="SO244" s="27"/>
      <c r="SP244" s="27"/>
      <c r="SQ244" s="27"/>
      <c r="SR244" s="27"/>
      <c r="SS244" s="27"/>
      <c r="ST244" s="27"/>
      <c r="SU244" s="27"/>
      <c r="SV244" s="27"/>
      <c r="SW244" s="27"/>
      <c r="SX244" s="27"/>
      <c r="SY244" s="27"/>
      <c r="SZ244" s="27"/>
      <c r="TA244" s="27"/>
      <c r="TB244" s="27"/>
      <c r="TC244" s="27"/>
      <c r="TD244" s="27"/>
      <c r="TE244" s="27"/>
      <c r="TF244" s="27"/>
      <c r="TG244" s="27"/>
      <c r="TH244" s="27"/>
      <c r="TI244" s="27"/>
      <c r="TJ244" s="27"/>
      <c r="TK244" s="27"/>
      <c r="TL244" s="27"/>
      <c r="TM244" s="27"/>
      <c r="TN244" s="27"/>
      <c r="TO244" s="27"/>
      <c r="TP244" s="27"/>
      <c r="TQ244" s="27"/>
      <c r="TR244" s="27"/>
      <c r="TS244" s="27"/>
      <c r="TT244" s="27"/>
      <c r="TU244" s="27"/>
      <c r="TV244" s="27"/>
      <c r="TW244" s="27"/>
      <c r="TX244" s="27"/>
      <c r="TY244" s="27"/>
      <c r="TZ244" s="27"/>
      <c r="UA244" s="27"/>
      <c r="UB244" s="27"/>
      <c r="UC244" s="27"/>
      <c r="UD244" s="27"/>
      <c r="UE244" s="27"/>
      <c r="UF244" s="27"/>
      <c r="UG244" s="27"/>
      <c r="UH244" s="27"/>
      <c r="UI244" s="27"/>
      <c r="UJ244" s="27"/>
      <c r="UK244" s="27"/>
      <c r="UL244" s="27"/>
      <c r="UM244" s="27"/>
      <c r="UN244" s="27"/>
      <c r="UO244" s="27"/>
      <c r="UP244" s="27"/>
      <c r="UQ244" s="27"/>
      <c r="UR244" s="27"/>
      <c r="US244" s="27"/>
      <c r="UT244" s="27"/>
      <c r="UU244" s="27"/>
      <c r="UV244" s="27"/>
      <c r="UW244" s="27"/>
      <c r="UX244" s="27"/>
      <c r="UY244" s="27"/>
      <c r="UZ244" s="27"/>
      <c r="VA244" s="27"/>
      <c r="VB244" s="27"/>
      <c r="VC244" s="27"/>
      <c r="VD244" s="27"/>
      <c r="VE244" s="27"/>
      <c r="VF244" s="27"/>
      <c r="VG244" s="27"/>
      <c r="VH244" s="27"/>
      <c r="VI244" s="27"/>
      <c r="VJ244" s="27"/>
      <c r="VK244" s="27"/>
      <c r="VL244" s="27"/>
      <c r="VM244" s="27"/>
      <c r="VN244" s="27"/>
      <c r="VO244" s="27"/>
      <c r="VP244" s="27"/>
      <c r="VQ244" s="27"/>
      <c r="VR244" s="27"/>
      <c r="VS244" s="27"/>
      <c r="VT244" s="27"/>
      <c r="VU244" s="27"/>
      <c r="VV244" s="27"/>
      <c r="VW244" s="27"/>
      <c r="VX244" s="27"/>
      <c r="VY244" s="27"/>
      <c r="VZ244" s="27"/>
      <c r="WA244" s="27"/>
      <c r="WB244" s="27"/>
      <c r="WC244" s="27"/>
      <c r="WD244" s="27"/>
      <c r="WE244" s="27"/>
      <c r="WF244" s="27"/>
      <c r="WG244" s="27"/>
      <c r="WH244" s="27"/>
      <c r="WI244" s="27"/>
      <c r="WJ244" s="27"/>
      <c r="WK244" s="27"/>
      <c r="WL244" s="27"/>
      <c r="WM244" s="27"/>
      <c r="WN244" s="27"/>
      <c r="WO244" s="27"/>
      <c r="WP244" s="27"/>
      <c r="WQ244" s="27"/>
      <c r="WR244" s="27"/>
      <c r="WS244" s="27"/>
      <c r="WT244" s="27"/>
      <c r="WU244" s="27"/>
      <c r="WV244" s="27"/>
      <c r="WW244" s="27"/>
      <c r="WX244" s="27"/>
      <c r="WY244" s="27"/>
      <c r="WZ244" s="27"/>
      <c r="XA244" s="27"/>
      <c r="XB244" s="27"/>
      <c r="XC244" s="27"/>
      <c r="XD244" s="27"/>
      <c r="XE244" s="27"/>
      <c r="XF244" s="27"/>
      <c r="XG244" s="27"/>
      <c r="XH244" s="27"/>
      <c r="XI244" s="27"/>
      <c r="XJ244" s="27"/>
      <c r="XK244" s="27"/>
      <c r="XL244" s="27"/>
      <c r="XM244" s="27"/>
      <c r="XN244" s="27"/>
      <c r="XO244" s="27"/>
      <c r="XP244" s="27"/>
      <c r="XQ244" s="27"/>
      <c r="XR244" s="27"/>
      <c r="XS244" s="27"/>
      <c r="XT244" s="27"/>
      <c r="XU244" s="27"/>
      <c r="XV244" s="27"/>
      <c r="XW244" s="27"/>
      <c r="XX244" s="27"/>
      <c r="XY244" s="27"/>
      <c r="XZ244" s="27"/>
      <c r="YA244" s="27"/>
      <c r="YB244" s="27"/>
      <c r="YC244" s="27"/>
      <c r="YD244" s="27"/>
      <c r="YE244" s="27"/>
      <c r="YF244" s="27"/>
      <c r="YG244" s="27"/>
      <c r="YH244" s="27"/>
      <c r="YI244" s="27"/>
      <c r="YJ244" s="27"/>
      <c r="YK244" s="27"/>
      <c r="YL244" s="27"/>
      <c r="YM244" s="27"/>
      <c r="YN244" s="27"/>
      <c r="YO244" s="27"/>
      <c r="YP244" s="27"/>
      <c r="YQ244" s="27"/>
      <c r="YR244" s="27"/>
      <c r="YS244" s="27"/>
      <c r="YT244" s="27"/>
      <c r="YU244" s="27"/>
      <c r="YV244" s="27"/>
      <c r="YW244" s="27"/>
      <c r="YX244" s="27"/>
      <c r="YY244" s="27"/>
      <c r="YZ244" s="27"/>
      <c r="ZA244" s="27"/>
      <c r="ZB244" s="27"/>
      <c r="ZC244" s="27"/>
      <c r="ZD244" s="27"/>
      <c r="ZE244" s="27"/>
      <c r="ZF244" s="27"/>
      <c r="ZG244" s="27"/>
      <c r="ZH244" s="27"/>
      <c r="ZI244" s="27"/>
      <c r="ZJ244" s="27"/>
      <c r="ZK244" s="27"/>
      <c r="ZL244" s="27"/>
      <c r="ZM244" s="27"/>
      <c r="ZN244" s="27"/>
      <c r="ZO244" s="27"/>
      <c r="ZP244" s="27"/>
      <c r="ZQ244" s="27"/>
      <c r="ZR244" s="27"/>
      <c r="ZS244" s="27"/>
      <c r="ZT244" s="27"/>
      <c r="ZU244" s="27"/>
      <c r="ZV244" s="27"/>
      <c r="ZW244" s="27"/>
      <c r="ZX244" s="27"/>
      <c r="ZY244" s="27"/>
      <c r="ZZ244" s="27"/>
      <c r="AAA244" s="27"/>
      <c r="AAB244" s="27"/>
      <c r="AAC244" s="27"/>
      <c r="AAD244" s="27"/>
      <c r="AAE244" s="27"/>
      <c r="AAF244" s="27"/>
      <c r="AAG244" s="27"/>
      <c r="AAH244" s="27"/>
      <c r="AAI244" s="27"/>
      <c r="AAJ244" s="27"/>
      <c r="AAK244" s="27"/>
      <c r="AAL244" s="27"/>
      <c r="AAM244" s="27"/>
      <c r="AAN244" s="27"/>
      <c r="AAO244" s="27"/>
      <c r="AAP244" s="27"/>
      <c r="AAQ244" s="27"/>
      <c r="AAR244" s="27"/>
      <c r="AAS244" s="27"/>
      <c r="AAT244" s="27"/>
      <c r="AAU244" s="27"/>
      <c r="AAV244" s="27"/>
      <c r="AAW244" s="27"/>
      <c r="AAX244" s="27"/>
      <c r="AAY244" s="27"/>
      <c r="AAZ244" s="27"/>
      <c r="ABA244" s="27"/>
      <c r="ABB244" s="27"/>
      <c r="ABC244" s="27"/>
      <c r="ABD244" s="27"/>
      <c r="ABE244" s="27"/>
      <c r="ABF244" s="27"/>
      <c r="ABG244" s="27"/>
      <c r="ABH244" s="27"/>
      <c r="ABI244" s="27"/>
      <c r="ABJ244" s="27"/>
      <c r="ABK244" s="27"/>
      <c r="ABL244" s="27"/>
      <c r="ABM244" s="27"/>
      <c r="ABN244" s="27"/>
      <c r="ABO244" s="27"/>
      <c r="ABP244" s="27"/>
      <c r="ABQ244" s="27"/>
      <c r="ABR244" s="27"/>
      <c r="ABS244" s="27"/>
      <c r="ABT244" s="27"/>
      <c r="ABU244" s="27"/>
      <c r="ABV244" s="27"/>
      <c r="ABW244" s="27"/>
      <c r="ABX244" s="27"/>
      <c r="ABY244" s="27"/>
      <c r="ABZ244" s="27"/>
      <c r="ACA244" s="27"/>
      <c r="ACB244" s="27"/>
      <c r="ACC244" s="27"/>
      <c r="ACD244" s="27"/>
      <c r="ACE244" s="27"/>
      <c r="ACF244" s="27"/>
      <c r="ACG244" s="27"/>
      <c r="ACH244" s="27"/>
      <c r="ACI244" s="27"/>
      <c r="ACJ244" s="27"/>
      <c r="ACK244" s="27"/>
      <c r="ACL244" s="27"/>
      <c r="ACM244" s="27"/>
      <c r="ACN244" s="27"/>
      <c r="ACO244" s="27"/>
      <c r="ACP244" s="27"/>
      <c r="ACQ244" s="27"/>
      <c r="ACR244" s="27"/>
      <c r="ACS244" s="27"/>
      <c r="ACT244" s="27"/>
      <c r="ACU244" s="27"/>
      <c r="ACV244" s="27"/>
      <c r="ACW244" s="27"/>
      <c r="ACX244" s="27"/>
      <c r="ACY244" s="27"/>
      <c r="ACZ244" s="27"/>
      <c r="ADA244" s="27"/>
      <c r="ADB244" s="27"/>
      <c r="ADC244" s="27"/>
      <c r="ADD244" s="27"/>
      <c r="ADE244" s="27"/>
      <c r="ADF244" s="27"/>
      <c r="ADG244" s="27"/>
      <c r="ADH244" s="27"/>
      <c r="ADI244" s="27"/>
      <c r="ADJ244" s="27"/>
      <c r="ADK244" s="27"/>
      <c r="ADL244" s="27"/>
      <c r="ADM244" s="27"/>
      <c r="ADN244" s="27"/>
      <c r="ADO244" s="27"/>
      <c r="ADP244" s="27"/>
      <c r="ADQ244" s="27"/>
      <c r="ADR244" s="27"/>
      <c r="ADS244" s="27"/>
      <c r="ADT244" s="27"/>
      <c r="ADU244" s="27"/>
      <c r="ADV244" s="27"/>
      <c r="ADW244" s="27"/>
      <c r="ADX244" s="27"/>
      <c r="ADY244" s="27"/>
      <c r="ADZ244" s="27"/>
      <c r="AEA244" s="27"/>
      <c r="AEB244" s="27"/>
      <c r="AEC244" s="27"/>
      <c r="AED244" s="27"/>
      <c r="AEE244" s="27"/>
      <c r="AEF244" s="27"/>
      <c r="AEG244" s="27"/>
      <c r="AEH244" s="27"/>
      <c r="AEI244" s="27"/>
      <c r="AEJ244" s="27"/>
      <c r="AEK244" s="27"/>
      <c r="AEL244" s="27"/>
      <c r="AEM244" s="27"/>
      <c r="AEN244" s="27"/>
      <c r="AEO244" s="27"/>
      <c r="AEP244" s="27"/>
      <c r="AEQ244" s="27"/>
      <c r="AER244" s="27"/>
      <c r="AES244" s="27"/>
      <c r="AET244" s="27"/>
      <c r="AEU244" s="27"/>
      <c r="AEV244" s="27"/>
      <c r="AEW244" s="27"/>
      <c r="AEX244" s="27"/>
      <c r="AEY244" s="27"/>
      <c r="AEZ244" s="27"/>
      <c r="AFA244" s="27"/>
      <c r="AFB244" s="27"/>
      <c r="AFC244" s="27"/>
      <c r="AFD244" s="27"/>
      <c r="AFE244" s="27"/>
      <c r="AFF244" s="27"/>
      <c r="AFG244" s="27"/>
      <c r="AFH244" s="27"/>
      <c r="AFI244" s="27"/>
      <c r="AFJ244" s="27"/>
      <c r="AFK244" s="27"/>
      <c r="AFL244" s="27"/>
      <c r="AFM244" s="27"/>
      <c r="AFN244" s="27"/>
      <c r="AFO244" s="27"/>
      <c r="AFP244" s="27"/>
      <c r="AFQ244" s="27"/>
      <c r="AFR244" s="27"/>
      <c r="AFS244" s="27"/>
      <c r="AFT244" s="27"/>
      <c r="AFU244" s="27"/>
      <c r="AFV244" s="27"/>
      <c r="AFW244" s="27"/>
      <c r="AFX244" s="27"/>
      <c r="AFY244" s="27"/>
      <c r="AFZ244" s="27"/>
      <c r="AGA244" s="27"/>
      <c r="AGB244" s="27"/>
      <c r="AGC244" s="27"/>
      <c r="AGD244" s="27"/>
      <c r="AGE244" s="27"/>
      <c r="AGF244" s="27"/>
      <c r="AGG244" s="27"/>
      <c r="AGH244" s="27"/>
      <c r="AGI244" s="27"/>
      <c r="AGJ244" s="27"/>
      <c r="AGK244" s="27"/>
      <c r="AGL244" s="27"/>
      <c r="AGM244" s="27"/>
      <c r="AGN244" s="27"/>
      <c r="AGO244" s="27"/>
      <c r="AGP244" s="27"/>
      <c r="AGQ244" s="27"/>
      <c r="AGR244" s="27"/>
      <c r="AGS244" s="27"/>
      <c r="AGT244" s="27"/>
      <c r="AGU244" s="27"/>
      <c r="AGV244" s="27"/>
      <c r="AGW244" s="27"/>
      <c r="AGX244" s="27"/>
      <c r="AGY244" s="27"/>
      <c r="AGZ244" s="27"/>
      <c r="AHA244" s="27"/>
      <c r="AHB244" s="27"/>
      <c r="AHC244" s="27"/>
      <c r="AHD244" s="27"/>
      <c r="AHE244" s="27"/>
      <c r="AHF244" s="27"/>
      <c r="AHG244" s="27"/>
      <c r="AHH244" s="27"/>
      <c r="AHI244" s="27"/>
      <c r="AHJ244" s="27"/>
      <c r="AHK244" s="27"/>
      <c r="AHL244" s="27"/>
      <c r="AHM244" s="27"/>
      <c r="AHN244" s="27"/>
      <c r="AHO244" s="27"/>
      <c r="AHP244" s="27"/>
      <c r="AHQ244" s="27"/>
      <c r="AHR244" s="27"/>
      <c r="AHS244" s="27"/>
      <c r="AHT244" s="27"/>
      <c r="AHU244" s="27"/>
      <c r="AHV244" s="27"/>
      <c r="AHW244" s="27"/>
      <c r="AHX244" s="27"/>
      <c r="AHY244" s="27"/>
      <c r="AHZ244" s="27"/>
      <c r="AIA244" s="27"/>
      <c r="AIB244" s="27"/>
      <c r="AIC244" s="27"/>
      <c r="AID244" s="27"/>
      <c r="AIE244" s="27"/>
      <c r="AIF244" s="27"/>
      <c r="AIG244" s="27"/>
      <c r="AIH244" s="27"/>
      <c r="AII244" s="27"/>
      <c r="AIJ244" s="27"/>
      <c r="AIK244" s="27"/>
      <c r="AIL244" s="27"/>
      <c r="AIM244" s="27"/>
      <c r="AIN244" s="27"/>
      <c r="AIO244" s="27"/>
      <c r="AIP244" s="27"/>
      <c r="AIQ244" s="27"/>
      <c r="AIR244" s="27"/>
      <c r="AIS244" s="27"/>
      <c r="AIT244" s="27"/>
      <c r="AIU244" s="27"/>
      <c r="AIV244" s="27"/>
      <c r="AIW244" s="27"/>
      <c r="AIX244" s="27"/>
      <c r="AIY244" s="27"/>
      <c r="AIZ244" s="27"/>
      <c r="AJA244" s="27"/>
      <c r="AJB244" s="27"/>
      <c r="AJC244" s="27"/>
      <c r="AJD244" s="27"/>
      <c r="AJE244" s="27"/>
      <c r="AJF244" s="27"/>
      <c r="AJG244" s="27"/>
      <c r="AJH244" s="27"/>
      <c r="AJI244" s="27"/>
      <c r="AJJ244" s="27"/>
      <c r="AJK244" s="27"/>
      <c r="AJL244" s="27"/>
      <c r="AJM244" s="27"/>
      <c r="AJN244" s="27"/>
      <c r="AJO244" s="27"/>
      <c r="AJP244" s="27"/>
      <c r="AJQ244" s="27"/>
      <c r="AJR244" s="27"/>
      <c r="AJS244" s="27"/>
      <c r="AJT244" s="27"/>
      <c r="AJU244" s="27"/>
      <c r="AJV244" s="27"/>
      <c r="AJW244" s="27"/>
      <c r="AJX244" s="27"/>
      <c r="AJY244" s="27"/>
      <c r="AJZ244" s="27"/>
      <c r="AKA244" s="27"/>
      <c r="AKB244" s="27"/>
      <c r="AKC244" s="27"/>
      <c r="AKD244" s="27"/>
      <c r="AKE244" s="27"/>
      <c r="AKF244" s="27"/>
      <c r="AKG244" s="27"/>
      <c r="AKH244" s="27"/>
      <c r="AKI244" s="27"/>
      <c r="AKJ244" s="27"/>
      <c r="AKK244" s="27"/>
      <c r="AKL244" s="27"/>
      <c r="AKM244" s="27"/>
      <c r="AKN244" s="27"/>
      <c r="AKO244" s="27"/>
      <c r="AKP244" s="27"/>
      <c r="AKQ244" s="27"/>
      <c r="AKR244" s="27"/>
      <c r="AKS244" s="27"/>
      <c r="AKT244" s="27"/>
      <c r="AKU244" s="27"/>
      <c r="AKV244" s="27"/>
      <c r="AKW244" s="27"/>
      <c r="AKX244" s="27"/>
      <c r="AKY244" s="27"/>
      <c r="AKZ244" s="27"/>
      <c r="ALA244" s="27"/>
      <c r="ALB244" s="27"/>
      <c r="ALC244" s="27"/>
      <c r="ALD244" s="27"/>
      <c r="ALE244" s="27"/>
      <c r="ALF244" s="27"/>
      <c r="ALG244" s="27"/>
      <c r="ALH244" s="27"/>
      <c r="ALI244" s="27"/>
      <c r="ALJ244" s="27"/>
      <c r="ALK244" s="27"/>
      <c r="ALL244" s="27"/>
      <c r="ALM244" s="27"/>
      <c r="ALN244" s="27"/>
      <c r="ALO244" s="27"/>
      <c r="ALP244" s="27"/>
      <c r="ALQ244" s="27"/>
      <c r="ALR244" s="27"/>
      <c r="ALS244" s="27"/>
      <c r="ALT244" s="27"/>
      <c r="ALU244" s="27"/>
      <c r="ALV244" s="27"/>
      <c r="ALW244" s="27"/>
      <c r="ALX244" s="27"/>
      <c r="ALY244" s="27"/>
      <c r="ALZ244" s="27"/>
      <c r="AMA244" s="27"/>
      <c r="AMB244" s="27"/>
      <c r="AMC244" s="27"/>
      <c r="AMD244" s="27"/>
      <c r="AME244" s="27"/>
      <c r="AMF244" s="27"/>
      <c r="AMG244" s="27"/>
      <c r="AMH244" s="27"/>
      <c r="AMI244" s="27"/>
      <c r="AMJ244" s="27"/>
      <c r="AMK244" s="27"/>
      <c r="AML244" s="27"/>
      <c r="AMM244" s="27"/>
      <c r="AMN244" s="27"/>
      <c r="AMO244" s="27"/>
      <c r="AMP244" s="27"/>
      <c r="AMQ244" s="27"/>
      <c r="AMR244" s="27"/>
      <c r="AMS244" s="27"/>
      <c r="AMT244" s="27"/>
      <c r="AMU244" s="27"/>
      <c r="AMV244" s="27"/>
      <c r="AMW244" s="27"/>
      <c r="AMX244" s="27"/>
      <c r="AMY244" s="27"/>
      <c r="AMZ244" s="27"/>
      <c r="ANA244" s="27"/>
      <c r="ANB244" s="27"/>
      <c r="ANC244" s="27"/>
      <c r="AND244" s="27"/>
      <c r="ANE244" s="27"/>
      <c r="ANF244" s="27"/>
      <c r="ANG244" s="27"/>
      <c r="ANH244" s="27"/>
      <c r="ANI244" s="27"/>
      <c r="ANJ244" s="27"/>
      <c r="ANK244" s="27"/>
      <c r="ANL244" s="27"/>
      <c r="ANM244" s="27"/>
      <c r="ANN244" s="27"/>
      <c r="ANO244" s="27"/>
      <c r="ANP244" s="27"/>
      <c r="ANQ244" s="27"/>
      <c r="ANR244" s="27"/>
      <c r="ANS244" s="27"/>
      <c r="ANT244" s="27"/>
      <c r="ANU244" s="27"/>
      <c r="ANV244" s="27"/>
      <c r="ANW244" s="27"/>
      <c r="ANX244" s="27"/>
      <c r="ANY244" s="27"/>
      <c r="ANZ244" s="27"/>
      <c r="AOA244" s="27"/>
      <c r="AOB244" s="27"/>
      <c r="AOC244" s="27"/>
      <c r="AOD244" s="27"/>
      <c r="AOE244" s="27"/>
      <c r="AOF244" s="27"/>
      <c r="AOG244" s="27"/>
      <c r="AOH244" s="27"/>
      <c r="AOI244" s="27"/>
      <c r="AOJ244" s="27"/>
      <c r="AOK244" s="27"/>
      <c r="AOL244" s="27"/>
      <c r="AOM244" s="27"/>
      <c r="AON244" s="27"/>
      <c r="AOO244" s="27"/>
      <c r="AOP244" s="27"/>
      <c r="AOQ244" s="27"/>
      <c r="AOR244" s="27"/>
      <c r="AOS244" s="27"/>
      <c r="AOT244" s="27"/>
      <c r="AOU244" s="27"/>
      <c r="AOV244" s="27"/>
      <c r="AOW244" s="27"/>
      <c r="AOX244" s="27"/>
      <c r="AOY244" s="27"/>
      <c r="AOZ244" s="27"/>
      <c r="APA244" s="27"/>
      <c r="APB244" s="27"/>
      <c r="APC244" s="27"/>
      <c r="APD244" s="27"/>
      <c r="APE244" s="27"/>
      <c r="APF244" s="27"/>
      <c r="APG244" s="27"/>
      <c r="APH244" s="27"/>
      <c r="API244" s="27"/>
      <c r="APJ244" s="27"/>
      <c r="APK244" s="27"/>
      <c r="APL244" s="27"/>
      <c r="APM244" s="27"/>
      <c r="APN244" s="27"/>
      <c r="APO244" s="27"/>
      <c r="APP244" s="27"/>
      <c r="APQ244" s="27"/>
      <c r="APR244" s="27"/>
      <c r="APS244" s="27"/>
      <c r="APT244" s="27"/>
      <c r="APU244" s="27"/>
      <c r="APV244" s="27"/>
      <c r="APW244" s="27"/>
      <c r="APX244" s="27"/>
      <c r="APY244" s="27"/>
      <c r="APZ244" s="27"/>
      <c r="AQA244" s="27"/>
      <c r="AQB244" s="27"/>
      <c r="AQC244" s="27"/>
      <c r="AQD244" s="27"/>
      <c r="AQE244" s="27"/>
      <c r="AQF244" s="27"/>
      <c r="AQG244" s="27"/>
      <c r="AQH244" s="27"/>
      <c r="AQI244" s="27"/>
      <c r="AQJ244" s="27"/>
      <c r="AQK244" s="27"/>
      <c r="AQL244" s="27"/>
      <c r="AQM244" s="27"/>
      <c r="AQN244" s="27"/>
      <c r="AQO244" s="27"/>
      <c r="AQP244" s="27"/>
      <c r="AQQ244" s="27"/>
      <c r="AQR244" s="27"/>
      <c r="AQS244" s="27"/>
      <c r="AQT244" s="27"/>
      <c r="AQU244" s="27"/>
      <c r="AQV244" s="27"/>
      <c r="AQW244" s="27"/>
      <c r="AQX244" s="27"/>
      <c r="AQY244" s="27"/>
      <c r="AQZ244" s="27"/>
      <c r="ARA244" s="27"/>
      <c r="ARB244" s="27"/>
      <c r="ARC244" s="27"/>
      <c r="ARD244" s="27"/>
      <c r="ARE244" s="27"/>
      <c r="ARF244" s="27"/>
      <c r="ARG244" s="27"/>
      <c r="ARH244" s="27"/>
      <c r="ARI244" s="27"/>
      <c r="ARJ244" s="27"/>
      <c r="ARK244" s="27"/>
      <c r="ARL244" s="27"/>
      <c r="ARM244" s="27"/>
      <c r="ARN244" s="27"/>
      <c r="ARO244" s="27"/>
      <c r="ARP244" s="27"/>
      <c r="ARQ244" s="27"/>
      <c r="ARR244" s="27"/>
      <c r="ARS244" s="27"/>
      <c r="ART244" s="27"/>
      <c r="ARU244" s="27"/>
      <c r="ARV244" s="27"/>
      <c r="ARW244" s="27"/>
      <c r="ARX244" s="27"/>
      <c r="ARY244" s="27"/>
      <c r="ARZ244" s="27"/>
      <c r="ASA244" s="27"/>
      <c r="ASB244" s="27"/>
      <c r="ASC244" s="27"/>
      <c r="ASD244" s="27"/>
      <c r="ASE244" s="27"/>
      <c r="ASF244" s="27"/>
      <c r="ASG244" s="27"/>
      <c r="ASH244" s="27"/>
      <c r="ASI244" s="27"/>
      <c r="ASJ244" s="27"/>
      <c r="ASK244" s="27"/>
      <c r="ASL244" s="27"/>
      <c r="ASM244" s="27"/>
      <c r="ASN244" s="27"/>
      <c r="ASO244" s="27"/>
      <c r="ASP244" s="27"/>
      <c r="ASQ244" s="27"/>
      <c r="ASR244" s="27"/>
      <c r="ASS244" s="27"/>
      <c r="AST244" s="27"/>
      <c r="ASU244" s="27"/>
      <c r="ASV244" s="27"/>
      <c r="ASW244" s="27"/>
      <c r="ASX244" s="27"/>
      <c r="ASY244" s="27"/>
      <c r="ASZ244" s="27"/>
      <c r="ATA244" s="27"/>
      <c r="ATB244" s="27"/>
      <c r="ATC244" s="27"/>
      <c r="ATD244" s="27"/>
      <c r="ATE244" s="27"/>
      <c r="ATF244" s="27"/>
      <c r="ATG244" s="27"/>
      <c r="ATH244" s="27"/>
      <c r="ATI244" s="27"/>
      <c r="ATJ244" s="27"/>
      <c r="ATK244" s="27"/>
      <c r="ATL244" s="27"/>
      <c r="ATM244" s="27"/>
      <c r="ATN244" s="27"/>
      <c r="ATO244" s="27"/>
      <c r="ATP244" s="27"/>
      <c r="ATQ244" s="27"/>
      <c r="ATR244" s="27"/>
      <c r="ATS244" s="27"/>
      <c r="ATT244" s="27"/>
      <c r="ATU244" s="27"/>
      <c r="ATV244" s="27"/>
      <c r="ATW244" s="27"/>
      <c r="ATX244" s="27"/>
      <c r="ATY244" s="27"/>
      <c r="ATZ244" s="27"/>
      <c r="AUA244" s="27"/>
      <c r="AUB244" s="27"/>
      <c r="AUC244" s="27"/>
      <c r="AUD244" s="27"/>
      <c r="AUE244" s="27"/>
      <c r="AUF244" s="27"/>
      <c r="AUG244" s="27"/>
      <c r="AUH244" s="27"/>
      <c r="AUI244" s="27"/>
      <c r="AUJ244" s="27"/>
      <c r="AUK244" s="27"/>
      <c r="AUL244" s="27"/>
      <c r="AUM244" s="27"/>
      <c r="AUN244" s="27"/>
      <c r="AUO244" s="27"/>
      <c r="AUP244" s="27"/>
      <c r="AUQ244" s="27"/>
      <c r="AUR244" s="27"/>
      <c r="AUS244" s="27"/>
      <c r="AUT244" s="27"/>
      <c r="AUU244" s="27"/>
      <c r="AUV244" s="27"/>
      <c r="AUW244" s="27"/>
      <c r="AUX244" s="27"/>
      <c r="AUY244" s="27"/>
      <c r="AUZ244" s="27"/>
      <c r="AVA244" s="27"/>
      <c r="AVB244" s="27"/>
      <c r="AVC244" s="27"/>
      <c r="AVD244" s="27"/>
      <c r="AVE244" s="27"/>
      <c r="AVF244" s="27"/>
      <c r="AVG244" s="27"/>
      <c r="AVH244" s="27"/>
      <c r="AVI244" s="27"/>
      <c r="AVJ244" s="27"/>
      <c r="AVK244" s="27"/>
      <c r="AVL244" s="27"/>
      <c r="AVM244" s="27"/>
      <c r="AVN244" s="27"/>
      <c r="AVO244" s="27"/>
      <c r="AVP244" s="27"/>
      <c r="AVQ244" s="27"/>
      <c r="AVR244" s="27"/>
      <c r="AVS244" s="27"/>
      <c r="AVT244" s="27"/>
      <c r="AVU244" s="27"/>
      <c r="AVV244" s="27"/>
      <c r="AVW244" s="27"/>
      <c r="AVX244" s="27"/>
      <c r="AVY244" s="27"/>
      <c r="AVZ244" s="27"/>
      <c r="AWA244" s="27"/>
      <c r="AWB244" s="27"/>
      <c r="AWC244" s="27"/>
      <c r="AWD244" s="27"/>
      <c r="AWE244" s="27"/>
      <c r="AWF244" s="27"/>
      <c r="AWG244" s="27"/>
      <c r="AWH244" s="27"/>
      <c r="AWI244" s="27"/>
      <c r="AWJ244" s="27"/>
      <c r="AWK244" s="27"/>
      <c r="AWL244" s="27"/>
      <c r="AWM244" s="27"/>
      <c r="AWN244" s="27"/>
      <c r="AWO244" s="27"/>
      <c r="AWP244" s="27"/>
      <c r="AWQ244" s="27"/>
      <c r="AWR244" s="27"/>
      <c r="AWS244" s="27"/>
      <c r="AWT244" s="27"/>
      <c r="AWU244" s="27"/>
      <c r="AWV244" s="27"/>
      <c r="AWW244" s="27"/>
      <c r="AWX244" s="27"/>
      <c r="AWY244" s="27"/>
      <c r="AWZ244" s="27"/>
      <c r="AXA244" s="27"/>
      <c r="AXB244" s="27"/>
      <c r="AXC244" s="27"/>
      <c r="AXD244" s="27"/>
      <c r="AXE244" s="27"/>
      <c r="AXF244" s="27"/>
      <c r="AXG244" s="27"/>
      <c r="AXH244" s="27"/>
      <c r="AXI244" s="27"/>
      <c r="AXJ244" s="27"/>
      <c r="AXK244" s="27"/>
      <c r="AXL244" s="27"/>
      <c r="AXM244" s="27"/>
      <c r="AXN244" s="27"/>
      <c r="AXO244" s="27"/>
      <c r="AXP244" s="27"/>
      <c r="AXQ244" s="27"/>
      <c r="AXR244" s="27"/>
      <c r="AXS244" s="27"/>
      <c r="AXT244" s="27"/>
      <c r="AXU244" s="27"/>
      <c r="AXV244" s="27"/>
      <c r="AXW244" s="27"/>
      <c r="AXX244" s="27"/>
      <c r="AXY244" s="27"/>
      <c r="AXZ244" s="27"/>
      <c r="AYA244" s="27"/>
      <c r="AYB244" s="27"/>
      <c r="AYC244" s="27"/>
      <c r="AYD244" s="27"/>
      <c r="AYE244" s="27"/>
      <c r="AYF244" s="27"/>
      <c r="AYG244" s="27"/>
      <c r="AYH244" s="27"/>
      <c r="AYI244" s="27"/>
      <c r="AYJ244" s="27"/>
      <c r="AYK244" s="27"/>
      <c r="AYL244" s="27"/>
      <c r="AYM244" s="27"/>
      <c r="AYN244" s="27"/>
      <c r="AYO244" s="27"/>
      <c r="AYP244" s="27"/>
      <c r="AYQ244" s="27"/>
      <c r="AYR244" s="27"/>
      <c r="AYS244" s="27"/>
      <c r="AYT244" s="27"/>
      <c r="AYU244" s="27"/>
      <c r="AYV244" s="27"/>
      <c r="AYW244" s="27"/>
      <c r="AYX244" s="27"/>
      <c r="AYY244" s="27"/>
      <c r="AYZ244" s="27"/>
      <c r="AZA244" s="27"/>
      <c r="AZB244" s="27"/>
      <c r="AZC244" s="27"/>
      <c r="AZD244" s="27"/>
      <c r="AZE244" s="27"/>
      <c r="AZF244" s="27"/>
      <c r="AZG244" s="27"/>
      <c r="AZH244" s="27"/>
      <c r="AZI244" s="27"/>
      <c r="AZJ244" s="27"/>
      <c r="AZK244" s="27"/>
      <c r="AZL244" s="27"/>
      <c r="AZM244" s="27"/>
      <c r="AZN244" s="27"/>
      <c r="AZO244" s="27"/>
      <c r="AZP244" s="27"/>
      <c r="AZQ244" s="27"/>
      <c r="AZR244" s="27"/>
      <c r="AZS244" s="27"/>
      <c r="AZT244" s="27"/>
      <c r="AZU244" s="27"/>
      <c r="AZV244" s="27"/>
      <c r="AZW244" s="27"/>
      <c r="AZX244" s="27"/>
      <c r="AZY244" s="27"/>
      <c r="AZZ244" s="27"/>
      <c r="BAA244" s="27"/>
      <c r="BAB244" s="27"/>
      <c r="BAC244" s="27"/>
      <c r="BAD244" s="27"/>
      <c r="BAE244" s="27"/>
      <c r="BAF244" s="27"/>
      <c r="BAG244" s="27"/>
      <c r="BAH244" s="27"/>
      <c r="BAI244" s="27"/>
      <c r="BAJ244" s="27"/>
      <c r="BAK244" s="27"/>
      <c r="BAL244" s="27"/>
      <c r="BAM244" s="27"/>
      <c r="BAN244" s="27"/>
      <c r="BAO244" s="27"/>
      <c r="BAP244" s="27"/>
      <c r="BAQ244" s="27"/>
      <c r="BAR244" s="27"/>
      <c r="BAS244" s="27"/>
      <c r="BAT244" s="27"/>
      <c r="BAU244" s="27"/>
      <c r="BAV244" s="27"/>
      <c r="BAW244" s="27"/>
      <c r="BAX244" s="27"/>
      <c r="BAY244" s="27"/>
      <c r="BAZ244" s="27"/>
      <c r="BBA244" s="27"/>
      <c r="BBB244" s="27"/>
      <c r="BBC244" s="27"/>
      <c r="BBD244" s="27"/>
      <c r="BBE244" s="27"/>
      <c r="BBF244" s="27"/>
      <c r="BBG244" s="27"/>
      <c r="BBH244" s="27"/>
      <c r="BBI244" s="27"/>
      <c r="BBJ244" s="27"/>
      <c r="BBK244" s="27"/>
      <c r="BBL244" s="27"/>
      <c r="BBM244" s="27"/>
      <c r="BBN244" s="27"/>
      <c r="BBO244" s="27"/>
      <c r="BBP244" s="27"/>
      <c r="BBQ244" s="27"/>
      <c r="BBR244" s="27"/>
      <c r="BBS244" s="27"/>
      <c r="BBT244" s="27"/>
      <c r="BBU244" s="27"/>
      <c r="BBV244" s="27"/>
      <c r="BBW244" s="27"/>
      <c r="BBX244" s="27"/>
      <c r="BBY244" s="27"/>
      <c r="BBZ244" s="27"/>
      <c r="BCA244" s="27"/>
      <c r="BCB244" s="27"/>
      <c r="BCC244" s="27"/>
      <c r="BCD244" s="27"/>
      <c r="BCE244" s="27"/>
      <c r="BCF244" s="27"/>
      <c r="BCG244" s="27"/>
      <c r="BCH244" s="27"/>
      <c r="BCI244" s="27"/>
      <c r="BCJ244" s="27"/>
      <c r="BCK244" s="27"/>
      <c r="BCL244" s="27"/>
      <c r="BCM244" s="27"/>
      <c r="BCN244" s="27"/>
      <c r="BCO244" s="27"/>
      <c r="BCP244" s="27"/>
      <c r="BCQ244" s="27"/>
      <c r="BCR244" s="27"/>
      <c r="BCS244" s="27"/>
      <c r="BCT244" s="27"/>
      <c r="BCU244" s="27"/>
      <c r="BCV244" s="27"/>
      <c r="BCW244" s="27"/>
      <c r="BCX244" s="27"/>
      <c r="BCY244" s="27"/>
      <c r="BCZ244" s="27"/>
      <c r="BDA244" s="27"/>
      <c r="BDB244" s="27"/>
      <c r="BDC244" s="27"/>
      <c r="BDD244" s="27"/>
      <c r="BDE244" s="27"/>
      <c r="BDF244" s="27"/>
      <c r="BDG244" s="27"/>
      <c r="BDH244" s="27"/>
      <c r="BDI244" s="27"/>
      <c r="BDJ244" s="27"/>
      <c r="BDK244" s="27"/>
      <c r="BDL244" s="27"/>
      <c r="BDM244" s="27"/>
      <c r="BDN244" s="27"/>
      <c r="BDO244" s="27"/>
      <c r="BDP244" s="27"/>
      <c r="BDQ244" s="27"/>
      <c r="BDR244" s="27"/>
      <c r="BDS244" s="27"/>
      <c r="BDT244" s="27"/>
      <c r="BDU244" s="27"/>
      <c r="BDV244" s="27"/>
      <c r="BDW244" s="27"/>
      <c r="BDX244" s="27"/>
      <c r="BDY244" s="27"/>
      <c r="BDZ244" s="27"/>
      <c r="BEA244" s="27"/>
      <c r="BEB244" s="27"/>
      <c r="BEC244" s="27"/>
      <c r="BED244" s="27"/>
      <c r="BEE244" s="27"/>
      <c r="BEF244" s="27"/>
      <c r="BEG244" s="27"/>
      <c r="BEH244" s="27"/>
      <c r="BEI244" s="27"/>
      <c r="BEJ244" s="27"/>
      <c r="BEK244" s="27"/>
      <c r="BEL244" s="27"/>
      <c r="BEM244" s="27"/>
      <c r="BEN244" s="27"/>
      <c r="BEO244" s="27"/>
      <c r="BEP244" s="27"/>
      <c r="BEQ244" s="27"/>
      <c r="BER244" s="27"/>
      <c r="BES244" s="27"/>
      <c r="BET244" s="27"/>
      <c r="BEU244" s="27"/>
      <c r="BEV244" s="27"/>
      <c r="BEW244" s="27"/>
      <c r="BEX244" s="27"/>
      <c r="BEY244" s="27"/>
      <c r="BEZ244" s="27"/>
      <c r="BFA244" s="27"/>
      <c r="BFB244" s="27"/>
      <c r="BFC244" s="27"/>
      <c r="BFD244" s="27"/>
      <c r="BFE244" s="27"/>
      <c r="BFF244" s="27"/>
      <c r="BFG244" s="27"/>
      <c r="BFH244" s="27"/>
      <c r="BFI244" s="27"/>
      <c r="BFJ244" s="27"/>
      <c r="BFK244" s="27"/>
      <c r="BFL244" s="27"/>
      <c r="BFM244" s="27"/>
      <c r="BFN244" s="27"/>
      <c r="BFO244" s="27"/>
      <c r="BFP244" s="27"/>
      <c r="BFQ244" s="27"/>
      <c r="BFR244" s="27"/>
      <c r="BFS244" s="27"/>
      <c r="BFT244" s="27"/>
      <c r="BFU244" s="27"/>
      <c r="BFV244" s="27"/>
      <c r="BFW244" s="27"/>
      <c r="BFX244" s="27"/>
      <c r="BFY244" s="27"/>
      <c r="BFZ244" s="27"/>
      <c r="BGA244" s="27"/>
      <c r="BGB244" s="27"/>
      <c r="BGC244" s="27"/>
      <c r="BGD244" s="27"/>
      <c r="BGE244" s="27"/>
      <c r="BGF244" s="27"/>
      <c r="BGG244" s="27"/>
      <c r="BGH244" s="27"/>
      <c r="BGI244" s="27"/>
      <c r="BGJ244" s="27"/>
      <c r="BGK244" s="27"/>
      <c r="BGL244" s="27"/>
      <c r="BGM244" s="27"/>
      <c r="BGN244" s="27"/>
      <c r="BGO244" s="27"/>
      <c r="BGP244" s="27"/>
      <c r="BGQ244" s="27"/>
      <c r="BGR244" s="27"/>
      <c r="BGS244" s="27"/>
      <c r="BGT244" s="27"/>
      <c r="BGU244" s="27"/>
      <c r="BGV244" s="27"/>
      <c r="BGW244" s="27"/>
      <c r="BGX244" s="27"/>
      <c r="BGY244" s="27"/>
      <c r="BGZ244" s="27"/>
      <c r="BHA244" s="27"/>
      <c r="BHB244" s="27"/>
      <c r="BHC244" s="27"/>
      <c r="BHD244" s="27"/>
      <c r="BHE244" s="27"/>
      <c r="BHF244" s="27"/>
      <c r="BHG244" s="27"/>
      <c r="BHH244" s="27"/>
      <c r="BHI244" s="27"/>
      <c r="BHJ244" s="27"/>
      <c r="BHK244" s="27"/>
      <c r="BHL244" s="27"/>
      <c r="BHM244" s="27"/>
      <c r="BHN244" s="27"/>
      <c r="BHO244" s="27"/>
      <c r="BHP244" s="27"/>
      <c r="BHQ244" s="27"/>
      <c r="BHR244" s="27"/>
      <c r="BHS244" s="27"/>
      <c r="BHT244" s="27"/>
      <c r="BHU244" s="27"/>
      <c r="BHV244" s="27"/>
      <c r="BHW244" s="27"/>
      <c r="BHX244" s="27"/>
      <c r="BHY244" s="27"/>
      <c r="BHZ244" s="27"/>
      <c r="BIA244" s="27"/>
      <c r="BIB244" s="27"/>
      <c r="BIC244" s="27"/>
      <c r="BID244" s="27"/>
      <c r="BIE244" s="27"/>
      <c r="BIF244" s="27"/>
      <c r="BIG244" s="27"/>
      <c r="BIH244" s="27"/>
      <c r="BII244" s="27"/>
      <c r="BIJ244" s="27"/>
      <c r="BIK244" s="27"/>
      <c r="BIL244" s="27"/>
      <c r="BIM244" s="27"/>
      <c r="BIN244" s="27"/>
      <c r="BIO244" s="27"/>
      <c r="BIP244" s="27"/>
      <c r="BIQ244" s="27"/>
      <c r="BIR244" s="27"/>
      <c r="BIS244" s="27"/>
      <c r="BIT244" s="27"/>
      <c r="BIU244" s="27"/>
      <c r="BIV244" s="27"/>
      <c r="BIW244" s="27"/>
      <c r="BIX244" s="27"/>
      <c r="BIY244" s="27"/>
      <c r="BIZ244" s="27"/>
      <c r="BJA244" s="27"/>
      <c r="BJB244" s="27"/>
      <c r="BJC244" s="27"/>
      <c r="BJD244" s="27"/>
      <c r="BJE244" s="27"/>
      <c r="BJF244" s="27"/>
      <c r="BJG244" s="27"/>
      <c r="BJH244" s="27"/>
      <c r="BJI244" s="27"/>
      <c r="BJJ244" s="27"/>
      <c r="BJK244" s="27"/>
      <c r="BJL244" s="27"/>
      <c r="BJM244" s="27"/>
      <c r="BJN244" s="27"/>
      <c r="BJO244" s="27"/>
      <c r="BJP244" s="27"/>
      <c r="BJQ244" s="27"/>
      <c r="BJR244" s="27"/>
      <c r="BJS244" s="27"/>
      <c r="BJT244" s="27"/>
      <c r="BJU244" s="27"/>
      <c r="BJV244" s="27"/>
      <c r="BJW244" s="27"/>
      <c r="BJX244" s="27"/>
      <c r="BJY244" s="27"/>
      <c r="BJZ244" s="27"/>
      <c r="BKA244" s="27"/>
      <c r="BKB244" s="27"/>
      <c r="BKC244" s="27"/>
      <c r="BKD244" s="27"/>
      <c r="BKE244" s="27"/>
      <c r="BKF244" s="27"/>
      <c r="BKG244" s="27"/>
      <c r="BKH244" s="27"/>
      <c r="BKI244" s="27"/>
      <c r="BKJ244" s="27"/>
      <c r="BKK244" s="27"/>
      <c r="BKL244" s="27"/>
      <c r="BKM244" s="27"/>
      <c r="BKN244" s="27"/>
      <c r="BKO244" s="27"/>
      <c r="BKP244" s="27"/>
      <c r="BKQ244" s="27"/>
      <c r="BKR244" s="27"/>
      <c r="BKS244" s="27"/>
      <c r="BKT244" s="27"/>
      <c r="BKU244" s="27"/>
      <c r="BKV244" s="27"/>
      <c r="BKW244" s="27"/>
      <c r="BKX244" s="27"/>
      <c r="BKY244" s="27"/>
      <c r="BKZ244" s="27"/>
      <c r="BLA244" s="27"/>
      <c r="BLB244" s="27"/>
      <c r="BLC244" s="27"/>
      <c r="BLD244" s="27"/>
      <c r="BLE244" s="27"/>
      <c r="BLF244" s="27"/>
      <c r="BLG244" s="27"/>
      <c r="BLH244" s="27"/>
      <c r="BLI244" s="27"/>
      <c r="BLJ244" s="27"/>
      <c r="BLK244" s="27"/>
      <c r="BLL244" s="27"/>
      <c r="BLM244" s="27"/>
      <c r="BLN244" s="27"/>
      <c r="BLO244" s="27"/>
      <c r="BLP244" s="27"/>
      <c r="BLQ244" s="27"/>
      <c r="BLR244" s="27"/>
      <c r="BLS244" s="27"/>
      <c r="BLT244" s="27"/>
      <c r="BLU244" s="27"/>
      <c r="BLV244" s="27"/>
      <c r="BLW244" s="27"/>
      <c r="BLX244" s="27"/>
      <c r="BLY244" s="27"/>
      <c r="BLZ244" s="27"/>
      <c r="BMA244" s="27"/>
      <c r="BMB244" s="27"/>
      <c r="BMC244" s="27"/>
      <c r="BMD244" s="27"/>
      <c r="BME244" s="27"/>
      <c r="BMF244" s="27"/>
      <c r="BMG244" s="27"/>
      <c r="BMH244" s="27"/>
      <c r="BMI244" s="27"/>
      <c r="BMJ244" s="27"/>
      <c r="BMK244" s="27"/>
      <c r="BML244" s="27"/>
      <c r="BMM244" s="27"/>
      <c r="BMN244" s="27"/>
      <c r="BMO244" s="27"/>
      <c r="BMP244" s="27"/>
      <c r="BMQ244" s="27"/>
      <c r="BMR244" s="27"/>
      <c r="BMS244" s="27"/>
      <c r="BMT244" s="27"/>
      <c r="BMU244" s="27"/>
      <c r="BMV244" s="27"/>
      <c r="BMW244" s="27"/>
      <c r="BMX244" s="27"/>
      <c r="BMY244" s="27"/>
      <c r="BMZ244" s="27"/>
      <c r="BNA244" s="27"/>
      <c r="BNB244" s="27"/>
      <c r="BNC244" s="27"/>
      <c r="BND244" s="27"/>
      <c r="BNE244" s="27"/>
      <c r="BNF244" s="27"/>
      <c r="BNG244" s="27"/>
      <c r="BNH244" s="27"/>
      <c r="BNI244" s="27"/>
      <c r="BNJ244" s="27"/>
      <c r="BNK244" s="27"/>
      <c r="BNL244" s="27"/>
      <c r="BNM244" s="27"/>
      <c r="BNN244" s="27"/>
      <c r="BNO244" s="27"/>
      <c r="BNP244" s="27"/>
      <c r="BNQ244" s="27"/>
      <c r="BNR244" s="27"/>
      <c r="BNS244" s="27"/>
      <c r="BNT244" s="27"/>
      <c r="BNU244" s="27"/>
      <c r="BNV244" s="27"/>
      <c r="BNW244" s="27"/>
      <c r="BNX244" s="27"/>
      <c r="BNY244" s="27"/>
      <c r="BNZ244" s="27"/>
      <c r="BOA244" s="27"/>
      <c r="BOB244" s="27"/>
      <c r="BOC244" s="27"/>
      <c r="BOD244" s="27"/>
      <c r="BOE244" s="27"/>
      <c r="BOF244" s="27"/>
      <c r="BOG244" s="27"/>
      <c r="BOH244" s="27"/>
      <c r="BOI244" s="27"/>
      <c r="BOJ244" s="27"/>
      <c r="BOK244" s="27"/>
      <c r="BOL244" s="27"/>
      <c r="BOM244" s="27"/>
      <c r="BON244" s="27"/>
      <c r="BOO244" s="27"/>
      <c r="BOP244" s="27"/>
      <c r="BOQ244" s="27"/>
      <c r="BOR244" s="27"/>
      <c r="BOS244" s="27"/>
      <c r="BOT244" s="27"/>
      <c r="BOU244" s="27"/>
      <c r="BOV244" s="27"/>
      <c r="BOW244" s="27"/>
      <c r="BOX244" s="27"/>
      <c r="BOY244" s="27"/>
      <c r="BOZ244" s="27"/>
      <c r="BPA244" s="27"/>
      <c r="BPB244" s="27"/>
      <c r="BPC244" s="27"/>
      <c r="BPD244" s="27"/>
      <c r="BPE244" s="27"/>
      <c r="BPF244" s="27"/>
      <c r="BPG244" s="27"/>
      <c r="BPH244" s="27"/>
      <c r="BPI244" s="27"/>
      <c r="BPJ244" s="27"/>
      <c r="BPK244" s="27"/>
      <c r="BPL244" s="27"/>
      <c r="BPM244" s="27"/>
      <c r="BPN244" s="27"/>
      <c r="BPO244" s="27"/>
      <c r="BPP244" s="27"/>
      <c r="BPQ244" s="27"/>
      <c r="BPR244" s="27"/>
      <c r="BPS244" s="27"/>
      <c r="BPT244" s="27"/>
      <c r="BPU244" s="27"/>
      <c r="BPV244" s="27"/>
      <c r="BPW244" s="27"/>
      <c r="BPX244" s="27"/>
      <c r="BPY244" s="27"/>
      <c r="BPZ244" s="27"/>
      <c r="BQA244" s="27"/>
      <c r="BQB244" s="27"/>
      <c r="BQC244" s="27"/>
      <c r="BQD244" s="27"/>
      <c r="BQE244" s="27"/>
      <c r="BQF244" s="27"/>
      <c r="BQG244" s="27"/>
      <c r="BQH244" s="27"/>
      <c r="BQI244" s="27"/>
      <c r="BQJ244" s="27"/>
      <c r="BQK244" s="27"/>
      <c r="BQL244" s="27"/>
      <c r="BQM244" s="27"/>
      <c r="BQN244" s="27"/>
      <c r="BQO244" s="27"/>
      <c r="BQP244" s="27"/>
      <c r="BQQ244" s="27"/>
      <c r="BQR244" s="27"/>
      <c r="BQS244" s="27"/>
      <c r="BQT244" s="27"/>
      <c r="BQU244" s="27"/>
      <c r="BQV244" s="27"/>
      <c r="BQW244" s="27"/>
      <c r="BQX244" s="27"/>
      <c r="BQY244" s="27"/>
      <c r="BQZ244" s="27"/>
      <c r="BRA244" s="27"/>
      <c r="BRB244" s="27"/>
      <c r="BRC244" s="27"/>
      <c r="BRD244" s="27"/>
      <c r="BRE244" s="27"/>
      <c r="BRF244" s="27"/>
      <c r="BRG244" s="27"/>
      <c r="BRH244" s="27"/>
      <c r="BRI244" s="27"/>
      <c r="BRJ244" s="27"/>
      <c r="BRK244" s="27"/>
      <c r="BRL244" s="27"/>
      <c r="BRM244" s="27"/>
      <c r="BRN244" s="27"/>
      <c r="BRO244" s="27"/>
      <c r="BRP244" s="27"/>
      <c r="BRQ244" s="27"/>
      <c r="BRR244" s="27"/>
      <c r="BRS244" s="27"/>
      <c r="BRT244" s="27"/>
      <c r="BRU244" s="27"/>
      <c r="BRV244" s="27"/>
      <c r="BRW244" s="27"/>
      <c r="BRX244" s="27"/>
      <c r="BRY244" s="27"/>
      <c r="BRZ244" s="27"/>
      <c r="BSA244" s="27"/>
      <c r="BSB244" s="27"/>
      <c r="BSC244" s="27"/>
      <c r="BSD244" s="27"/>
      <c r="BSE244" s="27"/>
      <c r="BSF244" s="27"/>
      <c r="BSG244" s="27"/>
      <c r="BSH244" s="27"/>
      <c r="BSI244" s="27"/>
      <c r="BSJ244" s="27"/>
      <c r="BSK244" s="27"/>
      <c r="BSL244" s="27"/>
      <c r="BSM244" s="27"/>
      <c r="BSN244" s="27"/>
      <c r="BSO244" s="27"/>
      <c r="BSP244" s="27"/>
      <c r="BSQ244" s="27"/>
      <c r="BSR244" s="27"/>
      <c r="BSS244" s="27"/>
      <c r="BST244" s="27"/>
      <c r="BSU244" s="27"/>
      <c r="BSV244" s="27"/>
      <c r="BSW244" s="27"/>
      <c r="BSX244" s="27"/>
      <c r="BSY244" s="27"/>
      <c r="BSZ244" s="27"/>
      <c r="BTA244" s="27"/>
      <c r="BTB244" s="27"/>
      <c r="BTC244" s="27"/>
      <c r="BTD244" s="27"/>
      <c r="BTE244" s="27"/>
      <c r="BTF244" s="27"/>
      <c r="BTG244" s="27"/>
      <c r="BTH244" s="27"/>
      <c r="BTI244" s="27"/>
      <c r="BTJ244" s="27"/>
      <c r="BTK244" s="27"/>
      <c r="BTL244" s="27"/>
      <c r="BTM244" s="27"/>
      <c r="BTN244" s="27"/>
      <c r="BTO244" s="27"/>
      <c r="BTP244" s="27"/>
      <c r="BTQ244" s="27"/>
      <c r="BTR244" s="27"/>
      <c r="BTS244" s="27"/>
      <c r="BTT244" s="27"/>
      <c r="BTU244" s="27"/>
      <c r="BTV244" s="27"/>
      <c r="BTW244" s="27"/>
      <c r="BTX244" s="27"/>
      <c r="BTY244" s="27"/>
      <c r="BTZ244" s="27"/>
      <c r="BUA244" s="27"/>
      <c r="BUB244" s="27"/>
      <c r="BUC244" s="27"/>
      <c r="BUD244" s="27"/>
      <c r="BUE244" s="27"/>
      <c r="BUF244" s="27"/>
      <c r="BUG244" s="27"/>
      <c r="BUH244" s="27"/>
      <c r="BUI244" s="27"/>
      <c r="BUJ244" s="27"/>
      <c r="BUK244" s="27"/>
      <c r="BUL244" s="27"/>
      <c r="BUM244" s="27"/>
      <c r="BUN244" s="27"/>
      <c r="BUO244" s="27"/>
      <c r="BUP244" s="27"/>
      <c r="BUQ244" s="27"/>
      <c r="BUR244" s="27"/>
      <c r="BUS244" s="27"/>
      <c r="BUT244" s="27"/>
      <c r="BUU244" s="27"/>
      <c r="BUV244" s="27"/>
      <c r="BUW244" s="27"/>
      <c r="BUX244" s="27"/>
      <c r="BUY244" s="27"/>
      <c r="BUZ244" s="27"/>
      <c r="BVA244" s="27"/>
      <c r="BVB244" s="27"/>
      <c r="BVC244" s="27"/>
      <c r="BVD244" s="27"/>
      <c r="BVE244" s="27"/>
      <c r="BVF244" s="27"/>
      <c r="BVG244" s="27"/>
      <c r="BVH244" s="27"/>
      <c r="BVI244" s="27"/>
      <c r="BVJ244" s="27"/>
      <c r="BVK244" s="27"/>
      <c r="BVL244" s="27"/>
      <c r="BVM244" s="27"/>
      <c r="BVN244" s="27"/>
      <c r="BVO244" s="27"/>
      <c r="BVP244" s="27"/>
      <c r="BVQ244" s="27"/>
      <c r="BVR244" s="27"/>
      <c r="BVS244" s="27"/>
      <c r="BVT244" s="27"/>
      <c r="BVU244" s="27"/>
      <c r="BVV244" s="27"/>
      <c r="BVW244" s="27"/>
      <c r="BVX244" s="27"/>
      <c r="BVY244" s="27"/>
      <c r="BVZ244" s="27"/>
      <c r="BWA244" s="27"/>
      <c r="BWB244" s="27"/>
      <c r="BWC244" s="27"/>
      <c r="BWD244" s="27"/>
      <c r="BWE244" s="27"/>
      <c r="BWF244" s="27"/>
      <c r="BWG244" s="27"/>
      <c r="BWH244" s="27"/>
      <c r="BWI244" s="27"/>
      <c r="BWJ244" s="27"/>
      <c r="BWK244" s="27"/>
      <c r="BWL244" s="27"/>
      <c r="BWM244" s="27"/>
      <c r="BWN244" s="27"/>
      <c r="BWO244" s="27"/>
      <c r="BWP244" s="27"/>
      <c r="BWQ244" s="27"/>
      <c r="BWR244" s="27"/>
      <c r="BWS244" s="27"/>
      <c r="BWT244" s="27"/>
      <c r="BWU244" s="27"/>
      <c r="BWV244" s="27"/>
      <c r="BWW244" s="27"/>
      <c r="BWX244" s="27"/>
      <c r="BWY244" s="27"/>
      <c r="BWZ244" s="27"/>
      <c r="BXA244" s="27"/>
      <c r="BXB244" s="27"/>
      <c r="BXC244" s="27"/>
      <c r="BXD244" s="27"/>
      <c r="BXE244" s="27"/>
      <c r="BXF244" s="27"/>
      <c r="BXG244" s="27"/>
      <c r="BXH244" s="27"/>
      <c r="BXI244" s="27"/>
      <c r="BXJ244" s="27"/>
      <c r="BXK244" s="27"/>
      <c r="BXL244" s="27"/>
      <c r="BXM244" s="27"/>
      <c r="BXN244" s="27"/>
      <c r="BXO244" s="27"/>
      <c r="BXP244" s="27"/>
      <c r="BXQ244" s="27"/>
      <c r="BXR244" s="27"/>
      <c r="BXS244" s="27"/>
      <c r="BXT244" s="27"/>
      <c r="BXU244" s="27"/>
      <c r="BXV244" s="27"/>
      <c r="BXW244" s="27"/>
      <c r="BXX244" s="27"/>
      <c r="BXY244" s="27"/>
      <c r="BXZ244" s="27"/>
      <c r="BYA244" s="27"/>
      <c r="BYB244" s="27"/>
      <c r="BYC244" s="27"/>
      <c r="BYD244" s="27"/>
      <c r="BYE244" s="27"/>
      <c r="BYF244" s="27"/>
      <c r="BYG244" s="27"/>
      <c r="BYH244" s="27"/>
      <c r="BYI244" s="27"/>
      <c r="BYJ244" s="27"/>
      <c r="BYK244" s="27"/>
      <c r="BYL244" s="27"/>
      <c r="BYM244" s="27"/>
      <c r="BYN244" s="27"/>
      <c r="BYO244" s="27"/>
      <c r="BYP244" s="27"/>
      <c r="BYQ244" s="27"/>
      <c r="BYR244" s="27"/>
      <c r="BYS244" s="27"/>
      <c r="BYT244" s="27"/>
      <c r="BYU244" s="27"/>
      <c r="BYV244" s="27"/>
      <c r="BYW244" s="27"/>
      <c r="BYX244" s="27"/>
      <c r="BYY244" s="27"/>
      <c r="BYZ244" s="27"/>
      <c r="BZA244" s="27"/>
      <c r="BZB244" s="27"/>
      <c r="BZC244" s="27"/>
      <c r="BZD244" s="27"/>
      <c r="BZE244" s="27"/>
      <c r="BZF244" s="27"/>
      <c r="BZG244" s="27"/>
      <c r="BZH244" s="27"/>
      <c r="BZI244" s="27"/>
      <c r="BZJ244" s="27"/>
      <c r="BZK244" s="27"/>
      <c r="BZL244" s="27"/>
      <c r="BZM244" s="27"/>
      <c r="BZN244" s="27"/>
      <c r="BZO244" s="27"/>
      <c r="BZP244" s="27"/>
      <c r="BZQ244" s="27"/>
      <c r="BZR244" s="27"/>
      <c r="BZS244" s="27"/>
      <c r="BZT244" s="27"/>
      <c r="BZU244" s="27"/>
      <c r="BZV244" s="27"/>
      <c r="BZW244" s="27"/>
      <c r="BZX244" s="27"/>
      <c r="BZY244" s="27"/>
      <c r="BZZ244" s="27"/>
      <c r="CAA244" s="27"/>
      <c r="CAB244" s="27"/>
      <c r="CAC244" s="27"/>
      <c r="CAD244" s="27"/>
      <c r="CAE244" s="27"/>
      <c r="CAF244" s="27"/>
      <c r="CAG244" s="27"/>
      <c r="CAH244" s="27"/>
      <c r="CAI244" s="27"/>
      <c r="CAJ244" s="27"/>
      <c r="CAK244" s="27"/>
      <c r="CAL244" s="27"/>
      <c r="CAM244" s="27"/>
      <c r="CAN244" s="27"/>
      <c r="CAO244" s="27"/>
      <c r="CAP244" s="27"/>
      <c r="CAQ244" s="27"/>
      <c r="CAR244" s="27"/>
      <c r="CAS244" s="27"/>
      <c r="CAT244" s="27"/>
      <c r="CAU244" s="27"/>
      <c r="CAV244" s="27"/>
      <c r="CAW244" s="27"/>
      <c r="CAX244" s="27"/>
      <c r="CAY244" s="27"/>
      <c r="CAZ244" s="27"/>
      <c r="CBA244" s="27"/>
      <c r="CBB244" s="27"/>
      <c r="CBC244" s="27"/>
      <c r="CBD244" s="27"/>
      <c r="CBE244" s="27"/>
      <c r="CBF244" s="27"/>
      <c r="CBG244" s="27"/>
      <c r="CBH244" s="27"/>
      <c r="CBI244" s="27"/>
      <c r="CBJ244" s="27"/>
      <c r="CBK244" s="27"/>
      <c r="CBL244" s="27"/>
      <c r="CBM244" s="27"/>
      <c r="CBN244" s="27"/>
      <c r="CBO244" s="27"/>
      <c r="CBP244" s="27"/>
      <c r="CBQ244" s="27"/>
      <c r="CBR244" s="27"/>
      <c r="CBS244" s="27"/>
      <c r="CBT244" s="27"/>
      <c r="CBU244" s="27"/>
      <c r="CBV244" s="27"/>
      <c r="CBW244" s="27"/>
      <c r="CBX244" s="27"/>
      <c r="CBY244" s="27"/>
      <c r="CBZ244" s="27"/>
      <c r="CCA244" s="27"/>
      <c r="CCB244" s="27"/>
      <c r="CCC244" s="27"/>
      <c r="CCD244" s="27"/>
      <c r="CCE244" s="27"/>
      <c r="CCF244" s="27"/>
      <c r="CCG244" s="27"/>
      <c r="CCH244" s="27"/>
      <c r="CCI244" s="27"/>
      <c r="CCJ244" s="27"/>
      <c r="CCK244" s="27"/>
      <c r="CCL244" s="27"/>
      <c r="CCM244" s="27"/>
      <c r="CCN244" s="27"/>
      <c r="CCO244" s="27"/>
      <c r="CCP244" s="27"/>
      <c r="CCQ244" s="27"/>
      <c r="CCR244" s="27"/>
      <c r="CCS244" s="27"/>
      <c r="CCT244" s="27"/>
      <c r="CCU244" s="27"/>
      <c r="CCV244" s="27"/>
      <c r="CCW244" s="27"/>
      <c r="CCX244" s="27"/>
      <c r="CCY244" s="27"/>
      <c r="CCZ244" s="27"/>
      <c r="CDA244" s="27"/>
      <c r="CDB244" s="27"/>
      <c r="CDC244" s="27"/>
      <c r="CDD244" s="27"/>
      <c r="CDE244" s="27"/>
      <c r="CDF244" s="27"/>
      <c r="CDG244" s="27"/>
      <c r="CDH244" s="27"/>
      <c r="CDI244" s="27"/>
      <c r="CDJ244" s="27"/>
      <c r="CDK244" s="27"/>
      <c r="CDL244" s="27"/>
      <c r="CDM244" s="27"/>
      <c r="CDN244" s="27"/>
      <c r="CDO244" s="27"/>
      <c r="CDP244" s="27"/>
      <c r="CDQ244" s="27"/>
      <c r="CDR244" s="27"/>
      <c r="CDS244" s="27"/>
      <c r="CDT244" s="27"/>
      <c r="CDU244" s="27"/>
      <c r="CDV244" s="27"/>
      <c r="CDW244" s="27"/>
      <c r="CDX244" s="27"/>
      <c r="CDY244" s="27"/>
      <c r="CDZ244" s="27"/>
      <c r="CEA244" s="27"/>
      <c r="CEB244" s="27"/>
      <c r="CEC244" s="27"/>
      <c r="CED244" s="27"/>
      <c r="CEE244" s="27"/>
      <c r="CEF244" s="27"/>
      <c r="CEG244" s="27"/>
      <c r="CEH244" s="27"/>
      <c r="CEI244" s="27"/>
      <c r="CEJ244" s="27"/>
      <c r="CEK244" s="27"/>
      <c r="CEL244" s="27"/>
      <c r="CEM244" s="27"/>
      <c r="CEN244" s="27"/>
      <c r="CEO244" s="27"/>
      <c r="CEP244" s="27"/>
      <c r="CEQ244" s="27"/>
      <c r="CER244" s="27"/>
      <c r="CES244" s="27"/>
      <c r="CET244" s="27"/>
      <c r="CEU244" s="27"/>
      <c r="CEV244" s="27"/>
      <c r="CEW244" s="27"/>
      <c r="CEX244" s="27"/>
      <c r="CEY244" s="27"/>
      <c r="CEZ244" s="27"/>
      <c r="CFA244" s="27"/>
      <c r="CFB244" s="27"/>
      <c r="CFC244" s="27"/>
      <c r="CFD244" s="27"/>
      <c r="CFE244" s="27"/>
      <c r="CFF244" s="27"/>
      <c r="CFG244" s="27"/>
      <c r="CFH244" s="27"/>
      <c r="CFI244" s="27"/>
      <c r="CFJ244" s="27"/>
      <c r="CFK244" s="27"/>
      <c r="CFL244" s="27"/>
      <c r="CFM244" s="27"/>
      <c r="CFN244" s="27"/>
      <c r="CFO244" s="27"/>
      <c r="CFP244" s="27"/>
      <c r="CFQ244" s="27"/>
      <c r="CFR244" s="27"/>
      <c r="CFS244" s="27"/>
      <c r="CFT244" s="27"/>
      <c r="CFU244" s="27"/>
      <c r="CFV244" s="27"/>
      <c r="CFW244" s="27"/>
      <c r="CFX244" s="27"/>
      <c r="CFY244" s="27"/>
      <c r="CFZ244" s="27"/>
      <c r="CGA244" s="27"/>
      <c r="CGB244" s="27"/>
      <c r="CGC244" s="27"/>
      <c r="CGD244" s="27"/>
      <c r="CGE244" s="27"/>
      <c r="CGF244" s="27"/>
      <c r="CGG244" s="27"/>
      <c r="CGH244" s="27"/>
      <c r="CGI244" s="27"/>
      <c r="CGJ244" s="27"/>
      <c r="CGK244" s="27"/>
      <c r="CGL244" s="27"/>
      <c r="CGM244" s="27"/>
      <c r="CGN244" s="27"/>
      <c r="CGO244" s="27"/>
      <c r="CGP244" s="27"/>
      <c r="CGQ244" s="27"/>
      <c r="CGR244" s="27"/>
      <c r="CGS244" s="27"/>
      <c r="CGT244" s="27"/>
      <c r="CGU244" s="27"/>
      <c r="CGV244" s="27"/>
      <c r="CGW244" s="27"/>
      <c r="CGX244" s="27"/>
      <c r="CGY244" s="27"/>
      <c r="CGZ244" s="27"/>
      <c r="CHA244" s="27"/>
      <c r="CHB244" s="27"/>
      <c r="CHC244" s="27"/>
      <c r="CHD244" s="27"/>
      <c r="CHE244" s="27"/>
      <c r="CHF244" s="27"/>
      <c r="CHG244" s="27"/>
      <c r="CHH244" s="27"/>
      <c r="CHI244" s="27"/>
      <c r="CHJ244" s="27"/>
      <c r="CHK244" s="27"/>
      <c r="CHL244" s="27"/>
      <c r="CHM244" s="27"/>
      <c r="CHN244" s="27"/>
      <c r="CHO244" s="27"/>
      <c r="CHP244" s="27"/>
      <c r="CHQ244" s="27"/>
      <c r="CHR244" s="27"/>
      <c r="CHS244" s="27"/>
      <c r="CHT244" s="27"/>
      <c r="CHU244" s="27"/>
      <c r="CHV244" s="27"/>
      <c r="CHW244" s="27"/>
      <c r="CHX244" s="27"/>
      <c r="CHY244" s="27"/>
      <c r="CHZ244" s="27"/>
      <c r="CIA244" s="27"/>
      <c r="CIB244" s="27"/>
      <c r="CIC244" s="27"/>
      <c r="CID244" s="27"/>
      <c r="CIE244" s="27"/>
      <c r="CIF244" s="27"/>
      <c r="CIG244" s="27"/>
      <c r="CIH244" s="27"/>
      <c r="CII244" s="27"/>
      <c r="CIJ244" s="27"/>
      <c r="CIK244" s="27"/>
      <c r="CIL244" s="27"/>
      <c r="CIM244" s="27"/>
      <c r="CIN244" s="27"/>
      <c r="CIO244" s="27"/>
      <c r="CIP244" s="27"/>
      <c r="CIQ244" s="27"/>
      <c r="CIR244" s="27"/>
      <c r="CIS244" s="27"/>
      <c r="CIT244" s="27"/>
      <c r="CIU244" s="27"/>
      <c r="CIV244" s="27"/>
      <c r="CIW244" s="27"/>
      <c r="CIX244" s="27"/>
      <c r="CIY244" s="27"/>
      <c r="CIZ244" s="27"/>
      <c r="CJA244" s="27"/>
      <c r="CJB244" s="27"/>
      <c r="CJC244" s="27"/>
      <c r="CJD244" s="27"/>
      <c r="CJE244" s="27"/>
      <c r="CJF244" s="27"/>
      <c r="CJG244" s="27"/>
      <c r="CJH244" s="27"/>
      <c r="CJI244" s="27"/>
      <c r="CJJ244" s="27"/>
      <c r="CJK244" s="27"/>
      <c r="CJL244" s="27"/>
      <c r="CJM244" s="27"/>
      <c r="CJN244" s="27"/>
      <c r="CJO244" s="27"/>
      <c r="CJP244" s="27"/>
      <c r="CJQ244" s="27"/>
      <c r="CJR244" s="27"/>
      <c r="CJS244" s="27"/>
      <c r="CJT244" s="27"/>
      <c r="CJU244" s="27"/>
      <c r="CJV244" s="27"/>
      <c r="CJW244" s="27"/>
      <c r="CJX244" s="27"/>
      <c r="CJY244" s="27"/>
      <c r="CJZ244" s="27"/>
      <c r="CKA244" s="27"/>
      <c r="CKB244" s="27"/>
      <c r="CKC244" s="27"/>
      <c r="CKD244" s="27"/>
      <c r="CKE244" s="27"/>
      <c r="CKF244" s="27"/>
      <c r="CKG244" s="27"/>
      <c r="CKH244" s="27"/>
      <c r="CKI244" s="27"/>
      <c r="CKJ244" s="27"/>
      <c r="CKK244" s="27"/>
      <c r="CKL244" s="27"/>
      <c r="CKM244" s="27"/>
      <c r="CKN244" s="27"/>
      <c r="CKO244" s="27"/>
      <c r="CKP244" s="27"/>
      <c r="CKQ244" s="27"/>
      <c r="CKR244" s="27"/>
      <c r="CKS244" s="27"/>
      <c r="CKT244" s="27"/>
      <c r="CKU244" s="27"/>
      <c r="CKV244" s="27"/>
      <c r="CKW244" s="27"/>
      <c r="CKX244" s="27"/>
      <c r="CKY244" s="27"/>
      <c r="CKZ244" s="27"/>
      <c r="CLA244" s="27"/>
      <c r="CLB244" s="27"/>
      <c r="CLC244" s="27"/>
      <c r="CLD244" s="27"/>
      <c r="CLE244" s="27"/>
      <c r="CLF244" s="27"/>
      <c r="CLG244" s="27"/>
      <c r="CLH244" s="27"/>
      <c r="CLI244" s="27"/>
      <c r="CLJ244" s="27"/>
      <c r="CLK244" s="27"/>
      <c r="CLL244" s="27"/>
      <c r="CLM244" s="27"/>
      <c r="CLN244" s="27"/>
      <c r="CLO244" s="27"/>
      <c r="CLP244" s="27"/>
      <c r="CLQ244" s="27"/>
      <c r="CLR244" s="27"/>
      <c r="CLS244" s="27"/>
      <c r="CLT244" s="27"/>
      <c r="CLU244" s="27"/>
      <c r="CLV244" s="27"/>
      <c r="CLW244" s="27"/>
      <c r="CLX244" s="27"/>
      <c r="CLY244" s="27"/>
      <c r="CLZ244" s="27"/>
      <c r="CMA244" s="27"/>
      <c r="CMB244" s="27"/>
      <c r="CMC244" s="27"/>
      <c r="CMD244" s="27"/>
      <c r="CME244" s="27"/>
      <c r="CMF244" s="27"/>
      <c r="CMG244" s="27"/>
      <c r="CMH244" s="27"/>
      <c r="CMI244" s="27"/>
      <c r="CMJ244" s="27"/>
      <c r="CMK244" s="27"/>
      <c r="CML244" s="27"/>
      <c r="CMM244" s="27"/>
      <c r="CMN244" s="27"/>
      <c r="CMO244" s="27"/>
      <c r="CMP244" s="27"/>
      <c r="CMQ244" s="27"/>
      <c r="CMR244" s="27"/>
      <c r="CMS244" s="27"/>
      <c r="CMT244" s="27"/>
      <c r="CMU244" s="27"/>
      <c r="CMV244" s="27"/>
      <c r="CMW244" s="27"/>
      <c r="CMX244" s="27"/>
      <c r="CMY244" s="27"/>
      <c r="CMZ244" s="27"/>
      <c r="CNA244" s="27"/>
      <c r="CNB244" s="27"/>
      <c r="CNC244" s="27"/>
      <c r="CND244" s="27"/>
      <c r="CNE244" s="27"/>
      <c r="CNF244" s="27"/>
      <c r="CNG244" s="27"/>
      <c r="CNH244" s="27"/>
      <c r="CNI244" s="27"/>
      <c r="CNJ244" s="27"/>
      <c r="CNK244" s="27"/>
      <c r="CNL244" s="27"/>
      <c r="CNM244" s="27"/>
      <c r="CNN244" s="27"/>
      <c r="CNO244" s="27"/>
      <c r="CNP244" s="27"/>
      <c r="CNQ244" s="27"/>
      <c r="CNR244" s="27"/>
      <c r="CNS244" s="27"/>
      <c r="CNT244" s="27"/>
      <c r="CNU244" s="27"/>
      <c r="CNV244" s="27"/>
      <c r="CNW244" s="27"/>
      <c r="CNX244" s="27"/>
      <c r="CNY244" s="27"/>
      <c r="CNZ244" s="27"/>
      <c r="COA244" s="27"/>
      <c r="COB244" s="27"/>
      <c r="COC244" s="27"/>
      <c r="COD244" s="27"/>
      <c r="COE244" s="27"/>
      <c r="COF244" s="27"/>
      <c r="COG244" s="27"/>
      <c r="COH244" s="27"/>
      <c r="COI244" s="27"/>
      <c r="COJ244" s="27"/>
      <c r="COK244" s="27"/>
      <c r="COL244" s="27"/>
      <c r="COM244" s="27"/>
      <c r="CON244" s="27"/>
      <c r="COO244" s="27"/>
      <c r="COP244" s="27"/>
      <c r="COQ244" s="27"/>
      <c r="COR244" s="27"/>
      <c r="COS244" s="27"/>
      <c r="COT244" s="27"/>
      <c r="COU244" s="27"/>
      <c r="COV244" s="27"/>
      <c r="COW244" s="27"/>
      <c r="COX244" s="27"/>
      <c r="COY244" s="27"/>
      <c r="COZ244" s="27"/>
      <c r="CPA244" s="27"/>
      <c r="CPB244" s="27"/>
      <c r="CPC244" s="27"/>
      <c r="CPD244" s="27"/>
      <c r="CPE244" s="27"/>
      <c r="CPF244" s="27"/>
      <c r="CPG244" s="27"/>
      <c r="CPH244" s="27"/>
      <c r="CPI244" s="27"/>
      <c r="CPJ244" s="27"/>
      <c r="CPK244" s="27"/>
      <c r="CPL244" s="27"/>
      <c r="CPM244" s="27"/>
      <c r="CPN244" s="27"/>
      <c r="CPO244" s="27"/>
      <c r="CPP244" s="27"/>
      <c r="CPQ244" s="27"/>
      <c r="CPR244" s="27"/>
      <c r="CPS244" s="27"/>
      <c r="CPT244" s="27"/>
      <c r="CPU244" s="27"/>
      <c r="CPV244" s="27"/>
      <c r="CPW244" s="27"/>
      <c r="CPX244" s="27"/>
      <c r="CPY244" s="27"/>
      <c r="CPZ244" s="27"/>
      <c r="CQA244" s="27"/>
      <c r="CQB244" s="27"/>
      <c r="CQC244" s="27"/>
      <c r="CQD244" s="27"/>
      <c r="CQE244" s="27"/>
      <c r="CQF244" s="27"/>
      <c r="CQG244" s="27"/>
      <c r="CQH244" s="27"/>
      <c r="CQI244" s="27"/>
      <c r="CQJ244" s="27"/>
      <c r="CQK244" s="27"/>
      <c r="CQL244" s="27"/>
      <c r="CQM244" s="27"/>
      <c r="CQN244" s="27"/>
      <c r="CQO244" s="27"/>
      <c r="CQP244" s="27"/>
      <c r="CQQ244" s="27"/>
      <c r="CQR244" s="27"/>
      <c r="CQS244" s="27"/>
      <c r="CQT244" s="27"/>
      <c r="CQU244" s="27"/>
      <c r="CQV244" s="27"/>
      <c r="CQW244" s="27"/>
      <c r="CQX244" s="27"/>
      <c r="CQY244" s="27"/>
      <c r="CQZ244" s="27"/>
      <c r="CRA244" s="27"/>
      <c r="CRB244" s="27"/>
      <c r="CRC244" s="27"/>
      <c r="CRD244" s="27"/>
      <c r="CRE244" s="27"/>
      <c r="CRF244" s="27"/>
      <c r="CRG244" s="27"/>
      <c r="CRH244" s="27"/>
      <c r="CRI244" s="27"/>
      <c r="CRJ244" s="27"/>
      <c r="CRK244" s="27"/>
      <c r="CRL244" s="27"/>
      <c r="CRM244" s="27"/>
      <c r="CRN244" s="27"/>
      <c r="CRO244" s="27"/>
      <c r="CRP244" s="27"/>
      <c r="CRQ244" s="27"/>
      <c r="CRR244" s="27"/>
      <c r="CRS244" s="27"/>
      <c r="CRT244" s="27"/>
      <c r="CRU244" s="27"/>
      <c r="CRV244" s="27"/>
      <c r="CRW244" s="27"/>
      <c r="CRX244" s="27"/>
      <c r="CRY244" s="27"/>
      <c r="CRZ244" s="27"/>
      <c r="CSA244" s="27"/>
      <c r="CSB244" s="27"/>
      <c r="CSC244" s="27"/>
      <c r="CSD244" s="27"/>
      <c r="CSE244" s="27"/>
      <c r="CSF244" s="27"/>
      <c r="CSG244" s="27"/>
      <c r="CSH244" s="27"/>
      <c r="CSI244" s="27"/>
      <c r="CSJ244" s="27"/>
      <c r="CSK244" s="27"/>
      <c r="CSL244" s="27"/>
      <c r="CSM244" s="27"/>
      <c r="CSN244" s="27"/>
      <c r="CSO244" s="27"/>
      <c r="CSP244" s="27"/>
      <c r="CSQ244" s="27"/>
      <c r="CSR244" s="27"/>
      <c r="CSS244" s="27"/>
      <c r="CST244" s="27"/>
      <c r="CSU244" s="27"/>
      <c r="CSV244" s="27"/>
      <c r="CSW244" s="27"/>
      <c r="CSX244" s="27"/>
      <c r="CSY244" s="27"/>
      <c r="CSZ244" s="27"/>
      <c r="CTA244" s="27"/>
      <c r="CTB244" s="27"/>
      <c r="CTC244" s="27"/>
      <c r="CTD244" s="27"/>
      <c r="CTE244" s="27"/>
      <c r="CTF244" s="27"/>
      <c r="CTG244" s="27"/>
      <c r="CTH244" s="27"/>
      <c r="CTI244" s="27"/>
      <c r="CTJ244" s="27"/>
      <c r="CTK244" s="27"/>
      <c r="CTL244" s="27"/>
      <c r="CTM244" s="27"/>
      <c r="CTN244" s="27"/>
      <c r="CTO244" s="27"/>
      <c r="CTP244" s="27"/>
      <c r="CTQ244" s="27"/>
      <c r="CTR244" s="27"/>
      <c r="CTS244" s="27"/>
      <c r="CTT244" s="27"/>
      <c r="CTU244" s="27"/>
      <c r="CTV244" s="27"/>
      <c r="CTW244" s="27"/>
      <c r="CTX244" s="27"/>
      <c r="CTY244" s="27"/>
      <c r="CTZ244" s="27"/>
      <c r="CUA244" s="27"/>
      <c r="CUB244" s="27"/>
      <c r="CUC244" s="27"/>
      <c r="CUD244" s="27"/>
      <c r="CUE244" s="27"/>
      <c r="CUF244" s="27"/>
      <c r="CUG244" s="27"/>
      <c r="CUH244" s="27"/>
      <c r="CUI244" s="27"/>
      <c r="CUJ244" s="27"/>
      <c r="CUK244" s="27"/>
      <c r="CUL244" s="27"/>
      <c r="CUM244" s="27"/>
      <c r="CUN244" s="27"/>
      <c r="CUO244" s="27"/>
      <c r="CUP244" s="27"/>
      <c r="CUQ244" s="27"/>
      <c r="CUR244" s="27"/>
      <c r="CUS244" s="27"/>
      <c r="CUT244" s="27"/>
      <c r="CUU244" s="27"/>
      <c r="CUV244" s="27"/>
      <c r="CUW244" s="27"/>
      <c r="CUX244" s="27"/>
      <c r="CUY244" s="27"/>
      <c r="CUZ244" s="27"/>
      <c r="CVA244" s="27"/>
      <c r="CVB244" s="27"/>
      <c r="CVC244" s="27"/>
      <c r="CVD244" s="27"/>
      <c r="CVE244" s="27"/>
      <c r="CVF244" s="27"/>
      <c r="CVG244" s="27"/>
      <c r="CVH244" s="27"/>
      <c r="CVI244" s="27"/>
      <c r="CVJ244" s="27"/>
      <c r="CVK244" s="27"/>
      <c r="CVL244" s="27"/>
      <c r="CVM244" s="27"/>
      <c r="CVN244" s="27"/>
      <c r="CVO244" s="27"/>
      <c r="CVP244" s="27"/>
      <c r="CVQ244" s="27"/>
      <c r="CVR244" s="27"/>
      <c r="CVS244" s="27"/>
      <c r="CVT244" s="27"/>
      <c r="CVU244" s="27"/>
      <c r="CVV244" s="27"/>
      <c r="CVW244" s="27"/>
      <c r="CVX244" s="27"/>
      <c r="CVY244" s="27"/>
      <c r="CVZ244" s="27"/>
      <c r="CWA244" s="27"/>
      <c r="CWB244" s="27"/>
      <c r="CWC244" s="27"/>
      <c r="CWD244" s="27"/>
      <c r="CWE244" s="27"/>
      <c r="CWF244" s="27"/>
      <c r="CWG244" s="27"/>
      <c r="CWH244" s="27"/>
      <c r="CWI244" s="27"/>
      <c r="CWJ244" s="27"/>
      <c r="CWK244" s="27"/>
      <c r="CWL244" s="27"/>
      <c r="CWM244" s="27"/>
      <c r="CWN244" s="27"/>
      <c r="CWO244" s="27"/>
      <c r="CWP244" s="27"/>
      <c r="CWQ244" s="27"/>
      <c r="CWR244" s="27"/>
      <c r="CWS244" s="27"/>
      <c r="CWT244" s="27"/>
      <c r="CWU244" s="27"/>
      <c r="CWV244" s="27"/>
      <c r="CWW244" s="27"/>
      <c r="CWX244" s="27"/>
      <c r="CWY244" s="27"/>
      <c r="CWZ244" s="27"/>
      <c r="CXA244" s="27"/>
      <c r="CXB244" s="27"/>
      <c r="CXC244" s="27"/>
      <c r="CXD244" s="27"/>
      <c r="CXE244" s="27"/>
      <c r="CXF244" s="27"/>
      <c r="CXG244" s="27"/>
      <c r="CXH244" s="27"/>
      <c r="CXI244" s="27"/>
      <c r="CXJ244" s="27"/>
      <c r="CXK244" s="27"/>
      <c r="CXL244" s="27"/>
      <c r="CXM244" s="27"/>
      <c r="CXN244" s="27"/>
      <c r="CXO244" s="27"/>
      <c r="CXP244" s="27"/>
      <c r="CXQ244" s="27"/>
      <c r="CXR244" s="27"/>
      <c r="CXS244" s="27"/>
      <c r="CXT244" s="27"/>
      <c r="CXU244" s="27"/>
      <c r="CXV244" s="27"/>
      <c r="CXW244" s="27"/>
      <c r="CXX244" s="27"/>
      <c r="CXY244" s="27"/>
      <c r="CXZ244" s="27"/>
      <c r="CYA244" s="27"/>
      <c r="CYB244" s="27"/>
      <c r="CYC244" s="27"/>
      <c r="CYD244" s="27"/>
      <c r="CYE244" s="27"/>
      <c r="CYF244" s="27"/>
      <c r="CYG244" s="27"/>
      <c r="CYH244" s="27"/>
      <c r="CYI244" s="27"/>
      <c r="CYJ244" s="27"/>
      <c r="CYK244" s="27"/>
      <c r="CYL244" s="27"/>
      <c r="CYM244" s="27"/>
      <c r="CYN244" s="27"/>
      <c r="CYO244" s="27"/>
      <c r="CYP244" s="27"/>
      <c r="CYQ244" s="27"/>
      <c r="CYR244" s="27"/>
      <c r="CYS244" s="27"/>
      <c r="CYT244" s="27"/>
      <c r="CYU244" s="27"/>
      <c r="CYV244" s="27"/>
      <c r="CYW244" s="27"/>
      <c r="CYX244" s="27"/>
      <c r="CYY244" s="27"/>
      <c r="CYZ244" s="27"/>
      <c r="CZA244" s="27"/>
      <c r="CZB244" s="27"/>
      <c r="CZC244" s="27"/>
      <c r="CZD244" s="27"/>
      <c r="CZE244" s="27"/>
      <c r="CZF244" s="27"/>
      <c r="CZG244" s="27"/>
      <c r="CZH244" s="27"/>
      <c r="CZI244" s="27"/>
      <c r="CZJ244" s="27"/>
      <c r="CZK244" s="27"/>
      <c r="CZL244" s="27"/>
      <c r="CZM244" s="27"/>
      <c r="CZN244" s="27"/>
      <c r="CZO244" s="27"/>
      <c r="CZP244" s="27"/>
      <c r="CZQ244" s="27"/>
      <c r="CZR244" s="27"/>
      <c r="CZS244" s="27"/>
      <c r="CZT244" s="27"/>
      <c r="CZU244" s="27"/>
      <c r="CZV244" s="27"/>
      <c r="CZW244" s="27"/>
      <c r="CZX244" s="27"/>
      <c r="CZY244" s="27"/>
      <c r="CZZ244" s="27"/>
      <c r="DAA244" s="27"/>
      <c r="DAB244" s="27"/>
      <c r="DAC244" s="27"/>
      <c r="DAD244" s="27"/>
      <c r="DAE244" s="27"/>
      <c r="DAF244" s="27"/>
      <c r="DAG244" s="27"/>
      <c r="DAH244" s="27"/>
      <c r="DAI244" s="27"/>
      <c r="DAJ244" s="27"/>
      <c r="DAK244" s="27"/>
      <c r="DAL244" s="27"/>
      <c r="DAM244" s="27"/>
      <c r="DAN244" s="27"/>
      <c r="DAO244" s="27"/>
      <c r="DAP244" s="27"/>
      <c r="DAQ244" s="27"/>
      <c r="DAR244" s="27"/>
      <c r="DAS244" s="27"/>
      <c r="DAT244" s="27"/>
      <c r="DAU244" s="27"/>
      <c r="DAV244" s="27"/>
      <c r="DAW244" s="27"/>
      <c r="DAX244" s="27"/>
      <c r="DAY244" s="27"/>
      <c r="DAZ244" s="27"/>
      <c r="DBA244" s="27"/>
      <c r="DBB244" s="27"/>
      <c r="DBC244" s="27"/>
      <c r="DBD244" s="27"/>
      <c r="DBE244" s="27"/>
      <c r="DBF244" s="27"/>
      <c r="DBG244" s="27"/>
      <c r="DBH244" s="27"/>
      <c r="DBI244" s="27"/>
      <c r="DBJ244" s="27"/>
      <c r="DBK244" s="27"/>
      <c r="DBL244" s="27"/>
      <c r="DBM244" s="27"/>
      <c r="DBN244" s="27"/>
      <c r="DBO244" s="27"/>
      <c r="DBP244" s="27"/>
      <c r="DBQ244" s="27"/>
      <c r="DBR244" s="27"/>
      <c r="DBS244" s="27"/>
      <c r="DBT244" s="27"/>
      <c r="DBU244" s="27"/>
      <c r="DBV244" s="27"/>
      <c r="DBW244" s="27"/>
      <c r="DBX244" s="27"/>
      <c r="DBY244" s="27"/>
      <c r="DBZ244" s="27"/>
      <c r="DCA244" s="27"/>
      <c r="DCB244" s="27"/>
      <c r="DCC244" s="27"/>
      <c r="DCD244" s="27"/>
      <c r="DCE244" s="27"/>
      <c r="DCF244" s="27"/>
      <c r="DCG244" s="27"/>
      <c r="DCH244" s="27"/>
      <c r="DCI244" s="27"/>
      <c r="DCJ244" s="27"/>
      <c r="DCK244" s="27"/>
      <c r="DCL244" s="27"/>
      <c r="DCM244" s="27"/>
      <c r="DCN244" s="27"/>
      <c r="DCO244" s="27"/>
      <c r="DCP244" s="27"/>
      <c r="DCQ244" s="27"/>
      <c r="DCR244" s="27"/>
      <c r="DCS244" s="27"/>
      <c r="DCT244" s="27"/>
      <c r="DCU244" s="27"/>
      <c r="DCV244" s="27"/>
      <c r="DCW244" s="27"/>
      <c r="DCX244" s="27"/>
      <c r="DCY244" s="27"/>
      <c r="DCZ244" s="27"/>
      <c r="DDA244" s="27"/>
      <c r="DDB244" s="27"/>
      <c r="DDC244" s="27"/>
      <c r="DDD244" s="27"/>
      <c r="DDE244" s="27"/>
      <c r="DDF244" s="27"/>
      <c r="DDG244" s="27"/>
      <c r="DDH244" s="27"/>
      <c r="DDI244" s="27"/>
      <c r="DDJ244" s="27"/>
      <c r="DDK244" s="27"/>
      <c r="DDL244" s="27"/>
      <c r="DDM244" s="27"/>
      <c r="DDN244" s="27"/>
      <c r="DDO244" s="27"/>
      <c r="DDP244" s="27"/>
      <c r="DDQ244" s="27"/>
      <c r="DDR244" s="27"/>
      <c r="DDS244" s="27"/>
      <c r="DDT244" s="27"/>
      <c r="DDU244" s="27"/>
      <c r="DDV244" s="27"/>
      <c r="DDW244" s="27"/>
      <c r="DDX244" s="27"/>
      <c r="DDY244" s="27"/>
      <c r="DDZ244" s="27"/>
      <c r="DEA244" s="27"/>
      <c r="DEB244" s="27"/>
      <c r="DEC244" s="27"/>
      <c r="DED244" s="27"/>
      <c r="DEE244" s="27"/>
      <c r="DEF244" s="27"/>
      <c r="DEG244" s="27"/>
      <c r="DEH244" s="27"/>
      <c r="DEI244" s="27"/>
      <c r="DEJ244" s="27"/>
      <c r="DEK244" s="27"/>
      <c r="DEL244" s="27"/>
      <c r="DEM244" s="27"/>
      <c r="DEN244" s="27"/>
      <c r="DEO244" s="27"/>
      <c r="DEP244" s="27"/>
      <c r="DEQ244" s="27"/>
      <c r="DER244" s="27"/>
      <c r="DES244" s="27"/>
      <c r="DET244" s="27"/>
      <c r="DEU244" s="27"/>
      <c r="DEV244" s="27"/>
      <c r="DEW244" s="27"/>
      <c r="DEX244" s="27"/>
      <c r="DEY244" s="27"/>
      <c r="DEZ244" s="27"/>
      <c r="DFA244" s="27"/>
      <c r="DFB244" s="27"/>
      <c r="DFC244" s="27"/>
      <c r="DFD244" s="27"/>
      <c r="DFE244" s="27"/>
      <c r="DFF244" s="27"/>
      <c r="DFG244" s="27"/>
      <c r="DFH244" s="27"/>
      <c r="DFI244" s="27"/>
      <c r="DFJ244" s="27"/>
      <c r="DFK244" s="27"/>
      <c r="DFL244" s="27"/>
      <c r="DFM244" s="27"/>
      <c r="DFN244" s="27"/>
      <c r="DFO244" s="27"/>
      <c r="DFP244" s="27"/>
      <c r="DFQ244" s="27"/>
      <c r="DFR244" s="27"/>
      <c r="DFS244" s="27"/>
      <c r="DFT244" s="27"/>
      <c r="DFU244" s="27"/>
      <c r="DFV244" s="27"/>
      <c r="DFW244" s="27"/>
      <c r="DFX244" s="27"/>
      <c r="DFY244" s="27"/>
      <c r="DFZ244" s="27"/>
      <c r="DGA244" s="27"/>
      <c r="DGB244" s="27"/>
      <c r="DGC244" s="27"/>
      <c r="DGD244" s="27"/>
      <c r="DGE244" s="27"/>
      <c r="DGF244" s="27"/>
      <c r="DGG244" s="27"/>
      <c r="DGH244" s="27"/>
      <c r="DGI244" s="27"/>
      <c r="DGJ244" s="27"/>
      <c r="DGK244" s="27"/>
      <c r="DGL244" s="27"/>
      <c r="DGM244" s="27"/>
      <c r="DGN244" s="27"/>
      <c r="DGO244" s="27"/>
      <c r="DGP244" s="27"/>
      <c r="DGQ244" s="27"/>
      <c r="DGR244" s="27"/>
      <c r="DGS244" s="27"/>
      <c r="DGT244" s="27"/>
      <c r="DGU244" s="27"/>
      <c r="DGV244" s="27"/>
      <c r="DGW244" s="27"/>
      <c r="DGX244" s="27"/>
      <c r="DGY244" s="27"/>
      <c r="DGZ244" s="27"/>
      <c r="DHA244" s="27"/>
      <c r="DHB244" s="27"/>
      <c r="DHC244" s="27"/>
      <c r="DHD244" s="27"/>
      <c r="DHE244" s="27"/>
      <c r="DHF244" s="27"/>
      <c r="DHG244" s="27"/>
      <c r="DHH244" s="27"/>
      <c r="DHI244" s="27"/>
      <c r="DHJ244" s="27"/>
      <c r="DHK244" s="27"/>
      <c r="DHL244" s="27"/>
      <c r="DHM244" s="27"/>
      <c r="DHN244" s="27"/>
      <c r="DHO244" s="27"/>
      <c r="DHP244" s="27"/>
      <c r="DHQ244" s="27"/>
      <c r="DHR244" s="27"/>
      <c r="DHS244" s="27"/>
      <c r="DHT244" s="27"/>
      <c r="DHU244" s="27"/>
      <c r="DHV244" s="27"/>
      <c r="DHW244" s="27"/>
      <c r="DHX244" s="27"/>
      <c r="DHY244" s="27"/>
      <c r="DHZ244" s="27"/>
      <c r="DIA244" s="27"/>
      <c r="DIB244" s="27"/>
      <c r="DIC244" s="27"/>
      <c r="DID244" s="27"/>
      <c r="DIE244" s="27"/>
      <c r="DIF244" s="27"/>
      <c r="DIG244" s="27"/>
      <c r="DIH244" s="27"/>
      <c r="DII244" s="27"/>
      <c r="DIJ244" s="27"/>
      <c r="DIK244" s="27"/>
      <c r="DIL244" s="27"/>
      <c r="DIM244" s="27"/>
      <c r="DIN244" s="27"/>
      <c r="DIO244" s="27"/>
      <c r="DIP244" s="27"/>
      <c r="DIQ244" s="27"/>
      <c r="DIR244" s="27"/>
      <c r="DIS244" s="27"/>
      <c r="DIT244" s="27"/>
      <c r="DIU244" s="27"/>
      <c r="DIV244" s="27"/>
      <c r="DIW244" s="27"/>
      <c r="DIX244" s="27"/>
      <c r="DIY244" s="27"/>
      <c r="DIZ244" s="27"/>
      <c r="DJA244" s="27"/>
      <c r="DJB244" s="27"/>
      <c r="DJC244" s="27"/>
      <c r="DJD244" s="27"/>
      <c r="DJE244" s="27"/>
      <c r="DJF244" s="27"/>
      <c r="DJG244" s="27"/>
      <c r="DJH244" s="27"/>
      <c r="DJI244" s="27"/>
      <c r="DJJ244" s="27"/>
      <c r="DJK244" s="27"/>
      <c r="DJL244" s="27"/>
      <c r="DJM244" s="27"/>
      <c r="DJN244" s="27"/>
      <c r="DJO244" s="27"/>
      <c r="DJP244" s="27"/>
      <c r="DJQ244" s="27"/>
      <c r="DJR244" s="27"/>
      <c r="DJS244" s="27"/>
      <c r="DJT244" s="27"/>
      <c r="DJU244" s="27"/>
      <c r="DJV244" s="27"/>
      <c r="DJW244" s="27"/>
      <c r="DJX244" s="27"/>
      <c r="DJY244" s="27"/>
      <c r="DJZ244" s="27"/>
      <c r="DKA244" s="27"/>
      <c r="DKB244" s="27"/>
      <c r="DKC244" s="27"/>
      <c r="DKD244" s="27"/>
      <c r="DKE244" s="27"/>
      <c r="DKF244" s="27"/>
      <c r="DKG244" s="27"/>
      <c r="DKH244" s="27"/>
      <c r="DKI244" s="27"/>
      <c r="DKJ244" s="27"/>
      <c r="DKK244" s="27"/>
      <c r="DKL244" s="27"/>
      <c r="DKM244" s="27"/>
      <c r="DKN244" s="27"/>
      <c r="DKO244" s="27"/>
      <c r="DKP244" s="27"/>
      <c r="DKQ244" s="27"/>
      <c r="DKR244" s="27"/>
      <c r="DKS244" s="27"/>
      <c r="DKT244" s="27"/>
      <c r="DKU244" s="27"/>
      <c r="DKV244" s="27"/>
      <c r="DKW244" s="27"/>
      <c r="DKX244" s="27"/>
      <c r="DKY244" s="27"/>
      <c r="DKZ244" s="27"/>
      <c r="DLA244" s="27"/>
      <c r="DLB244" s="27"/>
      <c r="DLC244" s="27"/>
      <c r="DLD244" s="27"/>
      <c r="DLE244" s="27"/>
      <c r="DLF244" s="27"/>
      <c r="DLG244" s="27"/>
      <c r="DLH244" s="27"/>
      <c r="DLI244" s="27"/>
      <c r="DLJ244" s="27"/>
      <c r="DLK244" s="27"/>
      <c r="DLL244" s="27"/>
      <c r="DLM244" s="27"/>
      <c r="DLN244" s="27"/>
      <c r="DLO244" s="27"/>
      <c r="DLP244" s="27"/>
      <c r="DLQ244" s="27"/>
      <c r="DLR244" s="27"/>
      <c r="DLS244" s="27"/>
      <c r="DLT244" s="27"/>
      <c r="DLU244" s="27"/>
      <c r="DLV244" s="27"/>
      <c r="DLW244" s="27"/>
      <c r="DLX244" s="27"/>
      <c r="DLY244" s="27"/>
      <c r="DLZ244" s="27"/>
      <c r="DMA244" s="27"/>
      <c r="DMB244" s="27"/>
      <c r="DMC244" s="27"/>
      <c r="DMD244" s="27"/>
      <c r="DME244" s="27"/>
      <c r="DMF244" s="27"/>
      <c r="DMG244" s="27"/>
      <c r="DMH244" s="27"/>
      <c r="DMI244" s="27"/>
      <c r="DMJ244" s="27"/>
      <c r="DMK244" s="27"/>
      <c r="DML244" s="27"/>
      <c r="DMM244" s="27"/>
      <c r="DMN244" s="27"/>
      <c r="DMO244" s="27"/>
      <c r="DMP244" s="27"/>
      <c r="DMQ244" s="27"/>
      <c r="DMR244" s="27"/>
      <c r="DMS244" s="27"/>
      <c r="DMT244" s="27"/>
      <c r="DMU244" s="27"/>
      <c r="DMV244" s="27"/>
      <c r="DMW244" s="27"/>
      <c r="DMX244" s="27"/>
      <c r="DMY244" s="27"/>
      <c r="DMZ244" s="27"/>
      <c r="DNA244" s="27"/>
      <c r="DNB244" s="27"/>
      <c r="DNC244" s="27"/>
      <c r="DND244" s="27"/>
      <c r="DNE244" s="27"/>
      <c r="DNF244" s="27"/>
      <c r="DNG244" s="27"/>
      <c r="DNH244" s="27"/>
      <c r="DNI244" s="27"/>
      <c r="DNJ244" s="27"/>
      <c r="DNK244" s="27"/>
      <c r="DNL244" s="27"/>
      <c r="DNM244" s="27"/>
      <c r="DNN244" s="27"/>
      <c r="DNO244" s="27"/>
      <c r="DNP244" s="27"/>
      <c r="DNQ244" s="27"/>
      <c r="DNR244" s="27"/>
      <c r="DNS244" s="27"/>
      <c r="DNT244" s="27"/>
      <c r="DNU244" s="27"/>
      <c r="DNV244" s="27"/>
      <c r="DNW244" s="27"/>
      <c r="DNX244" s="27"/>
      <c r="DNY244" s="27"/>
      <c r="DNZ244" s="27"/>
      <c r="DOA244" s="27"/>
      <c r="DOB244" s="27"/>
      <c r="DOC244" s="27"/>
      <c r="DOD244" s="27"/>
      <c r="DOE244" s="27"/>
      <c r="DOF244" s="27"/>
      <c r="DOG244" s="27"/>
      <c r="DOH244" s="27"/>
      <c r="DOI244" s="27"/>
      <c r="DOJ244" s="27"/>
      <c r="DOK244" s="27"/>
      <c r="DOL244" s="27"/>
      <c r="DOM244" s="27"/>
      <c r="DON244" s="27"/>
      <c r="DOO244" s="27"/>
      <c r="DOP244" s="27"/>
      <c r="DOQ244" s="27"/>
      <c r="DOR244" s="27"/>
      <c r="DOS244" s="27"/>
      <c r="DOT244" s="27"/>
      <c r="DOU244" s="27"/>
      <c r="DOV244" s="27"/>
      <c r="DOW244" s="27"/>
      <c r="DOX244" s="27"/>
      <c r="DOY244" s="27"/>
      <c r="DOZ244" s="27"/>
      <c r="DPA244" s="27"/>
      <c r="DPB244" s="27"/>
      <c r="DPC244" s="27"/>
      <c r="DPD244" s="27"/>
      <c r="DPE244" s="27"/>
      <c r="DPF244" s="27"/>
      <c r="DPG244" s="27"/>
      <c r="DPH244" s="27"/>
      <c r="DPI244" s="27"/>
      <c r="DPJ244" s="27"/>
      <c r="DPK244" s="27"/>
      <c r="DPL244" s="27"/>
      <c r="DPM244" s="27"/>
      <c r="DPN244" s="27"/>
      <c r="DPO244" s="27"/>
      <c r="DPP244" s="27"/>
      <c r="DPQ244" s="27"/>
      <c r="DPR244" s="27"/>
      <c r="DPS244" s="27"/>
      <c r="DPT244" s="27"/>
      <c r="DPU244" s="27"/>
      <c r="DPV244" s="27"/>
      <c r="DPW244" s="27"/>
      <c r="DPX244" s="27"/>
      <c r="DPY244" s="27"/>
      <c r="DPZ244" s="27"/>
      <c r="DQA244" s="27"/>
      <c r="DQB244" s="27"/>
      <c r="DQC244" s="27"/>
      <c r="DQD244" s="27"/>
      <c r="DQE244" s="27"/>
      <c r="DQF244" s="27"/>
      <c r="DQG244" s="27"/>
      <c r="DQH244" s="27"/>
      <c r="DQI244" s="27"/>
      <c r="DQJ244" s="27"/>
      <c r="DQK244" s="27"/>
      <c r="DQL244" s="27"/>
      <c r="DQM244" s="27"/>
      <c r="DQN244" s="27"/>
      <c r="DQO244" s="27"/>
      <c r="DQP244" s="27"/>
      <c r="DQQ244" s="27"/>
      <c r="DQR244" s="27"/>
      <c r="DQS244" s="27"/>
      <c r="DQT244" s="27"/>
      <c r="DQU244" s="27"/>
      <c r="DQV244" s="27"/>
      <c r="DQW244" s="27"/>
      <c r="DQX244" s="27"/>
      <c r="DQY244" s="27"/>
      <c r="DQZ244" s="27"/>
      <c r="DRA244" s="27"/>
      <c r="DRB244" s="27"/>
      <c r="DRC244" s="27"/>
      <c r="DRD244" s="27"/>
      <c r="DRE244" s="27"/>
      <c r="DRF244" s="27"/>
      <c r="DRG244" s="27"/>
      <c r="DRH244" s="27"/>
      <c r="DRI244" s="27"/>
      <c r="DRJ244" s="27"/>
      <c r="DRK244" s="27"/>
      <c r="DRL244" s="27"/>
      <c r="DRM244" s="27"/>
      <c r="DRN244" s="27"/>
      <c r="DRO244" s="27"/>
      <c r="DRP244" s="27"/>
      <c r="DRQ244" s="27"/>
      <c r="DRR244" s="27"/>
      <c r="DRS244" s="27"/>
      <c r="DRT244" s="27"/>
      <c r="DRU244" s="27"/>
      <c r="DRV244" s="27"/>
      <c r="DRW244" s="27"/>
      <c r="DRX244" s="27"/>
      <c r="DRY244" s="27"/>
      <c r="DRZ244" s="27"/>
      <c r="DSA244" s="27"/>
      <c r="DSB244" s="27"/>
      <c r="DSC244" s="27"/>
      <c r="DSD244" s="27"/>
      <c r="DSE244" s="27"/>
      <c r="DSF244" s="27"/>
      <c r="DSG244" s="27"/>
      <c r="DSH244" s="27"/>
      <c r="DSI244" s="27"/>
      <c r="DSJ244" s="27"/>
      <c r="DSK244" s="27"/>
      <c r="DSL244" s="27"/>
      <c r="DSM244" s="27"/>
      <c r="DSN244" s="27"/>
      <c r="DSO244" s="27"/>
      <c r="DSP244" s="27"/>
      <c r="DSQ244" s="27"/>
      <c r="DSR244" s="27"/>
      <c r="DSS244" s="27"/>
      <c r="DST244" s="27"/>
      <c r="DSU244" s="27"/>
      <c r="DSV244" s="27"/>
      <c r="DSW244" s="27"/>
      <c r="DSX244" s="27"/>
      <c r="DSY244" s="27"/>
      <c r="DSZ244" s="27"/>
      <c r="DTA244" s="27"/>
      <c r="DTB244" s="27"/>
      <c r="DTC244" s="27"/>
      <c r="DTD244" s="27"/>
      <c r="DTE244" s="27"/>
      <c r="DTF244" s="27"/>
      <c r="DTG244" s="27"/>
      <c r="DTH244" s="27"/>
      <c r="DTI244" s="27"/>
      <c r="DTJ244" s="27"/>
      <c r="DTK244" s="27"/>
      <c r="DTL244" s="27"/>
      <c r="DTM244" s="27"/>
      <c r="DTN244" s="27"/>
      <c r="DTO244" s="27"/>
      <c r="DTP244" s="27"/>
      <c r="DTQ244" s="27"/>
      <c r="DTR244" s="27"/>
      <c r="DTS244" s="27"/>
      <c r="DTT244" s="27"/>
      <c r="DTU244" s="27"/>
      <c r="DTV244" s="27"/>
      <c r="DTW244" s="27"/>
      <c r="DTX244" s="27"/>
      <c r="DTY244" s="27"/>
      <c r="DTZ244" s="27"/>
      <c r="DUA244" s="27"/>
      <c r="DUB244" s="27"/>
      <c r="DUC244" s="27"/>
      <c r="DUD244" s="27"/>
      <c r="DUE244" s="27"/>
      <c r="DUF244" s="27"/>
      <c r="DUG244" s="27"/>
      <c r="DUH244" s="27"/>
      <c r="DUI244" s="27"/>
      <c r="DUJ244" s="27"/>
      <c r="DUK244" s="27"/>
      <c r="DUL244" s="27"/>
      <c r="DUM244" s="27"/>
      <c r="DUN244" s="27"/>
      <c r="DUO244" s="27"/>
      <c r="DUP244" s="27"/>
      <c r="DUQ244" s="27"/>
      <c r="DUR244" s="27"/>
      <c r="DUS244" s="27"/>
      <c r="DUT244" s="27"/>
      <c r="DUU244" s="27"/>
      <c r="DUV244" s="27"/>
      <c r="DUW244" s="27"/>
      <c r="DUX244" s="27"/>
      <c r="DUY244" s="27"/>
      <c r="DUZ244" s="27"/>
      <c r="DVA244" s="27"/>
      <c r="DVB244" s="27"/>
      <c r="DVC244" s="27"/>
      <c r="DVD244" s="27"/>
      <c r="DVE244" s="27"/>
      <c r="DVF244" s="27"/>
      <c r="DVG244" s="27"/>
      <c r="DVH244" s="27"/>
      <c r="DVI244" s="27"/>
      <c r="DVJ244" s="27"/>
      <c r="DVK244" s="27"/>
      <c r="DVL244" s="27"/>
      <c r="DVM244" s="27"/>
      <c r="DVN244" s="27"/>
      <c r="DVO244" s="27"/>
      <c r="DVP244" s="27"/>
      <c r="DVQ244" s="27"/>
      <c r="DVR244" s="27"/>
      <c r="DVS244" s="27"/>
      <c r="DVT244" s="27"/>
      <c r="DVU244" s="27"/>
      <c r="DVV244" s="27"/>
      <c r="DVW244" s="27"/>
      <c r="DVX244" s="27"/>
      <c r="DVY244" s="27"/>
      <c r="DVZ244" s="27"/>
      <c r="DWA244" s="27"/>
      <c r="DWB244" s="27"/>
      <c r="DWC244" s="27"/>
      <c r="DWD244" s="27"/>
      <c r="DWE244" s="27"/>
      <c r="DWF244" s="27"/>
      <c r="DWG244" s="27"/>
      <c r="DWH244" s="27"/>
      <c r="DWI244" s="27"/>
      <c r="DWJ244" s="27"/>
      <c r="DWK244" s="27"/>
      <c r="DWL244" s="27"/>
      <c r="DWM244" s="27"/>
      <c r="DWN244" s="27"/>
      <c r="DWO244" s="27"/>
      <c r="DWP244" s="27"/>
      <c r="DWQ244" s="27"/>
      <c r="DWR244" s="27"/>
      <c r="DWS244" s="27"/>
      <c r="DWT244" s="27"/>
      <c r="DWU244" s="27"/>
      <c r="DWV244" s="27"/>
      <c r="DWW244" s="27"/>
      <c r="DWX244" s="27"/>
      <c r="DWY244" s="27"/>
      <c r="DWZ244" s="27"/>
      <c r="DXA244" s="27"/>
      <c r="DXB244" s="27"/>
      <c r="DXC244" s="27"/>
      <c r="DXD244" s="27"/>
      <c r="DXE244" s="27"/>
      <c r="DXF244" s="27"/>
      <c r="DXG244" s="27"/>
      <c r="DXH244" s="27"/>
      <c r="DXI244" s="27"/>
      <c r="DXJ244" s="27"/>
      <c r="DXK244" s="27"/>
      <c r="DXL244" s="27"/>
      <c r="DXM244" s="27"/>
      <c r="DXN244" s="27"/>
      <c r="DXO244" s="27"/>
      <c r="DXP244" s="27"/>
      <c r="DXQ244" s="27"/>
      <c r="DXR244" s="27"/>
      <c r="DXS244" s="27"/>
      <c r="DXT244" s="27"/>
      <c r="DXU244" s="27"/>
      <c r="DXV244" s="27"/>
      <c r="DXW244" s="27"/>
      <c r="DXX244" s="27"/>
      <c r="DXY244" s="27"/>
      <c r="DXZ244" s="27"/>
      <c r="DYA244" s="27"/>
      <c r="DYB244" s="27"/>
      <c r="DYC244" s="27"/>
      <c r="DYD244" s="27"/>
      <c r="DYE244" s="27"/>
      <c r="DYF244" s="27"/>
      <c r="DYG244" s="27"/>
      <c r="DYH244" s="27"/>
      <c r="DYI244" s="27"/>
      <c r="DYJ244" s="27"/>
      <c r="DYK244" s="27"/>
      <c r="DYL244" s="27"/>
      <c r="DYM244" s="27"/>
      <c r="DYN244" s="27"/>
      <c r="DYO244" s="27"/>
      <c r="DYP244" s="27"/>
      <c r="DYQ244" s="27"/>
      <c r="DYR244" s="27"/>
      <c r="DYS244" s="27"/>
      <c r="DYT244" s="27"/>
      <c r="DYU244" s="27"/>
      <c r="DYV244" s="27"/>
      <c r="DYW244" s="27"/>
      <c r="DYX244" s="27"/>
      <c r="DYY244" s="27"/>
      <c r="DYZ244" s="27"/>
      <c r="DZA244" s="27"/>
      <c r="DZB244" s="27"/>
      <c r="DZC244" s="27"/>
      <c r="DZD244" s="27"/>
      <c r="DZE244" s="27"/>
      <c r="DZF244" s="27"/>
      <c r="DZG244" s="27"/>
      <c r="DZH244" s="27"/>
      <c r="DZI244" s="27"/>
      <c r="DZJ244" s="27"/>
      <c r="DZK244" s="27"/>
      <c r="DZL244" s="27"/>
      <c r="DZM244" s="27"/>
      <c r="DZN244" s="27"/>
      <c r="DZO244" s="27"/>
      <c r="DZP244" s="27"/>
      <c r="DZQ244" s="27"/>
      <c r="DZR244" s="27"/>
      <c r="DZS244" s="27"/>
      <c r="DZT244" s="27"/>
      <c r="DZU244" s="27"/>
      <c r="DZV244" s="27"/>
      <c r="DZW244" s="27"/>
      <c r="DZX244" s="27"/>
      <c r="DZY244" s="27"/>
      <c r="DZZ244" s="27"/>
      <c r="EAA244" s="27"/>
      <c r="EAB244" s="27"/>
      <c r="EAC244" s="27"/>
      <c r="EAD244" s="27"/>
      <c r="EAE244" s="27"/>
      <c r="EAF244" s="27"/>
      <c r="EAG244" s="27"/>
      <c r="EAH244" s="27"/>
      <c r="EAI244" s="27"/>
      <c r="EAJ244" s="27"/>
      <c r="EAK244" s="27"/>
      <c r="EAL244" s="27"/>
      <c r="EAM244" s="27"/>
      <c r="EAN244" s="27"/>
      <c r="EAO244" s="27"/>
      <c r="EAP244" s="27"/>
      <c r="EAQ244" s="27"/>
      <c r="EAR244" s="27"/>
      <c r="EAS244" s="27"/>
      <c r="EAT244" s="27"/>
      <c r="EAU244" s="27"/>
      <c r="EAV244" s="27"/>
      <c r="EAW244" s="27"/>
      <c r="EAX244" s="27"/>
      <c r="EAY244" s="27"/>
      <c r="EAZ244" s="27"/>
      <c r="EBA244" s="27"/>
      <c r="EBB244" s="27"/>
      <c r="EBC244" s="27"/>
      <c r="EBD244" s="27"/>
      <c r="EBE244" s="27"/>
      <c r="EBF244" s="27"/>
      <c r="EBG244" s="27"/>
      <c r="EBH244" s="27"/>
      <c r="EBI244" s="27"/>
      <c r="EBJ244" s="27"/>
      <c r="EBK244" s="27"/>
      <c r="EBL244" s="27"/>
      <c r="EBM244" s="27"/>
      <c r="EBN244" s="27"/>
      <c r="EBO244" s="27"/>
      <c r="EBP244" s="27"/>
      <c r="EBQ244" s="27"/>
      <c r="EBR244" s="27"/>
      <c r="EBS244" s="27"/>
      <c r="EBT244" s="27"/>
      <c r="EBU244" s="27"/>
      <c r="EBV244" s="27"/>
      <c r="EBW244" s="27"/>
      <c r="EBX244" s="27"/>
      <c r="EBY244" s="27"/>
      <c r="EBZ244" s="27"/>
      <c r="ECA244" s="27"/>
      <c r="ECB244" s="27"/>
      <c r="ECC244" s="27"/>
      <c r="ECD244" s="27"/>
      <c r="ECE244" s="27"/>
      <c r="ECF244" s="27"/>
      <c r="ECG244" s="27"/>
      <c r="ECH244" s="27"/>
      <c r="ECI244" s="27"/>
      <c r="ECJ244" s="27"/>
      <c r="ECK244" s="27"/>
      <c r="ECL244" s="27"/>
      <c r="ECM244" s="27"/>
      <c r="ECN244" s="27"/>
      <c r="ECO244" s="27"/>
      <c r="ECP244" s="27"/>
      <c r="ECQ244" s="27"/>
      <c r="ECR244" s="27"/>
      <c r="ECS244" s="27"/>
      <c r="ECT244" s="27"/>
      <c r="ECU244" s="27"/>
      <c r="ECV244" s="27"/>
      <c r="ECW244" s="27"/>
      <c r="ECX244" s="27"/>
      <c r="ECY244" s="27"/>
      <c r="ECZ244" s="27"/>
      <c r="EDA244" s="27"/>
      <c r="EDB244" s="27"/>
      <c r="EDC244" s="27"/>
      <c r="EDD244" s="27"/>
      <c r="EDE244" s="27"/>
      <c r="EDF244" s="27"/>
      <c r="EDG244" s="27"/>
      <c r="EDH244" s="27"/>
      <c r="EDI244" s="27"/>
      <c r="EDJ244" s="27"/>
      <c r="EDK244" s="27"/>
      <c r="EDL244" s="27"/>
      <c r="EDM244" s="27"/>
      <c r="EDN244" s="27"/>
      <c r="EDO244" s="27"/>
      <c r="EDP244" s="27"/>
      <c r="EDQ244" s="27"/>
      <c r="EDR244" s="27"/>
      <c r="EDS244" s="27"/>
      <c r="EDT244" s="27"/>
      <c r="EDU244" s="27"/>
      <c r="EDV244" s="27"/>
      <c r="EDW244" s="27"/>
      <c r="EDX244" s="27"/>
      <c r="EDY244" s="27"/>
      <c r="EDZ244" s="27"/>
      <c r="EEA244" s="27"/>
      <c r="EEB244" s="27"/>
      <c r="EEC244" s="27"/>
      <c r="EED244" s="27"/>
      <c r="EEE244" s="27"/>
      <c r="EEF244" s="27"/>
      <c r="EEG244" s="27"/>
      <c r="EEH244" s="27"/>
      <c r="EEI244" s="27"/>
      <c r="EEJ244" s="27"/>
      <c r="EEK244" s="27"/>
      <c r="EEL244" s="27"/>
      <c r="EEM244" s="27"/>
      <c r="EEN244" s="27"/>
      <c r="EEO244" s="27"/>
      <c r="EEP244" s="27"/>
      <c r="EEQ244" s="27"/>
      <c r="EER244" s="27"/>
      <c r="EES244" s="27"/>
      <c r="EET244" s="27"/>
      <c r="EEU244" s="27"/>
      <c r="EEV244" s="27"/>
      <c r="EEW244" s="27"/>
      <c r="EEX244" s="27"/>
      <c r="EEY244" s="27"/>
      <c r="EEZ244" s="27"/>
      <c r="EFA244" s="27"/>
      <c r="EFB244" s="27"/>
      <c r="EFC244" s="27"/>
      <c r="EFD244" s="27"/>
      <c r="EFE244" s="27"/>
      <c r="EFF244" s="27"/>
      <c r="EFG244" s="27"/>
      <c r="EFH244" s="27"/>
      <c r="EFI244" s="27"/>
      <c r="EFJ244" s="27"/>
      <c r="EFK244" s="27"/>
      <c r="EFL244" s="27"/>
      <c r="EFM244" s="27"/>
      <c r="EFN244" s="27"/>
      <c r="EFO244" s="27"/>
      <c r="EFP244" s="27"/>
      <c r="EFQ244" s="27"/>
      <c r="EFR244" s="27"/>
      <c r="EFS244" s="27"/>
      <c r="EFT244" s="27"/>
      <c r="EFU244" s="27"/>
      <c r="EFV244" s="27"/>
      <c r="EFW244" s="27"/>
      <c r="EFX244" s="27"/>
      <c r="EFY244" s="27"/>
      <c r="EFZ244" s="27"/>
      <c r="EGA244" s="27"/>
      <c r="EGB244" s="27"/>
      <c r="EGC244" s="27"/>
      <c r="EGD244" s="27"/>
      <c r="EGE244" s="27"/>
      <c r="EGF244" s="27"/>
      <c r="EGG244" s="27"/>
      <c r="EGH244" s="27"/>
      <c r="EGI244" s="27"/>
      <c r="EGJ244" s="27"/>
      <c r="EGK244" s="27"/>
      <c r="EGL244" s="27"/>
      <c r="EGM244" s="27"/>
      <c r="EGN244" s="27"/>
      <c r="EGO244" s="27"/>
      <c r="EGP244" s="27"/>
      <c r="EGQ244" s="27"/>
      <c r="EGR244" s="27"/>
      <c r="EGS244" s="27"/>
      <c r="EGT244" s="27"/>
      <c r="EGU244" s="27"/>
      <c r="EGV244" s="27"/>
      <c r="EGW244" s="27"/>
      <c r="EGX244" s="27"/>
      <c r="EGY244" s="27"/>
      <c r="EGZ244" s="27"/>
      <c r="EHA244" s="27"/>
      <c r="EHB244" s="27"/>
      <c r="EHC244" s="27"/>
      <c r="EHD244" s="27"/>
      <c r="EHE244" s="27"/>
      <c r="EHF244" s="27"/>
      <c r="EHG244" s="27"/>
      <c r="EHH244" s="27"/>
      <c r="EHI244" s="27"/>
      <c r="EHJ244" s="27"/>
      <c r="EHK244" s="27"/>
      <c r="EHL244" s="27"/>
      <c r="EHM244" s="27"/>
      <c r="EHN244" s="27"/>
      <c r="EHO244" s="27"/>
      <c r="EHP244" s="27"/>
      <c r="EHQ244" s="27"/>
      <c r="EHR244" s="27"/>
      <c r="EHS244" s="27"/>
      <c r="EHT244" s="27"/>
      <c r="EHU244" s="27"/>
      <c r="EHV244" s="27"/>
      <c r="EHW244" s="27"/>
      <c r="EHX244" s="27"/>
      <c r="EHY244" s="27"/>
      <c r="EHZ244" s="27"/>
      <c r="EIA244" s="27"/>
      <c r="EIB244" s="27"/>
      <c r="EIC244" s="27"/>
      <c r="EID244" s="27"/>
      <c r="EIE244" s="27"/>
      <c r="EIF244" s="27"/>
      <c r="EIG244" s="27"/>
      <c r="EIH244" s="27"/>
      <c r="EII244" s="27"/>
      <c r="EIJ244" s="27"/>
      <c r="EIK244" s="27"/>
      <c r="EIL244" s="27"/>
      <c r="EIM244" s="27"/>
      <c r="EIN244" s="27"/>
      <c r="EIO244" s="27"/>
      <c r="EIP244" s="27"/>
      <c r="EIQ244" s="27"/>
      <c r="EIR244" s="27"/>
      <c r="EIS244" s="27"/>
      <c r="EIT244" s="27"/>
      <c r="EIU244" s="27"/>
      <c r="EIV244" s="27"/>
      <c r="EIW244" s="27"/>
      <c r="EIX244" s="27"/>
      <c r="EIY244" s="27"/>
      <c r="EIZ244" s="27"/>
      <c r="EJA244" s="27"/>
      <c r="EJB244" s="27"/>
      <c r="EJC244" s="27"/>
      <c r="EJD244" s="27"/>
      <c r="EJE244" s="27"/>
      <c r="EJF244" s="27"/>
      <c r="EJG244" s="27"/>
      <c r="EJH244" s="27"/>
      <c r="EJI244" s="27"/>
      <c r="EJJ244" s="27"/>
      <c r="EJK244" s="27"/>
      <c r="EJL244" s="27"/>
      <c r="EJM244" s="27"/>
      <c r="EJN244" s="27"/>
      <c r="EJO244" s="27"/>
      <c r="EJP244" s="27"/>
      <c r="EJQ244" s="27"/>
      <c r="EJR244" s="27"/>
      <c r="EJS244" s="27"/>
      <c r="EJT244" s="27"/>
      <c r="EJU244" s="27"/>
      <c r="EJV244" s="27"/>
      <c r="EJW244" s="27"/>
      <c r="EJX244" s="27"/>
      <c r="EJY244" s="27"/>
      <c r="EJZ244" s="27"/>
      <c r="EKA244" s="27"/>
      <c r="EKB244" s="27"/>
      <c r="EKC244" s="27"/>
      <c r="EKD244" s="27"/>
      <c r="EKE244" s="27"/>
      <c r="EKF244" s="27"/>
      <c r="EKG244" s="27"/>
      <c r="EKH244" s="27"/>
      <c r="EKI244" s="27"/>
      <c r="EKJ244" s="27"/>
      <c r="EKK244" s="27"/>
      <c r="EKL244" s="27"/>
      <c r="EKM244" s="27"/>
      <c r="EKN244" s="27"/>
      <c r="EKO244" s="27"/>
      <c r="EKP244" s="27"/>
      <c r="EKQ244" s="27"/>
      <c r="EKR244" s="27"/>
      <c r="EKS244" s="27"/>
      <c r="EKT244" s="27"/>
      <c r="EKU244" s="27"/>
      <c r="EKV244" s="27"/>
      <c r="EKW244" s="27"/>
      <c r="EKX244" s="27"/>
      <c r="EKY244" s="27"/>
      <c r="EKZ244" s="27"/>
      <c r="ELA244" s="27"/>
      <c r="ELB244" s="27"/>
      <c r="ELC244" s="27"/>
      <c r="ELD244" s="27"/>
      <c r="ELE244" s="27"/>
      <c r="ELF244" s="27"/>
      <c r="ELG244" s="27"/>
      <c r="ELH244" s="27"/>
      <c r="ELI244" s="27"/>
      <c r="ELJ244" s="27"/>
      <c r="ELK244" s="27"/>
      <c r="ELL244" s="27"/>
      <c r="ELM244" s="27"/>
      <c r="ELN244" s="27"/>
      <c r="ELO244" s="27"/>
      <c r="ELP244" s="27"/>
      <c r="ELQ244" s="27"/>
      <c r="ELR244" s="27"/>
      <c r="ELS244" s="27"/>
      <c r="ELT244" s="27"/>
      <c r="ELU244" s="27"/>
      <c r="ELV244" s="27"/>
      <c r="ELW244" s="27"/>
      <c r="ELX244" s="27"/>
      <c r="ELY244" s="27"/>
      <c r="ELZ244" s="27"/>
      <c r="EMA244" s="27"/>
      <c r="EMB244" s="27"/>
      <c r="EMC244" s="27"/>
      <c r="EMD244" s="27"/>
      <c r="EME244" s="27"/>
      <c r="EMF244" s="27"/>
      <c r="EMG244" s="27"/>
      <c r="EMH244" s="27"/>
      <c r="EMI244" s="27"/>
      <c r="EMJ244" s="27"/>
      <c r="EMK244" s="27"/>
      <c r="EML244" s="27"/>
      <c r="EMM244" s="27"/>
      <c r="EMN244" s="27"/>
      <c r="EMO244" s="27"/>
      <c r="EMP244" s="27"/>
      <c r="EMQ244" s="27"/>
      <c r="EMR244" s="27"/>
      <c r="EMS244" s="27"/>
      <c r="EMT244" s="27"/>
      <c r="EMU244" s="27"/>
      <c r="EMV244" s="27"/>
      <c r="EMW244" s="27"/>
      <c r="EMX244" s="27"/>
      <c r="EMY244" s="27"/>
      <c r="EMZ244" s="27"/>
      <c r="ENA244" s="27"/>
      <c r="ENB244" s="27"/>
      <c r="ENC244" s="27"/>
      <c r="END244" s="27"/>
      <c r="ENE244" s="27"/>
      <c r="ENF244" s="27"/>
      <c r="ENG244" s="27"/>
      <c r="ENH244" s="27"/>
      <c r="ENI244" s="27"/>
      <c r="ENJ244" s="27"/>
      <c r="ENK244" s="27"/>
      <c r="ENL244" s="27"/>
      <c r="ENM244" s="27"/>
      <c r="ENN244" s="27"/>
      <c r="ENO244" s="27"/>
      <c r="ENP244" s="27"/>
      <c r="ENQ244" s="27"/>
      <c r="ENR244" s="27"/>
      <c r="ENS244" s="27"/>
      <c r="ENT244" s="27"/>
      <c r="ENU244" s="27"/>
      <c r="ENV244" s="27"/>
      <c r="ENW244" s="27"/>
      <c r="ENX244" s="27"/>
      <c r="ENY244" s="27"/>
      <c r="ENZ244" s="27"/>
      <c r="EOA244" s="27"/>
      <c r="EOB244" s="27"/>
      <c r="EOC244" s="27"/>
      <c r="EOD244" s="27"/>
      <c r="EOE244" s="27"/>
      <c r="EOF244" s="27"/>
      <c r="EOG244" s="27"/>
      <c r="EOH244" s="27"/>
      <c r="EOI244" s="27"/>
      <c r="EOJ244" s="27"/>
      <c r="EOK244" s="27"/>
      <c r="EOL244" s="27"/>
      <c r="EOM244" s="27"/>
      <c r="EON244" s="27"/>
      <c r="EOO244" s="27"/>
      <c r="EOP244" s="27"/>
      <c r="EOQ244" s="27"/>
      <c r="EOR244" s="27"/>
      <c r="EOS244" s="27"/>
      <c r="EOT244" s="27"/>
      <c r="EOU244" s="27"/>
      <c r="EOV244" s="27"/>
      <c r="EOW244" s="27"/>
      <c r="EOX244" s="27"/>
      <c r="EOY244" s="27"/>
      <c r="EOZ244" s="27"/>
      <c r="EPA244" s="27"/>
      <c r="EPB244" s="27"/>
      <c r="EPC244" s="27"/>
      <c r="EPD244" s="27"/>
      <c r="EPE244" s="27"/>
      <c r="EPF244" s="27"/>
      <c r="EPG244" s="27"/>
      <c r="EPH244" s="27"/>
      <c r="EPI244" s="27"/>
      <c r="EPJ244" s="27"/>
      <c r="EPK244" s="27"/>
      <c r="EPL244" s="27"/>
      <c r="EPM244" s="27"/>
      <c r="EPN244" s="27"/>
      <c r="EPO244" s="27"/>
      <c r="EPP244" s="27"/>
      <c r="EPQ244" s="27"/>
      <c r="EPR244" s="27"/>
      <c r="EPS244" s="27"/>
      <c r="EPT244" s="27"/>
      <c r="EPU244" s="27"/>
      <c r="EPV244" s="27"/>
      <c r="EPW244" s="27"/>
      <c r="EPX244" s="27"/>
      <c r="EPY244" s="27"/>
      <c r="EPZ244" s="27"/>
      <c r="EQA244" s="27"/>
      <c r="EQB244" s="27"/>
      <c r="EQC244" s="27"/>
      <c r="EQD244" s="27"/>
      <c r="EQE244" s="27"/>
      <c r="EQF244" s="27"/>
      <c r="EQG244" s="27"/>
      <c r="EQH244" s="27"/>
      <c r="EQI244" s="27"/>
      <c r="EQJ244" s="27"/>
      <c r="EQK244" s="27"/>
      <c r="EQL244" s="27"/>
      <c r="EQM244" s="27"/>
      <c r="EQN244" s="27"/>
      <c r="EQO244" s="27"/>
      <c r="EQP244" s="27"/>
      <c r="EQQ244" s="27"/>
      <c r="EQR244" s="27"/>
      <c r="EQS244" s="27"/>
      <c r="EQT244" s="27"/>
      <c r="EQU244" s="27"/>
      <c r="EQV244" s="27"/>
      <c r="EQW244" s="27"/>
      <c r="EQX244" s="27"/>
      <c r="EQY244" s="27"/>
      <c r="EQZ244" s="27"/>
      <c r="ERA244" s="27"/>
      <c r="ERB244" s="27"/>
      <c r="ERC244" s="27"/>
      <c r="ERD244" s="27"/>
      <c r="ERE244" s="27"/>
      <c r="ERF244" s="27"/>
      <c r="ERG244" s="27"/>
      <c r="ERH244" s="27"/>
      <c r="ERI244" s="27"/>
      <c r="ERJ244" s="27"/>
      <c r="ERK244" s="27"/>
      <c r="ERL244" s="27"/>
      <c r="ERM244" s="27"/>
      <c r="ERN244" s="27"/>
      <c r="ERO244" s="27"/>
      <c r="ERP244" s="27"/>
      <c r="ERQ244" s="27"/>
      <c r="ERR244" s="27"/>
      <c r="ERS244" s="27"/>
      <c r="ERT244" s="27"/>
      <c r="ERU244" s="27"/>
      <c r="ERV244" s="27"/>
      <c r="ERW244" s="27"/>
      <c r="ERX244" s="27"/>
      <c r="ERY244" s="27"/>
      <c r="ERZ244" s="27"/>
      <c r="ESA244" s="27"/>
      <c r="ESB244" s="27"/>
      <c r="ESC244" s="27"/>
      <c r="ESD244" s="27"/>
      <c r="ESE244" s="27"/>
      <c r="ESF244" s="27"/>
      <c r="ESG244" s="27"/>
      <c r="ESH244" s="27"/>
      <c r="ESI244" s="27"/>
      <c r="ESJ244" s="27"/>
      <c r="ESK244" s="27"/>
      <c r="ESL244" s="27"/>
      <c r="ESM244" s="27"/>
      <c r="ESN244" s="27"/>
      <c r="ESO244" s="27"/>
      <c r="ESP244" s="27"/>
      <c r="ESQ244" s="27"/>
      <c r="ESR244" s="27"/>
      <c r="ESS244" s="27"/>
      <c r="EST244" s="27"/>
      <c r="ESU244" s="27"/>
      <c r="ESV244" s="27"/>
      <c r="ESW244" s="27"/>
      <c r="ESX244" s="27"/>
      <c r="ESY244" s="27"/>
      <c r="ESZ244" s="27"/>
      <c r="ETA244" s="27"/>
      <c r="ETB244" s="27"/>
      <c r="ETC244" s="27"/>
      <c r="ETD244" s="27"/>
      <c r="ETE244" s="27"/>
      <c r="ETF244" s="27"/>
      <c r="ETG244" s="27"/>
      <c r="ETH244" s="27"/>
      <c r="ETI244" s="27"/>
      <c r="ETJ244" s="27"/>
      <c r="ETK244" s="27"/>
      <c r="ETL244" s="27"/>
      <c r="ETM244" s="27"/>
      <c r="ETN244" s="27"/>
      <c r="ETO244" s="27"/>
      <c r="ETP244" s="27"/>
      <c r="ETQ244" s="27"/>
      <c r="ETR244" s="27"/>
      <c r="ETS244" s="27"/>
      <c r="ETT244" s="27"/>
      <c r="ETU244" s="27"/>
      <c r="ETV244" s="27"/>
      <c r="ETW244" s="27"/>
      <c r="ETX244" s="27"/>
      <c r="ETY244" s="27"/>
      <c r="ETZ244" s="27"/>
      <c r="EUA244" s="27"/>
      <c r="EUB244" s="27"/>
      <c r="EUC244" s="27"/>
      <c r="EUD244" s="27"/>
      <c r="EUE244" s="27"/>
      <c r="EUF244" s="27"/>
      <c r="EUG244" s="27"/>
      <c r="EUH244" s="27"/>
      <c r="EUI244" s="27"/>
      <c r="EUJ244" s="27"/>
      <c r="EUK244" s="27"/>
      <c r="EUL244" s="27"/>
      <c r="EUM244" s="27"/>
      <c r="EUN244" s="27"/>
      <c r="EUO244" s="27"/>
      <c r="EUP244" s="27"/>
      <c r="EUQ244" s="27"/>
      <c r="EUR244" s="27"/>
      <c r="EUS244" s="27"/>
      <c r="EUT244" s="27"/>
      <c r="EUU244" s="27"/>
      <c r="EUV244" s="27"/>
      <c r="EUW244" s="27"/>
      <c r="EUX244" s="27"/>
      <c r="EUY244" s="27"/>
      <c r="EUZ244" s="27"/>
      <c r="EVA244" s="27"/>
      <c r="EVB244" s="27"/>
      <c r="EVC244" s="27"/>
      <c r="EVD244" s="27"/>
      <c r="EVE244" s="27"/>
      <c r="EVF244" s="27"/>
      <c r="EVG244" s="27"/>
      <c r="EVH244" s="27"/>
      <c r="EVI244" s="27"/>
      <c r="EVJ244" s="27"/>
      <c r="EVK244" s="27"/>
      <c r="EVL244" s="27"/>
      <c r="EVM244" s="27"/>
      <c r="EVN244" s="27"/>
      <c r="EVO244" s="27"/>
      <c r="EVP244" s="27"/>
      <c r="EVQ244" s="27"/>
      <c r="EVR244" s="27"/>
      <c r="EVS244" s="27"/>
      <c r="EVT244" s="27"/>
      <c r="EVU244" s="27"/>
      <c r="EVV244" s="27"/>
      <c r="EVW244" s="27"/>
      <c r="EVX244" s="27"/>
      <c r="EVY244" s="27"/>
      <c r="EVZ244" s="27"/>
      <c r="EWA244" s="27"/>
      <c r="EWB244" s="27"/>
      <c r="EWC244" s="27"/>
      <c r="EWD244" s="27"/>
      <c r="EWE244" s="27"/>
      <c r="EWF244" s="27"/>
      <c r="EWG244" s="27"/>
      <c r="EWH244" s="27"/>
      <c r="EWI244" s="27"/>
      <c r="EWJ244" s="27"/>
      <c r="EWK244" s="27"/>
      <c r="EWL244" s="27"/>
      <c r="EWM244" s="27"/>
      <c r="EWN244" s="27"/>
      <c r="EWO244" s="27"/>
      <c r="EWP244" s="27"/>
      <c r="EWQ244" s="27"/>
      <c r="EWR244" s="27"/>
      <c r="EWS244" s="27"/>
      <c r="EWT244" s="27"/>
      <c r="EWU244" s="27"/>
      <c r="EWV244" s="27"/>
      <c r="EWW244" s="27"/>
      <c r="EWX244" s="27"/>
      <c r="EWY244" s="27"/>
      <c r="EWZ244" s="27"/>
      <c r="EXA244" s="27"/>
      <c r="EXB244" s="27"/>
      <c r="EXC244" s="27"/>
      <c r="EXD244" s="27"/>
      <c r="EXE244" s="27"/>
      <c r="EXF244" s="27"/>
      <c r="EXG244" s="27"/>
      <c r="EXH244" s="27"/>
      <c r="EXI244" s="27"/>
      <c r="EXJ244" s="27"/>
      <c r="EXK244" s="27"/>
      <c r="EXL244" s="27"/>
      <c r="EXM244" s="27"/>
      <c r="EXN244" s="27"/>
      <c r="EXO244" s="27"/>
      <c r="EXP244" s="27"/>
      <c r="EXQ244" s="27"/>
      <c r="EXR244" s="27"/>
      <c r="EXS244" s="27"/>
      <c r="EXT244" s="27"/>
      <c r="EXU244" s="27"/>
      <c r="EXV244" s="27"/>
      <c r="EXW244" s="27"/>
      <c r="EXX244" s="27"/>
      <c r="EXY244" s="27"/>
      <c r="EXZ244" s="27"/>
      <c r="EYA244" s="27"/>
      <c r="EYB244" s="27"/>
      <c r="EYC244" s="27"/>
      <c r="EYD244" s="27"/>
      <c r="EYE244" s="27"/>
      <c r="EYF244" s="27"/>
      <c r="EYG244" s="27"/>
      <c r="EYH244" s="27"/>
      <c r="EYI244" s="27"/>
      <c r="EYJ244" s="27"/>
      <c r="EYK244" s="27"/>
      <c r="EYL244" s="27"/>
      <c r="EYM244" s="27"/>
      <c r="EYN244" s="27"/>
      <c r="EYO244" s="27"/>
      <c r="EYP244" s="27"/>
      <c r="EYQ244" s="27"/>
      <c r="EYR244" s="27"/>
      <c r="EYS244" s="27"/>
      <c r="EYT244" s="27"/>
      <c r="EYU244" s="27"/>
      <c r="EYV244" s="27"/>
      <c r="EYW244" s="27"/>
      <c r="EYX244" s="27"/>
      <c r="EYY244" s="27"/>
      <c r="EYZ244" s="27"/>
      <c r="EZA244" s="27"/>
      <c r="EZB244" s="27"/>
      <c r="EZC244" s="27"/>
      <c r="EZD244" s="27"/>
      <c r="EZE244" s="27"/>
      <c r="EZF244" s="27"/>
      <c r="EZG244" s="27"/>
      <c r="EZH244" s="27"/>
      <c r="EZI244" s="27"/>
      <c r="EZJ244" s="27"/>
      <c r="EZK244" s="27"/>
      <c r="EZL244" s="27"/>
      <c r="EZM244" s="27"/>
      <c r="EZN244" s="27"/>
      <c r="EZO244" s="27"/>
      <c r="EZP244" s="27"/>
      <c r="EZQ244" s="27"/>
      <c r="EZR244" s="27"/>
      <c r="EZS244" s="27"/>
      <c r="EZT244" s="27"/>
      <c r="EZU244" s="27"/>
      <c r="EZV244" s="27"/>
      <c r="EZW244" s="27"/>
      <c r="EZX244" s="27"/>
      <c r="EZY244" s="27"/>
      <c r="EZZ244" s="27"/>
      <c r="FAA244" s="27"/>
      <c r="FAB244" s="27"/>
      <c r="FAC244" s="27"/>
      <c r="FAD244" s="27"/>
      <c r="FAE244" s="27"/>
      <c r="FAF244" s="27"/>
      <c r="FAG244" s="27"/>
      <c r="FAH244" s="27"/>
      <c r="FAI244" s="27"/>
      <c r="FAJ244" s="27"/>
      <c r="FAK244" s="27"/>
      <c r="FAL244" s="27"/>
      <c r="FAM244" s="27"/>
      <c r="FAN244" s="27"/>
      <c r="FAO244" s="27"/>
      <c r="FAP244" s="27"/>
      <c r="FAQ244" s="27"/>
      <c r="FAR244" s="27"/>
      <c r="FAS244" s="27"/>
      <c r="FAT244" s="27"/>
      <c r="FAU244" s="27"/>
      <c r="FAV244" s="27"/>
      <c r="FAW244" s="27"/>
      <c r="FAX244" s="27"/>
      <c r="FAY244" s="27"/>
      <c r="FAZ244" s="27"/>
      <c r="FBA244" s="27"/>
      <c r="FBB244" s="27"/>
      <c r="FBC244" s="27"/>
      <c r="FBD244" s="27"/>
      <c r="FBE244" s="27"/>
      <c r="FBF244" s="27"/>
      <c r="FBG244" s="27"/>
      <c r="FBH244" s="27"/>
      <c r="FBI244" s="27"/>
      <c r="FBJ244" s="27"/>
      <c r="FBK244" s="27"/>
      <c r="FBL244" s="27"/>
      <c r="FBM244" s="27"/>
      <c r="FBN244" s="27"/>
      <c r="FBO244" s="27"/>
      <c r="FBP244" s="27"/>
      <c r="FBQ244" s="27"/>
      <c r="FBR244" s="27"/>
      <c r="FBS244" s="27"/>
      <c r="FBT244" s="27"/>
      <c r="FBU244" s="27"/>
      <c r="FBV244" s="27"/>
      <c r="FBW244" s="27"/>
      <c r="FBX244" s="27"/>
      <c r="FBY244" s="27"/>
      <c r="FBZ244" s="27"/>
      <c r="FCA244" s="27"/>
      <c r="FCB244" s="27"/>
      <c r="FCC244" s="27"/>
      <c r="FCD244" s="27"/>
      <c r="FCE244" s="27"/>
      <c r="FCF244" s="27"/>
      <c r="FCG244" s="27"/>
      <c r="FCH244" s="27"/>
      <c r="FCI244" s="27"/>
      <c r="FCJ244" s="27"/>
      <c r="FCK244" s="27"/>
      <c r="FCL244" s="27"/>
      <c r="FCM244" s="27"/>
      <c r="FCN244" s="27"/>
      <c r="FCO244" s="27"/>
      <c r="FCP244" s="27"/>
      <c r="FCQ244" s="27"/>
      <c r="FCR244" s="27"/>
      <c r="FCS244" s="27"/>
      <c r="FCT244" s="27"/>
      <c r="FCU244" s="27"/>
      <c r="FCV244" s="27"/>
      <c r="FCW244" s="27"/>
      <c r="FCX244" s="27"/>
      <c r="FCY244" s="27"/>
      <c r="FCZ244" s="27"/>
      <c r="FDA244" s="27"/>
      <c r="FDB244" s="27"/>
      <c r="FDC244" s="27"/>
      <c r="FDD244" s="27"/>
      <c r="FDE244" s="27"/>
      <c r="FDF244" s="27"/>
      <c r="FDG244" s="27"/>
      <c r="FDH244" s="27"/>
      <c r="FDI244" s="27"/>
      <c r="FDJ244" s="27"/>
      <c r="FDK244" s="27"/>
      <c r="FDL244" s="27"/>
      <c r="FDM244" s="27"/>
      <c r="FDN244" s="27"/>
      <c r="FDO244" s="27"/>
      <c r="FDP244" s="27"/>
      <c r="FDQ244" s="27"/>
      <c r="FDR244" s="27"/>
      <c r="FDS244" s="27"/>
      <c r="FDT244" s="27"/>
      <c r="FDU244" s="27"/>
      <c r="FDV244" s="27"/>
      <c r="FDW244" s="27"/>
      <c r="FDX244" s="27"/>
      <c r="FDY244" s="27"/>
      <c r="FDZ244" s="27"/>
      <c r="FEA244" s="27"/>
      <c r="FEB244" s="27"/>
      <c r="FEC244" s="27"/>
      <c r="FED244" s="27"/>
      <c r="FEE244" s="27"/>
      <c r="FEF244" s="27"/>
      <c r="FEG244" s="27"/>
      <c r="FEH244" s="27"/>
      <c r="FEI244" s="27"/>
      <c r="FEJ244" s="27"/>
      <c r="FEK244" s="27"/>
      <c r="FEL244" s="27"/>
      <c r="FEM244" s="27"/>
      <c r="FEN244" s="27"/>
      <c r="FEO244" s="27"/>
      <c r="FEP244" s="27"/>
      <c r="FEQ244" s="27"/>
      <c r="FER244" s="27"/>
      <c r="FES244" s="27"/>
      <c r="FET244" s="27"/>
      <c r="FEU244" s="27"/>
      <c r="FEV244" s="27"/>
      <c r="FEW244" s="27"/>
      <c r="FEX244" s="27"/>
      <c r="FEY244" s="27"/>
      <c r="FEZ244" s="27"/>
      <c r="FFA244" s="27"/>
      <c r="FFB244" s="27"/>
      <c r="FFC244" s="27"/>
      <c r="FFD244" s="27"/>
      <c r="FFE244" s="27"/>
      <c r="FFF244" s="27"/>
      <c r="FFG244" s="27"/>
      <c r="FFH244" s="27"/>
      <c r="FFI244" s="27"/>
      <c r="FFJ244" s="27"/>
      <c r="FFK244" s="27"/>
      <c r="FFL244" s="27"/>
      <c r="FFM244" s="27"/>
      <c r="FFN244" s="27"/>
      <c r="FFO244" s="27"/>
      <c r="FFP244" s="27"/>
      <c r="FFQ244" s="27"/>
      <c r="FFR244" s="27"/>
      <c r="FFS244" s="27"/>
      <c r="FFT244" s="27"/>
      <c r="FFU244" s="27"/>
      <c r="FFV244" s="27"/>
      <c r="FFW244" s="27"/>
      <c r="FFX244" s="27"/>
      <c r="FFY244" s="27"/>
      <c r="FFZ244" s="27"/>
      <c r="FGA244" s="27"/>
      <c r="FGB244" s="27"/>
      <c r="FGC244" s="27"/>
      <c r="FGD244" s="27"/>
      <c r="FGE244" s="27"/>
      <c r="FGF244" s="27"/>
      <c r="FGG244" s="27"/>
      <c r="FGH244" s="27"/>
      <c r="FGI244" s="27"/>
      <c r="FGJ244" s="27"/>
      <c r="FGK244" s="27"/>
      <c r="FGL244" s="27"/>
      <c r="FGM244" s="27"/>
      <c r="FGN244" s="27"/>
      <c r="FGO244" s="27"/>
      <c r="FGP244" s="27"/>
      <c r="FGQ244" s="27"/>
      <c r="FGR244" s="27"/>
      <c r="FGS244" s="27"/>
      <c r="FGT244" s="27"/>
      <c r="FGU244" s="27"/>
      <c r="FGV244" s="27"/>
      <c r="FGW244" s="27"/>
      <c r="FGX244" s="27"/>
      <c r="FGY244" s="27"/>
      <c r="FGZ244" s="27"/>
      <c r="FHA244" s="27"/>
      <c r="FHB244" s="27"/>
      <c r="FHC244" s="27"/>
      <c r="FHD244" s="27"/>
      <c r="FHE244" s="27"/>
      <c r="FHF244" s="27"/>
      <c r="FHG244" s="27"/>
      <c r="FHH244" s="27"/>
      <c r="FHI244" s="27"/>
      <c r="FHJ244" s="27"/>
      <c r="FHK244" s="27"/>
      <c r="FHL244" s="27"/>
      <c r="FHM244" s="27"/>
      <c r="FHN244" s="27"/>
      <c r="FHO244" s="27"/>
      <c r="FHP244" s="27"/>
      <c r="FHQ244" s="27"/>
      <c r="FHR244" s="27"/>
      <c r="FHS244" s="27"/>
      <c r="FHT244" s="27"/>
      <c r="FHU244" s="27"/>
      <c r="FHV244" s="27"/>
      <c r="FHW244" s="27"/>
      <c r="FHX244" s="27"/>
      <c r="FHY244" s="27"/>
      <c r="FHZ244" s="27"/>
      <c r="FIA244" s="27"/>
      <c r="FIB244" s="27"/>
      <c r="FIC244" s="27"/>
      <c r="FID244" s="27"/>
      <c r="FIE244" s="27"/>
      <c r="FIF244" s="27"/>
      <c r="FIG244" s="27"/>
      <c r="FIH244" s="27"/>
      <c r="FII244" s="27"/>
      <c r="FIJ244" s="27"/>
      <c r="FIK244" s="27"/>
      <c r="FIL244" s="27"/>
      <c r="FIM244" s="27"/>
      <c r="FIN244" s="27"/>
      <c r="FIO244" s="27"/>
      <c r="FIP244" s="27"/>
      <c r="FIQ244" s="27"/>
      <c r="FIR244" s="27"/>
      <c r="FIS244" s="27"/>
      <c r="FIT244" s="27"/>
      <c r="FIU244" s="27"/>
      <c r="FIV244" s="27"/>
      <c r="FIW244" s="27"/>
      <c r="FIX244" s="27"/>
      <c r="FIY244" s="27"/>
      <c r="FIZ244" s="27"/>
      <c r="FJA244" s="27"/>
      <c r="FJB244" s="27"/>
      <c r="FJC244" s="27"/>
      <c r="FJD244" s="27"/>
      <c r="FJE244" s="27"/>
      <c r="FJF244" s="27"/>
      <c r="FJG244" s="27"/>
      <c r="FJH244" s="27"/>
      <c r="FJI244" s="27"/>
      <c r="FJJ244" s="27"/>
      <c r="FJK244" s="27"/>
      <c r="FJL244" s="27"/>
      <c r="FJM244" s="27"/>
      <c r="FJN244" s="27"/>
      <c r="FJO244" s="27"/>
      <c r="FJP244" s="27"/>
      <c r="FJQ244" s="27"/>
      <c r="FJR244" s="27"/>
      <c r="FJS244" s="27"/>
      <c r="FJT244" s="27"/>
      <c r="FJU244" s="27"/>
      <c r="FJV244" s="27"/>
      <c r="FJW244" s="27"/>
      <c r="FJX244" s="27"/>
      <c r="FJY244" s="27"/>
      <c r="FJZ244" s="27"/>
      <c r="FKA244" s="27"/>
      <c r="FKB244" s="27"/>
      <c r="FKC244" s="27"/>
      <c r="FKD244" s="27"/>
      <c r="FKE244" s="27"/>
      <c r="FKF244" s="27"/>
      <c r="FKG244" s="27"/>
      <c r="FKH244" s="27"/>
      <c r="FKI244" s="27"/>
      <c r="FKJ244" s="27"/>
      <c r="FKK244" s="27"/>
      <c r="FKL244" s="27"/>
      <c r="FKM244" s="27"/>
      <c r="FKN244" s="27"/>
      <c r="FKO244" s="27"/>
      <c r="FKP244" s="27"/>
      <c r="FKQ244" s="27"/>
      <c r="FKR244" s="27"/>
      <c r="FKS244" s="27"/>
      <c r="FKT244" s="27"/>
      <c r="FKU244" s="27"/>
      <c r="FKV244" s="27"/>
      <c r="FKW244" s="27"/>
      <c r="FKX244" s="27"/>
      <c r="FKY244" s="27"/>
      <c r="FKZ244" s="27"/>
      <c r="FLA244" s="27"/>
      <c r="FLB244" s="27"/>
      <c r="FLC244" s="27"/>
      <c r="FLD244" s="27"/>
      <c r="FLE244" s="27"/>
      <c r="FLF244" s="27"/>
      <c r="FLG244" s="27"/>
      <c r="FLH244" s="27"/>
      <c r="FLI244" s="27"/>
      <c r="FLJ244" s="27"/>
      <c r="FLK244" s="27"/>
      <c r="FLL244" s="27"/>
      <c r="FLM244" s="27"/>
      <c r="FLN244" s="27"/>
      <c r="FLO244" s="27"/>
      <c r="FLP244" s="27"/>
      <c r="FLQ244" s="27"/>
      <c r="FLR244" s="27"/>
      <c r="FLS244" s="27"/>
      <c r="FLT244" s="27"/>
      <c r="FLU244" s="27"/>
      <c r="FLV244" s="27"/>
      <c r="FLW244" s="27"/>
      <c r="FLX244" s="27"/>
      <c r="FLY244" s="27"/>
      <c r="FLZ244" s="27"/>
      <c r="FMA244" s="27"/>
      <c r="FMB244" s="27"/>
      <c r="FMC244" s="27"/>
      <c r="FMD244" s="27"/>
      <c r="FME244" s="27"/>
      <c r="FMF244" s="27"/>
      <c r="FMG244" s="27"/>
      <c r="FMH244" s="27"/>
      <c r="FMI244" s="27"/>
      <c r="FMJ244" s="27"/>
      <c r="FMK244" s="27"/>
      <c r="FML244" s="27"/>
      <c r="FMM244" s="27"/>
      <c r="FMN244" s="27"/>
      <c r="FMO244" s="27"/>
      <c r="FMP244" s="27"/>
      <c r="FMQ244" s="27"/>
      <c r="FMR244" s="27"/>
      <c r="FMS244" s="27"/>
      <c r="FMT244" s="27"/>
      <c r="FMU244" s="27"/>
      <c r="FMV244" s="27"/>
      <c r="FMW244" s="27"/>
      <c r="FMX244" s="27"/>
      <c r="FMY244" s="27"/>
      <c r="FMZ244" s="27"/>
      <c r="FNA244" s="27"/>
      <c r="FNB244" s="27"/>
      <c r="FNC244" s="27"/>
      <c r="FND244" s="27"/>
      <c r="FNE244" s="27"/>
      <c r="FNF244" s="27"/>
      <c r="FNG244" s="27"/>
      <c r="FNH244" s="27"/>
      <c r="FNI244" s="27"/>
      <c r="FNJ244" s="27"/>
      <c r="FNK244" s="27"/>
      <c r="FNL244" s="27"/>
      <c r="FNM244" s="27"/>
      <c r="FNN244" s="27"/>
      <c r="FNO244" s="27"/>
      <c r="FNP244" s="27"/>
      <c r="FNQ244" s="27"/>
      <c r="FNR244" s="27"/>
      <c r="FNS244" s="27"/>
      <c r="FNT244" s="27"/>
      <c r="FNU244" s="27"/>
      <c r="FNV244" s="27"/>
      <c r="FNW244" s="27"/>
      <c r="FNX244" s="27"/>
      <c r="FNY244" s="27"/>
      <c r="FNZ244" s="27"/>
      <c r="FOA244" s="27"/>
      <c r="FOB244" s="27"/>
      <c r="FOC244" s="27"/>
      <c r="FOD244" s="27"/>
      <c r="FOE244" s="27"/>
      <c r="FOF244" s="27"/>
      <c r="FOG244" s="27"/>
      <c r="FOH244" s="27"/>
      <c r="FOI244" s="27"/>
      <c r="FOJ244" s="27"/>
      <c r="FOK244" s="27"/>
      <c r="FOL244" s="27"/>
      <c r="FOM244" s="27"/>
      <c r="FON244" s="27"/>
      <c r="FOO244" s="27"/>
      <c r="FOP244" s="27"/>
      <c r="FOQ244" s="27"/>
      <c r="FOR244" s="27"/>
      <c r="FOS244" s="27"/>
      <c r="FOT244" s="27"/>
      <c r="FOU244" s="27"/>
      <c r="FOV244" s="27"/>
      <c r="FOW244" s="27"/>
      <c r="FOX244" s="27"/>
      <c r="FOY244" s="27"/>
      <c r="FOZ244" s="27"/>
      <c r="FPA244" s="27"/>
      <c r="FPB244" s="27"/>
      <c r="FPC244" s="27"/>
      <c r="FPD244" s="27"/>
      <c r="FPE244" s="27"/>
      <c r="FPF244" s="27"/>
      <c r="FPG244" s="27"/>
      <c r="FPH244" s="27"/>
      <c r="FPI244" s="27"/>
      <c r="FPJ244" s="27"/>
      <c r="FPK244" s="27"/>
      <c r="FPL244" s="27"/>
      <c r="FPM244" s="27"/>
      <c r="FPN244" s="27"/>
      <c r="FPO244" s="27"/>
      <c r="FPP244" s="27"/>
      <c r="FPQ244" s="27"/>
      <c r="FPR244" s="27"/>
      <c r="FPS244" s="27"/>
      <c r="FPT244" s="27"/>
      <c r="FPU244" s="27"/>
      <c r="FPV244" s="27"/>
      <c r="FPW244" s="27"/>
      <c r="FPX244" s="27"/>
      <c r="FPY244" s="27"/>
      <c r="FPZ244" s="27"/>
      <c r="FQA244" s="27"/>
      <c r="FQB244" s="27"/>
      <c r="FQC244" s="27"/>
      <c r="FQD244" s="27"/>
      <c r="FQE244" s="27"/>
      <c r="FQF244" s="27"/>
      <c r="FQG244" s="27"/>
      <c r="FQH244" s="27"/>
      <c r="FQI244" s="27"/>
      <c r="FQJ244" s="27"/>
      <c r="FQK244" s="27"/>
      <c r="FQL244" s="27"/>
      <c r="FQM244" s="27"/>
      <c r="FQN244" s="27"/>
      <c r="FQO244" s="27"/>
      <c r="FQP244" s="27"/>
      <c r="FQQ244" s="27"/>
      <c r="FQR244" s="27"/>
      <c r="FQS244" s="27"/>
      <c r="FQT244" s="27"/>
      <c r="FQU244" s="27"/>
      <c r="FQV244" s="27"/>
      <c r="FQW244" s="27"/>
      <c r="FQX244" s="27"/>
      <c r="FQY244" s="27"/>
      <c r="FQZ244" s="27"/>
      <c r="FRA244" s="27"/>
      <c r="FRB244" s="27"/>
      <c r="FRC244" s="27"/>
      <c r="FRD244" s="27"/>
      <c r="FRE244" s="27"/>
      <c r="FRF244" s="27"/>
      <c r="FRG244" s="27"/>
      <c r="FRH244" s="27"/>
      <c r="FRI244" s="27"/>
      <c r="FRJ244" s="27"/>
      <c r="FRK244" s="27"/>
      <c r="FRL244" s="27"/>
      <c r="FRM244" s="27"/>
      <c r="FRN244" s="27"/>
      <c r="FRO244" s="27"/>
      <c r="FRP244" s="27"/>
      <c r="FRQ244" s="27"/>
      <c r="FRR244" s="27"/>
      <c r="FRS244" s="27"/>
      <c r="FRT244" s="27"/>
      <c r="FRU244" s="27"/>
      <c r="FRV244" s="27"/>
      <c r="FRW244" s="27"/>
      <c r="FRX244" s="27"/>
      <c r="FRY244" s="27"/>
      <c r="FRZ244" s="27"/>
      <c r="FSA244" s="27"/>
      <c r="FSB244" s="27"/>
      <c r="FSC244" s="27"/>
      <c r="FSD244" s="27"/>
      <c r="FSE244" s="27"/>
      <c r="FSF244" s="27"/>
      <c r="FSG244" s="27"/>
      <c r="FSH244" s="27"/>
      <c r="FSI244" s="27"/>
      <c r="FSJ244" s="27"/>
      <c r="FSK244" s="27"/>
      <c r="FSL244" s="27"/>
      <c r="FSM244" s="27"/>
      <c r="FSN244" s="27"/>
      <c r="FSO244" s="27"/>
      <c r="FSP244" s="27"/>
      <c r="FSQ244" s="27"/>
      <c r="FSR244" s="27"/>
      <c r="FSS244" s="27"/>
      <c r="FST244" s="27"/>
      <c r="FSU244" s="27"/>
      <c r="FSV244" s="27"/>
      <c r="FSW244" s="27"/>
      <c r="FSX244" s="27"/>
      <c r="FSY244" s="27"/>
      <c r="FSZ244" s="27"/>
      <c r="FTA244" s="27"/>
      <c r="FTB244" s="27"/>
      <c r="FTC244" s="27"/>
      <c r="FTD244" s="27"/>
      <c r="FTE244" s="27"/>
      <c r="FTF244" s="27"/>
      <c r="FTG244" s="27"/>
      <c r="FTH244" s="27"/>
      <c r="FTI244" s="27"/>
      <c r="FTJ244" s="27"/>
      <c r="FTK244" s="27"/>
      <c r="FTL244" s="27"/>
      <c r="FTM244" s="27"/>
      <c r="FTN244" s="27"/>
      <c r="FTO244" s="27"/>
      <c r="FTP244" s="27"/>
      <c r="FTQ244" s="27"/>
      <c r="FTR244" s="27"/>
      <c r="FTS244" s="27"/>
      <c r="FTT244" s="27"/>
      <c r="FTU244" s="27"/>
      <c r="FTV244" s="27"/>
      <c r="FTW244" s="27"/>
      <c r="FTX244" s="27"/>
      <c r="FTY244" s="27"/>
      <c r="FTZ244" s="27"/>
      <c r="FUA244" s="27"/>
      <c r="FUB244" s="27"/>
      <c r="FUC244" s="27"/>
      <c r="FUD244" s="27"/>
      <c r="FUE244" s="27"/>
      <c r="FUF244" s="27"/>
      <c r="FUG244" s="27"/>
      <c r="FUH244" s="27"/>
      <c r="FUI244" s="27"/>
      <c r="FUJ244" s="27"/>
      <c r="FUK244" s="27"/>
      <c r="FUL244" s="27"/>
      <c r="FUM244" s="27"/>
      <c r="FUN244" s="27"/>
      <c r="FUO244" s="27"/>
      <c r="FUP244" s="27"/>
      <c r="FUQ244" s="27"/>
      <c r="FUR244" s="27"/>
      <c r="FUS244" s="27"/>
      <c r="FUT244" s="27"/>
      <c r="FUU244" s="27"/>
      <c r="FUV244" s="27"/>
      <c r="FUW244" s="27"/>
      <c r="FUX244" s="27"/>
      <c r="FUY244" s="27"/>
      <c r="FUZ244" s="27"/>
      <c r="FVA244" s="27"/>
      <c r="FVB244" s="27"/>
      <c r="FVC244" s="27"/>
      <c r="FVD244" s="27"/>
      <c r="FVE244" s="27"/>
      <c r="FVF244" s="27"/>
      <c r="FVG244" s="27"/>
      <c r="FVH244" s="27"/>
      <c r="FVI244" s="27"/>
      <c r="FVJ244" s="27"/>
      <c r="FVK244" s="27"/>
      <c r="FVL244" s="27"/>
      <c r="FVM244" s="27"/>
      <c r="FVN244" s="27"/>
      <c r="FVO244" s="27"/>
      <c r="FVP244" s="27"/>
      <c r="FVQ244" s="27"/>
      <c r="FVR244" s="27"/>
      <c r="FVS244" s="27"/>
      <c r="FVT244" s="27"/>
      <c r="FVU244" s="27"/>
      <c r="FVV244" s="27"/>
      <c r="FVW244" s="27"/>
      <c r="FVX244" s="27"/>
      <c r="FVY244" s="27"/>
      <c r="FVZ244" s="27"/>
      <c r="FWA244" s="27"/>
      <c r="FWB244" s="27"/>
      <c r="FWC244" s="27"/>
      <c r="FWD244" s="27"/>
      <c r="FWE244" s="27"/>
      <c r="FWF244" s="27"/>
      <c r="FWG244" s="27"/>
      <c r="FWH244" s="27"/>
      <c r="FWI244" s="27"/>
      <c r="FWJ244" s="27"/>
      <c r="FWK244" s="27"/>
      <c r="FWL244" s="27"/>
      <c r="FWM244" s="27"/>
      <c r="FWN244" s="27"/>
      <c r="FWO244" s="27"/>
      <c r="FWP244" s="27"/>
      <c r="FWQ244" s="27"/>
      <c r="FWR244" s="27"/>
      <c r="FWS244" s="27"/>
      <c r="FWT244" s="27"/>
      <c r="FWU244" s="27"/>
      <c r="FWV244" s="27"/>
      <c r="FWW244" s="27"/>
      <c r="FWX244" s="27"/>
      <c r="FWY244" s="27"/>
      <c r="FWZ244" s="27"/>
      <c r="FXA244" s="27"/>
      <c r="FXB244" s="27"/>
      <c r="FXC244" s="27"/>
      <c r="FXD244" s="27"/>
      <c r="FXE244" s="27"/>
      <c r="FXF244" s="27"/>
      <c r="FXG244" s="27"/>
      <c r="FXH244" s="27"/>
      <c r="FXI244" s="27"/>
      <c r="FXJ244" s="27"/>
      <c r="FXK244" s="27"/>
      <c r="FXL244" s="27"/>
      <c r="FXM244" s="27"/>
      <c r="FXN244" s="27"/>
      <c r="FXO244" s="27"/>
      <c r="FXP244" s="27"/>
      <c r="FXQ244" s="27"/>
      <c r="FXR244" s="27"/>
      <c r="FXS244" s="27"/>
      <c r="FXT244" s="27"/>
      <c r="FXU244" s="27"/>
      <c r="FXV244" s="27"/>
      <c r="FXW244" s="27"/>
      <c r="FXX244" s="27"/>
      <c r="FXY244" s="27"/>
      <c r="FXZ244" s="27"/>
      <c r="FYA244" s="27"/>
      <c r="FYB244" s="27"/>
      <c r="FYC244" s="27"/>
      <c r="FYD244" s="27"/>
      <c r="FYE244" s="27"/>
      <c r="FYF244" s="27"/>
      <c r="FYG244" s="27"/>
      <c r="FYH244" s="27"/>
      <c r="FYI244" s="27"/>
      <c r="FYJ244" s="27"/>
      <c r="FYK244" s="27"/>
      <c r="FYL244" s="27"/>
      <c r="FYM244" s="27"/>
      <c r="FYN244" s="27"/>
      <c r="FYO244" s="27"/>
      <c r="FYP244" s="27"/>
      <c r="FYQ244" s="27"/>
      <c r="FYR244" s="27"/>
      <c r="FYS244" s="27"/>
      <c r="FYT244" s="27"/>
      <c r="FYU244" s="27"/>
      <c r="FYV244" s="27"/>
      <c r="FYW244" s="27"/>
      <c r="FYX244" s="27"/>
      <c r="FYY244" s="27"/>
      <c r="FYZ244" s="27"/>
      <c r="FZA244" s="27"/>
      <c r="FZB244" s="27"/>
      <c r="FZC244" s="27"/>
      <c r="FZD244" s="27"/>
      <c r="FZE244" s="27"/>
      <c r="FZF244" s="27"/>
      <c r="FZG244" s="27"/>
      <c r="FZH244" s="27"/>
      <c r="FZI244" s="27"/>
      <c r="FZJ244" s="27"/>
      <c r="FZK244" s="27"/>
      <c r="FZL244" s="27"/>
      <c r="FZM244" s="27"/>
      <c r="FZN244" s="27"/>
      <c r="FZO244" s="27"/>
      <c r="FZP244" s="27"/>
      <c r="FZQ244" s="27"/>
      <c r="FZR244" s="27"/>
      <c r="FZS244" s="27"/>
      <c r="FZT244" s="27"/>
      <c r="FZU244" s="27"/>
      <c r="FZV244" s="27"/>
      <c r="FZW244" s="27"/>
      <c r="FZX244" s="27"/>
      <c r="FZY244" s="27"/>
      <c r="FZZ244" s="27"/>
      <c r="GAA244" s="27"/>
      <c r="GAB244" s="27"/>
      <c r="GAC244" s="27"/>
      <c r="GAD244" s="27"/>
      <c r="GAE244" s="27"/>
      <c r="GAF244" s="27"/>
      <c r="GAG244" s="27"/>
      <c r="GAH244" s="27"/>
      <c r="GAI244" s="27"/>
      <c r="GAJ244" s="27"/>
      <c r="GAK244" s="27"/>
      <c r="GAL244" s="27"/>
      <c r="GAM244" s="27"/>
      <c r="GAN244" s="27"/>
      <c r="GAO244" s="27"/>
      <c r="GAP244" s="27"/>
      <c r="GAQ244" s="27"/>
      <c r="GAR244" s="27"/>
      <c r="GAS244" s="27"/>
      <c r="GAT244" s="27"/>
      <c r="GAU244" s="27"/>
      <c r="GAV244" s="27"/>
      <c r="GAW244" s="27"/>
      <c r="GAX244" s="27"/>
      <c r="GAY244" s="27"/>
      <c r="GAZ244" s="27"/>
      <c r="GBA244" s="27"/>
      <c r="GBB244" s="27"/>
      <c r="GBC244" s="27"/>
      <c r="GBD244" s="27"/>
      <c r="GBE244" s="27"/>
      <c r="GBF244" s="27"/>
      <c r="GBG244" s="27"/>
      <c r="GBH244" s="27"/>
      <c r="GBI244" s="27"/>
      <c r="GBJ244" s="27"/>
      <c r="GBK244" s="27"/>
      <c r="GBL244" s="27"/>
      <c r="GBM244" s="27"/>
      <c r="GBN244" s="27"/>
      <c r="GBO244" s="27"/>
      <c r="GBP244" s="27"/>
      <c r="GBQ244" s="27"/>
      <c r="GBR244" s="27"/>
      <c r="GBS244" s="27"/>
      <c r="GBT244" s="27"/>
      <c r="GBU244" s="27"/>
      <c r="GBV244" s="27"/>
      <c r="GBW244" s="27"/>
      <c r="GBX244" s="27"/>
      <c r="GBY244" s="27"/>
      <c r="GBZ244" s="27"/>
      <c r="GCA244" s="27"/>
      <c r="GCB244" s="27"/>
      <c r="GCC244" s="27"/>
      <c r="GCD244" s="27"/>
      <c r="GCE244" s="27"/>
      <c r="GCF244" s="27"/>
      <c r="GCG244" s="27"/>
      <c r="GCH244" s="27"/>
      <c r="GCI244" s="27"/>
      <c r="GCJ244" s="27"/>
      <c r="GCK244" s="27"/>
      <c r="GCL244" s="27"/>
      <c r="GCM244" s="27"/>
      <c r="GCN244" s="27"/>
      <c r="GCO244" s="27"/>
      <c r="GCP244" s="27"/>
      <c r="GCQ244" s="27"/>
      <c r="GCR244" s="27"/>
      <c r="GCS244" s="27"/>
      <c r="GCT244" s="27"/>
      <c r="GCU244" s="27"/>
      <c r="GCV244" s="27"/>
      <c r="GCW244" s="27"/>
      <c r="GCX244" s="27"/>
      <c r="GCY244" s="27"/>
      <c r="GCZ244" s="27"/>
      <c r="GDA244" s="27"/>
      <c r="GDB244" s="27"/>
      <c r="GDC244" s="27"/>
      <c r="GDD244" s="27"/>
      <c r="GDE244" s="27"/>
      <c r="GDF244" s="27"/>
      <c r="GDG244" s="27"/>
      <c r="GDH244" s="27"/>
      <c r="GDI244" s="27"/>
      <c r="GDJ244" s="27"/>
      <c r="GDK244" s="27"/>
      <c r="GDL244" s="27"/>
      <c r="GDM244" s="27"/>
      <c r="GDN244" s="27"/>
      <c r="GDO244" s="27"/>
      <c r="GDP244" s="27"/>
      <c r="GDQ244" s="27"/>
      <c r="GDR244" s="27"/>
      <c r="GDS244" s="27"/>
      <c r="GDT244" s="27"/>
      <c r="GDU244" s="27"/>
      <c r="GDV244" s="27"/>
      <c r="GDW244" s="27"/>
      <c r="GDX244" s="27"/>
      <c r="GDY244" s="27"/>
      <c r="GDZ244" s="27"/>
      <c r="GEA244" s="27"/>
      <c r="GEB244" s="27"/>
      <c r="GEC244" s="27"/>
      <c r="GED244" s="27"/>
      <c r="GEE244" s="27"/>
      <c r="GEF244" s="27"/>
      <c r="GEG244" s="27"/>
      <c r="GEH244" s="27"/>
      <c r="GEI244" s="27"/>
      <c r="GEJ244" s="27"/>
      <c r="GEK244" s="27"/>
      <c r="GEL244" s="27"/>
      <c r="GEM244" s="27"/>
      <c r="GEN244" s="27"/>
      <c r="GEO244" s="27"/>
      <c r="GEP244" s="27"/>
      <c r="GEQ244" s="27"/>
      <c r="GER244" s="27"/>
      <c r="GES244" s="27"/>
      <c r="GET244" s="27"/>
      <c r="GEU244" s="27"/>
      <c r="GEV244" s="27"/>
      <c r="GEW244" s="27"/>
      <c r="GEX244" s="27"/>
      <c r="GEY244" s="27"/>
      <c r="GEZ244" s="27"/>
      <c r="GFA244" s="27"/>
      <c r="GFB244" s="27"/>
      <c r="GFC244" s="27"/>
      <c r="GFD244" s="27"/>
      <c r="GFE244" s="27"/>
      <c r="GFF244" s="27"/>
      <c r="GFG244" s="27"/>
      <c r="GFH244" s="27"/>
      <c r="GFI244" s="27"/>
      <c r="GFJ244" s="27"/>
      <c r="GFK244" s="27"/>
      <c r="GFL244" s="27"/>
      <c r="GFM244" s="27"/>
      <c r="GFN244" s="27"/>
      <c r="GFO244" s="27"/>
      <c r="GFP244" s="27"/>
      <c r="GFQ244" s="27"/>
      <c r="GFR244" s="27"/>
      <c r="GFS244" s="27"/>
      <c r="GFT244" s="27"/>
      <c r="GFU244" s="27"/>
      <c r="GFV244" s="27"/>
      <c r="GFW244" s="27"/>
      <c r="GFX244" s="27"/>
      <c r="GFY244" s="27"/>
      <c r="GFZ244" s="27"/>
      <c r="GGA244" s="27"/>
      <c r="GGB244" s="27"/>
      <c r="GGC244" s="27"/>
      <c r="GGD244" s="27"/>
      <c r="GGE244" s="27"/>
      <c r="GGF244" s="27"/>
      <c r="GGG244" s="27"/>
      <c r="GGH244" s="27"/>
      <c r="GGI244" s="27"/>
      <c r="GGJ244" s="27"/>
      <c r="GGK244" s="27"/>
      <c r="GGL244" s="27"/>
      <c r="GGM244" s="27"/>
      <c r="GGN244" s="27"/>
      <c r="GGO244" s="27"/>
      <c r="GGP244" s="27"/>
      <c r="GGQ244" s="27"/>
      <c r="GGR244" s="27"/>
      <c r="GGS244" s="27"/>
      <c r="GGT244" s="27"/>
      <c r="GGU244" s="27"/>
      <c r="GGV244" s="27"/>
      <c r="GGW244" s="27"/>
      <c r="GGX244" s="27"/>
      <c r="GGY244" s="27"/>
      <c r="GGZ244" s="27"/>
      <c r="GHA244" s="27"/>
      <c r="GHB244" s="27"/>
      <c r="GHC244" s="27"/>
      <c r="GHD244" s="27"/>
      <c r="GHE244" s="27"/>
      <c r="GHF244" s="27"/>
      <c r="GHG244" s="27"/>
      <c r="GHH244" s="27"/>
      <c r="GHI244" s="27"/>
      <c r="GHJ244" s="27"/>
      <c r="GHK244" s="27"/>
      <c r="GHL244" s="27"/>
      <c r="GHM244" s="27"/>
      <c r="GHN244" s="27"/>
      <c r="GHO244" s="27"/>
      <c r="GHP244" s="27"/>
      <c r="GHQ244" s="27"/>
      <c r="GHR244" s="27"/>
      <c r="GHS244" s="27"/>
      <c r="GHT244" s="27"/>
      <c r="GHU244" s="27"/>
      <c r="GHV244" s="27"/>
      <c r="GHW244" s="27"/>
      <c r="GHX244" s="27"/>
      <c r="GHY244" s="27"/>
      <c r="GHZ244" s="27"/>
      <c r="GIA244" s="27"/>
      <c r="GIB244" s="27"/>
      <c r="GIC244" s="27"/>
      <c r="GID244" s="27"/>
      <c r="GIE244" s="27"/>
      <c r="GIF244" s="27"/>
      <c r="GIG244" s="27"/>
      <c r="GIH244" s="27"/>
      <c r="GII244" s="27"/>
      <c r="GIJ244" s="27"/>
      <c r="GIK244" s="27"/>
      <c r="GIL244" s="27"/>
      <c r="GIM244" s="27"/>
      <c r="GIN244" s="27"/>
      <c r="GIO244" s="27"/>
      <c r="GIP244" s="27"/>
      <c r="GIQ244" s="27"/>
      <c r="GIR244" s="27"/>
      <c r="GIS244" s="27"/>
      <c r="GIT244" s="27"/>
      <c r="GIU244" s="27"/>
      <c r="GIV244" s="27"/>
      <c r="GIW244" s="27"/>
      <c r="GIX244" s="27"/>
      <c r="GIY244" s="27"/>
      <c r="GIZ244" s="27"/>
      <c r="GJA244" s="27"/>
      <c r="GJB244" s="27"/>
      <c r="GJC244" s="27"/>
      <c r="GJD244" s="27"/>
      <c r="GJE244" s="27"/>
      <c r="GJF244" s="27"/>
      <c r="GJG244" s="27"/>
      <c r="GJH244" s="27"/>
      <c r="GJI244" s="27"/>
      <c r="GJJ244" s="27"/>
      <c r="GJK244" s="27"/>
      <c r="GJL244" s="27"/>
      <c r="GJM244" s="27"/>
      <c r="GJN244" s="27"/>
      <c r="GJO244" s="27"/>
      <c r="GJP244" s="27"/>
      <c r="GJQ244" s="27"/>
      <c r="GJR244" s="27"/>
      <c r="GJS244" s="27"/>
      <c r="GJT244" s="27"/>
      <c r="GJU244" s="27"/>
      <c r="GJV244" s="27"/>
      <c r="GJW244" s="27"/>
      <c r="GJX244" s="27"/>
      <c r="GJY244" s="27"/>
      <c r="GJZ244" s="27"/>
      <c r="GKA244" s="27"/>
      <c r="GKB244" s="27"/>
      <c r="GKC244" s="27"/>
      <c r="GKD244" s="27"/>
      <c r="GKE244" s="27"/>
      <c r="GKF244" s="27"/>
      <c r="GKG244" s="27"/>
      <c r="GKH244" s="27"/>
      <c r="GKI244" s="27"/>
      <c r="GKJ244" s="27"/>
      <c r="GKK244" s="27"/>
      <c r="GKL244" s="27"/>
      <c r="GKM244" s="27"/>
      <c r="GKN244" s="27"/>
      <c r="GKO244" s="27"/>
      <c r="GKP244" s="27"/>
      <c r="GKQ244" s="27"/>
      <c r="GKR244" s="27"/>
      <c r="GKS244" s="27"/>
      <c r="GKT244" s="27"/>
      <c r="GKU244" s="27"/>
      <c r="GKV244" s="27"/>
      <c r="GKW244" s="27"/>
      <c r="GKX244" s="27"/>
      <c r="GKY244" s="27"/>
      <c r="GKZ244" s="27"/>
      <c r="GLA244" s="27"/>
      <c r="GLB244" s="27"/>
      <c r="GLC244" s="27"/>
      <c r="GLD244" s="27"/>
      <c r="GLE244" s="27"/>
      <c r="GLF244" s="27"/>
      <c r="GLG244" s="27"/>
      <c r="GLH244" s="27"/>
      <c r="GLI244" s="27"/>
      <c r="GLJ244" s="27"/>
      <c r="GLK244" s="27"/>
      <c r="GLL244" s="27"/>
      <c r="GLM244" s="27"/>
      <c r="GLN244" s="27"/>
      <c r="GLO244" s="27"/>
      <c r="GLP244" s="27"/>
      <c r="GLQ244" s="27"/>
      <c r="GLR244" s="27"/>
      <c r="GLS244" s="27"/>
      <c r="GLT244" s="27"/>
      <c r="GLU244" s="27"/>
      <c r="GLV244" s="27"/>
      <c r="GLW244" s="27"/>
      <c r="GLX244" s="27"/>
      <c r="GLY244" s="27"/>
      <c r="GLZ244" s="27"/>
      <c r="GMA244" s="27"/>
      <c r="GMB244" s="27"/>
      <c r="GMC244" s="27"/>
      <c r="GMD244" s="27"/>
      <c r="GME244" s="27"/>
      <c r="GMF244" s="27"/>
      <c r="GMG244" s="27"/>
      <c r="GMH244" s="27"/>
      <c r="GMI244" s="27"/>
      <c r="GMJ244" s="27"/>
      <c r="GMK244" s="27"/>
      <c r="GML244" s="27"/>
      <c r="GMM244" s="27"/>
      <c r="GMN244" s="27"/>
      <c r="GMO244" s="27"/>
      <c r="GMP244" s="27"/>
      <c r="GMQ244" s="27"/>
      <c r="GMR244" s="27"/>
      <c r="GMS244" s="27"/>
      <c r="GMT244" s="27"/>
      <c r="GMU244" s="27"/>
      <c r="GMV244" s="27"/>
      <c r="GMW244" s="27"/>
      <c r="GMX244" s="27"/>
      <c r="GMY244" s="27"/>
      <c r="GMZ244" s="27"/>
      <c r="GNA244" s="27"/>
      <c r="GNB244" s="27"/>
      <c r="GNC244" s="27"/>
      <c r="GND244" s="27"/>
      <c r="GNE244" s="27"/>
      <c r="GNF244" s="27"/>
      <c r="GNG244" s="27"/>
      <c r="GNH244" s="27"/>
      <c r="GNI244" s="27"/>
      <c r="GNJ244" s="27"/>
      <c r="GNK244" s="27"/>
      <c r="GNL244" s="27"/>
      <c r="GNM244" s="27"/>
      <c r="GNN244" s="27"/>
      <c r="GNO244" s="27"/>
      <c r="GNP244" s="27"/>
      <c r="GNQ244" s="27"/>
      <c r="GNR244" s="27"/>
      <c r="GNS244" s="27"/>
      <c r="GNT244" s="27"/>
      <c r="GNU244" s="27"/>
      <c r="GNV244" s="27"/>
      <c r="GNW244" s="27"/>
      <c r="GNX244" s="27"/>
      <c r="GNY244" s="27"/>
      <c r="GNZ244" s="27"/>
      <c r="GOA244" s="27"/>
      <c r="GOB244" s="27"/>
      <c r="GOC244" s="27"/>
      <c r="GOD244" s="27"/>
      <c r="GOE244" s="27"/>
      <c r="GOF244" s="27"/>
      <c r="GOG244" s="27"/>
      <c r="GOH244" s="27"/>
      <c r="GOI244" s="27"/>
      <c r="GOJ244" s="27"/>
      <c r="GOK244" s="27"/>
      <c r="GOL244" s="27"/>
      <c r="GOM244" s="27"/>
      <c r="GON244" s="27"/>
      <c r="GOO244" s="27"/>
      <c r="GOP244" s="27"/>
      <c r="GOQ244" s="27"/>
      <c r="GOR244" s="27"/>
      <c r="GOS244" s="27"/>
      <c r="GOT244" s="27"/>
      <c r="GOU244" s="27"/>
      <c r="GOV244" s="27"/>
      <c r="GOW244" s="27"/>
      <c r="GOX244" s="27"/>
      <c r="GOY244" s="27"/>
      <c r="GOZ244" s="27"/>
      <c r="GPA244" s="27"/>
      <c r="GPB244" s="27"/>
      <c r="GPC244" s="27"/>
      <c r="GPD244" s="27"/>
      <c r="GPE244" s="27"/>
      <c r="GPF244" s="27"/>
      <c r="GPG244" s="27"/>
      <c r="GPH244" s="27"/>
      <c r="GPI244" s="27"/>
      <c r="GPJ244" s="27"/>
      <c r="GPK244" s="27"/>
      <c r="GPL244" s="27"/>
      <c r="GPM244" s="27"/>
      <c r="GPN244" s="27"/>
      <c r="GPO244" s="27"/>
      <c r="GPP244" s="27"/>
      <c r="GPQ244" s="27"/>
      <c r="GPR244" s="27"/>
      <c r="GPS244" s="27"/>
      <c r="GPT244" s="27"/>
      <c r="GPU244" s="27"/>
      <c r="GPV244" s="27"/>
      <c r="GPW244" s="27"/>
      <c r="GPX244" s="27"/>
      <c r="GPY244" s="27"/>
      <c r="GPZ244" s="27"/>
      <c r="GQA244" s="27"/>
      <c r="GQB244" s="27"/>
      <c r="GQC244" s="27"/>
      <c r="GQD244" s="27"/>
      <c r="GQE244" s="27"/>
      <c r="GQF244" s="27"/>
      <c r="GQG244" s="27"/>
      <c r="GQH244" s="27"/>
      <c r="GQI244" s="27"/>
      <c r="GQJ244" s="27"/>
      <c r="GQK244" s="27"/>
      <c r="GQL244" s="27"/>
      <c r="GQM244" s="27"/>
      <c r="GQN244" s="27"/>
      <c r="GQO244" s="27"/>
      <c r="GQP244" s="27"/>
      <c r="GQQ244" s="27"/>
      <c r="GQR244" s="27"/>
      <c r="GQS244" s="27"/>
      <c r="GQT244" s="27"/>
      <c r="GQU244" s="27"/>
      <c r="GQV244" s="27"/>
      <c r="GQW244" s="27"/>
      <c r="GQX244" s="27"/>
      <c r="GQY244" s="27"/>
      <c r="GQZ244" s="27"/>
      <c r="GRA244" s="27"/>
      <c r="GRB244" s="27"/>
      <c r="GRC244" s="27"/>
      <c r="GRD244" s="27"/>
      <c r="GRE244" s="27"/>
      <c r="GRF244" s="27"/>
      <c r="GRG244" s="27"/>
      <c r="GRH244" s="27"/>
      <c r="GRI244" s="27"/>
      <c r="GRJ244" s="27"/>
      <c r="GRK244" s="27"/>
      <c r="GRL244" s="27"/>
      <c r="GRM244" s="27"/>
      <c r="GRN244" s="27"/>
      <c r="GRO244" s="27"/>
      <c r="GRP244" s="27"/>
      <c r="GRQ244" s="27"/>
      <c r="GRR244" s="27"/>
      <c r="GRS244" s="27"/>
      <c r="GRT244" s="27"/>
      <c r="GRU244" s="27"/>
      <c r="GRV244" s="27"/>
      <c r="GRW244" s="27"/>
      <c r="GRX244" s="27"/>
      <c r="GRY244" s="27"/>
      <c r="GRZ244" s="27"/>
      <c r="GSA244" s="27"/>
      <c r="GSB244" s="27"/>
      <c r="GSC244" s="27"/>
      <c r="GSD244" s="27"/>
      <c r="GSE244" s="27"/>
      <c r="GSF244" s="27"/>
      <c r="GSG244" s="27"/>
      <c r="GSH244" s="27"/>
      <c r="GSI244" s="27"/>
      <c r="GSJ244" s="27"/>
      <c r="GSK244" s="27"/>
      <c r="GSL244" s="27"/>
      <c r="GSM244" s="27"/>
      <c r="GSN244" s="27"/>
      <c r="GSO244" s="27"/>
      <c r="GSP244" s="27"/>
      <c r="GSQ244" s="27"/>
      <c r="GSR244" s="27"/>
      <c r="GSS244" s="27"/>
      <c r="GST244" s="27"/>
      <c r="GSU244" s="27"/>
      <c r="GSV244" s="27"/>
      <c r="GSW244" s="27"/>
      <c r="GSX244" s="27"/>
      <c r="GSY244" s="27"/>
      <c r="GSZ244" s="27"/>
      <c r="GTA244" s="27"/>
      <c r="GTB244" s="27"/>
      <c r="GTC244" s="27"/>
      <c r="GTD244" s="27"/>
      <c r="GTE244" s="27"/>
      <c r="GTF244" s="27"/>
      <c r="GTG244" s="27"/>
      <c r="GTH244" s="27"/>
      <c r="GTI244" s="27"/>
      <c r="GTJ244" s="27"/>
      <c r="GTK244" s="27"/>
      <c r="GTL244" s="27"/>
      <c r="GTM244" s="27"/>
      <c r="GTN244" s="27"/>
      <c r="GTO244" s="27"/>
      <c r="GTP244" s="27"/>
      <c r="GTQ244" s="27"/>
      <c r="GTR244" s="27"/>
      <c r="GTS244" s="27"/>
      <c r="GTT244" s="27"/>
      <c r="GTU244" s="27"/>
      <c r="GTV244" s="27"/>
      <c r="GTW244" s="27"/>
      <c r="GTX244" s="27"/>
      <c r="GTY244" s="27"/>
      <c r="GTZ244" s="27"/>
      <c r="GUA244" s="27"/>
      <c r="GUB244" s="27"/>
      <c r="GUC244" s="27"/>
      <c r="GUD244" s="27"/>
      <c r="GUE244" s="27"/>
      <c r="GUF244" s="27"/>
      <c r="GUG244" s="27"/>
      <c r="GUH244" s="27"/>
      <c r="GUI244" s="27"/>
      <c r="GUJ244" s="27"/>
      <c r="GUK244" s="27"/>
      <c r="GUL244" s="27"/>
      <c r="GUM244" s="27"/>
      <c r="GUN244" s="27"/>
      <c r="GUO244" s="27"/>
      <c r="GUP244" s="27"/>
      <c r="GUQ244" s="27"/>
      <c r="GUR244" s="27"/>
      <c r="GUS244" s="27"/>
      <c r="GUT244" s="27"/>
      <c r="GUU244" s="27"/>
      <c r="GUV244" s="27"/>
      <c r="GUW244" s="27"/>
      <c r="GUX244" s="27"/>
      <c r="GUY244" s="27"/>
      <c r="GUZ244" s="27"/>
      <c r="GVA244" s="27"/>
      <c r="GVB244" s="27"/>
      <c r="GVC244" s="27"/>
      <c r="GVD244" s="27"/>
      <c r="GVE244" s="27"/>
      <c r="GVF244" s="27"/>
      <c r="GVG244" s="27"/>
      <c r="GVH244" s="27"/>
      <c r="GVI244" s="27"/>
      <c r="GVJ244" s="27"/>
      <c r="GVK244" s="27"/>
      <c r="GVL244" s="27"/>
      <c r="GVM244" s="27"/>
      <c r="GVN244" s="27"/>
      <c r="GVO244" s="27"/>
      <c r="GVP244" s="27"/>
      <c r="GVQ244" s="27"/>
      <c r="GVR244" s="27"/>
      <c r="GVS244" s="27"/>
      <c r="GVT244" s="27"/>
      <c r="GVU244" s="27"/>
      <c r="GVV244" s="27"/>
      <c r="GVW244" s="27"/>
      <c r="GVX244" s="27"/>
      <c r="GVY244" s="27"/>
      <c r="GVZ244" s="27"/>
      <c r="GWA244" s="27"/>
      <c r="GWB244" s="27"/>
      <c r="GWC244" s="27"/>
      <c r="GWD244" s="27"/>
      <c r="GWE244" s="27"/>
      <c r="GWF244" s="27"/>
      <c r="GWG244" s="27"/>
      <c r="GWH244" s="27"/>
      <c r="GWI244" s="27"/>
      <c r="GWJ244" s="27"/>
      <c r="GWK244" s="27"/>
      <c r="GWL244" s="27"/>
      <c r="GWM244" s="27"/>
      <c r="GWN244" s="27"/>
      <c r="GWO244" s="27"/>
      <c r="GWP244" s="27"/>
      <c r="GWQ244" s="27"/>
      <c r="GWR244" s="27"/>
      <c r="GWS244" s="27"/>
      <c r="GWT244" s="27"/>
      <c r="GWU244" s="27"/>
      <c r="GWV244" s="27"/>
      <c r="GWW244" s="27"/>
      <c r="GWX244" s="27"/>
      <c r="GWY244" s="27"/>
      <c r="GWZ244" s="27"/>
      <c r="GXA244" s="27"/>
      <c r="GXB244" s="27"/>
      <c r="GXC244" s="27"/>
      <c r="GXD244" s="27"/>
      <c r="GXE244" s="27"/>
      <c r="GXF244" s="27"/>
      <c r="GXG244" s="27"/>
      <c r="GXH244" s="27"/>
      <c r="GXI244" s="27"/>
      <c r="GXJ244" s="27"/>
      <c r="GXK244" s="27"/>
      <c r="GXL244" s="27"/>
      <c r="GXM244" s="27"/>
      <c r="GXN244" s="27"/>
      <c r="GXO244" s="27"/>
      <c r="GXP244" s="27"/>
      <c r="GXQ244" s="27"/>
      <c r="GXR244" s="27"/>
      <c r="GXS244" s="27"/>
      <c r="GXT244" s="27"/>
      <c r="GXU244" s="27"/>
      <c r="GXV244" s="27"/>
      <c r="GXW244" s="27"/>
      <c r="GXX244" s="27"/>
      <c r="GXY244" s="27"/>
      <c r="GXZ244" s="27"/>
      <c r="GYA244" s="27"/>
      <c r="GYB244" s="27"/>
      <c r="GYC244" s="27"/>
      <c r="GYD244" s="27"/>
      <c r="GYE244" s="27"/>
      <c r="GYF244" s="27"/>
      <c r="GYG244" s="27"/>
      <c r="GYH244" s="27"/>
      <c r="GYI244" s="27"/>
      <c r="GYJ244" s="27"/>
      <c r="GYK244" s="27"/>
      <c r="GYL244" s="27"/>
      <c r="GYM244" s="27"/>
      <c r="GYN244" s="27"/>
      <c r="GYO244" s="27"/>
      <c r="GYP244" s="27"/>
      <c r="GYQ244" s="27"/>
      <c r="GYR244" s="27"/>
      <c r="GYS244" s="27"/>
      <c r="GYT244" s="27"/>
      <c r="GYU244" s="27"/>
      <c r="GYV244" s="27"/>
      <c r="GYW244" s="27"/>
      <c r="GYX244" s="27"/>
      <c r="GYY244" s="27"/>
      <c r="GYZ244" s="27"/>
      <c r="GZA244" s="27"/>
      <c r="GZB244" s="27"/>
      <c r="GZC244" s="27"/>
      <c r="GZD244" s="27"/>
      <c r="GZE244" s="27"/>
      <c r="GZF244" s="27"/>
      <c r="GZG244" s="27"/>
      <c r="GZH244" s="27"/>
      <c r="GZI244" s="27"/>
      <c r="GZJ244" s="27"/>
      <c r="GZK244" s="27"/>
      <c r="GZL244" s="27"/>
      <c r="GZM244" s="27"/>
      <c r="GZN244" s="27"/>
      <c r="GZO244" s="27"/>
      <c r="GZP244" s="27"/>
      <c r="GZQ244" s="27"/>
      <c r="GZR244" s="27"/>
      <c r="GZS244" s="27"/>
      <c r="GZT244" s="27"/>
      <c r="GZU244" s="27"/>
      <c r="GZV244" s="27"/>
      <c r="GZW244" s="27"/>
      <c r="GZX244" s="27"/>
      <c r="GZY244" s="27"/>
      <c r="GZZ244" s="27"/>
      <c r="HAA244" s="27"/>
      <c r="HAB244" s="27"/>
      <c r="HAC244" s="27"/>
      <c r="HAD244" s="27"/>
      <c r="HAE244" s="27"/>
      <c r="HAF244" s="27"/>
      <c r="HAG244" s="27"/>
      <c r="HAH244" s="27"/>
      <c r="HAI244" s="27"/>
      <c r="HAJ244" s="27"/>
      <c r="HAK244" s="27"/>
      <c r="HAL244" s="27"/>
      <c r="HAM244" s="27"/>
      <c r="HAN244" s="27"/>
      <c r="HAO244" s="27"/>
      <c r="HAP244" s="27"/>
      <c r="HAQ244" s="27"/>
      <c r="HAR244" s="27"/>
      <c r="HAS244" s="27"/>
      <c r="HAT244" s="27"/>
      <c r="HAU244" s="27"/>
      <c r="HAV244" s="27"/>
      <c r="HAW244" s="27"/>
      <c r="HAX244" s="27"/>
      <c r="HAY244" s="27"/>
      <c r="HAZ244" s="27"/>
      <c r="HBA244" s="27"/>
      <c r="HBB244" s="27"/>
      <c r="HBC244" s="27"/>
      <c r="HBD244" s="27"/>
      <c r="HBE244" s="27"/>
      <c r="HBF244" s="27"/>
      <c r="HBG244" s="27"/>
      <c r="HBH244" s="27"/>
      <c r="HBI244" s="27"/>
      <c r="HBJ244" s="27"/>
      <c r="HBK244" s="27"/>
      <c r="HBL244" s="27"/>
      <c r="HBM244" s="27"/>
      <c r="HBN244" s="27"/>
      <c r="HBO244" s="27"/>
      <c r="HBP244" s="27"/>
      <c r="HBQ244" s="27"/>
      <c r="HBR244" s="27"/>
      <c r="HBS244" s="27"/>
      <c r="HBT244" s="27"/>
      <c r="HBU244" s="27"/>
      <c r="HBV244" s="27"/>
      <c r="HBW244" s="27"/>
      <c r="HBX244" s="27"/>
      <c r="HBY244" s="27"/>
      <c r="HBZ244" s="27"/>
      <c r="HCA244" s="27"/>
      <c r="HCB244" s="27"/>
      <c r="HCC244" s="27"/>
      <c r="HCD244" s="27"/>
      <c r="HCE244" s="27"/>
      <c r="HCF244" s="27"/>
      <c r="HCG244" s="27"/>
      <c r="HCH244" s="27"/>
      <c r="HCI244" s="27"/>
      <c r="HCJ244" s="27"/>
      <c r="HCK244" s="27"/>
      <c r="HCL244" s="27"/>
      <c r="HCM244" s="27"/>
      <c r="HCN244" s="27"/>
      <c r="HCO244" s="27"/>
      <c r="HCP244" s="27"/>
      <c r="HCQ244" s="27"/>
      <c r="HCR244" s="27"/>
      <c r="HCS244" s="27"/>
      <c r="HCT244" s="27"/>
      <c r="HCU244" s="27"/>
      <c r="HCV244" s="27"/>
      <c r="HCW244" s="27"/>
      <c r="HCX244" s="27"/>
      <c r="HCY244" s="27"/>
      <c r="HCZ244" s="27"/>
      <c r="HDA244" s="27"/>
      <c r="HDB244" s="27"/>
      <c r="HDC244" s="27"/>
      <c r="HDD244" s="27"/>
      <c r="HDE244" s="27"/>
      <c r="HDF244" s="27"/>
      <c r="HDG244" s="27"/>
      <c r="HDH244" s="27"/>
      <c r="HDI244" s="27"/>
      <c r="HDJ244" s="27"/>
      <c r="HDK244" s="27"/>
      <c r="HDL244" s="27"/>
      <c r="HDM244" s="27"/>
      <c r="HDN244" s="27"/>
      <c r="HDO244" s="27"/>
      <c r="HDP244" s="27"/>
      <c r="HDQ244" s="27"/>
      <c r="HDR244" s="27"/>
      <c r="HDS244" s="27"/>
      <c r="HDT244" s="27"/>
      <c r="HDU244" s="27"/>
      <c r="HDV244" s="27"/>
      <c r="HDW244" s="27"/>
      <c r="HDX244" s="27"/>
      <c r="HDY244" s="27"/>
      <c r="HDZ244" s="27"/>
      <c r="HEA244" s="27"/>
      <c r="HEB244" s="27"/>
      <c r="HEC244" s="27"/>
      <c r="HED244" s="27"/>
      <c r="HEE244" s="27"/>
      <c r="HEF244" s="27"/>
      <c r="HEG244" s="27"/>
      <c r="HEH244" s="27"/>
      <c r="HEI244" s="27"/>
      <c r="HEJ244" s="27"/>
      <c r="HEK244" s="27"/>
      <c r="HEL244" s="27"/>
      <c r="HEM244" s="27"/>
      <c r="HEN244" s="27"/>
      <c r="HEO244" s="27"/>
      <c r="HEP244" s="27"/>
      <c r="HEQ244" s="27"/>
      <c r="HER244" s="27"/>
      <c r="HES244" s="27"/>
      <c r="HET244" s="27"/>
      <c r="HEU244" s="27"/>
      <c r="HEV244" s="27"/>
      <c r="HEW244" s="27"/>
      <c r="HEX244" s="27"/>
      <c r="HEY244" s="27"/>
      <c r="HEZ244" s="27"/>
      <c r="HFA244" s="27"/>
      <c r="HFB244" s="27"/>
      <c r="HFC244" s="27"/>
      <c r="HFD244" s="27"/>
      <c r="HFE244" s="27"/>
      <c r="HFF244" s="27"/>
      <c r="HFG244" s="27"/>
      <c r="HFH244" s="27"/>
      <c r="HFI244" s="27"/>
      <c r="HFJ244" s="27"/>
      <c r="HFK244" s="27"/>
      <c r="HFL244" s="27"/>
      <c r="HFM244" s="27"/>
      <c r="HFN244" s="27"/>
      <c r="HFO244" s="27"/>
      <c r="HFP244" s="27"/>
      <c r="HFQ244" s="27"/>
      <c r="HFR244" s="27"/>
      <c r="HFS244" s="27"/>
      <c r="HFT244" s="27"/>
      <c r="HFU244" s="27"/>
      <c r="HFV244" s="27"/>
      <c r="HFW244" s="27"/>
      <c r="HFX244" s="27"/>
      <c r="HFY244" s="27"/>
      <c r="HFZ244" s="27"/>
      <c r="HGA244" s="27"/>
      <c r="HGB244" s="27"/>
      <c r="HGC244" s="27"/>
      <c r="HGD244" s="27"/>
      <c r="HGE244" s="27"/>
      <c r="HGF244" s="27"/>
      <c r="HGG244" s="27"/>
      <c r="HGH244" s="27"/>
      <c r="HGI244" s="27"/>
      <c r="HGJ244" s="27"/>
      <c r="HGK244" s="27"/>
      <c r="HGL244" s="27"/>
      <c r="HGM244" s="27"/>
      <c r="HGN244" s="27"/>
      <c r="HGO244" s="27"/>
      <c r="HGP244" s="27"/>
      <c r="HGQ244" s="27"/>
      <c r="HGR244" s="27"/>
      <c r="HGS244" s="27"/>
      <c r="HGT244" s="27"/>
      <c r="HGU244" s="27"/>
      <c r="HGV244" s="27"/>
      <c r="HGW244" s="27"/>
      <c r="HGX244" s="27"/>
      <c r="HGY244" s="27"/>
      <c r="HGZ244" s="27"/>
      <c r="HHA244" s="27"/>
      <c r="HHB244" s="27"/>
      <c r="HHC244" s="27"/>
      <c r="HHD244" s="27"/>
      <c r="HHE244" s="27"/>
      <c r="HHF244" s="27"/>
      <c r="HHG244" s="27"/>
      <c r="HHH244" s="27"/>
      <c r="HHI244" s="27"/>
      <c r="HHJ244" s="27"/>
      <c r="HHK244" s="27"/>
      <c r="HHL244" s="27"/>
      <c r="HHM244" s="27"/>
      <c r="HHN244" s="27"/>
      <c r="HHO244" s="27"/>
      <c r="HHP244" s="27"/>
      <c r="HHQ244" s="27"/>
      <c r="HHR244" s="27"/>
      <c r="HHS244" s="27"/>
      <c r="HHT244" s="27"/>
      <c r="HHU244" s="27"/>
      <c r="HHV244" s="27"/>
      <c r="HHW244" s="27"/>
      <c r="HHX244" s="27"/>
      <c r="HHY244" s="27"/>
      <c r="HHZ244" s="27"/>
      <c r="HIA244" s="27"/>
      <c r="HIB244" s="27"/>
      <c r="HIC244" s="27"/>
      <c r="HID244" s="27"/>
      <c r="HIE244" s="27"/>
      <c r="HIF244" s="27"/>
      <c r="HIG244" s="27"/>
      <c r="HIH244" s="27"/>
      <c r="HII244" s="27"/>
      <c r="HIJ244" s="27"/>
      <c r="HIK244" s="27"/>
      <c r="HIL244" s="27"/>
      <c r="HIM244" s="27"/>
      <c r="HIN244" s="27"/>
      <c r="HIO244" s="27"/>
      <c r="HIP244" s="27"/>
      <c r="HIQ244" s="27"/>
      <c r="HIR244" s="27"/>
      <c r="HIS244" s="27"/>
      <c r="HIT244" s="27"/>
      <c r="HIU244" s="27"/>
      <c r="HIV244" s="27"/>
      <c r="HIW244" s="27"/>
      <c r="HIX244" s="27"/>
      <c r="HIY244" s="27"/>
      <c r="HIZ244" s="27"/>
      <c r="HJA244" s="27"/>
      <c r="HJB244" s="27"/>
      <c r="HJC244" s="27"/>
      <c r="HJD244" s="27"/>
      <c r="HJE244" s="27"/>
      <c r="HJF244" s="27"/>
      <c r="HJG244" s="27"/>
      <c r="HJH244" s="27"/>
      <c r="HJI244" s="27"/>
      <c r="HJJ244" s="27"/>
      <c r="HJK244" s="27"/>
      <c r="HJL244" s="27"/>
      <c r="HJM244" s="27"/>
      <c r="HJN244" s="27"/>
      <c r="HJO244" s="27"/>
      <c r="HJP244" s="27"/>
      <c r="HJQ244" s="27"/>
      <c r="HJR244" s="27"/>
      <c r="HJS244" s="27"/>
      <c r="HJT244" s="27"/>
      <c r="HJU244" s="27"/>
      <c r="HJV244" s="27"/>
      <c r="HJW244" s="27"/>
      <c r="HJX244" s="27"/>
      <c r="HJY244" s="27"/>
      <c r="HJZ244" s="27"/>
      <c r="HKA244" s="27"/>
      <c r="HKB244" s="27"/>
      <c r="HKC244" s="27"/>
      <c r="HKD244" s="27"/>
      <c r="HKE244" s="27"/>
      <c r="HKF244" s="27"/>
      <c r="HKG244" s="27"/>
      <c r="HKH244" s="27"/>
      <c r="HKI244" s="27"/>
      <c r="HKJ244" s="27"/>
      <c r="HKK244" s="27"/>
      <c r="HKL244" s="27"/>
      <c r="HKM244" s="27"/>
      <c r="HKN244" s="27"/>
      <c r="HKO244" s="27"/>
      <c r="HKP244" s="27"/>
      <c r="HKQ244" s="27"/>
      <c r="HKR244" s="27"/>
      <c r="HKS244" s="27"/>
      <c r="HKT244" s="27"/>
      <c r="HKU244" s="27"/>
      <c r="HKV244" s="27"/>
      <c r="HKW244" s="27"/>
      <c r="HKX244" s="27"/>
      <c r="HKY244" s="27"/>
      <c r="HKZ244" s="27"/>
      <c r="HLA244" s="27"/>
      <c r="HLB244" s="27"/>
      <c r="HLC244" s="27"/>
      <c r="HLD244" s="27"/>
      <c r="HLE244" s="27"/>
      <c r="HLF244" s="27"/>
      <c r="HLG244" s="27"/>
      <c r="HLH244" s="27"/>
      <c r="HLI244" s="27"/>
      <c r="HLJ244" s="27"/>
      <c r="HLK244" s="27"/>
      <c r="HLL244" s="27"/>
      <c r="HLM244" s="27"/>
      <c r="HLN244" s="27"/>
      <c r="HLO244" s="27"/>
      <c r="HLP244" s="27"/>
      <c r="HLQ244" s="27"/>
      <c r="HLR244" s="27"/>
      <c r="HLS244" s="27"/>
      <c r="HLT244" s="27"/>
      <c r="HLU244" s="27"/>
      <c r="HLV244" s="27"/>
      <c r="HLW244" s="27"/>
      <c r="HLX244" s="27"/>
      <c r="HLY244" s="27"/>
      <c r="HLZ244" s="27"/>
      <c r="HMA244" s="27"/>
      <c r="HMB244" s="27"/>
      <c r="HMC244" s="27"/>
      <c r="HMD244" s="27"/>
      <c r="HME244" s="27"/>
      <c r="HMF244" s="27"/>
      <c r="HMG244" s="27"/>
      <c r="HMH244" s="27"/>
      <c r="HMI244" s="27"/>
      <c r="HMJ244" s="27"/>
      <c r="HMK244" s="27"/>
      <c r="HML244" s="27"/>
      <c r="HMM244" s="27"/>
      <c r="HMN244" s="27"/>
      <c r="HMO244" s="27"/>
      <c r="HMP244" s="27"/>
      <c r="HMQ244" s="27"/>
      <c r="HMR244" s="27"/>
      <c r="HMS244" s="27"/>
      <c r="HMT244" s="27"/>
      <c r="HMU244" s="27"/>
      <c r="HMV244" s="27"/>
      <c r="HMW244" s="27"/>
      <c r="HMX244" s="27"/>
      <c r="HMY244" s="27"/>
      <c r="HMZ244" s="27"/>
      <c r="HNA244" s="27"/>
      <c r="HNB244" s="27"/>
      <c r="HNC244" s="27"/>
      <c r="HND244" s="27"/>
      <c r="HNE244" s="27"/>
      <c r="HNF244" s="27"/>
      <c r="HNG244" s="27"/>
      <c r="HNH244" s="27"/>
      <c r="HNI244" s="27"/>
      <c r="HNJ244" s="27"/>
      <c r="HNK244" s="27"/>
      <c r="HNL244" s="27"/>
      <c r="HNM244" s="27"/>
      <c r="HNN244" s="27"/>
      <c r="HNO244" s="27"/>
      <c r="HNP244" s="27"/>
      <c r="HNQ244" s="27"/>
      <c r="HNR244" s="27"/>
      <c r="HNS244" s="27"/>
      <c r="HNT244" s="27"/>
      <c r="HNU244" s="27"/>
      <c r="HNV244" s="27"/>
      <c r="HNW244" s="27"/>
      <c r="HNX244" s="27"/>
      <c r="HNY244" s="27"/>
      <c r="HNZ244" s="27"/>
      <c r="HOA244" s="27"/>
      <c r="HOB244" s="27"/>
      <c r="HOC244" s="27"/>
      <c r="HOD244" s="27"/>
      <c r="HOE244" s="27"/>
      <c r="HOF244" s="27"/>
      <c r="HOG244" s="27"/>
      <c r="HOH244" s="27"/>
      <c r="HOI244" s="27"/>
      <c r="HOJ244" s="27"/>
      <c r="HOK244" s="27"/>
      <c r="HOL244" s="27"/>
      <c r="HOM244" s="27"/>
      <c r="HON244" s="27"/>
      <c r="HOO244" s="27"/>
      <c r="HOP244" s="27"/>
      <c r="HOQ244" s="27"/>
      <c r="HOR244" s="27"/>
      <c r="HOS244" s="27"/>
      <c r="HOT244" s="27"/>
      <c r="HOU244" s="27"/>
      <c r="HOV244" s="27"/>
      <c r="HOW244" s="27"/>
      <c r="HOX244" s="27"/>
      <c r="HOY244" s="27"/>
      <c r="HOZ244" s="27"/>
      <c r="HPA244" s="27"/>
      <c r="HPB244" s="27"/>
      <c r="HPC244" s="27"/>
      <c r="HPD244" s="27"/>
      <c r="HPE244" s="27"/>
      <c r="HPF244" s="27"/>
      <c r="HPG244" s="27"/>
      <c r="HPH244" s="27"/>
      <c r="HPI244" s="27"/>
      <c r="HPJ244" s="27"/>
      <c r="HPK244" s="27"/>
      <c r="HPL244" s="27"/>
      <c r="HPM244" s="27"/>
      <c r="HPN244" s="27"/>
      <c r="HPO244" s="27"/>
      <c r="HPP244" s="27"/>
      <c r="HPQ244" s="27"/>
      <c r="HPR244" s="27"/>
      <c r="HPS244" s="27"/>
      <c r="HPT244" s="27"/>
      <c r="HPU244" s="27"/>
      <c r="HPV244" s="27"/>
      <c r="HPW244" s="27"/>
      <c r="HPX244" s="27"/>
      <c r="HPY244" s="27"/>
      <c r="HPZ244" s="27"/>
      <c r="HQA244" s="27"/>
      <c r="HQB244" s="27"/>
      <c r="HQC244" s="27"/>
      <c r="HQD244" s="27"/>
      <c r="HQE244" s="27"/>
      <c r="HQF244" s="27"/>
      <c r="HQG244" s="27"/>
      <c r="HQH244" s="27"/>
      <c r="HQI244" s="27"/>
      <c r="HQJ244" s="27"/>
      <c r="HQK244" s="27"/>
      <c r="HQL244" s="27"/>
      <c r="HQM244" s="27"/>
      <c r="HQN244" s="27"/>
      <c r="HQO244" s="27"/>
      <c r="HQP244" s="27"/>
      <c r="HQQ244" s="27"/>
      <c r="HQR244" s="27"/>
      <c r="HQS244" s="27"/>
      <c r="HQT244" s="27"/>
      <c r="HQU244" s="27"/>
      <c r="HQV244" s="27"/>
      <c r="HQW244" s="27"/>
      <c r="HQX244" s="27"/>
      <c r="HQY244" s="27"/>
      <c r="HQZ244" s="27"/>
      <c r="HRA244" s="27"/>
      <c r="HRB244" s="27"/>
      <c r="HRC244" s="27"/>
      <c r="HRD244" s="27"/>
      <c r="HRE244" s="27"/>
      <c r="HRF244" s="27"/>
      <c r="HRG244" s="27"/>
      <c r="HRH244" s="27"/>
      <c r="HRI244" s="27"/>
      <c r="HRJ244" s="27"/>
      <c r="HRK244" s="27"/>
      <c r="HRL244" s="27"/>
      <c r="HRM244" s="27"/>
      <c r="HRN244" s="27"/>
      <c r="HRO244" s="27"/>
      <c r="HRP244" s="27"/>
      <c r="HRQ244" s="27"/>
      <c r="HRR244" s="27"/>
      <c r="HRS244" s="27"/>
      <c r="HRT244" s="27"/>
      <c r="HRU244" s="27"/>
      <c r="HRV244" s="27"/>
      <c r="HRW244" s="27"/>
      <c r="HRX244" s="27"/>
      <c r="HRY244" s="27"/>
      <c r="HRZ244" s="27"/>
      <c r="HSA244" s="27"/>
      <c r="HSB244" s="27"/>
      <c r="HSC244" s="27"/>
      <c r="HSD244" s="27"/>
      <c r="HSE244" s="27"/>
      <c r="HSF244" s="27"/>
      <c r="HSG244" s="27"/>
      <c r="HSH244" s="27"/>
      <c r="HSI244" s="27"/>
      <c r="HSJ244" s="27"/>
      <c r="HSK244" s="27"/>
      <c r="HSL244" s="27"/>
      <c r="HSM244" s="27"/>
      <c r="HSN244" s="27"/>
      <c r="HSO244" s="27"/>
      <c r="HSP244" s="27"/>
      <c r="HSQ244" s="27"/>
      <c r="HSR244" s="27"/>
      <c r="HSS244" s="27"/>
      <c r="HST244" s="27"/>
      <c r="HSU244" s="27"/>
      <c r="HSV244" s="27"/>
      <c r="HSW244" s="27"/>
      <c r="HSX244" s="27"/>
      <c r="HSY244" s="27"/>
      <c r="HSZ244" s="27"/>
      <c r="HTA244" s="27"/>
      <c r="HTB244" s="27"/>
      <c r="HTC244" s="27"/>
      <c r="HTD244" s="27"/>
      <c r="HTE244" s="27"/>
      <c r="HTF244" s="27"/>
      <c r="HTG244" s="27"/>
      <c r="HTH244" s="27"/>
      <c r="HTI244" s="27"/>
      <c r="HTJ244" s="27"/>
      <c r="HTK244" s="27"/>
      <c r="HTL244" s="27"/>
      <c r="HTM244" s="27"/>
      <c r="HTN244" s="27"/>
      <c r="HTO244" s="27"/>
      <c r="HTP244" s="27"/>
      <c r="HTQ244" s="27"/>
      <c r="HTR244" s="27"/>
      <c r="HTS244" s="27"/>
      <c r="HTT244" s="27"/>
      <c r="HTU244" s="27"/>
      <c r="HTV244" s="27"/>
      <c r="HTW244" s="27"/>
      <c r="HTX244" s="27"/>
      <c r="HTY244" s="27"/>
      <c r="HTZ244" s="27"/>
      <c r="HUA244" s="27"/>
      <c r="HUB244" s="27"/>
      <c r="HUC244" s="27"/>
      <c r="HUD244" s="27"/>
      <c r="HUE244" s="27"/>
      <c r="HUF244" s="27"/>
      <c r="HUG244" s="27"/>
      <c r="HUH244" s="27"/>
      <c r="HUI244" s="27"/>
      <c r="HUJ244" s="27"/>
      <c r="HUK244" s="27"/>
      <c r="HUL244" s="27"/>
      <c r="HUM244" s="27"/>
      <c r="HUN244" s="27"/>
      <c r="HUO244" s="27"/>
      <c r="HUP244" s="27"/>
      <c r="HUQ244" s="27"/>
      <c r="HUR244" s="27"/>
      <c r="HUS244" s="27"/>
      <c r="HUT244" s="27"/>
      <c r="HUU244" s="27"/>
      <c r="HUV244" s="27"/>
      <c r="HUW244" s="27"/>
      <c r="HUX244" s="27"/>
      <c r="HUY244" s="27"/>
      <c r="HUZ244" s="27"/>
      <c r="HVA244" s="27"/>
      <c r="HVB244" s="27"/>
      <c r="HVC244" s="27"/>
      <c r="HVD244" s="27"/>
      <c r="HVE244" s="27"/>
      <c r="HVF244" s="27"/>
      <c r="HVG244" s="27"/>
      <c r="HVH244" s="27"/>
      <c r="HVI244" s="27"/>
      <c r="HVJ244" s="27"/>
      <c r="HVK244" s="27"/>
      <c r="HVL244" s="27"/>
      <c r="HVM244" s="27"/>
      <c r="HVN244" s="27"/>
      <c r="HVO244" s="27"/>
      <c r="HVP244" s="27"/>
      <c r="HVQ244" s="27"/>
      <c r="HVR244" s="27"/>
      <c r="HVS244" s="27"/>
      <c r="HVT244" s="27"/>
      <c r="HVU244" s="27"/>
      <c r="HVV244" s="27"/>
      <c r="HVW244" s="27"/>
      <c r="HVX244" s="27"/>
      <c r="HVY244" s="27"/>
      <c r="HVZ244" s="27"/>
      <c r="HWA244" s="27"/>
      <c r="HWB244" s="27"/>
      <c r="HWC244" s="27"/>
      <c r="HWD244" s="27"/>
      <c r="HWE244" s="27"/>
      <c r="HWF244" s="27"/>
      <c r="HWG244" s="27"/>
      <c r="HWH244" s="27"/>
      <c r="HWI244" s="27"/>
      <c r="HWJ244" s="27"/>
      <c r="HWK244" s="27"/>
      <c r="HWL244" s="27"/>
      <c r="HWM244" s="27"/>
      <c r="HWN244" s="27"/>
      <c r="HWO244" s="27"/>
      <c r="HWP244" s="27"/>
      <c r="HWQ244" s="27"/>
      <c r="HWR244" s="27"/>
      <c r="HWS244" s="27"/>
      <c r="HWT244" s="27"/>
      <c r="HWU244" s="27"/>
      <c r="HWV244" s="27"/>
      <c r="HWW244" s="27"/>
      <c r="HWX244" s="27"/>
      <c r="HWY244" s="27"/>
      <c r="HWZ244" s="27"/>
      <c r="HXA244" s="27"/>
      <c r="HXB244" s="27"/>
      <c r="HXC244" s="27"/>
      <c r="HXD244" s="27"/>
      <c r="HXE244" s="27"/>
      <c r="HXF244" s="27"/>
      <c r="HXG244" s="27"/>
      <c r="HXH244" s="27"/>
      <c r="HXI244" s="27"/>
      <c r="HXJ244" s="27"/>
      <c r="HXK244" s="27"/>
      <c r="HXL244" s="27"/>
      <c r="HXM244" s="27"/>
      <c r="HXN244" s="27"/>
      <c r="HXO244" s="27"/>
      <c r="HXP244" s="27"/>
      <c r="HXQ244" s="27"/>
      <c r="HXR244" s="27"/>
      <c r="HXS244" s="27"/>
      <c r="HXT244" s="27"/>
      <c r="HXU244" s="27"/>
      <c r="HXV244" s="27"/>
      <c r="HXW244" s="27"/>
      <c r="HXX244" s="27"/>
      <c r="HXY244" s="27"/>
      <c r="HXZ244" s="27"/>
      <c r="HYA244" s="27"/>
      <c r="HYB244" s="27"/>
      <c r="HYC244" s="27"/>
      <c r="HYD244" s="27"/>
      <c r="HYE244" s="27"/>
      <c r="HYF244" s="27"/>
      <c r="HYG244" s="27"/>
      <c r="HYH244" s="27"/>
      <c r="HYI244" s="27"/>
      <c r="HYJ244" s="27"/>
      <c r="HYK244" s="27"/>
      <c r="HYL244" s="27"/>
      <c r="HYM244" s="27"/>
      <c r="HYN244" s="27"/>
      <c r="HYO244" s="27"/>
      <c r="HYP244" s="27"/>
      <c r="HYQ244" s="27"/>
      <c r="HYR244" s="27"/>
      <c r="HYS244" s="27"/>
      <c r="HYT244" s="27"/>
      <c r="HYU244" s="27"/>
      <c r="HYV244" s="27"/>
      <c r="HYW244" s="27"/>
      <c r="HYX244" s="27"/>
      <c r="HYY244" s="27"/>
      <c r="HYZ244" s="27"/>
      <c r="HZA244" s="27"/>
      <c r="HZB244" s="27"/>
      <c r="HZC244" s="27"/>
      <c r="HZD244" s="27"/>
      <c r="HZE244" s="27"/>
      <c r="HZF244" s="27"/>
      <c r="HZG244" s="27"/>
      <c r="HZH244" s="27"/>
      <c r="HZI244" s="27"/>
      <c r="HZJ244" s="27"/>
      <c r="HZK244" s="27"/>
      <c r="HZL244" s="27"/>
      <c r="HZM244" s="27"/>
      <c r="HZN244" s="27"/>
      <c r="HZO244" s="27"/>
      <c r="HZP244" s="27"/>
      <c r="HZQ244" s="27"/>
      <c r="HZR244" s="27"/>
      <c r="HZS244" s="27"/>
      <c r="HZT244" s="27"/>
      <c r="HZU244" s="27"/>
      <c r="HZV244" s="27"/>
      <c r="HZW244" s="27"/>
      <c r="HZX244" s="27"/>
      <c r="HZY244" s="27"/>
      <c r="HZZ244" s="27"/>
      <c r="IAA244" s="27"/>
      <c r="IAB244" s="27"/>
      <c r="IAC244" s="27"/>
      <c r="IAD244" s="27"/>
      <c r="IAE244" s="27"/>
      <c r="IAF244" s="27"/>
      <c r="IAG244" s="27"/>
      <c r="IAH244" s="27"/>
      <c r="IAI244" s="27"/>
      <c r="IAJ244" s="27"/>
      <c r="IAK244" s="27"/>
      <c r="IAL244" s="27"/>
      <c r="IAM244" s="27"/>
      <c r="IAN244" s="27"/>
      <c r="IAO244" s="27"/>
      <c r="IAP244" s="27"/>
      <c r="IAQ244" s="27"/>
      <c r="IAR244" s="27"/>
      <c r="IAS244" s="27"/>
      <c r="IAT244" s="27"/>
      <c r="IAU244" s="27"/>
      <c r="IAV244" s="27"/>
      <c r="IAW244" s="27"/>
      <c r="IAX244" s="27"/>
      <c r="IAY244" s="27"/>
      <c r="IAZ244" s="27"/>
      <c r="IBA244" s="27"/>
      <c r="IBB244" s="27"/>
      <c r="IBC244" s="27"/>
      <c r="IBD244" s="27"/>
      <c r="IBE244" s="27"/>
      <c r="IBF244" s="27"/>
      <c r="IBG244" s="27"/>
      <c r="IBH244" s="27"/>
      <c r="IBI244" s="27"/>
      <c r="IBJ244" s="27"/>
      <c r="IBK244" s="27"/>
      <c r="IBL244" s="27"/>
      <c r="IBM244" s="27"/>
      <c r="IBN244" s="27"/>
      <c r="IBO244" s="27"/>
      <c r="IBP244" s="27"/>
      <c r="IBQ244" s="27"/>
      <c r="IBR244" s="27"/>
      <c r="IBS244" s="27"/>
      <c r="IBT244" s="27"/>
      <c r="IBU244" s="27"/>
      <c r="IBV244" s="27"/>
      <c r="IBW244" s="27"/>
      <c r="IBX244" s="27"/>
      <c r="IBY244" s="27"/>
      <c r="IBZ244" s="27"/>
      <c r="ICA244" s="27"/>
      <c r="ICB244" s="27"/>
      <c r="ICC244" s="27"/>
      <c r="ICD244" s="27"/>
      <c r="ICE244" s="27"/>
      <c r="ICF244" s="27"/>
      <c r="ICG244" s="27"/>
      <c r="ICH244" s="27"/>
      <c r="ICI244" s="27"/>
      <c r="ICJ244" s="27"/>
      <c r="ICK244" s="27"/>
      <c r="ICL244" s="27"/>
      <c r="ICM244" s="27"/>
      <c r="ICN244" s="27"/>
      <c r="ICO244" s="27"/>
      <c r="ICP244" s="27"/>
      <c r="ICQ244" s="27"/>
      <c r="ICR244" s="27"/>
      <c r="ICS244" s="27"/>
      <c r="ICT244" s="27"/>
      <c r="ICU244" s="27"/>
      <c r="ICV244" s="27"/>
      <c r="ICW244" s="27"/>
      <c r="ICX244" s="27"/>
      <c r="ICY244" s="27"/>
      <c r="ICZ244" s="27"/>
      <c r="IDA244" s="27"/>
      <c r="IDB244" s="27"/>
      <c r="IDC244" s="27"/>
      <c r="IDD244" s="27"/>
      <c r="IDE244" s="27"/>
      <c r="IDF244" s="27"/>
      <c r="IDG244" s="27"/>
      <c r="IDH244" s="27"/>
      <c r="IDI244" s="27"/>
      <c r="IDJ244" s="27"/>
      <c r="IDK244" s="27"/>
      <c r="IDL244" s="27"/>
      <c r="IDM244" s="27"/>
      <c r="IDN244" s="27"/>
      <c r="IDO244" s="27"/>
      <c r="IDP244" s="27"/>
      <c r="IDQ244" s="27"/>
      <c r="IDR244" s="27"/>
      <c r="IDS244" s="27"/>
      <c r="IDT244" s="27"/>
      <c r="IDU244" s="27"/>
      <c r="IDV244" s="27"/>
      <c r="IDW244" s="27"/>
      <c r="IDX244" s="27"/>
      <c r="IDY244" s="27"/>
      <c r="IDZ244" s="27"/>
      <c r="IEA244" s="27"/>
      <c r="IEB244" s="27"/>
      <c r="IEC244" s="27"/>
      <c r="IED244" s="27"/>
      <c r="IEE244" s="27"/>
      <c r="IEF244" s="27"/>
      <c r="IEG244" s="27"/>
      <c r="IEH244" s="27"/>
      <c r="IEI244" s="27"/>
      <c r="IEJ244" s="27"/>
      <c r="IEK244" s="27"/>
      <c r="IEL244" s="27"/>
      <c r="IEM244" s="27"/>
      <c r="IEN244" s="27"/>
      <c r="IEO244" s="27"/>
      <c r="IEP244" s="27"/>
      <c r="IEQ244" s="27"/>
      <c r="IER244" s="27"/>
      <c r="IES244" s="27"/>
      <c r="IET244" s="27"/>
      <c r="IEU244" s="27"/>
      <c r="IEV244" s="27"/>
      <c r="IEW244" s="27"/>
      <c r="IEX244" s="27"/>
      <c r="IEY244" s="27"/>
      <c r="IEZ244" s="27"/>
      <c r="IFA244" s="27"/>
      <c r="IFB244" s="27"/>
      <c r="IFC244" s="27"/>
      <c r="IFD244" s="27"/>
      <c r="IFE244" s="27"/>
      <c r="IFF244" s="27"/>
      <c r="IFG244" s="27"/>
      <c r="IFH244" s="27"/>
      <c r="IFI244" s="27"/>
      <c r="IFJ244" s="27"/>
      <c r="IFK244" s="27"/>
      <c r="IFL244" s="27"/>
      <c r="IFM244" s="27"/>
      <c r="IFN244" s="27"/>
      <c r="IFO244" s="27"/>
      <c r="IFP244" s="27"/>
      <c r="IFQ244" s="27"/>
      <c r="IFR244" s="27"/>
      <c r="IFS244" s="27"/>
      <c r="IFT244" s="27"/>
      <c r="IFU244" s="27"/>
      <c r="IFV244" s="27"/>
      <c r="IFW244" s="27"/>
      <c r="IFX244" s="27"/>
      <c r="IFY244" s="27"/>
      <c r="IFZ244" s="27"/>
      <c r="IGA244" s="27"/>
      <c r="IGB244" s="27"/>
      <c r="IGC244" s="27"/>
      <c r="IGD244" s="27"/>
      <c r="IGE244" s="27"/>
      <c r="IGF244" s="27"/>
      <c r="IGG244" s="27"/>
      <c r="IGH244" s="27"/>
      <c r="IGI244" s="27"/>
      <c r="IGJ244" s="27"/>
      <c r="IGK244" s="27"/>
      <c r="IGL244" s="27"/>
      <c r="IGM244" s="27"/>
      <c r="IGN244" s="27"/>
      <c r="IGO244" s="27"/>
      <c r="IGP244" s="27"/>
      <c r="IGQ244" s="27"/>
      <c r="IGR244" s="27"/>
      <c r="IGS244" s="27"/>
      <c r="IGT244" s="27"/>
      <c r="IGU244" s="27"/>
      <c r="IGV244" s="27"/>
      <c r="IGW244" s="27"/>
      <c r="IGX244" s="27"/>
      <c r="IGY244" s="27"/>
      <c r="IGZ244" s="27"/>
      <c r="IHA244" s="27"/>
      <c r="IHB244" s="27"/>
      <c r="IHC244" s="27"/>
      <c r="IHD244" s="27"/>
      <c r="IHE244" s="27"/>
      <c r="IHF244" s="27"/>
      <c r="IHG244" s="27"/>
      <c r="IHH244" s="27"/>
      <c r="IHI244" s="27"/>
      <c r="IHJ244" s="27"/>
      <c r="IHK244" s="27"/>
      <c r="IHL244" s="27"/>
      <c r="IHM244" s="27"/>
      <c r="IHN244" s="27"/>
      <c r="IHO244" s="27"/>
      <c r="IHP244" s="27"/>
      <c r="IHQ244" s="27"/>
      <c r="IHR244" s="27"/>
      <c r="IHS244" s="27"/>
      <c r="IHT244" s="27"/>
      <c r="IHU244" s="27"/>
      <c r="IHV244" s="27"/>
      <c r="IHW244" s="27"/>
      <c r="IHX244" s="27"/>
      <c r="IHY244" s="27"/>
      <c r="IHZ244" s="27"/>
      <c r="IIA244" s="27"/>
      <c r="IIB244" s="27"/>
      <c r="IIC244" s="27"/>
      <c r="IID244" s="27"/>
      <c r="IIE244" s="27"/>
      <c r="IIF244" s="27"/>
      <c r="IIG244" s="27"/>
      <c r="IIH244" s="27"/>
      <c r="III244" s="27"/>
      <c r="IIJ244" s="27"/>
      <c r="IIK244" s="27"/>
      <c r="IIL244" s="27"/>
      <c r="IIM244" s="27"/>
      <c r="IIN244" s="27"/>
      <c r="IIO244" s="27"/>
      <c r="IIP244" s="27"/>
      <c r="IIQ244" s="27"/>
      <c r="IIR244" s="27"/>
      <c r="IIS244" s="27"/>
      <c r="IIT244" s="27"/>
      <c r="IIU244" s="27"/>
      <c r="IIV244" s="27"/>
      <c r="IIW244" s="27"/>
      <c r="IIX244" s="27"/>
      <c r="IIY244" s="27"/>
      <c r="IIZ244" s="27"/>
      <c r="IJA244" s="27"/>
      <c r="IJB244" s="27"/>
      <c r="IJC244" s="27"/>
      <c r="IJD244" s="27"/>
      <c r="IJE244" s="27"/>
      <c r="IJF244" s="27"/>
      <c r="IJG244" s="27"/>
      <c r="IJH244" s="27"/>
      <c r="IJI244" s="27"/>
      <c r="IJJ244" s="27"/>
      <c r="IJK244" s="27"/>
      <c r="IJL244" s="27"/>
      <c r="IJM244" s="27"/>
      <c r="IJN244" s="27"/>
      <c r="IJO244" s="27"/>
      <c r="IJP244" s="27"/>
      <c r="IJQ244" s="27"/>
      <c r="IJR244" s="27"/>
      <c r="IJS244" s="27"/>
      <c r="IJT244" s="27"/>
      <c r="IJU244" s="27"/>
      <c r="IJV244" s="27"/>
      <c r="IJW244" s="27"/>
      <c r="IJX244" s="27"/>
      <c r="IJY244" s="27"/>
      <c r="IJZ244" s="27"/>
      <c r="IKA244" s="27"/>
      <c r="IKB244" s="27"/>
      <c r="IKC244" s="27"/>
      <c r="IKD244" s="27"/>
      <c r="IKE244" s="27"/>
      <c r="IKF244" s="27"/>
      <c r="IKG244" s="27"/>
      <c r="IKH244" s="27"/>
      <c r="IKI244" s="27"/>
      <c r="IKJ244" s="27"/>
      <c r="IKK244" s="27"/>
      <c r="IKL244" s="27"/>
      <c r="IKM244" s="27"/>
      <c r="IKN244" s="27"/>
      <c r="IKO244" s="27"/>
      <c r="IKP244" s="27"/>
      <c r="IKQ244" s="27"/>
      <c r="IKR244" s="27"/>
      <c r="IKS244" s="27"/>
      <c r="IKT244" s="27"/>
      <c r="IKU244" s="27"/>
      <c r="IKV244" s="27"/>
      <c r="IKW244" s="27"/>
      <c r="IKX244" s="27"/>
      <c r="IKY244" s="27"/>
      <c r="IKZ244" s="27"/>
      <c r="ILA244" s="27"/>
      <c r="ILB244" s="27"/>
      <c r="ILC244" s="27"/>
      <c r="ILD244" s="27"/>
      <c r="ILE244" s="27"/>
      <c r="ILF244" s="27"/>
      <c r="ILG244" s="27"/>
      <c r="ILH244" s="27"/>
      <c r="ILI244" s="27"/>
      <c r="ILJ244" s="27"/>
      <c r="ILK244" s="27"/>
      <c r="ILL244" s="27"/>
      <c r="ILM244" s="27"/>
      <c r="ILN244" s="27"/>
      <c r="ILO244" s="27"/>
      <c r="ILP244" s="27"/>
      <c r="ILQ244" s="27"/>
      <c r="ILR244" s="27"/>
      <c r="ILS244" s="27"/>
      <c r="ILT244" s="27"/>
      <c r="ILU244" s="27"/>
      <c r="ILV244" s="27"/>
      <c r="ILW244" s="27"/>
      <c r="ILX244" s="27"/>
      <c r="ILY244" s="27"/>
      <c r="ILZ244" s="27"/>
      <c r="IMA244" s="27"/>
      <c r="IMB244" s="27"/>
      <c r="IMC244" s="27"/>
      <c r="IMD244" s="27"/>
      <c r="IME244" s="27"/>
      <c r="IMF244" s="27"/>
      <c r="IMG244" s="27"/>
      <c r="IMH244" s="27"/>
      <c r="IMI244" s="27"/>
      <c r="IMJ244" s="27"/>
      <c r="IMK244" s="27"/>
      <c r="IML244" s="27"/>
      <c r="IMM244" s="27"/>
      <c r="IMN244" s="27"/>
      <c r="IMO244" s="27"/>
      <c r="IMP244" s="27"/>
      <c r="IMQ244" s="27"/>
      <c r="IMR244" s="27"/>
      <c r="IMS244" s="27"/>
      <c r="IMT244" s="27"/>
      <c r="IMU244" s="27"/>
      <c r="IMV244" s="27"/>
      <c r="IMW244" s="27"/>
      <c r="IMX244" s="27"/>
      <c r="IMY244" s="27"/>
      <c r="IMZ244" s="27"/>
      <c r="INA244" s="27"/>
      <c r="INB244" s="27"/>
      <c r="INC244" s="27"/>
      <c r="IND244" s="27"/>
      <c r="INE244" s="27"/>
      <c r="INF244" s="27"/>
      <c r="ING244" s="27"/>
      <c r="INH244" s="27"/>
      <c r="INI244" s="27"/>
      <c r="INJ244" s="27"/>
      <c r="INK244" s="27"/>
      <c r="INL244" s="27"/>
      <c r="INM244" s="27"/>
      <c r="INN244" s="27"/>
      <c r="INO244" s="27"/>
      <c r="INP244" s="27"/>
      <c r="INQ244" s="27"/>
      <c r="INR244" s="27"/>
      <c r="INS244" s="27"/>
      <c r="INT244" s="27"/>
      <c r="INU244" s="27"/>
      <c r="INV244" s="27"/>
      <c r="INW244" s="27"/>
      <c r="INX244" s="27"/>
      <c r="INY244" s="27"/>
      <c r="INZ244" s="27"/>
      <c r="IOA244" s="27"/>
      <c r="IOB244" s="27"/>
      <c r="IOC244" s="27"/>
      <c r="IOD244" s="27"/>
      <c r="IOE244" s="27"/>
      <c r="IOF244" s="27"/>
      <c r="IOG244" s="27"/>
      <c r="IOH244" s="27"/>
      <c r="IOI244" s="27"/>
      <c r="IOJ244" s="27"/>
      <c r="IOK244" s="27"/>
      <c r="IOL244" s="27"/>
      <c r="IOM244" s="27"/>
      <c r="ION244" s="27"/>
      <c r="IOO244" s="27"/>
      <c r="IOP244" s="27"/>
      <c r="IOQ244" s="27"/>
      <c r="IOR244" s="27"/>
      <c r="IOS244" s="27"/>
      <c r="IOT244" s="27"/>
      <c r="IOU244" s="27"/>
      <c r="IOV244" s="27"/>
      <c r="IOW244" s="27"/>
      <c r="IOX244" s="27"/>
      <c r="IOY244" s="27"/>
      <c r="IOZ244" s="27"/>
      <c r="IPA244" s="27"/>
      <c r="IPB244" s="27"/>
      <c r="IPC244" s="27"/>
      <c r="IPD244" s="27"/>
      <c r="IPE244" s="27"/>
      <c r="IPF244" s="27"/>
      <c r="IPG244" s="27"/>
      <c r="IPH244" s="27"/>
      <c r="IPI244" s="27"/>
      <c r="IPJ244" s="27"/>
      <c r="IPK244" s="27"/>
      <c r="IPL244" s="27"/>
      <c r="IPM244" s="27"/>
      <c r="IPN244" s="27"/>
      <c r="IPO244" s="27"/>
      <c r="IPP244" s="27"/>
      <c r="IPQ244" s="27"/>
      <c r="IPR244" s="27"/>
      <c r="IPS244" s="27"/>
      <c r="IPT244" s="27"/>
      <c r="IPU244" s="27"/>
      <c r="IPV244" s="27"/>
      <c r="IPW244" s="27"/>
      <c r="IPX244" s="27"/>
      <c r="IPY244" s="27"/>
      <c r="IPZ244" s="27"/>
      <c r="IQA244" s="27"/>
      <c r="IQB244" s="27"/>
      <c r="IQC244" s="27"/>
      <c r="IQD244" s="27"/>
      <c r="IQE244" s="27"/>
      <c r="IQF244" s="27"/>
      <c r="IQG244" s="27"/>
      <c r="IQH244" s="27"/>
      <c r="IQI244" s="27"/>
      <c r="IQJ244" s="27"/>
      <c r="IQK244" s="27"/>
      <c r="IQL244" s="27"/>
      <c r="IQM244" s="27"/>
      <c r="IQN244" s="27"/>
      <c r="IQO244" s="27"/>
      <c r="IQP244" s="27"/>
      <c r="IQQ244" s="27"/>
      <c r="IQR244" s="27"/>
      <c r="IQS244" s="27"/>
      <c r="IQT244" s="27"/>
      <c r="IQU244" s="27"/>
      <c r="IQV244" s="27"/>
      <c r="IQW244" s="27"/>
      <c r="IQX244" s="27"/>
      <c r="IQY244" s="27"/>
      <c r="IQZ244" s="27"/>
      <c r="IRA244" s="27"/>
      <c r="IRB244" s="27"/>
      <c r="IRC244" s="27"/>
      <c r="IRD244" s="27"/>
      <c r="IRE244" s="27"/>
      <c r="IRF244" s="27"/>
      <c r="IRG244" s="27"/>
      <c r="IRH244" s="27"/>
      <c r="IRI244" s="27"/>
      <c r="IRJ244" s="27"/>
      <c r="IRK244" s="27"/>
      <c r="IRL244" s="27"/>
      <c r="IRM244" s="27"/>
      <c r="IRN244" s="27"/>
      <c r="IRO244" s="27"/>
      <c r="IRP244" s="27"/>
      <c r="IRQ244" s="27"/>
      <c r="IRR244" s="27"/>
      <c r="IRS244" s="27"/>
      <c r="IRT244" s="27"/>
      <c r="IRU244" s="27"/>
      <c r="IRV244" s="27"/>
      <c r="IRW244" s="27"/>
      <c r="IRX244" s="27"/>
      <c r="IRY244" s="27"/>
      <c r="IRZ244" s="27"/>
      <c r="ISA244" s="27"/>
      <c r="ISB244" s="27"/>
      <c r="ISC244" s="27"/>
      <c r="ISD244" s="27"/>
      <c r="ISE244" s="27"/>
      <c r="ISF244" s="27"/>
      <c r="ISG244" s="27"/>
      <c r="ISH244" s="27"/>
      <c r="ISI244" s="27"/>
      <c r="ISJ244" s="27"/>
      <c r="ISK244" s="27"/>
      <c r="ISL244" s="27"/>
      <c r="ISM244" s="27"/>
      <c r="ISN244" s="27"/>
      <c r="ISO244" s="27"/>
      <c r="ISP244" s="27"/>
      <c r="ISQ244" s="27"/>
      <c r="ISR244" s="27"/>
      <c r="ISS244" s="27"/>
      <c r="IST244" s="27"/>
      <c r="ISU244" s="27"/>
      <c r="ISV244" s="27"/>
      <c r="ISW244" s="27"/>
      <c r="ISX244" s="27"/>
      <c r="ISY244" s="27"/>
      <c r="ISZ244" s="27"/>
      <c r="ITA244" s="27"/>
      <c r="ITB244" s="27"/>
      <c r="ITC244" s="27"/>
      <c r="ITD244" s="27"/>
      <c r="ITE244" s="27"/>
      <c r="ITF244" s="27"/>
      <c r="ITG244" s="27"/>
      <c r="ITH244" s="27"/>
      <c r="ITI244" s="27"/>
      <c r="ITJ244" s="27"/>
      <c r="ITK244" s="27"/>
      <c r="ITL244" s="27"/>
      <c r="ITM244" s="27"/>
      <c r="ITN244" s="27"/>
      <c r="ITO244" s="27"/>
      <c r="ITP244" s="27"/>
      <c r="ITQ244" s="27"/>
      <c r="ITR244" s="27"/>
      <c r="ITS244" s="27"/>
      <c r="ITT244" s="27"/>
      <c r="ITU244" s="27"/>
      <c r="ITV244" s="27"/>
      <c r="ITW244" s="27"/>
      <c r="ITX244" s="27"/>
      <c r="ITY244" s="27"/>
      <c r="ITZ244" s="27"/>
      <c r="IUA244" s="27"/>
      <c r="IUB244" s="27"/>
      <c r="IUC244" s="27"/>
      <c r="IUD244" s="27"/>
      <c r="IUE244" s="27"/>
      <c r="IUF244" s="27"/>
      <c r="IUG244" s="27"/>
      <c r="IUH244" s="27"/>
      <c r="IUI244" s="27"/>
      <c r="IUJ244" s="27"/>
      <c r="IUK244" s="27"/>
      <c r="IUL244" s="27"/>
      <c r="IUM244" s="27"/>
      <c r="IUN244" s="27"/>
      <c r="IUO244" s="27"/>
      <c r="IUP244" s="27"/>
      <c r="IUQ244" s="27"/>
      <c r="IUR244" s="27"/>
      <c r="IUS244" s="27"/>
      <c r="IUT244" s="27"/>
      <c r="IUU244" s="27"/>
      <c r="IUV244" s="27"/>
      <c r="IUW244" s="27"/>
      <c r="IUX244" s="27"/>
      <c r="IUY244" s="27"/>
      <c r="IUZ244" s="27"/>
      <c r="IVA244" s="27"/>
      <c r="IVB244" s="27"/>
      <c r="IVC244" s="27"/>
      <c r="IVD244" s="27"/>
      <c r="IVE244" s="27"/>
      <c r="IVF244" s="27"/>
      <c r="IVG244" s="27"/>
      <c r="IVH244" s="27"/>
      <c r="IVI244" s="27"/>
      <c r="IVJ244" s="27"/>
      <c r="IVK244" s="27"/>
      <c r="IVL244" s="27"/>
      <c r="IVM244" s="27"/>
      <c r="IVN244" s="27"/>
      <c r="IVO244" s="27"/>
      <c r="IVP244" s="27"/>
      <c r="IVQ244" s="27"/>
      <c r="IVR244" s="27"/>
      <c r="IVS244" s="27"/>
      <c r="IVT244" s="27"/>
      <c r="IVU244" s="27"/>
      <c r="IVV244" s="27"/>
      <c r="IVW244" s="27"/>
      <c r="IVX244" s="27"/>
      <c r="IVY244" s="27"/>
      <c r="IVZ244" s="27"/>
      <c r="IWA244" s="27"/>
      <c r="IWB244" s="27"/>
      <c r="IWC244" s="27"/>
      <c r="IWD244" s="27"/>
      <c r="IWE244" s="27"/>
      <c r="IWF244" s="27"/>
      <c r="IWG244" s="27"/>
      <c r="IWH244" s="27"/>
      <c r="IWI244" s="27"/>
      <c r="IWJ244" s="27"/>
      <c r="IWK244" s="27"/>
      <c r="IWL244" s="27"/>
      <c r="IWM244" s="27"/>
      <c r="IWN244" s="27"/>
      <c r="IWO244" s="27"/>
      <c r="IWP244" s="27"/>
      <c r="IWQ244" s="27"/>
      <c r="IWR244" s="27"/>
      <c r="IWS244" s="27"/>
      <c r="IWT244" s="27"/>
      <c r="IWU244" s="27"/>
      <c r="IWV244" s="27"/>
      <c r="IWW244" s="27"/>
      <c r="IWX244" s="27"/>
      <c r="IWY244" s="27"/>
      <c r="IWZ244" s="27"/>
      <c r="IXA244" s="27"/>
      <c r="IXB244" s="27"/>
      <c r="IXC244" s="27"/>
      <c r="IXD244" s="27"/>
      <c r="IXE244" s="27"/>
      <c r="IXF244" s="27"/>
      <c r="IXG244" s="27"/>
      <c r="IXH244" s="27"/>
      <c r="IXI244" s="27"/>
      <c r="IXJ244" s="27"/>
      <c r="IXK244" s="27"/>
      <c r="IXL244" s="27"/>
      <c r="IXM244" s="27"/>
      <c r="IXN244" s="27"/>
      <c r="IXO244" s="27"/>
      <c r="IXP244" s="27"/>
      <c r="IXQ244" s="27"/>
      <c r="IXR244" s="27"/>
      <c r="IXS244" s="27"/>
      <c r="IXT244" s="27"/>
      <c r="IXU244" s="27"/>
      <c r="IXV244" s="27"/>
      <c r="IXW244" s="27"/>
      <c r="IXX244" s="27"/>
      <c r="IXY244" s="27"/>
      <c r="IXZ244" s="27"/>
      <c r="IYA244" s="27"/>
      <c r="IYB244" s="27"/>
      <c r="IYC244" s="27"/>
      <c r="IYD244" s="27"/>
      <c r="IYE244" s="27"/>
      <c r="IYF244" s="27"/>
      <c r="IYG244" s="27"/>
      <c r="IYH244" s="27"/>
      <c r="IYI244" s="27"/>
      <c r="IYJ244" s="27"/>
      <c r="IYK244" s="27"/>
      <c r="IYL244" s="27"/>
      <c r="IYM244" s="27"/>
      <c r="IYN244" s="27"/>
      <c r="IYO244" s="27"/>
      <c r="IYP244" s="27"/>
      <c r="IYQ244" s="27"/>
      <c r="IYR244" s="27"/>
      <c r="IYS244" s="27"/>
      <c r="IYT244" s="27"/>
      <c r="IYU244" s="27"/>
      <c r="IYV244" s="27"/>
      <c r="IYW244" s="27"/>
      <c r="IYX244" s="27"/>
      <c r="IYY244" s="27"/>
      <c r="IYZ244" s="27"/>
      <c r="IZA244" s="27"/>
      <c r="IZB244" s="27"/>
      <c r="IZC244" s="27"/>
      <c r="IZD244" s="27"/>
      <c r="IZE244" s="27"/>
      <c r="IZF244" s="27"/>
      <c r="IZG244" s="27"/>
      <c r="IZH244" s="27"/>
      <c r="IZI244" s="27"/>
      <c r="IZJ244" s="27"/>
      <c r="IZK244" s="27"/>
      <c r="IZL244" s="27"/>
      <c r="IZM244" s="27"/>
      <c r="IZN244" s="27"/>
      <c r="IZO244" s="27"/>
      <c r="IZP244" s="27"/>
      <c r="IZQ244" s="27"/>
      <c r="IZR244" s="27"/>
      <c r="IZS244" s="27"/>
      <c r="IZT244" s="27"/>
      <c r="IZU244" s="27"/>
      <c r="IZV244" s="27"/>
      <c r="IZW244" s="27"/>
      <c r="IZX244" s="27"/>
      <c r="IZY244" s="27"/>
      <c r="IZZ244" s="27"/>
      <c r="JAA244" s="27"/>
      <c r="JAB244" s="27"/>
      <c r="JAC244" s="27"/>
      <c r="JAD244" s="27"/>
      <c r="JAE244" s="27"/>
      <c r="JAF244" s="27"/>
      <c r="JAG244" s="27"/>
      <c r="JAH244" s="27"/>
      <c r="JAI244" s="27"/>
      <c r="JAJ244" s="27"/>
      <c r="JAK244" s="27"/>
      <c r="JAL244" s="27"/>
      <c r="JAM244" s="27"/>
      <c r="JAN244" s="27"/>
      <c r="JAO244" s="27"/>
      <c r="JAP244" s="27"/>
      <c r="JAQ244" s="27"/>
      <c r="JAR244" s="27"/>
      <c r="JAS244" s="27"/>
      <c r="JAT244" s="27"/>
      <c r="JAU244" s="27"/>
      <c r="JAV244" s="27"/>
      <c r="JAW244" s="27"/>
      <c r="JAX244" s="27"/>
      <c r="JAY244" s="27"/>
      <c r="JAZ244" s="27"/>
      <c r="JBA244" s="27"/>
      <c r="JBB244" s="27"/>
      <c r="JBC244" s="27"/>
      <c r="JBD244" s="27"/>
      <c r="JBE244" s="27"/>
      <c r="JBF244" s="27"/>
      <c r="JBG244" s="27"/>
      <c r="JBH244" s="27"/>
      <c r="JBI244" s="27"/>
      <c r="JBJ244" s="27"/>
      <c r="JBK244" s="27"/>
      <c r="JBL244" s="27"/>
      <c r="JBM244" s="27"/>
      <c r="JBN244" s="27"/>
      <c r="JBO244" s="27"/>
      <c r="JBP244" s="27"/>
      <c r="JBQ244" s="27"/>
      <c r="JBR244" s="27"/>
      <c r="JBS244" s="27"/>
      <c r="JBT244" s="27"/>
      <c r="JBU244" s="27"/>
      <c r="JBV244" s="27"/>
      <c r="JBW244" s="27"/>
      <c r="JBX244" s="27"/>
      <c r="JBY244" s="27"/>
      <c r="JBZ244" s="27"/>
      <c r="JCA244" s="27"/>
      <c r="JCB244" s="27"/>
      <c r="JCC244" s="27"/>
      <c r="JCD244" s="27"/>
      <c r="JCE244" s="27"/>
      <c r="JCF244" s="27"/>
      <c r="JCG244" s="27"/>
      <c r="JCH244" s="27"/>
      <c r="JCI244" s="27"/>
      <c r="JCJ244" s="27"/>
      <c r="JCK244" s="27"/>
      <c r="JCL244" s="27"/>
      <c r="JCM244" s="27"/>
      <c r="JCN244" s="27"/>
      <c r="JCO244" s="27"/>
      <c r="JCP244" s="27"/>
      <c r="JCQ244" s="27"/>
      <c r="JCR244" s="27"/>
      <c r="JCS244" s="27"/>
      <c r="JCT244" s="27"/>
      <c r="JCU244" s="27"/>
      <c r="JCV244" s="27"/>
      <c r="JCW244" s="27"/>
      <c r="JCX244" s="27"/>
      <c r="JCY244" s="27"/>
      <c r="JCZ244" s="27"/>
      <c r="JDA244" s="27"/>
      <c r="JDB244" s="27"/>
      <c r="JDC244" s="27"/>
      <c r="JDD244" s="27"/>
      <c r="JDE244" s="27"/>
      <c r="JDF244" s="27"/>
      <c r="JDG244" s="27"/>
      <c r="JDH244" s="27"/>
      <c r="JDI244" s="27"/>
      <c r="JDJ244" s="27"/>
      <c r="JDK244" s="27"/>
      <c r="JDL244" s="27"/>
      <c r="JDM244" s="27"/>
      <c r="JDN244" s="27"/>
      <c r="JDO244" s="27"/>
      <c r="JDP244" s="27"/>
      <c r="JDQ244" s="27"/>
      <c r="JDR244" s="27"/>
      <c r="JDS244" s="27"/>
      <c r="JDT244" s="27"/>
      <c r="JDU244" s="27"/>
      <c r="JDV244" s="27"/>
      <c r="JDW244" s="27"/>
      <c r="JDX244" s="27"/>
      <c r="JDY244" s="27"/>
      <c r="JDZ244" s="27"/>
      <c r="JEA244" s="27"/>
      <c r="JEB244" s="27"/>
      <c r="JEC244" s="27"/>
      <c r="JED244" s="27"/>
      <c r="JEE244" s="27"/>
      <c r="JEF244" s="27"/>
      <c r="JEG244" s="27"/>
      <c r="JEH244" s="27"/>
      <c r="JEI244" s="27"/>
      <c r="JEJ244" s="27"/>
      <c r="JEK244" s="27"/>
      <c r="JEL244" s="27"/>
      <c r="JEM244" s="27"/>
      <c r="JEN244" s="27"/>
      <c r="JEO244" s="27"/>
      <c r="JEP244" s="27"/>
      <c r="JEQ244" s="27"/>
      <c r="JER244" s="27"/>
      <c r="JES244" s="27"/>
      <c r="JET244" s="27"/>
      <c r="JEU244" s="27"/>
      <c r="JEV244" s="27"/>
      <c r="JEW244" s="27"/>
      <c r="JEX244" s="27"/>
      <c r="JEY244" s="27"/>
      <c r="JEZ244" s="27"/>
      <c r="JFA244" s="27"/>
      <c r="JFB244" s="27"/>
      <c r="JFC244" s="27"/>
      <c r="JFD244" s="27"/>
      <c r="JFE244" s="27"/>
      <c r="JFF244" s="27"/>
      <c r="JFG244" s="27"/>
      <c r="JFH244" s="27"/>
      <c r="JFI244" s="27"/>
      <c r="JFJ244" s="27"/>
      <c r="JFK244" s="27"/>
      <c r="JFL244" s="27"/>
      <c r="JFM244" s="27"/>
      <c r="JFN244" s="27"/>
      <c r="JFO244" s="27"/>
      <c r="JFP244" s="27"/>
      <c r="JFQ244" s="27"/>
      <c r="JFR244" s="27"/>
      <c r="JFS244" s="27"/>
      <c r="JFT244" s="27"/>
      <c r="JFU244" s="27"/>
      <c r="JFV244" s="27"/>
      <c r="JFW244" s="27"/>
      <c r="JFX244" s="27"/>
      <c r="JFY244" s="27"/>
      <c r="JFZ244" s="27"/>
      <c r="JGA244" s="27"/>
      <c r="JGB244" s="27"/>
      <c r="JGC244" s="27"/>
      <c r="JGD244" s="27"/>
      <c r="JGE244" s="27"/>
      <c r="JGF244" s="27"/>
      <c r="JGG244" s="27"/>
      <c r="JGH244" s="27"/>
      <c r="JGI244" s="27"/>
      <c r="JGJ244" s="27"/>
      <c r="JGK244" s="27"/>
      <c r="JGL244" s="27"/>
      <c r="JGM244" s="27"/>
      <c r="JGN244" s="27"/>
      <c r="JGO244" s="27"/>
      <c r="JGP244" s="27"/>
      <c r="JGQ244" s="27"/>
      <c r="JGR244" s="27"/>
      <c r="JGS244" s="27"/>
      <c r="JGT244" s="27"/>
      <c r="JGU244" s="27"/>
      <c r="JGV244" s="27"/>
      <c r="JGW244" s="27"/>
      <c r="JGX244" s="27"/>
      <c r="JGY244" s="27"/>
      <c r="JGZ244" s="27"/>
      <c r="JHA244" s="27"/>
      <c r="JHB244" s="27"/>
      <c r="JHC244" s="27"/>
      <c r="JHD244" s="27"/>
      <c r="JHE244" s="27"/>
      <c r="JHF244" s="27"/>
      <c r="JHG244" s="27"/>
      <c r="JHH244" s="27"/>
      <c r="JHI244" s="27"/>
      <c r="JHJ244" s="27"/>
      <c r="JHK244" s="27"/>
      <c r="JHL244" s="27"/>
      <c r="JHM244" s="27"/>
      <c r="JHN244" s="27"/>
      <c r="JHO244" s="27"/>
      <c r="JHP244" s="27"/>
      <c r="JHQ244" s="27"/>
      <c r="JHR244" s="27"/>
      <c r="JHS244" s="27"/>
      <c r="JHT244" s="27"/>
      <c r="JHU244" s="27"/>
      <c r="JHV244" s="27"/>
      <c r="JHW244" s="27"/>
      <c r="JHX244" s="27"/>
      <c r="JHY244" s="27"/>
      <c r="JHZ244" s="27"/>
      <c r="JIA244" s="27"/>
      <c r="JIB244" s="27"/>
      <c r="JIC244" s="27"/>
      <c r="JID244" s="27"/>
      <c r="JIE244" s="27"/>
      <c r="JIF244" s="27"/>
      <c r="JIG244" s="27"/>
      <c r="JIH244" s="27"/>
      <c r="JII244" s="27"/>
      <c r="JIJ244" s="27"/>
      <c r="JIK244" s="27"/>
      <c r="JIL244" s="27"/>
      <c r="JIM244" s="27"/>
      <c r="JIN244" s="27"/>
      <c r="JIO244" s="27"/>
      <c r="JIP244" s="27"/>
      <c r="JIQ244" s="27"/>
      <c r="JIR244" s="27"/>
      <c r="JIS244" s="27"/>
      <c r="JIT244" s="27"/>
      <c r="JIU244" s="27"/>
      <c r="JIV244" s="27"/>
      <c r="JIW244" s="27"/>
      <c r="JIX244" s="27"/>
      <c r="JIY244" s="27"/>
      <c r="JIZ244" s="27"/>
      <c r="JJA244" s="27"/>
      <c r="JJB244" s="27"/>
      <c r="JJC244" s="27"/>
      <c r="JJD244" s="27"/>
      <c r="JJE244" s="27"/>
      <c r="JJF244" s="27"/>
      <c r="JJG244" s="27"/>
      <c r="JJH244" s="27"/>
      <c r="JJI244" s="27"/>
      <c r="JJJ244" s="27"/>
      <c r="JJK244" s="27"/>
      <c r="JJL244" s="27"/>
      <c r="JJM244" s="27"/>
      <c r="JJN244" s="27"/>
      <c r="JJO244" s="27"/>
      <c r="JJP244" s="27"/>
      <c r="JJQ244" s="27"/>
      <c r="JJR244" s="27"/>
      <c r="JJS244" s="27"/>
      <c r="JJT244" s="27"/>
      <c r="JJU244" s="27"/>
      <c r="JJV244" s="27"/>
      <c r="JJW244" s="27"/>
      <c r="JJX244" s="27"/>
      <c r="JJY244" s="27"/>
      <c r="JJZ244" s="27"/>
      <c r="JKA244" s="27"/>
      <c r="JKB244" s="27"/>
      <c r="JKC244" s="27"/>
      <c r="JKD244" s="27"/>
      <c r="JKE244" s="27"/>
      <c r="JKF244" s="27"/>
      <c r="JKG244" s="27"/>
      <c r="JKH244" s="27"/>
      <c r="JKI244" s="27"/>
      <c r="JKJ244" s="27"/>
      <c r="JKK244" s="27"/>
      <c r="JKL244" s="27"/>
      <c r="JKM244" s="27"/>
      <c r="JKN244" s="27"/>
      <c r="JKO244" s="27"/>
      <c r="JKP244" s="27"/>
      <c r="JKQ244" s="27"/>
      <c r="JKR244" s="27"/>
      <c r="JKS244" s="27"/>
      <c r="JKT244" s="27"/>
      <c r="JKU244" s="27"/>
      <c r="JKV244" s="27"/>
      <c r="JKW244" s="27"/>
      <c r="JKX244" s="27"/>
      <c r="JKY244" s="27"/>
      <c r="JKZ244" s="27"/>
      <c r="JLA244" s="27"/>
      <c r="JLB244" s="27"/>
      <c r="JLC244" s="27"/>
      <c r="JLD244" s="27"/>
      <c r="JLE244" s="27"/>
      <c r="JLF244" s="27"/>
      <c r="JLG244" s="27"/>
      <c r="JLH244" s="27"/>
      <c r="JLI244" s="27"/>
      <c r="JLJ244" s="27"/>
      <c r="JLK244" s="27"/>
      <c r="JLL244" s="27"/>
      <c r="JLM244" s="27"/>
      <c r="JLN244" s="27"/>
      <c r="JLO244" s="27"/>
      <c r="JLP244" s="27"/>
      <c r="JLQ244" s="27"/>
      <c r="JLR244" s="27"/>
      <c r="JLS244" s="27"/>
      <c r="JLT244" s="27"/>
      <c r="JLU244" s="27"/>
      <c r="JLV244" s="27"/>
      <c r="JLW244" s="27"/>
      <c r="JLX244" s="27"/>
      <c r="JLY244" s="27"/>
      <c r="JLZ244" s="27"/>
      <c r="JMA244" s="27"/>
      <c r="JMB244" s="27"/>
      <c r="JMC244" s="27"/>
      <c r="JMD244" s="27"/>
      <c r="JME244" s="27"/>
      <c r="JMF244" s="27"/>
      <c r="JMG244" s="27"/>
      <c r="JMH244" s="27"/>
      <c r="JMI244" s="27"/>
      <c r="JMJ244" s="27"/>
      <c r="JMK244" s="27"/>
      <c r="JML244" s="27"/>
      <c r="JMM244" s="27"/>
      <c r="JMN244" s="27"/>
      <c r="JMO244" s="27"/>
      <c r="JMP244" s="27"/>
      <c r="JMQ244" s="27"/>
      <c r="JMR244" s="27"/>
      <c r="JMS244" s="27"/>
      <c r="JMT244" s="27"/>
      <c r="JMU244" s="27"/>
      <c r="JMV244" s="27"/>
      <c r="JMW244" s="27"/>
      <c r="JMX244" s="27"/>
      <c r="JMY244" s="27"/>
      <c r="JMZ244" s="27"/>
      <c r="JNA244" s="27"/>
      <c r="JNB244" s="27"/>
      <c r="JNC244" s="27"/>
      <c r="JND244" s="27"/>
      <c r="JNE244" s="27"/>
      <c r="JNF244" s="27"/>
      <c r="JNG244" s="27"/>
      <c r="JNH244" s="27"/>
      <c r="JNI244" s="27"/>
      <c r="JNJ244" s="27"/>
      <c r="JNK244" s="27"/>
      <c r="JNL244" s="27"/>
      <c r="JNM244" s="27"/>
      <c r="JNN244" s="27"/>
      <c r="JNO244" s="27"/>
      <c r="JNP244" s="27"/>
      <c r="JNQ244" s="27"/>
      <c r="JNR244" s="27"/>
      <c r="JNS244" s="27"/>
      <c r="JNT244" s="27"/>
      <c r="JNU244" s="27"/>
      <c r="JNV244" s="27"/>
      <c r="JNW244" s="27"/>
      <c r="JNX244" s="27"/>
      <c r="JNY244" s="27"/>
      <c r="JNZ244" s="27"/>
      <c r="JOA244" s="27"/>
      <c r="JOB244" s="27"/>
      <c r="JOC244" s="27"/>
      <c r="JOD244" s="27"/>
      <c r="JOE244" s="27"/>
      <c r="JOF244" s="27"/>
      <c r="JOG244" s="27"/>
      <c r="JOH244" s="27"/>
      <c r="JOI244" s="27"/>
      <c r="JOJ244" s="27"/>
      <c r="JOK244" s="27"/>
      <c r="JOL244" s="27"/>
      <c r="JOM244" s="27"/>
      <c r="JON244" s="27"/>
      <c r="JOO244" s="27"/>
      <c r="JOP244" s="27"/>
      <c r="JOQ244" s="27"/>
      <c r="JOR244" s="27"/>
      <c r="JOS244" s="27"/>
      <c r="JOT244" s="27"/>
      <c r="JOU244" s="27"/>
      <c r="JOV244" s="27"/>
      <c r="JOW244" s="27"/>
      <c r="JOX244" s="27"/>
      <c r="JOY244" s="27"/>
      <c r="JOZ244" s="27"/>
      <c r="JPA244" s="27"/>
      <c r="JPB244" s="27"/>
      <c r="JPC244" s="27"/>
      <c r="JPD244" s="27"/>
      <c r="JPE244" s="27"/>
      <c r="JPF244" s="27"/>
      <c r="JPG244" s="27"/>
      <c r="JPH244" s="27"/>
      <c r="JPI244" s="27"/>
      <c r="JPJ244" s="27"/>
      <c r="JPK244" s="27"/>
      <c r="JPL244" s="27"/>
      <c r="JPM244" s="27"/>
      <c r="JPN244" s="27"/>
      <c r="JPO244" s="27"/>
      <c r="JPP244" s="27"/>
      <c r="JPQ244" s="27"/>
      <c r="JPR244" s="27"/>
      <c r="JPS244" s="27"/>
      <c r="JPT244" s="27"/>
      <c r="JPU244" s="27"/>
      <c r="JPV244" s="27"/>
      <c r="JPW244" s="27"/>
      <c r="JPX244" s="27"/>
      <c r="JPY244" s="27"/>
      <c r="JPZ244" s="27"/>
      <c r="JQA244" s="27"/>
      <c r="JQB244" s="27"/>
      <c r="JQC244" s="27"/>
      <c r="JQD244" s="27"/>
      <c r="JQE244" s="27"/>
      <c r="JQF244" s="27"/>
      <c r="JQG244" s="27"/>
      <c r="JQH244" s="27"/>
      <c r="JQI244" s="27"/>
      <c r="JQJ244" s="27"/>
      <c r="JQK244" s="27"/>
      <c r="JQL244" s="27"/>
      <c r="JQM244" s="27"/>
      <c r="JQN244" s="27"/>
      <c r="JQO244" s="27"/>
      <c r="JQP244" s="27"/>
      <c r="JQQ244" s="27"/>
      <c r="JQR244" s="27"/>
      <c r="JQS244" s="27"/>
      <c r="JQT244" s="27"/>
      <c r="JQU244" s="27"/>
      <c r="JQV244" s="27"/>
      <c r="JQW244" s="27"/>
      <c r="JQX244" s="27"/>
      <c r="JQY244" s="27"/>
      <c r="JQZ244" s="27"/>
      <c r="JRA244" s="27"/>
      <c r="JRB244" s="27"/>
      <c r="JRC244" s="27"/>
      <c r="JRD244" s="27"/>
      <c r="JRE244" s="27"/>
      <c r="JRF244" s="27"/>
      <c r="JRG244" s="27"/>
      <c r="JRH244" s="27"/>
      <c r="JRI244" s="27"/>
      <c r="JRJ244" s="27"/>
      <c r="JRK244" s="27"/>
      <c r="JRL244" s="27"/>
      <c r="JRM244" s="27"/>
      <c r="JRN244" s="27"/>
      <c r="JRO244" s="27"/>
      <c r="JRP244" s="27"/>
      <c r="JRQ244" s="27"/>
      <c r="JRR244" s="27"/>
      <c r="JRS244" s="27"/>
      <c r="JRT244" s="27"/>
      <c r="JRU244" s="27"/>
      <c r="JRV244" s="27"/>
      <c r="JRW244" s="27"/>
      <c r="JRX244" s="27"/>
      <c r="JRY244" s="27"/>
      <c r="JRZ244" s="27"/>
      <c r="JSA244" s="27"/>
      <c r="JSB244" s="27"/>
      <c r="JSC244" s="27"/>
      <c r="JSD244" s="27"/>
      <c r="JSE244" s="27"/>
      <c r="JSF244" s="27"/>
      <c r="JSG244" s="27"/>
      <c r="JSH244" s="27"/>
      <c r="JSI244" s="27"/>
      <c r="JSJ244" s="27"/>
      <c r="JSK244" s="27"/>
      <c r="JSL244" s="27"/>
      <c r="JSM244" s="27"/>
      <c r="JSN244" s="27"/>
      <c r="JSO244" s="27"/>
      <c r="JSP244" s="27"/>
      <c r="JSQ244" s="27"/>
      <c r="JSR244" s="27"/>
      <c r="JSS244" s="27"/>
      <c r="JST244" s="27"/>
      <c r="JSU244" s="27"/>
      <c r="JSV244" s="27"/>
      <c r="JSW244" s="27"/>
      <c r="JSX244" s="27"/>
      <c r="JSY244" s="27"/>
      <c r="JSZ244" s="27"/>
      <c r="JTA244" s="27"/>
      <c r="JTB244" s="27"/>
      <c r="JTC244" s="27"/>
      <c r="JTD244" s="27"/>
      <c r="JTE244" s="27"/>
      <c r="JTF244" s="27"/>
      <c r="JTG244" s="27"/>
      <c r="JTH244" s="27"/>
      <c r="JTI244" s="27"/>
      <c r="JTJ244" s="27"/>
      <c r="JTK244" s="27"/>
      <c r="JTL244" s="27"/>
      <c r="JTM244" s="27"/>
      <c r="JTN244" s="27"/>
      <c r="JTO244" s="27"/>
      <c r="JTP244" s="27"/>
      <c r="JTQ244" s="27"/>
      <c r="JTR244" s="27"/>
      <c r="JTS244" s="27"/>
      <c r="JTT244" s="27"/>
      <c r="JTU244" s="27"/>
      <c r="JTV244" s="27"/>
      <c r="JTW244" s="27"/>
      <c r="JTX244" s="27"/>
      <c r="JTY244" s="27"/>
      <c r="JTZ244" s="27"/>
      <c r="JUA244" s="27"/>
      <c r="JUB244" s="27"/>
      <c r="JUC244" s="27"/>
      <c r="JUD244" s="27"/>
      <c r="JUE244" s="27"/>
      <c r="JUF244" s="27"/>
      <c r="JUG244" s="27"/>
      <c r="JUH244" s="27"/>
      <c r="JUI244" s="27"/>
      <c r="JUJ244" s="27"/>
      <c r="JUK244" s="27"/>
      <c r="JUL244" s="27"/>
      <c r="JUM244" s="27"/>
      <c r="JUN244" s="27"/>
      <c r="JUO244" s="27"/>
      <c r="JUP244" s="27"/>
      <c r="JUQ244" s="27"/>
      <c r="JUR244" s="27"/>
      <c r="JUS244" s="27"/>
      <c r="JUT244" s="27"/>
      <c r="JUU244" s="27"/>
      <c r="JUV244" s="27"/>
      <c r="JUW244" s="27"/>
      <c r="JUX244" s="27"/>
      <c r="JUY244" s="27"/>
      <c r="JUZ244" s="27"/>
      <c r="JVA244" s="27"/>
      <c r="JVB244" s="27"/>
      <c r="JVC244" s="27"/>
      <c r="JVD244" s="27"/>
      <c r="JVE244" s="27"/>
      <c r="JVF244" s="27"/>
      <c r="JVG244" s="27"/>
      <c r="JVH244" s="27"/>
      <c r="JVI244" s="27"/>
      <c r="JVJ244" s="27"/>
      <c r="JVK244" s="27"/>
      <c r="JVL244" s="27"/>
      <c r="JVM244" s="27"/>
      <c r="JVN244" s="27"/>
      <c r="JVO244" s="27"/>
      <c r="JVP244" s="27"/>
      <c r="JVQ244" s="27"/>
      <c r="JVR244" s="27"/>
      <c r="JVS244" s="27"/>
      <c r="JVT244" s="27"/>
      <c r="JVU244" s="27"/>
      <c r="JVV244" s="27"/>
      <c r="JVW244" s="27"/>
      <c r="JVX244" s="27"/>
      <c r="JVY244" s="27"/>
      <c r="JVZ244" s="27"/>
      <c r="JWA244" s="27"/>
      <c r="JWB244" s="27"/>
      <c r="JWC244" s="27"/>
      <c r="JWD244" s="27"/>
      <c r="JWE244" s="27"/>
      <c r="JWF244" s="27"/>
      <c r="JWG244" s="27"/>
      <c r="JWH244" s="27"/>
      <c r="JWI244" s="27"/>
      <c r="JWJ244" s="27"/>
      <c r="JWK244" s="27"/>
      <c r="JWL244" s="27"/>
      <c r="JWM244" s="27"/>
      <c r="JWN244" s="27"/>
      <c r="JWO244" s="27"/>
      <c r="JWP244" s="27"/>
      <c r="JWQ244" s="27"/>
      <c r="JWR244" s="27"/>
      <c r="JWS244" s="27"/>
      <c r="JWT244" s="27"/>
      <c r="JWU244" s="27"/>
      <c r="JWV244" s="27"/>
      <c r="JWW244" s="27"/>
      <c r="JWX244" s="27"/>
      <c r="JWY244" s="27"/>
      <c r="JWZ244" s="27"/>
      <c r="JXA244" s="27"/>
      <c r="JXB244" s="27"/>
      <c r="JXC244" s="27"/>
      <c r="JXD244" s="27"/>
      <c r="JXE244" s="27"/>
      <c r="JXF244" s="27"/>
      <c r="JXG244" s="27"/>
      <c r="JXH244" s="27"/>
      <c r="JXI244" s="27"/>
      <c r="JXJ244" s="27"/>
      <c r="JXK244" s="27"/>
      <c r="JXL244" s="27"/>
      <c r="JXM244" s="27"/>
      <c r="JXN244" s="27"/>
      <c r="JXO244" s="27"/>
      <c r="JXP244" s="27"/>
      <c r="JXQ244" s="27"/>
      <c r="JXR244" s="27"/>
      <c r="JXS244" s="27"/>
      <c r="JXT244" s="27"/>
      <c r="JXU244" s="27"/>
      <c r="JXV244" s="27"/>
      <c r="JXW244" s="27"/>
      <c r="JXX244" s="27"/>
      <c r="JXY244" s="27"/>
      <c r="JXZ244" s="27"/>
      <c r="JYA244" s="27"/>
      <c r="JYB244" s="27"/>
      <c r="JYC244" s="27"/>
      <c r="JYD244" s="27"/>
      <c r="JYE244" s="27"/>
      <c r="JYF244" s="27"/>
      <c r="JYG244" s="27"/>
      <c r="JYH244" s="27"/>
      <c r="JYI244" s="27"/>
      <c r="JYJ244" s="27"/>
      <c r="JYK244" s="27"/>
      <c r="JYL244" s="27"/>
      <c r="JYM244" s="27"/>
      <c r="JYN244" s="27"/>
      <c r="JYO244" s="27"/>
      <c r="JYP244" s="27"/>
      <c r="JYQ244" s="27"/>
      <c r="JYR244" s="27"/>
      <c r="JYS244" s="27"/>
      <c r="JYT244" s="27"/>
      <c r="JYU244" s="27"/>
      <c r="JYV244" s="27"/>
      <c r="JYW244" s="27"/>
      <c r="JYX244" s="27"/>
      <c r="JYY244" s="27"/>
      <c r="JYZ244" s="27"/>
      <c r="JZA244" s="27"/>
      <c r="JZB244" s="27"/>
      <c r="JZC244" s="27"/>
      <c r="JZD244" s="27"/>
      <c r="JZE244" s="27"/>
      <c r="JZF244" s="27"/>
      <c r="JZG244" s="27"/>
      <c r="JZH244" s="27"/>
      <c r="JZI244" s="27"/>
      <c r="JZJ244" s="27"/>
      <c r="JZK244" s="27"/>
      <c r="JZL244" s="27"/>
      <c r="JZM244" s="27"/>
      <c r="JZN244" s="27"/>
      <c r="JZO244" s="27"/>
      <c r="JZP244" s="27"/>
      <c r="JZQ244" s="27"/>
      <c r="JZR244" s="27"/>
      <c r="JZS244" s="27"/>
      <c r="JZT244" s="27"/>
      <c r="JZU244" s="27"/>
      <c r="JZV244" s="27"/>
      <c r="JZW244" s="27"/>
      <c r="JZX244" s="27"/>
      <c r="JZY244" s="27"/>
      <c r="JZZ244" s="27"/>
      <c r="KAA244" s="27"/>
      <c r="KAB244" s="27"/>
      <c r="KAC244" s="27"/>
      <c r="KAD244" s="27"/>
      <c r="KAE244" s="27"/>
      <c r="KAF244" s="27"/>
      <c r="KAG244" s="27"/>
      <c r="KAH244" s="27"/>
      <c r="KAI244" s="27"/>
      <c r="KAJ244" s="27"/>
      <c r="KAK244" s="27"/>
      <c r="KAL244" s="27"/>
      <c r="KAM244" s="27"/>
      <c r="KAN244" s="27"/>
      <c r="KAO244" s="27"/>
      <c r="KAP244" s="27"/>
      <c r="KAQ244" s="27"/>
      <c r="KAR244" s="27"/>
      <c r="KAS244" s="27"/>
      <c r="KAT244" s="27"/>
      <c r="KAU244" s="27"/>
      <c r="KAV244" s="27"/>
      <c r="KAW244" s="27"/>
      <c r="KAX244" s="27"/>
      <c r="KAY244" s="27"/>
      <c r="KAZ244" s="27"/>
      <c r="KBA244" s="27"/>
      <c r="KBB244" s="27"/>
      <c r="KBC244" s="27"/>
      <c r="KBD244" s="27"/>
      <c r="KBE244" s="27"/>
      <c r="KBF244" s="27"/>
      <c r="KBG244" s="27"/>
      <c r="KBH244" s="27"/>
      <c r="KBI244" s="27"/>
      <c r="KBJ244" s="27"/>
      <c r="KBK244" s="27"/>
      <c r="KBL244" s="27"/>
      <c r="KBM244" s="27"/>
      <c r="KBN244" s="27"/>
      <c r="KBO244" s="27"/>
      <c r="KBP244" s="27"/>
      <c r="KBQ244" s="27"/>
      <c r="KBR244" s="27"/>
      <c r="KBS244" s="27"/>
      <c r="KBT244" s="27"/>
      <c r="KBU244" s="27"/>
      <c r="KBV244" s="27"/>
      <c r="KBW244" s="27"/>
      <c r="KBX244" s="27"/>
      <c r="KBY244" s="27"/>
      <c r="KBZ244" s="27"/>
      <c r="KCA244" s="27"/>
      <c r="KCB244" s="27"/>
      <c r="KCC244" s="27"/>
      <c r="KCD244" s="27"/>
      <c r="KCE244" s="27"/>
      <c r="KCF244" s="27"/>
      <c r="KCG244" s="27"/>
      <c r="KCH244" s="27"/>
      <c r="KCI244" s="27"/>
      <c r="KCJ244" s="27"/>
      <c r="KCK244" s="27"/>
      <c r="KCL244" s="27"/>
      <c r="KCM244" s="27"/>
      <c r="KCN244" s="27"/>
      <c r="KCO244" s="27"/>
      <c r="KCP244" s="27"/>
      <c r="KCQ244" s="27"/>
      <c r="KCR244" s="27"/>
      <c r="KCS244" s="27"/>
      <c r="KCT244" s="27"/>
      <c r="KCU244" s="27"/>
      <c r="KCV244" s="27"/>
      <c r="KCW244" s="27"/>
      <c r="KCX244" s="27"/>
      <c r="KCY244" s="27"/>
      <c r="KCZ244" s="27"/>
      <c r="KDA244" s="27"/>
      <c r="KDB244" s="27"/>
      <c r="KDC244" s="27"/>
      <c r="KDD244" s="27"/>
      <c r="KDE244" s="27"/>
      <c r="KDF244" s="27"/>
      <c r="KDG244" s="27"/>
      <c r="KDH244" s="27"/>
      <c r="KDI244" s="27"/>
      <c r="KDJ244" s="27"/>
      <c r="KDK244" s="27"/>
      <c r="KDL244" s="27"/>
      <c r="KDM244" s="27"/>
      <c r="KDN244" s="27"/>
      <c r="KDO244" s="27"/>
      <c r="KDP244" s="27"/>
      <c r="KDQ244" s="27"/>
      <c r="KDR244" s="27"/>
      <c r="KDS244" s="27"/>
      <c r="KDT244" s="27"/>
      <c r="KDU244" s="27"/>
      <c r="KDV244" s="27"/>
      <c r="KDW244" s="27"/>
      <c r="KDX244" s="27"/>
      <c r="KDY244" s="27"/>
      <c r="KDZ244" s="27"/>
      <c r="KEA244" s="27"/>
      <c r="KEB244" s="27"/>
      <c r="KEC244" s="27"/>
      <c r="KED244" s="27"/>
      <c r="KEE244" s="27"/>
      <c r="KEF244" s="27"/>
      <c r="KEG244" s="27"/>
      <c r="KEH244" s="27"/>
      <c r="KEI244" s="27"/>
      <c r="KEJ244" s="27"/>
      <c r="KEK244" s="27"/>
      <c r="KEL244" s="27"/>
      <c r="KEM244" s="27"/>
      <c r="KEN244" s="27"/>
      <c r="KEO244" s="27"/>
      <c r="KEP244" s="27"/>
      <c r="KEQ244" s="27"/>
      <c r="KER244" s="27"/>
      <c r="KES244" s="27"/>
      <c r="KET244" s="27"/>
      <c r="KEU244" s="27"/>
      <c r="KEV244" s="27"/>
      <c r="KEW244" s="27"/>
      <c r="KEX244" s="27"/>
      <c r="KEY244" s="27"/>
      <c r="KEZ244" s="27"/>
      <c r="KFA244" s="27"/>
      <c r="KFB244" s="27"/>
      <c r="KFC244" s="27"/>
      <c r="KFD244" s="27"/>
      <c r="KFE244" s="27"/>
      <c r="KFF244" s="27"/>
      <c r="KFG244" s="27"/>
      <c r="KFH244" s="27"/>
      <c r="KFI244" s="27"/>
      <c r="KFJ244" s="27"/>
      <c r="KFK244" s="27"/>
      <c r="KFL244" s="27"/>
      <c r="KFM244" s="27"/>
      <c r="KFN244" s="27"/>
      <c r="KFO244" s="27"/>
      <c r="KFP244" s="27"/>
      <c r="KFQ244" s="27"/>
      <c r="KFR244" s="27"/>
      <c r="KFS244" s="27"/>
      <c r="KFT244" s="27"/>
      <c r="KFU244" s="27"/>
      <c r="KFV244" s="27"/>
      <c r="KFW244" s="27"/>
      <c r="KFX244" s="27"/>
      <c r="KFY244" s="27"/>
      <c r="KFZ244" s="27"/>
      <c r="KGA244" s="27"/>
      <c r="KGB244" s="27"/>
      <c r="KGC244" s="27"/>
      <c r="KGD244" s="27"/>
      <c r="KGE244" s="27"/>
      <c r="KGF244" s="27"/>
      <c r="KGG244" s="27"/>
      <c r="KGH244" s="27"/>
      <c r="KGI244" s="27"/>
      <c r="KGJ244" s="27"/>
      <c r="KGK244" s="27"/>
      <c r="KGL244" s="27"/>
      <c r="KGM244" s="27"/>
      <c r="KGN244" s="27"/>
      <c r="KGO244" s="27"/>
      <c r="KGP244" s="27"/>
      <c r="KGQ244" s="27"/>
      <c r="KGR244" s="27"/>
      <c r="KGS244" s="27"/>
      <c r="KGT244" s="27"/>
      <c r="KGU244" s="27"/>
      <c r="KGV244" s="27"/>
      <c r="KGW244" s="27"/>
      <c r="KGX244" s="27"/>
      <c r="KGY244" s="27"/>
      <c r="KGZ244" s="27"/>
      <c r="KHA244" s="27"/>
      <c r="KHB244" s="27"/>
      <c r="KHC244" s="27"/>
      <c r="KHD244" s="27"/>
      <c r="KHE244" s="27"/>
      <c r="KHF244" s="27"/>
      <c r="KHG244" s="27"/>
      <c r="KHH244" s="27"/>
      <c r="KHI244" s="27"/>
      <c r="KHJ244" s="27"/>
      <c r="KHK244" s="27"/>
      <c r="KHL244" s="27"/>
      <c r="KHM244" s="27"/>
      <c r="KHN244" s="27"/>
      <c r="KHO244" s="27"/>
      <c r="KHP244" s="27"/>
      <c r="KHQ244" s="27"/>
      <c r="KHR244" s="27"/>
      <c r="KHS244" s="27"/>
      <c r="KHT244" s="27"/>
      <c r="KHU244" s="27"/>
      <c r="KHV244" s="27"/>
      <c r="KHW244" s="27"/>
      <c r="KHX244" s="27"/>
      <c r="KHY244" s="27"/>
      <c r="KHZ244" s="27"/>
      <c r="KIA244" s="27"/>
      <c r="KIB244" s="27"/>
      <c r="KIC244" s="27"/>
      <c r="KID244" s="27"/>
      <c r="KIE244" s="27"/>
      <c r="KIF244" s="27"/>
      <c r="KIG244" s="27"/>
      <c r="KIH244" s="27"/>
      <c r="KII244" s="27"/>
      <c r="KIJ244" s="27"/>
      <c r="KIK244" s="27"/>
      <c r="KIL244" s="27"/>
      <c r="KIM244" s="27"/>
      <c r="KIN244" s="27"/>
      <c r="KIO244" s="27"/>
      <c r="KIP244" s="27"/>
      <c r="KIQ244" s="27"/>
      <c r="KIR244" s="27"/>
      <c r="KIS244" s="27"/>
      <c r="KIT244" s="27"/>
      <c r="KIU244" s="27"/>
      <c r="KIV244" s="27"/>
      <c r="KIW244" s="27"/>
      <c r="KIX244" s="27"/>
      <c r="KIY244" s="27"/>
      <c r="KIZ244" s="27"/>
      <c r="KJA244" s="27"/>
      <c r="KJB244" s="27"/>
      <c r="KJC244" s="27"/>
      <c r="KJD244" s="27"/>
      <c r="KJE244" s="27"/>
      <c r="KJF244" s="27"/>
      <c r="KJG244" s="27"/>
      <c r="KJH244" s="27"/>
      <c r="KJI244" s="27"/>
      <c r="KJJ244" s="27"/>
      <c r="KJK244" s="27"/>
      <c r="KJL244" s="27"/>
      <c r="KJM244" s="27"/>
      <c r="KJN244" s="27"/>
      <c r="KJO244" s="27"/>
      <c r="KJP244" s="27"/>
      <c r="KJQ244" s="27"/>
      <c r="KJR244" s="27"/>
      <c r="KJS244" s="27"/>
      <c r="KJT244" s="27"/>
      <c r="KJU244" s="27"/>
      <c r="KJV244" s="27"/>
      <c r="KJW244" s="27"/>
      <c r="KJX244" s="27"/>
      <c r="KJY244" s="27"/>
      <c r="KJZ244" s="27"/>
      <c r="KKA244" s="27"/>
      <c r="KKB244" s="27"/>
      <c r="KKC244" s="27"/>
      <c r="KKD244" s="27"/>
      <c r="KKE244" s="27"/>
      <c r="KKF244" s="27"/>
      <c r="KKG244" s="27"/>
      <c r="KKH244" s="27"/>
      <c r="KKI244" s="27"/>
      <c r="KKJ244" s="27"/>
      <c r="KKK244" s="27"/>
      <c r="KKL244" s="27"/>
      <c r="KKM244" s="27"/>
      <c r="KKN244" s="27"/>
      <c r="KKO244" s="27"/>
      <c r="KKP244" s="27"/>
      <c r="KKQ244" s="27"/>
      <c r="KKR244" s="27"/>
      <c r="KKS244" s="27"/>
      <c r="KKT244" s="27"/>
      <c r="KKU244" s="27"/>
      <c r="KKV244" s="27"/>
      <c r="KKW244" s="27"/>
      <c r="KKX244" s="27"/>
      <c r="KKY244" s="27"/>
      <c r="KKZ244" s="27"/>
      <c r="KLA244" s="27"/>
      <c r="KLB244" s="27"/>
      <c r="KLC244" s="27"/>
      <c r="KLD244" s="27"/>
      <c r="KLE244" s="27"/>
      <c r="KLF244" s="27"/>
      <c r="KLG244" s="27"/>
      <c r="KLH244" s="27"/>
      <c r="KLI244" s="27"/>
      <c r="KLJ244" s="27"/>
      <c r="KLK244" s="27"/>
      <c r="KLL244" s="27"/>
      <c r="KLM244" s="27"/>
      <c r="KLN244" s="27"/>
      <c r="KLO244" s="27"/>
      <c r="KLP244" s="27"/>
      <c r="KLQ244" s="27"/>
      <c r="KLR244" s="27"/>
      <c r="KLS244" s="27"/>
      <c r="KLT244" s="27"/>
      <c r="KLU244" s="27"/>
      <c r="KLV244" s="27"/>
      <c r="KLW244" s="27"/>
      <c r="KLX244" s="27"/>
      <c r="KLY244" s="27"/>
      <c r="KLZ244" s="27"/>
      <c r="KMA244" s="27"/>
      <c r="KMB244" s="27"/>
      <c r="KMC244" s="27"/>
      <c r="KMD244" s="27"/>
      <c r="KME244" s="27"/>
      <c r="KMF244" s="27"/>
      <c r="KMG244" s="27"/>
      <c r="KMH244" s="27"/>
      <c r="KMI244" s="27"/>
      <c r="KMJ244" s="27"/>
      <c r="KMK244" s="27"/>
      <c r="KML244" s="27"/>
      <c r="KMM244" s="27"/>
      <c r="KMN244" s="27"/>
      <c r="KMO244" s="27"/>
      <c r="KMP244" s="27"/>
      <c r="KMQ244" s="27"/>
      <c r="KMR244" s="27"/>
      <c r="KMS244" s="27"/>
      <c r="KMT244" s="27"/>
      <c r="KMU244" s="27"/>
      <c r="KMV244" s="27"/>
      <c r="KMW244" s="27"/>
      <c r="KMX244" s="27"/>
      <c r="KMY244" s="27"/>
      <c r="KMZ244" s="27"/>
      <c r="KNA244" s="27"/>
      <c r="KNB244" s="27"/>
      <c r="KNC244" s="27"/>
      <c r="KND244" s="27"/>
      <c r="KNE244" s="27"/>
      <c r="KNF244" s="27"/>
      <c r="KNG244" s="27"/>
      <c r="KNH244" s="27"/>
      <c r="KNI244" s="27"/>
      <c r="KNJ244" s="27"/>
      <c r="KNK244" s="27"/>
      <c r="KNL244" s="27"/>
      <c r="KNM244" s="27"/>
      <c r="KNN244" s="27"/>
      <c r="KNO244" s="27"/>
      <c r="KNP244" s="27"/>
      <c r="KNQ244" s="27"/>
      <c r="KNR244" s="27"/>
      <c r="KNS244" s="27"/>
      <c r="KNT244" s="27"/>
      <c r="KNU244" s="27"/>
      <c r="KNV244" s="27"/>
      <c r="KNW244" s="27"/>
      <c r="KNX244" s="27"/>
      <c r="KNY244" s="27"/>
      <c r="KNZ244" s="27"/>
      <c r="KOA244" s="27"/>
      <c r="KOB244" s="27"/>
      <c r="KOC244" s="27"/>
      <c r="KOD244" s="27"/>
      <c r="KOE244" s="27"/>
      <c r="KOF244" s="27"/>
      <c r="KOG244" s="27"/>
      <c r="KOH244" s="27"/>
      <c r="KOI244" s="27"/>
      <c r="KOJ244" s="27"/>
      <c r="KOK244" s="27"/>
      <c r="KOL244" s="27"/>
      <c r="KOM244" s="27"/>
      <c r="KON244" s="27"/>
      <c r="KOO244" s="27"/>
      <c r="KOP244" s="27"/>
      <c r="KOQ244" s="27"/>
      <c r="KOR244" s="27"/>
      <c r="KOS244" s="27"/>
      <c r="KOT244" s="27"/>
      <c r="KOU244" s="27"/>
      <c r="KOV244" s="27"/>
      <c r="KOW244" s="27"/>
      <c r="KOX244" s="27"/>
      <c r="KOY244" s="27"/>
      <c r="KOZ244" s="27"/>
      <c r="KPA244" s="27"/>
      <c r="KPB244" s="27"/>
      <c r="KPC244" s="27"/>
      <c r="KPD244" s="27"/>
      <c r="KPE244" s="27"/>
      <c r="KPF244" s="27"/>
      <c r="KPG244" s="27"/>
      <c r="KPH244" s="27"/>
      <c r="KPI244" s="27"/>
      <c r="KPJ244" s="27"/>
      <c r="KPK244" s="27"/>
      <c r="KPL244" s="27"/>
      <c r="KPM244" s="27"/>
      <c r="KPN244" s="27"/>
      <c r="KPO244" s="27"/>
      <c r="KPP244" s="27"/>
      <c r="KPQ244" s="27"/>
      <c r="KPR244" s="27"/>
      <c r="KPS244" s="27"/>
      <c r="KPT244" s="27"/>
      <c r="KPU244" s="27"/>
      <c r="KPV244" s="27"/>
      <c r="KPW244" s="27"/>
      <c r="KPX244" s="27"/>
      <c r="KPY244" s="27"/>
      <c r="KPZ244" s="27"/>
      <c r="KQA244" s="27"/>
      <c r="KQB244" s="27"/>
      <c r="KQC244" s="27"/>
      <c r="KQD244" s="27"/>
      <c r="KQE244" s="27"/>
      <c r="KQF244" s="27"/>
      <c r="KQG244" s="27"/>
      <c r="KQH244" s="27"/>
      <c r="KQI244" s="27"/>
      <c r="KQJ244" s="27"/>
      <c r="KQK244" s="27"/>
      <c r="KQL244" s="27"/>
      <c r="KQM244" s="27"/>
      <c r="KQN244" s="27"/>
      <c r="KQO244" s="27"/>
      <c r="KQP244" s="27"/>
      <c r="KQQ244" s="27"/>
      <c r="KQR244" s="27"/>
      <c r="KQS244" s="27"/>
      <c r="KQT244" s="27"/>
      <c r="KQU244" s="27"/>
      <c r="KQV244" s="27"/>
      <c r="KQW244" s="27"/>
      <c r="KQX244" s="27"/>
      <c r="KQY244" s="27"/>
      <c r="KQZ244" s="27"/>
      <c r="KRA244" s="27"/>
      <c r="KRB244" s="27"/>
      <c r="KRC244" s="27"/>
      <c r="KRD244" s="27"/>
      <c r="KRE244" s="27"/>
      <c r="KRF244" s="27"/>
      <c r="KRG244" s="27"/>
      <c r="KRH244" s="27"/>
      <c r="KRI244" s="27"/>
      <c r="KRJ244" s="27"/>
      <c r="KRK244" s="27"/>
      <c r="KRL244" s="27"/>
      <c r="KRM244" s="27"/>
      <c r="KRN244" s="27"/>
      <c r="KRO244" s="27"/>
      <c r="KRP244" s="27"/>
      <c r="KRQ244" s="27"/>
      <c r="KRR244" s="27"/>
      <c r="KRS244" s="27"/>
      <c r="KRT244" s="27"/>
      <c r="KRU244" s="27"/>
      <c r="KRV244" s="27"/>
      <c r="KRW244" s="27"/>
      <c r="KRX244" s="27"/>
      <c r="KRY244" s="27"/>
      <c r="KRZ244" s="27"/>
      <c r="KSA244" s="27"/>
      <c r="KSB244" s="27"/>
      <c r="KSC244" s="27"/>
      <c r="KSD244" s="27"/>
      <c r="KSE244" s="27"/>
      <c r="KSF244" s="27"/>
      <c r="KSG244" s="27"/>
      <c r="KSH244" s="27"/>
      <c r="KSI244" s="27"/>
      <c r="KSJ244" s="27"/>
      <c r="KSK244" s="27"/>
      <c r="KSL244" s="27"/>
      <c r="KSM244" s="27"/>
      <c r="KSN244" s="27"/>
      <c r="KSO244" s="27"/>
      <c r="KSP244" s="27"/>
      <c r="KSQ244" s="27"/>
      <c r="KSR244" s="27"/>
      <c r="KSS244" s="27"/>
      <c r="KST244" s="27"/>
      <c r="KSU244" s="27"/>
      <c r="KSV244" s="27"/>
      <c r="KSW244" s="27"/>
      <c r="KSX244" s="27"/>
      <c r="KSY244" s="27"/>
      <c r="KSZ244" s="27"/>
      <c r="KTA244" s="27"/>
      <c r="KTB244" s="27"/>
      <c r="KTC244" s="27"/>
      <c r="KTD244" s="27"/>
      <c r="KTE244" s="27"/>
      <c r="KTF244" s="27"/>
      <c r="KTG244" s="27"/>
      <c r="KTH244" s="27"/>
      <c r="KTI244" s="27"/>
      <c r="KTJ244" s="27"/>
      <c r="KTK244" s="27"/>
      <c r="KTL244" s="27"/>
      <c r="KTM244" s="27"/>
      <c r="KTN244" s="27"/>
      <c r="KTO244" s="27"/>
      <c r="KTP244" s="27"/>
      <c r="KTQ244" s="27"/>
      <c r="KTR244" s="27"/>
      <c r="KTS244" s="27"/>
      <c r="KTT244" s="27"/>
      <c r="KTU244" s="27"/>
      <c r="KTV244" s="27"/>
      <c r="KTW244" s="27"/>
      <c r="KTX244" s="27"/>
      <c r="KTY244" s="27"/>
      <c r="KTZ244" s="27"/>
      <c r="KUA244" s="27"/>
      <c r="KUB244" s="27"/>
      <c r="KUC244" s="27"/>
      <c r="KUD244" s="27"/>
      <c r="KUE244" s="27"/>
      <c r="KUF244" s="27"/>
      <c r="KUG244" s="27"/>
      <c r="KUH244" s="27"/>
      <c r="KUI244" s="27"/>
      <c r="KUJ244" s="27"/>
      <c r="KUK244" s="27"/>
      <c r="KUL244" s="27"/>
      <c r="KUM244" s="27"/>
      <c r="KUN244" s="27"/>
      <c r="KUO244" s="27"/>
      <c r="KUP244" s="27"/>
      <c r="KUQ244" s="27"/>
      <c r="KUR244" s="27"/>
      <c r="KUS244" s="27"/>
      <c r="KUT244" s="27"/>
      <c r="KUU244" s="27"/>
      <c r="KUV244" s="27"/>
      <c r="KUW244" s="27"/>
      <c r="KUX244" s="27"/>
      <c r="KUY244" s="27"/>
      <c r="KUZ244" s="27"/>
      <c r="KVA244" s="27"/>
      <c r="KVB244" s="27"/>
      <c r="KVC244" s="27"/>
      <c r="KVD244" s="27"/>
      <c r="KVE244" s="27"/>
      <c r="KVF244" s="27"/>
      <c r="KVG244" s="27"/>
      <c r="KVH244" s="27"/>
      <c r="KVI244" s="27"/>
      <c r="KVJ244" s="27"/>
      <c r="KVK244" s="27"/>
      <c r="KVL244" s="27"/>
      <c r="KVM244" s="27"/>
      <c r="KVN244" s="27"/>
      <c r="KVO244" s="27"/>
      <c r="KVP244" s="27"/>
      <c r="KVQ244" s="27"/>
      <c r="KVR244" s="27"/>
      <c r="KVS244" s="27"/>
      <c r="KVT244" s="27"/>
      <c r="KVU244" s="27"/>
      <c r="KVV244" s="27"/>
      <c r="KVW244" s="27"/>
      <c r="KVX244" s="27"/>
      <c r="KVY244" s="27"/>
      <c r="KVZ244" s="27"/>
      <c r="KWA244" s="27"/>
      <c r="KWB244" s="27"/>
      <c r="KWC244" s="27"/>
      <c r="KWD244" s="27"/>
      <c r="KWE244" s="27"/>
      <c r="KWF244" s="27"/>
      <c r="KWG244" s="27"/>
      <c r="KWH244" s="27"/>
      <c r="KWI244" s="27"/>
      <c r="KWJ244" s="27"/>
      <c r="KWK244" s="27"/>
      <c r="KWL244" s="27"/>
      <c r="KWM244" s="27"/>
      <c r="KWN244" s="27"/>
      <c r="KWO244" s="27"/>
      <c r="KWP244" s="27"/>
      <c r="KWQ244" s="27"/>
      <c r="KWR244" s="27"/>
      <c r="KWS244" s="27"/>
      <c r="KWT244" s="27"/>
      <c r="KWU244" s="27"/>
      <c r="KWV244" s="27"/>
      <c r="KWW244" s="27"/>
      <c r="KWX244" s="27"/>
      <c r="KWY244" s="27"/>
      <c r="KWZ244" s="27"/>
      <c r="KXA244" s="27"/>
      <c r="KXB244" s="27"/>
      <c r="KXC244" s="27"/>
      <c r="KXD244" s="27"/>
      <c r="KXE244" s="27"/>
      <c r="KXF244" s="27"/>
      <c r="KXG244" s="27"/>
      <c r="KXH244" s="27"/>
      <c r="KXI244" s="27"/>
      <c r="KXJ244" s="27"/>
      <c r="KXK244" s="27"/>
      <c r="KXL244" s="27"/>
      <c r="KXM244" s="27"/>
      <c r="KXN244" s="27"/>
      <c r="KXO244" s="27"/>
      <c r="KXP244" s="27"/>
      <c r="KXQ244" s="27"/>
      <c r="KXR244" s="27"/>
      <c r="KXS244" s="27"/>
      <c r="KXT244" s="27"/>
      <c r="KXU244" s="27"/>
      <c r="KXV244" s="27"/>
      <c r="KXW244" s="27"/>
      <c r="KXX244" s="27"/>
      <c r="KXY244" s="27"/>
      <c r="KXZ244" s="27"/>
      <c r="KYA244" s="27"/>
      <c r="KYB244" s="27"/>
      <c r="KYC244" s="27"/>
      <c r="KYD244" s="27"/>
      <c r="KYE244" s="27"/>
      <c r="KYF244" s="27"/>
      <c r="KYG244" s="27"/>
      <c r="KYH244" s="27"/>
      <c r="KYI244" s="27"/>
      <c r="KYJ244" s="27"/>
      <c r="KYK244" s="27"/>
      <c r="KYL244" s="27"/>
      <c r="KYM244" s="27"/>
      <c r="KYN244" s="27"/>
      <c r="KYO244" s="27"/>
      <c r="KYP244" s="27"/>
      <c r="KYQ244" s="27"/>
      <c r="KYR244" s="27"/>
      <c r="KYS244" s="27"/>
      <c r="KYT244" s="27"/>
      <c r="KYU244" s="27"/>
      <c r="KYV244" s="27"/>
      <c r="KYW244" s="27"/>
      <c r="KYX244" s="27"/>
      <c r="KYY244" s="27"/>
      <c r="KYZ244" s="27"/>
      <c r="KZA244" s="27"/>
      <c r="KZB244" s="27"/>
      <c r="KZC244" s="27"/>
      <c r="KZD244" s="27"/>
      <c r="KZE244" s="27"/>
      <c r="KZF244" s="27"/>
      <c r="KZG244" s="27"/>
      <c r="KZH244" s="27"/>
      <c r="KZI244" s="27"/>
      <c r="KZJ244" s="27"/>
      <c r="KZK244" s="27"/>
      <c r="KZL244" s="27"/>
      <c r="KZM244" s="27"/>
      <c r="KZN244" s="27"/>
      <c r="KZO244" s="27"/>
      <c r="KZP244" s="27"/>
      <c r="KZQ244" s="27"/>
      <c r="KZR244" s="27"/>
      <c r="KZS244" s="27"/>
      <c r="KZT244" s="27"/>
      <c r="KZU244" s="27"/>
      <c r="KZV244" s="27"/>
      <c r="KZW244" s="27"/>
      <c r="KZX244" s="27"/>
      <c r="KZY244" s="27"/>
      <c r="KZZ244" s="27"/>
      <c r="LAA244" s="27"/>
      <c r="LAB244" s="27"/>
      <c r="LAC244" s="27"/>
      <c r="LAD244" s="27"/>
      <c r="LAE244" s="27"/>
      <c r="LAF244" s="27"/>
      <c r="LAG244" s="27"/>
      <c r="LAH244" s="27"/>
      <c r="LAI244" s="27"/>
      <c r="LAJ244" s="27"/>
      <c r="LAK244" s="27"/>
      <c r="LAL244" s="27"/>
      <c r="LAM244" s="27"/>
      <c r="LAN244" s="27"/>
      <c r="LAO244" s="27"/>
      <c r="LAP244" s="27"/>
      <c r="LAQ244" s="27"/>
      <c r="LAR244" s="27"/>
      <c r="LAS244" s="27"/>
      <c r="LAT244" s="27"/>
      <c r="LAU244" s="27"/>
      <c r="LAV244" s="27"/>
      <c r="LAW244" s="27"/>
      <c r="LAX244" s="27"/>
      <c r="LAY244" s="27"/>
      <c r="LAZ244" s="27"/>
      <c r="LBA244" s="27"/>
      <c r="LBB244" s="27"/>
      <c r="LBC244" s="27"/>
      <c r="LBD244" s="27"/>
      <c r="LBE244" s="27"/>
      <c r="LBF244" s="27"/>
      <c r="LBG244" s="27"/>
      <c r="LBH244" s="27"/>
      <c r="LBI244" s="27"/>
      <c r="LBJ244" s="27"/>
      <c r="LBK244" s="27"/>
      <c r="LBL244" s="27"/>
      <c r="LBM244" s="27"/>
      <c r="LBN244" s="27"/>
      <c r="LBO244" s="27"/>
      <c r="LBP244" s="27"/>
      <c r="LBQ244" s="27"/>
      <c r="LBR244" s="27"/>
      <c r="LBS244" s="27"/>
      <c r="LBT244" s="27"/>
      <c r="LBU244" s="27"/>
      <c r="LBV244" s="27"/>
      <c r="LBW244" s="27"/>
      <c r="LBX244" s="27"/>
      <c r="LBY244" s="27"/>
      <c r="LBZ244" s="27"/>
      <c r="LCA244" s="27"/>
      <c r="LCB244" s="27"/>
      <c r="LCC244" s="27"/>
      <c r="LCD244" s="27"/>
      <c r="LCE244" s="27"/>
      <c r="LCF244" s="27"/>
      <c r="LCG244" s="27"/>
      <c r="LCH244" s="27"/>
      <c r="LCI244" s="27"/>
      <c r="LCJ244" s="27"/>
      <c r="LCK244" s="27"/>
      <c r="LCL244" s="27"/>
      <c r="LCM244" s="27"/>
      <c r="LCN244" s="27"/>
      <c r="LCO244" s="27"/>
      <c r="LCP244" s="27"/>
      <c r="LCQ244" s="27"/>
      <c r="LCR244" s="27"/>
      <c r="LCS244" s="27"/>
      <c r="LCT244" s="27"/>
      <c r="LCU244" s="27"/>
      <c r="LCV244" s="27"/>
      <c r="LCW244" s="27"/>
      <c r="LCX244" s="27"/>
      <c r="LCY244" s="27"/>
      <c r="LCZ244" s="27"/>
      <c r="LDA244" s="27"/>
      <c r="LDB244" s="27"/>
      <c r="LDC244" s="27"/>
      <c r="LDD244" s="27"/>
      <c r="LDE244" s="27"/>
      <c r="LDF244" s="27"/>
      <c r="LDG244" s="27"/>
      <c r="LDH244" s="27"/>
      <c r="LDI244" s="27"/>
      <c r="LDJ244" s="27"/>
      <c r="LDK244" s="27"/>
      <c r="LDL244" s="27"/>
      <c r="LDM244" s="27"/>
      <c r="LDN244" s="27"/>
      <c r="LDO244" s="27"/>
      <c r="LDP244" s="27"/>
      <c r="LDQ244" s="27"/>
      <c r="LDR244" s="27"/>
      <c r="LDS244" s="27"/>
      <c r="LDT244" s="27"/>
      <c r="LDU244" s="27"/>
      <c r="LDV244" s="27"/>
      <c r="LDW244" s="27"/>
      <c r="LDX244" s="27"/>
      <c r="LDY244" s="27"/>
      <c r="LDZ244" s="27"/>
      <c r="LEA244" s="27"/>
      <c r="LEB244" s="27"/>
      <c r="LEC244" s="27"/>
      <c r="LED244" s="27"/>
      <c r="LEE244" s="27"/>
      <c r="LEF244" s="27"/>
      <c r="LEG244" s="27"/>
      <c r="LEH244" s="27"/>
      <c r="LEI244" s="27"/>
      <c r="LEJ244" s="27"/>
      <c r="LEK244" s="27"/>
      <c r="LEL244" s="27"/>
      <c r="LEM244" s="27"/>
      <c r="LEN244" s="27"/>
      <c r="LEO244" s="27"/>
      <c r="LEP244" s="27"/>
      <c r="LEQ244" s="27"/>
      <c r="LER244" s="27"/>
      <c r="LES244" s="27"/>
      <c r="LET244" s="27"/>
      <c r="LEU244" s="27"/>
      <c r="LEV244" s="27"/>
      <c r="LEW244" s="27"/>
      <c r="LEX244" s="27"/>
      <c r="LEY244" s="27"/>
      <c r="LEZ244" s="27"/>
      <c r="LFA244" s="27"/>
      <c r="LFB244" s="27"/>
      <c r="LFC244" s="27"/>
      <c r="LFD244" s="27"/>
      <c r="LFE244" s="27"/>
      <c r="LFF244" s="27"/>
      <c r="LFG244" s="27"/>
      <c r="LFH244" s="27"/>
      <c r="LFI244" s="27"/>
      <c r="LFJ244" s="27"/>
      <c r="LFK244" s="27"/>
      <c r="LFL244" s="27"/>
      <c r="LFM244" s="27"/>
      <c r="LFN244" s="27"/>
      <c r="LFO244" s="27"/>
      <c r="LFP244" s="27"/>
      <c r="LFQ244" s="27"/>
      <c r="LFR244" s="27"/>
      <c r="LFS244" s="27"/>
      <c r="LFT244" s="27"/>
      <c r="LFU244" s="27"/>
      <c r="LFV244" s="27"/>
      <c r="LFW244" s="27"/>
      <c r="LFX244" s="27"/>
      <c r="LFY244" s="27"/>
      <c r="LFZ244" s="27"/>
      <c r="LGA244" s="27"/>
      <c r="LGB244" s="27"/>
      <c r="LGC244" s="27"/>
      <c r="LGD244" s="27"/>
      <c r="LGE244" s="27"/>
      <c r="LGF244" s="27"/>
      <c r="LGG244" s="27"/>
      <c r="LGH244" s="27"/>
      <c r="LGI244" s="27"/>
      <c r="LGJ244" s="27"/>
      <c r="LGK244" s="27"/>
      <c r="LGL244" s="27"/>
      <c r="LGM244" s="27"/>
      <c r="LGN244" s="27"/>
      <c r="LGO244" s="27"/>
      <c r="LGP244" s="27"/>
      <c r="LGQ244" s="27"/>
      <c r="LGR244" s="27"/>
      <c r="LGS244" s="27"/>
      <c r="LGT244" s="27"/>
      <c r="LGU244" s="27"/>
      <c r="LGV244" s="27"/>
      <c r="LGW244" s="27"/>
      <c r="LGX244" s="27"/>
      <c r="LGY244" s="27"/>
      <c r="LGZ244" s="27"/>
      <c r="LHA244" s="27"/>
      <c r="LHB244" s="27"/>
      <c r="LHC244" s="27"/>
      <c r="LHD244" s="27"/>
      <c r="LHE244" s="27"/>
      <c r="LHF244" s="27"/>
      <c r="LHG244" s="27"/>
      <c r="LHH244" s="27"/>
      <c r="LHI244" s="27"/>
      <c r="LHJ244" s="27"/>
      <c r="LHK244" s="27"/>
      <c r="LHL244" s="27"/>
      <c r="LHM244" s="27"/>
      <c r="LHN244" s="27"/>
      <c r="LHO244" s="27"/>
      <c r="LHP244" s="27"/>
      <c r="LHQ244" s="27"/>
      <c r="LHR244" s="27"/>
      <c r="LHS244" s="27"/>
      <c r="LHT244" s="27"/>
      <c r="LHU244" s="27"/>
      <c r="LHV244" s="27"/>
      <c r="LHW244" s="27"/>
      <c r="LHX244" s="27"/>
      <c r="LHY244" s="27"/>
      <c r="LHZ244" s="27"/>
      <c r="LIA244" s="27"/>
      <c r="LIB244" s="27"/>
      <c r="LIC244" s="27"/>
      <c r="LID244" s="27"/>
      <c r="LIE244" s="27"/>
      <c r="LIF244" s="27"/>
      <c r="LIG244" s="27"/>
      <c r="LIH244" s="27"/>
      <c r="LII244" s="27"/>
      <c r="LIJ244" s="27"/>
      <c r="LIK244" s="27"/>
      <c r="LIL244" s="27"/>
      <c r="LIM244" s="27"/>
      <c r="LIN244" s="27"/>
      <c r="LIO244" s="27"/>
      <c r="LIP244" s="27"/>
      <c r="LIQ244" s="27"/>
      <c r="LIR244" s="27"/>
      <c r="LIS244" s="27"/>
      <c r="LIT244" s="27"/>
      <c r="LIU244" s="27"/>
      <c r="LIV244" s="27"/>
      <c r="LIW244" s="27"/>
      <c r="LIX244" s="27"/>
      <c r="LIY244" s="27"/>
      <c r="LIZ244" s="27"/>
      <c r="LJA244" s="27"/>
      <c r="LJB244" s="27"/>
      <c r="LJC244" s="27"/>
      <c r="LJD244" s="27"/>
      <c r="LJE244" s="27"/>
      <c r="LJF244" s="27"/>
      <c r="LJG244" s="27"/>
      <c r="LJH244" s="27"/>
      <c r="LJI244" s="27"/>
      <c r="LJJ244" s="27"/>
      <c r="LJK244" s="27"/>
      <c r="LJL244" s="27"/>
      <c r="LJM244" s="27"/>
      <c r="LJN244" s="27"/>
      <c r="LJO244" s="27"/>
      <c r="LJP244" s="27"/>
      <c r="LJQ244" s="27"/>
      <c r="LJR244" s="27"/>
      <c r="LJS244" s="27"/>
      <c r="LJT244" s="27"/>
      <c r="LJU244" s="27"/>
      <c r="LJV244" s="27"/>
      <c r="LJW244" s="27"/>
      <c r="LJX244" s="27"/>
      <c r="LJY244" s="27"/>
      <c r="LJZ244" s="27"/>
      <c r="LKA244" s="27"/>
      <c r="LKB244" s="27"/>
      <c r="LKC244" s="27"/>
      <c r="LKD244" s="27"/>
      <c r="LKE244" s="27"/>
      <c r="LKF244" s="27"/>
      <c r="LKG244" s="27"/>
      <c r="LKH244" s="27"/>
      <c r="LKI244" s="27"/>
      <c r="LKJ244" s="27"/>
      <c r="LKK244" s="27"/>
      <c r="LKL244" s="27"/>
      <c r="LKM244" s="27"/>
      <c r="LKN244" s="27"/>
      <c r="LKO244" s="27"/>
      <c r="LKP244" s="27"/>
      <c r="LKQ244" s="27"/>
      <c r="LKR244" s="27"/>
      <c r="LKS244" s="27"/>
      <c r="LKT244" s="27"/>
      <c r="LKU244" s="27"/>
      <c r="LKV244" s="27"/>
      <c r="LKW244" s="27"/>
      <c r="LKX244" s="27"/>
      <c r="LKY244" s="27"/>
      <c r="LKZ244" s="27"/>
      <c r="LLA244" s="27"/>
      <c r="LLB244" s="27"/>
      <c r="LLC244" s="27"/>
      <c r="LLD244" s="27"/>
      <c r="LLE244" s="27"/>
      <c r="LLF244" s="27"/>
      <c r="LLG244" s="27"/>
      <c r="LLH244" s="27"/>
      <c r="LLI244" s="27"/>
      <c r="LLJ244" s="27"/>
      <c r="LLK244" s="27"/>
      <c r="LLL244" s="27"/>
      <c r="LLM244" s="27"/>
      <c r="LLN244" s="27"/>
      <c r="LLO244" s="27"/>
      <c r="LLP244" s="27"/>
      <c r="LLQ244" s="27"/>
      <c r="LLR244" s="27"/>
      <c r="LLS244" s="27"/>
      <c r="LLT244" s="27"/>
      <c r="LLU244" s="27"/>
      <c r="LLV244" s="27"/>
      <c r="LLW244" s="27"/>
      <c r="LLX244" s="27"/>
      <c r="LLY244" s="27"/>
      <c r="LLZ244" s="27"/>
      <c r="LMA244" s="27"/>
      <c r="LMB244" s="27"/>
      <c r="LMC244" s="27"/>
      <c r="LMD244" s="27"/>
      <c r="LME244" s="27"/>
      <c r="LMF244" s="27"/>
      <c r="LMG244" s="27"/>
      <c r="LMH244" s="27"/>
      <c r="LMI244" s="27"/>
      <c r="LMJ244" s="27"/>
      <c r="LMK244" s="27"/>
      <c r="LML244" s="27"/>
      <c r="LMM244" s="27"/>
      <c r="LMN244" s="27"/>
      <c r="LMO244" s="27"/>
      <c r="LMP244" s="27"/>
      <c r="LMQ244" s="27"/>
      <c r="LMR244" s="27"/>
      <c r="LMS244" s="27"/>
      <c r="LMT244" s="27"/>
      <c r="LMU244" s="27"/>
      <c r="LMV244" s="27"/>
      <c r="LMW244" s="27"/>
      <c r="LMX244" s="27"/>
      <c r="LMY244" s="27"/>
      <c r="LMZ244" s="27"/>
      <c r="LNA244" s="27"/>
      <c r="LNB244" s="27"/>
      <c r="LNC244" s="27"/>
      <c r="LND244" s="27"/>
      <c r="LNE244" s="27"/>
      <c r="LNF244" s="27"/>
      <c r="LNG244" s="27"/>
      <c r="LNH244" s="27"/>
      <c r="LNI244" s="27"/>
      <c r="LNJ244" s="27"/>
      <c r="LNK244" s="27"/>
      <c r="LNL244" s="27"/>
      <c r="LNM244" s="27"/>
      <c r="LNN244" s="27"/>
      <c r="LNO244" s="27"/>
      <c r="LNP244" s="27"/>
      <c r="LNQ244" s="27"/>
      <c r="LNR244" s="27"/>
      <c r="LNS244" s="27"/>
      <c r="LNT244" s="27"/>
      <c r="LNU244" s="27"/>
      <c r="LNV244" s="27"/>
      <c r="LNW244" s="27"/>
      <c r="LNX244" s="27"/>
      <c r="LNY244" s="27"/>
      <c r="LNZ244" s="27"/>
      <c r="LOA244" s="27"/>
      <c r="LOB244" s="27"/>
      <c r="LOC244" s="27"/>
      <c r="LOD244" s="27"/>
      <c r="LOE244" s="27"/>
      <c r="LOF244" s="27"/>
      <c r="LOG244" s="27"/>
      <c r="LOH244" s="27"/>
      <c r="LOI244" s="27"/>
      <c r="LOJ244" s="27"/>
      <c r="LOK244" s="27"/>
      <c r="LOL244" s="27"/>
      <c r="LOM244" s="27"/>
      <c r="LON244" s="27"/>
      <c r="LOO244" s="27"/>
      <c r="LOP244" s="27"/>
      <c r="LOQ244" s="27"/>
      <c r="LOR244" s="27"/>
      <c r="LOS244" s="27"/>
      <c r="LOT244" s="27"/>
      <c r="LOU244" s="27"/>
      <c r="LOV244" s="27"/>
      <c r="LOW244" s="27"/>
      <c r="LOX244" s="27"/>
      <c r="LOY244" s="27"/>
      <c r="LOZ244" s="27"/>
      <c r="LPA244" s="27"/>
      <c r="LPB244" s="27"/>
      <c r="LPC244" s="27"/>
      <c r="LPD244" s="27"/>
      <c r="LPE244" s="27"/>
      <c r="LPF244" s="27"/>
      <c r="LPG244" s="27"/>
      <c r="LPH244" s="27"/>
      <c r="LPI244" s="27"/>
      <c r="LPJ244" s="27"/>
      <c r="LPK244" s="27"/>
      <c r="LPL244" s="27"/>
      <c r="LPM244" s="27"/>
      <c r="LPN244" s="27"/>
      <c r="LPO244" s="27"/>
      <c r="LPP244" s="27"/>
      <c r="LPQ244" s="27"/>
      <c r="LPR244" s="27"/>
      <c r="LPS244" s="27"/>
      <c r="LPT244" s="27"/>
      <c r="LPU244" s="27"/>
      <c r="LPV244" s="27"/>
      <c r="LPW244" s="27"/>
      <c r="LPX244" s="27"/>
      <c r="LPY244" s="27"/>
      <c r="LPZ244" s="27"/>
      <c r="LQA244" s="27"/>
      <c r="LQB244" s="27"/>
      <c r="LQC244" s="27"/>
      <c r="LQD244" s="27"/>
      <c r="LQE244" s="27"/>
      <c r="LQF244" s="27"/>
      <c r="LQG244" s="27"/>
      <c r="LQH244" s="27"/>
      <c r="LQI244" s="27"/>
      <c r="LQJ244" s="27"/>
      <c r="LQK244" s="27"/>
      <c r="LQL244" s="27"/>
      <c r="LQM244" s="27"/>
      <c r="LQN244" s="27"/>
      <c r="LQO244" s="27"/>
      <c r="LQP244" s="27"/>
      <c r="LQQ244" s="27"/>
      <c r="LQR244" s="27"/>
      <c r="LQS244" s="27"/>
      <c r="LQT244" s="27"/>
      <c r="LQU244" s="27"/>
      <c r="LQV244" s="27"/>
      <c r="LQW244" s="27"/>
      <c r="LQX244" s="27"/>
      <c r="LQY244" s="27"/>
      <c r="LQZ244" s="27"/>
      <c r="LRA244" s="27"/>
      <c r="LRB244" s="27"/>
      <c r="LRC244" s="27"/>
      <c r="LRD244" s="27"/>
      <c r="LRE244" s="27"/>
      <c r="LRF244" s="27"/>
      <c r="LRG244" s="27"/>
      <c r="LRH244" s="27"/>
      <c r="LRI244" s="27"/>
      <c r="LRJ244" s="27"/>
      <c r="LRK244" s="27"/>
      <c r="LRL244" s="27"/>
      <c r="LRM244" s="27"/>
      <c r="LRN244" s="27"/>
      <c r="LRO244" s="27"/>
      <c r="LRP244" s="27"/>
      <c r="LRQ244" s="27"/>
      <c r="LRR244" s="27"/>
      <c r="LRS244" s="27"/>
      <c r="LRT244" s="27"/>
      <c r="LRU244" s="27"/>
      <c r="LRV244" s="27"/>
      <c r="LRW244" s="27"/>
      <c r="LRX244" s="27"/>
      <c r="LRY244" s="27"/>
      <c r="LRZ244" s="27"/>
      <c r="LSA244" s="27"/>
      <c r="LSB244" s="27"/>
      <c r="LSC244" s="27"/>
      <c r="LSD244" s="27"/>
      <c r="LSE244" s="27"/>
      <c r="LSF244" s="27"/>
      <c r="LSG244" s="27"/>
      <c r="LSH244" s="27"/>
      <c r="LSI244" s="27"/>
      <c r="LSJ244" s="27"/>
      <c r="LSK244" s="27"/>
      <c r="LSL244" s="27"/>
      <c r="LSM244" s="27"/>
      <c r="LSN244" s="27"/>
      <c r="LSO244" s="27"/>
      <c r="LSP244" s="27"/>
      <c r="LSQ244" s="27"/>
      <c r="LSR244" s="27"/>
      <c r="LSS244" s="27"/>
      <c r="LST244" s="27"/>
      <c r="LSU244" s="27"/>
      <c r="LSV244" s="27"/>
      <c r="LSW244" s="27"/>
      <c r="LSX244" s="27"/>
      <c r="LSY244" s="27"/>
      <c r="LSZ244" s="27"/>
      <c r="LTA244" s="27"/>
      <c r="LTB244" s="27"/>
      <c r="LTC244" s="27"/>
      <c r="LTD244" s="27"/>
      <c r="LTE244" s="27"/>
      <c r="LTF244" s="27"/>
      <c r="LTG244" s="27"/>
      <c r="LTH244" s="27"/>
      <c r="LTI244" s="27"/>
      <c r="LTJ244" s="27"/>
      <c r="LTK244" s="27"/>
      <c r="LTL244" s="27"/>
      <c r="LTM244" s="27"/>
      <c r="LTN244" s="27"/>
      <c r="LTO244" s="27"/>
      <c r="LTP244" s="27"/>
      <c r="LTQ244" s="27"/>
      <c r="LTR244" s="27"/>
      <c r="LTS244" s="27"/>
      <c r="LTT244" s="27"/>
      <c r="LTU244" s="27"/>
      <c r="LTV244" s="27"/>
      <c r="LTW244" s="27"/>
      <c r="LTX244" s="27"/>
      <c r="LTY244" s="27"/>
      <c r="LTZ244" s="27"/>
      <c r="LUA244" s="27"/>
      <c r="LUB244" s="27"/>
      <c r="LUC244" s="27"/>
      <c r="LUD244" s="27"/>
      <c r="LUE244" s="27"/>
      <c r="LUF244" s="27"/>
      <c r="LUG244" s="27"/>
      <c r="LUH244" s="27"/>
      <c r="LUI244" s="27"/>
      <c r="LUJ244" s="27"/>
      <c r="LUK244" s="27"/>
      <c r="LUL244" s="27"/>
      <c r="LUM244" s="27"/>
      <c r="LUN244" s="27"/>
      <c r="LUO244" s="27"/>
      <c r="LUP244" s="27"/>
      <c r="LUQ244" s="27"/>
      <c r="LUR244" s="27"/>
      <c r="LUS244" s="27"/>
      <c r="LUT244" s="27"/>
      <c r="LUU244" s="27"/>
      <c r="LUV244" s="27"/>
      <c r="LUW244" s="27"/>
      <c r="LUX244" s="27"/>
      <c r="LUY244" s="27"/>
      <c r="LUZ244" s="27"/>
      <c r="LVA244" s="27"/>
      <c r="LVB244" s="27"/>
      <c r="LVC244" s="27"/>
      <c r="LVD244" s="27"/>
      <c r="LVE244" s="27"/>
      <c r="LVF244" s="27"/>
      <c r="LVG244" s="27"/>
      <c r="LVH244" s="27"/>
      <c r="LVI244" s="27"/>
      <c r="LVJ244" s="27"/>
      <c r="LVK244" s="27"/>
      <c r="LVL244" s="27"/>
      <c r="LVM244" s="27"/>
      <c r="LVN244" s="27"/>
      <c r="LVO244" s="27"/>
      <c r="LVP244" s="27"/>
      <c r="LVQ244" s="27"/>
      <c r="LVR244" s="27"/>
      <c r="LVS244" s="27"/>
      <c r="LVT244" s="27"/>
      <c r="LVU244" s="27"/>
      <c r="LVV244" s="27"/>
      <c r="LVW244" s="27"/>
      <c r="LVX244" s="27"/>
      <c r="LVY244" s="27"/>
      <c r="LVZ244" s="27"/>
      <c r="LWA244" s="27"/>
      <c r="LWB244" s="27"/>
      <c r="LWC244" s="27"/>
      <c r="LWD244" s="27"/>
      <c r="LWE244" s="27"/>
      <c r="LWF244" s="27"/>
      <c r="LWG244" s="27"/>
      <c r="LWH244" s="27"/>
      <c r="LWI244" s="27"/>
      <c r="LWJ244" s="27"/>
      <c r="LWK244" s="27"/>
      <c r="LWL244" s="27"/>
      <c r="LWM244" s="27"/>
      <c r="LWN244" s="27"/>
      <c r="LWO244" s="27"/>
      <c r="LWP244" s="27"/>
      <c r="LWQ244" s="27"/>
      <c r="LWR244" s="27"/>
      <c r="LWS244" s="27"/>
      <c r="LWT244" s="27"/>
      <c r="LWU244" s="27"/>
      <c r="LWV244" s="27"/>
      <c r="LWW244" s="27"/>
      <c r="LWX244" s="27"/>
      <c r="LWY244" s="27"/>
      <c r="LWZ244" s="27"/>
      <c r="LXA244" s="27"/>
      <c r="LXB244" s="27"/>
      <c r="LXC244" s="27"/>
      <c r="LXD244" s="27"/>
      <c r="LXE244" s="27"/>
      <c r="LXF244" s="27"/>
      <c r="LXG244" s="27"/>
      <c r="LXH244" s="27"/>
      <c r="LXI244" s="27"/>
      <c r="LXJ244" s="27"/>
      <c r="LXK244" s="27"/>
      <c r="LXL244" s="27"/>
      <c r="LXM244" s="27"/>
      <c r="LXN244" s="27"/>
      <c r="LXO244" s="27"/>
      <c r="LXP244" s="27"/>
      <c r="LXQ244" s="27"/>
      <c r="LXR244" s="27"/>
      <c r="LXS244" s="27"/>
      <c r="LXT244" s="27"/>
      <c r="LXU244" s="27"/>
      <c r="LXV244" s="27"/>
      <c r="LXW244" s="27"/>
      <c r="LXX244" s="27"/>
      <c r="LXY244" s="27"/>
      <c r="LXZ244" s="27"/>
      <c r="LYA244" s="27"/>
      <c r="LYB244" s="27"/>
      <c r="LYC244" s="27"/>
      <c r="LYD244" s="27"/>
      <c r="LYE244" s="27"/>
      <c r="LYF244" s="27"/>
      <c r="LYG244" s="27"/>
      <c r="LYH244" s="27"/>
      <c r="LYI244" s="27"/>
      <c r="LYJ244" s="27"/>
      <c r="LYK244" s="27"/>
      <c r="LYL244" s="27"/>
      <c r="LYM244" s="27"/>
      <c r="LYN244" s="27"/>
      <c r="LYO244" s="27"/>
      <c r="LYP244" s="27"/>
      <c r="LYQ244" s="27"/>
      <c r="LYR244" s="27"/>
      <c r="LYS244" s="27"/>
      <c r="LYT244" s="27"/>
      <c r="LYU244" s="27"/>
      <c r="LYV244" s="27"/>
      <c r="LYW244" s="27"/>
      <c r="LYX244" s="27"/>
      <c r="LYY244" s="27"/>
      <c r="LYZ244" s="27"/>
      <c r="LZA244" s="27"/>
      <c r="LZB244" s="27"/>
      <c r="LZC244" s="27"/>
      <c r="LZD244" s="27"/>
      <c r="LZE244" s="27"/>
      <c r="LZF244" s="27"/>
      <c r="LZG244" s="27"/>
      <c r="LZH244" s="27"/>
      <c r="LZI244" s="27"/>
      <c r="LZJ244" s="27"/>
      <c r="LZK244" s="27"/>
      <c r="LZL244" s="27"/>
      <c r="LZM244" s="27"/>
      <c r="LZN244" s="27"/>
      <c r="LZO244" s="27"/>
      <c r="LZP244" s="27"/>
      <c r="LZQ244" s="27"/>
      <c r="LZR244" s="27"/>
      <c r="LZS244" s="27"/>
      <c r="LZT244" s="27"/>
      <c r="LZU244" s="27"/>
      <c r="LZV244" s="27"/>
      <c r="LZW244" s="27"/>
      <c r="LZX244" s="27"/>
      <c r="LZY244" s="27"/>
      <c r="LZZ244" s="27"/>
      <c r="MAA244" s="27"/>
      <c r="MAB244" s="27"/>
      <c r="MAC244" s="27"/>
      <c r="MAD244" s="27"/>
      <c r="MAE244" s="27"/>
      <c r="MAF244" s="27"/>
      <c r="MAG244" s="27"/>
      <c r="MAH244" s="27"/>
      <c r="MAI244" s="27"/>
      <c r="MAJ244" s="27"/>
      <c r="MAK244" s="27"/>
      <c r="MAL244" s="27"/>
      <c r="MAM244" s="27"/>
      <c r="MAN244" s="27"/>
      <c r="MAO244" s="27"/>
      <c r="MAP244" s="27"/>
      <c r="MAQ244" s="27"/>
      <c r="MAR244" s="27"/>
      <c r="MAS244" s="27"/>
      <c r="MAT244" s="27"/>
      <c r="MAU244" s="27"/>
      <c r="MAV244" s="27"/>
      <c r="MAW244" s="27"/>
      <c r="MAX244" s="27"/>
      <c r="MAY244" s="27"/>
      <c r="MAZ244" s="27"/>
      <c r="MBA244" s="27"/>
      <c r="MBB244" s="27"/>
      <c r="MBC244" s="27"/>
      <c r="MBD244" s="27"/>
      <c r="MBE244" s="27"/>
      <c r="MBF244" s="27"/>
      <c r="MBG244" s="27"/>
      <c r="MBH244" s="27"/>
      <c r="MBI244" s="27"/>
      <c r="MBJ244" s="27"/>
      <c r="MBK244" s="27"/>
      <c r="MBL244" s="27"/>
      <c r="MBM244" s="27"/>
      <c r="MBN244" s="27"/>
      <c r="MBO244" s="27"/>
      <c r="MBP244" s="27"/>
      <c r="MBQ244" s="27"/>
      <c r="MBR244" s="27"/>
      <c r="MBS244" s="27"/>
      <c r="MBT244" s="27"/>
      <c r="MBU244" s="27"/>
      <c r="MBV244" s="27"/>
      <c r="MBW244" s="27"/>
      <c r="MBX244" s="27"/>
      <c r="MBY244" s="27"/>
      <c r="MBZ244" s="27"/>
      <c r="MCA244" s="27"/>
      <c r="MCB244" s="27"/>
      <c r="MCC244" s="27"/>
      <c r="MCD244" s="27"/>
      <c r="MCE244" s="27"/>
      <c r="MCF244" s="27"/>
      <c r="MCG244" s="27"/>
      <c r="MCH244" s="27"/>
      <c r="MCI244" s="27"/>
      <c r="MCJ244" s="27"/>
      <c r="MCK244" s="27"/>
      <c r="MCL244" s="27"/>
      <c r="MCM244" s="27"/>
      <c r="MCN244" s="27"/>
      <c r="MCO244" s="27"/>
      <c r="MCP244" s="27"/>
      <c r="MCQ244" s="27"/>
      <c r="MCR244" s="27"/>
      <c r="MCS244" s="27"/>
      <c r="MCT244" s="27"/>
      <c r="MCU244" s="27"/>
      <c r="MCV244" s="27"/>
      <c r="MCW244" s="27"/>
      <c r="MCX244" s="27"/>
      <c r="MCY244" s="27"/>
      <c r="MCZ244" s="27"/>
      <c r="MDA244" s="27"/>
      <c r="MDB244" s="27"/>
      <c r="MDC244" s="27"/>
      <c r="MDD244" s="27"/>
      <c r="MDE244" s="27"/>
      <c r="MDF244" s="27"/>
      <c r="MDG244" s="27"/>
      <c r="MDH244" s="27"/>
      <c r="MDI244" s="27"/>
      <c r="MDJ244" s="27"/>
      <c r="MDK244" s="27"/>
      <c r="MDL244" s="27"/>
      <c r="MDM244" s="27"/>
      <c r="MDN244" s="27"/>
      <c r="MDO244" s="27"/>
      <c r="MDP244" s="27"/>
      <c r="MDQ244" s="27"/>
      <c r="MDR244" s="27"/>
      <c r="MDS244" s="27"/>
      <c r="MDT244" s="27"/>
      <c r="MDU244" s="27"/>
      <c r="MDV244" s="27"/>
      <c r="MDW244" s="27"/>
      <c r="MDX244" s="27"/>
      <c r="MDY244" s="27"/>
      <c r="MDZ244" s="27"/>
      <c r="MEA244" s="27"/>
      <c r="MEB244" s="27"/>
      <c r="MEC244" s="27"/>
      <c r="MED244" s="27"/>
      <c r="MEE244" s="27"/>
      <c r="MEF244" s="27"/>
      <c r="MEG244" s="27"/>
      <c r="MEH244" s="27"/>
      <c r="MEI244" s="27"/>
      <c r="MEJ244" s="27"/>
      <c r="MEK244" s="27"/>
      <c r="MEL244" s="27"/>
      <c r="MEM244" s="27"/>
      <c r="MEN244" s="27"/>
      <c r="MEO244" s="27"/>
      <c r="MEP244" s="27"/>
      <c r="MEQ244" s="27"/>
      <c r="MER244" s="27"/>
      <c r="MES244" s="27"/>
      <c r="MET244" s="27"/>
      <c r="MEU244" s="27"/>
      <c r="MEV244" s="27"/>
      <c r="MEW244" s="27"/>
      <c r="MEX244" s="27"/>
      <c r="MEY244" s="27"/>
      <c r="MEZ244" s="27"/>
      <c r="MFA244" s="27"/>
      <c r="MFB244" s="27"/>
      <c r="MFC244" s="27"/>
      <c r="MFD244" s="27"/>
      <c r="MFE244" s="27"/>
      <c r="MFF244" s="27"/>
      <c r="MFG244" s="27"/>
      <c r="MFH244" s="27"/>
      <c r="MFI244" s="27"/>
      <c r="MFJ244" s="27"/>
      <c r="MFK244" s="27"/>
      <c r="MFL244" s="27"/>
      <c r="MFM244" s="27"/>
      <c r="MFN244" s="27"/>
      <c r="MFO244" s="27"/>
      <c r="MFP244" s="27"/>
      <c r="MFQ244" s="27"/>
      <c r="MFR244" s="27"/>
      <c r="MFS244" s="27"/>
      <c r="MFT244" s="27"/>
      <c r="MFU244" s="27"/>
      <c r="MFV244" s="27"/>
      <c r="MFW244" s="27"/>
      <c r="MFX244" s="27"/>
      <c r="MFY244" s="27"/>
      <c r="MFZ244" s="27"/>
      <c r="MGA244" s="27"/>
      <c r="MGB244" s="27"/>
      <c r="MGC244" s="27"/>
      <c r="MGD244" s="27"/>
      <c r="MGE244" s="27"/>
      <c r="MGF244" s="27"/>
      <c r="MGG244" s="27"/>
      <c r="MGH244" s="27"/>
      <c r="MGI244" s="27"/>
      <c r="MGJ244" s="27"/>
      <c r="MGK244" s="27"/>
      <c r="MGL244" s="27"/>
      <c r="MGM244" s="27"/>
      <c r="MGN244" s="27"/>
      <c r="MGO244" s="27"/>
      <c r="MGP244" s="27"/>
      <c r="MGQ244" s="27"/>
      <c r="MGR244" s="27"/>
      <c r="MGS244" s="27"/>
      <c r="MGT244" s="27"/>
      <c r="MGU244" s="27"/>
      <c r="MGV244" s="27"/>
      <c r="MGW244" s="27"/>
      <c r="MGX244" s="27"/>
      <c r="MGY244" s="27"/>
      <c r="MGZ244" s="27"/>
      <c r="MHA244" s="27"/>
      <c r="MHB244" s="27"/>
      <c r="MHC244" s="27"/>
      <c r="MHD244" s="27"/>
      <c r="MHE244" s="27"/>
      <c r="MHF244" s="27"/>
      <c r="MHG244" s="27"/>
      <c r="MHH244" s="27"/>
      <c r="MHI244" s="27"/>
      <c r="MHJ244" s="27"/>
      <c r="MHK244" s="27"/>
      <c r="MHL244" s="27"/>
      <c r="MHM244" s="27"/>
      <c r="MHN244" s="27"/>
      <c r="MHO244" s="27"/>
      <c r="MHP244" s="27"/>
      <c r="MHQ244" s="27"/>
      <c r="MHR244" s="27"/>
      <c r="MHS244" s="27"/>
      <c r="MHT244" s="27"/>
      <c r="MHU244" s="27"/>
      <c r="MHV244" s="27"/>
      <c r="MHW244" s="27"/>
      <c r="MHX244" s="27"/>
      <c r="MHY244" s="27"/>
      <c r="MHZ244" s="27"/>
      <c r="MIA244" s="27"/>
      <c r="MIB244" s="27"/>
      <c r="MIC244" s="27"/>
      <c r="MID244" s="27"/>
      <c r="MIE244" s="27"/>
      <c r="MIF244" s="27"/>
      <c r="MIG244" s="27"/>
      <c r="MIH244" s="27"/>
      <c r="MII244" s="27"/>
      <c r="MIJ244" s="27"/>
      <c r="MIK244" s="27"/>
      <c r="MIL244" s="27"/>
      <c r="MIM244" s="27"/>
      <c r="MIN244" s="27"/>
      <c r="MIO244" s="27"/>
      <c r="MIP244" s="27"/>
      <c r="MIQ244" s="27"/>
      <c r="MIR244" s="27"/>
      <c r="MIS244" s="27"/>
      <c r="MIT244" s="27"/>
      <c r="MIU244" s="27"/>
      <c r="MIV244" s="27"/>
      <c r="MIW244" s="27"/>
      <c r="MIX244" s="27"/>
      <c r="MIY244" s="27"/>
      <c r="MIZ244" s="27"/>
      <c r="MJA244" s="27"/>
      <c r="MJB244" s="27"/>
      <c r="MJC244" s="27"/>
      <c r="MJD244" s="27"/>
      <c r="MJE244" s="27"/>
      <c r="MJF244" s="27"/>
      <c r="MJG244" s="27"/>
      <c r="MJH244" s="27"/>
      <c r="MJI244" s="27"/>
      <c r="MJJ244" s="27"/>
      <c r="MJK244" s="27"/>
      <c r="MJL244" s="27"/>
      <c r="MJM244" s="27"/>
      <c r="MJN244" s="27"/>
      <c r="MJO244" s="27"/>
      <c r="MJP244" s="27"/>
      <c r="MJQ244" s="27"/>
      <c r="MJR244" s="27"/>
      <c r="MJS244" s="27"/>
      <c r="MJT244" s="27"/>
      <c r="MJU244" s="27"/>
      <c r="MJV244" s="27"/>
      <c r="MJW244" s="27"/>
      <c r="MJX244" s="27"/>
      <c r="MJY244" s="27"/>
      <c r="MJZ244" s="27"/>
      <c r="MKA244" s="27"/>
      <c r="MKB244" s="27"/>
      <c r="MKC244" s="27"/>
      <c r="MKD244" s="27"/>
      <c r="MKE244" s="27"/>
      <c r="MKF244" s="27"/>
      <c r="MKG244" s="27"/>
      <c r="MKH244" s="27"/>
      <c r="MKI244" s="27"/>
      <c r="MKJ244" s="27"/>
      <c r="MKK244" s="27"/>
      <c r="MKL244" s="27"/>
      <c r="MKM244" s="27"/>
      <c r="MKN244" s="27"/>
      <c r="MKO244" s="27"/>
      <c r="MKP244" s="27"/>
      <c r="MKQ244" s="27"/>
      <c r="MKR244" s="27"/>
      <c r="MKS244" s="27"/>
      <c r="MKT244" s="27"/>
      <c r="MKU244" s="27"/>
      <c r="MKV244" s="27"/>
      <c r="MKW244" s="27"/>
      <c r="MKX244" s="27"/>
      <c r="MKY244" s="27"/>
      <c r="MKZ244" s="27"/>
      <c r="MLA244" s="27"/>
      <c r="MLB244" s="27"/>
      <c r="MLC244" s="27"/>
      <c r="MLD244" s="27"/>
      <c r="MLE244" s="27"/>
      <c r="MLF244" s="27"/>
      <c r="MLG244" s="27"/>
      <c r="MLH244" s="27"/>
      <c r="MLI244" s="27"/>
      <c r="MLJ244" s="27"/>
      <c r="MLK244" s="27"/>
      <c r="MLL244" s="27"/>
      <c r="MLM244" s="27"/>
      <c r="MLN244" s="27"/>
      <c r="MLO244" s="27"/>
      <c r="MLP244" s="27"/>
      <c r="MLQ244" s="27"/>
      <c r="MLR244" s="27"/>
      <c r="MLS244" s="27"/>
      <c r="MLT244" s="27"/>
      <c r="MLU244" s="27"/>
      <c r="MLV244" s="27"/>
      <c r="MLW244" s="27"/>
      <c r="MLX244" s="27"/>
      <c r="MLY244" s="27"/>
      <c r="MLZ244" s="27"/>
      <c r="MMA244" s="27"/>
      <c r="MMB244" s="27"/>
      <c r="MMC244" s="27"/>
      <c r="MMD244" s="27"/>
      <c r="MME244" s="27"/>
      <c r="MMF244" s="27"/>
      <c r="MMG244" s="27"/>
      <c r="MMH244" s="27"/>
      <c r="MMI244" s="27"/>
      <c r="MMJ244" s="27"/>
      <c r="MMK244" s="27"/>
      <c r="MML244" s="27"/>
      <c r="MMM244" s="27"/>
      <c r="MMN244" s="27"/>
      <c r="MMO244" s="27"/>
      <c r="MMP244" s="27"/>
      <c r="MMQ244" s="27"/>
      <c r="MMR244" s="27"/>
      <c r="MMS244" s="27"/>
      <c r="MMT244" s="27"/>
      <c r="MMU244" s="27"/>
      <c r="MMV244" s="27"/>
      <c r="MMW244" s="27"/>
      <c r="MMX244" s="27"/>
      <c r="MMY244" s="27"/>
      <c r="MMZ244" s="27"/>
      <c r="MNA244" s="27"/>
      <c r="MNB244" s="27"/>
      <c r="MNC244" s="27"/>
      <c r="MND244" s="27"/>
      <c r="MNE244" s="27"/>
      <c r="MNF244" s="27"/>
      <c r="MNG244" s="27"/>
      <c r="MNH244" s="27"/>
      <c r="MNI244" s="27"/>
      <c r="MNJ244" s="27"/>
      <c r="MNK244" s="27"/>
      <c r="MNL244" s="27"/>
      <c r="MNM244" s="27"/>
      <c r="MNN244" s="27"/>
      <c r="MNO244" s="27"/>
      <c r="MNP244" s="27"/>
      <c r="MNQ244" s="27"/>
      <c r="MNR244" s="27"/>
      <c r="MNS244" s="27"/>
      <c r="MNT244" s="27"/>
      <c r="MNU244" s="27"/>
      <c r="MNV244" s="27"/>
      <c r="MNW244" s="27"/>
      <c r="MNX244" s="27"/>
      <c r="MNY244" s="27"/>
      <c r="MNZ244" s="27"/>
      <c r="MOA244" s="27"/>
      <c r="MOB244" s="27"/>
      <c r="MOC244" s="27"/>
      <c r="MOD244" s="27"/>
      <c r="MOE244" s="27"/>
      <c r="MOF244" s="27"/>
      <c r="MOG244" s="27"/>
      <c r="MOH244" s="27"/>
      <c r="MOI244" s="27"/>
      <c r="MOJ244" s="27"/>
      <c r="MOK244" s="27"/>
      <c r="MOL244" s="27"/>
      <c r="MOM244" s="27"/>
      <c r="MON244" s="27"/>
      <c r="MOO244" s="27"/>
      <c r="MOP244" s="27"/>
      <c r="MOQ244" s="27"/>
      <c r="MOR244" s="27"/>
      <c r="MOS244" s="27"/>
      <c r="MOT244" s="27"/>
      <c r="MOU244" s="27"/>
      <c r="MOV244" s="27"/>
      <c r="MOW244" s="27"/>
      <c r="MOX244" s="27"/>
      <c r="MOY244" s="27"/>
      <c r="MOZ244" s="27"/>
      <c r="MPA244" s="27"/>
      <c r="MPB244" s="27"/>
      <c r="MPC244" s="27"/>
      <c r="MPD244" s="27"/>
      <c r="MPE244" s="27"/>
      <c r="MPF244" s="27"/>
      <c r="MPG244" s="27"/>
      <c r="MPH244" s="27"/>
      <c r="MPI244" s="27"/>
      <c r="MPJ244" s="27"/>
      <c r="MPK244" s="27"/>
      <c r="MPL244" s="27"/>
      <c r="MPM244" s="27"/>
      <c r="MPN244" s="27"/>
      <c r="MPO244" s="27"/>
      <c r="MPP244" s="27"/>
      <c r="MPQ244" s="27"/>
      <c r="MPR244" s="27"/>
      <c r="MPS244" s="27"/>
      <c r="MPT244" s="27"/>
      <c r="MPU244" s="27"/>
      <c r="MPV244" s="27"/>
      <c r="MPW244" s="27"/>
      <c r="MPX244" s="27"/>
      <c r="MPY244" s="27"/>
      <c r="MPZ244" s="27"/>
      <c r="MQA244" s="27"/>
      <c r="MQB244" s="27"/>
      <c r="MQC244" s="27"/>
      <c r="MQD244" s="27"/>
      <c r="MQE244" s="27"/>
      <c r="MQF244" s="27"/>
      <c r="MQG244" s="27"/>
      <c r="MQH244" s="27"/>
      <c r="MQI244" s="27"/>
      <c r="MQJ244" s="27"/>
      <c r="MQK244" s="27"/>
      <c r="MQL244" s="27"/>
      <c r="MQM244" s="27"/>
      <c r="MQN244" s="27"/>
      <c r="MQO244" s="27"/>
      <c r="MQP244" s="27"/>
      <c r="MQQ244" s="27"/>
      <c r="MQR244" s="27"/>
      <c r="MQS244" s="27"/>
      <c r="MQT244" s="27"/>
      <c r="MQU244" s="27"/>
      <c r="MQV244" s="27"/>
      <c r="MQW244" s="27"/>
      <c r="MQX244" s="27"/>
      <c r="MQY244" s="27"/>
      <c r="MQZ244" s="27"/>
      <c r="MRA244" s="27"/>
      <c r="MRB244" s="27"/>
      <c r="MRC244" s="27"/>
      <c r="MRD244" s="27"/>
      <c r="MRE244" s="27"/>
      <c r="MRF244" s="27"/>
      <c r="MRG244" s="27"/>
      <c r="MRH244" s="27"/>
      <c r="MRI244" s="27"/>
      <c r="MRJ244" s="27"/>
      <c r="MRK244" s="27"/>
      <c r="MRL244" s="27"/>
      <c r="MRM244" s="27"/>
      <c r="MRN244" s="27"/>
      <c r="MRO244" s="27"/>
      <c r="MRP244" s="27"/>
      <c r="MRQ244" s="27"/>
      <c r="MRR244" s="27"/>
      <c r="MRS244" s="27"/>
      <c r="MRT244" s="27"/>
      <c r="MRU244" s="27"/>
      <c r="MRV244" s="27"/>
      <c r="MRW244" s="27"/>
      <c r="MRX244" s="27"/>
      <c r="MRY244" s="27"/>
      <c r="MRZ244" s="27"/>
      <c r="MSA244" s="27"/>
      <c r="MSB244" s="27"/>
      <c r="MSC244" s="27"/>
      <c r="MSD244" s="27"/>
      <c r="MSE244" s="27"/>
      <c r="MSF244" s="27"/>
      <c r="MSG244" s="27"/>
      <c r="MSH244" s="27"/>
      <c r="MSI244" s="27"/>
      <c r="MSJ244" s="27"/>
      <c r="MSK244" s="27"/>
      <c r="MSL244" s="27"/>
      <c r="MSM244" s="27"/>
      <c r="MSN244" s="27"/>
      <c r="MSO244" s="27"/>
      <c r="MSP244" s="27"/>
      <c r="MSQ244" s="27"/>
      <c r="MSR244" s="27"/>
      <c r="MSS244" s="27"/>
      <c r="MST244" s="27"/>
      <c r="MSU244" s="27"/>
      <c r="MSV244" s="27"/>
      <c r="MSW244" s="27"/>
      <c r="MSX244" s="27"/>
      <c r="MSY244" s="27"/>
      <c r="MSZ244" s="27"/>
      <c r="MTA244" s="27"/>
      <c r="MTB244" s="27"/>
      <c r="MTC244" s="27"/>
      <c r="MTD244" s="27"/>
      <c r="MTE244" s="27"/>
      <c r="MTF244" s="27"/>
      <c r="MTG244" s="27"/>
      <c r="MTH244" s="27"/>
      <c r="MTI244" s="27"/>
      <c r="MTJ244" s="27"/>
      <c r="MTK244" s="27"/>
      <c r="MTL244" s="27"/>
      <c r="MTM244" s="27"/>
      <c r="MTN244" s="27"/>
      <c r="MTO244" s="27"/>
      <c r="MTP244" s="27"/>
      <c r="MTQ244" s="27"/>
      <c r="MTR244" s="27"/>
      <c r="MTS244" s="27"/>
      <c r="MTT244" s="27"/>
      <c r="MTU244" s="27"/>
      <c r="MTV244" s="27"/>
      <c r="MTW244" s="27"/>
      <c r="MTX244" s="27"/>
      <c r="MTY244" s="27"/>
      <c r="MTZ244" s="27"/>
      <c r="MUA244" s="27"/>
      <c r="MUB244" s="27"/>
      <c r="MUC244" s="27"/>
      <c r="MUD244" s="27"/>
      <c r="MUE244" s="27"/>
      <c r="MUF244" s="27"/>
      <c r="MUG244" s="27"/>
      <c r="MUH244" s="27"/>
      <c r="MUI244" s="27"/>
      <c r="MUJ244" s="27"/>
      <c r="MUK244" s="27"/>
      <c r="MUL244" s="27"/>
      <c r="MUM244" s="27"/>
      <c r="MUN244" s="27"/>
      <c r="MUO244" s="27"/>
      <c r="MUP244" s="27"/>
      <c r="MUQ244" s="27"/>
      <c r="MUR244" s="27"/>
      <c r="MUS244" s="27"/>
      <c r="MUT244" s="27"/>
      <c r="MUU244" s="27"/>
      <c r="MUV244" s="27"/>
      <c r="MUW244" s="27"/>
      <c r="MUX244" s="27"/>
      <c r="MUY244" s="27"/>
      <c r="MUZ244" s="27"/>
      <c r="MVA244" s="27"/>
      <c r="MVB244" s="27"/>
      <c r="MVC244" s="27"/>
      <c r="MVD244" s="27"/>
      <c r="MVE244" s="27"/>
      <c r="MVF244" s="27"/>
      <c r="MVG244" s="27"/>
      <c r="MVH244" s="27"/>
      <c r="MVI244" s="27"/>
      <c r="MVJ244" s="27"/>
      <c r="MVK244" s="27"/>
      <c r="MVL244" s="27"/>
      <c r="MVM244" s="27"/>
      <c r="MVN244" s="27"/>
      <c r="MVO244" s="27"/>
      <c r="MVP244" s="27"/>
      <c r="MVQ244" s="27"/>
      <c r="MVR244" s="27"/>
      <c r="MVS244" s="27"/>
      <c r="MVT244" s="27"/>
      <c r="MVU244" s="27"/>
      <c r="MVV244" s="27"/>
      <c r="MVW244" s="27"/>
      <c r="MVX244" s="27"/>
      <c r="MVY244" s="27"/>
      <c r="MVZ244" s="27"/>
      <c r="MWA244" s="27"/>
      <c r="MWB244" s="27"/>
      <c r="MWC244" s="27"/>
      <c r="MWD244" s="27"/>
      <c r="MWE244" s="27"/>
      <c r="MWF244" s="27"/>
      <c r="MWG244" s="27"/>
      <c r="MWH244" s="27"/>
      <c r="MWI244" s="27"/>
      <c r="MWJ244" s="27"/>
      <c r="MWK244" s="27"/>
      <c r="MWL244" s="27"/>
      <c r="MWM244" s="27"/>
      <c r="MWN244" s="27"/>
      <c r="MWO244" s="27"/>
      <c r="MWP244" s="27"/>
      <c r="MWQ244" s="27"/>
      <c r="MWR244" s="27"/>
      <c r="MWS244" s="27"/>
      <c r="MWT244" s="27"/>
      <c r="MWU244" s="27"/>
      <c r="MWV244" s="27"/>
      <c r="MWW244" s="27"/>
      <c r="MWX244" s="27"/>
      <c r="MWY244" s="27"/>
      <c r="MWZ244" s="27"/>
      <c r="MXA244" s="27"/>
      <c r="MXB244" s="27"/>
      <c r="MXC244" s="27"/>
      <c r="MXD244" s="27"/>
      <c r="MXE244" s="27"/>
      <c r="MXF244" s="27"/>
      <c r="MXG244" s="27"/>
      <c r="MXH244" s="27"/>
      <c r="MXI244" s="27"/>
      <c r="MXJ244" s="27"/>
      <c r="MXK244" s="27"/>
      <c r="MXL244" s="27"/>
      <c r="MXM244" s="27"/>
      <c r="MXN244" s="27"/>
      <c r="MXO244" s="27"/>
      <c r="MXP244" s="27"/>
      <c r="MXQ244" s="27"/>
      <c r="MXR244" s="27"/>
      <c r="MXS244" s="27"/>
      <c r="MXT244" s="27"/>
      <c r="MXU244" s="27"/>
      <c r="MXV244" s="27"/>
      <c r="MXW244" s="27"/>
      <c r="MXX244" s="27"/>
      <c r="MXY244" s="27"/>
      <c r="MXZ244" s="27"/>
      <c r="MYA244" s="27"/>
      <c r="MYB244" s="27"/>
      <c r="MYC244" s="27"/>
      <c r="MYD244" s="27"/>
      <c r="MYE244" s="27"/>
      <c r="MYF244" s="27"/>
      <c r="MYG244" s="27"/>
      <c r="MYH244" s="27"/>
      <c r="MYI244" s="27"/>
      <c r="MYJ244" s="27"/>
      <c r="MYK244" s="27"/>
      <c r="MYL244" s="27"/>
      <c r="MYM244" s="27"/>
      <c r="MYN244" s="27"/>
      <c r="MYO244" s="27"/>
      <c r="MYP244" s="27"/>
      <c r="MYQ244" s="27"/>
      <c r="MYR244" s="27"/>
      <c r="MYS244" s="27"/>
      <c r="MYT244" s="27"/>
      <c r="MYU244" s="27"/>
      <c r="MYV244" s="27"/>
      <c r="MYW244" s="27"/>
      <c r="MYX244" s="27"/>
      <c r="MYY244" s="27"/>
      <c r="MYZ244" s="27"/>
      <c r="MZA244" s="27"/>
      <c r="MZB244" s="27"/>
      <c r="MZC244" s="27"/>
      <c r="MZD244" s="27"/>
      <c r="MZE244" s="27"/>
      <c r="MZF244" s="27"/>
      <c r="MZG244" s="27"/>
      <c r="MZH244" s="27"/>
      <c r="MZI244" s="27"/>
      <c r="MZJ244" s="27"/>
      <c r="MZK244" s="27"/>
      <c r="MZL244" s="27"/>
      <c r="MZM244" s="27"/>
      <c r="MZN244" s="27"/>
      <c r="MZO244" s="27"/>
      <c r="MZP244" s="27"/>
      <c r="MZQ244" s="27"/>
      <c r="MZR244" s="27"/>
      <c r="MZS244" s="27"/>
      <c r="MZT244" s="27"/>
      <c r="MZU244" s="27"/>
      <c r="MZV244" s="27"/>
      <c r="MZW244" s="27"/>
      <c r="MZX244" s="27"/>
      <c r="MZY244" s="27"/>
      <c r="MZZ244" s="27"/>
      <c r="NAA244" s="27"/>
      <c r="NAB244" s="27"/>
      <c r="NAC244" s="27"/>
      <c r="NAD244" s="27"/>
      <c r="NAE244" s="27"/>
      <c r="NAF244" s="27"/>
      <c r="NAG244" s="27"/>
      <c r="NAH244" s="27"/>
      <c r="NAI244" s="27"/>
      <c r="NAJ244" s="27"/>
      <c r="NAK244" s="27"/>
      <c r="NAL244" s="27"/>
      <c r="NAM244" s="27"/>
      <c r="NAN244" s="27"/>
      <c r="NAO244" s="27"/>
      <c r="NAP244" s="27"/>
      <c r="NAQ244" s="27"/>
      <c r="NAR244" s="27"/>
      <c r="NAS244" s="27"/>
      <c r="NAT244" s="27"/>
      <c r="NAU244" s="27"/>
      <c r="NAV244" s="27"/>
      <c r="NAW244" s="27"/>
      <c r="NAX244" s="27"/>
      <c r="NAY244" s="27"/>
      <c r="NAZ244" s="27"/>
      <c r="NBA244" s="27"/>
      <c r="NBB244" s="27"/>
      <c r="NBC244" s="27"/>
      <c r="NBD244" s="27"/>
      <c r="NBE244" s="27"/>
      <c r="NBF244" s="27"/>
      <c r="NBG244" s="27"/>
      <c r="NBH244" s="27"/>
      <c r="NBI244" s="27"/>
      <c r="NBJ244" s="27"/>
      <c r="NBK244" s="27"/>
      <c r="NBL244" s="27"/>
      <c r="NBM244" s="27"/>
      <c r="NBN244" s="27"/>
      <c r="NBO244" s="27"/>
      <c r="NBP244" s="27"/>
      <c r="NBQ244" s="27"/>
      <c r="NBR244" s="27"/>
      <c r="NBS244" s="27"/>
      <c r="NBT244" s="27"/>
      <c r="NBU244" s="27"/>
      <c r="NBV244" s="27"/>
      <c r="NBW244" s="27"/>
      <c r="NBX244" s="27"/>
      <c r="NBY244" s="27"/>
      <c r="NBZ244" s="27"/>
      <c r="NCA244" s="27"/>
      <c r="NCB244" s="27"/>
      <c r="NCC244" s="27"/>
      <c r="NCD244" s="27"/>
      <c r="NCE244" s="27"/>
      <c r="NCF244" s="27"/>
      <c r="NCG244" s="27"/>
      <c r="NCH244" s="27"/>
      <c r="NCI244" s="27"/>
      <c r="NCJ244" s="27"/>
      <c r="NCK244" s="27"/>
      <c r="NCL244" s="27"/>
      <c r="NCM244" s="27"/>
      <c r="NCN244" s="27"/>
      <c r="NCO244" s="27"/>
      <c r="NCP244" s="27"/>
      <c r="NCQ244" s="27"/>
      <c r="NCR244" s="27"/>
      <c r="NCS244" s="27"/>
      <c r="NCT244" s="27"/>
      <c r="NCU244" s="27"/>
      <c r="NCV244" s="27"/>
      <c r="NCW244" s="27"/>
      <c r="NCX244" s="27"/>
      <c r="NCY244" s="27"/>
      <c r="NCZ244" s="27"/>
      <c r="NDA244" s="27"/>
      <c r="NDB244" s="27"/>
      <c r="NDC244" s="27"/>
      <c r="NDD244" s="27"/>
      <c r="NDE244" s="27"/>
      <c r="NDF244" s="27"/>
      <c r="NDG244" s="27"/>
      <c r="NDH244" s="27"/>
      <c r="NDI244" s="27"/>
      <c r="NDJ244" s="27"/>
      <c r="NDK244" s="27"/>
      <c r="NDL244" s="27"/>
      <c r="NDM244" s="27"/>
      <c r="NDN244" s="27"/>
      <c r="NDO244" s="27"/>
      <c r="NDP244" s="27"/>
      <c r="NDQ244" s="27"/>
      <c r="NDR244" s="27"/>
      <c r="NDS244" s="27"/>
      <c r="NDT244" s="27"/>
      <c r="NDU244" s="27"/>
      <c r="NDV244" s="27"/>
      <c r="NDW244" s="27"/>
      <c r="NDX244" s="27"/>
      <c r="NDY244" s="27"/>
      <c r="NDZ244" s="27"/>
      <c r="NEA244" s="27"/>
      <c r="NEB244" s="27"/>
      <c r="NEC244" s="27"/>
      <c r="NED244" s="27"/>
      <c r="NEE244" s="27"/>
      <c r="NEF244" s="27"/>
      <c r="NEG244" s="27"/>
      <c r="NEH244" s="27"/>
      <c r="NEI244" s="27"/>
      <c r="NEJ244" s="27"/>
      <c r="NEK244" s="27"/>
      <c r="NEL244" s="27"/>
      <c r="NEM244" s="27"/>
      <c r="NEN244" s="27"/>
      <c r="NEO244" s="27"/>
      <c r="NEP244" s="27"/>
      <c r="NEQ244" s="27"/>
      <c r="NER244" s="27"/>
      <c r="NES244" s="27"/>
      <c r="NET244" s="27"/>
      <c r="NEU244" s="27"/>
      <c r="NEV244" s="27"/>
      <c r="NEW244" s="27"/>
      <c r="NEX244" s="27"/>
      <c r="NEY244" s="27"/>
      <c r="NEZ244" s="27"/>
      <c r="NFA244" s="27"/>
      <c r="NFB244" s="27"/>
      <c r="NFC244" s="27"/>
      <c r="NFD244" s="27"/>
      <c r="NFE244" s="27"/>
      <c r="NFF244" s="27"/>
      <c r="NFG244" s="27"/>
      <c r="NFH244" s="27"/>
      <c r="NFI244" s="27"/>
      <c r="NFJ244" s="27"/>
      <c r="NFK244" s="27"/>
      <c r="NFL244" s="27"/>
      <c r="NFM244" s="27"/>
      <c r="NFN244" s="27"/>
      <c r="NFO244" s="27"/>
      <c r="NFP244" s="27"/>
      <c r="NFQ244" s="27"/>
      <c r="NFR244" s="27"/>
      <c r="NFS244" s="27"/>
      <c r="NFT244" s="27"/>
      <c r="NFU244" s="27"/>
      <c r="NFV244" s="27"/>
      <c r="NFW244" s="27"/>
      <c r="NFX244" s="27"/>
      <c r="NFY244" s="27"/>
      <c r="NFZ244" s="27"/>
      <c r="NGA244" s="27"/>
      <c r="NGB244" s="27"/>
      <c r="NGC244" s="27"/>
      <c r="NGD244" s="27"/>
      <c r="NGE244" s="27"/>
      <c r="NGF244" s="27"/>
      <c r="NGG244" s="27"/>
      <c r="NGH244" s="27"/>
      <c r="NGI244" s="27"/>
      <c r="NGJ244" s="27"/>
      <c r="NGK244" s="27"/>
      <c r="NGL244" s="27"/>
      <c r="NGM244" s="27"/>
      <c r="NGN244" s="27"/>
      <c r="NGO244" s="27"/>
      <c r="NGP244" s="27"/>
      <c r="NGQ244" s="27"/>
      <c r="NGR244" s="27"/>
      <c r="NGS244" s="27"/>
      <c r="NGT244" s="27"/>
      <c r="NGU244" s="27"/>
      <c r="NGV244" s="27"/>
      <c r="NGW244" s="27"/>
      <c r="NGX244" s="27"/>
      <c r="NGY244" s="27"/>
      <c r="NGZ244" s="27"/>
      <c r="NHA244" s="27"/>
      <c r="NHB244" s="27"/>
      <c r="NHC244" s="27"/>
      <c r="NHD244" s="27"/>
      <c r="NHE244" s="27"/>
      <c r="NHF244" s="27"/>
      <c r="NHG244" s="27"/>
      <c r="NHH244" s="27"/>
      <c r="NHI244" s="27"/>
      <c r="NHJ244" s="27"/>
      <c r="NHK244" s="27"/>
      <c r="NHL244" s="27"/>
      <c r="NHM244" s="27"/>
      <c r="NHN244" s="27"/>
      <c r="NHO244" s="27"/>
      <c r="NHP244" s="27"/>
      <c r="NHQ244" s="27"/>
      <c r="NHR244" s="27"/>
      <c r="NHS244" s="27"/>
      <c r="NHT244" s="27"/>
      <c r="NHU244" s="27"/>
      <c r="NHV244" s="27"/>
      <c r="NHW244" s="27"/>
      <c r="NHX244" s="27"/>
      <c r="NHY244" s="27"/>
      <c r="NHZ244" s="27"/>
      <c r="NIA244" s="27"/>
      <c r="NIB244" s="27"/>
      <c r="NIC244" s="27"/>
      <c r="NID244" s="27"/>
      <c r="NIE244" s="27"/>
      <c r="NIF244" s="27"/>
      <c r="NIG244" s="27"/>
      <c r="NIH244" s="27"/>
      <c r="NII244" s="27"/>
      <c r="NIJ244" s="27"/>
      <c r="NIK244" s="27"/>
      <c r="NIL244" s="27"/>
      <c r="NIM244" s="27"/>
      <c r="NIN244" s="27"/>
      <c r="NIO244" s="27"/>
      <c r="NIP244" s="27"/>
      <c r="NIQ244" s="27"/>
      <c r="NIR244" s="27"/>
      <c r="NIS244" s="27"/>
      <c r="NIT244" s="27"/>
      <c r="NIU244" s="27"/>
      <c r="NIV244" s="27"/>
      <c r="NIW244" s="27"/>
      <c r="NIX244" s="27"/>
      <c r="NIY244" s="27"/>
      <c r="NIZ244" s="27"/>
      <c r="NJA244" s="27"/>
      <c r="NJB244" s="27"/>
      <c r="NJC244" s="27"/>
      <c r="NJD244" s="27"/>
      <c r="NJE244" s="27"/>
      <c r="NJF244" s="27"/>
      <c r="NJG244" s="27"/>
      <c r="NJH244" s="27"/>
      <c r="NJI244" s="27"/>
      <c r="NJJ244" s="27"/>
      <c r="NJK244" s="27"/>
      <c r="NJL244" s="27"/>
      <c r="NJM244" s="27"/>
      <c r="NJN244" s="27"/>
      <c r="NJO244" s="27"/>
      <c r="NJP244" s="27"/>
      <c r="NJQ244" s="27"/>
      <c r="NJR244" s="27"/>
      <c r="NJS244" s="27"/>
      <c r="NJT244" s="27"/>
      <c r="NJU244" s="27"/>
      <c r="NJV244" s="27"/>
      <c r="NJW244" s="27"/>
      <c r="NJX244" s="27"/>
      <c r="NJY244" s="27"/>
      <c r="NJZ244" s="27"/>
      <c r="NKA244" s="27"/>
      <c r="NKB244" s="27"/>
      <c r="NKC244" s="27"/>
      <c r="NKD244" s="27"/>
      <c r="NKE244" s="27"/>
      <c r="NKF244" s="27"/>
      <c r="NKG244" s="27"/>
      <c r="NKH244" s="27"/>
      <c r="NKI244" s="27"/>
      <c r="NKJ244" s="27"/>
      <c r="NKK244" s="27"/>
      <c r="NKL244" s="27"/>
      <c r="NKM244" s="27"/>
      <c r="NKN244" s="27"/>
      <c r="NKO244" s="27"/>
      <c r="NKP244" s="27"/>
      <c r="NKQ244" s="27"/>
      <c r="NKR244" s="27"/>
      <c r="NKS244" s="27"/>
      <c r="NKT244" s="27"/>
      <c r="NKU244" s="27"/>
      <c r="NKV244" s="27"/>
      <c r="NKW244" s="27"/>
      <c r="NKX244" s="27"/>
      <c r="NKY244" s="27"/>
      <c r="NKZ244" s="27"/>
      <c r="NLA244" s="27"/>
      <c r="NLB244" s="27"/>
      <c r="NLC244" s="27"/>
      <c r="NLD244" s="27"/>
      <c r="NLE244" s="27"/>
      <c r="NLF244" s="27"/>
      <c r="NLG244" s="27"/>
      <c r="NLH244" s="27"/>
      <c r="NLI244" s="27"/>
      <c r="NLJ244" s="27"/>
      <c r="NLK244" s="27"/>
      <c r="NLL244" s="27"/>
      <c r="NLM244" s="27"/>
      <c r="NLN244" s="27"/>
      <c r="NLO244" s="27"/>
      <c r="NLP244" s="27"/>
      <c r="NLQ244" s="27"/>
      <c r="NLR244" s="27"/>
      <c r="NLS244" s="27"/>
      <c r="NLT244" s="27"/>
      <c r="NLU244" s="27"/>
      <c r="NLV244" s="27"/>
      <c r="NLW244" s="27"/>
      <c r="NLX244" s="27"/>
      <c r="NLY244" s="27"/>
      <c r="NLZ244" s="27"/>
      <c r="NMA244" s="27"/>
      <c r="NMB244" s="27"/>
      <c r="NMC244" s="27"/>
      <c r="NMD244" s="27"/>
      <c r="NME244" s="27"/>
      <c r="NMF244" s="27"/>
      <c r="NMG244" s="27"/>
      <c r="NMH244" s="27"/>
      <c r="NMI244" s="27"/>
      <c r="NMJ244" s="27"/>
      <c r="NMK244" s="27"/>
      <c r="NML244" s="27"/>
      <c r="NMM244" s="27"/>
      <c r="NMN244" s="27"/>
      <c r="NMO244" s="27"/>
      <c r="NMP244" s="27"/>
      <c r="NMQ244" s="27"/>
      <c r="NMR244" s="27"/>
      <c r="NMS244" s="27"/>
      <c r="NMT244" s="27"/>
      <c r="NMU244" s="27"/>
      <c r="NMV244" s="27"/>
      <c r="NMW244" s="27"/>
      <c r="NMX244" s="27"/>
      <c r="NMY244" s="27"/>
      <c r="NMZ244" s="27"/>
      <c r="NNA244" s="27"/>
      <c r="NNB244" s="27"/>
      <c r="NNC244" s="27"/>
      <c r="NND244" s="27"/>
      <c r="NNE244" s="27"/>
      <c r="NNF244" s="27"/>
      <c r="NNG244" s="27"/>
      <c r="NNH244" s="27"/>
      <c r="NNI244" s="27"/>
      <c r="NNJ244" s="27"/>
      <c r="NNK244" s="27"/>
      <c r="NNL244" s="27"/>
      <c r="NNM244" s="27"/>
      <c r="NNN244" s="27"/>
      <c r="NNO244" s="27"/>
      <c r="NNP244" s="27"/>
      <c r="NNQ244" s="27"/>
      <c r="NNR244" s="27"/>
      <c r="NNS244" s="27"/>
      <c r="NNT244" s="27"/>
      <c r="NNU244" s="27"/>
      <c r="NNV244" s="27"/>
      <c r="NNW244" s="27"/>
      <c r="NNX244" s="27"/>
      <c r="NNY244" s="27"/>
      <c r="NNZ244" s="27"/>
      <c r="NOA244" s="27"/>
      <c r="NOB244" s="27"/>
      <c r="NOC244" s="27"/>
      <c r="NOD244" s="27"/>
      <c r="NOE244" s="27"/>
      <c r="NOF244" s="27"/>
      <c r="NOG244" s="27"/>
      <c r="NOH244" s="27"/>
      <c r="NOI244" s="27"/>
      <c r="NOJ244" s="27"/>
      <c r="NOK244" s="27"/>
      <c r="NOL244" s="27"/>
      <c r="NOM244" s="27"/>
      <c r="NON244" s="27"/>
      <c r="NOO244" s="27"/>
      <c r="NOP244" s="27"/>
      <c r="NOQ244" s="27"/>
      <c r="NOR244" s="27"/>
      <c r="NOS244" s="27"/>
      <c r="NOT244" s="27"/>
      <c r="NOU244" s="27"/>
      <c r="NOV244" s="27"/>
      <c r="NOW244" s="27"/>
      <c r="NOX244" s="27"/>
      <c r="NOY244" s="27"/>
      <c r="NOZ244" s="27"/>
      <c r="NPA244" s="27"/>
      <c r="NPB244" s="27"/>
      <c r="NPC244" s="27"/>
      <c r="NPD244" s="27"/>
      <c r="NPE244" s="27"/>
      <c r="NPF244" s="27"/>
      <c r="NPG244" s="27"/>
      <c r="NPH244" s="27"/>
      <c r="NPI244" s="27"/>
      <c r="NPJ244" s="27"/>
      <c r="NPK244" s="27"/>
      <c r="NPL244" s="27"/>
      <c r="NPM244" s="27"/>
      <c r="NPN244" s="27"/>
      <c r="NPO244" s="27"/>
      <c r="NPP244" s="27"/>
      <c r="NPQ244" s="27"/>
      <c r="NPR244" s="27"/>
      <c r="NPS244" s="27"/>
      <c r="NPT244" s="27"/>
      <c r="NPU244" s="27"/>
      <c r="NPV244" s="27"/>
      <c r="NPW244" s="27"/>
      <c r="NPX244" s="27"/>
      <c r="NPY244" s="27"/>
      <c r="NPZ244" s="27"/>
      <c r="NQA244" s="27"/>
      <c r="NQB244" s="27"/>
      <c r="NQC244" s="27"/>
      <c r="NQD244" s="27"/>
      <c r="NQE244" s="27"/>
      <c r="NQF244" s="27"/>
      <c r="NQG244" s="27"/>
      <c r="NQH244" s="27"/>
      <c r="NQI244" s="27"/>
      <c r="NQJ244" s="27"/>
      <c r="NQK244" s="27"/>
      <c r="NQL244" s="27"/>
      <c r="NQM244" s="27"/>
      <c r="NQN244" s="27"/>
      <c r="NQO244" s="27"/>
      <c r="NQP244" s="27"/>
      <c r="NQQ244" s="27"/>
      <c r="NQR244" s="27"/>
      <c r="NQS244" s="27"/>
      <c r="NQT244" s="27"/>
      <c r="NQU244" s="27"/>
      <c r="NQV244" s="27"/>
      <c r="NQW244" s="27"/>
      <c r="NQX244" s="27"/>
      <c r="NQY244" s="27"/>
      <c r="NQZ244" s="27"/>
      <c r="NRA244" s="27"/>
      <c r="NRB244" s="27"/>
      <c r="NRC244" s="27"/>
      <c r="NRD244" s="27"/>
      <c r="NRE244" s="27"/>
      <c r="NRF244" s="27"/>
      <c r="NRG244" s="27"/>
      <c r="NRH244" s="27"/>
      <c r="NRI244" s="27"/>
      <c r="NRJ244" s="27"/>
      <c r="NRK244" s="27"/>
      <c r="NRL244" s="27"/>
      <c r="NRM244" s="27"/>
      <c r="NRN244" s="27"/>
      <c r="NRO244" s="27"/>
      <c r="NRP244" s="27"/>
      <c r="NRQ244" s="27"/>
      <c r="NRR244" s="27"/>
      <c r="NRS244" s="27"/>
      <c r="NRT244" s="27"/>
      <c r="NRU244" s="27"/>
      <c r="NRV244" s="27"/>
      <c r="NRW244" s="27"/>
      <c r="NRX244" s="27"/>
      <c r="NRY244" s="27"/>
      <c r="NRZ244" s="27"/>
      <c r="NSA244" s="27"/>
      <c r="NSB244" s="27"/>
      <c r="NSC244" s="27"/>
      <c r="NSD244" s="27"/>
      <c r="NSE244" s="27"/>
      <c r="NSF244" s="27"/>
      <c r="NSG244" s="27"/>
      <c r="NSH244" s="27"/>
      <c r="NSI244" s="27"/>
      <c r="NSJ244" s="27"/>
      <c r="NSK244" s="27"/>
      <c r="NSL244" s="27"/>
      <c r="NSM244" s="27"/>
      <c r="NSN244" s="27"/>
      <c r="NSO244" s="27"/>
      <c r="NSP244" s="27"/>
      <c r="NSQ244" s="27"/>
      <c r="NSR244" s="27"/>
      <c r="NSS244" s="27"/>
      <c r="NST244" s="27"/>
      <c r="NSU244" s="27"/>
      <c r="NSV244" s="27"/>
      <c r="NSW244" s="27"/>
      <c r="NSX244" s="27"/>
      <c r="NSY244" s="27"/>
      <c r="NSZ244" s="27"/>
      <c r="NTA244" s="27"/>
      <c r="NTB244" s="27"/>
      <c r="NTC244" s="27"/>
      <c r="NTD244" s="27"/>
      <c r="NTE244" s="27"/>
      <c r="NTF244" s="27"/>
      <c r="NTG244" s="27"/>
      <c r="NTH244" s="27"/>
      <c r="NTI244" s="27"/>
      <c r="NTJ244" s="27"/>
      <c r="NTK244" s="27"/>
      <c r="NTL244" s="27"/>
      <c r="NTM244" s="27"/>
      <c r="NTN244" s="27"/>
      <c r="NTO244" s="27"/>
      <c r="NTP244" s="27"/>
      <c r="NTQ244" s="27"/>
      <c r="NTR244" s="27"/>
      <c r="NTS244" s="27"/>
      <c r="NTT244" s="27"/>
      <c r="NTU244" s="27"/>
      <c r="NTV244" s="27"/>
      <c r="NTW244" s="27"/>
      <c r="NTX244" s="27"/>
      <c r="NTY244" s="27"/>
      <c r="NTZ244" s="27"/>
      <c r="NUA244" s="27"/>
      <c r="NUB244" s="27"/>
      <c r="NUC244" s="27"/>
      <c r="NUD244" s="27"/>
      <c r="NUE244" s="27"/>
      <c r="NUF244" s="27"/>
      <c r="NUG244" s="27"/>
      <c r="NUH244" s="27"/>
      <c r="NUI244" s="27"/>
      <c r="NUJ244" s="27"/>
      <c r="NUK244" s="27"/>
      <c r="NUL244" s="27"/>
      <c r="NUM244" s="27"/>
      <c r="NUN244" s="27"/>
      <c r="NUO244" s="27"/>
      <c r="NUP244" s="27"/>
      <c r="NUQ244" s="27"/>
      <c r="NUR244" s="27"/>
      <c r="NUS244" s="27"/>
      <c r="NUT244" s="27"/>
      <c r="NUU244" s="27"/>
      <c r="NUV244" s="27"/>
      <c r="NUW244" s="27"/>
      <c r="NUX244" s="27"/>
      <c r="NUY244" s="27"/>
      <c r="NUZ244" s="27"/>
      <c r="NVA244" s="27"/>
      <c r="NVB244" s="27"/>
      <c r="NVC244" s="27"/>
      <c r="NVD244" s="27"/>
      <c r="NVE244" s="27"/>
      <c r="NVF244" s="27"/>
      <c r="NVG244" s="27"/>
      <c r="NVH244" s="27"/>
      <c r="NVI244" s="27"/>
      <c r="NVJ244" s="27"/>
      <c r="NVK244" s="27"/>
      <c r="NVL244" s="27"/>
      <c r="NVM244" s="27"/>
      <c r="NVN244" s="27"/>
      <c r="NVO244" s="27"/>
      <c r="NVP244" s="27"/>
      <c r="NVQ244" s="27"/>
      <c r="NVR244" s="27"/>
      <c r="NVS244" s="27"/>
      <c r="NVT244" s="27"/>
      <c r="NVU244" s="27"/>
      <c r="NVV244" s="27"/>
      <c r="NVW244" s="27"/>
      <c r="NVX244" s="27"/>
      <c r="NVY244" s="27"/>
      <c r="NVZ244" s="27"/>
      <c r="NWA244" s="27"/>
      <c r="NWB244" s="27"/>
      <c r="NWC244" s="27"/>
      <c r="NWD244" s="27"/>
      <c r="NWE244" s="27"/>
      <c r="NWF244" s="27"/>
      <c r="NWG244" s="27"/>
      <c r="NWH244" s="27"/>
      <c r="NWI244" s="27"/>
      <c r="NWJ244" s="27"/>
      <c r="NWK244" s="27"/>
      <c r="NWL244" s="27"/>
      <c r="NWM244" s="27"/>
      <c r="NWN244" s="27"/>
      <c r="NWO244" s="27"/>
      <c r="NWP244" s="27"/>
      <c r="NWQ244" s="27"/>
      <c r="NWR244" s="27"/>
      <c r="NWS244" s="27"/>
      <c r="NWT244" s="27"/>
      <c r="NWU244" s="27"/>
      <c r="NWV244" s="27"/>
      <c r="NWW244" s="27"/>
      <c r="NWX244" s="27"/>
      <c r="NWY244" s="27"/>
      <c r="NWZ244" s="27"/>
      <c r="NXA244" s="27"/>
      <c r="NXB244" s="27"/>
      <c r="NXC244" s="27"/>
      <c r="NXD244" s="27"/>
      <c r="NXE244" s="27"/>
      <c r="NXF244" s="27"/>
      <c r="NXG244" s="27"/>
      <c r="NXH244" s="27"/>
      <c r="NXI244" s="27"/>
      <c r="NXJ244" s="27"/>
      <c r="NXK244" s="27"/>
      <c r="NXL244" s="27"/>
      <c r="NXM244" s="27"/>
      <c r="NXN244" s="27"/>
      <c r="NXO244" s="27"/>
      <c r="NXP244" s="27"/>
      <c r="NXQ244" s="27"/>
      <c r="NXR244" s="27"/>
      <c r="NXS244" s="27"/>
      <c r="NXT244" s="27"/>
      <c r="NXU244" s="27"/>
      <c r="NXV244" s="27"/>
      <c r="NXW244" s="27"/>
      <c r="NXX244" s="27"/>
      <c r="NXY244" s="27"/>
      <c r="NXZ244" s="27"/>
      <c r="NYA244" s="27"/>
      <c r="NYB244" s="27"/>
      <c r="NYC244" s="27"/>
      <c r="NYD244" s="27"/>
      <c r="NYE244" s="27"/>
      <c r="NYF244" s="27"/>
      <c r="NYG244" s="27"/>
      <c r="NYH244" s="27"/>
      <c r="NYI244" s="27"/>
      <c r="NYJ244" s="27"/>
      <c r="NYK244" s="27"/>
      <c r="NYL244" s="27"/>
      <c r="NYM244" s="27"/>
      <c r="NYN244" s="27"/>
      <c r="NYO244" s="27"/>
      <c r="NYP244" s="27"/>
      <c r="NYQ244" s="27"/>
      <c r="NYR244" s="27"/>
      <c r="NYS244" s="27"/>
      <c r="NYT244" s="27"/>
      <c r="NYU244" s="27"/>
      <c r="NYV244" s="27"/>
      <c r="NYW244" s="27"/>
      <c r="NYX244" s="27"/>
      <c r="NYY244" s="27"/>
      <c r="NYZ244" s="27"/>
      <c r="NZA244" s="27"/>
      <c r="NZB244" s="27"/>
      <c r="NZC244" s="27"/>
      <c r="NZD244" s="27"/>
      <c r="NZE244" s="27"/>
      <c r="NZF244" s="27"/>
      <c r="NZG244" s="27"/>
      <c r="NZH244" s="27"/>
      <c r="NZI244" s="27"/>
      <c r="NZJ244" s="27"/>
      <c r="NZK244" s="27"/>
      <c r="NZL244" s="27"/>
      <c r="NZM244" s="27"/>
      <c r="NZN244" s="27"/>
      <c r="NZO244" s="27"/>
      <c r="NZP244" s="27"/>
      <c r="NZQ244" s="27"/>
      <c r="NZR244" s="27"/>
      <c r="NZS244" s="27"/>
      <c r="NZT244" s="27"/>
      <c r="NZU244" s="27"/>
      <c r="NZV244" s="27"/>
      <c r="NZW244" s="27"/>
      <c r="NZX244" s="27"/>
      <c r="NZY244" s="27"/>
      <c r="NZZ244" s="27"/>
      <c r="OAA244" s="27"/>
      <c r="OAB244" s="27"/>
      <c r="OAC244" s="27"/>
      <c r="OAD244" s="27"/>
      <c r="OAE244" s="27"/>
      <c r="OAF244" s="27"/>
      <c r="OAG244" s="27"/>
      <c r="OAH244" s="27"/>
      <c r="OAI244" s="27"/>
      <c r="OAJ244" s="27"/>
      <c r="OAK244" s="27"/>
      <c r="OAL244" s="27"/>
      <c r="OAM244" s="27"/>
      <c r="OAN244" s="27"/>
      <c r="OAO244" s="27"/>
      <c r="OAP244" s="27"/>
      <c r="OAQ244" s="27"/>
      <c r="OAR244" s="27"/>
      <c r="OAS244" s="27"/>
      <c r="OAT244" s="27"/>
      <c r="OAU244" s="27"/>
      <c r="OAV244" s="27"/>
      <c r="OAW244" s="27"/>
      <c r="OAX244" s="27"/>
      <c r="OAY244" s="27"/>
      <c r="OAZ244" s="27"/>
      <c r="OBA244" s="27"/>
      <c r="OBB244" s="27"/>
      <c r="OBC244" s="27"/>
      <c r="OBD244" s="27"/>
      <c r="OBE244" s="27"/>
      <c r="OBF244" s="27"/>
      <c r="OBG244" s="27"/>
      <c r="OBH244" s="27"/>
      <c r="OBI244" s="27"/>
      <c r="OBJ244" s="27"/>
      <c r="OBK244" s="27"/>
      <c r="OBL244" s="27"/>
      <c r="OBM244" s="27"/>
      <c r="OBN244" s="27"/>
      <c r="OBO244" s="27"/>
      <c r="OBP244" s="27"/>
      <c r="OBQ244" s="27"/>
      <c r="OBR244" s="27"/>
      <c r="OBS244" s="27"/>
      <c r="OBT244" s="27"/>
      <c r="OBU244" s="27"/>
      <c r="OBV244" s="27"/>
      <c r="OBW244" s="27"/>
      <c r="OBX244" s="27"/>
      <c r="OBY244" s="27"/>
      <c r="OBZ244" s="27"/>
      <c r="OCA244" s="27"/>
      <c r="OCB244" s="27"/>
      <c r="OCC244" s="27"/>
      <c r="OCD244" s="27"/>
      <c r="OCE244" s="27"/>
      <c r="OCF244" s="27"/>
      <c r="OCG244" s="27"/>
      <c r="OCH244" s="27"/>
      <c r="OCI244" s="27"/>
      <c r="OCJ244" s="27"/>
      <c r="OCK244" s="27"/>
      <c r="OCL244" s="27"/>
      <c r="OCM244" s="27"/>
      <c r="OCN244" s="27"/>
      <c r="OCO244" s="27"/>
      <c r="OCP244" s="27"/>
      <c r="OCQ244" s="27"/>
      <c r="OCR244" s="27"/>
      <c r="OCS244" s="27"/>
      <c r="OCT244" s="27"/>
      <c r="OCU244" s="27"/>
      <c r="OCV244" s="27"/>
      <c r="OCW244" s="27"/>
      <c r="OCX244" s="27"/>
      <c r="OCY244" s="27"/>
      <c r="OCZ244" s="27"/>
      <c r="ODA244" s="27"/>
      <c r="ODB244" s="27"/>
      <c r="ODC244" s="27"/>
      <c r="ODD244" s="27"/>
      <c r="ODE244" s="27"/>
      <c r="ODF244" s="27"/>
      <c r="ODG244" s="27"/>
      <c r="ODH244" s="27"/>
      <c r="ODI244" s="27"/>
      <c r="ODJ244" s="27"/>
      <c r="ODK244" s="27"/>
      <c r="ODL244" s="27"/>
      <c r="ODM244" s="27"/>
      <c r="ODN244" s="27"/>
      <c r="ODO244" s="27"/>
      <c r="ODP244" s="27"/>
      <c r="ODQ244" s="27"/>
      <c r="ODR244" s="27"/>
      <c r="ODS244" s="27"/>
      <c r="ODT244" s="27"/>
      <c r="ODU244" s="27"/>
      <c r="ODV244" s="27"/>
      <c r="ODW244" s="27"/>
      <c r="ODX244" s="27"/>
      <c r="ODY244" s="27"/>
      <c r="ODZ244" s="27"/>
      <c r="OEA244" s="27"/>
      <c r="OEB244" s="27"/>
      <c r="OEC244" s="27"/>
      <c r="OED244" s="27"/>
      <c r="OEE244" s="27"/>
      <c r="OEF244" s="27"/>
      <c r="OEG244" s="27"/>
      <c r="OEH244" s="27"/>
      <c r="OEI244" s="27"/>
      <c r="OEJ244" s="27"/>
      <c r="OEK244" s="27"/>
      <c r="OEL244" s="27"/>
      <c r="OEM244" s="27"/>
      <c r="OEN244" s="27"/>
      <c r="OEO244" s="27"/>
      <c r="OEP244" s="27"/>
      <c r="OEQ244" s="27"/>
      <c r="OER244" s="27"/>
      <c r="OES244" s="27"/>
      <c r="OET244" s="27"/>
      <c r="OEU244" s="27"/>
      <c r="OEV244" s="27"/>
      <c r="OEW244" s="27"/>
      <c r="OEX244" s="27"/>
      <c r="OEY244" s="27"/>
      <c r="OEZ244" s="27"/>
      <c r="OFA244" s="27"/>
      <c r="OFB244" s="27"/>
      <c r="OFC244" s="27"/>
      <c r="OFD244" s="27"/>
      <c r="OFE244" s="27"/>
      <c r="OFF244" s="27"/>
      <c r="OFG244" s="27"/>
      <c r="OFH244" s="27"/>
      <c r="OFI244" s="27"/>
      <c r="OFJ244" s="27"/>
      <c r="OFK244" s="27"/>
      <c r="OFL244" s="27"/>
      <c r="OFM244" s="27"/>
      <c r="OFN244" s="27"/>
      <c r="OFO244" s="27"/>
      <c r="OFP244" s="27"/>
      <c r="OFQ244" s="27"/>
      <c r="OFR244" s="27"/>
      <c r="OFS244" s="27"/>
      <c r="OFT244" s="27"/>
      <c r="OFU244" s="27"/>
      <c r="OFV244" s="27"/>
      <c r="OFW244" s="27"/>
      <c r="OFX244" s="27"/>
      <c r="OFY244" s="27"/>
      <c r="OFZ244" s="27"/>
      <c r="OGA244" s="27"/>
      <c r="OGB244" s="27"/>
      <c r="OGC244" s="27"/>
      <c r="OGD244" s="27"/>
      <c r="OGE244" s="27"/>
      <c r="OGF244" s="27"/>
      <c r="OGG244" s="27"/>
      <c r="OGH244" s="27"/>
      <c r="OGI244" s="27"/>
      <c r="OGJ244" s="27"/>
      <c r="OGK244" s="27"/>
      <c r="OGL244" s="27"/>
      <c r="OGM244" s="27"/>
      <c r="OGN244" s="27"/>
      <c r="OGO244" s="27"/>
      <c r="OGP244" s="27"/>
      <c r="OGQ244" s="27"/>
      <c r="OGR244" s="27"/>
      <c r="OGS244" s="27"/>
      <c r="OGT244" s="27"/>
      <c r="OGU244" s="27"/>
      <c r="OGV244" s="27"/>
      <c r="OGW244" s="27"/>
      <c r="OGX244" s="27"/>
      <c r="OGY244" s="27"/>
      <c r="OGZ244" s="27"/>
      <c r="OHA244" s="27"/>
      <c r="OHB244" s="27"/>
      <c r="OHC244" s="27"/>
      <c r="OHD244" s="27"/>
      <c r="OHE244" s="27"/>
      <c r="OHF244" s="27"/>
      <c r="OHG244" s="27"/>
      <c r="OHH244" s="27"/>
      <c r="OHI244" s="27"/>
      <c r="OHJ244" s="27"/>
      <c r="OHK244" s="27"/>
      <c r="OHL244" s="27"/>
      <c r="OHM244" s="27"/>
      <c r="OHN244" s="27"/>
      <c r="OHO244" s="27"/>
      <c r="OHP244" s="27"/>
      <c r="OHQ244" s="27"/>
      <c r="OHR244" s="27"/>
      <c r="OHS244" s="27"/>
      <c r="OHT244" s="27"/>
      <c r="OHU244" s="27"/>
      <c r="OHV244" s="27"/>
      <c r="OHW244" s="27"/>
      <c r="OHX244" s="27"/>
      <c r="OHY244" s="27"/>
      <c r="OHZ244" s="27"/>
      <c r="OIA244" s="27"/>
      <c r="OIB244" s="27"/>
      <c r="OIC244" s="27"/>
      <c r="OID244" s="27"/>
      <c r="OIE244" s="27"/>
      <c r="OIF244" s="27"/>
      <c r="OIG244" s="27"/>
      <c r="OIH244" s="27"/>
      <c r="OII244" s="27"/>
      <c r="OIJ244" s="27"/>
      <c r="OIK244" s="27"/>
      <c r="OIL244" s="27"/>
      <c r="OIM244" s="27"/>
      <c r="OIN244" s="27"/>
      <c r="OIO244" s="27"/>
      <c r="OIP244" s="27"/>
      <c r="OIQ244" s="27"/>
      <c r="OIR244" s="27"/>
      <c r="OIS244" s="27"/>
      <c r="OIT244" s="27"/>
      <c r="OIU244" s="27"/>
      <c r="OIV244" s="27"/>
      <c r="OIW244" s="27"/>
      <c r="OIX244" s="27"/>
      <c r="OIY244" s="27"/>
      <c r="OIZ244" s="27"/>
      <c r="OJA244" s="27"/>
      <c r="OJB244" s="27"/>
      <c r="OJC244" s="27"/>
      <c r="OJD244" s="27"/>
      <c r="OJE244" s="27"/>
      <c r="OJF244" s="27"/>
      <c r="OJG244" s="27"/>
      <c r="OJH244" s="27"/>
      <c r="OJI244" s="27"/>
      <c r="OJJ244" s="27"/>
      <c r="OJK244" s="27"/>
      <c r="OJL244" s="27"/>
      <c r="OJM244" s="27"/>
      <c r="OJN244" s="27"/>
      <c r="OJO244" s="27"/>
      <c r="OJP244" s="27"/>
      <c r="OJQ244" s="27"/>
      <c r="OJR244" s="27"/>
      <c r="OJS244" s="27"/>
      <c r="OJT244" s="27"/>
      <c r="OJU244" s="27"/>
      <c r="OJV244" s="27"/>
      <c r="OJW244" s="27"/>
      <c r="OJX244" s="27"/>
      <c r="OJY244" s="27"/>
      <c r="OJZ244" s="27"/>
      <c r="OKA244" s="27"/>
      <c r="OKB244" s="27"/>
      <c r="OKC244" s="27"/>
      <c r="OKD244" s="27"/>
      <c r="OKE244" s="27"/>
      <c r="OKF244" s="27"/>
      <c r="OKG244" s="27"/>
      <c r="OKH244" s="27"/>
      <c r="OKI244" s="27"/>
      <c r="OKJ244" s="27"/>
      <c r="OKK244" s="27"/>
      <c r="OKL244" s="27"/>
      <c r="OKM244" s="27"/>
      <c r="OKN244" s="27"/>
      <c r="OKO244" s="27"/>
      <c r="OKP244" s="27"/>
      <c r="OKQ244" s="27"/>
      <c r="OKR244" s="27"/>
      <c r="OKS244" s="27"/>
      <c r="OKT244" s="27"/>
      <c r="OKU244" s="27"/>
      <c r="OKV244" s="27"/>
      <c r="OKW244" s="27"/>
      <c r="OKX244" s="27"/>
      <c r="OKY244" s="27"/>
      <c r="OKZ244" s="27"/>
      <c r="OLA244" s="27"/>
      <c r="OLB244" s="27"/>
      <c r="OLC244" s="27"/>
      <c r="OLD244" s="27"/>
      <c r="OLE244" s="27"/>
      <c r="OLF244" s="27"/>
      <c r="OLG244" s="27"/>
      <c r="OLH244" s="27"/>
      <c r="OLI244" s="27"/>
      <c r="OLJ244" s="27"/>
      <c r="OLK244" s="27"/>
      <c r="OLL244" s="27"/>
      <c r="OLM244" s="27"/>
      <c r="OLN244" s="27"/>
      <c r="OLO244" s="27"/>
      <c r="OLP244" s="27"/>
      <c r="OLQ244" s="27"/>
      <c r="OLR244" s="27"/>
      <c r="OLS244" s="27"/>
      <c r="OLT244" s="27"/>
      <c r="OLU244" s="27"/>
      <c r="OLV244" s="27"/>
      <c r="OLW244" s="27"/>
      <c r="OLX244" s="27"/>
      <c r="OLY244" s="27"/>
      <c r="OLZ244" s="27"/>
      <c r="OMA244" s="27"/>
      <c r="OMB244" s="27"/>
      <c r="OMC244" s="27"/>
      <c r="OMD244" s="27"/>
      <c r="OME244" s="27"/>
      <c r="OMF244" s="27"/>
      <c r="OMG244" s="27"/>
      <c r="OMH244" s="27"/>
      <c r="OMI244" s="27"/>
      <c r="OMJ244" s="27"/>
      <c r="OMK244" s="27"/>
      <c r="OML244" s="27"/>
      <c r="OMM244" s="27"/>
      <c r="OMN244" s="27"/>
      <c r="OMO244" s="27"/>
      <c r="OMP244" s="27"/>
      <c r="OMQ244" s="27"/>
      <c r="OMR244" s="27"/>
      <c r="OMS244" s="27"/>
      <c r="OMT244" s="27"/>
      <c r="OMU244" s="27"/>
      <c r="OMV244" s="27"/>
      <c r="OMW244" s="27"/>
      <c r="OMX244" s="27"/>
      <c r="OMY244" s="27"/>
      <c r="OMZ244" s="27"/>
      <c r="ONA244" s="27"/>
      <c r="ONB244" s="27"/>
      <c r="ONC244" s="27"/>
      <c r="OND244" s="27"/>
      <c r="ONE244" s="27"/>
      <c r="ONF244" s="27"/>
      <c r="ONG244" s="27"/>
      <c r="ONH244" s="27"/>
      <c r="ONI244" s="27"/>
      <c r="ONJ244" s="27"/>
      <c r="ONK244" s="27"/>
      <c r="ONL244" s="27"/>
      <c r="ONM244" s="27"/>
      <c r="ONN244" s="27"/>
      <c r="ONO244" s="27"/>
      <c r="ONP244" s="27"/>
      <c r="ONQ244" s="27"/>
      <c r="ONR244" s="27"/>
      <c r="ONS244" s="27"/>
      <c r="ONT244" s="27"/>
      <c r="ONU244" s="27"/>
      <c r="ONV244" s="27"/>
      <c r="ONW244" s="27"/>
      <c r="ONX244" s="27"/>
      <c r="ONY244" s="27"/>
      <c r="ONZ244" s="27"/>
      <c r="OOA244" s="27"/>
      <c r="OOB244" s="27"/>
      <c r="OOC244" s="27"/>
      <c r="OOD244" s="27"/>
      <c r="OOE244" s="27"/>
      <c r="OOF244" s="27"/>
      <c r="OOG244" s="27"/>
      <c r="OOH244" s="27"/>
      <c r="OOI244" s="27"/>
      <c r="OOJ244" s="27"/>
      <c r="OOK244" s="27"/>
      <c r="OOL244" s="27"/>
      <c r="OOM244" s="27"/>
      <c r="OON244" s="27"/>
      <c r="OOO244" s="27"/>
      <c r="OOP244" s="27"/>
      <c r="OOQ244" s="27"/>
      <c r="OOR244" s="27"/>
      <c r="OOS244" s="27"/>
      <c r="OOT244" s="27"/>
      <c r="OOU244" s="27"/>
      <c r="OOV244" s="27"/>
      <c r="OOW244" s="27"/>
      <c r="OOX244" s="27"/>
      <c r="OOY244" s="27"/>
      <c r="OOZ244" s="27"/>
      <c r="OPA244" s="27"/>
      <c r="OPB244" s="27"/>
      <c r="OPC244" s="27"/>
      <c r="OPD244" s="27"/>
      <c r="OPE244" s="27"/>
      <c r="OPF244" s="27"/>
      <c r="OPG244" s="27"/>
      <c r="OPH244" s="27"/>
      <c r="OPI244" s="27"/>
      <c r="OPJ244" s="27"/>
      <c r="OPK244" s="27"/>
      <c r="OPL244" s="27"/>
      <c r="OPM244" s="27"/>
      <c r="OPN244" s="27"/>
      <c r="OPO244" s="27"/>
      <c r="OPP244" s="27"/>
      <c r="OPQ244" s="27"/>
      <c r="OPR244" s="27"/>
      <c r="OPS244" s="27"/>
      <c r="OPT244" s="27"/>
      <c r="OPU244" s="27"/>
      <c r="OPV244" s="27"/>
      <c r="OPW244" s="27"/>
      <c r="OPX244" s="27"/>
      <c r="OPY244" s="27"/>
      <c r="OPZ244" s="27"/>
      <c r="OQA244" s="27"/>
      <c r="OQB244" s="27"/>
      <c r="OQC244" s="27"/>
      <c r="OQD244" s="27"/>
      <c r="OQE244" s="27"/>
      <c r="OQF244" s="27"/>
      <c r="OQG244" s="27"/>
      <c r="OQH244" s="27"/>
      <c r="OQI244" s="27"/>
      <c r="OQJ244" s="27"/>
      <c r="OQK244" s="27"/>
      <c r="OQL244" s="27"/>
      <c r="OQM244" s="27"/>
      <c r="OQN244" s="27"/>
      <c r="OQO244" s="27"/>
      <c r="OQP244" s="27"/>
      <c r="OQQ244" s="27"/>
      <c r="OQR244" s="27"/>
      <c r="OQS244" s="27"/>
      <c r="OQT244" s="27"/>
      <c r="OQU244" s="27"/>
      <c r="OQV244" s="27"/>
      <c r="OQW244" s="27"/>
      <c r="OQX244" s="27"/>
      <c r="OQY244" s="27"/>
      <c r="OQZ244" s="27"/>
      <c r="ORA244" s="27"/>
      <c r="ORB244" s="27"/>
      <c r="ORC244" s="27"/>
      <c r="ORD244" s="27"/>
      <c r="ORE244" s="27"/>
      <c r="ORF244" s="27"/>
      <c r="ORG244" s="27"/>
      <c r="ORH244" s="27"/>
      <c r="ORI244" s="27"/>
      <c r="ORJ244" s="27"/>
      <c r="ORK244" s="27"/>
      <c r="ORL244" s="27"/>
      <c r="ORM244" s="27"/>
      <c r="ORN244" s="27"/>
      <c r="ORO244" s="27"/>
      <c r="ORP244" s="27"/>
      <c r="ORQ244" s="27"/>
      <c r="ORR244" s="27"/>
      <c r="ORS244" s="27"/>
      <c r="ORT244" s="27"/>
      <c r="ORU244" s="27"/>
      <c r="ORV244" s="27"/>
      <c r="ORW244" s="27"/>
      <c r="ORX244" s="27"/>
      <c r="ORY244" s="27"/>
      <c r="ORZ244" s="27"/>
      <c r="OSA244" s="27"/>
      <c r="OSB244" s="27"/>
      <c r="OSC244" s="27"/>
      <c r="OSD244" s="27"/>
      <c r="OSE244" s="27"/>
      <c r="OSF244" s="27"/>
      <c r="OSG244" s="27"/>
      <c r="OSH244" s="27"/>
      <c r="OSI244" s="27"/>
      <c r="OSJ244" s="27"/>
      <c r="OSK244" s="27"/>
      <c r="OSL244" s="27"/>
      <c r="OSM244" s="27"/>
      <c r="OSN244" s="27"/>
      <c r="OSO244" s="27"/>
      <c r="OSP244" s="27"/>
      <c r="OSQ244" s="27"/>
      <c r="OSR244" s="27"/>
      <c r="OSS244" s="27"/>
      <c r="OST244" s="27"/>
      <c r="OSU244" s="27"/>
      <c r="OSV244" s="27"/>
      <c r="OSW244" s="27"/>
      <c r="OSX244" s="27"/>
      <c r="OSY244" s="27"/>
      <c r="OSZ244" s="27"/>
      <c r="OTA244" s="27"/>
      <c r="OTB244" s="27"/>
      <c r="OTC244" s="27"/>
      <c r="OTD244" s="27"/>
      <c r="OTE244" s="27"/>
      <c r="OTF244" s="27"/>
      <c r="OTG244" s="27"/>
      <c r="OTH244" s="27"/>
      <c r="OTI244" s="27"/>
      <c r="OTJ244" s="27"/>
      <c r="OTK244" s="27"/>
      <c r="OTL244" s="27"/>
      <c r="OTM244" s="27"/>
      <c r="OTN244" s="27"/>
      <c r="OTO244" s="27"/>
      <c r="OTP244" s="27"/>
      <c r="OTQ244" s="27"/>
      <c r="OTR244" s="27"/>
      <c r="OTS244" s="27"/>
      <c r="OTT244" s="27"/>
      <c r="OTU244" s="27"/>
      <c r="OTV244" s="27"/>
      <c r="OTW244" s="27"/>
      <c r="OTX244" s="27"/>
      <c r="OTY244" s="27"/>
      <c r="OTZ244" s="27"/>
      <c r="OUA244" s="27"/>
      <c r="OUB244" s="27"/>
      <c r="OUC244" s="27"/>
      <c r="OUD244" s="27"/>
      <c r="OUE244" s="27"/>
      <c r="OUF244" s="27"/>
      <c r="OUG244" s="27"/>
      <c r="OUH244" s="27"/>
      <c r="OUI244" s="27"/>
      <c r="OUJ244" s="27"/>
      <c r="OUK244" s="27"/>
      <c r="OUL244" s="27"/>
      <c r="OUM244" s="27"/>
      <c r="OUN244" s="27"/>
      <c r="OUO244" s="27"/>
      <c r="OUP244" s="27"/>
      <c r="OUQ244" s="27"/>
      <c r="OUR244" s="27"/>
      <c r="OUS244" s="27"/>
      <c r="OUT244" s="27"/>
      <c r="OUU244" s="27"/>
      <c r="OUV244" s="27"/>
      <c r="OUW244" s="27"/>
      <c r="OUX244" s="27"/>
      <c r="OUY244" s="27"/>
      <c r="OUZ244" s="27"/>
      <c r="OVA244" s="27"/>
      <c r="OVB244" s="27"/>
      <c r="OVC244" s="27"/>
      <c r="OVD244" s="27"/>
      <c r="OVE244" s="27"/>
      <c r="OVF244" s="27"/>
      <c r="OVG244" s="27"/>
      <c r="OVH244" s="27"/>
      <c r="OVI244" s="27"/>
      <c r="OVJ244" s="27"/>
      <c r="OVK244" s="27"/>
      <c r="OVL244" s="27"/>
      <c r="OVM244" s="27"/>
      <c r="OVN244" s="27"/>
      <c r="OVO244" s="27"/>
      <c r="OVP244" s="27"/>
      <c r="OVQ244" s="27"/>
      <c r="OVR244" s="27"/>
      <c r="OVS244" s="27"/>
      <c r="OVT244" s="27"/>
      <c r="OVU244" s="27"/>
      <c r="OVV244" s="27"/>
      <c r="OVW244" s="27"/>
      <c r="OVX244" s="27"/>
      <c r="OVY244" s="27"/>
      <c r="OVZ244" s="27"/>
      <c r="OWA244" s="27"/>
      <c r="OWB244" s="27"/>
      <c r="OWC244" s="27"/>
      <c r="OWD244" s="27"/>
      <c r="OWE244" s="27"/>
      <c r="OWF244" s="27"/>
      <c r="OWG244" s="27"/>
      <c r="OWH244" s="27"/>
      <c r="OWI244" s="27"/>
      <c r="OWJ244" s="27"/>
      <c r="OWK244" s="27"/>
      <c r="OWL244" s="27"/>
      <c r="OWM244" s="27"/>
      <c r="OWN244" s="27"/>
      <c r="OWO244" s="27"/>
      <c r="OWP244" s="27"/>
      <c r="OWQ244" s="27"/>
      <c r="OWR244" s="27"/>
      <c r="OWS244" s="27"/>
      <c r="OWT244" s="27"/>
      <c r="OWU244" s="27"/>
      <c r="OWV244" s="27"/>
      <c r="OWW244" s="27"/>
      <c r="OWX244" s="27"/>
      <c r="OWY244" s="27"/>
      <c r="OWZ244" s="27"/>
      <c r="OXA244" s="27"/>
      <c r="OXB244" s="27"/>
      <c r="OXC244" s="27"/>
      <c r="OXD244" s="27"/>
      <c r="OXE244" s="27"/>
      <c r="OXF244" s="27"/>
      <c r="OXG244" s="27"/>
      <c r="OXH244" s="27"/>
      <c r="OXI244" s="27"/>
      <c r="OXJ244" s="27"/>
      <c r="OXK244" s="27"/>
      <c r="OXL244" s="27"/>
      <c r="OXM244" s="27"/>
      <c r="OXN244" s="27"/>
      <c r="OXO244" s="27"/>
      <c r="OXP244" s="27"/>
      <c r="OXQ244" s="27"/>
      <c r="OXR244" s="27"/>
      <c r="OXS244" s="27"/>
      <c r="OXT244" s="27"/>
      <c r="OXU244" s="27"/>
      <c r="OXV244" s="27"/>
      <c r="OXW244" s="27"/>
      <c r="OXX244" s="27"/>
      <c r="OXY244" s="27"/>
      <c r="OXZ244" s="27"/>
      <c r="OYA244" s="27"/>
      <c r="OYB244" s="27"/>
      <c r="OYC244" s="27"/>
      <c r="OYD244" s="27"/>
      <c r="OYE244" s="27"/>
      <c r="OYF244" s="27"/>
      <c r="OYG244" s="27"/>
      <c r="OYH244" s="27"/>
      <c r="OYI244" s="27"/>
      <c r="OYJ244" s="27"/>
      <c r="OYK244" s="27"/>
      <c r="OYL244" s="27"/>
      <c r="OYM244" s="27"/>
      <c r="OYN244" s="27"/>
      <c r="OYO244" s="27"/>
      <c r="OYP244" s="27"/>
      <c r="OYQ244" s="27"/>
      <c r="OYR244" s="27"/>
      <c r="OYS244" s="27"/>
      <c r="OYT244" s="27"/>
      <c r="OYU244" s="27"/>
      <c r="OYV244" s="27"/>
      <c r="OYW244" s="27"/>
      <c r="OYX244" s="27"/>
      <c r="OYY244" s="27"/>
      <c r="OYZ244" s="27"/>
      <c r="OZA244" s="27"/>
      <c r="OZB244" s="27"/>
      <c r="OZC244" s="27"/>
      <c r="OZD244" s="27"/>
      <c r="OZE244" s="27"/>
      <c r="OZF244" s="27"/>
      <c r="OZG244" s="27"/>
      <c r="OZH244" s="27"/>
      <c r="OZI244" s="27"/>
      <c r="OZJ244" s="27"/>
      <c r="OZK244" s="27"/>
      <c r="OZL244" s="27"/>
      <c r="OZM244" s="27"/>
      <c r="OZN244" s="27"/>
      <c r="OZO244" s="27"/>
      <c r="OZP244" s="27"/>
      <c r="OZQ244" s="27"/>
      <c r="OZR244" s="27"/>
      <c r="OZS244" s="27"/>
      <c r="OZT244" s="27"/>
      <c r="OZU244" s="27"/>
      <c r="OZV244" s="27"/>
      <c r="OZW244" s="27"/>
      <c r="OZX244" s="27"/>
      <c r="OZY244" s="27"/>
      <c r="OZZ244" s="27"/>
      <c r="PAA244" s="27"/>
      <c r="PAB244" s="27"/>
      <c r="PAC244" s="27"/>
      <c r="PAD244" s="27"/>
      <c r="PAE244" s="27"/>
      <c r="PAF244" s="27"/>
      <c r="PAG244" s="27"/>
      <c r="PAH244" s="27"/>
      <c r="PAI244" s="27"/>
      <c r="PAJ244" s="27"/>
      <c r="PAK244" s="27"/>
      <c r="PAL244" s="27"/>
      <c r="PAM244" s="27"/>
      <c r="PAN244" s="27"/>
      <c r="PAO244" s="27"/>
      <c r="PAP244" s="27"/>
      <c r="PAQ244" s="27"/>
      <c r="PAR244" s="27"/>
      <c r="PAS244" s="27"/>
      <c r="PAT244" s="27"/>
      <c r="PAU244" s="27"/>
      <c r="PAV244" s="27"/>
      <c r="PAW244" s="27"/>
      <c r="PAX244" s="27"/>
      <c r="PAY244" s="27"/>
      <c r="PAZ244" s="27"/>
      <c r="PBA244" s="27"/>
      <c r="PBB244" s="27"/>
      <c r="PBC244" s="27"/>
      <c r="PBD244" s="27"/>
      <c r="PBE244" s="27"/>
      <c r="PBF244" s="27"/>
      <c r="PBG244" s="27"/>
      <c r="PBH244" s="27"/>
      <c r="PBI244" s="27"/>
      <c r="PBJ244" s="27"/>
      <c r="PBK244" s="27"/>
      <c r="PBL244" s="27"/>
      <c r="PBM244" s="27"/>
      <c r="PBN244" s="27"/>
      <c r="PBO244" s="27"/>
      <c r="PBP244" s="27"/>
      <c r="PBQ244" s="27"/>
      <c r="PBR244" s="27"/>
      <c r="PBS244" s="27"/>
      <c r="PBT244" s="27"/>
      <c r="PBU244" s="27"/>
      <c r="PBV244" s="27"/>
      <c r="PBW244" s="27"/>
      <c r="PBX244" s="27"/>
      <c r="PBY244" s="27"/>
      <c r="PBZ244" s="27"/>
      <c r="PCA244" s="27"/>
      <c r="PCB244" s="27"/>
      <c r="PCC244" s="27"/>
      <c r="PCD244" s="27"/>
      <c r="PCE244" s="27"/>
      <c r="PCF244" s="27"/>
      <c r="PCG244" s="27"/>
      <c r="PCH244" s="27"/>
      <c r="PCI244" s="27"/>
      <c r="PCJ244" s="27"/>
      <c r="PCK244" s="27"/>
      <c r="PCL244" s="27"/>
      <c r="PCM244" s="27"/>
      <c r="PCN244" s="27"/>
      <c r="PCO244" s="27"/>
      <c r="PCP244" s="27"/>
      <c r="PCQ244" s="27"/>
      <c r="PCR244" s="27"/>
      <c r="PCS244" s="27"/>
      <c r="PCT244" s="27"/>
      <c r="PCU244" s="27"/>
      <c r="PCV244" s="27"/>
      <c r="PCW244" s="27"/>
      <c r="PCX244" s="27"/>
      <c r="PCY244" s="27"/>
      <c r="PCZ244" s="27"/>
      <c r="PDA244" s="27"/>
      <c r="PDB244" s="27"/>
      <c r="PDC244" s="27"/>
      <c r="PDD244" s="27"/>
      <c r="PDE244" s="27"/>
      <c r="PDF244" s="27"/>
      <c r="PDG244" s="27"/>
      <c r="PDH244" s="27"/>
      <c r="PDI244" s="27"/>
      <c r="PDJ244" s="27"/>
      <c r="PDK244" s="27"/>
      <c r="PDL244" s="27"/>
      <c r="PDM244" s="27"/>
      <c r="PDN244" s="27"/>
      <c r="PDO244" s="27"/>
      <c r="PDP244" s="27"/>
      <c r="PDQ244" s="27"/>
      <c r="PDR244" s="27"/>
      <c r="PDS244" s="27"/>
      <c r="PDT244" s="27"/>
      <c r="PDU244" s="27"/>
      <c r="PDV244" s="27"/>
      <c r="PDW244" s="27"/>
      <c r="PDX244" s="27"/>
      <c r="PDY244" s="27"/>
      <c r="PDZ244" s="27"/>
      <c r="PEA244" s="27"/>
      <c r="PEB244" s="27"/>
      <c r="PEC244" s="27"/>
      <c r="PED244" s="27"/>
      <c r="PEE244" s="27"/>
      <c r="PEF244" s="27"/>
      <c r="PEG244" s="27"/>
      <c r="PEH244" s="27"/>
      <c r="PEI244" s="27"/>
      <c r="PEJ244" s="27"/>
      <c r="PEK244" s="27"/>
      <c r="PEL244" s="27"/>
      <c r="PEM244" s="27"/>
      <c r="PEN244" s="27"/>
      <c r="PEO244" s="27"/>
      <c r="PEP244" s="27"/>
      <c r="PEQ244" s="27"/>
      <c r="PER244" s="27"/>
      <c r="PES244" s="27"/>
      <c r="PET244" s="27"/>
      <c r="PEU244" s="27"/>
      <c r="PEV244" s="27"/>
      <c r="PEW244" s="27"/>
      <c r="PEX244" s="27"/>
      <c r="PEY244" s="27"/>
      <c r="PEZ244" s="27"/>
      <c r="PFA244" s="27"/>
      <c r="PFB244" s="27"/>
      <c r="PFC244" s="27"/>
      <c r="PFD244" s="27"/>
      <c r="PFE244" s="27"/>
      <c r="PFF244" s="27"/>
      <c r="PFG244" s="27"/>
      <c r="PFH244" s="27"/>
      <c r="PFI244" s="27"/>
      <c r="PFJ244" s="27"/>
      <c r="PFK244" s="27"/>
      <c r="PFL244" s="27"/>
      <c r="PFM244" s="27"/>
      <c r="PFN244" s="27"/>
      <c r="PFO244" s="27"/>
      <c r="PFP244" s="27"/>
      <c r="PFQ244" s="27"/>
      <c r="PFR244" s="27"/>
      <c r="PFS244" s="27"/>
      <c r="PFT244" s="27"/>
      <c r="PFU244" s="27"/>
      <c r="PFV244" s="27"/>
      <c r="PFW244" s="27"/>
      <c r="PFX244" s="27"/>
      <c r="PFY244" s="27"/>
      <c r="PFZ244" s="27"/>
      <c r="PGA244" s="27"/>
      <c r="PGB244" s="27"/>
      <c r="PGC244" s="27"/>
      <c r="PGD244" s="27"/>
      <c r="PGE244" s="27"/>
      <c r="PGF244" s="27"/>
      <c r="PGG244" s="27"/>
      <c r="PGH244" s="27"/>
      <c r="PGI244" s="27"/>
      <c r="PGJ244" s="27"/>
      <c r="PGK244" s="27"/>
      <c r="PGL244" s="27"/>
      <c r="PGM244" s="27"/>
      <c r="PGN244" s="27"/>
      <c r="PGO244" s="27"/>
      <c r="PGP244" s="27"/>
      <c r="PGQ244" s="27"/>
      <c r="PGR244" s="27"/>
      <c r="PGS244" s="27"/>
      <c r="PGT244" s="27"/>
      <c r="PGU244" s="27"/>
      <c r="PGV244" s="27"/>
      <c r="PGW244" s="27"/>
      <c r="PGX244" s="27"/>
      <c r="PGY244" s="27"/>
      <c r="PGZ244" s="27"/>
      <c r="PHA244" s="27"/>
      <c r="PHB244" s="27"/>
      <c r="PHC244" s="27"/>
      <c r="PHD244" s="27"/>
      <c r="PHE244" s="27"/>
      <c r="PHF244" s="27"/>
      <c r="PHG244" s="27"/>
      <c r="PHH244" s="27"/>
      <c r="PHI244" s="27"/>
      <c r="PHJ244" s="27"/>
      <c r="PHK244" s="27"/>
      <c r="PHL244" s="27"/>
      <c r="PHM244" s="27"/>
      <c r="PHN244" s="27"/>
      <c r="PHO244" s="27"/>
      <c r="PHP244" s="27"/>
      <c r="PHQ244" s="27"/>
      <c r="PHR244" s="27"/>
      <c r="PHS244" s="27"/>
      <c r="PHT244" s="27"/>
      <c r="PHU244" s="27"/>
      <c r="PHV244" s="27"/>
      <c r="PHW244" s="27"/>
      <c r="PHX244" s="27"/>
      <c r="PHY244" s="27"/>
      <c r="PHZ244" s="27"/>
      <c r="PIA244" s="27"/>
      <c r="PIB244" s="27"/>
      <c r="PIC244" s="27"/>
      <c r="PID244" s="27"/>
      <c r="PIE244" s="27"/>
      <c r="PIF244" s="27"/>
      <c r="PIG244" s="27"/>
      <c r="PIH244" s="27"/>
      <c r="PII244" s="27"/>
      <c r="PIJ244" s="27"/>
      <c r="PIK244" s="27"/>
      <c r="PIL244" s="27"/>
      <c r="PIM244" s="27"/>
      <c r="PIN244" s="27"/>
      <c r="PIO244" s="27"/>
      <c r="PIP244" s="27"/>
      <c r="PIQ244" s="27"/>
      <c r="PIR244" s="27"/>
      <c r="PIS244" s="27"/>
      <c r="PIT244" s="27"/>
      <c r="PIU244" s="27"/>
      <c r="PIV244" s="27"/>
      <c r="PIW244" s="27"/>
      <c r="PIX244" s="27"/>
      <c r="PIY244" s="27"/>
      <c r="PIZ244" s="27"/>
      <c r="PJA244" s="27"/>
      <c r="PJB244" s="27"/>
      <c r="PJC244" s="27"/>
      <c r="PJD244" s="27"/>
      <c r="PJE244" s="27"/>
      <c r="PJF244" s="27"/>
      <c r="PJG244" s="27"/>
      <c r="PJH244" s="27"/>
      <c r="PJI244" s="27"/>
      <c r="PJJ244" s="27"/>
      <c r="PJK244" s="27"/>
      <c r="PJL244" s="27"/>
      <c r="PJM244" s="27"/>
      <c r="PJN244" s="27"/>
      <c r="PJO244" s="27"/>
      <c r="PJP244" s="27"/>
      <c r="PJQ244" s="27"/>
      <c r="PJR244" s="27"/>
      <c r="PJS244" s="27"/>
      <c r="PJT244" s="27"/>
      <c r="PJU244" s="27"/>
      <c r="PJV244" s="27"/>
      <c r="PJW244" s="27"/>
      <c r="PJX244" s="27"/>
      <c r="PJY244" s="27"/>
      <c r="PJZ244" s="27"/>
      <c r="PKA244" s="27"/>
      <c r="PKB244" s="27"/>
      <c r="PKC244" s="27"/>
      <c r="PKD244" s="27"/>
      <c r="PKE244" s="27"/>
      <c r="PKF244" s="27"/>
      <c r="PKG244" s="27"/>
      <c r="PKH244" s="27"/>
      <c r="PKI244" s="27"/>
      <c r="PKJ244" s="27"/>
      <c r="PKK244" s="27"/>
      <c r="PKL244" s="27"/>
      <c r="PKM244" s="27"/>
      <c r="PKN244" s="27"/>
      <c r="PKO244" s="27"/>
      <c r="PKP244" s="27"/>
      <c r="PKQ244" s="27"/>
      <c r="PKR244" s="27"/>
      <c r="PKS244" s="27"/>
      <c r="PKT244" s="27"/>
      <c r="PKU244" s="27"/>
      <c r="PKV244" s="27"/>
      <c r="PKW244" s="27"/>
      <c r="PKX244" s="27"/>
      <c r="PKY244" s="27"/>
      <c r="PKZ244" s="27"/>
      <c r="PLA244" s="27"/>
      <c r="PLB244" s="27"/>
      <c r="PLC244" s="27"/>
      <c r="PLD244" s="27"/>
      <c r="PLE244" s="27"/>
      <c r="PLF244" s="27"/>
      <c r="PLG244" s="27"/>
      <c r="PLH244" s="27"/>
      <c r="PLI244" s="27"/>
      <c r="PLJ244" s="27"/>
      <c r="PLK244" s="27"/>
      <c r="PLL244" s="27"/>
      <c r="PLM244" s="27"/>
      <c r="PLN244" s="27"/>
      <c r="PLO244" s="27"/>
      <c r="PLP244" s="27"/>
      <c r="PLQ244" s="27"/>
      <c r="PLR244" s="27"/>
      <c r="PLS244" s="27"/>
      <c r="PLT244" s="27"/>
      <c r="PLU244" s="27"/>
      <c r="PLV244" s="27"/>
      <c r="PLW244" s="27"/>
      <c r="PLX244" s="27"/>
      <c r="PLY244" s="27"/>
      <c r="PLZ244" s="27"/>
      <c r="PMA244" s="27"/>
      <c r="PMB244" s="27"/>
      <c r="PMC244" s="27"/>
      <c r="PMD244" s="27"/>
      <c r="PME244" s="27"/>
      <c r="PMF244" s="27"/>
      <c r="PMG244" s="27"/>
      <c r="PMH244" s="27"/>
      <c r="PMI244" s="27"/>
      <c r="PMJ244" s="27"/>
      <c r="PMK244" s="27"/>
      <c r="PML244" s="27"/>
      <c r="PMM244" s="27"/>
      <c r="PMN244" s="27"/>
      <c r="PMO244" s="27"/>
      <c r="PMP244" s="27"/>
      <c r="PMQ244" s="27"/>
      <c r="PMR244" s="27"/>
      <c r="PMS244" s="27"/>
      <c r="PMT244" s="27"/>
      <c r="PMU244" s="27"/>
      <c r="PMV244" s="27"/>
      <c r="PMW244" s="27"/>
      <c r="PMX244" s="27"/>
      <c r="PMY244" s="27"/>
      <c r="PMZ244" s="27"/>
      <c r="PNA244" s="27"/>
      <c r="PNB244" s="27"/>
      <c r="PNC244" s="27"/>
      <c r="PND244" s="27"/>
      <c r="PNE244" s="27"/>
      <c r="PNF244" s="27"/>
      <c r="PNG244" s="27"/>
      <c r="PNH244" s="27"/>
      <c r="PNI244" s="27"/>
      <c r="PNJ244" s="27"/>
      <c r="PNK244" s="27"/>
      <c r="PNL244" s="27"/>
      <c r="PNM244" s="27"/>
      <c r="PNN244" s="27"/>
      <c r="PNO244" s="27"/>
      <c r="PNP244" s="27"/>
      <c r="PNQ244" s="27"/>
      <c r="PNR244" s="27"/>
      <c r="PNS244" s="27"/>
      <c r="PNT244" s="27"/>
      <c r="PNU244" s="27"/>
      <c r="PNV244" s="27"/>
      <c r="PNW244" s="27"/>
      <c r="PNX244" s="27"/>
      <c r="PNY244" s="27"/>
      <c r="PNZ244" s="27"/>
      <c r="POA244" s="27"/>
      <c r="POB244" s="27"/>
      <c r="POC244" s="27"/>
      <c r="POD244" s="27"/>
      <c r="POE244" s="27"/>
      <c r="POF244" s="27"/>
      <c r="POG244" s="27"/>
      <c r="POH244" s="27"/>
      <c r="POI244" s="27"/>
      <c r="POJ244" s="27"/>
      <c r="POK244" s="27"/>
      <c r="POL244" s="27"/>
      <c r="POM244" s="27"/>
      <c r="PON244" s="27"/>
      <c r="POO244" s="27"/>
      <c r="POP244" s="27"/>
      <c r="POQ244" s="27"/>
      <c r="POR244" s="27"/>
      <c r="POS244" s="27"/>
      <c r="POT244" s="27"/>
      <c r="POU244" s="27"/>
      <c r="POV244" s="27"/>
      <c r="POW244" s="27"/>
      <c r="POX244" s="27"/>
      <c r="POY244" s="27"/>
      <c r="POZ244" s="27"/>
      <c r="PPA244" s="27"/>
      <c r="PPB244" s="27"/>
      <c r="PPC244" s="27"/>
      <c r="PPD244" s="27"/>
      <c r="PPE244" s="27"/>
      <c r="PPF244" s="27"/>
      <c r="PPG244" s="27"/>
      <c r="PPH244" s="27"/>
      <c r="PPI244" s="27"/>
      <c r="PPJ244" s="27"/>
      <c r="PPK244" s="27"/>
      <c r="PPL244" s="27"/>
      <c r="PPM244" s="27"/>
      <c r="PPN244" s="27"/>
      <c r="PPO244" s="27"/>
      <c r="PPP244" s="27"/>
      <c r="PPQ244" s="27"/>
      <c r="PPR244" s="27"/>
      <c r="PPS244" s="27"/>
      <c r="PPT244" s="27"/>
      <c r="PPU244" s="27"/>
      <c r="PPV244" s="27"/>
      <c r="PPW244" s="27"/>
      <c r="PPX244" s="27"/>
      <c r="PPY244" s="27"/>
      <c r="PPZ244" s="27"/>
      <c r="PQA244" s="27"/>
      <c r="PQB244" s="27"/>
      <c r="PQC244" s="27"/>
      <c r="PQD244" s="27"/>
      <c r="PQE244" s="27"/>
      <c r="PQF244" s="27"/>
      <c r="PQG244" s="27"/>
      <c r="PQH244" s="27"/>
      <c r="PQI244" s="27"/>
      <c r="PQJ244" s="27"/>
      <c r="PQK244" s="27"/>
      <c r="PQL244" s="27"/>
      <c r="PQM244" s="27"/>
      <c r="PQN244" s="27"/>
      <c r="PQO244" s="27"/>
      <c r="PQP244" s="27"/>
      <c r="PQQ244" s="27"/>
      <c r="PQR244" s="27"/>
      <c r="PQS244" s="27"/>
      <c r="PQT244" s="27"/>
      <c r="PQU244" s="27"/>
      <c r="PQV244" s="27"/>
      <c r="PQW244" s="27"/>
      <c r="PQX244" s="27"/>
      <c r="PQY244" s="27"/>
      <c r="PQZ244" s="27"/>
      <c r="PRA244" s="27"/>
      <c r="PRB244" s="27"/>
      <c r="PRC244" s="27"/>
      <c r="PRD244" s="27"/>
      <c r="PRE244" s="27"/>
      <c r="PRF244" s="27"/>
      <c r="PRG244" s="27"/>
      <c r="PRH244" s="27"/>
      <c r="PRI244" s="27"/>
      <c r="PRJ244" s="27"/>
      <c r="PRK244" s="27"/>
      <c r="PRL244" s="27"/>
      <c r="PRM244" s="27"/>
      <c r="PRN244" s="27"/>
      <c r="PRO244" s="27"/>
      <c r="PRP244" s="27"/>
      <c r="PRQ244" s="27"/>
      <c r="PRR244" s="27"/>
      <c r="PRS244" s="27"/>
      <c r="PRT244" s="27"/>
      <c r="PRU244" s="27"/>
      <c r="PRV244" s="27"/>
      <c r="PRW244" s="27"/>
      <c r="PRX244" s="27"/>
      <c r="PRY244" s="27"/>
      <c r="PRZ244" s="27"/>
      <c r="PSA244" s="27"/>
      <c r="PSB244" s="27"/>
      <c r="PSC244" s="27"/>
      <c r="PSD244" s="27"/>
      <c r="PSE244" s="27"/>
      <c r="PSF244" s="27"/>
      <c r="PSG244" s="27"/>
      <c r="PSH244" s="27"/>
      <c r="PSI244" s="27"/>
      <c r="PSJ244" s="27"/>
      <c r="PSK244" s="27"/>
      <c r="PSL244" s="27"/>
      <c r="PSM244" s="27"/>
      <c r="PSN244" s="27"/>
      <c r="PSO244" s="27"/>
      <c r="PSP244" s="27"/>
      <c r="PSQ244" s="27"/>
      <c r="PSR244" s="27"/>
      <c r="PSS244" s="27"/>
      <c r="PST244" s="27"/>
      <c r="PSU244" s="27"/>
      <c r="PSV244" s="27"/>
      <c r="PSW244" s="27"/>
      <c r="PSX244" s="27"/>
      <c r="PSY244" s="27"/>
      <c r="PSZ244" s="27"/>
      <c r="PTA244" s="27"/>
      <c r="PTB244" s="27"/>
      <c r="PTC244" s="27"/>
      <c r="PTD244" s="27"/>
      <c r="PTE244" s="27"/>
      <c r="PTF244" s="27"/>
      <c r="PTG244" s="27"/>
      <c r="PTH244" s="27"/>
      <c r="PTI244" s="27"/>
      <c r="PTJ244" s="27"/>
      <c r="PTK244" s="27"/>
      <c r="PTL244" s="27"/>
      <c r="PTM244" s="27"/>
      <c r="PTN244" s="27"/>
      <c r="PTO244" s="27"/>
      <c r="PTP244" s="27"/>
      <c r="PTQ244" s="27"/>
      <c r="PTR244" s="27"/>
      <c r="PTS244" s="27"/>
      <c r="PTT244" s="27"/>
      <c r="PTU244" s="27"/>
      <c r="PTV244" s="27"/>
      <c r="PTW244" s="27"/>
      <c r="PTX244" s="27"/>
      <c r="PTY244" s="27"/>
      <c r="PTZ244" s="27"/>
      <c r="PUA244" s="27"/>
      <c r="PUB244" s="27"/>
      <c r="PUC244" s="27"/>
      <c r="PUD244" s="27"/>
      <c r="PUE244" s="27"/>
      <c r="PUF244" s="27"/>
      <c r="PUG244" s="27"/>
      <c r="PUH244" s="27"/>
      <c r="PUI244" s="27"/>
      <c r="PUJ244" s="27"/>
      <c r="PUK244" s="27"/>
      <c r="PUL244" s="27"/>
      <c r="PUM244" s="27"/>
      <c r="PUN244" s="27"/>
      <c r="PUO244" s="27"/>
      <c r="PUP244" s="27"/>
      <c r="PUQ244" s="27"/>
      <c r="PUR244" s="27"/>
      <c r="PUS244" s="27"/>
      <c r="PUT244" s="27"/>
      <c r="PUU244" s="27"/>
      <c r="PUV244" s="27"/>
      <c r="PUW244" s="27"/>
      <c r="PUX244" s="27"/>
      <c r="PUY244" s="27"/>
      <c r="PUZ244" s="27"/>
      <c r="PVA244" s="27"/>
      <c r="PVB244" s="27"/>
      <c r="PVC244" s="27"/>
      <c r="PVD244" s="27"/>
      <c r="PVE244" s="27"/>
      <c r="PVF244" s="27"/>
      <c r="PVG244" s="27"/>
      <c r="PVH244" s="27"/>
      <c r="PVI244" s="27"/>
      <c r="PVJ244" s="27"/>
      <c r="PVK244" s="27"/>
      <c r="PVL244" s="27"/>
      <c r="PVM244" s="27"/>
      <c r="PVN244" s="27"/>
      <c r="PVO244" s="27"/>
      <c r="PVP244" s="27"/>
      <c r="PVQ244" s="27"/>
      <c r="PVR244" s="27"/>
      <c r="PVS244" s="27"/>
      <c r="PVT244" s="27"/>
      <c r="PVU244" s="27"/>
      <c r="PVV244" s="27"/>
      <c r="PVW244" s="27"/>
      <c r="PVX244" s="27"/>
      <c r="PVY244" s="27"/>
      <c r="PVZ244" s="27"/>
      <c r="PWA244" s="27"/>
      <c r="PWB244" s="27"/>
      <c r="PWC244" s="27"/>
      <c r="PWD244" s="27"/>
      <c r="PWE244" s="27"/>
      <c r="PWF244" s="27"/>
      <c r="PWG244" s="27"/>
      <c r="PWH244" s="27"/>
      <c r="PWI244" s="27"/>
      <c r="PWJ244" s="27"/>
      <c r="PWK244" s="27"/>
      <c r="PWL244" s="27"/>
      <c r="PWM244" s="27"/>
      <c r="PWN244" s="27"/>
      <c r="PWO244" s="27"/>
      <c r="PWP244" s="27"/>
      <c r="PWQ244" s="27"/>
      <c r="PWR244" s="27"/>
      <c r="PWS244" s="27"/>
      <c r="PWT244" s="27"/>
      <c r="PWU244" s="27"/>
      <c r="PWV244" s="27"/>
      <c r="PWW244" s="27"/>
      <c r="PWX244" s="27"/>
      <c r="PWY244" s="27"/>
      <c r="PWZ244" s="27"/>
      <c r="PXA244" s="27"/>
      <c r="PXB244" s="27"/>
      <c r="PXC244" s="27"/>
      <c r="PXD244" s="27"/>
      <c r="PXE244" s="27"/>
      <c r="PXF244" s="27"/>
      <c r="PXG244" s="27"/>
      <c r="PXH244" s="27"/>
      <c r="PXI244" s="27"/>
      <c r="PXJ244" s="27"/>
      <c r="PXK244" s="27"/>
      <c r="PXL244" s="27"/>
      <c r="PXM244" s="27"/>
      <c r="PXN244" s="27"/>
      <c r="PXO244" s="27"/>
      <c r="PXP244" s="27"/>
      <c r="PXQ244" s="27"/>
      <c r="PXR244" s="27"/>
      <c r="PXS244" s="27"/>
      <c r="PXT244" s="27"/>
      <c r="PXU244" s="27"/>
      <c r="PXV244" s="27"/>
      <c r="PXW244" s="27"/>
      <c r="PXX244" s="27"/>
      <c r="PXY244" s="27"/>
      <c r="PXZ244" s="27"/>
      <c r="PYA244" s="27"/>
      <c r="PYB244" s="27"/>
      <c r="PYC244" s="27"/>
      <c r="PYD244" s="27"/>
      <c r="PYE244" s="27"/>
      <c r="PYF244" s="27"/>
      <c r="PYG244" s="27"/>
      <c r="PYH244" s="27"/>
      <c r="PYI244" s="27"/>
      <c r="PYJ244" s="27"/>
      <c r="PYK244" s="27"/>
      <c r="PYL244" s="27"/>
      <c r="PYM244" s="27"/>
      <c r="PYN244" s="27"/>
      <c r="PYO244" s="27"/>
      <c r="PYP244" s="27"/>
      <c r="PYQ244" s="27"/>
      <c r="PYR244" s="27"/>
      <c r="PYS244" s="27"/>
      <c r="PYT244" s="27"/>
      <c r="PYU244" s="27"/>
      <c r="PYV244" s="27"/>
      <c r="PYW244" s="27"/>
      <c r="PYX244" s="27"/>
      <c r="PYY244" s="27"/>
      <c r="PYZ244" s="27"/>
      <c r="PZA244" s="27"/>
      <c r="PZB244" s="27"/>
      <c r="PZC244" s="27"/>
      <c r="PZD244" s="27"/>
      <c r="PZE244" s="27"/>
      <c r="PZF244" s="27"/>
      <c r="PZG244" s="27"/>
      <c r="PZH244" s="27"/>
      <c r="PZI244" s="27"/>
      <c r="PZJ244" s="27"/>
      <c r="PZK244" s="27"/>
      <c r="PZL244" s="27"/>
      <c r="PZM244" s="27"/>
      <c r="PZN244" s="27"/>
      <c r="PZO244" s="27"/>
      <c r="PZP244" s="27"/>
      <c r="PZQ244" s="27"/>
      <c r="PZR244" s="27"/>
      <c r="PZS244" s="27"/>
      <c r="PZT244" s="27"/>
      <c r="PZU244" s="27"/>
      <c r="PZV244" s="27"/>
      <c r="PZW244" s="27"/>
      <c r="PZX244" s="27"/>
      <c r="PZY244" s="27"/>
      <c r="PZZ244" s="27"/>
      <c r="QAA244" s="27"/>
      <c r="QAB244" s="27"/>
      <c r="QAC244" s="27"/>
      <c r="QAD244" s="27"/>
      <c r="QAE244" s="27"/>
      <c r="QAF244" s="27"/>
      <c r="QAG244" s="27"/>
      <c r="QAH244" s="27"/>
      <c r="QAI244" s="27"/>
      <c r="QAJ244" s="27"/>
      <c r="QAK244" s="27"/>
      <c r="QAL244" s="27"/>
      <c r="QAM244" s="27"/>
      <c r="QAN244" s="27"/>
      <c r="QAO244" s="27"/>
      <c r="QAP244" s="27"/>
      <c r="QAQ244" s="27"/>
      <c r="QAR244" s="27"/>
      <c r="QAS244" s="27"/>
      <c r="QAT244" s="27"/>
      <c r="QAU244" s="27"/>
      <c r="QAV244" s="27"/>
      <c r="QAW244" s="27"/>
      <c r="QAX244" s="27"/>
      <c r="QAY244" s="27"/>
      <c r="QAZ244" s="27"/>
      <c r="QBA244" s="27"/>
      <c r="QBB244" s="27"/>
      <c r="QBC244" s="27"/>
      <c r="QBD244" s="27"/>
      <c r="QBE244" s="27"/>
      <c r="QBF244" s="27"/>
      <c r="QBG244" s="27"/>
      <c r="QBH244" s="27"/>
      <c r="QBI244" s="27"/>
      <c r="QBJ244" s="27"/>
      <c r="QBK244" s="27"/>
      <c r="QBL244" s="27"/>
      <c r="QBM244" s="27"/>
      <c r="QBN244" s="27"/>
      <c r="QBO244" s="27"/>
      <c r="QBP244" s="27"/>
      <c r="QBQ244" s="27"/>
      <c r="QBR244" s="27"/>
      <c r="QBS244" s="27"/>
      <c r="QBT244" s="27"/>
      <c r="QBU244" s="27"/>
      <c r="QBV244" s="27"/>
      <c r="QBW244" s="27"/>
      <c r="QBX244" s="27"/>
      <c r="QBY244" s="27"/>
      <c r="QBZ244" s="27"/>
      <c r="QCA244" s="27"/>
      <c r="QCB244" s="27"/>
      <c r="QCC244" s="27"/>
      <c r="QCD244" s="27"/>
      <c r="QCE244" s="27"/>
      <c r="QCF244" s="27"/>
      <c r="QCG244" s="27"/>
      <c r="QCH244" s="27"/>
      <c r="QCI244" s="27"/>
      <c r="QCJ244" s="27"/>
      <c r="QCK244" s="27"/>
      <c r="QCL244" s="27"/>
      <c r="QCM244" s="27"/>
      <c r="QCN244" s="27"/>
      <c r="QCO244" s="27"/>
      <c r="QCP244" s="27"/>
      <c r="QCQ244" s="27"/>
      <c r="QCR244" s="27"/>
      <c r="QCS244" s="27"/>
      <c r="QCT244" s="27"/>
      <c r="QCU244" s="27"/>
      <c r="QCV244" s="27"/>
      <c r="QCW244" s="27"/>
      <c r="QCX244" s="27"/>
      <c r="QCY244" s="27"/>
      <c r="QCZ244" s="27"/>
      <c r="QDA244" s="27"/>
      <c r="QDB244" s="27"/>
      <c r="QDC244" s="27"/>
      <c r="QDD244" s="27"/>
      <c r="QDE244" s="27"/>
      <c r="QDF244" s="27"/>
      <c r="QDG244" s="27"/>
      <c r="QDH244" s="27"/>
      <c r="QDI244" s="27"/>
      <c r="QDJ244" s="27"/>
      <c r="QDK244" s="27"/>
      <c r="QDL244" s="27"/>
      <c r="QDM244" s="27"/>
      <c r="QDN244" s="27"/>
      <c r="QDO244" s="27"/>
      <c r="QDP244" s="27"/>
      <c r="QDQ244" s="27"/>
      <c r="QDR244" s="27"/>
      <c r="QDS244" s="27"/>
      <c r="QDT244" s="27"/>
      <c r="QDU244" s="27"/>
      <c r="QDV244" s="27"/>
      <c r="QDW244" s="27"/>
      <c r="QDX244" s="27"/>
      <c r="QDY244" s="27"/>
      <c r="QDZ244" s="27"/>
      <c r="QEA244" s="27"/>
      <c r="QEB244" s="27"/>
      <c r="QEC244" s="27"/>
      <c r="QED244" s="27"/>
      <c r="QEE244" s="27"/>
      <c r="QEF244" s="27"/>
      <c r="QEG244" s="27"/>
      <c r="QEH244" s="27"/>
      <c r="QEI244" s="27"/>
      <c r="QEJ244" s="27"/>
      <c r="QEK244" s="27"/>
      <c r="QEL244" s="27"/>
      <c r="QEM244" s="27"/>
      <c r="QEN244" s="27"/>
      <c r="QEO244" s="27"/>
      <c r="QEP244" s="27"/>
      <c r="QEQ244" s="27"/>
      <c r="QER244" s="27"/>
      <c r="QES244" s="27"/>
      <c r="QET244" s="27"/>
      <c r="QEU244" s="27"/>
      <c r="QEV244" s="27"/>
      <c r="QEW244" s="27"/>
      <c r="QEX244" s="27"/>
      <c r="QEY244" s="27"/>
      <c r="QEZ244" s="27"/>
      <c r="QFA244" s="27"/>
      <c r="QFB244" s="27"/>
      <c r="QFC244" s="27"/>
      <c r="QFD244" s="27"/>
      <c r="QFE244" s="27"/>
      <c r="QFF244" s="27"/>
      <c r="QFG244" s="27"/>
      <c r="QFH244" s="27"/>
      <c r="QFI244" s="27"/>
      <c r="QFJ244" s="27"/>
      <c r="QFK244" s="27"/>
      <c r="QFL244" s="27"/>
      <c r="QFM244" s="27"/>
      <c r="QFN244" s="27"/>
      <c r="QFO244" s="27"/>
      <c r="QFP244" s="27"/>
      <c r="QFQ244" s="27"/>
      <c r="QFR244" s="27"/>
      <c r="QFS244" s="27"/>
      <c r="QFT244" s="27"/>
      <c r="QFU244" s="27"/>
      <c r="QFV244" s="27"/>
      <c r="QFW244" s="27"/>
      <c r="QFX244" s="27"/>
      <c r="QFY244" s="27"/>
      <c r="QFZ244" s="27"/>
      <c r="QGA244" s="27"/>
      <c r="QGB244" s="27"/>
      <c r="QGC244" s="27"/>
      <c r="QGD244" s="27"/>
      <c r="QGE244" s="27"/>
      <c r="QGF244" s="27"/>
      <c r="QGG244" s="27"/>
      <c r="QGH244" s="27"/>
      <c r="QGI244" s="27"/>
      <c r="QGJ244" s="27"/>
      <c r="QGK244" s="27"/>
      <c r="QGL244" s="27"/>
      <c r="QGM244" s="27"/>
      <c r="QGN244" s="27"/>
      <c r="QGO244" s="27"/>
      <c r="QGP244" s="27"/>
      <c r="QGQ244" s="27"/>
      <c r="QGR244" s="27"/>
      <c r="QGS244" s="27"/>
      <c r="QGT244" s="27"/>
      <c r="QGU244" s="27"/>
      <c r="QGV244" s="27"/>
      <c r="QGW244" s="27"/>
      <c r="QGX244" s="27"/>
      <c r="QGY244" s="27"/>
      <c r="QGZ244" s="27"/>
      <c r="QHA244" s="27"/>
      <c r="QHB244" s="27"/>
      <c r="QHC244" s="27"/>
      <c r="QHD244" s="27"/>
      <c r="QHE244" s="27"/>
      <c r="QHF244" s="27"/>
      <c r="QHG244" s="27"/>
      <c r="QHH244" s="27"/>
      <c r="QHI244" s="27"/>
      <c r="QHJ244" s="27"/>
      <c r="QHK244" s="27"/>
      <c r="QHL244" s="27"/>
      <c r="QHM244" s="27"/>
      <c r="QHN244" s="27"/>
      <c r="QHO244" s="27"/>
      <c r="QHP244" s="27"/>
      <c r="QHQ244" s="27"/>
      <c r="QHR244" s="27"/>
      <c r="QHS244" s="27"/>
      <c r="QHT244" s="27"/>
      <c r="QHU244" s="27"/>
      <c r="QHV244" s="27"/>
      <c r="QHW244" s="27"/>
      <c r="QHX244" s="27"/>
      <c r="QHY244" s="27"/>
      <c r="QHZ244" s="27"/>
      <c r="QIA244" s="27"/>
      <c r="QIB244" s="27"/>
      <c r="QIC244" s="27"/>
      <c r="QID244" s="27"/>
      <c r="QIE244" s="27"/>
      <c r="QIF244" s="27"/>
      <c r="QIG244" s="27"/>
      <c r="QIH244" s="27"/>
      <c r="QII244" s="27"/>
      <c r="QIJ244" s="27"/>
      <c r="QIK244" s="27"/>
      <c r="QIL244" s="27"/>
      <c r="QIM244" s="27"/>
      <c r="QIN244" s="27"/>
      <c r="QIO244" s="27"/>
      <c r="QIP244" s="27"/>
      <c r="QIQ244" s="27"/>
      <c r="QIR244" s="27"/>
      <c r="QIS244" s="27"/>
      <c r="QIT244" s="27"/>
      <c r="QIU244" s="27"/>
      <c r="QIV244" s="27"/>
      <c r="QIW244" s="27"/>
      <c r="QIX244" s="27"/>
      <c r="QIY244" s="27"/>
      <c r="QIZ244" s="27"/>
      <c r="QJA244" s="27"/>
      <c r="QJB244" s="27"/>
      <c r="QJC244" s="27"/>
      <c r="QJD244" s="27"/>
      <c r="QJE244" s="27"/>
      <c r="QJF244" s="27"/>
      <c r="QJG244" s="27"/>
      <c r="QJH244" s="27"/>
      <c r="QJI244" s="27"/>
      <c r="QJJ244" s="27"/>
      <c r="QJK244" s="27"/>
      <c r="QJL244" s="27"/>
      <c r="QJM244" s="27"/>
      <c r="QJN244" s="27"/>
      <c r="QJO244" s="27"/>
      <c r="QJP244" s="27"/>
      <c r="QJQ244" s="27"/>
      <c r="QJR244" s="27"/>
      <c r="QJS244" s="27"/>
      <c r="QJT244" s="27"/>
      <c r="QJU244" s="27"/>
      <c r="QJV244" s="27"/>
      <c r="QJW244" s="27"/>
      <c r="QJX244" s="27"/>
      <c r="QJY244" s="27"/>
      <c r="QJZ244" s="27"/>
      <c r="QKA244" s="27"/>
      <c r="QKB244" s="27"/>
      <c r="QKC244" s="27"/>
      <c r="QKD244" s="27"/>
      <c r="QKE244" s="27"/>
      <c r="QKF244" s="27"/>
      <c r="QKG244" s="27"/>
      <c r="QKH244" s="27"/>
      <c r="QKI244" s="27"/>
      <c r="QKJ244" s="27"/>
      <c r="QKK244" s="27"/>
      <c r="QKL244" s="27"/>
      <c r="QKM244" s="27"/>
      <c r="QKN244" s="27"/>
      <c r="QKO244" s="27"/>
      <c r="QKP244" s="27"/>
      <c r="QKQ244" s="27"/>
      <c r="QKR244" s="27"/>
      <c r="QKS244" s="27"/>
      <c r="QKT244" s="27"/>
      <c r="QKU244" s="27"/>
      <c r="QKV244" s="27"/>
      <c r="QKW244" s="27"/>
      <c r="QKX244" s="27"/>
      <c r="QKY244" s="27"/>
      <c r="QKZ244" s="27"/>
      <c r="QLA244" s="27"/>
      <c r="QLB244" s="27"/>
      <c r="QLC244" s="27"/>
      <c r="QLD244" s="27"/>
      <c r="QLE244" s="27"/>
      <c r="QLF244" s="27"/>
      <c r="QLG244" s="27"/>
      <c r="QLH244" s="27"/>
      <c r="QLI244" s="27"/>
      <c r="QLJ244" s="27"/>
      <c r="QLK244" s="27"/>
      <c r="QLL244" s="27"/>
      <c r="QLM244" s="27"/>
      <c r="QLN244" s="27"/>
      <c r="QLO244" s="27"/>
      <c r="QLP244" s="27"/>
      <c r="QLQ244" s="27"/>
      <c r="QLR244" s="27"/>
      <c r="QLS244" s="27"/>
      <c r="QLT244" s="27"/>
      <c r="QLU244" s="27"/>
      <c r="QLV244" s="27"/>
      <c r="QLW244" s="27"/>
      <c r="QLX244" s="27"/>
      <c r="QLY244" s="27"/>
      <c r="QLZ244" s="27"/>
      <c r="QMA244" s="27"/>
      <c r="QMB244" s="27"/>
      <c r="QMC244" s="27"/>
      <c r="QMD244" s="27"/>
      <c r="QME244" s="27"/>
      <c r="QMF244" s="27"/>
      <c r="QMG244" s="27"/>
      <c r="QMH244" s="27"/>
      <c r="QMI244" s="27"/>
      <c r="QMJ244" s="27"/>
      <c r="QMK244" s="27"/>
      <c r="QML244" s="27"/>
      <c r="QMM244" s="27"/>
      <c r="QMN244" s="27"/>
      <c r="QMO244" s="27"/>
      <c r="QMP244" s="27"/>
      <c r="QMQ244" s="27"/>
      <c r="QMR244" s="27"/>
      <c r="QMS244" s="27"/>
      <c r="QMT244" s="27"/>
      <c r="QMU244" s="27"/>
      <c r="QMV244" s="27"/>
      <c r="QMW244" s="27"/>
      <c r="QMX244" s="27"/>
      <c r="QMY244" s="27"/>
      <c r="QMZ244" s="27"/>
      <c r="QNA244" s="27"/>
      <c r="QNB244" s="27"/>
      <c r="QNC244" s="27"/>
      <c r="QND244" s="27"/>
      <c r="QNE244" s="27"/>
      <c r="QNF244" s="27"/>
      <c r="QNG244" s="27"/>
      <c r="QNH244" s="27"/>
      <c r="QNI244" s="27"/>
      <c r="QNJ244" s="27"/>
      <c r="QNK244" s="27"/>
      <c r="QNL244" s="27"/>
      <c r="QNM244" s="27"/>
      <c r="QNN244" s="27"/>
      <c r="QNO244" s="27"/>
      <c r="QNP244" s="27"/>
      <c r="QNQ244" s="27"/>
      <c r="QNR244" s="27"/>
      <c r="QNS244" s="27"/>
      <c r="QNT244" s="27"/>
      <c r="QNU244" s="27"/>
      <c r="QNV244" s="27"/>
      <c r="QNW244" s="27"/>
      <c r="QNX244" s="27"/>
      <c r="QNY244" s="27"/>
      <c r="QNZ244" s="27"/>
      <c r="QOA244" s="27"/>
      <c r="QOB244" s="27"/>
      <c r="QOC244" s="27"/>
      <c r="QOD244" s="27"/>
      <c r="QOE244" s="27"/>
      <c r="QOF244" s="27"/>
      <c r="QOG244" s="27"/>
      <c r="QOH244" s="27"/>
      <c r="QOI244" s="27"/>
      <c r="QOJ244" s="27"/>
      <c r="QOK244" s="27"/>
      <c r="QOL244" s="27"/>
      <c r="QOM244" s="27"/>
      <c r="QON244" s="27"/>
      <c r="QOO244" s="27"/>
      <c r="QOP244" s="27"/>
      <c r="QOQ244" s="27"/>
      <c r="QOR244" s="27"/>
      <c r="QOS244" s="27"/>
      <c r="QOT244" s="27"/>
      <c r="QOU244" s="27"/>
      <c r="QOV244" s="27"/>
      <c r="QOW244" s="27"/>
      <c r="QOX244" s="27"/>
      <c r="QOY244" s="27"/>
      <c r="QOZ244" s="27"/>
      <c r="QPA244" s="27"/>
      <c r="QPB244" s="27"/>
      <c r="QPC244" s="27"/>
      <c r="QPD244" s="27"/>
      <c r="QPE244" s="27"/>
      <c r="QPF244" s="27"/>
      <c r="QPG244" s="27"/>
      <c r="QPH244" s="27"/>
      <c r="QPI244" s="27"/>
      <c r="QPJ244" s="27"/>
      <c r="QPK244" s="27"/>
      <c r="QPL244" s="27"/>
      <c r="QPM244" s="27"/>
      <c r="QPN244" s="27"/>
      <c r="QPO244" s="27"/>
      <c r="QPP244" s="27"/>
      <c r="QPQ244" s="27"/>
      <c r="QPR244" s="27"/>
      <c r="QPS244" s="27"/>
      <c r="QPT244" s="27"/>
      <c r="QPU244" s="27"/>
      <c r="QPV244" s="27"/>
      <c r="QPW244" s="27"/>
      <c r="QPX244" s="27"/>
      <c r="QPY244" s="27"/>
      <c r="QPZ244" s="27"/>
      <c r="QQA244" s="27"/>
      <c r="QQB244" s="27"/>
      <c r="QQC244" s="27"/>
      <c r="QQD244" s="27"/>
      <c r="QQE244" s="27"/>
      <c r="QQF244" s="27"/>
      <c r="QQG244" s="27"/>
      <c r="QQH244" s="27"/>
      <c r="QQI244" s="27"/>
      <c r="QQJ244" s="27"/>
      <c r="QQK244" s="27"/>
      <c r="QQL244" s="27"/>
      <c r="QQM244" s="27"/>
      <c r="QQN244" s="27"/>
      <c r="QQO244" s="27"/>
      <c r="QQP244" s="27"/>
      <c r="QQQ244" s="27"/>
      <c r="QQR244" s="27"/>
      <c r="QQS244" s="27"/>
      <c r="QQT244" s="27"/>
      <c r="QQU244" s="27"/>
      <c r="QQV244" s="27"/>
      <c r="QQW244" s="27"/>
      <c r="QQX244" s="27"/>
      <c r="QQY244" s="27"/>
      <c r="QQZ244" s="27"/>
      <c r="QRA244" s="27"/>
      <c r="QRB244" s="27"/>
      <c r="QRC244" s="27"/>
      <c r="QRD244" s="27"/>
      <c r="QRE244" s="27"/>
      <c r="QRF244" s="27"/>
      <c r="QRG244" s="27"/>
      <c r="QRH244" s="27"/>
      <c r="QRI244" s="27"/>
      <c r="QRJ244" s="27"/>
      <c r="QRK244" s="27"/>
      <c r="QRL244" s="27"/>
      <c r="QRM244" s="27"/>
      <c r="QRN244" s="27"/>
      <c r="QRO244" s="27"/>
      <c r="QRP244" s="27"/>
      <c r="QRQ244" s="27"/>
      <c r="QRR244" s="27"/>
      <c r="QRS244" s="27"/>
      <c r="QRT244" s="27"/>
      <c r="QRU244" s="27"/>
      <c r="QRV244" s="27"/>
      <c r="QRW244" s="27"/>
      <c r="QRX244" s="27"/>
      <c r="QRY244" s="27"/>
      <c r="QRZ244" s="27"/>
      <c r="QSA244" s="27"/>
      <c r="QSB244" s="27"/>
      <c r="QSC244" s="27"/>
      <c r="QSD244" s="27"/>
      <c r="QSE244" s="27"/>
      <c r="QSF244" s="27"/>
      <c r="QSG244" s="27"/>
      <c r="QSH244" s="27"/>
      <c r="QSI244" s="27"/>
      <c r="QSJ244" s="27"/>
      <c r="QSK244" s="27"/>
      <c r="QSL244" s="27"/>
      <c r="QSM244" s="27"/>
      <c r="QSN244" s="27"/>
      <c r="QSO244" s="27"/>
      <c r="QSP244" s="27"/>
      <c r="QSQ244" s="27"/>
      <c r="QSR244" s="27"/>
      <c r="QSS244" s="27"/>
      <c r="QST244" s="27"/>
      <c r="QSU244" s="27"/>
      <c r="QSV244" s="27"/>
      <c r="QSW244" s="27"/>
      <c r="QSX244" s="27"/>
      <c r="QSY244" s="27"/>
      <c r="QSZ244" s="27"/>
      <c r="QTA244" s="27"/>
      <c r="QTB244" s="27"/>
      <c r="QTC244" s="27"/>
      <c r="QTD244" s="27"/>
      <c r="QTE244" s="27"/>
      <c r="QTF244" s="27"/>
      <c r="QTG244" s="27"/>
      <c r="QTH244" s="27"/>
      <c r="QTI244" s="27"/>
      <c r="QTJ244" s="27"/>
      <c r="QTK244" s="27"/>
      <c r="QTL244" s="27"/>
      <c r="QTM244" s="27"/>
      <c r="QTN244" s="27"/>
      <c r="QTO244" s="27"/>
      <c r="QTP244" s="27"/>
      <c r="QTQ244" s="27"/>
      <c r="QTR244" s="27"/>
      <c r="QTS244" s="27"/>
      <c r="QTT244" s="27"/>
      <c r="QTU244" s="27"/>
      <c r="QTV244" s="27"/>
      <c r="QTW244" s="27"/>
      <c r="QTX244" s="27"/>
      <c r="QTY244" s="27"/>
      <c r="QTZ244" s="27"/>
      <c r="QUA244" s="27"/>
      <c r="QUB244" s="27"/>
      <c r="QUC244" s="27"/>
      <c r="QUD244" s="27"/>
      <c r="QUE244" s="27"/>
      <c r="QUF244" s="27"/>
      <c r="QUG244" s="27"/>
      <c r="QUH244" s="27"/>
      <c r="QUI244" s="27"/>
      <c r="QUJ244" s="27"/>
      <c r="QUK244" s="27"/>
      <c r="QUL244" s="27"/>
      <c r="QUM244" s="27"/>
      <c r="QUN244" s="27"/>
      <c r="QUO244" s="27"/>
      <c r="QUP244" s="27"/>
      <c r="QUQ244" s="27"/>
      <c r="QUR244" s="27"/>
      <c r="QUS244" s="27"/>
      <c r="QUT244" s="27"/>
      <c r="QUU244" s="27"/>
      <c r="QUV244" s="27"/>
      <c r="QUW244" s="27"/>
      <c r="QUX244" s="27"/>
      <c r="QUY244" s="27"/>
      <c r="QUZ244" s="27"/>
      <c r="QVA244" s="27"/>
      <c r="QVB244" s="27"/>
      <c r="QVC244" s="27"/>
      <c r="QVD244" s="27"/>
      <c r="QVE244" s="27"/>
      <c r="QVF244" s="27"/>
      <c r="QVG244" s="27"/>
      <c r="QVH244" s="27"/>
      <c r="QVI244" s="27"/>
      <c r="QVJ244" s="27"/>
      <c r="QVK244" s="27"/>
      <c r="QVL244" s="27"/>
      <c r="QVM244" s="27"/>
      <c r="QVN244" s="27"/>
      <c r="QVO244" s="27"/>
      <c r="QVP244" s="27"/>
      <c r="QVQ244" s="27"/>
      <c r="QVR244" s="27"/>
      <c r="QVS244" s="27"/>
      <c r="QVT244" s="27"/>
      <c r="QVU244" s="27"/>
      <c r="QVV244" s="27"/>
      <c r="QVW244" s="27"/>
      <c r="QVX244" s="27"/>
      <c r="QVY244" s="27"/>
      <c r="QVZ244" s="27"/>
      <c r="QWA244" s="27"/>
      <c r="QWB244" s="27"/>
      <c r="QWC244" s="27"/>
      <c r="QWD244" s="27"/>
      <c r="QWE244" s="27"/>
      <c r="QWF244" s="27"/>
      <c r="QWG244" s="27"/>
      <c r="QWH244" s="27"/>
      <c r="QWI244" s="27"/>
      <c r="QWJ244" s="27"/>
      <c r="QWK244" s="27"/>
      <c r="QWL244" s="27"/>
      <c r="QWM244" s="27"/>
      <c r="QWN244" s="27"/>
      <c r="QWO244" s="27"/>
      <c r="QWP244" s="27"/>
      <c r="QWQ244" s="27"/>
      <c r="QWR244" s="27"/>
      <c r="QWS244" s="27"/>
      <c r="QWT244" s="27"/>
      <c r="QWU244" s="27"/>
      <c r="QWV244" s="27"/>
      <c r="QWW244" s="27"/>
      <c r="QWX244" s="27"/>
      <c r="QWY244" s="27"/>
      <c r="QWZ244" s="27"/>
      <c r="QXA244" s="27"/>
      <c r="QXB244" s="27"/>
      <c r="QXC244" s="27"/>
      <c r="QXD244" s="27"/>
      <c r="QXE244" s="27"/>
      <c r="QXF244" s="27"/>
      <c r="QXG244" s="27"/>
      <c r="QXH244" s="27"/>
      <c r="QXI244" s="27"/>
      <c r="QXJ244" s="27"/>
      <c r="QXK244" s="27"/>
      <c r="QXL244" s="27"/>
      <c r="QXM244" s="27"/>
      <c r="QXN244" s="27"/>
      <c r="QXO244" s="27"/>
      <c r="QXP244" s="27"/>
      <c r="QXQ244" s="27"/>
      <c r="QXR244" s="27"/>
      <c r="QXS244" s="27"/>
      <c r="QXT244" s="27"/>
      <c r="QXU244" s="27"/>
      <c r="QXV244" s="27"/>
      <c r="QXW244" s="27"/>
      <c r="QXX244" s="27"/>
      <c r="QXY244" s="27"/>
      <c r="QXZ244" s="27"/>
      <c r="QYA244" s="27"/>
      <c r="QYB244" s="27"/>
      <c r="QYC244" s="27"/>
      <c r="QYD244" s="27"/>
      <c r="QYE244" s="27"/>
      <c r="QYF244" s="27"/>
      <c r="QYG244" s="27"/>
      <c r="QYH244" s="27"/>
      <c r="QYI244" s="27"/>
      <c r="QYJ244" s="27"/>
      <c r="QYK244" s="27"/>
      <c r="QYL244" s="27"/>
      <c r="QYM244" s="27"/>
      <c r="QYN244" s="27"/>
      <c r="QYO244" s="27"/>
      <c r="QYP244" s="27"/>
      <c r="QYQ244" s="27"/>
      <c r="QYR244" s="27"/>
      <c r="QYS244" s="27"/>
      <c r="QYT244" s="27"/>
      <c r="QYU244" s="27"/>
      <c r="QYV244" s="27"/>
      <c r="QYW244" s="27"/>
      <c r="QYX244" s="27"/>
      <c r="QYY244" s="27"/>
      <c r="QYZ244" s="27"/>
      <c r="QZA244" s="27"/>
      <c r="QZB244" s="27"/>
      <c r="QZC244" s="27"/>
      <c r="QZD244" s="27"/>
      <c r="QZE244" s="27"/>
      <c r="QZF244" s="27"/>
      <c r="QZG244" s="27"/>
      <c r="QZH244" s="27"/>
      <c r="QZI244" s="27"/>
      <c r="QZJ244" s="27"/>
      <c r="QZK244" s="27"/>
      <c r="QZL244" s="27"/>
      <c r="QZM244" s="27"/>
      <c r="QZN244" s="27"/>
      <c r="QZO244" s="27"/>
      <c r="QZP244" s="27"/>
      <c r="QZQ244" s="27"/>
      <c r="QZR244" s="27"/>
      <c r="QZS244" s="27"/>
      <c r="QZT244" s="27"/>
      <c r="QZU244" s="27"/>
      <c r="QZV244" s="27"/>
      <c r="QZW244" s="27"/>
      <c r="QZX244" s="27"/>
      <c r="QZY244" s="27"/>
      <c r="QZZ244" s="27"/>
      <c r="RAA244" s="27"/>
      <c r="RAB244" s="27"/>
      <c r="RAC244" s="27"/>
      <c r="RAD244" s="27"/>
      <c r="RAE244" s="27"/>
      <c r="RAF244" s="27"/>
      <c r="RAG244" s="27"/>
      <c r="RAH244" s="27"/>
      <c r="RAI244" s="27"/>
      <c r="RAJ244" s="27"/>
      <c r="RAK244" s="27"/>
      <c r="RAL244" s="27"/>
      <c r="RAM244" s="27"/>
      <c r="RAN244" s="27"/>
      <c r="RAO244" s="27"/>
      <c r="RAP244" s="27"/>
      <c r="RAQ244" s="27"/>
      <c r="RAR244" s="27"/>
      <c r="RAS244" s="27"/>
      <c r="RAT244" s="27"/>
      <c r="RAU244" s="27"/>
      <c r="RAV244" s="27"/>
      <c r="RAW244" s="27"/>
      <c r="RAX244" s="27"/>
      <c r="RAY244" s="27"/>
      <c r="RAZ244" s="27"/>
      <c r="RBA244" s="27"/>
      <c r="RBB244" s="27"/>
      <c r="RBC244" s="27"/>
      <c r="RBD244" s="27"/>
      <c r="RBE244" s="27"/>
      <c r="RBF244" s="27"/>
      <c r="RBG244" s="27"/>
      <c r="RBH244" s="27"/>
      <c r="RBI244" s="27"/>
      <c r="RBJ244" s="27"/>
      <c r="RBK244" s="27"/>
      <c r="RBL244" s="27"/>
      <c r="RBM244" s="27"/>
      <c r="RBN244" s="27"/>
      <c r="RBO244" s="27"/>
      <c r="RBP244" s="27"/>
      <c r="RBQ244" s="27"/>
      <c r="RBR244" s="27"/>
      <c r="RBS244" s="27"/>
      <c r="RBT244" s="27"/>
      <c r="RBU244" s="27"/>
      <c r="RBV244" s="27"/>
      <c r="RBW244" s="27"/>
      <c r="RBX244" s="27"/>
      <c r="RBY244" s="27"/>
      <c r="RBZ244" s="27"/>
      <c r="RCA244" s="27"/>
      <c r="RCB244" s="27"/>
      <c r="RCC244" s="27"/>
      <c r="RCD244" s="27"/>
      <c r="RCE244" s="27"/>
      <c r="RCF244" s="27"/>
      <c r="RCG244" s="27"/>
      <c r="RCH244" s="27"/>
      <c r="RCI244" s="27"/>
      <c r="RCJ244" s="27"/>
      <c r="RCK244" s="27"/>
      <c r="RCL244" s="27"/>
      <c r="RCM244" s="27"/>
      <c r="RCN244" s="27"/>
      <c r="RCO244" s="27"/>
      <c r="RCP244" s="27"/>
      <c r="RCQ244" s="27"/>
      <c r="RCR244" s="27"/>
      <c r="RCS244" s="27"/>
      <c r="RCT244" s="27"/>
      <c r="RCU244" s="27"/>
      <c r="RCV244" s="27"/>
      <c r="RCW244" s="27"/>
      <c r="RCX244" s="27"/>
      <c r="RCY244" s="27"/>
      <c r="RCZ244" s="27"/>
      <c r="RDA244" s="27"/>
      <c r="RDB244" s="27"/>
      <c r="RDC244" s="27"/>
      <c r="RDD244" s="27"/>
      <c r="RDE244" s="27"/>
      <c r="RDF244" s="27"/>
      <c r="RDG244" s="27"/>
      <c r="RDH244" s="27"/>
      <c r="RDI244" s="27"/>
      <c r="RDJ244" s="27"/>
      <c r="RDK244" s="27"/>
      <c r="RDL244" s="27"/>
      <c r="RDM244" s="27"/>
      <c r="RDN244" s="27"/>
      <c r="RDO244" s="27"/>
      <c r="RDP244" s="27"/>
      <c r="RDQ244" s="27"/>
      <c r="RDR244" s="27"/>
      <c r="RDS244" s="27"/>
      <c r="RDT244" s="27"/>
      <c r="RDU244" s="27"/>
      <c r="RDV244" s="27"/>
      <c r="RDW244" s="27"/>
      <c r="RDX244" s="27"/>
      <c r="RDY244" s="27"/>
      <c r="RDZ244" s="27"/>
      <c r="REA244" s="27"/>
      <c r="REB244" s="27"/>
      <c r="REC244" s="27"/>
      <c r="RED244" s="27"/>
      <c r="REE244" s="27"/>
      <c r="REF244" s="27"/>
      <c r="REG244" s="27"/>
      <c r="REH244" s="27"/>
      <c r="REI244" s="27"/>
      <c r="REJ244" s="27"/>
      <c r="REK244" s="27"/>
      <c r="REL244" s="27"/>
      <c r="REM244" s="27"/>
      <c r="REN244" s="27"/>
      <c r="REO244" s="27"/>
      <c r="REP244" s="27"/>
      <c r="REQ244" s="27"/>
      <c r="RER244" s="27"/>
      <c r="RES244" s="27"/>
      <c r="RET244" s="27"/>
      <c r="REU244" s="27"/>
      <c r="REV244" s="27"/>
      <c r="REW244" s="27"/>
      <c r="REX244" s="27"/>
      <c r="REY244" s="27"/>
      <c r="REZ244" s="27"/>
      <c r="RFA244" s="27"/>
      <c r="RFB244" s="27"/>
      <c r="RFC244" s="27"/>
      <c r="RFD244" s="27"/>
      <c r="RFE244" s="27"/>
      <c r="RFF244" s="27"/>
      <c r="RFG244" s="27"/>
      <c r="RFH244" s="27"/>
      <c r="RFI244" s="27"/>
      <c r="RFJ244" s="27"/>
      <c r="RFK244" s="27"/>
      <c r="RFL244" s="27"/>
      <c r="RFM244" s="27"/>
      <c r="RFN244" s="27"/>
      <c r="RFO244" s="27"/>
      <c r="RFP244" s="27"/>
      <c r="RFQ244" s="27"/>
      <c r="RFR244" s="27"/>
      <c r="RFS244" s="27"/>
      <c r="RFT244" s="27"/>
      <c r="RFU244" s="27"/>
      <c r="RFV244" s="27"/>
      <c r="RFW244" s="27"/>
      <c r="RFX244" s="27"/>
      <c r="RFY244" s="27"/>
      <c r="RFZ244" s="27"/>
      <c r="RGA244" s="27"/>
      <c r="RGB244" s="27"/>
      <c r="RGC244" s="27"/>
      <c r="RGD244" s="27"/>
      <c r="RGE244" s="27"/>
      <c r="RGF244" s="27"/>
      <c r="RGG244" s="27"/>
      <c r="RGH244" s="27"/>
      <c r="RGI244" s="27"/>
      <c r="RGJ244" s="27"/>
      <c r="RGK244" s="27"/>
      <c r="RGL244" s="27"/>
      <c r="RGM244" s="27"/>
      <c r="RGN244" s="27"/>
      <c r="RGO244" s="27"/>
      <c r="RGP244" s="27"/>
      <c r="RGQ244" s="27"/>
      <c r="RGR244" s="27"/>
      <c r="RGS244" s="27"/>
      <c r="RGT244" s="27"/>
      <c r="RGU244" s="27"/>
      <c r="RGV244" s="27"/>
      <c r="RGW244" s="27"/>
      <c r="RGX244" s="27"/>
      <c r="RGY244" s="27"/>
      <c r="RGZ244" s="27"/>
      <c r="RHA244" s="27"/>
      <c r="RHB244" s="27"/>
      <c r="RHC244" s="27"/>
      <c r="RHD244" s="27"/>
      <c r="RHE244" s="27"/>
      <c r="RHF244" s="27"/>
      <c r="RHG244" s="27"/>
      <c r="RHH244" s="27"/>
      <c r="RHI244" s="27"/>
      <c r="RHJ244" s="27"/>
      <c r="RHK244" s="27"/>
      <c r="RHL244" s="27"/>
      <c r="RHM244" s="27"/>
      <c r="RHN244" s="27"/>
      <c r="RHO244" s="27"/>
      <c r="RHP244" s="27"/>
      <c r="RHQ244" s="27"/>
      <c r="RHR244" s="27"/>
      <c r="RHS244" s="27"/>
      <c r="RHT244" s="27"/>
      <c r="RHU244" s="27"/>
      <c r="RHV244" s="27"/>
      <c r="RHW244" s="27"/>
      <c r="RHX244" s="27"/>
      <c r="RHY244" s="27"/>
      <c r="RHZ244" s="27"/>
      <c r="RIA244" s="27"/>
      <c r="RIB244" s="27"/>
      <c r="RIC244" s="27"/>
      <c r="RID244" s="27"/>
      <c r="RIE244" s="27"/>
      <c r="RIF244" s="27"/>
      <c r="RIG244" s="27"/>
      <c r="RIH244" s="27"/>
      <c r="RII244" s="27"/>
      <c r="RIJ244" s="27"/>
      <c r="RIK244" s="27"/>
      <c r="RIL244" s="27"/>
      <c r="RIM244" s="27"/>
      <c r="RIN244" s="27"/>
      <c r="RIO244" s="27"/>
      <c r="RIP244" s="27"/>
      <c r="RIQ244" s="27"/>
      <c r="RIR244" s="27"/>
      <c r="RIS244" s="27"/>
      <c r="RIT244" s="27"/>
      <c r="RIU244" s="27"/>
      <c r="RIV244" s="27"/>
      <c r="RIW244" s="27"/>
      <c r="RIX244" s="27"/>
      <c r="RIY244" s="27"/>
      <c r="RIZ244" s="27"/>
      <c r="RJA244" s="27"/>
      <c r="RJB244" s="27"/>
      <c r="RJC244" s="27"/>
      <c r="RJD244" s="27"/>
      <c r="RJE244" s="27"/>
      <c r="RJF244" s="27"/>
      <c r="RJG244" s="27"/>
      <c r="RJH244" s="27"/>
      <c r="RJI244" s="27"/>
      <c r="RJJ244" s="27"/>
      <c r="RJK244" s="27"/>
      <c r="RJL244" s="27"/>
      <c r="RJM244" s="27"/>
      <c r="RJN244" s="27"/>
      <c r="RJO244" s="27"/>
      <c r="RJP244" s="27"/>
      <c r="RJQ244" s="27"/>
      <c r="RJR244" s="27"/>
      <c r="RJS244" s="27"/>
      <c r="RJT244" s="27"/>
      <c r="RJU244" s="27"/>
      <c r="RJV244" s="27"/>
      <c r="RJW244" s="27"/>
      <c r="RJX244" s="27"/>
      <c r="RJY244" s="27"/>
      <c r="RJZ244" s="27"/>
      <c r="RKA244" s="27"/>
      <c r="RKB244" s="27"/>
      <c r="RKC244" s="27"/>
      <c r="RKD244" s="27"/>
      <c r="RKE244" s="27"/>
      <c r="RKF244" s="27"/>
      <c r="RKG244" s="27"/>
      <c r="RKH244" s="27"/>
      <c r="RKI244" s="27"/>
      <c r="RKJ244" s="27"/>
      <c r="RKK244" s="27"/>
      <c r="RKL244" s="27"/>
      <c r="RKM244" s="27"/>
      <c r="RKN244" s="27"/>
      <c r="RKO244" s="27"/>
      <c r="RKP244" s="27"/>
      <c r="RKQ244" s="27"/>
      <c r="RKR244" s="27"/>
      <c r="RKS244" s="27"/>
      <c r="RKT244" s="27"/>
      <c r="RKU244" s="27"/>
      <c r="RKV244" s="27"/>
      <c r="RKW244" s="27"/>
      <c r="RKX244" s="27"/>
      <c r="RKY244" s="27"/>
      <c r="RKZ244" s="27"/>
      <c r="RLA244" s="27"/>
      <c r="RLB244" s="27"/>
      <c r="RLC244" s="27"/>
      <c r="RLD244" s="27"/>
      <c r="RLE244" s="27"/>
      <c r="RLF244" s="27"/>
      <c r="RLG244" s="27"/>
      <c r="RLH244" s="27"/>
      <c r="RLI244" s="27"/>
      <c r="RLJ244" s="27"/>
      <c r="RLK244" s="27"/>
      <c r="RLL244" s="27"/>
      <c r="RLM244" s="27"/>
      <c r="RLN244" s="27"/>
      <c r="RLO244" s="27"/>
      <c r="RLP244" s="27"/>
      <c r="RLQ244" s="27"/>
      <c r="RLR244" s="27"/>
      <c r="RLS244" s="27"/>
      <c r="RLT244" s="27"/>
      <c r="RLU244" s="27"/>
      <c r="RLV244" s="27"/>
      <c r="RLW244" s="27"/>
      <c r="RLX244" s="27"/>
      <c r="RLY244" s="27"/>
      <c r="RLZ244" s="27"/>
      <c r="RMA244" s="27"/>
      <c r="RMB244" s="27"/>
      <c r="RMC244" s="27"/>
      <c r="RMD244" s="27"/>
      <c r="RME244" s="27"/>
      <c r="RMF244" s="27"/>
      <c r="RMG244" s="27"/>
      <c r="RMH244" s="27"/>
      <c r="RMI244" s="27"/>
      <c r="RMJ244" s="27"/>
      <c r="RMK244" s="27"/>
      <c r="RML244" s="27"/>
      <c r="RMM244" s="27"/>
      <c r="RMN244" s="27"/>
      <c r="RMO244" s="27"/>
      <c r="RMP244" s="27"/>
      <c r="RMQ244" s="27"/>
      <c r="RMR244" s="27"/>
      <c r="RMS244" s="27"/>
      <c r="RMT244" s="27"/>
      <c r="RMU244" s="27"/>
      <c r="RMV244" s="27"/>
      <c r="RMW244" s="27"/>
      <c r="RMX244" s="27"/>
      <c r="RMY244" s="27"/>
      <c r="RMZ244" s="27"/>
      <c r="RNA244" s="27"/>
      <c r="RNB244" s="27"/>
      <c r="RNC244" s="27"/>
      <c r="RND244" s="27"/>
      <c r="RNE244" s="27"/>
      <c r="RNF244" s="27"/>
      <c r="RNG244" s="27"/>
      <c r="RNH244" s="27"/>
      <c r="RNI244" s="27"/>
      <c r="RNJ244" s="27"/>
      <c r="RNK244" s="27"/>
      <c r="RNL244" s="27"/>
      <c r="RNM244" s="27"/>
      <c r="RNN244" s="27"/>
      <c r="RNO244" s="27"/>
      <c r="RNP244" s="27"/>
      <c r="RNQ244" s="27"/>
      <c r="RNR244" s="27"/>
      <c r="RNS244" s="27"/>
      <c r="RNT244" s="27"/>
      <c r="RNU244" s="27"/>
      <c r="RNV244" s="27"/>
      <c r="RNW244" s="27"/>
      <c r="RNX244" s="27"/>
      <c r="RNY244" s="27"/>
      <c r="RNZ244" s="27"/>
      <c r="ROA244" s="27"/>
      <c r="ROB244" s="27"/>
      <c r="ROC244" s="27"/>
      <c r="ROD244" s="27"/>
      <c r="ROE244" s="27"/>
      <c r="ROF244" s="27"/>
      <c r="ROG244" s="27"/>
      <c r="ROH244" s="27"/>
      <c r="ROI244" s="27"/>
      <c r="ROJ244" s="27"/>
      <c r="ROK244" s="27"/>
      <c r="ROL244" s="27"/>
      <c r="ROM244" s="27"/>
      <c r="RON244" s="27"/>
      <c r="ROO244" s="27"/>
      <c r="ROP244" s="27"/>
      <c r="ROQ244" s="27"/>
      <c r="ROR244" s="27"/>
      <c r="ROS244" s="27"/>
      <c r="ROT244" s="27"/>
      <c r="ROU244" s="27"/>
      <c r="ROV244" s="27"/>
      <c r="ROW244" s="27"/>
      <c r="ROX244" s="27"/>
      <c r="ROY244" s="27"/>
      <c r="ROZ244" s="27"/>
      <c r="RPA244" s="27"/>
      <c r="RPB244" s="27"/>
      <c r="RPC244" s="27"/>
      <c r="RPD244" s="27"/>
      <c r="RPE244" s="27"/>
      <c r="RPF244" s="27"/>
      <c r="RPG244" s="27"/>
      <c r="RPH244" s="27"/>
      <c r="RPI244" s="27"/>
      <c r="RPJ244" s="27"/>
      <c r="RPK244" s="27"/>
      <c r="RPL244" s="27"/>
      <c r="RPM244" s="27"/>
      <c r="RPN244" s="27"/>
      <c r="RPO244" s="27"/>
      <c r="RPP244" s="27"/>
      <c r="RPQ244" s="27"/>
      <c r="RPR244" s="27"/>
      <c r="RPS244" s="27"/>
      <c r="RPT244" s="27"/>
      <c r="RPU244" s="27"/>
      <c r="RPV244" s="27"/>
      <c r="RPW244" s="27"/>
      <c r="RPX244" s="27"/>
      <c r="RPY244" s="27"/>
      <c r="RPZ244" s="27"/>
      <c r="RQA244" s="27"/>
      <c r="RQB244" s="27"/>
      <c r="RQC244" s="27"/>
      <c r="RQD244" s="27"/>
      <c r="RQE244" s="27"/>
      <c r="RQF244" s="27"/>
      <c r="RQG244" s="27"/>
      <c r="RQH244" s="27"/>
      <c r="RQI244" s="27"/>
      <c r="RQJ244" s="27"/>
      <c r="RQK244" s="27"/>
      <c r="RQL244" s="27"/>
      <c r="RQM244" s="27"/>
      <c r="RQN244" s="27"/>
      <c r="RQO244" s="27"/>
      <c r="RQP244" s="27"/>
      <c r="RQQ244" s="27"/>
      <c r="RQR244" s="27"/>
      <c r="RQS244" s="27"/>
      <c r="RQT244" s="27"/>
      <c r="RQU244" s="27"/>
      <c r="RQV244" s="27"/>
      <c r="RQW244" s="27"/>
      <c r="RQX244" s="27"/>
      <c r="RQY244" s="27"/>
      <c r="RQZ244" s="27"/>
      <c r="RRA244" s="27"/>
      <c r="RRB244" s="27"/>
      <c r="RRC244" s="27"/>
      <c r="RRD244" s="27"/>
      <c r="RRE244" s="27"/>
      <c r="RRF244" s="27"/>
      <c r="RRG244" s="27"/>
      <c r="RRH244" s="27"/>
      <c r="RRI244" s="27"/>
      <c r="RRJ244" s="27"/>
      <c r="RRK244" s="27"/>
      <c r="RRL244" s="27"/>
      <c r="RRM244" s="27"/>
      <c r="RRN244" s="27"/>
      <c r="RRO244" s="27"/>
      <c r="RRP244" s="27"/>
      <c r="RRQ244" s="27"/>
      <c r="RRR244" s="27"/>
      <c r="RRS244" s="27"/>
      <c r="RRT244" s="27"/>
      <c r="RRU244" s="27"/>
      <c r="RRV244" s="27"/>
      <c r="RRW244" s="27"/>
      <c r="RRX244" s="27"/>
      <c r="RRY244" s="27"/>
      <c r="RRZ244" s="27"/>
      <c r="RSA244" s="27"/>
      <c r="RSB244" s="27"/>
      <c r="RSC244" s="27"/>
      <c r="RSD244" s="27"/>
      <c r="RSE244" s="27"/>
      <c r="RSF244" s="27"/>
      <c r="RSG244" s="27"/>
      <c r="RSH244" s="27"/>
      <c r="RSI244" s="27"/>
      <c r="RSJ244" s="27"/>
      <c r="RSK244" s="27"/>
      <c r="RSL244" s="27"/>
      <c r="RSM244" s="27"/>
      <c r="RSN244" s="27"/>
      <c r="RSO244" s="27"/>
      <c r="RSP244" s="27"/>
      <c r="RSQ244" s="27"/>
      <c r="RSR244" s="27"/>
      <c r="RSS244" s="27"/>
      <c r="RST244" s="27"/>
      <c r="RSU244" s="27"/>
      <c r="RSV244" s="27"/>
      <c r="RSW244" s="27"/>
      <c r="RSX244" s="27"/>
      <c r="RSY244" s="27"/>
      <c r="RSZ244" s="27"/>
      <c r="RTA244" s="27"/>
      <c r="RTB244" s="27"/>
      <c r="RTC244" s="27"/>
      <c r="RTD244" s="27"/>
      <c r="RTE244" s="27"/>
      <c r="RTF244" s="27"/>
      <c r="RTG244" s="27"/>
      <c r="RTH244" s="27"/>
      <c r="RTI244" s="27"/>
      <c r="RTJ244" s="27"/>
      <c r="RTK244" s="27"/>
      <c r="RTL244" s="27"/>
      <c r="RTM244" s="27"/>
      <c r="RTN244" s="27"/>
      <c r="RTO244" s="27"/>
      <c r="RTP244" s="27"/>
      <c r="RTQ244" s="27"/>
      <c r="RTR244" s="27"/>
      <c r="RTS244" s="27"/>
      <c r="RTT244" s="27"/>
      <c r="RTU244" s="27"/>
      <c r="RTV244" s="27"/>
      <c r="RTW244" s="27"/>
      <c r="RTX244" s="27"/>
      <c r="RTY244" s="27"/>
      <c r="RTZ244" s="27"/>
      <c r="RUA244" s="27"/>
      <c r="RUB244" s="27"/>
      <c r="RUC244" s="27"/>
      <c r="RUD244" s="27"/>
      <c r="RUE244" s="27"/>
      <c r="RUF244" s="27"/>
      <c r="RUG244" s="27"/>
      <c r="RUH244" s="27"/>
      <c r="RUI244" s="27"/>
      <c r="RUJ244" s="27"/>
      <c r="RUK244" s="27"/>
      <c r="RUL244" s="27"/>
      <c r="RUM244" s="27"/>
      <c r="RUN244" s="27"/>
      <c r="RUO244" s="27"/>
      <c r="RUP244" s="27"/>
      <c r="RUQ244" s="27"/>
      <c r="RUR244" s="27"/>
      <c r="RUS244" s="27"/>
      <c r="RUT244" s="27"/>
      <c r="RUU244" s="27"/>
      <c r="RUV244" s="27"/>
      <c r="RUW244" s="27"/>
      <c r="RUX244" s="27"/>
      <c r="RUY244" s="27"/>
      <c r="RUZ244" s="27"/>
      <c r="RVA244" s="27"/>
      <c r="RVB244" s="27"/>
      <c r="RVC244" s="27"/>
      <c r="RVD244" s="27"/>
      <c r="RVE244" s="27"/>
      <c r="RVF244" s="27"/>
      <c r="RVG244" s="27"/>
      <c r="RVH244" s="27"/>
      <c r="RVI244" s="27"/>
      <c r="RVJ244" s="27"/>
      <c r="RVK244" s="27"/>
      <c r="RVL244" s="27"/>
      <c r="RVM244" s="27"/>
      <c r="RVN244" s="27"/>
      <c r="RVO244" s="27"/>
      <c r="RVP244" s="27"/>
      <c r="RVQ244" s="27"/>
      <c r="RVR244" s="27"/>
      <c r="RVS244" s="27"/>
      <c r="RVT244" s="27"/>
      <c r="RVU244" s="27"/>
      <c r="RVV244" s="27"/>
      <c r="RVW244" s="27"/>
      <c r="RVX244" s="27"/>
      <c r="RVY244" s="27"/>
      <c r="RVZ244" s="27"/>
      <c r="RWA244" s="27"/>
      <c r="RWB244" s="27"/>
      <c r="RWC244" s="27"/>
      <c r="RWD244" s="27"/>
      <c r="RWE244" s="27"/>
      <c r="RWF244" s="27"/>
      <c r="RWG244" s="27"/>
      <c r="RWH244" s="27"/>
      <c r="RWI244" s="27"/>
      <c r="RWJ244" s="27"/>
      <c r="RWK244" s="27"/>
      <c r="RWL244" s="27"/>
      <c r="RWM244" s="27"/>
      <c r="RWN244" s="27"/>
      <c r="RWO244" s="27"/>
      <c r="RWP244" s="27"/>
      <c r="RWQ244" s="27"/>
      <c r="RWR244" s="27"/>
      <c r="RWS244" s="27"/>
      <c r="RWT244" s="27"/>
      <c r="RWU244" s="27"/>
      <c r="RWV244" s="27"/>
      <c r="RWW244" s="27"/>
      <c r="RWX244" s="27"/>
      <c r="RWY244" s="27"/>
      <c r="RWZ244" s="27"/>
      <c r="RXA244" s="27"/>
      <c r="RXB244" s="27"/>
      <c r="RXC244" s="27"/>
      <c r="RXD244" s="27"/>
      <c r="RXE244" s="27"/>
      <c r="RXF244" s="27"/>
      <c r="RXG244" s="27"/>
      <c r="RXH244" s="27"/>
      <c r="RXI244" s="27"/>
      <c r="RXJ244" s="27"/>
      <c r="RXK244" s="27"/>
      <c r="RXL244" s="27"/>
      <c r="RXM244" s="27"/>
      <c r="RXN244" s="27"/>
      <c r="RXO244" s="27"/>
      <c r="RXP244" s="27"/>
      <c r="RXQ244" s="27"/>
      <c r="RXR244" s="27"/>
      <c r="RXS244" s="27"/>
      <c r="RXT244" s="27"/>
      <c r="RXU244" s="27"/>
      <c r="RXV244" s="27"/>
      <c r="RXW244" s="27"/>
      <c r="RXX244" s="27"/>
      <c r="RXY244" s="27"/>
      <c r="RXZ244" s="27"/>
      <c r="RYA244" s="27"/>
      <c r="RYB244" s="27"/>
      <c r="RYC244" s="27"/>
      <c r="RYD244" s="27"/>
      <c r="RYE244" s="27"/>
      <c r="RYF244" s="27"/>
      <c r="RYG244" s="27"/>
      <c r="RYH244" s="27"/>
      <c r="RYI244" s="27"/>
      <c r="RYJ244" s="27"/>
      <c r="RYK244" s="27"/>
      <c r="RYL244" s="27"/>
      <c r="RYM244" s="27"/>
      <c r="RYN244" s="27"/>
      <c r="RYO244" s="27"/>
      <c r="RYP244" s="27"/>
      <c r="RYQ244" s="27"/>
      <c r="RYR244" s="27"/>
      <c r="RYS244" s="27"/>
      <c r="RYT244" s="27"/>
      <c r="RYU244" s="27"/>
      <c r="RYV244" s="27"/>
      <c r="RYW244" s="27"/>
      <c r="RYX244" s="27"/>
      <c r="RYY244" s="27"/>
      <c r="RYZ244" s="27"/>
      <c r="RZA244" s="27"/>
      <c r="RZB244" s="27"/>
      <c r="RZC244" s="27"/>
      <c r="RZD244" s="27"/>
      <c r="RZE244" s="27"/>
      <c r="RZF244" s="27"/>
      <c r="RZG244" s="27"/>
      <c r="RZH244" s="27"/>
      <c r="RZI244" s="27"/>
      <c r="RZJ244" s="27"/>
      <c r="RZK244" s="27"/>
      <c r="RZL244" s="27"/>
      <c r="RZM244" s="27"/>
      <c r="RZN244" s="27"/>
      <c r="RZO244" s="27"/>
      <c r="RZP244" s="27"/>
      <c r="RZQ244" s="27"/>
      <c r="RZR244" s="27"/>
      <c r="RZS244" s="27"/>
      <c r="RZT244" s="27"/>
      <c r="RZU244" s="27"/>
      <c r="RZV244" s="27"/>
      <c r="RZW244" s="27"/>
      <c r="RZX244" s="27"/>
      <c r="RZY244" s="27"/>
      <c r="RZZ244" s="27"/>
      <c r="SAA244" s="27"/>
      <c r="SAB244" s="27"/>
      <c r="SAC244" s="27"/>
      <c r="SAD244" s="27"/>
      <c r="SAE244" s="27"/>
      <c r="SAF244" s="27"/>
      <c r="SAG244" s="27"/>
      <c r="SAH244" s="27"/>
      <c r="SAI244" s="27"/>
      <c r="SAJ244" s="27"/>
      <c r="SAK244" s="27"/>
      <c r="SAL244" s="27"/>
      <c r="SAM244" s="27"/>
      <c r="SAN244" s="27"/>
      <c r="SAO244" s="27"/>
      <c r="SAP244" s="27"/>
      <c r="SAQ244" s="27"/>
      <c r="SAR244" s="27"/>
      <c r="SAS244" s="27"/>
      <c r="SAT244" s="27"/>
      <c r="SAU244" s="27"/>
      <c r="SAV244" s="27"/>
      <c r="SAW244" s="27"/>
      <c r="SAX244" s="27"/>
      <c r="SAY244" s="27"/>
      <c r="SAZ244" s="27"/>
      <c r="SBA244" s="27"/>
      <c r="SBB244" s="27"/>
      <c r="SBC244" s="27"/>
      <c r="SBD244" s="27"/>
      <c r="SBE244" s="27"/>
      <c r="SBF244" s="27"/>
      <c r="SBG244" s="27"/>
      <c r="SBH244" s="27"/>
      <c r="SBI244" s="27"/>
      <c r="SBJ244" s="27"/>
      <c r="SBK244" s="27"/>
      <c r="SBL244" s="27"/>
      <c r="SBM244" s="27"/>
      <c r="SBN244" s="27"/>
      <c r="SBO244" s="27"/>
      <c r="SBP244" s="27"/>
      <c r="SBQ244" s="27"/>
      <c r="SBR244" s="27"/>
      <c r="SBS244" s="27"/>
      <c r="SBT244" s="27"/>
      <c r="SBU244" s="27"/>
      <c r="SBV244" s="27"/>
      <c r="SBW244" s="27"/>
      <c r="SBX244" s="27"/>
      <c r="SBY244" s="27"/>
      <c r="SBZ244" s="27"/>
      <c r="SCA244" s="27"/>
      <c r="SCB244" s="27"/>
      <c r="SCC244" s="27"/>
      <c r="SCD244" s="27"/>
      <c r="SCE244" s="27"/>
      <c r="SCF244" s="27"/>
      <c r="SCG244" s="27"/>
      <c r="SCH244" s="27"/>
      <c r="SCI244" s="27"/>
      <c r="SCJ244" s="27"/>
      <c r="SCK244" s="27"/>
      <c r="SCL244" s="27"/>
      <c r="SCM244" s="27"/>
      <c r="SCN244" s="27"/>
      <c r="SCO244" s="27"/>
      <c r="SCP244" s="27"/>
      <c r="SCQ244" s="27"/>
      <c r="SCR244" s="27"/>
      <c r="SCS244" s="27"/>
      <c r="SCT244" s="27"/>
      <c r="SCU244" s="27"/>
      <c r="SCV244" s="27"/>
      <c r="SCW244" s="27"/>
      <c r="SCX244" s="27"/>
      <c r="SCY244" s="27"/>
      <c r="SCZ244" s="27"/>
      <c r="SDA244" s="27"/>
      <c r="SDB244" s="27"/>
      <c r="SDC244" s="27"/>
      <c r="SDD244" s="27"/>
      <c r="SDE244" s="27"/>
      <c r="SDF244" s="27"/>
      <c r="SDG244" s="27"/>
      <c r="SDH244" s="27"/>
      <c r="SDI244" s="27"/>
      <c r="SDJ244" s="27"/>
      <c r="SDK244" s="27"/>
      <c r="SDL244" s="27"/>
      <c r="SDM244" s="27"/>
      <c r="SDN244" s="27"/>
      <c r="SDO244" s="27"/>
      <c r="SDP244" s="27"/>
      <c r="SDQ244" s="27"/>
      <c r="SDR244" s="27"/>
      <c r="SDS244" s="27"/>
      <c r="SDT244" s="27"/>
      <c r="SDU244" s="27"/>
      <c r="SDV244" s="27"/>
      <c r="SDW244" s="27"/>
      <c r="SDX244" s="27"/>
      <c r="SDY244" s="27"/>
      <c r="SDZ244" s="27"/>
      <c r="SEA244" s="27"/>
      <c r="SEB244" s="27"/>
      <c r="SEC244" s="27"/>
      <c r="SED244" s="27"/>
      <c r="SEE244" s="27"/>
      <c r="SEF244" s="27"/>
      <c r="SEG244" s="27"/>
      <c r="SEH244" s="27"/>
      <c r="SEI244" s="27"/>
      <c r="SEJ244" s="27"/>
      <c r="SEK244" s="27"/>
      <c r="SEL244" s="27"/>
      <c r="SEM244" s="27"/>
      <c r="SEN244" s="27"/>
      <c r="SEO244" s="27"/>
      <c r="SEP244" s="27"/>
      <c r="SEQ244" s="27"/>
      <c r="SER244" s="27"/>
      <c r="SES244" s="27"/>
      <c r="SET244" s="27"/>
      <c r="SEU244" s="27"/>
      <c r="SEV244" s="27"/>
      <c r="SEW244" s="27"/>
      <c r="SEX244" s="27"/>
      <c r="SEY244" s="27"/>
      <c r="SEZ244" s="27"/>
      <c r="SFA244" s="27"/>
      <c r="SFB244" s="27"/>
      <c r="SFC244" s="27"/>
      <c r="SFD244" s="27"/>
      <c r="SFE244" s="27"/>
      <c r="SFF244" s="27"/>
      <c r="SFG244" s="27"/>
      <c r="SFH244" s="27"/>
      <c r="SFI244" s="27"/>
      <c r="SFJ244" s="27"/>
      <c r="SFK244" s="27"/>
      <c r="SFL244" s="27"/>
      <c r="SFM244" s="27"/>
      <c r="SFN244" s="27"/>
      <c r="SFO244" s="27"/>
      <c r="SFP244" s="27"/>
      <c r="SFQ244" s="27"/>
      <c r="SFR244" s="27"/>
      <c r="SFS244" s="27"/>
      <c r="SFT244" s="27"/>
      <c r="SFU244" s="27"/>
      <c r="SFV244" s="27"/>
      <c r="SFW244" s="27"/>
      <c r="SFX244" s="27"/>
      <c r="SFY244" s="27"/>
      <c r="SFZ244" s="27"/>
      <c r="SGA244" s="27"/>
      <c r="SGB244" s="27"/>
      <c r="SGC244" s="27"/>
      <c r="SGD244" s="27"/>
      <c r="SGE244" s="27"/>
      <c r="SGF244" s="27"/>
      <c r="SGG244" s="27"/>
      <c r="SGH244" s="27"/>
      <c r="SGI244" s="27"/>
      <c r="SGJ244" s="27"/>
      <c r="SGK244" s="27"/>
      <c r="SGL244" s="27"/>
      <c r="SGM244" s="27"/>
      <c r="SGN244" s="27"/>
      <c r="SGO244" s="27"/>
      <c r="SGP244" s="27"/>
      <c r="SGQ244" s="27"/>
      <c r="SGR244" s="27"/>
      <c r="SGS244" s="27"/>
      <c r="SGT244" s="27"/>
      <c r="SGU244" s="27"/>
      <c r="SGV244" s="27"/>
      <c r="SGW244" s="27"/>
      <c r="SGX244" s="27"/>
      <c r="SGY244" s="27"/>
      <c r="SGZ244" s="27"/>
      <c r="SHA244" s="27"/>
      <c r="SHB244" s="27"/>
      <c r="SHC244" s="27"/>
      <c r="SHD244" s="27"/>
      <c r="SHE244" s="27"/>
      <c r="SHF244" s="27"/>
      <c r="SHG244" s="27"/>
      <c r="SHH244" s="27"/>
      <c r="SHI244" s="27"/>
      <c r="SHJ244" s="27"/>
      <c r="SHK244" s="27"/>
      <c r="SHL244" s="27"/>
      <c r="SHM244" s="27"/>
      <c r="SHN244" s="27"/>
      <c r="SHO244" s="27"/>
      <c r="SHP244" s="27"/>
      <c r="SHQ244" s="27"/>
      <c r="SHR244" s="27"/>
      <c r="SHS244" s="27"/>
      <c r="SHT244" s="27"/>
      <c r="SHU244" s="27"/>
      <c r="SHV244" s="27"/>
      <c r="SHW244" s="27"/>
      <c r="SHX244" s="27"/>
      <c r="SHY244" s="27"/>
      <c r="SHZ244" s="27"/>
      <c r="SIA244" s="27"/>
      <c r="SIB244" s="27"/>
      <c r="SIC244" s="27"/>
      <c r="SID244" s="27"/>
      <c r="SIE244" s="27"/>
      <c r="SIF244" s="27"/>
      <c r="SIG244" s="27"/>
      <c r="SIH244" s="27"/>
      <c r="SII244" s="27"/>
      <c r="SIJ244" s="27"/>
      <c r="SIK244" s="27"/>
      <c r="SIL244" s="27"/>
      <c r="SIM244" s="27"/>
      <c r="SIN244" s="27"/>
      <c r="SIO244" s="27"/>
      <c r="SIP244" s="27"/>
      <c r="SIQ244" s="27"/>
      <c r="SIR244" s="27"/>
      <c r="SIS244" s="27"/>
      <c r="SIT244" s="27"/>
      <c r="SIU244" s="27"/>
      <c r="SIV244" s="27"/>
      <c r="SIW244" s="27"/>
      <c r="SIX244" s="27"/>
      <c r="SIY244" s="27"/>
      <c r="SIZ244" s="27"/>
      <c r="SJA244" s="27"/>
      <c r="SJB244" s="27"/>
      <c r="SJC244" s="27"/>
      <c r="SJD244" s="27"/>
      <c r="SJE244" s="27"/>
      <c r="SJF244" s="27"/>
      <c r="SJG244" s="27"/>
      <c r="SJH244" s="27"/>
      <c r="SJI244" s="27"/>
      <c r="SJJ244" s="27"/>
      <c r="SJK244" s="27"/>
      <c r="SJL244" s="27"/>
      <c r="SJM244" s="27"/>
      <c r="SJN244" s="27"/>
      <c r="SJO244" s="27"/>
      <c r="SJP244" s="27"/>
      <c r="SJQ244" s="27"/>
      <c r="SJR244" s="27"/>
      <c r="SJS244" s="27"/>
      <c r="SJT244" s="27"/>
      <c r="SJU244" s="27"/>
      <c r="SJV244" s="27"/>
      <c r="SJW244" s="27"/>
      <c r="SJX244" s="27"/>
      <c r="SJY244" s="27"/>
      <c r="SJZ244" s="27"/>
      <c r="SKA244" s="27"/>
      <c r="SKB244" s="27"/>
      <c r="SKC244" s="27"/>
      <c r="SKD244" s="27"/>
      <c r="SKE244" s="27"/>
      <c r="SKF244" s="27"/>
      <c r="SKG244" s="27"/>
      <c r="SKH244" s="27"/>
      <c r="SKI244" s="27"/>
      <c r="SKJ244" s="27"/>
      <c r="SKK244" s="27"/>
      <c r="SKL244" s="27"/>
      <c r="SKM244" s="27"/>
      <c r="SKN244" s="27"/>
      <c r="SKO244" s="27"/>
      <c r="SKP244" s="27"/>
      <c r="SKQ244" s="27"/>
      <c r="SKR244" s="27"/>
      <c r="SKS244" s="27"/>
      <c r="SKT244" s="27"/>
      <c r="SKU244" s="27"/>
      <c r="SKV244" s="27"/>
      <c r="SKW244" s="27"/>
      <c r="SKX244" s="27"/>
      <c r="SKY244" s="27"/>
      <c r="SKZ244" s="27"/>
      <c r="SLA244" s="27"/>
      <c r="SLB244" s="27"/>
      <c r="SLC244" s="27"/>
      <c r="SLD244" s="27"/>
      <c r="SLE244" s="27"/>
      <c r="SLF244" s="27"/>
      <c r="SLG244" s="27"/>
      <c r="SLH244" s="27"/>
      <c r="SLI244" s="27"/>
      <c r="SLJ244" s="27"/>
      <c r="SLK244" s="27"/>
      <c r="SLL244" s="27"/>
      <c r="SLM244" s="27"/>
      <c r="SLN244" s="27"/>
      <c r="SLO244" s="27"/>
      <c r="SLP244" s="27"/>
      <c r="SLQ244" s="27"/>
      <c r="SLR244" s="27"/>
      <c r="SLS244" s="27"/>
      <c r="SLT244" s="27"/>
      <c r="SLU244" s="27"/>
      <c r="SLV244" s="27"/>
      <c r="SLW244" s="27"/>
      <c r="SLX244" s="27"/>
      <c r="SLY244" s="27"/>
      <c r="SLZ244" s="27"/>
      <c r="SMA244" s="27"/>
      <c r="SMB244" s="27"/>
      <c r="SMC244" s="27"/>
      <c r="SMD244" s="27"/>
      <c r="SME244" s="27"/>
      <c r="SMF244" s="27"/>
      <c r="SMG244" s="27"/>
      <c r="SMH244" s="27"/>
      <c r="SMI244" s="27"/>
      <c r="SMJ244" s="27"/>
      <c r="SMK244" s="27"/>
      <c r="SML244" s="27"/>
      <c r="SMM244" s="27"/>
      <c r="SMN244" s="27"/>
      <c r="SMO244" s="27"/>
      <c r="SMP244" s="27"/>
      <c r="SMQ244" s="27"/>
      <c r="SMR244" s="27"/>
      <c r="SMS244" s="27"/>
      <c r="SMT244" s="27"/>
      <c r="SMU244" s="27"/>
      <c r="SMV244" s="27"/>
      <c r="SMW244" s="27"/>
      <c r="SMX244" s="27"/>
      <c r="SMY244" s="27"/>
      <c r="SMZ244" s="27"/>
      <c r="SNA244" s="27"/>
      <c r="SNB244" s="27"/>
      <c r="SNC244" s="27"/>
      <c r="SND244" s="27"/>
      <c r="SNE244" s="27"/>
      <c r="SNF244" s="27"/>
      <c r="SNG244" s="27"/>
      <c r="SNH244" s="27"/>
      <c r="SNI244" s="27"/>
      <c r="SNJ244" s="27"/>
      <c r="SNK244" s="27"/>
      <c r="SNL244" s="27"/>
      <c r="SNM244" s="27"/>
      <c r="SNN244" s="27"/>
      <c r="SNO244" s="27"/>
      <c r="SNP244" s="27"/>
      <c r="SNQ244" s="27"/>
      <c r="SNR244" s="27"/>
      <c r="SNS244" s="27"/>
      <c r="SNT244" s="27"/>
      <c r="SNU244" s="27"/>
      <c r="SNV244" s="27"/>
      <c r="SNW244" s="27"/>
      <c r="SNX244" s="27"/>
      <c r="SNY244" s="27"/>
      <c r="SNZ244" s="27"/>
      <c r="SOA244" s="27"/>
      <c r="SOB244" s="27"/>
      <c r="SOC244" s="27"/>
      <c r="SOD244" s="27"/>
      <c r="SOE244" s="27"/>
      <c r="SOF244" s="27"/>
      <c r="SOG244" s="27"/>
      <c r="SOH244" s="27"/>
      <c r="SOI244" s="27"/>
      <c r="SOJ244" s="27"/>
      <c r="SOK244" s="27"/>
      <c r="SOL244" s="27"/>
      <c r="SOM244" s="27"/>
      <c r="SON244" s="27"/>
      <c r="SOO244" s="27"/>
      <c r="SOP244" s="27"/>
      <c r="SOQ244" s="27"/>
      <c r="SOR244" s="27"/>
      <c r="SOS244" s="27"/>
      <c r="SOT244" s="27"/>
      <c r="SOU244" s="27"/>
      <c r="SOV244" s="27"/>
      <c r="SOW244" s="27"/>
      <c r="SOX244" s="27"/>
      <c r="SOY244" s="27"/>
      <c r="SOZ244" s="27"/>
      <c r="SPA244" s="27"/>
      <c r="SPB244" s="27"/>
      <c r="SPC244" s="27"/>
      <c r="SPD244" s="27"/>
      <c r="SPE244" s="27"/>
      <c r="SPF244" s="27"/>
      <c r="SPG244" s="27"/>
      <c r="SPH244" s="27"/>
      <c r="SPI244" s="27"/>
      <c r="SPJ244" s="27"/>
      <c r="SPK244" s="27"/>
      <c r="SPL244" s="27"/>
      <c r="SPM244" s="27"/>
      <c r="SPN244" s="27"/>
      <c r="SPO244" s="27"/>
      <c r="SPP244" s="27"/>
      <c r="SPQ244" s="27"/>
      <c r="SPR244" s="27"/>
      <c r="SPS244" s="27"/>
      <c r="SPT244" s="27"/>
      <c r="SPU244" s="27"/>
      <c r="SPV244" s="27"/>
      <c r="SPW244" s="27"/>
      <c r="SPX244" s="27"/>
      <c r="SPY244" s="27"/>
      <c r="SPZ244" s="27"/>
      <c r="SQA244" s="27"/>
      <c r="SQB244" s="27"/>
      <c r="SQC244" s="27"/>
      <c r="SQD244" s="27"/>
      <c r="SQE244" s="27"/>
      <c r="SQF244" s="27"/>
      <c r="SQG244" s="27"/>
      <c r="SQH244" s="27"/>
      <c r="SQI244" s="27"/>
      <c r="SQJ244" s="27"/>
      <c r="SQK244" s="27"/>
      <c r="SQL244" s="27"/>
      <c r="SQM244" s="27"/>
      <c r="SQN244" s="27"/>
      <c r="SQO244" s="27"/>
      <c r="SQP244" s="27"/>
      <c r="SQQ244" s="27"/>
      <c r="SQR244" s="27"/>
      <c r="SQS244" s="27"/>
      <c r="SQT244" s="27"/>
      <c r="SQU244" s="27"/>
      <c r="SQV244" s="27"/>
      <c r="SQW244" s="27"/>
      <c r="SQX244" s="27"/>
      <c r="SQY244" s="27"/>
      <c r="SQZ244" s="27"/>
      <c r="SRA244" s="27"/>
      <c r="SRB244" s="27"/>
      <c r="SRC244" s="27"/>
      <c r="SRD244" s="27"/>
      <c r="SRE244" s="27"/>
      <c r="SRF244" s="27"/>
      <c r="SRG244" s="27"/>
      <c r="SRH244" s="27"/>
      <c r="SRI244" s="27"/>
      <c r="SRJ244" s="27"/>
      <c r="SRK244" s="27"/>
      <c r="SRL244" s="27"/>
      <c r="SRM244" s="27"/>
      <c r="SRN244" s="27"/>
      <c r="SRO244" s="27"/>
      <c r="SRP244" s="27"/>
      <c r="SRQ244" s="27"/>
      <c r="SRR244" s="27"/>
      <c r="SRS244" s="27"/>
      <c r="SRT244" s="27"/>
      <c r="SRU244" s="27"/>
      <c r="SRV244" s="27"/>
      <c r="SRW244" s="27"/>
      <c r="SRX244" s="27"/>
      <c r="SRY244" s="27"/>
      <c r="SRZ244" s="27"/>
      <c r="SSA244" s="27"/>
      <c r="SSB244" s="27"/>
      <c r="SSC244" s="27"/>
      <c r="SSD244" s="27"/>
      <c r="SSE244" s="27"/>
      <c r="SSF244" s="27"/>
      <c r="SSG244" s="27"/>
      <c r="SSH244" s="27"/>
      <c r="SSI244" s="27"/>
      <c r="SSJ244" s="27"/>
      <c r="SSK244" s="27"/>
      <c r="SSL244" s="27"/>
      <c r="SSM244" s="27"/>
      <c r="SSN244" s="27"/>
      <c r="SSO244" s="27"/>
      <c r="SSP244" s="27"/>
      <c r="SSQ244" s="27"/>
      <c r="SSR244" s="27"/>
      <c r="SSS244" s="27"/>
      <c r="SST244" s="27"/>
      <c r="SSU244" s="27"/>
      <c r="SSV244" s="27"/>
      <c r="SSW244" s="27"/>
      <c r="SSX244" s="27"/>
      <c r="SSY244" s="27"/>
      <c r="SSZ244" s="27"/>
      <c r="STA244" s="27"/>
      <c r="STB244" s="27"/>
      <c r="STC244" s="27"/>
      <c r="STD244" s="27"/>
      <c r="STE244" s="27"/>
      <c r="STF244" s="27"/>
      <c r="STG244" s="27"/>
      <c r="STH244" s="27"/>
      <c r="STI244" s="27"/>
      <c r="STJ244" s="27"/>
      <c r="STK244" s="27"/>
      <c r="STL244" s="27"/>
      <c r="STM244" s="27"/>
      <c r="STN244" s="27"/>
      <c r="STO244" s="27"/>
      <c r="STP244" s="27"/>
      <c r="STQ244" s="27"/>
      <c r="STR244" s="27"/>
      <c r="STS244" s="27"/>
      <c r="STT244" s="27"/>
      <c r="STU244" s="27"/>
      <c r="STV244" s="27"/>
      <c r="STW244" s="27"/>
      <c r="STX244" s="27"/>
      <c r="STY244" s="27"/>
      <c r="STZ244" s="27"/>
      <c r="SUA244" s="27"/>
      <c r="SUB244" s="27"/>
      <c r="SUC244" s="27"/>
      <c r="SUD244" s="27"/>
      <c r="SUE244" s="27"/>
      <c r="SUF244" s="27"/>
      <c r="SUG244" s="27"/>
      <c r="SUH244" s="27"/>
      <c r="SUI244" s="27"/>
      <c r="SUJ244" s="27"/>
      <c r="SUK244" s="27"/>
      <c r="SUL244" s="27"/>
      <c r="SUM244" s="27"/>
      <c r="SUN244" s="27"/>
      <c r="SUO244" s="27"/>
      <c r="SUP244" s="27"/>
      <c r="SUQ244" s="27"/>
      <c r="SUR244" s="27"/>
      <c r="SUS244" s="27"/>
      <c r="SUT244" s="27"/>
      <c r="SUU244" s="27"/>
      <c r="SUV244" s="27"/>
      <c r="SUW244" s="27"/>
      <c r="SUX244" s="27"/>
      <c r="SUY244" s="27"/>
      <c r="SUZ244" s="27"/>
      <c r="SVA244" s="27"/>
      <c r="SVB244" s="27"/>
      <c r="SVC244" s="27"/>
      <c r="SVD244" s="27"/>
      <c r="SVE244" s="27"/>
      <c r="SVF244" s="27"/>
      <c r="SVG244" s="27"/>
      <c r="SVH244" s="27"/>
      <c r="SVI244" s="27"/>
      <c r="SVJ244" s="27"/>
      <c r="SVK244" s="27"/>
      <c r="SVL244" s="27"/>
      <c r="SVM244" s="27"/>
      <c r="SVN244" s="27"/>
      <c r="SVO244" s="27"/>
      <c r="SVP244" s="27"/>
      <c r="SVQ244" s="27"/>
      <c r="SVR244" s="27"/>
      <c r="SVS244" s="27"/>
      <c r="SVT244" s="27"/>
      <c r="SVU244" s="27"/>
      <c r="SVV244" s="27"/>
      <c r="SVW244" s="27"/>
      <c r="SVX244" s="27"/>
      <c r="SVY244" s="27"/>
      <c r="SVZ244" s="27"/>
      <c r="SWA244" s="27"/>
      <c r="SWB244" s="27"/>
      <c r="SWC244" s="27"/>
      <c r="SWD244" s="27"/>
      <c r="SWE244" s="27"/>
      <c r="SWF244" s="27"/>
      <c r="SWG244" s="27"/>
      <c r="SWH244" s="27"/>
      <c r="SWI244" s="27"/>
      <c r="SWJ244" s="27"/>
      <c r="SWK244" s="27"/>
      <c r="SWL244" s="27"/>
      <c r="SWM244" s="27"/>
      <c r="SWN244" s="27"/>
      <c r="SWO244" s="27"/>
      <c r="SWP244" s="27"/>
      <c r="SWQ244" s="27"/>
      <c r="SWR244" s="27"/>
      <c r="SWS244" s="27"/>
      <c r="SWT244" s="27"/>
      <c r="SWU244" s="27"/>
      <c r="SWV244" s="27"/>
      <c r="SWW244" s="27"/>
      <c r="SWX244" s="27"/>
      <c r="SWY244" s="27"/>
      <c r="SWZ244" s="27"/>
      <c r="SXA244" s="27"/>
      <c r="SXB244" s="27"/>
      <c r="SXC244" s="27"/>
      <c r="SXD244" s="27"/>
      <c r="SXE244" s="27"/>
      <c r="SXF244" s="27"/>
      <c r="SXG244" s="27"/>
      <c r="SXH244" s="27"/>
      <c r="SXI244" s="27"/>
      <c r="SXJ244" s="27"/>
      <c r="SXK244" s="27"/>
      <c r="SXL244" s="27"/>
      <c r="SXM244" s="27"/>
      <c r="SXN244" s="27"/>
      <c r="SXO244" s="27"/>
      <c r="SXP244" s="27"/>
      <c r="SXQ244" s="27"/>
      <c r="SXR244" s="27"/>
      <c r="SXS244" s="27"/>
      <c r="SXT244" s="27"/>
      <c r="SXU244" s="27"/>
      <c r="SXV244" s="27"/>
      <c r="SXW244" s="27"/>
      <c r="SXX244" s="27"/>
      <c r="SXY244" s="27"/>
      <c r="SXZ244" s="27"/>
      <c r="SYA244" s="27"/>
      <c r="SYB244" s="27"/>
      <c r="SYC244" s="27"/>
      <c r="SYD244" s="27"/>
      <c r="SYE244" s="27"/>
      <c r="SYF244" s="27"/>
      <c r="SYG244" s="27"/>
      <c r="SYH244" s="27"/>
      <c r="SYI244" s="27"/>
      <c r="SYJ244" s="27"/>
      <c r="SYK244" s="27"/>
      <c r="SYL244" s="27"/>
      <c r="SYM244" s="27"/>
      <c r="SYN244" s="27"/>
      <c r="SYO244" s="27"/>
      <c r="SYP244" s="27"/>
      <c r="SYQ244" s="27"/>
      <c r="SYR244" s="27"/>
      <c r="SYS244" s="27"/>
      <c r="SYT244" s="27"/>
      <c r="SYU244" s="27"/>
      <c r="SYV244" s="27"/>
      <c r="SYW244" s="27"/>
      <c r="SYX244" s="27"/>
      <c r="SYY244" s="27"/>
      <c r="SYZ244" s="27"/>
      <c r="SZA244" s="27"/>
      <c r="SZB244" s="27"/>
      <c r="SZC244" s="27"/>
      <c r="SZD244" s="27"/>
      <c r="SZE244" s="27"/>
      <c r="SZF244" s="27"/>
      <c r="SZG244" s="27"/>
      <c r="SZH244" s="27"/>
      <c r="SZI244" s="27"/>
      <c r="SZJ244" s="27"/>
      <c r="SZK244" s="27"/>
      <c r="SZL244" s="27"/>
      <c r="SZM244" s="27"/>
      <c r="SZN244" s="27"/>
      <c r="SZO244" s="27"/>
      <c r="SZP244" s="27"/>
      <c r="SZQ244" s="27"/>
      <c r="SZR244" s="27"/>
      <c r="SZS244" s="27"/>
      <c r="SZT244" s="27"/>
      <c r="SZU244" s="27"/>
      <c r="SZV244" s="27"/>
      <c r="SZW244" s="27"/>
      <c r="SZX244" s="27"/>
      <c r="SZY244" s="27"/>
      <c r="SZZ244" s="27"/>
      <c r="TAA244" s="27"/>
      <c r="TAB244" s="27"/>
      <c r="TAC244" s="27"/>
      <c r="TAD244" s="27"/>
      <c r="TAE244" s="27"/>
      <c r="TAF244" s="27"/>
      <c r="TAG244" s="27"/>
      <c r="TAH244" s="27"/>
      <c r="TAI244" s="27"/>
      <c r="TAJ244" s="27"/>
      <c r="TAK244" s="27"/>
      <c r="TAL244" s="27"/>
      <c r="TAM244" s="27"/>
      <c r="TAN244" s="27"/>
      <c r="TAO244" s="27"/>
      <c r="TAP244" s="27"/>
      <c r="TAQ244" s="27"/>
      <c r="TAR244" s="27"/>
      <c r="TAS244" s="27"/>
      <c r="TAT244" s="27"/>
      <c r="TAU244" s="27"/>
      <c r="TAV244" s="27"/>
      <c r="TAW244" s="27"/>
      <c r="TAX244" s="27"/>
      <c r="TAY244" s="27"/>
      <c r="TAZ244" s="27"/>
      <c r="TBA244" s="27"/>
      <c r="TBB244" s="27"/>
      <c r="TBC244" s="27"/>
      <c r="TBD244" s="27"/>
      <c r="TBE244" s="27"/>
      <c r="TBF244" s="27"/>
      <c r="TBG244" s="27"/>
      <c r="TBH244" s="27"/>
      <c r="TBI244" s="27"/>
      <c r="TBJ244" s="27"/>
      <c r="TBK244" s="27"/>
      <c r="TBL244" s="27"/>
      <c r="TBM244" s="27"/>
      <c r="TBN244" s="27"/>
      <c r="TBO244" s="27"/>
      <c r="TBP244" s="27"/>
      <c r="TBQ244" s="27"/>
      <c r="TBR244" s="27"/>
      <c r="TBS244" s="27"/>
      <c r="TBT244" s="27"/>
      <c r="TBU244" s="27"/>
      <c r="TBV244" s="27"/>
      <c r="TBW244" s="27"/>
      <c r="TBX244" s="27"/>
      <c r="TBY244" s="27"/>
      <c r="TBZ244" s="27"/>
      <c r="TCA244" s="27"/>
      <c r="TCB244" s="27"/>
      <c r="TCC244" s="27"/>
      <c r="TCD244" s="27"/>
      <c r="TCE244" s="27"/>
      <c r="TCF244" s="27"/>
      <c r="TCG244" s="27"/>
      <c r="TCH244" s="27"/>
      <c r="TCI244" s="27"/>
      <c r="TCJ244" s="27"/>
      <c r="TCK244" s="27"/>
      <c r="TCL244" s="27"/>
      <c r="TCM244" s="27"/>
      <c r="TCN244" s="27"/>
      <c r="TCO244" s="27"/>
      <c r="TCP244" s="27"/>
      <c r="TCQ244" s="27"/>
      <c r="TCR244" s="27"/>
      <c r="TCS244" s="27"/>
      <c r="TCT244" s="27"/>
      <c r="TCU244" s="27"/>
      <c r="TCV244" s="27"/>
      <c r="TCW244" s="27"/>
      <c r="TCX244" s="27"/>
      <c r="TCY244" s="27"/>
      <c r="TCZ244" s="27"/>
      <c r="TDA244" s="27"/>
      <c r="TDB244" s="27"/>
      <c r="TDC244" s="27"/>
      <c r="TDD244" s="27"/>
      <c r="TDE244" s="27"/>
      <c r="TDF244" s="27"/>
      <c r="TDG244" s="27"/>
      <c r="TDH244" s="27"/>
      <c r="TDI244" s="27"/>
      <c r="TDJ244" s="27"/>
      <c r="TDK244" s="27"/>
      <c r="TDL244" s="27"/>
      <c r="TDM244" s="27"/>
      <c r="TDN244" s="27"/>
      <c r="TDO244" s="27"/>
      <c r="TDP244" s="27"/>
      <c r="TDQ244" s="27"/>
      <c r="TDR244" s="27"/>
      <c r="TDS244" s="27"/>
      <c r="TDT244" s="27"/>
      <c r="TDU244" s="27"/>
      <c r="TDV244" s="27"/>
      <c r="TDW244" s="27"/>
      <c r="TDX244" s="27"/>
      <c r="TDY244" s="27"/>
      <c r="TDZ244" s="27"/>
      <c r="TEA244" s="27"/>
      <c r="TEB244" s="27"/>
      <c r="TEC244" s="27"/>
      <c r="TED244" s="27"/>
      <c r="TEE244" s="27"/>
      <c r="TEF244" s="27"/>
      <c r="TEG244" s="27"/>
      <c r="TEH244" s="27"/>
      <c r="TEI244" s="27"/>
      <c r="TEJ244" s="27"/>
      <c r="TEK244" s="27"/>
      <c r="TEL244" s="27"/>
      <c r="TEM244" s="27"/>
      <c r="TEN244" s="27"/>
      <c r="TEO244" s="27"/>
      <c r="TEP244" s="27"/>
      <c r="TEQ244" s="27"/>
      <c r="TER244" s="27"/>
      <c r="TES244" s="27"/>
      <c r="TET244" s="27"/>
      <c r="TEU244" s="27"/>
      <c r="TEV244" s="27"/>
      <c r="TEW244" s="27"/>
      <c r="TEX244" s="27"/>
      <c r="TEY244" s="27"/>
      <c r="TEZ244" s="27"/>
      <c r="TFA244" s="27"/>
      <c r="TFB244" s="27"/>
      <c r="TFC244" s="27"/>
      <c r="TFD244" s="27"/>
      <c r="TFE244" s="27"/>
      <c r="TFF244" s="27"/>
      <c r="TFG244" s="27"/>
      <c r="TFH244" s="27"/>
      <c r="TFI244" s="27"/>
      <c r="TFJ244" s="27"/>
      <c r="TFK244" s="27"/>
      <c r="TFL244" s="27"/>
      <c r="TFM244" s="27"/>
      <c r="TFN244" s="27"/>
      <c r="TFO244" s="27"/>
      <c r="TFP244" s="27"/>
      <c r="TFQ244" s="27"/>
      <c r="TFR244" s="27"/>
      <c r="TFS244" s="27"/>
      <c r="TFT244" s="27"/>
      <c r="TFU244" s="27"/>
      <c r="TFV244" s="27"/>
      <c r="TFW244" s="27"/>
      <c r="TFX244" s="27"/>
      <c r="TFY244" s="27"/>
      <c r="TFZ244" s="27"/>
      <c r="TGA244" s="27"/>
      <c r="TGB244" s="27"/>
      <c r="TGC244" s="27"/>
      <c r="TGD244" s="27"/>
      <c r="TGE244" s="27"/>
      <c r="TGF244" s="27"/>
      <c r="TGG244" s="27"/>
      <c r="TGH244" s="27"/>
      <c r="TGI244" s="27"/>
      <c r="TGJ244" s="27"/>
      <c r="TGK244" s="27"/>
      <c r="TGL244" s="27"/>
      <c r="TGM244" s="27"/>
      <c r="TGN244" s="27"/>
      <c r="TGO244" s="27"/>
      <c r="TGP244" s="27"/>
      <c r="TGQ244" s="27"/>
      <c r="TGR244" s="27"/>
      <c r="TGS244" s="27"/>
      <c r="TGT244" s="27"/>
      <c r="TGU244" s="27"/>
      <c r="TGV244" s="27"/>
      <c r="TGW244" s="27"/>
      <c r="TGX244" s="27"/>
      <c r="TGY244" s="27"/>
      <c r="TGZ244" s="27"/>
      <c r="THA244" s="27"/>
      <c r="THB244" s="27"/>
      <c r="THC244" s="27"/>
      <c r="THD244" s="27"/>
      <c r="THE244" s="27"/>
      <c r="THF244" s="27"/>
      <c r="THG244" s="27"/>
      <c r="THH244" s="27"/>
      <c r="THI244" s="27"/>
      <c r="THJ244" s="27"/>
      <c r="THK244" s="27"/>
      <c r="THL244" s="27"/>
      <c r="THM244" s="27"/>
      <c r="THN244" s="27"/>
      <c r="THO244" s="27"/>
      <c r="THP244" s="27"/>
      <c r="THQ244" s="27"/>
      <c r="THR244" s="27"/>
      <c r="THS244" s="27"/>
      <c r="THT244" s="27"/>
      <c r="THU244" s="27"/>
      <c r="THV244" s="27"/>
      <c r="THW244" s="27"/>
      <c r="THX244" s="27"/>
      <c r="THY244" s="27"/>
      <c r="THZ244" s="27"/>
      <c r="TIA244" s="27"/>
      <c r="TIB244" s="27"/>
      <c r="TIC244" s="27"/>
      <c r="TID244" s="27"/>
      <c r="TIE244" s="27"/>
      <c r="TIF244" s="27"/>
      <c r="TIG244" s="27"/>
      <c r="TIH244" s="27"/>
      <c r="TII244" s="27"/>
      <c r="TIJ244" s="27"/>
      <c r="TIK244" s="27"/>
      <c r="TIL244" s="27"/>
      <c r="TIM244" s="27"/>
      <c r="TIN244" s="27"/>
      <c r="TIO244" s="27"/>
      <c r="TIP244" s="27"/>
      <c r="TIQ244" s="27"/>
      <c r="TIR244" s="27"/>
      <c r="TIS244" s="27"/>
      <c r="TIT244" s="27"/>
      <c r="TIU244" s="27"/>
      <c r="TIV244" s="27"/>
      <c r="TIW244" s="27"/>
      <c r="TIX244" s="27"/>
      <c r="TIY244" s="27"/>
      <c r="TIZ244" s="27"/>
      <c r="TJA244" s="27"/>
      <c r="TJB244" s="27"/>
      <c r="TJC244" s="27"/>
      <c r="TJD244" s="27"/>
      <c r="TJE244" s="27"/>
      <c r="TJF244" s="27"/>
      <c r="TJG244" s="27"/>
      <c r="TJH244" s="27"/>
      <c r="TJI244" s="27"/>
      <c r="TJJ244" s="27"/>
      <c r="TJK244" s="27"/>
      <c r="TJL244" s="27"/>
      <c r="TJM244" s="27"/>
      <c r="TJN244" s="27"/>
      <c r="TJO244" s="27"/>
      <c r="TJP244" s="27"/>
      <c r="TJQ244" s="27"/>
      <c r="TJR244" s="27"/>
      <c r="TJS244" s="27"/>
      <c r="TJT244" s="27"/>
      <c r="TJU244" s="27"/>
      <c r="TJV244" s="27"/>
      <c r="TJW244" s="27"/>
      <c r="TJX244" s="27"/>
      <c r="TJY244" s="27"/>
      <c r="TJZ244" s="27"/>
      <c r="TKA244" s="27"/>
      <c r="TKB244" s="27"/>
      <c r="TKC244" s="27"/>
      <c r="TKD244" s="27"/>
      <c r="TKE244" s="27"/>
      <c r="TKF244" s="27"/>
      <c r="TKG244" s="27"/>
      <c r="TKH244" s="27"/>
      <c r="TKI244" s="27"/>
      <c r="TKJ244" s="27"/>
      <c r="TKK244" s="27"/>
      <c r="TKL244" s="27"/>
      <c r="TKM244" s="27"/>
      <c r="TKN244" s="27"/>
      <c r="TKO244" s="27"/>
      <c r="TKP244" s="27"/>
      <c r="TKQ244" s="27"/>
      <c r="TKR244" s="27"/>
      <c r="TKS244" s="27"/>
      <c r="TKT244" s="27"/>
      <c r="TKU244" s="27"/>
      <c r="TKV244" s="27"/>
      <c r="TKW244" s="27"/>
      <c r="TKX244" s="27"/>
      <c r="TKY244" s="27"/>
      <c r="TKZ244" s="27"/>
      <c r="TLA244" s="27"/>
      <c r="TLB244" s="27"/>
      <c r="TLC244" s="27"/>
      <c r="TLD244" s="27"/>
      <c r="TLE244" s="27"/>
      <c r="TLF244" s="27"/>
      <c r="TLG244" s="27"/>
      <c r="TLH244" s="27"/>
      <c r="TLI244" s="27"/>
      <c r="TLJ244" s="27"/>
      <c r="TLK244" s="27"/>
      <c r="TLL244" s="27"/>
      <c r="TLM244" s="27"/>
      <c r="TLN244" s="27"/>
      <c r="TLO244" s="27"/>
      <c r="TLP244" s="27"/>
      <c r="TLQ244" s="27"/>
      <c r="TLR244" s="27"/>
      <c r="TLS244" s="27"/>
      <c r="TLT244" s="27"/>
      <c r="TLU244" s="27"/>
      <c r="TLV244" s="27"/>
      <c r="TLW244" s="27"/>
      <c r="TLX244" s="27"/>
      <c r="TLY244" s="27"/>
      <c r="TLZ244" s="27"/>
      <c r="TMA244" s="27"/>
      <c r="TMB244" s="27"/>
      <c r="TMC244" s="27"/>
      <c r="TMD244" s="27"/>
      <c r="TME244" s="27"/>
      <c r="TMF244" s="27"/>
      <c r="TMG244" s="27"/>
      <c r="TMH244" s="27"/>
      <c r="TMI244" s="27"/>
      <c r="TMJ244" s="27"/>
      <c r="TMK244" s="27"/>
      <c r="TML244" s="27"/>
      <c r="TMM244" s="27"/>
      <c r="TMN244" s="27"/>
      <c r="TMO244" s="27"/>
      <c r="TMP244" s="27"/>
      <c r="TMQ244" s="27"/>
      <c r="TMR244" s="27"/>
      <c r="TMS244" s="27"/>
      <c r="TMT244" s="27"/>
      <c r="TMU244" s="27"/>
      <c r="TMV244" s="27"/>
      <c r="TMW244" s="27"/>
      <c r="TMX244" s="27"/>
      <c r="TMY244" s="27"/>
      <c r="TMZ244" s="27"/>
      <c r="TNA244" s="27"/>
      <c r="TNB244" s="27"/>
      <c r="TNC244" s="27"/>
      <c r="TND244" s="27"/>
      <c r="TNE244" s="27"/>
      <c r="TNF244" s="27"/>
      <c r="TNG244" s="27"/>
      <c r="TNH244" s="27"/>
      <c r="TNI244" s="27"/>
      <c r="TNJ244" s="27"/>
      <c r="TNK244" s="27"/>
      <c r="TNL244" s="27"/>
      <c r="TNM244" s="27"/>
      <c r="TNN244" s="27"/>
      <c r="TNO244" s="27"/>
      <c r="TNP244" s="27"/>
      <c r="TNQ244" s="27"/>
      <c r="TNR244" s="27"/>
      <c r="TNS244" s="27"/>
      <c r="TNT244" s="27"/>
      <c r="TNU244" s="27"/>
      <c r="TNV244" s="27"/>
      <c r="TNW244" s="27"/>
      <c r="TNX244" s="27"/>
      <c r="TNY244" s="27"/>
      <c r="TNZ244" s="27"/>
      <c r="TOA244" s="27"/>
      <c r="TOB244" s="27"/>
      <c r="TOC244" s="27"/>
      <c r="TOD244" s="27"/>
      <c r="TOE244" s="27"/>
      <c r="TOF244" s="27"/>
      <c r="TOG244" s="27"/>
      <c r="TOH244" s="27"/>
      <c r="TOI244" s="27"/>
      <c r="TOJ244" s="27"/>
      <c r="TOK244" s="27"/>
      <c r="TOL244" s="27"/>
      <c r="TOM244" s="27"/>
      <c r="TON244" s="27"/>
      <c r="TOO244" s="27"/>
      <c r="TOP244" s="27"/>
      <c r="TOQ244" s="27"/>
      <c r="TOR244" s="27"/>
      <c r="TOS244" s="27"/>
      <c r="TOT244" s="27"/>
      <c r="TOU244" s="27"/>
      <c r="TOV244" s="27"/>
      <c r="TOW244" s="27"/>
      <c r="TOX244" s="27"/>
      <c r="TOY244" s="27"/>
      <c r="TOZ244" s="27"/>
      <c r="TPA244" s="27"/>
      <c r="TPB244" s="27"/>
      <c r="TPC244" s="27"/>
      <c r="TPD244" s="27"/>
      <c r="TPE244" s="27"/>
      <c r="TPF244" s="27"/>
      <c r="TPG244" s="27"/>
      <c r="TPH244" s="27"/>
      <c r="TPI244" s="27"/>
      <c r="TPJ244" s="27"/>
      <c r="TPK244" s="27"/>
      <c r="TPL244" s="27"/>
      <c r="TPM244" s="27"/>
      <c r="TPN244" s="27"/>
      <c r="TPO244" s="27"/>
      <c r="TPP244" s="27"/>
      <c r="TPQ244" s="27"/>
      <c r="TPR244" s="27"/>
      <c r="TPS244" s="27"/>
      <c r="TPT244" s="27"/>
      <c r="TPU244" s="27"/>
      <c r="TPV244" s="27"/>
      <c r="TPW244" s="27"/>
      <c r="TPX244" s="27"/>
      <c r="TPY244" s="27"/>
      <c r="TPZ244" s="27"/>
      <c r="TQA244" s="27"/>
      <c r="TQB244" s="27"/>
      <c r="TQC244" s="27"/>
      <c r="TQD244" s="27"/>
      <c r="TQE244" s="27"/>
      <c r="TQF244" s="27"/>
      <c r="TQG244" s="27"/>
      <c r="TQH244" s="27"/>
      <c r="TQI244" s="27"/>
      <c r="TQJ244" s="27"/>
      <c r="TQK244" s="27"/>
      <c r="TQL244" s="27"/>
      <c r="TQM244" s="27"/>
      <c r="TQN244" s="27"/>
      <c r="TQO244" s="27"/>
      <c r="TQP244" s="27"/>
      <c r="TQQ244" s="27"/>
      <c r="TQR244" s="27"/>
      <c r="TQS244" s="27"/>
      <c r="TQT244" s="27"/>
      <c r="TQU244" s="27"/>
      <c r="TQV244" s="27"/>
      <c r="TQW244" s="27"/>
      <c r="TQX244" s="27"/>
      <c r="TQY244" s="27"/>
      <c r="TQZ244" s="27"/>
      <c r="TRA244" s="27"/>
      <c r="TRB244" s="27"/>
      <c r="TRC244" s="27"/>
      <c r="TRD244" s="27"/>
      <c r="TRE244" s="27"/>
      <c r="TRF244" s="27"/>
      <c r="TRG244" s="27"/>
      <c r="TRH244" s="27"/>
      <c r="TRI244" s="27"/>
      <c r="TRJ244" s="27"/>
      <c r="TRK244" s="27"/>
      <c r="TRL244" s="27"/>
      <c r="TRM244" s="27"/>
      <c r="TRN244" s="27"/>
      <c r="TRO244" s="27"/>
      <c r="TRP244" s="27"/>
      <c r="TRQ244" s="27"/>
      <c r="TRR244" s="27"/>
      <c r="TRS244" s="27"/>
      <c r="TRT244" s="27"/>
      <c r="TRU244" s="27"/>
      <c r="TRV244" s="27"/>
      <c r="TRW244" s="27"/>
      <c r="TRX244" s="27"/>
      <c r="TRY244" s="27"/>
      <c r="TRZ244" s="27"/>
      <c r="TSA244" s="27"/>
      <c r="TSB244" s="27"/>
      <c r="TSC244" s="27"/>
      <c r="TSD244" s="27"/>
      <c r="TSE244" s="27"/>
      <c r="TSF244" s="27"/>
      <c r="TSG244" s="27"/>
      <c r="TSH244" s="27"/>
      <c r="TSI244" s="27"/>
      <c r="TSJ244" s="27"/>
      <c r="TSK244" s="27"/>
      <c r="TSL244" s="27"/>
      <c r="TSM244" s="27"/>
      <c r="TSN244" s="27"/>
      <c r="TSO244" s="27"/>
      <c r="TSP244" s="27"/>
      <c r="TSQ244" s="27"/>
      <c r="TSR244" s="27"/>
      <c r="TSS244" s="27"/>
      <c r="TST244" s="27"/>
      <c r="TSU244" s="27"/>
      <c r="TSV244" s="27"/>
      <c r="TSW244" s="27"/>
      <c r="TSX244" s="27"/>
      <c r="TSY244" s="27"/>
      <c r="TSZ244" s="27"/>
      <c r="TTA244" s="27"/>
      <c r="TTB244" s="27"/>
      <c r="TTC244" s="27"/>
      <c r="TTD244" s="27"/>
      <c r="TTE244" s="27"/>
      <c r="TTF244" s="27"/>
      <c r="TTG244" s="27"/>
      <c r="TTH244" s="27"/>
      <c r="TTI244" s="27"/>
      <c r="TTJ244" s="27"/>
      <c r="TTK244" s="27"/>
      <c r="TTL244" s="27"/>
      <c r="TTM244" s="27"/>
      <c r="TTN244" s="27"/>
      <c r="TTO244" s="27"/>
      <c r="TTP244" s="27"/>
      <c r="TTQ244" s="27"/>
      <c r="TTR244" s="27"/>
      <c r="TTS244" s="27"/>
      <c r="TTT244" s="27"/>
      <c r="TTU244" s="27"/>
      <c r="TTV244" s="27"/>
      <c r="TTW244" s="27"/>
      <c r="TTX244" s="27"/>
      <c r="TTY244" s="27"/>
      <c r="TTZ244" s="27"/>
      <c r="TUA244" s="27"/>
      <c r="TUB244" s="27"/>
      <c r="TUC244" s="27"/>
      <c r="TUD244" s="27"/>
      <c r="TUE244" s="27"/>
      <c r="TUF244" s="27"/>
      <c r="TUG244" s="27"/>
      <c r="TUH244" s="27"/>
      <c r="TUI244" s="27"/>
      <c r="TUJ244" s="27"/>
      <c r="TUK244" s="27"/>
      <c r="TUL244" s="27"/>
      <c r="TUM244" s="27"/>
      <c r="TUN244" s="27"/>
      <c r="TUO244" s="27"/>
      <c r="TUP244" s="27"/>
      <c r="TUQ244" s="27"/>
      <c r="TUR244" s="27"/>
      <c r="TUS244" s="27"/>
      <c r="TUT244" s="27"/>
      <c r="TUU244" s="27"/>
      <c r="TUV244" s="27"/>
      <c r="TUW244" s="27"/>
      <c r="TUX244" s="27"/>
      <c r="TUY244" s="27"/>
      <c r="TUZ244" s="27"/>
      <c r="TVA244" s="27"/>
      <c r="TVB244" s="27"/>
      <c r="TVC244" s="27"/>
      <c r="TVD244" s="27"/>
      <c r="TVE244" s="27"/>
      <c r="TVF244" s="27"/>
      <c r="TVG244" s="27"/>
      <c r="TVH244" s="27"/>
      <c r="TVI244" s="27"/>
      <c r="TVJ244" s="27"/>
      <c r="TVK244" s="27"/>
      <c r="TVL244" s="27"/>
      <c r="TVM244" s="27"/>
      <c r="TVN244" s="27"/>
      <c r="TVO244" s="27"/>
      <c r="TVP244" s="27"/>
      <c r="TVQ244" s="27"/>
      <c r="TVR244" s="27"/>
      <c r="TVS244" s="27"/>
      <c r="TVT244" s="27"/>
      <c r="TVU244" s="27"/>
      <c r="TVV244" s="27"/>
      <c r="TVW244" s="27"/>
      <c r="TVX244" s="27"/>
      <c r="TVY244" s="27"/>
      <c r="TVZ244" s="27"/>
      <c r="TWA244" s="27"/>
      <c r="TWB244" s="27"/>
      <c r="TWC244" s="27"/>
      <c r="TWD244" s="27"/>
      <c r="TWE244" s="27"/>
      <c r="TWF244" s="27"/>
      <c r="TWG244" s="27"/>
      <c r="TWH244" s="27"/>
      <c r="TWI244" s="27"/>
      <c r="TWJ244" s="27"/>
      <c r="TWK244" s="27"/>
      <c r="TWL244" s="27"/>
      <c r="TWM244" s="27"/>
      <c r="TWN244" s="27"/>
      <c r="TWO244" s="27"/>
      <c r="TWP244" s="27"/>
      <c r="TWQ244" s="27"/>
      <c r="TWR244" s="27"/>
      <c r="TWS244" s="27"/>
      <c r="TWT244" s="27"/>
      <c r="TWU244" s="27"/>
      <c r="TWV244" s="27"/>
      <c r="TWW244" s="27"/>
      <c r="TWX244" s="27"/>
      <c r="TWY244" s="27"/>
      <c r="TWZ244" s="27"/>
      <c r="TXA244" s="27"/>
      <c r="TXB244" s="27"/>
      <c r="TXC244" s="27"/>
      <c r="TXD244" s="27"/>
      <c r="TXE244" s="27"/>
      <c r="TXF244" s="27"/>
      <c r="TXG244" s="27"/>
      <c r="TXH244" s="27"/>
      <c r="TXI244" s="27"/>
      <c r="TXJ244" s="27"/>
      <c r="TXK244" s="27"/>
      <c r="TXL244" s="27"/>
      <c r="TXM244" s="27"/>
      <c r="TXN244" s="27"/>
      <c r="TXO244" s="27"/>
      <c r="TXP244" s="27"/>
      <c r="TXQ244" s="27"/>
      <c r="TXR244" s="27"/>
      <c r="TXS244" s="27"/>
      <c r="TXT244" s="27"/>
      <c r="TXU244" s="27"/>
      <c r="TXV244" s="27"/>
      <c r="TXW244" s="27"/>
      <c r="TXX244" s="27"/>
      <c r="TXY244" s="27"/>
      <c r="TXZ244" s="27"/>
      <c r="TYA244" s="27"/>
      <c r="TYB244" s="27"/>
      <c r="TYC244" s="27"/>
      <c r="TYD244" s="27"/>
      <c r="TYE244" s="27"/>
      <c r="TYF244" s="27"/>
      <c r="TYG244" s="27"/>
      <c r="TYH244" s="27"/>
      <c r="TYI244" s="27"/>
      <c r="TYJ244" s="27"/>
      <c r="TYK244" s="27"/>
      <c r="TYL244" s="27"/>
      <c r="TYM244" s="27"/>
      <c r="TYN244" s="27"/>
      <c r="TYO244" s="27"/>
      <c r="TYP244" s="27"/>
      <c r="TYQ244" s="27"/>
      <c r="TYR244" s="27"/>
      <c r="TYS244" s="27"/>
      <c r="TYT244" s="27"/>
      <c r="TYU244" s="27"/>
      <c r="TYV244" s="27"/>
      <c r="TYW244" s="27"/>
      <c r="TYX244" s="27"/>
      <c r="TYY244" s="27"/>
      <c r="TYZ244" s="27"/>
      <c r="TZA244" s="27"/>
      <c r="TZB244" s="27"/>
      <c r="TZC244" s="27"/>
      <c r="TZD244" s="27"/>
      <c r="TZE244" s="27"/>
      <c r="TZF244" s="27"/>
      <c r="TZG244" s="27"/>
      <c r="TZH244" s="27"/>
      <c r="TZI244" s="27"/>
      <c r="TZJ244" s="27"/>
      <c r="TZK244" s="27"/>
      <c r="TZL244" s="27"/>
      <c r="TZM244" s="27"/>
      <c r="TZN244" s="27"/>
      <c r="TZO244" s="27"/>
      <c r="TZP244" s="27"/>
      <c r="TZQ244" s="27"/>
      <c r="TZR244" s="27"/>
      <c r="TZS244" s="27"/>
      <c r="TZT244" s="27"/>
      <c r="TZU244" s="27"/>
      <c r="TZV244" s="27"/>
      <c r="TZW244" s="27"/>
      <c r="TZX244" s="27"/>
      <c r="TZY244" s="27"/>
      <c r="TZZ244" s="27"/>
      <c r="UAA244" s="27"/>
      <c r="UAB244" s="27"/>
      <c r="UAC244" s="27"/>
      <c r="UAD244" s="27"/>
      <c r="UAE244" s="27"/>
      <c r="UAF244" s="27"/>
      <c r="UAG244" s="27"/>
      <c r="UAH244" s="27"/>
      <c r="UAI244" s="27"/>
      <c r="UAJ244" s="27"/>
      <c r="UAK244" s="27"/>
      <c r="UAL244" s="27"/>
      <c r="UAM244" s="27"/>
      <c r="UAN244" s="27"/>
      <c r="UAO244" s="27"/>
      <c r="UAP244" s="27"/>
      <c r="UAQ244" s="27"/>
      <c r="UAR244" s="27"/>
      <c r="UAS244" s="27"/>
      <c r="UAT244" s="27"/>
      <c r="UAU244" s="27"/>
      <c r="UAV244" s="27"/>
      <c r="UAW244" s="27"/>
      <c r="UAX244" s="27"/>
      <c r="UAY244" s="27"/>
      <c r="UAZ244" s="27"/>
      <c r="UBA244" s="27"/>
      <c r="UBB244" s="27"/>
      <c r="UBC244" s="27"/>
      <c r="UBD244" s="27"/>
      <c r="UBE244" s="27"/>
      <c r="UBF244" s="27"/>
      <c r="UBG244" s="27"/>
      <c r="UBH244" s="27"/>
      <c r="UBI244" s="27"/>
      <c r="UBJ244" s="27"/>
      <c r="UBK244" s="27"/>
      <c r="UBL244" s="27"/>
      <c r="UBM244" s="27"/>
      <c r="UBN244" s="27"/>
      <c r="UBO244" s="27"/>
      <c r="UBP244" s="27"/>
      <c r="UBQ244" s="27"/>
      <c r="UBR244" s="27"/>
      <c r="UBS244" s="27"/>
      <c r="UBT244" s="27"/>
      <c r="UBU244" s="27"/>
      <c r="UBV244" s="27"/>
      <c r="UBW244" s="27"/>
      <c r="UBX244" s="27"/>
      <c r="UBY244" s="27"/>
      <c r="UBZ244" s="27"/>
      <c r="UCA244" s="27"/>
      <c r="UCB244" s="27"/>
      <c r="UCC244" s="27"/>
      <c r="UCD244" s="27"/>
      <c r="UCE244" s="27"/>
      <c r="UCF244" s="27"/>
      <c r="UCG244" s="27"/>
      <c r="UCH244" s="27"/>
      <c r="UCI244" s="27"/>
      <c r="UCJ244" s="27"/>
      <c r="UCK244" s="27"/>
      <c r="UCL244" s="27"/>
      <c r="UCM244" s="27"/>
      <c r="UCN244" s="27"/>
      <c r="UCO244" s="27"/>
      <c r="UCP244" s="27"/>
      <c r="UCQ244" s="27"/>
      <c r="UCR244" s="27"/>
      <c r="UCS244" s="27"/>
      <c r="UCT244" s="27"/>
      <c r="UCU244" s="27"/>
      <c r="UCV244" s="27"/>
      <c r="UCW244" s="27"/>
      <c r="UCX244" s="27"/>
      <c r="UCY244" s="27"/>
      <c r="UCZ244" s="27"/>
      <c r="UDA244" s="27"/>
      <c r="UDB244" s="27"/>
      <c r="UDC244" s="27"/>
      <c r="UDD244" s="27"/>
      <c r="UDE244" s="27"/>
      <c r="UDF244" s="27"/>
      <c r="UDG244" s="27"/>
      <c r="UDH244" s="27"/>
      <c r="UDI244" s="27"/>
      <c r="UDJ244" s="27"/>
      <c r="UDK244" s="27"/>
      <c r="UDL244" s="27"/>
      <c r="UDM244" s="27"/>
      <c r="UDN244" s="27"/>
      <c r="UDO244" s="27"/>
      <c r="UDP244" s="27"/>
      <c r="UDQ244" s="27"/>
      <c r="UDR244" s="27"/>
      <c r="UDS244" s="27"/>
      <c r="UDT244" s="27"/>
      <c r="UDU244" s="27"/>
      <c r="UDV244" s="27"/>
      <c r="UDW244" s="27"/>
      <c r="UDX244" s="27"/>
      <c r="UDY244" s="27"/>
      <c r="UDZ244" s="27"/>
      <c r="UEA244" s="27"/>
      <c r="UEB244" s="27"/>
      <c r="UEC244" s="27"/>
      <c r="UED244" s="27"/>
      <c r="UEE244" s="27"/>
      <c r="UEF244" s="27"/>
      <c r="UEG244" s="27"/>
      <c r="UEH244" s="27"/>
      <c r="UEI244" s="27"/>
      <c r="UEJ244" s="27"/>
      <c r="UEK244" s="27"/>
      <c r="UEL244" s="27"/>
      <c r="UEM244" s="27"/>
      <c r="UEN244" s="27"/>
      <c r="UEO244" s="27"/>
      <c r="UEP244" s="27"/>
      <c r="UEQ244" s="27"/>
      <c r="UER244" s="27"/>
      <c r="UES244" s="27"/>
      <c r="UET244" s="27"/>
      <c r="UEU244" s="27"/>
      <c r="UEV244" s="27"/>
      <c r="UEW244" s="27"/>
      <c r="UEX244" s="27"/>
      <c r="UEY244" s="27"/>
      <c r="UEZ244" s="27"/>
      <c r="UFA244" s="27"/>
      <c r="UFB244" s="27"/>
      <c r="UFC244" s="27"/>
      <c r="UFD244" s="27"/>
      <c r="UFE244" s="27"/>
      <c r="UFF244" s="27"/>
      <c r="UFG244" s="27"/>
      <c r="UFH244" s="27"/>
      <c r="UFI244" s="27"/>
      <c r="UFJ244" s="27"/>
      <c r="UFK244" s="27"/>
      <c r="UFL244" s="27"/>
      <c r="UFM244" s="27"/>
      <c r="UFN244" s="27"/>
      <c r="UFO244" s="27"/>
      <c r="UFP244" s="27"/>
      <c r="UFQ244" s="27"/>
      <c r="UFR244" s="27"/>
      <c r="UFS244" s="27"/>
      <c r="UFT244" s="27"/>
      <c r="UFU244" s="27"/>
      <c r="UFV244" s="27"/>
      <c r="UFW244" s="27"/>
      <c r="UFX244" s="27"/>
      <c r="UFY244" s="27"/>
      <c r="UFZ244" s="27"/>
      <c r="UGA244" s="27"/>
      <c r="UGB244" s="27"/>
      <c r="UGC244" s="27"/>
      <c r="UGD244" s="27"/>
      <c r="UGE244" s="27"/>
      <c r="UGF244" s="27"/>
      <c r="UGG244" s="27"/>
      <c r="UGH244" s="27"/>
      <c r="UGI244" s="27"/>
      <c r="UGJ244" s="27"/>
      <c r="UGK244" s="27"/>
      <c r="UGL244" s="27"/>
      <c r="UGM244" s="27"/>
      <c r="UGN244" s="27"/>
      <c r="UGO244" s="27"/>
      <c r="UGP244" s="27"/>
      <c r="UGQ244" s="27"/>
      <c r="UGR244" s="27"/>
      <c r="UGS244" s="27"/>
      <c r="UGT244" s="27"/>
      <c r="UGU244" s="27"/>
      <c r="UGV244" s="27"/>
      <c r="UGW244" s="27"/>
      <c r="UGX244" s="27"/>
      <c r="UGY244" s="27"/>
      <c r="UGZ244" s="27"/>
      <c r="UHA244" s="27"/>
      <c r="UHB244" s="27"/>
      <c r="UHC244" s="27"/>
      <c r="UHD244" s="27"/>
      <c r="UHE244" s="27"/>
      <c r="UHF244" s="27"/>
      <c r="UHG244" s="27"/>
      <c r="UHH244" s="27"/>
      <c r="UHI244" s="27"/>
      <c r="UHJ244" s="27"/>
      <c r="UHK244" s="27"/>
      <c r="UHL244" s="27"/>
      <c r="UHM244" s="27"/>
      <c r="UHN244" s="27"/>
      <c r="UHO244" s="27"/>
      <c r="UHP244" s="27"/>
      <c r="UHQ244" s="27"/>
      <c r="UHR244" s="27"/>
      <c r="UHS244" s="27"/>
      <c r="UHT244" s="27"/>
      <c r="UHU244" s="27"/>
      <c r="UHV244" s="27"/>
      <c r="UHW244" s="27"/>
      <c r="UHX244" s="27"/>
      <c r="UHY244" s="27"/>
      <c r="UHZ244" s="27"/>
      <c r="UIA244" s="27"/>
      <c r="UIB244" s="27"/>
      <c r="UIC244" s="27"/>
      <c r="UID244" s="27"/>
      <c r="UIE244" s="27"/>
      <c r="UIF244" s="27"/>
      <c r="UIG244" s="27"/>
      <c r="UIH244" s="27"/>
      <c r="UII244" s="27"/>
      <c r="UIJ244" s="27"/>
      <c r="UIK244" s="27"/>
      <c r="UIL244" s="27"/>
      <c r="UIM244" s="27"/>
      <c r="UIN244" s="27"/>
      <c r="UIO244" s="27"/>
      <c r="UIP244" s="27"/>
      <c r="UIQ244" s="27"/>
      <c r="UIR244" s="27"/>
      <c r="UIS244" s="27"/>
      <c r="UIT244" s="27"/>
      <c r="UIU244" s="27"/>
      <c r="UIV244" s="27"/>
      <c r="UIW244" s="27"/>
      <c r="UIX244" s="27"/>
      <c r="UIY244" s="27"/>
      <c r="UIZ244" s="27"/>
      <c r="UJA244" s="27"/>
      <c r="UJB244" s="27"/>
      <c r="UJC244" s="27"/>
      <c r="UJD244" s="27"/>
      <c r="UJE244" s="27"/>
      <c r="UJF244" s="27"/>
      <c r="UJG244" s="27"/>
      <c r="UJH244" s="27"/>
      <c r="UJI244" s="27"/>
      <c r="UJJ244" s="27"/>
      <c r="UJK244" s="27"/>
      <c r="UJL244" s="27"/>
      <c r="UJM244" s="27"/>
      <c r="UJN244" s="27"/>
      <c r="UJO244" s="27"/>
      <c r="UJP244" s="27"/>
      <c r="UJQ244" s="27"/>
      <c r="UJR244" s="27"/>
      <c r="UJS244" s="27"/>
      <c r="UJT244" s="27"/>
      <c r="UJU244" s="27"/>
      <c r="UJV244" s="27"/>
      <c r="UJW244" s="27"/>
      <c r="UJX244" s="27"/>
      <c r="UJY244" s="27"/>
      <c r="UJZ244" s="27"/>
      <c r="UKA244" s="27"/>
      <c r="UKB244" s="27"/>
      <c r="UKC244" s="27"/>
      <c r="UKD244" s="27"/>
      <c r="UKE244" s="27"/>
      <c r="UKF244" s="27"/>
      <c r="UKG244" s="27"/>
      <c r="UKH244" s="27"/>
      <c r="UKI244" s="27"/>
      <c r="UKJ244" s="27"/>
      <c r="UKK244" s="27"/>
      <c r="UKL244" s="27"/>
      <c r="UKM244" s="27"/>
      <c r="UKN244" s="27"/>
      <c r="UKO244" s="27"/>
      <c r="UKP244" s="27"/>
      <c r="UKQ244" s="27"/>
      <c r="UKR244" s="27"/>
      <c r="UKS244" s="27"/>
      <c r="UKT244" s="27"/>
      <c r="UKU244" s="27"/>
      <c r="UKV244" s="27"/>
      <c r="UKW244" s="27"/>
      <c r="UKX244" s="27"/>
      <c r="UKY244" s="27"/>
      <c r="UKZ244" s="27"/>
      <c r="ULA244" s="27"/>
      <c r="ULB244" s="27"/>
      <c r="ULC244" s="27"/>
      <c r="ULD244" s="27"/>
      <c r="ULE244" s="27"/>
      <c r="ULF244" s="27"/>
      <c r="ULG244" s="27"/>
      <c r="ULH244" s="27"/>
      <c r="ULI244" s="27"/>
      <c r="ULJ244" s="27"/>
      <c r="ULK244" s="27"/>
      <c r="ULL244" s="27"/>
      <c r="ULM244" s="27"/>
      <c r="ULN244" s="27"/>
      <c r="ULO244" s="27"/>
      <c r="ULP244" s="27"/>
      <c r="ULQ244" s="27"/>
      <c r="ULR244" s="27"/>
      <c r="ULS244" s="27"/>
      <c r="ULT244" s="27"/>
      <c r="ULU244" s="27"/>
      <c r="ULV244" s="27"/>
      <c r="ULW244" s="27"/>
      <c r="ULX244" s="27"/>
      <c r="ULY244" s="27"/>
      <c r="ULZ244" s="27"/>
      <c r="UMA244" s="27"/>
      <c r="UMB244" s="27"/>
      <c r="UMC244" s="27"/>
      <c r="UMD244" s="27"/>
      <c r="UME244" s="27"/>
      <c r="UMF244" s="27"/>
      <c r="UMG244" s="27"/>
      <c r="UMH244" s="27"/>
      <c r="UMI244" s="27"/>
      <c r="UMJ244" s="27"/>
      <c r="UMK244" s="27"/>
      <c r="UML244" s="27"/>
      <c r="UMM244" s="27"/>
      <c r="UMN244" s="27"/>
      <c r="UMO244" s="27"/>
      <c r="UMP244" s="27"/>
      <c r="UMQ244" s="27"/>
      <c r="UMR244" s="27"/>
      <c r="UMS244" s="27"/>
      <c r="UMT244" s="27"/>
      <c r="UMU244" s="27"/>
      <c r="UMV244" s="27"/>
      <c r="UMW244" s="27"/>
      <c r="UMX244" s="27"/>
      <c r="UMY244" s="27"/>
      <c r="UMZ244" s="27"/>
      <c r="UNA244" s="27"/>
      <c r="UNB244" s="27"/>
      <c r="UNC244" s="27"/>
      <c r="UND244" s="27"/>
      <c r="UNE244" s="27"/>
      <c r="UNF244" s="27"/>
      <c r="UNG244" s="27"/>
      <c r="UNH244" s="27"/>
      <c r="UNI244" s="27"/>
      <c r="UNJ244" s="27"/>
      <c r="UNK244" s="27"/>
      <c r="UNL244" s="27"/>
      <c r="UNM244" s="27"/>
      <c r="UNN244" s="27"/>
      <c r="UNO244" s="27"/>
      <c r="UNP244" s="27"/>
      <c r="UNQ244" s="27"/>
      <c r="UNR244" s="27"/>
      <c r="UNS244" s="27"/>
      <c r="UNT244" s="27"/>
      <c r="UNU244" s="27"/>
      <c r="UNV244" s="27"/>
      <c r="UNW244" s="27"/>
      <c r="UNX244" s="27"/>
      <c r="UNY244" s="27"/>
      <c r="UNZ244" s="27"/>
      <c r="UOA244" s="27"/>
      <c r="UOB244" s="27"/>
      <c r="UOC244" s="27"/>
      <c r="UOD244" s="27"/>
      <c r="UOE244" s="27"/>
      <c r="UOF244" s="27"/>
      <c r="UOG244" s="27"/>
      <c r="UOH244" s="27"/>
      <c r="UOI244" s="27"/>
      <c r="UOJ244" s="27"/>
      <c r="UOK244" s="27"/>
      <c r="UOL244" s="27"/>
      <c r="UOM244" s="27"/>
      <c r="UON244" s="27"/>
      <c r="UOO244" s="27"/>
      <c r="UOP244" s="27"/>
      <c r="UOQ244" s="27"/>
      <c r="UOR244" s="27"/>
      <c r="UOS244" s="27"/>
      <c r="UOT244" s="27"/>
      <c r="UOU244" s="27"/>
      <c r="UOV244" s="27"/>
      <c r="UOW244" s="27"/>
      <c r="UOX244" s="27"/>
      <c r="UOY244" s="27"/>
      <c r="UOZ244" s="27"/>
      <c r="UPA244" s="27"/>
      <c r="UPB244" s="27"/>
      <c r="UPC244" s="27"/>
      <c r="UPD244" s="27"/>
      <c r="UPE244" s="27"/>
      <c r="UPF244" s="27"/>
      <c r="UPG244" s="27"/>
      <c r="UPH244" s="27"/>
      <c r="UPI244" s="27"/>
      <c r="UPJ244" s="27"/>
      <c r="UPK244" s="27"/>
      <c r="UPL244" s="27"/>
      <c r="UPM244" s="27"/>
      <c r="UPN244" s="27"/>
      <c r="UPO244" s="27"/>
      <c r="UPP244" s="27"/>
      <c r="UPQ244" s="27"/>
      <c r="UPR244" s="27"/>
      <c r="UPS244" s="27"/>
      <c r="UPT244" s="27"/>
      <c r="UPU244" s="27"/>
      <c r="UPV244" s="27"/>
      <c r="UPW244" s="27"/>
      <c r="UPX244" s="27"/>
      <c r="UPY244" s="27"/>
      <c r="UPZ244" s="27"/>
      <c r="UQA244" s="27"/>
      <c r="UQB244" s="27"/>
      <c r="UQC244" s="27"/>
      <c r="UQD244" s="27"/>
      <c r="UQE244" s="27"/>
      <c r="UQF244" s="27"/>
      <c r="UQG244" s="27"/>
      <c r="UQH244" s="27"/>
      <c r="UQI244" s="27"/>
      <c r="UQJ244" s="27"/>
      <c r="UQK244" s="27"/>
      <c r="UQL244" s="27"/>
      <c r="UQM244" s="27"/>
      <c r="UQN244" s="27"/>
      <c r="UQO244" s="27"/>
      <c r="UQP244" s="27"/>
      <c r="UQQ244" s="27"/>
      <c r="UQR244" s="27"/>
      <c r="UQS244" s="27"/>
      <c r="UQT244" s="27"/>
      <c r="UQU244" s="27"/>
      <c r="UQV244" s="27"/>
      <c r="UQW244" s="27"/>
      <c r="UQX244" s="27"/>
      <c r="UQY244" s="27"/>
      <c r="UQZ244" s="27"/>
      <c r="URA244" s="27"/>
      <c r="URB244" s="27"/>
      <c r="URC244" s="27"/>
      <c r="URD244" s="27"/>
      <c r="URE244" s="27"/>
      <c r="URF244" s="27"/>
      <c r="URG244" s="27"/>
      <c r="URH244" s="27"/>
      <c r="URI244" s="27"/>
      <c r="URJ244" s="27"/>
      <c r="URK244" s="27"/>
      <c r="URL244" s="27"/>
      <c r="URM244" s="27"/>
      <c r="URN244" s="27"/>
      <c r="URO244" s="27"/>
      <c r="URP244" s="27"/>
      <c r="URQ244" s="27"/>
      <c r="URR244" s="27"/>
      <c r="URS244" s="27"/>
      <c r="URT244" s="27"/>
      <c r="URU244" s="27"/>
      <c r="URV244" s="27"/>
      <c r="URW244" s="27"/>
      <c r="URX244" s="27"/>
      <c r="URY244" s="27"/>
      <c r="URZ244" s="27"/>
      <c r="USA244" s="27"/>
      <c r="USB244" s="27"/>
      <c r="USC244" s="27"/>
      <c r="USD244" s="27"/>
      <c r="USE244" s="27"/>
      <c r="USF244" s="27"/>
      <c r="USG244" s="27"/>
      <c r="USH244" s="27"/>
      <c r="USI244" s="27"/>
      <c r="USJ244" s="27"/>
      <c r="USK244" s="27"/>
      <c r="USL244" s="27"/>
      <c r="USM244" s="27"/>
      <c r="USN244" s="27"/>
      <c r="USO244" s="27"/>
      <c r="USP244" s="27"/>
      <c r="USQ244" s="27"/>
      <c r="USR244" s="27"/>
      <c r="USS244" s="27"/>
      <c r="UST244" s="27"/>
      <c r="USU244" s="27"/>
      <c r="USV244" s="27"/>
      <c r="USW244" s="27"/>
      <c r="USX244" s="27"/>
      <c r="USY244" s="27"/>
      <c r="USZ244" s="27"/>
      <c r="UTA244" s="27"/>
      <c r="UTB244" s="27"/>
      <c r="UTC244" s="27"/>
      <c r="UTD244" s="27"/>
      <c r="UTE244" s="27"/>
      <c r="UTF244" s="27"/>
      <c r="UTG244" s="27"/>
      <c r="UTH244" s="27"/>
      <c r="UTI244" s="27"/>
      <c r="UTJ244" s="27"/>
      <c r="UTK244" s="27"/>
      <c r="UTL244" s="27"/>
      <c r="UTM244" s="27"/>
      <c r="UTN244" s="27"/>
      <c r="UTO244" s="27"/>
      <c r="UTP244" s="27"/>
      <c r="UTQ244" s="27"/>
      <c r="UTR244" s="27"/>
      <c r="UTS244" s="27"/>
      <c r="UTT244" s="27"/>
      <c r="UTU244" s="27"/>
      <c r="UTV244" s="27"/>
      <c r="UTW244" s="27"/>
      <c r="UTX244" s="27"/>
      <c r="UTY244" s="27"/>
      <c r="UTZ244" s="27"/>
      <c r="UUA244" s="27"/>
      <c r="UUB244" s="27"/>
      <c r="UUC244" s="27"/>
      <c r="UUD244" s="27"/>
      <c r="UUE244" s="27"/>
      <c r="UUF244" s="27"/>
      <c r="UUG244" s="27"/>
      <c r="UUH244" s="27"/>
      <c r="UUI244" s="27"/>
      <c r="UUJ244" s="27"/>
      <c r="UUK244" s="27"/>
      <c r="UUL244" s="27"/>
      <c r="UUM244" s="27"/>
      <c r="UUN244" s="27"/>
      <c r="UUO244" s="27"/>
      <c r="UUP244" s="27"/>
      <c r="UUQ244" s="27"/>
      <c r="UUR244" s="27"/>
      <c r="UUS244" s="27"/>
      <c r="UUT244" s="27"/>
      <c r="UUU244" s="27"/>
      <c r="UUV244" s="27"/>
      <c r="UUW244" s="27"/>
      <c r="UUX244" s="27"/>
      <c r="UUY244" s="27"/>
      <c r="UUZ244" s="27"/>
      <c r="UVA244" s="27"/>
      <c r="UVB244" s="27"/>
      <c r="UVC244" s="27"/>
      <c r="UVD244" s="27"/>
      <c r="UVE244" s="27"/>
      <c r="UVF244" s="27"/>
      <c r="UVG244" s="27"/>
      <c r="UVH244" s="27"/>
      <c r="UVI244" s="27"/>
      <c r="UVJ244" s="27"/>
      <c r="UVK244" s="27"/>
      <c r="UVL244" s="27"/>
      <c r="UVM244" s="27"/>
      <c r="UVN244" s="27"/>
      <c r="UVO244" s="27"/>
      <c r="UVP244" s="27"/>
      <c r="UVQ244" s="27"/>
      <c r="UVR244" s="27"/>
      <c r="UVS244" s="27"/>
      <c r="UVT244" s="27"/>
      <c r="UVU244" s="27"/>
      <c r="UVV244" s="27"/>
      <c r="UVW244" s="27"/>
      <c r="UVX244" s="27"/>
      <c r="UVY244" s="27"/>
      <c r="UVZ244" s="27"/>
      <c r="UWA244" s="27"/>
      <c r="UWB244" s="27"/>
      <c r="UWC244" s="27"/>
      <c r="UWD244" s="27"/>
      <c r="UWE244" s="27"/>
      <c r="UWF244" s="27"/>
      <c r="UWG244" s="27"/>
      <c r="UWH244" s="27"/>
      <c r="UWI244" s="27"/>
      <c r="UWJ244" s="27"/>
      <c r="UWK244" s="27"/>
      <c r="UWL244" s="27"/>
      <c r="UWM244" s="27"/>
      <c r="UWN244" s="27"/>
      <c r="UWO244" s="27"/>
      <c r="UWP244" s="27"/>
      <c r="UWQ244" s="27"/>
      <c r="UWR244" s="27"/>
      <c r="UWS244" s="27"/>
      <c r="UWT244" s="27"/>
      <c r="UWU244" s="27"/>
      <c r="UWV244" s="27"/>
      <c r="UWW244" s="27"/>
      <c r="UWX244" s="27"/>
      <c r="UWY244" s="27"/>
      <c r="UWZ244" s="27"/>
      <c r="UXA244" s="27"/>
      <c r="UXB244" s="27"/>
      <c r="UXC244" s="27"/>
      <c r="UXD244" s="27"/>
      <c r="UXE244" s="27"/>
      <c r="UXF244" s="27"/>
      <c r="UXG244" s="27"/>
      <c r="UXH244" s="27"/>
      <c r="UXI244" s="27"/>
      <c r="UXJ244" s="27"/>
      <c r="UXK244" s="27"/>
      <c r="UXL244" s="27"/>
      <c r="UXM244" s="27"/>
      <c r="UXN244" s="27"/>
      <c r="UXO244" s="27"/>
      <c r="UXP244" s="27"/>
      <c r="UXQ244" s="27"/>
      <c r="UXR244" s="27"/>
      <c r="UXS244" s="27"/>
      <c r="UXT244" s="27"/>
      <c r="UXU244" s="27"/>
      <c r="UXV244" s="27"/>
      <c r="UXW244" s="27"/>
      <c r="UXX244" s="27"/>
      <c r="UXY244" s="27"/>
      <c r="UXZ244" s="27"/>
      <c r="UYA244" s="27"/>
      <c r="UYB244" s="27"/>
      <c r="UYC244" s="27"/>
      <c r="UYD244" s="27"/>
      <c r="UYE244" s="27"/>
      <c r="UYF244" s="27"/>
      <c r="UYG244" s="27"/>
      <c r="UYH244" s="27"/>
      <c r="UYI244" s="27"/>
      <c r="UYJ244" s="27"/>
      <c r="UYK244" s="27"/>
      <c r="UYL244" s="27"/>
      <c r="UYM244" s="27"/>
      <c r="UYN244" s="27"/>
      <c r="UYO244" s="27"/>
      <c r="UYP244" s="27"/>
      <c r="UYQ244" s="27"/>
      <c r="UYR244" s="27"/>
      <c r="UYS244" s="27"/>
      <c r="UYT244" s="27"/>
      <c r="UYU244" s="27"/>
      <c r="UYV244" s="27"/>
      <c r="UYW244" s="27"/>
      <c r="UYX244" s="27"/>
      <c r="UYY244" s="27"/>
      <c r="UYZ244" s="27"/>
      <c r="UZA244" s="27"/>
      <c r="UZB244" s="27"/>
      <c r="UZC244" s="27"/>
      <c r="UZD244" s="27"/>
      <c r="UZE244" s="27"/>
      <c r="UZF244" s="27"/>
      <c r="UZG244" s="27"/>
      <c r="UZH244" s="27"/>
      <c r="UZI244" s="27"/>
      <c r="UZJ244" s="27"/>
      <c r="UZK244" s="27"/>
      <c r="UZL244" s="27"/>
      <c r="UZM244" s="27"/>
      <c r="UZN244" s="27"/>
      <c r="UZO244" s="27"/>
      <c r="UZP244" s="27"/>
      <c r="UZQ244" s="27"/>
      <c r="UZR244" s="27"/>
      <c r="UZS244" s="27"/>
      <c r="UZT244" s="27"/>
      <c r="UZU244" s="27"/>
      <c r="UZV244" s="27"/>
      <c r="UZW244" s="27"/>
      <c r="UZX244" s="27"/>
      <c r="UZY244" s="27"/>
      <c r="UZZ244" s="27"/>
      <c r="VAA244" s="27"/>
      <c r="VAB244" s="27"/>
      <c r="VAC244" s="27"/>
      <c r="VAD244" s="27"/>
      <c r="VAE244" s="27"/>
      <c r="VAF244" s="27"/>
      <c r="VAG244" s="27"/>
      <c r="VAH244" s="27"/>
      <c r="VAI244" s="27"/>
      <c r="VAJ244" s="27"/>
      <c r="VAK244" s="27"/>
      <c r="VAL244" s="27"/>
      <c r="VAM244" s="27"/>
      <c r="VAN244" s="27"/>
      <c r="VAO244" s="27"/>
      <c r="VAP244" s="27"/>
      <c r="VAQ244" s="27"/>
      <c r="VAR244" s="27"/>
      <c r="VAS244" s="27"/>
      <c r="VAT244" s="27"/>
      <c r="VAU244" s="27"/>
      <c r="VAV244" s="27"/>
      <c r="VAW244" s="27"/>
      <c r="VAX244" s="27"/>
      <c r="VAY244" s="27"/>
      <c r="VAZ244" s="27"/>
      <c r="VBA244" s="27"/>
      <c r="VBB244" s="27"/>
      <c r="VBC244" s="27"/>
      <c r="VBD244" s="27"/>
      <c r="VBE244" s="27"/>
      <c r="VBF244" s="27"/>
      <c r="VBG244" s="27"/>
      <c r="VBH244" s="27"/>
      <c r="VBI244" s="27"/>
      <c r="VBJ244" s="27"/>
      <c r="VBK244" s="27"/>
      <c r="VBL244" s="27"/>
      <c r="VBM244" s="27"/>
      <c r="VBN244" s="27"/>
      <c r="VBO244" s="27"/>
      <c r="VBP244" s="27"/>
      <c r="VBQ244" s="27"/>
      <c r="VBR244" s="27"/>
      <c r="VBS244" s="27"/>
      <c r="VBT244" s="27"/>
      <c r="VBU244" s="27"/>
      <c r="VBV244" s="27"/>
      <c r="VBW244" s="27"/>
      <c r="VBX244" s="27"/>
      <c r="VBY244" s="27"/>
      <c r="VBZ244" s="27"/>
      <c r="VCA244" s="27"/>
      <c r="VCB244" s="27"/>
      <c r="VCC244" s="27"/>
      <c r="VCD244" s="27"/>
      <c r="VCE244" s="27"/>
      <c r="VCF244" s="27"/>
      <c r="VCG244" s="27"/>
      <c r="VCH244" s="27"/>
      <c r="VCI244" s="27"/>
      <c r="VCJ244" s="27"/>
      <c r="VCK244" s="27"/>
      <c r="VCL244" s="27"/>
      <c r="VCM244" s="27"/>
      <c r="VCN244" s="27"/>
      <c r="VCO244" s="27"/>
      <c r="VCP244" s="27"/>
      <c r="VCQ244" s="27"/>
      <c r="VCR244" s="27"/>
      <c r="VCS244" s="27"/>
      <c r="VCT244" s="27"/>
      <c r="VCU244" s="27"/>
      <c r="VCV244" s="27"/>
      <c r="VCW244" s="27"/>
      <c r="VCX244" s="27"/>
      <c r="VCY244" s="27"/>
      <c r="VCZ244" s="27"/>
      <c r="VDA244" s="27"/>
      <c r="VDB244" s="27"/>
      <c r="VDC244" s="27"/>
      <c r="VDD244" s="27"/>
      <c r="VDE244" s="27"/>
      <c r="VDF244" s="27"/>
      <c r="VDG244" s="27"/>
      <c r="VDH244" s="27"/>
      <c r="VDI244" s="27"/>
      <c r="VDJ244" s="27"/>
      <c r="VDK244" s="27"/>
      <c r="VDL244" s="27"/>
      <c r="VDM244" s="27"/>
      <c r="VDN244" s="27"/>
      <c r="VDO244" s="27"/>
      <c r="VDP244" s="27"/>
      <c r="VDQ244" s="27"/>
      <c r="VDR244" s="27"/>
      <c r="VDS244" s="27"/>
      <c r="VDT244" s="27"/>
      <c r="VDU244" s="27"/>
      <c r="VDV244" s="27"/>
      <c r="VDW244" s="27"/>
      <c r="VDX244" s="27"/>
      <c r="VDY244" s="27"/>
      <c r="VDZ244" s="27"/>
      <c r="VEA244" s="27"/>
      <c r="VEB244" s="27"/>
      <c r="VEC244" s="27"/>
      <c r="VED244" s="27"/>
      <c r="VEE244" s="27"/>
      <c r="VEF244" s="27"/>
      <c r="VEG244" s="27"/>
      <c r="VEH244" s="27"/>
      <c r="VEI244" s="27"/>
      <c r="VEJ244" s="27"/>
      <c r="VEK244" s="27"/>
      <c r="VEL244" s="27"/>
      <c r="VEM244" s="27"/>
      <c r="VEN244" s="27"/>
      <c r="VEO244" s="27"/>
      <c r="VEP244" s="27"/>
      <c r="VEQ244" s="27"/>
      <c r="VER244" s="27"/>
      <c r="VES244" s="27"/>
      <c r="VET244" s="27"/>
      <c r="VEU244" s="27"/>
      <c r="VEV244" s="27"/>
      <c r="VEW244" s="27"/>
      <c r="VEX244" s="27"/>
      <c r="VEY244" s="27"/>
      <c r="VEZ244" s="27"/>
      <c r="VFA244" s="27"/>
      <c r="VFB244" s="27"/>
      <c r="VFC244" s="27"/>
      <c r="VFD244" s="27"/>
      <c r="VFE244" s="27"/>
      <c r="VFF244" s="27"/>
      <c r="VFG244" s="27"/>
      <c r="VFH244" s="27"/>
      <c r="VFI244" s="27"/>
      <c r="VFJ244" s="27"/>
      <c r="VFK244" s="27"/>
      <c r="VFL244" s="27"/>
      <c r="VFM244" s="27"/>
      <c r="VFN244" s="27"/>
      <c r="VFO244" s="27"/>
      <c r="VFP244" s="27"/>
      <c r="VFQ244" s="27"/>
      <c r="VFR244" s="27"/>
      <c r="VFS244" s="27"/>
      <c r="VFT244" s="27"/>
      <c r="VFU244" s="27"/>
      <c r="VFV244" s="27"/>
      <c r="VFW244" s="27"/>
      <c r="VFX244" s="27"/>
      <c r="VFY244" s="27"/>
      <c r="VFZ244" s="27"/>
      <c r="VGA244" s="27"/>
      <c r="VGB244" s="27"/>
      <c r="VGC244" s="27"/>
      <c r="VGD244" s="27"/>
      <c r="VGE244" s="27"/>
      <c r="VGF244" s="27"/>
      <c r="VGG244" s="27"/>
      <c r="VGH244" s="27"/>
      <c r="VGI244" s="27"/>
      <c r="VGJ244" s="27"/>
      <c r="VGK244" s="27"/>
      <c r="VGL244" s="27"/>
      <c r="VGM244" s="27"/>
      <c r="VGN244" s="27"/>
      <c r="VGO244" s="27"/>
      <c r="VGP244" s="27"/>
      <c r="VGQ244" s="27"/>
      <c r="VGR244" s="27"/>
      <c r="VGS244" s="27"/>
      <c r="VGT244" s="27"/>
      <c r="VGU244" s="27"/>
      <c r="VGV244" s="27"/>
      <c r="VGW244" s="27"/>
      <c r="VGX244" s="27"/>
      <c r="VGY244" s="27"/>
      <c r="VGZ244" s="27"/>
      <c r="VHA244" s="27"/>
      <c r="VHB244" s="27"/>
      <c r="VHC244" s="27"/>
      <c r="VHD244" s="27"/>
      <c r="VHE244" s="27"/>
      <c r="VHF244" s="27"/>
      <c r="VHG244" s="27"/>
      <c r="VHH244" s="27"/>
      <c r="VHI244" s="27"/>
      <c r="VHJ244" s="27"/>
      <c r="VHK244" s="27"/>
      <c r="VHL244" s="27"/>
      <c r="VHM244" s="27"/>
      <c r="VHN244" s="27"/>
      <c r="VHO244" s="27"/>
      <c r="VHP244" s="27"/>
      <c r="VHQ244" s="27"/>
      <c r="VHR244" s="27"/>
      <c r="VHS244" s="27"/>
      <c r="VHT244" s="27"/>
      <c r="VHU244" s="27"/>
      <c r="VHV244" s="27"/>
      <c r="VHW244" s="27"/>
      <c r="VHX244" s="27"/>
      <c r="VHY244" s="27"/>
      <c r="VHZ244" s="27"/>
      <c r="VIA244" s="27"/>
      <c r="VIB244" s="27"/>
      <c r="VIC244" s="27"/>
      <c r="VID244" s="27"/>
      <c r="VIE244" s="27"/>
      <c r="VIF244" s="27"/>
      <c r="VIG244" s="27"/>
      <c r="VIH244" s="27"/>
      <c r="VII244" s="27"/>
      <c r="VIJ244" s="27"/>
      <c r="VIK244" s="27"/>
      <c r="VIL244" s="27"/>
      <c r="VIM244" s="27"/>
      <c r="VIN244" s="27"/>
      <c r="VIO244" s="27"/>
      <c r="VIP244" s="27"/>
      <c r="VIQ244" s="27"/>
      <c r="VIR244" s="27"/>
      <c r="VIS244" s="27"/>
      <c r="VIT244" s="27"/>
      <c r="VIU244" s="27"/>
      <c r="VIV244" s="27"/>
      <c r="VIW244" s="27"/>
      <c r="VIX244" s="27"/>
      <c r="VIY244" s="27"/>
      <c r="VIZ244" s="27"/>
      <c r="VJA244" s="27"/>
      <c r="VJB244" s="27"/>
      <c r="VJC244" s="27"/>
      <c r="VJD244" s="27"/>
      <c r="VJE244" s="27"/>
      <c r="VJF244" s="27"/>
      <c r="VJG244" s="27"/>
      <c r="VJH244" s="27"/>
      <c r="VJI244" s="27"/>
      <c r="VJJ244" s="27"/>
      <c r="VJK244" s="27"/>
      <c r="VJL244" s="27"/>
      <c r="VJM244" s="27"/>
      <c r="VJN244" s="27"/>
      <c r="VJO244" s="27"/>
      <c r="VJP244" s="27"/>
      <c r="VJQ244" s="27"/>
      <c r="VJR244" s="27"/>
      <c r="VJS244" s="27"/>
      <c r="VJT244" s="27"/>
      <c r="VJU244" s="27"/>
      <c r="VJV244" s="27"/>
      <c r="VJW244" s="27"/>
      <c r="VJX244" s="27"/>
      <c r="VJY244" s="27"/>
      <c r="VJZ244" s="27"/>
      <c r="VKA244" s="27"/>
      <c r="VKB244" s="27"/>
      <c r="VKC244" s="27"/>
      <c r="VKD244" s="27"/>
      <c r="VKE244" s="27"/>
      <c r="VKF244" s="27"/>
      <c r="VKG244" s="27"/>
      <c r="VKH244" s="27"/>
      <c r="VKI244" s="27"/>
      <c r="VKJ244" s="27"/>
      <c r="VKK244" s="27"/>
      <c r="VKL244" s="27"/>
      <c r="VKM244" s="27"/>
      <c r="VKN244" s="27"/>
      <c r="VKO244" s="27"/>
      <c r="VKP244" s="27"/>
      <c r="VKQ244" s="27"/>
      <c r="VKR244" s="27"/>
      <c r="VKS244" s="27"/>
      <c r="VKT244" s="27"/>
      <c r="VKU244" s="27"/>
      <c r="VKV244" s="27"/>
      <c r="VKW244" s="27"/>
      <c r="VKX244" s="27"/>
      <c r="VKY244" s="27"/>
      <c r="VKZ244" s="27"/>
      <c r="VLA244" s="27"/>
      <c r="VLB244" s="27"/>
      <c r="VLC244" s="27"/>
      <c r="VLD244" s="27"/>
      <c r="VLE244" s="27"/>
      <c r="VLF244" s="27"/>
      <c r="VLG244" s="27"/>
      <c r="VLH244" s="27"/>
      <c r="VLI244" s="27"/>
      <c r="VLJ244" s="27"/>
      <c r="VLK244" s="27"/>
      <c r="VLL244" s="27"/>
      <c r="VLM244" s="27"/>
      <c r="VLN244" s="27"/>
      <c r="VLO244" s="27"/>
      <c r="VLP244" s="27"/>
      <c r="VLQ244" s="27"/>
      <c r="VLR244" s="27"/>
      <c r="VLS244" s="27"/>
      <c r="VLT244" s="27"/>
      <c r="VLU244" s="27"/>
      <c r="VLV244" s="27"/>
      <c r="VLW244" s="27"/>
      <c r="VLX244" s="27"/>
      <c r="VLY244" s="27"/>
      <c r="VLZ244" s="27"/>
      <c r="VMA244" s="27"/>
      <c r="VMB244" s="27"/>
      <c r="VMC244" s="27"/>
      <c r="VMD244" s="27"/>
      <c r="VME244" s="27"/>
      <c r="VMF244" s="27"/>
      <c r="VMG244" s="27"/>
      <c r="VMH244" s="27"/>
      <c r="VMI244" s="27"/>
      <c r="VMJ244" s="27"/>
      <c r="VMK244" s="27"/>
      <c r="VML244" s="27"/>
      <c r="VMM244" s="27"/>
      <c r="VMN244" s="27"/>
      <c r="VMO244" s="27"/>
      <c r="VMP244" s="27"/>
      <c r="VMQ244" s="27"/>
      <c r="VMR244" s="27"/>
      <c r="VMS244" s="27"/>
      <c r="VMT244" s="27"/>
      <c r="VMU244" s="27"/>
      <c r="VMV244" s="27"/>
      <c r="VMW244" s="27"/>
      <c r="VMX244" s="27"/>
      <c r="VMY244" s="27"/>
      <c r="VMZ244" s="27"/>
      <c r="VNA244" s="27"/>
      <c r="VNB244" s="27"/>
      <c r="VNC244" s="27"/>
      <c r="VND244" s="27"/>
      <c r="VNE244" s="27"/>
      <c r="VNF244" s="27"/>
      <c r="VNG244" s="27"/>
      <c r="VNH244" s="27"/>
      <c r="VNI244" s="27"/>
      <c r="VNJ244" s="27"/>
      <c r="VNK244" s="27"/>
      <c r="VNL244" s="27"/>
      <c r="VNM244" s="27"/>
      <c r="VNN244" s="27"/>
      <c r="VNO244" s="27"/>
      <c r="VNP244" s="27"/>
      <c r="VNQ244" s="27"/>
      <c r="VNR244" s="27"/>
      <c r="VNS244" s="27"/>
      <c r="VNT244" s="27"/>
      <c r="VNU244" s="27"/>
      <c r="VNV244" s="27"/>
      <c r="VNW244" s="27"/>
      <c r="VNX244" s="27"/>
      <c r="VNY244" s="27"/>
      <c r="VNZ244" s="27"/>
      <c r="VOA244" s="27"/>
      <c r="VOB244" s="27"/>
      <c r="VOC244" s="27"/>
      <c r="VOD244" s="27"/>
      <c r="VOE244" s="27"/>
      <c r="VOF244" s="27"/>
      <c r="VOG244" s="27"/>
      <c r="VOH244" s="27"/>
      <c r="VOI244" s="27"/>
      <c r="VOJ244" s="27"/>
      <c r="VOK244" s="27"/>
      <c r="VOL244" s="27"/>
      <c r="VOM244" s="27"/>
      <c r="VON244" s="27"/>
      <c r="VOO244" s="27"/>
      <c r="VOP244" s="27"/>
      <c r="VOQ244" s="27"/>
      <c r="VOR244" s="27"/>
      <c r="VOS244" s="27"/>
      <c r="VOT244" s="27"/>
      <c r="VOU244" s="27"/>
      <c r="VOV244" s="27"/>
      <c r="VOW244" s="27"/>
      <c r="VOX244" s="27"/>
      <c r="VOY244" s="27"/>
      <c r="VOZ244" s="27"/>
      <c r="VPA244" s="27"/>
      <c r="VPB244" s="27"/>
      <c r="VPC244" s="27"/>
      <c r="VPD244" s="27"/>
      <c r="VPE244" s="27"/>
      <c r="VPF244" s="27"/>
      <c r="VPG244" s="27"/>
      <c r="VPH244" s="27"/>
      <c r="VPI244" s="27"/>
      <c r="VPJ244" s="27"/>
      <c r="VPK244" s="27"/>
      <c r="VPL244" s="27"/>
      <c r="VPM244" s="27"/>
      <c r="VPN244" s="27"/>
      <c r="VPO244" s="27"/>
      <c r="VPP244" s="27"/>
      <c r="VPQ244" s="27"/>
      <c r="VPR244" s="27"/>
      <c r="VPS244" s="27"/>
      <c r="VPT244" s="27"/>
      <c r="VPU244" s="27"/>
      <c r="VPV244" s="27"/>
      <c r="VPW244" s="27"/>
      <c r="VPX244" s="27"/>
      <c r="VPY244" s="27"/>
      <c r="VPZ244" s="27"/>
      <c r="VQA244" s="27"/>
      <c r="VQB244" s="27"/>
      <c r="VQC244" s="27"/>
      <c r="VQD244" s="27"/>
      <c r="VQE244" s="27"/>
      <c r="VQF244" s="27"/>
      <c r="VQG244" s="27"/>
      <c r="VQH244" s="27"/>
      <c r="VQI244" s="27"/>
      <c r="VQJ244" s="27"/>
      <c r="VQK244" s="27"/>
      <c r="VQL244" s="27"/>
      <c r="VQM244" s="27"/>
      <c r="VQN244" s="27"/>
      <c r="VQO244" s="27"/>
      <c r="VQP244" s="27"/>
      <c r="VQQ244" s="27"/>
      <c r="VQR244" s="27"/>
      <c r="VQS244" s="27"/>
      <c r="VQT244" s="27"/>
      <c r="VQU244" s="27"/>
      <c r="VQV244" s="27"/>
      <c r="VQW244" s="27"/>
      <c r="VQX244" s="27"/>
      <c r="VQY244" s="27"/>
      <c r="VQZ244" s="27"/>
      <c r="VRA244" s="27"/>
      <c r="VRB244" s="27"/>
      <c r="VRC244" s="27"/>
      <c r="VRD244" s="27"/>
      <c r="VRE244" s="27"/>
      <c r="VRF244" s="27"/>
      <c r="VRG244" s="27"/>
      <c r="VRH244" s="27"/>
      <c r="VRI244" s="27"/>
      <c r="VRJ244" s="27"/>
      <c r="VRK244" s="27"/>
      <c r="VRL244" s="27"/>
      <c r="VRM244" s="27"/>
      <c r="VRN244" s="27"/>
      <c r="VRO244" s="27"/>
      <c r="VRP244" s="27"/>
      <c r="VRQ244" s="27"/>
      <c r="VRR244" s="27"/>
      <c r="VRS244" s="27"/>
      <c r="VRT244" s="27"/>
      <c r="VRU244" s="27"/>
      <c r="VRV244" s="27"/>
      <c r="VRW244" s="27"/>
      <c r="VRX244" s="27"/>
      <c r="VRY244" s="27"/>
      <c r="VRZ244" s="27"/>
      <c r="VSA244" s="27"/>
      <c r="VSB244" s="27"/>
      <c r="VSC244" s="27"/>
      <c r="VSD244" s="27"/>
      <c r="VSE244" s="27"/>
      <c r="VSF244" s="27"/>
      <c r="VSG244" s="27"/>
      <c r="VSH244" s="27"/>
      <c r="VSI244" s="27"/>
      <c r="VSJ244" s="27"/>
      <c r="VSK244" s="27"/>
      <c r="VSL244" s="27"/>
      <c r="VSM244" s="27"/>
      <c r="VSN244" s="27"/>
      <c r="VSO244" s="27"/>
      <c r="VSP244" s="27"/>
      <c r="VSQ244" s="27"/>
      <c r="VSR244" s="27"/>
      <c r="VSS244" s="27"/>
      <c r="VST244" s="27"/>
      <c r="VSU244" s="27"/>
      <c r="VSV244" s="27"/>
      <c r="VSW244" s="27"/>
      <c r="VSX244" s="27"/>
      <c r="VSY244" s="27"/>
      <c r="VSZ244" s="27"/>
      <c r="VTA244" s="27"/>
      <c r="VTB244" s="27"/>
      <c r="VTC244" s="27"/>
      <c r="VTD244" s="27"/>
      <c r="VTE244" s="27"/>
      <c r="VTF244" s="27"/>
      <c r="VTG244" s="27"/>
      <c r="VTH244" s="27"/>
      <c r="VTI244" s="27"/>
      <c r="VTJ244" s="27"/>
      <c r="VTK244" s="27"/>
      <c r="VTL244" s="27"/>
      <c r="VTM244" s="27"/>
      <c r="VTN244" s="27"/>
      <c r="VTO244" s="27"/>
      <c r="VTP244" s="27"/>
      <c r="VTQ244" s="27"/>
      <c r="VTR244" s="27"/>
      <c r="VTS244" s="27"/>
      <c r="VTT244" s="27"/>
      <c r="VTU244" s="27"/>
      <c r="VTV244" s="27"/>
      <c r="VTW244" s="27"/>
      <c r="VTX244" s="27"/>
      <c r="VTY244" s="27"/>
      <c r="VTZ244" s="27"/>
      <c r="VUA244" s="27"/>
      <c r="VUB244" s="27"/>
      <c r="VUC244" s="27"/>
      <c r="VUD244" s="27"/>
      <c r="VUE244" s="27"/>
      <c r="VUF244" s="27"/>
      <c r="VUG244" s="27"/>
      <c r="VUH244" s="27"/>
      <c r="VUI244" s="27"/>
      <c r="VUJ244" s="27"/>
      <c r="VUK244" s="27"/>
      <c r="VUL244" s="27"/>
      <c r="VUM244" s="27"/>
      <c r="VUN244" s="27"/>
      <c r="VUO244" s="27"/>
      <c r="VUP244" s="27"/>
      <c r="VUQ244" s="27"/>
      <c r="VUR244" s="27"/>
      <c r="VUS244" s="27"/>
      <c r="VUT244" s="27"/>
      <c r="VUU244" s="27"/>
      <c r="VUV244" s="27"/>
      <c r="VUW244" s="27"/>
      <c r="VUX244" s="27"/>
      <c r="VUY244" s="27"/>
      <c r="VUZ244" s="27"/>
      <c r="VVA244" s="27"/>
      <c r="VVB244" s="27"/>
      <c r="VVC244" s="27"/>
      <c r="VVD244" s="27"/>
      <c r="VVE244" s="27"/>
      <c r="VVF244" s="27"/>
      <c r="VVG244" s="27"/>
      <c r="VVH244" s="27"/>
      <c r="VVI244" s="27"/>
      <c r="VVJ244" s="27"/>
      <c r="VVK244" s="27"/>
      <c r="VVL244" s="27"/>
      <c r="VVM244" s="27"/>
      <c r="VVN244" s="27"/>
      <c r="VVO244" s="27"/>
      <c r="VVP244" s="27"/>
      <c r="VVQ244" s="27"/>
      <c r="VVR244" s="27"/>
      <c r="VVS244" s="27"/>
      <c r="VVT244" s="27"/>
      <c r="VVU244" s="27"/>
      <c r="VVV244" s="27"/>
      <c r="VVW244" s="27"/>
      <c r="VVX244" s="27"/>
      <c r="VVY244" s="27"/>
      <c r="VVZ244" s="27"/>
      <c r="VWA244" s="27"/>
      <c r="VWB244" s="27"/>
      <c r="VWC244" s="27"/>
      <c r="VWD244" s="27"/>
      <c r="VWE244" s="27"/>
      <c r="VWF244" s="27"/>
      <c r="VWG244" s="27"/>
      <c r="VWH244" s="27"/>
      <c r="VWI244" s="27"/>
      <c r="VWJ244" s="27"/>
      <c r="VWK244" s="27"/>
      <c r="VWL244" s="27"/>
      <c r="VWM244" s="27"/>
      <c r="VWN244" s="27"/>
      <c r="VWO244" s="27"/>
      <c r="VWP244" s="27"/>
      <c r="VWQ244" s="27"/>
      <c r="VWR244" s="27"/>
      <c r="VWS244" s="27"/>
      <c r="VWT244" s="27"/>
      <c r="VWU244" s="27"/>
      <c r="VWV244" s="27"/>
      <c r="VWW244" s="27"/>
      <c r="VWX244" s="27"/>
      <c r="VWY244" s="27"/>
      <c r="VWZ244" s="27"/>
      <c r="VXA244" s="27"/>
      <c r="VXB244" s="27"/>
      <c r="VXC244" s="27"/>
      <c r="VXD244" s="27"/>
      <c r="VXE244" s="27"/>
      <c r="VXF244" s="27"/>
      <c r="VXG244" s="27"/>
      <c r="VXH244" s="27"/>
      <c r="VXI244" s="27"/>
      <c r="VXJ244" s="27"/>
      <c r="VXK244" s="27"/>
      <c r="VXL244" s="27"/>
      <c r="VXM244" s="27"/>
      <c r="VXN244" s="27"/>
      <c r="VXO244" s="27"/>
      <c r="VXP244" s="27"/>
      <c r="VXQ244" s="27"/>
      <c r="VXR244" s="27"/>
      <c r="VXS244" s="27"/>
      <c r="VXT244" s="27"/>
      <c r="VXU244" s="27"/>
      <c r="VXV244" s="27"/>
      <c r="VXW244" s="27"/>
      <c r="VXX244" s="27"/>
      <c r="VXY244" s="27"/>
      <c r="VXZ244" s="27"/>
      <c r="VYA244" s="27"/>
      <c r="VYB244" s="27"/>
      <c r="VYC244" s="27"/>
      <c r="VYD244" s="27"/>
      <c r="VYE244" s="27"/>
      <c r="VYF244" s="27"/>
      <c r="VYG244" s="27"/>
      <c r="VYH244" s="27"/>
      <c r="VYI244" s="27"/>
      <c r="VYJ244" s="27"/>
      <c r="VYK244" s="27"/>
      <c r="VYL244" s="27"/>
      <c r="VYM244" s="27"/>
      <c r="VYN244" s="27"/>
      <c r="VYO244" s="27"/>
      <c r="VYP244" s="27"/>
      <c r="VYQ244" s="27"/>
      <c r="VYR244" s="27"/>
      <c r="VYS244" s="27"/>
      <c r="VYT244" s="27"/>
      <c r="VYU244" s="27"/>
      <c r="VYV244" s="27"/>
      <c r="VYW244" s="27"/>
      <c r="VYX244" s="27"/>
      <c r="VYY244" s="27"/>
      <c r="VYZ244" s="27"/>
      <c r="VZA244" s="27"/>
      <c r="VZB244" s="27"/>
      <c r="VZC244" s="27"/>
      <c r="VZD244" s="27"/>
      <c r="VZE244" s="27"/>
      <c r="VZF244" s="27"/>
      <c r="VZG244" s="27"/>
      <c r="VZH244" s="27"/>
      <c r="VZI244" s="27"/>
      <c r="VZJ244" s="27"/>
      <c r="VZK244" s="27"/>
      <c r="VZL244" s="27"/>
      <c r="VZM244" s="27"/>
      <c r="VZN244" s="27"/>
      <c r="VZO244" s="27"/>
      <c r="VZP244" s="27"/>
      <c r="VZQ244" s="27"/>
      <c r="VZR244" s="27"/>
      <c r="VZS244" s="27"/>
      <c r="VZT244" s="27"/>
      <c r="VZU244" s="27"/>
      <c r="VZV244" s="27"/>
      <c r="VZW244" s="27"/>
      <c r="VZX244" s="27"/>
      <c r="VZY244" s="27"/>
      <c r="VZZ244" s="27"/>
      <c r="WAA244" s="27"/>
      <c r="WAB244" s="27"/>
      <c r="WAC244" s="27"/>
      <c r="WAD244" s="27"/>
      <c r="WAE244" s="27"/>
      <c r="WAF244" s="27"/>
      <c r="WAG244" s="27"/>
      <c r="WAH244" s="27"/>
      <c r="WAI244" s="27"/>
      <c r="WAJ244" s="27"/>
      <c r="WAK244" s="27"/>
      <c r="WAL244" s="27"/>
      <c r="WAM244" s="27"/>
      <c r="WAN244" s="27"/>
      <c r="WAO244" s="27"/>
      <c r="WAP244" s="27"/>
      <c r="WAQ244" s="27"/>
      <c r="WAR244" s="27"/>
      <c r="WAS244" s="27"/>
      <c r="WAT244" s="27"/>
      <c r="WAU244" s="27"/>
      <c r="WAV244" s="27"/>
      <c r="WAW244" s="27"/>
      <c r="WAX244" s="27"/>
      <c r="WAY244" s="27"/>
      <c r="WAZ244" s="27"/>
      <c r="WBA244" s="27"/>
      <c r="WBB244" s="27"/>
      <c r="WBC244" s="27"/>
      <c r="WBD244" s="27"/>
      <c r="WBE244" s="27"/>
      <c r="WBF244" s="27"/>
      <c r="WBG244" s="27"/>
      <c r="WBH244" s="27"/>
      <c r="WBI244" s="27"/>
      <c r="WBJ244" s="27"/>
      <c r="WBK244" s="27"/>
      <c r="WBL244" s="27"/>
      <c r="WBM244" s="27"/>
      <c r="WBN244" s="27"/>
      <c r="WBO244" s="27"/>
      <c r="WBP244" s="27"/>
      <c r="WBQ244" s="27"/>
      <c r="WBR244" s="27"/>
      <c r="WBS244" s="27"/>
      <c r="WBT244" s="27"/>
      <c r="WBU244" s="27"/>
      <c r="WBV244" s="27"/>
      <c r="WBW244" s="27"/>
      <c r="WBX244" s="27"/>
      <c r="WBY244" s="27"/>
      <c r="WBZ244" s="27"/>
      <c r="WCA244" s="27"/>
      <c r="WCB244" s="27"/>
      <c r="WCC244" s="27"/>
      <c r="WCD244" s="27"/>
      <c r="WCE244" s="27"/>
      <c r="WCF244" s="27"/>
      <c r="WCG244" s="27"/>
      <c r="WCH244" s="27"/>
      <c r="WCI244" s="27"/>
      <c r="WCJ244" s="27"/>
      <c r="WCK244" s="27"/>
      <c r="WCL244" s="27"/>
      <c r="WCM244" s="27"/>
      <c r="WCN244" s="27"/>
      <c r="WCO244" s="27"/>
      <c r="WCP244" s="27"/>
      <c r="WCQ244" s="27"/>
      <c r="WCR244" s="27"/>
      <c r="WCS244" s="27"/>
      <c r="WCT244" s="27"/>
      <c r="WCU244" s="27"/>
      <c r="WCV244" s="27"/>
      <c r="WCW244" s="27"/>
      <c r="WCX244" s="27"/>
      <c r="WCY244" s="27"/>
      <c r="WCZ244" s="27"/>
      <c r="WDA244" s="27"/>
      <c r="WDB244" s="27"/>
      <c r="WDC244" s="27"/>
      <c r="WDD244" s="27"/>
      <c r="WDE244" s="27"/>
      <c r="WDF244" s="27"/>
      <c r="WDG244" s="27"/>
      <c r="WDH244" s="27"/>
      <c r="WDI244" s="27"/>
      <c r="WDJ244" s="27"/>
      <c r="WDK244" s="27"/>
      <c r="WDL244" s="27"/>
      <c r="WDM244" s="27"/>
      <c r="WDN244" s="27"/>
      <c r="WDO244" s="27"/>
      <c r="WDP244" s="27"/>
      <c r="WDQ244" s="27"/>
      <c r="WDR244" s="27"/>
      <c r="WDS244" s="27"/>
      <c r="WDT244" s="27"/>
      <c r="WDU244" s="27"/>
      <c r="WDV244" s="27"/>
      <c r="WDW244" s="27"/>
      <c r="WDX244" s="27"/>
      <c r="WDY244" s="27"/>
      <c r="WDZ244" s="27"/>
      <c r="WEA244" s="27"/>
      <c r="WEB244" s="27"/>
      <c r="WEC244" s="27"/>
      <c r="WED244" s="27"/>
      <c r="WEE244" s="27"/>
      <c r="WEF244" s="27"/>
      <c r="WEG244" s="27"/>
      <c r="WEH244" s="27"/>
      <c r="WEI244" s="27"/>
      <c r="WEJ244" s="27"/>
      <c r="WEK244" s="27"/>
      <c r="WEL244" s="27"/>
      <c r="WEM244" s="27"/>
      <c r="WEN244" s="27"/>
      <c r="WEO244" s="27"/>
      <c r="WEP244" s="27"/>
      <c r="WEQ244" s="27"/>
      <c r="WER244" s="27"/>
      <c r="WES244" s="27"/>
      <c r="WET244" s="27"/>
      <c r="WEU244" s="27"/>
      <c r="WEV244" s="27"/>
      <c r="WEW244" s="27"/>
      <c r="WEX244" s="27"/>
      <c r="WEY244" s="27"/>
      <c r="WEZ244" s="27"/>
      <c r="WFA244" s="27"/>
      <c r="WFB244" s="27"/>
      <c r="WFC244" s="27"/>
      <c r="WFD244" s="27"/>
      <c r="WFE244" s="27"/>
      <c r="WFF244" s="27"/>
      <c r="WFG244" s="27"/>
      <c r="WFH244" s="27"/>
      <c r="WFI244" s="27"/>
      <c r="WFJ244" s="27"/>
      <c r="WFK244" s="27"/>
      <c r="WFL244" s="27"/>
      <c r="WFM244" s="27"/>
      <c r="WFN244" s="27"/>
      <c r="WFO244" s="27"/>
      <c r="WFP244" s="27"/>
      <c r="WFQ244" s="27"/>
      <c r="WFR244" s="27"/>
      <c r="WFS244" s="27"/>
      <c r="WFT244" s="27"/>
      <c r="WFU244" s="27"/>
      <c r="WFV244" s="27"/>
      <c r="WFW244" s="27"/>
      <c r="WFX244" s="27"/>
      <c r="WFY244" s="27"/>
      <c r="WFZ244" s="27"/>
      <c r="WGA244" s="27"/>
      <c r="WGB244" s="27"/>
      <c r="WGC244" s="27"/>
      <c r="WGD244" s="27"/>
      <c r="WGE244" s="27"/>
      <c r="WGF244" s="27"/>
      <c r="WGG244" s="27"/>
      <c r="WGH244" s="27"/>
      <c r="WGI244" s="27"/>
      <c r="WGJ244" s="27"/>
      <c r="WGK244" s="27"/>
      <c r="WGL244" s="27"/>
      <c r="WGM244" s="27"/>
      <c r="WGN244" s="27"/>
      <c r="WGO244" s="27"/>
      <c r="WGP244" s="27"/>
      <c r="WGQ244" s="27"/>
      <c r="WGR244" s="27"/>
      <c r="WGS244" s="27"/>
      <c r="WGT244" s="27"/>
      <c r="WGU244" s="27"/>
      <c r="WGV244" s="27"/>
      <c r="WGW244" s="27"/>
      <c r="WGX244" s="27"/>
      <c r="WGY244" s="27"/>
      <c r="WGZ244" s="27"/>
      <c r="WHA244" s="27"/>
      <c r="WHB244" s="27"/>
      <c r="WHC244" s="27"/>
      <c r="WHD244" s="27"/>
      <c r="WHE244" s="27"/>
      <c r="WHF244" s="27"/>
      <c r="WHG244" s="27"/>
      <c r="WHH244" s="27"/>
      <c r="WHI244" s="27"/>
      <c r="WHJ244" s="27"/>
      <c r="WHK244" s="27"/>
      <c r="WHL244" s="27"/>
      <c r="WHM244" s="27"/>
      <c r="WHN244" s="27"/>
      <c r="WHO244" s="27"/>
      <c r="WHP244" s="27"/>
      <c r="WHQ244" s="27"/>
      <c r="WHR244" s="27"/>
      <c r="WHS244" s="27"/>
      <c r="WHT244" s="27"/>
      <c r="WHU244" s="27"/>
      <c r="WHV244" s="27"/>
      <c r="WHW244" s="27"/>
      <c r="WHX244" s="27"/>
      <c r="WHY244" s="27"/>
      <c r="WHZ244" s="27"/>
      <c r="WIA244" s="27"/>
      <c r="WIB244" s="27"/>
      <c r="WIC244" s="27"/>
      <c r="WID244" s="27"/>
      <c r="WIE244" s="27"/>
      <c r="WIF244" s="27"/>
      <c r="WIG244" s="27"/>
      <c r="WIH244" s="27"/>
      <c r="WII244" s="27"/>
      <c r="WIJ244" s="27"/>
      <c r="WIK244" s="27"/>
      <c r="WIL244" s="27"/>
      <c r="WIM244" s="27"/>
      <c r="WIN244" s="27"/>
      <c r="WIO244" s="27"/>
      <c r="WIP244" s="27"/>
      <c r="WIQ244" s="27"/>
      <c r="WIR244" s="27"/>
      <c r="WIS244" s="27"/>
      <c r="WIT244" s="27"/>
      <c r="WIU244" s="27"/>
      <c r="WIV244" s="27"/>
      <c r="WIW244" s="27"/>
      <c r="WIX244" s="27"/>
      <c r="WIY244" s="27"/>
      <c r="WIZ244" s="27"/>
      <c r="WJA244" s="27"/>
      <c r="WJB244" s="27"/>
      <c r="WJC244" s="27"/>
      <c r="WJD244" s="27"/>
      <c r="WJE244" s="27"/>
      <c r="WJF244" s="27"/>
      <c r="WJG244" s="27"/>
      <c r="WJH244" s="27"/>
      <c r="WJI244" s="27"/>
      <c r="WJJ244" s="27"/>
      <c r="WJK244" s="27"/>
      <c r="WJL244" s="27"/>
      <c r="WJM244" s="27"/>
      <c r="WJN244" s="27"/>
      <c r="WJO244" s="27"/>
      <c r="WJP244" s="27"/>
      <c r="WJQ244" s="27"/>
      <c r="WJR244" s="27"/>
      <c r="WJS244" s="27"/>
      <c r="WJT244" s="27"/>
      <c r="WJU244" s="27"/>
      <c r="WJV244" s="27"/>
      <c r="WJW244" s="27"/>
      <c r="WJX244" s="27"/>
      <c r="WJY244" s="27"/>
      <c r="WJZ244" s="27"/>
      <c r="WKA244" s="27"/>
      <c r="WKB244" s="27"/>
      <c r="WKC244" s="27"/>
      <c r="WKD244" s="27"/>
      <c r="WKE244" s="27"/>
      <c r="WKF244" s="27"/>
      <c r="WKG244" s="27"/>
      <c r="WKH244" s="27"/>
      <c r="WKI244" s="27"/>
      <c r="WKJ244" s="27"/>
      <c r="WKK244" s="27"/>
      <c r="WKL244" s="27"/>
      <c r="WKM244" s="27"/>
      <c r="WKN244" s="27"/>
      <c r="WKO244" s="27"/>
      <c r="WKP244" s="27"/>
      <c r="WKQ244" s="27"/>
      <c r="WKR244" s="27"/>
      <c r="WKS244" s="27"/>
      <c r="WKT244" s="27"/>
      <c r="WKU244" s="27"/>
      <c r="WKV244" s="27"/>
      <c r="WKW244" s="27"/>
      <c r="WKX244" s="27"/>
      <c r="WKY244" s="27"/>
      <c r="WKZ244" s="27"/>
      <c r="WLA244" s="27"/>
      <c r="WLB244" s="27"/>
      <c r="WLC244" s="27"/>
      <c r="WLD244" s="27"/>
      <c r="WLE244" s="27"/>
      <c r="WLF244" s="27"/>
      <c r="WLG244" s="27"/>
      <c r="WLH244" s="27"/>
      <c r="WLI244" s="27"/>
      <c r="WLJ244" s="27"/>
      <c r="WLK244" s="27"/>
      <c r="WLL244" s="27"/>
      <c r="WLM244" s="27"/>
      <c r="WLN244" s="27"/>
      <c r="WLO244" s="27"/>
      <c r="WLP244" s="27"/>
      <c r="WLQ244" s="27"/>
      <c r="WLR244" s="27"/>
      <c r="WLS244" s="27"/>
      <c r="WLT244" s="27"/>
      <c r="WLU244" s="27"/>
      <c r="WLV244" s="27"/>
      <c r="WLW244" s="27"/>
      <c r="WLX244" s="27"/>
      <c r="WLY244" s="27"/>
      <c r="WLZ244" s="27"/>
      <c r="WMA244" s="27"/>
      <c r="WMB244" s="27"/>
      <c r="WMC244" s="27"/>
      <c r="WMD244" s="27"/>
      <c r="WME244" s="27"/>
      <c r="WMF244" s="27"/>
      <c r="WMG244" s="27"/>
      <c r="WMH244" s="27"/>
      <c r="WMI244" s="27"/>
      <c r="WMJ244" s="27"/>
      <c r="WMK244" s="27"/>
      <c r="WML244" s="27"/>
      <c r="WMM244" s="27"/>
      <c r="WMN244" s="27"/>
      <c r="WMO244" s="27"/>
      <c r="WMP244" s="27"/>
      <c r="WMQ244" s="27"/>
      <c r="WMR244" s="27"/>
      <c r="WMS244" s="27"/>
      <c r="WMT244" s="27"/>
      <c r="WMU244" s="27"/>
      <c r="WMV244" s="27"/>
      <c r="WMW244" s="27"/>
      <c r="WMX244" s="27"/>
      <c r="WMY244" s="27"/>
      <c r="WMZ244" s="27"/>
      <c r="WNA244" s="27"/>
      <c r="WNB244" s="27"/>
      <c r="WNC244" s="27"/>
      <c r="WND244" s="27"/>
      <c r="WNE244" s="27"/>
      <c r="WNF244" s="27"/>
      <c r="WNG244" s="27"/>
      <c r="WNH244" s="27"/>
      <c r="WNI244" s="27"/>
      <c r="WNJ244" s="27"/>
      <c r="WNK244" s="27"/>
      <c r="WNL244" s="27"/>
      <c r="WNM244" s="27"/>
      <c r="WNN244" s="27"/>
      <c r="WNO244" s="27"/>
      <c r="WNP244" s="27"/>
      <c r="WNQ244" s="27"/>
      <c r="WNR244" s="27"/>
      <c r="WNS244" s="27"/>
      <c r="WNT244" s="27"/>
      <c r="WNU244" s="27"/>
      <c r="WNV244" s="27"/>
      <c r="WNW244" s="27"/>
      <c r="WNX244" s="27"/>
      <c r="WNY244" s="27"/>
      <c r="WNZ244" s="27"/>
      <c r="WOA244" s="27"/>
      <c r="WOB244" s="27"/>
      <c r="WOC244" s="27"/>
      <c r="WOD244" s="27"/>
      <c r="WOE244" s="27"/>
      <c r="WOF244" s="27"/>
      <c r="WOG244" s="27"/>
      <c r="WOH244" s="27"/>
      <c r="WOI244" s="27"/>
      <c r="WOJ244" s="27"/>
      <c r="WOK244" s="27"/>
      <c r="WOL244" s="27"/>
      <c r="WOM244" s="27"/>
      <c r="WON244" s="27"/>
      <c r="WOO244" s="27"/>
      <c r="WOP244" s="27"/>
      <c r="WOQ244" s="27"/>
      <c r="WOR244" s="27"/>
      <c r="WOS244" s="27"/>
      <c r="WOT244" s="27"/>
      <c r="WOU244" s="27"/>
      <c r="WOV244" s="27"/>
      <c r="WOW244" s="27"/>
      <c r="WOX244" s="27"/>
      <c r="WOY244" s="27"/>
      <c r="WOZ244" s="27"/>
      <c r="WPA244" s="27"/>
      <c r="WPB244" s="27"/>
      <c r="WPC244" s="27"/>
      <c r="WPD244" s="27"/>
      <c r="WPE244" s="27"/>
      <c r="WPF244" s="27"/>
      <c r="WPG244" s="27"/>
      <c r="WPH244" s="27"/>
      <c r="WPI244" s="27"/>
      <c r="WPJ244" s="27"/>
      <c r="WPK244" s="27"/>
      <c r="WPL244" s="27"/>
      <c r="WPM244" s="27"/>
      <c r="WPN244" s="27"/>
      <c r="WPO244" s="27"/>
      <c r="WPP244" s="27"/>
      <c r="WPQ244" s="27"/>
      <c r="WPR244" s="27"/>
      <c r="WPS244" s="27"/>
      <c r="WPT244" s="27"/>
      <c r="WPU244" s="27"/>
      <c r="WPV244" s="27"/>
      <c r="WPW244" s="27"/>
      <c r="WPX244" s="27"/>
      <c r="WPY244" s="27"/>
      <c r="WPZ244" s="27"/>
      <c r="WQA244" s="27"/>
      <c r="WQB244" s="27"/>
      <c r="WQC244" s="27"/>
      <c r="WQD244" s="27"/>
      <c r="WQE244" s="27"/>
      <c r="WQF244" s="27"/>
      <c r="WQG244" s="27"/>
      <c r="WQH244" s="27"/>
      <c r="WQI244" s="27"/>
      <c r="WQJ244" s="27"/>
      <c r="WQK244" s="27"/>
      <c r="WQL244" s="27"/>
      <c r="WQM244" s="27"/>
      <c r="WQN244" s="27"/>
      <c r="WQO244" s="27"/>
      <c r="WQP244" s="27"/>
      <c r="WQQ244" s="27"/>
      <c r="WQR244" s="27"/>
      <c r="WQS244" s="27"/>
      <c r="WQT244" s="27"/>
      <c r="WQU244" s="27"/>
      <c r="WQV244" s="27"/>
      <c r="WQW244" s="27"/>
      <c r="WQX244" s="27"/>
      <c r="WQY244" s="27"/>
      <c r="WQZ244" s="27"/>
      <c r="WRA244" s="27"/>
      <c r="WRB244" s="27"/>
      <c r="WRC244" s="27"/>
      <c r="WRD244" s="27"/>
      <c r="WRE244" s="27"/>
      <c r="WRF244" s="27"/>
      <c r="WRG244" s="27"/>
      <c r="WRH244" s="27"/>
      <c r="WRI244" s="27"/>
      <c r="WRJ244" s="27"/>
      <c r="WRK244" s="27"/>
      <c r="WRL244" s="27"/>
      <c r="WRM244" s="27"/>
      <c r="WRN244" s="27"/>
      <c r="WRO244" s="27"/>
      <c r="WRP244" s="27"/>
      <c r="WRQ244" s="27"/>
      <c r="WRR244" s="27"/>
      <c r="WRS244" s="27"/>
      <c r="WRT244" s="27"/>
      <c r="WRU244" s="27"/>
      <c r="WRV244" s="27"/>
      <c r="WRW244" s="27"/>
      <c r="WRX244" s="27"/>
      <c r="WRY244" s="27"/>
      <c r="WRZ244" s="27"/>
      <c r="WSA244" s="27"/>
      <c r="WSB244" s="27"/>
      <c r="WSC244" s="27"/>
      <c r="WSD244" s="27"/>
      <c r="WSE244" s="27"/>
      <c r="WSF244" s="27"/>
      <c r="WSG244" s="27"/>
      <c r="WSH244" s="27"/>
      <c r="WSI244" s="27"/>
      <c r="WSJ244" s="27"/>
      <c r="WSK244" s="27"/>
      <c r="WSL244" s="27"/>
      <c r="WSM244" s="27"/>
      <c r="WSN244" s="27"/>
      <c r="WSO244" s="27"/>
      <c r="WSP244" s="27"/>
      <c r="WSQ244" s="27"/>
      <c r="WSR244" s="27"/>
      <c r="WSS244" s="27"/>
      <c r="WST244" s="27"/>
      <c r="WSU244" s="27"/>
      <c r="WSV244" s="27"/>
      <c r="WSW244" s="27"/>
      <c r="WSX244" s="27"/>
      <c r="WSY244" s="27"/>
      <c r="WSZ244" s="27"/>
      <c r="WTA244" s="27"/>
      <c r="WTB244" s="27"/>
      <c r="WTC244" s="27"/>
      <c r="WTD244" s="27"/>
      <c r="WTE244" s="27"/>
      <c r="WTF244" s="27"/>
      <c r="WTG244" s="27"/>
      <c r="WTH244" s="27"/>
      <c r="WTI244" s="27"/>
      <c r="WTJ244" s="27"/>
      <c r="WTK244" s="27"/>
      <c r="WTL244" s="27"/>
      <c r="WTM244" s="27"/>
      <c r="WTN244" s="27"/>
      <c r="WTO244" s="27"/>
      <c r="WTP244" s="27"/>
      <c r="WTQ244" s="27"/>
      <c r="WTR244" s="27"/>
      <c r="WTS244" s="27"/>
      <c r="WTT244" s="27"/>
      <c r="WTU244" s="27"/>
      <c r="WTV244" s="27"/>
      <c r="WTW244" s="27"/>
      <c r="WTX244" s="27"/>
      <c r="WTY244" s="27"/>
      <c r="WTZ244" s="27"/>
      <c r="WUA244" s="27"/>
      <c r="WUB244" s="27"/>
      <c r="WUC244" s="27"/>
      <c r="WUD244" s="27"/>
      <c r="WUE244" s="27"/>
      <c r="WUF244" s="27"/>
      <c r="WUG244" s="27"/>
      <c r="WUH244" s="27"/>
      <c r="WUI244" s="27"/>
      <c r="WUJ244" s="27"/>
      <c r="WUK244" s="27"/>
      <c r="WUL244" s="27"/>
      <c r="WUM244" s="27"/>
      <c r="WUN244" s="27"/>
      <c r="WUO244" s="27"/>
      <c r="WUP244" s="27"/>
      <c r="WUQ244" s="27"/>
      <c r="WUR244" s="27"/>
      <c r="WUS244" s="27"/>
      <c r="WUT244" s="27"/>
      <c r="WUU244" s="27"/>
      <c r="WUV244" s="27"/>
      <c r="WUW244" s="27"/>
      <c r="WUX244" s="27"/>
      <c r="WUY244" s="27"/>
      <c r="WUZ244" s="27"/>
      <c r="WVA244" s="27"/>
      <c r="WVB244" s="27"/>
      <c r="WVC244" s="27"/>
      <c r="WVD244" s="27"/>
      <c r="WVE244" s="27"/>
      <c r="WVF244" s="27"/>
      <c r="WVG244" s="27"/>
      <c r="WVH244" s="27"/>
      <c r="WVI244" s="27"/>
      <c r="WVJ244" s="27"/>
      <c r="WVK244" s="27"/>
      <c r="WVL244" s="27"/>
      <c r="WVM244" s="27"/>
      <c r="WVN244" s="27"/>
      <c r="WVO244" s="27"/>
      <c r="WVP244" s="27"/>
      <c r="WVQ244" s="27"/>
      <c r="WVR244" s="27"/>
      <c r="WVS244" s="27"/>
      <c r="WVT244" s="27"/>
      <c r="WVU244" s="27"/>
      <c r="WVV244" s="27"/>
      <c r="WVW244" s="27"/>
      <c r="WVX244" s="27"/>
      <c r="WVY244" s="27"/>
      <c r="WVZ244" s="27"/>
      <c r="WWA244" s="27"/>
      <c r="WWB244" s="27"/>
      <c r="WWC244" s="27"/>
      <c r="WWD244" s="27"/>
      <c r="WWE244" s="27"/>
      <c r="WWF244" s="27"/>
      <c r="WWG244" s="27"/>
      <c r="WWH244" s="27"/>
      <c r="WWI244" s="27"/>
      <c r="WWJ244" s="27"/>
      <c r="WWK244" s="27"/>
      <c r="WWL244" s="27"/>
      <c r="WWM244" s="27"/>
      <c r="WWN244" s="27"/>
      <c r="WWO244" s="27"/>
      <c r="WWP244" s="27"/>
      <c r="WWQ244" s="27"/>
      <c r="WWR244" s="27"/>
      <c r="WWS244" s="27"/>
      <c r="WWT244" s="27"/>
      <c r="WWU244" s="27"/>
      <c r="WWV244" s="27"/>
      <c r="WWW244" s="27"/>
      <c r="WWX244" s="27"/>
      <c r="WWY244" s="27"/>
      <c r="WWZ244" s="27"/>
      <c r="WXA244" s="27"/>
      <c r="WXB244" s="27"/>
      <c r="WXC244" s="27"/>
      <c r="WXD244" s="27"/>
      <c r="WXE244" s="27"/>
      <c r="WXF244" s="27"/>
      <c r="WXG244" s="27"/>
      <c r="WXH244" s="27"/>
      <c r="WXI244" s="27"/>
      <c r="WXJ244" s="27"/>
      <c r="WXK244" s="27"/>
      <c r="WXL244" s="27"/>
      <c r="WXM244" s="27"/>
      <c r="WXN244" s="27"/>
      <c r="WXO244" s="27"/>
      <c r="WXP244" s="27"/>
      <c r="WXQ244" s="27"/>
      <c r="WXR244" s="27"/>
      <c r="WXS244" s="27"/>
      <c r="WXT244" s="27"/>
      <c r="WXU244" s="27"/>
      <c r="WXV244" s="27"/>
      <c r="WXW244" s="27"/>
      <c r="WXX244" s="27"/>
      <c r="WXY244" s="27"/>
      <c r="WXZ244" s="27"/>
      <c r="WYA244" s="27"/>
      <c r="WYB244" s="27"/>
      <c r="WYC244" s="27"/>
      <c r="WYD244" s="27"/>
      <c r="WYE244" s="27"/>
      <c r="WYF244" s="27"/>
      <c r="WYG244" s="27"/>
      <c r="WYH244" s="27"/>
      <c r="WYI244" s="27"/>
      <c r="WYJ244" s="27"/>
      <c r="WYK244" s="27"/>
      <c r="WYL244" s="27"/>
      <c r="WYM244" s="27"/>
      <c r="WYN244" s="27"/>
      <c r="WYO244" s="27"/>
      <c r="WYP244" s="27"/>
      <c r="WYQ244" s="27"/>
      <c r="WYR244" s="27"/>
      <c r="WYS244" s="27"/>
      <c r="WYT244" s="27"/>
      <c r="WYU244" s="27"/>
      <c r="WYV244" s="27"/>
      <c r="WYW244" s="27"/>
      <c r="WYX244" s="27"/>
      <c r="WYY244" s="27"/>
      <c r="WYZ244" s="27"/>
      <c r="WZA244" s="27"/>
      <c r="WZB244" s="27"/>
      <c r="WZC244" s="27"/>
      <c r="WZD244" s="27"/>
      <c r="WZE244" s="27"/>
      <c r="WZF244" s="27"/>
      <c r="WZG244" s="27"/>
      <c r="WZH244" s="27"/>
      <c r="WZI244" s="27"/>
      <c r="WZJ244" s="27"/>
      <c r="WZK244" s="27"/>
      <c r="WZL244" s="27"/>
      <c r="WZM244" s="27"/>
      <c r="WZN244" s="27"/>
      <c r="WZO244" s="27"/>
      <c r="WZP244" s="27"/>
      <c r="WZQ244" s="27"/>
      <c r="WZR244" s="27"/>
      <c r="WZS244" s="27"/>
      <c r="WZT244" s="27"/>
      <c r="WZU244" s="27"/>
      <c r="WZV244" s="27"/>
      <c r="WZW244" s="27"/>
      <c r="WZX244" s="27"/>
      <c r="WZY244" s="27"/>
      <c r="WZZ244" s="27"/>
      <c r="XAA244" s="27"/>
      <c r="XAB244" s="27"/>
      <c r="XAC244" s="27"/>
      <c r="XAD244" s="27"/>
      <c r="XAE244" s="27"/>
      <c r="XAF244" s="27"/>
      <c r="XAG244" s="27"/>
      <c r="XAH244" s="27"/>
      <c r="XAI244" s="27"/>
      <c r="XAJ244" s="27"/>
      <c r="XAK244" s="27"/>
      <c r="XAL244" s="27"/>
      <c r="XAM244" s="27"/>
      <c r="XAN244" s="27"/>
      <c r="XAO244" s="27"/>
      <c r="XAP244" s="27"/>
      <c r="XAQ244" s="27"/>
      <c r="XAR244" s="27"/>
      <c r="XAS244" s="27"/>
      <c r="XAT244" s="27"/>
      <c r="XAU244" s="27"/>
      <c r="XAV244" s="27"/>
      <c r="XAW244" s="27"/>
      <c r="XAX244" s="27"/>
      <c r="XAY244" s="27"/>
      <c r="XAZ244" s="27"/>
      <c r="XBA244" s="27"/>
      <c r="XBB244" s="27"/>
      <c r="XBC244" s="27"/>
      <c r="XBD244" s="27"/>
      <c r="XBE244" s="27"/>
      <c r="XBF244" s="27"/>
      <c r="XBG244" s="27"/>
      <c r="XBH244" s="27"/>
      <c r="XBI244" s="27"/>
      <c r="XBJ244" s="27"/>
      <c r="XBK244" s="27"/>
      <c r="XBL244" s="27"/>
      <c r="XBM244" s="27"/>
      <c r="XBN244" s="27"/>
      <c r="XBO244" s="27"/>
      <c r="XBP244" s="27"/>
      <c r="XBQ244" s="27"/>
      <c r="XBR244" s="27"/>
      <c r="XBS244" s="27"/>
      <c r="XBT244" s="27"/>
      <c r="XBU244" s="27"/>
      <c r="XBV244" s="27"/>
      <c r="XBW244" s="27"/>
      <c r="XBX244" s="27"/>
      <c r="XBY244" s="27"/>
      <c r="XBZ244" s="27"/>
      <c r="XCA244" s="27"/>
      <c r="XCB244" s="27"/>
      <c r="XCC244" s="27"/>
      <c r="XCD244" s="27"/>
      <c r="XCE244" s="27"/>
      <c r="XCF244" s="27"/>
      <c r="XCG244" s="27"/>
      <c r="XCH244" s="27"/>
      <c r="XCI244" s="27"/>
      <c r="XCJ244" s="27"/>
      <c r="XCK244" s="27"/>
      <c r="XCL244" s="27"/>
      <c r="XCM244" s="27"/>
      <c r="XCN244" s="27"/>
      <c r="XCO244" s="27"/>
      <c r="XCP244" s="27"/>
      <c r="XCQ244" s="27"/>
      <c r="XCR244" s="27"/>
      <c r="XCS244" s="27"/>
      <c r="XCT244" s="27"/>
      <c r="XCU244" s="27"/>
      <c r="XCV244" s="27"/>
      <c r="XCW244" s="27"/>
      <c r="XCX244" s="27"/>
      <c r="XCY244" s="27"/>
      <c r="XCZ244" s="27"/>
      <c r="XDA244" s="27"/>
      <c r="XDB244" s="27"/>
      <c r="XDC244" s="27"/>
      <c r="XDD244" s="27"/>
      <c r="XDE244" s="27"/>
      <c r="XDF244" s="27"/>
      <c r="XDG244" s="27"/>
      <c r="XDH244" s="27"/>
      <c r="XDI244" s="27"/>
      <c r="XDJ244" s="27"/>
      <c r="XDK244" s="27"/>
      <c r="XDL244" s="27"/>
      <c r="XDM244" s="27"/>
      <c r="XDN244" s="27"/>
      <c r="XDO244" s="27"/>
      <c r="XDP244" s="27"/>
      <c r="XDQ244" s="27"/>
      <c r="XDR244" s="27"/>
      <c r="XDS244" s="27"/>
      <c r="XDT244" s="27"/>
      <c r="XDU244" s="27"/>
      <c r="XDV244" s="27"/>
      <c r="XDW244" s="27"/>
      <c r="XDX244" s="27"/>
      <c r="XDY244" s="27"/>
      <c r="XDZ244" s="27"/>
      <c r="XEA244" s="27"/>
      <c r="XEB244" s="27"/>
      <c r="XEC244" s="27"/>
      <c r="XED244" s="27"/>
      <c r="XEE244" s="27"/>
      <c r="XEF244" s="27"/>
      <c r="XEG244" s="27"/>
      <c r="XEH244" s="27"/>
      <c r="XEI244" s="27"/>
      <c r="XEJ244" s="27"/>
      <c r="XEK244" s="27"/>
      <c r="XEL244" s="27"/>
      <c r="XEM244" s="27"/>
      <c r="XEN244" s="27"/>
      <c r="XEO244" s="27"/>
      <c r="XEP244" s="27"/>
      <c r="XEQ244" s="27"/>
      <c r="XER244" s="27"/>
      <c r="XES244" s="27"/>
      <c r="XET244" s="27"/>
      <c r="XEU244" s="27"/>
      <c r="XEV244" s="27"/>
      <c r="XEW244" s="27"/>
      <c r="XEX244" s="27"/>
    </row>
    <row r="245" s="3" customFormat="1" customHeight="1" outlineLevel="1" spans="1:16378">
      <c r="A245" s="7"/>
      <c r="B245" s="7"/>
      <c r="C245" s="90"/>
      <c r="D245" s="7"/>
      <c r="E245" s="54"/>
      <c r="F245" s="54" t="str">
        <f>_xlfn.DISPIMG("ID_E7DE654439D743C6A64809C7F5C579B3",1)</f>
        <v>=DISPIMG("ID_E7DE654439D743C6A64809C7F5C579B3",1)</v>
      </c>
      <c r="G245" s="7"/>
      <c r="H245" s="7" t="s">
        <v>524</v>
      </c>
      <c r="I245" s="7" t="s">
        <v>522</v>
      </c>
      <c r="J245" s="7">
        <v>110</v>
      </c>
      <c r="K245" s="26" t="s">
        <v>523</v>
      </c>
      <c r="L245" s="26" t="s">
        <v>312</v>
      </c>
      <c r="M245" s="7">
        <f>J245*7*0.0085</f>
        <v>6.545</v>
      </c>
      <c r="N245" s="7" t="s">
        <v>55</v>
      </c>
      <c r="O245" s="26">
        <v>241</v>
      </c>
      <c r="P245" s="26" t="s">
        <v>58</v>
      </c>
      <c r="Q245" s="7">
        <f t="shared" ref="Q245:Q276" si="30">M245*O245</f>
        <v>1577.345</v>
      </c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  <c r="BO245" s="27"/>
      <c r="BP245" s="27"/>
      <c r="BQ245" s="27"/>
      <c r="BR245" s="27"/>
      <c r="BS245" s="27"/>
      <c r="BT245" s="27"/>
      <c r="BU245" s="27"/>
      <c r="BV245" s="27"/>
      <c r="BW245" s="27"/>
      <c r="BX245" s="27"/>
      <c r="BY245" s="27"/>
      <c r="BZ245" s="27"/>
      <c r="CA245" s="27"/>
      <c r="CB245" s="27"/>
      <c r="CC245" s="27"/>
      <c r="CD245" s="27"/>
      <c r="CE245" s="27"/>
      <c r="CF245" s="27"/>
      <c r="CG245" s="27"/>
      <c r="CH245" s="27"/>
      <c r="CI245" s="27"/>
      <c r="CJ245" s="27"/>
      <c r="CK245" s="27"/>
      <c r="CL245" s="27"/>
      <c r="CM245" s="27"/>
      <c r="CN245" s="27"/>
      <c r="CO245" s="27"/>
      <c r="CP245" s="27"/>
      <c r="CQ245" s="27"/>
      <c r="CR245" s="27"/>
      <c r="CS245" s="27"/>
      <c r="CT245" s="27"/>
      <c r="CU245" s="27"/>
      <c r="CV245" s="27"/>
      <c r="CW245" s="27"/>
      <c r="CX245" s="27"/>
      <c r="CY245" s="27"/>
      <c r="CZ245" s="27"/>
      <c r="DA245" s="27"/>
      <c r="DB245" s="27"/>
      <c r="DC245" s="27"/>
      <c r="DD245" s="27"/>
      <c r="DE245" s="27"/>
      <c r="DF245" s="27"/>
      <c r="DG245" s="27"/>
      <c r="DH245" s="27"/>
      <c r="DI245" s="27"/>
      <c r="DJ245" s="27"/>
      <c r="DK245" s="27"/>
      <c r="DL245" s="27"/>
      <c r="DM245" s="27"/>
      <c r="DN245" s="27"/>
      <c r="DO245" s="27"/>
      <c r="DP245" s="27"/>
      <c r="DQ245" s="27"/>
      <c r="DR245" s="27"/>
      <c r="DS245" s="27"/>
      <c r="DT245" s="27"/>
      <c r="DU245" s="27"/>
      <c r="DV245" s="27"/>
      <c r="DW245" s="27"/>
      <c r="DX245" s="27"/>
      <c r="DY245" s="27"/>
      <c r="DZ245" s="27"/>
      <c r="EA245" s="27"/>
      <c r="EB245" s="27"/>
      <c r="EC245" s="27"/>
      <c r="ED245" s="27"/>
      <c r="EE245" s="27"/>
      <c r="EF245" s="27"/>
      <c r="EG245" s="27"/>
      <c r="EH245" s="27"/>
      <c r="EI245" s="27"/>
      <c r="EJ245" s="27"/>
      <c r="EK245" s="27"/>
      <c r="EL245" s="27"/>
      <c r="EM245" s="27"/>
      <c r="EN245" s="27"/>
      <c r="EO245" s="27"/>
      <c r="EP245" s="27"/>
      <c r="EQ245" s="27"/>
      <c r="ER245" s="27"/>
      <c r="ES245" s="27"/>
      <c r="ET245" s="27"/>
      <c r="EU245" s="27"/>
      <c r="EV245" s="27"/>
      <c r="EW245" s="27"/>
      <c r="EX245" s="27"/>
      <c r="EY245" s="27"/>
      <c r="EZ245" s="27"/>
      <c r="FA245" s="27"/>
      <c r="FB245" s="27"/>
      <c r="FC245" s="27"/>
      <c r="FD245" s="27"/>
      <c r="FE245" s="27"/>
      <c r="FF245" s="27"/>
      <c r="FG245" s="27"/>
      <c r="FH245" s="27"/>
      <c r="FI245" s="27"/>
      <c r="FJ245" s="27"/>
      <c r="FK245" s="27"/>
      <c r="FL245" s="27"/>
      <c r="FM245" s="27"/>
      <c r="FN245" s="27"/>
      <c r="FO245" s="27"/>
      <c r="FP245" s="27"/>
      <c r="FQ245" s="27"/>
      <c r="FR245" s="27"/>
      <c r="FS245" s="27"/>
      <c r="FT245" s="27"/>
      <c r="FU245" s="27"/>
      <c r="FV245" s="27"/>
      <c r="FW245" s="27"/>
      <c r="FX245" s="27"/>
      <c r="FY245" s="27"/>
      <c r="FZ245" s="27"/>
      <c r="GA245" s="27"/>
      <c r="GB245" s="27"/>
      <c r="GC245" s="27"/>
      <c r="GD245" s="27"/>
      <c r="GE245" s="27"/>
      <c r="GF245" s="27"/>
      <c r="GG245" s="27"/>
      <c r="GH245" s="27"/>
      <c r="GI245" s="27"/>
      <c r="GJ245" s="27"/>
      <c r="GK245" s="27"/>
      <c r="GL245" s="27"/>
      <c r="GM245" s="27"/>
      <c r="GN245" s="27"/>
      <c r="GO245" s="27"/>
      <c r="GP245" s="27"/>
      <c r="GQ245" s="27"/>
      <c r="GR245" s="27"/>
      <c r="GS245" s="27"/>
      <c r="GT245" s="27"/>
      <c r="GU245" s="27"/>
      <c r="GV245" s="27"/>
      <c r="GW245" s="27"/>
      <c r="GX245" s="27"/>
      <c r="GY245" s="27"/>
      <c r="GZ245" s="27"/>
      <c r="HA245" s="27"/>
      <c r="HB245" s="27"/>
      <c r="HC245" s="27"/>
      <c r="HD245" s="27"/>
      <c r="HE245" s="27"/>
      <c r="HF245" s="27"/>
      <c r="HG245" s="27"/>
      <c r="HH245" s="27"/>
      <c r="HI245" s="27"/>
      <c r="HJ245" s="27"/>
      <c r="HK245" s="27"/>
      <c r="HL245" s="27"/>
      <c r="HM245" s="27"/>
      <c r="HN245" s="27"/>
      <c r="HO245" s="27"/>
      <c r="HP245" s="27"/>
      <c r="HQ245" s="27"/>
      <c r="HR245" s="27"/>
      <c r="HS245" s="27"/>
      <c r="HT245" s="27"/>
      <c r="HU245" s="27"/>
      <c r="HV245" s="27"/>
      <c r="HW245" s="27"/>
      <c r="HX245" s="27"/>
      <c r="HY245" s="27"/>
      <c r="HZ245" s="27"/>
      <c r="IA245" s="27"/>
      <c r="IB245" s="27"/>
      <c r="IC245" s="27"/>
      <c r="ID245" s="27"/>
      <c r="IE245" s="27"/>
      <c r="IF245" s="27"/>
      <c r="IG245" s="27"/>
      <c r="IH245" s="27"/>
      <c r="II245" s="27"/>
      <c r="IJ245" s="27"/>
      <c r="IK245" s="27"/>
      <c r="IL245" s="27"/>
      <c r="IM245" s="27"/>
      <c r="IN245" s="27"/>
      <c r="IO245" s="27"/>
      <c r="IP245" s="27"/>
      <c r="IQ245" s="27"/>
      <c r="IR245" s="27"/>
      <c r="IS245" s="27"/>
      <c r="IT245" s="27"/>
      <c r="IU245" s="27"/>
      <c r="IV245" s="27"/>
      <c r="IW245" s="27"/>
      <c r="IX245" s="27"/>
      <c r="IY245" s="27"/>
      <c r="IZ245" s="27"/>
      <c r="JA245" s="27"/>
      <c r="JB245" s="27"/>
      <c r="JC245" s="27"/>
      <c r="JD245" s="27"/>
      <c r="JE245" s="27"/>
      <c r="JF245" s="27"/>
      <c r="JG245" s="27"/>
      <c r="JH245" s="27"/>
      <c r="JI245" s="27"/>
      <c r="JJ245" s="27"/>
      <c r="JK245" s="27"/>
      <c r="JL245" s="27"/>
      <c r="JM245" s="27"/>
      <c r="JN245" s="27"/>
      <c r="JO245" s="27"/>
      <c r="JP245" s="27"/>
      <c r="JQ245" s="27"/>
      <c r="JR245" s="27"/>
      <c r="JS245" s="27"/>
      <c r="JT245" s="27"/>
      <c r="JU245" s="27"/>
      <c r="JV245" s="27"/>
      <c r="JW245" s="27"/>
      <c r="JX245" s="27"/>
      <c r="JY245" s="27"/>
      <c r="JZ245" s="27"/>
      <c r="KA245" s="27"/>
      <c r="KB245" s="27"/>
      <c r="KC245" s="27"/>
      <c r="KD245" s="27"/>
      <c r="KE245" s="27"/>
      <c r="KF245" s="27"/>
      <c r="KG245" s="27"/>
      <c r="KH245" s="27"/>
      <c r="KI245" s="27"/>
      <c r="KJ245" s="27"/>
      <c r="KK245" s="27"/>
      <c r="KL245" s="27"/>
      <c r="KM245" s="27"/>
      <c r="KN245" s="27"/>
      <c r="KO245" s="27"/>
      <c r="KP245" s="27"/>
      <c r="KQ245" s="27"/>
      <c r="KR245" s="27"/>
      <c r="KS245" s="27"/>
      <c r="KT245" s="27"/>
      <c r="KU245" s="27"/>
      <c r="KV245" s="27"/>
      <c r="KW245" s="27"/>
      <c r="KX245" s="27"/>
      <c r="KY245" s="27"/>
      <c r="KZ245" s="27"/>
      <c r="LA245" s="27"/>
      <c r="LB245" s="27"/>
      <c r="LC245" s="27"/>
      <c r="LD245" s="27"/>
      <c r="LE245" s="27"/>
      <c r="LF245" s="27"/>
      <c r="LG245" s="27"/>
      <c r="LH245" s="27"/>
      <c r="LI245" s="27"/>
      <c r="LJ245" s="27"/>
      <c r="LK245" s="27"/>
      <c r="LL245" s="27"/>
      <c r="LM245" s="27"/>
      <c r="LN245" s="27"/>
      <c r="LO245" s="27"/>
      <c r="LP245" s="27"/>
      <c r="LQ245" s="27"/>
      <c r="LR245" s="27"/>
      <c r="LS245" s="27"/>
      <c r="LT245" s="27"/>
      <c r="LU245" s="27"/>
      <c r="LV245" s="27"/>
      <c r="LW245" s="27"/>
      <c r="LX245" s="27"/>
      <c r="LY245" s="27"/>
      <c r="LZ245" s="27"/>
      <c r="MA245" s="27"/>
      <c r="MB245" s="27"/>
      <c r="MC245" s="27"/>
      <c r="MD245" s="27"/>
      <c r="ME245" s="27"/>
      <c r="MF245" s="27"/>
      <c r="MG245" s="27"/>
      <c r="MH245" s="27"/>
      <c r="MI245" s="27"/>
      <c r="MJ245" s="27"/>
      <c r="MK245" s="27"/>
      <c r="ML245" s="27"/>
      <c r="MM245" s="27"/>
      <c r="MN245" s="27"/>
      <c r="MO245" s="27"/>
      <c r="MP245" s="27"/>
      <c r="MQ245" s="27"/>
      <c r="MR245" s="27"/>
      <c r="MS245" s="27"/>
      <c r="MT245" s="27"/>
      <c r="MU245" s="27"/>
      <c r="MV245" s="27"/>
      <c r="MW245" s="27"/>
      <c r="MX245" s="27"/>
      <c r="MY245" s="27"/>
      <c r="MZ245" s="27"/>
      <c r="NA245" s="27"/>
      <c r="NB245" s="27"/>
      <c r="NC245" s="27"/>
      <c r="ND245" s="27"/>
      <c r="NE245" s="27"/>
      <c r="NF245" s="27"/>
      <c r="NG245" s="27"/>
      <c r="NH245" s="27"/>
      <c r="NI245" s="27"/>
      <c r="NJ245" s="27"/>
      <c r="NK245" s="27"/>
      <c r="NL245" s="27"/>
      <c r="NM245" s="27"/>
      <c r="NN245" s="27"/>
      <c r="NO245" s="27"/>
      <c r="NP245" s="27"/>
      <c r="NQ245" s="27"/>
      <c r="NR245" s="27"/>
      <c r="NS245" s="27"/>
      <c r="NT245" s="27"/>
      <c r="NU245" s="27"/>
      <c r="NV245" s="27"/>
      <c r="NW245" s="27"/>
      <c r="NX245" s="27"/>
      <c r="NY245" s="27"/>
      <c r="NZ245" s="27"/>
      <c r="OA245" s="27"/>
      <c r="OB245" s="27"/>
      <c r="OC245" s="27"/>
      <c r="OD245" s="27"/>
      <c r="OE245" s="27"/>
      <c r="OF245" s="27"/>
      <c r="OG245" s="27"/>
      <c r="OH245" s="27"/>
      <c r="OI245" s="27"/>
      <c r="OJ245" s="27"/>
      <c r="OK245" s="27"/>
      <c r="OL245" s="27"/>
      <c r="OM245" s="27"/>
      <c r="ON245" s="27"/>
      <c r="OO245" s="27"/>
      <c r="OP245" s="27"/>
      <c r="OQ245" s="27"/>
      <c r="OR245" s="27"/>
      <c r="OS245" s="27"/>
      <c r="OT245" s="27"/>
      <c r="OU245" s="27"/>
      <c r="OV245" s="27"/>
      <c r="OW245" s="27"/>
      <c r="OX245" s="27"/>
      <c r="OY245" s="27"/>
      <c r="OZ245" s="27"/>
      <c r="PA245" s="27"/>
      <c r="PB245" s="27"/>
      <c r="PC245" s="27"/>
      <c r="PD245" s="27"/>
      <c r="PE245" s="27"/>
      <c r="PF245" s="27"/>
      <c r="PG245" s="27"/>
      <c r="PH245" s="27"/>
      <c r="PI245" s="27"/>
      <c r="PJ245" s="27"/>
      <c r="PK245" s="27"/>
      <c r="PL245" s="27"/>
      <c r="PM245" s="27"/>
      <c r="PN245" s="27"/>
      <c r="PO245" s="27"/>
      <c r="PP245" s="27"/>
      <c r="PQ245" s="27"/>
      <c r="PR245" s="27"/>
      <c r="PS245" s="27"/>
      <c r="PT245" s="27"/>
      <c r="PU245" s="27"/>
      <c r="PV245" s="27"/>
      <c r="PW245" s="27"/>
      <c r="PX245" s="27"/>
      <c r="PY245" s="27"/>
      <c r="PZ245" s="27"/>
      <c r="QA245" s="27"/>
      <c r="QB245" s="27"/>
      <c r="QC245" s="27"/>
      <c r="QD245" s="27"/>
      <c r="QE245" s="27"/>
      <c r="QF245" s="27"/>
      <c r="QG245" s="27"/>
      <c r="QH245" s="27"/>
      <c r="QI245" s="27"/>
      <c r="QJ245" s="27"/>
      <c r="QK245" s="27"/>
      <c r="QL245" s="27"/>
      <c r="QM245" s="27"/>
      <c r="QN245" s="27"/>
      <c r="QO245" s="27"/>
      <c r="QP245" s="27"/>
      <c r="QQ245" s="27"/>
      <c r="QR245" s="27"/>
      <c r="QS245" s="27"/>
      <c r="QT245" s="27"/>
      <c r="QU245" s="27"/>
      <c r="QV245" s="27"/>
      <c r="QW245" s="27"/>
      <c r="QX245" s="27"/>
      <c r="QY245" s="27"/>
      <c r="QZ245" s="27"/>
      <c r="RA245" s="27"/>
      <c r="RB245" s="27"/>
      <c r="RC245" s="27"/>
      <c r="RD245" s="27"/>
      <c r="RE245" s="27"/>
      <c r="RF245" s="27"/>
      <c r="RG245" s="27"/>
      <c r="RH245" s="27"/>
      <c r="RI245" s="27"/>
      <c r="RJ245" s="27"/>
      <c r="RK245" s="27"/>
      <c r="RL245" s="27"/>
      <c r="RM245" s="27"/>
      <c r="RN245" s="27"/>
      <c r="RO245" s="27"/>
      <c r="RP245" s="27"/>
      <c r="RQ245" s="27"/>
      <c r="RR245" s="27"/>
      <c r="RS245" s="27"/>
      <c r="RT245" s="27"/>
      <c r="RU245" s="27"/>
      <c r="RV245" s="27"/>
      <c r="RW245" s="27"/>
      <c r="RX245" s="27"/>
      <c r="RY245" s="27"/>
      <c r="RZ245" s="27"/>
      <c r="SA245" s="27"/>
      <c r="SB245" s="27"/>
      <c r="SC245" s="27"/>
      <c r="SD245" s="27"/>
      <c r="SE245" s="27"/>
      <c r="SF245" s="27"/>
      <c r="SG245" s="27"/>
      <c r="SH245" s="27"/>
      <c r="SI245" s="27"/>
      <c r="SJ245" s="27"/>
      <c r="SK245" s="27"/>
      <c r="SL245" s="27"/>
      <c r="SM245" s="27"/>
      <c r="SN245" s="27"/>
      <c r="SO245" s="27"/>
      <c r="SP245" s="27"/>
      <c r="SQ245" s="27"/>
      <c r="SR245" s="27"/>
      <c r="SS245" s="27"/>
      <c r="ST245" s="27"/>
      <c r="SU245" s="27"/>
      <c r="SV245" s="27"/>
      <c r="SW245" s="27"/>
      <c r="SX245" s="27"/>
      <c r="SY245" s="27"/>
      <c r="SZ245" s="27"/>
      <c r="TA245" s="27"/>
      <c r="TB245" s="27"/>
      <c r="TC245" s="27"/>
      <c r="TD245" s="27"/>
      <c r="TE245" s="27"/>
      <c r="TF245" s="27"/>
      <c r="TG245" s="27"/>
      <c r="TH245" s="27"/>
      <c r="TI245" s="27"/>
      <c r="TJ245" s="27"/>
      <c r="TK245" s="27"/>
      <c r="TL245" s="27"/>
      <c r="TM245" s="27"/>
      <c r="TN245" s="27"/>
      <c r="TO245" s="27"/>
      <c r="TP245" s="27"/>
      <c r="TQ245" s="27"/>
      <c r="TR245" s="27"/>
      <c r="TS245" s="27"/>
      <c r="TT245" s="27"/>
      <c r="TU245" s="27"/>
      <c r="TV245" s="27"/>
      <c r="TW245" s="27"/>
      <c r="TX245" s="27"/>
      <c r="TY245" s="27"/>
      <c r="TZ245" s="27"/>
      <c r="UA245" s="27"/>
      <c r="UB245" s="27"/>
      <c r="UC245" s="27"/>
      <c r="UD245" s="27"/>
      <c r="UE245" s="27"/>
      <c r="UF245" s="27"/>
      <c r="UG245" s="27"/>
      <c r="UH245" s="27"/>
      <c r="UI245" s="27"/>
      <c r="UJ245" s="27"/>
      <c r="UK245" s="27"/>
      <c r="UL245" s="27"/>
      <c r="UM245" s="27"/>
      <c r="UN245" s="27"/>
      <c r="UO245" s="27"/>
      <c r="UP245" s="27"/>
      <c r="UQ245" s="27"/>
      <c r="UR245" s="27"/>
      <c r="US245" s="27"/>
      <c r="UT245" s="27"/>
      <c r="UU245" s="27"/>
      <c r="UV245" s="27"/>
      <c r="UW245" s="27"/>
      <c r="UX245" s="27"/>
      <c r="UY245" s="27"/>
      <c r="UZ245" s="27"/>
      <c r="VA245" s="27"/>
      <c r="VB245" s="27"/>
      <c r="VC245" s="27"/>
      <c r="VD245" s="27"/>
      <c r="VE245" s="27"/>
      <c r="VF245" s="27"/>
      <c r="VG245" s="27"/>
      <c r="VH245" s="27"/>
      <c r="VI245" s="27"/>
      <c r="VJ245" s="27"/>
      <c r="VK245" s="27"/>
      <c r="VL245" s="27"/>
      <c r="VM245" s="27"/>
      <c r="VN245" s="27"/>
      <c r="VO245" s="27"/>
      <c r="VP245" s="27"/>
      <c r="VQ245" s="27"/>
      <c r="VR245" s="27"/>
      <c r="VS245" s="27"/>
      <c r="VT245" s="27"/>
      <c r="VU245" s="27"/>
      <c r="VV245" s="27"/>
      <c r="VW245" s="27"/>
      <c r="VX245" s="27"/>
      <c r="VY245" s="27"/>
      <c r="VZ245" s="27"/>
      <c r="WA245" s="27"/>
      <c r="WB245" s="27"/>
      <c r="WC245" s="27"/>
      <c r="WD245" s="27"/>
      <c r="WE245" s="27"/>
      <c r="WF245" s="27"/>
      <c r="WG245" s="27"/>
      <c r="WH245" s="27"/>
      <c r="WI245" s="27"/>
      <c r="WJ245" s="27"/>
      <c r="WK245" s="27"/>
      <c r="WL245" s="27"/>
      <c r="WM245" s="27"/>
      <c r="WN245" s="27"/>
      <c r="WO245" s="27"/>
      <c r="WP245" s="27"/>
      <c r="WQ245" s="27"/>
      <c r="WR245" s="27"/>
      <c r="WS245" s="27"/>
      <c r="WT245" s="27"/>
      <c r="WU245" s="27"/>
      <c r="WV245" s="27"/>
      <c r="WW245" s="27"/>
      <c r="WX245" s="27"/>
      <c r="WY245" s="27"/>
      <c r="WZ245" s="27"/>
      <c r="XA245" s="27"/>
      <c r="XB245" s="27"/>
      <c r="XC245" s="27"/>
      <c r="XD245" s="27"/>
      <c r="XE245" s="27"/>
      <c r="XF245" s="27"/>
      <c r="XG245" s="27"/>
      <c r="XH245" s="27"/>
      <c r="XI245" s="27"/>
      <c r="XJ245" s="27"/>
      <c r="XK245" s="27"/>
      <c r="XL245" s="27"/>
      <c r="XM245" s="27"/>
      <c r="XN245" s="27"/>
      <c r="XO245" s="27"/>
      <c r="XP245" s="27"/>
      <c r="XQ245" s="27"/>
      <c r="XR245" s="27"/>
      <c r="XS245" s="27"/>
      <c r="XT245" s="27"/>
      <c r="XU245" s="27"/>
      <c r="XV245" s="27"/>
      <c r="XW245" s="27"/>
      <c r="XX245" s="27"/>
      <c r="XY245" s="27"/>
      <c r="XZ245" s="27"/>
      <c r="YA245" s="27"/>
      <c r="YB245" s="27"/>
      <c r="YC245" s="27"/>
      <c r="YD245" s="27"/>
      <c r="YE245" s="27"/>
      <c r="YF245" s="27"/>
      <c r="YG245" s="27"/>
      <c r="YH245" s="27"/>
      <c r="YI245" s="27"/>
      <c r="YJ245" s="27"/>
      <c r="YK245" s="27"/>
      <c r="YL245" s="27"/>
      <c r="YM245" s="27"/>
      <c r="YN245" s="27"/>
      <c r="YO245" s="27"/>
      <c r="YP245" s="27"/>
      <c r="YQ245" s="27"/>
      <c r="YR245" s="27"/>
      <c r="YS245" s="27"/>
      <c r="YT245" s="27"/>
      <c r="YU245" s="27"/>
      <c r="YV245" s="27"/>
      <c r="YW245" s="27"/>
      <c r="YX245" s="27"/>
      <c r="YY245" s="27"/>
      <c r="YZ245" s="27"/>
      <c r="ZA245" s="27"/>
      <c r="ZB245" s="27"/>
      <c r="ZC245" s="27"/>
      <c r="ZD245" s="27"/>
      <c r="ZE245" s="27"/>
      <c r="ZF245" s="27"/>
      <c r="ZG245" s="27"/>
      <c r="ZH245" s="27"/>
      <c r="ZI245" s="27"/>
      <c r="ZJ245" s="27"/>
      <c r="ZK245" s="27"/>
      <c r="ZL245" s="27"/>
      <c r="ZM245" s="27"/>
      <c r="ZN245" s="27"/>
      <c r="ZO245" s="27"/>
      <c r="ZP245" s="27"/>
      <c r="ZQ245" s="27"/>
      <c r="ZR245" s="27"/>
      <c r="ZS245" s="27"/>
      <c r="ZT245" s="27"/>
      <c r="ZU245" s="27"/>
      <c r="ZV245" s="27"/>
      <c r="ZW245" s="27"/>
      <c r="ZX245" s="27"/>
      <c r="ZY245" s="27"/>
      <c r="ZZ245" s="27"/>
      <c r="AAA245" s="27"/>
      <c r="AAB245" s="27"/>
      <c r="AAC245" s="27"/>
      <c r="AAD245" s="27"/>
      <c r="AAE245" s="27"/>
      <c r="AAF245" s="27"/>
      <c r="AAG245" s="27"/>
      <c r="AAH245" s="27"/>
      <c r="AAI245" s="27"/>
      <c r="AAJ245" s="27"/>
      <c r="AAK245" s="27"/>
      <c r="AAL245" s="27"/>
      <c r="AAM245" s="27"/>
      <c r="AAN245" s="27"/>
      <c r="AAO245" s="27"/>
      <c r="AAP245" s="27"/>
      <c r="AAQ245" s="27"/>
      <c r="AAR245" s="27"/>
      <c r="AAS245" s="27"/>
      <c r="AAT245" s="27"/>
      <c r="AAU245" s="27"/>
      <c r="AAV245" s="27"/>
      <c r="AAW245" s="27"/>
      <c r="AAX245" s="27"/>
      <c r="AAY245" s="27"/>
      <c r="AAZ245" s="27"/>
      <c r="ABA245" s="27"/>
      <c r="ABB245" s="27"/>
      <c r="ABC245" s="27"/>
      <c r="ABD245" s="27"/>
      <c r="ABE245" s="27"/>
      <c r="ABF245" s="27"/>
      <c r="ABG245" s="27"/>
      <c r="ABH245" s="27"/>
      <c r="ABI245" s="27"/>
      <c r="ABJ245" s="27"/>
      <c r="ABK245" s="27"/>
      <c r="ABL245" s="27"/>
      <c r="ABM245" s="27"/>
      <c r="ABN245" s="27"/>
      <c r="ABO245" s="27"/>
      <c r="ABP245" s="27"/>
      <c r="ABQ245" s="27"/>
      <c r="ABR245" s="27"/>
      <c r="ABS245" s="27"/>
      <c r="ABT245" s="27"/>
      <c r="ABU245" s="27"/>
      <c r="ABV245" s="27"/>
      <c r="ABW245" s="27"/>
      <c r="ABX245" s="27"/>
      <c r="ABY245" s="27"/>
      <c r="ABZ245" s="27"/>
      <c r="ACA245" s="27"/>
      <c r="ACB245" s="27"/>
      <c r="ACC245" s="27"/>
      <c r="ACD245" s="27"/>
      <c r="ACE245" s="27"/>
      <c r="ACF245" s="27"/>
      <c r="ACG245" s="27"/>
      <c r="ACH245" s="27"/>
      <c r="ACI245" s="27"/>
      <c r="ACJ245" s="27"/>
      <c r="ACK245" s="27"/>
      <c r="ACL245" s="27"/>
      <c r="ACM245" s="27"/>
      <c r="ACN245" s="27"/>
      <c r="ACO245" s="27"/>
      <c r="ACP245" s="27"/>
      <c r="ACQ245" s="27"/>
      <c r="ACR245" s="27"/>
      <c r="ACS245" s="27"/>
      <c r="ACT245" s="27"/>
      <c r="ACU245" s="27"/>
      <c r="ACV245" s="27"/>
      <c r="ACW245" s="27"/>
      <c r="ACX245" s="27"/>
      <c r="ACY245" s="27"/>
      <c r="ACZ245" s="27"/>
      <c r="ADA245" s="27"/>
      <c r="ADB245" s="27"/>
      <c r="ADC245" s="27"/>
      <c r="ADD245" s="27"/>
      <c r="ADE245" s="27"/>
      <c r="ADF245" s="27"/>
      <c r="ADG245" s="27"/>
      <c r="ADH245" s="27"/>
      <c r="ADI245" s="27"/>
      <c r="ADJ245" s="27"/>
      <c r="ADK245" s="27"/>
      <c r="ADL245" s="27"/>
      <c r="ADM245" s="27"/>
      <c r="ADN245" s="27"/>
      <c r="ADO245" s="27"/>
      <c r="ADP245" s="27"/>
      <c r="ADQ245" s="27"/>
      <c r="ADR245" s="27"/>
      <c r="ADS245" s="27"/>
      <c r="ADT245" s="27"/>
      <c r="ADU245" s="27"/>
      <c r="ADV245" s="27"/>
      <c r="ADW245" s="27"/>
      <c r="ADX245" s="27"/>
      <c r="ADY245" s="27"/>
      <c r="ADZ245" s="27"/>
      <c r="AEA245" s="27"/>
      <c r="AEB245" s="27"/>
      <c r="AEC245" s="27"/>
      <c r="AED245" s="27"/>
      <c r="AEE245" s="27"/>
      <c r="AEF245" s="27"/>
      <c r="AEG245" s="27"/>
      <c r="AEH245" s="27"/>
      <c r="AEI245" s="27"/>
      <c r="AEJ245" s="27"/>
      <c r="AEK245" s="27"/>
      <c r="AEL245" s="27"/>
      <c r="AEM245" s="27"/>
      <c r="AEN245" s="27"/>
      <c r="AEO245" s="27"/>
      <c r="AEP245" s="27"/>
      <c r="AEQ245" s="27"/>
      <c r="AER245" s="27"/>
      <c r="AES245" s="27"/>
      <c r="AET245" s="27"/>
      <c r="AEU245" s="27"/>
      <c r="AEV245" s="27"/>
      <c r="AEW245" s="27"/>
      <c r="AEX245" s="27"/>
      <c r="AEY245" s="27"/>
      <c r="AEZ245" s="27"/>
      <c r="AFA245" s="27"/>
      <c r="AFB245" s="27"/>
      <c r="AFC245" s="27"/>
      <c r="AFD245" s="27"/>
      <c r="AFE245" s="27"/>
      <c r="AFF245" s="27"/>
      <c r="AFG245" s="27"/>
      <c r="AFH245" s="27"/>
      <c r="AFI245" s="27"/>
      <c r="AFJ245" s="27"/>
      <c r="AFK245" s="27"/>
      <c r="AFL245" s="27"/>
      <c r="AFM245" s="27"/>
      <c r="AFN245" s="27"/>
      <c r="AFO245" s="27"/>
      <c r="AFP245" s="27"/>
      <c r="AFQ245" s="27"/>
      <c r="AFR245" s="27"/>
      <c r="AFS245" s="27"/>
      <c r="AFT245" s="27"/>
      <c r="AFU245" s="27"/>
      <c r="AFV245" s="27"/>
      <c r="AFW245" s="27"/>
      <c r="AFX245" s="27"/>
      <c r="AFY245" s="27"/>
      <c r="AFZ245" s="27"/>
      <c r="AGA245" s="27"/>
      <c r="AGB245" s="27"/>
      <c r="AGC245" s="27"/>
      <c r="AGD245" s="27"/>
      <c r="AGE245" s="27"/>
      <c r="AGF245" s="27"/>
      <c r="AGG245" s="27"/>
      <c r="AGH245" s="27"/>
      <c r="AGI245" s="27"/>
      <c r="AGJ245" s="27"/>
      <c r="AGK245" s="27"/>
      <c r="AGL245" s="27"/>
      <c r="AGM245" s="27"/>
      <c r="AGN245" s="27"/>
      <c r="AGO245" s="27"/>
      <c r="AGP245" s="27"/>
      <c r="AGQ245" s="27"/>
      <c r="AGR245" s="27"/>
      <c r="AGS245" s="27"/>
      <c r="AGT245" s="27"/>
      <c r="AGU245" s="27"/>
      <c r="AGV245" s="27"/>
      <c r="AGW245" s="27"/>
      <c r="AGX245" s="27"/>
      <c r="AGY245" s="27"/>
      <c r="AGZ245" s="27"/>
      <c r="AHA245" s="27"/>
      <c r="AHB245" s="27"/>
      <c r="AHC245" s="27"/>
      <c r="AHD245" s="27"/>
      <c r="AHE245" s="27"/>
      <c r="AHF245" s="27"/>
      <c r="AHG245" s="27"/>
      <c r="AHH245" s="27"/>
      <c r="AHI245" s="27"/>
      <c r="AHJ245" s="27"/>
      <c r="AHK245" s="27"/>
      <c r="AHL245" s="27"/>
      <c r="AHM245" s="27"/>
      <c r="AHN245" s="27"/>
      <c r="AHO245" s="27"/>
      <c r="AHP245" s="27"/>
      <c r="AHQ245" s="27"/>
      <c r="AHR245" s="27"/>
      <c r="AHS245" s="27"/>
      <c r="AHT245" s="27"/>
      <c r="AHU245" s="27"/>
      <c r="AHV245" s="27"/>
      <c r="AHW245" s="27"/>
      <c r="AHX245" s="27"/>
      <c r="AHY245" s="27"/>
      <c r="AHZ245" s="27"/>
      <c r="AIA245" s="27"/>
      <c r="AIB245" s="27"/>
      <c r="AIC245" s="27"/>
      <c r="AID245" s="27"/>
      <c r="AIE245" s="27"/>
      <c r="AIF245" s="27"/>
      <c r="AIG245" s="27"/>
      <c r="AIH245" s="27"/>
      <c r="AII245" s="27"/>
      <c r="AIJ245" s="27"/>
      <c r="AIK245" s="27"/>
      <c r="AIL245" s="27"/>
      <c r="AIM245" s="27"/>
      <c r="AIN245" s="27"/>
      <c r="AIO245" s="27"/>
      <c r="AIP245" s="27"/>
      <c r="AIQ245" s="27"/>
      <c r="AIR245" s="27"/>
      <c r="AIS245" s="27"/>
      <c r="AIT245" s="27"/>
      <c r="AIU245" s="27"/>
      <c r="AIV245" s="27"/>
      <c r="AIW245" s="27"/>
      <c r="AIX245" s="27"/>
      <c r="AIY245" s="27"/>
      <c r="AIZ245" s="27"/>
      <c r="AJA245" s="27"/>
      <c r="AJB245" s="27"/>
      <c r="AJC245" s="27"/>
      <c r="AJD245" s="27"/>
      <c r="AJE245" s="27"/>
      <c r="AJF245" s="27"/>
      <c r="AJG245" s="27"/>
      <c r="AJH245" s="27"/>
      <c r="AJI245" s="27"/>
      <c r="AJJ245" s="27"/>
      <c r="AJK245" s="27"/>
      <c r="AJL245" s="27"/>
      <c r="AJM245" s="27"/>
      <c r="AJN245" s="27"/>
      <c r="AJO245" s="27"/>
      <c r="AJP245" s="27"/>
      <c r="AJQ245" s="27"/>
      <c r="AJR245" s="27"/>
      <c r="AJS245" s="27"/>
      <c r="AJT245" s="27"/>
      <c r="AJU245" s="27"/>
      <c r="AJV245" s="27"/>
      <c r="AJW245" s="27"/>
      <c r="AJX245" s="27"/>
      <c r="AJY245" s="27"/>
      <c r="AJZ245" s="27"/>
      <c r="AKA245" s="27"/>
      <c r="AKB245" s="27"/>
      <c r="AKC245" s="27"/>
      <c r="AKD245" s="27"/>
      <c r="AKE245" s="27"/>
      <c r="AKF245" s="27"/>
      <c r="AKG245" s="27"/>
      <c r="AKH245" s="27"/>
      <c r="AKI245" s="27"/>
      <c r="AKJ245" s="27"/>
      <c r="AKK245" s="27"/>
      <c r="AKL245" s="27"/>
      <c r="AKM245" s="27"/>
      <c r="AKN245" s="27"/>
      <c r="AKO245" s="27"/>
      <c r="AKP245" s="27"/>
      <c r="AKQ245" s="27"/>
      <c r="AKR245" s="27"/>
      <c r="AKS245" s="27"/>
      <c r="AKT245" s="27"/>
      <c r="AKU245" s="27"/>
      <c r="AKV245" s="27"/>
      <c r="AKW245" s="27"/>
      <c r="AKX245" s="27"/>
      <c r="AKY245" s="27"/>
      <c r="AKZ245" s="27"/>
      <c r="ALA245" s="27"/>
      <c r="ALB245" s="27"/>
      <c r="ALC245" s="27"/>
      <c r="ALD245" s="27"/>
      <c r="ALE245" s="27"/>
      <c r="ALF245" s="27"/>
      <c r="ALG245" s="27"/>
      <c r="ALH245" s="27"/>
      <c r="ALI245" s="27"/>
      <c r="ALJ245" s="27"/>
      <c r="ALK245" s="27"/>
      <c r="ALL245" s="27"/>
      <c r="ALM245" s="27"/>
      <c r="ALN245" s="27"/>
      <c r="ALO245" s="27"/>
      <c r="ALP245" s="27"/>
      <c r="ALQ245" s="27"/>
      <c r="ALR245" s="27"/>
      <c r="ALS245" s="27"/>
      <c r="ALT245" s="27"/>
      <c r="ALU245" s="27"/>
      <c r="ALV245" s="27"/>
      <c r="ALW245" s="27"/>
      <c r="ALX245" s="27"/>
      <c r="ALY245" s="27"/>
      <c r="ALZ245" s="27"/>
      <c r="AMA245" s="27"/>
      <c r="AMB245" s="27"/>
      <c r="AMC245" s="27"/>
      <c r="AMD245" s="27"/>
      <c r="AME245" s="27"/>
      <c r="AMF245" s="27"/>
      <c r="AMG245" s="27"/>
      <c r="AMH245" s="27"/>
      <c r="AMI245" s="27"/>
      <c r="AMJ245" s="27"/>
      <c r="AMK245" s="27"/>
      <c r="AML245" s="27"/>
      <c r="AMM245" s="27"/>
      <c r="AMN245" s="27"/>
      <c r="AMO245" s="27"/>
      <c r="AMP245" s="27"/>
      <c r="AMQ245" s="27"/>
      <c r="AMR245" s="27"/>
      <c r="AMS245" s="27"/>
      <c r="AMT245" s="27"/>
      <c r="AMU245" s="27"/>
      <c r="AMV245" s="27"/>
      <c r="AMW245" s="27"/>
      <c r="AMX245" s="27"/>
      <c r="AMY245" s="27"/>
      <c r="AMZ245" s="27"/>
      <c r="ANA245" s="27"/>
      <c r="ANB245" s="27"/>
      <c r="ANC245" s="27"/>
      <c r="AND245" s="27"/>
      <c r="ANE245" s="27"/>
      <c r="ANF245" s="27"/>
      <c r="ANG245" s="27"/>
      <c r="ANH245" s="27"/>
      <c r="ANI245" s="27"/>
      <c r="ANJ245" s="27"/>
      <c r="ANK245" s="27"/>
      <c r="ANL245" s="27"/>
      <c r="ANM245" s="27"/>
      <c r="ANN245" s="27"/>
      <c r="ANO245" s="27"/>
      <c r="ANP245" s="27"/>
      <c r="ANQ245" s="27"/>
      <c r="ANR245" s="27"/>
      <c r="ANS245" s="27"/>
      <c r="ANT245" s="27"/>
      <c r="ANU245" s="27"/>
      <c r="ANV245" s="27"/>
      <c r="ANW245" s="27"/>
      <c r="ANX245" s="27"/>
      <c r="ANY245" s="27"/>
      <c r="ANZ245" s="27"/>
      <c r="AOA245" s="27"/>
      <c r="AOB245" s="27"/>
      <c r="AOC245" s="27"/>
      <c r="AOD245" s="27"/>
      <c r="AOE245" s="27"/>
      <c r="AOF245" s="27"/>
      <c r="AOG245" s="27"/>
      <c r="AOH245" s="27"/>
      <c r="AOI245" s="27"/>
      <c r="AOJ245" s="27"/>
      <c r="AOK245" s="27"/>
      <c r="AOL245" s="27"/>
      <c r="AOM245" s="27"/>
      <c r="AON245" s="27"/>
      <c r="AOO245" s="27"/>
      <c r="AOP245" s="27"/>
      <c r="AOQ245" s="27"/>
      <c r="AOR245" s="27"/>
      <c r="AOS245" s="27"/>
      <c r="AOT245" s="27"/>
      <c r="AOU245" s="27"/>
      <c r="AOV245" s="27"/>
      <c r="AOW245" s="27"/>
      <c r="AOX245" s="27"/>
      <c r="AOY245" s="27"/>
      <c r="AOZ245" s="27"/>
      <c r="APA245" s="27"/>
      <c r="APB245" s="27"/>
      <c r="APC245" s="27"/>
      <c r="APD245" s="27"/>
      <c r="APE245" s="27"/>
      <c r="APF245" s="27"/>
      <c r="APG245" s="27"/>
      <c r="APH245" s="27"/>
      <c r="API245" s="27"/>
      <c r="APJ245" s="27"/>
      <c r="APK245" s="27"/>
      <c r="APL245" s="27"/>
      <c r="APM245" s="27"/>
      <c r="APN245" s="27"/>
      <c r="APO245" s="27"/>
      <c r="APP245" s="27"/>
      <c r="APQ245" s="27"/>
      <c r="APR245" s="27"/>
      <c r="APS245" s="27"/>
      <c r="APT245" s="27"/>
      <c r="APU245" s="27"/>
      <c r="APV245" s="27"/>
      <c r="APW245" s="27"/>
      <c r="APX245" s="27"/>
      <c r="APY245" s="27"/>
      <c r="APZ245" s="27"/>
      <c r="AQA245" s="27"/>
      <c r="AQB245" s="27"/>
      <c r="AQC245" s="27"/>
      <c r="AQD245" s="27"/>
      <c r="AQE245" s="27"/>
      <c r="AQF245" s="27"/>
      <c r="AQG245" s="27"/>
      <c r="AQH245" s="27"/>
      <c r="AQI245" s="27"/>
      <c r="AQJ245" s="27"/>
      <c r="AQK245" s="27"/>
      <c r="AQL245" s="27"/>
      <c r="AQM245" s="27"/>
      <c r="AQN245" s="27"/>
      <c r="AQO245" s="27"/>
      <c r="AQP245" s="27"/>
      <c r="AQQ245" s="27"/>
      <c r="AQR245" s="27"/>
      <c r="AQS245" s="27"/>
      <c r="AQT245" s="27"/>
      <c r="AQU245" s="27"/>
      <c r="AQV245" s="27"/>
      <c r="AQW245" s="27"/>
      <c r="AQX245" s="27"/>
      <c r="AQY245" s="27"/>
      <c r="AQZ245" s="27"/>
      <c r="ARA245" s="27"/>
      <c r="ARB245" s="27"/>
      <c r="ARC245" s="27"/>
      <c r="ARD245" s="27"/>
      <c r="ARE245" s="27"/>
      <c r="ARF245" s="27"/>
      <c r="ARG245" s="27"/>
      <c r="ARH245" s="27"/>
      <c r="ARI245" s="27"/>
      <c r="ARJ245" s="27"/>
      <c r="ARK245" s="27"/>
      <c r="ARL245" s="27"/>
      <c r="ARM245" s="27"/>
      <c r="ARN245" s="27"/>
      <c r="ARO245" s="27"/>
      <c r="ARP245" s="27"/>
      <c r="ARQ245" s="27"/>
      <c r="ARR245" s="27"/>
      <c r="ARS245" s="27"/>
      <c r="ART245" s="27"/>
      <c r="ARU245" s="27"/>
      <c r="ARV245" s="27"/>
      <c r="ARW245" s="27"/>
      <c r="ARX245" s="27"/>
      <c r="ARY245" s="27"/>
      <c r="ARZ245" s="27"/>
      <c r="ASA245" s="27"/>
      <c r="ASB245" s="27"/>
      <c r="ASC245" s="27"/>
      <c r="ASD245" s="27"/>
      <c r="ASE245" s="27"/>
      <c r="ASF245" s="27"/>
      <c r="ASG245" s="27"/>
      <c r="ASH245" s="27"/>
      <c r="ASI245" s="27"/>
      <c r="ASJ245" s="27"/>
      <c r="ASK245" s="27"/>
      <c r="ASL245" s="27"/>
      <c r="ASM245" s="27"/>
      <c r="ASN245" s="27"/>
      <c r="ASO245" s="27"/>
      <c r="ASP245" s="27"/>
      <c r="ASQ245" s="27"/>
      <c r="ASR245" s="27"/>
      <c r="ASS245" s="27"/>
      <c r="AST245" s="27"/>
      <c r="ASU245" s="27"/>
      <c r="ASV245" s="27"/>
      <c r="ASW245" s="27"/>
      <c r="ASX245" s="27"/>
      <c r="ASY245" s="27"/>
      <c r="ASZ245" s="27"/>
      <c r="ATA245" s="27"/>
      <c r="ATB245" s="27"/>
      <c r="ATC245" s="27"/>
      <c r="ATD245" s="27"/>
      <c r="ATE245" s="27"/>
      <c r="ATF245" s="27"/>
      <c r="ATG245" s="27"/>
      <c r="ATH245" s="27"/>
      <c r="ATI245" s="27"/>
      <c r="ATJ245" s="27"/>
      <c r="ATK245" s="27"/>
      <c r="ATL245" s="27"/>
      <c r="ATM245" s="27"/>
      <c r="ATN245" s="27"/>
      <c r="ATO245" s="27"/>
      <c r="ATP245" s="27"/>
      <c r="ATQ245" s="27"/>
      <c r="ATR245" s="27"/>
      <c r="ATS245" s="27"/>
      <c r="ATT245" s="27"/>
      <c r="ATU245" s="27"/>
      <c r="ATV245" s="27"/>
      <c r="ATW245" s="27"/>
      <c r="ATX245" s="27"/>
      <c r="ATY245" s="27"/>
      <c r="ATZ245" s="27"/>
      <c r="AUA245" s="27"/>
      <c r="AUB245" s="27"/>
      <c r="AUC245" s="27"/>
      <c r="AUD245" s="27"/>
      <c r="AUE245" s="27"/>
      <c r="AUF245" s="27"/>
      <c r="AUG245" s="27"/>
      <c r="AUH245" s="27"/>
      <c r="AUI245" s="27"/>
      <c r="AUJ245" s="27"/>
      <c r="AUK245" s="27"/>
      <c r="AUL245" s="27"/>
      <c r="AUM245" s="27"/>
      <c r="AUN245" s="27"/>
      <c r="AUO245" s="27"/>
      <c r="AUP245" s="27"/>
      <c r="AUQ245" s="27"/>
      <c r="AUR245" s="27"/>
      <c r="AUS245" s="27"/>
      <c r="AUT245" s="27"/>
      <c r="AUU245" s="27"/>
      <c r="AUV245" s="27"/>
      <c r="AUW245" s="27"/>
      <c r="AUX245" s="27"/>
      <c r="AUY245" s="27"/>
      <c r="AUZ245" s="27"/>
      <c r="AVA245" s="27"/>
      <c r="AVB245" s="27"/>
      <c r="AVC245" s="27"/>
      <c r="AVD245" s="27"/>
      <c r="AVE245" s="27"/>
      <c r="AVF245" s="27"/>
      <c r="AVG245" s="27"/>
      <c r="AVH245" s="27"/>
      <c r="AVI245" s="27"/>
      <c r="AVJ245" s="27"/>
      <c r="AVK245" s="27"/>
      <c r="AVL245" s="27"/>
      <c r="AVM245" s="27"/>
      <c r="AVN245" s="27"/>
      <c r="AVO245" s="27"/>
      <c r="AVP245" s="27"/>
      <c r="AVQ245" s="27"/>
      <c r="AVR245" s="27"/>
      <c r="AVS245" s="27"/>
      <c r="AVT245" s="27"/>
      <c r="AVU245" s="27"/>
      <c r="AVV245" s="27"/>
      <c r="AVW245" s="27"/>
      <c r="AVX245" s="27"/>
      <c r="AVY245" s="27"/>
      <c r="AVZ245" s="27"/>
      <c r="AWA245" s="27"/>
      <c r="AWB245" s="27"/>
      <c r="AWC245" s="27"/>
      <c r="AWD245" s="27"/>
      <c r="AWE245" s="27"/>
      <c r="AWF245" s="27"/>
      <c r="AWG245" s="27"/>
      <c r="AWH245" s="27"/>
      <c r="AWI245" s="27"/>
      <c r="AWJ245" s="27"/>
      <c r="AWK245" s="27"/>
      <c r="AWL245" s="27"/>
      <c r="AWM245" s="27"/>
      <c r="AWN245" s="27"/>
      <c r="AWO245" s="27"/>
      <c r="AWP245" s="27"/>
      <c r="AWQ245" s="27"/>
      <c r="AWR245" s="27"/>
      <c r="AWS245" s="27"/>
      <c r="AWT245" s="27"/>
      <c r="AWU245" s="27"/>
      <c r="AWV245" s="27"/>
      <c r="AWW245" s="27"/>
      <c r="AWX245" s="27"/>
      <c r="AWY245" s="27"/>
      <c r="AWZ245" s="27"/>
      <c r="AXA245" s="27"/>
      <c r="AXB245" s="27"/>
      <c r="AXC245" s="27"/>
      <c r="AXD245" s="27"/>
      <c r="AXE245" s="27"/>
      <c r="AXF245" s="27"/>
      <c r="AXG245" s="27"/>
      <c r="AXH245" s="27"/>
      <c r="AXI245" s="27"/>
      <c r="AXJ245" s="27"/>
      <c r="AXK245" s="27"/>
      <c r="AXL245" s="27"/>
      <c r="AXM245" s="27"/>
      <c r="AXN245" s="27"/>
      <c r="AXO245" s="27"/>
      <c r="AXP245" s="27"/>
      <c r="AXQ245" s="27"/>
      <c r="AXR245" s="27"/>
      <c r="AXS245" s="27"/>
      <c r="AXT245" s="27"/>
      <c r="AXU245" s="27"/>
      <c r="AXV245" s="27"/>
      <c r="AXW245" s="27"/>
      <c r="AXX245" s="27"/>
      <c r="AXY245" s="27"/>
      <c r="AXZ245" s="27"/>
      <c r="AYA245" s="27"/>
      <c r="AYB245" s="27"/>
      <c r="AYC245" s="27"/>
      <c r="AYD245" s="27"/>
      <c r="AYE245" s="27"/>
      <c r="AYF245" s="27"/>
      <c r="AYG245" s="27"/>
      <c r="AYH245" s="27"/>
      <c r="AYI245" s="27"/>
      <c r="AYJ245" s="27"/>
      <c r="AYK245" s="27"/>
      <c r="AYL245" s="27"/>
      <c r="AYM245" s="27"/>
      <c r="AYN245" s="27"/>
      <c r="AYO245" s="27"/>
      <c r="AYP245" s="27"/>
      <c r="AYQ245" s="27"/>
      <c r="AYR245" s="27"/>
      <c r="AYS245" s="27"/>
      <c r="AYT245" s="27"/>
      <c r="AYU245" s="27"/>
      <c r="AYV245" s="27"/>
      <c r="AYW245" s="27"/>
      <c r="AYX245" s="27"/>
      <c r="AYY245" s="27"/>
      <c r="AYZ245" s="27"/>
      <c r="AZA245" s="27"/>
      <c r="AZB245" s="27"/>
      <c r="AZC245" s="27"/>
      <c r="AZD245" s="27"/>
      <c r="AZE245" s="27"/>
      <c r="AZF245" s="27"/>
      <c r="AZG245" s="27"/>
      <c r="AZH245" s="27"/>
      <c r="AZI245" s="27"/>
      <c r="AZJ245" s="27"/>
      <c r="AZK245" s="27"/>
      <c r="AZL245" s="27"/>
      <c r="AZM245" s="27"/>
      <c r="AZN245" s="27"/>
      <c r="AZO245" s="27"/>
      <c r="AZP245" s="27"/>
      <c r="AZQ245" s="27"/>
      <c r="AZR245" s="27"/>
      <c r="AZS245" s="27"/>
      <c r="AZT245" s="27"/>
      <c r="AZU245" s="27"/>
      <c r="AZV245" s="27"/>
      <c r="AZW245" s="27"/>
      <c r="AZX245" s="27"/>
      <c r="AZY245" s="27"/>
      <c r="AZZ245" s="27"/>
      <c r="BAA245" s="27"/>
      <c r="BAB245" s="27"/>
      <c r="BAC245" s="27"/>
      <c r="BAD245" s="27"/>
      <c r="BAE245" s="27"/>
      <c r="BAF245" s="27"/>
      <c r="BAG245" s="27"/>
      <c r="BAH245" s="27"/>
      <c r="BAI245" s="27"/>
      <c r="BAJ245" s="27"/>
      <c r="BAK245" s="27"/>
      <c r="BAL245" s="27"/>
      <c r="BAM245" s="27"/>
      <c r="BAN245" s="27"/>
      <c r="BAO245" s="27"/>
      <c r="BAP245" s="27"/>
      <c r="BAQ245" s="27"/>
      <c r="BAR245" s="27"/>
      <c r="BAS245" s="27"/>
      <c r="BAT245" s="27"/>
      <c r="BAU245" s="27"/>
      <c r="BAV245" s="27"/>
      <c r="BAW245" s="27"/>
      <c r="BAX245" s="27"/>
      <c r="BAY245" s="27"/>
      <c r="BAZ245" s="27"/>
      <c r="BBA245" s="27"/>
      <c r="BBB245" s="27"/>
      <c r="BBC245" s="27"/>
      <c r="BBD245" s="27"/>
      <c r="BBE245" s="27"/>
      <c r="BBF245" s="27"/>
      <c r="BBG245" s="27"/>
      <c r="BBH245" s="27"/>
      <c r="BBI245" s="27"/>
      <c r="BBJ245" s="27"/>
      <c r="BBK245" s="27"/>
      <c r="BBL245" s="27"/>
      <c r="BBM245" s="27"/>
      <c r="BBN245" s="27"/>
      <c r="BBO245" s="27"/>
      <c r="BBP245" s="27"/>
      <c r="BBQ245" s="27"/>
      <c r="BBR245" s="27"/>
      <c r="BBS245" s="27"/>
      <c r="BBT245" s="27"/>
      <c r="BBU245" s="27"/>
      <c r="BBV245" s="27"/>
      <c r="BBW245" s="27"/>
      <c r="BBX245" s="27"/>
      <c r="BBY245" s="27"/>
      <c r="BBZ245" s="27"/>
      <c r="BCA245" s="27"/>
      <c r="BCB245" s="27"/>
      <c r="BCC245" s="27"/>
      <c r="BCD245" s="27"/>
      <c r="BCE245" s="27"/>
      <c r="BCF245" s="27"/>
      <c r="BCG245" s="27"/>
      <c r="BCH245" s="27"/>
      <c r="BCI245" s="27"/>
      <c r="BCJ245" s="27"/>
      <c r="BCK245" s="27"/>
      <c r="BCL245" s="27"/>
      <c r="BCM245" s="27"/>
      <c r="BCN245" s="27"/>
      <c r="BCO245" s="27"/>
      <c r="BCP245" s="27"/>
      <c r="BCQ245" s="27"/>
      <c r="BCR245" s="27"/>
      <c r="BCS245" s="27"/>
      <c r="BCT245" s="27"/>
      <c r="BCU245" s="27"/>
      <c r="BCV245" s="27"/>
      <c r="BCW245" s="27"/>
      <c r="BCX245" s="27"/>
      <c r="BCY245" s="27"/>
      <c r="BCZ245" s="27"/>
      <c r="BDA245" s="27"/>
      <c r="BDB245" s="27"/>
      <c r="BDC245" s="27"/>
      <c r="BDD245" s="27"/>
      <c r="BDE245" s="27"/>
      <c r="BDF245" s="27"/>
      <c r="BDG245" s="27"/>
      <c r="BDH245" s="27"/>
      <c r="BDI245" s="27"/>
      <c r="BDJ245" s="27"/>
      <c r="BDK245" s="27"/>
      <c r="BDL245" s="27"/>
      <c r="BDM245" s="27"/>
      <c r="BDN245" s="27"/>
      <c r="BDO245" s="27"/>
      <c r="BDP245" s="27"/>
      <c r="BDQ245" s="27"/>
      <c r="BDR245" s="27"/>
      <c r="BDS245" s="27"/>
      <c r="BDT245" s="27"/>
      <c r="BDU245" s="27"/>
      <c r="BDV245" s="27"/>
      <c r="BDW245" s="27"/>
      <c r="BDX245" s="27"/>
      <c r="BDY245" s="27"/>
      <c r="BDZ245" s="27"/>
      <c r="BEA245" s="27"/>
      <c r="BEB245" s="27"/>
      <c r="BEC245" s="27"/>
      <c r="BED245" s="27"/>
      <c r="BEE245" s="27"/>
      <c r="BEF245" s="27"/>
      <c r="BEG245" s="27"/>
      <c r="BEH245" s="27"/>
      <c r="BEI245" s="27"/>
      <c r="BEJ245" s="27"/>
      <c r="BEK245" s="27"/>
      <c r="BEL245" s="27"/>
      <c r="BEM245" s="27"/>
      <c r="BEN245" s="27"/>
      <c r="BEO245" s="27"/>
      <c r="BEP245" s="27"/>
      <c r="BEQ245" s="27"/>
      <c r="BER245" s="27"/>
      <c r="BES245" s="27"/>
      <c r="BET245" s="27"/>
      <c r="BEU245" s="27"/>
      <c r="BEV245" s="27"/>
      <c r="BEW245" s="27"/>
      <c r="BEX245" s="27"/>
      <c r="BEY245" s="27"/>
      <c r="BEZ245" s="27"/>
      <c r="BFA245" s="27"/>
      <c r="BFB245" s="27"/>
      <c r="BFC245" s="27"/>
      <c r="BFD245" s="27"/>
      <c r="BFE245" s="27"/>
      <c r="BFF245" s="27"/>
      <c r="BFG245" s="27"/>
      <c r="BFH245" s="27"/>
      <c r="BFI245" s="27"/>
      <c r="BFJ245" s="27"/>
      <c r="BFK245" s="27"/>
      <c r="BFL245" s="27"/>
      <c r="BFM245" s="27"/>
      <c r="BFN245" s="27"/>
      <c r="BFO245" s="27"/>
      <c r="BFP245" s="27"/>
      <c r="BFQ245" s="27"/>
      <c r="BFR245" s="27"/>
      <c r="BFS245" s="27"/>
      <c r="BFT245" s="27"/>
      <c r="BFU245" s="27"/>
      <c r="BFV245" s="27"/>
      <c r="BFW245" s="27"/>
      <c r="BFX245" s="27"/>
      <c r="BFY245" s="27"/>
      <c r="BFZ245" s="27"/>
      <c r="BGA245" s="27"/>
      <c r="BGB245" s="27"/>
      <c r="BGC245" s="27"/>
      <c r="BGD245" s="27"/>
      <c r="BGE245" s="27"/>
      <c r="BGF245" s="27"/>
      <c r="BGG245" s="27"/>
      <c r="BGH245" s="27"/>
      <c r="BGI245" s="27"/>
      <c r="BGJ245" s="27"/>
      <c r="BGK245" s="27"/>
      <c r="BGL245" s="27"/>
      <c r="BGM245" s="27"/>
      <c r="BGN245" s="27"/>
      <c r="BGO245" s="27"/>
      <c r="BGP245" s="27"/>
      <c r="BGQ245" s="27"/>
      <c r="BGR245" s="27"/>
      <c r="BGS245" s="27"/>
      <c r="BGT245" s="27"/>
      <c r="BGU245" s="27"/>
      <c r="BGV245" s="27"/>
      <c r="BGW245" s="27"/>
      <c r="BGX245" s="27"/>
      <c r="BGY245" s="27"/>
      <c r="BGZ245" s="27"/>
      <c r="BHA245" s="27"/>
      <c r="BHB245" s="27"/>
      <c r="BHC245" s="27"/>
      <c r="BHD245" s="27"/>
      <c r="BHE245" s="27"/>
      <c r="BHF245" s="27"/>
      <c r="BHG245" s="27"/>
      <c r="BHH245" s="27"/>
      <c r="BHI245" s="27"/>
      <c r="BHJ245" s="27"/>
      <c r="BHK245" s="27"/>
      <c r="BHL245" s="27"/>
      <c r="BHM245" s="27"/>
      <c r="BHN245" s="27"/>
      <c r="BHO245" s="27"/>
      <c r="BHP245" s="27"/>
      <c r="BHQ245" s="27"/>
      <c r="BHR245" s="27"/>
      <c r="BHS245" s="27"/>
      <c r="BHT245" s="27"/>
      <c r="BHU245" s="27"/>
      <c r="BHV245" s="27"/>
      <c r="BHW245" s="27"/>
      <c r="BHX245" s="27"/>
      <c r="BHY245" s="27"/>
      <c r="BHZ245" s="27"/>
      <c r="BIA245" s="27"/>
      <c r="BIB245" s="27"/>
      <c r="BIC245" s="27"/>
      <c r="BID245" s="27"/>
      <c r="BIE245" s="27"/>
      <c r="BIF245" s="27"/>
      <c r="BIG245" s="27"/>
      <c r="BIH245" s="27"/>
      <c r="BII245" s="27"/>
      <c r="BIJ245" s="27"/>
      <c r="BIK245" s="27"/>
      <c r="BIL245" s="27"/>
      <c r="BIM245" s="27"/>
      <c r="BIN245" s="27"/>
      <c r="BIO245" s="27"/>
      <c r="BIP245" s="27"/>
      <c r="BIQ245" s="27"/>
      <c r="BIR245" s="27"/>
      <c r="BIS245" s="27"/>
      <c r="BIT245" s="27"/>
      <c r="BIU245" s="27"/>
      <c r="BIV245" s="27"/>
      <c r="BIW245" s="27"/>
      <c r="BIX245" s="27"/>
      <c r="BIY245" s="27"/>
      <c r="BIZ245" s="27"/>
      <c r="BJA245" s="27"/>
      <c r="BJB245" s="27"/>
      <c r="BJC245" s="27"/>
      <c r="BJD245" s="27"/>
      <c r="BJE245" s="27"/>
      <c r="BJF245" s="27"/>
      <c r="BJG245" s="27"/>
      <c r="BJH245" s="27"/>
      <c r="BJI245" s="27"/>
      <c r="BJJ245" s="27"/>
      <c r="BJK245" s="27"/>
      <c r="BJL245" s="27"/>
      <c r="BJM245" s="27"/>
      <c r="BJN245" s="27"/>
      <c r="BJO245" s="27"/>
      <c r="BJP245" s="27"/>
      <c r="BJQ245" s="27"/>
      <c r="BJR245" s="27"/>
      <c r="BJS245" s="27"/>
      <c r="BJT245" s="27"/>
      <c r="BJU245" s="27"/>
      <c r="BJV245" s="27"/>
      <c r="BJW245" s="27"/>
      <c r="BJX245" s="27"/>
      <c r="BJY245" s="27"/>
      <c r="BJZ245" s="27"/>
      <c r="BKA245" s="27"/>
      <c r="BKB245" s="27"/>
      <c r="BKC245" s="27"/>
      <c r="BKD245" s="27"/>
      <c r="BKE245" s="27"/>
      <c r="BKF245" s="27"/>
      <c r="BKG245" s="27"/>
      <c r="BKH245" s="27"/>
      <c r="BKI245" s="27"/>
      <c r="BKJ245" s="27"/>
      <c r="BKK245" s="27"/>
      <c r="BKL245" s="27"/>
      <c r="BKM245" s="27"/>
      <c r="BKN245" s="27"/>
      <c r="BKO245" s="27"/>
      <c r="BKP245" s="27"/>
      <c r="BKQ245" s="27"/>
      <c r="BKR245" s="27"/>
      <c r="BKS245" s="27"/>
      <c r="BKT245" s="27"/>
      <c r="BKU245" s="27"/>
      <c r="BKV245" s="27"/>
      <c r="BKW245" s="27"/>
      <c r="BKX245" s="27"/>
      <c r="BKY245" s="27"/>
      <c r="BKZ245" s="27"/>
      <c r="BLA245" s="27"/>
      <c r="BLB245" s="27"/>
      <c r="BLC245" s="27"/>
      <c r="BLD245" s="27"/>
      <c r="BLE245" s="27"/>
      <c r="BLF245" s="27"/>
      <c r="BLG245" s="27"/>
      <c r="BLH245" s="27"/>
      <c r="BLI245" s="27"/>
      <c r="BLJ245" s="27"/>
      <c r="BLK245" s="27"/>
      <c r="BLL245" s="27"/>
      <c r="BLM245" s="27"/>
      <c r="BLN245" s="27"/>
      <c r="BLO245" s="27"/>
      <c r="BLP245" s="27"/>
      <c r="BLQ245" s="27"/>
      <c r="BLR245" s="27"/>
      <c r="BLS245" s="27"/>
      <c r="BLT245" s="27"/>
      <c r="BLU245" s="27"/>
      <c r="BLV245" s="27"/>
      <c r="BLW245" s="27"/>
      <c r="BLX245" s="27"/>
      <c r="BLY245" s="27"/>
      <c r="BLZ245" s="27"/>
      <c r="BMA245" s="27"/>
      <c r="BMB245" s="27"/>
      <c r="BMC245" s="27"/>
      <c r="BMD245" s="27"/>
      <c r="BME245" s="27"/>
      <c r="BMF245" s="27"/>
      <c r="BMG245" s="27"/>
      <c r="BMH245" s="27"/>
      <c r="BMI245" s="27"/>
      <c r="BMJ245" s="27"/>
      <c r="BMK245" s="27"/>
      <c r="BML245" s="27"/>
      <c r="BMM245" s="27"/>
      <c r="BMN245" s="27"/>
      <c r="BMO245" s="27"/>
      <c r="BMP245" s="27"/>
      <c r="BMQ245" s="27"/>
      <c r="BMR245" s="27"/>
      <c r="BMS245" s="27"/>
      <c r="BMT245" s="27"/>
      <c r="BMU245" s="27"/>
      <c r="BMV245" s="27"/>
      <c r="BMW245" s="27"/>
      <c r="BMX245" s="27"/>
      <c r="BMY245" s="27"/>
      <c r="BMZ245" s="27"/>
      <c r="BNA245" s="27"/>
      <c r="BNB245" s="27"/>
      <c r="BNC245" s="27"/>
      <c r="BND245" s="27"/>
      <c r="BNE245" s="27"/>
      <c r="BNF245" s="27"/>
      <c r="BNG245" s="27"/>
      <c r="BNH245" s="27"/>
      <c r="BNI245" s="27"/>
      <c r="BNJ245" s="27"/>
      <c r="BNK245" s="27"/>
      <c r="BNL245" s="27"/>
      <c r="BNM245" s="27"/>
      <c r="BNN245" s="27"/>
      <c r="BNO245" s="27"/>
      <c r="BNP245" s="27"/>
      <c r="BNQ245" s="27"/>
      <c r="BNR245" s="27"/>
      <c r="BNS245" s="27"/>
      <c r="BNT245" s="27"/>
      <c r="BNU245" s="27"/>
      <c r="BNV245" s="27"/>
      <c r="BNW245" s="27"/>
      <c r="BNX245" s="27"/>
      <c r="BNY245" s="27"/>
      <c r="BNZ245" s="27"/>
      <c r="BOA245" s="27"/>
      <c r="BOB245" s="27"/>
      <c r="BOC245" s="27"/>
      <c r="BOD245" s="27"/>
      <c r="BOE245" s="27"/>
      <c r="BOF245" s="27"/>
      <c r="BOG245" s="27"/>
      <c r="BOH245" s="27"/>
      <c r="BOI245" s="27"/>
      <c r="BOJ245" s="27"/>
      <c r="BOK245" s="27"/>
      <c r="BOL245" s="27"/>
      <c r="BOM245" s="27"/>
      <c r="BON245" s="27"/>
      <c r="BOO245" s="27"/>
      <c r="BOP245" s="27"/>
      <c r="BOQ245" s="27"/>
      <c r="BOR245" s="27"/>
      <c r="BOS245" s="27"/>
      <c r="BOT245" s="27"/>
      <c r="BOU245" s="27"/>
      <c r="BOV245" s="27"/>
      <c r="BOW245" s="27"/>
      <c r="BOX245" s="27"/>
      <c r="BOY245" s="27"/>
      <c r="BOZ245" s="27"/>
      <c r="BPA245" s="27"/>
      <c r="BPB245" s="27"/>
      <c r="BPC245" s="27"/>
      <c r="BPD245" s="27"/>
      <c r="BPE245" s="27"/>
      <c r="BPF245" s="27"/>
      <c r="BPG245" s="27"/>
      <c r="BPH245" s="27"/>
      <c r="BPI245" s="27"/>
      <c r="BPJ245" s="27"/>
      <c r="BPK245" s="27"/>
      <c r="BPL245" s="27"/>
      <c r="BPM245" s="27"/>
      <c r="BPN245" s="27"/>
      <c r="BPO245" s="27"/>
      <c r="BPP245" s="27"/>
      <c r="BPQ245" s="27"/>
      <c r="BPR245" s="27"/>
      <c r="BPS245" s="27"/>
      <c r="BPT245" s="27"/>
      <c r="BPU245" s="27"/>
      <c r="BPV245" s="27"/>
      <c r="BPW245" s="27"/>
      <c r="BPX245" s="27"/>
      <c r="BPY245" s="27"/>
      <c r="BPZ245" s="27"/>
      <c r="BQA245" s="27"/>
      <c r="BQB245" s="27"/>
      <c r="BQC245" s="27"/>
      <c r="BQD245" s="27"/>
      <c r="BQE245" s="27"/>
      <c r="BQF245" s="27"/>
      <c r="BQG245" s="27"/>
      <c r="BQH245" s="27"/>
      <c r="BQI245" s="27"/>
      <c r="BQJ245" s="27"/>
      <c r="BQK245" s="27"/>
      <c r="BQL245" s="27"/>
      <c r="BQM245" s="27"/>
      <c r="BQN245" s="27"/>
      <c r="BQO245" s="27"/>
      <c r="BQP245" s="27"/>
      <c r="BQQ245" s="27"/>
      <c r="BQR245" s="27"/>
      <c r="BQS245" s="27"/>
      <c r="BQT245" s="27"/>
      <c r="BQU245" s="27"/>
      <c r="BQV245" s="27"/>
      <c r="BQW245" s="27"/>
      <c r="BQX245" s="27"/>
      <c r="BQY245" s="27"/>
      <c r="BQZ245" s="27"/>
      <c r="BRA245" s="27"/>
      <c r="BRB245" s="27"/>
      <c r="BRC245" s="27"/>
      <c r="BRD245" s="27"/>
      <c r="BRE245" s="27"/>
      <c r="BRF245" s="27"/>
      <c r="BRG245" s="27"/>
      <c r="BRH245" s="27"/>
      <c r="BRI245" s="27"/>
      <c r="BRJ245" s="27"/>
      <c r="BRK245" s="27"/>
      <c r="BRL245" s="27"/>
      <c r="BRM245" s="27"/>
      <c r="BRN245" s="27"/>
      <c r="BRO245" s="27"/>
      <c r="BRP245" s="27"/>
      <c r="BRQ245" s="27"/>
      <c r="BRR245" s="27"/>
      <c r="BRS245" s="27"/>
      <c r="BRT245" s="27"/>
      <c r="BRU245" s="27"/>
      <c r="BRV245" s="27"/>
      <c r="BRW245" s="27"/>
      <c r="BRX245" s="27"/>
      <c r="BRY245" s="27"/>
      <c r="BRZ245" s="27"/>
      <c r="BSA245" s="27"/>
      <c r="BSB245" s="27"/>
      <c r="BSC245" s="27"/>
      <c r="BSD245" s="27"/>
      <c r="BSE245" s="27"/>
      <c r="BSF245" s="27"/>
      <c r="BSG245" s="27"/>
      <c r="BSH245" s="27"/>
      <c r="BSI245" s="27"/>
      <c r="BSJ245" s="27"/>
      <c r="BSK245" s="27"/>
      <c r="BSL245" s="27"/>
      <c r="BSM245" s="27"/>
      <c r="BSN245" s="27"/>
      <c r="BSO245" s="27"/>
      <c r="BSP245" s="27"/>
      <c r="BSQ245" s="27"/>
      <c r="BSR245" s="27"/>
      <c r="BSS245" s="27"/>
      <c r="BST245" s="27"/>
      <c r="BSU245" s="27"/>
      <c r="BSV245" s="27"/>
      <c r="BSW245" s="27"/>
      <c r="BSX245" s="27"/>
      <c r="BSY245" s="27"/>
      <c r="BSZ245" s="27"/>
      <c r="BTA245" s="27"/>
      <c r="BTB245" s="27"/>
      <c r="BTC245" s="27"/>
      <c r="BTD245" s="27"/>
      <c r="BTE245" s="27"/>
      <c r="BTF245" s="27"/>
      <c r="BTG245" s="27"/>
      <c r="BTH245" s="27"/>
      <c r="BTI245" s="27"/>
      <c r="BTJ245" s="27"/>
      <c r="BTK245" s="27"/>
      <c r="BTL245" s="27"/>
      <c r="BTM245" s="27"/>
      <c r="BTN245" s="27"/>
      <c r="BTO245" s="27"/>
      <c r="BTP245" s="27"/>
      <c r="BTQ245" s="27"/>
      <c r="BTR245" s="27"/>
      <c r="BTS245" s="27"/>
      <c r="BTT245" s="27"/>
      <c r="BTU245" s="27"/>
      <c r="BTV245" s="27"/>
      <c r="BTW245" s="27"/>
      <c r="BTX245" s="27"/>
      <c r="BTY245" s="27"/>
      <c r="BTZ245" s="27"/>
      <c r="BUA245" s="27"/>
      <c r="BUB245" s="27"/>
      <c r="BUC245" s="27"/>
      <c r="BUD245" s="27"/>
      <c r="BUE245" s="27"/>
      <c r="BUF245" s="27"/>
      <c r="BUG245" s="27"/>
      <c r="BUH245" s="27"/>
      <c r="BUI245" s="27"/>
      <c r="BUJ245" s="27"/>
      <c r="BUK245" s="27"/>
      <c r="BUL245" s="27"/>
      <c r="BUM245" s="27"/>
      <c r="BUN245" s="27"/>
      <c r="BUO245" s="27"/>
      <c r="BUP245" s="27"/>
      <c r="BUQ245" s="27"/>
      <c r="BUR245" s="27"/>
      <c r="BUS245" s="27"/>
      <c r="BUT245" s="27"/>
      <c r="BUU245" s="27"/>
      <c r="BUV245" s="27"/>
      <c r="BUW245" s="27"/>
      <c r="BUX245" s="27"/>
      <c r="BUY245" s="27"/>
      <c r="BUZ245" s="27"/>
      <c r="BVA245" s="27"/>
      <c r="BVB245" s="27"/>
      <c r="BVC245" s="27"/>
      <c r="BVD245" s="27"/>
      <c r="BVE245" s="27"/>
      <c r="BVF245" s="27"/>
      <c r="BVG245" s="27"/>
      <c r="BVH245" s="27"/>
      <c r="BVI245" s="27"/>
      <c r="BVJ245" s="27"/>
      <c r="BVK245" s="27"/>
      <c r="BVL245" s="27"/>
      <c r="BVM245" s="27"/>
      <c r="BVN245" s="27"/>
      <c r="BVO245" s="27"/>
      <c r="BVP245" s="27"/>
      <c r="BVQ245" s="27"/>
      <c r="BVR245" s="27"/>
      <c r="BVS245" s="27"/>
      <c r="BVT245" s="27"/>
      <c r="BVU245" s="27"/>
      <c r="BVV245" s="27"/>
      <c r="BVW245" s="27"/>
      <c r="BVX245" s="27"/>
      <c r="BVY245" s="27"/>
      <c r="BVZ245" s="27"/>
      <c r="BWA245" s="27"/>
      <c r="BWB245" s="27"/>
      <c r="BWC245" s="27"/>
      <c r="BWD245" s="27"/>
      <c r="BWE245" s="27"/>
      <c r="BWF245" s="27"/>
      <c r="BWG245" s="27"/>
      <c r="BWH245" s="27"/>
      <c r="BWI245" s="27"/>
      <c r="BWJ245" s="27"/>
      <c r="BWK245" s="27"/>
      <c r="BWL245" s="27"/>
      <c r="BWM245" s="27"/>
      <c r="BWN245" s="27"/>
      <c r="BWO245" s="27"/>
      <c r="BWP245" s="27"/>
      <c r="BWQ245" s="27"/>
      <c r="BWR245" s="27"/>
      <c r="BWS245" s="27"/>
      <c r="BWT245" s="27"/>
      <c r="BWU245" s="27"/>
      <c r="BWV245" s="27"/>
      <c r="BWW245" s="27"/>
      <c r="BWX245" s="27"/>
      <c r="BWY245" s="27"/>
      <c r="BWZ245" s="27"/>
      <c r="BXA245" s="27"/>
      <c r="BXB245" s="27"/>
      <c r="BXC245" s="27"/>
      <c r="BXD245" s="27"/>
      <c r="BXE245" s="27"/>
      <c r="BXF245" s="27"/>
      <c r="BXG245" s="27"/>
      <c r="BXH245" s="27"/>
      <c r="BXI245" s="27"/>
      <c r="BXJ245" s="27"/>
      <c r="BXK245" s="27"/>
      <c r="BXL245" s="27"/>
      <c r="BXM245" s="27"/>
      <c r="BXN245" s="27"/>
      <c r="BXO245" s="27"/>
      <c r="BXP245" s="27"/>
      <c r="BXQ245" s="27"/>
      <c r="BXR245" s="27"/>
      <c r="BXS245" s="27"/>
      <c r="BXT245" s="27"/>
      <c r="BXU245" s="27"/>
      <c r="BXV245" s="27"/>
      <c r="BXW245" s="27"/>
      <c r="BXX245" s="27"/>
      <c r="BXY245" s="27"/>
      <c r="BXZ245" s="27"/>
      <c r="BYA245" s="27"/>
      <c r="BYB245" s="27"/>
      <c r="BYC245" s="27"/>
      <c r="BYD245" s="27"/>
      <c r="BYE245" s="27"/>
      <c r="BYF245" s="27"/>
      <c r="BYG245" s="27"/>
      <c r="BYH245" s="27"/>
      <c r="BYI245" s="27"/>
      <c r="BYJ245" s="27"/>
      <c r="BYK245" s="27"/>
      <c r="BYL245" s="27"/>
      <c r="BYM245" s="27"/>
      <c r="BYN245" s="27"/>
      <c r="BYO245" s="27"/>
      <c r="BYP245" s="27"/>
      <c r="BYQ245" s="27"/>
      <c r="BYR245" s="27"/>
      <c r="BYS245" s="27"/>
      <c r="BYT245" s="27"/>
      <c r="BYU245" s="27"/>
      <c r="BYV245" s="27"/>
      <c r="BYW245" s="27"/>
      <c r="BYX245" s="27"/>
      <c r="BYY245" s="27"/>
      <c r="BYZ245" s="27"/>
      <c r="BZA245" s="27"/>
      <c r="BZB245" s="27"/>
      <c r="BZC245" s="27"/>
      <c r="BZD245" s="27"/>
      <c r="BZE245" s="27"/>
      <c r="BZF245" s="27"/>
      <c r="BZG245" s="27"/>
      <c r="BZH245" s="27"/>
      <c r="BZI245" s="27"/>
      <c r="BZJ245" s="27"/>
      <c r="BZK245" s="27"/>
      <c r="BZL245" s="27"/>
      <c r="BZM245" s="27"/>
      <c r="BZN245" s="27"/>
      <c r="BZO245" s="27"/>
      <c r="BZP245" s="27"/>
      <c r="BZQ245" s="27"/>
      <c r="BZR245" s="27"/>
      <c r="BZS245" s="27"/>
      <c r="BZT245" s="27"/>
      <c r="BZU245" s="27"/>
      <c r="BZV245" s="27"/>
      <c r="BZW245" s="27"/>
      <c r="BZX245" s="27"/>
      <c r="BZY245" s="27"/>
      <c r="BZZ245" s="27"/>
      <c r="CAA245" s="27"/>
      <c r="CAB245" s="27"/>
      <c r="CAC245" s="27"/>
      <c r="CAD245" s="27"/>
      <c r="CAE245" s="27"/>
      <c r="CAF245" s="27"/>
      <c r="CAG245" s="27"/>
      <c r="CAH245" s="27"/>
      <c r="CAI245" s="27"/>
      <c r="CAJ245" s="27"/>
      <c r="CAK245" s="27"/>
      <c r="CAL245" s="27"/>
      <c r="CAM245" s="27"/>
      <c r="CAN245" s="27"/>
      <c r="CAO245" s="27"/>
      <c r="CAP245" s="27"/>
      <c r="CAQ245" s="27"/>
      <c r="CAR245" s="27"/>
      <c r="CAS245" s="27"/>
      <c r="CAT245" s="27"/>
      <c r="CAU245" s="27"/>
      <c r="CAV245" s="27"/>
      <c r="CAW245" s="27"/>
      <c r="CAX245" s="27"/>
      <c r="CAY245" s="27"/>
      <c r="CAZ245" s="27"/>
      <c r="CBA245" s="27"/>
      <c r="CBB245" s="27"/>
      <c r="CBC245" s="27"/>
      <c r="CBD245" s="27"/>
      <c r="CBE245" s="27"/>
      <c r="CBF245" s="27"/>
      <c r="CBG245" s="27"/>
      <c r="CBH245" s="27"/>
      <c r="CBI245" s="27"/>
      <c r="CBJ245" s="27"/>
      <c r="CBK245" s="27"/>
      <c r="CBL245" s="27"/>
      <c r="CBM245" s="27"/>
      <c r="CBN245" s="27"/>
      <c r="CBO245" s="27"/>
      <c r="CBP245" s="27"/>
      <c r="CBQ245" s="27"/>
      <c r="CBR245" s="27"/>
      <c r="CBS245" s="27"/>
      <c r="CBT245" s="27"/>
      <c r="CBU245" s="27"/>
      <c r="CBV245" s="27"/>
      <c r="CBW245" s="27"/>
      <c r="CBX245" s="27"/>
      <c r="CBY245" s="27"/>
      <c r="CBZ245" s="27"/>
      <c r="CCA245" s="27"/>
      <c r="CCB245" s="27"/>
      <c r="CCC245" s="27"/>
      <c r="CCD245" s="27"/>
      <c r="CCE245" s="27"/>
      <c r="CCF245" s="27"/>
      <c r="CCG245" s="27"/>
      <c r="CCH245" s="27"/>
      <c r="CCI245" s="27"/>
      <c r="CCJ245" s="27"/>
      <c r="CCK245" s="27"/>
      <c r="CCL245" s="27"/>
      <c r="CCM245" s="27"/>
      <c r="CCN245" s="27"/>
      <c r="CCO245" s="27"/>
      <c r="CCP245" s="27"/>
      <c r="CCQ245" s="27"/>
      <c r="CCR245" s="27"/>
      <c r="CCS245" s="27"/>
      <c r="CCT245" s="27"/>
      <c r="CCU245" s="27"/>
      <c r="CCV245" s="27"/>
      <c r="CCW245" s="27"/>
      <c r="CCX245" s="27"/>
      <c r="CCY245" s="27"/>
      <c r="CCZ245" s="27"/>
      <c r="CDA245" s="27"/>
      <c r="CDB245" s="27"/>
      <c r="CDC245" s="27"/>
      <c r="CDD245" s="27"/>
      <c r="CDE245" s="27"/>
      <c r="CDF245" s="27"/>
      <c r="CDG245" s="27"/>
      <c r="CDH245" s="27"/>
      <c r="CDI245" s="27"/>
      <c r="CDJ245" s="27"/>
      <c r="CDK245" s="27"/>
      <c r="CDL245" s="27"/>
      <c r="CDM245" s="27"/>
      <c r="CDN245" s="27"/>
      <c r="CDO245" s="27"/>
      <c r="CDP245" s="27"/>
      <c r="CDQ245" s="27"/>
      <c r="CDR245" s="27"/>
      <c r="CDS245" s="27"/>
      <c r="CDT245" s="27"/>
      <c r="CDU245" s="27"/>
      <c r="CDV245" s="27"/>
      <c r="CDW245" s="27"/>
      <c r="CDX245" s="27"/>
      <c r="CDY245" s="27"/>
      <c r="CDZ245" s="27"/>
      <c r="CEA245" s="27"/>
      <c r="CEB245" s="27"/>
      <c r="CEC245" s="27"/>
      <c r="CED245" s="27"/>
      <c r="CEE245" s="27"/>
      <c r="CEF245" s="27"/>
      <c r="CEG245" s="27"/>
      <c r="CEH245" s="27"/>
      <c r="CEI245" s="27"/>
      <c r="CEJ245" s="27"/>
      <c r="CEK245" s="27"/>
      <c r="CEL245" s="27"/>
      <c r="CEM245" s="27"/>
      <c r="CEN245" s="27"/>
      <c r="CEO245" s="27"/>
      <c r="CEP245" s="27"/>
      <c r="CEQ245" s="27"/>
      <c r="CER245" s="27"/>
      <c r="CES245" s="27"/>
      <c r="CET245" s="27"/>
      <c r="CEU245" s="27"/>
      <c r="CEV245" s="27"/>
      <c r="CEW245" s="27"/>
      <c r="CEX245" s="27"/>
      <c r="CEY245" s="27"/>
      <c r="CEZ245" s="27"/>
      <c r="CFA245" s="27"/>
      <c r="CFB245" s="27"/>
      <c r="CFC245" s="27"/>
      <c r="CFD245" s="27"/>
      <c r="CFE245" s="27"/>
      <c r="CFF245" s="27"/>
      <c r="CFG245" s="27"/>
      <c r="CFH245" s="27"/>
      <c r="CFI245" s="27"/>
      <c r="CFJ245" s="27"/>
      <c r="CFK245" s="27"/>
      <c r="CFL245" s="27"/>
      <c r="CFM245" s="27"/>
      <c r="CFN245" s="27"/>
      <c r="CFO245" s="27"/>
      <c r="CFP245" s="27"/>
      <c r="CFQ245" s="27"/>
      <c r="CFR245" s="27"/>
      <c r="CFS245" s="27"/>
      <c r="CFT245" s="27"/>
      <c r="CFU245" s="27"/>
      <c r="CFV245" s="27"/>
      <c r="CFW245" s="27"/>
      <c r="CFX245" s="27"/>
      <c r="CFY245" s="27"/>
      <c r="CFZ245" s="27"/>
      <c r="CGA245" s="27"/>
      <c r="CGB245" s="27"/>
      <c r="CGC245" s="27"/>
      <c r="CGD245" s="27"/>
      <c r="CGE245" s="27"/>
      <c r="CGF245" s="27"/>
      <c r="CGG245" s="27"/>
      <c r="CGH245" s="27"/>
      <c r="CGI245" s="27"/>
      <c r="CGJ245" s="27"/>
      <c r="CGK245" s="27"/>
      <c r="CGL245" s="27"/>
      <c r="CGM245" s="27"/>
      <c r="CGN245" s="27"/>
      <c r="CGO245" s="27"/>
      <c r="CGP245" s="27"/>
      <c r="CGQ245" s="27"/>
      <c r="CGR245" s="27"/>
      <c r="CGS245" s="27"/>
      <c r="CGT245" s="27"/>
      <c r="CGU245" s="27"/>
      <c r="CGV245" s="27"/>
      <c r="CGW245" s="27"/>
      <c r="CGX245" s="27"/>
      <c r="CGY245" s="27"/>
      <c r="CGZ245" s="27"/>
      <c r="CHA245" s="27"/>
      <c r="CHB245" s="27"/>
      <c r="CHC245" s="27"/>
      <c r="CHD245" s="27"/>
      <c r="CHE245" s="27"/>
      <c r="CHF245" s="27"/>
      <c r="CHG245" s="27"/>
      <c r="CHH245" s="27"/>
      <c r="CHI245" s="27"/>
      <c r="CHJ245" s="27"/>
      <c r="CHK245" s="27"/>
      <c r="CHL245" s="27"/>
      <c r="CHM245" s="27"/>
      <c r="CHN245" s="27"/>
      <c r="CHO245" s="27"/>
      <c r="CHP245" s="27"/>
      <c r="CHQ245" s="27"/>
      <c r="CHR245" s="27"/>
      <c r="CHS245" s="27"/>
      <c r="CHT245" s="27"/>
      <c r="CHU245" s="27"/>
      <c r="CHV245" s="27"/>
      <c r="CHW245" s="27"/>
      <c r="CHX245" s="27"/>
      <c r="CHY245" s="27"/>
      <c r="CHZ245" s="27"/>
      <c r="CIA245" s="27"/>
      <c r="CIB245" s="27"/>
      <c r="CIC245" s="27"/>
      <c r="CID245" s="27"/>
      <c r="CIE245" s="27"/>
      <c r="CIF245" s="27"/>
      <c r="CIG245" s="27"/>
      <c r="CIH245" s="27"/>
      <c r="CII245" s="27"/>
      <c r="CIJ245" s="27"/>
      <c r="CIK245" s="27"/>
      <c r="CIL245" s="27"/>
      <c r="CIM245" s="27"/>
      <c r="CIN245" s="27"/>
      <c r="CIO245" s="27"/>
      <c r="CIP245" s="27"/>
      <c r="CIQ245" s="27"/>
      <c r="CIR245" s="27"/>
      <c r="CIS245" s="27"/>
      <c r="CIT245" s="27"/>
      <c r="CIU245" s="27"/>
      <c r="CIV245" s="27"/>
      <c r="CIW245" s="27"/>
      <c r="CIX245" s="27"/>
      <c r="CIY245" s="27"/>
      <c r="CIZ245" s="27"/>
      <c r="CJA245" s="27"/>
      <c r="CJB245" s="27"/>
      <c r="CJC245" s="27"/>
      <c r="CJD245" s="27"/>
      <c r="CJE245" s="27"/>
      <c r="CJF245" s="27"/>
      <c r="CJG245" s="27"/>
      <c r="CJH245" s="27"/>
      <c r="CJI245" s="27"/>
      <c r="CJJ245" s="27"/>
      <c r="CJK245" s="27"/>
      <c r="CJL245" s="27"/>
      <c r="CJM245" s="27"/>
      <c r="CJN245" s="27"/>
      <c r="CJO245" s="27"/>
      <c r="CJP245" s="27"/>
      <c r="CJQ245" s="27"/>
      <c r="CJR245" s="27"/>
      <c r="CJS245" s="27"/>
      <c r="CJT245" s="27"/>
      <c r="CJU245" s="27"/>
      <c r="CJV245" s="27"/>
      <c r="CJW245" s="27"/>
      <c r="CJX245" s="27"/>
      <c r="CJY245" s="27"/>
      <c r="CJZ245" s="27"/>
      <c r="CKA245" s="27"/>
      <c r="CKB245" s="27"/>
      <c r="CKC245" s="27"/>
      <c r="CKD245" s="27"/>
      <c r="CKE245" s="27"/>
      <c r="CKF245" s="27"/>
      <c r="CKG245" s="27"/>
      <c r="CKH245" s="27"/>
      <c r="CKI245" s="27"/>
      <c r="CKJ245" s="27"/>
      <c r="CKK245" s="27"/>
      <c r="CKL245" s="27"/>
      <c r="CKM245" s="27"/>
      <c r="CKN245" s="27"/>
      <c r="CKO245" s="27"/>
      <c r="CKP245" s="27"/>
      <c r="CKQ245" s="27"/>
      <c r="CKR245" s="27"/>
      <c r="CKS245" s="27"/>
      <c r="CKT245" s="27"/>
      <c r="CKU245" s="27"/>
      <c r="CKV245" s="27"/>
      <c r="CKW245" s="27"/>
      <c r="CKX245" s="27"/>
      <c r="CKY245" s="27"/>
      <c r="CKZ245" s="27"/>
      <c r="CLA245" s="27"/>
      <c r="CLB245" s="27"/>
      <c r="CLC245" s="27"/>
      <c r="CLD245" s="27"/>
      <c r="CLE245" s="27"/>
      <c r="CLF245" s="27"/>
      <c r="CLG245" s="27"/>
      <c r="CLH245" s="27"/>
      <c r="CLI245" s="27"/>
      <c r="CLJ245" s="27"/>
      <c r="CLK245" s="27"/>
      <c r="CLL245" s="27"/>
      <c r="CLM245" s="27"/>
      <c r="CLN245" s="27"/>
      <c r="CLO245" s="27"/>
      <c r="CLP245" s="27"/>
      <c r="CLQ245" s="27"/>
      <c r="CLR245" s="27"/>
      <c r="CLS245" s="27"/>
      <c r="CLT245" s="27"/>
      <c r="CLU245" s="27"/>
      <c r="CLV245" s="27"/>
      <c r="CLW245" s="27"/>
      <c r="CLX245" s="27"/>
      <c r="CLY245" s="27"/>
      <c r="CLZ245" s="27"/>
      <c r="CMA245" s="27"/>
      <c r="CMB245" s="27"/>
      <c r="CMC245" s="27"/>
      <c r="CMD245" s="27"/>
      <c r="CME245" s="27"/>
      <c r="CMF245" s="27"/>
      <c r="CMG245" s="27"/>
      <c r="CMH245" s="27"/>
      <c r="CMI245" s="27"/>
      <c r="CMJ245" s="27"/>
      <c r="CMK245" s="27"/>
      <c r="CML245" s="27"/>
      <c r="CMM245" s="27"/>
      <c r="CMN245" s="27"/>
      <c r="CMO245" s="27"/>
      <c r="CMP245" s="27"/>
      <c r="CMQ245" s="27"/>
      <c r="CMR245" s="27"/>
      <c r="CMS245" s="27"/>
      <c r="CMT245" s="27"/>
      <c r="CMU245" s="27"/>
      <c r="CMV245" s="27"/>
      <c r="CMW245" s="27"/>
      <c r="CMX245" s="27"/>
      <c r="CMY245" s="27"/>
      <c r="CMZ245" s="27"/>
      <c r="CNA245" s="27"/>
      <c r="CNB245" s="27"/>
      <c r="CNC245" s="27"/>
      <c r="CND245" s="27"/>
      <c r="CNE245" s="27"/>
      <c r="CNF245" s="27"/>
      <c r="CNG245" s="27"/>
      <c r="CNH245" s="27"/>
      <c r="CNI245" s="27"/>
      <c r="CNJ245" s="27"/>
      <c r="CNK245" s="27"/>
      <c r="CNL245" s="27"/>
      <c r="CNM245" s="27"/>
      <c r="CNN245" s="27"/>
      <c r="CNO245" s="27"/>
      <c r="CNP245" s="27"/>
      <c r="CNQ245" s="27"/>
      <c r="CNR245" s="27"/>
      <c r="CNS245" s="27"/>
      <c r="CNT245" s="27"/>
      <c r="CNU245" s="27"/>
      <c r="CNV245" s="27"/>
      <c r="CNW245" s="27"/>
      <c r="CNX245" s="27"/>
      <c r="CNY245" s="27"/>
      <c r="CNZ245" s="27"/>
      <c r="COA245" s="27"/>
      <c r="COB245" s="27"/>
      <c r="COC245" s="27"/>
      <c r="COD245" s="27"/>
      <c r="COE245" s="27"/>
      <c r="COF245" s="27"/>
      <c r="COG245" s="27"/>
      <c r="COH245" s="27"/>
      <c r="COI245" s="27"/>
      <c r="COJ245" s="27"/>
      <c r="COK245" s="27"/>
      <c r="COL245" s="27"/>
      <c r="COM245" s="27"/>
      <c r="CON245" s="27"/>
      <c r="COO245" s="27"/>
      <c r="COP245" s="27"/>
      <c r="COQ245" s="27"/>
      <c r="COR245" s="27"/>
      <c r="COS245" s="27"/>
      <c r="COT245" s="27"/>
      <c r="COU245" s="27"/>
      <c r="COV245" s="27"/>
      <c r="COW245" s="27"/>
      <c r="COX245" s="27"/>
      <c r="COY245" s="27"/>
      <c r="COZ245" s="27"/>
      <c r="CPA245" s="27"/>
      <c r="CPB245" s="27"/>
      <c r="CPC245" s="27"/>
      <c r="CPD245" s="27"/>
      <c r="CPE245" s="27"/>
      <c r="CPF245" s="27"/>
      <c r="CPG245" s="27"/>
      <c r="CPH245" s="27"/>
      <c r="CPI245" s="27"/>
      <c r="CPJ245" s="27"/>
      <c r="CPK245" s="27"/>
      <c r="CPL245" s="27"/>
      <c r="CPM245" s="27"/>
      <c r="CPN245" s="27"/>
      <c r="CPO245" s="27"/>
      <c r="CPP245" s="27"/>
      <c r="CPQ245" s="27"/>
      <c r="CPR245" s="27"/>
      <c r="CPS245" s="27"/>
      <c r="CPT245" s="27"/>
      <c r="CPU245" s="27"/>
      <c r="CPV245" s="27"/>
      <c r="CPW245" s="27"/>
      <c r="CPX245" s="27"/>
      <c r="CPY245" s="27"/>
      <c r="CPZ245" s="27"/>
      <c r="CQA245" s="27"/>
      <c r="CQB245" s="27"/>
      <c r="CQC245" s="27"/>
      <c r="CQD245" s="27"/>
      <c r="CQE245" s="27"/>
      <c r="CQF245" s="27"/>
      <c r="CQG245" s="27"/>
      <c r="CQH245" s="27"/>
      <c r="CQI245" s="27"/>
      <c r="CQJ245" s="27"/>
      <c r="CQK245" s="27"/>
      <c r="CQL245" s="27"/>
      <c r="CQM245" s="27"/>
      <c r="CQN245" s="27"/>
      <c r="CQO245" s="27"/>
      <c r="CQP245" s="27"/>
      <c r="CQQ245" s="27"/>
      <c r="CQR245" s="27"/>
      <c r="CQS245" s="27"/>
      <c r="CQT245" s="27"/>
      <c r="CQU245" s="27"/>
      <c r="CQV245" s="27"/>
      <c r="CQW245" s="27"/>
      <c r="CQX245" s="27"/>
      <c r="CQY245" s="27"/>
      <c r="CQZ245" s="27"/>
      <c r="CRA245" s="27"/>
      <c r="CRB245" s="27"/>
      <c r="CRC245" s="27"/>
      <c r="CRD245" s="27"/>
      <c r="CRE245" s="27"/>
      <c r="CRF245" s="27"/>
      <c r="CRG245" s="27"/>
      <c r="CRH245" s="27"/>
      <c r="CRI245" s="27"/>
      <c r="CRJ245" s="27"/>
      <c r="CRK245" s="27"/>
      <c r="CRL245" s="27"/>
      <c r="CRM245" s="27"/>
      <c r="CRN245" s="27"/>
      <c r="CRO245" s="27"/>
      <c r="CRP245" s="27"/>
      <c r="CRQ245" s="27"/>
      <c r="CRR245" s="27"/>
      <c r="CRS245" s="27"/>
      <c r="CRT245" s="27"/>
      <c r="CRU245" s="27"/>
      <c r="CRV245" s="27"/>
      <c r="CRW245" s="27"/>
      <c r="CRX245" s="27"/>
      <c r="CRY245" s="27"/>
      <c r="CRZ245" s="27"/>
      <c r="CSA245" s="27"/>
      <c r="CSB245" s="27"/>
      <c r="CSC245" s="27"/>
      <c r="CSD245" s="27"/>
      <c r="CSE245" s="27"/>
      <c r="CSF245" s="27"/>
      <c r="CSG245" s="27"/>
      <c r="CSH245" s="27"/>
      <c r="CSI245" s="27"/>
      <c r="CSJ245" s="27"/>
      <c r="CSK245" s="27"/>
      <c r="CSL245" s="27"/>
      <c r="CSM245" s="27"/>
      <c r="CSN245" s="27"/>
      <c r="CSO245" s="27"/>
      <c r="CSP245" s="27"/>
      <c r="CSQ245" s="27"/>
      <c r="CSR245" s="27"/>
      <c r="CSS245" s="27"/>
      <c r="CST245" s="27"/>
      <c r="CSU245" s="27"/>
      <c r="CSV245" s="27"/>
      <c r="CSW245" s="27"/>
      <c r="CSX245" s="27"/>
      <c r="CSY245" s="27"/>
      <c r="CSZ245" s="27"/>
      <c r="CTA245" s="27"/>
      <c r="CTB245" s="27"/>
      <c r="CTC245" s="27"/>
      <c r="CTD245" s="27"/>
      <c r="CTE245" s="27"/>
      <c r="CTF245" s="27"/>
      <c r="CTG245" s="27"/>
      <c r="CTH245" s="27"/>
      <c r="CTI245" s="27"/>
      <c r="CTJ245" s="27"/>
      <c r="CTK245" s="27"/>
      <c r="CTL245" s="27"/>
      <c r="CTM245" s="27"/>
      <c r="CTN245" s="27"/>
      <c r="CTO245" s="27"/>
      <c r="CTP245" s="27"/>
      <c r="CTQ245" s="27"/>
      <c r="CTR245" s="27"/>
      <c r="CTS245" s="27"/>
      <c r="CTT245" s="27"/>
      <c r="CTU245" s="27"/>
      <c r="CTV245" s="27"/>
      <c r="CTW245" s="27"/>
      <c r="CTX245" s="27"/>
      <c r="CTY245" s="27"/>
      <c r="CTZ245" s="27"/>
      <c r="CUA245" s="27"/>
      <c r="CUB245" s="27"/>
      <c r="CUC245" s="27"/>
      <c r="CUD245" s="27"/>
      <c r="CUE245" s="27"/>
      <c r="CUF245" s="27"/>
      <c r="CUG245" s="27"/>
      <c r="CUH245" s="27"/>
      <c r="CUI245" s="27"/>
      <c r="CUJ245" s="27"/>
      <c r="CUK245" s="27"/>
      <c r="CUL245" s="27"/>
      <c r="CUM245" s="27"/>
      <c r="CUN245" s="27"/>
      <c r="CUO245" s="27"/>
      <c r="CUP245" s="27"/>
      <c r="CUQ245" s="27"/>
      <c r="CUR245" s="27"/>
      <c r="CUS245" s="27"/>
      <c r="CUT245" s="27"/>
      <c r="CUU245" s="27"/>
      <c r="CUV245" s="27"/>
      <c r="CUW245" s="27"/>
      <c r="CUX245" s="27"/>
      <c r="CUY245" s="27"/>
      <c r="CUZ245" s="27"/>
      <c r="CVA245" s="27"/>
      <c r="CVB245" s="27"/>
      <c r="CVC245" s="27"/>
      <c r="CVD245" s="27"/>
      <c r="CVE245" s="27"/>
      <c r="CVF245" s="27"/>
      <c r="CVG245" s="27"/>
      <c r="CVH245" s="27"/>
      <c r="CVI245" s="27"/>
      <c r="CVJ245" s="27"/>
      <c r="CVK245" s="27"/>
      <c r="CVL245" s="27"/>
      <c r="CVM245" s="27"/>
      <c r="CVN245" s="27"/>
      <c r="CVO245" s="27"/>
      <c r="CVP245" s="27"/>
      <c r="CVQ245" s="27"/>
      <c r="CVR245" s="27"/>
      <c r="CVS245" s="27"/>
      <c r="CVT245" s="27"/>
      <c r="CVU245" s="27"/>
      <c r="CVV245" s="27"/>
      <c r="CVW245" s="27"/>
      <c r="CVX245" s="27"/>
      <c r="CVY245" s="27"/>
      <c r="CVZ245" s="27"/>
      <c r="CWA245" s="27"/>
      <c r="CWB245" s="27"/>
      <c r="CWC245" s="27"/>
      <c r="CWD245" s="27"/>
      <c r="CWE245" s="27"/>
      <c r="CWF245" s="27"/>
      <c r="CWG245" s="27"/>
      <c r="CWH245" s="27"/>
      <c r="CWI245" s="27"/>
      <c r="CWJ245" s="27"/>
      <c r="CWK245" s="27"/>
      <c r="CWL245" s="27"/>
      <c r="CWM245" s="27"/>
      <c r="CWN245" s="27"/>
      <c r="CWO245" s="27"/>
      <c r="CWP245" s="27"/>
      <c r="CWQ245" s="27"/>
      <c r="CWR245" s="27"/>
      <c r="CWS245" s="27"/>
      <c r="CWT245" s="27"/>
      <c r="CWU245" s="27"/>
      <c r="CWV245" s="27"/>
      <c r="CWW245" s="27"/>
      <c r="CWX245" s="27"/>
      <c r="CWY245" s="27"/>
      <c r="CWZ245" s="27"/>
      <c r="CXA245" s="27"/>
      <c r="CXB245" s="27"/>
      <c r="CXC245" s="27"/>
      <c r="CXD245" s="27"/>
      <c r="CXE245" s="27"/>
      <c r="CXF245" s="27"/>
      <c r="CXG245" s="27"/>
      <c r="CXH245" s="27"/>
      <c r="CXI245" s="27"/>
      <c r="CXJ245" s="27"/>
      <c r="CXK245" s="27"/>
      <c r="CXL245" s="27"/>
      <c r="CXM245" s="27"/>
      <c r="CXN245" s="27"/>
      <c r="CXO245" s="27"/>
      <c r="CXP245" s="27"/>
      <c r="CXQ245" s="27"/>
      <c r="CXR245" s="27"/>
      <c r="CXS245" s="27"/>
      <c r="CXT245" s="27"/>
      <c r="CXU245" s="27"/>
      <c r="CXV245" s="27"/>
      <c r="CXW245" s="27"/>
      <c r="CXX245" s="27"/>
      <c r="CXY245" s="27"/>
      <c r="CXZ245" s="27"/>
      <c r="CYA245" s="27"/>
      <c r="CYB245" s="27"/>
      <c r="CYC245" s="27"/>
      <c r="CYD245" s="27"/>
      <c r="CYE245" s="27"/>
      <c r="CYF245" s="27"/>
      <c r="CYG245" s="27"/>
      <c r="CYH245" s="27"/>
      <c r="CYI245" s="27"/>
      <c r="CYJ245" s="27"/>
      <c r="CYK245" s="27"/>
      <c r="CYL245" s="27"/>
      <c r="CYM245" s="27"/>
      <c r="CYN245" s="27"/>
      <c r="CYO245" s="27"/>
      <c r="CYP245" s="27"/>
      <c r="CYQ245" s="27"/>
      <c r="CYR245" s="27"/>
      <c r="CYS245" s="27"/>
      <c r="CYT245" s="27"/>
      <c r="CYU245" s="27"/>
      <c r="CYV245" s="27"/>
      <c r="CYW245" s="27"/>
      <c r="CYX245" s="27"/>
      <c r="CYY245" s="27"/>
      <c r="CYZ245" s="27"/>
      <c r="CZA245" s="27"/>
      <c r="CZB245" s="27"/>
      <c r="CZC245" s="27"/>
      <c r="CZD245" s="27"/>
      <c r="CZE245" s="27"/>
      <c r="CZF245" s="27"/>
      <c r="CZG245" s="27"/>
      <c r="CZH245" s="27"/>
      <c r="CZI245" s="27"/>
      <c r="CZJ245" s="27"/>
      <c r="CZK245" s="27"/>
      <c r="CZL245" s="27"/>
      <c r="CZM245" s="27"/>
      <c r="CZN245" s="27"/>
      <c r="CZO245" s="27"/>
      <c r="CZP245" s="27"/>
      <c r="CZQ245" s="27"/>
      <c r="CZR245" s="27"/>
      <c r="CZS245" s="27"/>
      <c r="CZT245" s="27"/>
      <c r="CZU245" s="27"/>
      <c r="CZV245" s="27"/>
      <c r="CZW245" s="27"/>
      <c r="CZX245" s="27"/>
      <c r="CZY245" s="27"/>
      <c r="CZZ245" s="27"/>
      <c r="DAA245" s="27"/>
      <c r="DAB245" s="27"/>
      <c r="DAC245" s="27"/>
      <c r="DAD245" s="27"/>
      <c r="DAE245" s="27"/>
      <c r="DAF245" s="27"/>
      <c r="DAG245" s="27"/>
      <c r="DAH245" s="27"/>
      <c r="DAI245" s="27"/>
      <c r="DAJ245" s="27"/>
      <c r="DAK245" s="27"/>
      <c r="DAL245" s="27"/>
      <c r="DAM245" s="27"/>
      <c r="DAN245" s="27"/>
      <c r="DAO245" s="27"/>
      <c r="DAP245" s="27"/>
      <c r="DAQ245" s="27"/>
      <c r="DAR245" s="27"/>
      <c r="DAS245" s="27"/>
      <c r="DAT245" s="27"/>
      <c r="DAU245" s="27"/>
      <c r="DAV245" s="27"/>
      <c r="DAW245" s="27"/>
      <c r="DAX245" s="27"/>
      <c r="DAY245" s="27"/>
      <c r="DAZ245" s="27"/>
      <c r="DBA245" s="27"/>
      <c r="DBB245" s="27"/>
      <c r="DBC245" s="27"/>
      <c r="DBD245" s="27"/>
      <c r="DBE245" s="27"/>
      <c r="DBF245" s="27"/>
      <c r="DBG245" s="27"/>
      <c r="DBH245" s="27"/>
      <c r="DBI245" s="27"/>
      <c r="DBJ245" s="27"/>
      <c r="DBK245" s="27"/>
      <c r="DBL245" s="27"/>
      <c r="DBM245" s="27"/>
      <c r="DBN245" s="27"/>
      <c r="DBO245" s="27"/>
      <c r="DBP245" s="27"/>
      <c r="DBQ245" s="27"/>
      <c r="DBR245" s="27"/>
      <c r="DBS245" s="27"/>
      <c r="DBT245" s="27"/>
      <c r="DBU245" s="27"/>
      <c r="DBV245" s="27"/>
      <c r="DBW245" s="27"/>
      <c r="DBX245" s="27"/>
      <c r="DBY245" s="27"/>
      <c r="DBZ245" s="27"/>
      <c r="DCA245" s="27"/>
      <c r="DCB245" s="27"/>
      <c r="DCC245" s="27"/>
      <c r="DCD245" s="27"/>
      <c r="DCE245" s="27"/>
      <c r="DCF245" s="27"/>
      <c r="DCG245" s="27"/>
      <c r="DCH245" s="27"/>
      <c r="DCI245" s="27"/>
      <c r="DCJ245" s="27"/>
      <c r="DCK245" s="27"/>
      <c r="DCL245" s="27"/>
      <c r="DCM245" s="27"/>
      <c r="DCN245" s="27"/>
      <c r="DCO245" s="27"/>
      <c r="DCP245" s="27"/>
      <c r="DCQ245" s="27"/>
      <c r="DCR245" s="27"/>
      <c r="DCS245" s="27"/>
      <c r="DCT245" s="27"/>
      <c r="DCU245" s="27"/>
      <c r="DCV245" s="27"/>
      <c r="DCW245" s="27"/>
      <c r="DCX245" s="27"/>
      <c r="DCY245" s="27"/>
      <c r="DCZ245" s="27"/>
      <c r="DDA245" s="27"/>
      <c r="DDB245" s="27"/>
      <c r="DDC245" s="27"/>
      <c r="DDD245" s="27"/>
      <c r="DDE245" s="27"/>
      <c r="DDF245" s="27"/>
      <c r="DDG245" s="27"/>
      <c r="DDH245" s="27"/>
      <c r="DDI245" s="27"/>
      <c r="DDJ245" s="27"/>
      <c r="DDK245" s="27"/>
      <c r="DDL245" s="27"/>
      <c r="DDM245" s="27"/>
      <c r="DDN245" s="27"/>
      <c r="DDO245" s="27"/>
      <c r="DDP245" s="27"/>
      <c r="DDQ245" s="27"/>
      <c r="DDR245" s="27"/>
      <c r="DDS245" s="27"/>
      <c r="DDT245" s="27"/>
      <c r="DDU245" s="27"/>
      <c r="DDV245" s="27"/>
      <c r="DDW245" s="27"/>
      <c r="DDX245" s="27"/>
      <c r="DDY245" s="27"/>
      <c r="DDZ245" s="27"/>
      <c r="DEA245" s="27"/>
      <c r="DEB245" s="27"/>
      <c r="DEC245" s="27"/>
      <c r="DED245" s="27"/>
      <c r="DEE245" s="27"/>
      <c r="DEF245" s="27"/>
      <c r="DEG245" s="27"/>
      <c r="DEH245" s="27"/>
      <c r="DEI245" s="27"/>
      <c r="DEJ245" s="27"/>
      <c r="DEK245" s="27"/>
      <c r="DEL245" s="27"/>
      <c r="DEM245" s="27"/>
      <c r="DEN245" s="27"/>
      <c r="DEO245" s="27"/>
      <c r="DEP245" s="27"/>
      <c r="DEQ245" s="27"/>
      <c r="DER245" s="27"/>
      <c r="DES245" s="27"/>
      <c r="DET245" s="27"/>
      <c r="DEU245" s="27"/>
      <c r="DEV245" s="27"/>
      <c r="DEW245" s="27"/>
      <c r="DEX245" s="27"/>
      <c r="DEY245" s="27"/>
      <c r="DEZ245" s="27"/>
      <c r="DFA245" s="27"/>
      <c r="DFB245" s="27"/>
      <c r="DFC245" s="27"/>
      <c r="DFD245" s="27"/>
      <c r="DFE245" s="27"/>
      <c r="DFF245" s="27"/>
      <c r="DFG245" s="27"/>
      <c r="DFH245" s="27"/>
      <c r="DFI245" s="27"/>
      <c r="DFJ245" s="27"/>
      <c r="DFK245" s="27"/>
      <c r="DFL245" s="27"/>
      <c r="DFM245" s="27"/>
      <c r="DFN245" s="27"/>
      <c r="DFO245" s="27"/>
      <c r="DFP245" s="27"/>
      <c r="DFQ245" s="27"/>
      <c r="DFR245" s="27"/>
      <c r="DFS245" s="27"/>
      <c r="DFT245" s="27"/>
      <c r="DFU245" s="27"/>
      <c r="DFV245" s="27"/>
      <c r="DFW245" s="27"/>
      <c r="DFX245" s="27"/>
      <c r="DFY245" s="27"/>
      <c r="DFZ245" s="27"/>
      <c r="DGA245" s="27"/>
      <c r="DGB245" s="27"/>
      <c r="DGC245" s="27"/>
      <c r="DGD245" s="27"/>
      <c r="DGE245" s="27"/>
      <c r="DGF245" s="27"/>
      <c r="DGG245" s="27"/>
      <c r="DGH245" s="27"/>
      <c r="DGI245" s="27"/>
      <c r="DGJ245" s="27"/>
      <c r="DGK245" s="27"/>
      <c r="DGL245" s="27"/>
      <c r="DGM245" s="27"/>
      <c r="DGN245" s="27"/>
      <c r="DGO245" s="27"/>
      <c r="DGP245" s="27"/>
      <c r="DGQ245" s="27"/>
      <c r="DGR245" s="27"/>
      <c r="DGS245" s="27"/>
      <c r="DGT245" s="27"/>
      <c r="DGU245" s="27"/>
      <c r="DGV245" s="27"/>
      <c r="DGW245" s="27"/>
      <c r="DGX245" s="27"/>
      <c r="DGY245" s="27"/>
      <c r="DGZ245" s="27"/>
      <c r="DHA245" s="27"/>
      <c r="DHB245" s="27"/>
      <c r="DHC245" s="27"/>
      <c r="DHD245" s="27"/>
      <c r="DHE245" s="27"/>
      <c r="DHF245" s="27"/>
      <c r="DHG245" s="27"/>
      <c r="DHH245" s="27"/>
      <c r="DHI245" s="27"/>
      <c r="DHJ245" s="27"/>
      <c r="DHK245" s="27"/>
      <c r="DHL245" s="27"/>
      <c r="DHM245" s="27"/>
      <c r="DHN245" s="27"/>
      <c r="DHO245" s="27"/>
      <c r="DHP245" s="27"/>
      <c r="DHQ245" s="27"/>
      <c r="DHR245" s="27"/>
      <c r="DHS245" s="27"/>
      <c r="DHT245" s="27"/>
      <c r="DHU245" s="27"/>
      <c r="DHV245" s="27"/>
      <c r="DHW245" s="27"/>
      <c r="DHX245" s="27"/>
      <c r="DHY245" s="27"/>
      <c r="DHZ245" s="27"/>
      <c r="DIA245" s="27"/>
      <c r="DIB245" s="27"/>
      <c r="DIC245" s="27"/>
      <c r="DID245" s="27"/>
      <c r="DIE245" s="27"/>
      <c r="DIF245" s="27"/>
      <c r="DIG245" s="27"/>
      <c r="DIH245" s="27"/>
      <c r="DII245" s="27"/>
      <c r="DIJ245" s="27"/>
      <c r="DIK245" s="27"/>
      <c r="DIL245" s="27"/>
      <c r="DIM245" s="27"/>
      <c r="DIN245" s="27"/>
      <c r="DIO245" s="27"/>
      <c r="DIP245" s="27"/>
      <c r="DIQ245" s="27"/>
      <c r="DIR245" s="27"/>
      <c r="DIS245" s="27"/>
      <c r="DIT245" s="27"/>
      <c r="DIU245" s="27"/>
      <c r="DIV245" s="27"/>
      <c r="DIW245" s="27"/>
      <c r="DIX245" s="27"/>
      <c r="DIY245" s="27"/>
      <c r="DIZ245" s="27"/>
      <c r="DJA245" s="27"/>
      <c r="DJB245" s="27"/>
      <c r="DJC245" s="27"/>
      <c r="DJD245" s="27"/>
      <c r="DJE245" s="27"/>
      <c r="DJF245" s="27"/>
      <c r="DJG245" s="27"/>
      <c r="DJH245" s="27"/>
      <c r="DJI245" s="27"/>
      <c r="DJJ245" s="27"/>
      <c r="DJK245" s="27"/>
      <c r="DJL245" s="27"/>
      <c r="DJM245" s="27"/>
      <c r="DJN245" s="27"/>
      <c r="DJO245" s="27"/>
      <c r="DJP245" s="27"/>
      <c r="DJQ245" s="27"/>
      <c r="DJR245" s="27"/>
      <c r="DJS245" s="27"/>
      <c r="DJT245" s="27"/>
      <c r="DJU245" s="27"/>
      <c r="DJV245" s="27"/>
      <c r="DJW245" s="27"/>
      <c r="DJX245" s="27"/>
      <c r="DJY245" s="27"/>
      <c r="DJZ245" s="27"/>
      <c r="DKA245" s="27"/>
      <c r="DKB245" s="27"/>
      <c r="DKC245" s="27"/>
      <c r="DKD245" s="27"/>
      <c r="DKE245" s="27"/>
      <c r="DKF245" s="27"/>
      <c r="DKG245" s="27"/>
      <c r="DKH245" s="27"/>
      <c r="DKI245" s="27"/>
      <c r="DKJ245" s="27"/>
      <c r="DKK245" s="27"/>
      <c r="DKL245" s="27"/>
      <c r="DKM245" s="27"/>
      <c r="DKN245" s="27"/>
      <c r="DKO245" s="27"/>
      <c r="DKP245" s="27"/>
      <c r="DKQ245" s="27"/>
      <c r="DKR245" s="27"/>
      <c r="DKS245" s="27"/>
      <c r="DKT245" s="27"/>
      <c r="DKU245" s="27"/>
      <c r="DKV245" s="27"/>
      <c r="DKW245" s="27"/>
      <c r="DKX245" s="27"/>
      <c r="DKY245" s="27"/>
      <c r="DKZ245" s="27"/>
      <c r="DLA245" s="27"/>
      <c r="DLB245" s="27"/>
      <c r="DLC245" s="27"/>
      <c r="DLD245" s="27"/>
      <c r="DLE245" s="27"/>
      <c r="DLF245" s="27"/>
      <c r="DLG245" s="27"/>
      <c r="DLH245" s="27"/>
      <c r="DLI245" s="27"/>
      <c r="DLJ245" s="27"/>
      <c r="DLK245" s="27"/>
      <c r="DLL245" s="27"/>
      <c r="DLM245" s="27"/>
      <c r="DLN245" s="27"/>
      <c r="DLO245" s="27"/>
      <c r="DLP245" s="27"/>
      <c r="DLQ245" s="27"/>
      <c r="DLR245" s="27"/>
      <c r="DLS245" s="27"/>
      <c r="DLT245" s="27"/>
      <c r="DLU245" s="27"/>
      <c r="DLV245" s="27"/>
      <c r="DLW245" s="27"/>
      <c r="DLX245" s="27"/>
      <c r="DLY245" s="27"/>
      <c r="DLZ245" s="27"/>
      <c r="DMA245" s="27"/>
      <c r="DMB245" s="27"/>
      <c r="DMC245" s="27"/>
      <c r="DMD245" s="27"/>
      <c r="DME245" s="27"/>
      <c r="DMF245" s="27"/>
      <c r="DMG245" s="27"/>
      <c r="DMH245" s="27"/>
      <c r="DMI245" s="27"/>
      <c r="DMJ245" s="27"/>
      <c r="DMK245" s="27"/>
      <c r="DML245" s="27"/>
      <c r="DMM245" s="27"/>
      <c r="DMN245" s="27"/>
      <c r="DMO245" s="27"/>
      <c r="DMP245" s="27"/>
      <c r="DMQ245" s="27"/>
      <c r="DMR245" s="27"/>
      <c r="DMS245" s="27"/>
      <c r="DMT245" s="27"/>
      <c r="DMU245" s="27"/>
      <c r="DMV245" s="27"/>
      <c r="DMW245" s="27"/>
      <c r="DMX245" s="27"/>
      <c r="DMY245" s="27"/>
      <c r="DMZ245" s="27"/>
      <c r="DNA245" s="27"/>
      <c r="DNB245" s="27"/>
      <c r="DNC245" s="27"/>
      <c r="DND245" s="27"/>
      <c r="DNE245" s="27"/>
      <c r="DNF245" s="27"/>
      <c r="DNG245" s="27"/>
      <c r="DNH245" s="27"/>
      <c r="DNI245" s="27"/>
      <c r="DNJ245" s="27"/>
      <c r="DNK245" s="27"/>
      <c r="DNL245" s="27"/>
      <c r="DNM245" s="27"/>
      <c r="DNN245" s="27"/>
      <c r="DNO245" s="27"/>
      <c r="DNP245" s="27"/>
      <c r="DNQ245" s="27"/>
      <c r="DNR245" s="27"/>
      <c r="DNS245" s="27"/>
      <c r="DNT245" s="27"/>
      <c r="DNU245" s="27"/>
      <c r="DNV245" s="27"/>
      <c r="DNW245" s="27"/>
      <c r="DNX245" s="27"/>
      <c r="DNY245" s="27"/>
      <c r="DNZ245" s="27"/>
      <c r="DOA245" s="27"/>
      <c r="DOB245" s="27"/>
      <c r="DOC245" s="27"/>
      <c r="DOD245" s="27"/>
      <c r="DOE245" s="27"/>
      <c r="DOF245" s="27"/>
      <c r="DOG245" s="27"/>
      <c r="DOH245" s="27"/>
      <c r="DOI245" s="27"/>
      <c r="DOJ245" s="27"/>
      <c r="DOK245" s="27"/>
      <c r="DOL245" s="27"/>
      <c r="DOM245" s="27"/>
      <c r="DON245" s="27"/>
      <c r="DOO245" s="27"/>
      <c r="DOP245" s="27"/>
      <c r="DOQ245" s="27"/>
      <c r="DOR245" s="27"/>
      <c r="DOS245" s="27"/>
      <c r="DOT245" s="27"/>
      <c r="DOU245" s="27"/>
      <c r="DOV245" s="27"/>
      <c r="DOW245" s="27"/>
      <c r="DOX245" s="27"/>
      <c r="DOY245" s="27"/>
      <c r="DOZ245" s="27"/>
      <c r="DPA245" s="27"/>
      <c r="DPB245" s="27"/>
      <c r="DPC245" s="27"/>
      <c r="DPD245" s="27"/>
      <c r="DPE245" s="27"/>
      <c r="DPF245" s="27"/>
      <c r="DPG245" s="27"/>
      <c r="DPH245" s="27"/>
      <c r="DPI245" s="27"/>
      <c r="DPJ245" s="27"/>
      <c r="DPK245" s="27"/>
      <c r="DPL245" s="27"/>
      <c r="DPM245" s="27"/>
      <c r="DPN245" s="27"/>
      <c r="DPO245" s="27"/>
      <c r="DPP245" s="27"/>
      <c r="DPQ245" s="27"/>
      <c r="DPR245" s="27"/>
      <c r="DPS245" s="27"/>
      <c r="DPT245" s="27"/>
      <c r="DPU245" s="27"/>
      <c r="DPV245" s="27"/>
      <c r="DPW245" s="27"/>
      <c r="DPX245" s="27"/>
      <c r="DPY245" s="27"/>
      <c r="DPZ245" s="27"/>
      <c r="DQA245" s="27"/>
      <c r="DQB245" s="27"/>
      <c r="DQC245" s="27"/>
      <c r="DQD245" s="27"/>
      <c r="DQE245" s="27"/>
      <c r="DQF245" s="27"/>
      <c r="DQG245" s="27"/>
      <c r="DQH245" s="27"/>
      <c r="DQI245" s="27"/>
      <c r="DQJ245" s="27"/>
      <c r="DQK245" s="27"/>
      <c r="DQL245" s="27"/>
      <c r="DQM245" s="27"/>
      <c r="DQN245" s="27"/>
      <c r="DQO245" s="27"/>
      <c r="DQP245" s="27"/>
      <c r="DQQ245" s="27"/>
      <c r="DQR245" s="27"/>
      <c r="DQS245" s="27"/>
      <c r="DQT245" s="27"/>
      <c r="DQU245" s="27"/>
      <c r="DQV245" s="27"/>
      <c r="DQW245" s="27"/>
      <c r="DQX245" s="27"/>
      <c r="DQY245" s="27"/>
      <c r="DQZ245" s="27"/>
      <c r="DRA245" s="27"/>
      <c r="DRB245" s="27"/>
      <c r="DRC245" s="27"/>
      <c r="DRD245" s="27"/>
      <c r="DRE245" s="27"/>
      <c r="DRF245" s="27"/>
      <c r="DRG245" s="27"/>
      <c r="DRH245" s="27"/>
      <c r="DRI245" s="27"/>
      <c r="DRJ245" s="27"/>
      <c r="DRK245" s="27"/>
      <c r="DRL245" s="27"/>
      <c r="DRM245" s="27"/>
      <c r="DRN245" s="27"/>
      <c r="DRO245" s="27"/>
      <c r="DRP245" s="27"/>
      <c r="DRQ245" s="27"/>
      <c r="DRR245" s="27"/>
      <c r="DRS245" s="27"/>
      <c r="DRT245" s="27"/>
      <c r="DRU245" s="27"/>
      <c r="DRV245" s="27"/>
      <c r="DRW245" s="27"/>
      <c r="DRX245" s="27"/>
      <c r="DRY245" s="27"/>
      <c r="DRZ245" s="27"/>
      <c r="DSA245" s="27"/>
      <c r="DSB245" s="27"/>
      <c r="DSC245" s="27"/>
      <c r="DSD245" s="27"/>
      <c r="DSE245" s="27"/>
      <c r="DSF245" s="27"/>
      <c r="DSG245" s="27"/>
      <c r="DSH245" s="27"/>
      <c r="DSI245" s="27"/>
      <c r="DSJ245" s="27"/>
      <c r="DSK245" s="27"/>
      <c r="DSL245" s="27"/>
      <c r="DSM245" s="27"/>
      <c r="DSN245" s="27"/>
      <c r="DSO245" s="27"/>
      <c r="DSP245" s="27"/>
      <c r="DSQ245" s="27"/>
      <c r="DSR245" s="27"/>
      <c r="DSS245" s="27"/>
      <c r="DST245" s="27"/>
      <c r="DSU245" s="27"/>
      <c r="DSV245" s="27"/>
      <c r="DSW245" s="27"/>
      <c r="DSX245" s="27"/>
      <c r="DSY245" s="27"/>
      <c r="DSZ245" s="27"/>
      <c r="DTA245" s="27"/>
      <c r="DTB245" s="27"/>
      <c r="DTC245" s="27"/>
      <c r="DTD245" s="27"/>
      <c r="DTE245" s="27"/>
      <c r="DTF245" s="27"/>
      <c r="DTG245" s="27"/>
      <c r="DTH245" s="27"/>
      <c r="DTI245" s="27"/>
      <c r="DTJ245" s="27"/>
      <c r="DTK245" s="27"/>
      <c r="DTL245" s="27"/>
      <c r="DTM245" s="27"/>
      <c r="DTN245" s="27"/>
      <c r="DTO245" s="27"/>
      <c r="DTP245" s="27"/>
      <c r="DTQ245" s="27"/>
      <c r="DTR245" s="27"/>
      <c r="DTS245" s="27"/>
      <c r="DTT245" s="27"/>
      <c r="DTU245" s="27"/>
      <c r="DTV245" s="27"/>
      <c r="DTW245" s="27"/>
      <c r="DTX245" s="27"/>
      <c r="DTY245" s="27"/>
      <c r="DTZ245" s="27"/>
      <c r="DUA245" s="27"/>
      <c r="DUB245" s="27"/>
      <c r="DUC245" s="27"/>
      <c r="DUD245" s="27"/>
      <c r="DUE245" s="27"/>
      <c r="DUF245" s="27"/>
      <c r="DUG245" s="27"/>
      <c r="DUH245" s="27"/>
      <c r="DUI245" s="27"/>
      <c r="DUJ245" s="27"/>
      <c r="DUK245" s="27"/>
      <c r="DUL245" s="27"/>
      <c r="DUM245" s="27"/>
      <c r="DUN245" s="27"/>
      <c r="DUO245" s="27"/>
      <c r="DUP245" s="27"/>
      <c r="DUQ245" s="27"/>
      <c r="DUR245" s="27"/>
      <c r="DUS245" s="27"/>
      <c r="DUT245" s="27"/>
      <c r="DUU245" s="27"/>
      <c r="DUV245" s="27"/>
      <c r="DUW245" s="27"/>
      <c r="DUX245" s="27"/>
      <c r="DUY245" s="27"/>
      <c r="DUZ245" s="27"/>
      <c r="DVA245" s="27"/>
      <c r="DVB245" s="27"/>
      <c r="DVC245" s="27"/>
      <c r="DVD245" s="27"/>
      <c r="DVE245" s="27"/>
      <c r="DVF245" s="27"/>
      <c r="DVG245" s="27"/>
      <c r="DVH245" s="27"/>
      <c r="DVI245" s="27"/>
      <c r="DVJ245" s="27"/>
      <c r="DVK245" s="27"/>
      <c r="DVL245" s="27"/>
      <c r="DVM245" s="27"/>
      <c r="DVN245" s="27"/>
      <c r="DVO245" s="27"/>
      <c r="DVP245" s="27"/>
      <c r="DVQ245" s="27"/>
      <c r="DVR245" s="27"/>
      <c r="DVS245" s="27"/>
      <c r="DVT245" s="27"/>
      <c r="DVU245" s="27"/>
      <c r="DVV245" s="27"/>
      <c r="DVW245" s="27"/>
      <c r="DVX245" s="27"/>
      <c r="DVY245" s="27"/>
      <c r="DVZ245" s="27"/>
      <c r="DWA245" s="27"/>
      <c r="DWB245" s="27"/>
      <c r="DWC245" s="27"/>
      <c r="DWD245" s="27"/>
      <c r="DWE245" s="27"/>
      <c r="DWF245" s="27"/>
      <c r="DWG245" s="27"/>
      <c r="DWH245" s="27"/>
      <c r="DWI245" s="27"/>
      <c r="DWJ245" s="27"/>
      <c r="DWK245" s="27"/>
      <c r="DWL245" s="27"/>
      <c r="DWM245" s="27"/>
      <c r="DWN245" s="27"/>
      <c r="DWO245" s="27"/>
      <c r="DWP245" s="27"/>
      <c r="DWQ245" s="27"/>
      <c r="DWR245" s="27"/>
      <c r="DWS245" s="27"/>
      <c r="DWT245" s="27"/>
      <c r="DWU245" s="27"/>
      <c r="DWV245" s="27"/>
      <c r="DWW245" s="27"/>
      <c r="DWX245" s="27"/>
      <c r="DWY245" s="27"/>
      <c r="DWZ245" s="27"/>
      <c r="DXA245" s="27"/>
      <c r="DXB245" s="27"/>
      <c r="DXC245" s="27"/>
      <c r="DXD245" s="27"/>
      <c r="DXE245" s="27"/>
      <c r="DXF245" s="27"/>
      <c r="DXG245" s="27"/>
      <c r="DXH245" s="27"/>
      <c r="DXI245" s="27"/>
      <c r="DXJ245" s="27"/>
      <c r="DXK245" s="27"/>
      <c r="DXL245" s="27"/>
      <c r="DXM245" s="27"/>
      <c r="DXN245" s="27"/>
      <c r="DXO245" s="27"/>
      <c r="DXP245" s="27"/>
      <c r="DXQ245" s="27"/>
      <c r="DXR245" s="27"/>
      <c r="DXS245" s="27"/>
      <c r="DXT245" s="27"/>
      <c r="DXU245" s="27"/>
      <c r="DXV245" s="27"/>
      <c r="DXW245" s="27"/>
      <c r="DXX245" s="27"/>
      <c r="DXY245" s="27"/>
      <c r="DXZ245" s="27"/>
      <c r="DYA245" s="27"/>
      <c r="DYB245" s="27"/>
      <c r="DYC245" s="27"/>
      <c r="DYD245" s="27"/>
      <c r="DYE245" s="27"/>
      <c r="DYF245" s="27"/>
      <c r="DYG245" s="27"/>
      <c r="DYH245" s="27"/>
      <c r="DYI245" s="27"/>
      <c r="DYJ245" s="27"/>
      <c r="DYK245" s="27"/>
      <c r="DYL245" s="27"/>
      <c r="DYM245" s="27"/>
      <c r="DYN245" s="27"/>
      <c r="DYO245" s="27"/>
      <c r="DYP245" s="27"/>
      <c r="DYQ245" s="27"/>
      <c r="DYR245" s="27"/>
      <c r="DYS245" s="27"/>
      <c r="DYT245" s="27"/>
      <c r="DYU245" s="27"/>
      <c r="DYV245" s="27"/>
      <c r="DYW245" s="27"/>
      <c r="DYX245" s="27"/>
      <c r="DYY245" s="27"/>
      <c r="DYZ245" s="27"/>
      <c r="DZA245" s="27"/>
      <c r="DZB245" s="27"/>
      <c r="DZC245" s="27"/>
      <c r="DZD245" s="27"/>
      <c r="DZE245" s="27"/>
      <c r="DZF245" s="27"/>
      <c r="DZG245" s="27"/>
      <c r="DZH245" s="27"/>
      <c r="DZI245" s="27"/>
      <c r="DZJ245" s="27"/>
      <c r="DZK245" s="27"/>
      <c r="DZL245" s="27"/>
      <c r="DZM245" s="27"/>
      <c r="DZN245" s="27"/>
      <c r="DZO245" s="27"/>
      <c r="DZP245" s="27"/>
      <c r="DZQ245" s="27"/>
      <c r="DZR245" s="27"/>
      <c r="DZS245" s="27"/>
      <c r="DZT245" s="27"/>
      <c r="DZU245" s="27"/>
      <c r="DZV245" s="27"/>
      <c r="DZW245" s="27"/>
      <c r="DZX245" s="27"/>
      <c r="DZY245" s="27"/>
      <c r="DZZ245" s="27"/>
      <c r="EAA245" s="27"/>
      <c r="EAB245" s="27"/>
      <c r="EAC245" s="27"/>
      <c r="EAD245" s="27"/>
      <c r="EAE245" s="27"/>
      <c r="EAF245" s="27"/>
      <c r="EAG245" s="27"/>
      <c r="EAH245" s="27"/>
      <c r="EAI245" s="27"/>
      <c r="EAJ245" s="27"/>
      <c r="EAK245" s="27"/>
      <c r="EAL245" s="27"/>
      <c r="EAM245" s="27"/>
      <c r="EAN245" s="27"/>
      <c r="EAO245" s="27"/>
      <c r="EAP245" s="27"/>
      <c r="EAQ245" s="27"/>
      <c r="EAR245" s="27"/>
      <c r="EAS245" s="27"/>
      <c r="EAT245" s="27"/>
      <c r="EAU245" s="27"/>
      <c r="EAV245" s="27"/>
      <c r="EAW245" s="27"/>
      <c r="EAX245" s="27"/>
      <c r="EAY245" s="27"/>
      <c r="EAZ245" s="27"/>
      <c r="EBA245" s="27"/>
      <c r="EBB245" s="27"/>
      <c r="EBC245" s="27"/>
      <c r="EBD245" s="27"/>
      <c r="EBE245" s="27"/>
      <c r="EBF245" s="27"/>
      <c r="EBG245" s="27"/>
      <c r="EBH245" s="27"/>
      <c r="EBI245" s="27"/>
      <c r="EBJ245" s="27"/>
      <c r="EBK245" s="27"/>
      <c r="EBL245" s="27"/>
      <c r="EBM245" s="27"/>
      <c r="EBN245" s="27"/>
      <c r="EBO245" s="27"/>
      <c r="EBP245" s="27"/>
      <c r="EBQ245" s="27"/>
      <c r="EBR245" s="27"/>
      <c r="EBS245" s="27"/>
      <c r="EBT245" s="27"/>
      <c r="EBU245" s="27"/>
      <c r="EBV245" s="27"/>
      <c r="EBW245" s="27"/>
      <c r="EBX245" s="27"/>
      <c r="EBY245" s="27"/>
      <c r="EBZ245" s="27"/>
      <c r="ECA245" s="27"/>
      <c r="ECB245" s="27"/>
      <c r="ECC245" s="27"/>
      <c r="ECD245" s="27"/>
      <c r="ECE245" s="27"/>
      <c r="ECF245" s="27"/>
      <c r="ECG245" s="27"/>
      <c r="ECH245" s="27"/>
      <c r="ECI245" s="27"/>
      <c r="ECJ245" s="27"/>
      <c r="ECK245" s="27"/>
      <c r="ECL245" s="27"/>
      <c r="ECM245" s="27"/>
      <c r="ECN245" s="27"/>
      <c r="ECO245" s="27"/>
      <c r="ECP245" s="27"/>
      <c r="ECQ245" s="27"/>
      <c r="ECR245" s="27"/>
      <c r="ECS245" s="27"/>
      <c r="ECT245" s="27"/>
      <c r="ECU245" s="27"/>
      <c r="ECV245" s="27"/>
      <c r="ECW245" s="27"/>
      <c r="ECX245" s="27"/>
      <c r="ECY245" s="27"/>
      <c r="ECZ245" s="27"/>
      <c r="EDA245" s="27"/>
      <c r="EDB245" s="27"/>
      <c r="EDC245" s="27"/>
      <c r="EDD245" s="27"/>
      <c r="EDE245" s="27"/>
      <c r="EDF245" s="27"/>
      <c r="EDG245" s="27"/>
      <c r="EDH245" s="27"/>
      <c r="EDI245" s="27"/>
      <c r="EDJ245" s="27"/>
      <c r="EDK245" s="27"/>
      <c r="EDL245" s="27"/>
      <c r="EDM245" s="27"/>
      <c r="EDN245" s="27"/>
      <c r="EDO245" s="27"/>
      <c r="EDP245" s="27"/>
      <c r="EDQ245" s="27"/>
      <c r="EDR245" s="27"/>
      <c r="EDS245" s="27"/>
      <c r="EDT245" s="27"/>
      <c r="EDU245" s="27"/>
      <c r="EDV245" s="27"/>
      <c r="EDW245" s="27"/>
      <c r="EDX245" s="27"/>
      <c r="EDY245" s="27"/>
      <c r="EDZ245" s="27"/>
      <c r="EEA245" s="27"/>
      <c r="EEB245" s="27"/>
      <c r="EEC245" s="27"/>
      <c r="EED245" s="27"/>
      <c r="EEE245" s="27"/>
      <c r="EEF245" s="27"/>
      <c r="EEG245" s="27"/>
      <c r="EEH245" s="27"/>
      <c r="EEI245" s="27"/>
      <c r="EEJ245" s="27"/>
      <c r="EEK245" s="27"/>
      <c r="EEL245" s="27"/>
      <c r="EEM245" s="27"/>
      <c r="EEN245" s="27"/>
      <c r="EEO245" s="27"/>
      <c r="EEP245" s="27"/>
      <c r="EEQ245" s="27"/>
      <c r="EER245" s="27"/>
      <c r="EES245" s="27"/>
      <c r="EET245" s="27"/>
      <c r="EEU245" s="27"/>
      <c r="EEV245" s="27"/>
      <c r="EEW245" s="27"/>
      <c r="EEX245" s="27"/>
      <c r="EEY245" s="27"/>
      <c r="EEZ245" s="27"/>
      <c r="EFA245" s="27"/>
      <c r="EFB245" s="27"/>
      <c r="EFC245" s="27"/>
      <c r="EFD245" s="27"/>
      <c r="EFE245" s="27"/>
      <c r="EFF245" s="27"/>
      <c r="EFG245" s="27"/>
      <c r="EFH245" s="27"/>
      <c r="EFI245" s="27"/>
      <c r="EFJ245" s="27"/>
      <c r="EFK245" s="27"/>
      <c r="EFL245" s="27"/>
      <c r="EFM245" s="27"/>
      <c r="EFN245" s="27"/>
      <c r="EFO245" s="27"/>
      <c r="EFP245" s="27"/>
      <c r="EFQ245" s="27"/>
      <c r="EFR245" s="27"/>
      <c r="EFS245" s="27"/>
      <c r="EFT245" s="27"/>
      <c r="EFU245" s="27"/>
      <c r="EFV245" s="27"/>
      <c r="EFW245" s="27"/>
      <c r="EFX245" s="27"/>
      <c r="EFY245" s="27"/>
      <c r="EFZ245" s="27"/>
      <c r="EGA245" s="27"/>
      <c r="EGB245" s="27"/>
      <c r="EGC245" s="27"/>
      <c r="EGD245" s="27"/>
      <c r="EGE245" s="27"/>
      <c r="EGF245" s="27"/>
      <c r="EGG245" s="27"/>
      <c r="EGH245" s="27"/>
      <c r="EGI245" s="27"/>
      <c r="EGJ245" s="27"/>
      <c r="EGK245" s="27"/>
      <c r="EGL245" s="27"/>
      <c r="EGM245" s="27"/>
      <c r="EGN245" s="27"/>
      <c r="EGO245" s="27"/>
      <c r="EGP245" s="27"/>
      <c r="EGQ245" s="27"/>
      <c r="EGR245" s="27"/>
      <c r="EGS245" s="27"/>
      <c r="EGT245" s="27"/>
      <c r="EGU245" s="27"/>
      <c r="EGV245" s="27"/>
      <c r="EGW245" s="27"/>
      <c r="EGX245" s="27"/>
      <c r="EGY245" s="27"/>
      <c r="EGZ245" s="27"/>
      <c r="EHA245" s="27"/>
      <c r="EHB245" s="27"/>
      <c r="EHC245" s="27"/>
      <c r="EHD245" s="27"/>
      <c r="EHE245" s="27"/>
      <c r="EHF245" s="27"/>
      <c r="EHG245" s="27"/>
      <c r="EHH245" s="27"/>
      <c r="EHI245" s="27"/>
      <c r="EHJ245" s="27"/>
      <c r="EHK245" s="27"/>
      <c r="EHL245" s="27"/>
      <c r="EHM245" s="27"/>
      <c r="EHN245" s="27"/>
      <c r="EHO245" s="27"/>
      <c r="EHP245" s="27"/>
      <c r="EHQ245" s="27"/>
      <c r="EHR245" s="27"/>
      <c r="EHS245" s="27"/>
      <c r="EHT245" s="27"/>
      <c r="EHU245" s="27"/>
      <c r="EHV245" s="27"/>
      <c r="EHW245" s="27"/>
      <c r="EHX245" s="27"/>
      <c r="EHY245" s="27"/>
      <c r="EHZ245" s="27"/>
      <c r="EIA245" s="27"/>
      <c r="EIB245" s="27"/>
      <c r="EIC245" s="27"/>
      <c r="EID245" s="27"/>
      <c r="EIE245" s="27"/>
      <c r="EIF245" s="27"/>
      <c r="EIG245" s="27"/>
      <c r="EIH245" s="27"/>
      <c r="EII245" s="27"/>
      <c r="EIJ245" s="27"/>
      <c r="EIK245" s="27"/>
      <c r="EIL245" s="27"/>
      <c r="EIM245" s="27"/>
      <c r="EIN245" s="27"/>
      <c r="EIO245" s="27"/>
      <c r="EIP245" s="27"/>
      <c r="EIQ245" s="27"/>
      <c r="EIR245" s="27"/>
      <c r="EIS245" s="27"/>
      <c r="EIT245" s="27"/>
      <c r="EIU245" s="27"/>
      <c r="EIV245" s="27"/>
      <c r="EIW245" s="27"/>
      <c r="EIX245" s="27"/>
      <c r="EIY245" s="27"/>
      <c r="EIZ245" s="27"/>
      <c r="EJA245" s="27"/>
      <c r="EJB245" s="27"/>
      <c r="EJC245" s="27"/>
      <c r="EJD245" s="27"/>
      <c r="EJE245" s="27"/>
      <c r="EJF245" s="27"/>
      <c r="EJG245" s="27"/>
      <c r="EJH245" s="27"/>
      <c r="EJI245" s="27"/>
      <c r="EJJ245" s="27"/>
      <c r="EJK245" s="27"/>
      <c r="EJL245" s="27"/>
      <c r="EJM245" s="27"/>
      <c r="EJN245" s="27"/>
      <c r="EJO245" s="27"/>
      <c r="EJP245" s="27"/>
      <c r="EJQ245" s="27"/>
      <c r="EJR245" s="27"/>
      <c r="EJS245" s="27"/>
      <c r="EJT245" s="27"/>
      <c r="EJU245" s="27"/>
      <c r="EJV245" s="27"/>
      <c r="EJW245" s="27"/>
      <c r="EJX245" s="27"/>
      <c r="EJY245" s="27"/>
      <c r="EJZ245" s="27"/>
      <c r="EKA245" s="27"/>
      <c r="EKB245" s="27"/>
      <c r="EKC245" s="27"/>
      <c r="EKD245" s="27"/>
      <c r="EKE245" s="27"/>
      <c r="EKF245" s="27"/>
      <c r="EKG245" s="27"/>
      <c r="EKH245" s="27"/>
      <c r="EKI245" s="27"/>
      <c r="EKJ245" s="27"/>
      <c r="EKK245" s="27"/>
      <c r="EKL245" s="27"/>
      <c r="EKM245" s="27"/>
      <c r="EKN245" s="27"/>
      <c r="EKO245" s="27"/>
      <c r="EKP245" s="27"/>
      <c r="EKQ245" s="27"/>
      <c r="EKR245" s="27"/>
      <c r="EKS245" s="27"/>
      <c r="EKT245" s="27"/>
      <c r="EKU245" s="27"/>
      <c r="EKV245" s="27"/>
      <c r="EKW245" s="27"/>
      <c r="EKX245" s="27"/>
      <c r="EKY245" s="27"/>
      <c r="EKZ245" s="27"/>
      <c r="ELA245" s="27"/>
      <c r="ELB245" s="27"/>
      <c r="ELC245" s="27"/>
      <c r="ELD245" s="27"/>
      <c r="ELE245" s="27"/>
      <c r="ELF245" s="27"/>
      <c r="ELG245" s="27"/>
      <c r="ELH245" s="27"/>
      <c r="ELI245" s="27"/>
      <c r="ELJ245" s="27"/>
      <c r="ELK245" s="27"/>
      <c r="ELL245" s="27"/>
      <c r="ELM245" s="27"/>
      <c r="ELN245" s="27"/>
      <c r="ELO245" s="27"/>
      <c r="ELP245" s="27"/>
      <c r="ELQ245" s="27"/>
      <c r="ELR245" s="27"/>
      <c r="ELS245" s="27"/>
      <c r="ELT245" s="27"/>
      <c r="ELU245" s="27"/>
      <c r="ELV245" s="27"/>
      <c r="ELW245" s="27"/>
      <c r="ELX245" s="27"/>
      <c r="ELY245" s="27"/>
      <c r="ELZ245" s="27"/>
      <c r="EMA245" s="27"/>
      <c r="EMB245" s="27"/>
      <c r="EMC245" s="27"/>
      <c r="EMD245" s="27"/>
      <c r="EME245" s="27"/>
      <c r="EMF245" s="27"/>
      <c r="EMG245" s="27"/>
      <c r="EMH245" s="27"/>
      <c r="EMI245" s="27"/>
      <c r="EMJ245" s="27"/>
      <c r="EMK245" s="27"/>
      <c r="EML245" s="27"/>
      <c r="EMM245" s="27"/>
      <c r="EMN245" s="27"/>
      <c r="EMO245" s="27"/>
      <c r="EMP245" s="27"/>
      <c r="EMQ245" s="27"/>
      <c r="EMR245" s="27"/>
      <c r="EMS245" s="27"/>
      <c r="EMT245" s="27"/>
      <c r="EMU245" s="27"/>
      <c r="EMV245" s="27"/>
      <c r="EMW245" s="27"/>
      <c r="EMX245" s="27"/>
      <c r="EMY245" s="27"/>
      <c r="EMZ245" s="27"/>
      <c r="ENA245" s="27"/>
      <c r="ENB245" s="27"/>
      <c r="ENC245" s="27"/>
      <c r="END245" s="27"/>
      <c r="ENE245" s="27"/>
      <c r="ENF245" s="27"/>
      <c r="ENG245" s="27"/>
      <c r="ENH245" s="27"/>
      <c r="ENI245" s="27"/>
      <c r="ENJ245" s="27"/>
      <c r="ENK245" s="27"/>
      <c r="ENL245" s="27"/>
      <c r="ENM245" s="27"/>
      <c r="ENN245" s="27"/>
      <c r="ENO245" s="27"/>
      <c r="ENP245" s="27"/>
      <c r="ENQ245" s="27"/>
      <c r="ENR245" s="27"/>
      <c r="ENS245" s="27"/>
      <c r="ENT245" s="27"/>
      <c r="ENU245" s="27"/>
      <c r="ENV245" s="27"/>
      <c r="ENW245" s="27"/>
      <c r="ENX245" s="27"/>
      <c r="ENY245" s="27"/>
      <c r="ENZ245" s="27"/>
      <c r="EOA245" s="27"/>
      <c r="EOB245" s="27"/>
      <c r="EOC245" s="27"/>
      <c r="EOD245" s="27"/>
      <c r="EOE245" s="27"/>
      <c r="EOF245" s="27"/>
      <c r="EOG245" s="27"/>
      <c r="EOH245" s="27"/>
      <c r="EOI245" s="27"/>
      <c r="EOJ245" s="27"/>
      <c r="EOK245" s="27"/>
      <c r="EOL245" s="27"/>
      <c r="EOM245" s="27"/>
      <c r="EON245" s="27"/>
      <c r="EOO245" s="27"/>
      <c r="EOP245" s="27"/>
      <c r="EOQ245" s="27"/>
      <c r="EOR245" s="27"/>
      <c r="EOS245" s="27"/>
      <c r="EOT245" s="27"/>
      <c r="EOU245" s="27"/>
      <c r="EOV245" s="27"/>
      <c r="EOW245" s="27"/>
      <c r="EOX245" s="27"/>
      <c r="EOY245" s="27"/>
      <c r="EOZ245" s="27"/>
      <c r="EPA245" s="27"/>
      <c r="EPB245" s="27"/>
      <c r="EPC245" s="27"/>
      <c r="EPD245" s="27"/>
      <c r="EPE245" s="27"/>
      <c r="EPF245" s="27"/>
      <c r="EPG245" s="27"/>
      <c r="EPH245" s="27"/>
      <c r="EPI245" s="27"/>
      <c r="EPJ245" s="27"/>
      <c r="EPK245" s="27"/>
      <c r="EPL245" s="27"/>
      <c r="EPM245" s="27"/>
      <c r="EPN245" s="27"/>
      <c r="EPO245" s="27"/>
      <c r="EPP245" s="27"/>
      <c r="EPQ245" s="27"/>
      <c r="EPR245" s="27"/>
      <c r="EPS245" s="27"/>
      <c r="EPT245" s="27"/>
      <c r="EPU245" s="27"/>
      <c r="EPV245" s="27"/>
      <c r="EPW245" s="27"/>
      <c r="EPX245" s="27"/>
      <c r="EPY245" s="27"/>
      <c r="EPZ245" s="27"/>
      <c r="EQA245" s="27"/>
      <c r="EQB245" s="27"/>
      <c r="EQC245" s="27"/>
      <c r="EQD245" s="27"/>
      <c r="EQE245" s="27"/>
      <c r="EQF245" s="27"/>
      <c r="EQG245" s="27"/>
      <c r="EQH245" s="27"/>
      <c r="EQI245" s="27"/>
      <c r="EQJ245" s="27"/>
      <c r="EQK245" s="27"/>
      <c r="EQL245" s="27"/>
      <c r="EQM245" s="27"/>
      <c r="EQN245" s="27"/>
      <c r="EQO245" s="27"/>
      <c r="EQP245" s="27"/>
      <c r="EQQ245" s="27"/>
      <c r="EQR245" s="27"/>
      <c r="EQS245" s="27"/>
      <c r="EQT245" s="27"/>
      <c r="EQU245" s="27"/>
      <c r="EQV245" s="27"/>
      <c r="EQW245" s="27"/>
      <c r="EQX245" s="27"/>
      <c r="EQY245" s="27"/>
      <c r="EQZ245" s="27"/>
      <c r="ERA245" s="27"/>
      <c r="ERB245" s="27"/>
      <c r="ERC245" s="27"/>
      <c r="ERD245" s="27"/>
      <c r="ERE245" s="27"/>
      <c r="ERF245" s="27"/>
      <c r="ERG245" s="27"/>
      <c r="ERH245" s="27"/>
      <c r="ERI245" s="27"/>
      <c r="ERJ245" s="27"/>
      <c r="ERK245" s="27"/>
      <c r="ERL245" s="27"/>
      <c r="ERM245" s="27"/>
      <c r="ERN245" s="27"/>
      <c r="ERO245" s="27"/>
      <c r="ERP245" s="27"/>
      <c r="ERQ245" s="27"/>
      <c r="ERR245" s="27"/>
      <c r="ERS245" s="27"/>
      <c r="ERT245" s="27"/>
      <c r="ERU245" s="27"/>
      <c r="ERV245" s="27"/>
      <c r="ERW245" s="27"/>
      <c r="ERX245" s="27"/>
      <c r="ERY245" s="27"/>
      <c r="ERZ245" s="27"/>
      <c r="ESA245" s="27"/>
      <c r="ESB245" s="27"/>
      <c r="ESC245" s="27"/>
      <c r="ESD245" s="27"/>
      <c r="ESE245" s="27"/>
      <c r="ESF245" s="27"/>
      <c r="ESG245" s="27"/>
      <c r="ESH245" s="27"/>
      <c r="ESI245" s="27"/>
      <c r="ESJ245" s="27"/>
      <c r="ESK245" s="27"/>
      <c r="ESL245" s="27"/>
      <c r="ESM245" s="27"/>
      <c r="ESN245" s="27"/>
      <c r="ESO245" s="27"/>
      <c r="ESP245" s="27"/>
      <c r="ESQ245" s="27"/>
      <c r="ESR245" s="27"/>
      <c r="ESS245" s="27"/>
      <c r="EST245" s="27"/>
      <c r="ESU245" s="27"/>
      <c r="ESV245" s="27"/>
      <c r="ESW245" s="27"/>
      <c r="ESX245" s="27"/>
      <c r="ESY245" s="27"/>
      <c r="ESZ245" s="27"/>
      <c r="ETA245" s="27"/>
      <c r="ETB245" s="27"/>
      <c r="ETC245" s="27"/>
      <c r="ETD245" s="27"/>
      <c r="ETE245" s="27"/>
      <c r="ETF245" s="27"/>
      <c r="ETG245" s="27"/>
      <c r="ETH245" s="27"/>
      <c r="ETI245" s="27"/>
      <c r="ETJ245" s="27"/>
      <c r="ETK245" s="27"/>
      <c r="ETL245" s="27"/>
      <c r="ETM245" s="27"/>
      <c r="ETN245" s="27"/>
      <c r="ETO245" s="27"/>
      <c r="ETP245" s="27"/>
      <c r="ETQ245" s="27"/>
      <c r="ETR245" s="27"/>
      <c r="ETS245" s="27"/>
      <c r="ETT245" s="27"/>
      <c r="ETU245" s="27"/>
      <c r="ETV245" s="27"/>
      <c r="ETW245" s="27"/>
      <c r="ETX245" s="27"/>
      <c r="ETY245" s="27"/>
      <c r="ETZ245" s="27"/>
      <c r="EUA245" s="27"/>
      <c r="EUB245" s="27"/>
      <c r="EUC245" s="27"/>
      <c r="EUD245" s="27"/>
      <c r="EUE245" s="27"/>
      <c r="EUF245" s="27"/>
      <c r="EUG245" s="27"/>
      <c r="EUH245" s="27"/>
      <c r="EUI245" s="27"/>
      <c r="EUJ245" s="27"/>
      <c r="EUK245" s="27"/>
      <c r="EUL245" s="27"/>
      <c r="EUM245" s="27"/>
      <c r="EUN245" s="27"/>
      <c r="EUO245" s="27"/>
      <c r="EUP245" s="27"/>
      <c r="EUQ245" s="27"/>
      <c r="EUR245" s="27"/>
      <c r="EUS245" s="27"/>
      <c r="EUT245" s="27"/>
      <c r="EUU245" s="27"/>
      <c r="EUV245" s="27"/>
      <c r="EUW245" s="27"/>
      <c r="EUX245" s="27"/>
      <c r="EUY245" s="27"/>
      <c r="EUZ245" s="27"/>
      <c r="EVA245" s="27"/>
      <c r="EVB245" s="27"/>
      <c r="EVC245" s="27"/>
      <c r="EVD245" s="27"/>
      <c r="EVE245" s="27"/>
      <c r="EVF245" s="27"/>
      <c r="EVG245" s="27"/>
      <c r="EVH245" s="27"/>
      <c r="EVI245" s="27"/>
      <c r="EVJ245" s="27"/>
      <c r="EVK245" s="27"/>
      <c r="EVL245" s="27"/>
      <c r="EVM245" s="27"/>
      <c r="EVN245" s="27"/>
      <c r="EVO245" s="27"/>
      <c r="EVP245" s="27"/>
      <c r="EVQ245" s="27"/>
      <c r="EVR245" s="27"/>
      <c r="EVS245" s="27"/>
      <c r="EVT245" s="27"/>
      <c r="EVU245" s="27"/>
      <c r="EVV245" s="27"/>
      <c r="EVW245" s="27"/>
      <c r="EVX245" s="27"/>
      <c r="EVY245" s="27"/>
      <c r="EVZ245" s="27"/>
      <c r="EWA245" s="27"/>
      <c r="EWB245" s="27"/>
      <c r="EWC245" s="27"/>
      <c r="EWD245" s="27"/>
      <c r="EWE245" s="27"/>
      <c r="EWF245" s="27"/>
      <c r="EWG245" s="27"/>
      <c r="EWH245" s="27"/>
      <c r="EWI245" s="27"/>
      <c r="EWJ245" s="27"/>
      <c r="EWK245" s="27"/>
      <c r="EWL245" s="27"/>
      <c r="EWM245" s="27"/>
      <c r="EWN245" s="27"/>
      <c r="EWO245" s="27"/>
      <c r="EWP245" s="27"/>
      <c r="EWQ245" s="27"/>
      <c r="EWR245" s="27"/>
      <c r="EWS245" s="27"/>
      <c r="EWT245" s="27"/>
      <c r="EWU245" s="27"/>
      <c r="EWV245" s="27"/>
      <c r="EWW245" s="27"/>
      <c r="EWX245" s="27"/>
      <c r="EWY245" s="27"/>
      <c r="EWZ245" s="27"/>
      <c r="EXA245" s="27"/>
      <c r="EXB245" s="27"/>
      <c r="EXC245" s="27"/>
      <c r="EXD245" s="27"/>
      <c r="EXE245" s="27"/>
      <c r="EXF245" s="27"/>
      <c r="EXG245" s="27"/>
      <c r="EXH245" s="27"/>
      <c r="EXI245" s="27"/>
      <c r="EXJ245" s="27"/>
      <c r="EXK245" s="27"/>
      <c r="EXL245" s="27"/>
      <c r="EXM245" s="27"/>
      <c r="EXN245" s="27"/>
      <c r="EXO245" s="27"/>
      <c r="EXP245" s="27"/>
      <c r="EXQ245" s="27"/>
      <c r="EXR245" s="27"/>
      <c r="EXS245" s="27"/>
      <c r="EXT245" s="27"/>
      <c r="EXU245" s="27"/>
      <c r="EXV245" s="27"/>
      <c r="EXW245" s="27"/>
      <c r="EXX245" s="27"/>
      <c r="EXY245" s="27"/>
      <c r="EXZ245" s="27"/>
      <c r="EYA245" s="27"/>
      <c r="EYB245" s="27"/>
      <c r="EYC245" s="27"/>
      <c r="EYD245" s="27"/>
      <c r="EYE245" s="27"/>
      <c r="EYF245" s="27"/>
      <c r="EYG245" s="27"/>
      <c r="EYH245" s="27"/>
      <c r="EYI245" s="27"/>
      <c r="EYJ245" s="27"/>
      <c r="EYK245" s="27"/>
      <c r="EYL245" s="27"/>
      <c r="EYM245" s="27"/>
      <c r="EYN245" s="27"/>
      <c r="EYO245" s="27"/>
      <c r="EYP245" s="27"/>
      <c r="EYQ245" s="27"/>
      <c r="EYR245" s="27"/>
      <c r="EYS245" s="27"/>
      <c r="EYT245" s="27"/>
      <c r="EYU245" s="27"/>
      <c r="EYV245" s="27"/>
      <c r="EYW245" s="27"/>
      <c r="EYX245" s="27"/>
      <c r="EYY245" s="27"/>
      <c r="EYZ245" s="27"/>
      <c r="EZA245" s="27"/>
      <c r="EZB245" s="27"/>
      <c r="EZC245" s="27"/>
      <c r="EZD245" s="27"/>
      <c r="EZE245" s="27"/>
      <c r="EZF245" s="27"/>
      <c r="EZG245" s="27"/>
      <c r="EZH245" s="27"/>
      <c r="EZI245" s="27"/>
      <c r="EZJ245" s="27"/>
      <c r="EZK245" s="27"/>
      <c r="EZL245" s="27"/>
      <c r="EZM245" s="27"/>
      <c r="EZN245" s="27"/>
      <c r="EZO245" s="27"/>
      <c r="EZP245" s="27"/>
      <c r="EZQ245" s="27"/>
      <c r="EZR245" s="27"/>
      <c r="EZS245" s="27"/>
      <c r="EZT245" s="27"/>
      <c r="EZU245" s="27"/>
      <c r="EZV245" s="27"/>
      <c r="EZW245" s="27"/>
      <c r="EZX245" s="27"/>
      <c r="EZY245" s="27"/>
      <c r="EZZ245" s="27"/>
      <c r="FAA245" s="27"/>
      <c r="FAB245" s="27"/>
      <c r="FAC245" s="27"/>
      <c r="FAD245" s="27"/>
      <c r="FAE245" s="27"/>
      <c r="FAF245" s="27"/>
      <c r="FAG245" s="27"/>
      <c r="FAH245" s="27"/>
      <c r="FAI245" s="27"/>
      <c r="FAJ245" s="27"/>
      <c r="FAK245" s="27"/>
      <c r="FAL245" s="27"/>
      <c r="FAM245" s="27"/>
      <c r="FAN245" s="27"/>
      <c r="FAO245" s="27"/>
      <c r="FAP245" s="27"/>
      <c r="FAQ245" s="27"/>
      <c r="FAR245" s="27"/>
      <c r="FAS245" s="27"/>
      <c r="FAT245" s="27"/>
      <c r="FAU245" s="27"/>
      <c r="FAV245" s="27"/>
      <c r="FAW245" s="27"/>
      <c r="FAX245" s="27"/>
      <c r="FAY245" s="27"/>
      <c r="FAZ245" s="27"/>
      <c r="FBA245" s="27"/>
      <c r="FBB245" s="27"/>
      <c r="FBC245" s="27"/>
      <c r="FBD245" s="27"/>
      <c r="FBE245" s="27"/>
      <c r="FBF245" s="27"/>
      <c r="FBG245" s="27"/>
      <c r="FBH245" s="27"/>
      <c r="FBI245" s="27"/>
      <c r="FBJ245" s="27"/>
      <c r="FBK245" s="27"/>
      <c r="FBL245" s="27"/>
      <c r="FBM245" s="27"/>
      <c r="FBN245" s="27"/>
      <c r="FBO245" s="27"/>
      <c r="FBP245" s="27"/>
      <c r="FBQ245" s="27"/>
      <c r="FBR245" s="27"/>
      <c r="FBS245" s="27"/>
      <c r="FBT245" s="27"/>
      <c r="FBU245" s="27"/>
      <c r="FBV245" s="27"/>
      <c r="FBW245" s="27"/>
      <c r="FBX245" s="27"/>
      <c r="FBY245" s="27"/>
      <c r="FBZ245" s="27"/>
      <c r="FCA245" s="27"/>
      <c r="FCB245" s="27"/>
      <c r="FCC245" s="27"/>
      <c r="FCD245" s="27"/>
      <c r="FCE245" s="27"/>
      <c r="FCF245" s="27"/>
      <c r="FCG245" s="27"/>
      <c r="FCH245" s="27"/>
      <c r="FCI245" s="27"/>
      <c r="FCJ245" s="27"/>
      <c r="FCK245" s="27"/>
      <c r="FCL245" s="27"/>
      <c r="FCM245" s="27"/>
      <c r="FCN245" s="27"/>
      <c r="FCO245" s="27"/>
      <c r="FCP245" s="27"/>
      <c r="FCQ245" s="27"/>
      <c r="FCR245" s="27"/>
      <c r="FCS245" s="27"/>
      <c r="FCT245" s="27"/>
      <c r="FCU245" s="27"/>
      <c r="FCV245" s="27"/>
      <c r="FCW245" s="27"/>
      <c r="FCX245" s="27"/>
      <c r="FCY245" s="27"/>
      <c r="FCZ245" s="27"/>
      <c r="FDA245" s="27"/>
      <c r="FDB245" s="27"/>
      <c r="FDC245" s="27"/>
      <c r="FDD245" s="27"/>
      <c r="FDE245" s="27"/>
      <c r="FDF245" s="27"/>
      <c r="FDG245" s="27"/>
      <c r="FDH245" s="27"/>
      <c r="FDI245" s="27"/>
      <c r="FDJ245" s="27"/>
      <c r="FDK245" s="27"/>
      <c r="FDL245" s="27"/>
      <c r="FDM245" s="27"/>
      <c r="FDN245" s="27"/>
      <c r="FDO245" s="27"/>
      <c r="FDP245" s="27"/>
      <c r="FDQ245" s="27"/>
      <c r="FDR245" s="27"/>
      <c r="FDS245" s="27"/>
      <c r="FDT245" s="27"/>
      <c r="FDU245" s="27"/>
      <c r="FDV245" s="27"/>
      <c r="FDW245" s="27"/>
      <c r="FDX245" s="27"/>
      <c r="FDY245" s="27"/>
      <c r="FDZ245" s="27"/>
      <c r="FEA245" s="27"/>
      <c r="FEB245" s="27"/>
      <c r="FEC245" s="27"/>
      <c r="FED245" s="27"/>
      <c r="FEE245" s="27"/>
      <c r="FEF245" s="27"/>
      <c r="FEG245" s="27"/>
      <c r="FEH245" s="27"/>
      <c r="FEI245" s="27"/>
      <c r="FEJ245" s="27"/>
      <c r="FEK245" s="27"/>
      <c r="FEL245" s="27"/>
      <c r="FEM245" s="27"/>
      <c r="FEN245" s="27"/>
      <c r="FEO245" s="27"/>
      <c r="FEP245" s="27"/>
      <c r="FEQ245" s="27"/>
      <c r="FER245" s="27"/>
      <c r="FES245" s="27"/>
      <c r="FET245" s="27"/>
      <c r="FEU245" s="27"/>
      <c r="FEV245" s="27"/>
      <c r="FEW245" s="27"/>
      <c r="FEX245" s="27"/>
      <c r="FEY245" s="27"/>
      <c r="FEZ245" s="27"/>
      <c r="FFA245" s="27"/>
      <c r="FFB245" s="27"/>
      <c r="FFC245" s="27"/>
      <c r="FFD245" s="27"/>
      <c r="FFE245" s="27"/>
      <c r="FFF245" s="27"/>
      <c r="FFG245" s="27"/>
      <c r="FFH245" s="27"/>
      <c r="FFI245" s="27"/>
      <c r="FFJ245" s="27"/>
      <c r="FFK245" s="27"/>
      <c r="FFL245" s="27"/>
      <c r="FFM245" s="27"/>
      <c r="FFN245" s="27"/>
      <c r="FFO245" s="27"/>
      <c r="FFP245" s="27"/>
      <c r="FFQ245" s="27"/>
      <c r="FFR245" s="27"/>
      <c r="FFS245" s="27"/>
      <c r="FFT245" s="27"/>
      <c r="FFU245" s="27"/>
      <c r="FFV245" s="27"/>
      <c r="FFW245" s="27"/>
      <c r="FFX245" s="27"/>
      <c r="FFY245" s="27"/>
      <c r="FFZ245" s="27"/>
      <c r="FGA245" s="27"/>
      <c r="FGB245" s="27"/>
      <c r="FGC245" s="27"/>
      <c r="FGD245" s="27"/>
      <c r="FGE245" s="27"/>
      <c r="FGF245" s="27"/>
      <c r="FGG245" s="27"/>
      <c r="FGH245" s="27"/>
      <c r="FGI245" s="27"/>
      <c r="FGJ245" s="27"/>
      <c r="FGK245" s="27"/>
      <c r="FGL245" s="27"/>
      <c r="FGM245" s="27"/>
      <c r="FGN245" s="27"/>
      <c r="FGO245" s="27"/>
      <c r="FGP245" s="27"/>
      <c r="FGQ245" s="27"/>
      <c r="FGR245" s="27"/>
      <c r="FGS245" s="27"/>
      <c r="FGT245" s="27"/>
      <c r="FGU245" s="27"/>
      <c r="FGV245" s="27"/>
      <c r="FGW245" s="27"/>
      <c r="FGX245" s="27"/>
      <c r="FGY245" s="27"/>
      <c r="FGZ245" s="27"/>
      <c r="FHA245" s="27"/>
      <c r="FHB245" s="27"/>
      <c r="FHC245" s="27"/>
      <c r="FHD245" s="27"/>
      <c r="FHE245" s="27"/>
      <c r="FHF245" s="27"/>
      <c r="FHG245" s="27"/>
      <c r="FHH245" s="27"/>
      <c r="FHI245" s="27"/>
      <c r="FHJ245" s="27"/>
      <c r="FHK245" s="27"/>
      <c r="FHL245" s="27"/>
      <c r="FHM245" s="27"/>
      <c r="FHN245" s="27"/>
      <c r="FHO245" s="27"/>
      <c r="FHP245" s="27"/>
      <c r="FHQ245" s="27"/>
      <c r="FHR245" s="27"/>
      <c r="FHS245" s="27"/>
      <c r="FHT245" s="27"/>
      <c r="FHU245" s="27"/>
      <c r="FHV245" s="27"/>
      <c r="FHW245" s="27"/>
      <c r="FHX245" s="27"/>
      <c r="FHY245" s="27"/>
      <c r="FHZ245" s="27"/>
      <c r="FIA245" s="27"/>
      <c r="FIB245" s="27"/>
      <c r="FIC245" s="27"/>
      <c r="FID245" s="27"/>
      <c r="FIE245" s="27"/>
      <c r="FIF245" s="27"/>
      <c r="FIG245" s="27"/>
      <c r="FIH245" s="27"/>
      <c r="FII245" s="27"/>
      <c r="FIJ245" s="27"/>
      <c r="FIK245" s="27"/>
      <c r="FIL245" s="27"/>
      <c r="FIM245" s="27"/>
      <c r="FIN245" s="27"/>
      <c r="FIO245" s="27"/>
      <c r="FIP245" s="27"/>
      <c r="FIQ245" s="27"/>
      <c r="FIR245" s="27"/>
      <c r="FIS245" s="27"/>
      <c r="FIT245" s="27"/>
      <c r="FIU245" s="27"/>
      <c r="FIV245" s="27"/>
      <c r="FIW245" s="27"/>
      <c r="FIX245" s="27"/>
      <c r="FIY245" s="27"/>
      <c r="FIZ245" s="27"/>
      <c r="FJA245" s="27"/>
      <c r="FJB245" s="27"/>
      <c r="FJC245" s="27"/>
      <c r="FJD245" s="27"/>
      <c r="FJE245" s="27"/>
      <c r="FJF245" s="27"/>
      <c r="FJG245" s="27"/>
      <c r="FJH245" s="27"/>
      <c r="FJI245" s="27"/>
      <c r="FJJ245" s="27"/>
      <c r="FJK245" s="27"/>
      <c r="FJL245" s="27"/>
      <c r="FJM245" s="27"/>
      <c r="FJN245" s="27"/>
      <c r="FJO245" s="27"/>
      <c r="FJP245" s="27"/>
      <c r="FJQ245" s="27"/>
      <c r="FJR245" s="27"/>
      <c r="FJS245" s="27"/>
      <c r="FJT245" s="27"/>
      <c r="FJU245" s="27"/>
      <c r="FJV245" s="27"/>
      <c r="FJW245" s="27"/>
      <c r="FJX245" s="27"/>
      <c r="FJY245" s="27"/>
      <c r="FJZ245" s="27"/>
      <c r="FKA245" s="27"/>
      <c r="FKB245" s="27"/>
      <c r="FKC245" s="27"/>
      <c r="FKD245" s="27"/>
      <c r="FKE245" s="27"/>
      <c r="FKF245" s="27"/>
      <c r="FKG245" s="27"/>
      <c r="FKH245" s="27"/>
      <c r="FKI245" s="27"/>
      <c r="FKJ245" s="27"/>
      <c r="FKK245" s="27"/>
      <c r="FKL245" s="27"/>
      <c r="FKM245" s="27"/>
      <c r="FKN245" s="27"/>
      <c r="FKO245" s="27"/>
      <c r="FKP245" s="27"/>
      <c r="FKQ245" s="27"/>
      <c r="FKR245" s="27"/>
      <c r="FKS245" s="27"/>
      <c r="FKT245" s="27"/>
      <c r="FKU245" s="27"/>
      <c r="FKV245" s="27"/>
      <c r="FKW245" s="27"/>
      <c r="FKX245" s="27"/>
      <c r="FKY245" s="27"/>
      <c r="FKZ245" s="27"/>
      <c r="FLA245" s="27"/>
      <c r="FLB245" s="27"/>
      <c r="FLC245" s="27"/>
      <c r="FLD245" s="27"/>
      <c r="FLE245" s="27"/>
      <c r="FLF245" s="27"/>
      <c r="FLG245" s="27"/>
      <c r="FLH245" s="27"/>
      <c r="FLI245" s="27"/>
      <c r="FLJ245" s="27"/>
      <c r="FLK245" s="27"/>
      <c r="FLL245" s="27"/>
      <c r="FLM245" s="27"/>
      <c r="FLN245" s="27"/>
      <c r="FLO245" s="27"/>
      <c r="FLP245" s="27"/>
      <c r="FLQ245" s="27"/>
      <c r="FLR245" s="27"/>
      <c r="FLS245" s="27"/>
      <c r="FLT245" s="27"/>
      <c r="FLU245" s="27"/>
      <c r="FLV245" s="27"/>
      <c r="FLW245" s="27"/>
      <c r="FLX245" s="27"/>
      <c r="FLY245" s="27"/>
      <c r="FLZ245" s="27"/>
      <c r="FMA245" s="27"/>
      <c r="FMB245" s="27"/>
      <c r="FMC245" s="27"/>
      <c r="FMD245" s="27"/>
      <c r="FME245" s="27"/>
      <c r="FMF245" s="27"/>
      <c r="FMG245" s="27"/>
      <c r="FMH245" s="27"/>
      <c r="FMI245" s="27"/>
      <c r="FMJ245" s="27"/>
      <c r="FMK245" s="27"/>
      <c r="FML245" s="27"/>
      <c r="FMM245" s="27"/>
      <c r="FMN245" s="27"/>
      <c r="FMO245" s="27"/>
      <c r="FMP245" s="27"/>
      <c r="FMQ245" s="27"/>
      <c r="FMR245" s="27"/>
      <c r="FMS245" s="27"/>
      <c r="FMT245" s="27"/>
      <c r="FMU245" s="27"/>
      <c r="FMV245" s="27"/>
      <c r="FMW245" s="27"/>
      <c r="FMX245" s="27"/>
      <c r="FMY245" s="27"/>
      <c r="FMZ245" s="27"/>
      <c r="FNA245" s="27"/>
      <c r="FNB245" s="27"/>
      <c r="FNC245" s="27"/>
      <c r="FND245" s="27"/>
      <c r="FNE245" s="27"/>
      <c r="FNF245" s="27"/>
      <c r="FNG245" s="27"/>
      <c r="FNH245" s="27"/>
      <c r="FNI245" s="27"/>
      <c r="FNJ245" s="27"/>
      <c r="FNK245" s="27"/>
      <c r="FNL245" s="27"/>
      <c r="FNM245" s="27"/>
      <c r="FNN245" s="27"/>
      <c r="FNO245" s="27"/>
      <c r="FNP245" s="27"/>
      <c r="FNQ245" s="27"/>
      <c r="FNR245" s="27"/>
      <c r="FNS245" s="27"/>
      <c r="FNT245" s="27"/>
      <c r="FNU245" s="27"/>
      <c r="FNV245" s="27"/>
      <c r="FNW245" s="27"/>
      <c r="FNX245" s="27"/>
      <c r="FNY245" s="27"/>
      <c r="FNZ245" s="27"/>
      <c r="FOA245" s="27"/>
      <c r="FOB245" s="27"/>
      <c r="FOC245" s="27"/>
      <c r="FOD245" s="27"/>
      <c r="FOE245" s="27"/>
      <c r="FOF245" s="27"/>
      <c r="FOG245" s="27"/>
      <c r="FOH245" s="27"/>
      <c r="FOI245" s="27"/>
      <c r="FOJ245" s="27"/>
      <c r="FOK245" s="27"/>
      <c r="FOL245" s="27"/>
      <c r="FOM245" s="27"/>
      <c r="FON245" s="27"/>
      <c r="FOO245" s="27"/>
      <c r="FOP245" s="27"/>
      <c r="FOQ245" s="27"/>
      <c r="FOR245" s="27"/>
      <c r="FOS245" s="27"/>
      <c r="FOT245" s="27"/>
      <c r="FOU245" s="27"/>
      <c r="FOV245" s="27"/>
      <c r="FOW245" s="27"/>
      <c r="FOX245" s="27"/>
      <c r="FOY245" s="27"/>
      <c r="FOZ245" s="27"/>
      <c r="FPA245" s="27"/>
      <c r="FPB245" s="27"/>
      <c r="FPC245" s="27"/>
      <c r="FPD245" s="27"/>
      <c r="FPE245" s="27"/>
      <c r="FPF245" s="27"/>
      <c r="FPG245" s="27"/>
      <c r="FPH245" s="27"/>
      <c r="FPI245" s="27"/>
      <c r="FPJ245" s="27"/>
      <c r="FPK245" s="27"/>
      <c r="FPL245" s="27"/>
      <c r="FPM245" s="27"/>
      <c r="FPN245" s="27"/>
      <c r="FPO245" s="27"/>
      <c r="FPP245" s="27"/>
      <c r="FPQ245" s="27"/>
      <c r="FPR245" s="27"/>
      <c r="FPS245" s="27"/>
      <c r="FPT245" s="27"/>
      <c r="FPU245" s="27"/>
      <c r="FPV245" s="27"/>
      <c r="FPW245" s="27"/>
      <c r="FPX245" s="27"/>
      <c r="FPY245" s="27"/>
      <c r="FPZ245" s="27"/>
      <c r="FQA245" s="27"/>
      <c r="FQB245" s="27"/>
      <c r="FQC245" s="27"/>
      <c r="FQD245" s="27"/>
      <c r="FQE245" s="27"/>
      <c r="FQF245" s="27"/>
      <c r="FQG245" s="27"/>
      <c r="FQH245" s="27"/>
      <c r="FQI245" s="27"/>
      <c r="FQJ245" s="27"/>
      <c r="FQK245" s="27"/>
      <c r="FQL245" s="27"/>
      <c r="FQM245" s="27"/>
      <c r="FQN245" s="27"/>
      <c r="FQO245" s="27"/>
      <c r="FQP245" s="27"/>
      <c r="FQQ245" s="27"/>
      <c r="FQR245" s="27"/>
      <c r="FQS245" s="27"/>
      <c r="FQT245" s="27"/>
      <c r="FQU245" s="27"/>
      <c r="FQV245" s="27"/>
      <c r="FQW245" s="27"/>
      <c r="FQX245" s="27"/>
      <c r="FQY245" s="27"/>
      <c r="FQZ245" s="27"/>
      <c r="FRA245" s="27"/>
      <c r="FRB245" s="27"/>
      <c r="FRC245" s="27"/>
      <c r="FRD245" s="27"/>
      <c r="FRE245" s="27"/>
      <c r="FRF245" s="27"/>
      <c r="FRG245" s="27"/>
      <c r="FRH245" s="27"/>
      <c r="FRI245" s="27"/>
      <c r="FRJ245" s="27"/>
      <c r="FRK245" s="27"/>
      <c r="FRL245" s="27"/>
      <c r="FRM245" s="27"/>
      <c r="FRN245" s="27"/>
      <c r="FRO245" s="27"/>
      <c r="FRP245" s="27"/>
      <c r="FRQ245" s="27"/>
      <c r="FRR245" s="27"/>
      <c r="FRS245" s="27"/>
      <c r="FRT245" s="27"/>
      <c r="FRU245" s="27"/>
      <c r="FRV245" s="27"/>
      <c r="FRW245" s="27"/>
      <c r="FRX245" s="27"/>
      <c r="FRY245" s="27"/>
      <c r="FRZ245" s="27"/>
      <c r="FSA245" s="27"/>
      <c r="FSB245" s="27"/>
      <c r="FSC245" s="27"/>
      <c r="FSD245" s="27"/>
      <c r="FSE245" s="27"/>
      <c r="FSF245" s="27"/>
      <c r="FSG245" s="27"/>
      <c r="FSH245" s="27"/>
      <c r="FSI245" s="27"/>
      <c r="FSJ245" s="27"/>
      <c r="FSK245" s="27"/>
      <c r="FSL245" s="27"/>
      <c r="FSM245" s="27"/>
      <c r="FSN245" s="27"/>
      <c r="FSO245" s="27"/>
      <c r="FSP245" s="27"/>
      <c r="FSQ245" s="27"/>
      <c r="FSR245" s="27"/>
      <c r="FSS245" s="27"/>
      <c r="FST245" s="27"/>
      <c r="FSU245" s="27"/>
      <c r="FSV245" s="27"/>
      <c r="FSW245" s="27"/>
      <c r="FSX245" s="27"/>
      <c r="FSY245" s="27"/>
      <c r="FSZ245" s="27"/>
      <c r="FTA245" s="27"/>
      <c r="FTB245" s="27"/>
      <c r="FTC245" s="27"/>
      <c r="FTD245" s="27"/>
      <c r="FTE245" s="27"/>
      <c r="FTF245" s="27"/>
      <c r="FTG245" s="27"/>
      <c r="FTH245" s="27"/>
      <c r="FTI245" s="27"/>
      <c r="FTJ245" s="27"/>
      <c r="FTK245" s="27"/>
      <c r="FTL245" s="27"/>
      <c r="FTM245" s="27"/>
      <c r="FTN245" s="27"/>
      <c r="FTO245" s="27"/>
      <c r="FTP245" s="27"/>
      <c r="FTQ245" s="27"/>
      <c r="FTR245" s="27"/>
      <c r="FTS245" s="27"/>
      <c r="FTT245" s="27"/>
      <c r="FTU245" s="27"/>
      <c r="FTV245" s="27"/>
      <c r="FTW245" s="27"/>
      <c r="FTX245" s="27"/>
      <c r="FTY245" s="27"/>
      <c r="FTZ245" s="27"/>
      <c r="FUA245" s="27"/>
      <c r="FUB245" s="27"/>
      <c r="FUC245" s="27"/>
      <c r="FUD245" s="27"/>
      <c r="FUE245" s="27"/>
      <c r="FUF245" s="27"/>
      <c r="FUG245" s="27"/>
      <c r="FUH245" s="27"/>
      <c r="FUI245" s="27"/>
      <c r="FUJ245" s="27"/>
      <c r="FUK245" s="27"/>
      <c r="FUL245" s="27"/>
      <c r="FUM245" s="27"/>
      <c r="FUN245" s="27"/>
      <c r="FUO245" s="27"/>
      <c r="FUP245" s="27"/>
      <c r="FUQ245" s="27"/>
      <c r="FUR245" s="27"/>
      <c r="FUS245" s="27"/>
      <c r="FUT245" s="27"/>
      <c r="FUU245" s="27"/>
      <c r="FUV245" s="27"/>
      <c r="FUW245" s="27"/>
      <c r="FUX245" s="27"/>
      <c r="FUY245" s="27"/>
      <c r="FUZ245" s="27"/>
      <c r="FVA245" s="27"/>
      <c r="FVB245" s="27"/>
      <c r="FVC245" s="27"/>
      <c r="FVD245" s="27"/>
      <c r="FVE245" s="27"/>
      <c r="FVF245" s="27"/>
      <c r="FVG245" s="27"/>
      <c r="FVH245" s="27"/>
      <c r="FVI245" s="27"/>
      <c r="FVJ245" s="27"/>
      <c r="FVK245" s="27"/>
      <c r="FVL245" s="27"/>
      <c r="FVM245" s="27"/>
      <c r="FVN245" s="27"/>
      <c r="FVO245" s="27"/>
      <c r="FVP245" s="27"/>
      <c r="FVQ245" s="27"/>
      <c r="FVR245" s="27"/>
      <c r="FVS245" s="27"/>
      <c r="FVT245" s="27"/>
      <c r="FVU245" s="27"/>
      <c r="FVV245" s="27"/>
      <c r="FVW245" s="27"/>
      <c r="FVX245" s="27"/>
      <c r="FVY245" s="27"/>
      <c r="FVZ245" s="27"/>
      <c r="FWA245" s="27"/>
      <c r="FWB245" s="27"/>
      <c r="FWC245" s="27"/>
      <c r="FWD245" s="27"/>
      <c r="FWE245" s="27"/>
      <c r="FWF245" s="27"/>
      <c r="FWG245" s="27"/>
      <c r="FWH245" s="27"/>
      <c r="FWI245" s="27"/>
      <c r="FWJ245" s="27"/>
      <c r="FWK245" s="27"/>
      <c r="FWL245" s="27"/>
      <c r="FWM245" s="27"/>
      <c r="FWN245" s="27"/>
      <c r="FWO245" s="27"/>
      <c r="FWP245" s="27"/>
      <c r="FWQ245" s="27"/>
      <c r="FWR245" s="27"/>
      <c r="FWS245" s="27"/>
      <c r="FWT245" s="27"/>
      <c r="FWU245" s="27"/>
      <c r="FWV245" s="27"/>
      <c r="FWW245" s="27"/>
      <c r="FWX245" s="27"/>
      <c r="FWY245" s="27"/>
      <c r="FWZ245" s="27"/>
      <c r="FXA245" s="27"/>
      <c r="FXB245" s="27"/>
      <c r="FXC245" s="27"/>
      <c r="FXD245" s="27"/>
      <c r="FXE245" s="27"/>
      <c r="FXF245" s="27"/>
      <c r="FXG245" s="27"/>
      <c r="FXH245" s="27"/>
      <c r="FXI245" s="27"/>
      <c r="FXJ245" s="27"/>
      <c r="FXK245" s="27"/>
      <c r="FXL245" s="27"/>
      <c r="FXM245" s="27"/>
      <c r="FXN245" s="27"/>
      <c r="FXO245" s="27"/>
      <c r="FXP245" s="27"/>
      <c r="FXQ245" s="27"/>
      <c r="FXR245" s="27"/>
      <c r="FXS245" s="27"/>
      <c r="FXT245" s="27"/>
      <c r="FXU245" s="27"/>
      <c r="FXV245" s="27"/>
      <c r="FXW245" s="27"/>
      <c r="FXX245" s="27"/>
      <c r="FXY245" s="27"/>
      <c r="FXZ245" s="27"/>
      <c r="FYA245" s="27"/>
      <c r="FYB245" s="27"/>
      <c r="FYC245" s="27"/>
      <c r="FYD245" s="27"/>
      <c r="FYE245" s="27"/>
      <c r="FYF245" s="27"/>
      <c r="FYG245" s="27"/>
      <c r="FYH245" s="27"/>
      <c r="FYI245" s="27"/>
      <c r="FYJ245" s="27"/>
      <c r="FYK245" s="27"/>
      <c r="FYL245" s="27"/>
      <c r="FYM245" s="27"/>
      <c r="FYN245" s="27"/>
      <c r="FYO245" s="27"/>
      <c r="FYP245" s="27"/>
      <c r="FYQ245" s="27"/>
      <c r="FYR245" s="27"/>
      <c r="FYS245" s="27"/>
      <c r="FYT245" s="27"/>
      <c r="FYU245" s="27"/>
      <c r="FYV245" s="27"/>
      <c r="FYW245" s="27"/>
      <c r="FYX245" s="27"/>
      <c r="FYY245" s="27"/>
      <c r="FYZ245" s="27"/>
      <c r="FZA245" s="27"/>
      <c r="FZB245" s="27"/>
      <c r="FZC245" s="27"/>
      <c r="FZD245" s="27"/>
      <c r="FZE245" s="27"/>
      <c r="FZF245" s="27"/>
      <c r="FZG245" s="27"/>
      <c r="FZH245" s="27"/>
      <c r="FZI245" s="27"/>
      <c r="FZJ245" s="27"/>
      <c r="FZK245" s="27"/>
      <c r="FZL245" s="27"/>
      <c r="FZM245" s="27"/>
      <c r="FZN245" s="27"/>
      <c r="FZO245" s="27"/>
      <c r="FZP245" s="27"/>
      <c r="FZQ245" s="27"/>
      <c r="FZR245" s="27"/>
      <c r="FZS245" s="27"/>
      <c r="FZT245" s="27"/>
      <c r="FZU245" s="27"/>
      <c r="FZV245" s="27"/>
      <c r="FZW245" s="27"/>
      <c r="FZX245" s="27"/>
      <c r="FZY245" s="27"/>
      <c r="FZZ245" s="27"/>
      <c r="GAA245" s="27"/>
      <c r="GAB245" s="27"/>
      <c r="GAC245" s="27"/>
      <c r="GAD245" s="27"/>
      <c r="GAE245" s="27"/>
      <c r="GAF245" s="27"/>
      <c r="GAG245" s="27"/>
      <c r="GAH245" s="27"/>
      <c r="GAI245" s="27"/>
      <c r="GAJ245" s="27"/>
      <c r="GAK245" s="27"/>
      <c r="GAL245" s="27"/>
      <c r="GAM245" s="27"/>
      <c r="GAN245" s="27"/>
      <c r="GAO245" s="27"/>
      <c r="GAP245" s="27"/>
      <c r="GAQ245" s="27"/>
      <c r="GAR245" s="27"/>
      <c r="GAS245" s="27"/>
      <c r="GAT245" s="27"/>
      <c r="GAU245" s="27"/>
      <c r="GAV245" s="27"/>
      <c r="GAW245" s="27"/>
      <c r="GAX245" s="27"/>
      <c r="GAY245" s="27"/>
      <c r="GAZ245" s="27"/>
      <c r="GBA245" s="27"/>
      <c r="GBB245" s="27"/>
      <c r="GBC245" s="27"/>
      <c r="GBD245" s="27"/>
      <c r="GBE245" s="27"/>
      <c r="GBF245" s="27"/>
      <c r="GBG245" s="27"/>
      <c r="GBH245" s="27"/>
      <c r="GBI245" s="27"/>
      <c r="GBJ245" s="27"/>
      <c r="GBK245" s="27"/>
      <c r="GBL245" s="27"/>
      <c r="GBM245" s="27"/>
      <c r="GBN245" s="27"/>
      <c r="GBO245" s="27"/>
      <c r="GBP245" s="27"/>
      <c r="GBQ245" s="27"/>
      <c r="GBR245" s="27"/>
      <c r="GBS245" s="27"/>
      <c r="GBT245" s="27"/>
      <c r="GBU245" s="27"/>
      <c r="GBV245" s="27"/>
      <c r="GBW245" s="27"/>
      <c r="GBX245" s="27"/>
      <c r="GBY245" s="27"/>
      <c r="GBZ245" s="27"/>
      <c r="GCA245" s="27"/>
      <c r="GCB245" s="27"/>
      <c r="GCC245" s="27"/>
      <c r="GCD245" s="27"/>
      <c r="GCE245" s="27"/>
      <c r="GCF245" s="27"/>
      <c r="GCG245" s="27"/>
      <c r="GCH245" s="27"/>
      <c r="GCI245" s="27"/>
      <c r="GCJ245" s="27"/>
      <c r="GCK245" s="27"/>
      <c r="GCL245" s="27"/>
      <c r="GCM245" s="27"/>
      <c r="GCN245" s="27"/>
      <c r="GCO245" s="27"/>
      <c r="GCP245" s="27"/>
      <c r="GCQ245" s="27"/>
      <c r="GCR245" s="27"/>
      <c r="GCS245" s="27"/>
      <c r="GCT245" s="27"/>
      <c r="GCU245" s="27"/>
      <c r="GCV245" s="27"/>
      <c r="GCW245" s="27"/>
      <c r="GCX245" s="27"/>
      <c r="GCY245" s="27"/>
      <c r="GCZ245" s="27"/>
      <c r="GDA245" s="27"/>
      <c r="GDB245" s="27"/>
      <c r="GDC245" s="27"/>
      <c r="GDD245" s="27"/>
      <c r="GDE245" s="27"/>
      <c r="GDF245" s="27"/>
      <c r="GDG245" s="27"/>
      <c r="GDH245" s="27"/>
      <c r="GDI245" s="27"/>
      <c r="GDJ245" s="27"/>
      <c r="GDK245" s="27"/>
      <c r="GDL245" s="27"/>
      <c r="GDM245" s="27"/>
      <c r="GDN245" s="27"/>
      <c r="GDO245" s="27"/>
      <c r="GDP245" s="27"/>
      <c r="GDQ245" s="27"/>
      <c r="GDR245" s="27"/>
      <c r="GDS245" s="27"/>
      <c r="GDT245" s="27"/>
      <c r="GDU245" s="27"/>
      <c r="GDV245" s="27"/>
      <c r="GDW245" s="27"/>
      <c r="GDX245" s="27"/>
      <c r="GDY245" s="27"/>
      <c r="GDZ245" s="27"/>
      <c r="GEA245" s="27"/>
      <c r="GEB245" s="27"/>
      <c r="GEC245" s="27"/>
      <c r="GED245" s="27"/>
      <c r="GEE245" s="27"/>
      <c r="GEF245" s="27"/>
      <c r="GEG245" s="27"/>
      <c r="GEH245" s="27"/>
      <c r="GEI245" s="27"/>
      <c r="GEJ245" s="27"/>
      <c r="GEK245" s="27"/>
      <c r="GEL245" s="27"/>
      <c r="GEM245" s="27"/>
      <c r="GEN245" s="27"/>
      <c r="GEO245" s="27"/>
      <c r="GEP245" s="27"/>
      <c r="GEQ245" s="27"/>
      <c r="GER245" s="27"/>
      <c r="GES245" s="27"/>
      <c r="GET245" s="27"/>
      <c r="GEU245" s="27"/>
      <c r="GEV245" s="27"/>
      <c r="GEW245" s="27"/>
      <c r="GEX245" s="27"/>
      <c r="GEY245" s="27"/>
      <c r="GEZ245" s="27"/>
      <c r="GFA245" s="27"/>
      <c r="GFB245" s="27"/>
      <c r="GFC245" s="27"/>
      <c r="GFD245" s="27"/>
      <c r="GFE245" s="27"/>
      <c r="GFF245" s="27"/>
      <c r="GFG245" s="27"/>
      <c r="GFH245" s="27"/>
      <c r="GFI245" s="27"/>
      <c r="GFJ245" s="27"/>
      <c r="GFK245" s="27"/>
      <c r="GFL245" s="27"/>
      <c r="GFM245" s="27"/>
      <c r="GFN245" s="27"/>
      <c r="GFO245" s="27"/>
      <c r="GFP245" s="27"/>
      <c r="GFQ245" s="27"/>
      <c r="GFR245" s="27"/>
      <c r="GFS245" s="27"/>
      <c r="GFT245" s="27"/>
      <c r="GFU245" s="27"/>
      <c r="GFV245" s="27"/>
      <c r="GFW245" s="27"/>
      <c r="GFX245" s="27"/>
      <c r="GFY245" s="27"/>
      <c r="GFZ245" s="27"/>
      <c r="GGA245" s="27"/>
      <c r="GGB245" s="27"/>
      <c r="GGC245" s="27"/>
      <c r="GGD245" s="27"/>
      <c r="GGE245" s="27"/>
      <c r="GGF245" s="27"/>
      <c r="GGG245" s="27"/>
      <c r="GGH245" s="27"/>
      <c r="GGI245" s="27"/>
      <c r="GGJ245" s="27"/>
      <c r="GGK245" s="27"/>
      <c r="GGL245" s="27"/>
      <c r="GGM245" s="27"/>
      <c r="GGN245" s="27"/>
      <c r="GGO245" s="27"/>
      <c r="GGP245" s="27"/>
      <c r="GGQ245" s="27"/>
      <c r="GGR245" s="27"/>
      <c r="GGS245" s="27"/>
      <c r="GGT245" s="27"/>
      <c r="GGU245" s="27"/>
      <c r="GGV245" s="27"/>
      <c r="GGW245" s="27"/>
      <c r="GGX245" s="27"/>
      <c r="GGY245" s="27"/>
      <c r="GGZ245" s="27"/>
      <c r="GHA245" s="27"/>
      <c r="GHB245" s="27"/>
      <c r="GHC245" s="27"/>
      <c r="GHD245" s="27"/>
      <c r="GHE245" s="27"/>
      <c r="GHF245" s="27"/>
      <c r="GHG245" s="27"/>
      <c r="GHH245" s="27"/>
      <c r="GHI245" s="27"/>
      <c r="GHJ245" s="27"/>
      <c r="GHK245" s="27"/>
      <c r="GHL245" s="27"/>
      <c r="GHM245" s="27"/>
      <c r="GHN245" s="27"/>
      <c r="GHO245" s="27"/>
      <c r="GHP245" s="27"/>
      <c r="GHQ245" s="27"/>
      <c r="GHR245" s="27"/>
      <c r="GHS245" s="27"/>
      <c r="GHT245" s="27"/>
      <c r="GHU245" s="27"/>
      <c r="GHV245" s="27"/>
      <c r="GHW245" s="27"/>
      <c r="GHX245" s="27"/>
      <c r="GHY245" s="27"/>
      <c r="GHZ245" s="27"/>
      <c r="GIA245" s="27"/>
      <c r="GIB245" s="27"/>
      <c r="GIC245" s="27"/>
      <c r="GID245" s="27"/>
      <c r="GIE245" s="27"/>
      <c r="GIF245" s="27"/>
      <c r="GIG245" s="27"/>
      <c r="GIH245" s="27"/>
      <c r="GII245" s="27"/>
      <c r="GIJ245" s="27"/>
      <c r="GIK245" s="27"/>
      <c r="GIL245" s="27"/>
      <c r="GIM245" s="27"/>
      <c r="GIN245" s="27"/>
      <c r="GIO245" s="27"/>
      <c r="GIP245" s="27"/>
      <c r="GIQ245" s="27"/>
      <c r="GIR245" s="27"/>
      <c r="GIS245" s="27"/>
      <c r="GIT245" s="27"/>
      <c r="GIU245" s="27"/>
      <c r="GIV245" s="27"/>
      <c r="GIW245" s="27"/>
      <c r="GIX245" s="27"/>
      <c r="GIY245" s="27"/>
      <c r="GIZ245" s="27"/>
      <c r="GJA245" s="27"/>
      <c r="GJB245" s="27"/>
      <c r="GJC245" s="27"/>
      <c r="GJD245" s="27"/>
      <c r="GJE245" s="27"/>
      <c r="GJF245" s="27"/>
      <c r="GJG245" s="27"/>
      <c r="GJH245" s="27"/>
      <c r="GJI245" s="27"/>
      <c r="GJJ245" s="27"/>
      <c r="GJK245" s="27"/>
      <c r="GJL245" s="27"/>
      <c r="GJM245" s="27"/>
      <c r="GJN245" s="27"/>
      <c r="GJO245" s="27"/>
      <c r="GJP245" s="27"/>
      <c r="GJQ245" s="27"/>
      <c r="GJR245" s="27"/>
      <c r="GJS245" s="27"/>
      <c r="GJT245" s="27"/>
      <c r="GJU245" s="27"/>
      <c r="GJV245" s="27"/>
      <c r="GJW245" s="27"/>
      <c r="GJX245" s="27"/>
      <c r="GJY245" s="27"/>
      <c r="GJZ245" s="27"/>
      <c r="GKA245" s="27"/>
      <c r="GKB245" s="27"/>
      <c r="GKC245" s="27"/>
      <c r="GKD245" s="27"/>
      <c r="GKE245" s="27"/>
      <c r="GKF245" s="27"/>
      <c r="GKG245" s="27"/>
      <c r="GKH245" s="27"/>
      <c r="GKI245" s="27"/>
      <c r="GKJ245" s="27"/>
      <c r="GKK245" s="27"/>
      <c r="GKL245" s="27"/>
      <c r="GKM245" s="27"/>
      <c r="GKN245" s="27"/>
      <c r="GKO245" s="27"/>
      <c r="GKP245" s="27"/>
      <c r="GKQ245" s="27"/>
      <c r="GKR245" s="27"/>
      <c r="GKS245" s="27"/>
      <c r="GKT245" s="27"/>
      <c r="GKU245" s="27"/>
      <c r="GKV245" s="27"/>
      <c r="GKW245" s="27"/>
      <c r="GKX245" s="27"/>
      <c r="GKY245" s="27"/>
      <c r="GKZ245" s="27"/>
      <c r="GLA245" s="27"/>
      <c r="GLB245" s="27"/>
      <c r="GLC245" s="27"/>
      <c r="GLD245" s="27"/>
      <c r="GLE245" s="27"/>
      <c r="GLF245" s="27"/>
      <c r="GLG245" s="27"/>
      <c r="GLH245" s="27"/>
      <c r="GLI245" s="27"/>
      <c r="GLJ245" s="27"/>
      <c r="GLK245" s="27"/>
      <c r="GLL245" s="27"/>
      <c r="GLM245" s="27"/>
      <c r="GLN245" s="27"/>
      <c r="GLO245" s="27"/>
      <c r="GLP245" s="27"/>
      <c r="GLQ245" s="27"/>
      <c r="GLR245" s="27"/>
      <c r="GLS245" s="27"/>
      <c r="GLT245" s="27"/>
      <c r="GLU245" s="27"/>
      <c r="GLV245" s="27"/>
      <c r="GLW245" s="27"/>
      <c r="GLX245" s="27"/>
      <c r="GLY245" s="27"/>
      <c r="GLZ245" s="27"/>
      <c r="GMA245" s="27"/>
      <c r="GMB245" s="27"/>
      <c r="GMC245" s="27"/>
      <c r="GMD245" s="27"/>
      <c r="GME245" s="27"/>
      <c r="GMF245" s="27"/>
      <c r="GMG245" s="27"/>
      <c r="GMH245" s="27"/>
      <c r="GMI245" s="27"/>
      <c r="GMJ245" s="27"/>
      <c r="GMK245" s="27"/>
      <c r="GML245" s="27"/>
      <c r="GMM245" s="27"/>
      <c r="GMN245" s="27"/>
      <c r="GMO245" s="27"/>
      <c r="GMP245" s="27"/>
      <c r="GMQ245" s="27"/>
      <c r="GMR245" s="27"/>
      <c r="GMS245" s="27"/>
      <c r="GMT245" s="27"/>
      <c r="GMU245" s="27"/>
      <c r="GMV245" s="27"/>
      <c r="GMW245" s="27"/>
      <c r="GMX245" s="27"/>
      <c r="GMY245" s="27"/>
      <c r="GMZ245" s="27"/>
      <c r="GNA245" s="27"/>
      <c r="GNB245" s="27"/>
      <c r="GNC245" s="27"/>
      <c r="GND245" s="27"/>
      <c r="GNE245" s="27"/>
      <c r="GNF245" s="27"/>
      <c r="GNG245" s="27"/>
      <c r="GNH245" s="27"/>
      <c r="GNI245" s="27"/>
      <c r="GNJ245" s="27"/>
      <c r="GNK245" s="27"/>
      <c r="GNL245" s="27"/>
      <c r="GNM245" s="27"/>
      <c r="GNN245" s="27"/>
      <c r="GNO245" s="27"/>
      <c r="GNP245" s="27"/>
      <c r="GNQ245" s="27"/>
      <c r="GNR245" s="27"/>
      <c r="GNS245" s="27"/>
      <c r="GNT245" s="27"/>
      <c r="GNU245" s="27"/>
      <c r="GNV245" s="27"/>
      <c r="GNW245" s="27"/>
      <c r="GNX245" s="27"/>
      <c r="GNY245" s="27"/>
      <c r="GNZ245" s="27"/>
      <c r="GOA245" s="27"/>
      <c r="GOB245" s="27"/>
      <c r="GOC245" s="27"/>
      <c r="GOD245" s="27"/>
      <c r="GOE245" s="27"/>
      <c r="GOF245" s="27"/>
      <c r="GOG245" s="27"/>
      <c r="GOH245" s="27"/>
      <c r="GOI245" s="27"/>
      <c r="GOJ245" s="27"/>
      <c r="GOK245" s="27"/>
      <c r="GOL245" s="27"/>
      <c r="GOM245" s="27"/>
      <c r="GON245" s="27"/>
      <c r="GOO245" s="27"/>
      <c r="GOP245" s="27"/>
      <c r="GOQ245" s="27"/>
      <c r="GOR245" s="27"/>
      <c r="GOS245" s="27"/>
      <c r="GOT245" s="27"/>
      <c r="GOU245" s="27"/>
      <c r="GOV245" s="27"/>
      <c r="GOW245" s="27"/>
      <c r="GOX245" s="27"/>
      <c r="GOY245" s="27"/>
      <c r="GOZ245" s="27"/>
      <c r="GPA245" s="27"/>
      <c r="GPB245" s="27"/>
      <c r="GPC245" s="27"/>
      <c r="GPD245" s="27"/>
      <c r="GPE245" s="27"/>
      <c r="GPF245" s="27"/>
      <c r="GPG245" s="27"/>
      <c r="GPH245" s="27"/>
      <c r="GPI245" s="27"/>
      <c r="GPJ245" s="27"/>
      <c r="GPK245" s="27"/>
      <c r="GPL245" s="27"/>
      <c r="GPM245" s="27"/>
      <c r="GPN245" s="27"/>
      <c r="GPO245" s="27"/>
      <c r="GPP245" s="27"/>
      <c r="GPQ245" s="27"/>
      <c r="GPR245" s="27"/>
      <c r="GPS245" s="27"/>
      <c r="GPT245" s="27"/>
      <c r="GPU245" s="27"/>
      <c r="GPV245" s="27"/>
      <c r="GPW245" s="27"/>
      <c r="GPX245" s="27"/>
      <c r="GPY245" s="27"/>
      <c r="GPZ245" s="27"/>
      <c r="GQA245" s="27"/>
      <c r="GQB245" s="27"/>
      <c r="GQC245" s="27"/>
      <c r="GQD245" s="27"/>
      <c r="GQE245" s="27"/>
      <c r="GQF245" s="27"/>
      <c r="GQG245" s="27"/>
      <c r="GQH245" s="27"/>
      <c r="GQI245" s="27"/>
      <c r="GQJ245" s="27"/>
      <c r="GQK245" s="27"/>
      <c r="GQL245" s="27"/>
      <c r="GQM245" s="27"/>
      <c r="GQN245" s="27"/>
      <c r="GQO245" s="27"/>
      <c r="GQP245" s="27"/>
      <c r="GQQ245" s="27"/>
      <c r="GQR245" s="27"/>
      <c r="GQS245" s="27"/>
      <c r="GQT245" s="27"/>
      <c r="GQU245" s="27"/>
      <c r="GQV245" s="27"/>
      <c r="GQW245" s="27"/>
      <c r="GQX245" s="27"/>
      <c r="GQY245" s="27"/>
      <c r="GQZ245" s="27"/>
      <c r="GRA245" s="27"/>
      <c r="GRB245" s="27"/>
      <c r="GRC245" s="27"/>
      <c r="GRD245" s="27"/>
      <c r="GRE245" s="27"/>
      <c r="GRF245" s="27"/>
      <c r="GRG245" s="27"/>
      <c r="GRH245" s="27"/>
      <c r="GRI245" s="27"/>
      <c r="GRJ245" s="27"/>
      <c r="GRK245" s="27"/>
      <c r="GRL245" s="27"/>
      <c r="GRM245" s="27"/>
      <c r="GRN245" s="27"/>
      <c r="GRO245" s="27"/>
      <c r="GRP245" s="27"/>
      <c r="GRQ245" s="27"/>
      <c r="GRR245" s="27"/>
      <c r="GRS245" s="27"/>
      <c r="GRT245" s="27"/>
      <c r="GRU245" s="27"/>
      <c r="GRV245" s="27"/>
      <c r="GRW245" s="27"/>
      <c r="GRX245" s="27"/>
      <c r="GRY245" s="27"/>
      <c r="GRZ245" s="27"/>
      <c r="GSA245" s="27"/>
      <c r="GSB245" s="27"/>
      <c r="GSC245" s="27"/>
      <c r="GSD245" s="27"/>
      <c r="GSE245" s="27"/>
      <c r="GSF245" s="27"/>
      <c r="GSG245" s="27"/>
      <c r="GSH245" s="27"/>
      <c r="GSI245" s="27"/>
      <c r="GSJ245" s="27"/>
      <c r="GSK245" s="27"/>
      <c r="GSL245" s="27"/>
      <c r="GSM245" s="27"/>
      <c r="GSN245" s="27"/>
      <c r="GSO245" s="27"/>
      <c r="GSP245" s="27"/>
      <c r="GSQ245" s="27"/>
      <c r="GSR245" s="27"/>
      <c r="GSS245" s="27"/>
      <c r="GST245" s="27"/>
      <c r="GSU245" s="27"/>
      <c r="GSV245" s="27"/>
      <c r="GSW245" s="27"/>
      <c r="GSX245" s="27"/>
      <c r="GSY245" s="27"/>
      <c r="GSZ245" s="27"/>
      <c r="GTA245" s="27"/>
      <c r="GTB245" s="27"/>
      <c r="GTC245" s="27"/>
      <c r="GTD245" s="27"/>
      <c r="GTE245" s="27"/>
      <c r="GTF245" s="27"/>
      <c r="GTG245" s="27"/>
      <c r="GTH245" s="27"/>
      <c r="GTI245" s="27"/>
      <c r="GTJ245" s="27"/>
      <c r="GTK245" s="27"/>
      <c r="GTL245" s="27"/>
      <c r="GTM245" s="27"/>
      <c r="GTN245" s="27"/>
      <c r="GTO245" s="27"/>
      <c r="GTP245" s="27"/>
      <c r="GTQ245" s="27"/>
      <c r="GTR245" s="27"/>
      <c r="GTS245" s="27"/>
      <c r="GTT245" s="27"/>
      <c r="GTU245" s="27"/>
      <c r="GTV245" s="27"/>
      <c r="GTW245" s="27"/>
      <c r="GTX245" s="27"/>
      <c r="GTY245" s="27"/>
      <c r="GTZ245" s="27"/>
      <c r="GUA245" s="27"/>
      <c r="GUB245" s="27"/>
      <c r="GUC245" s="27"/>
      <c r="GUD245" s="27"/>
      <c r="GUE245" s="27"/>
      <c r="GUF245" s="27"/>
      <c r="GUG245" s="27"/>
      <c r="GUH245" s="27"/>
      <c r="GUI245" s="27"/>
      <c r="GUJ245" s="27"/>
      <c r="GUK245" s="27"/>
      <c r="GUL245" s="27"/>
      <c r="GUM245" s="27"/>
      <c r="GUN245" s="27"/>
      <c r="GUO245" s="27"/>
      <c r="GUP245" s="27"/>
      <c r="GUQ245" s="27"/>
      <c r="GUR245" s="27"/>
      <c r="GUS245" s="27"/>
      <c r="GUT245" s="27"/>
      <c r="GUU245" s="27"/>
      <c r="GUV245" s="27"/>
      <c r="GUW245" s="27"/>
      <c r="GUX245" s="27"/>
      <c r="GUY245" s="27"/>
      <c r="GUZ245" s="27"/>
      <c r="GVA245" s="27"/>
      <c r="GVB245" s="27"/>
      <c r="GVC245" s="27"/>
      <c r="GVD245" s="27"/>
      <c r="GVE245" s="27"/>
      <c r="GVF245" s="27"/>
      <c r="GVG245" s="27"/>
      <c r="GVH245" s="27"/>
      <c r="GVI245" s="27"/>
      <c r="GVJ245" s="27"/>
      <c r="GVK245" s="27"/>
      <c r="GVL245" s="27"/>
      <c r="GVM245" s="27"/>
      <c r="GVN245" s="27"/>
      <c r="GVO245" s="27"/>
      <c r="GVP245" s="27"/>
      <c r="GVQ245" s="27"/>
      <c r="GVR245" s="27"/>
      <c r="GVS245" s="27"/>
      <c r="GVT245" s="27"/>
      <c r="GVU245" s="27"/>
      <c r="GVV245" s="27"/>
      <c r="GVW245" s="27"/>
      <c r="GVX245" s="27"/>
      <c r="GVY245" s="27"/>
      <c r="GVZ245" s="27"/>
      <c r="GWA245" s="27"/>
      <c r="GWB245" s="27"/>
      <c r="GWC245" s="27"/>
      <c r="GWD245" s="27"/>
      <c r="GWE245" s="27"/>
      <c r="GWF245" s="27"/>
      <c r="GWG245" s="27"/>
      <c r="GWH245" s="27"/>
      <c r="GWI245" s="27"/>
      <c r="GWJ245" s="27"/>
      <c r="GWK245" s="27"/>
      <c r="GWL245" s="27"/>
      <c r="GWM245" s="27"/>
      <c r="GWN245" s="27"/>
      <c r="GWO245" s="27"/>
      <c r="GWP245" s="27"/>
      <c r="GWQ245" s="27"/>
      <c r="GWR245" s="27"/>
      <c r="GWS245" s="27"/>
      <c r="GWT245" s="27"/>
      <c r="GWU245" s="27"/>
      <c r="GWV245" s="27"/>
      <c r="GWW245" s="27"/>
      <c r="GWX245" s="27"/>
      <c r="GWY245" s="27"/>
      <c r="GWZ245" s="27"/>
      <c r="GXA245" s="27"/>
      <c r="GXB245" s="27"/>
      <c r="GXC245" s="27"/>
      <c r="GXD245" s="27"/>
      <c r="GXE245" s="27"/>
      <c r="GXF245" s="27"/>
      <c r="GXG245" s="27"/>
      <c r="GXH245" s="27"/>
      <c r="GXI245" s="27"/>
      <c r="GXJ245" s="27"/>
      <c r="GXK245" s="27"/>
      <c r="GXL245" s="27"/>
      <c r="GXM245" s="27"/>
      <c r="GXN245" s="27"/>
      <c r="GXO245" s="27"/>
      <c r="GXP245" s="27"/>
      <c r="GXQ245" s="27"/>
      <c r="GXR245" s="27"/>
      <c r="GXS245" s="27"/>
      <c r="GXT245" s="27"/>
      <c r="GXU245" s="27"/>
      <c r="GXV245" s="27"/>
      <c r="GXW245" s="27"/>
      <c r="GXX245" s="27"/>
      <c r="GXY245" s="27"/>
      <c r="GXZ245" s="27"/>
      <c r="GYA245" s="27"/>
      <c r="GYB245" s="27"/>
      <c r="GYC245" s="27"/>
      <c r="GYD245" s="27"/>
      <c r="GYE245" s="27"/>
      <c r="GYF245" s="27"/>
      <c r="GYG245" s="27"/>
      <c r="GYH245" s="27"/>
      <c r="GYI245" s="27"/>
      <c r="GYJ245" s="27"/>
      <c r="GYK245" s="27"/>
      <c r="GYL245" s="27"/>
      <c r="GYM245" s="27"/>
      <c r="GYN245" s="27"/>
      <c r="GYO245" s="27"/>
      <c r="GYP245" s="27"/>
      <c r="GYQ245" s="27"/>
      <c r="GYR245" s="27"/>
      <c r="GYS245" s="27"/>
      <c r="GYT245" s="27"/>
      <c r="GYU245" s="27"/>
      <c r="GYV245" s="27"/>
      <c r="GYW245" s="27"/>
      <c r="GYX245" s="27"/>
      <c r="GYY245" s="27"/>
      <c r="GYZ245" s="27"/>
      <c r="GZA245" s="27"/>
      <c r="GZB245" s="27"/>
      <c r="GZC245" s="27"/>
      <c r="GZD245" s="27"/>
      <c r="GZE245" s="27"/>
      <c r="GZF245" s="27"/>
      <c r="GZG245" s="27"/>
      <c r="GZH245" s="27"/>
      <c r="GZI245" s="27"/>
      <c r="GZJ245" s="27"/>
      <c r="GZK245" s="27"/>
      <c r="GZL245" s="27"/>
      <c r="GZM245" s="27"/>
      <c r="GZN245" s="27"/>
      <c r="GZO245" s="27"/>
      <c r="GZP245" s="27"/>
      <c r="GZQ245" s="27"/>
      <c r="GZR245" s="27"/>
      <c r="GZS245" s="27"/>
      <c r="GZT245" s="27"/>
      <c r="GZU245" s="27"/>
      <c r="GZV245" s="27"/>
      <c r="GZW245" s="27"/>
      <c r="GZX245" s="27"/>
      <c r="GZY245" s="27"/>
      <c r="GZZ245" s="27"/>
      <c r="HAA245" s="27"/>
      <c r="HAB245" s="27"/>
      <c r="HAC245" s="27"/>
      <c r="HAD245" s="27"/>
      <c r="HAE245" s="27"/>
      <c r="HAF245" s="27"/>
      <c r="HAG245" s="27"/>
      <c r="HAH245" s="27"/>
      <c r="HAI245" s="27"/>
      <c r="HAJ245" s="27"/>
      <c r="HAK245" s="27"/>
      <c r="HAL245" s="27"/>
      <c r="HAM245" s="27"/>
      <c r="HAN245" s="27"/>
      <c r="HAO245" s="27"/>
      <c r="HAP245" s="27"/>
      <c r="HAQ245" s="27"/>
      <c r="HAR245" s="27"/>
      <c r="HAS245" s="27"/>
      <c r="HAT245" s="27"/>
      <c r="HAU245" s="27"/>
      <c r="HAV245" s="27"/>
      <c r="HAW245" s="27"/>
      <c r="HAX245" s="27"/>
      <c r="HAY245" s="27"/>
      <c r="HAZ245" s="27"/>
      <c r="HBA245" s="27"/>
      <c r="HBB245" s="27"/>
      <c r="HBC245" s="27"/>
      <c r="HBD245" s="27"/>
      <c r="HBE245" s="27"/>
      <c r="HBF245" s="27"/>
      <c r="HBG245" s="27"/>
      <c r="HBH245" s="27"/>
      <c r="HBI245" s="27"/>
      <c r="HBJ245" s="27"/>
      <c r="HBK245" s="27"/>
      <c r="HBL245" s="27"/>
      <c r="HBM245" s="27"/>
      <c r="HBN245" s="27"/>
      <c r="HBO245" s="27"/>
      <c r="HBP245" s="27"/>
      <c r="HBQ245" s="27"/>
      <c r="HBR245" s="27"/>
      <c r="HBS245" s="27"/>
      <c r="HBT245" s="27"/>
      <c r="HBU245" s="27"/>
      <c r="HBV245" s="27"/>
      <c r="HBW245" s="27"/>
      <c r="HBX245" s="27"/>
      <c r="HBY245" s="27"/>
      <c r="HBZ245" s="27"/>
      <c r="HCA245" s="27"/>
      <c r="HCB245" s="27"/>
      <c r="HCC245" s="27"/>
      <c r="HCD245" s="27"/>
      <c r="HCE245" s="27"/>
      <c r="HCF245" s="27"/>
      <c r="HCG245" s="27"/>
      <c r="HCH245" s="27"/>
      <c r="HCI245" s="27"/>
      <c r="HCJ245" s="27"/>
      <c r="HCK245" s="27"/>
      <c r="HCL245" s="27"/>
      <c r="HCM245" s="27"/>
      <c r="HCN245" s="27"/>
      <c r="HCO245" s="27"/>
      <c r="HCP245" s="27"/>
      <c r="HCQ245" s="27"/>
      <c r="HCR245" s="27"/>
      <c r="HCS245" s="27"/>
      <c r="HCT245" s="27"/>
      <c r="HCU245" s="27"/>
      <c r="HCV245" s="27"/>
      <c r="HCW245" s="27"/>
      <c r="HCX245" s="27"/>
      <c r="HCY245" s="27"/>
      <c r="HCZ245" s="27"/>
      <c r="HDA245" s="27"/>
      <c r="HDB245" s="27"/>
      <c r="HDC245" s="27"/>
      <c r="HDD245" s="27"/>
      <c r="HDE245" s="27"/>
      <c r="HDF245" s="27"/>
      <c r="HDG245" s="27"/>
      <c r="HDH245" s="27"/>
      <c r="HDI245" s="27"/>
      <c r="HDJ245" s="27"/>
      <c r="HDK245" s="27"/>
      <c r="HDL245" s="27"/>
      <c r="HDM245" s="27"/>
      <c r="HDN245" s="27"/>
      <c r="HDO245" s="27"/>
      <c r="HDP245" s="27"/>
      <c r="HDQ245" s="27"/>
      <c r="HDR245" s="27"/>
      <c r="HDS245" s="27"/>
      <c r="HDT245" s="27"/>
      <c r="HDU245" s="27"/>
      <c r="HDV245" s="27"/>
      <c r="HDW245" s="27"/>
      <c r="HDX245" s="27"/>
      <c r="HDY245" s="27"/>
      <c r="HDZ245" s="27"/>
      <c r="HEA245" s="27"/>
      <c r="HEB245" s="27"/>
      <c r="HEC245" s="27"/>
      <c r="HED245" s="27"/>
      <c r="HEE245" s="27"/>
      <c r="HEF245" s="27"/>
      <c r="HEG245" s="27"/>
      <c r="HEH245" s="27"/>
      <c r="HEI245" s="27"/>
      <c r="HEJ245" s="27"/>
      <c r="HEK245" s="27"/>
      <c r="HEL245" s="27"/>
      <c r="HEM245" s="27"/>
      <c r="HEN245" s="27"/>
      <c r="HEO245" s="27"/>
      <c r="HEP245" s="27"/>
      <c r="HEQ245" s="27"/>
      <c r="HER245" s="27"/>
      <c r="HES245" s="27"/>
      <c r="HET245" s="27"/>
      <c r="HEU245" s="27"/>
      <c r="HEV245" s="27"/>
      <c r="HEW245" s="27"/>
      <c r="HEX245" s="27"/>
      <c r="HEY245" s="27"/>
      <c r="HEZ245" s="27"/>
      <c r="HFA245" s="27"/>
      <c r="HFB245" s="27"/>
      <c r="HFC245" s="27"/>
      <c r="HFD245" s="27"/>
      <c r="HFE245" s="27"/>
      <c r="HFF245" s="27"/>
      <c r="HFG245" s="27"/>
      <c r="HFH245" s="27"/>
      <c r="HFI245" s="27"/>
      <c r="HFJ245" s="27"/>
      <c r="HFK245" s="27"/>
      <c r="HFL245" s="27"/>
      <c r="HFM245" s="27"/>
      <c r="HFN245" s="27"/>
      <c r="HFO245" s="27"/>
      <c r="HFP245" s="27"/>
      <c r="HFQ245" s="27"/>
      <c r="HFR245" s="27"/>
      <c r="HFS245" s="27"/>
      <c r="HFT245" s="27"/>
      <c r="HFU245" s="27"/>
      <c r="HFV245" s="27"/>
      <c r="HFW245" s="27"/>
      <c r="HFX245" s="27"/>
      <c r="HFY245" s="27"/>
      <c r="HFZ245" s="27"/>
      <c r="HGA245" s="27"/>
      <c r="HGB245" s="27"/>
      <c r="HGC245" s="27"/>
      <c r="HGD245" s="27"/>
      <c r="HGE245" s="27"/>
      <c r="HGF245" s="27"/>
      <c r="HGG245" s="27"/>
      <c r="HGH245" s="27"/>
      <c r="HGI245" s="27"/>
      <c r="HGJ245" s="27"/>
      <c r="HGK245" s="27"/>
      <c r="HGL245" s="27"/>
      <c r="HGM245" s="27"/>
      <c r="HGN245" s="27"/>
      <c r="HGO245" s="27"/>
      <c r="HGP245" s="27"/>
      <c r="HGQ245" s="27"/>
      <c r="HGR245" s="27"/>
      <c r="HGS245" s="27"/>
      <c r="HGT245" s="27"/>
      <c r="HGU245" s="27"/>
      <c r="HGV245" s="27"/>
      <c r="HGW245" s="27"/>
      <c r="HGX245" s="27"/>
      <c r="HGY245" s="27"/>
      <c r="HGZ245" s="27"/>
      <c r="HHA245" s="27"/>
      <c r="HHB245" s="27"/>
      <c r="HHC245" s="27"/>
      <c r="HHD245" s="27"/>
      <c r="HHE245" s="27"/>
      <c r="HHF245" s="27"/>
      <c r="HHG245" s="27"/>
      <c r="HHH245" s="27"/>
      <c r="HHI245" s="27"/>
      <c r="HHJ245" s="27"/>
      <c r="HHK245" s="27"/>
      <c r="HHL245" s="27"/>
      <c r="HHM245" s="27"/>
      <c r="HHN245" s="27"/>
      <c r="HHO245" s="27"/>
      <c r="HHP245" s="27"/>
      <c r="HHQ245" s="27"/>
      <c r="HHR245" s="27"/>
      <c r="HHS245" s="27"/>
      <c r="HHT245" s="27"/>
      <c r="HHU245" s="27"/>
      <c r="HHV245" s="27"/>
      <c r="HHW245" s="27"/>
      <c r="HHX245" s="27"/>
      <c r="HHY245" s="27"/>
      <c r="HHZ245" s="27"/>
      <c r="HIA245" s="27"/>
      <c r="HIB245" s="27"/>
      <c r="HIC245" s="27"/>
      <c r="HID245" s="27"/>
      <c r="HIE245" s="27"/>
      <c r="HIF245" s="27"/>
      <c r="HIG245" s="27"/>
      <c r="HIH245" s="27"/>
      <c r="HII245" s="27"/>
      <c r="HIJ245" s="27"/>
      <c r="HIK245" s="27"/>
      <c r="HIL245" s="27"/>
      <c r="HIM245" s="27"/>
      <c r="HIN245" s="27"/>
      <c r="HIO245" s="27"/>
      <c r="HIP245" s="27"/>
      <c r="HIQ245" s="27"/>
      <c r="HIR245" s="27"/>
      <c r="HIS245" s="27"/>
      <c r="HIT245" s="27"/>
      <c r="HIU245" s="27"/>
      <c r="HIV245" s="27"/>
      <c r="HIW245" s="27"/>
      <c r="HIX245" s="27"/>
      <c r="HIY245" s="27"/>
      <c r="HIZ245" s="27"/>
      <c r="HJA245" s="27"/>
      <c r="HJB245" s="27"/>
      <c r="HJC245" s="27"/>
      <c r="HJD245" s="27"/>
      <c r="HJE245" s="27"/>
      <c r="HJF245" s="27"/>
      <c r="HJG245" s="27"/>
      <c r="HJH245" s="27"/>
      <c r="HJI245" s="27"/>
      <c r="HJJ245" s="27"/>
      <c r="HJK245" s="27"/>
      <c r="HJL245" s="27"/>
      <c r="HJM245" s="27"/>
      <c r="HJN245" s="27"/>
      <c r="HJO245" s="27"/>
      <c r="HJP245" s="27"/>
      <c r="HJQ245" s="27"/>
      <c r="HJR245" s="27"/>
      <c r="HJS245" s="27"/>
      <c r="HJT245" s="27"/>
      <c r="HJU245" s="27"/>
      <c r="HJV245" s="27"/>
      <c r="HJW245" s="27"/>
      <c r="HJX245" s="27"/>
      <c r="HJY245" s="27"/>
      <c r="HJZ245" s="27"/>
      <c r="HKA245" s="27"/>
      <c r="HKB245" s="27"/>
      <c r="HKC245" s="27"/>
      <c r="HKD245" s="27"/>
      <c r="HKE245" s="27"/>
      <c r="HKF245" s="27"/>
      <c r="HKG245" s="27"/>
      <c r="HKH245" s="27"/>
      <c r="HKI245" s="27"/>
      <c r="HKJ245" s="27"/>
      <c r="HKK245" s="27"/>
      <c r="HKL245" s="27"/>
      <c r="HKM245" s="27"/>
      <c r="HKN245" s="27"/>
      <c r="HKO245" s="27"/>
      <c r="HKP245" s="27"/>
      <c r="HKQ245" s="27"/>
      <c r="HKR245" s="27"/>
      <c r="HKS245" s="27"/>
      <c r="HKT245" s="27"/>
      <c r="HKU245" s="27"/>
      <c r="HKV245" s="27"/>
      <c r="HKW245" s="27"/>
      <c r="HKX245" s="27"/>
      <c r="HKY245" s="27"/>
      <c r="HKZ245" s="27"/>
      <c r="HLA245" s="27"/>
      <c r="HLB245" s="27"/>
      <c r="HLC245" s="27"/>
      <c r="HLD245" s="27"/>
      <c r="HLE245" s="27"/>
      <c r="HLF245" s="27"/>
      <c r="HLG245" s="27"/>
      <c r="HLH245" s="27"/>
      <c r="HLI245" s="27"/>
      <c r="HLJ245" s="27"/>
      <c r="HLK245" s="27"/>
      <c r="HLL245" s="27"/>
      <c r="HLM245" s="27"/>
      <c r="HLN245" s="27"/>
      <c r="HLO245" s="27"/>
      <c r="HLP245" s="27"/>
      <c r="HLQ245" s="27"/>
      <c r="HLR245" s="27"/>
      <c r="HLS245" s="27"/>
      <c r="HLT245" s="27"/>
      <c r="HLU245" s="27"/>
      <c r="HLV245" s="27"/>
      <c r="HLW245" s="27"/>
      <c r="HLX245" s="27"/>
      <c r="HLY245" s="27"/>
      <c r="HLZ245" s="27"/>
      <c r="HMA245" s="27"/>
      <c r="HMB245" s="27"/>
      <c r="HMC245" s="27"/>
      <c r="HMD245" s="27"/>
      <c r="HME245" s="27"/>
      <c r="HMF245" s="27"/>
      <c r="HMG245" s="27"/>
      <c r="HMH245" s="27"/>
      <c r="HMI245" s="27"/>
      <c r="HMJ245" s="27"/>
      <c r="HMK245" s="27"/>
      <c r="HML245" s="27"/>
      <c r="HMM245" s="27"/>
      <c r="HMN245" s="27"/>
      <c r="HMO245" s="27"/>
      <c r="HMP245" s="27"/>
      <c r="HMQ245" s="27"/>
      <c r="HMR245" s="27"/>
      <c r="HMS245" s="27"/>
      <c r="HMT245" s="27"/>
      <c r="HMU245" s="27"/>
      <c r="HMV245" s="27"/>
      <c r="HMW245" s="27"/>
      <c r="HMX245" s="27"/>
      <c r="HMY245" s="27"/>
      <c r="HMZ245" s="27"/>
      <c r="HNA245" s="27"/>
      <c r="HNB245" s="27"/>
      <c r="HNC245" s="27"/>
      <c r="HND245" s="27"/>
      <c r="HNE245" s="27"/>
      <c r="HNF245" s="27"/>
      <c r="HNG245" s="27"/>
      <c r="HNH245" s="27"/>
      <c r="HNI245" s="27"/>
      <c r="HNJ245" s="27"/>
      <c r="HNK245" s="27"/>
      <c r="HNL245" s="27"/>
      <c r="HNM245" s="27"/>
      <c r="HNN245" s="27"/>
      <c r="HNO245" s="27"/>
      <c r="HNP245" s="27"/>
      <c r="HNQ245" s="27"/>
      <c r="HNR245" s="27"/>
      <c r="HNS245" s="27"/>
      <c r="HNT245" s="27"/>
      <c r="HNU245" s="27"/>
      <c r="HNV245" s="27"/>
      <c r="HNW245" s="27"/>
      <c r="HNX245" s="27"/>
      <c r="HNY245" s="27"/>
      <c r="HNZ245" s="27"/>
      <c r="HOA245" s="27"/>
      <c r="HOB245" s="27"/>
      <c r="HOC245" s="27"/>
      <c r="HOD245" s="27"/>
      <c r="HOE245" s="27"/>
      <c r="HOF245" s="27"/>
      <c r="HOG245" s="27"/>
      <c r="HOH245" s="27"/>
      <c r="HOI245" s="27"/>
      <c r="HOJ245" s="27"/>
      <c r="HOK245" s="27"/>
      <c r="HOL245" s="27"/>
      <c r="HOM245" s="27"/>
      <c r="HON245" s="27"/>
      <c r="HOO245" s="27"/>
      <c r="HOP245" s="27"/>
      <c r="HOQ245" s="27"/>
      <c r="HOR245" s="27"/>
      <c r="HOS245" s="27"/>
      <c r="HOT245" s="27"/>
      <c r="HOU245" s="27"/>
      <c r="HOV245" s="27"/>
      <c r="HOW245" s="27"/>
      <c r="HOX245" s="27"/>
      <c r="HOY245" s="27"/>
      <c r="HOZ245" s="27"/>
      <c r="HPA245" s="27"/>
      <c r="HPB245" s="27"/>
      <c r="HPC245" s="27"/>
      <c r="HPD245" s="27"/>
      <c r="HPE245" s="27"/>
      <c r="HPF245" s="27"/>
      <c r="HPG245" s="27"/>
      <c r="HPH245" s="27"/>
      <c r="HPI245" s="27"/>
      <c r="HPJ245" s="27"/>
      <c r="HPK245" s="27"/>
      <c r="HPL245" s="27"/>
      <c r="HPM245" s="27"/>
      <c r="HPN245" s="27"/>
      <c r="HPO245" s="27"/>
      <c r="HPP245" s="27"/>
      <c r="HPQ245" s="27"/>
      <c r="HPR245" s="27"/>
      <c r="HPS245" s="27"/>
      <c r="HPT245" s="27"/>
      <c r="HPU245" s="27"/>
      <c r="HPV245" s="27"/>
      <c r="HPW245" s="27"/>
      <c r="HPX245" s="27"/>
      <c r="HPY245" s="27"/>
      <c r="HPZ245" s="27"/>
      <c r="HQA245" s="27"/>
      <c r="HQB245" s="27"/>
      <c r="HQC245" s="27"/>
      <c r="HQD245" s="27"/>
      <c r="HQE245" s="27"/>
      <c r="HQF245" s="27"/>
      <c r="HQG245" s="27"/>
      <c r="HQH245" s="27"/>
      <c r="HQI245" s="27"/>
      <c r="HQJ245" s="27"/>
      <c r="HQK245" s="27"/>
      <c r="HQL245" s="27"/>
      <c r="HQM245" s="27"/>
      <c r="HQN245" s="27"/>
      <c r="HQO245" s="27"/>
      <c r="HQP245" s="27"/>
      <c r="HQQ245" s="27"/>
      <c r="HQR245" s="27"/>
      <c r="HQS245" s="27"/>
      <c r="HQT245" s="27"/>
      <c r="HQU245" s="27"/>
      <c r="HQV245" s="27"/>
      <c r="HQW245" s="27"/>
      <c r="HQX245" s="27"/>
      <c r="HQY245" s="27"/>
      <c r="HQZ245" s="27"/>
      <c r="HRA245" s="27"/>
      <c r="HRB245" s="27"/>
      <c r="HRC245" s="27"/>
      <c r="HRD245" s="27"/>
      <c r="HRE245" s="27"/>
      <c r="HRF245" s="27"/>
      <c r="HRG245" s="27"/>
      <c r="HRH245" s="27"/>
      <c r="HRI245" s="27"/>
      <c r="HRJ245" s="27"/>
      <c r="HRK245" s="27"/>
      <c r="HRL245" s="27"/>
      <c r="HRM245" s="27"/>
      <c r="HRN245" s="27"/>
      <c r="HRO245" s="27"/>
      <c r="HRP245" s="27"/>
      <c r="HRQ245" s="27"/>
      <c r="HRR245" s="27"/>
      <c r="HRS245" s="27"/>
      <c r="HRT245" s="27"/>
      <c r="HRU245" s="27"/>
      <c r="HRV245" s="27"/>
      <c r="HRW245" s="27"/>
      <c r="HRX245" s="27"/>
      <c r="HRY245" s="27"/>
      <c r="HRZ245" s="27"/>
      <c r="HSA245" s="27"/>
      <c r="HSB245" s="27"/>
      <c r="HSC245" s="27"/>
      <c r="HSD245" s="27"/>
      <c r="HSE245" s="27"/>
      <c r="HSF245" s="27"/>
      <c r="HSG245" s="27"/>
      <c r="HSH245" s="27"/>
      <c r="HSI245" s="27"/>
      <c r="HSJ245" s="27"/>
      <c r="HSK245" s="27"/>
      <c r="HSL245" s="27"/>
      <c r="HSM245" s="27"/>
      <c r="HSN245" s="27"/>
      <c r="HSO245" s="27"/>
      <c r="HSP245" s="27"/>
      <c r="HSQ245" s="27"/>
      <c r="HSR245" s="27"/>
      <c r="HSS245" s="27"/>
      <c r="HST245" s="27"/>
      <c r="HSU245" s="27"/>
      <c r="HSV245" s="27"/>
      <c r="HSW245" s="27"/>
      <c r="HSX245" s="27"/>
      <c r="HSY245" s="27"/>
      <c r="HSZ245" s="27"/>
      <c r="HTA245" s="27"/>
      <c r="HTB245" s="27"/>
      <c r="HTC245" s="27"/>
      <c r="HTD245" s="27"/>
      <c r="HTE245" s="27"/>
      <c r="HTF245" s="27"/>
      <c r="HTG245" s="27"/>
      <c r="HTH245" s="27"/>
      <c r="HTI245" s="27"/>
      <c r="HTJ245" s="27"/>
      <c r="HTK245" s="27"/>
      <c r="HTL245" s="27"/>
      <c r="HTM245" s="27"/>
      <c r="HTN245" s="27"/>
      <c r="HTO245" s="27"/>
      <c r="HTP245" s="27"/>
      <c r="HTQ245" s="27"/>
      <c r="HTR245" s="27"/>
      <c r="HTS245" s="27"/>
      <c r="HTT245" s="27"/>
      <c r="HTU245" s="27"/>
      <c r="HTV245" s="27"/>
      <c r="HTW245" s="27"/>
      <c r="HTX245" s="27"/>
      <c r="HTY245" s="27"/>
      <c r="HTZ245" s="27"/>
      <c r="HUA245" s="27"/>
      <c r="HUB245" s="27"/>
      <c r="HUC245" s="27"/>
      <c r="HUD245" s="27"/>
      <c r="HUE245" s="27"/>
      <c r="HUF245" s="27"/>
      <c r="HUG245" s="27"/>
      <c r="HUH245" s="27"/>
      <c r="HUI245" s="27"/>
      <c r="HUJ245" s="27"/>
      <c r="HUK245" s="27"/>
      <c r="HUL245" s="27"/>
      <c r="HUM245" s="27"/>
      <c r="HUN245" s="27"/>
      <c r="HUO245" s="27"/>
      <c r="HUP245" s="27"/>
      <c r="HUQ245" s="27"/>
      <c r="HUR245" s="27"/>
      <c r="HUS245" s="27"/>
      <c r="HUT245" s="27"/>
      <c r="HUU245" s="27"/>
      <c r="HUV245" s="27"/>
      <c r="HUW245" s="27"/>
      <c r="HUX245" s="27"/>
      <c r="HUY245" s="27"/>
      <c r="HUZ245" s="27"/>
      <c r="HVA245" s="27"/>
      <c r="HVB245" s="27"/>
      <c r="HVC245" s="27"/>
      <c r="HVD245" s="27"/>
      <c r="HVE245" s="27"/>
      <c r="HVF245" s="27"/>
      <c r="HVG245" s="27"/>
      <c r="HVH245" s="27"/>
      <c r="HVI245" s="27"/>
      <c r="HVJ245" s="27"/>
      <c r="HVK245" s="27"/>
      <c r="HVL245" s="27"/>
      <c r="HVM245" s="27"/>
      <c r="HVN245" s="27"/>
      <c r="HVO245" s="27"/>
      <c r="HVP245" s="27"/>
      <c r="HVQ245" s="27"/>
      <c r="HVR245" s="27"/>
      <c r="HVS245" s="27"/>
      <c r="HVT245" s="27"/>
      <c r="HVU245" s="27"/>
      <c r="HVV245" s="27"/>
      <c r="HVW245" s="27"/>
      <c r="HVX245" s="27"/>
      <c r="HVY245" s="27"/>
      <c r="HVZ245" s="27"/>
      <c r="HWA245" s="27"/>
      <c r="HWB245" s="27"/>
      <c r="HWC245" s="27"/>
      <c r="HWD245" s="27"/>
      <c r="HWE245" s="27"/>
      <c r="HWF245" s="27"/>
      <c r="HWG245" s="27"/>
      <c r="HWH245" s="27"/>
      <c r="HWI245" s="27"/>
      <c r="HWJ245" s="27"/>
      <c r="HWK245" s="27"/>
      <c r="HWL245" s="27"/>
      <c r="HWM245" s="27"/>
      <c r="HWN245" s="27"/>
      <c r="HWO245" s="27"/>
      <c r="HWP245" s="27"/>
      <c r="HWQ245" s="27"/>
      <c r="HWR245" s="27"/>
      <c r="HWS245" s="27"/>
      <c r="HWT245" s="27"/>
      <c r="HWU245" s="27"/>
      <c r="HWV245" s="27"/>
      <c r="HWW245" s="27"/>
      <c r="HWX245" s="27"/>
      <c r="HWY245" s="27"/>
      <c r="HWZ245" s="27"/>
      <c r="HXA245" s="27"/>
      <c r="HXB245" s="27"/>
      <c r="HXC245" s="27"/>
      <c r="HXD245" s="27"/>
      <c r="HXE245" s="27"/>
      <c r="HXF245" s="27"/>
      <c r="HXG245" s="27"/>
      <c r="HXH245" s="27"/>
      <c r="HXI245" s="27"/>
      <c r="HXJ245" s="27"/>
      <c r="HXK245" s="27"/>
      <c r="HXL245" s="27"/>
      <c r="HXM245" s="27"/>
      <c r="HXN245" s="27"/>
      <c r="HXO245" s="27"/>
      <c r="HXP245" s="27"/>
      <c r="HXQ245" s="27"/>
      <c r="HXR245" s="27"/>
      <c r="HXS245" s="27"/>
      <c r="HXT245" s="27"/>
      <c r="HXU245" s="27"/>
      <c r="HXV245" s="27"/>
      <c r="HXW245" s="27"/>
      <c r="HXX245" s="27"/>
      <c r="HXY245" s="27"/>
      <c r="HXZ245" s="27"/>
      <c r="HYA245" s="27"/>
      <c r="HYB245" s="27"/>
      <c r="HYC245" s="27"/>
      <c r="HYD245" s="27"/>
      <c r="HYE245" s="27"/>
      <c r="HYF245" s="27"/>
      <c r="HYG245" s="27"/>
      <c r="HYH245" s="27"/>
      <c r="HYI245" s="27"/>
      <c r="HYJ245" s="27"/>
      <c r="HYK245" s="27"/>
      <c r="HYL245" s="27"/>
      <c r="HYM245" s="27"/>
      <c r="HYN245" s="27"/>
      <c r="HYO245" s="27"/>
      <c r="HYP245" s="27"/>
      <c r="HYQ245" s="27"/>
      <c r="HYR245" s="27"/>
      <c r="HYS245" s="27"/>
      <c r="HYT245" s="27"/>
      <c r="HYU245" s="27"/>
      <c r="HYV245" s="27"/>
      <c r="HYW245" s="27"/>
      <c r="HYX245" s="27"/>
      <c r="HYY245" s="27"/>
      <c r="HYZ245" s="27"/>
      <c r="HZA245" s="27"/>
      <c r="HZB245" s="27"/>
      <c r="HZC245" s="27"/>
      <c r="HZD245" s="27"/>
      <c r="HZE245" s="27"/>
      <c r="HZF245" s="27"/>
      <c r="HZG245" s="27"/>
      <c r="HZH245" s="27"/>
      <c r="HZI245" s="27"/>
      <c r="HZJ245" s="27"/>
      <c r="HZK245" s="27"/>
      <c r="HZL245" s="27"/>
      <c r="HZM245" s="27"/>
      <c r="HZN245" s="27"/>
      <c r="HZO245" s="27"/>
      <c r="HZP245" s="27"/>
      <c r="HZQ245" s="27"/>
      <c r="HZR245" s="27"/>
      <c r="HZS245" s="27"/>
      <c r="HZT245" s="27"/>
      <c r="HZU245" s="27"/>
      <c r="HZV245" s="27"/>
      <c r="HZW245" s="27"/>
      <c r="HZX245" s="27"/>
      <c r="HZY245" s="27"/>
      <c r="HZZ245" s="27"/>
      <c r="IAA245" s="27"/>
      <c r="IAB245" s="27"/>
      <c r="IAC245" s="27"/>
      <c r="IAD245" s="27"/>
      <c r="IAE245" s="27"/>
      <c r="IAF245" s="27"/>
      <c r="IAG245" s="27"/>
      <c r="IAH245" s="27"/>
      <c r="IAI245" s="27"/>
      <c r="IAJ245" s="27"/>
      <c r="IAK245" s="27"/>
      <c r="IAL245" s="27"/>
      <c r="IAM245" s="27"/>
      <c r="IAN245" s="27"/>
      <c r="IAO245" s="27"/>
      <c r="IAP245" s="27"/>
      <c r="IAQ245" s="27"/>
      <c r="IAR245" s="27"/>
      <c r="IAS245" s="27"/>
      <c r="IAT245" s="27"/>
      <c r="IAU245" s="27"/>
      <c r="IAV245" s="27"/>
      <c r="IAW245" s="27"/>
      <c r="IAX245" s="27"/>
      <c r="IAY245" s="27"/>
      <c r="IAZ245" s="27"/>
      <c r="IBA245" s="27"/>
      <c r="IBB245" s="27"/>
      <c r="IBC245" s="27"/>
      <c r="IBD245" s="27"/>
      <c r="IBE245" s="27"/>
      <c r="IBF245" s="27"/>
      <c r="IBG245" s="27"/>
      <c r="IBH245" s="27"/>
      <c r="IBI245" s="27"/>
      <c r="IBJ245" s="27"/>
      <c r="IBK245" s="27"/>
      <c r="IBL245" s="27"/>
      <c r="IBM245" s="27"/>
      <c r="IBN245" s="27"/>
      <c r="IBO245" s="27"/>
      <c r="IBP245" s="27"/>
      <c r="IBQ245" s="27"/>
      <c r="IBR245" s="27"/>
      <c r="IBS245" s="27"/>
      <c r="IBT245" s="27"/>
      <c r="IBU245" s="27"/>
      <c r="IBV245" s="27"/>
      <c r="IBW245" s="27"/>
      <c r="IBX245" s="27"/>
      <c r="IBY245" s="27"/>
      <c r="IBZ245" s="27"/>
      <c r="ICA245" s="27"/>
      <c r="ICB245" s="27"/>
      <c r="ICC245" s="27"/>
      <c r="ICD245" s="27"/>
      <c r="ICE245" s="27"/>
      <c r="ICF245" s="27"/>
      <c r="ICG245" s="27"/>
      <c r="ICH245" s="27"/>
      <c r="ICI245" s="27"/>
      <c r="ICJ245" s="27"/>
      <c r="ICK245" s="27"/>
      <c r="ICL245" s="27"/>
      <c r="ICM245" s="27"/>
      <c r="ICN245" s="27"/>
      <c r="ICO245" s="27"/>
      <c r="ICP245" s="27"/>
      <c r="ICQ245" s="27"/>
      <c r="ICR245" s="27"/>
      <c r="ICS245" s="27"/>
      <c r="ICT245" s="27"/>
      <c r="ICU245" s="27"/>
      <c r="ICV245" s="27"/>
      <c r="ICW245" s="27"/>
      <c r="ICX245" s="27"/>
      <c r="ICY245" s="27"/>
      <c r="ICZ245" s="27"/>
      <c r="IDA245" s="27"/>
      <c r="IDB245" s="27"/>
      <c r="IDC245" s="27"/>
      <c r="IDD245" s="27"/>
      <c r="IDE245" s="27"/>
      <c r="IDF245" s="27"/>
      <c r="IDG245" s="27"/>
      <c r="IDH245" s="27"/>
      <c r="IDI245" s="27"/>
      <c r="IDJ245" s="27"/>
      <c r="IDK245" s="27"/>
      <c r="IDL245" s="27"/>
      <c r="IDM245" s="27"/>
      <c r="IDN245" s="27"/>
      <c r="IDO245" s="27"/>
      <c r="IDP245" s="27"/>
      <c r="IDQ245" s="27"/>
      <c r="IDR245" s="27"/>
      <c r="IDS245" s="27"/>
      <c r="IDT245" s="27"/>
      <c r="IDU245" s="27"/>
      <c r="IDV245" s="27"/>
      <c r="IDW245" s="27"/>
      <c r="IDX245" s="27"/>
      <c r="IDY245" s="27"/>
      <c r="IDZ245" s="27"/>
      <c r="IEA245" s="27"/>
      <c r="IEB245" s="27"/>
      <c r="IEC245" s="27"/>
      <c r="IED245" s="27"/>
      <c r="IEE245" s="27"/>
      <c r="IEF245" s="27"/>
      <c r="IEG245" s="27"/>
      <c r="IEH245" s="27"/>
      <c r="IEI245" s="27"/>
      <c r="IEJ245" s="27"/>
      <c r="IEK245" s="27"/>
      <c r="IEL245" s="27"/>
      <c r="IEM245" s="27"/>
      <c r="IEN245" s="27"/>
      <c r="IEO245" s="27"/>
      <c r="IEP245" s="27"/>
      <c r="IEQ245" s="27"/>
      <c r="IER245" s="27"/>
      <c r="IES245" s="27"/>
      <c r="IET245" s="27"/>
      <c r="IEU245" s="27"/>
      <c r="IEV245" s="27"/>
      <c r="IEW245" s="27"/>
      <c r="IEX245" s="27"/>
      <c r="IEY245" s="27"/>
      <c r="IEZ245" s="27"/>
      <c r="IFA245" s="27"/>
      <c r="IFB245" s="27"/>
      <c r="IFC245" s="27"/>
      <c r="IFD245" s="27"/>
      <c r="IFE245" s="27"/>
      <c r="IFF245" s="27"/>
      <c r="IFG245" s="27"/>
      <c r="IFH245" s="27"/>
      <c r="IFI245" s="27"/>
      <c r="IFJ245" s="27"/>
      <c r="IFK245" s="27"/>
      <c r="IFL245" s="27"/>
      <c r="IFM245" s="27"/>
      <c r="IFN245" s="27"/>
      <c r="IFO245" s="27"/>
      <c r="IFP245" s="27"/>
      <c r="IFQ245" s="27"/>
      <c r="IFR245" s="27"/>
      <c r="IFS245" s="27"/>
      <c r="IFT245" s="27"/>
      <c r="IFU245" s="27"/>
      <c r="IFV245" s="27"/>
      <c r="IFW245" s="27"/>
      <c r="IFX245" s="27"/>
      <c r="IFY245" s="27"/>
      <c r="IFZ245" s="27"/>
      <c r="IGA245" s="27"/>
      <c r="IGB245" s="27"/>
      <c r="IGC245" s="27"/>
      <c r="IGD245" s="27"/>
      <c r="IGE245" s="27"/>
      <c r="IGF245" s="27"/>
      <c r="IGG245" s="27"/>
      <c r="IGH245" s="27"/>
      <c r="IGI245" s="27"/>
      <c r="IGJ245" s="27"/>
      <c r="IGK245" s="27"/>
      <c r="IGL245" s="27"/>
      <c r="IGM245" s="27"/>
      <c r="IGN245" s="27"/>
      <c r="IGO245" s="27"/>
      <c r="IGP245" s="27"/>
      <c r="IGQ245" s="27"/>
      <c r="IGR245" s="27"/>
      <c r="IGS245" s="27"/>
      <c r="IGT245" s="27"/>
      <c r="IGU245" s="27"/>
      <c r="IGV245" s="27"/>
      <c r="IGW245" s="27"/>
      <c r="IGX245" s="27"/>
      <c r="IGY245" s="27"/>
      <c r="IGZ245" s="27"/>
      <c r="IHA245" s="27"/>
      <c r="IHB245" s="27"/>
      <c r="IHC245" s="27"/>
      <c r="IHD245" s="27"/>
      <c r="IHE245" s="27"/>
      <c r="IHF245" s="27"/>
      <c r="IHG245" s="27"/>
      <c r="IHH245" s="27"/>
      <c r="IHI245" s="27"/>
      <c r="IHJ245" s="27"/>
      <c r="IHK245" s="27"/>
      <c r="IHL245" s="27"/>
      <c r="IHM245" s="27"/>
      <c r="IHN245" s="27"/>
      <c r="IHO245" s="27"/>
      <c r="IHP245" s="27"/>
      <c r="IHQ245" s="27"/>
      <c r="IHR245" s="27"/>
      <c r="IHS245" s="27"/>
      <c r="IHT245" s="27"/>
      <c r="IHU245" s="27"/>
      <c r="IHV245" s="27"/>
      <c r="IHW245" s="27"/>
      <c r="IHX245" s="27"/>
      <c r="IHY245" s="27"/>
      <c r="IHZ245" s="27"/>
      <c r="IIA245" s="27"/>
      <c r="IIB245" s="27"/>
      <c r="IIC245" s="27"/>
      <c r="IID245" s="27"/>
      <c r="IIE245" s="27"/>
      <c r="IIF245" s="27"/>
      <c r="IIG245" s="27"/>
      <c r="IIH245" s="27"/>
      <c r="III245" s="27"/>
      <c r="IIJ245" s="27"/>
      <c r="IIK245" s="27"/>
      <c r="IIL245" s="27"/>
      <c r="IIM245" s="27"/>
      <c r="IIN245" s="27"/>
      <c r="IIO245" s="27"/>
      <c r="IIP245" s="27"/>
      <c r="IIQ245" s="27"/>
      <c r="IIR245" s="27"/>
      <c r="IIS245" s="27"/>
      <c r="IIT245" s="27"/>
      <c r="IIU245" s="27"/>
      <c r="IIV245" s="27"/>
      <c r="IIW245" s="27"/>
      <c r="IIX245" s="27"/>
      <c r="IIY245" s="27"/>
      <c r="IIZ245" s="27"/>
      <c r="IJA245" s="27"/>
      <c r="IJB245" s="27"/>
      <c r="IJC245" s="27"/>
      <c r="IJD245" s="27"/>
      <c r="IJE245" s="27"/>
      <c r="IJF245" s="27"/>
      <c r="IJG245" s="27"/>
      <c r="IJH245" s="27"/>
      <c r="IJI245" s="27"/>
      <c r="IJJ245" s="27"/>
      <c r="IJK245" s="27"/>
      <c r="IJL245" s="27"/>
      <c r="IJM245" s="27"/>
      <c r="IJN245" s="27"/>
      <c r="IJO245" s="27"/>
      <c r="IJP245" s="27"/>
      <c r="IJQ245" s="27"/>
      <c r="IJR245" s="27"/>
      <c r="IJS245" s="27"/>
      <c r="IJT245" s="27"/>
      <c r="IJU245" s="27"/>
      <c r="IJV245" s="27"/>
      <c r="IJW245" s="27"/>
      <c r="IJX245" s="27"/>
      <c r="IJY245" s="27"/>
      <c r="IJZ245" s="27"/>
      <c r="IKA245" s="27"/>
      <c r="IKB245" s="27"/>
      <c r="IKC245" s="27"/>
      <c r="IKD245" s="27"/>
      <c r="IKE245" s="27"/>
      <c r="IKF245" s="27"/>
      <c r="IKG245" s="27"/>
      <c r="IKH245" s="27"/>
      <c r="IKI245" s="27"/>
      <c r="IKJ245" s="27"/>
      <c r="IKK245" s="27"/>
      <c r="IKL245" s="27"/>
      <c r="IKM245" s="27"/>
      <c r="IKN245" s="27"/>
      <c r="IKO245" s="27"/>
      <c r="IKP245" s="27"/>
      <c r="IKQ245" s="27"/>
      <c r="IKR245" s="27"/>
      <c r="IKS245" s="27"/>
      <c r="IKT245" s="27"/>
      <c r="IKU245" s="27"/>
      <c r="IKV245" s="27"/>
      <c r="IKW245" s="27"/>
      <c r="IKX245" s="27"/>
      <c r="IKY245" s="27"/>
      <c r="IKZ245" s="27"/>
      <c r="ILA245" s="27"/>
      <c r="ILB245" s="27"/>
      <c r="ILC245" s="27"/>
      <c r="ILD245" s="27"/>
      <c r="ILE245" s="27"/>
      <c r="ILF245" s="27"/>
      <c r="ILG245" s="27"/>
      <c r="ILH245" s="27"/>
      <c r="ILI245" s="27"/>
      <c r="ILJ245" s="27"/>
      <c r="ILK245" s="27"/>
      <c r="ILL245" s="27"/>
      <c r="ILM245" s="27"/>
      <c r="ILN245" s="27"/>
      <c r="ILO245" s="27"/>
      <c r="ILP245" s="27"/>
      <c r="ILQ245" s="27"/>
      <c r="ILR245" s="27"/>
      <c r="ILS245" s="27"/>
      <c r="ILT245" s="27"/>
      <c r="ILU245" s="27"/>
      <c r="ILV245" s="27"/>
      <c r="ILW245" s="27"/>
      <c r="ILX245" s="27"/>
      <c r="ILY245" s="27"/>
      <c r="ILZ245" s="27"/>
      <c r="IMA245" s="27"/>
      <c r="IMB245" s="27"/>
      <c r="IMC245" s="27"/>
      <c r="IMD245" s="27"/>
      <c r="IME245" s="27"/>
      <c r="IMF245" s="27"/>
      <c r="IMG245" s="27"/>
      <c r="IMH245" s="27"/>
      <c r="IMI245" s="27"/>
      <c r="IMJ245" s="27"/>
      <c r="IMK245" s="27"/>
      <c r="IML245" s="27"/>
      <c r="IMM245" s="27"/>
      <c r="IMN245" s="27"/>
      <c r="IMO245" s="27"/>
      <c r="IMP245" s="27"/>
      <c r="IMQ245" s="27"/>
      <c r="IMR245" s="27"/>
      <c r="IMS245" s="27"/>
      <c r="IMT245" s="27"/>
      <c r="IMU245" s="27"/>
      <c r="IMV245" s="27"/>
      <c r="IMW245" s="27"/>
      <c r="IMX245" s="27"/>
      <c r="IMY245" s="27"/>
      <c r="IMZ245" s="27"/>
      <c r="INA245" s="27"/>
      <c r="INB245" s="27"/>
      <c r="INC245" s="27"/>
      <c r="IND245" s="27"/>
      <c r="INE245" s="27"/>
      <c r="INF245" s="27"/>
      <c r="ING245" s="27"/>
      <c r="INH245" s="27"/>
      <c r="INI245" s="27"/>
      <c r="INJ245" s="27"/>
      <c r="INK245" s="27"/>
      <c r="INL245" s="27"/>
      <c r="INM245" s="27"/>
      <c r="INN245" s="27"/>
      <c r="INO245" s="27"/>
      <c r="INP245" s="27"/>
      <c r="INQ245" s="27"/>
      <c r="INR245" s="27"/>
      <c r="INS245" s="27"/>
      <c r="INT245" s="27"/>
      <c r="INU245" s="27"/>
      <c r="INV245" s="27"/>
      <c r="INW245" s="27"/>
      <c r="INX245" s="27"/>
      <c r="INY245" s="27"/>
      <c r="INZ245" s="27"/>
      <c r="IOA245" s="27"/>
      <c r="IOB245" s="27"/>
      <c r="IOC245" s="27"/>
      <c r="IOD245" s="27"/>
      <c r="IOE245" s="27"/>
      <c r="IOF245" s="27"/>
      <c r="IOG245" s="27"/>
      <c r="IOH245" s="27"/>
      <c r="IOI245" s="27"/>
      <c r="IOJ245" s="27"/>
      <c r="IOK245" s="27"/>
      <c r="IOL245" s="27"/>
      <c r="IOM245" s="27"/>
      <c r="ION245" s="27"/>
      <c r="IOO245" s="27"/>
      <c r="IOP245" s="27"/>
      <c r="IOQ245" s="27"/>
      <c r="IOR245" s="27"/>
      <c r="IOS245" s="27"/>
      <c r="IOT245" s="27"/>
      <c r="IOU245" s="27"/>
      <c r="IOV245" s="27"/>
      <c r="IOW245" s="27"/>
      <c r="IOX245" s="27"/>
      <c r="IOY245" s="27"/>
      <c r="IOZ245" s="27"/>
      <c r="IPA245" s="27"/>
      <c r="IPB245" s="27"/>
      <c r="IPC245" s="27"/>
      <c r="IPD245" s="27"/>
      <c r="IPE245" s="27"/>
      <c r="IPF245" s="27"/>
      <c r="IPG245" s="27"/>
      <c r="IPH245" s="27"/>
      <c r="IPI245" s="27"/>
      <c r="IPJ245" s="27"/>
      <c r="IPK245" s="27"/>
      <c r="IPL245" s="27"/>
      <c r="IPM245" s="27"/>
      <c r="IPN245" s="27"/>
      <c r="IPO245" s="27"/>
      <c r="IPP245" s="27"/>
      <c r="IPQ245" s="27"/>
      <c r="IPR245" s="27"/>
      <c r="IPS245" s="27"/>
      <c r="IPT245" s="27"/>
      <c r="IPU245" s="27"/>
      <c r="IPV245" s="27"/>
      <c r="IPW245" s="27"/>
      <c r="IPX245" s="27"/>
      <c r="IPY245" s="27"/>
      <c r="IPZ245" s="27"/>
      <c r="IQA245" s="27"/>
      <c r="IQB245" s="27"/>
      <c r="IQC245" s="27"/>
      <c r="IQD245" s="27"/>
      <c r="IQE245" s="27"/>
      <c r="IQF245" s="27"/>
      <c r="IQG245" s="27"/>
      <c r="IQH245" s="27"/>
      <c r="IQI245" s="27"/>
      <c r="IQJ245" s="27"/>
      <c r="IQK245" s="27"/>
      <c r="IQL245" s="27"/>
      <c r="IQM245" s="27"/>
      <c r="IQN245" s="27"/>
      <c r="IQO245" s="27"/>
      <c r="IQP245" s="27"/>
      <c r="IQQ245" s="27"/>
      <c r="IQR245" s="27"/>
      <c r="IQS245" s="27"/>
      <c r="IQT245" s="27"/>
      <c r="IQU245" s="27"/>
      <c r="IQV245" s="27"/>
      <c r="IQW245" s="27"/>
      <c r="IQX245" s="27"/>
      <c r="IQY245" s="27"/>
      <c r="IQZ245" s="27"/>
      <c r="IRA245" s="27"/>
      <c r="IRB245" s="27"/>
      <c r="IRC245" s="27"/>
      <c r="IRD245" s="27"/>
      <c r="IRE245" s="27"/>
      <c r="IRF245" s="27"/>
      <c r="IRG245" s="27"/>
      <c r="IRH245" s="27"/>
      <c r="IRI245" s="27"/>
      <c r="IRJ245" s="27"/>
      <c r="IRK245" s="27"/>
      <c r="IRL245" s="27"/>
      <c r="IRM245" s="27"/>
      <c r="IRN245" s="27"/>
      <c r="IRO245" s="27"/>
      <c r="IRP245" s="27"/>
      <c r="IRQ245" s="27"/>
      <c r="IRR245" s="27"/>
      <c r="IRS245" s="27"/>
      <c r="IRT245" s="27"/>
      <c r="IRU245" s="27"/>
      <c r="IRV245" s="27"/>
      <c r="IRW245" s="27"/>
      <c r="IRX245" s="27"/>
      <c r="IRY245" s="27"/>
      <c r="IRZ245" s="27"/>
      <c r="ISA245" s="27"/>
      <c r="ISB245" s="27"/>
      <c r="ISC245" s="27"/>
      <c r="ISD245" s="27"/>
      <c r="ISE245" s="27"/>
      <c r="ISF245" s="27"/>
      <c r="ISG245" s="27"/>
      <c r="ISH245" s="27"/>
      <c r="ISI245" s="27"/>
      <c r="ISJ245" s="27"/>
      <c r="ISK245" s="27"/>
      <c r="ISL245" s="27"/>
      <c r="ISM245" s="27"/>
      <c r="ISN245" s="27"/>
      <c r="ISO245" s="27"/>
      <c r="ISP245" s="27"/>
      <c r="ISQ245" s="27"/>
      <c r="ISR245" s="27"/>
      <c r="ISS245" s="27"/>
      <c r="IST245" s="27"/>
      <c r="ISU245" s="27"/>
      <c r="ISV245" s="27"/>
      <c r="ISW245" s="27"/>
      <c r="ISX245" s="27"/>
      <c r="ISY245" s="27"/>
      <c r="ISZ245" s="27"/>
      <c r="ITA245" s="27"/>
      <c r="ITB245" s="27"/>
      <c r="ITC245" s="27"/>
      <c r="ITD245" s="27"/>
      <c r="ITE245" s="27"/>
      <c r="ITF245" s="27"/>
      <c r="ITG245" s="27"/>
      <c r="ITH245" s="27"/>
      <c r="ITI245" s="27"/>
      <c r="ITJ245" s="27"/>
      <c r="ITK245" s="27"/>
      <c r="ITL245" s="27"/>
      <c r="ITM245" s="27"/>
      <c r="ITN245" s="27"/>
      <c r="ITO245" s="27"/>
      <c r="ITP245" s="27"/>
      <c r="ITQ245" s="27"/>
      <c r="ITR245" s="27"/>
      <c r="ITS245" s="27"/>
      <c r="ITT245" s="27"/>
      <c r="ITU245" s="27"/>
      <c r="ITV245" s="27"/>
      <c r="ITW245" s="27"/>
      <c r="ITX245" s="27"/>
      <c r="ITY245" s="27"/>
      <c r="ITZ245" s="27"/>
      <c r="IUA245" s="27"/>
      <c r="IUB245" s="27"/>
      <c r="IUC245" s="27"/>
      <c r="IUD245" s="27"/>
      <c r="IUE245" s="27"/>
      <c r="IUF245" s="27"/>
      <c r="IUG245" s="27"/>
      <c r="IUH245" s="27"/>
      <c r="IUI245" s="27"/>
      <c r="IUJ245" s="27"/>
      <c r="IUK245" s="27"/>
      <c r="IUL245" s="27"/>
      <c r="IUM245" s="27"/>
      <c r="IUN245" s="27"/>
      <c r="IUO245" s="27"/>
      <c r="IUP245" s="27"/>
      <c r="IUQ245" s="27"/>
      <c r="IUR245" s="27"/>
      <c r="IUS245" s="27"/>
      <c r="IUT245" s="27"/>
      <c r="IUU245" s="27"/>
      <c r="IUV245" s="27"/>
      <c r="IUW245" s="27"/>
      <c r="IUX245" s="27"/>
      <c r="IUY245" s="27"/>
      <c r="IUZ245" s="27"/>
      <c r="IVA245" s="27"/>
      <c r="IVB245" s="27"/>
      <c r="IVC245" s="27"/>
      <c r="IVD245" s="27"/>
      <c r="IVE245" s="27"/>
      <c r="IVF245" s="27"/>
      <c r="IVG245" s="27"/>
      <c r="IVH245" s="27"/>
      <c r="IVI245" s="27"/>
      <c r="IVJ245" s="27"/>
      <c r="IVK245" s="27"/>
      <c r="IVL245" s="27"/>
      <c r="IVM245" s="27"/>
      <c r="IVN245" s="27"/>
      <c r="IVO245" s="27"/>
      <c r="IVP245" s="27"/>
      <c r="IVQ245" s="27"/>
      <c r="IVR245" s="27"/>
      <c r="IVS245" s="27"/>
      <c r="IVT245" s="27"/>
      <c r="IVU245" s="27"/>
      <c r="IVV245" s="27"/>
      <c r="IVW245" s="27"/>
      <c r="IVX245" s="27"/>
      <c r="IVY245" s="27"/>
      <c r="IVZ245" s="27"/>
      <c r="IWA245" s="27"/>
      <c r="IWB245" s="27"/>
      <c r="IWC245" s="27"/>
      <c r="IWD245" s="27"/>
      <c r="IWE245" s="27"/>
      <c r="IWF245" s="27"/>
      <c r="IWG245" s="27"/>
      <c r="IWH245" s="27"/>
      <c r="IWI245" s="27"/>
      <c r="IWJ245" s="27"/>
      <c r="IWK245" s="27"/>
      <c r="IWL245" s="27"/>
      <c r="IWM245" s="27"/>
      <c r="IWN245" s="27"/>
      <c r="IWO245" s="27"/>
      <c r="IWP245" s="27"/>
      <c r="IWQ245" s="27"/>
      <c r="IWR245" s="27"/>
      <c r="IWS245" s="27"/>
      <c r="IWT245" s="27"/>
      <c r="IWU245" s="27"/>
      <c r="IWV245" s="27"/>
      <c r="IWW245" s="27"/>
      <c r="IWX245" s="27"/>
      <c r="IWY245" s="27"/>
      <c r="IWZ245" s="27"/>
      <c r="IXA245" s="27"/>
      <c r="IXB245" s="27"/>
      <c r="IXC245" s="27"/>
      <c r="IXD245" s="27"/>
      <c r="IXE245" s="27"/>
      <c r="IXF245" s="27"/>
      <c r="IXG245" s="27"/>
      <c r="IXH245" s="27"/>
      <c r="IXI245" s="27"/>
      <c r="IXJ245" s="27"/>
      <c r="IXK245" s="27"/>
      <c r="IXL245" s="27"/>
      <c r="IXM245" s="27"/>
      <c r="IXN245" s="27"/>
      <c r="IXO245" s="27"/>
      <c r="IXP245" s="27"/>
      <c r="IXQ245" s="27"/>
      <c r="IXR245" s="27"/>
      <c r="IXS245" s="27"/>
      <c r="IXT245" s="27"/>
      <c r="IXU245" s="27"/>
      <c r="IXV245" s="27"/>
      <c r="IXW245" s="27"/>
      <c r="IXX245" s="27"/>
      <c r="IXY245" s="27"/>
      <c r="IXZ245" s="27"/>
      <c r="IYA245" s="27"/>
      <c r="IYB245" s="27"/>
      <c r="IYC245" s="27"/>
      <c r="IYD245" s="27"/>
      <c r="IYE245" s="27"/>
      <c r="IYF245" s="27"/>
      <c r="IYG245" s="27"/>
      <c r="IYH245" s="27"/>
      <c r="IYI245" s="27"/>
      <c r="IYJ245" s="27"/>
      <c r="IYK245" s="27"/>
      <c r="IYL245" s="27"/>
      <c r="IYM245" s="27"/>
      <c r="IYN245" s="27"/>
      <c r="IYO245" s="27"/>
      <c r="IYP245" s="27"/>
      <c r="IYQ245" s="27"/>
      <c r="IYR245" s="27"/>
      <c r="IYS245" s="27"/>
      <c r="IYT245" s="27"/>
      <c r="IYU245" s="27"/>
      <c r="IYV245" s="27"/>
      <c r="IYW245" s="27"/>
      <c r="IYX245" s="27"/>
      <c r="IYY245" s="27"/>
      <c r="IYZ245" s="27"/>
      <c r="IZA245" s="27"/>
      <c r="IZB245" s="27"/>
      <c r="IZC245" s="27"/>
      <c r="IZD245" s="27"/>
      <c r="IZE245" s="27"/>
      <c r="IZF245" s="27"/>
      <c r="IZG245" s="27"/>
      <c r="IZH245" s="27"/>
      <c r="IZI245" s="27"/>
      <c r="IZJ245" s="27"/>
      <c r="IZK245" s="27"/>
      <c r="IZL245" s="27"/>
      <c r="IZM245" s="27"/>
      <c r="IZN245" s="27"/>
      <c r="IZO245" s="27"/>
      <c r="IZP245" s="27"/>
      <c r="IZQ245" s="27"/>
      <c r="IZR245" s="27"/>
      <c r="IZS245" s="27"/>
      <c r="IZT245" s="27"/>
      <c r="IZU245" s="27"/>
      <c r="IZV245" s="27"/>
      <c r="IZW245" s="27"/>
      <c r="IZX245" s="27"/>
      <c r="IZY245" s="27"/>
      <c r="IZZ245" s="27"/>
      <c r="JAA245" s="27"/>
      <c r="JAB245" s="27"/>
      <c r="JAC245" s="27"/>
      <c r="JAD245" s="27"/>
      <c r="JAE245" s="27"/>
      <c r="JAF245" s="27"/>
      <c r="JAG245" s="27"/>
      <c r="JAH245" s="27"/>
      <c r="JAI245" s="27"/>
      <c r="JAJ245" s="27"/>
      <c r="JAK245" s="27"/>
      <c r="JAL245" s="27"/>
      <c r="JAM245" s="27"/>
      <c r="JAN245" s="27"/>
      <c r="JAO245" s="27"/>
      <c r="JAP245" s="27"/>
      <c r="JAQ245" s="27"/>
      <c r="JAR245" s="27"/>
      <c r="JAS245" s="27"/>
      <c r="JAT245" s="27"/>
      <c r="JAU245" s="27"/>
      <c r="JAV245" s="27"/>
      <c r="JAW245" s="27"/>
      <c r="JAX245" s="27"/>
      <c r="JAY245" s="27"/>
      <c r="JAZ245" s="27"/>
      <c r="JBA245" s="27"/>
      <c r="JBB245" s="27"/>
      <c r="JBC245" s="27"/>
      <c r="JBD245" s="27"/>
      <c r="JBE245" s="27"/>
      <c r="JBF245" s="27"/>
      <c r="JBG245" s="27"/>
      <c r="JBH245" s="27"/>
      <c r="JBI245" s="27"/>
      <c r="JBJ245" s="27"/>
      <c r="JBK245" s="27"/>
      <c r="JBL245" s="27"/>
      <c r="JBM245" s="27"/>
      <c r="JBN245" s="27"/>
      <c r="JBO245" s="27"/>
      <c r="JBP245" s="27"/>
      <c r="JBQ245" s="27"/>
      <c r="JBR245" s="27"/>
      <c r="JBS245" s="27"/>
      <c r="JBT245" s="27"/>
      <c r="JBU245" s="27"/>
      <c r="JBV245" s="27"/>
      <c r="JBW245" s="27"/>
      <c r="JBX245" s="27"/>
      <c r="JBY245" s="27"/>
      <c r="JBZ245" s="27"/>
      <c r="JCA245" s="27"/>
      <c r="JCB245" s="27"/>
      <c r="JCC245" s="27"/>
      <c r="JCD245" s="27"/>
      <c r="JCE245" s="27"/>
      <c r="JCF245" s="27"/>
      <c r="JCG245" s="27"/>
      <c r="JCH245" s="27"/>
      <c r="JCI245" s="27"/>
      <c r="JCJ245" s="27"/>
      <c r="JCK245" s="27"/>
      <c r="JCL245" s="27"/>
      <c r="JCM245" s="27"/>
      <c r="JCN245" s="27"/>
      <c r="JCO245" s="27"/>
      <c r="JCP245" s="27"/>
      <c r="JCQ245" s="27"/>
      <c r="JCR245" s="27"/>
      <c r="JCS245" s="27"/>
      <c r="JCT245" s="27"/>
      <c r="JCU245" s="27"/>
      <c r="JCV245" s="27"/>
      <c r="JCW245" s="27"/>
      <c r="JCX245" s="27"/>
      <c r="JCY245" s="27"/>
      <c r="JCZ245" s="27"/>
      <c r="JDA245" s="27"/>
      <c r="JDB245" s="27"/>
      <c r="JDC245" s="27"/>
      <c r="JDD245" s="27"/>
      <c r="JDE245" s="27"/>
      <c r="JDF245" s="27"/>
      <c r="JDG245" s="27"/>
      <c r="JDH245" s="27"/>
      <c r="JDI245" s="27"/>
      <c r="JDJ245" s="27"/>
      <c r="JDK245" s="27"/>
      <c r="JDL245" s="27"/>
      <c r="JDM245" s="27"/>
      <c r="JDN245" s="27"/>
      <c r="JDO245" s="27"/>
      <c r="JDP245" s="27"/>
      <c r="JDQ245" s="27"/>
      <c r="JDR245" s="27"/>
      <c r="JDS245" s="27"/>
      <c r="JDT245" s="27"/>
      <c r="JDU245" s="27"/>
      <c r="JDV245" s="27"/>
      <c r="JDW245" s="27"/>
      <c r="JDX245" s="27"/>
      <c r="JDY245" s="27"/>
      <c r="JDZ245" s="27"/>
      <c r="JEA245" s="27"/>
      <c r="JEB245" s="27"/>
      <c r="JEC245" s="27"/>
      <c r="JED245" s="27"/>
      <c r="JEE245" s="27"/>
      <c r="JEF245" s="27"/>
      <c r="JEG245" s="27"/>
      <c r="JEH245" s="27"/>
      <c r="JEI245" s="27"/>
      <c r="JEJ245" s="27"/>
      <c r="JEK245" s="27"/>
      <c r="JEL245" s="27"/>
      <c r="JEM245" s="27"/>
      <c r="JEN245" s="27"/>
      <c r="JEO245" s="27"/>
      <c r="JEP245" s="27"/>
      <c r="JEQ245" s="27"/>
      <c r="JER245" s="27"/>
      <c r="JES245" s="27"/>
      <c r="JET245" s="27"/>
      <c r="JEU245" s="27"/>
      <c r="JEV245" s="27"/>
      <c r="JEW245" s="27"/>
      <c r="JEX245" s="27"/>
      <c r="JEY245" s="27"/>
      <c r="JEZ245" s="27"/>
      <c r="JFA245" s="27"/>
      <c r="JFB245" s="27"/>
      <c r="JFC245" s="27"/>
      <c r="JFD245" s="27"/>
      <c r="JFE245" s="27"/>
      <c r="JFF245" s="27"/>
      <c r="JFG245" s="27"/>
      <c r="JFH245" s="27"/>
      <c r="JFI245" s="27"/>
      <c r="JFJ245" s="27"/>
      <c r="JFK245" s="27"/>
      <c r="JFL245" s="27"/>
      <c r="JFM245" s="27"/>
      <c r="JFN245" s="27"/>
      <c r="JFO245" s="27"/>
      <c r="JFP245" s="27"/>
      <c r="JFQ245" s="27"/>
      <c r="JFR245" s="27"/>
      <c r="JFS245" s="27"/>
      <c r="JFT245" s="27"/>
      <c r="JFU245" s="27"/>
      <c r="JFV245" s="27"/>
      <c r="JFW245" s="27"/>
      <c r="JFX245" s="27"/>
      <c r="JFY245" s="27"/>
      <c r="JFZ245" s="27"/>
      <c r="JGA245" s="27"/>
      <c r="JGB245" s="27"/>
      <c r="JGC245" s="27"/>
      <c r="JGD245" s="27"/>
      <c r="JGE245" s="27"/>
      <c r="JGF245" s="27"/>
      <c r="JGG245" s="27"/>
      <c r="JGH245" s="27"/>
      <c r="JGI245" s="27"/>
      <c r="JGJ245" s="27"/>
      <c r="JGK245" s="27"/>
      <c r="JGL245" s="27"/>
      <c r="JGM245" s="27"/>
      <c r="JGN245" s="27"/>
      <c r="JGO245" s="27"/>
      <c r="JGP245" s="27"/>
      <c r="JGQ245" s="27"/>
      <c r="JGR245" s="27"/>
      <c r="JGS245" s="27"/>
      <c r="JGT245" s="27"/>
      <c r="JGU245" s="27"/>
      <c r="JGV245" s="27"/>
      <c r="JGW245" s="27"/>
      <c r="JGX245" s="27"/>
      <c r="JGY245" s="27"/>
      <c r="JGZ245" s="27"/>
      <c r="JHA245" s="27"/>
      <c r="JHB245" s="27"/>
      <c r="JHC245" s="27"/>
      <c r="JHD245" s="27"/>
      <c r="JHE245" s="27"/>
      <c r="JHF245" s="27"/>
      <c r="JHG245" s="27"/>
      <c r="JHH245" s="27"/>
      <c r="JHI245" s="27"/>
      <c r="JHJ245" s="27"/>
      <c r="JHK245" s="27"/>
      <c r="JHL245" s="27"/>
      <c r="JHM245" s="27"/>
      <c r="JHN245" s="27"/>
      <c r="JHO245" s="27"/>
      <c r="JHP245" s="27"/>
      <c r="JHQ245" s="27"/>
      <c r="JHR245" s="27"/>
      <c r="JHS245" s="27"/>
      <c r="JHT245" s="27"/>
      <c r="JHU245" s="27"/>
      <c r="JHV245" s="27"/>
      <c r="JHW245" s="27"/>
      <c r="JHX245" s="27"/>
      <c r="JHY245" s="27"/>
      <c r="JHZ245" s="27"/>
      <c r="JIA245" s="27"/>
      <c r="JIB245" s="27"/>
      <c r="JIC245" s="27"/>
      <c r="JID245" s="27"/>
      <c r="JIE245" s="27"/>
      <c r="JIF245" s="27"/>
      <c r="JIG245" s="27"/>
      <c r="JIH245" s="27"/>
      <c r="JII245" s="27"/>
      <c r="JIJ245" s="27"/>
      <c r="JIK245" s="27"/>
      <c r="JIL245" s="27"/>
      <c r="JIM245" s="27"/>
      <c r="JIN245" s="27"/>
      <c r="JIO245" s="27"/>
      <c r="JIP245" s="27"/>
      <c r="JIQ245" s="27"/>
      <c r="JIR245" s="27"/>
      <c r="JIS245" s="27"/>
      <c r="JIT245" s="27"/>
      <c r="JIU245" s="27"/>
      <c r="JIV245" s="27"/>
      <c r="JIW245" s="27"/>
      <c r="JIX245" s="27"/>
      <c r="JIY245" s="27"/>
      <c r="JIZ245" s="27"/>
      <c r="JJA245" s="27"/>
      <c r="JJB245" s="27"/>
      <c r="JJC245" s="27"/>
      <c r="JJD245" s="27"/>
      <c r="JJE245" s="27"/>
      <c r="JJF245" s="27"/>
      <c r="JJG245" s="27"/>
      <c r="JJH245" s="27"/>
      <c r="JJI245" s="27"/>
      <c r="JJJ245" s="27"/>
      <c r="JJK245" s="27"/>
      <c r="JJL245" s="27"/>
      <c r="JJM245" s="27"/>
      <c r="JJN245" s="27"/>
      <c r="JJO245" s="27"/>
      <c r="JJP245" s="27"/>
      <c r="JJQ245" s="27"/>
      <c r="JJR245" s="27"/>
      <c r="JJS245" s="27"/>
      <c r="JJT245" s="27"/>
      <c r="JJU245" s="27"/>
      <c r="JJV245" s="27"/>
      <c r="JJW245" s="27"/>
      <c r="JJX245" s="27"/>
      <c r="JJY245" s="27"/>
      <c r="JJZ245" s="27"/>
      <c r="JKA245" s="27"/>
      <c r="JKB245" s="27"/>
      <c r="JKC245" s="27"/>
      <c r="JKD245" s="27"/>
      <c r="JKE245" s="27"/>
      <c r="JKF245" s="27"/>
      <c r="JKG245" s="27"/>
      <c r="JKH245" s="27"/>
      <c r="JKI245" s="27"/>
      <c r="JKJ245" s="27"/>
      <c r="JKK245" s="27"/>
      <c r="JKL245" s="27"/>
      <c r="JKM245" s="27"/>
      <c r="JKN245" s="27"/>
      <c r="JKO245" s="27"/>
      <c r="JKP245" s="27"/>
      <c r="JKQ245" s="27"/>
      <c r="JKR245" s="27"/>
      <c r="JKS245" s="27"/>
      <c r="JKT245" s="27"/>
      <c r="JKU245" s="27"/>
      <c r="JKV245" s="27"/>
      <c r="JKW245" s="27"/>
      <c r="JKX245" s="27"/>
      <c r="JKY245" s="27"/>
      <c r="JKZ245" s="27"/>
      <c r="JLA245" s="27"/>
      <c r="JLB245" s="27"/>
      <c r="JLC245" s="27"/>
      <c r="JLD245" s="27"/>
      <c r="JLE245" s="27"/>
      <c r="JLF245" s="27"/>
      <c r="JLG245" s="27"/>
      <c r="JLH245" s="27"/>
      <c r="JLI245" s="27"/>
      <c r="JLJ245" s="27"/>
      <c r="JLK245" s="27"/>
      <c r="JLL245" s="27"/>
      <c r="JLM245" s="27"/>
      <c r="JLN245" s="27"/>
      <c r="JLO245" s="27"/>
      <c r="JLP245" s="27"/>
      <c r="JLQ245" s="27"/>
      <c r="JLR245" s="27"/>
      <c r="JLS245" s="27"/>
      <c r="JLT245" s="27"/>
      <c r="JLU245" s="27"/>
      <c r="JLV245" s="27"/>
      <c r="JLW245" s="27"/>
      <c r="JLX245" s="27"/>
      <c r="JLY245" s="27"/>
      <c r="JLZ245" s="27"/>
      <c r="JMA245" s="27"/>
      <c r="JMB245" s="27"/>
      <c r="JMC245" s="27"/>
      <c r="JMD245" s="27"/>
      <c r="JME245" s="27"/>
      <c r="JMF245" s="27"/>
      <c r="JMG245" s="27"/>
      <c r="JMH245" s="27"/>
      <c r="JMI245" s="27"/>
      <c r="JMJ245" s="27"/>
      <c r="JMK245" s="27"/>
      <c r="JML245" s="27"/>
      <c r="JMM245" s="27"/>
      <c r="JMN245" s="27"/>
      <c r="JMO245" s="27"/>
      <c r="JMP245" s="27"/>
      <c r="JMQ245" s="27"/>
      <c r="JMR245" s="27"/>
      <c r="JMS245" s="27"/>
      <c r="JMT245" s="27"/>
      <c r="JMU245" s="27"/>
      <c r="JMV245" s="27"/>
      <c r="JMW245" s="27"/>
      <c r="JMX245" s="27"/>
      <c r="JMY245" s="27"/>
      <c r="JMZ245" s="27"/>
      <c r="JNA245" s="27"/>
      <c r="JNB245" s="27"/>
      <c r="JNC245" s="27"/>
      <c r="JND245" s="27"/>
      <c r="JNE245" s="27"/>
      <c r="JNF245" s="27"/>
      <c r="JNG245" s="27"/>
      <c r="JNH245" s="27"/>
      <c r="JNI245" s="27"/>
      <c r="JNJ245" s="27"/>
      <c r="JNK245" s="27"/>
      <c r="JNL245" s="27"/>
      <c r="JNM245" s="27"/>
      <c r="JNN245" s="27"/>
      <c r="JNO245" s="27"/>
      <c r="JNP245" s="27"/>
      <c r="JNQ245" s="27"/>
      <c r="JNR245" s="27"/>
      <c r="JNS245" s="27"/>
      <c r="JNT245" s="27"/>
      <c r="JNU245" s="27"/>
      <c r="JNV245" s="27"/>
      <c r="JNW245" s="27"/>
      <c r="JNX245" s="27"/>
      <c r="JNY245" s="27"/>
      <c r="JNZ245" s="27"/>
      <c r="JOA245" s="27"/>
      <c r="JOB245" s="27"/>
      <c r="JOC245" s="27"/>
      <c r="JOD245" s="27"/>
      <c r="JOE245" s="27"/>
      <c r="JOF245" s="27"/>
      <c r="JOG245" s="27"/>
      <c r="JOH245" s="27"/>
      <c r="JOI245" s="27"/>
      <c r="JOJ245" s="27"/>
      <c r="JOK245" s="27"/>
      <c r="JOL245" s="27"/>
      <c r="JOM245" s="27"/>
      <c r="JON245" s="27"/>
      <c r="JOO245" s="27"/>
      <c r="JOP245" s="27"/>
      <c r="JOQ245" s="27"/>
      <c r="JOR245" s="27"/>
      <c r="JOS245" s="27"/>
      <c r="JOT245" s="27"/>
      <c r="JOU245" s="27"/>
      <c r="JOV245" s="27"/>
      <c r="JOW245" s="27"/>
      <c r="JOX245" s="27"/>
      <c r="JOY245" s="27"/>
      <c r="JOZ245" s="27"/>
      <c r="JPA245" s="27"/>
      <c r="JPB245" s="27"/>
      <c r="JPC245" s="27"/>
      <c r="JPD245" s="27"/>
      <c r="JPE245" s="27"/>
      <c r="JPF245" s="27"/>
      <c r="JPG245" s="27"/>
      <c r="JPH245" s="27"/>
      <c r="JPI245" s="27"/>
      <c r="JPJ245" s="27"/>
      <c r="JPK245" s="27"/>
      <c r="JPL245" s="27"/>
      <c r="JPM245" s="27"/>
      <c r="JPN245" s="27"/>
      <c r="JPO245" s="27"/>
      <c r="JPP245" s="27"/>
      <c r="JPQ245" s="27"/>
      <c r="JPR245" s="27"/>
      <c r="JPS245" s="27"/>
      <c r="JPT245" s="27"/>
      <c r="JPU245" s="27"/>
      <c r="JPV245" s="27"/>
      <c r="JPW245" s="27"/>
      <c r="JPX245" s="27"/>
      <c r="JPY245" s="27"/>
      <c r="JPZ245" s="27"/>
      <c r="JQA245" s="27"/>
      <c r="JQB245" s="27"/>
      <c r="JQC245" s="27"/>
      <c r="JQD245" s="27"/>
      <c r="JQE245" s="27"/>
      <c r="JQF245" s="27"/>
      <c r="JQG245" s="27"/>
      <c r="JQH245" s="27"/>
      <c r="JQI245" s="27"/>
      <c r="JQJ245" s="27"/>
      <c r="JQK245" s="27"/>
      <c r="JQL245" s="27"/>
      <c r="JQM245" s="27"/>
      <c r="JQN245" s="27"/>
      <c r="JQO245" s="27"/>
      <c r="JQP245" s="27"/>
      <c r="JQQ245" s="27"/>
      <c r="JQR245" s="27"/>
      <c r="JQS245" s="27"/>
      <c r="JQT245" s="27"/>
      <c r="JQU245" s="27"/>
      <c r="JQV245" s="27"/>
      <c r="JQW245" s="27"/>
      <c r="JQX245" s="27"/>
      <c r="JQY245" s="27"/>
      <c r="JQZ245" s="27"/>
      <c r="JRA245" s="27"/>
      <c r="JRB245" s="27"/>
      <c r="JRC245" s="27"/>
      <c r="JRD245" s="27"/>
      <c r="JRE245" s="27"/>
      <c r="JRF245" s="27"/>
      <c r="JRG245" s="27"/>
      <c r="JRH245" s="27"/>
      <c r="JRI245" s="27"/>
      <c r="JRJ245" s="27"/>
      <c r="JRK245" s="27"/>
      <c r="JRL245" s="27"/>
      <c r="JRM245" s="27"/>
      <c r="JRN245" s="27"/>
      <c r="JRO245" s="27"/>
      <c r="JRP245" s="27"/>
      <c r="JRQ245" s="27"/>
      <c r="JRR245" s="27"/>
      <c r="JRS245" s="27"/>
      <c r="JRT245" s="27"/>
      <c r="JRU245" s="27"/>
      <c r="JRV245" s="27"/>
      <c r="JRW245" s="27"/>
      <c r="JRX245" s="27"/>
      <c r="JRY245" s="27"/>
      <c r="JRZ245" s="27"/>
      <c r="JSA245" s="27"/>
      <c r="JSB245" s="27"/>
      <c r="JSC245" s="27"/>
      <c r="JSD245" s="27"/>
      <c r="JSE245" s="27"/>
      <c r="JSF245" s="27"/>
      <c r="JSG245" s="27"/>
      <c r="JSH245" s="27"/>
      <c r="JSI245" s="27"/>
      <c r="JSJ245" s="27"/>
      <c r="JSK245" s="27"/>
      <c r="JSL245" s="27"/>
      <c r="JSM245" s="27"/>
      <c r="JSN245" s="27"/>
      <c r="JSO245" s="27"/>
      <c r="JSP245" s="27"/>
      <c r="JSQ245" s="27"/>
      <c r="JSR245" s="27"/>
      <c r="JSS245" s="27"/>
      <c r="JST245" s="27"/>
      <c r="JSU245" s="27"/>
      <c r="JSV245" s="27"/>
      <c r="JSW245" s="27"/>
      <c r="JSX245" s="27"/>
      <c r="JSY245" s="27"/>
      <c r="JSZ245" s="27"/>
      <c r="JTA245" s="27"/>
      <c r="JTB245" s="27"/>
      <c r="JTC245" s="27"/>
      <c r="JTD245" s="27"/>
      <c r="JTE245" s="27"/>
      <c r="JTF245" s="27"/>
      <c r="JTG245" s="27"/>
      <c r="JTH245" s="27"/>
      <c r="JTI245" s="27"/>
      <c r="JTJ245" s="27"/>
      <c r="JTK245" s="27"/>
      <c r="JTL245" s="27"/>
      <c r="JTM245" s="27"/>
      <c r="JTN245" s="27"/>
      <c r="JTO245" s="27"/>
      <c r="JTP245" s="27"/>
      <c r="JTQ245" s="27"/>
      <c r="JTR245" s="27"/>
      <c r="JTS245" s="27"/>
      <c r="JTT245" s="27"/>
      <c r="JTU245" s="27"/>
      <c r="JTV245" s="27"/>
      <c r="JTW245" s="27"/>
      <c r="JTX245" s="27"/>
      <c r="JTY245" s="27"/>
      <c r="JTZ245" s="27"/>
      <c r="JUA245" s="27"/>
      <c r="JUB245" s="27"/>
      <c r="JUC245" s="27"/>
      <c r="JUD245" s="27"/>
      <c r="JUE245" s="27"/>
      <c r="JUF245" s="27"/>
      <c r="JUG245" s="27"/>
      <c r="JUH245" s="27"/>
      <c r="JUI245" s="27"/>
      <c r="JUJ245" s="27"/>
      <c r="JUK245" s="27"/>
      <c r="JUL245" s="27"/>
      <c r="JUM245" s="27"/>
      <c r="JUN245" s="27"/>
      <c r="JUO245" s="27"/>
      <c r="JUP245" s="27"/>
      <c r="JUQ245" s="27"/>
      <c r="JUR245" s="27"/>
      <c r="JUS245" s="27"/>
      <c r="JUT245" s="27"/>
      <c r="JUU245" s="27"/>
      <c r="JUV245" s="27"/>
      <c r="JUW245" s="27"/>
      <c r="JUX245" s="27"/>
      <c r="JUY245" s="27"/>
      <c r="JUZ245" s="27"/>
      <c r="JVA245" s="27"/>
      <c r="JVB245" s="27"/>
      <c r="JVC245" s="27"/>
      <c r="JVD245" s="27"/>
      <c r="JVE245" s="27"/>
      <c r="JVF245" s="27"/>
      <c r="JVG245" s="27"/>
      <c r="JVH245" s="27"/>
      <c r="JVI245" s="27"/>
      <c r="JVJ245" s="27"/>
      <c r="JVK245" s="27"/>
      <c r="JVL245" s="27"/>
      <c r="JVM245" s="27"/>
      <c r="JVN245" s="27"/>
      <c r="JVO245" s="27"/>
      <c r="JVP245" s="27"/>
      <c r="JVQ245" s="27"/>
      <c r="JVR245" s="27"/>
      <c r="JVS245" s="27"/>
      <c r="JVT245" s="27"/>
      <c r="JVU245" s="27"/>
      <c r="JVV245" s="27"/>
      <c r="JVW245" s="27"/>
      <c r="JVX245" s="27"/>
      <c r="JVY245" s="27"/>
      <c r="JVZ245" s="27"/>
      <c r="JWA245" s="27"/>
      <c r="JWB245" s="27"/>
      <c r="JWC245" s="27"/>
      <c r="JWD245" s="27"/>
      <c r="JWE245" s="27"/>
      <c r="JWF245" s="27"/>
      <c r="JWG245" s="27"/>
      <c r="JWH245" s="27"/>
      <c r="JWI245" s="27"/>
      <c r="JWJ245" s="27"/>
      <c r="JWK245" s="27"/>
      <c r="JWL245" s="27"/>
      <c r="JWM245" s="27"/>
      <c r="JWN245" s="27"/>
      <c r="JWO245" s="27"/>
      <c r="JWP245" s="27"/>
      <c r="JWQ245" s="27"/>
      <c r="JWR245" s="27"/>
      <c r="JWS245" s="27"/>
      <c r="JWT245" s="27"/>
      <c r="JWU245" s="27"/>
      <c r="JWV245" s="27"/>
      <c r="JWW245" s="27"/>
      <c r="JWX245" s="27"/>
      <c r="JWY245" s="27"/>
      <c r="JWZ245" s="27"/>
      <c r="JXA245" s="27"/>
      <c r="JXB245" s="27"/>
      <c r="JXC245" s="27"/>
      <c r="JXD245" s="27"/>
      <c r="JXE245" s="27"/>
      <c r="JXF245" s="27"/>
      <c r="JXG245" s="27"/>
      <c r="JXH245" s="27"/>
      <c r="JXI245" s="27"/>
      <c r="JXJ245" s="27"/>
      <c r="JXK245" s="27"/>
      <c r="JXL245" s="27"/>
      <c r="JXM245" s="27"/>
      <c r="JXN245" s="27"/>
      <c r="JXO245" s="27"/>
      <c r="JXP245" s="27"/>
      <c r="JXQ245" s="27"/>
      <c r="JXR245" s="27"/>
      <c r="JXS245" s="27"/>
      <c r="JXT245" s="27"/>
      <c r="JXU245" s="27"/>
      <c r="JXV245" s="27"/>
      <c r="JXW245" s="27"/>
      <c r="JXX245" s="27"/>
      <c r="JXY245" s="27"/>
      <c r="JXZ245" s="27"/>
      <c r="JYA245" s="27"/>
      <c r="JYB245" s="27"/>
      <c r="JYC245" s="27"/>
      <c r="JYD245" s="27"/>
      <c r="JYE245" s="27"/>
      <c r="JYF245" s="27"/>
      <c r="JYG245" s="27"/>
      <c r="JYH245" s="27"/>
      <c r="JYI245" s="27"/>
      <c r="JYJ245" s="27"/>
      <c r="JYK245" s="27"/>
      <c r="JYL245" s="27"/>
      <c r="JYM245" s="27"/>
      <c r="JYN245" s="27"/>
      <c r="JYO245" s="27"/>
      <c r="JYP245" s="27"/>
      <c r="JYQ245" s="27"/>
      <c r="JYR245" s="27"/>
      <c r="JYS245" s="27"/>
      <c r="JYT245" s="27"/>
      <c r="JYU245" s="27"/>
      <c r="JYV245" s="27"/>
      <c r="JYW245" s="27"/>
      <c r="JYX245" s="27"/>
      <c r="JYY245" s="27"/>
      <c r="JYZ245" s="27"/>
      <c r="JZA245" s="27"/>
      <c r="JZB245" s="27"/>
      <c r="JZC245" s="27"/>
      <c r="JZD245" s="27"/>
      <c r="JZE245" s="27"/>
      <c r="JZF245" s="27"/>
      <c r="JZG245" s="27"/>
      <c r="JZH245" s="27"/>
      <c r="JZI245" s="27"/>
      <c r="JZJ245" s="27"/>
      <c r="JZK245" s="27"/>
      <c r="JZL245" s="27"/>
      <c r="JZM245" s="27"/>
      <c r="JZN245" s="27"/>
      <c r="JZO245" s="27"/>
      <c r="JZP245" s="27"/>
      <c r="JZQ245" s="27"/>
      <c r="JZR245" s="27"/>
      <c r="JZS245" s="27"/>
      <c r="JZT245" s="27"/>
      <c r="JZU245" s="27"/>
      <c r="JZV245" s="27"/>
      <c r="JZW245" s="27"/>
      <c r="JZX245" s="27"/>
      <c r="JZY245" s="27"/>
      <c r="JZZ245" s="27"/>
      <c r="KAA245" s="27"/>
      <c r="KAB245" s="27"/>
      <c r="KAC245" s="27"/>
      <c r="KAD245" s="27"/>
      <c r="KAE245" s="27"/>
      <c r="KAF245" s="27"/>
      <c r="KAG245" s="27"/>
      <c r="KAH245" s="27"/>
      <c r="KAI245" s="27"/>
      <c r="KAJ245" s="27"/>
      <c r="KAK245" s="27"/>
      <c r="KAL245" s="27"/>
      <c r="KAM245" s="27"/>
      <c r="KAN245" s="27"/>
      <c r="KAO245" s="27"/>
      <c r="KAP245" s="27"/>
      <c r="KAQ245" s="27"/>
      <c r="KAR245" s="27"/>
      <c r="KAS245" s="27"/>
      <c r="KAT245" s="27"/>
      <c r="KAU245" s="27"/>
      <c r="KAV245" s="27"/>
      <c r="KAW245" s="27"/>
      <c r="KAX245" s="27"/>
      <c r="KAY245" s="27"/>
      <c r="KAZ245" s="27"/>
      <c r="KBA245" s="27"/>
      <c r="KBB245" s="27"/>
      <c r="KBC245" s="27"/>
      <c r="KBD245" s="27"/>
      <c r="KBE245" s="27"/>
      <c r="KBF245" s="27"/>
      <c r="KBG245" s="27"/>
      <c r="KBH245" s="27"/>
      <c r="KBI245" s="27"/>
      <c r="KBJ245" s="27"/>
      <c r="KBK245" s="27"/>
      <c r="KBL245" s="27"/>
      <c r="KBM245" s="27"/>
      <c r="KBN245" s="27"/>
      <c r="KBO245" s="27"/>
      <c r="KBP245" s="27"/>
      <c r="KBQ245" s="27"/>
      <c r="KBR245" s="27"/>
      <c r="KBS245" s="27"/>
      <c r="KBT245" s="27"/>
      <c r="KBU245" s="27"/>
      <c r="KBV245" s="27"/>
      <c r="KBW245" s="27"/>
      <c r="KBX245" s="27"/>
      <c r="KBY245" s="27"/>
      <c r="KBZ245" s="27"/>
      <c r="KCA245" s="27"/>
      <c r="KCB245" s="27"/>
      <c r="KCC245" s="27"/>
      <c r="KCD245" s="27"/>
      <c r="KCE245" s="27"/>
      <c r="KCF245" s="27"/>
      <c r="KCG245" s="27"/>
      <c r="KCH245" s="27"/>
      <c r="KCI245" s="27"/>
      <c r="KCJ245" s="27"/>
      <c r="KCK245" s="27"/>
      <c r="KCL245" s="27"/>
      <c r="KCM245" s="27"/>
      <c r="KCN245" s="27"/>
      <c r="KCO245" s="27"/>
      <c r="KCP245" s="27"/>
      <c r="KCQ245" s="27"/>
      <c r="KCR245" s="27"/>
      <c r="KCS245" s="27"/>
      <c r="KCT245" s="27"/>
      <c r="KCU245" s="27"/>
      <c r="KCV245" s="27"/>
      <c r="KCW245" s="27"/>
      <c r="KCX245" s="27"/>
      <c r="KCY245" s="27"/>
      <c r="KCZ245" s="27"/>
      <c r="KDA245" s="27"/>
      <c r="KDB245" s="27"/>
      <c r="KDC245" s="27"/>
      <c r="KDD245" s="27"/>
      <c r="KDE245" s="27"/>
      <c r="KDF245" s="27"/>
      <c r="KDG245" s="27"/>
      <c r="KDH245" s="27"/>
      <c r="KDI245" s="27"/>
      <c r="KDJ245" s="27"/>
      <c r="KDK245" s="27"/>
      <c r="KDL245" s="27"/>
      <c r="KDM245" s="27"/>
      <c r="KDN245" s="27"/>
      <c r="KDO245" s="27"/>
      <c r="KDP245" s="27"/>
      <c r="KDQ245" s="27"/>
      <c r="KDR245" s="27"/>
      <c r="KDS245" s="27"/>
      <c r="KDT245" s="27"/>
      <c r="KDU245" s="27"/>
      <c r="KDV245" s="27"/>
      <c r="KDW245" s="27"/>
      <c r="KDX245" s="27"/>
      <c r="KDY245" s="27"/>
      <c r="KDZ245" s="27"/>
      <c r="KEA245" s="27"/>
      <c r="KEB245" s="27"/>
      <c r="KEC245" s="27"/>
      <c r="KED245" s="27"/>
      <c r="KEE245" s="27"/>
      <c r="KEF245" s="27"/>
      <c r="KEG245" s="27"/>
      <c r="KEH245" s="27"/>
      <c r="KEI245" s="27"/>
      <c r="KEJ245" s="27"/>
      <c r="KEK245" s="27"/>
      <c r="KEL245" s="27"/>
      <c r="KEM245" s="27"/>
      <c r="KEN245" s="27"/>
      <c r="KEO245" s="27"/>
      <c r="KEP245" s="27"/>
      <c r="KEQ245" s="27"/>
      <c r="KER245" s="27"/>
      <c r="KES245" s="27"/>
      <c r="KET245" s="27"/>
      <c r="KEU245" s="27"/>
      <c r="KEV245" s="27"/>
      <c r="KEW245" s="27"/>
      <c r="KEX245" s="27"/>
      <c r="KEY245" s="27"/>
      <c r="KEZ245" s="27"/>
      <c r="KFA245" s="27"/>
      <c r="KFB245" s="27"/>
      <c r="KFC245" s="27"/>
      <c r="KFD245" s="27"/>
      <c r="KFE245" s="27"/>
      <c r="KFF245" s="27"/>
      <c r="KFG245" s="27"/>
      <c r="KFH245" s="27"/>
      <c r="KFI245" s="27"/>
      <c r="KFJ245" s="27"/>
      <c r="KFK245" s="27"/>
      <c r="KFL245" s="27"/>
      <c r="KFM245" s="27"/>
      <c r="KFN245" s="27"/>
      <c r="KFO245" s="27"/>
      <c r="KFP245" s="27"/>
      <c r="KFQ245" s="27"/>
      <c r="KFR245" s="27"/>
      <c r="KFS245" s="27"/>
      <c r="KFT245" s="27"/>
      <c r="KFU245" s="27"/>
      <c r="KFV245" s="27"/>
      <c r="KFW245" s="27"/>
      <c r="KFX245" s="27"/>
      <c r="KFY245" s="27"/>
      <c r="KFZ245" s="27"/>
      <c r="KGA245" s="27"/>
      <c r="KGB245" s="27"/>
      <c r="KGC245" s="27"/>
      <c r="KGD245" s="27"/>
      <c r="KGE245" s="27"/>
      <c r="KGF245" s="27"/>
      <c r="KGG245" s="27"/>
      <c r="KGH245" s="27"/>
      <c r="KGI245" s="27"/>
      <c r="KGJ245" s="27"/>
      <c r="KGK245" s="27"/>
      <c r="KGL245" s="27"/>
      <c r="KGM245" s="27"/>
      <c r="KGN245" s="27"/>
      <c r="KGO245" s="27"/>
      <c r="KGP245" s="27"/>
      <c r="KGQ245" s="27"/>
      <c r="KGR245" s="27"/>
      <c r="KGS245" s="27"/>
      <c r="KGT245" s="27"/>
      <c r="KGU245" s="27"/>
      <c r="KGV245" s="27"/>
      <c r="KGW245" s="27"/>
      <c r="KGX245" s="27"/>
      <c r="KGY245" s="27"/>
      <c r="KGZ245" s="27"/>
      <c r="KHA245" s="27"/>
      <c r="KHB245" s="27"/>
      <c r="KHC245" s="27"/>
      <c r="KHD245" s="27"/>
      <c r="KHE245" s="27"/>
      <c r="KHF245" s="27"/>
      <c r="KHG245" s="27"/>
      <c r="KHH245" s="27"/>
      <c r="KHI245" s="27"/>
      <c r="KHJ245" s="27"/>
      <c r="KHK245" s="27"/>
      <c r="KHL245" s="27"/>
      <c r="KHM245" s="27"/>
      <c r="KHN245" s="27"/>
      <c r="KHO245" s="27"/>
      <c r="KHP245" s="27"/>
      <c r="KHQ245" s="27"/>
      <c r="KHR245" s="27"/>
      <c r="KHS245" s="27"/>
      <c r="KHT245" s="27"/>
      <c r="KHU245" s="27"/>
      <c r="KHV245" s="27"/>
      <c r="KHW245" s="27"/>
      <c r="KHX245" s="27"/>
      <c r="KHY245" s="27"/>
      <c r="KHZ245" s="27"/>
      <c r="KIA245" s="27"/>
      <c r="KIB245" s="27"/>
      <c r="KIC245" s="27"/>
      <c r="KID245" s="27"/>
      <c r="KIE245" s="27"/>
      <c r="KIF245" s="27"/>
      <c r="KIG245" s="27"/>
      <c r="KIH245" s="27"/>
      <c r="KII245" s="27"/>
      <c r="KIJ245" s="27"/>
      <c r="KIK245" s="27"/>
      <c r="KIL245" s="27"/>
      <c r="KIM245" s="27"/>
      <c r="KIN245" s="27"/>
      <c r="KIO245" s="27"/>
      <c r="KIP245" s="27"/>
      <c r="KIQ245" s="27"/>
      <c r="KIR245" s="27"/>
      <c r="KIS245" s="27"/>
      <c r="KIT245" s="27"/>
      <c r="KIU245" s="27"/>
      <c r="KIV245" s="27"/>
      <c r="KIW245" s="27"/>
      <c r="KIX245" s="27"/>
      <c r="KIY245" s="27"/>
      <c r="KIZ245" s="27"/>
      <c r="KJA245" s="27"/>
      <c r="KJB245" s="27"/>
      <c r="KJC245" s="27"/>
      <c r="KJD245" s="27"/>
      <c r="KJE245" s="27"/>
      <c r="KJF245" s="27"/>
      <c r="KJG245" s="27"/>
      <c r="KJH245" s="27"/>
      <c r="KJI245" s="27"/>
      <c r="KJJ245" s="27"/>
      <c r="KJK245" s="27"/>
      <c r="KJL245" s="27"/>
      <c r="KJM245" s="27"/>
      <c r="KJN245" s="27"/>
      <c r="KJO245" s="27"/>
      <c r="KJP245" s="27"/>
      <c r="KJQ245" s="27"/>
      <c r="KJR245" s="27"/>
      <c r="KJS245" s="27"/>
      <c r="KJT245" s="27"/>
      <c r="KJU245" s="27"/>
      <c r="KJV245" s="27"/>
      <c r="KJW245" s="27"/>
      <c r="KJX245" s="27"/>
      <c r="KJY245" s="27"/>
      <c r="KJZ245" s="27"/>
      <c r="KKA245" s="27"/>
      <c r="KKB245" s="27"/>
      <c r="KKC245" s="27"/>
      <c r="KKD245" s="27"/>
      <c r="KKE245" s="27"/>
      <c r="KKF245" s="27"/>
      <c r="KKG245" s="27"/>
      <c r="KKH245" s="27"/>
      <c r="KKI245" s="27"/>
      <c r="KKJ245" s="27"/>
      <c r="KKK245" s="27"/>
      <c r="KKL245" s="27"/>
      <c r="KKM245" s="27"/>
      <c r="KKN245" s="27"/>
      <c r="KKO245" s="27"/>
      <c r="KKP245" s="27"/>
      <c r="KKQ245" s="27"/>
      <c r="KKR245" s="27"/>
      <c r="KKS245" s="27"/>
      <c r="KKT245" s="27"/>
      <c r="KKU245" s="27"/>
      <c r="KKV245" s="27"/>
      <c r="KKW245" s="27"/>
      <c r="KKX245" s="27"/>
      <c r="KKY245" s="27"/>
      <c r="KKZ245" s="27"/>
      <c r="KLA245" s="27"/>
      <c r="KLB245" s="27"/>
      <c r="KLC245" s="27"/>
      <c r="KLD245" s="27"/>
      <c r="KLE245" s="27"/>
      <c r="KLF245" s="27"/>
      <c r="KLG245" s="27"/>
      <c r="KLH245" s="27"/>
      <c r="KLI245" s="27"/>
      <c r="KLJ245" s="27"/>
      <c r="KLK245" s="27"/>
      <c r="KLL245" s="27"/>
      <c r="KLM245" s="27"/>
      <c r="KLN245" s="27"/>
      <c r="KLO245" s="27"/>
      <c r="KLP245" s="27"/>
      <c r="KLQ245" s="27"/>
      <c r="KLR245" s="27"/>
      <c r="KLS245" s="27"/>
      <c r="KLT245" s="27"/>
      <c r="KLU245" s="27"/>
      <c r="KLV245" s="27"/>
      <c r="KLW245" s="27"/>
      <c r="KLX245" s="27"/>
      <c r="KLY245" s="27"/>
      <c r="KLZ245" s="27"/>
      <c r="KMA245" s="27"/>
      <c r="KMB245" s="27"/>
      <c r="KMC245" s="27"/>
      <c r="KMD245" s="27"/>
      <c r="KME245" s="27"/>
      <c r="KMF245" s="27"/>
      <c r="KMG245" s="27"/>
      <c r="KMH245" s="27"/>
      <c r="KMI245" s="27"/>
      <c r="KMJ245" s="27"/>
      <c r="KMK245" s="27"/>
      <c r="KML245" s="27"/>
      <c r="KMM245" s="27"/>
      <c r="KMN245" s="27"/>
      <c r="KMO245" s="27"/>
      <c r="KMP245" s="27"/>
      <c r="KMQ245" s="27"/>
      <c r="KMR245" s="27"/>
      <c r="KMS245" s="27"/>
      <c r="KMT245" s="27"/>
      <c r="KMU245" s="27"/>
      <c r="KMV245" s="27"/>
      <c r="KMW245" s="27"/>
      <c r="KMX245" s="27"/>
      <c r="KMY245" s="27"/>
      <c r="KMZ245" s="27"/>
      <c r="KNA245" s="27"/>
      <c r="KNB245" s="27"/>
      <c r="KNC245" s="27"/>
      <c r="KND245" s="27"/>
      <c r="KNE245" s="27"/>
      <c r="KNF245" s="27"/>
      <c r="KNG245" s="27"/>
      <c r="KNH245" s="27"/>
      <c r="KNI245" s="27"/>
      <c r="KNJ245" s="27"/>
      <c r="KNK245" s="27"/>
      <c r="KNL245" s="27"/>
      <c r="KNM245" s="27"/>
      <c r="KNN245" s="27"/>
      <c r="KNO245" s="27"/>
      <c r="KNP245" s="27"/>
      <c r="KNQ245" s="27"/>
      <c r="KNR245" s="27"/>
      <c r="KNS245" s="27"/>
      <c r="KNT245" s="27"/>
      <c r="KNU245" s="27"/>
      <c r="KNV245" s="27"/>
      <c r="KNW245" s="27"/>
      <c r="KNX245" s="27"/>
      <c r="KNY245" s="27"/>
      <c r="KNZ245" s="27"/>
      <c r="KOA245" s="27"/>
      <c r="KOB245" s="27"/>
      <c r="KOC245" s="27"/>
      <c r="KOD245" s="27"/>
      <c r="KOE245" s="27"/>
      <c r="KOF245" s="27"/>
      <c r="KOG245" s="27"/>
      <c r="KOH245" s="27"/>
      <c r="KOI245" s="27"/>
      <c r="KOJ245" s="27"/>
      <c r="KOK245" s="27"/>
      <c r="KOL245" s="27"/>
      <c r="KOM245" s="27"/>
      <c r="KON245" s="27"/>
      <c r="KOO245" s="27"/>
      <c r="KOP245" s="27"/>
      <c r="KOQ245" s="27"/>
      <c r="KOR245" s="27"/>
      <c r="KOS245" s="27"/>
      <c r="KOT245" s="27"/>
      <c r="KOU245" s="27"/>
      <c r="KOV245" s="27"/>
      <c r="KOW245" s="27"/>
      <c r="KOX245" s="27"/>
      <c r="KOY245" s="27"/>
      <c r="KOZ245" s="27"/>
      <c r="KPA245" s="27"/>
      <c r="KPB245" s="27"/>
      <c r="KPC245" s="27"/>
      <c r="KPD245" s="27"/>
      <c r="KPE245" s="27"/>
      <c r="KPF245" s="27"/>
      <c r="KPG245" s="27"/>
      <c r="KPH245" s="27"/>
      <c r="KPI245" s="27"/>
      <c r="KPJ245" s="27"/>
      <c r="KPK245" s="27"/>
      <c r="KPL245" s="27"/>
      <c r="KPM245" s="27"/>
      <c r="KPN245" s="27"/>
      <c r="KPO245" s="27"/>
      <c r="KPP245" s="27"/>
      <c r="KPQ245" s="27"/>
      <c r="KPR245" s="27"/>
      <c r="KPS245" s="27"/>
      <c r="KPT245" s="27"/>
      <c r="KPU245" s="27"/>
      <c r="KPV245" s="27"/>
      <c r="KPW245" s="27"/>
      <c r="KPX245" s="27"/>
      <c r="KPY245" s="27"/>
      <c r="KPZ245" s="27"/>
      <c r="KQA245" s="27"/>
      <c r="KQB245" s="27"/>
      <c r="KQC245" s="27"/>
      <c r="KQD245" s="27"/>
      <c r="KQE245" s="27"/>
      <c r="KQF245" s="27"/>
      <c r="KQG245" s="27"/>
      <c r="KQH245" s="27"/>
      <c r="KQI245" s="27"/>
      <c r="KQJ245" s="27"/>
      <c r="KQK245" s="27"/>
      <c r="KQL245" s="27"/>
      <c r="KQM245" s="27"/>
      <c r="KQN245" s="27"/>
      <c r="KQO245" s="27"/>
      <c r="KQP245" s="27"/>
      <c r="KQQ245" s="27"/>
      <c r="KQR245" s="27"/>
      <c r="KQS245" s="27"/>
      <c r="KQT245" s="27"/>
      <c r="KQU245" s="27"/>
      <c r="KQV245" s="27"/>
      <c r="KQW245" s="27"/>
      <c r="KQX245" s="27"/>
      <c r="KQY245" s="27"/>
      <c r="KQZ245" s="27"/>
      <c r="KRA245" s="27"/>
      <c r="KRB245" s="27"/>
      <c r="KRC245" s="27"/>
      <c r="KRD245" s="27"/>
      <c r="KRE245" s="27"/>
      <c r="KRF245" s="27"/>
      <c r="KRG245" s="27"/>
      <c r="KRH245" s="27"/>
      <c r="KRI245" s="27"/>
      <c r="KRJ245" s="27"/>
      <c r="KRK245" s="27"/>
      <c r="KRL245" s="27"/>
      <c r="KRM245" s="27"/>
      <c r="KRN245" s="27"/>
      <c r="KRO245" s="27"/>
      <c r="KRP245" s="27"/>
      <c r="KRQ245" s="27"/>
      <c r="KRR245" s="27"/>
      <c r="KRS245" s="27"/>
      <c r="KRT245" s="27"/>
      <c r="KRU245" s="27"/>
      <c r="KRV245" s="27"/>
      <c r="KRW245" s="27"/>
      <c r="KRX245" s="27"/>
      <c r="KRY245" s="27"/>
      <c r="KRZ245" s="27"/>
      <c r="KSA245" s="27"/>
      <c r="KSB245" s="27"/>
      <c r="KSC245" s="27"/>
      <c r="KSD245" s="27"/>
      <c r="KSE245" s="27"/>
      <c r="KSF245" s="27"/>
      <c r="KSG245" s="27"/>
      <c r="KSH245" s="27"/>
      <c r="KSI245" s="27"/>
      <c r="KSJ245" s="27"/>
      <c r="KSK245" s="27"/>
      <c r="KSL245" s="27"/>
      <c r="KSM245" s="27"/>
      <c r="KSN245" s="27"/>
      <c r="KSO245" s="27"/>
      <c r="KSP245" s="27"/>
      <c r="KSQ245" s="27"/>
      <c r="KSR245" s="27"/>
      <c r="KSS245" s="27"/>
      <c r="KST245" s="27"/>
      <c r="KSU245" s="27"/>
      <c r="KSV245" s="27"/>
      <c r="KSW245" s="27"/>
      <c r="KSX245" s="27"/>
      <c r="KSY245" s="27"/>
      <c r="KSZ245" s="27"/>
      <c r="KTA245" s="27"/>
      <c r="KTB245" s="27"/>
      <c r="KTC245" s="27"/>
      <c r="KTD245" s="27"/>
      <c r="KTE245" s="27"/>
      <c r="KTF245" s="27"/>
      <c r="KTG245" s="27"/>
      <c r="KTH245" s="27"/>
      <c r="KTI245" s="27"/>
      <c r="KTJ245" s="27"/>
      <c r="KTK245" s="27"/>
      <c r="KTL245" s="27"/>
      <c r="KTM245" s="27"/>
      <c r="KTN245" s="27"/>
      <c r="KTO245" s="27"/>
      <c r="KTP245" s="27"/>
      <c r="KTQ245" s="27"/>
      <c r="KTR245" s="27"/>
      <c r="KTS245" s="27"/>
      <c r="KTT245" s="27"/>
      <c r="KTU245" s="27"/>
      <c r="KTV245" s="27"/>
      <c r="KTW245" s="27"/>
      <c r="KTX245" s="27"/>
      <c r="KTY245" s="27"/>
      <c r="KTZ245" s="27"/>
      <c r="KUA245" s="27"/>
      <c r="KUB245" s="27"/>
      <c r="KUC245" s="27"/>
      <c r="KUD245" s="27"/>
      <c r="KUE245" s="27"/>
      <c r="KUF245" s="27"/>
      <c r="KUG245" s="27"/>
      <c r="KUH245" s="27"/>
      <c r="KUI245" s="27"/>
      <c r="KUJ245" s="27"/>
      <c r="KUK245" s="27"/>
      <c r="KUL245" s="27"/>
      <c r="KUM245" s="27"/>
      <c r="KUN245" s="27"/>
      <c r="KUO245" s="27"/>
      <c r="KUP245" s="27"/>
      <c r="KUQ245" s="27"/>
      <c r="KUR245" s="27"/>
      <c r="KUS245" s="27"/>
      <c r="KUT245" s="27"/>
      <c r="KUU245" s="27"/>
      <c r="KUV245" s="27"/>
      <c r="KUW245" s="27"/>
      <c r="KUX245" s="27"/>
      <c r="KUY245" s="27"/>
      <c r="KUZ245" s="27"/>
      <c r="KVA245" s="27"/>
      <c r="KVB245" s="27"/>
      <c r="KVC245" s="27"/>
      <c r="KVD245" s="27"/>
      <c r="KVE245" s="27"/>
      <c r="KVF245" s="27"/>
      <c r="KVG245" s="27"/>
      <c r="KVH245" s="27"/>
      <c r="KVI245" s="27"/>
      <c r="KVJ245" s="27"/>
      <c r="KVK245" s="27"/>
      <c r="KVL245" s="27"/>
      <c r="KVM245" s="27"/>
      <c r="KVN245" s="27"/>
      <c r="KVO245" s="27"/>
      <c r="KVP245" s="27"/>
      <c r="KVQ245" s="27"/>
      <c r="KVR245" s="27"/>
      <c r="KVS245" s="27"/>
      <c r="KVT245" s="27"/>
      <c r="KVU245" s="27"/>
      <c r="KVV245" s="27"/>
      <c r="KVW245" s="27"/>
      <c r="KVX245" s="27"/>
      <c r="KVY245" s="27"/>
      <c r="KVZ245" s="27"/>
      <c r="KWA245" s="27"/>
      <c r="KWB245" s="27"/>
      <c r="KWC245" s="27"/>
      <c r="KWD245" s="27"/>
      <c r="KWE245" s="27"/>
      <c r="KWF245" s="27"/>
      <c r="KWG245" s="27"/>
      <c r="KWH245" s="27"/>
      <c r="KWI245" s="27"/>
      <c r="KWJ245" s="27"/>
      <c r="KWK245" s="27"/>
      <c r="KWL245" s="27"/>
      <c r="KWM245" s="27"/>
      <c r="KWN245" s="27"/>
      <c r="KWO245" s="27"/>
      <c r="KWP245" s="27"/>
      <c r="KWQ245" s="27"/>
      <c r="KWR245" s="27"/>
      <c r="KWS245" s="27"/>
      <c r="KWT245" s="27"/>
      <c r="KWU245" s="27"/>
      <c r="KWV245" s="27"/>
      <c r="KWW245" s="27"/>
      <c r="KWX245" s="27"/>
      <c r="KWY245" s="27"/>
      <c r="KWZ245" s="27"/>
      <c r="KXA245" s="27"/>
      <c r="KXB245" s="27"/>
      <c r="KXC245" s="27"/>
      <c r="KXD245" s="27"/>
      <c r="KXE245" s="27"/>
      <c r="KXF245" s="27"/>
      <c r="KXG245" s="27"/>
      <c r="KXH245" s="27"/>
      <c r="KXI245" s="27"/>
      <c r="KXJ245" s="27"/>
      <c r="KXK245" s="27"/>
      <c r="KXL245" s="27"/>
      <c r="KXM245" s="27"/>
      <c r="KXN245" s="27"/>
      <c r="KXO245" s="27"/>
      <c r="KXP245" s="27"/>
      <c r="KXQ245" s="27"/>
      <c r="KXR245" s="27"/>
      <c r="KXS245" s="27"/>
      <c r="KXT245" s="27"/>
      <c r="KXU245" s="27"/>
      <c r="KXV245" s="27"/>
      <c r="KXW245" s="27"/>
      <c r="KXX245" s="27"/>
      <c r="KXY245" s="27"/>
      <c r="KXZ245" s="27"/>
      <c r="KYA245" s="27"/>
      <c r="KYB245" s="27"/>
      <c r="KYC245" s="27"/>
      <c r="KYD245" s="27"/>
      <c r="KYE245" s="27"/>
      <c r="KYF245" s="27"/>
      <c r="KYG245" s="27"/>
      <c r="KYH245" s="27"/>
      <c r="KYI245" s="27"/>
      <c r="KYJ245" s="27"/>
      <c r="KYK245" s="27"/>
      <c r="KYL245" s="27"/>
      <c r="KYM245" s="27"/>
      <c r="KYN245" s="27"/>
      <c r="KYO245" s="27"/>
      <c r="KYP245" s="27"/>
      <c r="KYQ245" s="27"/>
      <c r="KYR245" s="27"/>
      <c r="KYS245" s="27"/>
      <c r="KYT245" s="27"/>
      <c r="KYU245" s="27"/>
      <c r="KYV245" s="27"/>
      <c r="KYW245" s="27"/>
      <c r="KYX245" s="27"/>
      <c r="KYY245" s="27"/>
      <c r="KYZ245" s="27"/>
      <c r="KZA245" s="27"/>
      <c r="KZB245" s="27"/>
      <c r="KZC245" s="27"/>
      <c r="KZD245" s="27"/>
      <c r="KZE245" s="27"/>
      <c r="KZF245" s="27"/>
      <c r="KZG245" s="27"/>
      <c r="KZH245" s="27"/>
      <c r="KZI245" s="27"/>
      <c r="KZJ245" s="27"/>
      <c r="KZK245" s="27"/>
      <c r="KZL245" s="27"/>
      <c r="KZM245" s="27"/>
      <c r="KZN245" s="27"/>
      <c r="KZO245" s="27"/>
      <c r="KZP245" s="27"/>
      <c r="KZQ245" s="27"/>
      <c r="KZR245" s="27"/>
      <c r="KZS245" s="27"/>
      <c r="KZT245" s="27"/>
      <c r="KZU245" s="27"/>
      <c r="KZV245" s="27"/>
      <c r="KZW245" s="27"/>
      <c r="KZX245" s="27"/>
      <c r="KZY245" s="27"/>
      <c r="KZZ245" s="27"/>
      <c r="LAA245" s="27"/>
      <c r="LAB245" s="27"/>
      <c r="LAC245" s="27"/>
      <c r="LAD245" s="27"/>
      <c r="LAE245" s="27"/>
      <c r="LAF245" s="27"/>
      <c r="LAG245" s="27"/>
      <c r="LAH245" s="27"/>
      <c r="LAI245" s="27"/>
      <c r="LAJ245" s="27"/>
      <c r="LAK245" s="27"/>
      <c r="LAL245" s="27"/>
      <c r="LAM245" s="27"/>
      <c r="LAN245" s="27"/>
      <c r="LAO245" s="27"/>
      <c r="LAP245" s="27"/>
      <c r="LAQ245" s="27"/>
      <c r="LAR245" s="27"/>
      <c r="LAS245" s="27"/>
      <c r="LAT245" s="27"/>
      <c r="LAU245" s="27"/>
      <c r="LAV245" s="27"/>
      <c r="LAW245" s="27"/>
      <c r="LAX245" s="27"/>
      <c r="LAY245" s="27"/>
      <c r="LAZ245" s="27"/>
      <c r="LBA245" s="27"/>
      <c r="LBB245" s="27"/>
      <c r="LBC245" s="27"/>
      <c r="LBD245" s="27"/>
      <c r="LBE245" s="27"/>
      <c r="LBF245" s="27"/>
      <c r="LBG245" s="27"/>
      <c r="LBH245" s="27"/>
      <c r="LBI245" s="27"/>
      <c r="LBJ245" s="27"/>
      <c r="LBK245" s="27"/>
      <c r="LBL245" s="27"/>
      <c r="LBM245" s="27"/>
      <c r="LBN245" s="27"/>
      <c r="LBO245" s="27"/>
      <c r="LBP245" s="27"/>
      <c r="LBQ245" s="27"/>
      <c r="LBR245" s="27"/>
      <c r="LBS245" s="27"/>
      <c r="LBT245" s="27"/>
      <c r="LBU245" s="27"/>
      <c r="LBV245" s="27"/>
      <c r="LBW245" s="27"/>
      <c r="LBX245" s="27"/>
      <c r="LBY245" s="27"/>
      <c r="LBZ245" s="27"/>
      <c r="LCA245" s="27"/>
      <c r="LCB245" s="27"/>
      <c r="LCC245" s="27"/>
      <c r="LCD245" s="27"/>
      <c r="LCE245" s="27"/>
      <c r="LCF245" s="27"/>
      <c r="LCG245" s="27"/>
      <c r="LCH245" s="27"/>
      <c r="LCI245" s="27"/>
      <c r="LCJ245" s="27"/>
      <c r="LCK245" s="27"/>
      <c r="LCL245" s="27"/>
      <c r="LCM245" s="27"/>
      <c r="LCN245" s="27"/>
      <c r="LCO245" s="27"/>
      <c r="LCP245" s="27"/>
      <c r="LCQ245" s="27"/>
      <c r="LCR245" s="27"/>
      <c r="LCS245" s="27"/>
      <c r="LCT245" s="27"/>
      <c r="LCU245" s="27"/>
      <c r="LCV245" s="27"/>
      <c r="LCW245" s="27"/>
      <c r="LCX245" s="27"/>
      <c r="LCY245" s="27"/>
      <c r="LCZ245" s="27"/>
      <c r="LDA245" s="27"/>
      <c r="LDB245" s="27"/>
      <c r="LDC245" s="27"/>
      <c r="LDD245" s="27"/>
      <c r="LDE245" s="27"/>
      <c r="LDF245" s="27"/>
      <c r="LDG245" s="27"/>
      <c r="LDH245" s="27"/>
      <c r="LDI245" s="27"/>
      <c r="LDJ245" s="27"/>
      <c r="LDK245" s="27"/>
      <c r="LDL245" s="27"/>
      <c r="LDM245" s="27"/>
      <c r="LDN245" s="27"/>
      <c r="LDO245" s="27"/>
      <c r="LDP245" s="27"/>
      <c r="LDQ245" s="27"/>
      <c r="LDR245" s="27"/>
      <c r="LDS245" s="27"/>
      <c r="LDT245" s="27"/>
      <c r="LDU245" s="27"/>
      <c r="LDV245" s="27"/>
      <c r="LDW245" s="27"/>
      <c r="LDX245" s="27"/>
      <c r="LDY245" s="27"/>
      <c r="LDZ245" s="27"/>
      <c r="LEA245" s="27"/>
      <c r="LEB245" s="27"/>
      <c r="LEC245" s="27"/>
      <c r="LED245" s="27"/>
      <c r="LEE245" s="27"/>
      <c r="LEF245" s="27"/>
      <c r="LEG245" s="27"/>
      <c r="LEH245" s="27"/>
      <c r="LEI245" s="27"/>
      <c r="LEJ245" s="27"/>
      <c r="LEK245" s="27"/>
      <c r="LEL245" s="27"/>
      <c r="LEM245" s="27"/>
      <c r="LEN245" s="27"/>
      <c r="LEO245" s="27"/>
      <c r="LEP245" s="27"/>
      <c r="LEQ245" s="27"/>
      <c r="LER245" s="27"/>
      <c r="LES245" s="27"/>
      <c r="LET245" s="27"/>
      <c r="LEU245" s="27"/>
      <c r="LEV245" s="27"/>
      <c r="LEW245" s="27"/>
      <c r="LEX245" s="27"/>
      <c r="LEY245" s="27"/>
      <c r="LEZ245" s="27"/>
      <c r="LFA245" s="27"/>
      <c r="LFB245" s="27"/>
      <c r="LFC245" s="27"/>
      <c r="LFD245" s="27"/>
      <c r="LFE245" s="27"/>
      <c r="LFF245" s="27"/>
      <c r="LFG245" s="27"/>
      <c r="LFH245" s="27"/>
      <c r="LFI245" s="27"/>
      <c r="LFJ245" s="27"/>
      <c r="LFK245" s="27"/>
      <c r="LFL245" s="27"/>
      <c r="LFM245" s="27"/>
      <c r="LFN245" s="27"/>
      <c r="LFO245" s="27"/>
      <c r="LFP245" s="27"/>
      <c r="LFQ245" s="27"/>
      <c r="LFR245" s="27"/>
      <c r="LFS245" s="27"/>
      <c r="LFT245" s="27"/>
      <c r="LFU245" s="27"/>
      <c r="LFV245" s="27"/>
      <c r="LFW245" s="27"/>
      <c r="LFX245" s="27"/>
      <c r="LFY245" s="27"/>
      <c r="LFZ245" s="27"/>
      <c r="LGA245" s="27"/>
      <c r="LGB245" s="27"/>
      <c r="LGC245" s="27"/>
      <c r="LGD245" s="27"/>
      <c r="LGE245" s="27"/>
      <c r="LGF245" s="27"/>
      <c r="LGG245" s="27"/>
      <c r="LGH245" s="27"/>
      <c r="LGI245" s="27"/>
      <c r="LGJ245" s="27"/>
      <c r="LGK245" s="27"/>
      <c r="LGL245" s="27"/>
      <c r="LGM245" s="27"/>
      <c r="LGN245" s="27"/>
      <c r="LGO245" s="27"/>
      <c r="LGP245" s="27"/>
      <c r="LGQ245" s="27"/>
      <c r="LGR245" s="27"/>
      <c r="LGS245" s="27"/>
      <c r="LGT245" s="27"/>
      <c r="LGU245" s="27"/>
      <c r="LGV245" s="27"/>
      <c r="LGW245" s="27"/>
      <c r="LGX245" s="27"/>
      <c r="LGY245" s="27"/>
      <c r="LGZ245" s="27"/>
      <c r="LHA245" s="27"/>
      <c r="LHB245" s="27"/>
      <c r="LHC245" s="27"/>
      <c r="LHD245" s="27"/>
      <c r="LHE245" s="27"/>
      <c r="LHF245" s="27"/>
      <c r="LHG245" s="27"/>
      <c r="LHH245" s="27"/>
      <c r="LHI245" s="27"/>
      <c r="LHJ245" s="27"/>
      <c r="LHK245" s="27"/>
      <c r="LHL245" s="27"/>
      <c r="LHM245" s="27"/>
      <c r="LHN245" s="27"/>
      <c r="LHO245" s="27"/>
      <c r="LHP245" s="27"/>
      <c r="LHQ245" s="27"/>
      <c r="LHR245" s="27"/>
      <c r="LHS245" s="27"/>
      <c r="LHT245" s="27"/>
      <c r="LHU245" s="27"/>
      <c r="LHV245" s="27"/>
      <c r="LHW245" s="27"/>
      <c r="LHX245" s="27"/>
      <c r="LHY245" s="27"/>
      <c r="LHZ245" s="27"/>
      <c r="LIA245" s="27"/>
      <c r="LIB245" s="27"/>
      <c r="LIC245" s="27"/>
      <c r="LID245" s="27"/>
      <c r="LIE245" s="27"/>
      <c r="LIF245" s="27"/>
      <c r="LIG245" s="27"/>
      <c r="LIH245" s="27"/>
      <c r="LII245" s="27"/>
      <c r="LIJ245" s="27"/>
      <c r="LIK245" s="27"/>
      <c r="LIL245" s="27"/>
      <c r="LIM245" s="27"/>
      <c r="LIN245" s="27"/>
      <c r="LIO245" s="27"/>
      <c r="LIP245" s="27"/>
      <c r="LIQ245" s="27"/>
      <c r="LIR245" s="27"/>
      <c r="LIS245" s="27"/>
      <c r="LIT245" s="27"/>
      <c r="LIU245" s="27"/>
      <c r="LIV245" s="27"/>
      <c r="LIW245" s="27"/>
      <c r="LIX245" s="27"/>
      <c r="LIY245" s="27"/>
      <c r="LIZ245" s="27"/>
      <c r="LJA245" s="27"/>
      <c r="LJB245" s="27"/>
      <c r="LJC245" s="27"/>
      <c r="LJD245" s="27"/>
      <c r="LJE245" s="27"/>
      <c r="LJF245" s="27"/>
      <c r="LJG245" s="27"/>
      <c r="LJH245" s="27"/>
      <c r="LJI245" s="27"/>
      <c r="LJJ245" s="27"/>
      <c r="LJK245" s="27"/>
      <c r="LJL245" s="27"/>
      <c r="LJM245" s="27"/>
      <c r="LJN245" s="27"/>
      <c r="LJO245" s="27"/>
      <c r="LJP245" s="27"/>
      <c r="LJQ245" s="27"/>
      <c r="LJR245" s="27"/>
      <c r="LJS245" s="27"/>
      <c r="LJT245" s="27"/>
      <c r="LJU245" s="27"/>
      <c r="LJV245" s="27"/>
      <c r="LJW245" s="27"/>
      <c r="LJX245" s="27"/>
      <c r="LJY245" s="27"/>
      <c r="LJZ245" s="27"/>
      <c r="LKA245" s="27"/>
      <c r="LKB245" s="27"/>
      <c r="LKC245" s="27"/>
      <c r="LKD245" s="27"/>
      <c r="LKE245" s="27"/>
      <c r="LKF245" s="27"/>
      <c r="LKG245" s="27"/>
      <c r="LKH245" s="27"/>
      <c r="LKI245" s="27"/>
      <c r="LKJ245" s="27"/>
      <c r="LKK245" s="27"/>
      <c r="LKL245" s="27"/>
      <c r="LKM245" s="27"/>
      <c r="LKN245" s="27"/>
      <c r="LKO245" s="27"/>
      <c r="LKP245" s="27"/>
      <c r="LKQ245" s="27"/>
      <c r="LKR245" s="27"/>
      <c r="LKS245" s="27"/>
      <c r="LKT245" s="27"/>
      <c r="LKU245" s="27"/>
      <c r="LKV245" s="27"/>
      <c r="LKW245" s="27"/>
      <c r="LKX245" s="27"/>
      <c r="LKY245" s="27"/>
      <c r="LKZ245" s="27"/>
      <c r="LLA245" s="27"/>
      <c r="LLB245" s="27"/>
      <c r="LLC245" s="27"/>
      <c r="LLD245" s="27"/>
      <c r="LLE245" s="27"/>
      <c r="LLF245" s="27"/>
      <c r="LLG245" s="27"/>
      <c r="LLH245" s="27"/>
      <c r="LLI245" s="27"/>
      <c r="LLJ245" s="27"/>
      <c r="LLK245" s="27"/>
      <c r="LLL245" s="27"/>
      <c r="LLM245" s="27"/>
      <c r="LLN245" s="27"/>
      <c r="LLO245" s="27"/>
      <c r="LLP245" s="27"/>
      <c r="LLQ245" s="27"/>
      <c r="LLR245" s="27"/>
      <c r="LLS245" s="27"/>
      <c r="LLT245" s="27"/>
      <c r="LLU245" s="27"/>
      <c r="LLV245" s="27"/>
      <c r="LLW245" s="27"/>
      <c r="LLX245" s="27"/>
      <c r="LLY245" s="27"/>
      <c r="LLZ245" s="27"/>
      <c r="LMA245" s="27"/>
      <c r="LMB245" s="27"/>
      <c r="LMC245" s="27"/>
      <c r="LMD245" s="27"/>
      <c r="LME245" s="27"/>
      <c r="LMF245" s="27"/>
      <c r="LMG245" s="27"/>
      <c r="LMH245" s="27"/>
      <c r="LMI245" s="27"/>
      <c r="LMJ245" s="27"/>
      <c r="LMK245" s="27"/>
      <c r="LML245" s="27"/>
      <c r="LMM245" s="27"/>
      <c r="LMN245" s="27"/>
      <c r="LMO245" s="27"/>
      <c r="LMP245" s="27"/>
      <c r="LMQ245" s="27"/>
      <c r="LMR245" s="27"/>
      <c r="LMS245" s="27"/>
      <c r="LMT245" s="27"/>
      <c r="LMU245" s="27"/>
      <c r="LMV245" s="27"/>
      <c r="LMW245" s="27"/>
      <c r="LMX245" s="27"/>
      <c r="LMY245" s="27"/>
      <c r="LMZ245" s="27"/>
      <c r="LNA245" s="27"/>
      <c r="LNB245" s="27"/>
      <c r="LNC245" s="27"/>
      <c r="LND245" s="27"/>
      <c r="LNE245" s="27"/>
      <c r="LNF245" s="27"/>
      <c r="LNG245" s="27"/>
      <c r="LNH245" s="27"/>
      <c r="LNI245" s="27"/>
      <c r="LNJ245" s="27"/>
      <c r="LNK245" s="27"/>
      <c r="LNL245" s="27"/>
      <c r="LNM245" s="27"/>
      <c r="LNN245" s="27"/>
      <c r="LNO245" s="27"/>
      <c r="LNP245" s="27"/>
      <c r="LNQ245" s="27"/>
      <c r="LNR245" s="27"/>
      <c r="LNS245" s="27"/>
      <c r="LNT245" s="27"/>
      <c r="LNU245" s="27"/>
      <c r="LNV245" s="27"/>
      <c r="LNW245" s="27"/>
      <c r="LNX245" s="27"/>
      <c r="LNY245" s="27"/>
      <c r="LNZ245" s="27"/>
      <c r="LOA245" s="27"/>
      <c r="LOB245" s="27"/>
      <c r="LOC245" s="27"/>
      <c r="LOD245" s="27"/>
      <c r="LOE245" s="27"/>
      <c r="LOF245" s="27"/>
      <c r="LOG245" s="27"/>
      <c r="LOH245" s="27"/>
      <c r="LOI245" s="27"/>
      <c r="LOJ245" s="27"/>
      <c r="LOK245" s="27"/>
      <c r="LOL245" s="27"/>
      <c r="LOM245" s="27"/>
      <c r="LON245" s="27"/>
      <c r="LOO245" s="27"/>
      <c r="LOP245" s="27"/>
      <c r="LOQ245" s="27"/>
      <c r="LOR245" s="27"/>
      <c r="LOS245" s="27"/>
      <c r="LOT245" s="27"/>
      <c r="LOU245" s="27"/>
      <c r="LOV245" s="27"/>
      <c r="LOW245" s="27"/>
      <c r="LOX245" s="27"/>
      <c r="LOY245" s="27"/>
      <c r="LOZ245" s="27"/>
      <c r="LPA245" s="27"/>
      <c r="LPB245" s="27"/>
      <c r="LPC245" s="27"/>
      <c r="LPD245" s="27"/>
      <c r="LPE245" s="27"/>
      <c r="LPF245" s="27"/>
      <c r="LPG245" s="27"/>
      <c r="LPH245" s="27"/>
      <c r="LPI245" s="27"/>
      <c r="LPJ245" s="27"/>
      <c r="LPK245" s="27"/>
      <c r="LPL245" s="27"/>
      <c r="LPM245" s="27"/>
      <c r="LPN245" s="27"/>
      <c r="LPO245" s="27"/>
      <c r="LPP245" s="27"/>
      <c r="LPQ245" s="27"/>
      <c r="LPR245" s="27"/>
      <c r="LPS245" s="27"/>
      <c r="LPT245" s="27"/>
      <c r="LPU245" s="27"/>
      <c r="LPV245" s="27"/>
      <c r="LPW245" s="27"/>
      <c r="LPX245" s="27"/>
      <c r="LPY245" s="27"/>
      <c r="LPZ245" s="27"/>
      <c r="LQA245" s="27"/>
      <c r="LQB245" s="27"/>
      <c r="LQC245" s="27"/>
      <c r="LQD245" s="27"/>
      <c r="LQE245" s="27"/>
      <c r="LQF245" s="27"/>
      <c r="LQG245" s="27"/>
      <c r="LQH245" s="27"/>
      <c r="LQI245" s="27"/>
      <c r="LQJ245" s="27"/>
      <c r="LQK245" s="27"/>
      <c r="LQL245" s="27"/>
      <c r="LQM245" s="27"/>
      <c r="LQN245" s="27"/>
      <c r="LQO245" s="27"/>
      <c r="LQP245" s="27"/>
      <c r="LQQ245" s="27"/>
      <c r="LQR245" s="27"/>
      <c r="LQS245" s="27"/>
      <c r="LQT245" s="27"/>
      <c r="LQU245" s="27"/>
      <c r="LQV245" s="27"/>
      <c r="LQW245" s="27"/>
      <c r="LQX245" s="27"/>
      <c r="LQY245" s="27"/>
      <c r="LQZ245" s="27"/>
      <c r="LRA245" s="27"/>
      <c r="LRB245" s="27"/>
      <c r="LRC245" s="27"/>
      <c r="LRD245" s="27"/>
      <c r="LRE245" s="27"/>
      <c r="LRF245" s="27"/>
      <c r="LRG245" s="27"/>
      <c r="LRH245" s="27"/>
      <c r="LRI245" s="27"/>
      <c r="LRJ245" s="27"/>
      <c r="LRK245" s="27"/>
      <c r="LRL245" s="27"/>
      <c r="LRM245" s="27"/>
      <c r="LRN245" s="27"/>
      <c r="LRO245" s="27"/>
      <c r="LRP245" s="27"/>
      <c r="LRQ245" s="27"/>
      <c r="LRR245" s="27"/>
      <c r="LRS245" s="27"/>
      <c r="LRT245" s="27"/>
      <c r="LRU245" s="27"/>
      <c r="LRV245" s="27"/>
      <c r="LRW245" s="27"/>
      <c r="LRX245" s="27"/>
      <c r="LRY245" s="27"/>
      <c r="LRZ245" s="27"/>
      <c r="LSA245" s="27"/>
      <c r="LSB245" s="27"/>
      <c r="LSC245" s="27"/>
      <c r="LSD245" s="27"/>
      <c r="LSE245" s="27"/>
      <c r="LSF245" s="27"/>
      <c r="LSG245" s="27"/>
      <c r="LSH245" s="27"/>
      <c r="LSI245" s="27"/>
      <c r="LSJ245" s="27"/>
      <c r="LSK245" s="27"/>
      <c r="LSL245" s="27"/>
      <c r="LSM245" s="27"/>
      <c r="LSN245" s="27"/>
      <c r="LSO245" s="27"/>
      <c r="LSP245" s="27"/>
      <c r="LSQ245" s="27"/>
      <c r="LSR245" s="27"/>
      <c r="LSS245" s="27"/>
      <c r="LST245" s="27"/>
      <c r="LSU245" s="27"/>
      <c r="LSV245" s="27"/>
      <c r="LSW245" s="27"/>
      <c r="LSX245" s="27"/>
      <c r="LSY245" s="27"/>
      <c r="LSZ245" s="27"/>
      <c r="LTA245" s="27"/>
      <c r="LTB245" s="27"/>
      <c r="LTC245" s="27"/>
      <c r="LTD245" s="27"/>
      <c r="LTE245" s="27"/>
      <c r="LTF245" s="27"/>
      <c r="LTG245" s="27"/>
      <c r="LTH245" s="27"/>
      <c r="LTI245" s="27"/>
      <c r="LTJ245" s="27"/>
      <c r="LTK245" s="27"/>
      <c r="LTL245" s="27"/>
      <c r="LTM245" s="27"/>
      <c r="LTN245" s="27"/>
      <c r="LTO245" s="27"/>
      <c r="LTP245" s="27"/>
      <c r="LTQ245" s="27"/>
      <c r="LTR245" s="27"/>
      <c r="LTS245" s="27"/>
      <c r="LTT245" s="27"/>
      <c r="LTU245" s="27"/>
      <c r="LTV245" s="27"/>
      <c r="LTW245" s="27"/>
      <c r="LTX245" s="27"/>
      <c r="LTY245" s="27"/>
      <c r="LTZ245" s="27"/>
      <c r="LUA245" s="27"/>
      <c r="LUB245" s="27"/>
      <c r="LUC245" s="27"/>
      <c r="LUD245" s="27"/>
      <c r="LUE245" s="27"/>
      <c r="LUF245" s="27"/>
      <c r="LUG245" s="27"/>
      <c r="LUH245" s="27"/>
      <c r="LUI245" s="27"/>
      <c r="LUJ245" s="27"/>
      <c r="LUK245" s="27"/>
      <c r="LUL245" s="27"/>
      <c r="LUM245" s="27"/>
      <c r="LUN245" s="27"/>
      <c r="LUO245" s="27"/>
      <c r="LUP245" s="27"/>
      <c r="LUQ245" s="27"/>
      <c r="LUR245" s="27"/>
      <c r="LUS245" s="27"/>
      <c r="LUT245" s="27"/>
      <c r="LUU245" s="27"/>
      <c r="LUV245" s="27"/>
      <c r="LUW245" s="27"/>
      <c r="LUX245" s="27"/>
      <c r="LUY245" s="27"/>
      <c r="LUZ245" s="27"/>
      <c r="LVA245" s="27"/>
      <c r="LVB245" s="27"/>
      <c r="LVC245" s="27"/>
      <c r="LVD245" s="27"/>
      <c r="LVE245" s="27"/>
      <c r="LVF245" s="27"/>
      <c r="LVG245" s="27"/>
      <c r="LVH245" s="27"/>
      <c r="LVI245" s="27"/>
      <c r="LVJ245" s="27"/>
      <c r="LVK245" s="27"/>
      <c r="LVL245" s="27"/>
      <c r="LVM245" s="27"/>
      <c r="LVN245" s="27"/>
      <c r="LVO245" s="27"/>
      <c r="LVP245" s="27"/>
      <c r="LVQ245" s="27"/>
      <c r="LVR245" s="27"/>
      <c r="LVS245" s="27"/>
      <c r="LVT245" s="27"/>
      <c r="LVU245" s="27"/>
      <c r="LVV245" s="27"/>
      <c r="LVW245" s="27"/>
      <c r="LVX245" s="27"/>
      <c r="LVY245" s="27"/>
      <c r="LVZ245" s="27"/>
      <c r="LWA245" s="27"/>
      <c r="LWB245" s="27"/>
      <c r="LWC245" s="27"/>
      <c r="LWD245" s="27"/>
      <c r="LWE245" s="27"/>
      <c r="LWF245" s="27"/>
      <c r="LWG245" s="27"/>
      <c r="LWH245" s="27"/>
      <c r="LWI245" s="27"/>
      <c r="LWJ245" s="27"/>
      <c r="LWK245" s="27"/>
      <c r="LWL245" s="27"/>
      <c r="LWM245" s="27"/>
      <c r="LWN245" s="27"/>
      <c r="LWO245" s="27"/>
      <c r="LWP245" s="27"/>
      <c r="LWQ245" s="27"/>
      <c r="LWR245" s="27"/>
      <c r="LWS245" s="27"/>
      <c r="LWT245" s="27"/>
      <c r="LWU245" s="27"/>
      <c r="LWV245" s="27"/>
      <c r="LWW245" s="27"/>
      <c r="LWX245" s="27"/>
      <c r="LWY245" s="27"/>
      <c r="LWZ245" s="27"/>
      <c r="LXA245" s="27"/>
      <c r="LXB245" s="27"/>
      <c r="LXC245" s="27"/>
      <c r="LXD245" s="27"/>
      <c r="LXE245" s="27"/>
      <c r="LXF245" s="27"/>
      <c r="LXG245" s="27"/>
      <c r="LXH245" s="27"/>
      <c r="LXI245" s="27"/>
      <c r="LXJ245" s="27"/>
      <c r="LXK245" s="27"/>
      <c r="LXL245" s="27"/>
      <c r="LXM245" s="27"/>
      <c r="LXN245" s="27"/>
      <c r="LXO245" s="27"/>
      <c r="LXP245" s="27"/>
      <c r="LXQ245" s="27"/>
      <c r="LXR245" s="27"/>
      <c r="LXS245" s="27"/>
      <c r="LXT245" s="27"/>
      <c r="LXU245" s="27"/>
      <c r="LXV245" s="27"/>
      <c r="LXW245" s="27"/>
      <c r="LXX245" s="27"/>
      <c r="LXY245" s="27"/>
      <c r="LXZ245" s="27"/>
      <c r="LYA245" s="27"/>
      <c r="LYB245" s="27"/>
      <c r="LYC245" s="27"/>
      <c r="LYD245" s="27"/>
      <c r="LYE245" s="27"/>
      <c r="LYF245" s="27"/>
      <c r="LYG245" s="27"/>
      <c r="LYH245" s="27"/>
      <c r="LYI245" s="27"/>
      <c r="LYJ245" s="27"/>
      <c r="LYK245" s="27"/>
      <c r="LYL245" s="27"/>
      <c r="LYM245" s="27"/>
      <c r="LYN245" s="27"/>
      <c r="LYO245" s="27"/>
      <c r="LYP245" s="27"/>
      <c r="LYQ245" s="27"/>
      <c r="LYR245" s="27"/>
      <c r="LYS245" s="27"/>
      <c r="LYT245" s="27"/>
      <c r="LYU245" s="27"/>
      <c r="LYV245" s="27"/>
      <c r="LYW245" s="27"/>
      <c r="LYX245" s="27"/>
      <c r="LYY245" s="27"/>
      <c r="LYZ245" s="27"/>
      <c r="LZA245" s="27"/>
      <c r="LZB245" s="27"/>
      <c r="LZC245" s="27"/>
      <c r="LZD245" s="27"/>
      <c r="LZE245" s="27"/>
      <c r="LZF245" s="27"/>
      <c r="LZG245" s="27"/>
      <c r="LZH245" s="27"/>
      <c r="LZI245" s="27"/>
      <c r="LZJ245" s="27"/>
      <c r="LZK245" s="27"/>
      <c r="LZL245" s="27"/>
      <c r="LZM245" s="27"/>
      <c r="LZN245" s="27"/>
      <c r="LZO245" s="27"/>
      <c r="LZP245" s="27"/>
      <c r="LZQ245" s="27"/>
      <c r="LZR245" s="27"/>
      <c r="LZS245" s="27"/>
      <c r="LZT245" s="27"/>
      <c r="LZU245" s="27"/>
      <c r="LZV245" s="27"/>
      <c r="LZW245" s="27"/>
      <c r="LZX245" s="27"/>
      <c r="LZY245" s="27"/>
      <c r="LZZ245" s="27"/>
      <c r="MAA245" s="27"/>
      <c r="MAB245" s="27"/>
      <c r="MAC245" s="27"/>
      <c r="MAD245" s="27"/>
      <c r="MAE245" s="27"/>
      <c r="MAF245" s="27"/>
      <c r="MAG245" s="27"/>
      <c r="MAH245" s="27"/>
      <c r="MAI245" s="27"/>
      <c r="MAJ245" s="27"/>
      <c r="MAK245" s="27"/>
      <c r="MAL245" s="27"/>
      <c r="MAM245" s="27"/>
      <c r="MAN245" s="27"/>
      <c r="MAO245" s="27"/>
      <c r="MAP245" s="27"/>
      <c r="MAQ245" s="27"/>
      <c r="MAR245" s="27"/>
      <c r="MAS245" s="27"/>
      <c r="MAT245" s="27"/>
      <c r="MAU245" s="27"/>
      <c r="MAV245" s="27"/>
      <c r="MAW245" s="27"/>
      <c r="MAX245" s="27"/>
      <c r="MAY245" s="27"/>
      <c r="MAZ245" s="27"/>
      <c r="MBA245" s="27"/>
      <c r="MBB245" s="27"/>
      <c r="MBC245" s="27"/>
      <c r="MBD245" s="27"/>
      <c r="MBE245" s="27"/>
      <c r="MBF245" s="27"/>
      <c r="MBG245" s="27"/>
      <c r="MBH245" s="27"/>
      <c r="MBI245" s="27"/>
      <c r="MBJ245" s="27"/>
      <c r="MBK245" s="27"/>
      <c r="MBL245" s="27"/>
      <c r="MBM245" s="27"/>
      <c r="MBN245" s="27"/>
      <c r="MBO245" s="27"/>
      <c r="MBP245" s="27"/>
      <c r="MBQ245" s="27"/>
      <c r="MBR245" s="27"/>
      <c r="MBS245" s="27"/>
      <c r="MBT245" s="27"/>
      <c r="MBU245" s="27"/>
      <c r="MBV245" s="27"/>
      <c r="MBW245" s="27"/>
      <c r="MBX245" s="27"/>
      <c r="MBY245" s="27"/>
      <c r="MBZ245" s="27"/>
      <c r="MCA245" s="27"/>
      <c r="MCB245" s="27"/>
      <c r="MCC245" s="27"/>
      <c r="MCD245" s="27"/>
      <c r="MCE245" s="27"/>
      <c r="MCF245" s="27"/>
      <c r="MCG245" s="27"/>
      <c r="MCH245" s="27"/>
      <c r="MCI245" s="27"/>
      <c r="MCJ245" s="27"/>
      <c r="MCK245" s="27"/>
      <c r="MCL245" s="27"/>
      <c r="MCM245" s="27"/>
      <c r="MCN245" s="27"/>
      <c r="MCO245" s="27"/>
      <c r="MCP245" s="27"/>
      <c r="MCQ245" s="27"/>
      <c r="MCR245" s="27"/>
      <c r="MCS245" s="27"/>
      <c r="MCT245" s="27"/>
      <c r="MCU245" s="27"/>
      <c r="MCV245" s="27"/>
      <c r="MCW245" s="27"/>
      <c r="MCX245" s="27"/>
      <c r="MCY245" s="27"/>
      <c r="MCZ245" s="27"/>
      <c r="MDA245" s="27"/>
      <c r="MDB245" s="27"/>
      <c r="MDC245" s="27"/>
      <c r="MDD245" s="27"/>
      <c r="MDE245" s="27"/>
      <c r="MDF245" s="27"/>
      <c r="MDG245" s="27"/>
      <c r="MDH245" s="27"/>
      <c r="MDI245" s="27"/>
      <c r="MDJ245" s="27"/>
      <c r="MDK245" s="27"/>
      <c r="MDL245" s="27"/>
      <c r="MDM245" s="27"/>
      <c r="MDN245" s="27"/>
      <c r="MDO245" s="27"/>
      <c r="MDP245" s="27"/>
      <c r="MDQ245" s="27"/>
      <c r="MDR245" s="27"/>
      <c r="MDS245" s="27"/>
      <c r="MDT245" s="27"/>
      <c r="MDU245" s="27"/>
      <c r="MDV245" s="27"/>
      <c r="MDW245" s="27"/>
      <c r="MDX245" s="27"/>
      <c r="MDY245" s="27"/>
      <c r="MDZ245" s="27"/>
      <c r="MEA245" s="27"/>
      <c r="MEB245" s="27"/>
      <c r="MEC245" s="27"/>
      <c r="MED245" s="27"/>
      <c r="MEE245" s="27"/>
      <c r="MEF245" s="27"/>
      <c r="MEG245" s="27"/>
      <c r="MEH245" s="27"/>
      <c r="MEI245" s="27"/>
      <c r="MEJ245" s="27"/>
      <c r="MEK245" s="27"/>
      <c r="MEL245" s="27"/>
      <c r="MEM245" s="27"/>
      <c r="MEN245" s="27"/>
      <c r="MEO245" s="27"/>
      <c r="MEP245" s="27"/>
      <c r="MEQ245" s="27"/>
      <c r="MER245" s="27"/>
      <c r="MES245" s="27"/>
      <c r="MET245" s="27"/>
      <c r="MEU245" s="27"/>
      <c r="MEV245" s="27"/>
      <c r="MEW245" s="27"/>
      <c r="MEX245" s="27"/>
      <c r="MEY245" s="27"/>
      <c r="MEZ245" s="27"/>
      <c r="MFA245" s="27"/>
      <c r="MFB245" s="27"/>
      <c r="MFC245" s="27"/>
      <c r="MFD245" s="27"/>
      <c r="MFE245" s="27"/>
      <c r="MFF245" s="27"/>
      <c r="MFG245" s="27"/>
      <c r="MFH245" s="27"/>
      <c r="MFI245" s="27"/>
      <c r="MFJ245" s="27"/>
      <c r="MFK245" s="27"/>
      <c r="MFL245" s="27"/>
      <c r="MFM245" s="27"/>
      <c r="MFN245" s="27"/>
      <c r="MFO245" s="27"/>
      <c r="MFP245" s="27"/>
      <c r="MFQ245" s="27"/>
      <c r="MFR245" s="27"/>
      <c r="MFS245" s="27"/>
      <c r="MFT245" s="27"/>
      <c r="MFU245" s="27"/>
      <c r="MFV245" s="27"/>
      <c r="MFW245" s="27"/>
      <c r="MFX245" s="27"/>
      <c r="MFY245" s="27"/>
      <c r="MFZ245" s="27"/>
      <c r="MGA245" s="27"/>
      <c r="MGB245" s="27"/>
      <c r="MGC245" s="27"/>
      <c r="MGD245" s="27"/>
      <c r="MGE245" s="27"/>
      <c r="MGF245" s="27"/>
      <c r="MGG245" s="27"/>
      <c r="MGH245" s="27"/>
      <c r="MGI245" s="27"/>
      <c r="MGJ245" s="27"/>
      <c r="MGK245" s="27"/>
      <c r="MGL245" s="27"/>
      <c r="MGM245" s="27"/>
      <c r="MGN245" s="27"/>
      <c r="MGO245" s="27"/>
      <c r="MGP245" s="27"/>
      <c r="MGQ245" s="27"/>
      <c r="MGR245" s="27"/>
      <c r="MGS245" s="27"/>
      <c r="MGT245" s="27"/>
      <c r="MGU245" s="27"/>
      <c r="MGV245" s="27"/>
      <c r="MGW245" s="27"/>
      <c r="MGX245" s="27"/>
      <c r="MGY245" s="27"/>
      <c r="MGZ245" s="27"/>
      <c r="MHA245" s="27"/>
      <c r="MHB245" s="27"/>
      <c r="MHC245" s="27"/>
      <c r="MHD245" s="27"/>
      <c r="MHE245" s="27"/>
      <c r="MHF245" s="27"/>
      <c r="MHG245" s="27"/>
      <c r="MHH245" s="27"/>
      <c r="MHI245" s="27"/>
      <c r="MHJ245" s="27"/>
      <c r="MHK245" s="27"/>
      <c r="MHL245" s="27"/>
      <c r="MHM245" s="27"/>
      <c r="MHN245" s="27"/>
      <c r="MHO245" s="27"/>
      <c r="MHP245" s="27"/>
      <c r="MHQ245" s="27"/>
      <c r="MHR245" s="27"/>
      <c r="MHS245" s="27"/>
      <c r="MHT245" s="27"/>
      <c r="MHU245" s="27"/>
      <c r="MHV245" s="27"/>
      <c r="MHW245" s="27"/>
      <c r="MHX245" s="27"/>
      <c r="MHY245" s="27"/>
      <c r="MHZ245" s="27"/>
      <c r="MIA245" s="27"/>
      <c r="MIB245" s="27"/>
      <c r="MIC245" s="27"/>
      <c r="MID245" s="27"/>
      <c r="MIE245" s="27"/>
      <c r="MIF245" s="27"/>
      <c r="MIG245" s="27"/>
      <c r="MIH245" s="27"/>
      <c r="MII245" s="27"/>
      <c r="MIJ245" s="27"/>
      <c r="MIK245" s="27"/>
      <c r="MIL245" s="27"/>
      <c r="MIM245" s="27"/>
      <c r="MIN245" s="27"/>
      <c r="MIO245" s="27"/>
      <c r="MIP245" s="27"/>
      <c r="MIQ245" s="27"/>
      <c r="MIR245" s="27"/>
      <c r="MIS245" s="27"/>
      <c r="MIT245" s="27"/>
      <c r="MIU245" s="27"/>
      <c r="MIV245" s="27"/>
      <c r="MIW245" s="27"/>
      <c r="MIX245" s="27"/>
      <c r="MIY245" s="27"/>
      <c r="MIZ245" s="27"/>
      <c r="MJA245" s="27"/>
      <c r="MJB245" s="27"/>
      <c r="MJC245" s="27"/>
      <c r="MJD245" s="27"/>
      <c r="MJE245" s="27"/>
      <c r="MJF245" s="27"/>
      <c r="MJG245" s="27"/>
      <c r="MJH245" s="27"/>
      <c r="MJI245" s="27"/>
      <c r="MJJ245" s="27"/>
      <c r="MJK245" s="27"/>
      <c r="MJL245" s="27"/>
      <c r="MJM245" s="27"/>
      <c r="MJN245" s="27"/>
      <c r="MJO245" s="27"/>
      <c r="MJP245" s="27"/>
      <c r="MJQ245" s="27"/>
      <c r="MJR245" s="27"/>
      <c r="MJS245" s="27"/>
      <c r="MJT245" s="27"/>
      <c r="MJU245" s="27"/>
      <c r="MJV245" s="27"/>
      <c r="MJW245" s="27"/>
      <c r="MJX245" s="27"/>
      <c r="MJY245" s="27"/>
      <c r="MJZ245" s="27"/>
      <c r="MKA245" s="27"/>
      <c r="MKB245" s="27"/>
      <c r="MKC245" s="27"/>
      <c r="MKD245" s="27"/>
      <c r="MKE245" s="27"/>
      <c r="MKF245" s="27"/>
      <c r="MKG245" s="27"/>
      <c r="MKH245" s="27"/>
      <c r="MKI245" s="27"/>
      <c r="MKJ245" s="27"/>
      <c r="MKK245" s="27"/>
      <c r="MKL245" s="27"/>
      <c r="MKM245" s="27"/>
      <c r="MKN245" s="27"/>
      <c r="MKO245" s="27"/>
      <c r="MKP245" s="27"/>
      <c r="MKQ245" s="27"/>
      <c r="MKR245" s="27"/>
      <c r="MKS245" s="27"/>
      <c r="MKT245" s="27"/>
      <c r="MKU245" s="27"/>
      <c r="MKV245" s="27"/>
      <c r="MKW245" s="27"/>
      <c r="MKX245" s="27"/>
      <c r="MKY245" s="27"/>
      <c r="MKZ245" s="27"/>
      <c r="MLA245" s="27"/>
      <c r="MLB245" s="27"/>
      <c r="MLC245" s="27"/>
      <c r="MLD245" s="27"/>
      <c r="MLE245" s="27"/>
      <c r="MLF245" s="27"/>
      <c r="MLG245" s="27"/>
      <c r="MLH245" s="27"/>
      <c r="MLI245" s="27"/>
      <c r="MLJ245" s="27"/>
      <c r="MLK245" s="27"/>
      <c r="MLL245" s="27"/>
      <c r="MLM245" s="27"/>
      <c r="MLN245" s="27"/>
      <c r="MLO245" s="27"/>
      <c r="MLP245" s="27"/>
      <c r="MLQ245" s="27"/>
      <c r="MLR245" s="27"/>
      <c r="MLS245" s="27"/>
      <c r="MLT245" s="27"/>
      <c r="MLU245" s="27"/>
      <c r="MLV245" s="27"/>
      <c r="MLW245" s="27"/>
      <c r="MLX245" s="27"/>
      <c r="MLY245" s="27"/>
      <c r="MLZ245" s="27"/>
      <c r="MMA245" s="27"/>
      <c r="MMB245" s="27"/>
      <c r="MMC245" s="27"/>
      <c r="MMD245" s="27"/>
      <c r="MME245" s="27"/>
      <c r="MMF245" s="27"/>
      <c r="MMG245" s="27"/>
      <c r="MMH245" s="27"/>
      <c r="MMI245" s="27"/>
      <c r="MMJ245" s="27"/>
      <c r="MMK245" s="27"/>
      <c r="MML245" s="27"/>
      <c r="MMM245" s="27"/>
      <c r="MMN245" s="27"/>
      <c r="MMO245" s="27"/>
      <c r="MMP245" s="27"/>
      <c r="MMQ245" s="27"/>
      <c r="MMR245" s="27"/>
      <c r="MMS245" s="27"/>
      <c r="MMT245" s="27"/>
      <c r="MMU245" s="27"/>
      <c r="MMV245" s="27"/>
      <c r="MMW245" s="27"/>
      <c r="MMX245" s="27"/>
      <c r="MMY245" s="27"/>
      <c r="MMZ245" s="27"/>
      <c r="MNA245" s="27"/>
      <c r="MNB245" s="27"/>
      <c r="MNC245" s="27"/>
      <c r="MND245" s="27"/>
      <c r="MNE245" s="27"/>
      <c r="MNF245" s="27"/>
      <c r="MNG245" s="27"/>
      <c r="MNH245" s="27"/>
      <c r="MNI245" s="27"/>
      <c r="MNJ245" s="27"/>
      <c r="MNK245" s="27"/>
      <c r="MNL245" s="27"/>
      <c r="MNM245" s="27"/>
      <c r="MNN245" s="27"/>
      <c r="MNO245" s="27"/>
      <c r="MNP245" s="27"/>
      <c r="MNQ245" s="27"/>
      <c r="MNR245" s="27"/>
      <c r="MNS245" s="27"/>
      <c r="MNT245" s="27"/>
      <c r="MNU245" s="27"/>
      <c r="MNV245" s="27"/>
      <c r="MNW245" s="27"/>
      <c r="MNX245" s="27"/>
      <c r="MNY245" s="27"/>
      <c r="MNZ245" s="27"/>
      <c r="MOA245" s="27"/>
      <c r="MOB245" s="27"/>
      <c r="MOC245" s="27"/>
      <c r="MOD245" s="27"/>
      <c r="MOE245" s="27"/>
      <c r="MOF245" s="27"/>
      <c r="MOG245" s="27"/>
      <c r="MOH245" s="27"/>
      <c r="MOI245" s="27"/>
      <c r="MOJ245" s="27"/>
      <c r="MOK245" s="27"/>
      <c r="MOL245" s="27"/>
      <c r="MOM245" s="27"/>
      <c r="MON245" s="27"/>
      <c r="MOO245" s="27"/>
      <c r="MOP245" s="27"/>
      <c r="MOQ245" s="27"/>
      <c r="MOR245" s="27"/>
      <c r="MOS245" s="27"/>
      <c r="MOT245" s="27"/>
      <c r="MOU245" s="27"/>
      <c r="MOV245" s="27"/>
      <c r="MOW245" s="27"/>
      <c r="MOX245" s="27"/>
      <c r="MOY245" s="27"/>
      <c r="MOZ245" s="27"/>
      <c r="MPA245" s="27"/>
      <c r="MPB245" s="27"/>
      <c r="MPC245" s="27"/>
      <c r="MPD245" s="27"/>
      <c r="MPE245" s="27"/>
      <c r="MPF245" s="27"/>
      <c r="MPG245" s="27"/>
      <c r="MPH245" s="27"/>
      <c r="MPI245" s="27"/>
      <c r="MPJ245" s="27"/>
      <c r="MPK245" s="27"/>
      <c r="MPL245" s="27"/>
      <c r="MPM245" s="27"/>
      <c r="MPN245" s="27"/>
      <c r="MPO245" s="27"/>
      <c r="MPP245" s="27"/>
      <c r="MPQ245" s="27"/>
      <c r="MPR245" s="27"/>
      <c r="MPS245" s="27"/>
      <c r="MPT245" s="27"/>
      <c r="MPU245" s="27"/>
      <c r="MPV245" s="27"/>
      <c r="MPW245" s="27"/>
      <c r="MPX245" s="27"/>
      <c r="MPY245" s="27"/>
      <c r="MPZ245" s="27"/>
      <c r="MQA245" s="27"/>
      <c r="MQB245" s="27"/>
      <c r="MQC245" s="27"/>
      <c r="MQD245" s="27"/>
      <c r="MQE245" s="27"/>
      <c r="MQF245" s="27"/>
      <c r="MQG245" s="27"/>
      <c r="MQH245" s="27"/>
      <c r="MQI245" s="27"/>
      <c r="MQJ245" s="27"/>
      <c r="MQK245" s="27"/>
      <c r="MQL245" s="27"/>
      <c r="MQM245" s="27"/>
      <c r="MQN245" s="27"/>
      <c r="MQO245" s="27"/>
      <c r="MQP245" s="27"/>
      <c r="MQQ245" s="27"/>
      <c r="MQR245" s="27"/>
      <c r="MQS245" s="27"/>
      <c r="MQT245" s="27"/>
      <c r="MQU245" s="27"/>
      <c r="MQV245" s="27"/>
      <c r="MQW245" s="27"/>
      <c r="MQX245" s="27"/>
      <c r="MQY245" s="27"/>
      <c r="MQZ245" s="27"/>
      <c r="MRA245" s="27"/>
      <c r="MRB245" s="27"/>
      <c r="MRC245" s="27"/>
      <c r="MRD245" s="27"/>
      <c r="MRE245" s="27"/>
      <c r="MRF245" s="27"/>
      <c r="MRG245" s="27"/>
      <c r="MRH245" s="27"/>
      <c r="MRI245" s="27"/>
      <c r="MRJ245" s="27"/>
      <c r="MRK245" s="27"/>
      <c r="MRL245" s="27"/>
      <c r="MRM245" s="27"/>
      <c r="MRN245" s="27"/>
      <c r="MRO245" s="27"/>
      <c r="MRP245" s="27"/>
      <c r="MRQ245" s="27"/>
      <c r="MRR245" s="27"/>
      <c r="MRS245" s="27"/>
      <c r="MRT245" s="27"/>
      <c r="MRU245" s="27"/>
      <c r="MRV245" s="27"/>
      <c r="MRW245" s="27"/>
      <c r="MRX245" s="27"/>
      <c r="MRY245" s="27"/>
      <c r="MRZ245" s="27"/>
      <c r="MSA245" s="27"/>
      <c r="MSB245" s="27"/>
      <c r="MSC245" s="27"/>
      <c r="MSD245" s="27"/>
      <c r="MSE245" s="27"/>
      <c r="MSF245" s="27"/>
      <c r="MSG245" s="27"/>
      <c r="MSH245" s="27"/>
      <c r="MSI245" s="27"/>
      <c r="MSJ245" s="27"/>
      <c r="MSK245" s="27"/>
      <c r="MSL245" s="27"/>
      <c r="MSM245" s="27"/>
      <c r="MSN245" s="27"/>
      <c r="MSO245" s="27"/>
      <c r="MSP245" s="27"/>
      <c r="MSQ245" s="27"/>
      <c r="MSR245" s="27"/>
      <c r="MSS245" s="27"/>
      <c r="MST245" s="27"/>
      <c r="MSU245" s="27"/>
      <c r="MSV245" s="27"/>
      <c r="MSW245" s="27"/>
      <c r="MSX245" s="27"/>
      <c r="MSY245" s="27"/>
      <c r="MSZ245" s="27"/>
      <c r="MTA245" s="27"/>
      <c r="MTB245" s="27"/>
      <c r="MTC245" s="27"/>
      <c r="MTD245" s="27"/>
      <c r="MTE245" s="27"/>
      <c r="MTF245" s="27"/>
      <c r="MTG245" s="27"/>
      <c r="MTH245" s="27"/>
      <c r="MTI245" s="27"/>
      <c r="MTJ245" s="27"/>
      <c r="MTK245" s="27"/>
      <c r="MTL245" s="27"/>
      <c r="MTM245" s="27"/>
      <c r="MTN245" s="27"/>
      <c r="MTO245" s="27"/>
      <c r="MTP245" s="27"/>
      <c r="MTQ245" s="27"/>
      <c r="MTR245" s="27"/>
      <c r="MTS245" s="27"/>
      <c r="MTT245" s="27"/>
      <c r="MTU245" s="27"/>
      <c r="MTV245" s="27"/>
      <c r="MTW245" s="27"/>
      <c r="MTX245" s="27"/>
      <c r="MTY245" s="27"/>
      <c r="MTZ245" s="27"/>
      <c r="MUA245" s="27"/>
      <c r="MUB245" s="27"/>
      <c r="MUC245" s="27"/>
      <c r="MUD245" s="27"/>
      <c r="MUE245" s="27"/>
      <c r="MUF245" s="27"/>
      <c r="MUG245" s="27"/>
      <c r="MUH245" s="27"/>
      <c r="MUI245" s="27"/>
      <c r="MUJ245" s="27"/>
      <c r="MUK245" s="27"/>
      <c r="MUL245" s="27"/>
      <c r="MUM245" s="27"/>
      <c r="MUN245" s="27"/>
      <c r="MUO245" s="27"/>
      <c r="MUP245" s="27"/>
      <c r="MUQ245" s="27"/>
      <c r="MUR245" s="27"/>
      <c r="MUS245" s="27"/>
      <c r="MUT245" s="27"/>
      <c r="MUU245" s="27"/>
      <c r="MUV245" s="27"/>
      <c r="MUW245" s="27"/>
      <c r="MUX245" s="27"/>
      <c r="MUY245" s="27"/>
      <c r="MUZ245" s="27"/>
      <c r="MVA245" s="27"/>
      <c r="MVB245" s="27"/>
      <c r="MVC245" s="27"/>
      <c r="MVD245" s="27"/>
      <c r="MVE245" s="27"/>
      <c r="MVF245" s="27"/>
      <c r="MVG245" s="27"/>
      <c r="MVH245" s="27"/>
      <c r="MVI245" s="27"/>
      <c r="MVJ245" s="27"/>
      <c r="MVK245" s="27"/>
      <c r="MVL245" s="27"/>
      <c r="MVM245" s="27"/>
      <c r="MVN245" s="27"/>
      <c r="MVO245" s="27"/>
      <c r="MVP245" s="27"/>
      <c r="MVQ245" s="27"/>
      <c r="MVR245" s="27"/>
      <c r="MVS245" s="27"/>
      <c r="MVT245" s="27"/>
      <c r="MVU245" s="27"/>
      <c r="MVV245" s="27"/>
      <c r="MVW245" s="27"/>
      <c r="MVX245" s="27"/>
      <c r="MVY245" s="27"/>
      <c r="MVZ245" s="27"/>
      <c r="MWA245" s="27"/>
      <c r="MWB245" s="27"/>
      <c r="MWC245" s="27"/>
      <c r="MWD245" s="27"/>
      <c r="MWE245" s="27"/>
      <c r="MWF245" s="27"/>
      <c r="MWG245" s="27"/>
      <c r="MWH245" s="27"/>
      <c r="MWI245" s="27"/>
      <c r="MWJ245" s="27"/>
      <c r="MWK245" s="27"/>
      <c r="MWL245" s="27"/>
      <c r="MWM245" s="27"/>
      <c r="MWN245" s="27"/>
      <c r="MWO245" s="27"/>
      <c r="MWP245" s="27"/>
      <c r="MWQ245" s="27"/>
      <c r="MWR245" s="27"/>
      <c r="MWS245" s="27"/>
      <c r="MWT245" s="27"/>
      <c r="MWU245" s="27"/>
      <c r="MWV245" s="27"/>
      <c r="MWW245" s="27"/>
      <c r="MWX245" s="27"/>
      <c r="MWY245" s="27"/>
      <c r="MWZ245" s="27"/>
      <c r="MXA245" s="27"/>
      <c r="MXB245" s="27"/>
      <c r="MXC245" s="27"/>
      <c r="MXD245" s="27"/>
      <c r="MXE245" s="27"/>
      <c r="MXF245" s="27"/>
      <c r="MXG245" s="27"/>
      <c r="MXH245" s="27"/>
      <c r="MXI245" s="27"/>
      <c r="MXJ245" s="27"/>
      <c r="MXK245" s="27"/>
      <c r="MXL245" s="27"/>
      <c r="MXM245" s="27"/>
      <c r="MXN245" s="27"/>
      <c r="MXO245" s="27"/>
      <c r="MXP245" s="27"/>
      <c r="MXQ245" s="27"/>
      <c r="MXR245" s="27"/>
      <c r="MXS245" s="27"/>
      <c r="MXT245" s="27"/>
      <c r="MXU245" s="27"/>
      <c r="MXV245" s="27"/>
      <c r="MXW245" s="27"/>
      <c r="MXX245" s="27"/>
      <c r="MXY245" s="27"/>
      <c r="MXZ245" s="27"/>
      <c r="MYA245" s="27"/>
      <c r="MYB245" s="27"/>
      <c r="MYC245" s="27"/>
      <c r="MYD245" s="27"/>
      <c r="MYE245" s="27"/>
      <c r="MYF245" s="27"/>
      <c r="MYG245" s="27"/>
      <c r="MYH245" s="27"/>
      <c r="MYI245" s="27"/>
      <c r="MYJ245" s="27"/>
      <c r="MYK245" s="27"/>
      <c r="MYL245" s="27"/>
      <c r="MYM245" s="27"/>
      <c r="MYN245" s="27"/>
      <c r="MYO245" s="27"/>
      <c r="MYP245" s="27"/>
      <c r="MYQ245" s="27"/>
      <c r="MYR245" s="27"/>
      <c r="MYS245" s="27"/>
      <c r="MYT245" s="27"/>
      <c r="MYU245" s="27"/>
      <c r="MYV245" s="27"/>
      <c r="MYW245" s="27"/>
      <c r="MYX245" s="27"/>
      <c r="MYY245" s="27"/>
      <c r="MYZ245" s="27"/>
      <c r="MZA245" s="27"/>
      <c r="MZB245" s="27"/>
      <c r="MZC245" s="27"/>
      <c r="MZD245" s="27"/>
      <c r="MZE245" s="27"/>
      <c r="MZF245" s="27"/>
      <c r="MZG245" s="27"/>
      <c r="MZH245" s="27"/>
      <c r="MZI245" s="27"/>
      <c r="MZJ245" s="27"/>
      <c r="MZK245" s="27"/>
      <c r="MZL245" s="27"/>
      <c r="MZM245" s="27"/>
      <c r="MZN245" s="27"/>
      <c r="MZO245" s="27"/>
      <c r="MZP245" s="27"/>
      <c r="MZQ245" s="27"/>
      <c r="MZR245" s="27"/>
      <c r="MZS245" s="27"/>
      <c r="MZT245" s="27"/>
      <c r="MZU245" s="27"/>
      <c r="MZV245" s="27"/>
      <c r="MZW245" s="27"/>
      <c r="MZX245" s="27"/>
      <c r="MZY245" s="27"/>
      <c r="MZZ245" s="27"/>
      <c r="NAA245" s="27"/>
      <c r="NAB245" s="27"/>
      <c r="NAC245" s="27"/>
      <c r="NAD245" s="27"/>
      <c r="NAE245" s="27"/>
      <c r="NAF245" s="27"/>
      <c r="NAG245" s="27"/>
      <c r="NAH245" s="27"/>
      <c r="NAI245" s="27"/>
      <c r="NAJ245" s="27"/>
      <c r="NAK245" s="27"/>
      <c r="NAL245" s="27"/>
      <c r="NAM245" s="27"/>
      <c r="NAN245" s="27"/>
      <c r="NAO245" s="27"/>
      <c r="NAP245" s="27"/>
      <c r="NAQ245" s="27"/>
      <c r="NAR245" s="27"/>
      <c r="NAS245" s="27"/>
      <c r="NAT245" s="27"/>
      <c r="NAU245" s="27"/>
      <c r="NAV245" s="27"/>
      <c r="NAW245" s="27"/>
      <c r="NAX245" s="27"/>
      <c r="NAY245" s="27"/>
      <c r="NAZ245" s="27"/>
      <c r="NBA245" s="27"/>
      <c r="NBB245" s="27"/>
      <c r="NBC245" s="27"/>
      <c r="NBD245" s="27"/>
      <c r="NBE245" s="27"/>
      <c r="NBF245" s="27"/>
      <c r="NBG245" s="27"/>
      <c r="NBH245" s="27"/>
      <c r="NBI245" s="27"/>
      <c r="NBJ245" s="27"/>
      <c r="NBK245" s="27"/>
      <c r="NBL245" s="27"/>
      <c r="NBM245" s="27"/>
      <c r="NBN245" s="27"/>
      <c r="NBO245" s="27"/>
      <c r="NBP245" s="27"/>
      <c r="NBQ245" s="27"/>
      <c r="NBR245" s="27"/>
      <c r="NBS245" s="27"/>
      <c r="NBT245" s="27"/>
      <c r="NBU245" s="27"/>
      <c r="NBV245" s="27"/>
      <c r="NBW245" s="27"/>
      <c r="NBX245" s="27"/>
      <c r="NBY245" s="27"/>
      <c r="NBZ245" s="27"/>
      <c r="NCA245" s="27"/>
      <c r="NCB245" s="27"/>
      <c r="NCC245" s="27"/>
      <c r="NCD245" s="27"/>
      <c r="NCE245" s="27"/>
      <c r="NCF245" s="27"/>
      <c r="NCG245" s="27"/>
      <c r="NCH245" s="27"/>
      <c r="NCI245" s="27"/>
      <c r="NCJ245" s="27"/>
      <c r="NCK245" s="27"/>
      <c r="NCL245" s="27"/>
      <c r="NCM245" s="27"/>
      <c r="NCN245" s="27"/>
      <c r="NCO245" s="27"/>
      <c r="NCP245" s="27"/>
      <c r="NCQ245" s="27"/>
      <c r="NCR245" s="27"/>
      <c r="NCS245" s="27"/>
      <c r="NCT245" s="27"/>
      <c r="NCU245" s="27"/>
      <c r="NCV245" s="27"/>
      <c r="NCW245" s="27"/>
      <c r="NCX245" s="27"/>
      <c r="NCY245" s="27"/>
      <c r="NCZ245" s="27"/>
      <c r="NDA245" s="27"/>
      <c r="NDB245" s="27"/>
      <c r="NDC245" s="27"/>
      <c r="NDD245" s="27"/>
      <c r="NDE245" s="27"/>
      <c r="NDF245" s="27"/>
      <c r="NDG245" s="27"/>
      <c r="NDH245" s="27"/>
      <c r="NDI245" s="27"/>
      <c r="NDJ245" s="27"/>
      <c r="NDK245" s="27"/>
      <c r="NDL245" s="27"/>
      <c r="NDM245" s="27"/>
      <c r="NDN245" s="27"/>
      <c r="NDO245" s="27"/>
      <c r="NDP245" s="27"/>
      <c r="NDQ245" s="27"/>
      <c r="NDR245" s="27"/>
      <c r="NDS245" s="27"/>
      <c r="NDT245" s="27"/>
      <c r="NDU245" s="27"/>
      <c r="NDV245" s="27"/>
      <c r="NDW245" s="27"/>
      <c r="NDX245" s="27"/>
      <c r="NDY245" s="27"/>
      <c r="NDZ245" s="27"/>
      <c r="NEA245" s="27"/>
      <c r="NEB245" s="27"/>
      <c r="NEC245" s="27"/>
      <c r="NED245" s="27"/>
      <c r="NEE245" s="27"/>
      <c r="NEF245" s="27"/>
      <c r="NEG245" s="27"/>
      <c r="NEH245" s="27"/>
      <c r="NEI245" s="27"/>
      <c r="NEJ245" s="27"/>
      <c r="NEK245" s="27"/>
      <c r="NEL245" s="27"/>
      <c r="NEM245" s="27"/>
      <c r="NEN245" s="27"/>
      <c r="NEO245" s="27"/>
      <c r="NEP245" s="27"/>
      <c r="NEQ245" s="27"/>
      <c r="NER245" s="27"/>
      <c r="NES245" s="27"/>
      <c r="NET245" s="27"/>
      <c r="NEU245" s="27"/>
      <c r="NEV245" s="27"/>
      <c r="NEW245" s="27"/>
      <c r="NEX245" s="27"/>
      <c r="NEY245" s="27"/>
      <c r="NEZ245" s="27"/>
      <c r="NFA245" s="27"/>
      <c r="NFB245" s="27"/>
      <c r="NFC245" s="27"/>
      <c r="NFD245" s="27"/>
      <c r="NFE245" s="27"/>
      <c r="NFF245" s="27"/>
      <c r="NFG245" s="27"/>
      <c r="NFH245" s="27"/>
      <c r="NFI245" s="27"/>
      <c r="NFJ245" s="27"/>
      <c r="NFK245" s="27"/>
      <c r="NFL245" s="27"/>
      <c r="NFM245" s="27"/>
      <c r="NFN245" s="27"/>
      <c r="NFO245" s="27"/>
      <c r="NFP245" s="27"/>
      <c r="NFQ245" s="27"/>
      <c r="NFR245" s="27"/>
      <c r="NFS245" s="27"/>
      <c r="NFT245" s="27"/>
      <c r="NFU245" s="27"/>
      <c r="NFV245" s="27"/>
      <c r="NFW245" s="27"/>
      <c r="NFX245" s="27"/>
      <c r="NFY245" s="27"/>
      <c r="NFZ245" s="27"/>
      <c r="NGA245" s="27"/>
      <c r="NGB245" s="27"/>
      <c r="NGC245" s="27"/>
      <c r="NGD245" s="27"/>
      <c r="NGE245" s="27"/>
      <c r="NGF245" s="27"/>
      <c r="NGG245" s="27"/>
      <c r="NGH245" s="27"/>
      <c r="NGI245" s="27"/>
      <c r="NGJ245" s="27"/>
      <c r="NGK245" s="27"/>
      <c r="NGL245" s="27"/>
      <c r="NGM245" s="27"/>
      <c r="NGN245" s="27"/>
      <c r="NGO245" s="27"/>
      <c r="NGP245" s="27"/>
      <c r="NGQ245" s="27"/>
      <c r="NGR245" s="27"/>
      <c r="NGS245" s="27"/>
      <c r="NGT245" s="27"/>
      <c r="NGU245" s="27"/>
      <c r="NGV245" s="27"/>
      <c r="NGW245" s="27"/>
      <c r="NGX245" s="27"/>
      <c r="NGY245" s="27"/>
      <c r="NGZ245" s="27"/>
      <c r="NHA245" s="27"/>
      <c r="NHB245" s="27"/>
      <c r="NHC245" s="27"/>
      <c r="NHD245" s="27"/>
      <c r="NHE245" s="27"/>
      <c r="NHF245" s="27"/>
      <c r="NHG245" s="27"/>
      <c r="NHH245" s="27"/>
      <c r="NHI245" s="27"/>
      <c r="NHJ245" s="27"/>
      <c r="NHK245" s="27"/>
      <c r="NHL245" s="27"/>
      <c r="NHM245" s="27"/>
      <c r="NHN245" s="27"/>
      <c r="NHO245" s="27"/>
      <c r="NHP245" s="27"/>
      <c r="NHQ245" s="27"/>
      <c r="NHR245" s="27"/>
      <c r="NHS245" s="27"/>
      <c r="NHT245" s="27"/>
      <c r="NHU245" s="27"/>
      <c r="NHV245" s="27"/>
      <c r="NHW245" s="27"/>
      <c r="NHX245" s="27"/>
      <c r="NHY245" s="27"/>
      <c r="NHZ245" s="27"/>
      <c r="NIA245" s="27"/>
      <c r="NIB245" s="27"/>
      <c r="NIC245" s="27"/>
      <c r="NID245" s="27"/>
      <c r="NIE245" s="27"/>
      <c r="NIF245" s="27"/>
      <c r="NIG245" s="27"/>
      <c r="NIH245" s="27"/>
      <c r="NII245" s="27"/>
      <c r="NIJ245" s="27"/>
      <c r="NIK245" s="27"/>
      <c r="NIL245" s="27"/>
      <c r="NIM245" s="27"/>
      <c r="NIN245" s="27"/>
      <c r="NIO245" s="27"/>
      <c r="NIP245" s="27"/>
      <c r="NIQ245" s="27"/>
      <c r="NIR245" s="27"/>
      <c r="NIS245" s="27"/>
      <c r="NIT245" s="27"/>
      <c r="NIU245" s="27"/>
      <c r="NIV245" s="27"/>
      <c r="NIW245" s="27"/>
      <c r="NIX245" s="27"/>
      <c r="NIY245" s="27"/>
      <c r="NIZ245" s="27"/>
      <c r="NJA245" s="27"/>
      <c r="NJB245" s="27"/>
      <c r="NJC245" s="27"/>
      <c r="NJD245" s="27"/>
      <c r="NJE245" s="27"/>
      <c r="NJF245" s="27"/>
      <c r="NJG245" s="27"/>
      <c r="NJH245" s="27"/>
      <c r="NJI245" s="27"/>
      <c r="NJJ245" s="27"/>
      <c r="NJK245" s="27"/>
      <c r="NJL245" s="27"/>
      <c r="NJM245" s="27"/>
      <c r="NJN245" s="27"/>
      <c r="NJO245" s="27"/>
      <c r="NJP245" s="27"/>
      <c r="NJQ245" s="27"/>
      <c r="NJR245" s="27"/>
      <c r="NJS245" s="27"/>
      <c r="NJT245" s="27"/>
      <c r="NJU245" s="27"/>
      <c r="NJV245" s="27"/>
      <c r="NJW245" s="27"/>
      <c r="NJX245" s="27"/>
      <c r="NJY245" s="27"/>
      <c r="NJZ245" s="27"/>
      <c r="NKA245" s="27"/>
      <c r="NKB245" s="27"/>
      <c r="NKC245" s="27"/>
      <c r="NKD245" s="27"/>
      <c r="NKE245" s="27"/>
      <c r="NKF245" s="27"/>
      <c r="NKG245" s="27"/>
      <c r="NKH245" s="27"/>
      <c r="NKI245" s="27"/>
      <c r="NKJ245" s="27"/>
      <c r="NKK245" s="27"/>
      <c r="NKL245" s="27"/>
      <c r="NKM245" s="27"/>
      <c r="NKN245" s="27"/>
      <c r="NKO245" s="27"/>
      <c r="NKP245" s="27"/>
      <c r="NKQ245" s="27"/>
      <c r="NKR245" s="27"/>
      <c r="NKS245" s="27"/>
      <c r="NKT245" s="27"/>
      <c r="NKU245" s="27"/>
      <c r="NKV245" s="27"/>
      <c r="NKW245" s="27"/>
      <c r="NKX245" s="27"/>
      <c r="NKY245" s="27"/>
      <c r="NKZ245" s="27"/>
      <c r="NLA245" s="27"/>
      <c r="NLB245" s="27"/>
      <c r="NLC245" s="27"/>
      <c r="NLD245" s="27"/>
      <c r="NLE245" s="27"/>
      <c r="NLF245" s="27"/>
      <c r="NLG245" s="27"/>
      <c r="NLH245" s="27"/>
      <c r="NLI245" s="27"/>
      <c r="NLJ245" s="27"/>
      <c r="NLK245" s="27"/>
      <c r="NLL245" s="27"/>
      <c r="NLM245" s="27"/>
      <c r="NLN245" s="27"/>
      <c r="NLO245" s="27"/>
      <c r="NLP245" s="27"/>
      <c r="NLQ245" s="27"/>
      <c r="NLR245" s="27"/>
      <c r="NLS245" s="27"/>
      <c r="NLT245" s="27"/>
      <c r="NLU245" s="27"/>
      <c r="NLV245" s="27"/>
      <c r="NLW245" s="27"/>
      <c r="NLX245" s="27"/>
      <c r="NLY245" s="27"/>
      <c r="NLZ245" s="27"/>
      <c r="NMA245" s="27"/>
      <c r="NMB245" s="27"/>
      <c r="NMC245" s="27"/>
      <c r="NMD245" s="27"/>
      <c r="NME245" s="27"/>
      <c r="NMF245" s="27"/>
      <c r="NMG245" s="27"/>
      <c r="NMH245" s="27"/>
      <c r="NMI245" s="27"/>
      <c r="NMJ245" s="27"/>
      <c r="NMK245" s="27"/>
      <c r="NML245" s="27"/>
      <c r="NMM245" s="27"/>
      <c r="NMN245" s="27"/>
      <c r="NMO245" s="27"/>
      <c r="NMP245" s="27"/>
      <c r="NMQ245" s="27"/>
      <c r="NMR245" s="27"/>
      <c r="NMS245" s="27"/>
      <c r="NMT245" s="27"/>
      <c r="NMU245" s="27"/>
      <c r="NMV245" s="27"/>
      <c r="NMW245" s="27"/>
      <c r="NMX245" s="27"/>
      <c r="NMY245" s="27"/>
      <c r="NMZ245" s="27"/>
      <c r="NNA245" s="27"/>
      <c r="NNB245" s="27"/>
      <c r="NNC245" s="27"/>
      <c r="NND245" s="27"/>
      <c r="NNE245" s="27"/>
      <c r="NNF245" s="27"/>
      <c r="NNG245" s="27"/>
      <c r="NNH245" s="27"/>
      <c r="NNI245" s="27"/>
      <c r="NNJ245" s="27"/>
      <c r="NNK245" s="27"/>
      <c r="NNL245" s="27"/>
      <c r="NNM245" s="27"/>
      <c r="NNN245" s="27"/>
      <c r="NNO245" s="27"/>
      <c r="NNP245" s="27"/>
      <c r="NNQ245" s="27"/>
      <c r="NNR245" s="27"/>
      <c r="NNS245" s="27"/>
      <c r="NNT245" s="27"/>
      <c r="NNU245" s="27"/>
      <c r="NNV245" s="27"/>
      <c r="NNW245" s="27"/>
      <c r="NNX245" s="27"/>
      <c r="NNY245" s="27"/>
      <c r="NNZ245" s="27"/>
      <c r="NOA245" s="27"/>
      <c r="NOB245" s="27"/>
      <c r="NOC245" s="27"/>
      <c r="NOD245" s="27"/>
      <c r="NOE245" s="27"/>
      <c r="NOF245" s="27"/>
      <c r="NOG245" s="27"/>
      <c r="NOH245" s="27"/>
      <c r="NOI245" s="27"/>
      <c r="NOJ245" s="27"/>
      <c r="NOK245" s="27"/>
      <c r="NOL245" s="27"/>
      <c r="NOM245" s="27"/>
      <c r="NON245" s="27"/>
      <c r="NOO245" s="27"/>
      <c r="NOP245" s="27"/>
      <c r="NOQ245" s="27"/>
      <c r="NOR245" s="27"/>
      <c r="NOS245" s="27"/>
      <c r="NOT245" s="27"/>
      <c r="NOU245" s="27"/>
      <c r="NOV245" s="27"/>
      <c r="NOW245" s="27"/>
      <c r="NOX245" s="27"/>
      <c r="NOY245" s="27"/>
      <c r="NOZ245" s="27"/>
      <c r="NPA245" s="27"/>
      <c r="NPB245" s="27"/>
      <c r="NPC245" s="27"/>
      <c r="NPD245" s="27"/>
      <c r="NPE245" s="27"/>
      <c r="NPF245" s="27"/>
      <c r="NPG245" s="27"/>
      <c r="NPH245" s="27"/>
      <c r="NPI245" s="27"/>
      <c r="NPJ245" s="27"/>
      <c r="NPK245" s="27"/>
      <c r="NPL245" s="27"/>
      <c r="NPM245" s="27"/>
      <c r="NPN245" s="27"/>
      <c r="NPO245" s="27"/>
      <c r="NPP245" s="27"/>
      <c r="NPQ245" s="27"/>
      <c r="NPR245" s="27"/>
      <c r="NPS245" s="27"/>
      <c r="NPT245" s="27"/>
      <c r="NPU245" s="27"/>
      <c r="NPV245" s="27"/>
      <c r="NPW245" s="27"/>
      <c r="NPX245" s="27"/>
      <c r="NPY245" s="27"/>
      <c r="NPZ245" s="27"/>
      <c r="NQA245" s="27"/>
      <c r="NQB245" s="27"/>
      <c r="NQC245" s="27"/>
      <c r="NQD245" s="27"/>
      <c r="NQE245" s="27"/>
      <c r="NQF245" s="27"/>
      <c r="NQG245" s="27"/>
      <c r="NQH245" s="27"/>
      <c r="NQI245" s="27"/>
      <c r="NQJ245" s="27"/>
      <c r="NQK245" s="27"/>
      <c r="NQL245" s="27"/>
      <c r="NQM245" s="27"/>
      <c r="NQN245" s="27"/>
      <c r="NQO245" s="27"/>
      <c r="NQP245" s="27"/>
      <c r="NQQ245" s="27"/>
      <c r="NQR245" s="27"/>
      <c r="NQS245" s="27"/>
      <c r="NQT245" s="27"/>
      <c r="NQU245" s="27"/>
      <c r="NQV245" s="27"/>
      <c r="NQW245" s="27"/>
      <c r="NQX245" s="27"/>
      <c r="NQY245" s="27"/>
      <c r="NQZ245" s="27"/>
      <c r="NRA245" s="27"/>
      <c r="NRB245" s="27"/>
      <c r="NRC245" s="27"/>
      <c r="NRD245" s="27"/>
      <c r="NRE245" s="27"/>
      <c r="NRF245" s="27"/>
      <c r="NRG245" s="27"/>
      <c r="NRH245" s="27"/>
      <c r="NRI245" s="27"/>
      <c r="NRJ245" s="27"/>
      <c r="NRK245" s="27"/>
      <c r="NRL245" s="27"/>
      <c r="NRM245" s="27"/>
      <c r="NRN245" s="27"/>
      <c r="NRO245" s="27"/>
      <c r="NRP245" s="27"/>
      <c r="NRQ245" s="27"/>
      <c r="NRR245" s="27"/>
      <c r="NRS245" s="27"/>
      <c r="NRT245" s="27"/>
      <c r="NRU245" s="27"/>
      <c r="NRV245" s="27"/>
      <c r="NRW245" s="27"/>
      <c r="NRX245" s="27"/>
      <c r="NRY245" s="27"/>
      <c r="NRZ245" s="27"/>
      <c r="NSA245" s="27"/>
      <c r="NSB245" s="27"/>
      <c r="NSC245" s="27"/>
      <c r="NSD245" s="27"/>
      <c r="NSE245" s="27"/>
      <c r="NSF245" s="27"/>
      <c r="NSG245" s="27"/>
      <c r="NSH245" s="27"/>
      <c r="NSI245" s="27"/>
      <c r="NSJ245" s="27"/>
      <c r="NSK245" s="27"/>
      <c r="NSL245" s="27"/>
      <c r="NSM245" s="27"/>
      <c r="NSN245" s="27"/>
      <c r="NSO245" s="27"/>
      <c r="NSP245" s="27"/>
      <c r="NSQ245" s="27"/>
      <c r="NSR245" s="27"/>
      <c r="NSS245" s="27"/>
      <c r="NST245" s="27"/>
      <c r="NSU245" s="27"/>
      <c r="NSV245" s="27"/>
      <c r="NSW245" s="27"/>
      <c r="NSX245" s="27"/>
      <c r="NSY245" s="27"/>
      <c r="NSZ245" s="27"/>
      <c r="NTA245" s="27"/>
      <c r="NTB245" s="27"/>
      <c r="NTC245" s="27"/>
      <c r="NTD245" s="27"/>
      <c r="NTE245" s="27"/>
      <c r="NTF245" s="27"/>
      <c r="NTG245" s="27"/>
      <c r="NTH245" s="27"/>
      <c r="NTI245" s="27"/>
      <c r="NTJ245" s="27"/>
      <c r="NTK245" s="27"/>
      <c r="NTL245" s="27"/>
      <c r="NTM245" s="27"/>
      <c r="NTN245" s="27"/>
      <c r="NTO245" s="27"/>
      <c r="NTP245" s="27"/>
      <c r="NTQ245" s="27"/>
      <c r="NTR245" s="27"/>
      <c r="NTS245" s="27"/>
      <c r="NTT245" s="27"/>
      <c r="NTU245" s="27"/>
      <c r="NTV245" s="27"/>
      <c r="NTW245" s="27"/>
      <c r="NTX245" s="27"/>
      <c r="NTY245" s="27"/>
      <c r="NTZ245" s="27"/>
      <c r="NUA245" s="27"/>
      <c r="NUB245" s="27"/>
      <c r="NUC245" s="27"/>
      <c r="NUD245" s="27"/>
      <c r="NUE245" s="27"/>
      <c r="NUF245" s="27"/>
      <c r="NUG245" s="27"/>
      <c r="NUH245" s="27"/>
      <c r="NUI245" s="27"/>
      <c r="NUJ245" s="27"/>
      <c r="NUK245" s="27"/>
      <c r="NUL245" s="27"/>
      <c r="NUM245" s="27"/>
      <c r="NUN245" s="27"/>
      <c r="NUO245" s="27"/>
      <c r="NUP245" s="27"/>
      <c r="NUQ245" s="27"/>
      <c r="NUR245" s="27"/>
      <c r="NUS245" s="27"/>
      <c r="NUT245" s="27"/>
      <c r="NUU245" s="27"/>
      <c r="NUV245" s="27"/>
      <c r="NUW245" s="27"/>
      <c r="NUX245" s="27"/>
      <c r="NUY245" s="27"/>
      <c r="NUZ245" s="27"/>
      <c r="NVA245" s="27"/>
      <c r="NVB245" s="27"/>
      <c r="NVC245" s="27"/>
      <c r="NVD245" s="27"/>
      <c r="NVE245" s="27"/>
      <c r="NVF245" s="27"/>
      <c r="NVG245" s="27"/>
      <c r="NVH245" s="27"/>
      <c r="NVI245" s="27"/>
      <c r="NVJ245" s="27"/>
      <c r="NVK245" s="27"/>
      <c r="NVL245" s="27"/>
      <c r="NVM245" s="27"/>
      <c r="NVN245" s="27"/>
      <c r="NVO245" s="27"/>
      <c r="NVP245" s="27"/>
      <c r="NVQ245" s="27"/>
      <c r="NVR245" s="27"/>
      <c r="NVS245" s="27"/>
      <c r="NVT245" s="27"/>
      <c r="NVU245" s="27"/>
      <c r="NVV245" s="27"/>
      <c r="NVW245" s="27"/>
      <c r="NVX245" s="27"/>
      <c r="NVY245" s="27"/>
      <c r="NVZ245" s="27"/>
      <c r="NWA245" s="27"/>
      <c r="NWB245" s="27"/>
      <c r="NWC245" s="27"/>
      <c r="NWD245" s="27"/>
      <c r="NWE245" s="27"/>
      <c r="NWF245" s="27"/>
      <c r="NWG245" s="27"/>
      <c r="NWH245" s="27"/>
      <c r="NWI245" s="27"/>
      <c r="NWJ245" s="27"/>
      <c r="NWK245" s="27"/>
      <c r="NWL245" s="27"/>
      <c r="NWM245" s="27"/>
      <c r="NWN245" s="27"/>
      <c r="NWO245" s="27"/>
      <c r="NWP245" s="27"/>
      <c r="NWQ245" s="27"/>
      <c r="NWR245" s="27"/>
      <c r="NWS245" s="27"/>
      <c r="NWT245" s="27"/>
      <c r="NWU245" s="27"/>
      <c r="NWV245" s="27"/>
      <c r="NWW245" s="27"/>
      <c r="NWX245" s="27"/>
      <c r="NWY245" s="27"/>
      <c r="NWZ245" s="27"/>
      <c r="NXA245" s="27"/>
      <c r="NXB245" s="27"/>
      <c r="NXC245" s="27"/>
      <c r="NXD245" s="27"/>
      <c r="NXE245" s="27"/>
      <c r="NXF245" s="27"/>
      <c r="NXG245" s="27"/>
      <c r="NXH245" s="27"/>
      <c r="NXI245" s="27"/>
      <c r="NXJ245" s="27"/>
      <c r="NXK245" s="27"/>
      <c r="NXL245" s="27"/>
      <c r="NXM245" s="27"/>
      <c r="NXN245" s="27"/>
      <c r="NXO245" s="27"/>
      <c r="NXP245" s="27"/>
      <c r="NXQ245" s="27"/>
      <c r="NXR245" s="27"/>
      <c r="NXS245" s="27"/>
      <c r="NXT245" s="27"/>
      <c r="NXU245" s="27"/>
      <c r="NXV245" s="27"/>
      <c r="NXW245" s="27"/>
      <c r="NXX245" s="27"/>
      <c r="NXY245" s="27"/>
      <c r="NXZ245" s="27"/>
      <c r="NYA245" s="27"/>
      <c r="NYB245" s="27"/>
      <c r="NYC245" s="27"/>
      <c r="NYD245" s="27"/>
      <c r="NYE245" s="27"/>
      <c r="NYF245" s="27"/>
      <c r="NYG245" s="27"/>
      <c r="NYH245" s="27"/>
      <c r="NYI245" s="27"/>
      <c r="NYJ245" s="27"/>
      <c r="NYK245" s="27"/>
      <c r="NYL245" s="27"/>
      <c r="NYM245" s="27"/>
      <c r="NYN245" s="27"/>
      <c r="NYO245" s="27"/>
      <c r="NYP245" s="27"/>
      <c r="NYQ245" s="27"/>
      <c r="NYR245" s="27"/>
      <c r="NYS245" s="27"/>
      <c r="NYT245" s="27"/>
      <c r="NYU245" s="27"/>
      <c r="NYV245" s="27"/>
      <c r="NYW245" s="27"/>
      <c r="NYX245" s="27"/>
      <c r="NYY245" s="27"/>
      <c r="NYZ245" s="27"/>
      <c r="NZA245" s="27"/>
      <c r="NZB245" s="27"/>
      <c r="NZC245" s="27"/>
      <c r="NZD245" s="27"/>
      <c r="NZE245" s="27"/>
      <c r="NZF245" s="27"/>
      <c r="NZG245" s="27"/>
      <c r="NZH245" s="27"/>
      <c r="NZI245" s="27"/>
      <c r="NZJ245" s="27"/>
      <c r="NZK245" s="27"/>
      <c r="NZL245" s="27"/>
      <c r="NZM245" s="27"/>
      <c r="NZN245" s="27"/>
      <c r="NZO245" s="27"/>
      <c r="NZP245" s="27"/>
      <c r="NZQ245" s="27"/>
      <c r="NZR245" s="27"/>
      <c r="NZS245" s="27"/>
      <c r="NZT245" s="27"/>
      <c r="NZU245" s="27"/>
      <c r="NZV245" s="27"/>
      <c r="NZW245" s="27"/>
      <c r="NZX245" s="27"/>
      <c r="NZY245" s="27"/>
      <c r="NZZ245" s="27"/>
      <c r="OAA245" s="27"/>
      <c r="OAB245" s="27"/>
      <c r="OAC245" s="27"/>
      <c r="OAD245" s="27"/>
      <c r="OAE245" s="27"/>
      <c r="OAF245" s="27"/>
      <c r="OAG245" s="27"/>
      <c r="OAH245" s="27"/>
      <c r="OAI245" s="27"/>
      <c r="OAJ245" s="27"/>
      <c r="OAK245" s="27"/>
      <c r="OAL245" s="27"/>
      <c r="OAM245" s="27"/>
      <c r="OAN245" s="27"/>
      <c r="OAO245" s="27"/>
      <c r="OAP245" s="27"/>
      <c r="OAQ245" s="27"/>
      <c r="OAR245" s="27"/>
      <c r="OAS245" s="27"/>
      <c r="OAT245" s="27"/>
      <c r="OAU245" s="27"/>
      <c r="OAV245" s="27"/>
      <c r="OAW245" s="27"/>
      <c r="OAX245" s="27"/>
      <c r="OAY245" s="27"/>
      <c r="OAZ245" s="27"/>
      <c r="OBA245" s="27"/>
      <c r="OBB245" s="27"/>
      <c r="OBC245" s="27"/>
      <c r="OBD245" s="27"/>
      <c r="OBE245" s="27"/>
      <c r="OBF245" s="27"/>
      <c r="OBG245" s="27"/>
      <c r="OBH245" s="27"/>
      <c r="OBI245" s="27"/>
      <c r="OBJ245" s="27"/>
      <c r="OBK245" s="27"/>
      <c r="OBL245" s="27"/>
      <c r="OBM245" s="27"/>
      <c r="OBN245" s="27"/>
      <c r="OBO245" s="27"/>
      <c r="OBP245" s="27"/>
      <c r="OBQ245" s="27"/>
      <c r="OBR245" s="27"/>
      <c r="OBS245" s="27"/>
      <c r="OBT245" s="27"/>
      <c r="OBU245" s="27"/>
      <c r="OBV245" s="27"/>
      <c r="OBW245" s="27"/>
      <c r="OBX245" s="27"/>
      <c r="OBY245" s="27"/>
      <c r="OBZ245" s="27"/>
      <c r="OCA245" s="27"/>
      <c r="OCB245" s="27"/>
      <c r="OCC245" s="27"/>
      <c r="OCD245" s="27"/>
      <c r="OCE245" s="27"/>
      <c r="OCF245" s="27"/>
      <c r="OCG245" s="27"/>
      <c r="OCH245" s="27"/>
      <c r="OCI245" s="27"/>
      <c r="OCJ245" s="27"/>
      <c r="OCK245" s="27"/>
      <c r="OCL245" s="27"/>
      <c r="OCM245" s="27"/>
      <c r="OCN245" s="27"/>
      <c r="OCO245" s="27"/>
      <c r="OCP245" s="27"/>
      <c r="OCQ245" s="27"/>
      <c r="OCR245" s="27"/>
      <c r="OCS245" s="27"/>
      <c r="OCT245" s="27"/>
      <c r="OCU245" s="27"/>
      <c r="OCV245" s="27"/>
      <c r="OCW245" s="27"/>
      <c r="OCX245" s="27"/>
      <c r="OCY245" s="27"/>
      <c r="OCZ245" s="27"/>
      <c r="ODA245" s="27"/>
      <c r="ODB245" s="27"/>
      <c r="ODC245" s="27"/>
      <c r="ODD245" s="27"/>
      <c r="ODE245" s="27"/>
      <c r="ODF245" s="27"/>
      <c r="ODG245" s="27"/>
      <c r="ODH245" s="27"/>
      <c r="ODI245" s="27"/>
      <c r="ODJ245" s="27"/>
      <c r="ODK245" s="27"/>
      <c r="ODL245" s="27"/>
      <c r="ODM245" s="27"/>
      <c r="ODN245" s="27"/>
      <c r="ODO245" s="27"/>
      <c r="ODP245" s="27"/>
      <c r="ODQ245" s="27"/>
      <c r="ODR245" s="27"/>
      <c r="ODS245" s="27"/>
      <c r="ODT245" s="27"/>
      <c r="ODU245" s="27"/>
      <c r="ODV245" s="27"/>
      <c r="ODW245" s="27"/>
      <c r="ODX245" s="27"/>
      <c r="ODY245" s="27"/>
      <c r="ODZ245" s="27"/>
      <c r="OEA245" s="27"/>
      <c r="OEB245" s="27"/>
      <c r="OEC245" s="27"/>
      <c r="OED245" s="27"/>
      <c r="OEE245" s="27"/>
      <c r="OEF245" s="27"/>
      <c r="OEG245" s="27"/>
      <c r="OEH245" s="27"/>
      <c r="OEI245" s="27"/>
      <c r="OEJ245" s="27"/>
      <c r="OEK245" s="27"/>
      <c r="OEL245" s="27"/>
      <c r="OEM245" s="27"/>
      <c r="OEN245" s="27"/>
      <c r="OEO245" s="27"/>
      <c r="OEP245" s="27"/>
      <c r="OEQ245" s="27"/>
      <c r="OER245" s="27"/>
      <c r="OES245" s="27"/>
      <c r="OET245" s="27"/>
      <c r="OEU245" s="27"/>
      <c r="OEV245" s="27"/>
      <c r="OEW245" s="27"/>
      <c r="OEX245" s="27"/>
      <c r="OEY245" s="27"/>
      <c r="OEZ245" s="27"/>
      <c r="OFA245" s="27"/>
      <c r="OFB245" s="27"/>
      <c r="OFC245" s="27"/>
      <c r="OFD245" s="27"/>
      <c r="OFE245" s="27"/>
      <c r="OFF245" s="27"/>
      <c r="OFG245" s="27"/>
      <c r="OFH245" s="27"/>
      <c r="OFI245" s="27"/>
      <c r="OFJ245" s="27"/>
      <c r="OFK245" s="27"/>
      <c r="OFL245" s="27"/>
      <c r="OFM245" s="27"/>
      <c r="OFN245" s="27"/>
      <c r="OFO245" s="27"/>
      <c r="OFP245" s="27"/>
      <c r="OFQ245" s="27"/>
      <c r="OFR245" s="27"/>
      <c r="OFS245" s="27"/>
      <c r="OFT245" s="27"/>
      <c r="OFU245" s="27"/>
      <c r="OFV245" s="27"/>
      <c r="OFW245" s="27"/>
      <c r="OFX245" s="27"/>
      <c r="OFY245" s="27"/>
      <c r="OFZ245" s="27"/>
      <c r="OGA245" s="27"/>
      <c r="OGB245" s="27"/>
      <c r="OGC245" s="27"/>
      <c r="OGD245" s="27"/>
      <c r="OGE245" s="27"/>
      <c r="OGF245" s="27"/>
      <c r="OGG245" s="27"/>
      <c r="OGH245" s="27"/>
      <c r="OGI245" s="27"/>
      <c r="OGJ245" s="27"/>
      <c r="OGK245" s="27"/>
      <c r="OGL245" s="27"/>
      <c r="OGM245" s="27"/>
      <c r="OGN245" s="27"/>
      <c r="OGO245" s="27"/>
      <c r="OGP245" s="27"/>
      <c r="OGQ245" s="27"/>
      <c r="OGR245" s="27"/>
      <c r="OGS245" s="27"/>
      <c r="OGT245" s="27"/>
      <c r="OGU245" s="27"/>
      <c r="OGV245" s="27"/>
      <c r="OGW245" s="27"/>
      <c r="OGX245" s="27"/>
      <c r="OGY245" s="27"/>
      <c r="OGZ245" s="27"/>
      <c r="OHA245" s="27"/>
      <c r="OHB245" s="27"/>
      <c r="OHC245" s="27"/>
      <c r="OHD245" s="27"/>
      <c r="OHE245" s="27"/>
      <c r="OHF245" s="27"/>
      <c r="OHG245" s="27"/>
      <c r="OHH245" s="27"/>
      <c r="OHI245" s="27"/>
      <c r="OHJ245" s="27"/>
      <c r="OHK245" s="27"/>
      <c r="OHL245" s="27"/>
      <c r="OHM245" s="27"/>
      <c r="OHN245" s="27"/>
      <c r="OHO245" s="27"/>
      <c r="OHP245" s="27"/>
      <c r="OHQ245" s="27"/>
      <c r="OHR245" s="27"/>
      <c r="OHS245" s="27"/>
      <c r="OHT245" s="27"/>
      <c r="OHU245" s="27"/>
      <c r="OHV245" s="27"/>
      <c r="OHW245" s="27"/>
      <c r="OHX245" s="27"/>
      <c r="OHY245" s="27"/>
      <c r="OHZ245" s="27"/>
      <c r="OIA245" s="27"/>
      <c r="OIB245" s="27"/>
      <c r="OIC245" s="27"/>
      <c r="OID245" s="27"/>
      <c r="OIE245" s="27"/>
      <c r="OIF245" s="27"/>
      <c r="OIG245" s="27"/>
      <c r="OIH245" s="27"/>
      <c r="OII245" s="27"/>
      <c r="OIJ245" s="27"/>
      <c r="OIK245" s="27"/>
      <c r="OIL245" s="27"/>
      <c r="OIM245" s="27"/>
      <c r="OIN245" s="27"/>
      <c r="OIO245" s="27"/>
      <c r="OIP245" s="27"/>
      <c r="OIQ245" s="27"/>
      <c r="OIR245" s="27"/>
      <c r="OIS245" s="27"/>
      <c r="OIT245" s="27"/>
      <c r="OIU245" s="27"/>
      <c r="OIV245" s="27"/>
      <c r="OIW245" s="27"/>
      <c r="OIX245" s="27"/>
      <c r="OIY245" s="27"/>
      <c r="OIZ245" s="27"/>
      <c r="OJA245" s="27"/>
      <c r="OJB245" s="27"/>
      <c r="OJC245" s="27"/>
      <c r="OJD245" s="27"/>
      <c r="OJE245" s="27"/>
      <c r="OJF245" s="27"/>
      <c r="OJG245" s="27"/>
      <c r="OJH245" s="27"/>
      <c r="OJI245" s="27"/>
      <c r="OJJ245" s="27"/>
      <c r="OJK245" s="27"/>
      <c r="OJL245" s="27"/>
      <c r="OJM245" s="27"/>
      <c r="OJN245" s="27"/>
      <c r="OJO245" s="27"/>
      <c r="OJP245" s="27"/>
      <c r="OJQ245" s="27"/>
      <c r="OJR245" s="27"/>
      <c r="OJS245" s="27"/>
      <c r="OJT245" s="27"/>
      <c r="OJU245" s="27"/>
      <c r="OJV245" s="27"/>
      <c r="OJW245" s="27"/>
      <c r="OJX245" s="27"/>
      <c r="OJY245" s="27"/>
      <c r="OJZ245" s="27"/>
      <c r="OKA245" s="27"/>
      <c r="OKB245" s="27"/>
      <c r="OKC245" s="27"/>
      <c r="OKD245" s="27"/>
      <c r="OKE245" s="27"/>
      <c r="OKF245" s="27"/>
      <c r="OKG245" s="27"/>
      <c r="OKH245" s="27"/>
      <c r="OKI245" s="27"/>
      <c r="OKJ245" s="27"/>
      <c r="OKK245" s="27"/>
      <c r="OKL245" s="27"/>
      <c r="OKM245" s="27"/>
      <c r="OKN245" s="27"/>
      <c r="OKO245" s="27"/>
      <c r="OKP245" s="27"/>
      <c r="OKQ245" s="27"/>
      <c r="OKR245" s="27"/>
      <c r="OKS245" s="27"/>
      <c r="OKT245" s="27"/>
      <c r="OKU245" s="27"/>
      <c r="OKV245" s="27"/>
      <c r="OKW245" s="27"/>
      <c r="OKX245" s="27"/>
      <c r="OKY245" s="27"/>
      <c r="OKZ245" s="27"/>
      <c r="OLA245" s="27"/>
      <c r="OLB245" s="27"/>
      <c r="OLC245" s="27"/>
      <c r="OLD245" s="27"/>
      <c r="OLE245" s="27"/>
      <c r="OLF245" s="27"/>
      <c r="OLG245" s="27"/>
      <c r="OLH245" s="27"/>
      <c r="OLI245" s="27"/>
      <c r="OLJ245" s="27"/>
      <c r="OLK245" s="27"/>
      <c r="OLL245" s="27"/>
      <c r="OLM245" s="27"/>
      <c r="OLN245" s="27"/>
      <c r="OLO245" s="27"/>
      <c r="OLP245" s="27"/>
      <c r="OLQ245" s="27"/>
      <c r="OLR245" s="27"/>
      <c r="OLS245" s="27"/>
      <c r="OLT245" s="27"/>
      <c r="OLU245" s="27"/>
      <c r="OLV245" s="27"/>
      <c r="OLW245" s="27"/>
      <c r="OLX245" s="27"/>
      <c r="OLY245" s="27"/>
      <c r="OLZ245" s="27"/>
      <c r="OMA245" s="27"/>
      <c r="OMB245" s="27"/>
      <c r="OMC245" s="27"/>
      <c r="OMD245" s="27"/>
      <c r="OME245" s="27"/>
      <c r="OMF245" s="27"/>
      <c r="OMG245" s="27"/>
      <c r="OMH245" s="27"/>
      <c r="OMI245" s="27"/>
      <c r="OMJ245" s="27"/>
      <c r="OMK245" s="27"/>
      <c r="OML245" s="27"/>
      <c r="OMM245" s="27"/>
      <c r="OMN245" s="27"/>
      <c r="OMO245" s="27"/>
      <c r="OMP245" s="27"/>
      <c r="OMQ245" s="27"/>
      <c r="OMR245" s="27"/>
      <c r="OMS245" s="27"/>
      <c r="OMT245" s="27"/>
      <c r="OMU245" s="27"/>
      <c r="OMV245" s="27"/>
      <c r="OMW245" s="27"/>
      <c r="OMX245" s="27"/>
      <c r="OMY245" s="27"/>
      <c r="OMZ245" s="27"/>
      <c r="ONA245" s="27"/>
      <c r="ONB245" s="27"/>
      <c r="ONC245" s="27"/>
      <c r="OND245" s="27"/>
      <c r="ONE245" s="27"/>
      <c r="ONF245" s="27"/>
      <c r="ONG245" s="27"/>
      <c r="ONH245" s="27"/>
      <c r="ONI245" s="27"/>
      <c r="ONJ245" s="27"/>
      <c r="ONK245" s="27"/>
      <c r="ONL245" s="27"/>
      <c r="ONM245" s="27"/>
      <c r="ONN245" s="27"/>
      <c r="ONO245" s="27"/>
      <c r="ONP245" s="27"/>
      <c r="ONQ245" s="27"/>
      <c r="ONR245" s="27"/>
      <c r="ONS245" s="27"/>
      <c r="ONT245" s="27"/>
      <c r="ONU245" s="27"/>
      <c r="ONV245" s="27"/>
      <c r="ONW245" s="27"/>
      <c r="ONX245" s="27"/>
      <c r="ONY245" s="27"/>
      <c r="ONZ245" s="27"/>
      <c r="OOA245" s="27"/>
      <c r="OOB245" s="27"/>
      <c r="OOC245" s="27"/>
      <c r="OOD245" s="27"/>
      <c r="OOE245" s="27"/>
      <c r="OOF245" s="27"/>
      <c r="OOG245" s="27"/>
      <c r="OOH245" s="27"/>
      <c r="OOI245" s="27"/>
      <c r="OOJ245" s="27"/>
      <c r="OOK245" s="27"/>
      <c r="OOL245" s="27"/>
      <c r="OOM245" s="27"/>
      <c r="OON245" s="27"/>
      <c r="OOO245" s="27"/>
      <c r="OOP245" s="27"/>
      <c r="OOQ245" s="27"/>
      <c r="OOR245" s="27"/>
      <c r="OOS245" s="27"/>
      <c r="OOT245" s="27"/>
      <c r="OOU245" s="27"/>
      <c r="OOV245" s="27"/>
      <c r="OOW245" s="27"/>
      <c r="OOX245" s="27"/>
      <c r="OOY245" s="27"/>
      <c r="OOZ245" s="27"/>
      <c r="OPA245" s="27"/>
      <c r="OPB245" s="27"/>
      <c r="OPC245" s="27"/>
      <c r="OPD245" s="27"/>
      <c r="OPE245" s="27"/>
      <c r="OPF245" s="27"/>
      <c r="OPG245" s="27"/>
      <c r="OPH245" s="27"/>
      <c r="OPI245" s="27"/>
      <c r="OPJ245" s="27"/>
      <c r="OPK245" s="27"/>
      <c r="OPL245" s="27"/>
      <c r="OPM245" s="27"/>
      <c r="OPN245" s="27"/>
      <c r="OPO245" s="27"/>
      <c r="OPP245" s="27"/>
      <c r="OPQ245" s="27"/>
      <c r="OPR245" s="27"/>
      <c r="OPS245" s="27"/>
      <c r="OPT245" s="27"/>
      <c r="OPU245" s="27"/>
      <c r="OPV245" s="27"/>
      <c r="OPW245" s="27"/>
      <c r="OPX245" s="27"/>
      <c r="OPY245" s="27"/>
      <c r="OPZ245" s="27"/>
      <c r="OQA245" s="27"/>
      <c r="OQB245" s="27"/>
      <c r="OQC245" s="27"/>
      <c r="OQD245" s="27"/>
      <c r="OQE245" s="27"/>
      <c r="OQF245" s="27"/>
      <c r="OQG245" s="27"/>
      <c r="OQH245" s="27"/>
      <c r="OQI245" s="27"/>
      <c r="OQJ245" s="27"/>
      <c r="OQK245" s="27"/>
      <c r="OQL245" s="27"/>
      <c r="OQM245" s="27"/>
      <c r="OQN245" s="27"/>
      <c r="OQO245" s="27"/>
      <c r="OQP245" s="27"/>
      <c r="OQQ245" s="27"/>
      <c r="OQR245" s="27"/>
      <c r="OQS245" s="27"/>
      <c r="OQT245" s="27"/>
      <c r="OQU245" s="27"/>
      <c r="OQV245" s="27"/>
      <c r="OQW245" s="27"/>
      <c r="OQX245" s="27"/>
      <c r="OQY245" s="27"/>
      <c r="OQZ245" s="27"/>
      <c r="ORA245" s="27"/>
      <c r="ORB245" s="27"/>
      <c r="ORC245" s="27"/>
      <c r="ORD245" s="27"/>
      <c r="ORE245" s="27"/>
      <c r="ORF245" s="27"/>
      <c r="ORG245" s="27"/>
      <c r="ORH245" s="27"/>
      <c r="ORI245" s="27"/>
      <c r="ORJ245" s="27"/>
      <c r="ORK245" s="27"/>
      <c r="ORL245" s="27"/>
      <c r="ORM245" s="27"/>
      <c r="ORN245" s="27"/>
      <c r="ORO245" s="27"/>
      <c r="ORP245" s="27"/>
      <c r="ORQ245" s="27"/>
      <c r="ORR245" s="27"/>
      <c r="ORS245" s="27"/>
      <c r="ORT245" s="27"/>
      <c r="ORU245" s="27"/>
      <c r="ORV245" s="27"/>
      <c r="ORW245" s="27"/>
      <c r="ORX245" s="27"/>
      <c r="ORY245" s="27"/>
      <c r="ORZ245" s="27"/>
      <c r="OSA245" s="27"/>
      <c r="OSB245" s="27"/>
      <c r="OSC245" s="27"/>
      <c r="OSD245" s="27"/>
      <c r="OSE245" s="27"/>
      <c r="OSF245" s="27"/>
      <c r="OSG245" s="27"/>
      <c r="OSH245" s="27"/>
      <c r="OSI245" s="27"/>
      <c r="OSJ245" s="27"/>
      <c r="OSK245" s="27"/>
      <c r="OSL245" s="27"/>
      <c r="OSM245" s="27"/>
      <c r="OSN245" s="27"/>
      <c r="OSO245" s="27"/>
      <c r="OSP245" s="27"/>
      <c r="OSQ245" s="27"/>
      <c r="OSR245" s="27"/>
      <c r="OSS245" s="27"/>
      <c r="OST245" s="27"/>
      <c r="OSU245" s="27"/>
      <c r="OSV245" s="27"/>
      <c r="OSW245" s="27"/>
      <c r="OSX245" s="27"/>
      <c r="OSY245" s="27"/>
      <c r="OSZ245" s="27"/>
      <c r="OTA245" s="27"/>
      <c r="OTB245" s="27"/>
      <c r="OTC245" s="27"/>
      <c r="OTD245" s="27"/>
      <c r="OTE245" s="27"/>
      <c r="OTF245" s="27"/>
      <c r="OTG245" s="27"/>
      <c r="OTH245" s="27"/>
      <c r="OTI245" s="27"/>
      <c r="OTJ245" s="27"/>
      <c r="OTK245" s="27"/>
      <c r="OTL245" s="27"/>
      <c r="OTM245" s="27"/>
      <c r="OTN245" s="27"/>
      <c r="OTO245" s="27"/>
      <c r="OTP245" s="27"/>
      <c r="OTQ245" s="27"/>
      <c r="OTR245" s="27"/>
      <c r="OTS245" s="27"/>
      <c r="OTT245" s="27"/>
      <c r="OTU245" s="27"/>
      <c r="OTV245" s="27"/>
      <c r="OTW245" s="27"/>
      <c r="OTX245" s="27"/>
      <c r="OTY245" s="27"/>
      <c r="OTZ245" s="27"/>
      <c r="OUA245" s="27"/>
      <c r="OUB245" s="27"/>
      <c r="OUC245" s="27"/>
      <c r="OUD245" s="27"/>
      <c r="OUE245" s="27"/>
      <c r="OUF245" s="27"/>
      <c r="OUG245" s="27"/>
      <c r="OUH245" s="27"/>
      <c r="OUI245" s="27"/>
      <c r="OUJ245" s="27"/>
      <c r="OUK245" s="27"/>
      <c r="OUL245" s="27"/>
      <c r="OUM245" s="27"/>
      <c r="OUN245" s="27"/>
      <c r="OUO245" s="27"/>
      <c r="OUP245" s="27"/>
      <c r="OUQ245" s="27"/>
      <c r="OUR245" s="27"/>
      <c r="OUS245" s="27"/>
      <c r="OUT245" s="27"/>
      <c r="OUU245" s="27"/>
      <c r="OUV245" s="27"/>
      <c r="OUW245" s="27"/>
      <c r="OUX245" s="27"/>
      <c r="OUY245" s="27"/>
      <c r="OUZ245" s="27"/>
      <c r="OVA245" s="27"/>
      <c r="OVB245" s="27"/>
      <c r="OVC245" s="27"/>
      <c r="OVD245" s="27"/>
      <c r="OVE245" s="27"/>
      <c r="OVF245" s="27"/>
      <c r="OVG245" s="27"/>
      <c r="OVH245" s="27"/>
      <c r="OVI245" s="27"/>
      <c r="OVJ245" s="27"/>
      <c r="OVK245" s="27"/>
      <c r="OVL245" s="27"/>
      <c r="OVM245" s="27"/>
      <c r="OVN245" s="27"/>
      <c r="OVO245" s="27"/>
      <c r="OVP245" s="27"/>
      <c r="OVQ245" s="27"/>
      <c r="OVR245" s="27"/>
      <c r="OVS245" s="27"/>
      <c r="OVT245" s="27"/>
      <c r="OVU245" s="27"/>
      <c r="OVV245" s="27"/>
      <c r="OVW245" s="27"/>
      <c r="OVX245" s="27"/>
      <c r="OVY245" s="27"/>
      <c r="OVZ245" s="27"/>
      <c r="OWA245" s="27"/>
      <c r="OWB245" s="27"/>
      <c r="OWC245" s="27"/>
      <c r="OWD245" s="27"/>
      <c r="OWE245" s="27"/>
      <c r="OWF245" s="27"/>
      <c r="OWG245" s="27"/>
      <c r="OWH245" s="27"/>
      <c r="OWI245" s="27"/>
      <c r="OWJ245" s="27"/>
      <c r="OWK245" s="27"/>
      <c r="OWL245" s="27"/>
      <c r="OWM245" s="27"/>
      <c r="OWN245" s="27"/>
      <c r="OWO245" s="27"/>
      <c r="OWP245" s="27"/>
      <c r="OWQ245" s="27"/>
      <c r="OWR245" s="27"/>
      <c r="OWS245" s="27"/>
      <c r="OWT245" s="27"/>
      <c r="OWU245" s="27"/>
      <c r="OWV245" s="27"/>
      <c r="OWW245" s="27"/>
      <c r="OWX245" s="27"/>
      <c r="OWY245" s="27"/>
      <c r="OWZ245" s="27"/>
      <c r="OXA245" s="27"/>
      <c r="OXB245" s="27"/>
      <c r="OXC245" s="27"/>
      <c r="OXD245" s="27"/>
      <c r="OXE245" s="27"/>
      <c r="OXF245" s="27"/>
      <c r="OXG245" s="27"/>
      <c r="OXH245" s="27"/>
      <c r="OXI245" s="27"/>
      <c r="OXJ245" s="27"/>
      <c r="OXK245" s="27"/>
      <c r="OXL245" s="27"/>
      <c r="OXM245" s="27"/>
      <c r="OXN245" s="27"/>
      <c r="OXO245" s="27"/>
      <c r="OXP245" s="27"/>
      <c r="OXQ245" s="27"/>
      <c r="OXR245" s="27"/>
      <c r="OXS245" s="27"/>
      <c r="OXT245" s="27"/>
      <c r="OXU245" s="27"/>
      <c r="OXV245" s="27"/>
      <c r="OXW245" s="27"/>
      <c r="OXX245" s="27"/>
      <c r="OXY245" s="27"/>
      <c r="OXZ245" s="27"/>
      <c r="OYA245" s="27"/>
      <c r="OYB245" s="27"/>
      <c r="OYC245" s="27"/>
      <c r="OYD245" s="27"/>
      <c r="OYE245" s="27"/>
      <c r="OYF245" s="27"/>
      <c r="OYG245" s="27"/>
      <c r="OYH245" s="27"/>
      <c r="OYI245" s="27"/>
      <c r="OYJ245" s="27"/>
      <c r="OYK245" s="27"/>
      <c r="OYL245" s="27"/>
      <c r="OYM245" s="27"/>
      <c r="OYN245" s="27"/>
      <c r="OYO245" s="27"/>
      <c r="OYP245" s="27"/>
      <c r="OYQ245" s="27"/>
      <c r="OYR245" s="27"/>
      <c r="OYS245" s="27"/>
      <c r="OYT245" s="27"/>
      <c r="OYU245" s="27"/>
      <c r="OYV245" s="27"/>
      <c r="OYW245" s="27"/>
      <c r="OYX245" s="27"/>
      <c r="OYY245" s="27"/>
      <c r="OYZ245" s="27"/>
      <c r="OZA245" s="27"/>
      <c r="OZB245" s="27"/>
      <c r="OZC245" s="27"/>
      <c r="OZD245" s="27"/>
      <c r="OZE245" s="27"/>
      <c r="OZF245" s="27"/>
      <c r="OZG245" s="27"/>
      <c r="OZH245" s="27"/>
      <c r="OZI245" s="27"/>
      <c r="OZJ245" s="27"/>
      <c r="OZK245" s="27"/>
      <c r="OZL245" s="27"/>
      <c r="OZM245" s="27"/>
      <c r="OZN245" s="27"/>
      <c r="OZO245" s="27"/>
      <c r="OZP245" s="27"/>
      <c r="OZQ245" s="27"/>
      <c r="OZR245" s="27"/>
      <c r="OZS245" s="27"/>
      <c r="OZT245" s="27"/>
      <c r="OZU245" s="27"/>
      <c r="OZV245" s="27"/>
      <c r="OZW245" s="27"/>
      <c r="OZX245" s="27"/>
      <c r="OZY245" s="27"/>
      <c r="OZZ245" s="27"/>
      <c r="PAA245" s="27"/>
      <c r="PAB245" s="27"/>
      <c r="PAC245" s="27"/>
      <c r="PAD245" s="27"/>
      <c r="PAE245" s="27"/>
      <c r="PAF245" s="27"/>
      <c r="PAG245" s="27"/>
      <c r="PAH245" s="27"/>
      <c r="PAI245" s="27"/>
      <c r="PAJ245" s="27"/>
      <c r="PAK245" s="27"/>
      <c r="PAL245" s="27"/>
      <c r="PAM245" s="27"/>
      <c r="PAN245" s="27"/>
      <c r="PAO245" s="27"/>
      <c r="PAP245" s="27"/>
      <c r="PAQ245" s="27"/>
      <c r="PAR245" s="27"/>
      <c r="PAS245" s="27"/>
      <c r="PAT245" s="27"/>
      <c r="PAU245" s="27"/>
      <c r="PAV245" s="27"/>
      <c r="PAW245" s="27"/>
      <c r="PAX245" s="27"/>
      <c r="PAY245" s="27"/>
      <c r="PAZ245" s="27"/>
      <c r="PBA245" s="27"/>
      <c r="PBB245" s="27"/>
      <c r="PBC245" s="27"/>
      <c r="PBD245" s="27"/>
      <c r="PBE245" s="27"/>
      <c r="PBF245" s="27"/>
      <c r="PBG245" s="27"/>
      <c r="PBH245" s="27"/>
      <c r="PBI245" s="27"/>
      <c r="PBJ245" s="27"/>
      <c r="PBK245" s="27"/>
      <c r="PBL245" s="27"/>
      <c r="PBM245" s="27"/>
      <c r="PBN245" s="27"/>
      <c r="PBO245" s="27"/>
      <c r="PBP245" s="27"/>
      <c r="PBQ245" s="27"/>
      <c r="PBR245" s="27"/>
      <c r="PBS245" s="27"/>
      <c r="PBT245" s="27"/>
      <c r="PBU245" s="27"/>
      <c r="PBV245" s="27"/>
      <c r="PBW245" s="27"/>
      <c r="PBX245" s="27"/>
      <c r="PBY245" s="27"/>
      <c r="PBZ245" s="27"/>
      <c r="PCA245" s="27"/>
      <c r="PCB245" s="27"/>
      <c r="PCC245" s="27"/>
      <c r="PCD245" s="27"/>
      <c r="PCE245" s="27"/>
      <c r="PCF245" s="27"/>
      <c r="PCG245" s="27"/>
      <c r="PCH245" s="27"/>
      <c r="PCI245" s="27"/>
      <c r="PCJ245" s="27"/>
      <c r="PCK245" s="27"/>
      <c r="PCL245" s="27"/>
      <c r="PCM245" s="27"/>
      <c r="PCN245" s="27"/>
      <c r="PCO245" s="27"/>
      <c r="PCP245" s="27"/>
      <c r="PCQ245" s="27"/>
      <c r="PCR245" s="27"/>
      <c r="PCS245" s="27"/>
      <c r="PCT245" s="27"/>
      <c r="PCU245" s="27"/>
      <c r="PCV245" s="27"/>
      <c r="PCW245" s="27"/>
      <c r="PCX245" s="27"/>
      <c r="PCY245" s="27"/>
      <c r="PCZ245" s="27"/>
      <c r="PDA245" s="27"/>
      <c r="PDB245" s="27"/>
      <c r="PDC245" s="27"/>
      <c r="PDD245" s="27"/>
      <c r="PDE245" s="27"/>
      <c r="PDF245" s="27"/>
      <c r="PDG245" s="27"/>
      <c r="PDH245" s="27"/>
      <c r="PDI245" s="27"/>
      <c r="PDJ245" s="27"/>
      <c r="PDK245" s="27"/>
      <c r="PDL245" s="27"/>
      <c r="PDM245" s="27"/>
      <c r="PDN245" s="27"/>
      <c r="PDO245" s="27"/>
      <c r="PDP245" s="27"/>
      <c r="PDQ245" s="27"/>
      <c r="PDR245" s="27"/>
      <c r="PDS245" s="27"/>
      <c r="PDT245" s="27"/>
      <c r="PDU245" s="27"/>
      <c r="PDV245" s="27"/>
      <c r="PDW245" s="27"/>
      <c r="PDX245" s="27"/>
      <c r="PDY245" s="27"/>
      <c r="PDZ245" s="27"/>
      <c r="PEA245" s="27"/>
      <c r="PEB245" s="27"/>
      <c r="PEC245" s="27"/>
      <c r="PED245" s="27"/>
      <c r="PEE245" s="27"/>
      <c r="PEF245" s="27"/>
      <c r="PEG245" s="27"/>
      <c r="PEH245" s="27"/>
      <c r="PEI245" s="27"/>
      <c r="PEJ245" s="27"/>
      <c r="PEK245" s="27"/>
      <c r="PEL245" s="27"/>
      <c r="PEM245" s="27"/>
      <c r="PEN245" s="27"/>
      <c r="PEO245" s="27"/>
      <c r="PEP245" s="27"/>
      <c r="PEQ245" s="27"/>
      <c r="PER245" s="27"/>
      <c r="PES245" s="27"/>
      <c r="PET245" s="27"/>
      <c r="PEU245" s="27"/>
      <c r="PEV245" s="27"/>
      <c r="PEW245" s="27"/>
      <c r="PEX245" s="27"/>
      <c r="PEY245" s="27"/>
      <c r="PEZ245" s="27"/>
      <c r="PFA245" s="27"/>
      <c r="PFB245" s="27"/>
      <c r="PFC245" s="27"/>
      <c r="PFD245" s="27"/>
      <c r="PFE245" s="27"/>
      <c r="PFF245" s="27"/>
      <c r="PFG245" s="27"/>
      <c r="PFH245" s="27"/>
      <c r="PFI245" s="27"/>
      <c r="PFJ245" s="27"/>
      <c r="PFK245" s="27"/>
      <c r="PFL245" s="27"/>
      <c r="PFM245" s="27"/>
      <c r="PFN245" s="27"/>
      <c r="PFO245" s="27"/>
      <c r="PFP245" s="27"/>
      <c r="PFQ245" s="27"/>
      <c r="PFR245" s="27"/>
      <c r="PFS245" s="27"/>
      <c r="PFT245" s="27"/>
      <c r="PFU245" s="27"/>
      <c r="PFV245" s="27"/>
      <c r="PFW245" s="27"/>
      <c r="PFX245" s="27"/>
      <c r="PFY245" s="27"/>
      <c r="PFZ245" s="27"/>
      <c r="PGA245" s="27"/>
      <c r="PGB245" s="27"/>
      <c r="PGC245" s="27"/>
      <c r="PGD245" s="27"/>
      <c r="PGE245" s="27"/>
      <c r="PGF245" s="27"/>
      <c r="PGG245" s="27"/>
      <c r="PGH245" s="27"/>
      <c r="PGI245" s="27"/>
      <c r="PGJ245" s="27"/>
      <c r="PGK245" s="27"/>
      <c r="PGL245" s="27"/>
      <c r="PGM245" s="27"/>
      <c r="PGN245" s="27"/>
      <c r="PGO245" s="27"/>
      <c r="PGP245" s="27"/>
      <c r="PGQ245" s="27"/>
      <c r="PGR245" s="27"/>
      <c r="PGS245" s="27"/>
      <c r="PGT245" s="27"/>
      <c r="PGU245" s="27"/>
      <c r="PGV245" s="27"/>
      <c r="PGW245" s="27"/>
      <c r="PGX245" s="27"/>
      <c r="PGY245" s="27"/>
      <c r="PGZ245" s="27"/>
      <c r="PHA245" s="27"/>
      <c r="PHB245" s="27"/>
      <c r="PHC245" s="27"/>
      <c r="PHD245" s="27"/>
      <c r="PHE245" s="27"/>
      <c r="PHF245" s="27"/>
      <c r="PHG245" s="27"/>
      <c r="PHH245" s="27"/>
      <c r="PHI245" s="27"/>
      <c r="PHJ245" s="27"/>
      <c r="PHK245" s="27"/>
      <c r="PHL245" s="27"/>
      <c r="PHM245" s="27"/>
      <c r="PHN245" s="27"/>
      <c r="PHO245" s="27"/>
      <c r="PHP245" s="27"/>
      <c r="PHQ245" s="27"/>
      <c r="PHR245" s="27"/>
      <c r="PHS245" s="27"/>
      <c r="PHT245" s="27"/>
      <c r="PHU245" s="27"/>
      <c r="PHV245" s="27"/>
      <c r="PHW245" s="27"/>
      <c r="PHX245" s="27"/>
      <c r="PHY245" s="27"/>
      <c r="PHZ245" s="27"/>
      <c r="PIA245" s="27"/>
      <c r="PIB245" s="27"/>
      <c r="PIC245" s="27"/>
      <c r="PID245" s="27"/>
      <c r="PIE245" s="27"/>
      <c r="PIF245" s="27"/>
      <c r="PIG245" s="27"/>
      <c r="PIH245" s="27"/>
      <c r="PII245" s="27"/>
      <c r="PIJ245" s="27"/>
      <c r="PIK245" s="27"/>
      <c r="PIL245" s="27"/>
      <c r="PIM245" s="27"/>
      <c r="PIN245" s="27"/>
      <c r="PIO245" s="27"/>
      <c r="PIP245" s="27"/>
      <c r="PIQ245" s="27"/>
      <c r="PIR245" s="27"/>
      <c r="PIS245" s="27"/>
      <c r="PIT245" s="27"/>
      <c r="PIU245" s="27"/>
      <c r="PIV245" s="27"/>
      <c r="PIW245" s="27"/>
      <c r="PIX245" s="27"/>
      <c r="PIY245" s="27"/>
      <c r="PIZ245" s="27"/>
      <c r="PJA245" s="27"/>
      <c r="PJB245" s="27"/>
      <c r="PJC245" s="27"/>
      <c r="PJD245" s="27"/>
      <c r="PJE245" s="27"/>
      <c r="PJF245" s="27"/>
      <c r="PJG245" s="27"/>
      <c r="PJH245" s="27"/>
      <c r="PJI245" s="27"/>
      <c r="PJJ245" s="27"/>
      <c r="PJK245" s="27"/>
      <c r="PJL245" s="27"/>
      <c r="PJM245" s="27"/>
      <c r="PJN245" s="27"/>
      <c r="PJO245" s="27"/>
      <c r="PJP245" s="27"/>
      <c r="PJQ245" s="27"/>
      <c r="PJR245" s="27"/>
      <c r="PJS245" s="27"/>
      <c r="PJT245" s="27"/>
      <c r="PJU245" s="27"/>
      <c r="PJV245" s="27"/>
      <c r="PJW245" s="27"/>
      <c r="PJX245" s="27"/>
      <c r="PJY245" s="27"/>
      <c r="PJZ245" s="27"/>
      <c r="PKA245" s="27"/>
      <c r="PKB245" s="27"/>
      <c r="PKC245" s="27"/>
      <c r="PKD245" s="27"/>
      <c r="PKE245" s="27"/>
      <c r="PKF245" s="27"/>
      <c r="PKG245" s="27"/>
      <c r="PKH245" s="27"/>
      <c r="PKI245" s="27"/>
      <c r="PKJ245" s="27"/>
      <c r="PKK245" s="27"/>
      <c r="PKL245" s="27"/>
      <c r="PKM245" s="27"/>
      <c r="PKN245" s="27"/>
      <c r="PKO245" s="27"/>
      <c r="PKP245" s="27"/>
      <c r="PKQ245" s="27"/>
      <c r="PKR245" s="27"/>
      <c r="PKS245" s="27"/>
      <c r="PKT245" s="27"/>
      <c r="PKU245" s="27"/>
      <c r="PKV245" s="27"/>
      <c r="PKW245" s="27"/>
      <c r="PKX245" s="27"/>
      <c r="PKY245" s="27"/>
      <c r="PKZ245" s="27"/>
      <c r="PLA245" s="27"/>
      <c r="PLB245" s="27"/>
      <c r="PLC245" s="27"/>
      <c r="PLD245" s="27"/>
      <c r="PLE245" s="27"/>
      <c r="PLF245" s="27"/>
      <c r="PLG245" s="27"/>
      <c r="PLH245" s="27"/>
      <c r="PLI245" s="27"/>
      <c r="PLJ245" s="27"/>
      <c r="PLK245" s="27"/>
      <c r="PLL245" s="27"/>
      <c r="PLM245" s="27"/>
      <c r="PLN245" s="27"/>
      <c r="PLO245" s="27"/>
      <c r="PLP245" s="27"/>
      <c r="PLQ245" s="27"/>
      <c r="PLR245" s="27"/>
      <c r="PLS245" s="27"/>
      <c r="PLT245" s="27"/>
      <c r="PLU245" s="27"/>
      <c r="PLV245" s="27"/>
      <c r="PLW245" s="27"/>
      <c r="PLX245" s="27"/>
      <c r="PLY245" s="27"/>
      <c r="PLZ245" s="27"/>
      <c r="PMA245" s="27"/>
      <c r="PMB245" s="27"/>
      <c r="PMC245" s="27"/>
      <c r="PMD245" s="27"/>
      <c r="PME245" s="27"/>
      <c r="PMF245" s="27"/>
      <c r="PMG245" s="27"/>
      <c r="PMH245" s="27"/>
      <c r="PMI245" s="27"/>
      <c r="PMJ245" s="27"/>
      <c r="PMK245" s="27"/>
      <c r="PML245" s="27"/>
      <c r="PMM245" s="27"/>
      <c r="PMN245" s="27"/>
      <c r="PMO245" s="27"/>
      <c r="PMP245" s="27"/>
      <c r="PMQ245" s="27"/>
      <c r="PMR245" s="27"/>
      <c r="PMS245" s="27"/>
      <c r="PMT245" s="27"/>
      <c r="PMU245" s="27"/>
      <c r="PMV245" s="27"/>
      <c r="PMW245" s="27"/>
      <c r="PMX245" s="27"/>
      <c r="PMY245" s="27"/>
      <c r="PMZ245" s="27"/>
      <c r="PNA245" s="27"/>
      <c r="PNB245" s="27"/>
      <c r="PNC245" s="27"/>
      <c r="PND245" s="27"/>
      <c r="PNE245" s="27"/>
      <c r="PNF245" s="27"/>
      <c r="PNG245" s="27"/>
      <c r="PNH245" s="27"/>
      <c r="PNI245" s="27"/>
      <c r="PNJ245" s="27"/>
      <c r="PNK245" s="27"/>
      <c r="PNL245" s="27"/>
      <c r="PNM245" s="27"/>
      <c r="PNN245" s="27"/>
      <c r="PNO245" s="27"/>
      <c r="PNP245" s="27"/>
      <c r="PNQ245" s="27"/>
      <c r="PNR245" s="27"/>
      <c r="PNS245" s="27"/>
      <c r="PNT245" s="27"/>
      <c r="PNU245" s="27"/>
      <c r="PNV245" s="27"/>
      <c r="PNW245" s="27"/>
      <c r="PNX245" s="27"/>
      <c r="PNY245" s="27"/>
      <c r="PNZ245" s="27"/>
      <c r="POA245" s="27"/>
      <c r="POB245" s="27"/>
      <c r="POC245" s="27"/>
      <c r="POD245" s="27"/>
      <c r="POE245" s="27"/>
      <c r="POF245" s="27"/>
      <c r="POG245" s="27"/>
      <c r="POH245" s="27"/>
      <c r="POI245" s="27"/>
      <c r="POJ245" s="27"/>
      <c r="POK245" s="27"/>
      <c r="POL245" s="27"/>
      <c r="POM245" s="27"/>
      <c r="PON245" s="27"/>
      <c r="POO245" s="27"/>
      <c r="POP245" s="27"/>
      <c r="POQ245" s="27"/>
      <c r="POR245" s="27"/>
      <c r="POS245" s="27"/>
      <c r="POT245" s="27"/>
      <c r="POU245" s="27"/>
      <c r="POV245" s="27"/>
      <c r="POW245" s="27"/>
      <c r="POX245" s="27"/>
      <c r="POY245" s="27"/>
      <c r="POZ245" s="27"/>
      <c r="PPA245" s="27"/>
      <c r="PPB245" s="27"/>
      <c r="PPC245" s="27"/>
      <c r="PPD245" s="27"/>
      <c r="PPE245" s="27"/>
      <c r="PPF245" s="27"/>
      <c r="PPG245" s="27"/>
      <c r="PPH245" s="27"/>
      <c r="PPI245" s="27"/>
      <c r="PPJ245" s="27"/>
      <c r="PPK245" s="27"/>
      <c r="PPL245" s="27"/>
      <c r="PPM245" s="27"/>
      <c r="PPN245" s="27"/>
      <c r="PPO245" s="27"/>
      <c r="PPP245" s="27"/>
      <c r="PPQ245" s="27"/>
      <c r="PPR245" s="27"/>
      <c r="PPS245" s="27"/>
      <c r="PPT245" s="27"/>
      <c r="PPU245" s="27"/>
      <c r="PPV245" s="27"/>
      <c r="PPW245" s="27"/>
      <c r="PPX245" s="27"/>
      <c r="PPY245" s="27"/>
      <c r="PPZ245" s="27"/>
      <c r="PQA245" s="27"/>
      <c r="PQB245" s="27"/>
      <c r="PQC245" s="27"/>
      <c r="PQD245" s="27"/>
      <c r="PQE245" s="27"/>
      <c r="PQF245" s="27"/>
      <c r="PQG245" s="27"/>
      <c r="PQH245" s="27"/>
      <c r="PQI245" s="27"/>
      <c r="PQJ245" s="27"/>
      <c r="PQK245" s="27"/>
      <c r="PQL245" s="27"/>
      <c r="PQM245" s="27"/>
      <c r="PQN245" s="27"/>
      <c r="PQO245" s="27"/>
      <c r="PQP245" s="27"/>
      <c r="PQQ245" s="27"/>
      <c r="PQR245" s="27"/>
      <c r="PQS245" s="27"/>
      <c r="PQT245" s="27"/>
      <c r="PQU245" s="27"/>
      <c r="PQV245" s="27"/>
      <c r="PQW245" s="27"/>
      <c r="PQX245" s="27"/>
      <c r="PQY245" s="27"/>
      <c r="PQZ245" s="27"/>
      <c r="PRA245" s="27"/>
      <c r="PRB245" s="27"/>
      <c r="PRC245" s="27"/>
      <c r="PRD245" s="27"/>
      <c r="PRE245" s="27"/>
      <c r="PRF245" s="27"/>
      <c r="PRG245" s="27"/>
      <c r="PRH245" s="27"/>
      <c r="PRI245" s="27"/>
      <c r="PRJ245" s="27"/>
      <c r="PRK245" s="27"/>
      <c r="PRL245" s="27"/>
      <c r="PRM245" s="27"/>
      <c r="PRN245" s="27"/>
      <c r="PRO245" s="27"/>
      <c r="PRP245" s="27"/>
      <c r="PRQ245" s="27"/>
      <c r="PRR245" s="27"/>
      <c r="PRS245" s="27"/>
      <c r="PRT245" s="27"/>
      <c r="PRU245" s="27"/>
      <c r="PRV245" s="27"/>
      <c r="PRW245" s="27"/>
      <c r="PRX245" s="27"/>
      <c r="PRY245" s="27"/>
      <c r="PRZ245" s="27"/>
      <c r="PSA245" s="27"/>
      <c r="PSB245" s="27"/>
      <c r="PSC245" s="27"/>
      <c r="PSD245" s="27"/>
      <c r="PSE245" s="27"/>
      <c r="PSF245" s="27"/>
      <c r="PSG245" s="27"/>
      <c r="PSH245" s="27"/>
      <c r="PSI245" s="27"/>
      <c r="PSJ245" s="27"/>
      <c r="PSK245" s="27"/>
      <c r="PSL245" s="27"/>
      <c r="PSM245" s="27"/>
      <c r="PSN245" s="27"/>
      <c r="PSO245" s="27"/>
      <c r="PSP245" s="27"/>
      <c r="PSQ245" s="27"/>
      <c r="PSR245" s="27"/>
      <c r="PSS245" s="27"/>
      <c r="PST245" s="27"/>
      <c r="PSU245" s="27"/>
      <c r="PSV245" s="27"/>
      <c r="PSW245" s="27"/>
      <c r="PSX245" s="27"/>
      <c r="PSY245" s="27"/>
      <c r="PSZ245" s="27"/>
      <c r="PTA245" s="27"/>
      <c r="PTB245" s="27"/>
      <c r="PTC245" s="27"/>
      <c r="PTD245" s="27"/>
      <c r="PTE245" s="27"/>
      <c r="PTF245" s="27"/>
      <c r="PTG245" s="27"/>
      <c r="PTH245" s="27"/>
      <c r="PTI245" s="27"/>
      <c r="PTJ245" s="27"/>
      <c r="PTK245" s="27"/>
      <c r="PTL245" s="27"/>
      <c r="PTM245" s="27"/>
      <c r="PTN245" s="27"/>
      <c r="PTO245" s="27"/>
      <c r="PTP245" s="27"/>
      <c r="PTQ245" s="27"/>
      <c r="PTR245" s="27"/>
      <c r="PTS245" s="27"/>
      <c r="PTT245" s="27"/>
      <c r="PTU245" s="27"/>
      <c r="PTV245" s="27"/>
      <c r="PTW245" s="27"/>
      <c r="PTX245" s="27"/>
      <c r="PTY245" s="27"/>
      <c r="PTZ245" s="27"/>
      <c r="PUA245" s="27"/>
      <c r="PUB245" s="27"/>
      <c r="PUC245" s="27"/>
      <c r="PUD245" s="27"/>
      <c r="PUE245" s="27"/>
      <c r="PUF245" s="27"/>
      <c r="PUG245" s="27"/>
      <c r="PUH245" s="27"/>
      <c r="PUI245" s="27"/>
      <c r="PUJ245" s="27"/>
      <c r="PUK245" s="27"/>
      <c r="PUL245" s="27"/>
      <c r="PUM245" s="27"/>
      <c r="PUN245" s="27"/>
      <c r="PUO245" s="27"/>
      <c r="PUP245" s="27"/>
      <c r="PUQ245" s="27"/>
      <c r="PUR245" s="27"/>
      <c r="PUS245" s="27"/>
      <c r="PUT245" s="27"/>
      <c r="PUU245" s="27"/>
      <c r="PUV245" s="27"/>
      <c r="PUW245" s="27"/>
      <c r="PUX245" s="27"/>
      <c r="PUY245" s="27"/>
      <c r="PUZ245" s="27"/>
      <c r="PVA245" s="27"/>
      <c r="PVB245" s="27"/>
      <c r="PVC245" s="27"/>
      <c r="PVD245" s="27"/>
      <c r="PVE245" s="27"/>
      <c r="PVF245" s="27"/>
      <c r="PVG245" s="27"/>
      <c r="PVH245" s="27"/>
      <c r="PVI245" s="27"/>
      <c r="PVJ245" s="27"/>
      <c r="PVK245" s="27"/>
      <c r="PVL245" s="27"/>
      <c r="PVM245" s="27"/>
      <c r="PVN245" s="27"/>
      <c r="PVO245" s="27"/>
      <c r="PVP245" s="27"/>
      <c r="PVQ245" s="27"/>
      <c r="PVR245" s="27"/>
      <c r="PVS245" s="27"/>
      <c r="PVT245" s="27"/>
      <c r="PVU245" s="27"/>
      <c r="PVV245" s="27"/>
      <c r="PVW245" s="27"/>
      <c r="PVX245" s="27"/>
      <c r="PVY245" s="27"/>
      <c r="PVZ245" s="27"/>
      <c r="PWA245" s="27"/>
      <c r="PWB245" s="27"/>
      <c r="PWC245" s="27"/>
      <c r="PWD245" s="27"/>
      <c r="PWE245" s="27"/>
      <c r="PWF245" s="27"/>
      <c r="PWG245" s="27"/>
      <c r="PWH245" s="27"/>
      <c r="PWI245" s="27"/>
      <c r="PWJ245" s="27"/>
      <c r="PWK245" s="27"/>
      <c r="PWL245" s="27"/>
      <c r="PWM245" s="27"/>
      <c r="PWN245" s="27"/>
      <c r="PWO245" s="27"/>
      <c r="PWP245" s="27"/>
      <c r="PWQ245" s="27"/>
      <c r="PWR245" s="27"/>
      <c r="PWS245" s="27"/>
      <c r="PWT245" s="27"/>
      <c r="PWU245" s="27"/>
      <c r="PWV245" s="27"/>
      <c r="PWW245" s="27"/>
      <c r="PWX245" s="27"/>
      <c r="PWY245" s="27"/>
      <c r="PWZ245" s="27"/>
      <c r="PXA245" s="27"/>
      <c r="PXB245" s="27"/>
      <c r="PXC245" s="27"/>
      <c r="PXD245" s="27"/>
      <c r="PXE245" s="27"/>
      <c r="PXF245" s="27"/>
      <c r="PXG245" s="27"/>
      <c r="PXH245" s="27"/>
      <c r="PXI245" s="27"/>
      <c r="PXJ245" s="27"/>
      <c r="PXK245" s="27"/>
      <c r="PXL245" s="27"/>
      <c r="PXM245" s="27"/>
      <c r="PXN245" s="27"/>
      <c r="PXO245" s="27"/>
      <c r="PXP245" s="27"/>
      <c r="PXQ245" s="27"/>
      <c r="PXR245" s="27"/>
      <c r="PXS245" s="27"/>
      <c r="PXT245" s="27"/>
      <c r="PXU245" s="27"/>
      <c r="PXV245" s="27"/>
      <c r="PXW245" s="27"/>
      <c r="PXX245" s="27"/>
      <c r="PXY245" s="27"/>
      <c r="PXZ245" s="27"/>
      <c r="PYA245" s="27"/>
      <c r="PYB245" s="27"/>
      <c r="PYC245" s="27"/>
      <c r="PYD245" s="27"/>
      <c r="PYE245" s="27"/>
      <c r="PYF245" s="27"/>
      <c r="PYG245" s="27"/>
      <c r="PYH245" s="27"/>
      <c r="PYI245" s="27"/>
      <c r="PYJ245" s="27"/>
      <c r="PYK245" s="27"/>
      <c r="PYL245" s="27"/>
      <c r="PYM245" s="27"/>
      <c r="PYN245" s="27"/>
      <c r="PYO245" s="27"/>
      <c r="PYP245" s="27"/>
      <c r="PYQ245" s="27"/>
      <c r="PYR245" s="27"/>
      <c r="PYS245" s="27"/>
      <c r="PYT245" s="27"/>
      <c r="PYU245" s="27"/>
      <c r="PYV245" s="27"/>
      <c r="PYW245" s="27"/>
      <c r="PYX245" s="27"/>
      <c r="PYY245" s="27"/>
      <c r="PYZ245" s="27"/>
      <c r="PZA245" s="27"/>
      <c r="PZB245" s="27"/>
      <c r="PZC245" s="27"/>
      <c r="PZD245" s="27"/>
      <c r="PZE245" s="27"/>
      <c r="PZF245" s="27"/>
      <c r="PZG245" s="27"/>
      <c r="PZH245" s="27"/>
      <c r="PZI245" s="27"/>
      <c r="PZJ245" s="27"/>
      <c r="PZK245" s="27"/>
      <c r="PZL245" s="27"/>
      <c r="PZM245" s="27"/>
      <c r="PZN245" s="27"/>
      <c r="PZO245" s="27"/>
      <c r="PZP245" s="27"/>
      <c r="PZQ245" s="27"/>
      <c r="PZR245" s="27"/>
      <c r="PZS245" s="27"/>
      <c r="PZT245" s="27"/>
      <c r="PZU245" s="27"/>
      <c r="PZV245" s="27"/>
      <c r="PZW245" s="27"/>
      <c r="PZX245" s="27"/>
      <c r="PZY245" s="27"/>
      <c r="PZZ245" s="27"/>
      <c r="QAA245" s="27"/>
      <c r="QAB245" s="27"/>
      <c r="QAC245" s="27"/>
      <c r="QAD245" s="27"/>
      <c r="QAE245" s="27"/>
      <c r="QAF245" s="27"/>
      <c r="QAG245" s="27"/>
      <c r="QAH245" s="27"/>
      <c r="QAI245" s="27"/>
      <c r="QAJ245" s="27"/>
      <c r="QAK245" s="27"/>
      <c r="QAL245" s="27"/>
      <c r="QAM245" s="27"/>
      <c r="QAN245" s="27"/>
      <c r="QAO245" s="27"/>
      <c r="QAP245" s="27"/>
      <c r="QAQ245" s="27"/>
      <c r="QAR245" s="27"/>
      <c r="QAS245" s="27"/>
      <c r="QAT245" s="27"/>
      <c r="QAU245" s="27"/>
      <c r="QAV245" s="27"/>
      <c r="QAW245" s="27"/>
      <c r="QAX245" s="27"/>
      <c r="QAY245" s="27"/>
      <c r="QAZ245" s="27"/>
      <c r="QBA245" s="27"/>
      <c r="QBB245" s="27"/>
      <c r="QBC245" s="27"/>
      <c r="QBD245" s="27"/>
      <c r="QBE245" s="27"/>
      <c r="QBF245" s="27"/>
      <c r="QBG245" s="27"/>
      <c r="QBH245" s="27"/>
      <c r="QBI245" s="27"/>
      <c r="QBJ245" s="27"/>
      <c r="QBK245" s="27"/>
      <c r="QBL245" s="27"/>
      <c r="QBM245" s="27"/>
      <c r="QBN245" s="27"/>
      <c r="QBO245" s="27"/>
      <c r="QBP245" s="27"/>
      <c r="QBQ245" s="27"/>
      <c r="QBR245" s="27"/>
      <c r="QBS245" s="27"/>
      <c r="QBT245" s="27"/>
      <c r="QBU245" s="27"/>
      <c r="QBV245" s="27"/>
      <c r="QBW245" s="27"/>
      <c r="QBX245" s="27"/>
      <c r="QBY245" s="27"/>
      <c r="QBZ245" s="27"/>
      <c r="QCA245" s="27"/>
      <c r="QCB245" s="27"/>
      <c r="QCC245" s="27"/>
      <c r="QCD245" s="27"/>
      <c r="QCE245" s="27"/>
      <c r="QCF245" s="27"/>
      <c r="QCG245" s="27"/>
      <c r="QCH245" s="27"/>
      <c r="QCI245" s="27"/>
      <c r="QCJ245" s="27"/>
      <c r="QCK245" s="27"/>
      <c r="QCL245" s="27"/>
      <c r="QCM245" s="27"/>
      <c r="QCN245" s="27"/>
      <c r="QCO245" s="27"/>
      <c r="QCP245" s="27"/>
      <c r="QCQ245" s="27"/>
      <c r="QCR245" s="27"/>
      <c r="QCS245" s="27"/>
      <c r="QCT245" s="27"/>
      <c r="QCU245" s="27"/>
      <c r="QCV245" s="27"/>
      <c r="QCW245" s="27"/>
      <c r="QCX245" s="27"/>
      <c r="QCY245" s="27"/>
      <c r="QCZ245" s="27"/>
      <c r="QDA245" s="27"/>
      <c r="QDB245" s="27"/>
      <c r="QDC245" s="27"/>
      <c r="QDD245" s="27"/>
      <c r="QDE245" s="27"/>
      <c r="QDF245" s="27"/>
      <c r="QDG245" s="27"/>
      <c r="QDH245" s="27"/>
      <c r="QDI245" s="27"/>
      <c r="QDJ245" s="27"/>
      <c r="QDK245" s="27"/>
      <c r="QDL245" s="27"/>
      <c r="QDM245" s="27"/>
      <c r="QDN245" s="27"/>
      <c r="QDO245" s="27"/>
      <c r="QDP245" s="27"/>
      <c r="QDQ245" s="27"/>
      <c r="QDR245" s="27"/>
      <c r="QDS245" s="27"/>
      <c r="QDT245" s="27"/>
      <c r="QDU245" s="27"/>
      <c r="QDV245" s="27"/>
      <c r="QDW245" s="27"/>
      <c r="QDX245" s="27"/>
      <c r="QDY245" s="27"/>
      <c r="QDZ245" s="27"/>
      <c r="QEA245" s="27"/>
      <c r="QEB245" s="27"/>
      <c r="QEC245" s="27"/>
      <c r="QED245" s="27"/>
      <c r="QEE245" s="27"/>
      <c r="QEF245" s="27"/>
      <c r="QEG245" s="27"/>
      <c r="QEH245" s="27"/>
      <c r="QEI245" s="27"/>
      <c r="QEJ245" s="27"/>
      <c r="QEK245" s="27"/>
      <c r="QEL245" s="27"/>
      <c r="QEM245" s="27"/>
      <c r="QEN245" s="27"/>
      <c r="QEO245" s="27"/>
      <c r="QEP245" s="27"/>
      <c r="QEQ245" s="27"/>
      <c r="QER245" s="27"/>
      <c r="QES245" s="27"/>
      <c r="QET245" s="27"/>
      <c r="QEU245" s="27"/>
      <c r="QEV245" s="27"/>
      <c r="QEW245" s="27"/>
      <c r="QEX245" s="27"/>
      <c r="QEY245" s="27"/>
      <c r="QEZ245" s="27"/>
      <c r="QFA245" s="27"/>
      <c r="QFB245" s="27"/>
      <c r="QFC245" s="27"/>
      <c r="QFD245" s="27"/>
      <c r="QFE245" s="27"/>
      <c r="QFF245" s="27"/>
      <c r="QFG245" s="27"/>
      <c r="QFH245" s="27"/>
      <c r="QFI245" s="27"/>
      <c r="QFJ245" s="27"/>
      <c r="QFK245" s="27"/>
      <c r="QFL245" s="27"/>
      <c r="QFM245" s="27"/>
      <c r="QFN245" s="27"/>
      <c r="QFO245" s="27"/>
      <c r="QFP245" s="27"/>
      <c r="QFQ245" s="27"/>
      <c r="QFR245" s="27"/>
      <c r="QFS245" s="27"/>
      <c r="QFT245" s="27"/>
      <c r="QFU245" s="27"/>
      <c r="QFV245" s="27"/>
      <c r="QFW245" s="27"/>
      <c r="QFX245" s="27"/>
      <c r="QFY245" s="27"/>
      <c r="QFZ245" s="27"/>
      <c r="QGA245" s="27"/>
      <c r="QGB245" s="27"/>
      <c r="QGC245" s="27"/>
      <c r="QGD245" s="27"/>
      <c r="QGE245" s="27"/>
      <c r="QGF245" s="27"/>
      <c r="QGG245" s="27"/>
      <c r="QGH245" s="27"/>
      <c r="QGI245" s="27"/>
      <c r="QGJ245" s="27"/>
      <c r="QGK245" s="27"/>
      <c r="QGL245" s="27"/>
      <c r="QGM245" s="27"/>
      <c r="QGN245" s="27"/>
      <c r="QGO245" s="27"/>
      <c r="QGP245" s="27"/>
      <c r="QGQ245" s="27"/>
      <c r="QGR245" s="27"/>
      <c r="QGS245" s="27"/>
      <c r="QGT245" s="27"/>
      <c r="QGU245" s="27"/>
      <c r="QGV245" s="27"/>
      <c r="QGW245" s="27"/>
      <c r="QGX245" s="27"/>
      <c r="QGY245" s="27"/>
      <c r="QGZ245" s="27"/>
      <c r="QHA245" s="27"/>
      <c r="QHB245" s="27"/>
      <c r="QHC245" s="27"/>
      <c r="QHD245" s="27"/>
      <c r="QHE245" s="27"/>
      <c r="QHF245" s="27"/>
      <c r="QHG245" s="27"/>
      <c r="QHH245" s="27"/>
      <c r="QHI245" s="27"/>
      <c r="QHJ245" s="27"/>
      <c r="QHK245" s="27"/>
      <c r="QHL245" s="27"/>
      <c r="QHM245" s="27"/>
      <c r="QHN245" s="27"/>
      <c r="QHO245" s="27"/>
      <c r="QHP245" s="27"/>
      <c r="QHQ245" s="27"/>
      <c r="QHR245" s="27"/>
      <c r="QHS245" s="27"/>
      <c r="QHT245" s="27"/>
      <c r="QHU245" s="27"/>
      <c r="QHV245" s="27"/>
      <c r="QHW245" s="27"/>
      <c r="QHX245" s="27"/>
      <c r="QHY245" s="27"/>
      <c r="QHZ245" s="27"/>
      <c r="QIA245" s="27"/>
      <c r="QIB245" s="27"/>
      <c r="QIC245" s="27"/>
      <c r="QID245" s="27"/>
      <c r="QIE245" s="27"/>
      <c r="QIF245" s="27"/>
      <c r="QIG245" s="27"/>
      <c r="QIH245" s="27"/>
      <c r="QII245" s="27"/>
      <c r="QIJ245" s="27"/>
      <c r="QIK245" s="27"/>
      <c r="QIL245" s="27"/>
      <c r="QIM245" s="27"/>
      <c r="QIN245" s="27"/>
      <c r="QIO245" s="27"/>
      <c r="QIP245" s="27"/>
      <c r="QIQ245" s="27"/>
      <c r="QIR245" s="27"/>
      <c r="QIS245" s="27"/>
      <c r="QIT245" s="27"/>
      <c r="QIU245" s="27"/>
      <c r="QIV245" s="27"/>
      <c r="QIW245" s="27"/>
      <c r="QIX245" s="27"/>
      <c r="QIY245" s="27"/>
      <c r="QIZ245" s="27"/>
      <c r="QJA245" s="27"/>
      <c r="QJB245" s="27"/>
      <c r="QJC245" s="27"/>
      <c r="QJD245" s="27"/>
      <c r="QJE245" s="27"/>
      <c r="QJF245" s="27"/>
      <c r="QJG245" s="27"/>
      <c r="QJH245" s="27"/>
      <c r="QJI245" s="27"/>
      <c r="QJJ245" s="27"/>
      <c r="QJK245" s="27"/>
      <c r="QJL245" s="27"/>
      <c r="QJM245" s="27"/>
      <c r="QJN245" s="27"/>
      <c r="QJO245" s="27"/>
      <c r="QJP245" s="27"/>
      <c r="QJQ245" s="27"/>
      <c r="QJR245" s="27"/>
      <c r="QJS245" s="27"/>
      <c r="QJT245" s="27"/>
      <c r="QJU245" s="27"/>
      <c r="QJV245" s="27"/>
      <c r="QJW245" s="27"/>
      <c r="QJX245" s="27"/>
      <c r="QJY245" s="27"/>
      <c r="QJZ245" s="27"/>
      <c r="QKA245" s="27"/>
      <c r="QKB245" s="27"/>
      <c r="QKC245" s="27"/>
      <c r="QKD245" s="27"/>
      <c r="QKE245" s="27"/>
      <c r="QKF245" s="27"/>
      <c r="QKG245" s="27"/>
      <c r="QKH245" s="27"/>
      <c r="QKI245" s="27"/>
      <c r="QKJ245" s="27"/>
      <c r="QKK245" s="27"/>
      <c r="QKL245" s="27"/>
      <c r="QKM245" s="27"/>
      <c r="QKN245" s="27"/>
      <c r="QKO245" s="27"/>
      <c r="QKP245" s="27"/>
      <c r="QKQ245" s="27"/>
      <c r="QKR245" s="27"/>
      <c r="QKS245" s="27"/>
      <c r="QKT245" s="27"/>
      <c r="QKU245" s="27"/>
      <c r="QKV245" s="27"/>
      <c r="QKW245" s="27"/>
      <c r="QKX245" s="27"/>
      <c r="QKY245" s="27"/>
      <c r="QKZ245" s="27"/>
      <c r="QLA245" s="27"/>
      <c r="QLB245" s="27"/>
      <c r="QLC245" s="27"/>
      <c r="QLD245" s="27"/>
      <c r="QLE245" s="27"/>
      <c r="QLF245" s="27"/>
      <c r="QLG245" s="27"/>
      <c r="QLH245" s="27"/>
      <c r="QLI245" s="27"/>
      <c r="QLJ245" s="27"/>
      <c r="QLK245" s="27"/>
      <c r="QLL245" s="27"/>
      <c r="QLM245" s="27"/>
      <c r="QLN245" s="27"/>
      <c r="QLO245" s="27"/>
      <c r="QLP245" s="27"/>
      <c r="QLQ245" s="27"/>
      <c r="QLR245" s="27"/>
      <c r="QLS245" s="27"/>
      <c r="QLT245" s="27"/>
      <c r="QLU245" s="27"/>
      <c r="QLV245" s="27"/>
      <c r="QLW245" s="27"/>
      <c r="QLX245" s="27"/>
      <c r="QLY245" s="27"/>
      <c r="QLZ245" s="27"/>
      <c r="QMA245" s="27"/>
      <c r="QMB245" s="27"/>
      <c r="QMC245" s="27"/>
      <c r="QMD245" s="27"/>
      <c r="QME245" s="27"/>
      <c r="QMF245" s="27"/>
      <c r="QMG245" s="27"/>
      <c r="QMH245" s="27"/>
      <c r="QMI245" s="27"/>
      <c r="QMJ245" s="27"/>
      <c r="QMK245" s="27"/>
      <c r="QML245" s="27"/>
      <c r="QMM245" s="27"/>
      <c r="QMN245" s="27"/>
      <c r="QMO245" s="27"/>
      <c r="QMP245" s="27"/>
      <c r="QMQ245" s="27"/>
      <c r="QMR245" s="27"/>
      <c r="QMS245" s="27"/>
      <c r="QMT245" s="27"/>
      <c r="QMU245" s="27"/>
      <c r="QMV245" s="27"/>
      <c r="QMW245" s="27"/>
      <c r="QMX245" s="27"/>
      <c r="QMY245" s="27"/>
      <c r="QMZ245" s="27"/>
      <c r="QNA245" s="27"/>
      <c r="QNB245" s="27"/>
      <c r="QNC245" s="27"/>
      <c r="QND245" s="27"/>
      <c r="QNE245" s="27"/>
      <c r="QNF245" s="27"/>
      <c r="QNG245" s="27"/>
      <c r="QNH245" s="27"/>
      <c r="QNI245" s="27"/>
      <c r="QNJ245" s="27"/>
      <c r="QNK245" s="27"/>
      <c r="QNL245" s="27"/>
      <c r="QNM245" s="27"/>
      <c r="QNN245" s="27"/>
      <c r="QNO245" s="27"/>
      <c r="QNP245" s="27"/>
      <c r="QNQ245" s="27"/>
      <c r="QNR245" s="27"/>
      <c r="QNS245" s="27"/>
      <c r="QNT245" s="27"/>
      <c r="QNU245" s="27"/>
      <c r="QNV245" s="27"/>
      <c r="QNW245" s="27"/>
      <c r="QNX245" s="27"/>
      <c r="QNY245" s="27"/>
      <c r="QNZ245" s="27"/>
      <c r="QOA245" s="27"/>
      <c r="QOB245" s="27"/>
      <c r="QOC245" s="27"/>
      <c r="QOD245" s="27"/>
      <c r="QOE245" s="27"/>
      <c r="QOF245" s="27"/>
      <c r="QOG245" s="27"/>
      <c r="QOH245" s="27"/>
      <c r="QOI245" s="27"/>
      <c r="QOJ245" s="27"/>
      <c r="QOK245" s="27"/>
      <c r="QOL245" s="27"/>
      <c r="QOM245" s="27"/>
      <c r="QON245" s="27"/>
      <c r="QOO245" s="27"/>
      <c r="QOP245" s="27"/>
      <c r="QOQ245" s="27"/>
      <c r="QOR245" s="27"/>
      <c r="QOS245" s="27"/>
      <c r="QOT245" s="27"/>
      <c r="QOU245" s="27"/>
      <c r="QOV245" s="27"/>
      <c r="QOW245" s="27"/>
      <c r="QOX245" s="27"/>
      <c r="QOY245" s="27"/>
      <c r="QOZ245" s="27"/>
      <c r="QPA245" s="27"/>
      <c r="QPB245" s="27"/>
      <c r="QPC245" s="27"/>
      <c r="QPD245" s="27"/>
      <c r="QPE245" s="27"/>
      <c r="QPF245" s="27"/>
      <c r="QPG245" s="27"/>
      <c r="QPH245" s="27"/>
      <c r="QPI245" s="27"/>
      <c r="QPJ245" s="27"/>
      <c r="QPK245" s="27"/>
      <c r="QPL245" s="27"/>
      <c r="QPM245" s="27"/>
      <c r="QPN245" s="27"/>
      <c r="QPO245" s="27"/>
      <c r="QPP245" s="27"/>
      <c r="QPQ245" s="27"/>
      <c r="QPR245" s="27"/>
      <c r="QPS245" s="27"/>
      <c r="QPT245" s="27"/>
      <c r="QPU245" s="27"/>
      <c r="QPV245" s="27"/>
      <c r="QPW245" s="27"/>
      <c r="QPX245" s="27"/>
      <c r="QPY245" s="27"/>
      <c r="QPZ245" s="27"/>
      <c r="QQA245" s="27"/>
      <c r="QQB245" s="27"/>
      <c r="QQC245" s="27"/>
      <c r="QQD245" s="27"/>
      <c r="QQE245" s="27"/>
      <c r="QQF245" s="27"/>
      <c r="QQG245" s="27"/>
      <c r="QQH245" s="27"/>
      <c r="QQI245" s="27"/>
      <c r="QQJ245" s="27"/>
      <c r="QQK245" s="27"/>
      <c r="QQL245" s="27"/>
      <c r="QQM245" s="27"/>
      <c r="QQN245" s="27"/>
      <c r="QQO245" s="27"/>
      <c r="QQP245" s="27"/>
      <c r="QQQ245" s="27"/>
      <c r="QQR245" s="27"/>
      <c r="QQS245" s="27"/>
      <c r="QQT245" s="27"/>
      <c r="QQU245" s="27"/>
      <c r="QQV245" s="27"/>
      <c r="QQW245" s="27"/>
      <c r="QQX245" s="27"/>
      <c r="QQY245" s="27"/>
      <c r="QQZ245" s="27"/>
      <c r="QRA245" s="27"/>
      <c r="QRB245" s="27"/>
      <c r="QRC245" s="27"/>
      <c r="QRD245" s="27"/>
      <c r="QRE245" s="27"/>
      <c r="QRF245" s="27"/>
      <c r="QRG245" s="27"/>
      <c r="QRH245" s="27"/>
      <c r="QRI245" s="27"/>
      <c r="QRJ245" s="27"/>
      <c r="QRK245" s="27"/>
      <c r="QRL245" s="27"/>
      <c r="QRM245" s="27"/>
      <c r="QRN245" s="27"/>
      <c r="QRO245" s="27"/>
      <c r="QRP245" s="27"/>
      <c r="QRQ245" s="27"/>
      <c r="QRR245" s="27"/>
      <c r="QRS245" s="27"/>
      <c r="QRT245" s="27"/>
      <c r="QRU245" s="27"/>
      <c r="QRV245" s="27"/>
      <c r="QRW245" s="27"/>
      <c r="QRX245" s="27"/>
      <c r="QRY245" s="27"/>
      <c r="QRZ245" s="27"/>
      <c r="QSA245" s="27"/>
      <c r="QSB245" s="27"/>
      <c r="QSC245" s="27"/>
      <c r="QSD245" s="27"/>
      <c r="QSE245" s="27"/>
      <c r="QSF245" s="27"/>
      <c r="QSG245" s="27"/>
      <c r="QSH245" s="27"/>
      <c r="QSI245" s="27"/>
      <c r="QSJ245" s="27"/>
      <c r="QSK245" s="27"/>
      <c r="QSL245" s="27"/>
      <c r="QSM245" s="27"/>
      <c r="QSN245" s="27"/>
      <c r="QSO245" s="27"/>
      <c r="QSP245" s="27"/>
      <c r="QSQ245" s="27"/>
      <c r="QSR245" s="27"/>
      <c r="QSS245" s="27"/>
      <c r="QST245" s="27"/>
      <c r="QSU245" s="27"/>
      <c r="QSV245" s="27"/>
      <c r="QSW245" s="27"/>
      <c r="QSX245" s="27"/>
      <c r="QSY245" s="27"/>
      <c r="QSZ245" s="27"/>
      <c r="QTA245" s="27"/>
      <c r="QTB245" s="27"/>
      <c r="QTC245" s="27"/>
      <c r="QTD245" s="27"/>
      <c r="QTE245" s="27"/>
      <c r="QTF245" s="27"/>
      <c r="QTG245" s="27"/>
      <c r="QTH245" s="27"/>
      <c r="QTI245" s="27"/>
      <c r="QTJ245" s="27"/>
      <c r="QTK245" s="27"/>
      <c r="QTL245" s="27"/>
      <c r="QTM245" s="27"/>
      <c r="QTN245" s="27"/>
      <c r="QTO245" s="27"/>
      <c r="QTP245" s="27"/>
      <c r="QTQ245" s="27"/>
      <c r="QTR245" s="27"/>
      <c r="QTS245" s="27"/>
      <c r="QTT245" s="27"/>
      <c r="QTU245" s="27"/>
      <c r="QTV245" s="27"/>
      <c r="QTW245" s="27"/>
      <c r="QTX245" s="27"/>
      <c r="QTY245" s="27"/>
      <c r="QTZ245" s="27"/>
      <c r="QUA245" s="27"/>
      <c r="QUB245" s="27"/>
      <c r="QUC245" s="27"/>
      <c r="QUD245" s="27"/>
      <c r="QUE245" s="27"/>
      <c r="QUF245" s="27"/>
      <c r="QUG245" s="27"/>
      <c r="QUH245" s="27"/>
      <c r="QUI245" s="27"/>
      <c r="QUJ245" s="27"/>
      <c r="QUK245" s="27"/>
      <c r="QUL245" s="27"/>
      <c r="QUM245" s="27"/>
      <c r="QUN245" s="27"/>
      <c r="QUO245" s="27"/>
      <c r="QUP245" s="27"/>
      <c r="QUQ245" s="27"/>
      <c r="QUR245" s="27"/>
      <c r="QUS245" s="27"/>
      <c r="QUT245" s="27"/>
      <c r="QUU245" s="27"/>
      <c r="QUV245" s="27"/>
      <c r="QUW245" s="27"/>
      <c r="QUX245" s="27"/>
      <c r="QUY245" s="27"/>
      <c r="QUZ245" s="27"/>
      <c r="QVA245" s="27"/>
      <c r="QVB245" s="27"/>
      <c r="QVC245" s="27"/>
      <c r="QVD245" s="27"/>
      <c r="QVE245" s="27"/>
      <c r="QVF245" s="27"/>
      <c r="QVG245" s="27"/>
      <c r="QVH245" s="27"/>
      <c r="QVI245" s="27"/>
      <c r="QVJ245" s="27"/>
      <c r="QVK245" s="27"/>
      <c r="QVL245" s="27"/>
      <c r="QVM245" s="27"/>
      <c r="QVN245" s="27"/>
      <c r="QVO245" s="27"/>
      <c r="QVP245" s="27"/>
      <c r="QVQ245" s="27"/>
      <c r="QVR245" s="27"/>
      <c r="QVS245" s="27"/>
      <c r="QVT245" s="27"/>
      <c r="QVU245" s="27"/>
      <c r="QVV245" s="27"/>
      <c r="QVW245" s="27"/>
      <c r="QVX245" s="27"/>
      <c r="QVY245" s="27"/>
      <c r="QVZ245" s="27"/>
      <c r="QWA245" s="27"/>
      <c r="QWB245" s="27"/>
      <c r="QWC245" s="27"/>
      <c r="QWD245" s="27"/>
      <c r="QWE245" s="27"/>
      <c r="QWF245" s="27"/>
      <c r="QWG245" s="27"/>
      <c r="QWH245" s="27"/>
      <c r="QWI245" s="27"/>
      <c r="QWJ245" s="27"/>
      <c r="QWK245" s="27"/>
      <c r="QWL245" s="27"/>
      <c r="QWM245" s="27"/>
      <c r="QWN245" s="27"/>
      <c r="QWO245" s="27"/>
      <c r="QWP245" s="27"/>
      <c r="QWQ245" s="27"/>
      <c r="QWR245" s="27"/>
      <c r="QWS245" s="27"/>
      <c r="QWT245" s="27"/>
      <c r="QWU245" s="27"/>
      <c r="QWV245" s="27"/>
      <c r="QWW245" s="27"/>
      <c r="QWX245" s="27"/>
      <c r="QWY245" s="27"/>
      <c r="QWZ245" s="27"/>
      <c r="QXA245" s="27"/>
      <c r="QXB245" s="27"/>
      <c r="QXC245" s="27"/>
      <c r="QXD245" s="27"/>
      <c r="QXE245" s="27"/>
      <c r="QXF245" s="27"/>
      <c r="QXG245" s="27"/>
      <c r="QXH245" s="27"/>
      <c r="QXI245" s="27"/>
      <c r="QXJ245" s="27"/>
      <c r="QXK245" s="27"/>
      <c r="QXL245" s="27"/>
      <c r="QXM245" s="27"/>
      <c r="QXN245" s="27"/>
      <c r="QXO245" s="27"/>
      <c r="QXP245" s="27"/>
      <c r="QXQ245" s="27"/>
      <c r="QXR245" s="27"/>
      <c r="QXS245" s="27"/>
      <c r="QXT245" s="27"/>
      <c r="QXU245" s="27"/>
      <c r="QXV245" s="27"/>
      <c r="QXW245" s="27"/>
      <c r="QXX245" s="27"/>
      <c r="QXY245" s="27"/>
      <c r="QXZ245" s="27"/>
      <c r="QYA245" s="27"/>
      <c r="QYB245" s="27"/>
      <c r="QYC245" s="27"/>
      <c r="QYD245" s="27"/>
      <c r="QYE245" s="27"/>
      <c r="QYF245" s="27"/>
      <c r="QYG245" s="27"/>
      <c r="QYH245" s="27"/>
      <c r="QYI245" s="27"/>
      <c r="QYJ245" s="27"/>
      <c r="QYK245" s="27"/>
      <c r="QYL245" s="27"/>
      <c r="QYM245" s="27"/>
      <c r="QYN245" s="27"/>
      <c r="QYO245" s="27"/>
      <c r="QYP245" s="27"/>
      <c r="QYQ245" s="27"/>
      <c r="QYR245" s="27"/>
      <c r="QYS245" s="27"/>
      <c r="QYT245" s="27"/>
      <c r="QYU245" s="27"/>
      <c r="QYV245" s="27"/>
      <c r="QYW245" s="27"/>
      <c r="QYX245" s="27"/>
      <c r="QYY245" s="27"/>
      <c r="QYZ245" s="27"/>
      <c r="QZA245" s="27"/>
      <c r="QZB245" s="27"/>
      <c r="QZC245" s="27"/>
      <c r="QZD245" s="27"/>
      <c r="QZE245" s="27"/>
      <c r="QZF245" s="27"/>
      <c r="QZG245" s="27"/>
      <c r="QZH245" s="27"/>
      <c r="QZI245" s="27"/>
      <c r="QZJ245" s="27"/>
      <c r="QZK245" s="27"/>
      <c r="QZL245" s="27"/>
      <c r="QZM245" s="27"/>
      <c r="QZN245" s="27"/>
      <c r="QZO245" s="27"/>
      <c r="QZP245" s="27"/>
      <c r="QZQ245" s="27"/>
      <c r="QZR245" s="27"/>
      <c r="QZS245" s="27"/>
      <c r="QZT245" s="27"/>
      <c r="QZU245" s="27"/>
      <c r="QZV245" s="27"/>
      <c r="QZW245" s="27"/>
      <c r="QZX245" s="27"/>
      <c r="QZY245" s="27"/>
      <c r="QZZ245" s="27"/>
      <c r="RAA245" s="27"/>
      <c r="RAB245" s="27"/>
      <c r="RAC245" s="27"/>
      <c r="RAD245" s="27"/>
      <c r="RAE245" s="27"/>
      <c r="RAF245" s="27"/>
      <c r="RAG245" s="27"/>
      <c r="RAH245" s="27"/>
      <c r="RAI245" s="27"/>
      <c r="RAJ245" s="27"/>
      <c r="RAK245" s="27"/>
      <c r="RAL245" s="27"/>
      <c r="RAM245" s="27"/>
      <c r="RAN245" s="27"/>
      <c r="RAO245" s="27"/>
      <c r="RAP245" s="27"/>
      <c r="RAQ245" s="27"/>
      <c r="RAR245" s="27"/>
      <c r="RAS245" s="27"/>
      <c r="RAT245" s="27"/>
      <c r="RAU245" s="27"/>
      <c r="RAV245" s="27"/>
      <c r="RAW245" s="27"/>
      <c r="RAX245" s="27"/>
      <c r="RAY245" s="27"/>
      <c r="RAZ245" s="27"/>
      <c r="RBA245" s="27"/>
      <c r="RBB245" s="27"/>
      <c r="RBC245" s="27"/>
      <c r="RBD245" s="27"/>
      <c r="RBE245" s="27"/>
      <c r="RBF245" s="27"/>
      <c r="RBG245" s="27"/>
      <c r="RBH245" s="27"/>
      <c r="RBI245" s="27"/>
      <c r="RBJ245" s="27"/>
      <c r="RBK245" s="27"/>
      <c r="RBL245" s="27"/>
      <c r="RBM245" s="27"/>
      <c r="RBN245" s="27"/>
      <c r="RBO245" s="27"/>
      <c r="RBP245" s="27"/>
      <c r="RBQ245" s="27"/>
      <c r="RBR245" s="27"/>
      <c r="RBS245" s="27"/>
      <c r="RBT245" s="27"/>
      <c r="RBU245" s="27"/>
      <c r="RBV245" s="27"/>
      <c r="RBW245" s="27"/>
      <c r="RBX245" s="27"/>
      <c r="RBY245" s="27"/>
      <c r="RBZ245" s="27"/>
      <c r="RCA245" s="27"/>
      <c r="RCB245" s="27"/>
      <c r="RCC245" s="27"/>
      <c r="RCD245" s="27"/>
      <c r="RCE245" s="27"/>
      <c r="RCF245" s="27"/>
      <c r="RCG245" s="27"/>
      <c r="RCH245" s="27"/>
      <c r="RCI245" s="27"/>
      <c r="RCJ245" s="27"/>
      <c r="RCK245" s="27"/>
      <c r="RCL245" s="27"/>
      <c r="RCM245" s="27"/>
      <c r="RCN245" s="27"/>
      <c r="RCO245" s="27"/>
      <c r="RCP245" s="27"/>
      <c r="RCQ245" s="27"/>
      <c r="RCR245" s="27"/>
      <c r="RCS245" s="27"/>
      <c r="RCT245" s="27"/>
      <c r="RCU245" s="27"/>
      <c r="RCV245" s="27"/>
      <c r="RCW245" s="27"/>
      <c r="RCX245" s="27"/>
      <c r="RCY245" s="27"/>
      <c r="RCZ245" s="27"/>
      <c r="RDA245" s="27"/>
      <c r="RDB245" s="27"/>
      <c r="RDC245" s="27"/>
      <c r="RDD245" s="27"/>
      <c r="RDE245" s="27"/>
      <c r="RDF245" s="27"/>
      <c r="RDG245" s="27"/>
      <c r="RDH245" s="27"/>
      <c r="RDI245" s="27"/>
      <c r="RDJ245" s="27"/>
      <c r="RDK245" s="27"/>
      <c r="RDL245" s="27"/>
      <c r="RDM245" s="27"/>
      <c r="RDN245" s="27"/>
      <c r="RDO245" s="27"/>
      <c r="RDP245" s="27"/>
      <c r="RDQ245" s="27"/>
      <c r="RDR245" s="27"/>
      <c r="RDS245" s="27"/>
      <c r="RDT245" s="27"/>
      <c r="RDU245" s="27"/>
      <c r="RDV245" s="27"/>
      <c r="RDW245" s="27"/>
      <c r="RDX245" s="27"/>
      <c r="RDY245" s="27"/>
      <c r="RDZ245" s="27"/>
      <c r="REA245" s="27"/>
      <c r="REB245" s="27"/>
      <c r="REC245" s="27"/>
      <c r="RED245" s="27"/>
      <c r="REE245" s="27"/>
      <c r="REF245" s="27"/>
      <c r="REG245" s="27"/>
      <c r="REH245" s="27"/>
      <c r="REI245" s="27"/>
      <c r="REJ245" s="27"/>
      <c r="REK245" s="27"/>
      <c r="REL245" s="27"/>
      <c r="REM245" s="27"/>
      <c r="REN245" s="27"/>
      <c r="REO245" s="27"/>
      <c r="REP245" s="27"/>
      <c r="REQ245" s="27"/>
      <c r="RER245" s="27"/>
      <c r="RES245" s="27"/>
      <c r="RET245" s="27"/>
      <c r="REU245" s="27"/>
      <c r="REV245" s="27"/>
      <c r="REW245" s="27"/>
      <c r="REX245" s="27"/>
      <c r="REY245" s="27"/>
      <c r="REZ245" s="27"/>
      <c r="RFA245" s="27"/>
      <c r="RFB245" s="27"/>
      <c r="RFC245" s="27"/>
      <c r="RFD245" s="27"/>
      <c r="RFE245" s="27"/>
      <c r="RFF245" s="27"/>
      <c r="RFG245" s="27"/>
      <c r="RFH245" s="27"/>
      <c r="RFI245" s="27"/>
      <c r="RFJ245" s="27"/>
      <c r="RFK245" s="27"/>
      <c r="RFL245" s="27"/>
      <c r="RFM245" s="27"/>
      <c r="RFN245" s="27"/>
      <c r="RFO245" s="27"/>
      <c r="RFP245" s="27"/>
      <c r="RFQ245" s="27"/>
      <c r="RFR245" s="27"/>
      <c r="RFS245" s="27"/>
      <c r="RFT245" s="27"/>
      <c r="RFU245" s="27"/>
      <c r="RFV245" s="27"/>
      <c r="RFW245" s="27"/>
      <c r="RFX245" s="27"/>
      <c r="RFY245" s="27"/>
      <c r="RFZ245" s="27"/>
      <c r="RGA245" s="27"/>
      <c r="RGB245" s="27"/>
      <c r="RGC245" s="27"/>
      <c r="RGD245" s="27"/>
      <c r="RGE245" s="27"/>
      <c r="RGF245" s="27"/>
      <c r="RGG245" s="27"/>
      <c r="RGH245" s="27"/>
      <c r="RGI245" s="27"/>
      <c r="RGJ245" s="27"/>
      <c r="RGK245" s="27"/>
      <c r="RGL245" s="27"/>
      <c r="RGM245" s="27"/>
      <c r="RGN245" s="27"/>
      <c r="RGO245" s="27"/>
      <c r="RGP245" s="27"/>
      <c r="RGQ245" s="27"/>
      <c r="RGR245" s="27"/>
      <c r="RGS245" s="27"/>
      <c r="RGT245" s="27"/>
      <c r="RGU245" s="27"/>
      <c r="RGV245" s="27"/>
      <c r="RGW245" s="27"/>
      <c r="RGX245" s="27"/>
      <c r="RGY245" s="27"/>
      <c r="RGZ245" s="27"/>
      <c r="RHA245" s="27"/>
      <c r="RHB245" s="27"/>
      <c r="RHC245" s="27"/>
      <c r="RHD245" s="27"/>
      <c r="RHE245" s="27"/>
      <c r="RHF245" s="27"/>
      <c r="RHG245" s="27"/>
      <c r="RHH245" s="27"/>
      <c r="RHI245" s="27"/>
      <c r="RHJ245" s="27"/>
      <c r="RHK245" s="27"/>
      <c r="RHL245" s="27"/>
      <c r="RHM245" s="27"/>
      <c r="RHN245" s="27"/>
      <c r="RHO245" s="27"/>
      <c r="RHP245" s="27"/>
      <c r="RHQ245" s="27"/>
      <c r="RHR245" s="27"/>
      <c r="RHS245" s="27"/>
      <c r="RHT245" s="27"/>
      <c r="RHU245" s="27"/>
      <c r="RHV245" s="27"/>
      <c r="RHW245" s="27"/>
      <c r="RHX245" s="27"/>
      <c r="RHY245" s="27"/>
      <c r="RHZ245" s="27"/>
      <c r="RIA245" s="27"/>
      <c r="RIB245" s="27"/>
      <c r="RIC245" s="27"/>
      <c r="RID245" s="27"/>
      <c r="RIE245" s="27"/>
      <c r="RIF245" s="27"/>
      <c r="RIG245" s="27"/>
      <c r="RIH245" s="27"/>
      <c r="RII245" s="27"/>
      <c r="RIJ245" s="27"/>
      <c r="RIK245" s="27"/>
      <c r="RIL245" s="27"/>
      <c r="RIM245" s="27"/>
      <c r="RIN245" s="27"/>
      <c r="RIO245" s="27"/>
      <c r="RIP245" s="27"/>
      <c r="RIQ245" s="27"/>
      <c r="RIR245" s="27"/>
      <c r="RIS245" s="27"/>
      <c r="RIT245" s="27"/>
      <c r="RIU245" s="27"/>
      <c r="RIV245" s="27"/>
      <c r="RIW245" s="27"/>
      <c r="RIX245" s="27"/>
      <c r="RIY245" s="27"/>
      <c r="RIZ245" s="27"/>
      <c r="RJA245" s="27"/>
      <c r="RJB245" s="27"/>
      <c r="RJC245" s="27"/>
      <c r="RJD245" s="27"/>
      <c r="RJE245" s="27"/>
      <c r="RJF245" s="27"/>
      <c r="RJG245" s="27"/>
      <c r="RJH245" s="27"/>
      <c r="RJI245" s="27"/>
      <c r="RJJ245" s="27"/>
      <c r="RJK245" s="27"/>
      <c r="RJL245" s="27"/>
      <c r="RJM245" s="27"/>
      <c r="RJN245" s="27"/>
      <c r="RJO245" s="27"/>
      <c r="RJP245" s="27"/>
      <c r="RJQ245" s="27"/>
      <c r="RJR245" s="27"/>
      <c r="RJS245" s="27"/>
      <c r="RJT245" s="27"/>
      <c r="RJU245" s="27"/>
      <c r="RJV245" s="27"/>
      <c r="RJW245" s="27"/>
      <c r="RJX245" s="27"/>
      <c r="RJY245" s="27"/>
      <c r="RJZ245" s="27"/>
      <c r="RKA245" s="27"/>
      <c r="RKB245" s="27"/>
      <c r="RKC245" s="27"/>
      <c r="RKD245" s="27"/>
      <c r="RKE245" s="27"/>
      <c r="RKF245" s="27"/>
      <c r="RKG245" s="27"/>
      <c r="RKH245" s="27"/>
      <c r="RKI245" s="27"/>
      <c r="RKJ245" s="27"/>
      <c r="RKK245" s="27"/>
      <c r="RKL245" s="27"/>
      <c r="RKM245" s="27"/>
      <c r="RKN245" s="27"/>
      <c r="RKO245" s="27"/>
      <c r="RKP245" s="27"/>
      <c r="RKQ245" s="27"/>
      <c r="RKR245" s="27"/>
      <c r="RKS245" s="27"/>
      <c r="RKT245" s="27"/>
      <c r="RKU245" s="27"/>
      <c r="RKV245" s="27"/>
      <c r="RKW245" s="27"/>
      <c r="RKX245" s="27"/>
      <c r="RKY245" s="27"/>
      <c r="RKZ245" s="27"/>
      <c r="RLA245" s="27"/>
      <c r="RLB245" s="27"/>
      <c r="RLC245" s="27"/>
      <c r="RLD245" s="27"/>
      <c r="RLE245" s="27"/>
      <c r="RLF245" s="27"/>
      <c r="RLG245" s="27"/>
      <c r="RLH245" s="27"/>
      <c r="RLI245" s="27"/>
      <c r="RLJ245" s="27"/>
      <c r="RLK245" s="27"/>
      <c r="RLL245" s="27"/>
      <c r="RLM245" s="27"/>
      <c r="RLN245" s="27"/>
      <c r="RLO245" s="27"/>
      <c r="RLP245" s="27"/>
      <c r="RLQ245" s="27"/>
      <c r="RLR245" s="27"/>
      <c r="RLS245" s="27"/>
      <c r="RLT245" s="27"/>
      <c r="RLU245" s="27"/>
      <c r="RLV245" s="27"/>
      <c r="RLW245" s="27"/>
      <c r="RLX245" s="27"/>
      <c r="RLY245" s="27"/>
      <c r="RLZ245" s="27"/>
      <c r="RMA245" s="27"/>
      <c r="RMB245" s="27"/>
      <c r="RMC245" s="27"/>
      <c r="RMD245" s="27"/>
      <c r="RME245" s="27"/>
      <c r="RMF245" s="27"/>
      <c r="RMG245" s="27"/>
      <c r="RMH245" s="27"/>
      <c r="RMI245" s="27"/>
      <c r="RMJ245" s="27"/>
      <c r="RMK245" s="27"/>
      <c r="RML245" s="27"/>
      <c r="RMM245" s="27"/>
      <c r="RMN245" s="27"/>
      <c r="RMO245" s="27"/>
      <c r="RMP245" s="27"/>
      <c r="RMQ245" s="27"/>
      <c r="RMR245" s="27"/>
      <c r="RMS245" s="27"/>
      <c r="RMT245" s="27"/>
      <c r="RMU245" s="27"/>
      <c r="RMV245" s="27"/>
      <c r="RMW245" s="27"/>
      <c r="RMX245" s="27"/>
      <c r="RMY245" s="27"/>
      <c r="RMZ245" s="27"/>
      <c r="RNA245" s="27"/>
      <c r="RNB245" s="27"/>
      <c r="RNC245" s="27"/>
      <c r="RND245" s="27"/>
      <c r="RNE245" s="27"/>
      <c r="RNF245" s="27"/>
      <c r="RNG245" s="27"/>
      <c r="RNH245" s="27"/>
      <c r="RNI245" s="27"/>
      <c r="RNJ245" s="27"/>
      <c r="RNK245" s="27"/>
      <c r="RNL245" s="27"/>
      <c r="RNM245" s="27"/>
      <c r="RNN245" s="27"/>
      <c r="RNO245" s="27"/>
      <c r="RNP245" s="27"/>
      <c r="RNQ245" s="27"/>
      <c r="RNR245" s="27"/>
      <c r="RNS245" s="27"/>
      <c r="RNT245" s="27"/>
      <c r="RNU245" s="27"/>
      <c r="RNV245" s="27"/>
      <c r="RNW245" s="27"/>
      <c r="RNX245" s="27"/>
      <c r="RNY245" s="27"/>
      <c r="RNZ245" s="27"/>
      <c r="ROA245" s="27"/>
      <c r="ROB245" s="27"/>
      <c r="ROC245" s="27"/>
      <c r="ROD245" s="27"/>
      <c r="ROE245" s="27"/>
      <c r="ROF245" s="27"/>
      <c r="ROG245" s="27"/>
      <c r="ROH245" s="27"/>
      <c r="ROI245" s="27"/>
      <c r="ROJ245" s="27"/>
      <c r="ROK245" s="27"/>
      <c r="ROL245" s="27"/>
      <c r="ROM245" s="27"/>
      <c r="RON245" s="27"/>
      <c r="ROO245" s="27"/>
      <c r="ROP245" s="27"/>
      <c r="ROQ245" s="27"/>
      <c r="ROR245" s="27"/>
      <c r="ROS245" s="27"/>
      <c r="ROT245" s="27"/>
      <c r="ROU245" s="27"/>
      <c r="ROV245" s="27"/>
      <c r="ROW245" s="27"/>
      <c r="ROX245" s="27"/>
      <c r="ROY245" s="27"/>
      <c r="ROZ245" s="27"/>
      <c r="RPA245" s="27"/>
      <c r="RPB245" s="27"/>
      <c r="RPC245" s="27"/>
      <c r="RPD245" s="27"/>
      <c r="RPE245" s="27"/>
      <c r="RPF245" s="27"/>
      <c r="RPG245" s="27"/>
      <c r="RPH245" s="27"/>
      <c r="RPI245" s="27"/>
      <c r="RPJ245" s="27"/>
      <c r="RPK245" s="27"/>
      <c r="RPL245" s="27"/>
      <c r="RPM245" s="27"/>
      <c r="RPN245" s="27"/>
      <c r="RPO245" s="27"/>
      <c r="RPP245" s="27"/>
      <c r="RPQ245" s="27"/>
      <c r="RPR245" s="27"/>
      <c r="RPS245" s="27"/>
      <c r="RPT245" s="27"/>
      <c r="RPU245" s="27"/>
      <c r="RPV245" s="27"/>
      <c r="RPW245" s="27"/>
      <c r="RPX245" s="27"/>
      <c r="RPY245" s="27"/>
      <c r="RPZ245" s="27"/>
      <c r="RQA245" s="27"/>
      <c r="RQB245" s="27"/>
      <c r="RQC245" s="27"/>
      <c r="RQD245" s="27"/>
      <c r="RQE245" s="27"/>
      <c r="RQF245" s="27"/>
      <c r="RQG245" s="27"/>
      <c r="RQH245" s="27"/>
      <c r="RQI245" s="27"/>
      <c r="RQJ245" s="27"/>
      <c r="RQK245" s="27"/>
      <c r="RQL245" s="27"/>
      <c r="RQM245" s="27"/>
      <c r="RQN245" s="27"/>
      <c r="RQO245" s="27"/>
      <c r="RQP245" s="27"/>
      <c r="RQQ245" s="27"/>
      <c r="RQR245" s="27"/>
      <c r="RQS245" s="27"/>
      <c r="RQT245" s="27"/>
      <c r="RQU245" s="27"/>
      <c r="RQV245" s="27"/>
      <c r="RQW245" s="27"/>
      <c r="RQX245" s="27"/>
      <c r="RQY245" s="27"/>
      <c r="RQZ245" s="27"/>
      <c r="RRA245" s="27"/>
      <c r="RRB245" s="27"/>
      <c r="RRC245" s="27"/>
      <c r="RRD245" s="27"/>
      <c r="RRE245" s="27"/>
      <c r="RRF245" s="27"/>
      <c r="RRG245" s="27"/>
      <c r="RRH245" s="27"/>
      <c r="RRI245" s="27"/>
      <c r="RRJ245" s="27"/>
      <c r="RRK245" s="27"/>
      <c r="RRL245" s="27"/>
      <c r="RRM245" s="27"/>
      <c r="RRN245" s="27"/>
      <c r="RRO245" s="27"/>
      <c r="RRP245" s="27"/>
      <c r="RRQ245" s="27"/>
      <c r="RRR245" s="27"/>
      <c r="RRS245" s="27"/>
      <c r="RRT245" s="27"/>
      <c r="RRU245" s="27"/>
      <c r="RRV245" s="27"/>
      <c r="RRW245" s="27"/>
      <c r="RRX245" s="27"/>
      <c r="RRY245" s="27"/>
      <c r="RRZ245" s="27"/>
      <c r="RSA245" s="27"/>
      <c r="RSB245" s="27"/>
      <c r="RSC245" s="27"/>
      <c r="RSD245" s="27"/>
      <c r="RSE245" s="27"/>
      <c r="RSF245" s="27"/>
      <c r="RSG245" s="27"/>
      <c r="RSH245" s="27"/>
      <c r="RSI245" s="27"/>
      <c r="RSJ245" s="27"/>
      <c r="RSK245" s="27"/>
      <c r="RSL245" s="27"/>
      <c r="RSM245" s="27"/>
      <c r="RSN245" s="27"/>
      <c r="RSO245" s="27"/>
      <c r="RSP245" s="27"/>
      <c r="RSQ245" s="27"/>
      <c r="RSR245" s="27"/>
      <c r="RSS245" s="27"/>
      <c r="RST245" s="27"/>
      <c r="RSU245" s="27"/>
      <c r="RSV245" s="27"/>
      <c r="RSW245" s="27"/>
      <c r="RSX245" s="27"/>
      <c r="RSY245" s="27"/>
      <c r="RSZ245" s="27"/>
      <c r="RTA245" s="27"/>
      <c r="RTB245" s="27"/>
      <c r="RTC245" s="27"/>
      <c r="RTD245" s="27"/>
      <c r="RTE245" s="27"/>
      <c r="RTF245" s="27"/>
      <c r="RTG245" s="27"/>
      <c r="RTH245" s="27"/>
      <c r="RTI245" s="27"/>
      <c r="RTJ245" s="27"/>
      <c r="RTK245" s="27"/>
      <c r="RTL245" s="27"/>
      <c r="RTM245" s="27"/>
      <c r="RTN245" s="27"/>
      <c r="RTO245" s="27"/>
      <c r="RTP245" s="27"/>
      <c r="RTQ245" s="27"/>
      <c r="RTR245" s="27"/>
      <c r="RTS245" s="27"/>
      <c r="RTT245" s="27"/>
      <c r="RTU245" s="27"/>
      <c r="RTV245" s="27"/>
      <c r="RTW245" s="27"/>
      <c r="RTX245" s="27"/>
      <c r="RTY245" s="27"/>
      <c r="RTZ245" s="27"/>
      <c r="RUA245" s="27"/>
      <c r="RUB245" s="27"/>
      <c r="RUC245" s="27"/>
      <c r="RUD245" s="27"/>
      <c r="RUE245" s="27"/>
      <c r="RUF245" s="27"/>
      <c r="RUG245" s="27"/>
      <c r="RUH245" s="27"/>
      <c r="RUI245" s="27"/>
      <c r="RUJ245" s="27"/>
      <c r="RUK245" s="27"/>
      <c r="RUL245" s="27"/>
      <c r="RUM245" s="27"/>
      <c r="RUN245" s="27"/>
      <c r="RUO245" s="27"/>
      <c r="RUP245" s="27"/>
      <c r="RUQ245" s="27"/>
      <c r="RUR245" s="27"/>
      <c r="RUS245" s="27"/>
      <c r="RUT245" s="27"/>
      <c r="RUU245" s="27"/>
      <c r="RUV245" s="27"/>
      <c r="RUW245" s="27"/>
      <c r="RUX245" s="27"/>
      <c r="RUY245" s="27"/>
      <c r="RUZ245" s="27"/>
      <c r="RVA245" s="27"/>
      <c r="RVB245" s="27"/>
      <c r="RVC245" s="27"/>
      <c r="RVD245" s="27"/>
      <c r="RVE245" s="27"/>
      <c r="RVF245" s="27"/>
      <c r="RVG245" s="27"/>
      <c r="RVH245" s="27"/>
      <c r="RVI245" s="27"/>
      <c r="RVJ245" s="27"/>
      <c r="RVK245" s="27"/>
      <c r="RVL245" s="27"/>
      <c r="RVM245" s="27"/>
      <c r="RVN245" s="27"/>
      <c r="RVO245" s="27"/>
      <c r="RVP245" s="27"/>
      <c r="RVQ245" s="27"/>
      <c r="RVR245" s="27"/>
      <c r="RVS245" s="27"/>
      <c r="RVT245" s="27"/>
      <c r="RVU245" s="27"/>
      <c r="RVV245" s="27"/>
      <c r="RVW245" s="27"/>
      <c r="RVX245" s="27"/>
      <c r="RVY245" s="27"/>
      <c r="RVZ245" s="27"/>
      <c r="RWA245" s="27"/>
      <c r="RWB245" s="27"/>
      <c r="RWC245" s="27"/>
      <c r="RWD245" s="27"/>
      <c r="RWE245" s="27"/>
      <c r="RWF245" s="27"/>
      <c r="RWG245" s="27"/>
      <c r="RWH245" s="27"/>
      <c r="RWI245" s="27"/>
      <c r="RWJ245" s="27"/>
      <c r="RWK245" s="27"/>
      <c r="RWL245" s="27"/>
      <c r="RWM245" s="27"/>
      <c r="RWN245" s="27"/>
      <c r="RWO245" s="27"/>
      <c r="RWP245" s="27"/>
      <c r="RWQ245" s="27"/>
      <c r="RWR245" s="27"/>
      <c r="RWS245" s="27"/>
      <c r="RWT245" s="27"/>
      <c r="RWU245" s="27"/>
      <c r="RWV245" s="27"/>
      <c r="RWW245" s="27"/>
      <c r="RWX245" s="27"/>
      <c r="RWY245" s="27"/>
      <c r="RWZ245" s="27"/>
      <c r="RXA245" s="27"/>
      <c r="RXB245" s="27"/>
      <c r="RXC245" s="27"/>
      <c r="RXD245" s="27"/>
      <c r="RXE245" s="27"/>
      <c r="RXF245" s="27"/>
      <c r="RXG245" s="27"/>
      <c r="RXH245" s="27"/>
      <c r="RXI245" s="27"/>
      <c r="RXJ245" s="27"/>
      <c r="RXK245" s="27"/>
      <c r="RXL245" s="27"/>
      <c r="RXM245" s="27"/>
      <c r="RXN245" s="27"/>
      <c r="RXO245" s="27"/>
      <c r="RXP245" s="27"/>
      <c r="RXQ245" s="27"/>
      <c r="RXR245" s="27"/>
      <c r="RXS245" s="27"/>
      <c r="RXT245" s="27"/>
      <c r="RXU245" s="27"/>
      <c r="RXV245" s="27"/>
      <c r="RXW245" s="27"/>
      <c r="RXX245" s="27"/>
      <c r="RXY245" s="27"/>
      <c r="RXZ245" s="27"/>
      <c r="RYA245" s="27"/>
      <c r="RYB245" s="27"/>
      <c r="RYC245" s="27"/>
      <c r="RYD245" s="27"/>
      <c r="RYE245" s="27"/>
      <c r="RYF245" s="27"/>
      <c r="RYG245" s="27"/>
      <c r="RYH245" s="27"/>
      <c r="RYI245" s="27"/>
      <c r="RYJ245" s="27"/>
      <c r="RYK245" s="27"/>
      <c r="RYL245" s="27"/>
      <c r="RYM245" s="27"/>
      <c r="RYN245" s="27"/>
      <c r="RYO245" s="27"/>
      <c r="RYP245" s="27"/>
      <c r="RYQ245" s="27"/>
      <c r="RYR245" s="27"/>
      <c r="RYS245" s="27"/>
      <c r="RYT245" s="27"/>
      <c r="RYU245" s="27"/>
      <c r="RYV245" s="27"/>
      <c r="RYW245" s="27"/>
      <c r="RYX245" s="27"/>
      <c r="RYY245" s="27"/>
      <c r="RYZ245" s="27"/>
      <c r="RZA245" s="27"/>
      <c r="RZB245" s="27"/>
      <c r="RZC245" s="27"/>
      <c r="RZD245" s="27"/>
      <c r="RZE245" s="27"/>
      <c r="RZF245" s="27"/>
      <c r="RZG245" s="27"/>
      <c r="RZH245" s="27"/>
      <c r="RZI245" s="27"/>
      <c r="RZJ245" s="27"/>
      <c r="RZK245" s="27"/>
      <c r="RZL245" s="27"/>
      <c r="RZM245" s="27"/>
      <c r="RZN245" s="27"/>
      <c r="RZO245" s="27"/>
      <c r="RZP245" s="27"/>
      <c r="RZQ245" s="27"/>
      <c r="RZR245" s="27"/>
      <c r="RZS245" s="27"/>
      <c r="RZT245" s="27"/>
      <c r="RZU245" s="27"/>
      <c r="RZV245" s="27"/>
      <c r="RZW245" s="27"/>
      <c r="RZX245" s="27"/>
      <c r="RZY245" s="27"/>
      <c r="RZZ245" s="27"/>
      <c r="SAA245" s="27"/>
      <c r="SAB245" s="27"/>
      <c r="SAC245" s="27"/>
      <c r="SAD245" s="27"/>
      <c r="SAE245" s="27"/>
      <c r="SAF245" s="27"/>
      <c r="SAG245" s="27"/>
      <c r="SAH245" s="27"/>
      <c r="SAI245" s="27"/>
      <c r="SAJ245" s="27"/>
      <c r="SAK245" s="27"/>
      <c r="SAL245" s="27"/>
      <c r="SAM245" s="27"/>
      <c r="SAN245" s="27"/>
      <c r="SAO245" s="27"/>
      <c r="SAP245" s="27"/>
      <c r="SAQ245" s="27"/>
      <c r="SAR245" s="27"/>
      <c r="SAS245" s="27"/>
      <c r="SAT245" s="27"/>
      <c r="SAU245" s="27"/>
      <c r="SAV245" s="27"/>
      <c r="SAW245" s="27"/>
      <c r="SAX245" s="27"/>
      <c r="SAY245" s="27"/>
      <c r="SAZ245" s="27"/>
      <c r="SBA245" s="27"/>
      <c r="SBB245" s="27"/>
      <c r="SBC245" s="27"/>
      <c r="SBD245" s="27"/>
      <c r="SBE245" s="27"/>
      <c r="SBF245" s="27"/>
      <c r="SBG245" s="27"/>
      <c r="SBH245" s="27"/>
      <c r="SBI245" s="27"/>
      <c r="SBJ245" s="27"/>
      <c r="SBK245" s="27"/>
      <c r="SBL245" s="27"/>
      <c r="SBM245" s="27"/>
      <c r="SBN245" s="27"/>
      <c r="SBO245" s="27"/>
      <c r="SBP245" s="27"/>
      <c r="SBQ245" s="27"/>
      <c r="SBR245" s="27"/>
      <c r="SBS245" s="27"/>
      <c r="SBT245" s="27"/>
      <c r="SBU245" s="27"/>
      <c r="SBV245" s="27"/>
      <c r="SBW245" s="27"/>
      <c r="SBX245" s="27"/>
      <c r="SBY245" s="27"/>
      <c r="SBZ245" s="27"/>
      <c r="SCA245" s="27"/>
      <c r="SCB245" s="27"/>
      <c r="SCC245" s="27"/>
      <c r="SCD245" s="27"/>
      <c r="SCE245" s="27"/>
      <c r="SCF245" s="27"/>
      <c r="SCG245" s="27"/>
      <c r="SCH245" s="27"/>
      <c r="SCI245" s="27"/>
      <c r="SCJ245" s="27"/>
      <c r="SCK245" s="27"/>
      <c r="SCL245" s="27"/>
      <c r="SCM245" s="27"/>
      <c r="SCN245" s="27"/>
      <c r="SCO245" s="27"/>
      <c r="SCP245" s="27"/>
      <c r="SCQ245" s="27"/>
      <c r="SCR245" s="27"/>
      <c r="SCS245" s="27"/>
      <c r="SCT245" s="27"/>
      <c r="SCU245" s="27"/>
      <c r="SCV245" s="27"/>
      <c r="SCW245" s="27"/>
      <c r="SCX245" s="27"/>
      <c r="SCY245" s="27"/>
      <c r="SCZ245" s="27"/>
      <c r="SDA245" s="27"/>
      <c r="SDB245" s="27"/>
      <c r="SDC245" s="27"/>
      <c r="SDD245" s="27"/>
      <c r="SDE245" s="27"/>
      <c r="SDF245" s="27"/>
      <c r="SDG245" s="27"/>
      <c r="SDH245" s="27"/>
      <c r="SDI245" s="27"/>
      <c r="SDJ245" s="27"/>
      <c r="SDK245" s="27"/>
      <c r="SDL245" s="27"/>
      <c r="SDM245" s="27"/>
      <c r="SDN245" s="27"/>
      <c r="SDO245" s="27"/>
      <c r="SDP245" s="27"/>
      <c r="SDQ245" s="27"/>
      <c r="SDR245" s="27"/>
      <c r="SDS245" s="27"/>
      <c r="SDT245" s="27"/>
      <c r="SDU245" s="27"/>
      <c r="SDV245" s="27"/>
      <c r="SDW245" s="27"/>
      <c r="SDX245" s="27"/>
      <c r="SDY245" s="27"/>
      <c r="SDZ245" s="27"/>
      <c r="SEA245" s="27"/>
      <c r="SEB245" s="27"/>
      <c r="SEC245" s="27"/>
      <c r="SED245" s="27"/>
      <c r="SEE245" s="27"/>
      <c r="SEF245" s="27"/>
      <c r="SEG245" s="27"/>
      <c r="SEH245" s="27"/>
      <c r="SEI245" s="27"/>
      <c r="SEJ245" s="27"/>
      <c r="SEK245" s="27"/>
      <c r="SEL245" s="27"/>
      <c r="SEM245" s="27"/>
      <c r="SEN245" s="27"/>
      <c r="SEO245" s="27"/>
      <c r="SEP245" s="27"/>
      <c r="SEQ245" s="27"/>
      <c r="SER245" s="27"/>
      <c r="SES245" s="27"/>
      <c r="SET245" s="27"/>
      <c r="SEU245" s="27"/>
      <c r="SEV245" s="27"/>
      <c r="SEW245" s="27"/>
      <c r="SEX245" s="27"/>
      <c r="SEY245" s="27"/>
      <c r="SEZ245" s="27"/>
      <c r="SFA245" s="27"/>
      <c r="SFB245" s="27"/>
      <c r="SFC245" s="27"/>
      <c r="SFD245" s="27"/>
      <c r="SFE245" s="27"/>
      <c r="SFF245" s="27"/>
      <c r="SFG245" s="27"/>
      <c r="SFH245" s="27"/>
      <c r="SFI245" s="27"/>
      <c r="SFJ245" s="27"/>
      <c r="SFK245" s="27"/>
      <c r="SFL245" s="27"/>
      <c r="SFM245" s="27"/>
      <c r="SFN245" s="27"/>
      <c r="SFO245" s="27"/>
      <c r="SFP245" s="27"/>
      <c r="SFQ245" s="27"/>
      <c r="SFR245" s="27"/>
      <c r="SFS245" s="27"/>
      <c r="SFT245" s="27"/>
      <c r="SFU245" s="27"/>
      <c r="SFV245" s="27"/>
      <c r="SFW245" s="27"/>
      <c r="SFX245" s="27"/>
      <c r="SFY245" s="27"/>
      <c r="SFZ245" s="27"/>
      <c r="SGA245" s="27"/>
      <c r="SGB245" s="27"/>
      <c r="SGC245" s="27"/>
      <c r="SGD245" s="27"/>
      <c r="SGE245" s="27"/>
      <c r="SGF245" s="27"/>
      <c r="SGG245" s="27"/>
      <c r="SGH245" s="27"/>
      <c r="SGI245" s="27"/>
      <c r="SGJ245" s="27"/>
      <c r="SGK245" s="27"/>
      <c r="SGL245" s="27"/>
      <c r="SGM245" s="27"/>
      <c r="SGN245" s="27"/>
      <c r="SGO245" s="27"/>
      <c r="SGP245" s="27"/>
      <c r="SGQ245" s="27"/>
      <c r="SGR245" s="27"/>
      <c r="SGS245" s="27"/>
      <c r="SGT245" s="27"/>
      <c r="SGU245" s="27"/>
      <c r="SGV245" s="27"/>
      <c r="SGW245" s="27"/>
      <c r="SGX245" s="27"/>
      <c r="SGY245" s="27"/>
      <c r="SGZ245" s="27"/>
      <c r="SHA245" s="27"/>
      <c r="SHB245" s="27"/>
      <c r="SHC245" s="27"/>
      <c r="SHD245" s="27"/>
      <c r="SHE245" s="27"/>
      <c r="SHF245" s="27"/>
      <c r="SHG245" s="27"/>
      <c r="SHH245" s="27"/>
      <c r="SHI245" s="27"/>
      <c r="SHJ245" s="27"/>
      <c r="SHK245" s="27"/>
      <c r="SHL245" s="27"/>
      <c r="SHM245" s="27"/>
      <c r="SHN245" s="27"/>
      <c r="SHO245" s="27"/>
      <c r="SHP245" s="27"/>
      <c r="SHQ245" s="27"/>
      <c r="SHR245" s="27"/>
      <c r="SHS245" s="27"/>
      <c r="SHT245" s="27"/>
      <c r="SHU245" s="27"/>
      <c r="SHV245" s="27"/>
      <c r="SHW245" s="27"/>
      <c r="SHX245" s="27"/>
      <c r="SHY245" s="27"/>
      <c r="SHZ245" s="27"/>
      <c r="SIA245" s="27"/>
      <c r="SIB245" s="27"/>
      <c r="SIC245" s="27"/>
      <c r="SID245" s="27"/>
      <c r="SIE245" s="27"/>
      <c r="SIF245" s="27"/>
      <c r="SIG245" s="27"/>
      <c r="SIH245" s="27"/>
      <c r="SII245" s="27"/>
      <c r="SIJ245" s="27"/>
      <c r="SIK245" s="27"/>
      <c r="SIL245" s="27"/>
      <c r="SIM245" s="27"/>
      <c r="SIN245" s="27"/>
      <c r="SIO245" s="27"/>
      <c r="SIP245" s="27"/>
      <c r="SIQ245" s="27"/>
      <c r="SIR245" s="27"/>
      <c r="SIS245" s="27"/>
      <c r="SIT245" s="27"/>
      <c r="SIU245" s="27"/>
      <c r="SIV245" s="27"/>
      <c r="SIW245" s="27"/>
      <c r="SIX245" s="27"/>
      <c r="SIY245" s="27"/>
      <c r="SIZ245" s="27"/>
      <c r="SJA245" s="27"/>
      <c r="SJB245" s="27"/>
      <c r="SJC245" s="27"/>
      <c r="SJD245" s="27"/>
      <c r="SJE245" s="27"/>
      <c r="SJF245" s="27"/>
      <c r="SJG245" s="27"/>
      <c r="SJH245" s="27"/>
      <c r="SJI245" s="27"/>
      <c r="SJJ245" s="27"/>
      <c r="SJK245" s="27"/>
      <c r="SJL245" s="27"/>
      <c r="SJM245" s="27"/>
      <c r="SJN245" s="27"/>
      <c r="SJO245" s="27"/>
      <c r="SJP245" s="27"/>
      <c r="SJQ245" s="27"/>
      <c r="SJR245" s="27"/>
      <c r="SJS245" s="27"/>
      <c r="SJT245" s="27"/>
      <c r="SJU245" s="27"/>
      <c r="SJV245" s="27"/>
      <c r="SJW245" s="27"/>
      <c r="SJX245" s="27"/>
      <c r="SJY245" s="27"/>
      <c r="SJZ245" s="27"/>
      <c r="SKA245" s="27"/>
      <c r="SKB245" s="27"/>
      <c r="SKC245" s="27"/>
      <c r="SKD245" s="27"/>
      <c r="SKE245" s="27"/>
      <c r="SKF245" s="27"/>
      <c r="SKG245" s="27"/>
      <c r="SKH245" s="27"/>
      <c r="SKI245" s="27"/>
      <c r="SKJ245" s="27"/>
      <c r="SKK245" s="27"/>
      <c r="SKL245" s="27"/>
      <c r="SKM245" s="27"/>
      <c r="SKN245" s="27"/>
      <c r="SKO245" s="27"/>
      <c r="SKP245" s="27"/>
      <c r="SKQ245" s="27"/>
      <c r="SKR245" s="27"/>
      <c r="SKS245" s="27"/>
      <c r="SKT245" s="27"/>
      <c r="SKU245" s="27"/>
      <c r="SKV245" s="27"/>
      <c r="SKW245" s="27"/>
      <c r="SKX245" s="27"/>
      <c r="SKY245" s="27"/>
      <c r="SKZ245" s="27"/>
      <c r="SLA245" s="27"/>
      <c r="SLB245" s="27"/>
      <c r="SLC245" s="27"/>
      <c r="SLD245" s="27"/>
      <c r="SLE245" s="27"/>
      <c r="SLF245" s="27"/>
      <c r="SLG245" s="27"/>
      <c r="SLH245" s="27"/>
      <c r="SLI245" s="27"/>
      <c r="SLJ245" s="27"/>
      <c r="SLK245" s="27"/>
      <c r="SLL245" s="27"/>
      <c r="SLM245" s="27"/>
      <c r="SLN245" s="27"/>
      <c r="SLO245" s="27"/>
      <c r="SLP245" s="27"/>
      <c r="SLQ245" s="27"/>
      <c r="SLR245" s="27"/>
      <c r="SLS245" s="27"/>
      <c r="SLT245" s="27"/>
      <c r="SLU245" s="27"/>
      <c r="SLV245" s="27"/>
      <c r="SLW245" s="27"/>
      <c r="SLX245" s="27"/>
      <c r="SLY245" s="27"/>
      <c r="SLZ245" s="27"/>
      <c r="SMA245" s="27"/>
      <c r="SMB245" s="27"/>
      <c r="SMC245" s="27"/>
      <c r="SMD245" s="27"/>
      <c r="SME245" s="27"/>
      <c r="SMF245" s="27"/>
      <c r="SMG245" s="27"/>
      <c r="SMH245" s="27"/>
      <c r="SMI245" s="27"/>
      <c r="SMJ245" s="27"/>
      <c r="SMK245" s="27"/>
      <c r="SML245" s="27"/>
      <c r="SMM245" s="27"/>
      <c r="SMN245" s="27"/>
      <c r="SMO245" s="27"/>
      <c r="SMP245" s="27"/>
      <c r="SMQ245" s="27"/>
      <c r="SMR245" s="27"/>
      <c r="SMS245" s="27"/>
      <c r="SMT245" s="27"/>
      <c r="SMU245" s="27"/>
      <c r="SMV245" s="27"/>
      <c r="SMW245" s="27"/>
      <c r="SMX245" s="27"/>
      <c r="SMY245" s="27"/>
      <c r="SMZ245" s="27"/>
      <c r="SNA245" s="27"/>
      <c r="SNB245" s="27"/>
      <c r="SNC245" s="27"/>
      <c r="SND245" s="27"/>
      <c r="SNE245" s="27"/>
      <c r="SNF245" s="27"/>
      <c r="SNG245" s="27"/>
      <c r="SNH245" s="27"/>
      <c r="SNI245" s="27"/>
      <c r="SNJ245" s="27"/>
      <c r="SNK245" s="27"/>
      <c r="SNL245" s="27"/>
      <c r="SNM245" s="27"/>
      <c r="SNN245" s="27"/>
      <c r="SNO245" s="27"/>
      <c r="SNP245" s="27"/>
      <c r="SNQ245" s="27"/>
      <c r="SNR245" s="27"/>
      <c r="SNS245" s="27"/>
      <c r="SNT245" s="27"/>
      <c r="SNU245" s="27"/>
      <c r="SNV245" s="27"/>
      <c r="SNW245" s="27"/>
      <c r="SNX245" s="27"/>
      <c r="SNY245" s="27"/>
      <c r="SNZ245" s="27"/>
      <c r="SOA245" s="27"/>
      <c r="SOB245" s="27"/>
      <c r="SOC245" s="27"/>
      <c r="SOD245" s="27"/>
      <c r="SOE245" s="27"/>
      <c r="SOF245" s="27"/>
      <c r="SOG245" s="27"/>
      <c r="SOH245" s="27"/>
      <c r="SOI245" s="27"/>
      <c r="SOJ245" s="27"/>
      <c r="SOK245" s="27"/>
      <c r="SOL245" s="27"/>
      <c r="SOM245" s="27"/>
      <c r="SON245" s="27"/>
      <c r="SOO245" s="27"/>
      <c r="SOP245" s="27"/>
      <c r="SOQ245" s="27"/>
      <c r="SOR245" s="27"/>
      <c r="SOS245" s="27"/>
      <c r="SOT245" s="27"/>
      <c r="SOU245" s="27"/>
      <c r="SOV245" s="27"/>
      <c r="SOW245" s="27"/>
      <c r="SOX245" s="27"/>
      <c r="SOY245" s="27"/>
      <c r="SOZ245" s="27"/>
      <c r="SPA245" s="27"/>
      <c r="SPB245" s="27"/>
      <c r="SPC245" s="27"/>
      <c r="SPD245" s="27"/>
      <c r="SPE245" s="27"/>
      <c r="SPF245" s="27"/>
      <c r="SPG245" s="27"/>
      <c r="SPH245" s="27"/>
      <c r="SPI245" s="27"/>
      <c r="SPJ245" s="27"/>
      <c r="SPK245" s="27"/>
      <c r="SPL245" s="27"/>
      <c r="SPM245" s="27"/>
      <c r="SPN245" s="27"/>
      <c r="SPO245" s="27"/>
      <c r="SPP245" s="27"/>
      <c r="SPQ245" s="27"/>
      <c r="SPR245" s="27"/>
      <c r="SPS245" s="27"/>
      <c r="SPT245" s="27"/>
      <c r="SPU245" s="27"/>
      <c r="SPV245" s="27"/>
      <c r="SPW245" s="27"/>
      <c r="SPX245" s="27"/>
      <c r="SPY245" s="27"/>
      <c r="SPZ245" s="27"/>
      <c r="SQA245" s="27"/>
      <c r="SQB245" s="27"/>
      <c r="SQC245" s="27"/>
      <c r="SQD245" s="27"/>
      <c r="SQE245" s="27"/>
      <c r="SQF245" s="27"/>
      <c r="SQG245" s="27"/>
      <c r="SQH245" s="27"/>
      <c r="SQI245" s="27"/>
      <c r="SQJ245" s="27"/>
      <c r="SQK245" s="27"/>
      <c r="SQL245" s="27"/>
      <c r="SQM245" s="27"/>
      <c r="SQN245" s="27"/>
      <c r="SQO245" s="27"/>
      <c r="SQP245" s="27"/>
      <c r="SQQ245" s="27"/>
      <c r="SQR245" s="27"/>
      <c r="SQS245" s="27"/>
      <c r="SQT245" s="27"/>
      <c r="SQU245" s="27"/>
      <c r="SQV245" s="27"/>
      <c r="SQW245" s="27"/>
      <c r="SQX245" s="27"/>
      <c r="SQY245" s="27"/>
      <c r="SQZ245" s="27"/>
      <c r="SRA245" s="27"/>
      <c r="SRB245" s="27"/>
      <c r="SRC245" s="27"/>
      <c r="SRD245" s="27"/>
      <c r="SRE245" s="27"/>
      <c r="SRF245" s="27"/>
      <c r="SRG245" s="27"/>
      <c r="SRH245" s="27"/>
      <c r="SRI245" s="27"/>
      <c r="SRJ245" s="27"/>
      <c r="SRK245" s="27"/>
      <c r="SRL245" s="27"/>
      <c r="SRM245" s="27"/>
      <c r="SRN245" s="27"/>
      <c r="SRO245" s="27"/>
      <c r="SRP245" s="27"/>
      <c r="SRQ245" s="27"/>
      <c r="SRR245" s="27"/>
      <c r="SRS245" s="27"/>
      <c r="SRT245" s="27"/>
      <c r="SRU245" s="27"/>
      <c r="SRV245" s="27"/>
      <c r="SRW245" s="27"/>
      <c r="SRX245" s="27"/>
      <c r="SRY245" s="27"/>
      <c r="SRZ245" s="27"/>
      <c r="SSA245" s="27"/>
      <c r="SSB245" s="27"/>
      <c r="SSC245" s="27"/>
      <c r="SSD245" s="27"/>
      <c r="SSE245" s="27"/>
      <c r="SSF245" s="27"/>
      <c r="SSG245" s="27"/>
      <c r="SSH245" s="27"/>
      <c r="SSI245" s="27"/>
      <c r="SSJ245" s="27"/>
      <c r="SSK245" s="27"/>
      <c r="SSL245" s="27"/>
      <c r="SSM245" s="27"/>
      <c r="SSN245" s="27"/>
      <c r="SSO245" s="27"/>
      <c r="SSP245" s="27"/>
      <c r="SSQ245" s="27"/>
      <c r="SSR245" s="27"/>
      <c r="SSS245" s="27"/>
      <c r="SST245" s="27"/>
      <c r="SSU245" s="27"/>
      <c r="SSV245" s="27"/>
      <c r="SSW245" s="27"/>
      <c r="SSX245" s="27"/>
      <c r="SSY245" s="27"/>
      <c r="SSZ245" s="27"/>
      <c r="STA245" s="27"/>
      <c r="STB245" s="27"/>
      <c r="STC245" s="27"/>
      <c r="STD245" s="27"/>
      <c r="STE245" s="27"/>
      <c r="STF245" s="27"/>
      <c r="STG245" s="27"/>
      <c r="STH245" s="27"/>
      <c r="STI245" s="27"/>
      <c r="STJ245" s="27"/>
      <c r="STK245" s="27"/>
      <c r="STL245" s="27"/>
      <c r="STM245" s="27"/>
      <c r="STN245" s="27"/>
      <c r="STO245" s="27"/>
      <c r="STP245" s="27"/>
      <c r="STQ245" s="27"/>
      <c r="STR245" s="27"/>
      <c r="STS245" s="27"/>
      <c r="STT245" s="27"/>
      <c r="STU245" s="27"/>
      <c r="STV245" s="27"/>
      <c r="STW245" s="27"/>
      <c r="STX245" s="27"/>
      <c r="STY245" s="27"/>
      <c r="STZ245" s="27"/>
      <c r="SUA245" s="27"/>
      <c r="SUB245" s="27"/>
      <c r="SUC245" s="27"/>
      <c r="SUD245" s="27"/>
      <c r="SUE245" s="27"/>
      <c r="SUF245" s="27"/>
      <c r="SUG245" s="27"/>
      <c r="SUH245" s="27"/>
      <c r="SUI245" s="27"/>
      <c r="SUJ245" s="27"/>
      <c r="SUK245" s="27"/>
      <c r="SUL245" s="27"/>
      <c r="SUM245" s="27"/>
      <c r="SUN245" s="27"/>
      <c r="SUO245" s="27"/>
      <c r="SUP245" s="27"/>
      <c r="SUQ245" s="27"/>
      <c r="SUR245" s="27"/>
      <c r="SUS245" s="27"/>
      <c r="SUT245" s="27"/>
      <c r="SUU245" s="27"/>
      <c r="SUV245" s="27"/>
      <c r="SUW245" s="27"/>
      <c r="SUX245" s="27"/>
      <c r="SUY245" s="27"/>
      <c r="SUZ245" s="27"/>
      <c r="SVA245" s="27"/>
      <c r="SVB245" s="27"/>
      <c r="SVC245" s="27"/>
      <c r="SVD245" s="27"/>
      <c r="SVE245" s="27"/>
      <c r="SVF245" s="27"/>
      <c r="SVG245" s="27"/>
      <c r="SVH245" s="27"/>
      <c r="SVI245" s="27"/>
      <c r="SVJ245" s="27"/>
      <c r="SVK245" s="27"/>
      <c r="SVL245" s="27"/>
      <c r="SVM245" s="27"/>
      <c r="SVN245" s="27"/>
      <c r="SVO245" s="27"/>
      <c r="SVP245" s="27"/>
      <c r="SVQ245" s="27"/>
      <c r="SVR245" s="27"/>
      <c r="SVS245" s="27"/>
      <c r="SVT245" s="27"/>
      <c r="SVU245" s="27"/>
      <c r="SVV245" s="27"/>
      <c r="SVW245" s="27"/>
      <c r="SVX245" s="27"/>
      <c r="SVY245" s="27"/>
      <c r="SVZ245" s="27"/>
      <c r="SWA245" s="27"/>
      <c r="SWB245" s="27"/>
      <c r="SWC245" s="27"/>
      <c r="SWD245" s="27"/>
      <c r="SWE245" s="27"/>
      <c r="SWF245" s="27"/>
      <c r="SWG245" s="27"/>
      <c r="SWH245" s="27"/>
      <c r="SWI245" s="27"/>
      <c r="SWJ245" s="27"/>
      <c r="SWK245" s="27"/>
      <c r="SWL245" s="27"/>
      <c r="SWM245" s="27"/>
      <c r="SWN245" s="27"/>
      <c r="SWO245" s="27"/>
      <c r="SWP245" s="27"/>
      <c r="SWQ245" s="27"/>
      <c r="SWR245" s="27"/>
      <c r="SWS245" s="27"/>
      <c r="SWT245" s="27"/>
      <c r="SWU245" s="27"/>
      <c r="SWV245" s="27"/>
      <c r="SWW245" s="27"/>
      <c r="SWX245" s="27"/>
      <c r="SWY245" s="27"/>
      <c r="SWZ245" s="27"/>
      <c r="SXA245" s="27"/>
      <c r="SXB245" s="27"/>
      <c r="SXC245" s="27"/>
      <c r="SXD245" s="27"/>
      <c r="SXE245" s="27"/>
      <c r="SXF245" s="27"/>
      <c r="SXG245" s="27"/>
      <c r="SXH245" s="27"/>
      <c r="SXI245" s="27"/>
      <c r="SXJ245" s="27"/>
      <c r="SXK245" s="27"/>
      <c r="SXL245" s="27"/>
      <c r="SXM245" s="27"/>
      <c r="SXN245" s="27"/>
      <c r="SXO245" s="27"/>
      <c r="SXP245" s="27"/>
      <c r="SXQ245" s="27"/>
      <c r="SXR245" s="27"/>
      <c r="SXS245" s="27"/>
      <c r="SXT245" s="27"/>
      <c r="SXU245" s="27"/>
      <c r="SXV245" s="27"/>
      <c r="SXW245" s="27"/>
      <c r="SXX245" s="27"/>
      <c r="SXY245" s="27"/>
      <c r="SXZ245" s="27"/>
      <c r="SYA245" s="27"/>
      <c r="SYB245" s="27"/>
      <c r="SYC245" s="27"/>
      <c r="SYD245" s="27"/>
      <c r="SYE245" s="27"/>
      <c r="SYF245" s="27"/>
      <c r="SYG245" s="27"/>
      <c r="SYH245" s="27"/>
      <c r="SYI245" s="27"/>
      <c r="SYJ245" s="27"/>
      <c r="SYK245" s="27"/>
      <c r="SYL245" s="27"/>
      <c r="SYM245" s="27"/>
      <c r="SYN245" s="27"/>
      <c r="SYO245" s="27"/>
      <c r="SYP245" s="27"/>
      <c r="SYQ245" s="27"/>
      <c r="SYR245" s="27"/>
      <c r="SYS245" s="27"/>
      <c r="SYT245" s="27"/>
      <c r="SYU245" s="27"/>
      <c r="SYV245" s="27"/>
      <c r="SYW245" s="27"/>
      <c r="SYX245" s="27"/>
      <c r="SYY245" s="27"/>
      <c r="SYZ245" s="27"/>
      <c r="SZA245" s="27"/>
      <c r="SZB245" s="27"/>
      <c r="SZC245" s="27"/>
      <c r="SZD245" s="27"/>
      <c r="SZE245" s="27"/>
      <c r="SZF245" s="27"/>
      <c r="SZG245" s="27"/>
      <c r="SZH245" s="27"/>
      <c r="SZI245" s="27"/>
      <c r="SZJ245" s="27"/>
      <c r="SZK245" s="27"/>
      <c r="SZL245" s="27"/>
      <c r="SZM245" s="27"/>
      <c r="SZN245" s="27"/>
      <c r="SZO245" s="27"/>
      <c r="SZP245" s="27"/>
      <c r="SZQ245" s="27"/>
      <c r="SZR245" s="27"/>
      <c r="SZS245" s="27"/>
      <c r="SZT245" s="27"/>
      <c r="SZU245" s="27"/>
      <c r="SZV245" s="27"/>
      <c r="SZW245" s="27"/>
      <c r="SZX245" s="27"/>
      <c r="SZY245" s="27"/>
      <c r="SZZ245" s="27"/>
      <c r="TAA245" s="27"/>
      <c r="TAB245" s="27"/>
      <c r="TAC245" s="27"/>
      <c r="TAD245" s="27"/>
      <c r="TAE245" s="27"/>
      <c r="TAF245" s="27"/>
      <c r="TAG245" s="27"/>
      <c r="TAH245" s="27"/>
      <c r="TAI245" s="27"/>
      <c r="TAJ245" s="27"/>
      <c r="TAK245" s="27"/>
      <c r="TAL245" s="27"/>
      <c r="TAM245" s="27"/>
      <c r="TAN245" s="27"/>
      <c r="TAO245" s="27"/>
      <c r="TAP245" s="27"/>
      <c r="TAQ245" s="27"/>
      <c r="TAR245" s="27"/>
      <c r="TAS245" s="27"/>
      <c r="TAT245" s="27"/>
      <c r="TAU245" s="27"/>
      <c r="TAV245" s="27"/>
      <c r="TAW245" s="27"/>
      <c r="TAX245" s="27"/>
      <c r="TAY245" s="27"/>
      <c r="TAZ245" s="27"/>
      <c r="TBA245" s="27"/>
      <c r="TBB245" s="27"/>
      <c r="TBC245" s="27"/>
      <c r="TBD245" s="27"/>
      <c r="TBE245" s="27"/>
      <c r="TBF245" s="27"/>
      <c r="TBG245" s="27"/>
      <c r="TBH245" s="27"/>
      <c r="TBI245" s="27"/>
      <c r="TBJ245" s="27"/>
      <c r="TBK245" s="27"/>
      <c r="TBL245" s="27"/>
      <c r="TBM245" s="27"/>
      <c r="TBN245" s="27"/>
      <c r="TBO245" s="27"/>
      <c r="TBP245" s="27"/>
      <c r="TBQ245" s="27"/>
      <c r="TBR245" s="27"/>
      <c r="TBS245" s="27"/>
      <c r="TBT245" s="27"/>
      <c r="TBU245" s="27"/>
      <c r="TBV245" s="27"/>
      <c r="TBW245" s="27"/>
      <c r="TBX245" s="27"/>
      <c r="TBY245" s="27"/>
      <c r="TBZ245" s="27"/>
      <c r="TCA245" s="27"/>
      <c r="TCB245" s="27"/>
      <c r="TCC245" s="27"/>
      <c r="TCD245" s="27"/>
      <c r="TCE245" s="27"/>
      <c r="TCF245" s="27"/>
      <c r="TCG245" s="27"/>
      <c r="TCH245" s="27"/>
      <c r="TCI245" s="27"/>
      <c r="TCJ245" s="27"/>
      <c r="TCK245" s="27"/>
      <c r="TCL245" s="27"/>
      <c r="TCM245" s="27"/>
      <c r="TCN245" s="27"/>
      <c r="TCO245" s="27"/>
      <c r="TCP245" s="27"/>
      <c r="TCQ245" s="27"/>
      <c r="TCR245" s="27"/>
      <c r="TCS245" s="27"/>
      <c r="TCT245" s="27"/>
      <c r="TCU245" s="27"/>
      <c r="TCV245" s="27"/>
      <c r="TCW245" s="27"/>
      <c r="TCX245" s="27"/>
      <c r="TCY245" s="27"/>
      <c r="TCZ245" s="27"/>
      <c r="TDA245" s="27"/>
      <c r="TDB245" s="27"/>
      <c r="TDC245" s="27"/>
      <c r="TDD245" s="27"/>
      <c r="TDE245" s="27"/>
      <c r="TDF245" s="27"/>
      <c r="TDG245" s="27"/>
      <c r="TDH245" s="27"/>
      <c r="TDI245" s="27"/>
      <c r="TDJ245" s="27"/>
      <c r="TDK245" s="27"/>
      <c r="TDL245" s="27"/>
      <c r="TDM245" s="27"/>
      <c r="TDN245" s="27"/>
      <c r="TDO245" s="27"/>
      <c r="TDP245" s="27"/>
      <c r="TDQ245" s="27"/>
      <c r="TDR245" s="27"/>
      <c r="TDS245" s="27"/>
      <c r="TDT245" s="27"/>
      <c r="TDU245" s="27"/>
      <c r="TDV245" s="27"/>
      <c r="TDW245" s="27"/>
      <c r="TDX245" s="27"/>
      <c r="TDY245" s="27"/>
      <c r="TDZ245" s="27"/>
      <c r="TEA245" s="27"/>
      <c r="TEB245" s="27"/>
      <c r="TEC245" s="27"/>
      <c r="TED245" s="27"/>
      <c r="TEE245" s="27"/>
      <c r="TEF245" s="27"/>
      <c r="TEG245" s="27"/>
      <c r="TEH245" s="27"/>
      <c r="TEI245" s="27"/>
      <c r="TEJ245" s="27"/>
      <c r="TEK245" s="27"/>
      <c r="TEL245" s="27"/>
      <c r="TEM245" s="27"/>
      <c r="TEN245" s="27"/>
      <c r="TEO245" s="27"/>
      <c r="TEP245" s="27"/>
      <c r="TEQ245" s="27"/>
      <c r="TER245" s="27"/>
      <c r="TES245" s="27"/>
      <c r="TET245" s="27"/>
      <c r="TEU245" s="27"/>
      <c r="TEV245" s="27"/>
      <c r="TEW245" s="27"/>
      <c r="TEX245" s="27"/>
      <c r="TEY245" s="27"/>
      <c r="TEZ245" s="27"/>
      <c r="TFA245" s="27"/>
      <c r="TFB245" s="27"/>
      <c r="TFC245" s="27"/>
      <c r="TFD245" s="27"/>
      <c r="TFE245" s="27"/>
      <c r="TFF245" s="27"/>
      <c r="TFG245" s="27"/>
      <c r="TFH245" s="27"/>
      <c r="TFI245" s="27"/>
      <c r="TFJ245" s="27"/>
      <c r="TFK245" s="27"/>
      <c r="TFL245" s="27"/>
      <c r="TFM245" s="27"/>
      <c r="TFN245" s="27"/>
      <c r="TFO245" s="27"/>
      <c r="TFP245" s="27"/>
      <c r="TFQ245" s="27"/>
      <c r="TFR245" s="27"/>
      <c r="TFS245" s="27"/>
      <c r="TFT245" s="27"/>
      <c r="TFU245" s="27"/>
      <c r="TFV245" s="27"/>
      <c r="TFW245" s="27"/>
      <c r="TFX245" s="27"/>
      <c r="TFY245" s="27"/>
      <c r="TFZ245" s="27"/>
      <c r="TGA245" s="27"/>
      <c r="TGB245" s="27"/>
      <c r="TGC245" s="27"/>
      <c r="TGD245" s="27"/>
      <c r="TGE245" s="27"/>
      <c r="TGF245" s="27"/>
      <c r="TGG245" s="27"/>
      <c r="TGH245" s="27"/>
      <c r="TGI245" s="27"/>
      <c r="TGJ245" s="27"/>
      <c r="TGK245" s="27"/>
      <c r="TGL245" s="27"/>
      <c r="TGM245" s="27"/>
      <c r="TGN245" s="27"/>
      <c r="TGO245" s="27"/>
      <c r="TGP245" s="27"/>
      <c r="TGQ245" s="27"/>
      <c r="TGR245" s="27"/>
      <c r="TGS245" s="27"/>
      <c r="TGT245" s="27"/>
      <c r="TGU245" s="27"/>
      <c r="TGV245" s="27"/>
      <c r="TGW245" s="27"/>
      <c r="TGX245" s="27"/>
      <c r="TGY245" s="27"/>
      <c r="TGZ245" s="27"/>
      <c r="THA245" s="27"/>
      <c r="THB245" s="27"/>
      <c r="THC245" s="27"/>
      <c r="THD245" s="27"/>
      <c r="THE245" s="27"/>
      <c r="THF245" s="27"/>
      <c r="THG245" s="27"/>
      <c r="THH245" s="27"/>
      <c r="THI245" s="27"/>
      <c r="THJ245" s="27"/>
      <c r="THK245" s="27"/>
      <c r="THL245" s="27"/>
      <c r="THM245" s="27"/>
      <c r="THN245" s="27"/>
      <c r="THO245" s="27"/>
      <c r="THP245" s="27"/>
      <c r="THQ245" s="27"/>
      <c r="THR245" s="27"/>
      <c r="THS245" s="27"/>
      <c r="THT245" s="27"/>
      <c r="THU245" s="27"/>
      <c r="THV245" s="27"/>
      <c r="THW245" s="27"/>
      <c r="THX245" s="27"/>
      <c r="THY245" s="27"/>
      <c r="THZ245" s="27"/>
      <c r="TIA245" s="27"/>
      <c r="TIB245" s="27"/>
      <c r="TIC245" s="27"/>
      <c r="TID245" s="27"/>
      <c r="TIE245" s="27"/>
      <c r="TIF245" s="27"/>
      <c r="TIG245" s="27"/>
      <c r="TIH245" s="27"/>
      <c r="TII245" s="27"/>
      <c r="TIJ245" s="27"/>
      <c r="TIK245" s="27"/>
      <c r="TIL245" s="27"/>
      <c r="TIM245" s="27"/>
      <c r="TIN245" s="27"/>
      <c r="TIO245" s="27"/>
      <c r="TIP245" s="27"/>
      <c r="TIQ245" s="27"/>
      <c r="TIR245" s="27"/>
      <c r="TIS245" s="27"/>
      <c r="TIT245" s="27"/>
      <c r="TIU245" s="27"/>
      <c r="TIV245" s="27"/>
      <c r="TIW245" s="27"/>
      <c r="TIX245" s="27"/>
      <c r="TIY245" s="27"/>
      <c r="TIZ245" s="27"/>
      <c r="TJA245" s="27"/>
      <c r="TJB245" s="27"/>
      <c r="TJC245" s="27"/>
      <c r="TJD245" s="27"/>
      <c r="TJE245" s="27"/>
      <c r="TJF245" s="27"/>
      <c r="TJG245" s="27"/>
      <c r="TJH245" s="27"/>
      <c r="TJI245" s="27"/>
      <c r="TJJ245" s="27"/>
      <c r="TJK245" s="27"/>
      <c r="TJL245" s="27"/>
      <c r="TJM245" s="27"/>
      <c r="TJN245" s="27"/>
      <c r="TJO245" s="27"/>
      <c r="TJP245" s="27"/>
      <c r="TJQ245" s="27"/>
      <c r="TJR245" s="27"/>
      <c r="TJS245" s="27"/>
      <c r="TJT245" s="27"/>
      <c r="TJU245" s="27"/>
      <c r="TJV245" s="27"/>
      <c r="TJW245" s="27"/>
      <c r="TJX245" s="27"/>
      <c r="TJY245" s="27"/>
      <c r="TJZ245" s="27"/>
      <c r="TKA245" s="27"/>
      <c r="TKB245" s="27"/>
      <c r="TKC245" s="27"/>
      <c r="TKD245" s="27"/>
      <c r="TKE245" s="27"/>
      <c r="TKF245" s="27"/>
      <c r="TKG245" s="27"/>
      <c r="TKH245" s="27"/>
      <c r="TKI245" s="27"/>
      <c r="TKJ245" s="27"/>
      <c r="TKK245" s="27"/>
      <c r="TKL245" s="27"/>
      <c r="TKM245" s="27"/>
      <c r="TKN245" s="27"/>
      <c r="TKO245" s="27"/>
      <c r="TKP245" s="27"/>
      <c r="TKQ245" s="27"/>
      <c r="TKR245" s="27"/>
      <c r="TKS245" s="27"/>
      <c r="TKT245" s="27"/>
      <c r="TKU245" s="27"/>
      <c r="TKV245" s="27"/>
      <c r="TKW245" s="27"/>
      <c r="TKX245" s="27"/>
      <c r="TKY245" s="27"/>
      <c r="TKZ245" s="27"/>
      <c r="TLA245" s="27"/>
      <c r="TLB245" s="27"/>
      <c r="TLC245" s="27"/>
      <c r="TLD245" s="27"/>
      <c r="TLE245" s="27"/>
      <c r="TLF245" s="27"/>
      <c r="TLG245" s="27"/>
      <c r="TLH245" s="27"/>
      <c r="TLI245" s="27"/>
      <c r="TLJ245" s="27"/>
      <c r="TLK245" s="27"/>
      <c r="TLL245" s="27"/>
      <c r="TLM245" s="27"/>
      <c r="TLN245" s="27"/>
      <c r="TLO245" s="27"/>
      <c r="TLP245" s="27"/>
      <c r="TLQ245" s="27"/>
      <c r="TLR245" s="27"/>
      <c r="TLS245" s="27"/>
      <c r="TLT245" s="27"/>
      <c r="TLU245" s="27"/>
      <c r="TLV245" s="27"/>
      <c r="TLW245" s="27"/>
      <c r="TLX245" s="27"/>
      <c r="TLY245" s="27"/>
      <c r="TLZ245" s="27"/>
      <c r="TMA245" s="27"/>
      <c r="TMB245" s="27"/>
      <c r="TMC245" s="27"/>
      <c r="TMD245" s="27"/>
      <c r="TME245" s="27"/>
      <c r="TMF245" s="27"/>
      <c r="TMG245" s="27"/>
      <c r="TMH245" s="27"/>
      <c r="TMI245" s="27"/>
      <c r="TMJ245" s="27"/>
      <c r="TMK245" s="27"/>
      <c r="TML245" s="27"/>
      <c r="TMM245" s="27"/>
      <c r="TMN245" s="27"/>
      <c r="TMO245" s="27"/>
      <c r="TMP245" s="27"/>
      <c r="TMQ245" s="27"/>
      <c r="TMR245" s="27"/>
      <c r="TMS245" s="27"/>
      <c r="TMT245" s="27"/>
      <c r="TMU245" s="27"/>
      <c r="TMV245" s="27"/>
      <c r="TMW245" s="27"/>
      <c r="TMX245" s="27"/>
      <c r="TMY245" s="27"/>
      <c r="TMZ245" s="27"/>
      <c r="TNA245" s="27"/>
      <c r="TNB245" s="27"/>
      <c r="TNC245" s="27"/>
      <c r="TND245" s="27"/>
      <c r="TNE245" s="27"/>
      <c r="TNF245" s="27"/>
      <c r="TNG245" s="27"/>
      <c r="TNH245" s="27"/>
      <c r="TNI245" s="27"/>
      <c r="TNJ245" s="27"/>
      <c r="TNK245" s="27"/>
      <c r="TNL245" s="27"/>
      <c r="TNM245" s="27"/>
      <c r="TNN245" s="27"/>
      <c r="TNO245" s="27"/>
      <c r="TNP245" s="27"/>
      <c r="TNQ245" s="27"/>
      <c r="TNR245" s="27"/>
      <c r="TNS245" s="27"/>
      <c r="TNT245" s="27"/>
      <c r="TNU245" s="27"/>
      <c r="TNV245" s="27"/>
      <c r="TNW245" s="27"/>
      <c r="TNX245" s="27"/>
      <c r="TNY245" s="27"/>
      <c r="TNZ245" s="27"/>
      <c r="TOA245" s="27"/>
      <c r="TOB245" s="27"/>
      <c r="TOC245" s="27"/>
      <c r="TOD245" s="27"/>
      <c r="TOE245" s="27"/>
      <c r="TOF245" s="27"/>
      <c r="TOG245" s="27"/>
      <c r="TOH245" s="27"/>
      <c r="TOI245" s="27"/>
      <c r="TOJ245" s="27"/>
      <c r="TOK245" s="27"/>
      <c r="TOL245" s="27"/>
      <c r="TOM245" s="27"/>
      <c r="TON245" s="27"/>
      <c r="TOO245" s="27"/>
      <c r="TOP245" s="27"/>
      <c r="TOQ245" s="27"/>
      <c r="TOR245" s="27"/>
      <c r="TOS245" s="27"/>
      <c r="TOT245" s="27"/>
      <c r="TOU245" s="27"/>
      <c r="TOV245" s="27"/>
      <c r="TOW245" s="27"/>
      <c r="TOX245" s="27"/>
      <c r="TOY245" s="27"/>
      <c r="TOZ245" s="27"/>
      <c r="TPA245" s="27"/>
      <c r="TPB245" s="27"/>
      <c r="TPC245" s="27"/>
      <c r="TPD245" s="27"/>
      <c r="TPE245" s="27"/>
      <c r="TPF245" s="27"/>
      <c r="TPG245" s="27"/>
      <c r="TPH245" s="27"/>
      <c r="TPI245" s="27"/>
      <c r="TPJ245" s="27"/>
      <c r="TPK245" s="27"/>
      <c r="TPL245" s="27"/>
      <c r="TPM245" s="27"/>
      <c r="TPN245" s="27"/>
      <c r="TPO245" s="27"/>
      <c r="TPP245" s="27"/>
      <c r="TPQ245" s="27"/>
      <c r="TPR245" s="27"/>
      <c r="TPS245" s="27"/>
      <c r="TPT245" s="27"/>
      <c r="TPU245" s="27"/>
      <c r="TPV245" s="27"/>
      <c r="TPW245" s="27"/>
      <c r="TPX245" s="27"/>
      <c r="TPY245" s="27"/>
      <c r="TPZ245" s="27"/>
      <c r="TQA245" s="27"/>
      <c r="TQB245" s="27"/>
      <c r="TQC245" s="27"/>
      <c r="TQD245" s="27"/>
      <c r="TQE245" s="27"/>
      <c r="TQF245" s="27"/>
      <c r="TQG245" s="27"/>
      <c r="TQH245" s="27"/>
      <c r="TQI245" s="27"/>
      <c r="TQJ245" s="27"/>
      <c r="TQK245" s="27"/>
      <c r="TQL245" s="27"/>
      <c r="TQM245" s="27"/>
      <c r="TQN245" s="27"/>
      <c r="TQO245" s="27"/>
      <c r="TQP245" s="27"/>
      <c r="TQQ245" s="27"/>
      <c r="TQR245" s="27"/>
      <c r="TQS245" s="27"/>
      <c r="TQT245" s="27"/>
      <c r="TQU245" s="27"/>
      <c r="TQV245" s="27"/>
      <c r="TQW245" s="27"/>
      <c r="TQX245" s="27"/>
      <c r="TQY245" s="27"/>
      <c r="TQZ245" s="27"/>
      <c r="TRA245" s="27"/>
      <c r="TRB245" s="27"/>
      <c r="TRC245" s="27"/>
      <c r="TRD245" s="27"/>
      <c r="TRE245" s="27"/>
      <c r="TRF245" s="27"/>
      <c r="TRG245" s="27"/>
      <c r="TRH245" s="27"/>
      <c r="TRI245" s="27"/>
      <c r="TRJ245" s="27"/>
      <c r="TRK245" s="27"/>
      <c r="TRL245" s="27"/>
      <c r="TRM245" s="27"/>
      <c r="TRN245" s="27"/>
      <c r="TRO245" s="27"/>
      <c r="TRP245" s="27"/>
      <c r="TRQ245" s="27"/>
      <c r="TRR245" s="27"/>
      <c r="TRS245" s="27"/>
      <c r="TRT245" s="27"/>
      <c r="TRU245" s="27"/>
      <c r="TRV245" s="27"/>
      <c r="TRW245" s="27"/>
      <c r="TRX245" s="27"/>
      <c r="TRY245" s="27"/>
      <c r="TRZ245" s="27"/>
      <c r="TSA245" s="27"/>
      <c r="TSB245" s="27"/>
      <c r="TSC245" s="27"/>
      <c r="TSD245" s="27"/>
      <c r="TSE245" s="27"/>
      <c r="TSF245" s="27"/>
      <c r="TSG245" s="27"/>
      <c r="TSH245" s="27"/>
      <c r="TSI245" s="27"/>
      <c r="TSJ245" s="27"/>
      <c r="TSK245" s="27"/>
      <c r="TSL245" s="27"/>
      <c r="TSM245" s="27"/>
      <c r="TSN245" s="27"/>
      <c r="TSO245" s="27"/>
      <c r="TSP245" s="27"/>
      <c r="TSQ245" s="27"/>
      <c r="TSR245" s="27"/>
      <c r="TSS245" s="27"/>
      <c r="TST245" s="27"/>
      <c r="TSU245" s="27"/>
      <c r="TSV245" s="27"/>
      <c r="TSW245" s="27"/>
      <c r="TSX245" s="27"/>
      <c r="TSY245" s="27"/>
      <c r="TSZ245" s="27"/>
      <c r="TTA245" s="27"/>
      <c r="TTB245" s="27"/>
      <c r="TTC245" s="27"/>
      <c r="TTD245" s="27"/>
      <c r="TTE245" s="27"/>
      <c r="TTF245" s="27"/>
      <c r="TTG245" s="27"/>
      <c r="TTH245" s="27"/>
      <c r="TTI245" s="27"/>
      <c r="TTJ245" s="27"/>
      <c r="TTK245" s="27"/>
      <c r="TTL245" s="27"/>
      <c r="TTM245" s="27"/>
      <c r="TTN245" s="27"/>
      <c r="TTO245" s="27"/>
      <c r="TTP245" s="27"/>
      <c r="TTQ245" s="27"/>
      <c r="TTR245" s="27"/>
      <c r="TTS245" s="27"/>
      <c r="TTT245" s="27"/>
      <c r="TTU245" s="27"/>
      <c r="TTV245" s="27"/>
      <c r="TTW245" s="27"/>
      <c r="TTX245" s="27"/>
      <c r="TTY245" s="27"/>
      <c r="TTZ245" s="27"/>
      <c r="TUA245" s="27"/>
      <c r="TUB245" s="27"/>
      <c r="TUC245" s="27"/>
      <c r="TUD245" s="27"/>
      <c r="TUE245" s="27"/>
      <c r="TUF245" s="27"/>
      <c r="TUG245" s="27"/>
      <c r="TUH245" s="27"/>
      <c r="TUI245" s="27"/>
      <c r="TUJ245" s="27"/>
      <c r="TUK245" s="27"/>
      <c r="TUL245" s="27"/>
      <c r="TUM245" s="27"/>
      <c r="TUN245" s="27"/>
      <c r="TUO245" s="27"/>
      <c r="TUP245" s="27"/>
      <c r="TUQ245" s="27"/>
      <c r="TUR245" s="27"/>
      <c r="TUS245" s="27"/>
      <c r="TUT245" s="27"/>
      <c r="TUU245" s="27"/>
      <c r="TUV245" s="27"/>
      <c r="TUW245" s="27"/>
      <c r="TUX245" s="27"/>
      <c r="TUY245" s="27"/>
      <c r="TUZ245" s="27"/>
      <c r="TVA245" s="27"/>
      <c r="TVB245" s="27"/>
      <c r="TVC245" s="27"/>
      <c r="TVD245" s="27"/>
      <c r="TVE245" s="27"/>
      <c r="TVF245" s="27"/>
      <c r="TVG245" s="27"/>
      <c r="TVH245" s="27"/>
      <c r="TVI245" s="27"/>
      <c r="TVJ245" s="27"/>
      <c r="TVK245" s="27"/>
      <c r="TVL245" s="27"/>
      <c r="TVM245" s="27"/>
      <c r="TVN245" s="27"/>
      <c r="TVO245" s="27"/>
      <c r="TVP245" s="27"/>
      <c r="TVQ245" s="27"/>
      <c r="TVR245" s="27"/>
      <c r="TVS245" s="27"/>
      <c r="TVT245" s="27"/>
      <c r="TVU245" s="27"/>
      <c r="TVV245" s="27"/>
      <c r="TVW245" s="27"/>
      <c r="TVX245" s="27"/>
      <c r="TVY245" s="27"/>
      <c r="TVZ245" s="27"/>
      <c r="TWA245" s="27"/>
      <c r="TWB245" s="27"/>
      <c r="TWC245" s="27"/>
      <c r="TWD245" s="27"/>
      <c r="TWE245" s="27"/>
      <c r="TWF245" s="27"/>
      <c r="TWG245" s="27"/>
      <c r="TWH245" s="27"/>
      <c r="TWI245" s="27"/>
      <c r="TWJ245" s="27"/>
      <c r="TWK245" s="27"/>
      <c r="TWL245" s="27"/>
      <c r="TWM245" s="27"/>
      <c r="TWN245" s="27"/>
      <c r="TWO245" s="27"/>
      <c r="TWP245" s="27"/>
      <c r="TWQ245" s="27"/>
      <c r="TWR245" s="27"/>
      <c r="TWS245" s="27"/>
      <c r="TWT245" s="27"/>
      <c r="TWU245" s="27"/>
      <c r="TWV245" s="27"/>
      <c r="TWW245" s="27"/>
      <c r="TWX245" s="27"/>
      <c r="TWY245" s="27"/>
      <c r="TWZ245" s="27"/>
      <c r="TXA245" s="27"/>
      <c r="TXB245" s="27"/>
      <c r="TXC245" s="27"/>
      <c r="TXD245" s="27"/>
      <c r="TXE245" s="27"/>
      <c r="TXF245" s="27"/>
      <c r="TXG245" s="27"/>
      <c r="TXH245" s="27"/>
      <c r="TXI245" s="27"/>
      <c r="TXJ245" s="27"/>
      <c r="TXK245" s="27"/>
      <c r="TXL245" s="27"/>
      <c r="TXM245" s="27"/>
      <c r="TXN245" s="27"/>
      <c r="TXO245" s="27"/>
      <c r="TXP245" s="27"/>
      <c r="TXQ245" s="27"/>
      <c r="TXR245" s="27"/>
      <c r="TXS245" s="27"/>
      <c r="TXT245" s="27"/>
      <c r="TXU245" s="27"/>
      <c r="TXV245" s="27"/>
      <c r="TXW245" s="27"/>
      <c r="TXX245" s="27"/>
      <c r="TXY245" s="27"/>
      <c r="TXZ245" s="27"/>
      <c r="TYA245" s="27"/>
      <c r="TYB245" s="27"/>
      <c r="TYC245" s="27"/>
      <c r="TYD245" s="27"/>
      <c r="TYE245" s="27"/>
      <c r="TYF245" s="27"/>
      <c r="TYG245" s="27"/>
      <c r="TYH245" s="27"/>
      <c r="TYI245" s="27"/>
      <c r="TYJ245" s="27"/>
      <c r="TYK245" s="27"/>
      <c r="TYL245" s="27"/>
      <c r="TYM245" s="27"/>
      <c r="TYN245" s="27"/>
      <c r="TYO245" s="27"/>
      <c r="TYP245" s="27"/>
      <c r="TYQ245" s="27"/>
      <c r="TYR245" s="27"/>
      <c r="TYS245" s="27"/>
      <c r="TYT245" s="27"/>
      <c r="TYU245" s="27"/>
      <c r="TYV245" s="27"/>
      <c r="TYW245" s="27"/>
      <c r="TYX245" s="27"/>
      <c r="TYY245" s="27"/>
      <c r="TYZ245" s="27"/>
      <c r="TZA245" s="27"/>
      <c r="TZB245" s="27"/>
      <c r="TZC245" s="27"/>
      <c r="TZD245" s="27"/>
      <c r="TZE245" s="27"/>
      <c r="TZF245" s="27"/>
      <c r="TZG245" s="27"/>
      <c r="TZH245" s="27"/>
      <c r="TZI245" s="27"/>
      <c r="TZJ245" s="27"/>
      <c r="TZK245" s="27"/>
      <c r="TZL245" s="27"/>
      <c r="TZM245" s="27"/>
      <c r="TZN245" s="27"/>
      <c r="TZO245" s="27"/>
      <c r="TZP245" s="27"/>
      <c r="TZQ245" s="27"/>
      <c r="TZR245" s="27"/>
      <c r="TZS245" s="27"/>
      <c r="TZT245" s="27"/>
      <c r="TZU245" s="27"/>
      <c r="TZV245" s="27"/>
      <c r="TZW245" s="27"/>
      <c r="TZX245" s="27"/>
      <c r="TZY245" s="27"/>
      <c r="TZZ245" s="27"/>
      <c r="UAA245" s="27"/>
      <c r="UAB245" s="27"/>
      <c r="UAC245" s="27"/>
      <c r="UAD245" s="27"/>
      <c r="UAE245" s="27"/>
      <c r="UAF245" s="27"/>
      <c r="UAG245" s="27"/>
      <c r="UAH245" s="27"/>
      <c r="UAI245" s="27"/>
      <c r="UAJ245" s="27"/>
      <c r="UAK245" s="27"/>
      <c r="UAL245" s="27"/>
      <c r="UAM245" s="27"/>
      <c r="UAN245" s="27"/>
      <c r="UAO245" s="27"/>
      <c r="UAP245" s="27"/>
      <c r="UAQ245" s="27"/>
      <c r="UAR245" s="27"/>
      <c r="UAS245" s="27"/>
      <c r="UAT245" s="27"/>
      <c r="UAU245" s="27"/>
      <c r="UAV245" s="27"/>
      <c r="UAW245" s="27"/>
      <c r="UAX245" s="27"/>
      <c r="UAY245" s="27"/>
      <c r="UAZ245" s="27"/>
      <c r="UBA245" s="27"/>
      <c r="UBB245" s="27"/>
      <c r="UBC245" s="27"/>
      <c r="UBD245" s="27"/>
      <c r="UBE245" s="27"/>
      <c r="UBF245" s="27"/>
      <c r="UBG245" s="27"/>
      <c r="UBH245" s="27"/>
      <c r="UBI245" s="27"/>
      <c r="UBJ245" s="27"/>
      <c r="UBK245" s="27"/>
      <c r="UBL245" s="27"/>
      <c r="UBM245" s="27"/>
      <c r="UBN245" s="27"/>
      <c r="UBO245" s="27"/>
      <c r="UBP245" s="27"/>
      <c r="UBQ245" s="27"/>
      <c r="UBR245" s="27"/>
      <c r="UBS245" s="27"/>
      <c r="UBT245" s="27"/>
      <c r="UBU245" s="27"/>
      <c r="UBV245" s="27"/>
      <c r="UBW245" s="27"/>
      <c r="UBX245" s="27"/>
      <c r="UBY245" s="27"/>
      <c r="UBZ245" s="27"/>
      <c r="UCA245" s="27"/>
      <c r="UCB245" s="27"/>
      <c r="UCC245" s="27"/>
      <c r="UCD245" s="27"/>
      <c r="UCE245" s="27"/>
      <c r="UCF245" s="27"/>
      <c r="UCG245" s="27"/>
      <c r="UCH245" s="27"/>
      <c r="UCI245" s="27"/>
      <c r="UCJ245" s="27"/>
      <c r="UCK245" s="27"/>
      <c r="UCL245" s="27"/>
      <c r="UCM245" s="27"/>
      <c r="UCN245" s="27"/>
      <c r="UCO245" s="27"/>
      <c r="UCP245" s="27"/>
      <c r="UCQ245" s="27"/>
      <c r="UCR245" s="27"/>
      <c r="UCS245" s="27"/>
      <c r="UCT245" s="27"/>
      <c r="UCU245" s="27"/>
      <c r="UCV245" s="27"/>
      <c r="UCW245" s="27"/>
      <c r="UCX245" s="27"/>
      <c r="UCY245" s="27"/>
      <c r="UCZ245" s="27"/>
      <c r="UDA245" s="27"/>
      <c r="UDB245" s="27"/>
      <c r="UDC245" s="27"/>
      <c r="UDD245" s="27"/>
      <c r="UDE245" s="27"/>
      <c r="UDF245" s="27"/>
      <c r="UDG245" s="27"/>
      <c r="UDH245" s="27"/>
      <c r="UDI245" s="27"/>
      <c r="UDJ245" s="27"/>
      <c r="UDK245" s="27"/>
      <c r="UDL245" s="27"/>
      <c r="UDM245" s="27"/>
      <c r="UDN245" s="27"/>
      <c r="UDO245" s="27"/>
      <c r="UDP245" s="27"/>
      <c r="UDQ245" s="27"/>
      <c r="UDR245" s="27"/>
      <c r="UDS245" s="27"/>
      <c r="UDT245" s="27"/>
      <c r="UDU245" s="27"/>
      <c r="UDV245" s="27"/>
      <c r="UDW245" s="27"/>
      <c r="UDX245" s="27"/>
      <c r="UDY245" s="27"/>
      <c r="UDZ245" s="27"/>
      <c r="UEA245" s="27"/>
      <c r="UEB245" s="27"/>
      <c r="UEC245" s="27"/>
      <c r="UED245" s="27"/>
      <c r="UEE245" s="27"/>
      <c r="UEF245" s="27"/>
      <c r="UEG245" s="27"/>
      <c r="UEH245" s="27"/>
      <c r="UEI245" s="27"/>
      <c r="UEJ245" s="27"/>
      <c r="UEK245" s="27"/>
      <c r="UEL245" s="27"/>
      <c r="UEM245" s="27"/>
      <c r="UEN245" s="27"/>
      <c r="UEO245" s="27"/>
      <c r="UEP245" s="27"/>
      <c r="UEQ245" s="27"/>
      <c r="UER245" s="27"/>
      <c r="UES245" s="27"/>
      <c r="UET245" s="27"/>
      <c r="UEU245" s="27"/>
      <c r="UEV245" s="27"/>
      <c r="UEW245" s="27"/>
      <c r="UEX245" s="27"/>
      <c r="UEY245" s="27"/>
      <c r="UEZ245" s="27"/>
      <c r="UFA245" s="27"/>
      <c r="UFB245" s="27"/>
      <c r="UFC245" s="27"/>
      <c r="UFD245" s="27"/>
      <c r="UFE245" s="27"/>
      <c r="UFF245" s="27"/>
      <c r="UFG245" s="27"/>
      <c r="UFH245" s="27"/>
      <c r="UFI245" s="27"/>
      <c r="UFJ245" s="27"/>
      <c r="UFK245" s="27"/>
      <c r="UFL245" s="27"/>
      <c r="UFM245" s="27"/>
      <c r="UFN245" s="27"/>
      <c r="UFO245" s="27"/>
      <c r="UFP245" s="27"/>
      <c r="UFQ245" s="27"/>
      <c r="UFR245" s="27"/>
      <c r="UFS245" s="27"/>
      <c r="UFT245" s="27"/>
      <c r="UFU245" s="27"/>
      <c r="UFV245" s="27"/>
      <c r="UFW245" s="27"/>
      <c r="UFX245" s="27"/>
      <c r="UFY245" s="27"/>
      <c r="UFZ245" s="27"/>
      <c r="UGA245" s="27"/>
      <c r="UGB245" s="27"/>
      <c r="UGC245" s="27"/>
      <c r="UGD245" s="27"/>
      <c r="UGE245" s="27"/>
      <c r="UGF245" s="27"/>
      <c r="UGG245" s="27"/>
      <c r="UGH245" s="27"/>
      <c r="UGI245" s="27"/>
      <c r="UGJ245" s="27"/>
      <c r="UGK245" s="27"/>
      <c r="UGL245" s="27"/>
      <c r="UGM245" s="27"/>
      <c r="UGN245" s="27"/>
      <c r="UGO245" s="27"/>
      <c r="UGP245" s="27"/>
      <c r="UGQ245" s="27"/>
      <c r="UGR245" s="27"/>
      <c r="UGS245" s="27"/>
      <c r="UGT245" s="27"/>
      <c r="UGU245" s="27"/>
      <c r="UGV245" s="27"/>
      <c r="UGW245" s="27"/>
      <c r="UGX245" s="27"/>
      <c r="UGY245" s="27"/>
      <c r="UGZ245" s="27"/>
      <c r="UHA245" s="27"/>
      <c r="UHB245" s="27"/>
      <c r="UHC245" s="27"/>
      <c r="UHD245" s="27"/>
      <c r="UHE245" s="27"/>
      <c r="UHF245" s="27"/>
      <c r="UHG245" s="27"/>
      <c r="UHH245" s="27"/>
      <c r="UHI245" s="27"/>
      <c r="UHJ245" s="27"/>
      <c r="UHK245" s="27"/>
      <c r="UHL245" s="27"/>
      <c r="UHM245" s="27"/>
      <c r="UHN245" s="27"/>
      <c r="UHO245" s="27"/>
      <c r="UHP245" s="27"/>
      <c r="UHQ245" s="27"/>
      <c r="UHR245" s="27"/>
      <c r="UHS245" s="27"/>
      <c r="UHT245" s="27"/>
      <c r="UHU245" s="27"/>
      <c r="UHV245" s="27"/>
      <c r="UHW245" s="27"/>
      <c r="UHX245" s="27"/>
      <c r="UHY245" s="27"/>
      <c r="UHZ245" s="27"/>
      <c r="UIA245" s="27"/>
      <c r="UIB245" s="27"/>
      <c r="UIC245" s="27"/>
      <c r="UID245" s="27"/>
      <c r="UIE245" s="27"/>
      <c r="UIF245" s="27"/>
      <c r="UIG245" s="27"/>
      <c r="UIH245" s="27"/>
      <c r="UII245" s="27"/>
      <c r="UIJ245" s="27"/>
      <c r="UIK245" s="27"/>
      <c r="UIL245" s="27"/>
      <c r="UIM245" s="27"/>
      <c r="UIN245" s="27"/>
      <c r="UIO245" s="27"/>
      <c r="UIP245" s="27"/>
      <c r="UIQ245" s="27"/>
      <c r="UIR245" s="27"/>
      <c r="UIS245" s="27"/>
      <c r="UIT245" s="27"/>
      <c r="UIU245" s="27"/>
      <c r="UIV245" s="27"/>
      <c r="UIW245" s="27"/>
      <c r="UIX245" s="27"/>
      <c r="UIY245" s="27"/>
      <c r="UIZ245" s="27"/>
      <c r="UJA245" s="27"/>
      <c r="UJB245" s="27"/>
      <c r="UJC245" s="27"/>
      <c r="UJD245" s="27"/>
      <c r="UJE245" s="27"/>
      <c r="UJF245" s="27"/>
      <c r="UJG245" s="27"/>
      <c r="UJH245" s="27"/>
      <c r="UJI245" s="27"/>
      <c r="UJJ245" s="27"/>
      <c r="UJK245" s="27"/>
      <c r="UJL245" s="27"/>
      <c r="UJM245" s="27"/>
      <c r="UJN245" s="27"/>
      <c r="UJO245" s="27"/>
      <c r="UJP245" s="27"/>
      <c r="UJQ245" s="27"/>
      <c r="UJR245" s="27"/>
      <c r="UJS245" s="27"/>
      <c r="UJT245" s="27"/>
      <c r="UJU245" s="27"/>
      <c r="UJV245" s="27"/>
      <c r="UJW245" s="27"/>
      <c r="UJX245" s="27"/>
      <c r="UJY245" s="27"/>
      <c r="UJZ245" s="27"/>
      <c r="UKA245" s="27"/>
      <c r="UKB245" s="27"/>
      <c r="UKC245" s="27"/>
      <c r="UKD245" s="27"/>
      <c r="UKE245" s="27"/>
      <c r="UKF245" s="27"/>
      <c r="UKG245" s="27"/>
      <c r="UKH245" s="27"/>
      <c r="UKI245" s="27"/>
      <c r="UKJ245" s="27"/>
      <c r="UKK245" s="27"/>
      <c r="UKL245" s="27"/>
      <c r="UKM245" s="27"/>
      <c r="UKN245" s="27"/>
      <c r="UKO245" s="27"/>
      <c r="UKP245" s="27"/>
      <c r="UKQ245" s="27"/>
      <c r="UKR245" s="27"/>
      <c r="UKS245" s="27"/>
      <c r="UKT245" s="27"/>
      <c r="UKU245" s="27"/>
      <c r="UKV245" s="27"/>
      <c r="UKW245" s="27"/>
      <c r="UKX245" s="27"/>
      <c r="UKY245" s="27"/>
      <c r="UKZ245" s="27"/>
      <c r="ULA245" s="27"/>
      <c r="ULB245" s="27"/>
      <c r="ULC245" s="27"/>
      <c r="ULD245" s="27"/>
      <c r="ULE245" s="27"/>
      <c r="ULF245" s="27"/>
      <c r="ULG245" s="27"/>
      <c r="ULH245" s="27"/>
      <c r="ULI245" s="27"/>
      <c r="ULJ245" s="27"/>
      <c r="ULK245" s="27"/>
      <c r="ULL245" s="27"/>
      <c r="ULM245" s="27"/>
      <c r="ULN245" s="27"/>
      <c r="ULO245" s="27"/>
      <c r="ULP245" s="27"/>
      <c r="ULQ245" s="27"/>
      <c r="ULR245" s="27"/>
      <c r="ULS245" s="27"/>
      <c r="ULT245" s="27"/>
      <c r="ULU245" s="27"/>
      <c r="ULV245" s="27"/>
      <c r="ULW245" s="27"/>
      <c r="ULX245" s="27"/>
      <c r="ULY245" s="27"/>
      <c r="ULZ245" s="27"/>
      <c r="UMA245" s="27"/>
      <c r="UMB245" s="27"/>
      <c r="UMC245" s="27"/>
      <c r="UMD245" s="27"/>
      <c r="UME245" s="27"/>
      <c r="UMF245" s="27"/>
      <c r="UMG245" s="27"/>
      <c r="UMH245" s="27"/>
      <c r="UMI245" s="27"/>
      <c r="UMJ245" s="27"/>
      <c r="UMK245" s="27"/>
      <c r="UML245" s="27"/>
      <c r="UMM245" s="27"/>
      <c r="UMN245" s="27"/>
      <c r="UMO245" s="27"/>
      <c r="UMP245" s="27"/>
      <c r="UMQ245" s="27"/>
      <c r="UMR245" s="27"/>
      <c r="UMS245" s="27"/>
      <c r="UMT245" s="27"/>
      <c r="UMU245" s="27"/>
      <c r="UMV245" s="27"/>
      <c r="UMW245" s="27"/>
      <c r="UMX245" s="27"/>
      <c r="UMY245" s="27"/>
      <c r="UMZ245" s="27"/>
      <c r="UNA245" s="27"/>
      <c r="UNB245" s="27"/>
      <c r="UNC245" s="27"/>
      <c r="UND245" s="27"/>
      <c r="UNE245" s="27"/>
      <c r="UNF245" s="27"/>
      <c r="UNG245" s="27"/>
      <c r="UNH245" s="27"/>
      <c r="UNI245" s="27"/>
      <c r="UNJ245" s="27"/>
      <c r="UNK245" s="27"/>
      <c r="UNL245" s="27"/>
      <c r="UNM245" s="27"/>
      <c r="UNN245" s="27"/>
      <c r="UNO245" s="27"/>
      <c r="UNP245" s="27"/>
      <c r="UNQ245" s="27"/>
      <c r="UNR245" s="27"/>
      <c r="UNS245" s="27"/>
      <c r="UNT245" s="27"/>
      <c r="UNU245" s="27"/>
      <c r="UNV245" s="27"/>
      <c r="UNW245" s="27"/>
      <c r="UNX245" s="27"/>
      <c r="UNY245" s="27"/>
      <c r="UNZ245" s="27"/>
      <c r="UOA245" s="27"/>
      <c r="UOB245" s="27"/>
      <c r="UOC245" s="27"/>
      <c r="UOD245" s="27"/>
      <c r="UOE245" s="27"/>
      <c r="UOF245" s="27"/>
      <c r="UOG245" s="27"/>
      <c r="UOH245" s="27"/>
      <c r="UOI245" s="27"/>
      <c r="UOJ245" s="27"/>
      <c r="UOK245" s="27"/>
      <c r="UOL245" s="27"/>
      <c r="UOM245" s="27"/>
      <c r="UON245" s="27"/>
      <c r="UOO245" s="27"/>
      <c r="UOP245" s="27"/>
      <c r="UOQ245" s="27"/>
      <c r="UOR245" s="27"/>
      <c r="UOS245" s="27"/>
      <c r="UOT245" s="27"/>
      <c r="UOU245" s="27"/>
      <c r="UOV245" s="27"/>
      <c r="UOW245" s="27"/>
      <c r="UOX245" s="27"/>
      <c r="UOY245" s="27"/>
      <c r="UOZ245" s="27"/>
      <c r="UPA245" s="27"/>
      <c r="UPB245" s="27"/>
      <c r="UPC245" s="27"/>
      <c r="UPD245" s="27"/>
      <c r="UPE245" s="27"/>
      <c r="UPF245" s="27"/>
      <c r="UPG245" s="27"/>
      <c r="UPH245" s="27"/>
      <c r="UPI245" s="27"/>
      <c r="UPJ245" s="27"/>
      <c r="UPK245" s="27"/>
      <c r="UPL245" s="27"/>
      <c r="UPM245" s="27"/>
      <c r="UPN245" s="27"/>
      <c r="UPO245" s="27"/>
      <c r="UPP245" s="27"/>
      <c r="UPQ245" s="27"/>
      <c r="UPR245" s="27"/>
      <c r="UPS245" s="27"/>
      <c r="UPT245" s="27"/>
      <c r="UPU245" s="27"/>
      <c r="UPV245" s="27"/>
      <c r="UPW245" s="27"/>
      <c r="UPX245" s="27"/>
      <c r="UPY245" s="27"/>
      <c r="UPZ245" s="27"/>
      <c r="UQA245" s="27"/>
      <c r="UQB245" s="27"/>
      <c r="UQC245" s="27"/>
      <c r="UQD245" s="27"/>
      <c r="UQE245" s="27"/>
      <c r="UQF245" s="27"/>
      <c r="UQG245" s="27"/>
      <c r="UQH245" s="27"/>
      <c r="UQI245" s="27"/>
      <c r="UQJ245" s="27"/>
      <c r="UQK245" s="27"/>
      <c r="UQL245" s="27"/>
      <c r="UQM245" s="27"/>
      <c r="UQN245" s="27"/>
      <c r="UQO245" s="27"/>
      <c r="UQP245" s="27"/>
      <c r="UQQ245" s="27"/>
      <c r="UQR245" s="27"/>
      <c r="UQS245" s="27"/>
      <c r="UQT245" s="27"/>
      <c r="UQU245" s="27"/>
      <c r="UQV245" s="27"/>
      <c r="UQW245" s="27"/>
      <c r="UQX245" s="27"/>
      <c r="UQY245" s="27"/>
      <c r="UQZ245" s="27"/>
      <c r="URA245" s="27"/>
      <c r="URB245" s="27"/>
      <c r="URC245" s="27"/>
      <c r="URD245" s="27"/>
      <c r="URE245" s="27"/>
      <c r="URF245" s="27"/>
      <c r="URG245" s="27"/>
      <c r="URH245" s="27"/>
      <c r="URI245" s="27"/>
      <c r="URJ245" s="27"/>
      <c r="URK245" s="27"/>
      <c r="URL245" s="27"/>
      <c r="URM245" s="27"/>
      <c r="URN245" s="27"/>
      <c r="URO245" s="27"/>
      <c r="URP245" s="27"/>
      <c r="URQ245" s="27"/>
      <c r="URR245" s="27"/>
      <c r="URS245" s="27"/>
      <c r="URT245" s="27"/>
      <c r="URU245" s="27"/>
      <c r="URV245" s="27"/>
      <c r="URW245" s="27"/>
      <c r="URX245" s="27"/>
      <c r="URY245" s="27"/>
      <c r="URZ245" s="27"/>
      <c r="USA245" s="27"/>
      <c r="USB245" s="27"/>
      <c r="USC245" s="27"/>
      <c r="USD245" s="27"/>
      <c r="USE245" s="27"/>
      <c r="USF245" s="27"/>
      <c r="USG245" s="27"/>
      <c r="USH245" s="27"/>
      <c r="USI245" s="27"/>
      <c r="USJ245" s="27"/>
      <c r="USK245" s="27"/>
      <c r="USL245" s="27"/>
      <c r="USM245" s="27"/>
      <c r="USN245" s="27"/>
      <c r="USO245" s="27"/>
      <c r="USP245" s="27"/>
      <c r="USQ245" s="27"/>
      <c r="USR245" s="27"/>
      <c r="USS245" s="27"/>
      <c r="UST245" s="27"/>
      <c r="USU245" s="27"/>
      <c r="USV245" s="27"/>
      <c r="USW245" s="27"/>
      <c r="USX245" s="27"/>
      <c r="USY245" s="27"/>
      <c r="USZ245" s="27"/>
      <c r="UTA245" s="27"/>
      <c r="UTB245" s="27"/>
      <c r="UTC245" s="27"/>
      <c r="UTD245" s="27"/>
      <c r="UTE245" s="27"/>
      <c r="UTF245" s="27"/>
      <c r="UTG245" s="27"/>
      <c r="UTH245" s="27"/>
      <c r="UTI245" s="27"/>
      <c r="UTJ245" s="27"/>
      <c r="UTK245" s="27"/>
      <c r="UTL245" s="27"/>
      <c r="UTM245" s="27"/>
      <c r="UTN245" s="27"/>
      <c r="UTO245" s="27"/>
      <c r="UTP245" s="27"/>
      <c r="UTQ245" s="27"/>
      <c r="UTR245" s="27"/>
      <c r="UTS245" s="27"/>
      <c r="UTT245" s="27"/>
      <c r="UTU245" s="27"/>
      <c r="UTV245" s="27"/>
      <c r="UTW245" s="27"/>
      <c r="UTX245" s="27"/>
      <c r="UTY245" s="27"/>
      <c r="UTZ245" s="27"/>
      <c r="UUA245" s="27"/>
      <c r="UUB245" s="27"/>
      <c r="UUC245" s="27"/>
      <c r="UUD245" s="27"/>
      <c r="UUE245" s="27"/>
      <c r="UUF245" s="27"/>
      <c r="UUG245" s="27"/>
      <c r="UUH245" s="27"/>
      <c r="UUI245" s="27"/>
      <c r="UUJ245" s="27"/>
      <c r="UUK245" s="27"/>
      <c r="UUL245" s="27"/>
      <c r="UUM245" s="27"/>
      <c r="UUN245" s="27"/>
      <c r="UUO245" s="27"/>
      <c r="UUP245" s="27"/>
      <c r="UUQ245" s="27"/>
      <c r="UUR245" s="27"/>
      <c r="UUS245" s="27"/>
      <c r="UUT245" s="27"/>
      <c r="UUU245" s="27"/>
      <c r="UUV245" s="27"/>
      <c r="UUW245" s="27"/>
      <c r="UUX245" s="27"/>
      <c r="UUY245" s="27"/>
      <c r="UUZ245" s="27"/>
      <c r="UVA245" s="27"/>
      <c r="UVB245" s="27"/>
      <c r="UVC245" s="27"/>
      <c r="UVD245" s="27"/>
      <c r="UVE245" s="27"/>
      <c r="UVF245" s="27"/>
      <c r="UVG245" s="27"/>
      <c r="UVH245" s="27"/>
      <c r="UVI245" s="27"/>
      <c r="UVJ245" s="27"/>
      <c r="UVK245" s="27"/>
      <c r="UVL245" s="27"/>
      <c r="UVM245" s="27"/>
      <c r="UVN245" s="27"/>
      <c r="UVO245" s="27"/>
      <c r="UVP245" s="27"/>
      <c r="UVQ245" s="27"/>
      <c r="UVR245" s="27"/>
      <c r="UVS245" s="27"/>
      <c r="UVT245" s="27"/>
      <c r="UVU245" s="27"/>
      <c r="UVV245" s="27"/>
      <c r="UVW245" s="27"/>
      <c r="UVX245" s="27"/>
      <c r="UVY245" s="27"/>
      <c r="UVZ245" s="27"/>
      <c r="UWA245" s="27"/>
      <c r="UWB245" s="27"/>
      <c r="UWC245" s="27"/>
      <c r="UWD245" s="27"/>
      <c r="UWE245" s="27"/>
      <c r="UWF245" s="27"/>
      <c r="UWG245" s="27"/>
      <c r="UWH245" s="27"/>
      <c r="UWI245" s="27"/>
      <c r="UWJ245" s="27"/>
      <c r="UWK245" s="27"/>
      <c r="UWL245" s="27"/>
      <c r="UWM245" s="27"/>
      <c r="UWN245" s="27"/>
      <c r="UWO245" s="27"/>
      <c r="UWP245" s="27"/>
      <c r="UWQ245" s="27"/>
      <c r="UWR245" s="27"/>
      <c r="UWS245" s="27"/>
      <c r="UWT245" s="27"/>
      <c r="UWU245" s="27"/>
      <c r="UWV245" s="27"/>
      <c r="UWW245" s="27"/>
      <c r="UWX245" s="27"/>
      <c r="UWY245" s="27"/>
      <c r="UWZ245" s="27"/>
      <c r="UXA245" s="27"/>
      <c r="UXB245" s="27"/>
      <c r="UXC245" s="27"/>
      <c r="UXD245" s="27"/>
      <c r="UXE245" s="27"/>
      <c r="UXF245" s="27"/>
      <c r="UXG245" s="27"/>
      <c r="UXH245" s="27"/>
      <c r="UXI245" s="27"/>
      <c r="UXJ245" s="27"/>
      <c r="UXK245" s="27"/>
      <c r="UXL245" s="27"/>
      <c r="UXM245" s="27"/>
      <c r="UXN245" s="27"/>
      <c r="UXO245" s="27"/>
      <c r="UXP245" s="27"/>
      <c r="UXQ245" s="27"/>
      <c r="UXR245" s="27"/>
      <c r="UXS245" s="27"/>
      <c r="UXT245" s="27"/>
      <c r="UXU245" s="27"/>
      <c r="UXV245" s="27"/>
      <c r="UXW245" s="27"/>
      <c r="UXX245" s="27"/>
      <c r="UXY245" s="27"/>
      <c r="UXZ245" s="27"/>
      <c r="UYA245" s="27"/>
      <c r="UYB245" s="27"/>
      <c r="UYC245" s="27"/>
      <c r="UYD245" s="27"/>
      <c r="UYE245" s="27"/>
      <c r="UYF245" s="27"/>
      <c r="UYG245" s="27"/>
      <c r="UYH245" s="27"/>
      <c r="UYI245" s="27"/>
      <c r="UYJ245" s="27"/>
      <c r="UYK245" s="27"/>
      <c r="UYL245" s="27"/>
      <c r="UYM245" s="27"/>
      <c r="UYN245" s="27"/>
      <c r="UYO245" s="27"/>
      <c r="UYP245" s="27"/>
      <c r="UYQ245" s="27"/>
      <c r="UYR245" s="27"/>
      <c r="UYS245" s="27"/>
      <c r="UYT245" s="27"/>
      <c r="UYU245" s="27"/>
      <c r="UYV245" s="27"/>
      <c r="UYW245" s="27"/>
      <c r="UYX245" s="27"/>
      <c r="UYY245" s="27"/>
      <c r="UYZ245" s="27"/>
      <c r="UZA245" s="27"/>
      <c r="UZB245" s="27"/>
      <c r="UZC245" s="27"/>
      <c r="UZD245" s="27"/>
      <c r="UZE245" s="27"/>
      <c r="UZF245" s="27"/>
      <c r="UZG245" s="27"/>
      <c r="UZH245" s="27"/>
      <c r="UZI245" s="27"/>
      <c r="UZJ245" s="27"/>
      <c r="UZK245" s="27"/>
      <c r="UZL245" s="27"/>
      <c r="UZM245" s="27"/>
      <c r="UZN245" s="27"/>
      <c r="UZO245" s="27"/>
      <c r="UZP245" s="27"/>
      <c r="UZQ245" s="27"/>
      <c r="UZR245" s="27"/>
      <c r="UZS245" s="27"/>
      <c r="UZT245" s="27"/>
      <c r="UZU245" s="27"/>
      <c r="UZV245" s="27"/>
      <c r="UZW245" s="27"/>
      <c r="UZX245" s="27"/>
      <c r="UZY245" s="27"/>
      <c r="UZZ245" s="27"/>
      <c r="VAA245" s="27"/>
      <c r="VAB245" s="27"/>
      <c r="VAC245" s="27"/>
      <c r="VAD245" s="27"/>
      <c r="VAE245" s="27"/>
      <c r="VAF245" s="27"/>
      <c r="VAG245" s="27"/>
      <c r="VAH245" s="27"/>
      <c r="VAI245" s="27"/>
      <c r="VAJ245" s="27"/>
      <c r="VAK245" s="27"/>
      <c r="VAL245" s="27"/>
      <c r="VAM245" s="27"/>
      <c r="VAN245" s="27"/>
      <c r="VAO245" s="27"/>
      <c r="VAP245" s="27"/>
      <c r="VAQ245" s="27"/>
      <c r="VAR245" s="27"/>
      <c r="VAS245" s="27"/>
      <c r="VAT245" s="27"/>
      <c r="VAU245" s="27"/>
      <c r="VAV245" s="27"/>
      <c r="VAW245" s="27"/>
      <c r="VAX245" s="27"/>
      <c r="VAY245" s="27"/>
      <c r="VAZ245" s="27"/>
      <c r="VBA245" s="27"/>
      <c r="VBB245" s="27"/>
      <c r="VBC245" s="27"/>
      <c r="VBD245" s="27"/>
      <c r="VBE245" s="27"/>
      <c r="VBF245" s="27"/>
      <c r="VBG245" s="27"/>
      <c r="VBH245" s="27"/>
      <c r="VBI245" s="27"/>
      <c r="VBJ245" s="27"/>
      <c r="VBK245" s="27"/>
      <c r="VBL245" s="27"/>
      <c r="VBM245" s="27"/>
      <c r="VBN245" s="27"/>
      <c r="VBO245" s="27"/>
      <c r="VBP245" s="27"/>
      <c r="VBQ245" s="27"/>
      <c r="VBR245" s="27"/>
      <c r="VBS245" s="27"/>
      <c r="VBT245" s="27"/>
      <c r="VBU245" s="27"/>
      <c r="VBV245" s="27"/>
      <c r="VBW245" s="27"/>
      <c r="VBX245" s="27"/>
      <c r="VBY245" s="27"/>
      <c r="VBZ245" s="27"/>
      <c r="VCA245" s="27"/>
      <c r="VCB245" s="27"/>
      <c r="VCC245" s="27"/>
      <c r="VCD245" s="27"/>
      <c r="VCE245" s="27"/>
      <c r="VCF245" s="27"/>
      <c r="VCG245" s="27"/>
      <c r="VCH245" s="27"/>
      <c r="VCI245" s="27"/>
      <c r="VCJ245" s="27"/>
      <c r="VCK245" s="27"/>
      <c r="VCL245" s="27"/>
      <c r="VCM245" s="27"/>
      <c r="VCN245" s="27"/>
      <c r="VCO245" s="27"/>
      <c r="VCP245" s="27"/>
      <c r="VCQ245" s="27"/>
      <c r="VCR245" s="27"/>
      <c r="VCS245" s="27"/>
      <c r="VCT245" s="27"/>
      <c r="VCU245" s="27"/>
      <c r="VCV245" s="27"/>
      <c r="VCW245" s="27"/>
      <c r="VCX245" s="27"/>
      <c r="VCY245" s="27"/>
      <c r="VCZ245" s="27"/>
      <c r="VDA245" s="27"/>
      <c r="VDB245" s="27"/>
      <c r="VDC245" s="27"/>
      <c r="VDD245" s="27"/>
      <c r="VDE245" s="27"/>
      <c r="VDF245" s="27"/>
      <c r="VDG245" s="27"/>
      <c r="VDH245" s="27"/>
      <c r="VDI245" s="27"/>
      <c r="VDJ245" s="27"/>
      <c r="VDK245" s="27"/>
      <c r="VDL245" s="27"/>
      <c r="VDM245" s="27"/>
      <c r="VDN245" s="27"/>
      <c r="VDO245" s="27"/>
      <c r="VDP245" s="27"/>
      <c r="VDQ245" s="27"/>
      <c r="VDR245" s="27"/>
      <c r="VDS245" s="27"/>
      <c r="VDT245" s="27"/>
      <c r="VDU245" s="27"/>
      <c r="VDV245" s="27"/>
      <c r="VDW245" s="27"/>
      <c r="VDX245" s="27"/>
      <c r="VDY245" s="27"/>
      <c r="VDZ245" s="27"/>
      <c r="VEA245" s="27"/>
      <c r="VEB245" s="27"/>
      <c r="VEC245" s="27"/>
      <c r="VED245" s="27"/>
      <c r="VEE245" s="27"/>
      <c r="VEF245" s="27"/>
      <c r="VEG245" s="27"/>
      <c r="VEH245" s="27"/>
      <c r="VEI245" s="27"/>
      <c r="VEJ245" s="27"/>
      <c r="VEK245" s="27"/>
      <c r="VEL245" s="27"/>
      <c r="VEM245" s="27"/>
      <c r="VEN245" s="27"/>
      <c r="VEO245" s="27"/>
      <c r="VEP245" s="27"/>
      <c r="VEQ245" s="27"/>
      <c r="VER245" s="27"/>
      <c r="VES245" s="27"/>
      <c r="VET245" s="27"/>
      <c r="VEU245" s="27"/>
      <c r="VEV245" s="27"/>
      <c r="VEW245" s="27"/>
      <c r="VEX245" s="27"/>
      <c r="VEY245" s="27"/>
      <c r="VEZ245" s="27"/>
      <c r="VFA245" s="27"/>
      <c r="VFB245" s="27"/>
      <c r="VFC245" s="27"/>
      <c r="VFD245" s="27"/>
      <c r="VFE245" s="27"/>
      <c r="VFF245" s="27"/>
      <c r="VFG245" s="27"/>
      <c r="VFH245" s="27"/>
      <c r="VFI245" s="27"/>
      <c r="VFJ245" s="27"/>
      <c r="VFK245" s="27"/>
      <c r="VFL245" s="27"/>
      <c r="VFM245" s="27"/>
      <c r="VFN245" s="27"/>
      <c r="VFO245" s="27"/>
      <c r="VFP245" s="27"/>
      <c r="VFQ245" s="27"/>
      <c r="VFR245" s="27"/>
      <c r="VFS245" s="27"/>
      <c r="VFT245" s="27"/>
      <c r="VFU245" s="27"/>
      <c r="VFV245" s="27"/>
      <c r="VFW245" s="27"/>
      <c r="VFX245" s="27"/>
      <c r="VFY245" s="27"/>
      <c r="VFZ245" s="27"/>
      <c r="VGA245" s="27"/>
      <c r="VGB245" s="27"/>
      <c r="VGC245" s="27"/>
      <c r="VGD245" s="27"/>
      <c r="VGE245" s="27"/>
      <c r="VGF245" s="27"/>
      <c r="VGG245" s="27"/>
      <c r="VGH245" s="27"/>
      <c r="VGI245" s="27"/>
      <c r="VGJ245" s="27"/>
      <c r="VGK245" s="27"/>
      <c r="VGL245" s="27"/>
      <c r="VGM245" s="27"/>
      <c r="VGN245" s="27"/>
      <c r="VGO245" s="27"/>
      <c r="VGP245" s="27"/>
      <c r="VGQ245" s="27"/>
      <c r="VGR245" s="27"/>
      <c r="VGS245" s="27"/>
      <c r="VGT245" s="27"/>
      <c r="VGU245" s="27"/>
      <c r="VGV245" s="27"/>
      <c r="VGW245" s="27"/>
      <c r="VGX245" s="27"/>
      <c r="VGY245" s="27"/>
      <c r="VGZ245" s="27"/>
      <c r="VHA245" s="27"/>
      <c r="VHB245" s="27"/>
      <c r="VHC245" s="27"/>
      <c r="VHD245" s="27"/>
      <c r="VHE245" s="27"/>
      <c r="VHF245" s="27"/>
      <c r="VHG245" s="27"/>
      <c r="VHH245" s="27"/>
      <c r="VHI245" s="27"/>
      <c r="VHJ245" s="27"/>
      <c r="VHK245" s="27"/>
      <c r="VHL245" s="27"/>
      <c r="VHM245" s="27"/>
      <c r="VHN245" s="27"/>
      <c r="VHO245" s="27"/>
      <c r="VHP245" s="27"/>
      <c r="VHQ245" s="27"/>
      <c r="VHR245" s="27"/>
      <c r="VHS245" s="27"/>
      <c r="VHT245" s="27"/>
      <c r="VHU245" s="27"/>
      <c r="VHV245" s="27"/>
      <c r="VHW245" s="27"/>
      <c r="VHX245" s="27"/>
      <c r="VHY245" s="27"/>
      <c r="VHZ245" s="27"/>
      <c r="VIA245" s="27"/>
      <c r="VIB245" s="27"/>
      <c r="VIC245" s="27"/>
      <c r="VID245" s="27"/>
      <c r="VIE245" s="27"/>
      <c r="VIF245" s="27"/>
      <c r="VIG245" s="27"/>
      <c r="VIH245" s="27"/>
      <c r="VII245" s="27"/>
      <c r="VIJ245" s="27"/>
      <c r="VIK245" s="27"/>
      <c r="VIL245" s="27"/>
      <c r="VIM245" s="27"/>
      <c r="VIN245" s="27"/>
      <c r="VIO245" s="27"/>
      <c r="VIP245" s="27"/>
      <c r="VIQ245" s="27"/>
      <c r="VIR245" s="27"/>
      <c r="VIS245" s="27"/>
      <c r="VIT245" s="27"/>
      <c r="VIU245" s="27"/>
      <c r="VIV245" s="27"/>
      <c r="VIW245" s="27"/>
      <c r="VIX245" s="27"/>
      <c r="VIY245" s="27"/>
      <c r="VIZ245" s="27"/>
      <c r="VJA245" s="27"/>
      <c r="VJB245" s="27"/>
      <c r="VJC245" s="27"/>
      <c r="VJD245" s="27"/>
      <c r="VJE245" s="27"/>
      <c r="VJF245" s="27"/>
      <c r="VJG245" s="27"/>
      <c r="VJH245" s="27"/>
      <c r="VJI245" s="27"/>
      <c r="VJJ245" s="27"/>
      <c r="VJK245" s="27"/>
      <c r="VJL245" s="27"/>
      <c r="VJM245" s="27"/>
      <c r="VJN245" s="27"/>
      <c r="VJO245" s="27"/>
      <c r="VJP245" s="27"/>
      <c r="VJQ245" s="27"/>
      <c r="VJR245" s="27"/>
      <c r="VJS245" s="27"/>
      <c r="VJT245" s="27"/>
      <c r="VJU245" s="27"/>
      <c r="VJV245" s="27"/>
      <c r="VJW245" s="27"/>
      <c r="VJX245" s="27"/>
      <c r="VJY245" s="27"/>
      <c r="VJZ245" s="27"/>
      <c r="VKA245" s="27"/>
      <c r="VKB245" s="27"/>
      <c r="VKC245" s="27"/>
      <c r="VKD245" s="27"/>
      <c r="VKE245" s="27"/>
      <c r="VKF245" s="27"/>
      <c r="VKG245" s="27"/>
      <c r="VKH245" s="27"/>
      <c r="VKI245" s="27"/>
      <c r="VKJ245" s="27"/>
      <c r="VKK245" s="27"/>
      <c r="VKL245" s="27"/>
      <c r="VKM245" s="27"/>
      <c r="VKN245" s="27"/>
      <c r="VKO245" s="27"/>
      <c r="VKP245" s="27"/>
      <c r="VKQ245" s="27"/>
      <c r="VKR245" s="27"/>
      <c r="VKS245" s="27"/>
      <c r="VKT245" s="27"/>
      <c r="VKU245" s="27"/>
      <c r="VKV245" s="27"/>
      <c r="VKW245" s="27"/>
      <c r="VKX245" s="27"/>
      <c r="VKY245" s="27"/>
      <c r="VKZ245" s="27"/>
      <c r="VLA245" s="27"/>
      <c r="VLB245" s="27"/>
      <c r="VLC245" s="27"/>
      <c r="VLD245" s="27"/>
      <c r="VLE245" s="27"/>
      <c r="VLF245" s="27"/>
      <c r="VLG245" s="27"/>
      <c r="VLH245" s="27"/>
      <c r="VLI245" s="27"/>
      <c r="VLJ245" s="27"/>
      <c r="VLK245" s="27"/>
      <c r="VLL245" s="27"/>
      <c r="VLM245" s="27"/>
      <c r="VLN245" s="27"/>
      <c r="VLO245" s="27"/>
      <c r="VLP245" s="27"/>
      <c r="VLQ245" s="27"/>
      <c r="VLR245" s="27"/>
      <c r="VLS245" s="27"/>
      <c r="VLT245" s="27"/>
      <c r="VLU245" s="27"/>
      <c r="VLV245" s="27"/>
      <c r="VLW245" s="27"/>
      <c r="VLX245" s="27"/>
      <c r="VLY245" s="27"/>
      <c r="VLZ245" s="27"/>
      <c r="VMA245" s="27"/>
      <c r="VMB245" s="27"/>
      <c r="VMC245" s="27"/>
      <c r="VMD245" s="27"/>
      <c r="VME245" s="27"/>
      <c r="VMF245" s="27"/>
      <c r="VMG245" s="27"/>
      <c r="VMH245" s="27"/>
      <c r="VMI245" s="27"/>
      <c r="VMJ245" s="27"/>
      <c r="VMK245" s="27"/>
      <c r="VML245" s="27"/>
      <c r="VMM245" s="27"/>
      <c r="VMN245" s="27"/>
      <c r="VMO245" s="27"/>
      <c r="VMP245" s="27"/>
      <c r="VMQ245" s="27"/>
      <c r="VMR245" s="27"/>
      <c r="VMS245" s="27"/>
      <c r="VMT245" s="27"/>
      <c r="VMU245" s="27"/>
      <c r="VMV245" s="27"/>
      <c r="VMW245" s="27"/>
      <c r="VMX245" s="27"/>
      <c r="VMY245" s="27"/>
      <c r="VMZ245" s="27"/>
      <c r="VNA245" s="27"/>
      <c r="VNB245" s="27"/>
      <c r="VNC245" s="27"/>
      <c r="VND245" s="27"/>
      <c r="VNE245" s="27"/>
      <c r="VNF245" s="27"/>
      <c r="VNG245" s="27"/>
      <c r="VNH245" s="27"/>
      <c r="VNI245" s="27"/>
      <c r="VNJ245" s="27"/>
      <c r="VNK245" s="27"/>
      <c r="VNL245" s="27"/>
      <c r="VNM245" s="27"/>
      <c r="VNN245" s="27"/>
      <c r="VNO245" s="27"/>
      <c r="VNP245" s="27"/>
      <c r="VNQ245" s="27"/>
      <c r="VNR245" s="27"/>
      <c r="VNS245" s="27"/>
      <c r="VNT245" s="27"/>
      <c r="VNU245" s="27"/>
      <c r="VNV245" s="27"/>
      <c r="VNW245" s="27"/>
      <c r="VNX245" s="27"/>
      <c r="VNY245" s="27"/>
      <c r="VNZ245" s="27"/>
      <c r="VOA245" s="27"/>
      <c r="VOB245" s="27"/>
      <c r="VOC245" s="27"/>
      <c r="VOD245" s="27"/>
      <c r="VOE245" s="27"/>
      <c r="VOF245" s="27"/>
      <c r="VOG245" s="27"/>
      <c r="VOH245" s="27"/>
      <c r="VOI245" s="27"/>
      <c r="VOJ245" s="27"/>
      <c r="VOK245" s="27"/>
      <c r="VOL245" s="27"/>
      <c r="VOM245" s="27"/>
      <c r="VON245" s="27"/>
      <c r="VOO245" s="27"/>
      <c r="VOP245" s="27"/>
      <c r="VOQ245" s="27"/>
      <c r="VOR245" s="27"/>
      <c r="VOS245" s="27"/>
      <c r="VOT245" s="27"/>
      <c r="VOU245" s="27"/>
      <c r="VOV245" s="27"/>
      <c r="VOW245" s="27"/>
      <c r="VOX245" s="27"/>
      <c r="VOY245" s="27"/>
      <c r="VOZ245" s="27"/>
      <c r="VPA245" s="27"/>
      <c r="VPB245" s="27"/>
      <c r="VPC245" s="27"/>
      <c r="VPD245" s="27"/>
      <c r="VPE245" s="27"/>
      <c r="VPF245" s="27"/>
      <c r="VPG245" s="27"/>
      <c r="VPH245" s="27"/>
      <c r="VPI245" s="27"/>
      <c r="VPJ245" s="27"/>
      <c r="VPK245" s="27"/>
      <c r="VPL245" s="27"/>
      <c r="VPM245" s="27"/>
      <c r="VPN245" s="27"/>
      <c r="VPO245" s="27"/>
      <c r="VPP245" s="27"/>
      <c r="VPQ245" s="27"/>
      <c r="VPR245" s="27"/>
      <c r="VPS245" s="27"/>
      <c r="VPT245" s="27"/>
      <c r="VPU245" s="27"/>
      <c r="VPV245" s="27"/>
      <c r="VPW245" s="27"/>
      <c r="VPX245" s="27"/>
      <c r="VPY245" s="27"/>
      <c r="VPZ245" s="27"/>
      <c r="VQA245" s="27"/>
      <c r="VQB245" s="27"/>
      <c r="VQC245" s="27"/>
      <c r="VQD245" s="27"/>
      <c r="VQE245" s="27"/>
      <c r="VQF245" s="27"/>
      <c r="VQG245" s="27"/>
      <c r="VQH245" s="27"/>
      <c r="VQI245" s="27"/>
      <c r="VQJ245" s="27"/>
      <c r="VQK245" s="27"/>
      <c r="VQL245" s="27"/>
      <c r="VQM245" s="27"/>
      <c r="VQN245" s="27"/>
      <c r="VQO245" s="27"/>
      <c r="VQP245" s="27"/>
      <c r="VQQ245" s="27"/>
      <c r="VQR245" s="27"/>
      <c r="VQS245" s="27"/>
      <c r="VQT245" s="27"/>
      <c r="VQU245" s="27"/>
      <c r="VQV245" s="27"/>
      <c r="VQW245" s="27"/>
      <c r="VQX245" s="27"/>
      <c r="VQY245" s="27"/>
      <c r="VQZ245" s="27"/>
      <c r="VRA245" s="27"/>
      <c r="VRB245" s="27"/>
      <c r="VRC245" s="27"/>
      <c r="VRD245" s="27"/>
      <c r="VRE245" s="27"/>
      <c r="VRF245" s="27"/>
      <c r="VRG245" s="27"/>
      <c r="VRH245" s="27"/>
      <c r="VRI245" s="27"/>
      <c r="VRJ245" s="27"/>
      <c r="VRK245" s="27"/>
      <c r="VRL245" s="27"/>
      <c r="VRM245" s="27"/>
      <c r="VRN245" s="27"/>
      <c r="VRO245" s="27"/>
      <c r="VRP245" s="27"/>
      <c r="VRQ245" s="27"/>
      <c r="VRR245" s="27"/>
      <c r="VRS245" s="27"/>
      <c r="VRT245" s="27"/>
      <c r="VRU245" s="27"/>
      <c r="VRV245" s="27"/>
      <c r="VRW245" s="27"/>
      <c r="VRX245" s="27"/>
      <c r="VRY245" s="27"/>
      <c r="VRZ245" s="27"/>
      <c r="VSA245" s="27"/>
      <c r="VSB245" s="27"/>
      <c r="VSC245" s="27"/>
      <c r="VSD245" s="27"/>
      <c r="VSE245" s="27"/>
      <c r="VSF245" s="27"/>
      <c r="VSG245" s="27"/>
      <c r="VSH245" s="27"/>
      <c r="VSI245" s="27"/>
      <c r="VSJ245" s="27"/>
      <c r="VSK245" s="27"/>
      <c r="VSL245" s="27"/>
      <c r="VSM245" s="27"/>
      <c r="VSN245" s="27"/>
      <c r="VSO245" s="27"/>
      <c r="VSP245" s="27"/>
      <c r="VSQ245" s="27"/>
      <c r="VSR245" s="27"/>
      <c r="VSS245" s="27"/>
      <c r="VST245" s="27"/>
      <c r="VSU245" s="27"/>
      <c r="VSV245" s="27"/>
      <c r="VSW245" s="27"/>
      <c r="VSX245" s="27"/>
      <c r="VSY245" s="27"/>
      <c r="VSZ245" s="27"/>
      <c r="VTA245" s="27"/>
      <c r="VTB245" s="27"/>
      <c r="VTC245" s="27"/>
      <c r="VTD245" s="27"/>
      <c r="VTE245" s="27"/>
      <c r="VTF245" s="27"/>
      <c r="VTG245" s="27"/>
      <c r="VTH245" s="27"/>
      <c r="VTI245" s="27"/>
      <c r="VTJ245" s="27"/>
      <c r="VTK245" s="27"/>
      <c r="VTL245" s="27"/>
      <c r="VTM245" s="27"/>
      <c r="VTN245" s="27"/>
      <c r="VTO245" s="27"/>
      <c r="VTP245" s="27"/>
      <c r="VTQ245" s="27"/>
      <c r="VTR245" s="27"/>
      <c r="VTS245" s="27"/>
      <c r="VTT245" s="27"/>
      <c r="VTU245" s="27"/>
      <c r="VTV245" s="27"/>
      <c r="VTW245" s="27"/>
      <c r="VTX245" s="27"/>
      <c r="VTY245" s="27"/>
      <c r="VTZ245" s="27"/>
      <c r="VUA245" s="27"/>
      <c r="VUB245" s="27"/>
      <c r="VUC245" s="27"/>
      <c r="VUD245" s="27"/>
      <c r="VUE245" s="27"/>
      <c r="VUF245" s="27"/>
      <c r="VUG245" s="27"/>
      <c r="VUH245" s="27"/>
      <c r="VUI245" s="27"/>
      <c r="VUJ245" s="27"/>
      <c r="VUK245" s="27"/>
      <c r="VUL245" s="27"/>
      <c r="VUM245" s="27"/>
      <c r="VUN245" s="27"/>
      <c r="VUO245" s="27"/>
      <c r="VUP245" s="27"/>
      <c r="VUQ245" s="27"/>
      <c r="VUR245" s="27"/>
      <c r="VUS245" s="27"/>
      <c r="VUT245" s="27"/>
      <c r="VUU245" s="27"/>
      <c r="VUV245" s="27"/>
      <c r="VUW245" s="27"/>
      <c r="VUX245" s="27"/>
      <c r="VUY245" s="27"/>
      <c r="VUZ245" s="27"/>
      <c r="VVA245" s="27"/>
      <c r="VVB245" s="27"/>
      <c r="VVC245" s="27"/>
      <c r="VVD245" s="27"/>
      <c r="VVE245" s="27"/>
      <c r="VVF245" s="27"/>
      <c r="VVG245" s="27"/>
      <c r="VVH245" s="27"/>
      <c r="VVI245" s="27"/>
      <c r="VVJ245" s="27"/>
      <c r="VVK245" s="27"/>
      <c r="VVL245" s="27"/>
      <c r="VVM245" s="27"/>
      <c r="VVN245" s="27"/>
      <c r="VVO245" s="27"/>
      <c r="VVP245" s="27"/>
      <c r="VVQ245" s="27"/>
      <c r="VVR245" s="27"/>
      <c r="VVS245" s="27"/>
      <c r="VVT245" s="27"/>
      <c r="VVU245" s="27"/>
      <c r="VVV245" s="27"/>
      <c r="VVW245" s="27"/>
      <c r="VVX245" s="27"/>
      <c r="VVY245" s="27"/>
      <c r="VVZ245" s="27"/>
      <c r="VWA245" s="27"/>
      <c r="VWB245" s="27"/>
      <c r="VWC245" s="27"/>
      <c r="VWD245" s="27"/>
      <c r="VWE245" s="27"/>
      <c r="VWF245" s="27"/>
      <c r="VWG245" s="27"/>
      <c r="VWH245" s="27"/>
      <c r="VWI245" s="27"/>
      <c r="VWJ245" s="27"/>
      <c r="VWK245" s="27"/>
      <c r="VWL245" s="27"/>
      <c r="VWM245" s="27"/>
      <c r="VWN245" s="27"/>
      <c r="VWO245" s="27"/>
      <c r="VWP245" s="27"/>
      <c r="VWQ245" s="27"/>
      <c r="VWR245" s="27"/>
      <c r="VWS245" s="27"/>
      <c r="VWT245" s="27"/>
      <c r="VWU245" s="27"/>
      <c r="VWV245" s="27"/>
      <c r="VWW245" s="27"/>
      <c r="VWX245" s="27"/>
      <c r="VWY245" s="27"/>
      <c r="VWZ245" s="27"/>
      <c r="VXA245" s="27"/>
      <c r="VXB245" s="27"/>
      <c r="VXC245" s="27"/>
      <c r="VXD245" s="27"/>
      <c r="VXE245" s="27"/>
      <c r="VXF245" s="27"/>
      <c r="VXG245" s="27"/>
      <c r="VXH245" s="27"/>
      <c r="VXI245" s="27"/>
      <c r="VXJ245" s="27"/>
      <c r="VXK245" s="27"/>
      <c r="VXL245" s="27"/>
      <c r="VXM245" s="27"/>
      <c r="VXN245" s="27"/>
      <c r="VXO245" s="27"/>
      <c r="VXP245" s="27"/>
      <c r="VXQ245" s="27"/>
      <c r="VXR245" s="27"/>
      <c r="VXS245" s="27"/>
      <c r="VXT245" s="27"/>
      <c r="VXU245" s="27"/>
      <c r="VXV245" s="27"/>
      <c r="VXW245" s="27"/>
      <c r="VXX245" s="27"/>
      <c r="VXY245" s="27"/>
      <c r="VXZ245" s="27"/>
      <c r="VYA245" s="27"/>
      <c r="VYB245" s="27"/>
      <c r="VYC245" s="27"/>
      <c r="VYD245" s="27"/>
      <c r="VYE245" s="27"/>
      <c r="VYF245" s="27"/>
      <c r="VYG245" s="27"/>
      <c r="VYH245" s="27"/>
      <c r="VYI245" s="27"/>
      <c r="VYJ245" s="27"/>
      <c r="VYK245" s="27"/>
      <c r="VYL245" s="27"/>
      <c r="VYM245" s="27"/>
      <c r="VYN245" s="27"/>
      <c r="VYO245" s="27"/>
      <c r="VYP245" s="27"/>
      <c r="VYQ245" s="27"/>
      <c r="VYR245" s="27"/>
      <c r="VYS245" s="27"/>
      <c r="VYT245" s="27"/>
      <c r="VYU245" s="27"/>
      <c r="VYV245" s="27"/>
      <c r="VYW245" s="27"/>
      <c r="VYX245" s="27"/>
      <c r="VYY245" s="27"/>
      <c r="VYZ245" s="27"/>
      <c r="VZA245" s="27"/>
      <c r="VZB245" s="27"/>
      <c r="VZC245" s="27"/>
      <c r="VZD245" s="27"/>
      <c r="VZE245" s="27"/>
      <c r="VZF245" s="27"/>
      <c r="VZG245" s="27"/>
      <c r="VZH245" s="27"/>
      <c r="VZI245" s="27"/>
      <c r="VZJ245" s="27"/>
      <c r="VZK245" s="27"/>
      <c r="VZL245" s="27"/>
      <c r="VZM245" s="27"/>
      <c r="VZN245" s="27"/>
      <c r="VZO245" s="27"/>
      <c r="VZP245" s="27"/>
      <c r="VZQ245" s="27"/>
      <c r="VZR245" s="27"/>
      <c r="VZS245" s="27"/>
      <c r="VZT245" s="27"/>
      <c r="VZU245" s="27"/>
      <c r="VZV245" s="27"/>
      <c r="VZW245" s="27"/>
      <c r="VZX245" s="27"/>
      <c r="VZY245" s="27"/>
      <c r="VZZ245" s="27"/>
      <c r="WAA245" s="27"/>
      <c r="WAB245" s="27"/>
      <c r="WAC245" s="27"/>
      <c r="WAD245" s="27"/>
      <c r="WAE245" s="27"/>
      <c r="WAF245" s="27"/>
      <c r="WAG245" s="27"/>
      <c r="WAH245" s="27"/>
      <c r="WAI245" s="27"/>
      <c r="WAJ245" s="27"/>
      <c r="WAK245" s="27"/>
      <c r="WAL245" s="27"/>
      <c r="WAM245" s="27"/>
      <c r="WAN245" s="27"/>
      <c r="WAO245" s="27"/>
      <c r="WAP245" s="27"/>
      <c r="WAQ245" s="27"/>
      <c r="WAR245" s="27"/>
      <c r="WAS245" s="27"/>
      <c r="WAT245" s="27"/>
      <c r="WAU245" s="27"/>
      <c r="WAV245" s="27"/>
      <c r="WAW245" s="27"/>
      <c r="WAX245" s="27"/>
      <c r="WAY245" s="27"/>
      <c r="WAZ245" s="27"/>
      <c r="WBA245" s="27"/>
      <c r="WBB245" s="27"/>
      <c r="WBC245" s="27"/>
      <c r="WBD245" s="27"/>
      <c r="WBE245" s="27"/>
      <c r="WBF245" s="27"/>
      <c r="WBG245" s="27"/>
      <c r="WBH245" s="27"/>
      <c r="WBI245" s="27"/>
      <c r="WBJ245" s="27"/>
      <c r="WBK245" s="27"/>
      <c r="WBL245" s="27"/>
      <c r="WBM245" s="27"/>
      <c r="WBN245" s="27"/>
      <c r="WBO245" s="27"/>
      <c r="WBP245" s="27"/>
      <c r="WBQ245" s="27"/>
      <c r="WBR245" s="27"/>
      <c r="WBS245" s="27"/>
      <c r="WBT245" s="27"/>
      <c r="WBU245" s="27"/>
      <c r="WBV245" s="27"/>
      <c r="WBW245" s="27"/>
      <c r="WBX245" s="27"/>
      <c r="WBY245" s="27"/>
      <c r="WBZ245" s="27"/>
      <c r="WCA245" s="27"/>
      <c r="WCB245" s="27"/>
      <c r="WCC245" s="27"/>
      <c r="WCD245" s="27"/>
      <c r="WCE245" s="27"/>
      <c r="WCF245" s="27"/>
      <c r="WCG245" s="27"/>
      <c r="WCH245" s="27"/>
      <c r="WCI245" s="27"/>
      <c r="WCJ245" s="27"/>
      <c r="WCK245" s="27"/>
      <c r="WCL245" s="27"/>
      <c r="WCM245" s="27"/>
      <c r="WCN245" s="27"/>
      <c r="WCO245" s="27"/>
      <c r="WCP245" s="27"/>
      <c r="WCQ245" s="27"/>
      <c r="WCR245" s="27"/>
      <c r="WCS245" s="27"/>
      <c r="WCT245" s="27"/>
      <c r="WCU245" s="27"/>
      <c r="WCV245" s="27"/>
      <c r="WCW245" s="27"/>
      <c r="WCX245" s="27"/>
      <c r="WCY245" s="27"/>
      <c r="WCZ245" s="27"/>
      <c r="WDA245" s="27"/>
      <c r="WDB245" s="27"/>
      <c r="WDC245" s="27"/>
      <c r="WDD245" s="27"/>
      <c r="WDE245" s="27"/>
      <c r="WDF245" s="27"/>
      <c r="WDG245" s="27"/>
      <c r="WDH245" s="27"/>
      <c r="WDI245" s="27"/>
      <c r="WDJ245" s="27"/>
      <c r="WDK245" s="27"/>
      <c r="WDL245" s="27"/>
      <c r="WDM245" s="27"/>
      <c r="WDN245" s="27"/>
      <c r="WDO245" s="27"/>
      <c r="WDP245" s="27"/>
      <c r="WDQ245" s="27"/>
      <c r="WDR245" s="27"/>
      <c r="WDS245" s="27"/>
      <c r="WDT245" s="27"/>
      <c r="WDU245" s="27"/>
      <c r="WDV245" s="27"/>
      <c r="WDW245" s="27"/>
      <c r="WDX245" s="27"/>
      <c r="WDY245" s="27"/>
      <c r="WDZ245" s="27"/>
      <c r="WEA245" s="27"/>
      <c r="WEB245" s="27"/>
      <c r="WEC245" s="27"/>
      <c r="WED245" s="27"/>
      <c r="WEE245" s="27"/>
      <c r="WEF245" s="27"/>
      <c r="WEG245" s="27"/>
      <c r="WEH245" s="27"/>
      <c r="WEI245" s="27"/>
      <c r="WEJ245" s="27"/>
      <c r="WEK245" s="27"/>
      <c r="WEL245" s="27"/>
      <c r="WEM245" s="27"/>
      <c r="WEN245" s="27"/>
      <c r="WEO245" s="27"/>
      <c r="WEP245" s="27"/>
      <c r="WEQ245" s="27"/>
      <c r="WER245" s="27"/>
      <c r="WES245" s="27"/>
      <c r="WET245" s="27"/>
      <c r="WEU245" s="27"/>
      <c r="WEV245" s="27"/>
      <c r="WEW245" s="27"/>
      <c r="WEX245" s="27"/>
      <c r="WEY245" s="27"/>
      <c r="WEZ245" s="27"/>
      <c r="WFA245" s="27"/>
      <c r="WFB245" s="27"/>
      <c r="WFC245" s="27"/>
      <c r="WFD245" s="27"/>
      <c r="WFE245" s="27"/>
      <c r="WFF245" s="27"/>
      <c r="WFG245" s="27"/>
      <c r="WFH245" s="27"/>
      <c r="WFI245" s="27"/>
      <c r="WFJ245" s="27"/>
      <c r="WFK245" s="27"/>
      <c r="WFL245" s="27"/>
      <c r="WFM245" s="27"/>
      <c r="WFN245" s="27"/>
      <c r="WFO245" s="27"/>
      <c r="WFP245" s="27"/>
      <c r="WFQ245" s="27"/>
      <c r="WFR245" s="27"/>
      <c r="WFS245" s="27"/>
      <c r="WFT245" s="27"/>
      <c r="WFU245" s="27"/>
      <c r="WFV245" s="27"/>
      <c r="WFW245" s="27"/>
      <c r="WFX245" s="27"/>
      <c r="WFY245" s="27"/>
      <c r="WFZ245" s="27"/>
      <c r="WGA245" s="27"/>
      <c r="WGB245" s="27"/>
      <c r="WGC245" s="27"/>
      <c r="WGD245" s="27"/>
      <c r="WGE245" s="27"/>
      <c r="WGF245" s="27"/>
      <c r="WGG245" s="27"/>
      <c r="WGH245" s="27"/>
      <c r="WGI245" s="27"/>
      <c r="WGJ245" s="27"/>
      <c r="WGK245" s="27"/>
      <c r="WGL245" s="27"/>
      <c r="WGM245" s="27"/>
      <c r="WGN245" s="27"/>
      <c r="WGO245" s="27"/>
      <c r="WGP245" s="27"/>
      <c r="WGQ245" s="27"/>
      <c r="WGR245" s="27"/>
      <c r="WGS245" s="27"/>
      <c r="WGT245" s="27"/>
      <c r="WGU245" s="27"/>
      <c r="WGV245" s="27"/>
      <c r="WGW245" s="27"/>
      <c r="WGX245" s="27"/>
      <c r="WGY245" s="27"/>
      <c r="WGZ245" s="27"/>
      <c r="WHA245" s="27"/>
      <c r="WHB245" s="27"/>
      <c r="WHC245" s="27"/>
      <c r="WHD245" s="27"/>
      <c r="WHE245" s="27"/>
      <c r="WHF245" s="27"/>
      <c r="WHG245" s="27"/>
      <c r="WHH245" s="27"/>
      <c r="WHI245" s="27"/>
      <c r="WHJ245" s="27"/>
      <c r="WHK245" s="27"/>
      <c r="WHL245" s="27"/>
      <c r="WHM245" s="27"/>
      <c r="WHN245" s="27"/>
      <c r="WHO245" s="27"/>
      <c r="WHP245" s="27"/>
      <c r="WHQ245" s="27"/>
      <c r="WHR245" s="27"/>
      <c r="WHS245" s="27"/>
      <c r="WHT245" s="27"/>
      <c r="WHU245" s="27"/>
      <c r="WHV245" s="27"/>
      <c r="WHW245" s="27"/>
      <c r="WHX245" s="27"/>
      <c r="WHY245" s="27"/>
      <c r="WHZ245" s="27"/>
      <c r="WIA245" s="27"/>
      <c r="WIB245" s="27"/>
      <c r="WIC245" s="27"/>
      <c r="WID245" s="27"/>
      <c r="WIE245" s="27"/>
      <c r="WIF245" s="27"/>
      <c r="WIG245" s="27"/>
      <c r="WIH245" s="27"/>
      <c r="WII245" s="27"/>
      <c r="WIJ245" s="27"/>
      <c r="WIK245" s="27"/>
      <c r="WIL245" s="27"/>
      <c r="WIM245" s="27"/>
      <c r="WIN245" s="27"/>
      <c r="WIO245" s="27"/>
      <c r="WIP245" s="27"/>
      <c r="WIQ245" s="27"/>
      <c r="WIR245" s="27"/>
      <c r="WIS245" s="27"/>
      <c r="WIT245" s="27"/>
      <c r="WIU245" s="27"/>
      <c r="WIV245" s="27"/>
      <c r="WIW245" s="27"/>
      <c r="WIX245" s="27"/>
      <c r="WIY245" s="27"/>
      <c r="WIZ245" s="27"/>
      <c r="WJA245" s="27"/>
      <c r="WJB245" s="27"/>
      <c r="WJC245" s="27"/>
      <c r="WJD245" s="27"/>
      <c r="WJE245" s="27"/>
      <c r="WJF245" s="27"/>
      <c r="WJG245" s="27"/>
      <c r="WJH245" s="27"/>
      <c r="WJI245" s="27"/>
      <c r="WJJ245" s="27"/>
      <c r="WJK245" s="27"/>
      <c r="WJL245" s="27"/>
      <c r="WJM245" s="27"/>
      <c r="WJN245" s="27"/>
      <c r="WJO245" s="27"/>
      <c r="WJP245" s="27"/>
      <c r="WJQ245" s="27"/>
      <c r="WJR245" s="27"/>
      <c r="WJS245" s="27"/>
      <c r="WJT245" s="27"/>
      <c r="WJU245" s="27"/>
      <c r="WJV245" s="27"/>
      <c r="WJW245" s="27"/>
      <c r="WJX245" s="27"/>
      <c r="WJY245" s="27"/>
      <c r="WJZ245" s="27"/>
      <c r="WKA245" s="27"/>
      <c r="WKB245" s="27"/>
      <c r="WKC245" s="27"/>
      <c r="WKD245" s="27"/>
      <c r="WKE245" s="27"/>
      <c r="WKF245" s="27"/>
      <c r="WKG245" s="27"/>
      <c r="WKH245" s="27"/>
      <c r="WKI245" s="27"/>
      <c r="WKJ245" s="27"/>
      <c r="WKK245" s="27"/>
      <c r="WKL245" s="27"/>
      <c r="WKM245" s="27"/>
      <c r="WKN245" s="27"/>
      <c r="WKO245" s="27"/>
      <c r="WKP245" s="27"/>
      <c r="WKQ245" s="27"/>
      <c r="WKR245" s="27"/>
      <c r="WKS245" s="27"/>
      <c r="WKT245" s="27"/>
      <c r="WKU245" s="27"/>
      <c r="WKV245" s="27"/>
      <c r="WKW245" s="27"/>
      <c r="WKX245" s="27"/>
      <c r="WKY245" s="27"/>
      <c r="WKZ245" s="27"/>
      <c r="WLA245" s="27"/>
      <c r="WLB245" s="27"/>
      <c r="WLC245" s="27"/>
      <c r="WLD245" s="27"/>
      <c r="WLE245" s="27"/>
      <c r="WLF245" s="27"/>
      <c r="WLG245" s="27"/>
      <c r="WLH245" s="27"/>
      <c r="WLI245" s="27"/>
      <c r="WLJ245" s="27"/>
      <c r="WLK245" s="27"/>
      <c r="WLL245" s="27"/>
      <c r="WLM245" s="27"/>
      <c r="WLN245" s="27"/>
      <c r="WLO245" s="27"/>
      <c r="WLP245" s="27"/>
      <c r="WLQ245" s="27"/>
      <c r="WLR245" s="27"/>
      <c r="WLS245" s="27"/>
      <c r="WLT245" s="27"/>
      <c r="WLU245" s="27"/>
      <c r="WLV245" s="27"/>
      <c r="WLW245" s="27"/>
      <c r="WLX245" s="27"/>
      <c r="WLY245" s="27"/>
      <c r="WLZ245" s="27"/>
      <c r="WMA245" s="27"/>
      <c r="WMB245" s="27"/>
      <c r="WMC245" s="27"/>
      <c r="WMD245" s="27"/>
      <c r="WME245" s="27"/>
      <c r="WMF245" s="27"/>
      <c r="WMG245" s="27"/>
      <c r="WMH245" s="27"/>
      <c r="WMI245" s="27"/>
      <c r="WMJ245" s="27"/>
      <c r="WMK245" s="27"/>
      <c r="WML245" s="27"/>
      <c r="WMM245" s="27"/>
      <c r="WMN245" s="27"/>
      <c r="WMO245" s="27"/>
      <c r="WMP245" s="27"/>
      <c r="WMQ245" s="27"/>
      <c r="WMR245" s="27"/>
      <c r="WMS245" s="27"/>
      <c r="WMT245" s="27"/>
      <c r="WMU245" s="27"/>
      <c r="WMV245" s="27"/>
      <c r="WMW245" s="27"/>
      <c r="WMX245" s="27"/>
      <c r="WMY245" s="27"/>
      <c r="WMZ245" s="27"/>
      <c r="WNA245" s="27"/>
      <c r="WNB245" s="27"/>
      <c r="WNC245" s="27"/>
      <c r="WND245" s="27"/>
      <c r="WNE245" s="27"/>
      <c r="WNF245" s="27"/>
      <c r="WNG245" s="27"/>
      <c r="WNH245" s="27"/>
      <c r="WNI245" s="27"/>
      <c r="WNJ245" s="27"/>
      <c r="WNK245" s="27"/>
      <c r="WNL245" s="27"/>
      <c r="WNM245" s="27"/>
      <c r="WNN245" s="27"/>
      <c r="WNO245" s="27"/>
      <c r="WNP245" s="27"/>
      <c r="WNQ245" s="27"/>
      <c r="WNR245" s="27"/>
      <c r="WNS245" s="27"/>
      <c r="WNT245" s="27"/>
      <c r="WNU245" s="27"/>
      <c r="WNV245" s="27"/>
      <c r="WNW245" s="27"/>
      <c r="WNX245" s="27"/>
      <c r="WNY245" s="27"/>
      <c r="WNZ245" s="27"/>
      <c r="WOA245" s="27"/>
      <c r="WOB245" s="27"/>
      <c r="WOC245" s="27"/>
      <c r="WOD245" s="27"/>
      <c r="WOE245" s="27"/>
      <c r="WOF245" s="27"/>
      <c r="WOG245" s="27"/>
      <c r="WOH245" s="27"/>
      <c r="WOI245" s="27"/>
      <c r="WOJ245" s="27"/>
      <c r="WOK245" s="27"/>
      <c r="WOL245" s="27"/>
      <c r="WOM245" s="27"/>
      <c r="WON245" s="27"/>
      <c r="WOO245" s="27"/>
      <c r="WOP245" s="27"/>
      <c r="WOQ245" s="27"/>
      <c r="WOR245" s="27"/>
      <c r="WOS245" s="27"/>
      <c r="WOT245" s="27"/>
      <c r="WOU245" s="27"/>
      <c r="WOV245" s="27"/>
      <c r="WOW245" s="27"/>
      <c r="WOX245" s="27"/>
      <c r="WOY245" s="27"/>
      <c r="WOZ245" s="27"/>
      <c r="WPA245" s="27"/>
      <c r="WPB245" s="27"/>
      <c r="WPC245" s="27"/>
      <c r="WPD245" s="27"/>
      <c r="WPE245" s="27"/>
      <c r="WPF245" s="27"/>
      <c r="WPG245" s="27"/>
      <c r="WPH245" s="27"/>
      <c r="WPI245" s="27"/>
      <c r="WPJ245" s="27"/>
      <c r="WPK245" s="27"/>
      <c r="WPL245" s="27"/>
      <c r="WPM245" s="27"/>
      <c r="WPN245" s="27"/>
      <c r="WPO245" s="27"/>
      <c r="WPP245" s="27"/>
      <c r="WPQ245" s="27"/>
      <c r="WPR245" s="27"/>
      <c r="WPS245" s="27"/>
      <c r="WPT245" s="27"/>
      <c r="WPU245" s="27"/>
      <c r="WPV245" s="27"/>
      <c r="WPW245" s="27"/>
      <c r="WPX245" s="27"/>
      <c r="WPY245" s="27"/>
      <c r="WPZ245" s="27"/>
      <c r="WQA245" s="27"/>
      <c r="WQB245" s="27"/>
      <c r="WQC245" s="27"/>
      <c r="WQD245" s="27"/>
      <c r="WQE245" s="27"/>
      <c r="WQF245" s="27"/>
      <c r="WQG245" s="27"/>
      <c r="WQH245" s="27"/>
      <c r="WQI245" s="27"/>
      <c r="WQJ245" s="27"/>
      <c r="WQK245" s="27"/>
      <c r="WQL245" s="27"/>
      <c r="WQM245" s="27"/>
      <c r="WQN245" s="27"/>
      <c r="WQO245" s="27"/>
      <c r="WQP245" s="27"/>
      <c r="WQQ245" s="27"/>
      <c r="WQR245" s="27"/>
      <c r="WQS245" s="27"/>
      <c r="WQT245" s="27"/>
      <c r="WQU245" s="27"/>
      <c r="WQV245" s="27"/>
      <c r="WQW245" s="27"/>
      <c r="WQX245" s="27"/>
      <c r="WQY245" s="27"/>
      <c r="WQZ245" s="27"/>
      <c r="WRA245" s="27"/>
      <c r="WRB245" s="27"/>
      <c r="WRC245" s="27"/>
      <c r="WRD245" s="27"/>
      <c r="WRE245" s="27"/>
      <c r="WRF245" s="27"/>
      <c r="WRG245" s="27"/>
      <c r="WRH245" s="27"/>
      <c r="WRI245" s="27"/>
      <c r="WRJ245" s="27"/>
      <c r="WRK245" s="27"/>
      <c r="WRL245" s="27"/>
      <c r="WRM245" s="27"/>
      <c r="WRN245" s="27"/>
      <c r="WRO245" s="27"/>
      <c r="WRP245" s="27"/>
      <c r="WRQ245" s="27"/>
      <c r="WRR245" s="27"/>
      <c r="WRS245" s="27"/>
      <c r="WRT245" s="27"/>
      <c r="WRU245" s="27"/>
      <c r="WRV245" s="27"/>
      <c r="WRW245" s="27"/>
      <c r="WRX245" s="27"/>
      <c r="WRY245" s="27"/>
      <c r="WRZ245" s="27"/>
      <c r="WSA245" s="27"/>
      <c r="WSB245" s="27"/>
      <c r="WSC245" s="27"/>
      <c r="WSD245" s="27"/>
      <c r="WSE245" s="27"/>
      <c r="WSF245" s="27"/>
      <c r="WSG245" s="27"/>
      <c r="WSH245" s="27"/>
      <c r="WSI245" s="27"/>
      <c r="WSJ245" s="27"/>
      <c r="WSK245" s="27"/>
      <c r="WSL245" s="27"/>
      <c r="WSM245" s="27"/>
      <c r="WSN245" s="27"/>
      <c r="WSO245" s="27"/>
      <c r="WSP245" s="27"/>
      <c r="WSQ245" s="27"/>
      <c r="WSR245" s="27"/>
      <c r="WSS245" s="27"/>
      <c r="WST245" s="27"/>
      <c r="WSU245" s="27"/>
      <c r="WSV245" s="27"/>
      <c r="WSW245" s="27"/>
      <c r="WSX245" s="27"/>
      <c r="WSY245" s="27"/>
      <c r="WSZ245" s="27"/>
      <c r="WTA245" s="27"/>
      <c r="WTB245" s="27"/>
      <c r="WTC245" s="27"/>
      <c r="WTD245" s="27"/>
      <c r="WTE245" s="27"/>
      <c r="WTF245" s="27"/>
      <c r="WTG245" s="27"/>
      <c r="WTH245" s="27"/>
      <c r="WTI245" s="27"/>
      <c r="WTJ245" s="27"/>
      <c r="WTK245" s="27"/>
      <c r="WTL245" s="27"/>
      <c r="WTM245" s="27"/>
      <c r="WTN245" s="27"/>
      <c r="WTO245" s="27"/>
      <c r="WTP245" s="27"/>
      <c r="WTQ245" s="27"/>
      <c r="WTR245" s="27"/>
      <c r="WTS245" s="27"/>
      <c r="WTT245" s="27"/>
      <c r="WTU245" s="27"/>
      <c r="WTV245" s="27"/>
      <c r="WTW245" s="27"/>
      <c r="WTX245" s="27"/>
      <c r="WTY245" s="27"/>
      <c r="WTZ245" s="27"/>
      <c r="WUA245" s="27"/>
      <c r="WUB245" s="27"/>
      <c r="WUC245" s="27"/>
      <c r="WUD245" s="27"/>
      <c r="WUE245" s="27"/>
      <c r="WUF245" s="27"/>
      <c r="WUG245" s="27"/>
      <c r="WUH245" s="27"/>
      <c r="WUI245" s="27"/>
      <c r="WUJ245" s="27"/>
      <c r="WUK245" s="27"/>
      <c r="WUL245" s="27"/>
      <c r="WUM245" s="27"/>
      <c r="WUN245" s="27"/>
      <c r="WUO245" s="27"/>
      <c r="WUP245" s="27"/>
      <c r="WUQ245" s="27"/>
      <c r="WUR245" s="27"/>
      <c r="WUS245" s="27"/>
      <c r="WUT245" s="27"/>
      <c r="WUU245" s="27"/>
      <c r="WUV245" s="27"/>
      <c r="WUW245" s="27"/>
      <c r="WUX245" s="27"/>
      <c r="WUY245" s="27"/>
      <c r="WUZ245" s="27"/>
      <c r="WVA245" s="27"/>
      <c r="WVB245" s="27"/>
      <c r="WVC245" s="27"/>
      <c r="WVD245" s="27"/>
      <c r="WVE245" s="27"/>
      <c r="WVF245" s="27"/>
      <c r="WVG245" s="27"/>
      <c r="WVH245" s="27"/>
      <c r="WVI245" s="27"/>
      <c r="WVJ245" s="27"/>
      <c r="WVK245" s="27"/>
      <c r="WVL245" s="27"/>
      <c r="WVM245" s="27"/>
      <c r="WVN245" s="27"/>
      <c r="WVO245" s="27"/>
      <c r="WVP245" s="27"/>
      <c r="WVQ245" s="27"/>
      <c r="WVR245" s="27"/>
      <c r="WVS245" s="27"/>
      <c r="WVT245" s="27"/>
      <c r="WVU245" s="27"/>
      <c r="WVV245" s="27"/>
      <c r="WVW245" s="27"/>
      <c r="WVX245" s="27"/>
      <c r="WVY245" s="27"/>
      <c r="WVZ245" s="27"/>
      <c r="WWA245" s="27"/>
      <c r="WWB245" s="27"/>
      <c r="WWC245" s="27"/>
      <c r="WWD245" s="27"/>
      <c r="WWE245" s="27"/>
      <c r="WWF245" s="27"/>
      <c r="WWG245" s="27"/>
      <c r="WWH245" s="27"/>
      <c r="WWI245" s="27"/>
      <c r="WWJ245" s="27"/>
      <c r="WWK245" s="27"/>
      <c r="WWL245" s="27"/>
      <c r="WWM245" s="27"/>
      <c r="WWN245" s="27"/>
      <c r="WWO245" s="27"/>
      <c r="WWP245" s="27"/>
      <c r="WWQ245" s="27"/>
      <c r="WWR245" s="27"/>
      <c r="WWS245" s="27"/>
      <c r="WWT245" s="27"/>
      <c r="WWU245" s="27"/>
      <c r="WWV245" s="27"/>
      <c r="WWW245" s="27"/>
      <c r="WWX245" s="27"/>
      <c r="WWY245" s="27"/>
      <c r="WWZ245" s="27"/>
      <c r="WXA245" s="27"/>
      <c r="WXB245" s="27"/>
      <c r="WXC245" s="27"/>
      <c r="WXD245" s="27"/>
      <c r="WXE245" s="27"/>
      <c r="WXF245" s="27"/>
      <c r="WXG245" s="27"/>
      <c r="WXH245" s="27"/>
      <c r="WXI245" s="27"/>
      <c r="WXJ245" s="27"/>
      <c r="WXK245" s="27"/>
      <c r="WXL245" s="27"/>
      <c r="WXM245" s="27"/>
      <c r="WXN245" s="27"/>
      <c r="WXO245" s="27"/>
      <c r="WXP245" s="27"/>
      <c r="WXQ245" s="27"/>
      <c r="WXR245" s="27"/>
      <c r="WXS245" s="27"/>
      <c r="WXT245" s="27"/>
      <c r="WXU245" s="27"/>
      <c r="WXV245" s="27"/>
      <c r="WXW245" s="27"/>
      <c r="WXX245" s="27"/>
      <c r="WXY245" s="27"/>
      <c r="WXZ245" s="27"/>
      <c r="WYA245" s="27"/>
      <c r="WYB245" s="27"/>
      <c r="WYC245" s="27"/>
      <c r="WYD245" s="27"/>
      <c r="WYE245" s="27"/>
      <c r="WYF245" s="27"/>
      <c r="WYG245" s="27"/>
      <c r="WYH245" s="27"/>
      <c r="WYI245" s="27"/>
      <c r="WYJ245" s="27"/>
      <c r="WYK245" s="27"/>
      <c r="WYL245" s="27"/>
      <c r="WYM245" s="27"/>
      <c r="WYN245" s="27"/>
      <c r="WYO245" s="27"/>
      <c r="WYP245" s="27"/>
      <c r="WYQ245" s="27"/>
      <c r="WYR245" s="27"/>
      <c r="WYS245" s="27"/>
      <c r="WYT245" s="27"/>
      <c r="WYU245" s="27"/>
      <c r="WYV245" s="27"/>
      <c r="WYW245" s="27"/>
      <c r="WYX245" s="27"/>
      <c r="WYY245" s="27"/>
      <c r="WYZ245" s="27"/>
      <c r="WZA245" s="27"/>
      <c r="WZB245" s="27"/>
      <c r="WZC245" s="27"/>
      <c r="WZD245" s="27"/>
      <c r="WZE245" s="27"/>
      <c r="WZF245" s="27"/>
      <c r="WZG245" s="27"/>
      <c r="WZH245" s="27"/>
      <c r="WZI245" s="27"/>
      <c r="WZJ245" s="27"/>
      <c r="WZK245" s="27"/>
      <c r="WZL245" s="27"/>
      <c r="WZM245" s="27"/>
      <c r="WZN245" s="27"/>
      <c r="WZO245" s="27"/>
      <c r="WZP245" s="27"/>
      <c r="WZQ245" s="27"/>
      <c r="WZR245" s="27"/>
      <c r="WZS245" s="27"/>
      <c r="WZT245" s="27"/>
      <c r="WZU245" s="27"/>
      <c r="WZV245" s="27"/>
      <c r="WZW245" s="27"/>
      <c r="WZX245" s="27"/>
      <c r="WZY245" s="27"/>
      <c r="WZZ245" s="27"/>
      <c r="XAA245" s="27"/>
      <c r="XAB245" s="27"/>
      <c r="XAC245" s="27"/>
      <c r="XAD245" s="27"/>
      <c r="XAE245" s="27"/>
      <c r="XAF245" s="27"/>
      <c r="XAG245" s="27"/>
      <c r="XAH245" s="27"/>
      <c r="XAI245" s="27"/>
      <c r="XAJ245" s="27"/>
      <c r="XAK245" s="27"/>
      <c r="XAL245" s="27"/>
      <c r="XAM245" s="27"/>
      <c r="XAN245" s="27"/>
      <c r="XAO245" s="27"/>
      <c r="XAP245" s="27"/>
      <c r="XAQ245" s="27"/>
      <c r="XAR245" s="27"/>
      <c r="XAS245" s="27"/>
      <c r="XAT245" s="27"/>
      <c r="XAU245" s="27"/>
      <c r="XAV245" s="27"/>
      <c r="XAW245" s="27"/>
      <c r="XAX245" s="27"/>
      <c r="XAY245" s="27"/>
      <c r="XAZ245" s="27"/>
      <c r="XBA245" s="27"/>
      <c r="XBB245" s="27"/>
      <c r="XBC245" s="27"/>
      <c r="XBD245" s="27"/>
      <c r="XBE245" s="27"/>
      <c r="XBF245" s="27"/>
      <c r="XBG245" s="27"/>
      <c r="XBH245" s="27"/>
      <c r="XBI245" s="27"/>
      <c r="XBJ245" s="27"/>
      <c r="XBK245" s="27"/>
      <c r="XBL245" s="27"/>
      <c r="XBM245" s="27"/>
      <c r="XBN245" s="27"/>
      <c r="XBO245" s="27"/>
      <c r="XBP245" s="27"/>
      <c r="XBQ245" s="27"/>
      <c r="XBR245" s="27"/>
      <c r="XBS245" s="27"/>
      <c r="XBT245" s="27"/>
      <c r="XBU245" s="27"/>
      <c r="XBV245" s="27"/>
      <c r="XBW245" s="27"/>
      <c r="XBX245" s="27"/>
      <c r="XBY245" s="27"/>
      <c r="XBZ245" s="27"/>
      <c r="XCA245" s="27"/>
      <c r="XCB245" s="27"/>
      <c r="XCC245" s="27"/>
      <c r="XCD245" s="27"/>
      <c r="XCE245" s="27"/>
      <c r="XCF245" s="27"/>
      <c r="XCG245" s="27"/>
      <c r="XCH245" s="27"/>
      <c r="XCI245" s="27"/>
      <c r="XCJ245" s="27"/>
      <c r="XCK245" s="27"/>
      <c r="XCL245" s="27"/>
      <c r="XCM245" s="27"/>
      <c r="XCN245" s="27"/>
      <c r="XCO245" s="27"/>
      <c r="XCP245" s="27"/>
      <c r="XCQ245" s="27"/>
      <c r="XCR245" s="27"/>
      <c r="XCS245" s="27"/>
      <c r="XCT245" s="27"/>
      <c r="XCU245" s="27"/>
      <c r="XCV245" s="27"/>
      <c r="XCW245" s="27"/>
      <c r="XCX245" s="27"/>
      <c r="XCY245" s="27"/>
      <c r="XCZ245" s="27"/>
      <c r="XDA245" s="27"/>
      <c r="XDB245" s="27"/>
      <c r="XDC245" s="27"/>
      <c r="XDD245" s="27"/>
      <c r="XDE245" s="27"/>
      <c r="XDF245" s="27"/>
      <c r="XDG245" s="27"/>
      <c r="XDH245" s="27"/>
      <c r="XDI245" s="27"/>
      <c r="XDJ245" s="27"/>
      <c r="XDK245" s="27"/>
      <c r="XDL245" s="27"/>
      <c r="XDM245" s="27"/>
      <c r="XDN245" s="27"/>
      <c r="XDO245" s="27"/>
      <c r="XDP245" s="27"/>
      <c r="XDQ245" s="27"/>
      <c r="XDR245" s="27"/>
      <c r="XDS245" s="27"/>
      <c r="XDT245" s="27"/>
      <c r="XDU245" s="27"/>
      <c r="XDV245" s="27"/>
      <c r="XDW245" s="27"/>
      <c r="XDX245" s="27"/>
      <c r="XDY245" s="27"/>
      <c r="XDZ245" s="27"/>
      <c r="XEA245" s="27"/>
      <c r="XEB245" s="27"/>
      <c r="XEC245" s="27"/>
      <c r="XED245" s="27"/>
      <c r="XEE245" s="27"/>
      <c r="XEF245" s="27"/>
      <c r="XEG245" s="27"/>
      <c r="XEH245" s="27"/>
      <c r="XEI245" s="27"/>
      <c r="XEJ245" s="27"/>
      <c r="XEK245" s="27"/>
      <c r="XEL245" s="27"/>
      <c r="XEM245" s="27"/>
      <c r="XEN245" s="27"/>
      <c r="XEO245" s="27"/>
      <c r="XEP245" s="27"/>
      <c r="XEQ245" s="27"/>
      <c r="XER245" s="27"/>
      <c r="XES245" s="27"/>
      <c r="XET245" s="27"/>
      <c r="XEU245" s="27"/>
      <c r="XEV245" s="27"/>
      <c r="XEW245" s="27"/>
      <c r="XEX245" s="27"/>
    </row>
    <row r="246" s="3" customFormat="1" customHeight="1" outlineLevel="1" spans="1:16378">
      <c r="A246" s="7"/>
      <c r="B246" s="7"/>
      <c r="C246" s="90"/>
      <c r="D246" s="7"/>
      <c r="E246" s="54"/>
      <c r="F246" s="54" t="str">
        <f>_xlfn.DISPIMG("ID_849C29719AC84DCEA79629FC3FBF9188",1)</f>
        <v>=DISPIMG("ID_849C29719AC84DCEA79629FC3FBF9188",1)</v>
      </c>
      <c r="G246" s="7"/>
      <c r="H246" s="7" t="s">
        <v>525</v>
      </c>
      <c r="I246" s="7" t="s">
        <v>522</v>
      </c>
      <c r="J246" s="7">
        <v>1</v>
      </c>
      <c r="K246" s="7" t="s">
        <v>340</v>
      </c>
      <c r="L246" s="62" t="s">
        <v>327</v>
      </c>
      <c r="M246" s="7">
        <f>87.44*7</f>
        <v>612.08</v>
      </c>
      <c r="N246" s="26" t="s">
        <v>148</v>
      </c>
      <c r="O246" s="26">
        <v>2.34</v>
      </c>
      <c r="P246" s="26" t="s">
        <v>149</v>
      </c>
      <c r="Q246" s="7">
        <f t="shared" si="30"/>
        <v>1432.2672</v>
      </c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  <c r="BP246" s="27"/>
      <c r="BQ246" s="27"/>
      <c r="BR246" s="27"/>
      <c r="BS246" s="27"/>
      <c r="BT246" s="27"/>
      <c r="BU246" s="27"/>
      <c r="BV246" s="27"/>
      <c r="BW246" s="27"/>
      <c r="BX246" s="27"/>
      <c r="BY246" s="27"/>
      <c r="BZ246" s="27"/>
      <c r="CA246" s="27"/>
      <c r="CB246" s="27"/>
      <c r="CC246" s="27"/>
      <c r="CD246" s="27"/>
      <c r="CE246" s="27"/>
      <c r="CF246" s="27"/>
      <c r="CG246" s="27"/>
      <c r="CH246" s="27"/>
      <c r="CI246" s="27"/>
      <c r="CJ246" s="27"/>
      <c r="CK246" s="27"/>
      <c r="CL246" s="27"/>
      <c r="CM246" s="27"/>
      <c r="CN246" s="27"/>
      <c r="CO246" s="27"/>
      <c r="CP246" s="27"/>
      <c r="CQ246" s="27"/>
      <c r="CR246" s="27"/>
      <c r="CS246" s="27"/>
      <c r="CT246" s="27"/>
      <c r="CU246" s="27"/>
      <c r="CV246" s="27"/>
      <c r="CW246" s="27"/>
      <c r="CX246" s="27"/>
      <c r="CY246" s="27"/>
      <c r="CZ246" s="27"/>
      <c r="DA246" s="27"/>
      <c r="DB246" s="27"/>
      <c r="DC246" s="27"/>
      <c r="DD246" s="27"/>
      <c r="DE246" s="27"/>
      <c r="DF246" s="27"/>
      <c r="DG246" s="27"/>
      <c r="DH246" s="27"/>
      <c r="DI246" s="27"/>
      <c r="DJ246" s="27"/>
      <c r="DK246" s="27"/>
      <c r="DL246" s="27"/>
      <c r="DM246" s="27"/>
      <c r="DN246" s="27"/>
      <c r="DO246" s="27"/>
      <c r="DP246" s="27"/>
      <c r="DQ246" s="27"/>
      <c r="DR246" s="27"/>
      <c r="DS246" s="27"/>
      <c r="DT246" s="27"/>
      <c r="DU246" s="27"/>
      <c r="DV246" s="27"/>
      <c r="DW246" s="27"/>
      <c r="DX246" s="27"/>
      <c r="DY246" s="27"/>
      <c r="DZ246" s="27"/>
      <c r="EA246" s="27"/>
      <c r="EB246" s="27"/>
      <c r="EC246" s="27"/>
      <c r="ED246" s="27"/>
      <c r="EE246" s="27"/>
      <c r="EF246" s="27"/>
      <c r="EG246" s="27"/>
      <c r="EH246" s="27"/>
      <c r="EI246" s="27"/>
      <c r="EJ246" s="27"/>
      <c r="EK246" s="27"/>
      <c r="EL246" s="27"/>
      <c r="EM246" s="27"/>
      <c r="EN246" s="27"/>
      <c r="EO246" s="27"/>
      <c r="EP246" s="27"/>
      <c r="EQ246" s="27"/>
      <c r="ER246" s="27"/>
      <c r="ES246" s="27"/>
      <c r="ET246" s="27"/>
      <c r="EU246" s="27"/>
      <c r="EV246" s="27"/>
      <c r="EW246" s="27"/>
      <c r="EX246" s="27"/>
      <c r="EY246" s="27"/>
      <c r="EZ246" s="27"/>
      <c r="FA246" s="27"/>
      <c r="FB246" s="27"/>
      <c r="FC246" s="27"/>
      <c r="FD246" s="27"/>
      <c r="FE246" s="27"/>
      <c r="FF246" s="27"/>
      <c r="FG246" s="27"/>
      <c r="FH246" s="27"/>
      <c r="FI246" s="27"/>
      <c r="FJ246" s="27"/>
      <c r="FK246" s="27"/>
      <c r="FL246" s="27"/>
      <c r="FM246" s="27"/>
      <c r="FN246" s="27"/>
      <c r="FO246" s="27"/>
      <c r="FP246" s="27"/>
      <c r="FQ246" s="27"/>
      <c r="FR246" s="27"/>
      <c r="FS246" s="27"/>
      <c r="FT246" s="27"/>
      <c r="FU246" s="27"/>
      <c r="FV246" s="27"/>
      <c r="FW246" s="27"/>
      <c r="FX246" s="27"/>
      <c r="FY246" s="27"/>
      <c r="FZ246" s="27"/>
      <c r="GA246" s="27"/>
      <c r="GB246" s="27"/>
      <c r="GC246" s="27"/>
      <c r="GD246" s="27"/>
      <c r="GE246" s="27"/>
      <c r="GF246" s="27"/>
      <c r="GG246" s="27"/>
      <c r="GH246" s="27"/>
      <c r="GI246" s="27"/>
      <c r="GJ246" s="27"/>
      <c r="GK246" s="27"/>
      <c r="GL246" s="27"/>
      <c r="GM246" s="27"/>
      <c r="GN246" s="27"/>
      <c r="GO246" s="27"/>
      <c r="GP246" s="27"/>
      <c r="GQ246" s="27"/>
      <c r="GR246" s="27"/>
      <c r="GS246" s="27"/>
      <c r="GT246" s="27"/>
      <c r="GU246" s="27"/>
      <c r="GV246" s="27"/>
      <c r="GW246" s="27"/>
      <c r="GX246" s="27"/>
      <c r="GY246" s="27"/>
      <c r="GZ246" s="27"/>
      <c r="HA246" s="27"/>
      <c r="HB246" s="27"/>
      <c r="HC246" s="27"/>
      <c r="HD246" s="27"/>
      <c r="HE246" s="27"/>
      <c r="HF246" s="27"/>
      <c r="HG246" s="27"/>
      <c r="HH246" s="27"/>
      <c r="HI246" s="27"/>
      <c r="HJ246" s="27"/>
      <c r="HK246" s="27"/>
      <c r="HL246" s="27"/>
      <c r="HM246" s="27"/>
      <c r="HN246" s="27"/>
      <c r="HO246" s="27"/>
      <c r="HP246" s="27"/>
      <c r="HQ246" s="27"/>
      <c r="HR246" s="27"/>
      <c r="HS246" s="27"/>
      <c r="HT246" s="27"/>
      <c r="HU246" s="27"/>
      <c r="HV246" s="27"/>
      <c r="HW246" s="27"/>
      <c r="HX246" s="27"/>
      <c r="HY246" s="27"/>
      <c r="HZ246" s="27"/>
      <c r="IA246" s="27"/>
      <c r="IB246" s="27"/>
      <c r="IC246" s="27"/>
      <c r="ID246" s="27"/>
      <c r="IE246" s="27"/>
      <c r="IF246" s="27"/>
      <c r="IG246" s="27"/>
      <c r="IH246" s="27"/>
      <c r="II246" s="27"/>
      <c r="IJ246" s="27"/>
      <c r="IK246" s="27"/>
      <c r="IL246" s="27"/>
      <c r="IM246" s="27"/>
      <c r="IN246" s="27"/>
      <c r="IO246" s="27"/>
      <c r="IP246" s="27"/>
      <c r="IQ246" s="27"/>
      <c r="IR246" s="27"/>
      <c r="IS246" s="27"/>
      <c r="IT246" s="27"/>
      <c r="IU246" s="27"/>
      <c r="IV246" s="27"/>
      <c r="IW246" s="27"/>
      <c r="IX246" s="27"/>
      <c r="IY246" s="27"/>
      <c r="IZ246" s="27"/>
      <c r="JA246" s="27"/>
      <c r="JB246" s="27"/>
      <c r="JC246" s="27"/>
      <c r="JD246" s="27"/>
      <c r="JE246" s="27"/>
      <c r="JF246" s="27"/>
      <c r="JG246" s="27"/>
      <c r="JH246" s="27"/>
      <c r="JI246" s="27"/>
      <c r="JJ246" s="27"/>
      <c r="JK246" s="27"/>
      <c r="JL246" s="27"/>
      <c r="JM246" s="27"/>
      <c r="JN246" s="27"/>
      <c r="JO246" s="27"/>
      <c r="JP246" s="27"/>
      <c r="JQ246" s="27"/>
      <c r="JR246" s="27"/>
      <c r="JS246" s="27"/>
      <c r="JT246" s="27"/>
      <c r="JU246" s="27"/>
      <c r="JV246" s="27"/>
      <c r="JW246" s="27"/>
      <c r="JX246" s="27"/>
      <c r="JY246" s="27"/>
      <c r="JZ246" s="27"/>
      <c r="KA246" s="27"/>
      <c r="KB246" s="27"/>
      <c r="KC246" s="27"/>
      <c r="KD246" s="27"/>
      <c r="KE246" s="27"/>
      <c r="KF246" s="27"/>
      <c r="KG246" s="27"/>
      <c r="KH246" s="27"/>
      <c r="KI246" s="27"/>
      <c r="KJ246" s="27"/>
      <c r="KK246" s="27"/>
      <c r="KL246" s="27"/>
      <c r="KM246" s="27"/>
      <c r="KN246" s="27"/>
      <c r="KO246" s="27"/>
      <c r="KP246" s="27"/>
      <c r="KQ246" s="27"/>
      <c r="KR246" s="27"/>
      <c r="KS246" s="27"/>
      <c r="KT246" s="27"/>
      <c r="KU246" s="27"/>
      <c r="KV246" s="27"/>
      <c r="KW246" s="27"/>
      <c r="KX246" s="27"/>
      <c r="KY246" s="27"/>
      <c r="KZ246" s="27"/>
      <c r="LA246" s="27"/>
      <c r="LB246" s="27"/>
      <c r="LC246" s="27"/>
      <c r="LD246" s="27"/>
      <c r="LE246" s="27"/>
      <c r="LF246" s="27"/>
      <c r="LG246" s="27"/>
      <c r="LH246" s="27"/>
      <c r="LI246" s="27"/>
      <c r="LJ246" s="27"/>
      <c r="LK246" s="27"/>
      <c r="LL246" s="27"/>
      <c r="LM246" s="27"/>
      <c r="LN246" s="27"/>
      <c r="LO246" s="27"/>
      <c r="LP246" s="27"/>
      <c r="LQ246" s="27"/>
      <c r="LR246" s="27"/>
      <c r="LS246" s="27"/>
      <c r="LT246" s="27"/>
      <c r="LU246" s="27"/>
      <c r="LV246" s="27"/>
      <c r="LW246" s="27"/>
      <c r="LX246" s="27"/>
      <c r="LY246" s="27"/>
      <c r="LZ246" s="27"/>
      <c r="MA246" s="27"/>
      <c r="MB246" s="27"/>
      <c r="MC246" s="27"/>
      <c r="MD246" s="27"/>
      <c r="ME246" s="27"/>
      <c r="MF246" s="27"/>
      <c r="MG246" s="27"/>
      <c r="MH246" s="27"/>
      <c r="MI246" s="27"/>
      <c r="MJ246" s="27"/>
      <c r="MK246" s="27"/>
      <c r="ML246" s="27"/>
      <c r="MM246" s="27"/>
      <c r="MN246" s="27"/>
      <c r="MO246" s="27"/>
      <c r="MP246" s="27"/>
      <c r="MQ246" s="27"/>
      <c r="MR246" s="27"/>
      <c r="MS246" s="27"/>
      <c r="MT246" s="27"/>
      <c r="MU246" s="27"/>
      <c r="MV246" s="27"/>
      <c r="MW246" s="27"/>
      <c r="MX246" s="27"/>
      <c r="MY246" s="27"/>
      <c r="MZ246" s="27"/>
      <c r="NA246" s="27"/>
      <c r="NB246" s="27"/>
      <c r="NC246" s="27"/>
      <c r="ND246" s="27"/>
      <c r="NE246" s="27"/>
      <c r="NF246" s="27"/>
      <c r="NG246" s="27"/>
      <c r="NH246" s="27"/>
      <c r="NI246" s="27"/>
      <c r="NJ246" s="27"/>
      <c r="NK246" s="27"/>
      <c r="NL246" s="27"/>
      <c r="NM246" s="27"/>
      <c r="NN246" s="27"/>
      <c r="NO246" s="27"/>
      <c r="NP246" s="27"/>
      <c r="NQ246" s="27"/>
      <c r="NR246" s="27"/>
      <c r="NS246" s="27"/>
      <c r="NT246" s="27"/>
      <c r="NU246" s="27"/>
      <c r="NV246" s="27"/>
      <c r="NW246" s="27"/>
      <c r="NX246" s="27"/>
      <c r="NY246" s="27"/>
      <c r="NZ246" s="27"/>
      <c r="OA246" s="27"/>
      <c r="OB246" s="27"/>
      <c r="OC246" s="27"/>
      <c r="OD246" s="27"/>
      <c r="OE246" s="27"/>
      <c r="OF246" s="27"/>
      <c r="OG246" s="27"/>
      <c r="OH246" s="27"/>
      <c r="OI246" s="27"/>
      <c r="OJ246" s="27"/>
      <c r="OK246" s="27"/>
      <c r="OL246" s="27"/>
      <c r="OM246" s="27"/>
      <c r="ON246" s="27"/>
      <c r="OO246" s="27"/>
      <c r="OP246" s="27"/>
      <c r="OQ246" s="27"/>
      <c r="OR246" s="27"/>
      <c r="OS246" s="27"/>
      <c r="OT246" s="27"/>
      <c r="OU246" s="27"/>
      <c r="OV246" s="27"/>
      <c r="OW246" s="27"/>
      <c r="OX246" s="27"/>
      <c r="OY246" s="27"/>
      <c r="OZ246" s="27"/>
      <c r="PA246" s="27"/>
      <c r="PB246" s="27"/>
      <c r="PC246" s="27"/>
      <c r="PD246" s="27"/>
      <c r="PE246" s="27"/>
      <c r="PF246" s="27"/>
      <c r="PG246" s="27"/>
      <c r="PH246" s="27"/>
      <c r="PI246" s="27"/>
      <c r="PJ246" s="27"/>
      <c r="PK246" s="27"/>
      <c r="PL246" s="27"/>
      <c r="PM246" s="27"/>
      <c r="PN246" s="27"/>
      <c r="PO246" s="27"/>
      <c r="PP246" s="27"/>
      <c r="PQ246" s="27"/>
      <c r="PR246" s="27"/>
      <c r="PS246" s="27"/>
      <c r="PT246" s="27"/>
      <c r="PU246" s="27"/>
      <c r="PV246" s="27"/>
      <c r="PW246" s="27"/>
      <c r="PX246" s="27"/>
      <c r="PY246" s="27"/>
      <c r="PZ246" s="27"/>
      <c r="QA246" s="27"/>
      <c r="QB246" s="27"/>
      <c r="QC246" s="27"/>
      <c r="QD246" s="27"/>
      <c r="QE246" s="27"/>
      <c r="QF246" s="27"/>
      <c r="QG246" s="27"/>
      <c r="QH246" s="27"/>
      <c r="QI246" s="27"/>
      <c r="QJ246" s="27"/>
      <c r="QK246" s="27"/>
      <c r="QL246" s="27"/>
      <c r="QM246" s="27"/>
      <c r="QN246" s="27"/>
      <c r="QO246" s="27"/>
      <c r="QP246" s="27"/>
      <c r="QQ246" s="27"/>
      <c r="QR246" s="27"/>
      <c r="QS246" s="27"/>
      <c r="QT246" s="27"/>
      <c r="QU246" s="27"/>
      <c r="QV246" s="27"/>
      <c r="QW246" s="27"/>
      <c r="QX246" s="27"/>
      <c r="QY246" s="27"/>
      <c r="QZ246" s="27"/>
      <c r="RA246" s="27"/>
      <c r="RB246" s="27"/>
      <c r="RC246" s="27"/>
      <c r="RD246" s="27"/>
      <c r="RE246" s="27"/>
      <c r="RF246" s="27"/>
      <c r="RG246" s="27"/>
      <c r="RH246" s="27"/>
      <c r="RI246" s="27"/>
      <c r="RJ246" s="27"/>
      <c r="RK246" s="27"/>
      <c r="RL246" s="27"/>
      <c r="RM246" s="27"/>
      <c r="RN246" s="27"/>
      <c r="RO246" s="27"/>
      <c r="RP246" s="27"/>
      <c r="RQ246" s="27"/>
      <c r="RR246" s="27"/>
      <c r="RS246" s="27"/>
      <c r="RT246" s="27"/>
      <c r="RU246" s="27"/>
      <c r="RV246" s="27"/>
      <c r="RW246" s="27"/>
      <c r="RX246" s="27"/>
      <c r="RY246" s="27"/>
      <c r="RZ246" s="27"/>
      <c r="SA246" s="27"/>
      <c r="SB246" s="27"/>
      <c r="SC246" s="27"/>
      <c r="SD246" s="27"/>
      <c r="SE246" s="27"/>
      <c r="SF246" s="27"/>
      <c r="SG246" s="27"/>
      <c r="SH246" s="27"/>
      <c r="SI246" s="27"/>
      <c r="SJ246" s="27"/>
      <c r="SK246" s="27"/>
      <c r="SL246" s="27"/>
      <c r="SM246" s="27"/>
      <c r="SN246" s="27"/>
      <c r="SO246" s="27"/>
      <c r="SP246" s="27"/>
      <c r="SQ246" s="27"/>
      <c r="SR246" s="27"/>
      <c r="SS246" s="27"/>
      <c r="ST246" s="27"/>
      <c r="SU246" s="27"/>
      <c r="SV246" s="27"/>
      <c r="SW246" s="27"/>
      <c r="SX246" s="27"/>
      <c r="SY246" s="27"/>
      <c r="SZ246" s="27"/>
      <c r="TA246" s="27"/>
      <c r="TB246" s="27"/>
      <c r="TC246" s="27"/>
      <c r="TD246" s="27"/>
      <c r="TE246" s="27"/>
      <c r="TF246" s="27"/>
      <c r="TG246" s="27"/>
      <c r="TH246" s="27"/>
      <c r="TI246" s="27"/>
      <c r="TJ246" s="27"/>
      <c r="TK246" s="27"/>
      <c r="TL246" s="27"/>
      <c r="TM246" s="27"/>
      <c r="TN246" s="27"/>
      <c r="TO246" s="27"/>
      <c r="TP246" s="27"/>
      <c r="TQ246" s="27"/>
      <c r="TR246" s="27"/>
      <c r="TS246" s="27"/>
      <c r="TT246" s="27"/>
      <c r="TU246" s="27"/>
      <c r="TV246" s="27"/>
      <c r="TW246" s="27"/>
      <c r="TX246" s="27"/>
      <c r="TY246" s="27"/>
      <c r="TZ246" s="27"/>
      <c r="UA246" s="27"/>
      <c r="UB246" s="27"/>
      <c r="UC246" s="27"/>
      <c r="UD246" s="27"/>
      <c r="UE246" s="27"/>
      <c r="UF246" s="27"/>
      <c r="UG246" s="27"/>
      <c r="UH246" s="27"/>
      <c r="UI246" s="27"/>
      <c r="UJ246" s="27"/>
      <c r="UK246" s="27"/>
      <c r="UL246" s="27"/>
      <c r="UM246" s="27"/>
      <c r="UN246" s="27"/>
      <c r="UO246" s="27"/>
      <c r="UP246" s="27"/>
      <c r="UQ246" s="27"/>
      <c r="UR246" s="27"/>
      <c r="US246" s="27"/>
      <c r="UT246" s="27"/>
      <c r="UU246" s="27"/>
      <c r="UV246" s="27"/>
      <c r="UW246" s="27"/>
      <c r="UX246" s="27"/>
      <c r="UY246" s="27"/>
      <c r="UZ246" s="27"/>
      <c r="VA246" s="27"/>
      <c r="VB246" s="27"/>
      <c r="VC246" s="27"/>
      <c r="VD246" s="27"/>
      <c r="VE246" s="27"/>
      <c r="VF246" s="27"/>
      <c r="VG246" s="27"/>
      <c r="VH246" s="27"/>
      <c r="VI246" s="27"/>
      <c r="VJ246" s="27"/>
      <c r="VK246" s="27"/>
      <c r="VL246" s="27"/>
      <c r="VM246" s="27"/>
      <c r="VN246" s="27"/>
      <c r="VO246" s="27"/>
      <c r="VP246" s="27"/>
      <c r="VQ246" s="27"/>
      <c r="VR246" s="27"/>
      <c r="VS246" s="27"/>
      <c r="VT246" s="27"/>
      <c r="VU246" s="27"/>
      <c r="VV246" s="27"/>
      <c r="VW246" s="27"/>
      <c r="VX246" s="27"/>
      <c r="VY246" s="27"/>
      <c r="VZ246" s="27"/>
      <c r="WA246" s="27"/>
      <c r="WB246" s="27"/>
      <c r="WC246" s="27"/>
      <c r="WD246" s="27"/>
      <c r="WE246" s="27"/>
      <c r="WF246" s="27"/>
      <c r="WG246" s="27"/>
      <c r="WH246" s="27"/>
      <c r="WI246" s="27"/>
      <c r="WJ246" s="27"/>
      <c r="WK246" s="27"/>
      <c r="WL246" s="27"/>
      <c r="WM246" s="27"/>
      <c r="WN246" s="27"/>
      <c r="WO246" s="27"/>
      <c r="WP246" s="27"/>
      <c r="WQ246" s="27"/>
      <c r="WR246" s="27"/>
      <c r="WS246" s="27"/>
      <c r="WT246" s="27"/>
      <c r="WU246" s="27"/>
      <c r="WV246" s="27"/>
      <c r="WW246" s="27"/>
      <c r="WX246" s="27"/>
      <c r="WY246" s="27"/>
      <c r="WZ246" s="27"/>
      <c r="XA246" s="27"/>
      <c r="XB246" s="27"/>
      <c r="XC246" s="27"/>
      <c r="XD246" s="27"/>
      <c r="XE246" s="27"/>
      <c r="XF246" s="27"/>
      <c r="XG246" s="27"/>
      <c r="XH246" s="27"/>
      <c r="XI246" s="27"/>
      <c r="XJ246" s="27"/>
      <c r="XK246" s="27"/>
      <c r="XL246" s="27"/>
      <c r="XM246" s="27"/>
      <c r="XN246" s="27"/>
      <c r="XO246" s="27"/>
      <c r="XP246" s="27"/>
      <c r="XQ246" s="27"/>
      <c r="XR246" s="27"/>
      <c r="XS246" s="27"/>
      <c r="XT246" s="27"/>
      <c r="XU246" s="27"/>
      <c r="XV246" s="27"/>
      <c r="XW246" s="27"/>
      <c r="XX246" s="27"/>
      <c r="XY246" s="27"/>
      <c r="XZ246" s="27"/>
      <c r="YA246" s="27"/>
      <c r="YB246" s="27"/>
      <c r="YC246" s="27"/>
      <c r="YD246" s="27"/>
      <c r="YE246" s="27"/>
      <c r="YF246" s="27"/>
      <c r="YG246" s="27"/>
      <c r="YH246" s="27"/>
      <c r="YI246" s="27"/>
      <c r="YJ246" s="27"/>
      <c r="YK246" s="27"/>
      <c r="YL246" s="27"/>
      <c r="YM246" s="27"/>
      <c r="YN246" s="27"/>
      <c r="YO246" s="27"/>
      <c r="YP246" s="27"/>
      <c r="YQ246" s="27"/>
      <c r="YR246" s="27"/>
      <c r="YS246" s="27"/>
      <c r="YT246" s="27"/>
      <c r="YU246" s="27"/>
      <c r="YV246" s="27"/>
      <c r="YW246" s="27"/>
      <c r="YX246" s="27"/>
      <c r="YY246" s="27"/>
      <c r="YZ246" s="27"/>
      <c r="ZA246" s="27"/>
      <c r="ZB246" s="27"/>
      <c r="ZC246" s="27"/>
      <c r="ZD246" s="27"/>
      <c r="ZE246" s="27"/>
      <c r="ZF246" s="27"/>
      <c r="ZG246" s="27"/>
      <c r="ZH246" s="27"/>
      <c r="ZI246" s="27"/>
      <c r="ZJ246" s="27"/>
      <c r="ZK246" s="27"/>
      <c r="ZL246" s="27"/>
      <c r="ZM246" s="27"/>
      <c r="ZN246" s="27"/>
      <c r="ZO246" s="27"/>
      <c r="ZP246" s="27"/>
      <c r="ZQ246" s="27"/>
      <c r="ZR246" s="27"/>
      <c r="ZS246" s="27"/>
      <c r="ZT246" s="27"/>
      <c r="ZU246" s="27"/>
      <c r="ZV246" s="27"/>
      <c r="ZW246" s="27"/>
      <c r="ZX246" s="27"/>
      <c r="ZY246" s="27"/>
      <c r="ZZ246" s="27"/>
      <c r="AAA246" s="27"/>
      <c r="AAB246" s="27"/>
      <c r="AAC246" s="27"/>
      <c r="AAD246" s="27"/>
      <c r="AAE246" s="27"/>
      <c r="AAF246" s="27"/>
      <c r="AAG246" s="27"/>
      <c r="AAH246" s="27"/>
      <c r="AAI246" s="27"/>
      <c r="AAJ246" s="27"/>
      <c r="AAK246" s="27"/>
      <c r="AAL246" s="27"/>
      <c r="AAM246" s="27"/>
      <c r="AAN246" s="27"/>
      <c r="AAO246" s="27"/>
      <c r="AAP246" s="27"/>
      <c r="AAQ246" s="27"/>
      <c r="AAR246" s="27"/>
      <c r="AAS246" s="27"/>
      <c r="AAT246" s="27"/>
      <c r="AAU246" s="27"/>
      <c r="AAV246" s="27"/>
      <c r="AAW246" s="27"/>
      <c r="AAX246" s="27"/>
      <c r="AAY246" s="27"/>
      <c r="AAZ246" s="27"/>
      <c r="ABA246" s="27"/>
      <c r="ABB246" s="27"/>
      <c r="ABC246" s="27"/>
      <c r="ABD246" s="27"/>
      <c r="ABE246" s="27"/>
      <c r="ABF246" s="27"/>
      <c r="ABG246" s="27"/>
      <c r="ABH246" s="27"/>
      <c r="ABI246" s="27"/>
      <c r="ABJ246" s="27"/>
      <c r="ABK246" s="27"/>
      <c r="ABL246" s="27"/>
      <c r="ABM246" s="27"/>
      <c r="ABN246" s="27"/>
      <c r="ABO246" s="27"/>
      <c r="ABP246" s="27"/>
      <c r="ABQ246" s="27"/>
      <c r="ABR246" s="27"/>
      <c r="ABS246" s="27"/>
      <c r="ABT246" s="27"/>
      <c r="ABU246" s="27"/>
      <c r="ABV246" s="27"/>
      <c r="ABW246" s="27"/>
      <c r="ABX246" s="27"/>
      <c r="ABY246" s="27"/>
      <c r="ABZ246" s="27"/>
      <c r="ACA246" s="27"/>
      <c r="ACB246" s="27"/>
      <c r="ACC246" s="27"/>
      <c r="ACD246" s="27"/>
      <c r="ACE246" s="27"/>
      <c r="ACF246" s="27"/>
      <c r="ACG246" s="27"/>
      <c r="ACH246" s="27"/>
      <c r="ACI246" s="27"/>
      <c r="ACJ246" s="27"/>
      <c r="ACK246" s="27"/>
      <c r="ACL246" s="27"/>
      <c r="ACM246" s="27"/>
      <c r="ACN246" s="27"/>
      <c r="ACO246" s="27"/>
      <c r="ACP246" s="27"/>
      <c r="ACQ246" s="27"/>
      <c r="ACR246" s="27"/>
      <c r="ACS246" s="27"/>
      <c r="ACT246" s="27"/>
      <c r="ACU246" s="27"/>
      <c r="ACV246" s="27"/>
      <c r="ACW246" s="27"/>
      <c r="ACX246" s="27"/>
      <c r="ACY246" s="27"/>
      <c r="ACZ246" s="27"/>
      <c r="ADA246" s="27"/>
      <c r="ADB246" s="27"/>
      <c r="ADC246" s="27"/>
      <c r="ADD246" s="27"/>
      <c r="ADE246" s="27"/>
      <c r="ADF246" s="27"/>
      <c r="ADG246" s="27"/>
      <c r="ADH246" s="27"/>
      <c r="ADI246" s="27"/>
      <c r="ADJ246" s="27"/>
      <c r="ADK246" s="27"/>
      <c r="ADL246" s="27"/>
      <c r="ADM246" s="27"/>
      <c r="ADN246" s="27"/>
      <c r="ADO246" s="27"/>
      <c r="ADP246" s="27"/>
      <c r="ADQ246" s="27"/>
      <c r="ADR246" s="27"/>
      <c r="ADS246" s="27"/>
      <c r="ADT246" s="27"/>
      <c r="ADU246" s="27"/>
      <c r="ADV246" s="27"/>
      <c r="ADW246" s="27"/>
      <c r="ADX246" s="27"/>
      <c r="ADY246" s="27"/>
      <c r="ADZ246" s="27"/>
      <c r="AEA246" s="27"/>
      <c r="AEB246" s="27"/>
      <c r="AEC246" s="27"/>
      <c r="AED246" s="27"/>
      <c r="AEE246" s="27"/>
      <c r="AEF246" s="27"/>
      <c r="AEG246" s="27"/>
      <c r="AEH246" s="27"/>
      <c r="AEI246" s="27"/>
      <c r="AEJ246" s="27"/>
      <c r="AEK246" s="27"/>
      <c r="AEL246" s="27"/>
      <c r="AEM246" s="27"/>
      <c r="AEN246" s="27"/>
      <c r="AEO246" s="27"/>
      <c r="AEP246" s="27"/>
      <c r="AEQ246" s="27"/>
      <c r="AER246" s="27"/>
      <c r="AES246" s="27"/>
      <c r="AET246" s="27"/>
      <c r="AEU246" s="27"/>
      <c r="AEV246" s="27"/>
      <c r="AEW246" s="27"/>
      <c r="AEX246" s="27"/>
      <c r="AEY246" s="27"/>
      <c r="AEZ246" s="27"/>
      <c r="AFA246" s="27"/>
      <c r="AFB246" s="27"/>
      <c r="AFC246" s="27"/>
      <c r="AFD246" s="27"/>
      <c r="AFE246" s="27"/>
      <c r="AFF246" s="27"/>
      <c r="AFG246" s="27"/>
      <c r="AFH246" s="27"/>
      <c r="AFI246" s="27"/>
      <c r="AFJ246" s="27"/>
      <c r="AFK246" s="27"/>
      <c r="AFL246" s="27"/>
      <c r="AFM246" s="27"/>
      <c r="AFN246" s="27"/>
      <c r="AFO246" s="27"/>
      <c r="AFP246" s="27"/>
      <c r="AFQ246" s="27"/>
      <c r="AFR246" s="27"/>
      <c r="AFS246" s="27"/>
      <c r="AFT246" s="27"/>
      <c r="AFU246" s="27"/>
      <c r="AFV246" s="27"/>
      <c r="AFW246" s="27"/>
      <c r="AFX246" s="27"/>
      <c r="AFY246" s="27"/>
      <c r="AFZ246" s="27"/>
      <c r="AGA246" s="27"/>
      <c r="AGB246" s="27"/>
      <c r="AGC246" s="27"/>
      <c r="AGD246" s="27"/>
      <c r="AGE246" s="27"/>
      <c r="AGF246" s="27"/>
      <c r="AGG246" s="27"/>
      <c r="AGH246" s="27"/>
      <c r="AGI246" s="27"/>
      <c r="AGJ246" s="27"/>
      <c r="AGK246" s="27"/>
      <c r="AGL246" s="27"/>
      <c r="AGM246" s="27"/>
      <c r="AGN246" s="27"/>
      <c r="AGO246" s="27"/>
      <c r="AGP246" s="27"/>
      <c r="AGQ246" s="27"/>
      <c r="AGR246" s="27"/>
      <c r="AGS246" s="27"/>
      <c r="AGT246" s="27"/>
      <c r="AGU246" s="27"/>
      <c r="AGV246" s="27"/>
      <c r="AGW246" s="27"/>
      <c r="AGX246" s="27"/>
      <c r="AGY246" s="27"/>
      <c r="AGZ246" s="27"/>
      <c r="AHA246" s="27"/>
      <c r="AHB246" s="27"/>
      <c r="AHC246" s="27"/>
      <c r="AHD246" s="27"/>
      <c r="AHE246" s="27"/>
      <c r="AHF246" s="27"/>
      <c r="AHG246" s="27"/>
      <c r="AHH246" s="27"/>
      <c r="AHI246" s="27"/>
      <c r="AHJ246" s="27"/>
      <c r="AHK246" s="27"/>
      <c r="AHL246" s="27"/>
      <c r="AHM246" s="27"/>
      <c r="AHN246" s="27"/>
      <c r="AHO246" s="27"/>
      <c r="AHP246" s="27"/>
      <c r="AHQ246" s="27"/>
      <c r="AHR246" s="27"/>
      <c r="AHS246" s="27"/>
      <c r="AHT246" s="27"/>
      <c r="AHU246" s="27"/>
      <c r="AHV246" s="27"/>
      <c r="AHW246" s="27"/>
      <c r="AHX246" s="27"/>
      <c r="AHY246" s="27"/>
      <c r="AHZ246" s="27"/>
      <c r="AIA246" s="27"/>
      <c r="AIB246" s="27"/>
      <c r="AIC246" s="27"/>
      <c r="AID246" s="27"/>
      <c r="AIE246" s="27"/>
      <c r="AIF246" s="27"/>
      <c r="AIG246" s="27"/>
      <c r="AIH246" s="27"/>
      <c r="AII246" s="27"/>
      <c r="AIJ246" s="27"/>
      <c r="AIK246" s="27"/>
      <c r="AIL246" s="27"/>
      <c r="AIM246" s="27"/>
      <c r="AIN246" s="27"/>
      <c r="AIO246" s="27"/>
      <c r="AIP246" s="27"/>
      <c r="AIQ246" s="27"/>
      <c r="AIR246" s="27"/>
      <c r="AIS246" s="27"/>
      <c r="AIT246" s="27"/>
      <c r="AIU246" s="27"/>
      <c r="AIV246" s="27"/>
      <c r="AIW246" s="27"/>
      <c r="AIX246" s="27"/>
      <c r="AIY246" s="27"/>
      <c r="AIZ246" s="27"/>
      <c r="AJA246" s="27"/>
      <c r="AJB246" s="27"/>
      <c r="AJC246" s="27"/>
      <c r="AJD246" s="27"/>
      <c r="AJE246" s="27"/>
      <c r="AJF246" s="27"/>
      <c r="AJG246" s="27"/>
      <c r="AJH246" s="27"/>
      <c r="AJI246" s="27"/>
      <c r="AJJ246" s="27"/>
      <c r="AJK246" s="27"/>
      <c r="AJL246" s="27"/>
      <c r="AJM246" s="27"/>
      <c r="AJN246" s="27"/>
      <c r="AJO246" s="27"/>
      <c r="AJP246" s="27"/>
      <c r="AJQ246" s="27"/>
      <c r="AJR246" s="27"/>
      <c r="AJS246" s="27"/>
      <c r="AJT246" s="27"/>
      <c r="AJU246" s="27"/>
      <c r="AJV246" s="27"/>
      <c r="AJW246" s="27"/>
      <c r="AJX246" s="27"/>
      <c r="AJY246" s="27"/>
      <c r="AJZ246" s="27"/>
      <c r="AKA246" s="27"/>
      <c r="AKB246" s="27"/>
      <c r="AKC246" s="27"/>
      <c r="AKD246" s="27"/>
      <c r="AKE246" s="27"/>
      <c r="AKF246" s="27"/>
      <c r="AKG246" s="27"/>
      <c r="AKH246" s="27"/>
      <c r="AKI246" s="27"/>
      <c r="AKJ246" s="27"/>
      <c r="AKK246" s="27"/>
      <c r="AKL246" s="27"/>
      <c r="AKM246" s="27"/>
      <c r="AKN246" s="27"/>
      <c r="AKO246" s="27"/>
      <c r="AKP246" s="27"/>
      <c r="AKQ246" s="27"/>
      <c r="AKR246" s="27"/>
      <c r="AKS246" s="27"/>
      <c r="AKT246" s="27"/>
      <c r="AKU246" s="27"/>
      <c r="AKV246" s="27"/>
      <c r="AKW246" s="27"/>
      <c r="AKX246" s="27"/>
      <c r="AKY246" s="27"/>
      <c r="AKZ246" s="27"/>
      <c r="ALA246" s="27"/>
      <c r="ALB246" s="27"/>
      <c r="ALC246" s="27"/>
      <c r="ALD246" s="27"/>
      <c r="ALE246" s="27"/>
      <c r="ALF246" s="27"/>
      <c r="ALG246" s="27"/>
      <c r="ALH246" s="27"/>
      <c r="ALI246" s="27"/>
      <c r="ALJ246" s="27"/>
      <c r="ALK246" s="27"/>
      <c r="ALL246" s="27"/>
      <c r="ALM246" s="27"/>
      <c r="ALN246" s="27"/>
      <c r="ALO246" s="27"/>
      <c r="ALP246" s="27"/>
      <c r="ALQ246" s="27"/>
      <c r="ALR246" s="27"/>
      <c r="ALS246" s="27"/>
      <c r="ALT246" s="27"/>
      <c r="ALU246" s="27"/>
      <c r="ALV246" s="27"/>
      <c r="ALW246" s="27"/>
      <c r="ALX246" s="27"/>
      <c r="ALY246" s="27"/>
      <c r="ALZ246" s="27"/>
      <c r="AMA246" s="27"/>
      <c r="AMB246" s="27"/>
      <c r="AMC246" s="27"/>
      <c r="AMD246" s="27"/>
      <c r="AME246" s="27"/>
      <c r="AMF246" s="27"/>
      <c r="AMG246" s="27"/>
      <c r="AMH246" s="27"/>
      <c r="AMI246" s="27"/>
      <c r="AMJ246" s="27"/>
      <c r="AMK246" s="27"/>
      <c r="AML246" s="27"/>
      <c r="AMM246" s="27"/>
      <c r="AMN246" s="27"/>
      <c r="AMO246" s="27"/>
      <c r="AMP246" s="27"/>
      <c r="AMQ246" s="27"/>
      <c r="AMR246" s="27"/>
      <c r="AMS246" s="27"/>
      <c r="AMT246" s="27"/>
      <c r="AMU246" s="27"/>
      <c r="AMV246" s="27"/>
      <c r="AMW246" s="27"/>
      <c r="AMX246" s="27"/>
      <c r="AMY246" s="27"/>
      <c r="AMZ246" s="27"/>
      <c r="ANA246" s="27"/>
      <c r="ANB246" s="27"/>
      <c r="ANC246" s="27"/>
      <c r="AND246" s="27"/>
      <c r="ANE246" s="27"/>
      <c r="ANF246" s="27"/>
      <c r="ANG246" s="27"/>
      <c r="ANH246" s="27"/>
      <c r="ANI246" s="27"/>
      <c r="ANJ246" s="27"/>
      <c r="ANK246" s="27"/>
      <c r="ANL246" s="27"/>
      <c r="ANM246" s="27"/>
      <c r="ANN246" s="27"/>
      <c r="ANO246" s="27"/>
      <c r="ANP246" s="27"/>
      <c r="ANQ246" s="27"/>
      <c r="ANR246" s="27"/>
      <c r="ANS246" s="27"/>
      <c r="ANT246" s="27"/>
      <c r="ANU246" s="27"/>
      <c r="ANV246" s="27"/>
      <c r="ANW246" s="27"/>
      <c r="ANX246" s="27"/>
      <c r="ANY246" s="27"/>
      <c r="ANZ246" s="27"/>
      <c r="AOA246" s="27"/>
      <c r="AOB246" s="27"/>
      <c r="AOC246" s="27"/>
      <c r="AOD246" s="27"/>
      <c r="AOE246" s="27"/>
      <c r="AOF246" s="27"/>
      <c r="AOG246" s="27"/>
      <c r="AOH246" s="27"/>
      <c r="AOI246" s="27"/>
      <c r="AOJ246" s="27"/>
      <c r="AOK246" s="27"/>
      <c r="AOL246" s="27"/>
      <c r="AOM246" s="27"/>
      <c r="AON246" s="27"/>
      <c r="AOO246" s="27"/>
      <c r="AOP246" s="27"/>
      <c r="AOQ246" s="27"/>
      <c r="AOR246" s="27"/>
      <c r="AOS246" s="27"/>
      <c r="AOT246" s="27"/>
      <c r="AOU246" s="27"/>
      <c r="AOV246" s="27"/>
      <c r="AOW246" s="27"/>
      <c r="AOX246" s="27"/>
      <c r="AOY246" s="27"/>
      <c r="AOZ246" s="27"/>
      <c r="APA246" s="27"/>
      <c r="APB246" s="27"/>
      <c r="APC246" s="27"/>
      <c r="APD246" s="27"/>
      <c r="APE246" s="27"/>
      <c r="APF246" s="27"/>
      <c r="APG246" s="27"/>
      <c r="APH246" s="27"/>
      <c r="API246" s="27"/>
      <c r="APJ246" s="27"/>
      <c r="APK246" s="27"/>
      <c r="APL246" s="27"/>
      <c r="APM246" s="27"/>
      <c r="APN246" s="27"/>
      <c r="APO246" s="27"/>
      <c r="APP246" s="27"/>
      <c r="APQ246" s="27"/>
      <c r="APR246" s="27"/>
      <c r="APS246" s="27"/>
      <c r="APT246" s="27"/>
      <c r="APU246" s="27"/>
      <c r="APV246" s="27"/>
      <c r="APW246" s="27"/>
      <c r="APX246" s="27"/>
      <c r="APY246" s="27"/>
      <c r="APZ246" s="27"/>
      <c r="AQA246" s="27"/>
      <c r="AQB246" s="27"/>
      <c r="AQC246" s="27"/>
      <c r="AQD246" s="27"/>
      <c r="AQE246" s="27"/>
      <c r="AQF246" s="27"/>
      <c r="AQG246" s="27"/>
      <c r="AQH246" s="27"/>
      <c r="AQI246" s="27"/>
      <c r="AQJ246" s="27"/>
      <c r="AQK246" s="27"/>
      <c r="AQL246" s="27"/>
      <c r="AQM246" s="27"/>
      <c r="AQN246" s="27"/>
      <c r="AQO246" s="27"/>
      <c r="AQP246" s="27"/>
      <c r="AQQ246" s="27"/>
      <c r="AQR246" s="27"/>
      <c r="AQS246" s="27"/>
      <c r="AQT246" s="27"/>
      <c r="AQU246" s="27"/>
      <c r="AQV246" s="27"/>
      <c r="AQW246" s="27"/>
      <c r="AQX246" s="27"/>
      <c r="AQY246" s="27"/>
      <c r="AQZ246" s="27"/>
      <c r="ARA246" s="27"/>
      <c r="ARB246" s="27"/>
      <c r="ARC246" s="27"/>
      <c r="ARD246" s="27"/>
      <c r="ARE246" s="27"/>
      <c r="ARF246" s="27"/>
      <c r="ARG246" s="27"/>
      <c r="ARH246" s="27"/>
      <c r="ARI246" s="27"/>
      <c r="ARJ246" s="27"/>
      <c r="ARK246" s="27"/>
      <c r="ARL246" s="27"/>
      <c r="ARM246" s="27"/>
      <c r="ARN246" s="27"/>
      <c r="ARO246" s="27"/>
      <c r="ARP246" s="27"/>
      <c r="ARQ246" s="27"/>
      <c r="ARR246" s="27"/>
      <c r="ARS246" s="27"/>
      <c r="ART246" s="27"/>
      <c r="ARU246" s="27"/>
      <c r="ARV246" s="27"/>
      <c r="ARW246" s="27"/>
      <c r="ARX246" s="27"/>
      <c r="ARY246" s="27"/>
      <c r="ARZ246" s="27"/>
      <c r="ASA246" s="27"/>
      <c r="ASB246" s="27"/>
      <c r="ASC246" s="27"/>
      <c r="ASD246" s="27"/>
      <c r="ASE246" s="27"/>
      <c r="ASF246" s="27"/>
      <c r="ASG246" s="27"/>
      <c r="ASH246" s="27"/>
      <c r="ASI246" s="27"/>
      <c r="ASJ246" s="27"/>
      <c r="ASK246" s="27"/>
      <c r="ASL246" s="27"/>
      <c r="ASM246" s="27"/>
      <c r="ASN246" s="27"/>
      <c r="ASO246" s="27"/>
      <c r="ASP246" s="27"/>
      <c r="ASQ246" s="27"/>
      <c r="ASR246" s="27"/>
      <c r="ASS246" s="27"/>
      <c r="AST246" s="27"/>
      <c r="ASU246" s="27"/>
      <c r="ASV246" s="27"/>
      <c r="ASW246" s="27"/>
      <c r="ASX246" s="27"/>
      <c r="ASY246" s="27"/>
      <c r="ASZ246" s="27"/>
      <c r="ATA246" s="27"/>
      <c r="ATB246" s="27"/>
      <c r="ATC246" s="27"/>
      <c r="ATD246" s="27"/>
      <c r="ATE246" s="27"/>
      <c r="ATF246" s="27"/>
      <c r="ATG246" s="27"/>
      <c r="ATH246" s="27"/>
      <c r="ATI246" s="27"/>
      <c r="ATJ246" s="27"/>
      <c r="ATK246" s="27"/>
      <c r="ATL246" s="27"/>
      <c r="ATM246" s="27"/>
      <c r="ATN246" s="27"/>
      <c r="ATO246" s="27"/>
      <c r="ATP246" s="27"/>
      <c r="ATQ246" s="27"/>
      <c r="ATR246" s="27"/>
      <c r="ATS246" s="27"/>
      <c r="ATT246" s="27"/>
      <c r="ATU246" s="27"/>
      <c r="ATV246" s="27"/>
      <c r="ATW246" s="27"/>
      <c r="ATX246" s="27"/>
      <c r="ATY246" s="27"/>
      <c r="ATZ246" s="27"/>
      <c r="AUA246" s="27"/>
      <c r="AUB246" s="27"/>
      <c r="AUC246" s="27"/>
      <c r="AUD246" s="27"/>
      <c r="AUE246" s="27"/>
      <c r="AUF246" s="27"/>
      <c r="AUG246" s="27"/>
      <c r="AUH246" s="27"/>
      <c r="AUI246" s="27"/>
      <c r="AUJ246" s="27"/>
      <c r="AUK246" s="27"/>
      <c r="AUL246" s="27"/>
      <c r="AUM246" s="27"/>
      <c r="AUN246" s="27"/>
      <c r="AUO246" s="27"/>
      <c r="AUP246" s="27"/>
      <c r="AUQ246" s="27"/>
      <c r="AUR246" s="27"/>
      <c r="AUS246" s="27"/>
      <c r="AUT246" s="27"/>
      <c r="AUU246" s="27"/>
      <c r="AUV246" s="27"/>
      <c r="AUW246" s="27"/>
      <c r="AUX246" s="27"/>
      <c r="AUY246" s="27"/>
      <c r="AUZ246" s="27"/>
      <c r="AVA246" s="27"/>
      <c r="AVB246" s="27"/>
      <c r="AVC246" s="27"/>
      <c r="AVD246" s="27"/>
      <c r="AVE246" s="27"/>
      <c r="AVF246" s="27"/>
      <c r="AVG246" s="27"/>
      <c r="AVH246" s="27"/>
      <c r="AVI246" s="27"/>
      <c r="AVJ246" s="27"/>
      <c r="AVK246" s="27"/>
      <c r="AVL246" s="27"/>
      <c r="AVM246" s="27"/>
      <c r="AVN246" s="27"/>
      <c r="AVO246" s="27"/>
      <c r="AVP246" s="27"/>
      <c r="AVQ246" s="27"/>
      <c r="AVR246" s="27"/>
      <c r="AVS246" s="27"/>
      <c r="AVT246" s="27"/>
      <c r="AVU246" s="27"/>
      <c r="AVV246" s="27"/>
      <c r="AVW246" s="27"/>
      <c r="AVX246" s="27"/>
      <c r="AVY246" s="27"/>
      <c r="AVZ246" s="27"/>
      <c r="AWA246" s="27"/>
      <c r="AWB246" s="27"/>
      <c r="AWC246" s="27"/>
      <c r="AWD246" s="27"/>
      <c r="AWE246" s="27"/>
      <c r="AWF246" s="27"/>
      <c r="AWG246" s="27"/>
      <c r="AWH246" s="27"/>
      <c r="AWI246" s="27"/>
      <c r="AWJ246" s="27"/>
      <c r="AWK246" s="27"/>
      <c r="AWL246" s="27"/>
      <c r="AWM246" s="27"/>
      <c r="AWN246" s="27"/>
      <c r="AWO246" s="27"/>
      <c r="AWP246" s="27"/>
      <c r="AWQ246" s="27"/>
      <c r="AWR246" s="27"/>
      <c r="AWS246" s="27"/>
      <c r="AWT246" s="27"/>
      <c r="AWU246" s="27"/>
      <c r="AWV246" s="27"/>
      <c r="AWW246" s="27"/>
      <c r="AWX246" s="27"/>
      <c r="AWY246" s="27"/>
      <c r="AWZ246" s="27"/>
      <c r="AXA246" s="27"/>
      <c r="AXB246" s="27"/>
      <c r="AXC246" s="27"/>
      <c r="AXD246" s="27"/>
      <c r="AXE246" s="27"/>
      <c r="AXF246" s="27"/>
      <c r="AXG246" s="27"/>
      <c r="AXH246" s="27"/>
      <c r="AXI246" s="27"/>
      <c r="AXJ246" s="27"/>
      <c r="AXK246" s="27"/>
      <c r="AXL246" s="27"/>
      <c r="AXM246" s="27"/>
      <c r="AXN246" s="27"/>
      <c r="AXO246" s="27"/>
      <c r="AXP246" s="27"/>
      <c r="AXQ246" s="27"/>
      <c r="AXR246" s="27"/>
      <c r="AXS246" s="27"/>
      <c r="AXT246" s="27"/>
      <c r="AXU246" s="27"/>
      <c r="AXV246" s="27"/>
      <c r="AXW246" s="27"/>
      <c r="AXX246" s="27"/>
      <c r="AXY246" s="27"/>
      <c r="AXZ246" s="27"/>
      <c r="AYA246" s="27"/>
      <c r="AYB246" s="27"/>
      <c r="AYC246" s="27"/>
      <c r="AYD246" s="27"/>
      <c r="AYE246" s="27"/>
      <c r="AYF246" s="27"/>
      <c r="AYG246" s="27"/>
      <c r="AYH246" s="27"/>
      <c r="AYI246" s="27"/>
      <c r="AYJ246" s="27"/>
      <c r="AYK246" s="27"/>
      <c r="AYL246" s="27"/>
      <c r="AYM246" s="27"/>
      <c r="AYN246" s="27"/>
      <c r="AYO246" s="27"/>
      <c r="AYP246" s="27"/>
      <c r="AYQ246" s="27"/>
      <c r="AYR246" s="27"/>
      <c r="AYS246" s="27"/>
      <c r="AYT246" s="27"/>
      <c r="AYU246" s="27"/>
      <c r="AYV246" s="27"/>
      <c r="AYW246" s="27"/>
      <c r="AYX246" s="27"/>
      <c r="AYY246" s="27"/>
      <c r="AYZ246" s="27"/>
      <c r="AZA246" s="27"/>
      <c r="AZB246" s="27"/>
      <c r="AZC246" s="27"/>
      <c r="AZD246" s="27"/>
      <c r="AZE246" s="27"/>
      <c r="AZF246" s="27"/>
      <c r="AZG246" s="27"/>
      <c r="AZH246" s="27"/>
      <c r="AZI246" s="27"/>
      <c r="AZJ246" s="27"/>
      <c r="AZK246" s="27"/>
      <c r="AZL246" s="27"/>
      <c r="AZM246" s="27"/>
      <c r="AZN246" s="27"/>
      <c r="AZO246" s="27"/>
      <c r="AZP246" s="27"/>
      <c r="AZQ246" s="27"/>
      <c r="AZR246" s="27"/>
      <c r="AZS246" s="27"/>
      <c r="AZT246" s="27"/>
      <c r="AZU246" s="27"/>
      <c r="AZV246" s="27"/>
      <c r="AZW246" s="27"/>
      <c r="AZX246" s="27"/>
      <c r="AZY246" s="27"/>
      <c r="AZZ246" s="27"/>
      <c r="BAA246" s="27"/>
      <c r="BAB246" s="27"/>
      <c r="BAC246" s="27"/>
      <c r="BAD246" s="27"/>
      <c r="BAE246" s="27"/>
      <c r="BAF246" s="27"/>
      <c r="BAG246" s="27"/>
      <c r="BAH246" s="27"/>
      <c r="BAI246" s="27"/>
      <c r="BAJ246" s="27"/>
      <c r="BAK246" s="27"/>
      <c r="BAL246" s="27"/>
      <c r="BAM246" s="27"/>
      <c r="BAN246" s="27"/>
      <c r="BAO246" s="27"/>
      <c r="BAP246" s="27"/>
      <c r="BAQ246" s="27"/>
      <c r="BAR246" s="27"/>
      <c r="BAS246" s="27"/>
      <c r="BAT246" s="27"/>
      <c r="BAU246" s="27"/>
      <c r="BAV246" s="27"/>
      <c r="BAW246" s="27"/>
      <c r="BAX246" s="27"/>
      <c r="BAY246" s="27"/>
      <c r="BAZ246" s="27"/>
      <c r="BBA246" s="27"/>
      <c r="BBB246" s="27"/>
      <c r="BBC246" s="27"/>
      <c r="BBD246" s="27"/>
      <c r="BBE246" s="27"/>
      <c r="BBF246" s="27"/>
      <c r="BBG246" s="27"/>
      <c r="BBH246" s="27"/>
      <c r="BBI246" s="27"/>
      <c r="BBJ246" s="27"/>
      <c r="BBK246" s="27"/>
      <c r="BBL246" s="27"/>
      <c r="BBM246" s="27"/>
      <c r="BBN246" s="27"/>
      <c r="BBO246" s="27"/>
      <c r="BBP246" s="27"/>
      <c r="BBQ246" s="27"/>
      <c r="BBR246" s="27"/>
      <c r="BBS246" s="27"/>
      <c r="BBT246" s="27"/>
      <c r="BBU246" s="27"/>
      <c r="BBV246" s="27"/>
      <c r="BBW246" s="27"/>
      <c r="BBX246" s="27"/>
      <c r="BBY246" s="27"/>
      <c r="BBZ246" s="27"/>
      <c r="BCA246" s="27"/>
      <c r="BCB246" s="27"/>
      <c r="BCC246" s="27"/>
      <c r="BCD246" s="27"/>
      <c r="BCE246" s="27"/>
      <c r="BCF246" s="27"/>
      <c r="BCG246" s="27"/>
      <c r="BCH246" s="27"/>
      <c r="BCI246" s="27"/>
      <c r="BCJ246" s="27"/>
      <c r="BCK246" s="27"/>
      <c r="BCL246" s="27"/>
      <c r="BCM246" s="27"/>
      <c r="BCN246" s="27"/>
      <c r="BCO246" s="27"/>
      <c r="BCP246" s="27"/>
      <c r="BCQ246" s="27"/>
      <c r="BCR246" s="27"/>
      <c r="BCS246" s="27"/>
      <c r="BCT246" s="27"/>
      <c r="BCU246" s="27"/>
      <c r="BCV246" s="27"/>
      <c r="BCW246" s="27"/>
      <c r="BCX246" s="27"/>
      <c r="BCY246" s="27"/>
      <c r="BCZ246" s="27"/>
      <c r="BDA246" s="27"/>
      <c r="BDB246" s="27"/>
      <c r="BDC246" s="27"/>
      <c r="BDD246" s="27"/>
      <c r="BDE246" s="27"/>
      <c r="BDF246" s="27"/>
      <c r="BDG246" s="27"/>
      <c r="BDH246" s="27"/>
      <c r="BDI246" s="27"/>
      <c r="BDJ246" s="27"/>
      <c r="BDK246" s="27"/>
      <c r="BDL246" s="27"/>
      <c r="BDM246" s="27"/>
      <c r="BDN246" s="27"/>
      <c r="BDO246" s="27"/>
      <c r="BDP246" s="27"/>
      <c r="BDQ246" s="27"/>
      <c r="BDR246" s="27"/>
      <c r="BDS246" s="27"/>
      <c r="BDT246" s="27"/>
      <c r="BDU246" s="27"/>
      <c r="BDV246" s="27"/>
      <c r="BDW246" s="27"/>
      <c r="BDX246" s="27"/>
      <c r="BDY246" s="27"/>
      <c r="BDZ246" s="27"/>
      <c r="BEA246" s="27"/>
      <c r="BEB246" s="27"/>
      <c r="BEC246" s="27"/>
      <c r="BED246" s="27"/>
      <c r="BEE246" s="27"/>
      <c r="BEF246" s="27"/>
      <c r="BEG246" s="27"/>
      <c r="BEH246" s="27"/>
      <c r="BEI246" s="27"/>
      <c r="BEJ246" s="27"/>
      <c r="BEK246" s="27"/>
      <c r="BEL246" s="27"/>
      <c r="BEM246" s="27"/>
      <c r="BEN246" s="27"/>
      <c r="BEO246" s="27"/>
      <c r="BEP246" s="27"/>
      <c r="BEQ246" s="27"/>
      <c r="BER246" s="27"/>
      <c r="BES246" s="27"/>
      <c r="BET246" s="27"/>
      <c r="BEU246" s="27"/>
      <c r="BEV246" s="27"/>
      <c r="BEW246" s="27"/>
      <c r="BEX246" s="27"/>
      <c r="BEY246" s="27"/>
      <c r="BEZ246" s="27"/>
      <c r="BFA246" s="27"/>
      <c r="BFB246" s="27"/>
      <c r="BFC246" s="27"/>
      <c r="BFD246" s="27"/>
      <c r="BFE246" s="27"/>
      <c r="BFF246" s="27"/>
      <c r="BFG246" s="27"/>
      <c r="BFH246" s="27"/>
      <c r="BFI246" s="27"/>
      <c r="BFJ246" s="27"/>
      <c r="BFK246" s="27"/>
      <c r="BFL246" s="27"/>
      <c r="BFM246" s="27"/>
      <c r="BFN246" s="27"/>
      <c r="BFO246" s="27"/>
      <c r="BFP246" s="27"/>
      <c r="BFQ246" s="27"/>
      <c r="BFR246" s="27"/>
      <c r="BFS246" s="27"/>
      <c r="BFT246" s="27"/>
      <c r="BFU246" s="27"/>
      <c r="BFV246" s="27"/>
      <c r="BFW246" s="27"/>
      <c r="BFX246" s="27"/>
      <c r="BFY246" s="27"/>
      <c r="BFZ246" s="27"/>
      <c r="BGA246" s="27"/>
      <c r="BGB246" s="27"/>
      <c r="BGC246" s="27"/>
      <c r="BGD246" s="27"/>
      <c r="BGE246" s="27"/>
      <c r="BGF246" s="27"/>
      <c r="BGG246" s="27"/>
      <c r="BGH246" s="27"/>
      <c r="BGI246" s="27"/>
      <c r="BGJ246" s="27"/>
      <c r="BGK246" s="27"/>
      <c r="BGL246" s="27"/>
      <c r="BGM246" s="27"/>
      <c r="BGN246" s="27"/>
      <c r="BGO246" s="27"/>
      <c r="BGP246" s="27"/>
      <c r="BGQ246" s="27"/>
      <c r="BGR246" s="27"/>
      <c r="BGS246" s="27"/>
      <c r="BGT246" s="27"/>
      <c r="BGU246" s="27"/>
      <c r="BGV246" s="27"/>
      <c r="BGW246" s="27"/>
      <c r="BGX246" s="27"/>
      <c r="BGY246" s="27"/>
      <c r="BGZ246" s="27"/>
      <c r="BHA246" s="27"/>
      <c r="BHB246" s="27"/>
      <c r="BHC246" s="27"/>
      <c r="BHD246" s="27"/>
      <c r="BHE246" s="27"/>
      <c r="BHF246" s="27"/>
      <c r="BHG246" s="27"/>
      <c r="BHH246" s="27"/>
      <c r="BHI246" s="27"/>
      <c r="BHJ246" s="27"/>
      <c r="BHK246" s="27"/>
      <c r="BHL246" s="27"/>
      <c r="BHM246" s="27"/>
      <c r="BHN246" s="27"/>
      <c r="BHO246" s="27"/>
      <c r="BHP246" s="27"/>
      <c r="BHQ246" s="27"/>
      <c r="BHR246" s="27"/>
      <c r="BHS246" s="27"/>
      <c r="BHT246" s="27"/>
      <c r="BHU246" s="27"/>
      <c r="BHV246" s="27"/>
      <c r="BHW246" s="27"/>
      <c r="BHX246" s="27"/>
      <c r="BHY246" s="27"/>
      <c r="BHZ246" s="27"/>
      <c r="BIA246" s="27"/>
      <c r="BIB246" s="27"/>
      <c r="BIC246" s="27"/>
      <c r="BID246" s="27"/>
      <c r="BIE246" s="27"/>
      <c r="BIF246" s="27"/>
      <c r="BIG246" s="27"/>
      <c r="BIH246" s="27"/>
      <c r="BII246" s="27"/>
      <c r="BIJ246" s="27"/>
      <c r="BIK246" s="27"/>
      <c r="BIL246" s="27"/>
      <c r="BIM246" s="27"/>
      <c r="BIN246" s="27"/>
      <c r="BIO246" s="27"/>
      <c r="BIP246" s="27"/>
      <c r="BIQ246" s="27"/>
      <c r="BIR246" s="27"/>
      <c r="BIS246" s="27"/>
      <c r="BIT246" s="27"/>
      <c r="BIU246" s="27"/>
      <c r="BIV246" s="27"/>
      <c r="BIW246" s="27"/>
      <c r="BIX246" s="27"/>
      <c r="BIY246" s="27"/>
      <c r="BIZ246" s="27"/>
      <c r="BJA246" s="27"/>
      <c r="BJB246" s="27"/>
      <c r="BJC246" s="27"/>
      <c r="BJD246" s="27"/>
      <c r="BJE246" s="27"/>
      <c r="BJF246" s="27"/>
      <c r="BJG246" s="27"/>
      <c r="BJH246" s="27"/>
      <c r="BJI246" s="27"/>
      <c r="BJJ246" s="27"/>
      <c r="BJK246" s="27"/>
      <c r="BJL246" s="27"/>
      <c r="BJM246" s="27"/>
      <c r="BJN246" s="27"/>
      <c r="BJO246" s="27"/>
      <c r="BJP246" s="27"/>
      <c r="BJQ246" s="27"/>
      <c r="BJR246" s="27"/>
      <c r="BJS246" s="27"/>
      <c r="BJT246" s="27"/>
      <c r="BJU246" s="27"/>
      <c r="BJV246" s="27"/>
      <c r="BJW246" s="27"/>
      <c r="BJX246" s="27"/>
      <c r="BJY246" s="27"/>
      <c r="BJZ246" s="27"/>
      <c r="BKA246" s="27"/>
      <c r="BKB246" s="27"/>
      <c r="BKC246" s="27"/>
      <c r="BKD246" s="27"/>
      <c r="BKE246" s="27"/>
      <c r="BKF246" s="27"/>
      <c r="BKG246" s="27"/>
      <c r="BKH246" s="27"/>
      <c r="BKI246" s="27"/>
      <c r="BKJ246" s="27"/>
      <c r="BKK246" s="27"/>
      <c r="BKL246" s="27"/>
      <c r="BKM246" s="27"/>
      <c r="BKN246" s="27"/>
      <c r="BKO246" s="27"/>
      <c r="BKP246" s="27"/>
      <c r="BKQ246" s="27"/>
      <c r="BKR246" s="27"/>
      <c r="BKS246" s="27"/>
      <c r="BKT246" s="27"/>
      <c r="BKU246" s="27"/>
      <c r="BKV246" s="27"/>
      <c r="BKW246" s="27"/>
      <c r="BKX246" s="27"/>
      <c r="BKY246" s="27"/>
      <c r="BKZ246" s="27"/>
      <c r="BLA246" s="27"/>
      <c r="BLB246" s="27"/>
      <c r="BLC246" s="27"/>
      <c r="BLD246" s="27"/>
      <c r="BLE246" s="27"/>
      <c r="BLF246" s="27"/>
      <c r="BLG246" s="27"/>
      <c r="BLH246" s="27"/>
      <c r="BLI246" s="27"/>
      <c r="BLJ246" s="27"/>
      <c r="BLK246" s="27"/>
      <c r="BLL246" s="27"/>
      <c r="BLM246" s="27"/>
      <c r="BLN246" s="27"/>
      <c r="BLO246" s="27"/>
      <c r="BLP246" s="27"/>
      <c r="BLQ246" s="27"/>
      <c r="BLR246" s="27"/>
      <c r="BLS246" s="27"/>
      <c r="BLT246" s="27"/>
      <c r="BLU246" s="27"/>
      <c r="BLV246" s="27"/>
      <c r="BLW246" s="27"/>
      <c r="BLX246" s="27"/>
      <c r="BLY246" s="27"/>
      <c r="BLZ246" s="27"/>
      <c r="BMA246" s="27"/>
      <c r="BMB246" s="27"/>
      <c r="BMC246" s="27"/>
      <c r="BMD246" s="27"/>
      <c r="BME246" s="27"/>
      <c r="BMF246" s="27"/>
      <c r="BMG246" s="27"/>
      <c r="BMH246" s="27"/>
      <c r="BMI246" s="27"/>
      <c r="BMJ246" s="27"/>
      <c r="BMK246" s="27"/>
      <c r="BML246" s="27"/>
      <c r="BMM246" s="27"/>
      <c r="BMN246" s="27"/>
      <c r="BMO246" s="27"/>
      <c r="BMP246" s="27"/>
      <c r="BMQ246" s="27"/>
      <c r="BMR246" s="27"/>
      <c r="BMS246" s="27"/>
      <c r="BMT246" s="27"/>
      <c r="BMU246" s="27"/>
      <c r="BMV246" s="27"/>
      <c r="BMW246" s="27"/>
      <c r="BMX246" s="27"/>
      <c r="BMY246" s="27"/>
      <c r="BMZ246" s="27"/>
      <c r="BNA246" s="27"/>
      <c r="BNB246" s="27"/>
      <c r="BNC246" s="27"/>
      <c r="BND246" s="27"/>
      <c r="BNE246" s="27"/>
      <c r="BNF246" s="27"/>
      <c r="BNG246" s="27"/>
      <c r="BNH246" s="27"/>
      <c r="BNI246" s="27"/>
      <c r="BNJ246" s="27"/>
      <c r="BNK246" s="27"/>
      <c r="BNL246" s="27"/>
      <c r="BNM246" s="27"/>
      <c r="BNN246" s="27"/>
      <c r="BNO246" s="27"/>
      <c r="BNP246" s="27"/>
      <c r="BNQ246" s="27"/>
      <c r="BNR246" s="27"/>
      <c r="BNS246" s="27"/>
      <c r="BNT246" s="27"/>
      <c r="BNU246" s="27"/>
      <c r="BNV246" s="27"/>
      <c r="BNW246" s="27"/>
      <c r="BNX246" s="27"/>
      <c r="BNY246" s="27"/>
      <c r="BNZ246" s="27"/>
      <c r="BOA246" s="27"/>
      <c r="BOB246" s="27"/>
      <c r="BOC246" s="27"/>
      <c r="BOD246" s="27"/>
      <c r="BOE246" s="27"/>
      <c r="BOF246" s="27"/>
      <c r="BOG246" s="27"/>
      <c r="BOH246" s="27"/>
      <c r="BOI246" s="27"/>
      <c r="BOJ246" s="27"/>
      <c r="BOK246" s="27"/>
      <c r="BOL246" s="27"/>
      <c r="BOM246" s="27"/>
      <c r="BON246" s="27"/>
      <c r="BOO246" s="27"/>
      <c r="BOP246" s="27"/>
      <c r="BOQ246" s="27"/>
      <c r="BOR246" s="27"/>
      <c r="BOS246" s="27"/>
      <c r="BOT246" s="27"/>
      <c r="BOU246" s="27"/>
      <c r="BOV246" s="27"/>
      <c r="BOW246" s="27"/>
      <c r="BOX246" s="27"/>
      <c r="BOY246" s="27"/>
      <c r="BOZ246" s="27"/>
      <c r="BPA246" s="27"/>
      <c r="BPB246" s="27"/>
      <c r="BPC246" s="27"/>
      <c r="BPD246" s="27"/>
      <c r="BPE246" s="27"/>
      <c r="BPF246" s="27"/>
      <c r="BPG246" s="27"/>
      <c r="BPH246" s="27"/>
      <c r="BPI246" s="27"/>
      <c r="BPJ246" s="27"/>
      <c r="BPK246" s="27"/>
      <c r="BPL246" s="27"/>
      <c r="BPM246" s="27"/>
      <c r="BPN246" s="27"/>
      <c r="BPO246" s="27"/>
      <c r="BPP246" s="27"/>
      <c r="BPQ246" s="27"/>
      <c r="BPR246" s="27"/>
      <c r="BPS246" s="27"/>
      <c r="BPT246" s="27"/>
      <c r="BPU246" s="27"/>
      <c r="BPV246" s="27"/>
      <c r="BPW246" s="27"/>
      <c r="BPX246" s="27"/>
      <c r="BPY246" s="27"/>
      <c r="BPZ246" s="27"/>
      <c r="BQA246" s="27"/>
      <c r="BQB246" s="27"/>
      <c r="BQC246" s="27"/>
      <c r="BQD246" s="27"/>
      <c r="BQE246" s="27"/>
      <c r="BQF246" s="27"/>
      <c r="BQG246" s="27"/>
      <c r="BQH246" s="27"/>
      <c r="BQI246" s="27"/>
      <c r="BQJ246" s="27"/>
      <c r="BQK246" s="27"/>
      <c r="BQL246" s="27"/>
      <c r="BQM246" s="27"/>
      <c r="BQN246" s="27"/>
      <c r="BQO246" s="27"/>
      <c r="BQP246" s="27"/>
      <c r="BQQ246" s="27"/>
      <c r="BQR246" s="27"/>
      <c r="BQS246" s="27"/>
      <c r="BQT246" s="27"/>
      <c r="BQU246" s="27"/>
      <c r="BQV246" s="27"/>
      <c r="BQW246" s="27"/>
      <c r="BQX246" s="27"/>
      <c r="BQY246" s="27"/>
      <c r="BQZ246" s="27"/>
      <c r="BRA246" s="27"/>
      <c r="BRB246" s="27"/>
      <c r="BRC246" s="27"/>
      <c r="BRD246" s="27"/>
      <c r="BRE246" s="27"/>
      <c r="BRF246" s="27"/>
      <c r="BRG246" s="27"/>
      <c r="BRH246" s="27"/>
      <c r="BRI246" s="27"/>
      <c r="BRJ246" s="27"/>
      <c r="BRK246" s="27"/>
      <c r="BRL246" s="27"/>
      <c r="BRM246" s="27"/>
      <c r="BRN246" s="27"/>
      <c r="BRO246" s="27"/>
      <c r="BRP246" s="27"/>
      <c r="BRQ246" s="27"/>
      <c r="BRR246" s="27"/>
      <c r="BRS246" s="27"/>
      <c r="BRT246" s="27"/>
      <c r="BRU246" s="27"/>
      <c r="BRV246" s="27"/>
      <c r="BRW246" s="27"/>
      <c r="BRX246" s="27"/>
      <c r="BRY246" s="27"/>
      <c r="BRZ246" s="27"/>
      <c r="BSA246" s="27"/>
      <c r="BSB246" s="27"/>
      <c r="BSC246" s="27"/>
      <c r="BSD246" s="27"/>
      <c r="BSE246" s="27"/>
      <c r="BSF246" s="27"/>
      <c r="BSG246" s="27"/>
      <c r="BSH246" s="27"/>
      <c r="BSI246" s="27"/>
      <c r="BSJ246" s="27"/>
      <c r="BSK246" s="27"/>
      <c r="BSL246" s="27"/>
      <c r="BSM246" s="27"/>
      <c r="BSN246" s="27"/>
      <c r="BSO246" s="27"/>
      <c r="BSP246" s="27"/>
      <c r="BSQ246" s="27"/>
      <c r="BSR246" s="27"/>
      <c r="BSS246" s="27"/>
      <c r="BST246" s="27"/>
      <c r="BSU246" s="27"/>
      <c r="BSV246" s="27"/>
      <c r="BSW246" s="27"/>
      <c r="BSX246" s="27"/>
      <c r="BSY246" s="27"/>
      <c r="BSZ246" s="27"/>
      <c r="BTA246" s="27"/>
      <c r="BTB246" s="27"/>
      <c r="BTC246" s="27"/>
      <c r="BTD246" s="27"/>
      <c r="BTE246" s="27"/>
      <c r="BTF246" s="27"/>
      <c r="BTG246" s="27"/>
      <c r="BTH246" s="27"/>
      <c r="BTI246" s="27"/>
      <c r="BTJ246" s="27"/>
      <c r="BTK246" s="27"/>
      <c r="BTL246" s="27"/>
      <c r="BTM246" s="27"/>
      <c r="BTN246" s="27"/>
      <c r="BTO246" s="27"/>
      <c r="BTP246" s="27"/>
      <c r="BTQ246" s="27"/>
      <c r="BTR246" s="27"/>
      <c r="BTS246" s="27"/>
      <c r="BTT246" s="27"/>
      <c r="BTU246" s="27"/>
      <c r="BTV246" s="27"/>
      <c r="BTW246" s="27"/>
      <c r="BTX246" s="27"/>
      <c r="BTY246" s="27"/>
      <c r="BTZ246" s="27"/>
      <c r="BUA246" s="27"/>
      <c r="BUB246" s="27"/>
      <c r="BUC246" s="27"/>
      <c r="BUD246" s="27"/>
      <c r="BUE246" s="27"/>
      <c r="BUF246" s="27"/>
      <c r="BUG246" s="27"/>
      <c r="BUH246" s="27"/>
      <c r="BUI246" s="27"/>
      <c r="BUJ246" s="27"/>
      <c r="BUK246" s="27"/>
      <c r="BUL246" s="27"/>
      <c r="BUM246" s="27"/>
      <c r="BUN246" s="27"/>
      <c r="BUO246" s="27"/>
      <c r="BUP246" s="27"/>
      <c r="BUQ246" s="27"/>
      <c r="BUR246" s="27"/>
      <c r="BUS246" s="27"/>
      <c r="BUT246" s="27"/>
      <c r="BUU246" s="27"/>
      <c r="BUV246" s="27"/>
      <c r="BUW246" s="27"/>
      <c r="BUX246" s="27"/>
      <c r="BUY246" s="27"/>
      <c r="BUZ246" s="27"/>
      <c r="BVA246" s="27"/>
      <c r="BVB246" s="27"/>
      <c r="BVC246" s="27"/>
      <c r="BVD246" s="27"/>
      <c r="BVE246" s="27"/>
      <c r="BVF246" s="27"/>
      <c r="BVG246" s="27"/>
      <c r="BVH246" s="27"/>
      <c r="BVI246" s="27"/>
      <c r="BVJ246" s="27"/>
      <c r="BVK246" s="27"/>
      <c r="BVL246" s="27"/>
      <c r="BVM246" s="27"/>
      <c r="BVN246" s="27"/>
      <c r="BVO246" s="27"/>
      <c r="BVP246" s="27"/>
      <c r="BVQ246" s="27"/>
      <c r="BVR246" s="27"/>
      <c r="BVS246" s="27"/>
      <c r="BVT246" s="27"/>
      <c r="BVU246" s="27"/>
      <c r="BVV246" s="27"/>
      <c r="BVW246" s="27"/>
      <c r="BVX246" s="27"/>
      <c r="BVY246" s="27"/>
      <c r="BVZ246" s="27"/>
      <c r="BWA246" s="27"/>
      <c r="BWB246" s="27"/>
      <c r="BWC246" s="27"/>
      <c r="BWD246" s="27"/>
      <c r="BWE246" s="27"/>
      <c r="BWF246" s="27"/>
      <c r="BWG246" s="27"/>
      <c r="BWH246" s="27"/>
      <c r="BWI246" s="27"/>
      <c r="BWJ246" s="27"/>
      <c r="BWK246" s="27"/>
      <c r="BWL246" s="27"/>
      <c r="BWM246" s="27"/>
      <c r="BWN246" s="27"/>
      <c r="BWO246" s="27"/>
      <c r="BWP246" s="27"/>
      <c r="BWQ246" s="27"/>
      <c r="BWR246" s="27"/>
      <c r="BWS246" s="27"/>
      <c r="BWT246" s="27"/>
      <c r="BWU246" s="27"/>
      <c r="BWV246" s="27"/>
      <c r="BWW246" s="27"/>
      <c r="BWX246" s="27"/>
      <c r="BWY246" s="27"/>
      <c r="BWZ246" s="27"/>
      <c r="BXA246" s="27"/>
      <c r="BXB246" s="27"/>
      <c r="BXC246" s="27"/>
      <c r="BXD246" s="27"/>
      <c r="BXE246" s="27"/>
      <c r="BXF246" s="27"/>
      <c r="BXG246" s="27"/>
      <c r="BXH246" s="27"/>
      <c r="BXI246" s="27"/>
      <c r="BXJ246" s="27"/>
      <c r="BXK246" s="27"/>
      <c r="BXL246" s="27"/>
      <c r="BXM246" s="27"/>
      <c r="BXN246" s="27"/>
      <c r="BXO246" s="27"/>
      <c r="BXP246" s="27"/>
      <c r="BXQ246" s="27"/>
      <c r="BXR246" s="27"/>
      <c r="BXS246" s="27"/>
      <c r="BXT246" s="27"/>
      <c r="BXU246" s="27"/>
      <c r="BXV246" s="27"/>
      <c r="BXW246" s="27"/>
      <c r="BXX246" s="27"/>
      <c r="BXY246" s="27"/>
      <c r="BXZ246" s="27"/>
      <c r="BYA246" s="27"/>
      <c r="BYB246" s="27"/>
      <c r="BYC246" s="27"/>
      <c r="BYD246" s="27"/>
      <c r="BYE246" s="27"/>
      <c r="BYF246" s="27"/>
      <c r="BYG246" s="27"/>
      <c r="BYH246" s="27"/>
      <c r="BYI246" s="27"/>
      <c r="BYJ246" s="27"/>
      <c r="BYK246" s="27"/>
      <c r="BYL246" s="27"/>
      <c r="BYM246" s="27"/>
      <c r="BYN246" s="27"/>
      <c r="BYO246" s="27"/>
      <c r="BYP246" s="27"/>
      <c r="BYQ246" s="27"/>
      <c r="BYR246" s="27"/>
      <c r="BYS246" s="27"/>
      <c r="BYT246" s="27"/>
      <c r="BYU246" s="27"/>
      <c r="BYV246" s="27"/>
      <c r="BYW246" s="27"/>
      <c r="BYX246" s="27"/>
      <c r="BYY246" s="27"/>
      <c r="BYZ246" s="27"/>
      <c r="BZA246" s="27"/>
      <c r="BZB246" s="27"/>
      <c r="BZC246" s="27"/>
      <c r="BZD246" s="27"/>
      <c r="BZE246" s="27"/>
      <c r="BZF246" s="27"/>
      <c r="BZG246" s="27"/>
      <c r="BZH246" s="27"/>
      <c r="BZI246" s="27"/>
      <c r="BZJ246" s="27"/>
      <c r="BZK246" s="27"/>
      <c r="BZL246" s="27"/>
      <c r="BZM246" s="27"/>
      <c r="BZN246" s="27"/>
      <c r="BZO246" s="27"/>
      <c r="BZP246" s="27"/>
      <c r="BZQ246" s="27"/>
      <c r="BZR246" s="27"/>
      <c r="BZS246" s="27"/>
      <c r="BZT246" s="27"/>
      <c r="BZU246" s="27"/>
      <c r="BZV246" s="27"/>
      <c r="BZW246" s="27"/>
      <c r="BZX246" s="27"/>
      <c r="BZY246" s="27"/>
      <c r="BZZ246" s="27"/>
      <c r="CAA246" s="27"/>
      <c r="CAB246" s="27"/>
      <c r="CAC246" s="27"/>
      <c r="CAD246" s="27"/>
      <c r="CAE246" s="27"/>
      <c r="CAF246" s="27"/>
      <c r="CAG246" s="27"/>
      <c r="CAH246" s="27"/>
      <c r="CAI246" s="27"/>
      <c r="CAJ246" s="27"/>
      <c r="CAK246" s="27"/>
      <c r="CAL246" s="27"/>
      <c r="CAM246" s="27"/>
      <c r="CAN246" s="27"/>
      <c r="CAO246" s="27"/>
      <c r="CAP246" s="27"/>
      <c r="CAQ246" s="27"/>
      <c r="CAR246" s="27"/>
      <c r="CAS246" s="27"/>
      <c r="CAT246" s="27"/>
      <c r="CAU246" s="27"/>
      <c r="CAV246" s="27"/>
      <c r="CAW246" s="27"/>
      <c r="CAX246" s="27"/>
      <c r="CAY246" s="27"/>
      <c r="CAZ246" s="27"/>
      <c r="CBA246" s="27"/>
      <c r="CBB246" s="27"/>
      <c r="CBC246" s="27"/>
      <c r="CBD246" s="27"/>
      <c r="CBE246" s="27"/>
      <c r="CBF246" s="27"/>
      <c r="CBG246" s="27"/>
      <c r="CBH246" s="27"/>
      <c r="CBI246" s="27"/>
      <c r="CBJ246" s="27"/>
      <c r="CBK246" s="27"/>
      <c r="CBL246" s="27"/>
      <c r="CBM246" s="27"/>
      <c r="CBN246" s="27"/>
      <c r="CBO246" s="27"/>
      <c r="CBP246" s="27"/>
      <c r="CBQ246" s="27"/>
      <c r="CBR246" s="27"/>
      <c r="CBS246" s="27"/>
      <c r="CBT246" s="27"/>
      <c r="CBU246" s="27"/>
      <c r="CBV246" s="27"/>
      <c r="CBW246" s="27"/>
      <c r="CBX246" s="27"/>
      <c r="CBY246" s="27"/>
      <c r="CBZ246" s="27"/>
      <c r="CCA246" s="27"/>
      <c r="CCB246" s="27"/>
      <c r="CCC246" s="27"/>
      <c r="CCD246" s="27"/>
      <c r="CCE246" s="27"/>
      <c r="CCF246" s="27"/>
      <c r="CCG246" s="27"/>
      <c r="CCH246" s="27"/>
      <c r="CCI246" s="27"/>
      <c r="CCJ246" s="27"/>
      <c r="CCK246" s="27"/>
      <c r="CCL246" s="27"/>
      <c r="CCM246" s="27"/>
      <c r="CCN246" s="27"/>
      <c r="CCO246" s="27"/>
      <c r="CCP246" s="27"/>
      <c r="CCQ246" s="27"/>
      <c r="CCR246" s="27"/>
      <c r="CCS246" s="27"/>
      <c r="CCT246" s="27"/>
      <c r="CCU246" s="27"/>
      <c r="CCV246" s="27"/>
      <c r="CCW246" s="27"/>
      <c r="CCX246" s="27"/>
      <c r="CCY246" s="27"/>
      <c r="CCZ246" s="27"/>
      <c r="CDA246" s="27"/>
      <c r="CDB246" s="27"/>
      <c r="CDC246" s="27"/>
      <c r="CDD246" s="27"/>
      <c r="CDE246" s="27"/>
      <c r="CDF246" s="27"/>
      <c r="CDG246" s="27"/>
      <c r="CDH246" s="27"/>
      <c r="CDI246" s="27"/>
      <c r="CDJ246" s="27"/>
      <c r="CDK246" s="27"/>
      <c r="CDL246" s="27"/>
      <c r="CDM246" s="27"/>
      <c r="CDN246" s="27"/>
      <c r="CDO246" s="27"/>
      <c r="CDP246" s="27"/>
      <c r="CDQ246" s="27"/>
      <c r="CDR246" s="27"/>
      <c r="CDS246" s="27"/>
      <c r="CDT246" s="27"/>
      <c r="CDU246" s="27"/>
      <c r="CDV246" s="27"/>
      <c r="CDW246" s="27"/>
      <c r="CDX246" s="27"/>
      <c r="CDY246" s="27"/>
      <c r="CDZ246" s="27"/>
      <c r="CEA246" s="27"/>
      <c r="CEB246" s="27"/>
      <c r="CEC246" s="27"/>
      <c r="CED246" s="27"/>
      <c r="CEE246" s="27"/>
      <c r="CEF246" s="27"/>
      <c r="CEG246" s="27"/>
      <c r="CEH246" s="27"/>
      <c r="CEI246" s="27"/>
      <c r="CEJ246" s="27"/>
      <c r="CEK246" s="27"/>
      <c r="CEL246" s="27"/>
      <c r="CEM246" s="27"/>
      <c r="CEN246" s="27"/>
      <c r="CEO246" s="27"/>
      <c r="CEP246" s="27"/>
      <c r="CEQ246" s="27"/>
      <c r="CER246" s="27"/>
      <c r="CES246" s="27"/>
      <c r="CET246" s="27"/>
      <c r="CEU246" s="27"/>
      <c r="CEV246" s="27"/>
      <c r="CEW246" s="27"/>
      <c r="CEX246" s="27"/>
      <c r="CEY246" s="27"/>
      <c r="CEZ246" s="27"/>
      <c r="CFA246" s="27"/>
      <c r="CFB246" s="27"/>
      <c r="CFC246" s="27"/>
      <c r="CFD246" s="27"/>
      <c r="CFE246" s="27"/>
      <c r="CFF246" s="27"/>
      <c r="CFG246" s="27"/>
      <c r="CFH246" s="27"/>
      <c r="CFI246" s="27"/>
      <c r="CFJ246" s="27"/>
      <c r="CFK246" s="27"/>
      <c r="CFL246" s="27"/>
      <c r="CFM246" s="27"/>
      <c r="CFN246" s="27"/>
      <c r="CFO246" s="27"/>
      <c r="CFP246" s="27"/>
      <c r="CFQ246" s="27"/>
      <c r="CFR246" s="27"/>
      <c r="CFS246" s="27"/>
      <c r="CFT246" s="27"/>
      <c r="CFU246" s="27"/>
      <c r="CFV246" s="27"/>
      <c r="CFW246" s="27"/>
      <c r="CFX246" s="27"/>
      <c r="CFY246" s="27"/>
      <c r="CFZ246" s="27"/>
      <c r="CGA246" s="27"/>
      <c r="CGB246" s="27"/>
      <c r="CGC246" s="27"/>
      <c r="CGD246" s="27"/>
      <c r="CGE246" s="27"/>
      <c r="CGF246" s="27"/>
      <c r="CGG246" s="27"/>
      <c r="CGH246" s="27"/>
      <c r="CGI246" s="27"/>
      <c r="CGJ246" s="27"/>
      <c r="CGK246" s="27"/>
      <c r="CGL246" s="27"/>
      <c r="CGM246" s="27"/>
      <c r="CGN246" s="27"/>
      <c r="CGO246" s="27"/>
      <c r="CGP246" s="27"/>
      <c r="CGQ246" s="27"/>
      <c r="CGR246" s="27"/>
      <c r="CGS246" s="27"/>
      <c r="CGT246" s="27"/>
      <c r="CGU246" s="27"/>
      <c r="CGV246" s="27"/>
      <c r="CGW246" s="27"/>
      <c r="CGX246" s="27"/>
      <c r="CGY246" s="27"/>
      <c r="CGZ246" s="27"/>
      <c r="CHA246" s="27"/>
      <c r="CHB246" s="27"/>
      <c r="CHC246" s="27"/>
      <c r="CHD246" s="27"/>
      <c r="CHE246" s="27"/>
      <c r="CHF246" s="27"/>
      <c r="CHG246" s="27"/>
      <c r="CHH246" s="27"/>
      <c r="CHI246" s="27"/>
      <c r="CHJ246" s="27"/>
      <c r="CHK246" s="27"/>
      <c r="CHL246" s="27"/>
      <c r="CHM246" s="27"/>
      <c r="CHN246" s="27"/>
      <c r="CHO246" s="27"/>
      <c r="CHP246" s="27"/>
      <c r="CHQ246" s="27"/>
      <c r="CHR246" s="27"/>
      <c r="CHS246" s="27"/>
      <c r="CHT246" s="27"/>
      <c r="CHU246" s="27"/>
      <c r="CHV246" s="27"/>
      <c r="CHW246" s="27"/>
      <c r="CHX246" s="27"/>
      <c r="CHY246" s="27"/>
      <c r="CHZ246" s="27"/>
      <c r="CIA246" s="27"/>
      <c r="CIB246" s="27"/>
      <c r="CIC246" s="27"/>
      <c r="CID246" s="27"/>
      <c r="CIE246" s="27"/>
      <c r="CIF246" s="27"/>
      <c r="CIG246" s="27"/>
      <c r="CIH246" s="27"/>
      <c r="CII246" s="27"/>
      <c r="CIJ246" s="27"/>
      <c r="CIK246" s="27"/>
      <c r="CIL246" s="27"/>
      <c r="CIM246" s="27"/>
      <c r="CIN246" s="27"/>
      <c r="CIO246" s="27"/>
      <c r="CIP246" s="27"/>
      <c r="CIQ246" s="27"/>
      <c r="CIR246" s="27"/>
      <c r="CIS246" s="27"/>
      <c r="CIT246" s="27"/>
      <c r="CIU246" s="27"/>
      <c r="CIV246" s="27"/>
      <c r="CIW246" s="27"/>
      <c r="CIX246" s="27"/>
      <c r="CIY246" s="27"/>
      <c r="CIZ246" s="27"/>
      <c r="CJA246" s="27"/>
      <c r="CJB246" s="27"/>
      <c r="CJC246" s="27"/>
      <c r="CJD246" s="27"/>
      <c r="CJE246" s="27"/>
      <c r="CJF246" s="27"/>
      <c r="CJG246" s="27"/>
      <c r="CJH246" s="27"/>
      <c r="CJI246" s="27"/>
      <c r="CJJ246" s="27"/>
      <c r="CJK246" s="27"/>
      <c r="CJL246" s="27"/>
      <c r="CJM246" s="27"/>
      <c r="CJN246" s="27"/>
      <c r="CJO246" s="27"/>
      <c r="CJP246" s="27"/>
      <c r="CJQ246" s="27"/>
      <c r="CJR246" s="27"/>
      <c r="CJS246" s="27"/>
      <c r="CJT246" s="27"/>
      <c r="CJU246" s="27"/>
      <c r="CJV246" s="27"/>
      <c r="CJW246" s="27"/>
      <c r="CJX246" s="27"/>
      <c r="CJY246" s="27"/>
      <c r="CJZ246" s="27"/>
      <c r="CKA246" s="27"/>
      <c r="CKB246" s="27"/>
      <c r="CKC246" s="27"/>
      <c r="CKD246" s="27"/>
      <c r="CKE246" s="27"/>
      <c r="CKF246" s="27"/>
      <c r="CKG246" s="27"/>
      <c r="CKH246" s="27"/>
      <c r="CKI246" s="27"/>
      <c r="CKJ246" s="27"/>
      <c r="CKK246" s="27"/>
      <c r="CKL246" s="27"/>
      <c r="CKM246" s="27"/>
      <c r="CKN246" s="27"/>
      <c r="CKO246" s="27"/>
      <c r="CKP246" s="27"/>
      <c r="CKQ246" s="27"/>
      <c r="CKR246" s="27"/>
      <c r="CKS246" s="27"/>
      <c r="CKT246" s="27"/>
      <c r="CKU246" s="27"/>
      <c r="CKV246" s="27"/>
      <c r="CKW246" s="27"/>
      <c r="CKX246" s="27"/>
      <c r="CKY246" s="27"/>
      <c r="CKZ246" s="27"/>
      <c r="CLA246" s="27"/>
      <c r="CLB246" s="27"/>
      <c r="CLC246" s="27"/>
      <c r="CLD246" s="27"/>
      <c r="CLE246" s="27"/>
      <c r="CLF246" s="27"/>
      <c r="CLG246" s="27"/>
      <c r="CLH246" s="27"/>
      <c r="CLI246" s="27"/>
      <c r="CLJ246" s="27"/>
      <c r="CLK246" s="27"/>
      <c r="CLL246" s="27"/>
      <c r="CLM246" s="27"/>
      <c r="CLN246" s="27"/>
      <c r="CLO246" s="27"/>
      <c r="CLP246" s="27"/>
      <c r="CLQ246" s="27"/>
      <c r="CLR246" s="27"/>
      <c r="CLS246" s="27"/>
      <c r="CLT246" s="27"/>
      <c r="CLU246" s="27"/>
      <c r="CLV246" s="27"/>
      <c r="CLW246" s="27"/>
      <c r="CLX246" s="27"/>
      <c r="CLY246" s="27"/>
      <c r="CLZ246" s="27"/>
      <c r="CMA246" s="27"/>
      <c r="CMB246" s="27"/>
      <c r="CMC246" s="27"/>
      <c r="CMD246" s="27"/>
      <c r="CME246" s="27"/>
      <c r="CMF246" s="27"/>
      <c r="CMG246" s="27"/>
      <c r="CMH246" s="27"/>
      <c r="CMI246" s="27"/>
      <c r="CMJ246" s="27"/>
      <c r="CMK246" s="27"/>
      <c r="CML246" s="27"/>
      <c r="CMM246" s="27"/>
      <c r="CMN246" s="27"/>
      <c r="CMO246" s="27"/>
      <c r="CMP246" s="27"/>
      <c r="CMQ246" s="27"/>
      <c r="CMR246" s="27"/>
      <c r="CMS246" s="27"/>
      <c r="CMT246" s="27"/>
      <c r="CMU246" s="27"/>
      <c r="CMV246" s="27"/>
      <c r="CMW246" s="27"/>
      <c r="CMX246" s="27"/>
      <c r="CMY246" s="27"/>
      <c r="CMZ246" s="27"/>
      <c r="CNA246" s="27"/>
      <c r="CNB246" s="27"/>
      <c r="CNC246" s="27"/>
      <c r="CND246" s="27"/>
      <c r="CNE246" s="27"/>
      <c r="CNF246" s="27"/>
      <c r="CNG246" s="27"/>
      <c r="CNH246" s="27"/>
      <c r="CNI246" s="27"/>
      <c r="CNJ246" s="27"/>
      <c r="CNK246" s="27"/>
      <c r="CNL246" s="27"/>
      <c r="CNM246" s="27"/>
      <c r="CNN246" s="27"/>
      <c r="CNO246" s="27"/>
      <c r="CNP246" s="27"/>
      <c r="CNQ246" s="27"/>
      <c r="CNR246" s="27"/>
      <c r="CNS246" s="27"/>
      <c r="CNT246" s="27"/>
      <c r="CNU246" s="27"/>
      <c r="CNV246" s="27"/>
      <c r="CNW246" s="27"/>
      <c r="CNX246" s="27"/>
      <c r="CNY246" s="27"/>
      <c r="CNZ246" s="27"/>
      <c r="COA246" s="27"/>
      <c r="COB246" s="27"/>
      <c r="COC246" s="27"/>
      <c r="COD246" s="27"/>
      <c r="COE246" s="27"/>
      <c r="COF246" s="27"/>
      <c r="COG246" s="27"/>
      <c r="COH246" s="27"/>
      <c r="COI246" s="27"/>
      <c r="COJ246" s="27"/>
      <c r="COK246" s="27"/>
      <c r="COL246" s="27"/>
      <c r="COM246" s="27"/>
      <c r="CON246" s="27"/>
      <c r="COO246" s="27"/>
      <c r="COP246" s="27"/>
      <c r="COQ246" s="27"/>
      <c r="COR246" s="27"/>
      <c r="COS246" s="27"/>
      <c r="COT246" s="27"/>
      <c r="COU246" s="27"/>
      <c r="COV246" s="27"/>
      <c r="COW246" s="27"/>
      <c r="COX246" s="27"/>
      <c r="COY246" s="27"/>
      <c r="COZ246" s="27"/>
      <c r="CPA246" s="27"/>
      <c r="CPB246" s="27"/>
      <c r="CPC246" s="27"/>
      <c r="CPD246" s="27"/>
      <c r="CPE246" s="27"/>
      <c r="CPF246" s="27"/>
      <c r="CPG246" s="27"/>
      <c r="CPH246" s="27"/>
      <c r="CPI246" s="27"/>
      <c r="CPJ246" s="27"/>
      <c r="CPK246" s="27"/>
      <c r="CPL246" s="27"/>
      <c r="CPM246" s="27"/>
      <c r="CPN246" s="27"/>
      <c r="CPO246" s="27"/>
      <c r="CPP246" s="27"/>
      <c r="CPQ246" s="27"/>
      <c r="CPR246" s="27"/>
      <c r="CPS246" s="27"/>
      <c r="CPT246" s="27"/>
      <c r="CPU246" s="27"/>
      <c r="CPV246" s="27"/>
      <c r="CPW246" s="27"/>
      <c r="CPX246" s="27"/>
      <c r="CPY246" s="27"/>
      <c r="CPZ246" s="27"/>
      <c r="CQA246" s="27"/>
      <c r="CQB246" s="27"/>
      <c r="CQC246" s="27"/>
      <c r="CQD246" s="27"/>
      <c r="CQE246" s="27"/>
      <c r="CQF246" s="27"/>
      <c r="CQG246" s="27"/>
      <c r="CQH246" s="27"/>
      <c r="CQI246" s="27"/>
      <c r="CQJ246" s="27"/>
      <c r="CQK246" s="27"/>
      <c r="CQL246" s="27"/>
      <c r="CQM246" s="27"/>
      <c r="CQN246" s="27"/>
      <c r="CQO246" s="27"/>
      <c r="CQP246" s="27"/>
      <c r="CQQ246" s="27"/>
      <c r="CQR246" s="27"/>
      <c r="CQS246" s="27"/>
      <c r="CQT246" s="27"/>
      <c r="CQU246" s="27"/>
      <c r="CQV246" s="27"/>
      <c r="CQW246" s="27"/>
      <c r="CQX246" s="27"/>
      <c r="CQY246" s="27"/>
      <c r="CQZ246" s="27"/>
      <c r="CRA246" s="27"/>
      <c r="CRB246" s="27"/>
      <c r="CRC246" s="27"/>
      <c r="CRD246" s="27"/>
      <c r="CRE246" s="27"/>
      <c r="CRF246" s="27"/>
      <c r="CRG246" s="27"/>
      <c r="CRH246" s="27"/>
      <c r="CRI246" s="27"/>
      <c r="CRJ246" s="27"/>
      <c r="CRK246" s="27"/>
      <c r="CRL246" s="27"/>
      <c r="CRM246" s="27"/>
      <c r="CRN246" s="27"/>
      <c r="CRO246" s="27"/>
      <c r="CRP246" s="27"/>
      <c r="CRQ246" s="27"/>
      <c r="CRR246" s="27"/>
      <c r="CRS246" s="27"/>
      <c r="CRT246" s="27"/>
      <c r="CRU246" s="27"/>
      <c r="CRV246" s="27"/>
      <c r="CRW246" s="27"/>
      <c r="CRX246" s="27"/>
      <c r="CRY246" s="27"/>
      <c r="CRZ246" s="27"/>
      <c r="CSA246" s="27"/>
      <c r="CSB246" s="27"/>
      <c r="CSC246" s="27"/>
      <c r="CSD246" s="27"/>
      <c r="CSE246" s="27"/>
      <c r="CSF246" s="27"/>
      <c r="CSG246" s="27"/>
      <c r="CSH246" s="27"/>
      <c r="CSI246" s="27"/>
      <c r="CSJ246" s="27"/>
      <c r="CSK246" s="27"/>
      <c r="CSL246" s="27"/>
      <c r="CSM246" s="27"/>
      <c r="CSN246" s="27"/>
      <c r="CSO246" s="27"/>
      <c r="CSP246" s="27"/>
      <c r="CSQ246" s="27"/>
      <c r="CSR246" s="27"/>
      <c r="CSS246" s="27"/>
      <c r="CST246" s="27"/>
      <c r="CSU246" s="27"/>
      <c r="CSV246" s="27"/>
      <c r="CSW246" s="27"/>
      <c r="CSX246" s="27"/>
      <c r="CSY246" s="27"/>
      <c r="CSZ246" s="27"/>
      <c r="CTA246" s="27"/>
      <c r="CTB246" s="27"/>
      <c r="CTC246" s="27"/>
      <c r="CTD246" s="27"/>
      <c r="CTE246" s="27"/>
      <c r="CTF246" s="27"/>
      <c r="CTG246" s="27"/>
      <c r="CTH246" s="27"/>
      <c r="CTI246" s="27"/>
      <c r="CTJ246" s="27"/>
      <c r="CTK246" s="27"/>
      <c r="CTL246" s="27"/>
      <c r="CTM246" s="27"/>
      <c r="CTN246" s="27"/>
      <c r="CTO246" s="27"/>
      <c r="CTP246" s="27"/>
      <c r="CTQ246" s="27"/>
      <c r="CTR246" s="27"/>
      <c r="CTS246" s="27"/>
      <c r="CTT246" s="27"/>
      <c r="CTU246" s="27"/>
      <c r="CTV246" s="27"/>
      <c r="CTW246" s="27"/>
      <c r="CTX246" s="27"/>
      <c r="CTY246" s="27"/>
      <c r="CTZ246" s="27"/>
      <c r="CUA246" s="27"/>
      <c r="CUB246" s="27"/>
      <c r="CUC246" s="27"/>
      <c r="CUD246" s="27"/>
      <c r="CUE246" s="27"/>
      <c r="CUF246" s="27"/>
      <c r="CUG246" s="27"/>
      <c r="CUH246" s="27"/>
      <c r="CUI246" s="27"/>
      <c r="CUJ246" s="27"/>
      <c r="CUK246" s="27"/>
      <c r="CUL246" s="27"/>
      <c r="CUM246" s="27"/>
      <c r="CUN246" s="27"/>
      <c r="CUO246" s="27"/>
      <c r="CUP246" s="27"/>
      <c r="CUQ246" s="27"/>
      <c r="CUR246" s="27"/>
      <c r="CUS246" s="27"/>
      <c r="CUT246" s="27"/>
      <c r="CUU246" s="27"/>
      <c r="CUV246" s="27"/>
      <c r="CUW246" s="27"/>
      <c r="CUX246" s="27"/>
      <c r="CUY246" s="27"/>
      <c r="CUZ246" s="27"/>
      <c r="CVA246" s="27"/>
      <c r="CVB246" s="27"/>
      <c r="CVC246" s="27"/>
      <c r="CVD246" s="27"/>
      <c r="CVE246" s="27"/>
      <c r="CVF246" s="27"/>
      <c r="CVG246" s="27"/>
      <c r="CVH246" s="27"/>
      <c r="CVI246" s="27"/>
      <c r="CVJ246" s="27"/>
      <c r="CVK246" s="27"/>
      <c r="CVL246" s="27"/>
      <c r="CVM246" s="27"/>
      <c r="CVN246" s="27"/>
      <c r="CVO246" s="27"/>
      <c r="CVP246" s="27"/>
      <c r="CVQ246" s="27"/>
      <c r="CVR246" s="27"/>
      <c r="CVS246" s="27"/>
      <c r="CVT246" s="27"/>
      <c r="CVU246" s="27"/>
      <c r="CVV246" s="27"/>
      <c r="CVW246" s="27"/>
      <c r="CVX246" s="27"/>
      <c r="CVY246" s="27"/>
      <c r="CVZ246" s="27"/>
      <c r="CWA246" s="27"/>
      <c r="CWB246" s="27"/>
      <c r="CWC246" s="27"/>
      <c r="CWD246" s="27"/>
      <c r="CWE246" s="27"/>
      <c r="CWF246" s="27"/>
      <c r="CWG246" s="27"/>
      <c r="CWH246" s="27"/>
      <c r="CWI246" s="27"/>
      <c r="CWJ246" s="27"/>
      <c r="CWK246" s="27"/>
      <c r="CWL246" s="27"/>
      <c r="CWM246" s="27"/>
      <c r="CWN246" s="27"/>
      <c r="CWO246" s="27"/>
      <c r="CWP246" s="27"/>
      <c r="CWQ246" s="27"/>
      <c r="CWR246" s="27"/>
      <c r="CWS246" s="27"/>
      <c r="CWT246" s="27"/>
      <c r="CWU246" s="27"/>
      <c r="CWV246" s="27"/>
      <c r="CWW246" s="27"/>
      <c r="CWX246" s="27"/>
      <c r="CWY246" s="27"/>
      <c r="CWZ246" s="27"/>
      <c r="CXA246" s="27"/>
      <c r="CXB246" s="27"/>
      <c r="CXC246" s="27"/>
      <c r="CXD246" s="27"/>
      <c r="CXE246" s="27"/>
      <c r="CXF246" s="27"/>
      <c r="CXG246" s="27"/>
      <c r="CXH246" s="27"/>
      <c r="CXI246" s="27"/>
      <c r="CXJ246" s="27"/>
      <c r="CXK246" s="27"/>
      <c r="CXL246" s="27"/>
      <c r="CXM246" s="27"/>
      <c r="CXN246" s="27"/>
      <c r="CXO246" s="27"/>
      <c r="CXP246" s="27"/>
      <c r="CXQ246" s="27"/>
      <c r="CXR246" s="27"/>
      <c r="CXS246" s="27"/>
      <c r="CXT246" s="27"/>
      <c r="CXU246" s="27"/>
      <c r="CXV246" s="27"/>
      <c r="CXW246" s="27"/>
      <c r="CXX246" s="27"/>
      <c r="CXY246" s="27"/>
      <c r="CXZ246" s="27"/>
      <c r="CYA246" s="27"/>
      <c r="CYB246" s="27"/>
      <c r="CYC246" s="27"/>
      <c r="CYD246" s="27"/>
      <c r="CYE246" s="27"/>
      <c r="CYF246" s="27"/>
      <c r="CYG246" s="27"/>
      <c r="CYH246" s="27"/>
      <c r="CYI246" s="27"/>
      <c r="CYJ246" s="27"/>
      <c r="CYK246" s="27"/>
      <c r="CYL246" s="27"/>
      <c r="CYM246" s="27"/>
      <c r="CYN246" s="27"/>
      <c r="CYO246" s="27"/>
      <c r="CYP246" s="27"/>
      <c r="CYQ246" s="27"/>
      <c r="CYR246" s="27"/>
      <c r="CYS246" s="27"/>
      <c r="CYT246" s="27"/>
      <c r="CYU246" s="27"/>
      <c r="CYV246" s="27"/>
      <c r="CYW246" s="27"/>
      <c r="CYX246" s="27"/>
      <c r="CYY246" s="27"/>
      <c r="CYZ246" s="27"/>
      <c r="CZA246" s="27"/>
      <c r="CZB246" s="27"/>
      <c r="CZC246" s="27"/>
      <c r="CZD246" s="27"/>
      <c r="CZE246" s="27"/>
      <c r="CZF246" s="27"/>
      <c r="CZG246" s="27"/>
      <c r="CZH246" s="27"/>
      <c r="CZI246" s="27"/>
      <c r="CZJ246" s="27"/>
      <c r="CZK246" s="27"/>
      <c r="CZL246" s="27"/>
      <c r="CZM246" s="27"/>
      <c r="CZN246" s="27"/>
      <c r="CZO246" s="27"/>
      <c r="CZP246" s="27"/>
      <c r="CZQ246" s="27"/>
      <c r="CZR246" s="27"/>
      <c r="CZS246" s="27"/>
      <c r="CZT246" s="27"/>
      <c r="CZU246" s="27"/>
      <c r="CZV246" s="27"/>
      <c r="CZW246" s="27"/>
      <c r="CZX246" s="27"/>
      <c r="CZY246" s="27"/>
      <c r="CZZ246" s="27"/>
      <c r="DAA246" s="27"/>
      <c r="DAB246" s="27"/>
      <c r="DAC246" s="27"/>
      <c r="DAD246" s="27"/>
      <c r="DAE246" s="27"/>
      <c r="DAF246" s="27"/>
      <c r="DAG246" s="27"/>
      <c r="DAH246" s="27"/>
      <c r="DAI246" s="27"/>
      <c r="DAJ246" s="27"/>
      <c r="DAK246" s="27"/>
      <c r="DAL246" s="27"/>
      <c r="DAM246" s="27"/>
      <c r="DAN246" s="27"/>
      <c r="DAO246" s="27"/>
      <c r="DAP246" s="27"/>
      <c r="DAQ246" s="27"/>
      <c r="DAR246" s="27"/>
      <c r="DAS246" s="27"/>
      <c r="DAT246" s="27"/>
      <c r="DAU246" s="27"/>
      <c r="DAV246" s="27"/>
      <c r="DAW246" s="27"/>
      <c r="DAX246" s="27"/>
      <c r="DAY246" s="27"/>
      <c r="DAZ246" s="27"/>
      <c r="DBA246" s="27"/>
      <c r="DBB246" s="27"/>
      <c r="DBC246" s="27"/>
      <c r="DBD246" s="27"/>
      <c r="DBE246" s="27"/>
      <c r="DBF246" s="27"/>
      <c r="DBG246" s="27"/>
      <c r="DBH246" s="27"/>
      <c r="DBI246" s="27"/>
      <c r="DBJ246" s="27"/>
      <c r="DBK246" s="27"/>
      <c r="DBL246" s="27"/>
      <c r="DBM246" s="27"/>
      <c r="DBN246" s="27"/>
      <c r="DBO246" s="27"/>
      <c r="DBP246" s="27"/>
      <c r="DBQ246" s="27"/>
      <c r="DBR246" s="27"/>
      <c r="DBS246" s="27"/>
      <c r="DBT246" s="27"/>
      <c r="DBU246" s="27"/>
      <c r="DBV246" s="27"/>
      <c r="DBW246" s="27"/>
      <c r="DBX246" s="27"/>
      <c r="DBY246" s="27"/>
      <c r="DBZ246" s="27"/>
      <c r="DCA246" s="27"/>
      <c r="DCB246" s="27"/>
      <c r="DCC246" s="27"/>
      <c r="DCD246" s="27"/>
      <c r="DCE246" s="27"/>
      <c r="DCF246" s="27"/>
      <c r="DCG246" s="27"/>
      <c r="DCH246" s="27"/>
      <c r="DCI246" s="27"/>
      <c r="DCJ246" s="27"/>
      <c r="DCK246" s="27"/>
      <c r="DCL246" s="27"/>
      <c r="DCM246" s="27"/>
      <c r="DCN246" s="27"/>
      <c r="DCO246" s="27"/>
      <c r="DCP246" s="27"/>
      <c r="DCQ246" s="27"/>
      <c r="DCR246" s="27"/>
      <c r="DCS246" s="27"/>
      <c r="DCT246" s="27"/>
      <c r="DCU246" s="27"/>
      <c r="DCV246" s="27"/>
      <c r="DCW246" s="27"/>
      <c r="DCX246" s="27"/>
      <c r="DCY246" s="27"/>
      <c r="DCZ246" s="27"/>
      <c r="DDA246" s="27"/>
      <c r="DDB246" s="27"/>
      <c r="DDC246" s="27"/>
      <c r="DDD246" s="27"/>
      <c r="DDE246" s="27"/>
      <c r="DDF246" s="27"/>
      <c r="DDG246" s="27"/>
      <c r="DDH246" s="27"/>
      <c r="DDI246" s="27"/>
      <c r="DDJ246" s="27"/>
      <c r="DDK246" s="27"/>
      <c r="DDL246" s="27"/>
      <c r="DDM246" s="27"/>
      <c r="DDN246" s="27"/>
      <c r="DDO246" s="27"/>
      <c r="DDP246" s="27"/>
      <c r="DDQ246" s="27"/>
      <c r="DDR246" s="27"/>
      <c r="DDS246" s="27"/>
      <c r="DDT246" s="27"/>
      <c r="DDU246" s="27"/>
      <c r="DDV246" s="27"/>
      <c r="DDW246" s="27"/>
      <c r="DDX246" s="27"/>
      <c r="DDY246" s="27"/>
      <c r="DDZ246" s="27"/>
      <c r="DEA246" s="27"/>
      <c r="DEB246" s="27"/>
      <c r="DEC246" s="27"/>
      <c r="DED246" s="27"/>
      <c r="DEE246" s="27"/>
      <c r="DEF246" s="27"/>
      <c r="DEG246" s="27"/>
      <c r="DEH246" s="27"/>
      <c r="DEI246" s="27"/>
      <c r="DEJ246" s="27"/>
      <c r="DEK246" s="27"/>
      <c r="DEL246" s="27"/>
      <c r="DEM246" s="27"/>
      <c r="DEN246" s="27"/>
      <c r="DEO246" s="27"/>
      <c r="DEP246" s="27"/>
      <c r="DEQ246" s="27"/>
      <c r="DER246" s="27"/>
      <c r="DES246" s="27"/>
      <c r="DET246" s="27"/>
      <c r="DEU246" s="27"/>
      <c r="DEV246" s="27"/>
      <c r="DEW246" s="27"/>
      <c r="DEX246" s="27"/>
      <c r="DEY246" s="27"/>
      <c r="DEZ246" s="27"/>
      <c r="DFA246" s="27"/>
      <c r="DFB246" s="27"/>
      <c r="DFC246" s="27"/>
      <c r="DFD246" s="27"/>
      <c r="DFE246" s="27"/>
      <c r="DFF246" s="27"/>
      <c r="DFG246" s="27"/>
      <c r="DFH246" s="27"/>
      <c r="DFI246" s="27"/>
      <c r="DFJ246" s="27"/>
      <c r="DFK246" s="27"/>
      <c r="DFL246" s="27"/>
      <c r="DFM246" s="27"/>
      <c r="DFN246" s="27"/>
      <c r="DFO246" s="27"/>
      <c r="DFP246" s="27"/>
      <c r="DFQ246" s="27"/>
      <c r="DFR246" s="27"/>
      <c r="DFS246" s="27"/>
      <c r="DFT246" s="27"/>
      <c r="DFU246" s="27"/>
      <c r="DFV246" s="27"/>
      <c r="DFW246" s="27"/>
      <c r="DFX246" s="27"/>
      <c r="DFY246" s="27"/>
      <c r="DFZ246" s="27"/>
      <c r="DGA246" s="27"/>
      <c r="DGB246" s="27"/>
      <c r="DGC246" s="27"/>
      <c r="DGD246" s="27"/>
      <c r="DGE246" s="27"/>
      <c r="DGF246" s="27"/>
      <c r="DGG246" s="27"/>
      <c r="DGH246" s="27"/>
      <c r="DGI246" s="27"/>
      <c r="DGJ246" s="27"/>
      <c r="DGK246" s="27"/>
      <c r="DGL246" s="27"/>
      <c r="DGM246" s="27"/>
      <c r="DGN246" s="27"/>
      <c r="DGO246" s="27"/>
      <c r="DGP246" s="27"/>
      <c r="DGQ246" s="27"/>
      <c r="DGR246" s="27"/>
      <c r="DGS246" s="27"/>
      <c r="DGT246" s="27"/>
      <c r="DGU246" s="27"/>
      <c r="DGV246" s="27"/>
      <c r="DGW246" s="27"/>
      <c r="DGX246" s="27"/>
      <c r="DGY246" s="27"/>
      <c r="DGZ246" s="27"/>
      <c r="DHA246" s="27"/>
      <c r="DHB246" s="27"/>
      <c r="DHC246" s="27"/>
      <c r="DHD246" s="27"/>
      <c r="DHE246" s="27"/>
      <c r="DHF246" s="27"/>
      <c r="DHG246" s="27"/>
      <c r="DHH246" s="27"/>
      <c r="DHI246" s="27"/>
      <c r="DHJ246" s="27"/>
      <c r="DHK246" s="27"/>
      <c r="DHL246" s="27"/>
      <c r="DHM246" s="27"/>
      <c r="DHN246" s="27"/>
      <c r="DHO246" s="27"/>
      <c r="DHP246" s="27"/>
      <c r="DHQ246" s="27"/>
      <c r="DHR246" s="27"/>
      <c r="DHS246" s="27"/>
      <c r="DHT246" s="27"/>
      <c r="DHU246" s="27"/>
      <c r="DHV246" s="27"/>
      <c r="DHW246" s="27"/>
      <c r="DHX246" s="27"/>
      <c r="DHY246" s="27"/>
      <c r="DHZ246" s="27"/>
      <c r="DIA246" s="27"/>
      <c r="DIB246" s="27"/>
      <c r="DIC246" s="27"/>
      <c r="DID246" s="27"/>
      <c r="DIE246" s="27"/>
      <c r="DIF246" s="27"/>
      <c r="DIG246" s="27"/>
      <c r="DIH246" s="27"/>
      <c r="DII246" s="27"/>
      <c r="DIJ246" s="27"/>
      <c r="DIK246" s="27"/>
      <c r="DIL246" s="27"/>
      <c r="DIM246" s="27"/>
      <c r="DIN246" s="27"/>
      <c r="DIO246" s="27"/>
      <c r="DIP246" s="27"/>
      <c r="DIQ246" s="27"/>
      <c r="DIR246" s="27"/>
      <c r="DIS246" s="27"/>
      <c r="DIT246" s="27"/>
      <c r="DIU246" s="27"/>
      <c r="DIV246" s="27"/>
      <c r="DIW246" s="27"/>
      <c r="DIX246" s="27"/>
      <c r="DIY246" s="27"/>
      <c r="DIZ246" s="27"/>
      <c r="DJA246" s="27"/>
      <c r="DJB246" s="27"/>
      <c r="DJC246" s="27"/>
      <c r="DJD246" s="27"/>
      <c r="DJE246" s="27"/>
      <c r="DJF246" s="27"/>
      <c r="DJG246" s="27"/>
      <c r="DJH246" s="27"/>
      <c r="DJI246" s="27"/>
      <c r="DJJ246" s="27"/>
      <c r="DJK246" s="27"/>
      <c r="DJL246" s="27"/>
      <c r="DJM246" s="27"/>
      <c r="DJN246" s="27"/>
      <c r="DJO246" s="27"/>
      <c r="DJP246" s="27"/>
      <c r="DJQ246" s="27"/>
      <c r="DJR246" s="27"/>
      <c r="DJS246" s="27"/>
      <c r="DJT246" s="27"/>
      <c r="DJU246" s="27"/>
      <c r="DJV246" s="27"/>
      <c r="DJW246" s="27"/>
      <c r="DJX246" s="27"/>
      <c r="DJY246" s="27"/>
      <c r="DJZ246" s="27"/>
      <c r="DKA246" s="27"/>
      <c r="DKB246" s="27"/>
      <c r="DKC246" s="27"/>
      <c r="DKD246" s="27"/>
      <c r="DKE246" s="27"/>
      <c r="DKF246" s="27"/>
      <c r="DKG246" s="27"/>
      <c r="DKH246" s="27"/>
      <c r="DKI246" s="27"/>
      <c r="DKJ246" s="27"/>
      <c r="DKK246" s="27"/>
      <c r="DKL246" s="27"/>
      <c r="DKM246" s="27"/>
      <c r="DKN246" s="27"/>
      <c r="DKO246" s="27"/>
      <c r="DKP246" s="27"/>
      <c r="DKQ246" s="27"/>
      <c r="DKR246" s="27"/>
      <c r="DKS246" s="27"/>
      <c r="DKT246" s="27"/>
      <c r="DKU246" s="27"/>
      <c r="DKV246" s="27"/>
      <c r="DKW246" s="27"/>
      <c r="DKX246" s="27"/>
      <c r="DKY246" s="27"/>
      <c r="DKZ246" s="27"/>
      <c r="DLA246" s="27"/>
      <c r="DLB246" s="27"/>
      <c r="DLC246" s="27"/>
      <c r="DLD246" s="27"/>
      <c r="DLE246" s="27"/>
      <c r="DLF246" s="27"/>
      <c r="DLG246" s="27"/>
      <c r="DLH246" s="27"/>
      <c r="DLI246" s="27"/>
      <c r="DLJ246" s="27"/>
      <c r="DLK246" s="27"/>
      <c r="DLL246" s="27"/>
      <c r="DLM246" s="27"/>
      <c r="DLN246" s="27"/>
      <c r="DLO246" s="27"/>
      <c r="DLP246" s="27"/>
      <c r="DLQ246" s="27"/>
      <c r="DLR246" s="27"/>
      <c r="DLS246" s="27"/>
      <c r="DLT246" s="27"/>
      <c r="DLU246" s="27"/>
      <c r="DLV246" s="27"/>
      <c r="DLW246" s="27"/>
      <c r="DLX246" s="27"/>
      <c r="DLY246" s="27"/>
      <c r="DLZ246" s="27"/>
      <c r="DMA246" s="27"/>
      <c r="DMB246" s="27"/>
      <c r="DMC246" s="27"/>
      <c r="DMD246" s="27"/>
      <c r="DME246" s="27"/>
      <c r="DMF246" s="27"/>
      <c r="DMG246" s="27"/>
      <c r="DMH246" s="27"/>
      <c r="DMI246" s="27"/>
      <c r="DMJ246" s="27"/>
      <c r="DMK246" s="27"/>
      <c r="DML246" s="27"/>
      <c r="DMM246" s="27"/>
      <c r="DMN246" s="27"/>
      <c r="DMO246" s="27"/>
      <c r="DMP246" s="27"/>
      <c r="DMQ246" s="27"/>
      <c r="DMR246" s="27"/>
      <c r="DMS246" s="27"/>
      <c r="DMT246" s="27"/>
      <c r="DMU246" s="27"/>
      <c r="DMV246" s="27"/>
      <c r="DMW246" s="27"/>
      <c r="DMX246" s="27"/>
      <c r="DMY246" s="27"/>
      <c r="DMZ246" s="27"/>
      <c r="DNA246" s="27"/>
      <c r="DNB246" s="27"/>
      <c r="DNC246" s="27"/>
      <c r="DND246" s="27"/>
      <c r="DNE246" s="27"/>
      <c r="DNF246" s="27"/>
      <c r="DNG246" s="27"/>
      <c r="DNH246" s="27"/>
      <c r="DNI246" s="27"/>
      <c r="DNJ246" s="27"/>
      <c r="DNK246" s="27"/>
      <c r="DNL246" s="27"/>
      <c r="DNM246" s="27"/>
      <c r="DNN246" s="27"/>
      <c r="DNO246" s="27"/>
      <c r="DNP246" s="27"/>
      <c r="DNQ246" s="27"/>
      <c r="DNR246" s="27"/>
      <c r="DNS246" s="27"/>
      <c r="DNT246" s="27"/>
      <c r="DNU246" s="27"/>
      <c r="DNV246" s="27"/>
      <c r="DNW246" s="27"/>
      <c r="DNX246" s="27"/>
      <c r="DNY246" s="27"/>
      <c r="DNZ246" s="27"/>
      <c r="DOA246" s="27"/>
      <c r="DOB246" s="27"/>
      <c r="DOC246" s="27"/>
      <c r="DOD246" s="27"/>
      <c r="DOE246" s="27"/>
      <c r="DOF246" s="27"/>
      <c r="DOG246" s="27"/>
      <c r="DOH246" s="27"/>
      <c r="DOI246" s="27"/>
      <c r="DOJ246" s="27"/>
      <c r="DOK246" s="27"/>
      <c r="DOL246" s="27"/>
      <c r="DOM246" s="27"/>
      <c r="DON246" s="27"/>
      <c r="DOO246" s="27"/>
      <c r="DOP246" s="27"/>
      <c r="DOQ246" s="27"/>
      <c r="DOR246" s="27"/>
      <c r="DOS246" s="27"/>
      <c r="DOT246" s="27"/>
      <c r="DOU246" s="27"/>
      <c r="DOV246" s="27"/>
      <c r="DOW246" s="27"/>
      <c r="DOX246" s="27"/>
      <c r="DOY246" s="27"/>
      <c r="DOZ246" s="27"/>
      <c r="DPA246" s="27"/>
      <c r="DPB246" s="27"/>
      <c r="DPC246" s="27"/>
      <c r="DPD246" s="27"/>
      <c r="DPE246" s="27"/>
      <c r="DPF246" s="27"/>
      <c r="DPG246" s="27"/>
      <c r="DPH246" s="27"/>
      <c r="DPI246" s="27"/>
      <c r="DPJ246" s="27"/>
      <c r="DPK246" s="27"/>
      <c r="DPL246" s="27"/>
      <c r="DPM246" s="27"/>
      <c r="DPN246" s="27"/>
      <c r="DPO246" s="27"/>
      <c r="DPP246" s="27"/>
      <c r="DPQ246" s="27"/>
      <c r="DPR246" s="27"/>
      <c r="DPS246" s="27"/>
      <c r="DPT246" s="27"/>
      <c r="DPU246" s="27"/>
      <c r="DPV246" s="27"/>
      <c r="DPW246" s="27"/>
      <c r="DPX246" s="27"/>
      <c r="DPY246" s="27"/>
      <c r="DPZ246" s="27"/>
      <c r="DQA246" s="27"/>
      <c r="DQB246" s="27"/>
      <c r="DQC246" s="27"/>
      <c r="DQD246" s="27"/>
      <c r="DQE246" s="27"/>
      <c r="DQF246" s="27"/>
      <c r="DQG246" s="27"/>
      <c r="DQH246" s="27"/>
      <c r="DQI246" s="27"/>
      <c r="DQJ246" s="27"/>
      <c r="DQK246" s="27"/>
      <c r="DQL246" s="27"/>
      <c r="DQM246" s="27"/>
      <c r="DQN246" s="27"/>
      <c r="DQO246" s="27"/>
      <c r="DQP246" s="27"/>
      <c r="DQQ246" s="27"/>
      <c r="DQR246" s="27"/>
      <c r="DQS246" s="27"/>
      <c r="DQT246" s="27"/>
      <c r="DQU246" s="27"/>
      <c r="DQV246" s="27"/>
      <c r="DQW246" s="27"/>
      <c r="DQX246" s="27"/>
      <c r="DQY246" s="27"/>
      <c r="DQZ246" s="27"/>
      <c r="DRA246" s="27"/>
      <c r="DRB246" s="27"/>
      <c r="DRC246" s="27"/>
      <c r="DRD246" s="27"/>
      <c r="DRE246" s="27"/>
      <c r="DRF246" s="27"/>
      <c r="DRG246" s="27"/>
      <c r="DRH246" s="27"/>
      <c r="DRI246" s="27"/>
      <c r="DRJ246" s="27"/>
      <c r="DRK246" s="27"/>
      <c r="DRL246" s="27"/>
      <c r="DRM246" s="27"/>
      <c r="DRN246" s="27"/>
      <c r="DRO246" s="27"/>
      <c r="DRP246" s="27"/>
      <c r="DRQ246" s="27"/>
      <c r="DRR246" s="27"/>
      <c r="DRS246" s="27"/>
      <c r="DRT246" s="27"/>
      <c r="DRU246" s="27"/>
      <c r="DRV246" s="27"/>
      <c r="DRW246" s="27"/>
      <c r="DRX246" s="27"/>
      <c r="DRY246" s="27"/>
      <c r="DRZ246" s="27"/>
      <c r="DSA246" s="27"/>
      <c r="DSB246" s="27"/>
      <c r="DSC246" s="27"/>
      <c r="DSD246" s="27"/>
      <c r="DSE246" s="27"/>
      <c r="DSF246" s="27"/>
      <c r="DSG246" s="27"/>
      <c r="DSH246" s="27"/>
      <c r="DSI246" s="27"/>
      <c r="DSJ246" s="27"/>
      <c r="DSK246" s="27"/>
      <c r="DSL246" s="27"/>
      <c r="DSM246" s="27"/>
      <c r="DSN246" s="27"/>
      <c r="DSO246" s="27"/>
      <c r="DSP246" s="27"/>
      <c r="DSQ246" s="27"/>
      <c r="DSR246" s="27"/>
      <c r="DSS246" s="27"/>
      <c r="DST246" s="27"/>
      <c r="DSU246" s="27"/>
      <c r="DSV246" s="27"/>
      <c r="DSW246" s="27"/>
      <c r="DSX246" s="27"/>
      <c r="DSY246" s="27"/>
      <c r="DSZ246" s="27"/>
      <c r="DTA246" s="27"/>
      <c r="DTB246" s="27"/>
      <c r="DTC246" s="27"/>
      <c r="DTD246" s="27"/>
      <c r="DTE246" s="27"/>
      <c r="DTF246" s="27"/>
      <c r="DTG246" s="27"/>
      <c r="DTH246" s="27"/>
      <c r="DTI246" s="27"/>
      <c r="DTJ246" s="27"/>
      <c r="DTK246" s="27"/>
      <c r="DTL246" s="27"/>
      <c r="DTM246" s="27"/>
      <c r="DTN246" s="27"/>
      <c r="DTO246" s="27"/>
      <c r="DTP246" s="27"/>
      <c r="DTQ246" s="27"/>
      <c r="DTR246" s="27"/>
      <c r="DTS246" s="27"/>
      <c r="DTT246" s="27"/>
      <c r="DTU246" s="27"/>
      <c r="DTV246" s="27"/>
      <c r="DTW246" s="27"/>
      <c r="DTX246" s="27"/>
      <c r="DTY246" s="27"/>
      <c r="DTZ246" s="27"/>
      <c r="DUA246" s="27"/>
      <c r="DUB246" s="27"/>
      <c r="DUC246" s="27"/>
      <c r="DUD246" s="27"/>
      <c r="DUE246" s="27"/>
      <c r="DUF246" s="27"/>
      <c r="DUG246" s="27"/>
      <c r="DUH246" s="27"/>
      <c r="DUI246" s="27"/>
      <c r="DUJ246" s="27"/>
      <c r="DUK246" s="27"/>
      <c r="DUL246" s="27"/>
      <c r="DUM246" s="27"/>
      <c r="DUN246" s="27"/>
      <c r="DUO246" s="27"/>
      <c r="DUP246" s="27"/>
      <c r="DUQ246" s="27"/>
      <c r="DUR246" s="27"/>
      <c r="DUS246" s="27"/>
      <c r="DUT246" s="27"/>
      <c r="DUU246" s="27"/>
      <c r="DUV246" s="27"/>
      <c r="DUW246" s="27"/>
      <c r="DUX246" s="27"/>
      <c r="DUY246" s="27"/>
      <c r="DUZ246" s="27"/>
      <c r="DVA246" s="27"/>
      <c r="DVB246" s="27"/>
      <c r="DVC246" s="27"/>
      <c r="DVD246" s="27"/>
      <c r="DVE246" s="27"/>
      <c r="DVF246" s="27"/>
      <c r="DVG246" s="27"/>
      <c r="DVH246" s="27"/>
      <c r="DVI246" s="27"/>
      <c r="DVJ246" s="27"/>
      <c r="DVK246" s="27"/>
      <c r="DVL246" s="27"/>
      <c r="DVM246" s="27"/>
      <c r="DVN246" s="27"/>
      <c r="DVO246" s="27"/>
      <c r="DVP246" s="27"/>
      <c r="DVQ246" s="27"/>
      <c r="DVR246" s="27"/>
      <c r="DVS246" s="27"/>
      <c r="DVT246" s="27"/>
      <c r="DVU246" s="27"/>
      <c r="DVV246" s="27"/>
      <c r="DVW246" s="27"/>
      <c r="DVX246" s="27"/>
      <c r="DVY246" s="27"/>
      <c r="DVZ246" s="27"/>
      <c r="DWA246" s="27"/>
      <c r="DWB246" s="27"/>
      <c r="DWC246" s="27"/>
      <c r="DWD246" s="27"/>
      <c r="DWE246" s="27"/>
      <c r="DWF246" s="27"/>
      <c r="DWG246" s="27"/>
      <c r="DWH246" s="27"/>
      <c r="DWI246" s="27"/>
      <c r="DWJ246" s="27"/>
      <c r="DWK246" s="27"/>
      <c r="DWL246" s="27"/>
      <c r="DWM246" s="27"/>
      <c r="DWN246" s="27"/>
      <c r="DWO246" s="27"/>
      <c r="DWP246" s="27"/>
      <c r="DWQ246" s="27"/>
      <c r="DWR246" s="27"/>
      <c r="DWS246" s="27"/>
      <c r="DWT246" s="27"/>
      <c r="DWU246" s="27"/>
      <c r="DWV246" s="27"/>
      <c r="DWW246" s="27"/>
      <c r="DWX246" s="27"/>
      <c r="DWY246" s="27"/>
      <c r="DWZ246" s="27"/>
      <c r="DXA246" s="27"/>
      <c r="DXB246" s="27"/>
      <c r="DXC246" s="27"/>
      <c r="DXD246" s="27"/>
      <c r="DXE246" s="27"/>
      <c r="DXF246" s="27"/>
      <c r="DXG246" s="27"/>
      <c r="DXH246" s="27"/>
      <c r="DXI246" s="27"/>
      <c r="DXJ246" s="27"/>
      <c r="DXK246" s="27"/>
      <c r="DXL246" s="27"/>
      <c r="DXM246" s="27"/>
      <c r="DXN246" s="27"/>
      <c r="DXO246" s="27"/>
      <c r="DXP246" s="27"/>
      <c r="DXQ246" s="27"/>
      <c r="DXR246" s="27"/>
      <c r="DXS246" s="27"/>
      <c r="DXT246" s="27"/>
      <c r="DXU246" s="27"/>
      <c r="DXV246" s="27"/>
      <c r="DXW246" s="27"/>
      <c r="DXX246" s="27"/>
      <c r="DXY246" s="27"/>
      <c r="DXZ246" s="27"/>
      <c r="DYA246" s="27"/>
      <c r="DYB246" s="27"/>
      <c r="DYC246" s="27"/>
      <c r="DYD246" s="27"/>
      <c r="DYE246" s="27"/>
      <c r="DYF246" s="27"/>
      <c r="DYG246" s="27"/>
      <c r="DYH246" s="27"/>
      <c r="DYI246" s="27"/>
      <c r="DYJ246" s="27"/>
      <c r="DYK246" s="27"/>
      <c r="DYL246" s="27"/>
      <c r="DYM246" s="27"/>
      <c r="DYN246" s="27"/>
      <c r="DYO246" s="27"/>
      <c r="DYP246" s="27"/>
      <c r="DYQ246" s="27"/>
      <c r="DYR246" s="27"/>
      <c r="DYS246" s="27"/>
      <c r="DYT246" s="27"/>
      <c r="DYU246" s="27"/>
      <c r="DYV246" s="27"/>
      <c r="DYW246" s="27"/>
      <c r="DYX246" s="27"/>
      <c r="DYY246" s="27"/>
      <c r="DYZ246" s="27"/>
      <c r="DZA246" s="27"/>
      <c r="DZB246" s="27"/>
      <c r="DZC246" s="27"/>
      <c r="DZD246" s="27"/>
      <c r="DZE246" s="27"/>
      <c r="DZF246" s="27"/>
      <c r="DZG246" s="27"/>
      <c r="DZH246" s="27"/>
      <c r="DZI246" s="27"/>
      <c r="DZJ246" s="27"/>
      <c r="DZK246" s="27"/>
      <c r="DZL246" s="27"/>
      <c r="DZM246" s="27"/>
      <c r="DZN246" s="27"/>
      <c r="DZO246" s="27"/>
      <c r="DZP246" s="27"/>
      <c r="DZQ246" s="27"/>
      <c r="DZR246" s="27"/>
      <c r="DZS246" s="27"/>
      <c r="DZT246" s="27"/>
      <c r="DZU246" s="27"/>
      <c r="DZV246" s="27"/>
      <c r="DZW246" s="27"/>
      <c r="DZX246" s="27"/>
      <c r="DZY246" s="27"/>
      <c r="DZZ246" s="27"/>
      <c r="EAA246" s="27"/>
      <c r="EAB246" s="27"/>
      <c r="EAC246" s="27"/>
      <c r="EAD246" s="27"/>
      <c r="EAE246" s="27"/>
      <c r="EAF246" s="27"/>
      <c r="EAG246" s="27"/>
      <c r="EAH246" s="27"/>
      <c r="EAI246" s="27"/>
      <c r="EAJ246" s="27"/>
      <c r="EAK246" s="27"/>
      <c r="EAL246" s="27"/>
      <c r="EAM246" s="27"/>
      <c r="EAN246" s="27"/>
      <c r="EAO246" s="27"/>
      <c r="EAP246" s="27"/>
      <c r="EAQ246" s="27"/>
      <c r="EAR246" s="27"/>
      <c r="EAS246" s="27"/>
      <c r="EAT246" s="27"/>
      <c r="EAU246" s="27"/>
      <c r="EAV246" s="27"/>
      <c r="EAW246" s="27"/>
      <c r="EAX246" s="27"/>
      <c r="EAY246" s="27"/>
      <c r="EAZ246" s="27"/>
      <c r="EBA246" s="27"/>
      <c r="EBB246" s="27"/>
      <c r="EBC246" s="27"/>
      <c r="EBD246" s="27"/>
      <c r="EBE246" s="27"/>
      <c r="EBF246" s="27"/>
      <c r="EBG246" s="27"/>
      <c r="EBH246" s="27"/>
      <c r="EBI246" s="27"/>
      <c r="EBJ246" s="27"/>
      <c r="EBK246" s="27"/>
      <c r="EBL246" s="27"/>
      <c r="EBM246" s="27"/>
      <c r="EBN246" s="27"/>
      <c r="EBO246" s="27"/>
      <c r="EBP246" s="27"/>
      <c r="EBQ246" s="27"/>
      <c r="EBR246" s="27"/>
      <c r="EBS246" s="27"/>
      <c r="EBT246" s="27"/>
      <c r="EBU246" s="27"/>
      <c r="EBV246" s="27"/>
      <c r="EBW246" s="27"/>
      <c r="EBX246" s="27"/>
      <c r="EBY246" s="27"/>
      <c r="EBZ246" s="27"/>
      <c r="ECA246" s="27"/>
      <c r="ECB246" s="27"/>
      <c r="ECC246" s="27"/>
      <c r="ECD246" s="27"/>
      <c r="ECE246" s="27"/>
      <c r="ECF246" s="27"/>
      <c r="ECG246" s="27"/>
      <c r="ECH246" s="27"/>
      <c r="ECI246" s="27"/>
      <c r="ECJ246" s="27"/>
      <c r="ECK246" s="27"/>
      <c r="ECL246" s="27"/>
      <c r="ECM246" s="27"/>
      <c r="ECN246" s="27"/>
      <c r="ECO246" s="27"/>
      <c r="ECP246" s="27"/>
      <c r="ECQ246" s="27"/>
      <c r="ECR246" s="27"/>
      <c r="ECS246" s="27"/>
      <c r="ECT246" s="27"/>
      <c r="ECU246" s="27"/>
      <c r="ECV246" s="27"/>
      <c r="ECW246" s="27"/>
      <c r="ECX246" s="27"/>
      <c r="ECY246" s="27"/>
      <c r="ECZ246" s="27"/>
      <c r="EDA246" s="27"/>
      <c r="EDB246" s="27"/>
      <c r="EDC246" s="27"/>
      <c r="EDD246" s="27"/>
      <c r="EDE246" s="27"/>
      <c r="EDF246" s="27"/>
      <c r="EDG246" s="27"/>
      <c r="EDH246" s="27"/>
      <c r="EDI246" s="27"/>
      <c r="EDJ246" s="27"/>
      <c r="EDK246" s="27"/>
      <c r="EDL246" s="27"/>
      <c r="EDM246" s="27"/>
      <c r="EDN246" s="27"/>
      <c r="EDO246" s="27"/>
      <c r="EDP246" s="27"/>
      <c r="EDQ246" s="27"/>
      <c r="EDR246" s="27"/>
      <c r="EDS246" s="27"/>
      <c r="EDT246" s="27"/>
      <c r="EDU246" s="27"/>
      <c r="EDV246" s="27"/>
      <c r="EDW246" s="27"/>
      <c r="EDX246" s="27"/>
      <c r="EDY246" s="27"/>
      <c r="EDZ246" s="27"/>
      <c r="EEA246" s="27"/>
      <c r="EEB246" s="27"/>
      <c r="EEC246" s="27"/>
      <c r="EED246" s="27"/>
      <c r="EEE246" s="27"/>
      <c r="EEF246" s="27"/>
      <c r="EEG246" s="27"/>
      <c r="EEH246" s="27"/>
      <c r="EEI246" s="27"/>
      <c r="EEJ246" s="27"/>
      <c r="EEK246" s="27"/>
      <c r="EEL246" s="27"/>
      <c r="EEM246" s="27"/>
      <c r="EEN246" s="27"/>
      <c r="EEO246" s="27"/>
      <c r="EEP246" s="27"/>
      <c r="EEQ246" s="27"/>
      <c r="EER246" s="27"/>
      <c r="EES246" s="27"/>
      <c r="EET246" s="27"/>
      <c r="EEU246" s="27"/>
      <c r="EEV246" s="27"/>
      <c r="EEW246" s="27"/>
      <c r="EEX246" s="27"/>
      <c r="EEY246" s="27"/>
      <c r="EEZ246" s="27"/>
      <c r="EFA246" s="27"/>
      <c r="EFB246" s="27"/>
      <c r="EFC246" s="27"/>
      <c r="EFD246" s="27"/>
      <c r="EFE246" s="27"/>
      <c r="EFF246" s="27"/>
      <c r="EFG246" s="27"/>
      <c r="EFH246" s="27"/>
      <c r="EFI246" s="27"/>
      <c r="EFJ246" s="27"/>
      <c r="EFK246" s="27"/>
      <c r="EFL246" s="27"/>
      <c r="EFM246" s="27"/>
      <c r="EFN246" s="27"/>
      <c r="EFO246" s="27"/>
      <c r="EFP246" s="27"/>
      <c r="EFQ246" s="27"/>
      <c r="EFR246" s="27"/>
      <c r="EFS246" s="27"/>
      <c r="EFT246" s="27"/>
      <c r="EFU246" s="27"/>
      <c r="EFV246" s="27"/>
      <c r="EFW246" s="27"/>
      <c r="EFX246" s="27"/>
      <c r="EFY246" s="27"/>
      <c r="EFZ246" s="27"/>
      <c r="EGA246" s="27"/>
      <c r="EGB246" s="27"/>
      <c r="EGC246" s="27"/>
      <c r="EGD246" s="27"/>
      <c r="EGE246" s="27"/>
      <c r="EGF246" s="27"/>
      <c r="EGG246" s="27"/>
      <c r="EGH246" s="27"/>
      <c r="EGI246" s="27"/>
      <c r="EGJ246" s="27"/>
      <c r="EGK246" s="27"/>
      <c r="EGL246" s="27"/>
      <c r="EGM246" s="27"/>
      <c r="EGN246" s="27"/>
      <c r="EGO246" s="27"/>
      <c r="EGP246" s="27"/>
      <c r="EGQ246" s="27"/>
      <c r="EGR246" s="27"/>
      <c r="EGS246" s="27"/>
      <c r="EGT246" s="27"/>
      <c r="EGU246" s="27"/>
      <c r="EGV246" s="27"/>
      <c r="EGW246" s="27"/>
      <c r="EGX246" s="27"/>
      <c r="EGY246" s="27"/>
      <c r="EGZ246" s="27"/>
      <c r="EHA246" s="27"/>
      <c r="EHB246" s="27"/>
      <c r="EHC246" s="27"/>
      <c r="EHD246" s="27"/>
      <c r="EHE246" s="27"/>
      <c r="EHF246" s="27"/>
      <c r="EHG246" s="27"/>
      <c r="EHH246" s="27"/>
      <c r="EHI246" s="27"/>
      <c r="EHJ246" s="27"/>
      <c r="EHK246" s="27"/>
      <c r="EHL246" s="27"/>
      <c r="EHM246" s="27"/>
      <c r="EHN246" s="27"/>
      <c r="EHO246" s="27"/>
      <c r="EHP246" s="27"/>
      <c r="EHQ246" s="27"/>
      <c r="EHR246" s="27"/>
      <c r="EHS246" s="27"/>
      <c r="EHT246" s="27"/>
      <c r="EHU246" s="27"/>
      <c r="EHV246" s="27"/>
      <c r="EHW246" s="27"/>
      <c r="EHX246" s="27"/>
      <c r="EHY246" s="27"/>
      <c r="EHZ246" s="27"/>
      <c r="EIA246" s="27"/>
      <c r="EIB246" s="27"/>
      <c r="EIC246" s="27"/>
      <c r="EID246" s="27"/>
      <c r="EIE246" s="27"/>
      <c r="EIF246" s="27"/>
      <c r="EIG246" s="27"/>
      <c r="EIH246" s="27"/>
      <c r="EII246" s="27"/>
      <c r="EIJ246" s="27"/>
      <c r="EIK246" s="27"/>
      <c r="EIL246" s="27"/>
      <c r="EIM246" s="27"/>
      <c r="EIN246" s="27"/>
      <c r="EIO246" s="27"/>
      <c r="EIP246" s="27"/>
      <c r="EIQ246" s="27"/>
      <c r="EIR246" s="27"/>
      <c r="EIS246" s="27"/>
      <c r="EIT246" s="27"/>
      <c r="EIU246" s="27"/>
      <c r="EIV246" s="27"/>
      <c r="EIW246" s="27"/>
      <c r="EIX246" s="27"/>
      <c r="EIY246" s="27"/>
      <c r="EIZ246" s="27"/>
      <c r="EJA246" s="27"/>
      <c r="EJB246" s="27"/>
      <c r="EJC246" s="27"/>
      <c r="EJD246" s="27"/>
      <c r="EJE246" s="27"/>
      <c r="EJF246" s="27"/>
      <c r="EJG246" s="27"/>
      <c r="EJH246" s="27"/>
      <c r="EJI246" s="27"/>
      <c r="EJJ246" s="27"/>
      <c r="EJK246" s="27"/>
      <c r="EJL246" s="27"/>
      <c r="EJM246" s="27"/>
      <c r="EJN246" s="27"/>
      <c r="EJO246" s="27"/>
      <c r="EJP246" s="27"/>
      <c r="EJQ246" s="27"/>
      <c r="EJR246" s="27"/>
      <c r="EJS246" s="27"/>
      <c r="EJT246" s="27"/>
      <c r="EJU246" s="27"/>
      <c r="EJV246" s="27"/>
      <c r="EJW246" s="27"/>
      <c r="EJX246" s="27"/>
      <c r="EJY246" s="27"/>
      <c r="EJZ246" s="27"/>
      <c r="EKA246" s="27"/>
      <c r="EKB246" s="27"/>
      <c r="EKC246" s="27"/>
      <c r="EKD246" s="27"/>
      <c r="EKE246" s="27"/>
      <c r="EKF246" s="27"/>
      <c r="EKG246" s="27"/>
      <c r="EKH246" s="27"/>
      <c r="EKI246" s="27"/>
      <c r="EKJ246" s="27"/>
      <c r="EKK246" s="27"/>
      <c r="EKL246" s="27"/>
      <c r="EKM246" s="27"/>
      <c r="EKN246" s="27"/>
      <c r="EKO246" s="27"/>
      <c r="EKP246" s="27"/>
      <c r="EKQ246" s="27"/>
      <c r="EKR246" s="27"/>
      <c r="EKS246" s="27"/>
      <c r="EKT246" s="27"/>
      <c r="EKU246" s="27"/>
      <c r="EKV246" s="27"/>
      <c r="EKW246" s="27"/>
      <c r="EKX246" s="27"/>
      <c r="EKY246" s="27"/>
      <c r="EKZ246" s="27"/>
      <c r="ELA246" s="27"/>
      <c r="ELB246" s="27"/>
      <c r="ELC246" s="27"/>
      <c r="ELD246" s="27"/>
      <c r="ELE246" s="27"/>
      <c r="ELF246" s="27"/>
      <c r="ELG246" s="27"/>
      <c r="ELH246" s="27"/>
      <c r="ELI246" s="27"/>
      <c r="ELJ246" s="27"/>
      <c r="ELK246" s="27"/>
      <c r="ELL246" s="27"/>
      <c r="ELM246" s="27"/>
      <c r="ELN246" s="27"/>
      <c r="ELO246" s="27"/>
      <c r="ELP246" s="27"/>
      <c r="ELQ246" s="27"/>
      <c r="ELR246" s="27"/>
      <c r="ELS246" s="27"/>
      <c r="ELT246" s="27"/>
      <c r="ELU246" s="27"/>
      <c r="ELV246" s="27"/>
      <c r="ELW246" s="27"/>
      <c r="ELX246" s="27"/>
      <c r="ELY246" s="27"/>
      <c r="ELZ246" s="27"/>
      <c r="EMA246" s="27"/>
      <c r="EMB246" s="27"/>
      <c r="EMC246" s="27"/>
      <c r="EMD246" s="27"/>
      <c r="EME246" s="27"/>
      <c r="EMF246" s="27"/>
      <c r="EMG246" s="27"/>
      <c r="EMH246" s="27"/>
      <c r="EMI246" s="27"/>
      <c r="EMJ246" s="27"/>
      <c r="EMK246" s="27"/>
      <c r="EML246" s="27"/>
      <c r="EMM246" s="27"/>
      <c r="EMN246" s="27"/>
      <c r="EMO246" s="27"/>
      <c r="EMP246" s="27"/>
      <c r="EMQ246" s="27"/>
      <c r="EMR246" s="27"/>
      <c r="EMS246" s="27"/>
      <c r="EMT246" s="27"/>
      <c r="EMU246" s="27"/>
      <c r="EMV246" s="27"/>
      <c r="EMW246" s="27"/>
      <c r="EMX246" s="27"/>
      <c r="EMY246" s="27"/>
      <c r="EMZ246" s="27"/>
      <c r="ENA246" s="27"/>
      <c r="ENB246" s="27"/>
      <c r="ENC246" s="27"/>
      <c r="END246" s="27"/>
      <c r="ENE246" s="27"/>
      <c r="ENF246" s="27"/>
      <c r="ENG246" s="27"/>
      <c r="ENH246" s="27"/>
      <c r="ENI246" s="27"/>
      <c r="ENJ246" s="27"/>
      <c r="ENK246" s="27"/>
      <c r="ENL246" s="27"/>
      <c r="ENM246" s="27"/>
      <c r="ENN246" s="27"/>
      <c r="ENO246" s="27"/>
      <c r="ENP246" s="27"/>
      <c r="ENQ246" s="27"/>
      <c r="ENR246" s="27"/>
      <c r="ENS246" s="27"/>
      <c r="ENT246" s="27"/>
      <c r="ENU246" s="27"/>
      <c r="ENV246" s="27"/>
      <c r="ENW246" s="27"/>
      <c r="ENX246" s="27"/>
      <c r="ENY246" s="27"/>
      <c r="ENZ246" s="27"/>
      <c r="EOA246" s="27"/>
      <c r="EOB246" s="27"/>
      <c r="EOC246" s="27"/>
      <c r="EOD246" s="27"/>
      <c r="EOE246" s="27"/>
      <c r="EOF246" s="27"/>
      <c r="EOG246" s="27"/>
      <c r="EOH246" s="27"/>
      <c r="EOI246" s="27"/>
      <c r="EOJ246" s="27"/>
      <c r="EOK246" s="27"/>
      <c r="EOL246" s="27"/>
      <c r="EOM246" s="27"/>
      <c r="EON246" s="27"/>
      <c r="EOO246" s="27"/>
      <c r="EOP246" s="27"/>
      <c r="EOQ246" s="27"/>
      <c r="EOR246" s="27"/>
      <c r="EOS246" s="27"/>
      <c r="EOT246" s="27"/>
      <c r="EOU246" s="27"/>
      <c r="EOV246" s="27"/>
      <c r="EOW246" s="27"/>
      <c r="EOX246" s="27"/>
      <c r="EOY246" s="27"/>
      <c r="EOZ246" s="27"/>
      <c r="EPA246" s="27"/>
      <c r="EPB246" s="27"/>
      <c r="EPC246" s="27"/>
      <c r="EPD246" s="27"/>
      <c r="EPE246" s="27"/>
      <c r="EPF246" s="27"/>
      <c r="EPG246" s="27"/>
      <c r="EPH246" s="27"/>
      <c r="EPI246" s="27"/>
      <c r="EPJ246" s="27"/>
      <c r="EPK246" s="27"/>
      <c r="EPL246" s="27"/>
      <c r="EPM246" s="27"/>
      <c r="EPN246" s="27"/>
      <c r="EPO246" s="27"/>
      <c r="EPP246" s="27"/>
      <c r="EPQ246" s="27"/>
      <c r="EPR246" s="27"/>
      <c r="EPS246" s="27"/>
      <c r="EPT246" s="27"/>
      <c r="EPU246" s="27"/>
      <c r="EPV246" s="27"/>
      <c r="EPW246" s="27"/>
      <c r="EPX246" s="27"/>
      <c r="EPY246" s="27"/>
      <c r="EPZ246" s="27"/>
      <c r="EQA246" s="27"/>
      <c r="EQB246" s="27"/>
      <c r="EQC246" s="27"/>
      <c r="EQD246" s="27"/>
      <c r="EQE246" s="27"/>
      <c r="EQF246" s="27"/>
      <c r="EQG246" s="27"/>
      <c r="EQH246" s="27"/>
      <c r="EQI246" s="27"/>
      <c r="EQJ246" s="27"/>
      <c r="EQK246" s="27"/>
      <c r="EQL246" s="27"/>
      <c r="EQM246" s="27"/>
      <c r="EQN246" s="27"/>
      <c r="EQO246" s="27"/>
      <c r="EQP246" s="27"/>
      <c r="EQQ246" s="27"/>
      <c r="EQR246" s="27"/>
      <c r="EQS246" s="27"/>
      <c r="EQT246" s="27"/>
      <c r="EQU246" s="27"/>
      <c r="EQV246" s="27"/>
      <c r="EQW246" s="27"/>
      <c r="EQX246" s="27"/>
      <c r="EQY246" s="27"/>
      <c r="EQZ246" s="27"/>
      <c r="ERA246" s="27"/>
      <c r="ERB246" s="27"/>
      <c r="ERC246" s="27"/>
      <c r="ERD246" s="27"/>
      <c r="ERE246" s="27"/>
      <c r="ERF246" s="27"/>
      <c r="ERG246" s="27"/>
      <c r="ERH246" s="27"/>
      <c r="ERI246" s="27"/>
      <c r="ERJ246" s="27"/>
      <c r="ERK246" s="27"/>
      <c r="ERL246" s="27"/>
      <c r="ERM246" s="27"/>
      <c r="ERN246" s="27"/>
      <c r="ERO246" s="27"/>
      <c r="ERP246" s="27"/>
      <c r="ERQ246" s="27"/>
      <c r="ERR246" s="27"/>
      <c r="ERS246" s="27"/>
      <c r="ERT246" s="27"/>
      <c r="ERU246" s="27"/>
      <c r="ERV246" s="27"/>
      <c r="ERW246" s="27"/>
      <c r="ERX246" s="27"/>
      <c r="ERY246" s="27"/>
      <c r="ERZ246" s="27"/>
      <c r="ESA246" s="27"/>
      <c r="ESB246" s="27"/>
      <c r="ESC246" s="27"/>
      <c r="ESD246" s="27"/>
      <c r="ESE246" s="27"/>
      <c r="ESF246" s="27"/>
      <c r="ESG246" s="27"/>
      <c r="ESH246" s="27"/>
      <c r="ESI246" s="27"/>
      <c r="ESJ246" s="27"/>
      <c r="ESK246" s="27"/>
      <c r="ESL246" s="27"/>
      <c r="ESM246" s="27"/>
      <c r="ESN246" s="27"/>
      <c r="ESO246" s="27"/>
      <c r="ESP246" s="27"/>
      <c r="ESQ246" s="27"/>
      <c r="ESR246" s="27"/>
      <c r="ESS246" s="27"/>
      <c r="EST246" s="27"/>
      <c r="ESU246" s="27"/>
      <c r="ESV246" s="27"/>
      <c r="ESW246" s="27"/>
      <c r="ESX246" s="27"/>
      <c r="ESY246" s="27"/>
      <c r="ESZ246" s="27"/>
      <c r="ETA246" s="27"/>
      <c r="ETB246" s="27"/>
      <c r="ETC246" s="27"/>
      <c r="ETD246" s="27"/>
      <c r="ETE246" s="27"/>
      <c r="ETF246" s="27"/>
      <c r="ETG246" s="27"/>
      <c r="ETH246" s="27"/>
      <c r="ETI246" s="27"/>
      <c r="ETJ246" s="27"/>
      <c r="ETK246" s="27"/>
      <c r="ETL246" s="27"/>
      <c r="ETM246" s="27"/>
      <c r="ETN246" s="27"/>
      <c r="ETO246" s="27"/>
      <c r="ETP246" s="27"/>
      <c r="ETQ246" s="27"/>
      <c r="ETR246" s="27"/>
      <c r="ETS246" s="27"/>
      <c r="ETT246" s="27"/>
      <c r="ETU246" s="27"/>
      <c r="ETV246" s="27"/>
      <c r="ETW246" s="27"/>
      <c r="ETX246" s="27"/>
      <c r="ETY246" s="27"/>
      <c r="ETZ246" s="27"/>
      <c r="EUA246" s="27"/>
      <c r="EUB246" s="27"/>
      <c r="EUC246" s="27"/>
      <c r="EUD246" s="27"/>
      <c r="EUE246" s="27"/>
      <c r="EUF246" s="27"/>
      <c r="EUG246" s="27"/>
      <c r="EUH246" s="27"/>
      <c r="EUI246" s="27"/>
      <c r="EUJ246" s="27"/>
      <c r="EUK246" s="27"/>
      <c r="EUL246" s="27"/>
      <c r="EUM246" s="27"/>
      <c r="EUN246" s="27"/>
      <c r="EUO246" s="27"/>
      <c r="EUP246" s="27"/>
      <c r="EUQ246" s="27"/>
      <c r="EUR246" s="27"/>
      <c r="EUS246" s="27"/>
      <c r="EUT246" s="27"/>
      <c r="EUU246" s="27"/>
      <c r="EUV246" s="27"/>
      <c r="EUW246" s="27"/>
      <c r="EUX246" s="27"/>
      <c r="EUY246" s="27"/>
      <c r="EUZ246" s="27"/>
      <c r="EVA246" s="27"/>
      <c r="EVB246" s="27"/>
      <c r="EVC246" s="27"/>
      <c r="EVD246" s="27"/>
      <c r="EVE246" s="27"/>
      <c r="EVF246" s="27"/>
      <c r="EVG246" s="27"/>
      <c r="EVH246" s="27"/>
      <c r="EVI246" s="27"/>
      <c r="EVJ246" s="27"/>
      <c r="EVK246" s="27"/>
      <c r="EVL246" s="27"/>
      <c r="EVM246" s="27"/>
      <c r="EVN246" s="27"/>
      <c r="EVO246" s="27"/>
      <c r="EVP246" s="27"/>
      <c r="EVQ246" s="27"/>
      <c r="EVR246" s="27"/>
      <c r="EVS246" s="27"/>
      <c r="EVT246" s="27"/>
      <c r="EVU246" s="27"/>
      <c r="EVV246" s="27"/>
      <c r="EVW246" s="27"/>
      <c r="EVX246" s="27"/>
      <c r="EVY246" s="27"/>
      <c r="EVZ246" s="27"/>
      <c r="EWA246" s="27"/>
      <c r="EWB246" s="27"/>
      <c r="EWC246" s="27"/>
      <c r="EWD246" s="27"/>
      <c r="EWE246" s="27"/>
      <c r="EWF246" s="27"/>
      <c r="EWG246" s="27"/>
      <c r="EWH246" s="27"/>
      <c r="EWI246" s="27"/>
      <c r="EWJ246" s="27"/>
      <c r="EWK246" s="27"/>
      <c r="EWL246" s="27"/>
      <c r="EWM246" s="27"/>
      <c r="EWN246" s="27"/>
      <c r="EWO246" s="27"/>
      <c r="EWP246" s="27"/>
      <c r="EWQ246" s="27"/>
      <c r="EWR246" s="27"/>
      <c r="EWS246" s="27"/>
      <c r="EWT246" s="27"/>
      <c r="EWU246" s="27"/>
      <c r="EWV246" s="27"/>
      <c r="EWW246" s="27"/>
      <c r="EWX246" s="27"/>
      <c r="EWY246" s="27"/>
      <c r="EWZ246" s="27"/>
      <c r="EXA246" s="27"/>
      <c r="EXB246" s="27"/>
      <c r="EXC246" s="27"/>
      <c r="EXD246" s="27"/>
      <c r="EXE246" s="27"/>
      <c r="EXF246" s="27"/>
      <c r="EXG246" s="27"/>
      <c r="EXH246" s="27"/>
      <c r="EXI246" s="27"/>
      <c r="EXJ246" s="27"/>
      <c r="EXK246" s="27"/>
      <c r="EXL246" s="27"/>
      <c r="EXM246" s="27"/>
      <c r="EXN246" s="27"/>
      <c r="EXO246" s="27"/>
      <c r="EXP246" s="27"/>
      <c r="EXQ246" s="27"/>
      <c r="EXR246" s="27"/>
      <c r="EXS246" s="27"/>
      <c r="EXT246" s="27"/>
      <c r="EXU246" s="27"/>
      <c r="EXV246" s="27"/>
      <c r="EXW246" s="27"/>
      <c r="EXX246" s="27"/>
      <c r="EXY246" s="27"/>
      <c r="EXZ246" s="27"/>
      <c r="EYA246" s="27"/>
      <c r="EYB246" s="27"/>
      <c r="EYC246" s="27"/>
      <c r="EYD246" s="27"/>
      <c r="EYE246" s="27"/>
      <c r="EYF246" s="27"/>
      <c r="EYG246" s="27"/>
      <c r="EYH246" s="27"/>
      <c r="EYI246" s="27"/>
      <c r="EYJ246" s="27"/>
      <c r="EYK246" s="27"/>
      <c r="EYL246" s="27"/>
      <c r="EYM246" s="27"/>
      <c r="EYN246" s="27"/>
      <c r="EYO246" s="27"/>
      <c r="EYP246" s="27"/>
      <c r="EYQ246" s="27"/>
      <c r="EYR246" s="27"/>
      <c r="EYS246" s="27"/>
      <c r="EYT246" s="27"/>
      <c r="EYU246" s="27"/>
      <c r="EYV246" s="27"/>
      <c r="EYW246" s="27"/>
      <c r="EYX246" s="27"/>
      <c r="EYY246" s="27"/>
      <c r="EYZ246" s="27"/>
      <c r="EZA246" s="27"/>
      <c r="EZB246" s="27"/>
      <c r="EZC246" s="27"/>
      <c r="EZD246" s="27"/>
      <c r="EZE246" s="27"/>
      <c r="EZF246" s="27"/>
      <c r="EZG246" s="27"/>
      <c r="EZH246" s="27"/>
      <c r="EZI246" s="27"/>
      <c r="EZJ246" s="27"/>
      <c r="EZK246" s="27"/>
      <c r="EZL246" s="27"/>
      <c r="EZM246" s="27"/>
      <c r="EZN246" s="27"/>
      <c r="EZO246" s="27"/>
      <c r="EZP246" s="27"/>
      <c r="EZQ246" s="27"/>
      <c r="EZR246" s="27"/>
      <c r="EZS246" s="27"/>
      <c r="EZT246" s="27"/>
      <c r="EZU246" s="27"/>
      <c r="EZV246" s="27"/>
      <c r="EZW246" s="27"/>
      <c r="EZX246" s="27"/>
      <c r="EZY246" s="27"/>
      <c r="EZZ246" s="27"/>
      <c r="FAA246" s="27"/>
      <c r="FAB246" s="27"/>
      <c r="FAC246" s="27"/>
      <c r="FAD246" s="27"/>
      <c r="FAE246" s="27"/>
      <c r="FAF246" s="27"/>
      <c r="FAG246" s="27"/>
      <c r="FAH246" s="27"/>
      <c r="FAI246" s="27"/>
      <c r="FAJ246" s="27"/>
      <c r="FAK246" s="27"/>
      <c r="FAL246" s="27"/>
      <c r="FAM246" s="27"/>
      <c r="FAN246" s="27"/>
      <c r="FAO246" s="27"/>
      <c r="FAP246" s="27"/>
      <c r="FAQ246" s="27"/>
      <c r="FAR246" s="27"/>
      <c r="FAS246" s="27"/>
      <c r="FAT246" s="27"/>
      <c r="FAU246" s="27"/>
      <c r="FAV246" s="27"/>
      <c r="FAW246" s="27"/>
      <c r="FAX246" s="27"/>
      <c r="FAY246" s="27"/>
      <c r="FAZ246" s="27"/>
      <c r="FBA246" s="27"/>
      <c r="FBB246" s="27"/>
      <c r="FBC246" s="27"/>
      <c r="FBD246" s="27"/>
      <c r="FBE246" s="27"/>
      <c r="FBF246" s="27"/>
      <c r="FBG246" s="27"/>
      <c r="FBH246" s="27"/>
      <c r="FBI246" s="27"/>
      <c r="FBJ246" s="27"/>
      <c r="FBK246" s="27"/>
      <c r="FBL246" s="27"/>
      <c r="FBM246" s="27"/>
      <c r="FBN246" s="27"/>
      <c r="FBO246" s="27"/>
      <c r="FBP246" s="27"/>
      <c r="FBQ246" s="27"/>
      <c r="FBR246" s="27"/>
      <c r="FBS246" s="27"/>
      <c r="FBT246" s="27"/>
      <c r="FBU246" s="27"/>
      <c r="FBV246" s="27"/>
      <c r="FBW246" s="27"/>
      <c r="FBX246" s="27"/>
      <c r="FBY246" s="27"/>
      <c r="FBZ246" s="27"/>
      <c r="FCA246" s="27"/>
      <c r="FCB246" s="27"/>
      <c r="FCC246" s="27"/>
      <c r="FCD246" s="27"/>
      <c r="FCE246" s="27"/>
      <c r="FCF246" s="27"/>
      <c r="FCG246" s="27"/>
      <c r="FCH246" s="27"/>
      <c r="FCI246" s="27"/>
      <c r="FCJ246" s="27"/>
      <c r="FCK246" s="27"/>
      <c r="FCL246" s="27"/>
      <c r="FCM246" s="27"/>
      <c r="FCN246" s="27"/>
      <c r="FCO246" s="27"/>
      <c r="FCP246" s="27"/>
      <c r="FCQ246" s="27"/>
      <c r="FCR246" s="27"/>
      <c r="FCS246" s="27"/>
      <c r="FCT246" s="27"/>
      <c r="FCU246" s="27"/>
      <c r="FCV246" s="27"/>
      <c r="FCW246" s="27"/>
      <c r="FCX246" s="27"/>
      <c r="FCY246" s="27"/>
      <c r="FCZ246" s="27"/>
      <c r="FDA246" s="27"/>
      <c r="FDB246" s="27"/>
      <c r="FDC246" s="27"/>
      <c r="FDD246" s="27"/>
      <c r="FDE246" s="27"/>
      <c r="FDF246" s="27"/>
      <c r="FDG246" s="27"/>
      <c r="FDH246" s="27"/>
      <c r="FDI246" s="27"/>
      <c r="FDJ246" s="27"/>
      <c r="FDK246" s="27"/>
      <c r="FDL246" s="27"/>
      <c r="FDM246" s="27"/>
      <c r="FDN246" s="27"/>
      <c r="FDO246" s="27"/>
      <c r="FDP246" s="27"/>
      <c r="FDQ246" s="27"/>
      <c r="FDR246" s="27"/>
      <c r="FDS246" s="27"/>
      <c r="FDT246" s="27"/>
      <c r="FDU246" s="27"/>
      <c r="FDV246" s="27"/>
      <c r="FDW246" s="27"/>
      <c r="FDX246" s="27"/>
      <c r="FDY246" s="27"/>
      <c r="FDZ246" s="27"/>
      <c r="FEA246" s="27"/>
      <c r="FEB246" s="27"/>
      <c r="FEC246" s="27"/>
      <c r="FED246" s="27"/>
      <c r="FEE246" s="27"/>
      <c r="FEF246" s="27"/>
      <c r="FEG246" s="27"/>
      <c r="FEH246" s="27"/>
      <c r="FEI246" s="27"/>
      <c r="FEJ246" s="27"/>
      <c r="FEK246" s="27"/>
      <c r="FEL246" s="27"/>
      <c r="FEM246" s="27"/>
      <c r="FEN246" s="27"/>
      <c r="FEO246" s="27"/>
      <c r="FEP246" s="27"/>
      <c r="FEQ246" s="27"/>
      <c r="FER246" s="27"/>
      <c r="FES246" s="27"/>
      <c r="FET246" s="27"/>
      <c r="FEU246" s="27"/>
      <c r="FEV246" s="27"/>
      <c r="FEW246" s="27"/>
      <c r="FEX246" s="27"/>
      <c r="FEY246" s="27"/>
      <c r="FEZ246" s="27"/>
      <c r="FFA246" s="27"/>
      <c r="FFB246" s="27"/>
      <c r="FFC246" s="27"/>
      <c r="FFD246" s="27"/>
      <c r="FFE246" s="27"/>
      <c r="FFF246" s="27"/>
      <c r="FFG246" s="27"/>
      <c r="FFH246" s="27"/>
      <c r="FFI246" s="27"/>
      <c r="FFJ246" s="27"/>
      <c r="FFK246" s="27"/>
      <c r="FFL246" s="27"/>
      <c r="FFM246" s="27"/>
      <c r="FFN246" s="27"/>
      <c r="FFO246" s="27"/>
      <c r="FFP246" s="27"/>
      <c r="FFQ246" s="27"/>
      <c r="FFR246" s="27"/>
      <c r="FFS246" s="27"/>
      <c r="FFT246" s="27"/>
      <c r="FFU246" s="27"/>
      <c r="FFV246" s="27"/>
      <c r="FFW246" s="27"/>
      <c r="FFX246" s="27"/>
      <c r="FFY246" s="27"/>
      <c r="FFZ246" s="27"/>
      <c r="FGA246" s="27"/>
      <c r="FGB246" s="27"/>
      <c r="FGC246" s="27"/>
      <c r="FGD246" s="27"/>
      <c r="FGE246" s="27"/>
      <c r="FGF246" s="27"/>
      <c r="FGG246" s="27"/>
      <c r="FGH246" s="27"/>
      <c r="FGI246" s="27"/>
      <c r="FGJ246" s="27"/>
      <c r="FGK246" s="27"/>
      <c r="FGL246" s="27"/>
      <c r="FGM246" s="27"/>
      <c r="FGN246" s="27"/>
      <c r="FGO246" s="27"/>
      <c r="FGP246" s="27"/>
      <c r="FGQ246" s="27"/>
      <c r="FGR246" s="27"/>
      <c r="FGS246" s="27"/>
      <c r="FGT246" s="27"/>
      <c r="FGU246" s="27"/>
      <c r="FGV246" s="27"/>
      <c r="FGW246" s="27"/>
      <c r="FGX246" s="27"/>
      <c r="FGY246" s="27"/>
      <c r="FGZ246" s="27"/>
      <c r="FHA246" s="27"/>
      <c r="FHB246" s="27"/>
      <c r="FHC246" s="27"/>
      <c r="FHD246" s="27"/>
      <c r="FHE246" s="27"/>
      <c r="FHF246" s="27"/>
      <c r="FHG246" s="27"/>
      <c r="FHH246" s="27"/>
      <c r="FHI246" s="27"/>
      <c r="FHJ246" s="27"/>
      <c r="FHK246" s="27"/>
      <c r="FHL246" s="27"/>
      <c r="FHM246" s="27"/>
      <c r="FHN246" s="27"/>
      <c r="FHO246" s="27"/>
      <c r="FHP246" s="27"/>
      <c r="FHQ246" s="27"/>
      <c r="FHR246" s="27"/>
      <c r="FHS246" s="27"/>
      <c r="FHT246" s="27"/>
      <c r="FHU246" s="27"/>
      <c r="FHV246" s="27"/>
      <c r="FHW246" s="27"/>
      <c r="FHX246" s="27"/>
      <c r="FHY246" s="27"/>
      <c r="FHZ246" s="27"/>
      <c r="FIA246" s="27"/>
      <c r="FIB246" s="27"/>
      <c r="FIC246" s="27"/>
      <c r="FID246" s="27"/>
      <c r="FIE246" s="27"/>
      <c r="FIF246" s="27"/>
      <c r="FIG246" s="27"/>
      <c r="FIH246" s="27"/>
      <c r="FII246" s="27"/>
      <c r="FIJ246" s="27"/>
      <c r="FIK246" s="27"/>
      <c r="FIL246" s="27"/>
      <c r="FIM246" s="27"/>
      <c r="FIN246" s="27"/>
      <c r="FIO246" s="27"/>
      <c r="FIP246" s="27"/>
      <c r="FIQ246" s="27"/>
      <c r="FIR246" s="27"/>
      <c r="FIS246" s="27"/>
      <c r="FIT246" s="27"/>
      <c r="FIU246" s="27"/>
      <c r="FIV246" s="27"/>
      <c r="FIW246" s="27"/>
      <c r="FIX246" s="27"/>
      <c r="FIY246" s="27"/>
      <c r="FIZ246" s="27"/>
      <c r="FJA246" s="27"/>
      <c r="FJB246" s="27"/>
      <c r="FJC246" s="27"/>
      <c r="FJD246" s="27"/>
      <c r="FJE246" s="27"/>
      <c r="FJF246" s="27"/>
      <c r="FJG246" s="27"/>
      <c r="FJH246" s="27"/>
      <c r="FJI246" s="27"/>
      <c r="FJJ246" s="27"/>
      <c r="FJK246" s="27"/>
      <c r="FJL246" s="27"/>
      <c r="FJM246" s="27"/>
      <c r="FJN246" s="27"/>
      <c r="FJO246" s="27"/>
      <c r="FJP246" s="27"/>
      <c r="FJQ246" s="27"/>
      <c r="FJR246" s="27"/>
      <c r="FJS246" s="27"/>
      <c r="FJT246" s="27"/>
      <c r="FJU246" s="27"/>
      <c r="FJV246" s="27"/>
      <c r="FJW246" s="27"/>
      <c r="FJX246" s="27"/>
      <c r="FJY246" s="27"/>
      <c r="FJZ246" s="27"/>
      <c r="FKA246" s="27"/>
      <c r="FKB246" s="27"/>
      <c r="FKC246" s="27"/>
      <c r="FKD246" s="27"/>
      <c r="FKE246" s="27"/>
      <c r="FKF246" s="27"/>
      <c r="FKG246" s="27"/>
      <c r="FKH246" s="27"/>
      <c r="FKI246" s="27"/>
      <c r="FKJ246" s="27"/>
      <c r="FKK246" s="27"/>
      <c r="FKL246" s="27"/>
      <c r="FKM246" s="27"/>
      <c r="FKN246" s="27"/>
      <c r="FKO246" s="27"/>
      <c r="FKP246" s="27"/>
      <c r="FKQ246" s="27"/>
      <c r="FKR246" s="27"/>
      <c r="FKS246" s="27"/>
      <c r="FKT246" s="27"/>
      <c r="FKU246" s="27"/>
      <c r="FKV246" s="27"/>
      <c r="FKW246" s="27"/>
      <c r="FKX246" s="27"/>
      <c r="FKY246" s="27"/>
      <c r="FKZ246" s="27"/>
      <c r="FLA246" s="27"/>
      <c r="FLB246" s="27"/>
      <c r="FLC246" s="27"/>
      <c r="FLD246" s="27"/>
      <c r="FLE246" s="27"/>
      <c r="FLF246" s="27"/>
      <c r="FLG246" s="27"/>
      <c r="FLH246" s="27"/>
      <c r="FLI246" s="27"/>
      <c r="FLJ246" s="27"/>
      <c r="FLK246" s="27"/>
      <c r="FLL246" s="27"/>
      <c r="FLM246" s="27"/>
      <c r="FLN246" s="27"/>
      <c r="FLO246" s="27"/>
      <c r="FLP246" s="27"/>
      <c r="FLQ246" s="27"/>
      <c r="FLR246" s="27"/>
      <c r="FLS246" s="27"/>
      <c r="FLT246" s="27"/>
      <c r="FLU246" s="27"/>
      <c r="FLV246" s="27"/>
      <c r="FLW246" s="27"/>
      <c r="FLX246" s="27"/>
      <c r="FLY246" s="27"/>
      <c r="FLZ246" s="27"/>
      <c r="FMA246" s="27"/>
      <c r="FMB246" s="27"/>
      <c r="FMC246" s="27"/>
      <c r="FMD246" s="27"/>
      <c r="FME246" s="27"/>
      <c r="FMF246" s="27"/>
      <c r="FMG246" s="27"/>
      <c r="FMH246" s="27"/>
      <c r="FMI246" s="27"/>
      <c r="FMJ246" s="27"/>
      <c r="FMK246" s="27"/>
      <c r="FML246" s="27"/>
      <c r="FMM246" s="27"/>
      <c r="FMN246" s="27"/>
      <c r="FMO246" s="27"/>
      <c r="FMP246" s="27"/>
      <c r="FMQ246" s="27"/>
      <c r="FMR246" s="27"/>
      <c r="FMS246" s="27"/>
      <c r="FMT246" s="27"/>
      <c r="FMU246" s="27"/>
      <c r="FMV246" s="27"/>
      <c r="FMW246" s="27"/>
      <c r="FMX246" s="27"/>
      <c r="FMY246" s="27"/>
      <c r="FMZ246" s="27"/>
      <c r="FNA246" s="27"/>
      <c r="FNB246" s="27"/>
      <c r="FNC246" s="27"/>
      <c r="FND246" s="27"/>
      <c r="FNE246" s="27"/>
      <c r="FNF246" s="27"/>
      <c r="FNG246" s="27"/>
      <c r="FNH246" s="27"/>
      <c r="FNI246" s="27"/>
      <c r="FNJ246" s="27"/>
      <c r="FNK246" s="27"/>
      <c r="FNL246" s="27"/>
      <c r="FNM246" s="27"/>
      <c r="FNN246" s="27"/>
      <c r="FNO246" s="27"/>
      <c r="FNP246" s="27"/>
      <c r="FNQ246" s="27"/>
      <c r="FNR246" s="27"/>
      <c r="FNS246" s="27"/>
      <c r="FNT246" s="27"/>
      <c r="FNU246" s="27"/>
      <c r="FNV246" s="27"/>
      <c r="FNW246" s="27"/>
      <c r="FNX246" s="27"/>
      <c r="FNY246" s="27"/>
      <c r="FNZ246" s="27"/>
      <c r="FOA246" s="27"/>
      <c r="FOB246" s="27"/>
      <c r="FOC246" s="27"/>
      <c r="FOD246" s="27"/>
      <c r="FOE246" s="27"/>
      <c r="FOF246" s="27"/>
      <c r="FOG246" s="27"/>
      <c r="FOH246" s="27"/>
      <c r="FOI246" s="27"/>
      <c r="FOJ246" s="27"/>
      <c r="FOK246" s="27"/>
      <c r="FOL246" s="27"/>
      <c r="FOM246" s="27"/>
      <c r="FON246" s="27"/>
      <c r="FOO246" s="27"/>
      <c r="FOP246" s="27"/>
      <c r="FOQ246" s="27"/>
      <c r="FOR246" s="27"/>
      <c r="FOS246" s="27"/>
      <c r="FOT246" s="27"/>
      <c r="FOU246" s="27"/>
      <c r="FOV246" s="27"/>
      <c r="FOW246" s="27"/>
      <c r="FOX246" s="27"/>
      <c r="FOY246" s="27"/>
      <c r="FOZ246" s="27"/>
      <c r="FPA246" s="27"/>
      <c r="FPB246" s="27"/>
      <c r="FPC246" s="27"/>
      <c r="FPD246" s="27"/>
      <c r="FPE246" s="27"/>
      <c r="FPF246" s="27"/>
      <c r="FPG246" s="27"/>
      <c r="FPH246" s="27"/>
      <c r="FPI246" s="27"/>
      <c r="FPJ246" s="27"/>
      <c r="FPK246" s="27"/>
      <c r="FPL246" s="27"/>
      <c r="FPM246" s="27"/>
      <c r="FPN246" s="27"/>
      <c r="FPO246" s="27"/>
      <c r="FPP246" s="27"/>
      <c r="FPQ246" s="27"/>
      <c r="FPR246" s="27"/>
      <c r="FPS246" s="27"/>
      <c r="FPT246" s="27"/>
      <c r="FPU246" s="27"/>
      <c r="FPV246" s="27"/>
      <c r="FPW246" s="27"/>
      <c r="FPX246" s="27"/>
      <c r="FPY246" s="27"/>
      <c r="FPZ246" s="27"/>
      <c r="FQA246" s="27"/>
      <c r="FQB246" s="27"/>
      <c r="FQC246" s="27"/>
      <c r="FQD246" s="27"/>
      <c r="FQE246" s="27"/>
      <c r="FQF246" s="27"/>
      <c r="FQG246" s="27"/>
      <c r="FQH246" s="27"/>
      <c r="FQI246" s="27"/>
      <c r="FQJ246" s="27"/>
      <c r="FQK246" s="27"/>
      <c r="FQL246" s="27"/>
      <c r="FQM246" s="27"/>
      <c r="FQN246" s="27"/>
      <c r="FQO246" s="27"/>
      <c r="FQP246" s="27"/>
      <c r="FQQ246" s="27"/>
      <c r="FQR246" s="27"/>
      <c r="FQS246" s="27"/>
      <c r="FQT246" s="27"/>
      <c r="FQU246" s="27"/>
      <c r="FQV246" s="27"/>
      <c r="FQW246" s="27"/>
      <c r="FQX246" s="27"/>
      <c r="FQY246" s="27"/>
      <c r="FQZ246" s="27"/>
      <c r="FRA246" s="27"/>
      <c r="FRB246" s="27"/>
      <c r="FRC246" s="27"/>
      <c r="FRD246" s="27"/>
      <c r="FRE246" s="27"/>
      <c r="FRF246" s="27"/>
      <c r="FRG246" s="27"/>
      <c r="FRH246" s="27"/>
      <c r="FRI246" s="27"/>
      <c r="FRJ246" s="27"/>
      <c r="FRK246" s="27"/>
      <c r="FRL246" s="27"/>
      <c r="FRM246" s="27"/>
      <c r="FRN246" s="27"/>
      <c r="FRO246" s="27"/>
      <c r="FRP246" s="27"/>
      <c r="FRQ246" s="27"/>
      <c r="FRR246" s="27"/>
      <c r="FRS246" s="27"/>
      <c r="FRT246" s="27"/>
      <c r="FRU246" s="27"/>
      <c r="FRV246" s="27"/>
      <c r="FRW246" s="27"/>
      <c r="FRX246" s="27"/>
      <c r="FRY246" s="27"/>
      <c r="FRZ246" s="27"/>
      <c r="FSA246" s="27"/>
      <c r="FSB246" s="27"/>
      <c r="FSC246" s="27"/>
      <c r="FSD246" s="27"/>
      <c r="FSE246" s="27"/>
      <c r="FSF246" s="27"/>
      <c r="FSG246" s="27"/>
      <c r="FSH246" s="27"/>
      <c r="FSI246" s="27"/>
      <c r="FSJ246" s="27"/>
      <c r="FSK246" s="27"/>
      <c r="FSL246" s="27"/>
      <c r="FSM246" s="27"/>
      <c r="FSN246" s="27"/>
      <c r="FSO246" s="27"/>
      <c r="FSP246" s="27"/>
      <c r="FSQ246" s="27"/>
      <c r="FSR246" s="27"/>
      <c r="FSS246" s="27"/>
      <c r="FST246" s="27"/>
      <c r="FSU246" s="27"/>
      <c r="FSV246" s="27"/>
      <c r="FSW246" s="27"/>
      <c r="FSX246" s="27"/>
      <c r="FSY246" s="27"/>
      <c r="FSZ246" s="27"/>
      <c r="FTA246" s="27"/>
      <c r="FTB246" s="27"/>
      <c r="FTC246" s="27"/>
      <c r="FTD246" s="27"/>
      <c r="FTE246" s="27"/>
      <c r="FTF246" s="27"/>
      <c r="FTG246" s="27"/>
      <c r="FTH246" s="27"/>
      <c r="FTI246" s="27"/>
      <c r="FTJ246" s="27"/>
      <c r="FTK246" s="27"/>
      <c r="FTL246" s="27"/>
      <c r="FTM246" s="27"/>
      <c r="FTN246" s="27"/>
      <c r="FTO246" s="27"/>
      <c r="FTP246" s="27"/>
      <c r="FTQ246" s="27"/>
      <c r="FTR246" s="27"/>
      <c r="FTS246" s="27"/>
      <c r="FTT246" s="27"/>
      <c r="FTU246" s="27"/>
      <c r="FTV246" s="27"/>
      <c r="FTW246" s="27"/>
      <c r="FTX246" s="27"/>
      <c r="FTY246" s="27"/>
      <c r="FTZ246" s="27"/>
      <c r="FUA246" s="27"/>
      <c r="FUB246" s="27"/>
      <c r="FUC246" s="27"/>
      <c r="FUD246" s="27"/>
      <c r="FUE246" s="27"/>
      <c r="FUF246" s="27"/>
      <c r="FUG246" s="27"/>
      <c r="FUH246" s="27"/>
      <c r="FUI246" s="27"/>
      <c r="FUJ246" s="27"/>
      <c r="FUK246" s="27"/>
      <c r="FUL246" s="27"/>
      <c r="FUM246" s="27"/>
      <c r="FUN246" s="27"/>
      <c r="FUO246" s="27"/>
      <c r="FUP246" s="27"/>
      <c r="FUQ246" s="27"/>
      <c r="FUR246" s="27"/>
      <c r="FUS246" s="27"/>
      <c r="FUT246" s="27"/>
      <c r="FUU246" s="27"/>
      <c r="FUV246" s="27"/>
      <c r="FUW246" s="27"/>
      <c r="FUX246" s="27"/>
      <c r="FUY246" s="27"/>
      <c r="FUZ246" s="27"/>
      <c r="FVA246" s="27"/>
      <c r="FVB246" s="27"/>
      <c r="FVC246" s="27"/>
      <c r="FVD246" s="27"/>
      <c r="FVE246" s="27"/>
      <c r="FVF246" s="27"/>
      <c r="FVG246" s="27"/>
      <c r="FVH246" s="27"/>
      <c r="FVI246" s="27"/>
      <c r="FVJ246" s="27"/>
      <c r="FVK246" s="27"/>
      <c r="FVL246" s="27"/>
      <c r="FVM246" s="27"/>
      <c r="FVN246" s="27"/>
      <c r="FVO246" s="27"/>
      <c r="FVP246" s="27"/>
      <c r="FVQ246" s="27"/>
      <c r="FVR246" s="27"/>
      <c r="FVS246" s="27"/>
      <c r="FVT246" s="27"/>
      <c r="FVU246" s="27"/>
      <c r="FVV246" s="27"/>
      <c r="FVW246" s="27"/>
      <c r="FVX246" s="27"/>
      <c r="FVY246" s="27"/>
      <c r="FVZ246" s="27"/>
      <c r="FWA246" s="27"/>
      <c r="FWB246" s="27"/>
      <c r="FWC246" s="27"/>
      <c r="FWD246" s="27"/>
      <c r="FWE246" s="27"/>
      <c r="FWF246" s="27"/>
      <c r="FWG246" s="27"/>
      <c r="FWH246" s="27"/>
      <c r="FWI246" s="27"/>
      <c r="FWJ246" s="27"/>
      <c r="FWK246" s="27"/>
      <c r="FWL246" s="27"/>
      <c r="FWM246" s="27"/>
      <c r="FWN246" s="27"/>
      <c r="FWO246" s="27"/>
      <c r="FWP246" s="27"/>
      <c r="FWQ246" s="27"/>
      <c r="FWR246" s="27"/>
      <c r="FWS246" s="27"/>
      <c r="FWT246" s="27"/>
      <c r="FWU246" s="27"/>
      <c r="FWV246" s="27"/>
      <c r="FWW246" s="27"/>
      <c r="FWX246" s="27"/>
      <c r="FWY246" s="27"/>
      <c r="FWZ246" s="27"/>
      <c r="FXA246" s="27"/>
      <c r="FXB246" s="27"/>
      <c r="FXC246" s="27"/>
      <c r="FXD246" s="27"/>
      <c r="FXE246" s="27"/>
      <c r="FXF246" s="27"/>
      <c r="FXG246" s="27"/>
      <c r="FXH246" s="27"/>
      <c r="FXI246" s="27"/>
      <c r="FXJ246" s="27"/>
      <c r="FXK246" s="27"/>
      <c r="FXL246" s="27"/>
      <c r="FXM246" s="27"/>
      <c r="FXN246" s="27"/>
      <c r="FXO246" s="27"/>
      <c r="FXP246" s="27"/>
      <c r="FXQ246" s="27"/>
      <c r="FXR246" s="27"/>
      <c r="FXS246" s="27"/>
      <c r="FXT246" s="27"/>
      <c r="FXU246" s="27"/>
      <c r="FXV246" s="27"/>
      <c r="FXW246" s="27"/>
      <c r="FXX246" s="27"/>
      <c r="FXY246" s="27"/>
      <c r="FXZ246" s="27"/>
      <c r="FYA246" s="27"/>
      <c r="FYB246" s="27"/>
      <c r="FYC246" s="27"/>
      <c r="FYD246" s="27"/>
      <c r="FYE246" s="27"/>
      <c r="FYF246" s="27"/>
      <c r="FYG246" s="27"/>
      <c r="FYH246" s="27"/>
      <c r="FYI246" s="27"/>
      <c r="FYJ246" s="27"/>
      <c r="FYK246" s="27"/>
      <c r="FYL246" s="27"/>
      <c r="FYM246" s="27"/>
      <c r="FYN246" s="27"/>
      <c r="FYO246" s="27"/>
      <c r="FYP246" s="27"/>
      <c r="FYQ246" s="27"/>
      <c r="FYR246" s="27"/>
      <c r="FYS246" s="27"/>
      <c r="FYT246" s="27"/>
      <c r="FYU246" s="27"/>
      <c r="FYV246" s="27"/>
      <c r="FYW246" s="27"/>
      <c r="FYX246" s="27"/>
      <c r="FYY246" s="27"/>
      <c r="FYZ246" s="27"/>
      <c r="FZA246" s="27"/>
      <c r="FZB246" s="27"/>
      <c r="FZC246" s="27"/>
      <c r="FZD246" s="27"/>
      <c r="FZE246" s="27"/>
      <c r="FZF246" s="27"/>
      <c r="FZG246" s="27"/>
      <c r="FZH246" s="27"/>
      <c r="FZI246" s="27"/>
      <c r="FZJ246" s="27"/>
      <c r="FZK246" s="27"/>
      <c r="FZL246" s="27"/>
      <c r="FZM246" s="27"/>
      <c r="FZN246" s="27"/>
      <c r="FZO246" s="27"/>
      <c r="FZP246" s="27"/>
      <c r="FZQ246" s="27"/>
      <c r="FZR246" s="27"/>
      <c r="FZS246" s="27"/>
      <c r="FZT246" s="27"/>
      <c r="FZU246" s="27"/>
      <c r="FZV246" s="27"/>
      <c r="FZW246" s="27"/>
      <c r="FZX246" s="27"/>
      <c r="FZY246" s="27"/>
      <c r="FZZ246" s="27"/>
      <c r="GAA246" s="27"/>
      <c r="GAB246" s="27"/>
      <c r="GAC246" s="27"/>
      <c r="GAD246" s="27"/>
      <c r="GAE246" s="27"/>
      <c r="GAF246" s="27"/>
      <c r="GAG246" s="27"/>
      <c r="GAH246" s="27"/>
      <c r="GAI246" s="27"/>
      <c r="GAJ246" s="27"/>
      <c r="GAK246" s="27"/>
      <c r="GAL246" s="27"/>
      <c r="GAM246" s="27"/>
      <c r="GAN246" s="27"/>
      <c r="GAO246" s="27"/>
      <c r="GAP246" s="27"/>
      <c r="GAQ246" s="27"/>
      <c r="GAR246" s="27"/>
      <c r="GAS246" s="27"/>
      <c r="GAT246" s="27"/>
      <c r="GAU246" s="27"/>
      <c r="GAV246" s="27"/>
      <c r="GAW246" s="27"/>
      <c r="GAX246" s="27"/>
      <c r="GAY246" s="27"/>
      <c r="GAZ246" s="27"/>
      <c r="GBA246" s="27"/>
      <c r="GBB246" s="27"/>
      <c r="GBC246" s="27"/>
      <c r="GBD246" s="27"/>
      <c r="GBE246" s="27"/>
      <c r="GBF246" s="27"/>
      <c r="GBG246" s="27"/>
      <c r="GBH246" s="27"/>
      <c r="GBI246" s="27"/>
      <c r="GBJ246" s="27"/>
      <c r="GBK246" s="27"/>
      <c r="GBL246" s="27"/>
      <c r="GBM246" s="27"/>
      <c r="GBN246" s="27"/>
      <c r="GBO246" s="27"/>
      <c r="GBP246" s="27"/>
      <c r="GBQ246" s="27"/>
      <c r="GBR246" s="27"/>
      <c r="GBS246" s="27"/>
      <c r="GBT246" s="27"/>
      <c r="GBU246" s="27"/>
      <c r="GBV246" s="27"/>
      <c r="GBW246" s="27"/>
      <c r="GBX246" s="27"/>
      <c r="GBY246" s="27"/>
      <c r="GBZ246" s="27"/>
      <c r="GCA246" s="27"/>
      <c r="GCB246" s="27"/>
      <c r="GCC246" s="27"/>
      <c r="GCD246" s="27"/>
      <c r="GCE246" s="27"/>
      <c r="GCF246" s="27"/>
      <c r="GCG246" s="27"/>
      <c r="GCH246" s="27"/>
      <c r="GCI246" s="27"/>
      <c r="GCJ246" s="27"/>
      <c r="GCK246" s="27"/>
      <c r="GCL246" s="27"/>
      <c r="GCM246" s="27"/>
      <c r="GCN246" s="27"/>
      <c r="GCO246" s="27"/>
      <c r="GCP246" s="27"/>
      <c r="GCQ246" s="27"/>
      <c r="GCR246" s="27"/>
      <c r="GCS246" s="27"/>
      <c r="GCT246" s="27"/>
      <c r="GCU246" s="27"/>
      <c r="GCV246" s="27"/>
      <c r="GCW246" s="27"/>
      <c r="GCX246" s="27"/>
      <c r="GCY246" s="27"/>
      <c r="GCZ246" s="27"/>
      <c r="GDA246" s="27"/>
      <c r="GDB246" s="27"/>
      <c r="GDC246" s="27"/>
      <c r="GDD246" s="27"/>
      <c r="GDE246" s="27"/>
      <c r="GDF246" s="27"/>
      <c r="GDG246" s="27"/>
      <c r="GDH246" s="27"/>
      <c r="GDI246" s="27"/>
      <c r="GDJ246" s="27"/>
      <c r="GDK246" s="27"/>
      <c r="GDL246" s="27"/>
      <c r="GDM246" s="27"/>
      <c r="GDN246" s="27"/>
      <c r="GDO246" s="27"/>
      <c r="GDP246" s="27"/>
      <c r="GDQ246" s="27"/>
      <c r="GDR246" s="27"/>
      <c r="GDS246" s="27"/>
      <c r="GDT246" s="27"/>
      <c r="GDU246" s="27"/>
      <c r="GDV246" s="27"/>
      <c r="GDW246" s="27"/>
      <c r="GDX246" s="27"/>
      <c r="GDY246" s="27"/>
      <c r="GDZ246" s="27"/>
      <c r="GEA246" s="27"/>
      <c r="GEB246" s="27"/>
      <c r="GEC246" s="27"/>
      <c r="GED246" s="27"/>
      <c r="GEE246" s="27"/>
      <c r="GEF246" s="27"/>
      <c r="GEG246" s="27"/>
      <c r="GEH246" s="27"/>
      <c r="GEI246" s="27"/>
      <c r="GEJ246" s="27"/>
      <c r="GEK246" s="27"/>
      <c r="GEL246" s="27"/>
      <c r="GEM246" s="27"/>
      <c r="GEN246" s="27"/>
      <c r="GEO246" s="27"/>
      <c r="GEP246" s="27"/>
      <c r="GEQ246" s="27"/>
      <c r="GER246" s="27"/>
      <c r="GES246" s="27"/>
      <c r="GET246" s="27"/>
      <c r="GEU246" s="27"/>
      <c r="GEV246" s="27"/>
      <c r="GEW246" s="27"/>
      <c r="GEX246" s="27"/>
      <c r="GEY246" s="27"/>
      <c r="GEZ246" s="27"/>
      <c r="GFA246" s="27"/>
      <c r="GFB246" s="27"/>
      <c r="GFC246" s="27"/>
      <c r="GFD246" s="27"/>
      <c r="GFE246" s="27"/>
      <c r="GFF246" s="27"/>
      <c r="GFG246" s="27"/>
      <c r="GFH246" s="27"/>
      <c r="GFI246" s="27"/>
      <c r="GFJ246" s="27"/>
      <c r="GFK246" s="27"/>
      <c r="GFL246" s="27"/>
      <c r="GFM246" s="27"/>
      <c r="GFN246" s="27"/>
      <c r="GFO246" s="27"/>
      <c r="GFP246" s="27"/>
      <c r="GFQ246" s="27"/>
      <c r="GFR246" s="27"/>
      <c r="GFS246" s="27"/>
      <c r="GFT246" s="27"/>
      <c r="GFU246" s="27"/>
      <c r="GFV246" s="27"/>
      <c r="GFW246" s="27"/>
      <c r="GFX246" s="27"/>
      <c r="GFY246" s="27"/>
      <c r="GFZ246" s="27"/>
      <c r="GGA246" s="27"/>
      <c r="GGB246" s="27"/>
      <c r="GGC246" s="27"/>
      <c r="GGD246" s="27"/>
      <c r="GGE246" s="27"/>
      <c r="GGF246" s="27"/>
      <c r="GGG246" s="27"/>
      <c r="GGH246" s="27"/>
      <c r="GGI246" s="27"/>
      <c r="GGJ246" s="27"/>
      <c r="GGK246" s="27"/>
      <c r="GGL246" s="27"/>
      <c r="GGM246" s="27"/>
      <c r="GGN246" s="27"/>
      <c r="GGO246" s="27"/>
      <c r="GGP246" s="27"/>
      <c r="GGQ246" s="27"/>
      <c r="GGR246" s="27"/>
      <c r="GGS246" s="27"/>
      <c r="GGT246" s="27"/>
      <c r="GGU246" s="27"/>
      <c r="GGV246" s="27"/>
      <c r="GGW246" s="27"/>
      <c r="GGX246" s="27"/>
      <c r="GGY246" s="27"/>
      <c r="GGZ246" s="27"/>
      <c r="GHA246" s="27"/>
      <c r="GHB246" s="27"/>
      <c r="GHC246" s="27"/>
      <c r="GHD246" s="27"/>
      <c r="GHE246" s="27"/>
      <c r="GHF246" s="27"/>
      <c r="GHG246" s="27"/>
      <c r="GHH246" s="27"/>
      <c r="GHI246" s="27"/>
      <c r="GHJ246" s="27"/>
      <c r="GHK246" s="27"/>
      <c r="GHL246" s="27"/>
      <c r="GHM246" s="27"/>
      <c r="GHN246" s="27"/>
      <c r="GHO246" s="27"/>
      <c r="GHP246" s="27"/>
      <c r="GHQ246" s="27"/>
      <c r="GHR246" s="27"/>
      <c r="GHS246" s="27"/>
      <c r="GHT246" s="27"/>
      <c r="GHU246" s="27"/>
      <c r="GHV246" s="27"/>
      <c r="GHW246" s="27"/>
      <c r="GHX246" s="27"/>
      <c r="GHY246" s="27"/>
      <c r="GHZ246" s="27"/>
      <c r="GIA246" s="27"/>
      <c r="GIB246" s="27"/>
      <c r="GIC246" s="27"/>
      <c r="GID246" s="27"/>
      <c r="GIE246" s="27"/>
      <c r="GIF246" s="27"/>
      <c r="GIG246" s="27"/>
      <c r="GIH246" s="27"/>
      <c r="GII246" s="27"/>
      <c r="GIJ246" s="27"/>
      <c r="GIK246" s="27"/>
      <c r="GIL246" s="27"/>
      <c r="GIM246" s="27"/>
      <c r="GIN246" s="27"/>
      <c r="GIO246" s="27"/>
      <c r="GIP246" s="27"/>
      <c r="GIQ246" s="27"/>
      <c r="GIR246" s="27"/>
      <c r="GIS246" s="27"/>
      <c r="GIT246" s="27"/>
      <c r="GIU246" s="27"/>
      <c r="GIV246" s="27"/>
      <c r="GIW246" s="27"/>
      <c r="GIX246" s="27"/>
      <c r="GIY246" s="27"/>
      <c r="GIZ246" s="27"/>
      <c r="GJA246" s="27"/>
      <c r="GJB246" s="27"/>
      <c r="GJC246" s="27"/>
      <c r="GJD246" s="27"/>
      <c r="GJE246" s="27"/>
      <c r="GJF246" s="27"/>
      <c r="GJG246" s="27"/>
      <c r="GJH246" s="27"/>
      <c r="GJI246" s="27"/>
      <c r="GJJ246" s="27"/>
      <c r="GJK246" s="27"/>
      <c r="GJL246" s="27"/>
      <c r="GJM246" s="27"/>
      <c r="GJN246" s="27"/>
      <c r="GJO246" s="27"/>
      <c r="GJP246" s="27"/>
      <c r="GJQ246" s="27"/>
      <c r="GJR246" s="27"/>
      <c r="GJS246" s="27"/>
      <c r="GJT246" s="27"/>
      <c r="GJU246" s="27"/>
      <c r="GJV246" s="27"/>
      <c r="GJW246" s="27"/>
      <c r="GJX246" s="27"/>
      <c r="GJY246" s="27"/>
      <c r="GJZ246" s="27"/>
      <c r="GKA246" s="27"/>
      <c r="GKB246" s="27"/>
      <c r="GKC246" s="27"/>
      <c r="GKD246" s="27"/>
      <c r="GKE246" s="27"/>
      <c r="GKF246" s="27"/>
      <c r="GKG246" s="27"/>
      <c r="GKH246" s="27"/>
      <c r="GKI246" s="27"/>
      <c r="GKJ246" s="27"/>
      <c r="GKK246" s="27"/>
      <c r="GKL246" s="27"/>
      <c r="GKM246" s="27"/>
      <c r="GKN246" s="27"/>
      <c r="GKO246" s="27"/>
      <c r="GKP246" s="27"/>
      <c r="GKQ246" s="27"/>
      <c r="GKR246" s="27"/>
      <c r="GKS246" s="27"/>
      <c r="GKT246" s="27"/>
      <c r="GKU246" s="27"/>
      <c r="GKV246" s="27"/>
      <c r="GKW246" s="27"/>
      <c r="GKX246" s="27"/>
      <c r="GKY246" s="27"/>
      <c r="GKZ246" s="27"/>
      <c r="GLA246" s="27"/>
      <c r="GLB246" s="27"/>
      <c r="GLC246" s="27"/>
      <c r="GLD246" s="27"/>
      <c r="GLE246" s="27"/>
      <c r="GLF246" s="27"/>
      <c r="GLG246" s="27"/>
      <c r="GLH246" s="27"/>
      <c r="GLI246" s="27"/>
      <c r="GLJ246" s="27"/>
      <c r="GLK246" s="27"/>
      <c r="GLL246" s="27"/>
      <c r="GLM246" s="27"/>
      <c r="GLN246" s="27"/>
      <c r="GLO246" s="27"/>
      <c r="GLP246" s="27"/>
      <c r="GLQ246" s="27"/>
      <c r="GLR246" s="27"/>
      <c r="GLS246" s="27"/>
      <c r="GLT246" s="27"/>
      <c r="GLU246" s="27"/>
      <c r="GLV246" s="27"/>
      <c r="GLW246" s="27"/>
      <c r="GLX246" s="27"/>
      <c r="GLY246" s="27"/>
      <c r="GLZ246" s="27"/>
      <c r="GMA246" s="27"/>
      <c r="GMB246" s="27"/>
      <c r="GMC246" s="27"/>
      <c r="GMD246" s="27"/>
      <c r="GME246" s="27"/>
      <c r="GMF246" s="27"/>
      <c r="GMG246" s="27"/>
      <c r="GMH246" s="27"/>
      <c r="GMI246" s="27"/>
      <c r="GMJ246" s="27"/>
      <c r="GMK246" s="27"/>
      <c r="GML246" s="27"/>
      <c r="GMM246" s="27"/>
      <c r="GMN246" s="27"/>
      <c r="GMO246" s="27"/>
      <c r="GMP246" s="27"/>
      <c r="GMQ246" s="27"/>
      <c r="GMR246" s="27"/>
      <c r="GMS246" s="27"/>
      <c r="GMT246" s="27"/>
      <c r="GMU246" s="27"/>
      <c r="GMV246" s="27"/>
      <c r="GMW246" s="27"/>
      <c r="GMX246" s="27"/>
      <c r="GMY246" s="27"/>
      <c r="GMZ246" s="27"/>
      <c r="GNA246" s="27"/>
      <c r="GNB246" s="27"/>
      <c r="GNC246" s="27"/>
      <c r="GND246" s="27"/>
      <c r="GNE246" s="27"/>
      <c r="GNF246" s="27"/>
      <c r="GNG246" s="27"/>
      <c r="GNH246" s="27"/>
      <c r="GNI246" s="27"/>
      <c r="GNJ246" s="27"/>
      <c r="GNK246" s="27"/>
      <c r="GNL246" s="27"/>
      <c r="GNM246" s="27"/>
      <c r="GNN246" s="27"/>
      <c r="GNO246" s="27"/>
      <c r="GNP246" s="27"/>
      <c r="GNQ246" s="27"/>
      <c r="GNR246" s="27"/>
      <c r="GNS246" s="27"/>
      <c r="GNT246" s="27"/>
      <c r="GNU246" s="27"/>
      <c r="GNV246" s="27"/>
      <c r="GNW246" s="27"/>
      <c r="GNX246" s="27"/>
      <c r="GNY246" s="27"/>
      <c r="GNZ246" s="27"/>
      <c r="GOA246" s="27"/>
      <c r="GOB246" s="27"/>
      <c r="GOC246" s="27"/>
      <c r="GOD246" s="27"/>
      <c r="GOE246" s="27"/>
      <c r="GOF246" s="27"/>
      <c r="GOG246" s="27"/>
      <c r="GOH246" s="27"/>
      <c r="GOI246" s="27"/>
      <c r="GOJ246" s="27"/>
      <c r="GOK246" s="27"/>
      <c r="GOL246" s="27"/>
      <c r="GOM246" s="27"/>
      <c r="GON246" s="27"/>
      <c r="GOO246" s="27"/>
      <c r="GOP246" s="27"/>
      <c r="GOQ246" s="27"/>
      <c r="GOR246" s="27"/>
      <c r="GOS246" s="27"/>
      <c r="GOT246" s="27"/>
      <c r="GOU246" s="27"/>
      <c r="GOV246" s="27"/>
      <c r="GOW246" s="27"/>
      <c r="GOX246" s="27"/>
      <c r="GOY246" s="27"/>
      <c r="GOZ246" s="27"/>
      <c r="GPA246" s="27"/>
      <c r="GPB246" s="27"/>
      <c r="GPC246" s="27"/>
      <c r="GPD246" s="27"/>
      <c r="GPE246" s="27"/>
      <c r="GPF246" s="27"/>
      <c r="GPG246" s="27"/>
      <c r="GPH246" s="27"/>
      <c r="GPI246" s="27"/>
      <c r="GPJ246" s="27"/>
      <c r="GPK246" s="27"/>
      <c r="GPL246" s="27"/>
      <c r="GPM246" s="27"/>
      <c r="GPN246" s="27"/>
      <c r="GPO246" s="27"/>
      <c r="GPP246" s="27"/>
      <c r="GPQ246" s="27"/>
      <c r="GPR246" s="27"/>
      <c r="GPS246" s="27"/>
      <c r="GPT246" s="27"/>
      <c r="GPU246" s="27"/>
      <c r="GPV246" s="27"/>
      <c r="GPW246" s="27"/>
      <c r="GPX246" s="27"/>
      <c r="GPY246" s="27"/>
      <c r="GPZ246" s="27"/>
      <c r="GQA246" s="27"/>
      <c r="GQB246" s="27"/>
      <c r="GQC246" s="27"/>
      <c r="GQD246" s="27"/>
      <c r="GQE246" s="27"/>
      <c r="GQF246" s="27"/>
      <c r="GQG246" s="27"/>
      <c r="GQH246" s="27"/>
      <c r="GQI246" s="27"/>
      <c r="GQJ246" s="27"/>
      <c r="GQK246" s="27"/>
      <c r="GQL246" s="27"/>
      <c r="GQM246" s="27"/>
      <c r="GQN246" s="27"/>
      <c r="GQO246" s="27"/>
      <c r="GQP246" s="27"/>
      <c r="GQQ246" s="27"/>
      <c r="GQR246" s="27"/>
      <c r="GQS246" s="27"/>
      <c r="GQT246" s="27"/>
      <c r="GQU246" s="27"/>
      <c r="GQV246" s="27"/>
      <c r="GQW246" s="27"/>
      <c r="GQX246" s="27"/>
      <c r="GQY246" s="27"/>
      <c r="GQZ246" s="27"/>
      <c r="GRA246" s="27"/>
      <c r="GRB246" s="27"/>
      <c r="GRC246" s="27"/>
      <c r="GRD246" s="27"/>
      <c r="GRE246" s="27"/>
      <c r="GRF246" s="27"/>
      <c r="GRG246" s="27"/>
      <c r="GRH246" s="27"/>
      <c r="GRI246" s="27"/>
      <c r="GRJ246" s="27"/>
      <c r="GRK246" s="27"/>
      <c r="GRL246" s="27"/>
      <c r="GRM246" s="27"/>
      <c r="GRN246" s="27"/>
      <c r="GRO246" s="27"/>
      <c r="GRP246" s="27"/>
      <c r="GRQ246" s="27"/>
      <c r="GRR246" s="27"/>
      <c r="GRS246" s="27"/>
      <c r="GRT246" s="27"/>
      <c r="GRU246" s="27"/>
      <c r="GRV246" s="27"/>
      <c r="GRW246" s="27"/>
      <c r="GRX246" s="27"/>
      <c r="GRY246" s="27"/>
      <c r="GRZ246" s="27"/>
      <c r="GSA246" s="27"/>
      <c r="GSB246" s="27"/>
      <c r="GSC246" s="27"/>
      <c r="GSD246" s="27"/>
      <c r="GSE246" s="27"/>
      <c r="GSF246" s="27"/>
      <c r="GSG246" s="27"/>
      <c r="GSH246" s="27"/>
      <c r="GSI246" s="27"/>
      <c r="GSJ246" s="27"/>
      <c r="GSK246" s="27"/>
      <c r="GSL246" s="27"/>
      <c r="GSM246" s="27"/>
      <c r="GSN246" s="27"/>
      <c r="GSO246" s="27"/>
      <c r="GSP246" s="27"/>
      <c r="GSQ246" s="27"/>
      <c r="GSR246" s="27"/>
      <c r="GSS246" s="27"/>
      <c r="GST246" s="27"/>
      <c r="GSU246" s="27"/>
      <c r="GSV246" s="27"/>
      <c r="GSW246" s="27"/>
      <c r="GSX246" s="27"/>
      <c r="GSY246" s="27"/>
      <c r="GSZ246" s="27"/>
      <c r="GTA246" s="27"/>
      <c r="GTB246" s="27"/>
      <c r="GTC246" s="27"/>
      <c r="GTD246" s="27"/>
      <c r="GTE246" s="27"/>
      <c r="GTF246" s="27"/>
      <c r="GTG246" s="27"/>
      <c r="GTH246" s="27"/>
      <c r="GTI246" s="27"/>
      <c r="GTJ246" s="27"/>
      <c r="GTK246" s="27"/>
      <c r="GTL246" s="27"/>
      <c r="GTM246" s="27"/>
      <c r="GTN246" s="27"/>
      <c r="GTO246" s="27"/>
      <c r="GTP246" s="27"/>
      <c r="GTQ246" s="27"/>
      <c r="GTR246" s="27"/>
      <c r="GTS246" s="27"/>
      <c r="GTT246" s="27"/>
      <c r="GTU246" s="27"/>
      <c r="GTV246" s="27"/>
      <c r="GTW246" s="27"/>
      <c r="GTX246" s="27"/>
      <c r="GTY246" s="27"/>
      <c r="GTZ246" s="27"/>
      <c r="GUA246" s="27"/>
      <c r="GUB246" s="27"/>
      <c r="GUC246" s="27"/>
      <c r="GUD246" s="27"/>
      <c r="GUE246" s="27"/>
      <c r="GUF246" s="27"/>
      <c r="GUG246" s="27"/>
      <c r="GUH246" s="27"/>
      <c r="GUI246" s="27"/>
      <c r="GUJ246" s="27"/>
      <c r="GUK246" s="27"/>
      <c r="GUL246" s="27"/>
      <c r="GUM246" s="27"/>
      <c r="GUN246" s="27"/>
      <c r="GUO246" s="27"/>
      <c r="GUP246" s="27"/>
      <c r="GUQ246" s="27"/>
      <c r="GUR246" s="27"/>
      <c r="GUS246" s="27"/>
      <c r="GUT246" s="27"/>
      <c r="GUU246" s="27"/>
      <c r="GUV246" s="27"/>
      <c r="GUW246" s="27"/>
      <c r="GUX246" s="27"/>
      <c r="GUY246" s="27"/>
      <c r="GUZ246" s="27"/>
      <c r="GVA246" s="27"/>
      <c r="GVB246" s="27"/>
      <c r="GVC246" s="27"/>
      <c r="GVD246" s="27"/>
      <c r="GVE246" s="27"/>
      <c r="GVF246" s="27"/>
      <c r="GVG246" s="27"/>
      <c r="GVH246" s="27"/>
      <c r="GVI246" s="27"/>
      <c r="GVJ246" s="27"/>
      <c r="GVK246" s="27"/>
      <c r="GVL246" s="27"/>
      <c r="GVM246" s="27"/>
      <c r="GVN246" s="27"/>
      <c r="GVO246" s="27"/>
      <c r="GVP246" s="27"/>
      <c r="GVQ246" s="27"/>
      <c r="GVR246" s="27"/>
      <c r="GVS246" s="27"/>
      <c r="GVT246" s="27"/>
      <c r="GVU246" s="27"/>
      <c r="GVV246" s="27"/>
      <c r="GVW246" s="27"/>
      <c r="GVX246" s="27"/>
      <c r="GVY246" s="27"/>
      <c r="GVZ246" s="27"/>
      <c r="GWA246" s="27"/>
      <c r="GWB246" s="27"/>
      <c r="GWC246" s="27"/>
      <c r="GWD246" s="27"/>
      <c r="GWE246" s="27"/>
      <c r="GWF246" s="27"/>
      <c r="GWG246" s="27"/>
      <c r="GWH246" s="27"/>
      <c r="GWI246" s="27"/>
      <c r="GWJ246" s="27"/>
      <c r="GWK246" s="27"/>
      <c r="GWL246" s="27"/>
      <c r="GWM246" s="27"/>
      <c r="GWN246" s="27"/>
      <c r="GWO246" s="27"/>
      <c r="GWP246" s="27"/>
      <c r="GWQ246" s="27"/>
      <c r="GWR246" s="27"/>
      <c r="GWS246" s="27"/>
      <c r="GWT246" s="27"/>
      <c r="GWU246" s="27"/>
      <c r="GWV246" s="27"/>
      <c r="GWW246" s="27"/>
      <c r="GWX246" s="27"/>
      <c r="GWY246" s="27"/>
      <c r="GWZ246" s="27"/>
      <c r="GXA246" s="27"/>
      <c r="GXB246" s="27"/>
      <c r="GXC246" s="27"/>
      <c r="GXD246" s="27"/>
      <c r="GXE246" s="27"/>
      <c r="GXF246" s="27"/>
      <c r="GXG246" s="27"/>
      <c r="GXH246" s="27"/>
      <c r="GXI246" s="27"/>
      <c r="GXJ246" s="27"/>
      <c r="GXK246" s="27"/>
      <c r="GXL246" s="27"/>
      <c r="GXM246" s="27"/>
      <c r="GXN246" s="27"/>
      <c r="GXO246" s="27"/>
      <c r="GXP246" s="27"/>
      <c r="GXQ246" s="27"/>
      <c r="GXR246" s="27"/>
      <c r="GXS246" s="27"/>
      <c r="GXT246" s="27"/>
      <c r="GXU246" s="27"/>
      <c r="GXV246" s="27"/>
      <c r="GXW246" s="27"/>
      <c r="GXX246" s="27"/>
      <c r="GXY246" s="27"/>
      <c r="GXZ246" s="27"/>
      <c r="GYA246" s="27"/>
      <c r="GYB246" s="27"/>
      <c r="GYC246" s="27"/>
      <c r="GYD246" s="27"/>
      <c r="GYE246" s="27"/>
      <c r="GYF246" s="27"/>
      <c r="GYG246" s="27"/>
      <c r="GYH246" s="27"/>
      <c r="GYI246" s="27"/>
      <c r="GYJ246" s="27"/>
      <c r="GYK246" s="27"/>
      <c r="GYL246" s="27"/>
      <c r="GYM246" s="27"/>
      <c r="GYN246" s="27"/>
      <c r="GYO246" s="27"/>
      <c r="GYP246" s="27"/>
      <c r="GYQ246" s="27"/>
      <c r="GYR246" s="27"/>
      <c r="GYS246" s="27"/>
      <c r="GYT246" s="27"/>
      <c r="GYU246" s="27"/>
      <c r="GYV246" s="27"/>
      <c r="GYW246" s="27"/>
      <c r="GYX246" s="27"/>
      <c r="GYY246" s="27"/>
      <c r="GYZ246" s="27"/>
      <c r="GZA246" s="27"/>
      <c r="GZB246" s="27"/>
      <c r="GZC246" s="27"/>
      <c r="GZD246" s="27"/>
      <c r="GZE246" s="27"/>
      <c r="GZF246" s="27"/>
      <c r="GZG246" s="27"/>
      <c r="GZH246" s="27"/>
      <c r="GZI246" s="27"/>
      <c r="GZJ246" s="27"/>
      <c r="GZK246" s="27"/>
      <c r="GZL246" s="27"/>
      <c r="GZM246" s="27"/>
      <c r="GZN246" s="27"/>
      <c r="GZO246" s="27"/>
      <c r="GZP246" s="27"/>
      <c r="GZQ246" s="27"/>
      <c r="GZR246" s="27"/>
      <c r="GZS246" s="27"/>
      <c r="GZT246" s="27"/>
      <c r="GZU246" s="27"/>
      <c r="GZV246" s="27"/>
      <c r="GZW246" s="27"/>
      <c r="GZX246" s="27"/>
      <c r="GZY246" s="27"/>
      <c r="GZZ246" s="27"/>
      <c r="HAA246" s="27"/>
      <c r="HAB246" s="27"/>
      <c r="HAC246" s="27"/>
      <c r="HAD246" s="27"/>
      <c r="HAE246" s="27"/>
      <c r="HAF246" s="27"/>
      <c r="HAG246" s="27"/>
      <c r="HAH246" s="27"/>
      <c r="HAI246" s="27"/>
      <c r="HAJ246" s="27"/>
      <c r="HAK246" s="27"/>
      <c r="HAL246" s="27"/>
      <c r="HAM246" s="27"/>
      <c r="HAN246" s="27"/>
      <c r="HAO246" s="27"/>
      <c r="HAP246" s="27"/>
      <c r="HAQ246" s="27"/>
      <c r="HAR246" s="27"/>
      <c r="HAS246" s="27"/>
      <c r="HAT246" s="27"/>
      <c r="HAU246" s="27"/>
      <c r="HAV246" s="27"/>
      <c r="HAW246" s="27"/>
      <c r="HAX246" s="27"/>
      <c r="HAY246" s="27"/>
      <c r="HAZ246" s="27"/>
      <c r="HBA246" s="27"/>
      <c r="HBB246" s="27"/>
      <c r="HBC246" s="27"/>
      <c r="HBD246" s="27"/>
      <c r="HBE246" s="27"/>
      <c r="HBF246" s="27"/>
      <c r="HBG246" s="27"/>
      <c r="HBH246" s="27"/>
      <c r="HBI246" s="27"/>
      <c r="HBJ246" s="27"/>
      <c r="HBK246" s="27"/>
      <c r="HBL246" s="27"/>
      <c r="HBM246" s="27"/>
      <c r="HBN246" s="27"/>
      <c r="HBO246" s="27"/>
      <c r="HBP246" s="27"/>
      <c r="HBQ246" s="27"/>
      <c r="HBR246" s="27"/>
      <c r="HBS246" s="27"/>
      <c r="HBT246" s="27"/>
      <c r="HBU246" s="27"/>
      <c r="HBV246" s="27"/>
      <c r="HBW246" s="27"/>
      <c r="HBX246" s="27"/>
      <c r="HBY246" s="27"/>
      <c r="HBZ246" s="27"/>
      <c r="HCA246" s="27"/>
      <c r="HCB246" s="27"/>
      <c r="HCC246" s="27"/>
      <c r="HCD246" s="27"/>
      <c r="HCE246" s="27"/>
      <c r="HCF246" s="27"/>
      <c r="HCG246" s="27"/>
      <c r="HCH246" s="27"/>
      <c r="HCI246" s="27"/>
      <c r="HCJ246" s="27"/>
      <c r="HCK246" s="27"/>
      <c r="HCL246" s="27"/>
      <c r="HCM246" s="27"/>
      <c r="HCN246" s="27"/>
      <c r="HCO246" s="27"/>
      <c r="HCP246" s="27"/>
      <c r="HCQ246" s="27"/>
      <c r="HCR246" s="27"/>
      <c r="HCS246" s="27"/>
      <c r="HCT246" s="27"/>
      <c r="HCU246" s="27"/>
      <c r="HCV246" s="27"/>
      <c r="HCW246" s="27"/>
      <c r="HCX246" s="27"/>
      <c r="HCY246" s="27"/>
      <c r="HCZ246" s="27"/>
      <c r="HDA246" s="27"/>
      <c r="HDB246" s="27"/>
      <c r="HDC246" s="27"/>
      <c r="HDD246" s="27"/>
      <c r="HDE246" s="27"/>
      <c r="HDF246" s="27"/>
      <c r="HDG246" s="27"/>
      <c r="HDH246" s="27"/>
      <c r="HDI246" s="27"/>
      <c r="HDJ246" s="27"/>
      <c r="HDK246" s="27"/>
      <c r="HDL246" s="27"/>
      <c r="HDM246" s="27"/>
      <c r="HDN246" s="27"/>
      <c r="HDO246" s="27"/>
      <c r="HDP246" s="27"/>
      <c r="HDQ246" s="27"/>
      <c r="HDR246" s="27"/>
      <c r="HDS246" s="27"/>
      <c r="HDT246" s="27"/>
      <c r="HDU246" s="27"/>
      <c r="HDV246" s="27"/>
      <c r="HDW246" s="27"/>
      <c r="HDX246" s="27"/>
      <c r="HDY246" s="27"/>
      <c r="HDZ246" s="27"/>
      <c r="HEA246" s="27"/>
      <c r="HEB246" s="27"/>
      <c r="HEC246" s="27"/>
      <c r="HED246" s="27"/>
      <c r="HEE246" s="27"/>
      <c r="HEF246" s="27"/>
      <c r="HEG246" s="27"/>
      <c r="HEH246" s="27"/>
      <c r="HEI246" s="27"/>
      <c r="HEJ246" s="27"/>
      <c r="HEK246" s="27"/>
      <c r="HEL246" s="27"/>
      <c r="HEM246" s="27"/>
      <c r="HEN246" s="27"/>
      <c r="HEO246" s="27"/>
      <c r="HEP246" s="27"/>
      <c r="HEQ246" s="27"/>
      <c r="HER246" s="27"/>
      <c r="HES246" s="27"/>
      <c r="HET246" s="27"/>
      <c r="HEU246" s="27"/>
      <c r="HEV246" s="27"/>
      <c r="HEW246" s="27"/>
      <c r="HEX246" s="27"/>
      <c r="HEY246" s="27"/>
      <c r="HEZ246" s="27"/>
      <c r="HFA246" s="27"/>
      <c r="HFB246" s="27"/>
      <c r="HFC246" s="27"/>
      <c r="HFD246" s="27"/>
      <c r="HFE246" s="27"/>
      <c r="HFF246" s="27"/>
      <c r="HFG246" s="27"/>
      <c r="HFH246" s="27"/>
      <c r="HFI246" s="27"/>
      <c r="HFJ246" s="27"/>
      <c r="HFK246" s="27"/>
      <c r="HFL246" s="27"/>
      <c r="HFM246" s="27"/>
      <c r="HFN246" s="27"/>
      <c r="HFO246" s="27"/>
      <c r="HFP246" s="27"/>
      <c r="HFQ246" s="27"/>
      <c r="HFR246" s="27"/>
      <c r="HFS246" s="27"/>
      <c r="HFT246" s="27"/>
      <c r="HFU246" s="27"/>
      <c r="HFV246" s="27"/>
      <c r="HFW246" s="27"/>
      <c r="HFX246" s="27"/>
      <c r="HFY246" s="27"/>
      <c r="HFZ246" s="27"/>
      <c r="HGA246" s="27"/>
      <c r="HGB246" s="27"/>
      <c r="HGC246" s="27"/>
      <c r="HGD246" s="27"/>
      <c r="HGE246" s="27"/>
      <c r="HGF246" s="27"/>
      <c r="HGG246" s="27"/>
      <c r="HGH246" s="27"/>
      <c r="HGI246" s="27"/>
      <c r="HGJ246" s="27"/>
      <c r="HGK246" s="27"/>
      <c r="HGL246" s="27"/>
      <c r="HGM246" s="27"/>
      <c r="HGN246" s="27"/>
      <c r="HGO246" s="27"/>
      <c r="HGP246" s="27"/>
      <c r="HGQ246" s="27"/>
      <c r="HGR246" s="27"/>
      <c r="HGS246" s="27"/>
      <c r="HGT246" s="27"/>
      <c r="HGU246" s="27"/>
      <c r="HGV246" s="27"/>
      <c r="HGW246" s="27"/>
      <c r="HGX246" s="27"/>
      <c r="HGY246" s="27"/>
      <c r="HGZ246" s="27"/>
      <c r="HHA246" s="27"/>
      <c r="HHB246" s="27"/>
      <c r="HHC246" s="27"/>
      <c r="HHD246" s="27"/>
      <c r="HHE246" s="27"/>
      <c r="HHF246" s="27"/>
      <c r="HHG246" s="27"/>
      <c r="HHH246" s="27"/>
      <c r="HHI246" s="27"/>
      <c r="HHJ246" s="27"/>
      <c r="HHK246" s="27"/>
      <c r="HHL246" s="27"/>
      <c r="HHM246" s="27"/>
      <c r="HHN246" s="27"/>
      <c r="HHO246" s="27"/>
      <c r="HHP246" s="27"/>
      <c r="HHQ246" s="27"/>
      <c r="HHR246" s="27"/>
      <c r="HHS246" s="27"/>
      <c r="HHT246" s="27"/>
      <c r="HHU246" s="27"/>
      <c r="HHV246" s="27"/>
      <c r="HHW246" s="27"/>
      <c r="HHX246" s="27"/>
      <c r="HHY246" s="27"/>
      <c r="HHZ246" s="27"/>
      <c r="HIA246" s="27"/>
      <c r="HIB246" s="27"/>
      <c r="HIC246" s="27"/>
      <c r="HID246" s="27"/>
      <c r="HIE246" s="27"/>
      <c r="HIF246" s="27"/>
      <c r="HIG246" s="27"/>
      <c r="HIH246" s="27"/>
      <c r="HII246" s="27"/>
      <c r="HIJ246" s="27"/>
      <c r="HIK246" s="27"/>
      <c r="HIL246" s="27"/>
      <c r="HIM246" s="27"/>
      <c r="HIN246" s="27"/>
      <c r="HIO246" s="27"/>
      <c r="HIP246" s="27"/>
      <c r="HIQ246" s="27"/>
      <c r="HIR246" s="27"/>
      <c r="HIS246" s="27"/>
      <c r="HIT246" s="27"/>
      <c r="HIU246" s="27"/>
      <c r="HIV246" s="27"/>
      <c r="HIW246" s="27"/>
      <c r="HIX246" s="27"/>
      <c r="HIY246" s="27"/>
      <c r="HIZ246" s="27"/>
      <c r="HJA246" s="27"/>
      <c r="HJB246" s="27"/>
      <c r="HJC246" s="27"/>
      <c r="HJD246" s="27"/>
      <c r="HJE246" s="27"/>
      <c r="HJF246" s="27"/>
      <c r="HJG246" s="27"/>
      <c r="HJH246" s="27"/>
      <c r="HJI246" s="27"/>
      <c r="HJJ246" s="27"/>
      <c r="HJK246" s="27"/>
      <c r="HJL246" s="27"/>
      <c r="HJM246" s="27"/>
      <c r="HJN246" s="27"/>
      <c r="HJO246" s="27"/>
      <c r="HJP246" s="27"/>
      <c r="HJQ246" s="27"/>
      <c r="HJR246" s="27"/>
      <c r="HJS246" s="27"/>
      <c r="HJT246" s="27"/>
      <c r="HJU246" s="27"/>
      <c r="HJV246" s="27"/>
      <c r="HJW246" s="27"/>
      <c r="HJX246" s="27"/>
      <c r="HJY246" s="27"/>
      <c r="HJZ246" s="27"/>
      <c r="HKA246" s="27"/>
      <c r="HKB246" s="27"/>
      <c r="HKC246" s="27"/>
      <c r="HKD246" s="27"/>
      <c r="HKE246" s="27"/>
      <c r="HKF246" s="27"/>
      <c r="HKG246" s="27"/>
      <c r="HKH246" s="27"/>
      <c r="HKI246" s="27"/>
      <c r="HKJ246" s="27"/>
      <c r="HKK246" s="27"/>
      <c r="HKL246" s="27"/>
      <c r="HKM246" s="27"/>
      <c r="HKN246" s="27"/>
      <c r="HKO246" s="27"/>
      <c r="HKP246" s="27"/>
      <c r="HKQ246" s="27"/>
      <c r="HKR246" s="27"/>
      <c r="HKS246" s="27"/>
      <c r="HKT246" s="27"/>
      <c r="HKU246" s="27"/>
      <c r="HKV246" s="27"/>
      <c r="HKW246" s="27"/>
      <c r="HKX246" s="27"/>
      <c r="HKY246" s="27"/>
      <c r="HKZ246" s="27"/>
      <c r="HLA246" s="27"/>
      <c r="HLB246" s="27"/>
      <c r="HLC246" s="27"/>
      <c r="HLD246" s="27"/>
      <c r="HLE246" s="27"/>
      <c r="HLF246" s="27"/>
      <c r="HLG246" s="27"/>
      <c r="HLH246" s="27"/>
      <c r="HLI246" s="27"/>
      <c r="HLJ246" s="27"/>
      <c r="HLK246" s="27"/>
      <c r="HLL246" s="27"/>
      <c r="HLM246" s="27"/>
      <c r="HLN246" s="27"/>
      <c r="HLO246" s="27"/>
      <c r="HLP246" s="27"/>
      <c r="HLQ246" s="27"/>
      <c r="HLR246" s="27"/>
      <c r="HLS246" s="27"/>
      <c r="HLT246" s="27"/>
      <c r="HLU246" s="27"/>
      <c r="HLV246" s="27"/>
      <c r="HLW246" s="27"/>
      <c r="HLX246" s="27"/>
      <c r="HLY246" s="27"/>
      <c r="HLZ246" s="27"/>
      <c r="HMA246" s="27"/>
      <c r="HMB246" s="27"/>
      <c r="HMC246" s="27"/>
      <c r="HMD246" s="27"/>
      <c r="HME246" s="27"/>
      <c r="HMF246" s="27"/>
      <c r="HMG246" s="27"/>
      <c r="HMH246" s="27"/>
      <c r="HMI246" s="27"/>
      <c r="HMJ246" s="27"/>
      <c r="HMK246" s="27"/>
      <c r="HML246" s="27"/>
      <c r="HMM246" s="27"/>
      <c r="HMN246" s="27"/>
      <c r="HMO246" s="27"/>
      <c r="HMP246" s="27"/>
      <c r="HMQ246" s="27"/>
      <c r="HMR246" s="27"/>
      <c r="HMS246" s="27"/>
      <c r="HMT246" s="27"/>
      <c r="HMU246" s="27"/>
      <c r="HMV246" s="27"/>
      <c r="HMW246" s="27"/>
      <c r="HMX246" s="27"/>
      <c r="HMY246" s="27"/>
      <c r="HMZ246" s="27"/>
      <c r="HNA246" s="27"/>
      <c r="HNB246" s="27"/>
      <c r="HNC246" s="27"/>
      <c r="HND246" s="27"/>
      <c r="HNE246" s="27"/>
      <c r="HNF246" s="27"/>
      <c r="HNG246" s="27"/>
      <c r="HNH246" s="27"/>
      <c r="HNI246" s="27"/>
      <c r="HNJ246" s="27"/>
      <c r="HNK246" s="27"/>
      <c r="HNL246" s="27"/>
      <c r="HNM246" s="27"/>
      <c r="HNN246" s="27"/>
      <c r="HNO246" s="27"/>
      <c r="HNP246" s="27"/>
      <c r="HNQ246" s="27"/>
      <c r="HNR246" s="27"/>
      <c r="HNS246" s="27"/>
      <c r="HNT246" s="27"/>
      <c r="HNU246" s="27"/>
      <c r="HNV246" s="27"/>
      <c r="HNW246" s="27"/>
      <c r="HNX246" s="27"/>
      <c r="HNY246" s="27"/>
      <c r="HNZ246" s="27"/>
      <c r="HOA246" s="27"/>
      <c r="HOB246" s="27"/>
      <c r="HOC246" s="27"/>
      <c r="HOD246" s="27"/>
      <c r="HOE246" s="27"/>
      <c r="HOF246" s="27"/>
      <c r="HOG246" s="27"/>
      <c r="HOH246" s="27"/>
      <c r="HOI246" s="27"/>
      <c r="HOJ246" s="27"/>
      <c r="HOK246" s="27"/>
      <c r="HOL246" s="27"/>
      <c r="HOM246" s="27"/>
      <c r="HON246" s="27"/>
      <c r="HOO246" s="27"/>
      <c r="HOP246" s="27"/>
      <c r="HOQ246" s="27"/>
      <c r="HOR246" s="27"/>
      <c r="HOS246" s="27"/>
      <c r="HOT246" s="27"/>
      <c r="HOU246" s="27"/>
      <c r="HOV246" s="27"/>
      <c r="HOW246" s="27"/>
      <c r="HOX246" s="27"/>
      <c r="HOY246" s="27"/>
      <c r="HOZ246" s="27"/>
      <c r="HPA246" s="27"/>
      <c r="HPB246" s="27"/>
      <c r="HPC246" s="27"/>
      <c r="HPD246" s="27"/>
      <c r="HPE246" s="27"/>
      <c r="HPF246" s="27"/>
      <c r="HPG246" s="27"/>
      <c r="HPH246" s="27"/>
      <c r="HPI246" s="27"/>
      <c r="HPJ246" s="27"/>
      <c r="HPK246" s="27"/>
      <c r="HPL246" s="27"/>
      <c r="HPM246" s="27"/>
      <c r="HPN246" s="27"/>
      <c r="HPO246" s="27"/>
      <c r="HPP246" s="27"/>
      <c r="HPQ246" s="27"/>
      <c r="HPR246" s="27"/>
      <c r="HPS246" s="27"/>
      <c r="HPT246" s="27"/>
      <c r="HPU246" s="27"/>
      <c r="HPV246" s="27"/>
      <c r="HPW246" s="27"/>
      <c r="HPX246" s="27"/>
      <c r="HPY246" s="27"/>
      <c r="HPZ246" s="27"/>
      <c r="HQA246" s="27"/>
      <c r="HQB246" s="27"/>
      <c r="HQC246" s="27"/>
      <c r="HQD246" s="27"/>
      <c r="HQE246" s="27"/>
      <c r="HQF246" s="27"/>
      <c r="HQG246" s="27"/>
      <c r="HQH246" s="27"/>
      <c r="HQI246" s="27"/>
      <c r="HQJ246" s="27"/>
      <c r="HQK246" s="27"/>
      <c r="HQL246" s="27"/>
      <c r="HQM246" s="27"/>
      <c r="HQN246" s="27"/>
      <c r="HQO246" s="27"/>
      <c r="HQP246" s="27"/>
      <c r="HQQ246" s="27"/>
      <c r="HQR246" s="27"/>
      <c r="HQS246" s="27"/>
      <c r="HQT246" s="27"/>
      <c r="HQU246" s="27"/>
      <c r="HQV246" s="27"/>
      <c r="HQW246" s="27"/>
      <c r="HQX246" s="27"/>
      <c r="HQY246" s="27"/>
      <c r="HQZ246" s="27"/>
      <c r="HRA246" s="27"/>
      <c r="HRB246" s="27"/>
      <c r="HRC246" s="27"/>
      <c r="HRD246" s="27"/>
      <c r="HRE246" s="27"/>
      <c r="HRF246" s="27"/>
      <c r="HRG246" s="27"/>
      <c r="HRH246" s="27"/>
      <c r="HRI246" s="27"/>
      <c r="HRJ246" s="27"/>
      <c r="HRK246" s="27"/>
      <c r="HRL246" s="27"/>
      <c r="HRM246" s="27"/>
      <c r="HRN246" s="27"/>
      <c r="HRO246" s="27"/>
      <c r="HRP246" s="27"/>
      <c r="HRQ246" s="27"/>
      <c r="HRR246" s="27"/>
      <c r="HRS246" s="27"/>
      <c r="HRT246" s="27"/>
      <c r="HRU246" s="27"/>
      <c r="HRV246" s="27"/>
      <c r="HRW246" s="27"/>
      <c r="HRX246" s="27"/>
      <c r="HRY246" s="27"/>
      <c r="HRZ246" s="27"/>
      <c r="HSA246" s="27"/>
      <c r="HSB246" s="27"/>
      <c r="HSC246" s="27"/>
      <c r="HSD246" s="27"/>
      <c r="HSE246" s="27"/>
      <c r="HSF246" s="27"/>
      <c r="HSG246" s="27"/>
      <c r="HSH246" s="27"/>
      <c r="HSI246" s="27"/>
      <c r="HSJ246" s="27"/>
      <c r="HSK246" s="27"/>
      <c r="HSL246" s="27"/>
      <c r="HSM246" s="27"/>
      <c r="HSN246" s="27"/>
      <c r="HSO246" s="27"/>
      <c r="HSP246" s="27"/>
      <c r="HSQ246" s="27"/>
      <c r="HSR246" s="27"/>
      <c r="HSS246" s="27"/>
      <c r="HST246" s="27"/>
      <c r="HSU246" s="27"/>
      <c r="HSV246" s="27"/>
      <c r="HSW246" s="27"/>
      <c r="HSX246" s="27"/>
      <c r="HSY246" s="27"/>
      <c r="HSZ246" s="27"/>
      <c r="HTA246" s="27"/>
      <c r="HTB246" s="27"/>
      <c r="HTC246" s="27"/>
      <c r="HTD246" s="27"/>
      <c r="HTE246" s="27"/>
      <c r="HTF246" s="27"/>
      <c r="HTG246" s="27"/>
      <c r="HTH246" s="27"/>
      <c r="HTI246" s="27"/>
      <c r="HTJ246" s="27"/>
      <c r="HTK246" s="27"/>
      <c r="HTL246" s="27"/>
      <c r="HTM246" s="27"/>
      <c r="HTN246" s="27"/>
      <c r="HTO246" s="27"/>
      <c r="HTP246" s="27"/>
      <c r="HTQ246" s="27"/>
      <c r="HTR246" s="27"/>
      <c r="HTS246" s="27"/>
      <c r="HTT246" s="27"/>
      <c r="HTU246" s="27"/>
      <c r="HTV246" s="27"/>
      <c r="HTW246" s="27"/>
      <c r="HTX246" s="27"/>
      <c r="HTY246" s="27"/>
      <c r="HTZ246" s="27"/>
      <c r="HUA246" s="27"/>
      <c r="HUB246" s="27"/>
      <c r="HUC246" s="27"/>
      <c r="HUD246" s="27"/>
      <c r="HUE246" s="27"/>
      <c r="HUF246" s="27"/>
      <c r="HUG246" s="27"/>
      <c r="HUH246" s="27"/>
      <c r="HUI246" s="27"/>
      <c r="HUJ246" s="27"/>
      <c r="HUK246" s="27"/>
      <c r="HUL246" s="27"/>
      <c r="HUM246" s="27"/>
      <c r="HUN246" s="27"/>
      <c r="HUO246" s="27"/>
      <c r="HUP246" s="27"/>
      <c r="HUQ246" s="27"/>
      <c r="HUR246" s="27"/>
      <c r="HUS246" s="27"/>
      <c r="HUT246" s="27"/>
      <c r="HUU246" s="27"/>
      <c r="HUV246" s="27"/>
      <c r="HUW246" s="27"/>
      <c r="HUX246" s="27"/>
      <c r="HUY246" s="27"/>
      <c r="HUZ246" s="27"/>
      <c r="HVA246" s="27"/>
      <c r="HVB246" s="27"/>
      <c r="HVC246" s="27"/>
      <c r="HVD246" s="27"/>
      <c r="HVE246" s="27"/>
      <c r="HVF246" s="27"/>
      <c r="HVG246" s="27"/>
      <c r="HVH246" s="27"/>
      <c r="HVI246" s="27"/>
      <c r="HVJ246" s="27"/>
      <c r="HVK246" s="27"/>
      <c r="HVL246" s="27"/>
      <c r="HVM246" s="27"/>
      <c r="HVN246" s="27"/>
      <c r="HVO246" s="27"/>
      <c r="HVP246" s="27"/>
      <c r="HVQ246" s="27"/>
      <c r="HVR246" s="27"/>
      <c r="HVS246" s="27"/>
      <c r="HVT246" s="27"/>
      <c r="HVU246" s="27"/>
      <c r="HVV246" s="27"/>
      <c r="HVW246" s="27"/>
      <c r="HVX246" s="27"/>
      <c r="HVY246" s="27"/>
      <c r="HVZ246" s="27"/>
      <c r="HWA246" s="27"/>
      <c r="HWB246" s="27"/>
      <c r="HWC246" s="27"/>
      <c r="HWD246" s="27"/>
      <c r="HWE246" s="27"/>
      <c r="HWF246" s="27"/>
      <c r="HWG246" s="27"/>
      <c r="HWH246" s="27"/>
      <c r="HWI246" s="27"/>
      <c r="HWJ246" s="27"/>
      <c r="HWK246" s="27"/>
      <c r="HWL246" s="27"/>
      <c r="HWM246" s="27"/>
      <c r="HWN246" s="27"/>
      <c r="HWO246" s="27"/>
      <c r="HWP246" s="27"/>
      <c r="HWQ246" s="27"/>
      <c r="HWR246" s="27"/>
      <c r="HWS246" s="27"/>
      <c r="HWT246" s="27"/>
      <c r="HWU246" s="27"/>
      <c r="HWV246" s="27"/>
      <c r="HWW246" s="27"/>
      <c r="HWX246" s="27"/>
      <c r="HWY246" s="27"/>
      <c r="HWZ246" s="27"/>
      <c r="HXA246" s="27"/>
      <c r="HXB246" s="27"/>
      <c r="HXC246" s="27"/>
      <c r="HXD246" s="27"/>
      <c r="HXE246" s="27"/>
      <c r="HXF246" s="27"/>
      <c r="HXG246" s="27"/>
      <c r="HXH246" s="27"/>
      <c r="HXI246" s="27"/>
      <c r="HXJ246" s="27"/>
      <c r="HXK246" s="27"/>
      <c r="HXL246" s="27"/>
      <c r="HXM246" s="27"/>
      <c r="HXN246" s="27"/>
      <c r="HXO246" s="27"/>
      <c r="HXP246" s="27"/>
      <c r="HXQ246" s="27"/>
      <c r="HXR246" s="27"/>
      <c r="HXS246" s="27"/>
      <c r="HXT246" s="27"/>
      <c r="HXU246" s="27"/>
      <c r="HXV246" s="27"/>
      <c r="HXW246" s="27"/>
      <c r="HXX246" s="27"/>
      <c r="HXY246" s="27"/>
      <c r="HXZ246" s="27"/>
      <c r="HYA246" s="27"/>
      <c r="HYB246" s="27"/>
      <c r="HYC246" s="27"/>
      <c r="HYD246" s="27"/>
      <c r="HYE246" s="27"/>
      <c r="HYF246" s="27"/>
      <c r="HYG246" s="27"/>
      <c r="HYH246" s="27"/>
      <c r="HYI246" s="27"/>
      <c r="HYJ246" s="27"/>
      <c r="HYK246" s="27"/>
      <c r="HYL246" s="27"/>
      <c r="HYM246" s="27"/>
      <c r="HYN246" s="27"/>
      <c r="HYO246" s="27"/>
      <c r="HYP246" s="27"/>
      <c r="HYQ246" s="27"/>
      <c r="HYR246" s="27"/>
      <c r="HYS246" s="27"/>
      <c r="HYT246" s="27"/>
      <c r="HYU246" s="27"/>
      <c r="HYV246" s="27"/>
      <c r="HYW246" s="27"/>
      <c r="HYX246" s="27"/>
      <c r="HYY246" s="27"/>
      <c r="HYZ246" s="27"/>
      <c r="HZA246" s="27"/>
      <c r="HZB246" s="27"/>
      <c r="HZC246" s="27"/>
      <c r="HZD246" s="27"/>
      <c r="HZE246" s="27"/>
      <c r="HZF246" s="27"/>
      <c r="HZG246" s="27"/>
      <c r="HZH246" s="27"/>
      <c r="HZI246" s="27"/>
      <c r="HZJ246" s="27"/>
      <c r="HZK246" s="27"/>
      <c r="HZL246" s="27"/>
      <c r="HZM246" s="27"/>
      <c r="HZN246" s="27"/>
      <c r="HZO246" s="27"/>
      <c r="HZP246" s="27"/>
      <c r="HZQ246" s="27"/>
      <c r="HZR246" s="27"/>
      <c r="HZS246" s="27"/>
      <c r="HZT246" s="27"/>
      <c r="HZU246" s="27"/>
      <c r="HZV246" s="27"/>
      <c r="HZW246" s="27"/>
      <c r="HZX246" s="27"/>
      <c r="HZY246" s="27"/>
      <c r="HZZ246" s="27"/>
      <c r="IAA246" s="27"/>
      <c r="IAB246" s="27"/>
      <c r="IAC246" s="27"/>
      <c r="IAD246" s="27"/>
      <c r="IAE246" s="27"/>
      <c r="IAF246" s="27"/>
      <c r="IAG246" s="27"/>
      <c r="IAH246" s="27"/>
      <c r="IAI246" s="27"/>
      <c r="IAJ246" s="27"/>
      <c r="IAK246" s="27"/>
      <c r="IAL246" s="27"/>
      <c r="IAM246" s="27"/>
      <c r="IAN246" s="27"/>
      <c r="IAO246" s="27"/>
      <c r="IAP246" s="27"/>
      <c r="IAQ246" s="27"/>
      <c r="IAR246" s="27"/>
      <c r="IAS246" s="27"/>
      <c r="IAT246" s="27"/>
      <c r="IAU246" s="27"/>
      <c r="IAV246" s="27"/>
      <c r="IAW246" s="27"/>
      <c r="IAX246" s="27"/>
      <c r="IAY246" s="27"/>
      <c r="IAZ246" s="27"/>
      <c r="IBA246" s="27"/>
      <c r="IBB246" s="27"/>
      <c r="IBC246" s="27"/>
      <c r="IBD246" s="27"/>
      <c r="IBE246" s="27"/>
      <c r="IBF246" s="27"/>
      <c r="IBG246" s="27"/>
      <c r="IBH246" s="27"/>
      <c r="IBI246" s="27"/>
      <c r="IBJ246" s="27"/>
      <c r="IBK246" s="27"/>
      <c r="IBL246" s="27"/>
      <c r="IBM246" s="27"/>
      <c r="IBN246" s="27"/>
      <c r="IBO246" s="27"/>
      <c r="IBP246" s="27"/>
      <c r="IBQ246" s="27"/>
      <c r="IBR246" s="27"/>
      <c r="IBS246" s="27"/>
      <c r="IBT246" s="27"/>
      <c r="IBU246" s="27"/>
      <c r="IBV246" s="27"/>
      <c r="IBW246" s="27"/>
      <c r="IBX246" s="27"/>
      <c r="IBY246" s="27"/>
      <c r="IBZ246" s="27"/>
      <c r="ICA246" s="27"/>
      <c r="ICB246" s="27"/>
      <c r="ICC246" s="27"/>
      <c r="ICD246" s="27"/>
      <c r="ICE246" s="27"/>
      <c r="ICF246" s="27"/>
      <c r="ICG246" s="27"/>
      <c r="ICH246" s="27"/>
      <c r="ICI246" s="27"/>
      <c r="ICJ246" s="27"/>
      <c r="ICK246" s="27"/>
      <c r="ICL246" s="27"/>
      <c r="ICM246" s="27"/>
      <c r="ICN246" s="27"/>
      <c r="ICO246" s="27"/>
      <c r="ICP246" s="27"/>
      <c r="ICQ246" s="27"/>
      <c r="ICR246" s="27"/>
      <c r="ICS246" s="27"/>
      <c r="ICT246" s="27"/>
      <c r="ICU246" s="27"/>
      <c r="ICV246" s="27"/>
      <c r="ICW246" s="27"/>
      <c r="ICX246" s="27"/>
      <c r="ICY246" s="27"/>
      <c r="ICZ246" s="27"/>
      <c r="IDA246" s="27"/>
      <c r="IDB246" s="27"/>
      <c r="IDC246" s="27"/>
      <c r="IDD246" s="27"/>
      <c r="IDE246" s="27"/>
      <c r="IDF246" s="27"/>
      <c r="IDG246" s="27"/>
      <c r="IDH246" s="27"/>
      <c r="IDI246" s="27"/>
      <c r="IDJ246" s="27"/>
      <c r="IDK246" s="27"/>
      <c r="IDL246" s="27"/>
      <c r="IDM246" s="27"/>
      <c r="IDN246" s="27"/>
      <c r="IDO246" s="27"/>
      <c r="IDP246" s="27"/>
      <c r="IDQ246" s="27"/>
      <c r="IDR246" s="27"/>
      <c r="IDS246" s="27"/>
      <c r="IDT246" s="27"/>
      <c r="IDU246" s="27"/>
      <c r="IDV246" s="27"/>
      <c r="IDW246" s="27"/>
      <c r="IDX246" s="27"/>
      <c r="IDY246" s="27"/>
      <c r="IDZ246" s="27"/>
      <c r="IEA246" s="27"/>
      <c r="IEB246" s="27"/>
      <c r="IEC246" s="27"/>
      <c r="IED246" s="27"/>
      <c r="IEE246" s="27"/>
      <c r="IEF246" s="27"/>
      <c r="IEG246" s="27"/>
      <c r="IEH246" s="27"/>
      <c r="IEI246" s="27"/>
      <c r="IEJ246" s="27"/>
      <c r="IEK246" s="27"/>
      <c r="IEL246" s="27"/>
      <c r="IEM246" s="27"/>
      <c r="IEN246" s="27"/>
      <c r="IEO246" s="27"/>
      <c r="IEP246" s="27"/>
      <c r="IEQ246" s="27"/>
      <c r="IER246" s="27"/>
      <c r="IES246" s="27"/>
      <c r="IET246" s="27"/>
      <c r="IEU246" s="27"/>
      <c r="IEV246" s="27"/>
      <c r="IEW246" s="27"/>
      <c r="IEX246" s="27"/>
      <c r="IEY246" s="27"/>
      <c r="IEZ246" s="27"/>
      <c r="IFA246" s="27"/>
      <c r="IFB246" s="27"/>
      <c r="IFC246" s="27"/>
      <c r="IFD246" s="27"/>
      <c r="IFE246" s="27"/>
      <c r="IFF246" s="27"/>
      <c r="IFG246" s="27"/>
      <c r="IFH246" s="27"/>
      <c r="IFI246" s="27"/>
      <c r="IFJ246" s="27"/>
      <c r="IFK246" s="27"/>
      <c r="IFL246" s="27"/>
      <c r="IFM246" s="27"/>
      <c r="IFN246" s="27"/>
      <c r="IFO246" s="27"/>
      <c r="IFP246" s="27"/>
      <c r="IFQ246" s="27"/>
      <c r="IFR246" s="27"/>
      <c r="IFS246" s="27"/>
      <c r="IFT246" s="27"/>
      <c r="IFU246" s="27"/>
      <c r="IFV246" s="27"/>
      <c r="IFW246" s="27"/>
      <c r="IFX246" s="27"/>
      <c r="IFY246" s="27"/>
      <c r="IFZ246" s="27"/>
      <c r="IGA246" s="27"/>
      <c r="IGB246" s="27"/>
      <c r="IGC246" s="27"/>
      <c r="IGD246" s="27"/>
      <c r="IGE246" s="27"/>
      <c r="IGF246" s="27"/>
      <c r="IGG246" s="27"/>
      <c r="IGH246" s="27"/>
      <c r="IGI246" s="27"/>
      <c r="IGJ246" s="27"/>
      <c r="IGK246" s="27"/>
      <c r="IGL246" s="27"/>
      <c r="IGM246" s="27"/>
      <c r="IGN246" s="27"/>
      <c r="IGO246" s="27"/>
      <c r="IGP246" s="27"/>
      <c r="IGQ246" s="27"/>
      <c r="IGR246" s="27"/>
      <c r="IGS246" s="27"/>
      <c r="IGT246" s="27"/>
      <c r="IGU246" s="27"/>
      <c r="IGV246" s="27"/>
      <c r="IGW246" s="27"/>
      <c r="IGX246" s="27"/>
      <c r="IGY246" s="27"/>
      <c r="IGZ246" s="27"/>
      <c r="IHA246" s="27"/>
      <c r="IHB246" s="27"/>
      <c r="IHC246" s="27"/>
      <c r="IHD246" s="27"/>
      <c r="IHE246" s="27"/>
      <c r="IHF246" s="27"/>
      <c r="IHG246" s="27"/>
      <c r="IHH246" s="27"/>
      <c r="IHI246" s="27"/>
      <c r="IHJ246" s="27"/>
      <c r="IHK246" s="27"/>
      <c r="IHL246" s="27"/>
      <c r="IHM246" s="27"/>
      <c r="IHN246" s="27"/>
      <c r="IHO246" s="27"/>
      <c r="IHP246" s="27"/>
      <c r="IHQ246" s="27"/>
      <c r="IHR246" s="27"/>
      <c r="IHS246" s="27"/>
      <c r="IHT246" s="27"/>
      <c r="IHU246" s="27"/>
      <c r="IHV246" s="27"/>
      <c r="IHW246" s="27"/>
      <c r="IHX246" s="27"/>
      <c r="IHY246" s="27"/>
      <c r="IHZ246" s="27"/>
      <c r="IIA246" s="27"/>
      <c r="IIB246" s="27"/>
      <c r="IIC246" s="27"/>
      <c r="IID246" s="27"/>
      <c r="IIE246" s="27"/>
      <c r="IIF246" s="27"/>
      <c r="IIG246" s="27"/>
      <c r="IIH246" s="27"/>
      <c r="III246" s="27"/>
      <c r="IIJ246" s="27"/>
      <c r="IIK246" s="27"/>
      <c r="IIL246" s="27"/>
      <c r="IIM246" s="27"/>
      <c r="IIN246" s="27"/>
      <c r="IIO246" s="27"/>
      <c r="IIP246" s="27"/>
      <c r="IIQ246" s="27"/>
      <c r="IIR246" s="27"/>
      <c r="IIS246" s="27"/>
      <c r="IIT246" s="27"/>
      <c r="IIU246" s="27"/>
      <c r="IIV246" s="27"/>
      <c r="IIW246" s="27"/>
      <c r="IIX246" s="27"/>
      <c r="IIY246" s="27"/>
      <c r="IIZ246" s="27"/>
      <c r="IJA246" s="27"/>
      <c r="IJB246" s="27"/>
      <c r="IJC246" s="27"/>
      <c r="IJD246" s="27"/>
      <c r="IJE246" s="27"/>
      <c r="IJF246" s="27"/>
      <c r="IJG246" s="27"/>
      <c r="IJH246" s="27"/>
      <c r="IJI246" s="27"/>
      <c r="IJJ246" s="27"/>
      <c r="IJK246" s="27"/>
      <c r="IJL246" s="27"/>
      <c r="IJM246" s="27"/>
      <c r="IJN246" s="27"/>
      <c r="IJO246" s="27"/>
      <c r="IJP246" s="27"/>
      <c r="IJQ246" s="27"/>
      <c r="IJR246" s="27"/>
      <c r="IJS246" s="27"/>
      <c r="IJT246" s="27"/>
      <c r="IJU246" s="27"/>
      <c r="IJV246" s="27"/>
      <c r="IJW246" s="27"/>
      <c r="IJX246" s="27"/>
      <c r="IJY246" s="27"/>
      <c r="IJZ246" s="27"/>
      <c r="IKA246" s="27"/>
      <c r="IKB246" s="27"/>
      <c r="IKC246" s="27"/>
      <c r="IKD246" s="27"/>
      <c r="IKE246" s="27"/>
      <c r="IKF246" s="27"/>
      <c r="IKG246" s="27"/>
      <c r="IKH246" s="27"/>
      <c r="IKI246" s="27"/>
      <c r="IKJ246" s="27"/>
      <c r="IKK246" s="27"/>
      <c r="IKL246" s="27"/>
      <c r="IKM246" s="27"/>
      <c r="IKN246" s="27"/>
      <c r="IKO246" s="27"/>
      <c r="IKP246" s="27"/>
      <c r="IKQ246" s="27"/>
      <c r="IKR246" s="27"/>
      <c r="IKS246" s="27"/>
      <c r="IKT246" s="27"/>
      <c r="IKU246" s="27"/>
      <c r="IKV246" s="27"/>
      <c r="IKW246" s="27"/>
      <c r="IKX246" s="27"/>
      <c r="IKY246" s="27"/>
      <c r="IKZ246" s="27"/>
      <c r="ILA246" s="27"/>
      <c r="ILB246" s="27"/>
      <c r="ILC246" s="27"/>
      <c r="ILD246" s="27"/>
      <c r="ILE246" s="27"/>
      <c r="ILF246" s="27"/>
      <c r="ILG246" s="27"/>
      <c r="ILH246" s="27"/>
      <c r="ILI246" s="27"/>
      <c r="ILJ246" s="27"/>
      <c r="ILK246" s="27"/>
      <c r="ILL246" s="27"/>
      <c r="ILM246" s="27"/>
      <c r="ILN246" s="27"/>
      <c r="ILO246" s="27"/>
      <c r="ILP246" s="27"/>
      <c r="ILQ246" s="27"/>
      <c r="ILR246" s="27"/>
      <c r="ILS246" s="27"/>
      <c r="ILT246" s="27"/>
      <c r="ILU246" s="27"/>
      <c r="ILV246" s="27"/>
      <c r="ILW246" s="27"/>
      <c r="ILX246" s="27"/>
      <c r="ILY246" s="27"/>
      <c r="ILZ246" s="27"/>
      <c r="IMA246" s="27"/>
      <c r="IMB246" s="27"/>
      <c r="IMC246" s="27"/>
      <c r="IMD246" s="27"/>
      <c r="IME246" s="27"/>
      <c r="IMF246" s="27"/>
      <c r="IMG246" s="27"/>
      <c r="IMH246" s="27"/>
      <c r="IMI246" s="27"/>
      <c r="IMJ246" s="27"/>
      <c r="IMK246" s="27"/>
      <c r="IML246" s="27"/>
      <c r="IMM246" s="27"/>
      <c r="IMN246" s="27"/>
      <c r="IMO246" s="27"/>
      <c r="IMP246" s="27"/>
      <c r="IMQ246" s="27"/>
      <c r="IMR246" s="27"/>
      <c r="IMS246" s="27"/>
      <c r="IMT246" s="27"/>
      <c r="IMU246" s="27"/>
      <c r="IMV246" s="27"/>
      <c r="IMW246" s="27"/>
      <c r="IMX246" s="27"/>
      <c r="IMY246" s="27"/>
      <c r="IMZ246" s="27"/>
      <c r="INA246" s="27"/>
      <c r="INB246" s="27"/>
      <c r="INC246" s="27"/>
      <c r="IND246" s="27"/>
      <c r="INE246" s="27"/>
      <c r="INF246" s="27"/>
      <c r="ING246" s="27"/>
      <c r="INH246" s="27"/>
      <c r="INI246" s="27"/>
      <c r="INJ246" s="27"/>
      <c r="INK246" s="27"/>
      <c r="INL246" s="27"/>
      <c r="INM246" s="27"/>
      <c r="INN246" s="27"/>
      <c r="INO246" s="27"/>
      <c r="INP246" s="27"/>
      <c r="INQ246" s="27"/>
      <c r="INR246" s="27"/>
      <c r="INS246" s="27"/>
      <c r="INT246" s="27"/>
      <c r="INU246" s="27"/>
      <c r="INV246" s="27"/>
      <c r="INW246" s="27"/>
      <c r="INX246" s="27"/>
      <c r="INY246" s="27"/>
      <c r="INZ246" s="27"/>
      <c r="IOA246" s="27"/>
      <c r="IOB246" s="27"/>
      <c r="IOC246" s="27"/>
      <c r="IOD246" s="27"/>
      <c r="IOE246" s="27"/>
      <c r="IOF246" s="27"/>
      <c r="IOG246" s="27"/>
      <c r="IOH246" s="27"/>
      <c r="IOI246" s="27"/>
      <c r="IOJ246" s="27"/>
      <c r="IOK246" s="27"/>
      <c r="IOL246" s="27"/>
      <c r="IOM246" s="27"/>
      <c r="ION246" s="27"/>
      <c r="IOO246" s="27"/>
      <c r="IOP246" s="27"/>
      <c r="IOQ246" s="27"/>
      <c r="IOR246" s="27"/>
      <c r="IOS246" s="27"/>
      <c r="IOT246" s="27"/>
      <c r="IOU246" s="27"/>
      <c r="IOV246" s="27"/>
      <c r="IOW246" s="27"/>
      <c r="IOX246" s="27"/>
      <c r="IOY246" s="27"/>
      <c r="IOZ246" s="27"/>
      <c r="IPA246" s="27"/>
      <c r="IPB246" s="27"/>
      <c r="IPC246" s="27"/>
      <c r="IPD246" s="27"/>
      <c r="IPE246" s="27"/>
      <c r="IPF246" s="27"/>
      <c r="IPG246" s="27"/>
      <c r="IPH246" s="27"/>
      <c r="IPI246" s="27"/>
      <c r="IPJ246" s="27"/>
      <c r="IPK246" s="27"/>
      <c r="IPL246" s="27"/>
      <c r="IPM246" s="27"/>
      <c r="IPN246" s="27"/>
      <c r="IPO246" s="27"/>
      <c r="IPP246" s="27"/>
      <c r="IPQ246" s="27"/>
      <c r="IPR246" s="27"/>
      <c r="IPS246" s="27"/>
      <c r="IPT246" s="27"/>
      <c r="IPU246" s="27"/>
      <c r="IPV246" s="27"/>
      <c r="IPW246" s="27"/>
      <c r="IPX246" s="27"/>
      <c r="IPY246" s="27"/>
      <c r="IPZ246" s="27"/>
      <c r="IQA246" s="27"/>
      <c r="IQB246" s="27"/>
      <c r="IQC246" s="27"/>
      <c r="IQD246" s="27"/>
      <c r="IQE246" s="27"/>
      <c r="IQF246" s="27"/>
      <c r="IQG246" s="27"/>
      <c r="IQH246" s="27"/>
      <c r="IQI246" s="27"/>
      <c r="IQJ246" s="27"/>
      <c r="IQK246" s="27"/>
      <c r="IQL246" s="27"/>
      <c r="IQM246" s="27"/>
      <c r="IQN246" s="27"/>
      <c r="IQO246" s="27"/>
      <c r="IQP246" s="27"/>
      <c r="IQQ246" s="27"/>
      <c r="IQR246" s="27"/>
      <c r="IQS246" s="27"/>
      <c r="IQT246" s="27"/>
      <c r="IQU246" s="27"/>
      <c r="IQV246" s="27"/>
      <c r="IQW246" s="27"/>
      <c r="IQX246" s="27"/>
      <c r="IQY246" s="27"/>
      <c r="IQZ246" s="27"/>
      <c r="IRA246" s="27"/>
      <c r="IRB246" s="27"/>
      <c r="IRC246" s="27"/>
      <c r="IRD246" s="27"/>
      <c r="IRE246" s="27"/>
      <c r="IRF246" s="27"/>
      <c r="IRG246" s="27"/>
      <c r="IRH246" s="27"/>
      <c r="IRI246" s="27"/>
      <c r="IRJ246" s="27"/>
      <c r="IRK246" s="27"/>
      <c r="IRL246" s="27"/>
      <c r="IRM246" s="27"/>
      <c r="IRN246" s="27"/>
      <c r="IRO246" s="27"/>
      <c r="IRP246" s="27"/>
      <c r="IRQ246" s="27"/>
      <c r="IRR246" s="27"/>
      <c r="IRS246" s="27"/>
      <c r="IRT246" s="27"/>
      <c r="IRU246" s="27"/>
      <c r="IRV246" s="27"/>
      <c r="IRW246" s="27"/>
      <c r="IRX246" s="27"/>
      <c r="IRY246" s="27"/>
      <c r="IRZ246" s="27"/>
      <c r="ISA246" s="27"/>
      <c r="ISB246" s="27"/>
      <c r="ISC246" s="27"/>
      <c r="ISD246" s="27"/>
      <c r="ISE246" s="27"/>
      <c r="ISF246" s="27"/>
      <c r="ISG246" s="27"/>
      <c r="ISH246" s="27"/>
      <c r="ISI246" s="27"/>
      <c r="ISJ246" s="27"/>
      <c r="ISK246" s="27"/>
      <c r="ISL246" s="27"/>
      <c r="ISM246" s="27"/>
      <c r="ISN246" s="27"/>
      <c r="ISO246" s="27"/>
      <c r="ISP246" s="27"/>
      <c r="ISQ246" s="27"/>
      <c r="ISR246" s="27"/>
      <c r="ISS246" s="27"/>
      <c r="IST246" s="27"/>
      <c r="ISU246" s="27"/>
      <c r="ISV246" s="27"/>
      <c r="ISW246" s="27"/>
      <c r="ISX246" s="27"/>
      <c r="ISY246" s="27"/>
      <c r="ISZ246" s="27"/>
      <c r="ITA246" s="27"/>
      <c r="ITB246" s="27"/>
      <c r="ITC246" s="27"/>
      <c r="ITD246" s="27"/>
      <c r="ITE246" s="27"/>
      <c r="ITF246" s="27"/>
      <c r="ITG246" s="27"/>
      <c r="ITH246" s="27"/>
      <c r="ITI246" s="27"/>
      <c r="ITJ246" s="27"/>
      <c r="ITK246" s="27"/>
      <c r="ITL246" s="27"/>
      <c r="ITM246" s="27"/>
      <c r="ITN246" s="27"/>
      <c r="ITO246" s="27"/>
      <c r="ITP246" s="27"/>
      <c r="ITQ246" s="27"/>
      <c r="ITR246" s="27"/>
      <c r="ITS246" s="27"/>
      <c r="ITT246" s="27"/>
      <c r="ITU246" s="27"/>
      <c r="ITV246" s="27"/>
      <c r="ITW246" s="27"/>
      <c r="ITX246" s="27"/>
      <c r="ITY246" s="27"/>
      <c r="ITZ246" s="27"/>
      <c r="IUA246" s="27"/>
      <c r="IUB246" s="27"/>
      <c r="IUC246" s="27"/>
      <c r="IUD246" s="27"/>
      <c r="IUE246" s="27"/>
      <c r="IUF246" s="27"/>
      <c r="IUG246" s="27"/>
      <c r="IUH246" s="27"/>
      <c r="IUI246" s="27"/>
      <c r="IUJ246" s="27"/>
      <c r="IUK246" s="27"/>
      <c r="IUL246" s="27"/>
      <c r="IUM246" s="27"/>
      <c r="IUN246" s="27"/>
      <c r="IUO246" s="27"/>
      <c r="IUP246" s="27"/>
      <c r="IUQ246" s="27"/>
      <c r="IUR246" s="27"/>
      <c r="IUS246" s="27"/>
      <c r="IUT246" s="27"/>
      <c r="IUU246" s="27"/>
      <c r="IUV246" s="27"/>
      <c r="IUW246" s="27"/>
      <c r="IUX246" s="27"/>
      <c r="IUY246" s="27"/>
      <c r="IUZ246" s="27"/>
      <c r="IVA246" s="27"/>
      <c r="IVB246" s="27"/>
      <c r="IVC246" s="27"/>
      <c r="IVD246" s="27"/>
      <c r="IVE246" s="27"/>
      <c r="IVF246" s="27"/>
      <c r="IVG246" s="27"/>
      <c r="IVH246" s="27"/>
      <c r="IVI246" s="27"/>
      <c r="IVJ246" s="27"/>
      <c r="IVK246" s="27"/>
      <c r="IVL246" s="27"/>
      <c r="IVM246" s="27"/>
      <c r="IVN246" s="27"/>
      <c r="IVO246" s="27"/>
      <c r="IVP246" s="27"/>
      <c r="IVQ246" s="27"/>
      <c r="IVR246" s="27"/>
      <c r="IVS246" s="27"/>
      <c r="IVT246" s="27"/>
      <c r="IVU246" s="27"/>
      <c r="IVV246" s="27"/>
      <c r="IVW246" s="27"/>
      <c r="IVX246" s="27"/>
      <c r="IVY246" s="27"/>
      <c r="IVZ246" s="27"/>
      <c r="IWA246" s="27"/>
      <c r="IWB246" s="27"/>
      <c r="IWC246" s="27"/>
      <c r="IWD246" s="27"/>
      <c r="IWE246" s="27"/>
      <c r="IWF246" s="27"/>
      <c r="IWG246" s="27"/>
      <c r="IWH246" s="27"/>
      <c r="IWI246" s="27"/>
      <c r="IWJ246" s="27"/>
      <c r="IWK246" s="27"/>
      <c r="IWL246" s="27"/>
      <c r="IWM246" s="27"/>
      <c r="IWN246" s="27"/>
      <c r="IWO246" s="27"/>
      <c r="IWP246" s="27"/>
      <c r="IWQ246" s="27"/>
      <c r="IWR246" s="27"/>
      <c r="IWS246" s="27"/>
      <c r="IWT246" s="27"/>
      <c r="IWU246" s="27"/>
      <c r="IWV246" s="27"/>
      <c r="IWW246" s="27"/>
      <c r="IWX246" s="27"/>
      <c r="IWY246" s="27"/>
      <c r="IWZ246" s="27"/>
      <c r="IXA246" s="27"/>
      <c r="IXB246" s="27"/>
      <c r="IXC246" s="27"/>
      <c r="IXD246" s="27"/>
      <c r="IXE246" s="27"/>
      <c r="IXF246" s="27"/>
      <c r="IXG246" s="27"/>
      <c r="IXH246" s="27"/>
      <c r="IXI246" s="27"/>
      <c r="IXJ246" s="27"/>
      <c r="IXK246" s="27"/>
      <c r="IXL246" s="27"/>
      <c r="IXM246" s="27"/>
      <c r="IXN246" s="27"/>
      <c r="IXO246" s="27"/>
      <c r="IXP246" s="27"/>
      <c r="IXQ246" s="27"/>
      <c r="IXR246" s="27"/>
      <c r="IXS246" s="27"/>
      <c r="IXT246" s="27"/>
      <c r="IXU246" s="27"/>
      <c r="IXV246" s="27"/>
      <c r="IXW246" s="27"/>
      <c r="IXX246" s="27"/>
      <c r="IXY246" s="27"/>
      <c r="IXZ246" s="27"/>
      <c r="IYA246" s="27"/>
      <c r="IYB246" s="27"/>
      <c r="IYC246" s="27"/>
      <c r="IYD246" s="27"/>
      <c r="IYE246" s="27"/>
      <c r="IYF246" s="27"/>
      <c r="IYG246" s="27"/>
      <c r="IYH246" s="27"/>
      <c r="IYI246" s="27"/>
      <c r="IYJ246" s="27"/>
      <c r="IYK246" s="27"/>
      <c r="IYL246" s="27"/>
      <c r="IYM246" s="27"/>
      <c r="IYN246" s="27"/>
      <c r="IYO246" s="27"/>
      <c r="IYP246" s="27"/>
      <c r="IYQ246" s="27"/>
      <c r="IYR246" s="27"/>
      <c r="IYS246" s="27"/>
      <c r="IYT246" s="27"/>
      <c r="IYU246" s="27"/>
      <c r="IYV246" s="27"/>
      <c r="IYW246" s="27"/>
      <c r="IYX246" s="27"/>
      <c r="IYY246" s="27"/>
      <c r="IYZ246" s="27"/>
      <c r="IZA246" s="27"/>
      <c r="IZB246" s="27"/>
      <c r="IZC246" s="27"/>
      <c r="IZD246" s="27"/>
      <c r="IZE246" s="27"/>
      <c r="IZF246" s="27"/>
      <c r="IZG246" s="27"/>
      <c r="IZH246" s="27"/>
      <c r="IZI246" s="27"/>
      <c r="IZJ246" s="27"/>
      <c r="IZK246" s="27"/>
      <c r="IZL246" s="27"/>
      <c r="IZM246" s="27"/>
      <c r="IZN246" s="27"/>
      <c r="IZO246" s="27"/>
      <c r="IZP246" s="27"/>
      <c r="IZQ246" s="27"/>
      <c r="IZR246" s="27"/>
      <c r="IZS246" s="27"/>
      <c r="IZT246" s="27"/>
      <c r="IZU246" s="27"/>
      <c r="IZV246" s="27"/>
      <c r="IZW246" s="27"/>
      <c r="IZX246" s="27"/>
      <c r="IZY246" s="27"/>
      <c r="IZZ246" s="27"/>
      <c r="JAA246" s="27"/>
      <c r="JAB246" s="27"/>
      <c r="JAC246" s="27"/>
      <c r="JAD246" s="27"/>
      <c r="JAE246" s="27"/>
      <c r="JAF246" s="27"/>
      <c r="JAG246" s="27"/>
      <c r="JAH246" s="27"/>
      <c r="JAI246" s="27"/>
      <c r="JAJ246" s="27"/>
      <c r="JAK246" s="27"/>
      <c r="JAL246" s="27"/>
      <c r="JAM246" s="27"/>
      <c r="JAN246" s="27"/>
      <c r="JAO246" s="27"/>
      <c r="JAP246" s="27"/>
      <c r="JAQ246" s="27"/>
      <c r="JAR246" s="27"/>
      <c r="JAS246" s="27"/>
      <c r="JAT246" s="27"/>
      <c r="JAU246" s="27"/>
      <c r="JAV246" s="27"/>
      <c r="JAW246" s="27"/>
      <c r="JAX246" s="27"/>
      <c r="JAY246" s="27"/>
      <c r="JAZ246" s="27"/>
      <c r="JBA246" s="27"/>
      <c r="JBB246" s="27"/>
      <c r="JBC246" s="27"/>
      <c r="JBD246" s="27"/>
      <c r="JBE246" s="27"/>
      <c r="JBF246" s="27"/>
      <c r="JBG246" s="27"/>
      <c r="JBH246" s="27"/>
      <c r="JBI246" s="27"/>
      <c r="JBJ246" s="27"/>
      <c r="JBK246" s="27"/>
      <c r="JBL246" s="27"/>
      <c r="JBM246" s="27"/>
      <c r="JBN246" s="27"/>
      <c r="JBO246" s="27"/>
      <c r="JBP246" s="27"/>
      <c r="JBQ246" s="27"/>
      <c r="JBR246" s="27"/>
      <c r="JBS246" s="27"/>
      <c r="JBT246" s="27"/>
      <c r="JBU246" s="27"/>
      <c r="JBV246" s="27"/>
      <c r="JBW246" s="27"/>
      <c r="JBX246" s="27"/>
      <c r="JBY246" s="27"/>
      <c r="JBZ246" s="27"/>
      <c r="JCA246" s="27"/>
      <c r="JCB246" s="27"/>
      <c r="JCC246" s="27"/>
      <c r="JCD246" s="27"/>
      <c r="JCE246" s="27"/>
      <c r="JCF246" s="27"/>
      <c r="JCG246" s="27"/>
      <c r="JCH246" s="27"/>
      <c r="JCI246" s="27"/>
      <c r="JCJ246" s="27"/>
      <c r="JCK246" s="27"/>
      <c r="JCL246" s="27"/>
      <c r="JCM246" s="27"/>
      <c r="JCN246" s="27"/>
      <c r="JCO246" s="27"/>
      <c r="JCP246" s="27"/>
      <c r="JCQ246" s="27"/>
      <c r="JCR246" s="27"/>
      <c r="JCS246" s="27"/>
      <c r="JCT246" s="27"/>
      <c r="JCU246" s="27"/>
      <c r="JCV246" s="27"/>
      <c r="JCW246" s="27"/>
      <c r="JCX246" s="27"/>
      <c r="JCY246" s="27"/>
      <c r="JCZ246" s="27"/>
      <c r="JDA246" s="27"/>
      <c r="JDB246" s="27"/>
      <c r="JDC246" s="27"/>
      <c r="JDD246" s="27"/>
      <c r="JDE246" s="27"/>
      <c r="JDF246" s="27"/>
      <c r="JDG246" s="27"/>
      <c r="JDH246" s="27"/>
      <c r="JDI246" s="27"/>
      <c r="JDJ246" s="27"/>
      <c r="JDK246" s="27"/>
      <c r="JDL246" s="27"/>
      <c r="JDM246" s="27"/>
      <c r="JDN246" s="27"/>
      <c r="JDO246" s="27"/>
      <c r="JDP246" s="27"/>
      <c r="JDQ246" s="27"/>
      <c r="JDR246" s="27"/>
      <c r="JDS246" s="27"/>
      <c r="JDT246" s="27"/>
      <c r="JDU246" s="27"/>
      <c r="JDV246" s="27"/>
      <c r="JDW246" s="27"/>
      <c r="JDX246" s="27"/>
      <c r="JDY246" s="27"/>
      <c r="JDZ246" s="27"/>
      <c r="JEA246" s="27"/>
      <c r="JEB246" s="27"/>
      <c r="JEC246" s="27"/>
      <c r="JED246" s="27"/>
      <c r="JEE246" s="27"/>
      <c r="JEF246" s="27"/>
      <c r="JEG246" s="27"/>
      <c r="JEH246" s="27"/>
      <c r="JEI246" s="27"/>
      <c r="JEJ246" s="27"/>
      <c r="JEK246" s="27"/>
      <c r="JEL246" s="27"/>
      <c r="JEM246" s="27"/>
      <c r="JEN246" s="27"/>
      <c r="JEO246" s="27"/>
      <c r="JEP246" s="27"/>
      <c r="JEQ246" s="27"/>
      <c r="JER246" s="27"/>
      <c r="JES246" s="27"/>
      <c r="JET246" s="27"/>
      <c r="JEU246" s="27"/>
      <c r="JEV246" s="27"/>
      <c r="JEW246" s="27"/>
      <c r="JEX246" s="27"/>
      <c r="JEY246" s="27"/>
      <c r="JEZ246" s="27"/>
      <c r="JFA246" s="27"/>
      <c r="JFB246" s="27"/>
      <c r="JFC246" s="27"/>
      <c r="JFD246" s="27"/>
      <c r="JFE246" s="27"/>
      <c r="JFF246" s="27"/>
      <c r="JFG246" s="27"/>
      <c r="JFH246" s="27"/>
      <c r="JFI246" s="27"/>
      <c r="JFJ246" s="27"/>
      <c r="JFK246" s="27"/>
      <c r="JFL246" s="27"/>
      <c r="JFM246" s="27"/>
      <c r="JFN246" s="27"/>
      <c r="JFO246" s="27"/>
      <c r="JFP246" s="27"/>
      <c r="JFQ246" s="27"/>
      <c r="JFR246" s="27"/>
      <c r="JFS246" s="27"/>
      <c r="JFT246" s="27"/>
      <c r="JFU246" s="27"/>
      <c r="JFV246" s="27"/>
      <c r="JFW246" s="27"/>
      <c r="JFX246" s="27"/>
      <c r="JFY246" s="27"/>
      <c r="JFZ246" s="27"/>
      <c r="JGA246" s="27"/>
      <c r="JGB246" s="27"/>
      <c r="JGC246" s="27"/>
      <c r="JGD246" s="27"/>
      <c r="JGE246" s="27"/>
      <c r="JGF246" s="27"/>
      <c r="JGG246" s="27"/>
      <c r="JGH246" s="27"/>
      <c r="JGI246" s="27"/>
      <c r="JGJ246" s="27"/>
      <c r="JGK246" s="27"/>
      <c r="JGL246" s="27"/>
      <c r="JGM246" s="27"/>
      <c r="JGN246" s="27"/>
      <c r="JGO246" s="27"/>
      <c r="JGP246" s="27"/>
      <c r="JGQ246" s="27"/>
      <c r="JGR246" s="27"/>
      <c r="JGS246" s="27"/>
      <c r="JGT246" s="27"/>
      <c r="JGU246" s="27"/>
      <c r="JGV246" s="27"/>
      <c r="JGW246" s="27"/>
      <c r="JGX246" s="27"/>
      <c r="JGY246" s="27"/>
      <c r="JGZ246" s="27"/>
      <c r="JHA246" s="27"/>
      <c r="JHB246" s="27"/>
      <c r="JHC246" s="27"/>
      <c r="JHD246" s="27"/>
      <c r="JHE246" s="27"/>
      <c r="JHF246" s="27"/>
      <c r="JHG246" s="27"/>
      <c r="JHH246" s="27"/>
      <c r="JHI246" s="27"/>
      <c r="JHJ246" s="27"/>
      <c r="JHK246" s="27"/>
      <c r="JHL246" s="27"/>
      <c r="JHM246" s="27"/>
      <c r="JHN246" s="27"/>
      <c r="JHO246" s="27"/>
      <c r="JHP246" s="27"/>
      <c r="JHQ246" s="27"/>
      <c r="JHR246" s="27"/>
      <c r="JHS246" s="27"/>
      <c r="JHT246" s="27"/>
      <c r="JHU246" s="27"/>
      <c r="JHV246" s="27"/>
      <c r="JHW246" s="27"/>
      <c r="JHX246" s="27"/>
      <c r="JHY246" s="27"/>
      <c r="JHZ246" s="27"/>
      <c r="JIA246" s="27"/>
      <c r="JIB246" s="27"/>
      <c r="JIC246" s="27"/>
      <c r="JID246" s="27"/>
      <c r="JIE246" s="27"/>
      <c r="JIF246" s="27"/>
      <c r="JIG246" s="27"/>
      <c r="JIH246" s="27"/>
      <c r="JII246" s="27"/>
      <c r="JIJ246" s="27"/>
      <c r="JIK246" s="27"/>
      <c r="JIL246" s="27"/>
      <c r="JIM246" s="27"/>
      <c r="JIN246" s="27"/>
      <c r="JIO246" s="27"/>
      <c r="JIP246" s="27"/>
      <c r="JIQ246" s="27"/>
      <c r="JIR246" s="27"/>
      <c r="JIS246" s="27"/>
      <c r="JIT246" s="27"/>
      <c r="JIU246" s="27"/>
      <c r="JIV246" s="27"/>
      <c r="JIW246" s="27"/>
      <c r="JIX246" s="27"/>
      <c r="JIY246" s="27"/>
      <c r="JIZ246" s="27"/>
      <c r="JJA246" s="27"/>
      <c r="JJB246" s="27"/>
      <c r="JJC246" s="27"/>
      <c r="JJD246" s="27"/>
      <c r="JJE246" s="27"/>
      <c r="JJF246" s="27"/>
      <c r="JJG246" s="27"/>
      <c r="JJH246" s="27"/>
      <c r="JJI246" s="27"/>
      <c r="JJJ246" s="27"/>
      <c r="JJK246" s="27"/>
      <c r="JJL246" s="27"/>
      <c r="JJM246" s="27"/>
      <c r="JJN246" s="27"/>
      <c r="JJO246" s="27"/>
      <c r="JJP246" s="27"/>
      <c r="JJQ246" s="27"/>
      <c r="JJR246" s="27"/>
      <c r="JJS246" s="27"/>
      <c r="JJT246" s="27"/>
      <c r="JJU246" s="27"/>
      <c r="JJV246" s="27"/>
      <c r="JJW246" s="27"/>
      <c r="JJX246" s="27"/>
      <c r="JJY246" s="27"/>
      <c r="JJZ246" s="27"/>
      <c r="JKA246" s="27"/>
      <c r="JKB246" s="27"/>
      <c r="JKC246" s="27"/>
      <c r="JKD246" s="27"/>
      <c r="JKE246" s="27"/>
      <c r="JKF246" s="27"/>
      <c r="JKG246" s="27"/>
      <c r="JKH246" s="27"/>
      <c r="JKI246" s="27"/>
      <c r="JKJ246" s="27"/>
      <c r="JKK246" s="27"/>
      <c r="JKL246" s="27"/>
      <c r="JKM246" s="27"/>
      <c r="JKN246" s="27"/>
      <c r="JKO246" s="27"/>
      <c r="JKP246" s="27"/>
      <c r="JKQ246" s="27"/>
      <c r="JKR246" s="27"/>
      <c r="JKS246" s="27"/>
      <c r="JKT246" s="27"/>
      <c r="JKU246" s="27"/>
      <c r="JKV246" s="27"/>
      <c r="JKW246" s="27"/>
      <c r="JKX246" s="27"/>
      <c r="JKY246" s="27"/>
      <c r="JKZ246" s="27"/>
      <c r="JLA246" s="27"/>
      <c r="JLB246" s="27"/>
      <c r="JLC246" s="27"/>
      <c r="JLD246" s="27"/>
      <c r="JLE246" s="27"/>
      <c r="JLF246" s="27"/>
      <c r="JLG246" s="27"/>
      <c r="JLH246" s="27"/>
      <c r="JLI246" s="27"/>
      <c r="JLJ246" s="27"/>
      <c r="JLK246" s="27"/>
      <c r="JLL246" s="27"/>
      <c r="JLM246" s="27"/>
      <c r="JLN246" s="27"/>
      <c r="JLO246" s="27"/>
      <c r="JLP246" s="27"/>
      <c r="JLQ246" s="27"/>
      <c r="JLR246" s="27"/>
      <c r="JLS246" s="27"/>
      <c r="JLT246" s="27"/>
      <c r="JLU246" s="27"/>
      <c r="JLV246" s="27"/>
      <c r="JLW246" s="27"/>
      <c r="JLX246" s="27"/>
      <c r="JLY246" s="27"/>
      <c r="JLZ246" s="27"/>
      <c r="JMA246" s="27"/>
      <c r="JMB246" s="27"/>
      <c r="JMC246" s="27"/>
      <c r="JMD246" s="27"/>
      <c r="JME246" s="27"/>
      <c r="JMF246" s="27"/>
      <c r="JMG246" s="27"/>
      <c r="JMH246" s="27"/>
      <c r="JMI246" s="27"/>
      <c r="JMJ246" s="27"/>
      <c r="JMK246" s="27"/>
      <c r="JML246" s="27"/>
      <c r="JMM246" s="27"/>
      <c r="JMN246" s="27"/>
      <c r="JMO246" s="27"/>
      <c r="JMP246" s="27"/>
      <c r="JMQ246" s="27"/>
      <c r="JMR246" s="27"/>
      <c r="JMS246" s="27"/>
      <c r="JMT246" s="27"/>
      <c r="JMU246" s="27"/>
      <c r="JMV246" s="27"/>
      <c r="JMW246" s="27"/>
      <c r="JMX246" s="27"/>
      <c r="JMY246" s="27"/>
      <c r="JMZ246" s="27"/>
      <c r="JNA246" s="27"/>
      <c r="JNB246" s="27"/>
      <c r="JNC246" s="27"/>
      <c r="JND246" s="27"/>
      <c r="JNE246" s="27"/>
      <c r="JNF246" s="27"/>
      <c r="JNG246" s="27"/>
      <c r="JNH246" s="27"/>
      <c r="JNI246" s="27"/>
      <c r="JNJ246" s="27"/>
      <c r="JNK246" s="27"/>
      <c r="JNL246" s="27"/>
      <c r="JNM246" s="27"/>
      <c r="JNN246" s="27"/>
      <c r="JNO246" s="27"/>
      <c r="JNP246" s="27"/>
      <c r="JNQ246" s="27"/>
      <c r="JNR246" s="27"/>
      <c r="JNS246" s="27"/>
      <c r="JNT246" s="27"/>
      <c r="JNU246" s="27"/>
      <c r="JNV246" s="27"/>
      <c r="JNW246" s="27"/>
      <c r="JNX246" s="27"/>
      <c r="JNY246" s="27"/>
      <c r="JNZ246" s="27"/>
      <c r="JOA246" s="27"/>
      <c r="JOB246" s="27"/>
      <c r="JOC246" s="27"/>
      <c r="JOD246" s="27"/>
      <c r="JOE246" s="27"/>
      <c r="JOF246" s="27"/>
      <c r="JOG246" s="27"/>
      <c r="JOH246" s="27"/>
      <c r="JOI246" s="27"/>
      <c r="JOJ246" s="27"/>
      <c r="JOK246" s="27"/>
      <c r="JOL246" s="27"/>
      <c r="JOM246" s="27"/>
      <c r="JON246" s="27"/>
      <c r="JOO246" s="27"/>
      <c r="JOP246" s="27"/>
      <c r="JOQ246" s="27"/>
      <c r="JOR246" s="27"/>
      <c r="JOS246" s="27"/>
      <c r="JOT246" s="27"/>
      <c r="JOU246" s="27"/>
      <c r="JOV246" s="27"/>
      <c r="JOW246" s="27"/>
      <c r="JOX246" s="27"/>
      <c r="JOY246" s="27"/>
      <c r="JOZ246" s="27"/>
      <c r="JPA246" s="27"/>
      <c r="JPB246" s="27"/>
      <c r="JPC246" s="27"/>
      <c r="JPD246" s="27"/>
      <c r="JPE246" s="27"/>
      <c r="JPF246" s="27"/>
      <c r="JPG246" s="27"/>
      <c r="JPH246" s="27"/>
      <c r="JPI246" s="27"/>
      <c r="JPJ246" s="27"/>
      <c r="JPK246" s="27"/>
      <c r="JPL246" s="27"/>
      <c r="JPM246" s="27"/>
      <c r="JPN246" s="27"/>
      <c r="JPO246" s="27"/>
      <c r="JPP246" s="27"/>
      <c r="JPQ246" s="27"/>
      <c r="JPR246" s="27"/>
      <c r="JPS246" s="27"/>
      <c r="JPT246" s="27"/>
      <c r="JPU246" s="27"/>
      <c r="JPV246" s="27"/>
      <c r="JPW246" s="27"/>
      <c r="JPX246" s="27"/>
      <c r="JPY246" s="27"/>
      <c r="JPZ246" s="27"/>
      <c r="JQA246" s="27"/>
      <c r="JQB246" s="27"/>
      <c r="JQC246" s="27"/>
      <c r="JQD246" s="27"/>
      <c r="JQE246" s="27"/>
      <c r="JQF246" s="27"/>
      <c r="JQG246" s="27"/>
      <c r="JQH246" s="27"/>
      <c r="JQI246" s="27"/>
      <c r="JQJ246" s="27"/>
      <c r="JQK246" s="27"/>
      <c r="JQL246" s="27"/>
      <c r="JQM246" s="27"/>
      <c r="JQN246" s="27"/>
      <c r="JQO246" s="27"/>
      <c r="JQP246" s="27"/>
      <c r="JQQ246" s="27"/>
      <c r="JQR246" s="27"/>
      <c r="JQS246" s="27"/>
      <c r="JQT246" s="27"/>
      <c r="JQU246" s="27"/>
      <c r="JQV246" s="27"/>
      <c r="JQW246" s="27"/>
      <c r="JQX246" s="27"/>
      <c r="JQY246" s="27"/>
      <c r="JQZ246" s="27"/>
      <c r="JRA246" s="27"/>
      <c r="JRB246" s="27"/>
      <c r="JRC246" s="27"/>
      <c r="JRD246" s="27"/>
      <c r="JRE246" s="27"/>
      <c r="JRF246" s="27"/>
      <c r="JRG246" s="27"/>
      <c r="JRH246" s="27"/>
      <c r="JRI246" s="27"/>
      <c r="JRJ246" s="27"/>
      <c r="JRK246" s="27"/>
      <c r="JRL246" s="27"/>
      <c r="JRM246" s="27"/>
      <c r="JRN246" s="27"/>
      <c r="JRO246" s="27"/>
      <c r="JRP246" s="27"/>
      <c r="JRQ246" s="27"/>
      <c r="JRR246" s="27"/>
      <c r="JRS246" s="27"/>
      <c r="JRT246" s="27"/>
      <c r="JRU246" s="27"/>
      <c r="JRV246" s="27"/>
      <c r="JRW246" s="27"/>
      <c r="JRX246" s="27"/>
      <c r="JRY246" s="27"/>
      <c r="JRZ246" s="27"/>
      <c r="JSA246" s="27"/>
      <c r="JSB246" s="27"/>
      <c r="JSC246" s="27"/>
      <c r="JSD246" s="27"/>
      <c r="JSE246" s="27"/>
      <c r="JSF246" s="27"/>
      <c r="JSG246" s="27"/>
      <c r="JSH246" s="27"/>
      <c r="JSI246" s="27"/>
      <c r="JSJ246" s="27"/>
      <c r="JSK246" s="27"/>
      <c r="JSL246" s="27"/>
      <c r="JSM246" s="27"/>
      <c r="JSN246" s="27"/>
      <c r="JSO246" s="27"/>
      <c r="JSP246" s="27"/>
      <c r="JSQ246" s="27"/>
      <c r="JSR246" s="27"/>
      <c r="JSS246" s="27"/>
      <c r="JST246" s="27"/>
      <c r="JSU246" s="27"/>
      <c r="JSV246" s="27"/>
      <c r="JSW246" s="27"/>
      <c r="JSX246" s="27"/>
      <c r="JSY246" s="27"/>
      <c r="JSZ246" s="27"/>
      <c r="JTA246" s="27"/>
      <c r="JTB246" s="27"/>
      <c r="JTC246" s="27"/>
      <c r="JTD246" s="27"/>
      <c r="JTE246" s="27"/>
      <c r="JTF246" s="27"/>
      <c r="JTG246" s="27"/>
      <c r="JTH246" s="27"/>
      <c r="JTI246" s="27"/>
      <c r="JTJ246" s="27"/>
      <c r="JTK246" s="27"/>
      <c r="JTL246" s="27"/>
      <c r="JTM246" s="27"/>
      <c r="JTN246" s="27"/>
      <c r="JTO246" s="27"/>
      <c r="JTP246" s="27"/>
      <c r="JTQ246" s="27"/>
      <c r="JTR246" s="27"/>
      <c r="JTS246" s="27"/>
      <c r="JTT246" s="27"/>
      <c r="JTU246" s="27"/>
      <c r="JTV246" s="27"/>
      <c r="JTW246" s="27"/>
      <c r="JTX246" s="27"/>
      <c r="JTY246" s="27"/>
      <c r="JTZ246" s="27"/>
      <c r="JUA246" s="27"/>
      <c r="JUB246" s="27"/>
      <c r="JUC246" s="27"/>
      <c r="JUD246" s="27"/>
      <c r="JUE246" s="27"/>
      <c r="JUF246" s="27"/>
      <c r="JUG246" s="27"/>
      <c r="JUH246" s="27"/>
      <c r="JUI246" s="27"/>
      <c r="JUJ246" s="27"/>
      <c r="JUK246" s="27"/>
      <c r="JUL246" s="27"/>
      <c r="JUM246" s="27"/>
      <c r="JUN246" s="27"/>
      <c r="JUO246" s="27"/>
      <c r="JUP246" s="27"/>
      <c r="JUQ246" s="27"/>
      <c r="JUR246" s="27"/>
      <c r="JUS246" s="27"/>
      <c r="JUT246" s="27"/>
      <c r="JUU246" s="27"/>
      <c r="JUV246" s="27"/>
      <c r="JUW246" s="27"/>
      <c r="JUX246" s="27"/>
      <c r="JUY246" s="27"/>
      <c r="JUZ246" s="27"/>
      <c r="JVA246" s="27"/>
      <c r="JVB246" s="27"/>
      <c r="JVC246" s="27"/>
      <c r="JVD246" s="27"/>
      <c r="JVE246" s="27"/>
      <c r="JVF246" s="27"/>
      <c r="JVG246" s="27"/>
      <c r="JVH246" s="27"/>
      <c r="JVI246" s="27"/>
      <c r="JVJ246" s="27"/>
      <c r="JVK246" s="27"/>
      <c r="JVL246" s="27"/>
      <c r="JVM246" s="27"/>
      <c r="JVN246" s="27"/>
      <c r="JVO246" s="27"/>
      <c r="JVP246" s="27"/>
      <c r="JVQ246" s="27"/>
      <c r="JVR246" s="27"/>
      <c r="JVS246" s="27"/>
      <c r="JVT246" s="27"/>
      <c r="JVU246" s="27"/>
      <c r="JVV246" s="27"/>
      <c r="JVW246" s="27"/>
      <c r="JVX246" s="27"/>
      <c r="JVY246" s="27"/>
      <c r="JVZ246" s="27"/>
      <c r="JWA246" s="27"/>
      <c r="JWB246" s="27"/>
      <c r="JWC246" s="27"/>
      <c r="JWD246" s="27"/>
      <c r="JWE246" s="27"/>
      <c r="JWF246" s="27"/>
      <c r="JWG246" s="27"/>
      <c r="JWH246" s="27"/>
      <c r="JWI246" s="27"/>
      <c r="JWJ246" s="27"/>
      <c r="JWK246" s="27"/>
      <c r="JWL246" s="27"/>
      <c r="JWM246" s="27"/>
      <c r="JWN246" s="27"/>
      <c r="JWO246" s="27"/>
      <c r="JWP246" s="27"/>
      <c r="JWQ246" s="27"/>
      <c r="JWR246" s="27"/>
      <c r="JWS246" s="27"/>
      <c r="JWT246" s="27"/>
      <c r="JWU246" s="27"/>
      <c r="JWV246" s="27"/>
      <c r="JWW246" s="27"/>
      <c r="JWX246" s="27"/>
      <c r="JWY246" s="27"/>
      <c r="JWZ246" s="27"/>
      <c r="JXA246" s="27"/>
      <c r="JXB246" s="27"/>
      <c r="JXC246" s="27"/>
      <c r="JXD246" s="27"/>
      <c r="JXE246" s="27"/>
      <c r="JXF246" s="27"/>
      <c r="JXG246" s="27"/>
      <c r="JXH246" s="27"/>
      <c r="JXI246" s="27"/>
      <c r="JXJ246" s="27"/>
      <c r="JXK246" s="27"/>
      <c r="JXL246" s="27"/>
      <c r="JXM246" s="27"/>
      <c r="JXN246" s="27"/>
      <c r="JXO246" s="27"/>
      <c r="JXP246" s="27"/>
      <c r="JXQ246" s="27"/>
      <c r="JXR246" s="27"/>
      <c r="JXS246" s="27"/>
      <c r="JXT246" s="27"/>
      <c r="JXU246" s="27"/>
      <c r="JXV246" s="27"/>
      <c r="JXW246" s="27"/>
      <c r="JXX246" s="27"/>
      <c r="JXY246" s="27"/>
      <c r="JXZ246" s="27"/>
      <c r="JYA246" s="27"/>
      <c r="JYB246" s="27"/>
      <c r="JYC246" s="27"/>
      <c r="JYD246" s="27"/>
      <c r="JYE246" s="27"/>
      <c r="JYF246" s="27"/>
      <c r="JYG246" s="27"/>
      <c r="JYH246" s="27"/>
      <c r="JYI246" s="27"/>
      <c r="JYJ246" s="27"/>
      <c r="JYK246" s="27"/>
      <c r="JYL246" s="27"/>
      <c r="JYM246" s="27"/>
      <c r="JYN246" s="27"/>
      <c r="JYO246" s="27"/>
      <c r="JYP246" s="27"/>
      <c r="JYQ246" s="27"/>
      <c r="JYR246" s="27"/>
      <c r="JYS246" s="27"/>
      <c r="JYT246" s="27"/>
      <c r="JYU246" s="27"/>
      <c r="JYV246" s="27"/>
      <c r="JYW246" s="27"/>
      <c r="JYX246" s="27"/>
      <c r="JYY246" s="27"/>
      <c r="JYZ246" s="27"/>
      <c r="JZA246" s="27"/>
      <c r="JZB246" s="27"/>
      <c r="JZC246" s="27"/>
      <c r="JZD246" s="27"/>
      <c r="JZE246" s="27"/>
      <c r="JZF246" s="27"/>
      <c r="JZG246" s="27"/>
      <c r="JZH246" s="27"/>
      <c r="JZI246" s="27"/>
      <c r="JZJ246" s="27"/>
      <c r="JZK246" s="27"/>
      <c r="JZL246" s="27"/>
      <c r="JZM246" s="27"/>
      <c r="JZN246" s="27"/>
      <c r="JZO246" s="27"/>
      <c r="JZP246" s="27"/>
      <c r="JZQ246" s="27"/>
      <c r="JZR246" s="27"/>
      <c r="JZS246" s="27"/>
      <c r="JZT246" s="27"/>
      <c r="JZU246" s="27"/>
      <c r="JZV246" s="27"/>
      <c r="JZW246" s="27"/>
      <c r="JZX246" s="27"/>
      <c r="JZY246" s="27"/>
      <c r="JZZ246" s="27"/>
      <c r="KAA246" s="27"/>
      <c r="KAB246" s="27"/>
      <c r="KAC246" s="27"/>
      <c r="KAD246" s="27"/>
      <c r="KAE246" s="27"/>
      <c r="KAF246" s="27"/>
      <c r="KAG246" s="27"/>
      <c r="KAH246" s="27"/>
      <c r="KAI246" s="27"/>
      <c r="KAJ246" s="27"/>
      <c r="KAK246" s="27"/>
      <c r="KAL246" s="27"/>
      <c r="KAM246" s="27"/>
      <c r="KAN246" s="27"/>
      <c r="KAO246" s="27"/>
      <c r="KAP246" s="27"/>
      <c r="KAQ246" s="27"/>
      <c r="KAR246" s="27"/>
      <c r="KAS246" s="27"/>
      <c r="KAT246" s="27"/>
      <c r="KAU246" s="27"/>
      <c r="KAV246" s="27"/>
      <c r="KAW246" s="27"/>
      <c r="KAX246" s="27"/>
      <c r="KAY246" s="27"/>
      <c r="KAZ246" s="27"/>
      <c r="KBA246" s="27"/>
      <c r="KBB246" s="27"/>
      <c r="KBC246" s="27"/>
      <c r="KBD246" s="27"/>
      <c r="KBE246" s="27"/>
      <c r="KBF246" s="27"/>
      <c r="KBG246" s="27"/>
      <c r="KBH246" s="27"/>
      <c r="KBI246" s="27"/>
      <c r="KBJ246" s="27"/>
      <c r="KBK246" s="27"/>
      <c r="KBL246" s="27"/>
      <c r="KBM246" s="27"/>
      <c r="KBN246" s="27"/>
      <c r="KBO246" s="27"/>
      <c r="KBP246" s="27"/>
      <c r="KBQ246" s="27"/>
      <c r="KBR246" s="27"/>
      <c r="KBS246" s="27"/>
      <c r="KBT246" s="27"/>
      <c r="KBU246" s="27"/>
      <c r="KBV246" s="27"/>
      <c r="KBW246" s="27"/>
      <c r="KBX246" s="27"/>
      <c r="KBY246" s="27"/>
      <c r="KBZ246" s="27"/>
      <c r="KCA246" s="27"/>
      <c r="KCB246" s="27"/>
      <c r="KCC246" s="27"/>
      <c r="KCD246" s="27"/>
      <c r="KCE246" s="27"/>
      <c r="KCF246" s="27"/>
      <c r="KCG246" s="27"/>
      <c r="KCH246" s="27"/>
      <c r="KCI246" s="27"/>
      <c r="KCJ246" s="27"/>
      <c r="KCK246" s="27"/>
      <c r="KCL246" s="27"/>
      <c r="KCM246" s="27"/>
      <c r="KCN246" s="27"/>
      <c r="KCO246" s="27"/>
      <c r="KCP246" s="27"/>
      <c r="KCQ246" s="27"/>
      <c r="KCR246" s="27"/>
      <c r="KCS246" s="27"/>
      <c r="KCT246" s="27"/>
      <c r="KCU246" s="27"/>
      <c r="KCV246" s="27"/>
      <c r="KCW246" s="27"/>
      <c r="KCX246" s="27"/>
      <c r="KCY246" s="27"/>
      <c r="KCZ246" s="27"/>
      <c r="KDA246" s="27"/>
      <c r="KDB246" s="27"/>
      <c r="KDC246" s="27"/>
      <c r="KDD246" s="27"/>
      <c r="KDE246" s="27"/>
      <c r="KDF246" s="27"/>
      <c r="KDG246" s="27"/>
      <c r="KDH246" s="27"/>
      <c r="KDI246" s="27"/>
      <c r="KDJ246" s="27"/>
      <c r="KDK246" s="27"/>
      <c r="KDL246" s="27"/>
      <c r="KDM246" s="27"/>
      <c r="KDN246" s="27"/>
      <c r="KDO246" s="27"/>
      <c r="KDP246" s="27"/>
      <c r="KDQ246" s="27"/>
      <c r="KDR246" s="27"/>
      <c r="KDS246" s="27"/>
      <c r="KDT246" s="27"/>
      <c r="KDU246" s="27"/>
      <c r="KDV246" s="27"/>
      <c r="KDW246" s="27"/>
      <c r="KDX246" s="27"/>
      <c r="KDY246" s="27"/>
      <c r="KDZ246" s="27"/>
      <c r="KEA246" s="27"/>
      <c r="KEB246" s="27"/>
      <c r="KEC246" s="27"/>
      <c r="KED246" s="27"/>
      <c r="KEE246" s="27"/>
      <c r="KEF246" s="27"/>
      <c r="KEG246" s="27"/>
      <c r="KEH246" s="27"/>
      <c r="KEI246" s="27"/>
      <c r="KEJ246" s="27"/>
      <c r="KEK246" s="27"/>
      <c r="KEL246" s="27"/>
      <c r="KEM246" s="27"/>
      <c r="KEN246" s="27"/>
      <c r="KEO246" s="27"/>
      <c r="KEP246" s="27"/>
      <c r="KEQ246" s="27"/>
      <c r="KER246" s="27"/>
      <c r="KES246" s="27"/>
      <c r="KET246" s="27"/>
      <c r="KEU246" s="27"/>
      <c r="KEV246" s="27"/>
      <c r="KEW246" s="27"/>
      <c r="KEX246" s="27"/>
      <c r="KEY246" s="27"/>
      <c r="KEZ246" s="27"/>
      <c r="KFA246" s="27"/>
      <c r="KFB246" s="27"/>
      <c r="KFC246" s="27"/>
      <c r="KFD246" s="27"/>
      <c r="KFE246" s="27"/>
      <c r="KFF246" s="27"/>
      <c r="KFG246" s="27"/>
      <c r="KFH246" s="27"/>
      <c r="KFI246" s="27"/>
      <c r="KFJ246" s="27"/>
      <c r="KFK246" s="27"/>
      <c r="KFL246" s="27"/>
      <c r="KFM246" s="27"/>
      <c r="KFN246" s="27"/>
      <c r="KFO246" s="27"/>
      <c r="KFP246" s="27"/>
      <c r="KFQ246" s="27"/>
      <c r="KFR246" s="27"/>
      <c r="KFS246" s="27"/>
      <c r="KFT246" s="27"/>
      <c r="KFU246" s="27"/>
      <c r="KFV246" s="27"/>
      <c r="KFW246" s="27"/>
      <c r="KFX246" s="27"/>
      <c r="KFY246" s="27"/>
      <c r="KFZ246" s="27"/>
      <c r="KGA246" s="27"/>
      <c r="KGB246" s="27"/>
      <c r="KGC246" s="27"/>
      <c r="KGD246" s="27"/>
      <c r="KGE246" s="27"/>
      <c r="KGF246" s="27"/>
      <c r="KGG246" s="27"/>
      <c r="KGH246" s="27"/>
      <c r="KGI246" s="27"/>
      <c r="KGJ246" s="27"/>
      <c r="KGK246" s="27"/>
      <c r="KGL246" s="27"/>
      <c r="KGM246" s="27"/>
      <c r="KGN246" s="27"/>
      <c r="KGO246" s="27"/>
      <c r="KGP246" s="27"/>
      <c r="KGQ246" s="27"/>
      <c r="KGR246" s="27"/>
      <c r="KGS246" s="27"/>
      <c r="KGT246" s="27"/>
      <c r="KGU246" s="27"/>
      <c r="KGV246" s="27"/>
      <c r="KGW246" s="27"/>
      <c r="KGX246" s="27"/>
      <c r="KGY246" s="27"/>
      <c r="KGZ246" s="27"/>
      <c r="KHA246" s="27"/>
      <c r="KHB246" s="27"/>
      <c r="KHC246" s="27"/>
      <c r="KHD246" s="27"/>
      <c r="KHE246" s="27"/>
      <c r="KHF246" s="27"/>
      <c r="KHG246" s="27"/>
      <c r="KHH246" s="27"/>
      <c r="KHI246" s="27"/>
      <c r="KHJ246" s="27"/>
      <c r="KHK246" s="27"/>
      <c r="KHL246" s="27"/>
      <c r="KHM246" s="27"/>
      <c r="KHN246" s="27"/>
      <c r="KHO246" s="27"/>
      <c r="KHP246" s="27"/>
      <c r="KHQ246" s="27"/>
      <c r="KHR246" s="27"/>
      <c r="KHS246" s="27"/>
      <c r="KHT246" s="27"/>
      <c r="KHU246" s="27"/>
      <c r="KHV246" s="27"/>
      <c r="KHW246" s="27"/>
      <c r="KHX246" s="27"/>
      <c r="KHY246" s="27"/>
      <c r="KHZ246" s="27"/>
      <c r="KIA246" s="27"/>
      <c r="KIB246" s="27"/>
      <c r="KIC246" s="27"/>
      <c r="KID246" s="27"/>
      <c r="KIE246" s="27"/>
      <c r="KIF246" s="27"/>
      <c r="KIG246" s="27"/>
      <c r="KIH246" s="27"/>
      <c r="KII246" s="27"/>
      <c r="KIJ246" s="27"/>
      <c r="KIK246" s="27"/>
      <c r="KIL246" s="27"/>
      <c r="KIM246" s="27"/>
      <c r="KIN246" s="27"/>
      <c r="KIO246" s="27"/>
      <c r="KIP246" s="27"/>
      <c r="KIQ246" s="27"/>
      <c r="KIR246" s="27"/>
      <c r="KIS246" s="27"/>
      <c r="KIT246" s="27"/>
      <c r="KIU246" s="27"/>
      <c r="KIV246" s="27"/>
      <c r="KIW246" s="27"/>
      <c r="KIX246" s="27"/>
      <c r="KIY246" s="27"/>
      <c r="KIZ246" s="27"/>
      <c r="KJA246" s="27"/>
      <c r="KJB246" s="27"/>
      <c r="KJC246" s="27"/>
      <c r="KJD246" s="27"/>
      <c r="KJE246" s="27"/>
      <c r="KJF246" s="27"/>
      <c r="KJG246" s="27"/>
      <c r="KJH246" s="27"/>
      <c r="KJI246" s="27"/>
      <c r="KJJ246" s="27"/>
      <c r="KJK246" s="27"/>
      <c r="KJL246" s="27"/>
      <c r="KJM246" s="27"/>
      <c r="KJN246" s="27"/>
      <c r="KJO246" s="27"/>
      <c r="KJP246" s="27"/>
      <c r="KJQ246" s="27"/>
      <c r="KJR246" s="27"/>
      <c r="KJS246" s="27"/>
      <c r="KJT246" s="27"/>
      <c r="KJU246" s="27"/>
      <c r="KJV246" s="27"/>
      <c r="KJW246" s="27"/>
      <c r="KJX246" s="27"/>
      <c r="KJY246" s="27"/>
      <c r="KJZ246" s="27"/>
      <c r="KKA246" s="27"/>
      <c r="KKB246" s="27"/>
      <c r="KKC246" s="27"/>
      <c r="KKD246" s="27"/>
      <c r="KKE246" s="27"/>
      <c r="KKF246" s="27"/>
      <c r="KKG246" s="27"/>
      <c r="KKH246" s="27"/>
      <c r="KKI246" s="27"/>
      <c r="KKJ246" s="27"/>
      <c r="KKK246" s="27"/>
      <c r="KKL246" s="27"/>
      <c r="KKM246" s="27"/>
      <c r="KKN246" s="27"/>
      <c r="KKO246" s="27"/>
      <c r="KKP246" s="27"/>
      <c r="KKQ246" s="27"/>
      <c r="KKR246" s="27"/>
      <c r="KKS246" s="27"/>
      <c r="KKT246" s="27"/>
      <c r="KKU246" s="27"/>
      <c r="KKV246" s="27"/>
      <c r="KKW246" s="27"/>
      <c r="KKX246" s="27"/>
      <c r="KKY246" s="27"/>
      <c r="KKZ246" s="27"/>
      <c r="KLA246" s="27"/>
      <c r="KLB246" s="27"/>
      <c r="KLC246" s="27"/>
      <c r="KLD246" s="27"/>
      <c r="KLE246" s="27"/>
      <c r="KLF246" s="27"/>
      <c r="KLG246" s="27"/>
      <c r="KLH246" s="27"/>
      <c r="KLI246" s="27"/>
      <c r="KLJ246" s="27"/>
      <c r="KLK246" s="27"/>
      <c r="KLL246" s="27"/>
      <c r="KLM246" s="27"/>
      <c r="KLN246" s="27"/>
      <c r="KLO246" s="27"/>
      <c r="KLP246" s="27"/>
      <c r="KLQ246" s="27"/>
      <c r="KLR246" s="27"/>
      <c r="KLS246" s="27"/>
      <c r="KLT246" s="27"/>
      <c r="KLU246" s="27"/>
      <c r="KLV246" s="27"/>
      <c r="KLW246" s="27"/>
      <c r="KLX246" s="27"/>
      <c r="KLY246" s="27"/>
      <c r="KLZ246" s="27"/>
      <c r="KMA246" s="27"/>
      <c r="KMB246" s="27"/>
      <c r="KMC246" s="27"/>
      <c r="KMD246" s="27"/>
      <c r="KME246" s="27"/>
      <c r="KMF246" s="27"/>
      <c r="KMG246" s="27"/>
      <c r="KMH246" s="27"/>
      <c r="KMI246" s="27"/>
      <c r="KMJ246" s="27"/>
      <c r="KMK246" s="27"/>
      <c r="KML246" s="27"/>
      <c r="KMM246" s="27"/>
      <c r="KMN246" s="27"/>
      <c r="KMO246" s="27"/>
      <c r="KMP246" s="27"/>
      <c r="KMQ246" s="27"/>
      <c r="KMR246" s="27"/>
      <c r="KMS246" s="27"/>
      <c r="KMT246" s="27"/>
      <c r="KMU246" s="27"/>
      <c r="KMV246" s="27"/>
      <c r="KMW246" s="27"/>
      <c r="KMX246" s="27"/>
      <c r="KMY246" s="27"/>
      <c r="KMZ246" s="27"/>
      <c r="KNA246" s="27"/>
      <c r="KNB246" s="27"/>
      <c r="KNC246" s="27"/>
      <c r="KND246" s="27"/>
      <c r="KNE246" s="27"/>
      <c r="KNF246" s="27"/>
      <c r="KNG246" s="27"/>
      <c r="KNH246" s="27"/>
      <c r="KNI246" s="27"/>
      <c r="KNJ246" s="27"/>
      <c r="KNK246" s="27"/>
      <c r="KNL246" s="27"/>
      <c r="KNM246" s="27"/>
      <c r="KNN246" s="27"/>
      <c r="KNO246" s="27"/>
      <c r="KNP246" s="27"/>
      <c r="KNQ246" s="27"/>
      <c r="KNR246" s="27"/>
      <c r="KNS246" s="27"/>
      <c r="KNT246" s="27"/>
      <c r="KNU246" s="27"/>
      <c r="KNV246" s="27"/>
      <c r="KNW246" s="27"/>
      <c r="KNX246" s="27"/>
      <c r="KNY246" s="27"/>
      <c r="KNZ246" s="27"/>
      <c r="KOA246" s="27"/>
      <c r="KOB246" s="27"/>
      <c r="KOC246" s="27"/>
      <c r="KOD246" s="27"/>
      <c r="KOE246" s="27"/>
      <c r="KOF246" s="27"/>
      <c r="KOG246" s="27"/>
      <c r="KOH246" s="27"/>
      <c r="KOI246" s="27"/>
      <c r="KOJ246" s="27"/>
      <c r="KOK246" s="27"/>
      <c r="KOL246" s="27"/>
      <c r="KOM246" s="27"/>
      <c r="KON246" s="27"/>
      <c r="KOO246" s="27"/>
      <c r="KOP246" s="27"/>
      <c r="KOQ246" s="27"/>
      <c r="KOR246" s="27"/>
      <c r="KOS246" s="27"/>
      <c r="KOT246" s="27"/>
      <c r="KOU246" s="27"/>
      <c r="KOV246" s="27"/>
      <c r="KOW246" s="27"/>
      <c r="KOX246" s="27"/>
      <c r="KOY246" s="27"/>
      <c r="KOZ246" s="27"/>
      <c r="KPA246" s="27"/>
      <c r="KPB246" s="27"/>
      <c r="KPC246" s="27"/>
      <c r="KPD246" s="27"/>
      <c r="KPE246" s="27"/>
      <c r="KPF246" s="27"/>
      <c r="KPG246" s="27"/>
      <c r="KPH246" s="27"/>
      <c r="KPI246" s="27"/>
      <c r="KPJ246" s="27"/>
      <c r="KPK246" s="27"/>
      <c r="KPL246" s="27"/>
      <c r="KPM246" s="27"/>
      <c r="KPN246" s="27"/>
      <c r="KPO246" s="27"/>
      <c r="KPP246" s="27"/>
      <c r="KPQ246" s="27"/>
      <c r="KPR246" s="27"/>
      <c r="KPS246" s="27"/>
      <c r="KPT246" s="27"/>
      <c r="KPU246" s="27"/>
      <c r="KPV246" s="27"/>
      <c r="KPW246" s="27"/>
      <c r="KPX246" s="27"/>
      <c r="KPY246" s="27"/>
      <c r="KPZ246" s="27"/>
      <c r="KQA246" s="27"/>
      <c r="KQB246" s="27"/>
      <c r="KQC246" s="27"/>
      <c r="KQD246" s="27"/>
      <c r="KQE246" s="27"/>
      <c r="KQF246" s="27"/>
      <c r="KQG246" s="27"/>
      <c r="KQH246" s="27"/>
      <c r="KQI246" s="27"/>
      <c r="KQJ246" s="27"/>
      <c r="KQK246" s="27"/>
      <c r="KQL246" s="27"/>
      <c r="KQM246" s="27"/>
      <c r="KQN246" s="27"/>
      <c r="KQO246" s="27"/>
      <c r="KQP246" s="27"/>
      <c r="KQQ246" s="27"/>
      <c r="KQR246" s="27"/>
      <c r="KQS246" s="27"/>
      <c r="KQT246" s="27"/>
      <c r="KQU246" s="27"/>
      <c r="KQV246" s="27"/>
      <c r="KQW246" s="27"/>
      <c r="KQX246" s="27"/>
      <c r="KQY246" s="27"/>
      <c r="KQZ246" s="27"/>
      <c r="KRA246" s="27"/>
      <c r="KRB246" s="27"/>
      <c r="KRC246" s="27"/>
      <c r="KRD246" s="27"/>
      <c r="KRE246" s="27"/>
      <c r="KRF246" s="27"/>
      <c r="KRG246" s="27"/>
      <c r="KRH246" s="27"/>
      <c r="KRI246" s="27"/>
      <c r="KRJ246" s="27"/>
      <c r="KRK246" s="27"/>
      <c r="KRL246" s="27"/>
      <c r="KRM246" s="27"/>
      <c r="KRN246" s="27"/>
      <c r="KRO246" s="27"/>
      <c r="KRP246" s="27"/>
      <c r="KRQ246" s="27"/>
      <c r="KRR246" s="27"/>
      <c r="KRS246" s="27"/>
      <c r="KRT246" s="27"/>
      <c r="KRU246" s="27"/>
      <c r="KRV246" s="27"/>
      <c r="KRW246" s="27"/>
      <c r="KRX246" s="27"/>
      <c r="KRY246" s="27"/>
      <c r="KRZ246" s="27"/>
      <c r="KSA246" s="27"/>
      <c r="KSB246" s="27"/>
      <c r="KSC246" s="27"/>
      <c r="KSD246" s="27"/>
      <c r="KSE246" s="27"/>
      <c r="KSF246" s="27"/>
      <c r="KSG246" s="27"/>
      <c r="KSH246" s="27"/>
      <c r="KSI246" s="27"/>
      <c r="KSJ246" s="27"/>
      <c r="KSK246" s="27"/>
      <c r="KSL246" s="27"/>
      <c r="KSM246" s="27"/>
      <c r="KSN246" s="27"/>
      <c r="KSO246" s="27"/>
      <c r="KSP246" s="27"/>
      <c r="KSQ246" s="27"/>
      <c r="KSR246" s="27"/>
      <c r="KSS246" s="27"/>
      <c r="KST246" s="27"/>
      <c r="KSU246" s="27"/>
      <c r="KSV246" s="27"/>
      <c r="KSW246" s="27"/>
      <c r="KSX246" s="27"/>
      <c r="KSY246" s="27"/>
      <c r="KSZ246" s="27"/>
      <c r="KTA246" s="27"/>
      <c r="KTB246" s="27"/>
      <c r="KTC246" s="27"/>
      <c r="KTD246" s="27"/>
      <c r="KTE246" s="27"/>
      <c r="KTF246" s="27"/>
      <c r="KTG246" s="27"/>
      <c r="KTH246" s="27"/>
      <c r="KTI246" s="27"/>
      <c r="KTJ246" s="27"/>
      <c r="KTK246" s="27"/>
      <c r="KTL246" s="27"/>
      <c r="KTM246" s="27"/>
      <c r="KTN246" s="27"/>
      <c r="KTO246" s="27"/>
      <c r="KTP246" s="27"/>
      <c r="KTQ246" s="27"/>
      <c r="KTR246" s="27"/>
      <c r="KTS246" s="27"/>
      <c r="KTT246" s="27"/>
      <c r="KTU246" s="27"/>
      <c r="KTV246" s="27"/>
      <c r="KTW246" s="27"/>
      <c r="KTX246" s="27"/>
      <c r="KTY246" s="27"/>
      <c r="KTZ246" s="27"/>
      <c r="KUA246" s="27"/>
      <c r="KUB246" s="27"/>
      <c r="KUC246" s="27"/>
      <c r="KUD246" s="27"/>
      <c r="KUE246" s="27"/>
      <c r="KUF246" s="27"/>
      <c r="KUG246" s="27"/>
      <c r="KUH246" s="27"/>
      <c r="KUI246" s="27"/>
      <c r="KUJ246" s="27"/>
      <c r="KUK246" s="27"/>
      <c r="KUL246" s="27"/>
      <c r="KUM246" s="27"/>
      <c r="KUN246" s="27"/>
      <c r="KUO246" s="27"/>
      <c r="KUP246" s="27"/>
      <c r="KUQ246" s="27"/>
      <c r="KUR246" s="27"/>
      <c r="KUS246" s="27"/>
      <c r="KUT246" s="27"/>
      <c r="KUU246" s="27"/>
      <c r="KUV246" s="27"/>
      <c r="KUW246" s="27"/>
      <c r="KUX246" s="27"/>
      <c r="KUY246" s="27"/>
      <c r="KUZ246" s="27"/>
      <c r="KVA246" s="27"/>
      <c r="KVB246" s="27"/>
      <c r="KVC246" s="27"/>
      <c r="KVD246" s="27"/>
      <c r="KVE246" s="27"/>
      <c r="KVF246" s="27"/>
      <c r="KVG246" s="27"/>
      <c r="KVH246" s="27"/>
      <c r="KVI246" s="27"/>
      <c r="KVJ246" s="27"/>
      <c r="KVK246" s="27"/>
      <c r="KVL246" s="27"/>
      <c r="KVM246" s="27"/>
      <c r="KVN246" s="27"/>
      <c r="KVO246" s="27"/>
      <c r="KVP246" s="27"/>
      <c r="KVQ246" s="27"/>
      <c r="KVR246" s="27"/>
      <c r="KVS246" s="27"/>
      <c r="KVT246" s="27"/>
      <c r="KVU246" s="27"/>
      <c r="KVV246" s="27"/>
      <c r="KVW246" s="27"/>
      <c r="KVX246" s="27"/>
      <c r="KVY246" s="27"/>
      <c r="KVZ246" s="27"/>
      <c r="KWA246" s="27"/>
      <c r="KWB246" s="27"/>
      <c r="KWC246" s="27"/>
      <c r="KWD246" s="27"/>
      <c r="KWE246" s="27"/>
      <c r="KWF246" s="27"/>
      <c r="KWG246" s="27"/>
      <c r="KWH246" s="27"/>
      <c r="KWI246" s="27"/>
      <c r="KWJ246" s="27"/>
      <c r="KWK246" s="27"/>
      <c r="KWL246" s="27"/>
      <c r="KWM246" s="27"/>
      <c r="KWN246" s="27"/>
      <c r="KWO246" s="27"/>
      <c r="KWP246" s="27"/>
      <c r="KWQ246" s="27"/>
      <c r="KWR246" s="27"/>
      <c r="KWS246" s="27"/>
      <c r="KWT246" s="27"/>
      <c r="KWU246" s="27"/>
      <c r="KWV246" s="27"/>
      <c r="KWW246" s="27"/>
      <c r="KWX246" s="27"/>
      <c r="KWY246" s="27"/>
      <c r="KWZ246" s="27"/>
      <c r="KXA246" s="27"/>
      <c r="KXB246" s="27"/>
      <c r="KXC246" s="27"/>
      <c r="KXD246" s="27"/>
      <c r="KXE246" s="27"/>
      <c r="KXF246" s="27"/>
      <c r="KXG246" s="27"/>
      <c r="KXH246" s="27"/>
      <c r="KXI246" s="27"/>
      <c r="KXJ246" s="27"/>
      <c r="KXK246" s="27"/>
      <c r="KXL246" s="27"/>
      <c r="KXM246" s="27"/>
      <c r="KXN246" s="27"/>
      <c r="KXO246" s="27"/>
      <c r="KXP246" s="27"/>
      <c r="KXQ246" s="27"/>
      <c r="KXR246" s="27"/>
      <c r="KXS246" s="27"/>
      <c r="KXT246" s="27"/>
      <c r="KXU246" s="27"/>
      <c r="KXV246" s="27"/>
      <c r="KXW246" s="27"/>
      <c r="KXX246" s="27"/>
      <c r="KXY246" s="27"/>
      <c r="KXZ246" s="27"/>
      <c r="KYA246" s="27"/>
      <c r="KYB246" s="27"/>
      <c r="KYC246" s="27"/>
      <c r="KYD246" s="27"/>
      <c r="KYE246" s="27"/>
      <c r="KYF246" s="27"/>
      <c r="KYG246" s="27"/>
      <c r="KYH246" s="27"/>
      <c r="KYI246" s="27"/>
      <c r="KYJ246" s="27"/>
      <c r="KYK246" s="27"/>
      <c r="KYL246" s="27"/>
      <c r="KYM246" s="27"/>
      <c r="KYN246" s="27"/>
      <c r="KYO246" s="27"/>
      <c r="KYP246" s="27"/>
      <c r="KYQ246" s="27"/>
      <c r="KYR246" s="27"/>
      <c r="KYS246" s="27"/>
      <c r="KYT246" s="27"/>
      <c r="KYU246" s="27"/>
      <c r="KYV246" s="27"/>
      <c r="KYW246" s="27"/>
      <c r="KYX246" s="27"/>
      <c r="KYY246" s="27"/>
      <c r="KYZ246" s="27"/>
      <c r="KZA246" s="27"/>
      <c r="KZB246" s="27"/>
      <c r="KZC246" s="27"/>
      <c r="KZD246" s="27"/>
      <c r="KZE246" s="27"/>
      <c r="KZF246" s="27"/>
      <c r="KZG246" s="27"/>
      <c r="KZH246" s="27"/>
      <c r="KZI246" s="27"/>
      <c r="KZJ246" s="27"/>
      <c r="KZK246" s="27"/>
      <c r="KZL246" s="27"/>
      <c r="KZM246" s="27"/>
      <c r="KZN246" s="27"/>
      <c r="KZO246" s="27"/>
      <c r="KZP246" s="27"/>
      <c r="KZQ246" s="27"/>
      <c r="KZR246" s="27"/>
      <c r="KZS246" s="27"/>
      <c r="KZT246" s="27"/>
      <c r="KZU246" s="27"/>
      <c r="KZV246" s="27"/>
      <c r="KZW246" s="27"/>
      <c r="KZX246" s="27"/>
      <c r="KZY246" s="27"/>
      <c r="KZZ246" s="27"/>
      <c r="LAA246" s="27"/>
      <c r="LAB246" s="27"/>
      <c r="LAC246" s="27"/>
      <c r="LAD246" s="27"/>
      <c r="LAE246" s="27"/>
      <c r="LAF246" s="27"/>
      <c r="LAG246" s="27"/>
      <c r="LAH246" s="27"/>
      <c r="LAI246" s="27"/>
      <c r="LAJ246" s="27"/>
      <c r="LAK246" s="27"/>
      <c r="LAL246" s="27"/>
      <c r="LAM246" s="27"/>
      <c r="LAN246" s="27"/>
      <c r="LAO246" s="27"/>
      <c r="LAP246" s="27"/>
      <c r="LAQ246" s="27"/>
      <c r="LAR246" s="27"/>
      <c r="LAS246" s="27"/>
      <c r="LAT246" s="27"/>
      <c r="LAU246" s="27"/>
      <c r="LAV246" s="27"/>
      <c r="LAW246" s="27"/>
      <c r="LAX246" s="27"/>
      <c r="LAY246" s="27"/>
      <c r="LAZ246" s="27"/>
      <c r="LBA246" s="27"/>
      <c r="LBB246" s="27"/>
      <c r="LBC246" s="27"/>
      <c r="LBD246" s="27"/>
      <c r="LBE246" s="27"/>
      <c r="LBF246" s="27"/>
      <c r="LBG246" s="27"/>
      <c r="LBH246" s="27"/>
      <c r="LBI246" s="27"/>
      <c r="LBJ246" s="27"/>
      <c r="LBK246" s="27"/>
      <c r="LBL246" s="27"/>
      <c r="LBM246" s="27"/>
      <c r="LBN246" s="27"/>
      <c r="LBO246" s="27"/>
      <c r="LBP246" s="27"/>
      <c r="LBQ246" s="27"/>
      <c r="LBR246" s="27"/>
      <c r="LBS246" s="27"/>
      <c r="LBT246" s="27"/>
      <c r="LBU246" s="27"/>
      <c r="LBV246" s="27"/>
      <c r="LBW246" s="27"/>
      <c r="LBX246" s="27"/>
      <c r="LBY246" s="27"/>
      <c r="LBZ246" s="27"/>
      <c r="LCA246" s="27"/>
      <c r="LCB246" s="27"/>
      <c r="LCC246" s="27"/>
      <c r="LCD246" s="27"/>
      <c r="LCE246" s="27"/>
      <c r="LCF246" s="27"/>
      <c r="LCG246" s="27"/>
      <c r="LCH246" s="27"/>
      <c r="LCI246" s="27"/>
      <c r="LCJ246" s="27"/>
      <c r="LCK246" s="27"/>
      <c r="LCL246" s="27"/>
      <c r="LCM246" s="27"/>
      <c r="LCN246" s="27"/>
      <c r="LCO246" s="27"/>
      <c r="LCP246" s="27"/>
      <c r="LCQ246" s="27"/>
      <c r="LCR246" s="27"/>
      <c r="LCS246" s="27"/>
      <c r="LCT246" s="27"/>
      <c r="LCU246" s="27"/>
      <c r="LCV246" s="27"/>
      <c r="LCW246" s="27"/>
      <c r="LCX246" s="27"/>
      <c r="LCY246" s="27"/>
      <c r="LCZ246" s="27"/>
      <c r="LDA246" s="27"/>
      <c r="LDB246" s="27"/>
      <c r="LDC246" s="27"/>
      <c r="LDD246" s="27"/>
      <c r="LDE246" s="27"/>
      <c r="LDF246" s="27"/>
      <c r="LDG246" s="27"/>
      <c r="LDH246" s="27"/>
      <c r="LDI246" s="27"/>
      <c r="LDJ246" s="27"/>
      <c r="LDK246" s="27"/>
      <c r="LDL246" s="27"/>
      <c r="LDM246" s="27"/>
      <c r="LDN246" s="27"/>
      <c r="LDO246" s="27"/>
      <c r="LDP246" s="27"/>
      <c r="LDQ246" s="27"/>
      <c r="LDR246" s="27"/>
      <c r="LDS246" s="27"/>
      <c r="LDT246" s="27"/>
      <c r="LDU246" s="27"/>
      <c r="LDV246" s="27"/>
      <c r="LDW246" s="27"/>
      <c r="LDX246" s="27"/>
      <c r="LDY246" s="27"/>
      <c r="LDZ246" s="27"/>
      <c r="LEA246" s="27"/>
      <c r="LEB246" s="27"/>
      <c r="LEC246" s="27"/>
      <c r="LED246" s="27"/>
      <c r="LEE246" s="27"/>
      <c r="LEF246" s="27"/>
      <c r="LEG246" s="27"/>
      <c r="LEH246" s="27"/>
      <c r="LEI246" s="27"/>
      <c r="LEJ246" s="27"/>
      <c r="LEK246" s="27"/>
      <c r="LEL246" s="27"/>
      <c r="LEM246" s="27"/>
      <c r="LEN246" s="27"/>
      <c r="LEO246" s="27"/>
      <c r="LEP246" s="27"/>
      <c r="LEQ246" s="27"/>
      <c r="LER246" s="27"/>
      <c r="LES246" s="27"/>
      <c r="LET246" s="27"/>
      <c r="LEU246" s="27"/>
      <c r="LEV246" s="27"/>
      <c r="LEW246" s="27"/>
      <c r="LEX246" s="27"/>
      <c r="LEY246" s="27"/>
      <c r="LEZ246" s="27"/>
      <c r="LFA246" s="27"/>
      <c r="LFB246" s="27"/>
      <c r="LFC246" s="27"/>
      <c r="LFD246" s="27"/>
      <c r="LFE246" s="27"/>
      <c r="LFF246" s="27"/>
      <c r="LFG246" s="27"/>
      <c r="LFH246" s="27"/>
      <c r="LFI246" s="27"/>
      <c r="LFJ246" s="27"/>
      <c r="LFK246" s="27"/>
      <c r="LFL246" s="27"/>
      <c r="LFM246" s="27"/>
      <c r="LFN246" s="27"/>
      <c r="LFO246" s="27"/>
      <c r="LFP246" s="27"/>
      <c r="LFQ246" s="27"/>
      <c r="LFR246" s="27"/>
      <c r="LFS246" s="27"/>
      <c r="LFT246" s="27"/>
      <c r="LFU246" s="27"/>
      <c r="LFV246" s="27"/>
      <c r="LFW246" s="27"/>
      <c r="LFX246" s="27"/>
      <c r="LFY246" s="27"/>
      <c r="LFZ246" s="27"/>
      <c r="LGA246" s="27"/>
      <c r="LGB246" s="27"/>
      <c r="LGC246" s="27"/>
      <c r="LGD246" s="27"/>
      <c r="LGE246" s="27"/>
      <c r="LGF246" s="27"/>
      <c r="LGG246" s="27"/>
      <c r="LGH246" s="27"/>
      <c r="LGI246" s="27"/>
      <c r="LGJ246" s="27"/>
      <c r="LGK246" s="27"/>
      <c r="LGL246" s="27"/>
      <c r="LGM246" s="27"/>
      <c r="LGN246" s="27"/>
      <c r="LGO246" s="27"/>
      <c r="LGP246" s="27"/>
      <c r="LGQ246" s="27"/>
      <c r="LGR246" s="27"/>
      <c r="LGS246" s="27"/>
      <c r="LGT246" s="27"/>
      <c r="LGU246" s="27"/>
      <c r="LGV246" s="27"/>
      <c r="LGW246" s="27"/>
      <c r="LGX246" s="27"/>
      <c r="LGY246" s="27"/>
      <c r="LGZ246" s="27"/>
      <c r="LHA246" s="27"/>
      <c r="LHB246" s="27"/>
      <c r="LHC246" s="27"/>
      <c r="LHD246" s="27"/>
      <c r="LHE246" s="27"/>
      <c r="LHF246" s="27"/>
      <c r="LHG246" s="27"/>
      <c r="LHH246" s="27"/>
      <c r="LHI246" s="27"/>
      <c r="LHJ246" s="27"/>
      <c r="LHK246" s="27"/>
      <c r="LHL246" s="27"/>
      <c r="LHM246" s="27"/>
      <c r="LHN246" s="27"/>
      <c r="LHO246" s="27"/>
      <c r="LHP246" s="27"/>
      <c r="LHQ246" s="27"/>
      <c r="LHR246" s="27"/>
      <c r="LHS246" s="27"/>
      <c r="LHT246" s="27"/>
      <c r="LHU246" s="27"/>
      <c r="LHV246" s="27"/>
      <c r="LHW246" s="27"/>
      <c r="LHX246" s="27"/>
      <c r="LHY246" s="27"/>
      <c r="LHZ246" s="27"/>
      <c r="LIA246" s="27"/>
      <c r="LIB246" s="27"/>
      <c r="LIC246" s="27"/>
      <c r="LID246" s="27"/>
      <c r="LIE246" s="27"/>
      <c r="LIF246" s="27"/>
      <c r="LIG246" s="27"/>
      <c r="LIH246" s="27"/>
      <c r="LII246" s="27"/>
      <c r="LIJ246" s="27"/>
      <c r="LIK246" s="27"/>
      <c r="LIL246" s="27"/>
      <c r="LIM246" s="27"/>
      <c r="LIN246" s="27"/>
      <c r="LIO246" s="27"/>
      <c r="LIP246" s="27"/>
      <c r="LIQ246" s="27"/>
      <c r="LIR246" s="27"/>
      <c r="LIS246" s="27"/>
      <c r="LIT246" s="27"/>
      <c r="LIU246" s="27"/>
      <c r="LIV246" s="27"/>
      <c r="LIW246" s="27"/>
      <c r="LIX246" s="27"/>
      <c r="LIY246" s="27"/>
      <c r="LIZ246" s="27"/>
      <c r="LJA246" s="27"/>
      <c r="LJB246" s="27"/>
      <c r="LJC246" s="27"/>
      <c r="LJD246" s="27"/>
      <c r="LJE246" s="27"/>
      <c r="LJF246" s="27"/>
      <c r="LJG246" s="27"/>
      <c r="LJH246" s="27"/>
      <c r="LJI246" s="27"/>
      <c r="LJJ246" s="27"/>
      <c r="LJK246" s="27"/>
      <c r="LJL246" s="27"/>
      <c r="LJM246" s="27"/>
      <c r="LJN246" s="27"/>
      <c r="LJO246" s="27"/>
      <c r="LJP246" s="27"/>
      <c r="LJQ246" s="27"/>
      <c r="LJR246" s="27"/>
      <c r="LJS246" s="27"/>
      <c r="LJT246" s="27"/>
      <c r="LJU246" s="27"/>
      <c r="LJV246" s="27"/>
      <c r="LJW246" s="27"/>
      <c r="LJX246" s="27"/>
      <c r="LJY246" s="27"/>
      <c r="LJZ246" s="27"/>
      <c r="LKA246" s="27"/>
      <c r="LKB246" s="27"/>
      <c r="LKC246" s="27"/>
      <c r="LKD246" s="27"/>
      <c r="LKE246" s="27"/>
      <c r="LKF246" s="27"/>
      <c r="LKG246" s="27"/>
      <c r="LKH246" s="27"/>
      <c r="LKI246" s="27"/>
      <c r="LKJ246" s="27"/>
      <c r="LKK246" s="27"/>
      <c r="LKL246" s="27"/>
      <c r="LKM246" s="27"/>
      <c r="LKN246" s="27"/>
      <c r="LKO246" s="27"/>
      <c r="LKP246" s="27"/>
      <c r="LKQ246" s="27"/>
      <c r="LKR246" s="27"/>
      <c r="LKS246" s="27"/>
      <c r="LKT246" s="27"/>
      <c r="LKU246" s="27"/>
      <c r="LKV246" s="27"/>
      <c r="LKW246" s="27"/>
      <c r="LKX246" s="27"/>
      <c r="LKY246" s="27"/>
      <c r="LKZ246" s="27"/>
      <c r="LLA246" s="27"/>
      <c r="LLB246" s="27"/>
      <c r="LLC246" s="27"/>
      <c r="LLD246" s="27"/>
      <c r="LLE246" s="27"/>
      <c r="LLF246" s="27"/>
      <c r="LLG246" s="27"/>
      <c r="LLH246" s="27"/>
      <c r="LLI246" s="27"/>
      <c r="LLJ246" s="27"/>
      <c r="LLK246" s="27"/>
      <c r="LLL246" s="27"/>
      <c r="LLM246" s="27"/>
      <c r="LLN246" s="27"/>
      <c r="LLO246" s="27"/>
      <c r="LLP246" s="27"/>
      <c r="LLQ246" s="27"/>
      <c r="LLR246" s="27"/>
      <c r="LLS246" s="27"/>
      <c r="LLT246" s="27"/>
      <c r="LLU246" s="27"/>
      <c r="LLV246" s="27"/>
      <c r="LLW246" s="27"/>
      <c r="LLX246" s="27"/>
      <c r="LLY246" s="27"/>
      <c r="LLZ246" s="27"/>
      <c r="LMA246" s="27"/>
      <c r="LMB246" s="27"/>
      <c r="LMC246" s="27"/>
      <c r="LMD246" s="27"/>
      <c r="LME246" s="27"/>
      <c r="LMF246" s="27"/>
      <c r="LMG246" s="27"/>
      <c r="LMH246" s="27"/>
      <c r="LMI246" s="27"/>
      <c r="LMJ246" s="27"/>
      <c r="LMK246" s="27"/>
      <c r="LML246" s="27"/>
      <c r="LMM246" s="27"/>
      <c r="LMN246" s="27"/>
      <c r="LMO246" s="27"/>
      <c r="LMP246" s="27"/>
      <c r="LMQ246" s="27"/>
      <c r="LMR246" s="27"/>
      <c r="LMS246" s="27"/>
      <c r="LMT246" s="27"/>
      <c r="LMU246" s="27"/>
      <c r="LMV246" s="27"/>
      <c r="LMW246" s="27"/>
      <c r="LMX246" s="27"/>
      <c r="LMY246" s="27"/>
      <c r="LMZ246" s="27"/>
      <c r="LNA246" s="27"/>
      <c r="LNB246" s="27"/>
      <c r="LNC246" s="27"/>
      <c r="LND246" s="27"/>
      <c r="LNE246" s="27"/>
      <c r="LNF246" s="27"/>
      <c r="LNG246" s="27"/>
      <c r="LNH246" s="27"/>
      <c r="LNI246" s="27"/>
      <c r="LNJ246" s="27"/>
      <c r="LNK246" s="27"/>
      <c r="LNL246" s="27"/>
      <c r="LNM246" s="27"/>
      <c r="LNN246" s="27"/>
      <c r="LNO246" s="27"/>
      <c r="LNP246" s="27"/>
      <c r="LNQ246" s="27"/>
      <c r="LNR246" s="27"/>
      <c r="LNS246" s="27"/>
      <c r="LNT246" s="27"/>
      <c r="LNU246" s="27"/>
      <c r="LNV246" s="27"/>
      <c r="LNW246" s="27"/>
      <c r="LNX246" s="27"/>
      <c r="LNY246" s="27"/>
      <c r="LNZ246" s="27"/>
      <c r="LOA246" s="27"/>
      <c r="LOB246" s="27"/>
      <c r="LOC246" s="27"/>
      <c r="LOD246" s="27"/>
      <c r="LOE246" s="27"/>
      <c r="LOF246" s="27"/>
      <c r="LOG246" s="27"/>
      <c r="LOH246" s="27"/>
      <c r="LOI246" s="27"/>
      <c r="LOJ246" s="27"/>
      <c r="LOK246" s="27"/>
      <c r="LOL246" s="27"/>
      <c r="LOM246" s="27"/>
      <c r="LON246" s="27"/>
      <c r="LOO246" s="27"/>
      <c r="LOP246" s="27"/>
      <c r="LOQ246" s="27"/>
      <c r="LOR246" s="27"/>
      <c r="LOS246" s="27"/>
      <c r="LOT246" s="27"/>
      <c r="LOU246" s="27"/>
      <c r="LOV246" s="27"/>
      <c r="LOW246" s="27"/>
      <c r="LOX246" s="27"/>
      <c r="LOY246" s="27"/>
      <c r="LOZ246" s="27"/>
      <c r="LPA246" s="27"/>
      <c r="LPB246" s="27"/>
      <c r="LPC246" s="27"/>
      <c r="LPD246" s="27"/>
      <c r="LPE246" s="27"/>
      <c r="LPF246" s="27"/>
      <c r="LPG246" s="27"/>
      <c r="LPH246" s="27"/>
      <c r="LPI246" s="27"/>
      <c r="LPJ246" s="27"/>
      <c r="LPK246" s="27"/>
      <c r="LPL246" s="27"/>
      <c r="LPM246" s="27"/>
      <c r="LPN246" s="27"/>
      <c r="LPO246" s="27"/>
      <c r="LPP246" s="27"/>
      <c r="LPQ246" s="27"/>
      <c r="LPR246" s="27"/>
      <c r="LPS246" s="27"/>
      <c r="LPT246" s="27"/>
      <c r="LPU246" s="27"/>
      <c r="LPV246" s="27"/>
      <c r="LPW246" s="27"/>
      <c r="LPX246" s="27"/>
      <c r="LPY246" s="27"/>
      <c r="LPZ246" s="27"/>
      <c r="LQA246" s="27"/>
      <c r="LQB246" s="27"/>
      <c r="LQC246" s="27"/>
      <c r="LQD246" s="27"/>
      <c r="LQE246" s="27"/>
      <c r="LQF246" s="27"/>
      <c r="LQG246" s="27"/>
      <c r="LQH246" s="27"/>
      <c r="LQI246" s="27"/>
      <c r="LQJ246" s="27"/>
      <c r="LQK246" s="27"/>
      <c r="LQL246" s="27"/>
      <c r="LQM246" s="27"/>
      <c r="LQN246" s="27"/>
      <c r="LQO246" s="27"/>
      <c r="LQP246" s="27"/>
      <c r="LQQ246" s="27"/>
      <c r="LQR246" s="27"/>
      <c r="LQS246" s="27"/>
      <c r="LQT246" s="27"/>
      <c r="LQU246" s="27"/>
      <c r="LQV246" s="27"/>
      <c r="LQW246" s="27"/>
      <c r="LQX246" s="27"/>
      <c r="LQY246" s="27"/>
      <c r="LQZ246" s="27"/>
      <c r="LRA246" s="27"/>
      <c r="LRB246" s="27"/>
      <c r="LRC246" s="27"/>
      <c r="LRD246" s="27"/>
      <c r="LRE246" s="27"/>
      <c r="LRF246" s="27"/>
      <c r="LRG246" s="27"/>
      <c r="LRH246" s="27"/>
      <c r="LRI246" s="27"/>
      <c r="LRJ246" s="27"/>
      <c r="LRK246" s="27"/>
      <c r="LRL246" s="27"/>
      <c r="LRM246" s="27"/>
      <c r="LRN246" s="27"/>
      <c r="LRO246" s="27"/>
      <c r="LRP246" s="27"/>
      <c r="LRQ246" s="27"/>
      <c r="LRR246" s="27"/>
      <c r="LRS246" s="27"/>
      <c r="LRT246" s="27"/>
      <c r="LRU246" s="27"/>
      <c r="LRV246" s="27"/>
      <c r="LRW246" s="27"/>
      <c r="LRX246" s="27"/>
      <c r="LRY246" s="27"/>
      <c r="LRZ246" s="27"/>
      <c r="LSA246" s="27"/>
      <c r="LSB246" s="27"/>
      <c r="LSC246" s="27"/>
      <c r="LSD246" s="27"/>
      <c r="LSE246" s="27"/>
      <c r="LSF246" s="27"/>
      <c r="LSG246" s="27"/>
      <c r="LSH246" s="27"/>
      <c r="LSI246" s="27"/>
      <c r="LSJ246" s="27"/>
      <c r="LSK246" s="27"/>
      <c r="LSL246" s="27"/>
      <c r="LSM246" s="27"/>
      <c r="LSN246" s="27"/>
      <c r="LSO246" s="27"/>
      <c r="LSP246" s="27"/>
      <c r="LSQ246" s="27"/>
      <c r="LSR246" s="27"/>
      <c r="LSS246" s="27"/>
      <c r="LST246" s="27"/>
      <c r="LSU246" s="27"/>
      <c r="LSV246" s="27"/>
      <c r="LSW246" s="27"/>
      <c r="LSX246" s="27"/>
      <c r="LSY246" s="27"/>
      <c r="LSZ246" s="27"/>
      <c r="LTA246" s="27"/>
      <c r="LTB246" s="27"/>
      <c r="LTC246" s="27"/>
      <c r="LTD246" s="27"/>
      <c r="LTE246" s="27"/>
      <c r="LTF246" s="27"/>
      <c r="LTG246" s="27"/>
      <c r="LTH246" s="27"/>
      <c r="LTI246" s="27"/>
      <c r="LTJ246" s="27"/>
      <c r="LTK246" s="27"/>
      <c r="LTL246" s="27"/>
      <c r="LTM246" s="27"/>
      <c r="LTN246" s="27"/>
      <c r="LTO246" s="27"/>
      <c r="LTP246" s="27"/>
      <c r="LTQ246" s="27"/>
      <c r="LTR246" s="27"/>
      <c r="LTS246" s="27"/>
      <c r="LTT246" s="27"/>
      <c r="LTU246" s="27"/>
      <c r="LTV246" s="27"/>
      <c r="LTW246" s="27"/>
      <c r="LTX246" s="27"/>
      <c r="LTY246" s="27"/>
      <c r="LTZ246" s="27"/>
      <c r="LUA246" s="27"/>
      <c r="LUB246" s="27"/>
      <c r="LUC246" s="27"/>
      <c r="LUD246" s="27"/>
      <c r="LUE246" s="27"/>
      <c r="LUF246" s="27"/>
      <c r="LUG246" s="27"/>
      <c r="LUH246" s="27"/>
      <c r="LUI246" s="27"/>
      <c r="LUJ246" s="27"/>
      <c r="LUK246" s="27"/>
      <c r="LUL246" s="27"/>
      <c r="LUM246" s="27"/>
      <c r="LUN246" s="27"/>
      <c r="LUO246" s="27"/>
      <c r="LUP246" s="27"/>
      <c r="LUQ246" s="27"/>
      <c r="LUR246" s="27"/>
      <c r="LUS246" s="27"/>
      <c r="LUT246" s="27"/>
      <c r="LUU246" s="27"/>
      <c r="LUV246" s="27"/>
      <c r="LUW246" s="27"/>
      <c r="LUX246" s="27"/>
      <c r="LUY246" s="27"/>
      <c r="LUZ246" s="27"/>
      <c r="LVA246" s="27"/>
      <c r="LVB246" s="27"/>
      <c r="LVC246" s="27"/>
      <c r="LVD246" s="27"/>
      <c r="LVE246" s="27"/>
      <c r="LVF246" s="27"/>
      <c r="LVG246" s="27"/>
      <c r="LVH246" s="27"/>
      <c r="LVI246" s="27"/>
      <c r="LVJ246" s="27"/>
      <c r="LVK246" s="27"/>
      <c r="LVL246" s="27"/>
      <c r="LVM246" s="27"/>
      <c r="LVN246" s="27"/>
      <c r="LVO246" s="27"/>
      <c r="LVP246" s="27"/>
      <c r="LVQ246" s="27"/>
      <c r="LVR246" s="27"/>
      <c r="LVS246" s="27"/>
      <c r="LVT246" s="27"/>
      <c r="LVU246" s="27"/>
      <c r="LVV246" s="27"/>
      <c r="LVW246" s="27"/>
      <c r="LVX246" s="27"/>
      <c r="LVY246" s="27"/>
      <c r="LVZ246" s="27"/>
      <c r="LWA246" s="27"/>
      <c r="LWB246" s="27"/>
      <c r="LWC246" s="27"/>
      <c r="LWD246" s="27"/>
      <c r="LWE246" s="27"/>
      <c r="LWF246" s="27"/>
      <c r="LWG246" s="27"/>
      <c r="LWH246" s="27"/>
      <c r="LWI246" s="27"/>
      <c r="LWJ246" s="27"/>
      <c r="LWK246" s="27"/>
      <c r="LWL246" s="27"/>
      <c r="LWM246" s="27"/>
      <c r="LWN246" s="27"/>
      <c r="LWO246" s="27"/>
      <c r="LWP246" s="27"/>
      <c r="LWQ246" s="27"/>
      <c r="LWR246" s="27"/>
      <c r="LWS246" s="27"/>
      <c r="LWT246" s="27"/>
      <c r="LWU246" s="27"/>
      <c r="LWV246" s="27"/>
      <c r="LWW246" s="27"/>
      <c r="LWX246" s="27"/>
      <c r="LWY246" s="27"/>
      <c r="LWZ246" s="27"/>
      <c r="LXA246" s="27"/>
      <c r="LXB246" s="27"/>
      <c r="LXC246" s="27"/>
      <c r="LXD246" s="27"/>
      <c r="LXE246" s="27"/>
      <c r="LXF246" s="27"/>
      <c r="LXG246" s="27"/>
      <c r="LXH246" s="27"/>
      <c r="LXI246" s="27"/>
      <c r="LXJ246" s="27"/>
      <c r="LXK246" s="27"/>
      <c r="LXL246" s="27"/>
      <c r="LXM246" s="27"/>
      <c r="LXN246" s="27"/>
      <c r="LXO246" s="27"/>
      <c r="LXP246" s="27"/>
      <c r="LXQ246" s="27"/>
      <c r="LXR246" s="27"/>
      <c r="LXS246" s="27"/>
      <c r="LXT246" s="27"/>
      <c r="LXU246" s="27"/>
      <c r="LXV246" s="27"/>
      <c r="LXW246" s="27"/>
      <c r="LXX246" s="27"/>
      <c r="LXY246" s="27"/>
      <c r="LXZ246" s="27"/>
      <c r="LYA246" s="27"/>
      <c r="LYB246" s="27"/>
      <c r="LYC246" s="27"/>
      <c r="LYD246" s="27"/>
      <c r="LYE246" s="27"/>
      <c r="LYF246" s="27"/>
      <c r="LYG246" s="27"/>
      <c r="LYH246" s="27"/>
      <c r="LYI246" s="27"/>
      <c r="LYJ246" s="27"/>
      <c r="LYK246" s="27"/>
      <c r="LYL246" s="27"/>
      <c r="LYM246" s="27"/>
      <c r="LYN246" s="27"/>
      <c r="LYO246" s="27"/>
      <c r="LYP246" s="27"/>
      <c r="LYQ246" s="27"/>
      <c r="LYR246" s="27"/>
      <c r="LYS246" s="27"/>
      <c r="LYT246" s="27"/>
      <c r="LYU246" s="27"/>
      <c r="LYV246" s="27"/>
      <c r="LYW246" s="27"/>
      <c r="LYX246" s="27"/>
      <c r="LYY246" s="27"/>
      <c r="LYZ246" s="27"/>
      <c r="LZA246" s="27"/>
      <c r="LZB246" s="27"/>
      <c r="LZC246" s="27"/>
      <c r="LZD246" s="27"/>
      <c r="LZE246" s="27"/>
      <c r="LZF246" s="27"/>
      <c r="LZG246" s="27"/>
      <c r="LZH246" s="27"/>
      <c r="LZI246" s="27"/>
      <c r="LZJ246" s="27"/>
      <c r="LZK246" s="27"/>
      <c r="LZL246" s="27"/>
      <c r="LZM246" s="27"/>
      <c r="LZN246" s="27"/>
      <c r="LZO246" s="27"/>
      <c r="LZP246" s="27"/>
      <c r="LZQ246" s="27"/>
      <c r="LZR246" s="27"/>
      <c r="LZS246" s="27"/>
      <c r="LZT246" s="27"/>
      <c r="LZU246" s="27"/>
      <c r="LZV246" s="27"/>
      <c r="LZW246" s="27"/>
      <c r="LZX246" s="27"/>
      <c r="LZY246" s="27"/>
      <c r="LZZ246" s="27"/>
      <c r="MAA246" s="27"/>
      <c r="MAB246" s="27"/>
      <c r="MAC246" s="27"/>
      <c r="MAD246" s="27"/>
      <c r="MAE246" s="27"/>
      <c r="MAF246" s="27"/>
      <c r="MAG246" s="27"/>
      <c r="MAH246" s="27"/>
      <c r="MAI246" s="27"/>
      <c r="MAJ246" s="27"/>
      <c r="MAK246" s="27"/>
      <c r="MAL246" s="27"/>
      <c r="MAM246" s="27"/>
      <c r="MAN246" s="27"/>
      <c r="MAO246" s="27"/>
      <c r="MAP246" s="27"/>
      <c r="MAQ246" s="27"/>
      <c r="MAR246" s="27"/>
      <c r="MAS246" s="27"/>
      <c r="MAT246" s="27"/>
      <c r="MAU246" s="27"/>
      <c r="MAV246" s="27"/>
      <c r="MAW246" s="27"/>
      <c r="MAX246" s="27"/>
      <c r="MAY246" s="27"/>
      <c r="MAZ246" s="27"/>
      <c r="MBA246" s="27"/>
      <c r="MBB246" s="27"/>
      <c r="MBC246" s="27"/>
      <c r="MBD246" s="27"/>
      <c r="MBE246" s="27"/>
      <c r="MBF246" s="27"/>
      <c r="MBG246" s="27"/>
      <c r="MBH246" s="27"/>
      <c r="MBI246" s="27"/>
      <c r="MBJ246" s="27"/>
      <c r="MBK246" s="27"/>
      <c r="MBL246" s="27"/>
      <c r="MBM246" s="27"/>
      <c r="MBN246" s="27"/>
      <c r="MBO246" s="27"/>
      <c r="MBP246" s="27"/>
      <c r="MBQ246" s="27"/>
      <c r="MBR246" s="27"/>
      <c r="MBS246" s="27"/>
      <c r="MBT246" s="27"/>
      <c r="MBU246" s="27"/>
      <c r="MBV246" s="27"/>
      <c r="MBW246" s="27"/>
      <c r="MBX246" s="27"/>
      <c r="MBY246" s="27"/>
      <c r="MBZ246" s="27"/>
      <c r="MCA246" s="27"/>
      <c r="MCB246" s="27"/>
      <c r="MCC246" s="27"/>
      <c r="MCD246" s="27"/>
      <c r="MCE246" s="27"/>
      <c r="MCF246" s="27"/>
      <c r="MCG246" s="27"/>
      <c r="MCH246" s="27"/>
      <c r="MCI246" s="27"/>
      <c r="MCJ246" s="27"/>
      <c r="MCK246" s="27"/>
      <c r="MCL246" s="27"/>
      <c r="MCM246" s="27"/>
      <c r="MCN246" s="27"/>
      <c r="MCO246" s="27"/>
      <c r="MCP246" s="27"/>
      <c r="MCQ246" s="27"/>
      <c r="MCR246" s="27"/>
      <c r="MCS246" s="27"/>
      <c r="MCT246" s="27"/>
      <c r="MCU246" s="27"/>
      <c r="MCV246" s="27"/>
      <c r="MCW246" s="27"/>
      <c r="MCX246" s="27"/>
      <c r="MCY246" s="27"/>
      <c r="MCZ246" s="27"/>
      <c r="MDA246" s="27"/>
      <c r="MDB246" s="27"/>
      <c r="MDC246" s="27"/>
      <c r="MDD246" s="27"/>
      <c r="MDE246" s="27"/>
      <c r="MDF246" s="27"/>
      <c r="MDG246" s="27"/>
      <c r="MDH246" s="27"/>
      <c r="MDI246" s="27"/>
      <c r="MDJ246" s="27"/>
      <c r="MDK246" s="27"/>
      <c r="MDL246" s="27"/>
      <c r="MDM246" s="27"/>
      <c r="MDN246" s="27"/>
      <c r="MDO246" s="27"/>
      <c r="MDP246" s="27"/>
      <c r="MDQ246" s="27"/>
      <c r="MDR246" s="27"/>
      <c r="MDS246" s="27"/>
      <c r="MDT246" s="27"/>
      <c r="MDU246" s="27"/>
      <c r="MDV246" s="27"/>
      <c r="MDW246" s="27"/>
      <c r="MDX246" s="27"/>
      <c r="MDY246" s="27"/>
      <c r="MDZ246" s="27"/>
      <c r="MEA246" s="27"/>
      <c r="MEB246" s="27"/>
      <c r="MEC246" s="27"/>
      <c r="MED246" s="27"/>
      <c r="MEE246" s="27"/>
      <c r="MEF246" s="27"/>
      <c r="MEG246" s="27"/>
      <c r="MEH246" s="27"/>
      <c r="MEI246" s="27"/>
      <c r="MEJ246" s="27"/>
      <c r="MEK246" s="27"/>
      <c r="MEL246" s="27"/>
      <c r="MEM246" s="27"/>
      <c r="MEN246" s="27"/>
      <c r="MEO246" s="27"/>
      <c r="MEP246" s="27"/>
      <c r="MEQ246" s="27"/>
      <c r="MER246" s="27"/>
      <c r="MES246" s="27"/>
      <c r="MET246" s="27"/>
      <c r="MEU246" s="27"/>
      <c r="MEV246" s="27"/>
      <c r="MEW246" s="27"/>
      <c r="MEX246" s="27"/>
      <c r="MEY246" s="27"/>
      <c r="MEZ246" s="27"/>
      <c r="MFA246" s="27"/>
      <c r="MFB246" s="27"/>
      <c r="MFC246" s="27"/>
      <c r="MFD246" s="27"/>
      <c r="MFE246" s="27"/>
      <c r="MFF246" s="27"/>
      <c r="MFG246" s="27"/>
      <c r="MFH246" s="27"/>
      <c r="MFI246" s="27"/>
      <c r="MFJ246" s="27"/>
      <c r="MFK246" s="27"/>
      <c r="MFL246" s="27"/>
      <c r="MFM246" s="27"/>
      <c r="MFN246" s="27"/>
      <c r="MFO246" s="27"/>
      <c r="MFP246" s="27"/>
      <c r="MFQ246" s="27"/>
      <c r="MFR246" s="27"/>
      <c r="MFS246" s="27"/>
      <c r="MFT246" s="27"/>
      <c r="MFU246" s="27"/>
      <c r="MFV246" s="27"/>
      <c r="MFW246" s="27"/>
      <c r="MFX246" s="27"/>
      <c r="MFY246" s="27"/>
      <c r="MFZ246" s="27"/>
      <c r="MGA246" s="27"/>
      <c r="MGB246" s="27"/>
      <c r="MGC246" s="27"/>
      <c r="MGD246" s="27"/>
      <c r="MGE246" s="27"/>
      <c r="MGF246" s="27"/>
      <c r="MGG246" s="27"/>
      <c r="MGH246" s="27"/>
      <c r="MGI246" s="27"/>
      <c r="MGJ246" s="27"/>
      <c r="MGK246" s="27"/>
      <c r="MGL246" s="27"/>
      <c r="MGM246" s="27"/>
      <c r="MGN246" s="27"/>
      <c r="MGO246" s="27"/>
      <c r="MGP246" s="27"/>
      <c r="MGQ246" s="27"/>
      <c r="MGR246" s="27"/>
      <c r="MGS246" s="27"/>
      <c r="MGT246" s="27"/>
      <c r="MGU246" s="27"/>
      <c r="MGV246" s="27"/>
      <c r="MGW246" s="27"/>
      <c r="MGX246" s="27"/>
      <c r="MGY246" s="27"/>
      <c r="MGZ246" s="27"/>
      <c r="MHA246" s="27"/>
      <c r="MHB246" s="27"/>
      <c r="MHC246" s="27"/>
      <c r="MHD246" s="27"/>
      <c r="MHE246" s="27"/>
      <c r="MHF246" s="27"/>
      <c r="MHG246" s="27"/>
      <c r="MHH246" s="27"/>
      <c r="MHI246" s="27"/>
      <c r="MHJ246" s="27"/>
      <c r="MHK246" s="27"/>
      <c r="MHL246" s="27"/>
      <c r="MHM246" s="27"/>
      <c r="MHN246" s="27"/>
      <c r="MHO246" s="27"/>
      <c r="MHP246" s="27"/>
      <c r="MHQ246" s="27"/>
      <c r="MHR246" s="27"/>
      <c r="MHS246" s="27"/>
      <c r="MHT246" s="27"/>
      <c r="MHU246" s="27"/>
      <c r="MHV246" s="27"/>
      <c r="MHW246" s="27"/>
      <c r="MHX246" s="27"/>
      <c r="MHY246" s="27"/>
      <c r="MHZ246" s="27"/>
      <c r="MIA246" s="27"/>
      <c r="MIB246" s="27"/>
      <c r="MIC246" s="27"/>
      <c r="MID246" s="27"/>
      <c r="MIE246" s="27"/>
      <c r="MIF246" s="27"/>
      <c r="MIG246" s="27"/>
      <c r="MIH246" s="27"/>
      <c r="MII246" s="27"/>
      <c r="MIJ246" s="27"/>
      <c r="MIK246" s="27"/>
      <c r="MIL246" s="27"/>
      <c r="MIM246" s="27"/>
      <c r="MIN246" s="27"/>
      <c r="MIO246" s="27"/>
      <c r="MIP246" s="27"/>
      <c r="MIQ246" s="27"/>
      <c r="MIR246" s="27"/>
      <c r="MIS246" s="27"/>
      <c r="MIT246" s="27"/>
      <c r="MIU246" s="27"/>
      <c r="MIV246" s="27"/>
      <c r="MIW246" s="27"/>
      <c r="MIX246" s="27"/>
      <c r="MIY246" s="27"/>
      <c r="MIZ246" s="27"/>
      <c r="MJA246" s="27"/>
      <c r="MJB246" s="27"/>
      <c r="MJC246" s="27"/>
      <c r="MJD246" s="27"/>
      <c r="MJE246" s="27"/>
      <c r="MJF246" s="27"/>
      <c r="MJG246" s="27"/>
      <c r="MJH246" s="27"/>
      <c r="MJI246" s="27"/>
      <c r="MJJ246" s="27"/>
      <c r="MJK246" s="27"/>
      <c r="MJL246" s="27"/>
      <c r="MJM246" s="27"/>
      <c r="MJN246" s="27"/>
      <c r="MJO246" s="27"/>
      <c r="MJP246" s="27"/>
      <c r="MJQ246" s="27"/>
      <c r="MJR246" s="27"/>
      <c r="MJS246" s="27"/>
      <c r="MJT246" s="27"/>
      <c r="MJU246" s="27"/>
      <c r="MJV246" s="27"/>
      <c r="MJW246" s="27"/>
      <c r="MJX246" s="27"/>
      <c r="MJY246" s="27"/>
      <c r="MJZ246" s="27"/>
      <c r="MKA246" s="27"/>
      <c r="MKB246" s="27"/>
      <c r="MKC246" s="27"/>
      <c r="MKD246" s="27"/>
      <c r="MKE246" s="27"/>
      <c r="MKF246" s="27"/>
      <c r="MKG246" s="27"/>
      <c r="MKH246" s="27"/>
      <c r="MKI246" s="27"/>
      <c r="MKJ246" s="27"/>
      <c r="MKK246" s="27"/>
      <c r="MKL246" s="27"/>
      <c r="MKM246" s="27"/>
      <c r="MKN246" s="27"/>
      <c r="MKO246" s="27"/>
      <c r="MKP246" s="27"/>
      <c r="MKQ246" s="27"/>
      <c r="MKR246" s="27"/>
      <c r="MKS246" s="27"/>
      <c r="MKT246" s="27"/>
      <c r="MKU246" s="27"/>
      <c r="MKV246" s="27"/>
      <c r="MKW246" s="27"/>
      <c r="MKX246" s="27"/>
      <c r="MKY246" s="27"/>
      <c r="MKZ246" s="27"/>
      <c r="MLA246" s="27"/>
      <c r="MLB246" s="27"/>
      <c r="MLC246" s="27"/>
      <c r="MLD246" s="27"/>
      <c r="MLE246" s="27"/>
      <c r="MLF246" s="27"/>
      <c r="MLG246" s="27"/>
      <c r="MLH246" s="27"/>
      <c r="MLI246" s="27"/>
      <c r="MLJ246" s="27"/>
      <c r="MLK246" s="27"/>
      <c r="MLL246" s="27"/>
      <c r="MLM246" s="27"/>
      <c r="MLN246" s="27"/>
      <c r="MLO246" s="27"/>
      <c r="MLP246" s="27"/>
      <c r="MLQ246" s="27"/>
      <c r="MLR246" s="27"/>
      <c r="MLS246" s="27"/>
      <c r="MLT246" s="27"/>
      <c r="MLU246" s="27"/>
      <c r="MLV246" s="27"/>
      <c r="MLW246" s="27"/>
      <c r="MLX246" s="27"/>
      <c r="MLY246" s="27"/>
      <c r="MLZ246" s="27"/>
      <c r="MMA246" s="27"/>
      <c r="MMB246" s="27"/>
      <c r="MMC246" s="27"/>
      <c r="MMD246" s="27"/>
      <c r="MME246" s="27"/>
      <c r="MMF246" s="27"/>
      <c r="MMG246" s="27"/>
      <c r="MMH246" s="27"/>
      <c r="MMI246" s="27"/>
      <c r="MMJ246" s="27"/>
      <c r="MMK246" s="27"/>
      <c r="MML246" s="27"/>
      <c r="MMM246" s="27"/>
      <c r="MMN246" s="27"/>
      <c r="MMO246" s="27"/>
      <c r="MMP246" s="27"/>
      <c r="MMQ246" s="27"/>
      <c r="MMR246" s="27"/>
      <c r="MMS246" s="27"/>
      <c r="MMT246" s="27"/>
      <c r="MMU246" s="27"/>
      <c r="MMV246" s="27"/>
      <c r="MMW246" s="27"/>
      <c r="MMX246" s="27"/>
      <c r="MMY246" s="27"/>
      <c r="MMZ246" s="27"/>
      <c r="MNA246" s="27"/>
      <c r="MNB246" s="27"/>
      <c r="MNC246" s="27"/>
      <c r="MND246" s="27"/>
      <c r="MNE246" s="27"/>
      <c r="MNF246" s="27"/>
      <c r="MNG246" s="27"/>
      <c r="MNH246" s="27"/>
      <c r="MNI246" s="27"/>
      <c r="MNJ246" s="27"/>
      <c r="MNK246" s="27"/>
      <c r="MNL246" s="27"/>
      <c r="MNM246" s="27"/>
      <c r="MNN246" s="27"/>
      <c r="MNO246" s="27"/>
      <c r="MNP246" s="27"/>
      <c r="MNQ246" s="27"/>
      <c r="MNR246" s="27"/>
      <c r="MNS246" s="27"/>
      <c r="MNT246" s="27"/>
      <c r="MNU246" s="27"/>
      <c r="MNV246" s="27"/>
      <c r="MNW246" s="27"/>
      <c r="MNX246" s="27"/>
      <c r="MNY246" s="27"/>
      <c r="MNZ246" s="27"/>
      <c r="MOA246" s="27"/>
      <c r="MOB246" s="27"/>
      <c r="MOC246" s="27"/>
      <c r="MOD246" s="27"/>
      <c r="MOE246" s="27"/>
      <c r="MOF246" s="27"/>
      <c r="MOG246" s="27"/>
      <c r="MOH246" s="27"/>
      <c r="MOI246" s="27"/>
      <c r="MOJ246" s="27"/>
      <c r="MOK246" s="27"/>
      <c r="MOL246" s="27"/>
      <c r="MOM246" s="27"/>
      <c r="MON246" s="27"/>
      <c r="MOO246" s="27"/>
      <c r="MOP246" s="27"/>
      <c r="MOQ246" s="27"/>
      <c r="MOR246" s="27"/>
      <c r="MOS246" s="27"/>
      <c r="MOT246" s="27"/>
      <c r="MOU246" s="27"/>
      <c r="MOV246" s="27"/>
      <c r="MOW246" s="27"/>
      <c r="MOX246" s="27"/>
      <c r="MOY246" s="27"/>
      <c r="MOZ246" s="27"/>
      <c r="MPA246" s="27"/>
      <c r="MPB246" s="27"/>
      <c r="MPC246" s="27"/>
      <c r="MPD246" s="27"/>
      <c r="MPE246" s="27"/>
      <c r="MPF246" s="27"/>
      <c r="MPG246" s="27"/>
      <c r="MPH246" s="27"/>
      <c r="MPI246" s="27"/>
      <c r="MPJ246" s="27"/>
      <c r="MPK246" s="27"/>
      <c r="MPL246" s="27"/>
      <c r="MPM246" s="27"/>
      <c r="MPN246" s="27"/>
      <c r="MPO246" s="27"/>
      <c r="MPP246" s="27"/>
      <c r="MPQ246" s="27"/>
      <c r="MPR246" s="27"/>
      <c r="MPS246" s="27"/>
      <c r="MPT246" s="27"/>
      <c r="MPU246" s="27"/>
      <c r="MPV246" s="27"/>
      <c r="MPW246" s="27"/>
      <c r="MPX246" s="27"/>
      <c r="MPY246" s="27"/>
      <c r="MPZ246" s="27"/>
      <c r="MQA246" s="27"/>
      <c r="MQB246" s="27"/>
      <c r="MQC246" s="27"/>
      <c r="MQD246" s="27"/>
      <c r="MQE246" s="27"/>
      <c r="MQF246" s="27"/>
      <c r="MQG246" s="27"/>
      <c r="MQH246" s="27"/>
      <c r="MQI246" s="27"/>
      <c r="MQJ246" s="27"/>
      <c r="MQK246" s="27"/>
      <c r="MQL246" s="27"/>
      <c r="MQM246" s="27"/>
      <c r="MQN246" s="27"/>
      <c r="MQO246" s="27"/>
      <c r="MQP246" s="27"/>
      <c r="MQQ246" s="27"/>
      <c r="MQR246" s="27"/>
      <c r="MQS246" s="27"/>
      <c r="MQT246" s="27"/>
      <c r="MQU246" s="27"/>
      <c r="MQV246" s="27"/>
      <c r="MQW246" s="27"/>
      <c r="MQX246" s="27"/>
      <c r="MQY246" s="27"/>
      <c r="MQZ246" s="27"/>
      <c r="MRA246" s="27"/>
      <c r="MRB246" s="27"/>
      <c r="MRC246" s="27"/>
      <c r="MRD246" s="27"/>
      <c r="MRE246" s="27"/>
      <c r="MRF246" s="27"/>
      <c r="MRG246" s="27"/>
      <c r="MRH246" s="27"/>
      <c r="MRI246" s="27"/>
      <c r="MRJ246" s="27"/>
      <c r="MRK246" s="27"/>
      <c r="MRL246" s="27"/>
      <c r="MRM246" s="27"/>
      <c r="MRN246" s="27"/>
      <c r="MRO246" s="27"/>
      <c r="MRP246" s="27"/>
      <c r="MRQ246" s="27"/>
      <c r="MRR246" s="27"/>
      <c r="MRS246" s="27"/>
      <c r="MRT246" s="27"/>
      <c r="MRU246" s="27"/>
      <c r="MRV246" s="27"/>
      <c r="MRW246" s="27"/>
      <c r="MRX246" s="27"/>
      <c r="MRY246" s="27"/>
      <c r="MRZ246" s="27"/>
      <c r="MSA246" s="27"/>
      <c r="MSB246" s="27"/>
      <c r="MSC246" s="27"/>
      <c r="MSD246" s="27"/>
      <c r="MSE246" s="27"/>
      <c r="MSF246" s="27"/>
      <c r="MSG246" s="27"/>
      <c r="MSH246" s="27"/>
      <c r="MSI246" s="27"/>
      <c r="MSJ246" s="27"/>
      <c r="MSK246" s="27"/>
      <c r="MSL246" s="27"/>
      <c r="MSM246" s="27"/>
      <c r="MSN246" s="27"/>
      <c r="MSO246" s="27"/>
      <c r="MSP246" s="27"/>
      <c r="MSQ246" s="27"/>
      <c r="MSR246" s="27"/>
      <c r="MSS246" s="27"/>
      <c r="MST246" s="27"/>
      <c r="MSU246" s="27"/>
      <c r="MSV246" s="27"/>
      <c r="MSW246" s="27"/>
      <c r="MSX246" s="27"/>
      <c r="MSY246" s="27"/>
      <c r="MSZ246" s="27"/>
      <c r="MTA246" s="27"/>
      <c r="MTB246" s="27"/>
      <c r="MTC246" s="27"/>
      <c r="MTD246" s="27"/>
      <c r="MTE246" s="27"/>
      <c r="MTF246" s="27"/>
      <c r="MTG246" s="27"/>
      <c r="MTH246" s="27"/>
      <c r="MTI246" s="27"/>
      <c r="MTJ246" s="27"/>
      <c r="MTK246" s="27"/>
      <c r="MTL246" s="27"/>
      <c r="MTM246" s="27"/>
      <c r="MTN246" s="27"/>
      <c r="MTO246" s="27"/>
      <c r="MTP246" s="27"/>
      <c r="MTQ246" s="27"/>
      <c r="MTR246" s="27"/>
      <c r="MTS246" s="27"/>
      <c r="MTT246" s="27"/>
      <c r="MTU246" s="27"/>
      <c r="MTV246" s="27"/>
      <c r="MTW246" s="27"/>
      <c r="MTX246" s="27"/>
      <c r="MTY246" s="27"/>
      <c r="MTZ246" s="27"/>
      <c r="MUA246" s="27"/>
      <c r="MUB246" s="27"/>
      <c r="MUC246" s="27"/>
      <c r="MUD246" s="27"/>
      <c r="MUE246" s="27"/>
      <c r="MUF246" s="27"/>
      <c r="MUG246" s="27"/>
      <c r="MUH246" s="27"/>
      <c r="MUI246" s="27"/>
      <c r="MUJ246" s="27"/>
      <c r="MUK246" s="27"/>
      <c r="MUL246" s="27"/>
      <c r="MUM246" s="27"/>
      <c r="MUN246" s="27"/>
      <c r="MUO246" s="27"/>
      <c r="MUP246" s="27"/>
      <c r="MUQ246" s="27"/>
      <c r="MUR246" s="27"/>
      <c r="MUS246" s="27"/>
      <c r="MUT246" s="27"/>
      <c r="MUU246" s="27"/>
      <c r="MUV246" s="27"/>
      <c r="MUW246" s="27"/>
      <c r="MUX246" s="27"/>
      <c r="MUY246" s="27"/>
      <c r="MUZ246" s="27"/>
      <c r="MVA246" s="27"/>
      <c r="MVB246" s="27"/>
      <c r="MVC246" s="27"/>
      <c r="MVD246" s="27"/>
      <c r="MVE246" s="27"/>
      <c r="MVF246" s="27"/>
      <c r="MVG246" s="27"/>
      <c r="MVH246" s="27"/>
      <c r="MVI246" s="27"/>
      <c r="MVJ246" s="27"/>
      <c r="MVK246" s="27"/>
      <c r="MVL246" s="27"/>
      <c r="MVM246" s="27"/>
      <c r="MVN246" s="27"/>
      <c r="MVO246" s="27"/>
      <c r="MVP246" s="27"/>
      <c r="MVQ246" s="27"/>
      <c r="MVR246" s="27"/>
      <c r="MVS246" s="27"/>
      <c r="MVT246" s="27"/>
      <c r="MVU246" s="27"/>
      <c r="MVV246" s="27"/>
      <c r="MVW246" s="27"/>
      <c r="MVX246" s="27"/>
      <c r="MVY246" s="27"/>
      <c r="MVZ246" s="27"/>
      <c r="MWA246" s="27"/>
      <c r="MWB246" s="27"/>
      <c r="MWC246" s="27"/>
      <c r="MWD246" s="27"/>
      <c r="MWE246" s="27"/>
      <c r="MWF246" s="27"/>
      <c r="MWG246" s="27"/>
      <c r="MWH246" s="27"/>
      <c r="MWI246" s="27"/>
      <c r="MWJ246" s="27"/>
      <c r="MWK246" s="27"/>
      <c r="MWL246" s="27"/>
      <c r="MWM246" s="27"/>
      <c r="MWN246" s="27"/>
      <c r="MWO246" s="27"/>
      <c r="MWP246" s="27"/>
      <c r="MWQ246" s="27"/>
      <c r="MWR246" s="27"/>
      <c r="MWS246" s="27"/>
      <c r="MWT246" s="27"/>
      <c r="MWU246" s="27"/>
      <c r="MWV246" s="27"/>
      <c r="MWW246" s="27"/>
      <c r="MWX246" s="27"/>
      <c r="MWY246" s="27"/>
      <c r="MWZ246" s="27"/>
      <c r="MXA246" s="27"/>
      <c r="MXB246" s="27"/>
      <c r="MXC246" s="27"/>
      <c r="MXD246" s="27"/>
      <c r="MXE246" s="27"/>
      <c r="MXF246" s="27"/>
      <c r="MXG246" s="27"/>
      <c r="MXH246" s="27"/>
      <c r="MXI246" s="27"/>
      <c r="MXJ246" s="27"/>
      <c r="MXK246" s="27"/>
      <c r="MXL246" s="27"/>
      <c r="MXM246" s="27"/>
      <c r="MXN246" s="27"/>
      <c r="MXO246" s="27"/>
      <c r="MXP246" s="27"/>
      <c r="MXQ246" s="27"/>
      <c r="MXR246" s="27"/>
      <c r="MXS246" s="27"/>
      <c r="MXT246" s="27"/>
      <c r="MXU246" s="27"/>
      <c r="MXV246" s="27"/>
      <c r="MXW246" s="27"/>
      <c r="MXX246" s="27"/>
      <c r="MXY246" s="27"/>
      <c r="MXZ246" s="27"/>
      <c r="MYA246" s="27"/>
      <c r="MYB246" s="27"/>
      <c r="MYC246" s="27"/>
      <c r="MYD246" s="27"/>
      <c r="MYE246" s="27"/>
      <c r="MYF246" s="27"/>
      <c r="MYG246" s="27"/>
      <c r="MYH246" s="27"/>
      <c r="MYI246" s="27"/>
      <c r="MYJ246" s="27"/>
      <c r="MYK246" s="27"/>
      <c r="MYL246" s="27"/>
      <c r="MYM246" s="27"/>
      <c r="MYN246" s="27"/>
      <c r="MYO246" s="27"/>
      <c r="MYP246" s="27"/>
      <c r="MYQ246" s="27"/>
      <c r="MYR246" s="27"/>
      <c r="MYS246" s="27"/>
      <c r="MYT246" s="27"/>
      <c r="MYU246" s="27"/>
      <c r="MYV246" s="27"/>
      <c r="MYW246" s="27"/>
      <c r="MYX246" s="27"/>
      <c r="MYY246" s="27"/>
      <c r="MYZ246" s="27"/>
      <c r="MZA246" s="27"/>
      <c r="MZB246" s="27"/>
      <c r="MZC246" s="27"/>
      <c r="MZD246" s="27"/>
      <c r="MZE246" s="27"/>
      <c r="MZF246" s="27"/>
      <c r="MZG246" s="27"/>
      <c r="MZH246" s="27"/>
      <c r="MZI246" s="27"/>
      <c r="MZJ246" s="27"/>
      <c r="MZK246" s="27"/>
      <c r="MZL246" s="27"/>
      <c r="MZM246" s="27"/>
      <c r="MZN246" s="27"/>
      <c r="MZO246" s="27"/>
      <c r="MZP246" s="27"/>
      <c r="MZQ246" s="27"/>
      <c r="MZR246" s="27"/>
      <c r="MZS246" s="27"/>
      <c r="MZT246" s="27"/>
      <c r="MZU246" s="27"/>
      <c r="MZV246" s="27"/>
      <c r="MZW246" s="27"/>
      <c r="MZX246" s="27"/>
      <c r="MZY246" s="27"/>
      <c r="MZZ246" s="27"/>
      <c r="NAA246" s="27"/>
      <c r="NAB246" s="27"/>
      <c r="NAC246" s="27"/>
      <c r="NAD246" s="27"/>
      <c r="NAE246" s="27"/>
      <c r="NAF246" s="27"/>
      <c r="NAG246" s="27"/>
      <c r="NAH246" s="27"/>
      <c r="NAI246" s="27"/>
      <c r="NAJ246" s="27"/>
      <c r="NAK246" s="27"/>
      <c r="NAL246" s="27"/>
      <c r="NAM246" s="27"/>
      <c r="NAN246" s="27"/>
      <c r="NAO246" s="27"/>
      <c r="NAP246" s="27"/>
      <c r="NAQ246" s="27"/>
      <c r="NAR246" s="27"/>
      <c r="NAS246" s="27"/>
      <c r="NAT246" s="27"/>
      <c r="NAU246" s="27"/>
      <c r="NAV246" s="27"/>
      <c r="NAW246" s="27"/>
      <c r="NAX246" s="27"/>
      <c r="NAY246" s="27"/>
      <c r="NAZ246" s="27"/>
      <c r="NBA246" s="27"/>
      <c r="NBB246" s="27"/>
      <c r="NBC246" s="27"/>
      <c r="NBD246" s="27"/>
      <c r="NBE246" s="27"/>
      <c r="NBF246" s="27"/>
      <c r="NBG246" s="27"/>
      <c r="NBH246" s="27"/>
      <c r="NBI246" s="27"/>
      <c r="NBJ246" s="27"/>
      <c r="NBK246" s="27"/>
      <c r="NBL246" s="27"/>
      <c r="NBM246" s="27"/>
      <c r="NBN246" s="27"/>
      <c r="NBO246" s="27"/>
      <c r="NBP246" s="27"/>
      <c r="NBQ246" s="27"/>
      <c r="NBR246" s="27"/>
      <c r="NBS246" s="27"/>
      <c r="NBT246" s="27"/>
      <c r="NBU246" s="27"/>
      <c r="NBV246" s="27"/>
      <c r="NBW246" s="27"/>
      <c r="NBX246" s="27"/>
      <c r="NBY246" s="27"/>
      <c r="NBZ246" s="27"/>
      <c r="NCA246" s="27"/>
      <c r="NCB246" s="27"/>
      <c r="NCC246" s="27"/>
      <c r="NCD246" s="27"/>
      <c r="NCE246" s="27"/>
      <c r="NCF246" s="27"/>
      <c r="NCG246" s="27"/>
      <c r="NCH246" s="27"/>
      <c r="NCI246" s="27"/>
      <c r="NCJ246" s="27"/>
      <c r="NCK246" s="27"/>
      <c r="NCL246" s="27"/>
      <c r="NCM246" s="27"/>
      <c r="NCN246" s="27"/>
      <c r="NCO246" s="27"/>
      <c r="NCP246" s="27"/>
      <c r="NCQ246" s="27"/>
      <c r="NCR246" s="27"/>
      <c r="NCS246" s="27"/>
      <c r="NCT246" s="27"/>
      <c r="NCU246" s="27"/>
      <c r="NCV246" s="27"/>
      <c r="NCW246" s="27"/>
      <c r="NCX246" s="27"/>
      <c r="NCY246" s="27"/>
      <c r="NCZ246" s="27"/>
      <c r="NDA246" s="27"/>
      <c r="NDB246" s="27"/>
      <c r="NDC246" s="27"/>
      <c r="NDD246" s="27"/>
      <c r="NDE246" s="27"/>
      <c r="NDF246" s="27"/>
      <c r="NDG246" s="27"/>
      <c r="NDH246" s="27"/>
      <c r="NDI246" s="27"/>
      <c r="NDJ246" s="27"/>
      <c r="NDK246" s="27"/>
      <c r="NDL246" s="27"/>
      <c r="NDM246" s="27"/>
      <c r="NDN246" s="27"/>
      <c r="NDO246" s="27"/>
      <c r="NDP246" s="27"/>
      <c r="NDQ246" s="27"/>
      <c r="NDR246" s="27"/>
      <c r="NDS246" s="27"/>
      <c r="NDT246" s="27"/>
      <c r="NDU246" s="27"/>
      <c r="NDV246" s="27"/>
      <c r="NDW246" s="27"/>
      <c r="NDX246" s="27"/>
      <c r="NDY246" s="27"/>
      <c r="NDZ246" s="27"/>
      <c r="NEA246" s="27"/>
      <c r="NEB246" s="27"/>
      <c r="NEC246" s="27"/>
      <c r="NED246" s="27"/>
      <c r="NEE246" s="27"/>
      <c r="NEF246" s="27"/>
      <c r="NEG246" s="27"/>
      <c r="NEH246" s="27"/>
      <c r="NEI246" s="27"/>
      <c r="NEJ246" s="27"/>
      <c r="NEK246" s="27"/>
      <c r="NEL246" s="27"/>
      <c r="NEM246" s="27"/>
      <c r="NEN246" s="27"/>
      <c r="NEO246" s="27"/>
      <c r="NEP246" s="27"/>
      <c r="NEQ246" s="27"/>
      <c r="NER246" s="27"/>
      <c r="NES246" s="27"/>
      <c r="NET246" s="27"/>
      <c r="NEU246" s="27"/>
      <c r="NEV246" s="27"/>
      <c r="NEW246" s="27"/>
      <c r="NEX246" s="27"/>
      <c r="NEY246" s="27"/>
      <c r="NEZ246" s="27"/>
      <c r="NFA246" s="27"/>
      <c r="NFB246" s="27"/>
      <c r="NFC246" s="27"/>
      <c r="NFD246" s="27"/>
      <c r="NFE246" s="27"/>
      <c r="NFF246" s="27"/>
      <c r="NFG246" s="27"/>
      <c r="NFH246" s="27"/>
      <c r="NFI246" s="27"/>
      <c r="NFJ246" s="27"/>
      <c r="NFK246" s="27"/>
      <c r="NFL246" s="27"/>
      <c r="NFM246" s="27"/>
      <c r="NFN246" s="27"/>
      <c r="NFO246" s="27"/>
      <c r="NFP246" s="27"/>
      <c r="NFQ246" s="27"/>
      <c r="NFR246" s="27"/>
      <c r="NFS246" s="27"/>
      <c r="NFT246" s="27"/>
      <c r="NFU246" s="27"/>
      <c r="NFV246" s="27"/>
      <c r="NFW246" s="27"/>
      <c r="NFX246" s="27"/>
      <c r="NFY246" s="27"/>
      <c r="NFZ246" s="27"/>
      <c r="NGA246" s="27"/>
      <c r="NGB246" s="27"/>
      <c r="NGC246" s="27"/>
      <c r="NGD246" s="27"/>
      <c r="NGE246" s="27"/>
      <c r="NGF246" s="27"/>
      <c r="NGG246" s="27"/>
      <c r="NGH246" s="27"/>
      <c r="NGI246" s="27"/>
      <c r="NGJ246" s="27"/>
      <c r="NGK246" s="27"/>
      <c r="NGL246" s="27"/>
      <c r="NGM246" s="27"/>
      <c r="NGN246" s="27"/>
      <c r="NGO246" s="27"/>
      <c r="NGP246" s="27"/>
      <c r="NGQ246" s="27"/>
      <c r="NGR246" s="27"/>
      <c r="NGS246" s="27"/>
      <c r="NGT246" s="27"/>
      <c r="NGU246" s="27"/>
      <c r="NGV246" s="27"/>
      <c r="NGW246" s="27"/>
      <c r="NGX246" s="27"/>
      <c r="NGY246" s="27"/>
      <c r="NGZ246" s="27"/>
      <c r="NHA246" s="27"/>
      <c r="NHB246" s="27"/>
      <c r="NHC246" s="27"/>
      <c r="NHD246" s="27"/>
      <c r="NHE246" s="27"/>
      <c r="NHF246" s="27"/>
      <c r="NHG246" s="27"/>
      <c r="NHH246" s="27"/>
      <c r="NHI246" s="27"/>
      <c r="NHJ246" s="27"/>
      <c r="NHK246" s="27"/>
      <c r="NHL246" s="27"/>
      <c r="NHM246" s="27"/>
      <c r="NHN246" s="27"/>
      <c r="NHO246" s="27"/>
      <c r="NHP246" s="27"/>
      <c r="NHQ246" s="27"/>
      <c r="NHR246" s="27"/>
      <c r="NHS246" s="27"/>
      <c r="NHT246" s="27"/>
      <c r="NHU246" s="27"/>
      <c r="NHV246" s="27"/>
      <c r="NHW246" s="27"/>
      <c r="NHX246" s="27"/>
      <c r="NHY246" s="27"/>
      <c r="NHZ246" s="27"/>
      <c r="NIA246" s="27"/>
      <c r="NIB246" s="27"/>
      <c r="NIC246" s="27"/>
      <c r="NID246" s="27"/>
      <c r="NIE246" s="27"/>
      <c r="NIF246" s="27"/>
      <c r="NIG246" s="27"/>
      <c r="NIH246" s="27"/>
      <c r="NII246" s="27"/>
      <c r="NIJ246" s="27"/>
      <c r="NIK246" s="27"/>
      <c r="NIL246" s="27"/>
      <c r="NIM246" s="27"/>
      <c r="NIN246" s="27"/>
      <c r="NIO246" s="27"/>
      <c r="NIP246" s="27"/>
      <c r="NIQ246" s="27"/>
      <c r="NIR246" s="27"/>
      <c r="NIS246" s="27"/>
      <c r="NIT246" s="27"/>
      <c r="NIU246" s="27"/>
      <c r="NIV246" s="27"/>
      <c r="NIW246" s="27"/>
      <c r="NIX246" s="27"/>
      <c r="NIY246" s="27"/>
      <c r="NIZ246" s="27"/>
      <c r="NJA246" s="27"/>
      <c r="NJB246" s="27"/>
      <c r="NJC246" s="27"/>
      <c r="NJD246" s="27"/>
      <c r="NJE246" s="27"/>
      <c r="NJF246" s="27"/>
      <c r="NJG246" s="27"/>
      <c r="NJH246" s="27"/>
      <c r="NJI246" s="27"/>
      <c r="NJJ246" s="27"/>
      <c r="NJK246" s="27"/>
      <c r="NJL246" s="27"/>
      <c r="NJM246" s="27"/>
      <c r="NJN246" s="27"/>
      <c r="NJO246" s="27"/>
      <c r="NJP246" s="27"/>
      <c r="NJQ246" s="27"/>
      <c r="NJR246" s="27"/>
      <c r="NJS246" s="27"/>
      <c r="NJT246" s="27"/>
      <c r="NJU246" s="27"/>
      <c r="NJV246" s="27"/>
      <c r="NJW246" s="27"/>
      <c r="NJX246" s="27"/>
      <c r="NJY246" s="27"/>
      <c r="NJZ246" s="27"/>
      <c r="NKA246" s="27"/>
      <c r="NKB246" s="27"/>
      <c r="NKC246" s="27"/>
      <c r="NKD246" s="27"/>
      <c r="NKE246" s="27"/>
      <c r="NKF246" s="27"/>
      <c r="NKG246" s="27"/>
      <c r="NKH246" s="27"/>
      <c r="NKI246" s="27"/>
      <c r="NKJ246" s="27"/>
      <c r="NKK246" s="27"/>
      <c r="NKL246" s="27"/>
      <c r="NKM246" s="27"/>
      <c r="NKN246" s="27"/>
      <c r="NKO246" s="27"/>
      <c r="NKP246" s="27"/>
      <c r="NKQ246" s="27"/>
      <c r="NKR246" s="27"/>
      <c r="NKS246" s="27"/>
      <c r="NKT246" s="27"/>
      <c r="NKU246" s="27"/>
      <c r="NKV246" s="27"/>
      <c r="NKW246" s="27"/>
      <c r="NKX246" s="27"/>
      <c r="NKY246" s="27"/>
      <c r="NKZ246" s="27"/>
      <c r="NLA246" s="27"/>
      <c r="NLB246" s="27"/>
      <c r="NLC246" s="27"/>
      <c r="NLD246" s="27"/>
      <c r="NLE246" s="27"/>
      <c r="NLF246" s="27"/>
      <c r="NLG246" s="27"/>
      <c r="NLH246" s="27"/>
      <c r="NLI246" s="27"/>
      <c r="NLJ246" s="27"/>
      <c r="NLK246" s="27"/>
      <c r="NLL246" s="27"/>
      <c r="NLM246" s="27"/>
      <c r="NLN246" s="27"/>
      <c r="NLO246" s="27"/>
      <c r="NLP246" s="27"/>
      <c r="NLQ246" s="27"/>
      <c r="NLR246" s="27"/>
      <c r="NLS246" s="27"/>
      <c r="NLT246" s="27"/>
      <c r="NLU246" s="27"/>
      <c r="NLV246" s="27"/>
      <c r="NLW246" s="27"/>
      <c r="NLX246" s="27"/>
      <c r="NLY246" s="27"/>
      <c r="NLZ246" s="27"/>
      <c r="NMA246" s="27"/>
      <c r="NMB246" s="27"/>
      <c r="NMC246" s="27"/>
      <c r="NMD246" s="27"/>
      <c r="NME246" s="27"/>
      <c r="NMF246" s="27"/>
      <c r="NMG246" s="27"/>
      <c r="NMH246" s="27"/>
      <c r="NMI246" s="27"/>
      <c r="NMJ246" s="27"/>
      <c r="NMK246" s="27"/>
      <c r="NML246" s="27"/>
      <c r="NMM246" s="27"/>
      <c r="NMN246" s="27"/>
      <c r="NMO246" s="27"/>
      <c r="NMP246" s="27"/>
      <c r="NMQ246" s="27"/>
      <c r="NMR246" s="27"/>
      <c r="NMS246" s="27"/>
      <c r="NMT246" s="27"/>
      <c r="NMU246" s="27"/>
      <c r="NMV246" s="27"/>
      <c r="NMW246" s="27"/>
      <c r="NMX246" s="27"/>
      <c r="NMY246" s="27"/>
      <c r="NMZ246" s="27"/>
      <c r="NNA246" s="27"/>
      <c r="NNB246" s="27"/>
      <c r="NNC246" s="27"/>
      <c r="NND246" s="27"/>
      <c r="NNE246" s="27"/>
      <c r="NNF246" s="27"/>
      <c r="NNG246" s="27"/>
      <c r="NNH246" s="27"/>
      <c r="NNI246" s="27"/>
      <c r="NNJ246" s="27"/>
      <c r="NNK246" s="27"/>
      <c r="NNL246" s="27"/>
      <c r="NNM246" s="27"/>
      <c r="NNN246" s="27"/>
      <c r="NNO246" s="27"/>
      <c r="NNP246" s="27"/>
      <c r="NNQ246" s="27"/>
      <c r="NNR246" s="27"/>
      <c r="NNS246" s="27"/>
      <c r="NNT246" s="27"/>
      <c r="NNU246" s="27"/>
      <c r="NNV246" s="27"/>
      <c r="NNW246" s="27"/>
      <c r="NNX246" s="27"/>
      <c r="NNY246" s="27"/>
      <c r="NNZ246" s="27"/>
      <c r="NOA246" s="27"/>
      <c r="NOB246" s="27"/>
      <c r="NOC246" s="27"/>
      <c r="NOD246" s="27"/>
      <c r="NOE246" s="27"/>
      <c r="NOF246" s="27"/>
      <c r="NOG246" s="27"/>
      <c r="NOH246" s="27"/>
      <c r="NOI246" s="27"/>
      <c r="NOJ246" s="27"/>
      <c r="NOK246" s="27"/>
      <c r="NOL246" s="27"/>
      <c r="NOM246" s="27"/>
      <c r="NON246" s="27"/>
      <c r="NOO246" s="27"/>
      <c r="NOP246" s="27"/>
      <c r="NOQ246" s="27"/>
      <c r="NOR246" s="27"/>
      <c r="NOS246" s="27"/>
      <c r="NOT246" s="27"/>
      <c r="NOU246" s="27"/>
      <c r="NOV246" s="27"/>
      <c r="NOW246" s="27"/>
      <c r="NOX246" s="27"/>
      <c r="NOY246" s="27"/>
      <c r="NOZ246" s="27"/>
      <c r="NPA246" s="27"/>
      <c r="NPB246" s="27"/>
      <c r="NPC246" s="27"/>
      <c r="NPD246" s="27"/>
      <c r="NPE246" s="27"/>
      <c r="NPF246" s="27"/>
      <c r="NPG246" s="27"/>
      <c r="NPH246" s="27"/>
      <c r="NPI246" s="27"/>
      <c r="NPJ246" s="27"/>
      <c r="NPK246" s="27"/>
      <c r="NPL246" s="27"/>
      <c r="NPM246" s="27"/>
      <c r="NPN246" s="27"/>
      <c r="NPO246" s="27"/>
      <c r="NPP246" s="27"/>
      <c r="NPQ246" s="27"/>
      <c r="NPR246" s="27"/>
      <c r="NPS246" s="27"/>
      <c r="NPT246" s="27"/>
      <c r="NPU246" s="27"/>
      <c r="NPV246" s="27"/>
      <c r="NPW246" s="27"/>
      <c r="NPX246" s="27"/>
      <c r="NPY246" s="27"/>
      <c r="NPZ246" s="27"/>
      <c r="NQA246" s="27"/>
      <c r="NQB246" s="27"/>
      <c r="NQC246" s="27"/>
      <c r="NQD246" s="27"/>
      <c r="NQE246" s="27"/>
      <c r="NQF246" s="27"/>
      <c r="NQG246" s="27"/>
      <c r="NQH246" s="27"/>
      <c r="NQI246" s="27"/>
      <c r="NQJ246" s="27"/>
      <c r="NQK246" s="27"/>
      <c r="NQL246" s="27"/>
      <c r="NQM246" s="27"/>
      <c r="NQN246" s="27"/>
      <c r="NQO246" s="27"/>
      <c r="NQP246" s="27"/>
      <c r="NQQ246" s="27"/>
      <c r="NQR246" s="27"/>
      <c r="NQS246" s="27"/>
      <c r="NQT246" s="27"/>
      <c r="NQU246" s="27"/>
      <c r="NQV246" s="27"/>
      <c r="NQW246" s="27"/>
      <c r="NQX246" s="27"/>
      <c r="NQY246" s="27"/>
      <c r="NQZ246" s="27"/>
      <c r="NRA246" s="27"/>
      <c r="NRB246" s="27"/>
      <c r="NRC246" s="27"/>
      <c r="NRD246" s="27"/>
      <c r="NRE246" s="27"/>
      <c r="NRF246" s="27"/>
      <c r="NRG246" s="27"/>
      <c r="NRH246" s="27"/>
      <c r="NRI246" s="27"/>
      <c r="NRJ246" s="27"/>
      <c r="NRK246" s="27"/>
      <c r="NRL246" s="27"/>
      <c r="NRM246" s="27"/>
      <c r="NRN246" s="27"/>
      <c r="NRO246" s="27"/>
      <c r="NRP246" s="27"/>
      <c r="NRQ246" s="27"/>
      <c r="NRR246" s="27"/>
      <c r="NRS246" s="27"/>
      <c r="NRT246" s="27"/>
      <c r="NRU246" s="27"/>
      <c r="NRV246" s="27"/>
      <c r="NRW246" s="27"/>
      <c r="NRX246" s="27"/>
      <c r="NRY246" s="27"/>
      <c r="NRZ246" s="27"/>
      <c r="NSA246" s="27"/>
      <c r="NSB246" s="27"/>
      <c r="NSC246" s="27"/>
      <c r="NSD246" s="27"/>
      <c r="NSE246" s="27"/>
      <c r="NSF246" s="27"/>
      <c r="NSG246" s="27"/>
      <c r="NSH246" s="27"/>
      <c r="NSI246" s="27"/>
      <c r="NSJ246" s="27"/>
      <c r="NSK246" s="27"/>
      <c r="NSL246" s="27"/>
      <c r="NSM246" s="27"/>
      <c r="NSN246" s="27"/>
      <c r="NSO246" s="27"/>
      <c r="NSP246" s="27"/>
      <c r="NSQ246" s="27"/>
      <c r="NSR246" s="27"/>
      <c r="NSS246" s="27"/>
      <c r="NST246" s="27"/>
      <c r="NSU246" s="27"/>
      <c r="NSV246" s="27"/>
      <c r="NSW246" s="27"/>
      <c r="NSX246" s="27"/>
      <c r="NSY246" s="27"/>
      <c r="NSZ246" s="27"/>
      <c r="NTA246" s="27"/>
      <c r="NTB246" s="27"/>
      <c r="NTC246" s="27"/>
      <c r="NTD246" s="27"/>
      <c r="NTE246" s="27"/>
      <c r="NTF246" s="27"/>
      <c r="NTG246" s="27"/>
      <c r="NTH246" s="27"/>
      <c r="NTI246" s="27"/>
      <c r="NTJ246" s="27"/>
      <c r="NTK246" s="27"/>
      <c r="NTL246" s="27"/>
      <c r="NTM246" s="27"/>
      <c r="NTN246" s="27"/>
      <c r="NTO246" s="27"/>
      <c r="NTP246" s="27"/>
      <c r="NTQ246" s="27"/>
      <c r="NTR246" s="27"/>
      <c r="NTS246" s="27"/>
      <c r="NTT246" s="27"/>
      <c r="NTU246" s="27"/>
      <c r="NTV246" s="27"/>
      <c r="NTW246" s="27"/>
      <c r="NTX246" s="27"/>
      <c r="NTY246" s="27"/>
      <c r="NTZ246" s="27"/>
      <c r="NUA246" s="27"/>
      <c r="NUB246" s="27"/>
      <c r="NUC246" s="27"/>
      <c r="NUD246" s="27"/>
      <c r="NUE246" s="27"/>
      <c r="NUF246" s="27"/>
      <c r="NUG246" s="27"/>
      <c r="NUH246" s="27"/>
      <c r="NUI246" s="27"/>
      <c r="NUJ246" s="27"/>
      <c r="NUK246" s="27"/>
      <c r="NUL246" s="27"/>
      <c r="NUM246" s="27"/>
      <c r="NUN246" s="27"/>
      <c r="NUO246" s="27"/>
      <c r="NUP246" s="27"/>
      <c r="NUQ246" s="27"/>
      <c r="NUR246" s="27"/>
      <c r="NUS246" s="27"/>
      <c r="NUT246" s="27"/>
      <c r="NUU246" s="27"/>
      <c r="NUV246" s="27"/>
      <c r="NUW246" s="27"/>
      <c r="NUX246" s="27"/>
      <c r="NUY246" s="27"/>
      <c r="NUZ246" s="27"/>
      <c r="NVA246" s="27"/>
      <c r="NVB246" s="27"/>
      <c r="NVC246" s="27"/>
      <c r="NVD246" s="27"/>
      <c r="NVE246" s="27"/>
      <c r="NVF246" s="27"/>
      <c r="NVG246" s="27"/>
      <c r="NVH246" s="27"/>
      <c r="NVI246" s="27"/>
      <c r="NVJ246" s="27"/>
      <c r="NVK246" s="27"/>
      <c r="NVL246" s="27"/>
      <c r="NVM246" s="27"/>
      <c r="NVN246" s="27"/>
      <c r="NVO246" s="27"/>
      <c r="NVP246" s="27"/>
      <c r="NVQ246" s="27"/>
      <c r="NVR246" s="27"/>
      <c r="NVS246" s="27"/>
      <c r="NVT246" s="27"/>
      <c r="NVU246" s="27"/>
      <c r="NVV246" s="27"/>
      <c r="NVW246" s="27"/>
      <c r="NVX246" s="27"/>
      <c r="NVY246" s="27"/>
      <c r="NVZ246" s="27"/>
      <c r="NWA246" s="27"/>
      <c r="NWB246" s="27"/>
      <c r="NWC246" s="27"/>
      <c r="NWD246" s="27"/>
      <c r="NWE246" s="27"/>
      <c r="NWF246" s="27"/>
      <c r="NWG246" s="27"/>
      <c r="NWH246" s="27"/>
      <c r="NWI246" s="27"/>
      <c r="NWJ246" s="27"/>
      <c r="NWK246" s="27"/>
      <c r="NWL246" s="27"/>
      <c r="NWM246" s="27"/>
      <c r="NWN246" s="27"/>
      <c r="NWO246" s="27"/>
      <c r="NWP246" s="27"/>
      <c r="NWQ246" s="27"/>
      <c r="NWR246" s="27"/>
      <c r="NWS246" s="27"/>
      <c r="NWT246" s="27"/>
      <c r="NWU246" s="27"/>
      <c r="NWV246" s="27"/>
      <c r="NWW246" s="27"/>
      <c r="NWX246" s="27"/>
      <c r="NWY246" s="27"/>
      <c r="NWZ246" s="27"/>
      <c r="NXA246" s="27"/>
      <c r="NXB246" s="27"/>
      <c r="NXC246" s="27"/>
      <c r="NXD246" s="27"/>
      <c r="NXE246" s="27"/>
      <c r="NXF246" s="27"/>
      <c r="NXG246" s="27"/>
      <c r="NXH246" s="27"/>
      <c r="NXI246" s="27"/>
      <c r="NXJ246" s="27"/>
      <c r="NXK246" s="27"/>
      <c r="NXL246" s="27"/>
      <c r="NXM246" s="27"/>
      <c r="NXN246" s="27"/>
      <c r="NXO246" s="27"/>
      <c r="NXP246" s="27"/>
      <c r="NXQ246" s="27"/>
      <c r="NXR246" s="27"/>
      <c r="NXS246" s="27"/>
      <c r="NXT246" s="27"/>
      <c r="NXU246" s="27"/>
      <c r="NXV246" s="27"/>
      <c r="NXW246" s="27"/>
      <c r="NXX246" s="27"/>
      <c r="NXY246" s="27"/>
      <c r="NXZ246" s="27"/>
      <c r="NYA246" s="27"/>
      <c r="NYB246" s="27"/>
      <c r="NYC246" s="27"/>
      <c r="NYD246" s="27"/>
      <c r="NYE246" s="27"/>
      <c r="NYF246" s="27"/>
      <c r="NYG246" s="27"/>
      <c r="NYH246" s="27"/>
      <c r="NYI246" s="27"/>
      <c r="NYJ246" s="27"/>
      <c r="NYK246" s="27"/>
      <c r="NYL246" s="27"/>
      <c r="NYM246" s="27"/>
      <c r="NYN246" s="27"/>
      <c r="NYO246" s="27"/>
      <c r="NYP246" s="27"/>
      <c r="NYQ246" s="27"/>
      <c r="NYR246" s="27"/>
      <c r="NYS246" s="27"/>
      <c r="NYT246" s="27"/>
      <c r="NYU246" s="27"/>
      <c r="NYV246" s="27"/>
      <c r="NYW246" s="27"/>
      <c r="NYX246" s="27"/>
      <c r="NYY246" s="27"/>
      <c r="NYZ246" s="27"/>
      <c r="NZA246" s="27"/>
      <c r="NZB246" s="27"/>
      <c r="NZC246" s="27"/>
      <c r="NZD246" s="27"/>
      <c r="NZE246" s="27"/>
      <c r="NZF246" s="27"/>
      <c r="NZG246" s="27"/>
      <c r="NZH246" s="27"/>
      <c r="NZI246" s="27"/>
      <c r="NZJ246" s="27"/>
      <c r="NZK246" s="27"/>
      <c r="NZL246" s="27"/>
      <c r="NZM246" s="27"/>
      <c r="NZN246" s="27"/>
      <c r="NZO246" s="27"/>
      <c r="NZP246" s="27"/>
      <c r="NZQ246" s="27"/>
      <c r="NZR246" s="27"/>
      <c r="NZS246" s="27"/>
      <c r="NZT246" s="27"/>
      <c r="NZU246" s="27"/>
      <c r="NZV246" s="27"/>
      <c r="NZW246" s="27"/>
      <c r="NZX246" s="27"/>
      <c r="NZY246" s="27"/>
      <c r="NZZ246" s="27"/>
      <c r="OAA246" s="27"/>
      <c r="OAB246" s="27"/>
      <c r="OAC246" s="27"/>
      <c r="OAD246" s="27"/>
      <c r="OAE246" s="27"/>
      <c r="OAF246" s="27"/>
      <c r="OAG246" s="27"/>
      <c r="OAH246" s="27"/>
      <c r="OAI246" s="27"/>
      <c r="OAJ246" s="27"/>
      <c r="OAK246" s="27"/>
      <c r="OAL246" s="27"/>
      <c r="OAM246" s="27"/>
      <c r="OAN246" s="27"/>
      <c r="OAO246" s="27"/>
      <c r="OAP246" s="27"/>
      <c r="OAQ246" s="27"/>
      <c r="OAR246" s="27"/>
      <c r="OAS246" s="27"/>
      <c r="OAT246" s="27"/>
      <c r="OAU246" s="27"/>
      <c r="OAV246" s="27"/>
      <c r="OAW246" s="27"/>
      <c r="OAX246" s="27"/>
      <c r="OAY246" s="27"/>
      <c r="OAZ246" s="27"/>
      <c r="OBA246" s="27"/>
      <c r="OBB246" s="27"/>
      <c r="OBC246" s="27"/>
      <c r="OBD246" s="27"/>
      <c r="OBE246" s="27"/>
      <c r="OBF246" s="27"/>
      <c r="OBG246" s="27"/>
      <c r="OBH246" s="27"/>
      <c r="OBI246" s="27"/>
      <c r="OBJ246" s="27"/>
      <c r="OBK246" s="27"/>
      <c r="OBL246" s="27"/>
      <c r="OBM246" s="27"/>
      <c r="OBN246" s="27"/>
      <c r="OBO246" s="27"/>
      <c r="OBP246" s="27"/>
      <c r="OBQ246" s="27"/>
      <c r="OBR246" s="27"/>
      <c r="OBS246" s="27"/>
      <c r="OBT246" s="27"/>
      <c r="OBU246" s="27"/>
      <c r="OBV246" s="27"/>
      <c r="OBW246" s="27"/>
      <c r="OBX246" s="27"/>
      <c r="OBY246" s="27"/>
      <c r="OBZ246" s="27"/>
      <c r="OCA246" s="27"/>
      <c r="OCB246" s="27"/>
      <c r="OCC246" s="27"/>
      <c r="OCD246" s="27"/>
      <c r="OCE246" s="27"/>
      <c r="OCF246" s="27"/>
      <c r="OCG246" s="27"/>
      <c r="OCH246" s="27"/>
      <c r="OCI246" s="27"/>
      <c r="OCJ246" s="27"/>
      <c r="OCK246" s="27"/>
      <c r="OCL246" s="27"/>
      <c r="OCM246" s="27"/>
      <c r="OCN246" s="27"/>
      <c r="OCO246" s="27"/>
      <c r="OCP246" s="27"/>
      <c r="OCQ246" s="27"/>
      <c r="OCR246" s="27"/>
      <c r="OCS246" s="27"/>
      <c r="OCT246" s="27"/>
      <c r="OCU246" s="27"/>
      <c r="OCV246" s="27"/>
      <c r="OCW246" s="27"/>
      <c r="OCX246" s="27"/>
      <c r="OCY246" s="27"/>
      <c r="OCZ246" s="27"/>
      <c r="ODA246" s="27"/>
      <c r="ODB246" s="27"/>
      <c r="ODC246" s="27"/>
      <c r="ODD246" s="27"/>
      <c r="ODE246" s="27"/>
      <c r="ODF246" s="27"/>
      <c r="ODG246" s="27"/>
      <c r="ODH246" s="27"/>
      <c r="ODI246" s="27"/>
      <c r="ODJ246" s="27"/>
      <c r="ODK246" s="27"/>
      <c r="ODL246" s="27"/>
      <c r="ODM246" s="27"/>
      <c r="ODN246" s="27"/>
      <c r="ODO246" s="27"/>
      <c r="ODP246" s="27"/>
      <c r="ODQ246" s="27"/>
      <c r="ODR246" s="27"/>
      <c r="ODS246" s="27"/>
      <c r="ODT246" s="27"/>
      <c r="ODU246" s="27"/>
      <c r="ODV246" s="27"/>
      <c r="ODW246" s="27"/>
      <c r="ODX246" s="27"/>
      <c r="ODY246" s="27"/>
      <c r="ODZ246" s="27"/>
      <c r="OEA246" s="27"/>
      <c r="OEB246" s="27"/>
      <c r="OEC246" s="27"/>
      <c r="OED246" s="27"/>
      <c r="OEE246" s="27"/>
      <c r="OEF246" s="27"/>
      <c r="OEG246" s="27"/>
      <c r="OEH246" s="27"/>
      <c r="OEI246" s="27"/>
      <c r="OEJ246" s="27"/>
      <c r="OEK246" s="27"/>
      <c r="OEL246" s="27"/>
      <c r="OEM246" s="27"/>
      <c r="OEN246" s="27"/>
      <c r="OEO246" s="27"/>
      <c r="OEP246" s="27"/>
      <c r="OEQ246" s="27"/>
      <c r="OER246" s="27"/>
      <c r="OES246" s="27"/>
      <c r="OET246" s="27"/>
      <c r="OEU246" s="27"/>
      <c r="OEV246" s="27"/>
      <c r="OEW246" s="27"/>
      <c r="OEX246" s="27"/>
      <c r="OEY246" s="27"/>
      <c r="OEZ246" s="27"/>
      <c r="OFA246" s="27"/>
      <c r="OFB246" s="27"/>
      <c r="OFC246" s="27"/>
      <c r="OFD246" s="27"/>
      <c r="OFE246" s="27"/>
      <c r="OFF246" s="27"/>
      <c r="OFG246" s="27"/>
      <c r="OFH246" s="27"/>
      <c r="OFI246" s="27"/>
      <c r="OFJ246" s="27"/>
      <c r="OFK246" s="27"/>
      <c r="OFL246" s="27"/>
      <c r="OFM246" s="27"/>
      <c r="OFN246" s="27"/>
      <c r="OFO246" s="27"/>
      <c r="OFP246" s="27"/>
      <c r="OFQ246" s="27"/>
      <c r="OFR246" s="27"/>
      <c r="OFS246" s="27"/>
      <c r="OFT246" s="27"/>
      <c r="OFU246" s="27"/>
      <c r="OFV246" s="27"/>
      <c r="OFW246" s="27"/>
      <c r="OFX246" s="27"/>
      <c r="OFY246" s="27"/>
      <c r="OFZ246" s="27"/>
      <c r="OGA246" s="27"/>
      <c r="OGB246" s="27"/>
      <c r="OGC246" s="27"/>
      <c r="OGD246" s="27"/>
      <c r="OGE246" s="27"/>
      <c r="OGF246" s="27"/>
      <c r="OGG246" s="27"/>
      <c r="OGH246" s="27"/>
      <c r="OGI246" s="27"/>
      <c r="OGJ246" s="27"/>
      <c r="OGK246" s="27"/>
      <c r="OGL246" s="27"/>
      <c r="OGM246" s="27"/>
      <c r="OGN246" s="27"/>
      <c r="OGO246" s="27"/>
      <c r="OGP246" s="27"/>
      <c r="OGQ246" s="27"/>
      <c r="OGR246" s="27"/>
      <c r="OGS246" s="27"/>
      <c r="OGT246" s="27"/>
      <c r="OGU246" s="27"/>
      <c r="OGV246" s="27"/>
      <c r="OGW246" s="27"/>
      <c r="OGX246" s="27"/>
      <c r="OGY246" s="27"/>
      <c r="OGZ246" s="27"/>
      <c r="OHA246" s="27"/>
      <c r="OHB246" s="27"/>
      <c r="OHC246" s="27"/>
      <c r="OHD246" s="27"/>
      <c r="OHE246" s="27"/>
      <c r="OHF246" s="27"/>
      <c r="OHG246" s="27"/>
      <c r="OHH246" s="27"/>
      <c r="OHI246" s="27"/>
      <c r="OHJ246" s="27"/>
      <c r="OHK246" s="27"/>
      <c r="OHL246" s="27"/>
      <c r="OHM246" s="27"/>
      <c r="OHN246" s="27"/>
      <c r="OHO246" s="27"/>
      <c r="OHP246" s="27"/>
      <c r="OHQ246" s="27"/>
      <c r="OHR246" s="27"/>
      <c r="OHS246" s="27"/>
      <c r="OHT246" s="27"/>
      <c r="OHU246" s="27"/>
      <c r="OHV246" s="27"/>
      <c r="OHW246" s="27"/>
      <c r="OHX246" s="27"/>
      <c r="OHY246" s="27"/>
      <c r="OHZ246" s="27"/>
      <c r="OIA246" s="27"/>
      <c r="OIB246" s="27"/>
      <c r="OIC246" s="27"/>
      <c r="OID246" s="27"/>
      <c r="OIE246" s="27"/>
      <c r="OIF246" s="27"/>
      <c r="OIG246" s="27"/>
      <c r="OIH246" s="27"/>
      <c r="OII246" s="27"/>
      <c r="OIJ246" s="27"/>
      <c r="OIK246" s="27"/>
      <c r="OIL246" s="27"/>
      <c r="OIM246" s="27"/>
      <c r="OIN246" s="27"/>
      <c r="OIO246" s="27"/>
      <c r="OIP246" s="27"/>
      <c r="OIQ246" s="27"/>
      <c r="OIR246" s="27"/>
      <c r="OIS246" s="27"/>
      <c r="OIT246" s="27"/>
      <c r="OIU246" s="27"/>
      <c r="OIV246" s="27"/>
      <c r="OIW246" s="27"/>
      <c r="OIX246" s="27"/>
      <c r="OIY246" s="27"/>
      <c r="OIZ246" s="27"/>
      <c r="OJA246" s="27"/>
      <c r="OJB246" s="27"/>
      <c r="OJC246" s="27"/>
      <c r="OJD246" s="27"/>
      <c r="OJE246" s="27"/>
      <c r="OJF246" s="27"/>
      <c r="OJG246" s="27"/>
      <c r="OJH246" s="27"/>
      <c r="OJI246" s="27"/>
      <c r="OJJ246" s="27"/>
      <c r="OJK246" s="27"/>
      <c r="OJL246" s="27"/>
      <c r="OJM246" s="27"/>
      <c r="OJN246" s="27"/>
      <c r="OJO246" s="27"/>
      <c r="OJP246" s="27"/>
      <c r="OJQ246" s="27"/>
      <c r="OJR246" s="27"/>
      <c r="OJS246" s="27"/>
      <c r="OJT246" s="27"/>
      <c r="OJU246" s="27"/>
      <c r="OJV246" s="27"/>
      <c r="OJW246" s="27"/>
      <c r="OJX246" s="27"/>
      <c r="OJY246" s="27"/>
      <c r="OJZ246" s="27"/>
      <c r="OKA246" s="27"/>
      <c r="OKB246" s="27"/>
      <c r="OKC246" s="27"/>
      <c r="OKD246" s="27"/>
      <c r="OKE246" s="27"/>
      <c r="OKF246" s="27"/>
      <c r="OKG246" s="27"/>
      <c r="OKH246" s="27"/>
      <c r="OKI246" s="27"/>
      <c r="OKJ246" s="27"/>
      <c r="OKK246" s="27"/>
      <c r="OKL246" s="27"/>
      <c r="OKM246" s="27"/>
      <c r="OKN246" s="27"/>
      <c r="OKO246" s="27"/>
      <c r="OKP246" s="27"/>
      <c r="OKQ246" s="27"/>
      <c r="OKR246" s="27"/>
      <c r="OKS246" s="27"/>
      <c r="OKT246" s="27"/>
      <c r="OKU246" s="27"/>
      <c r="OKV246" s="27"/>
      <c r="OKW246" s="27"/>
      <c r="OKX246" s="27"/>
      <c r="OKY246" s="27"/>
      <c r="OKZ246" s="27"/>
      <c r="OLA246" s="27"/>
      <c r="OLB246" s="27"/>
      <c r="OLC246" s="27"/>
      <c r="OLD246" s="27"/>
      <c r="OLE246" s="27"/>
      <c r="OLF246" s="27"/>
      <c r="OLG246" s="27"/>
      <c r="OLH246" s="27"/>
      <c r="OLI246" s="27"/>
      <c r="OLJ246" s="27"/>
      <c r="OLK246" s="27"/>
      <c r="OLL246" s="27"/>
      <c r="OLM246" s="27"/>
      <c r="OLN246" s="27"/>
      <c r="OLO246" s="27"/>
      <c r="OLP246" s="27"/>
      <c r="OLQ246" s="27"/>
      <c r="OLR246" s="27"/>
      <c r="OLS246" s="27"/>
      <c r="OLT246" s="27"/>
      <c r="OLU246" s="27"/>
      <c r="OLV246" s="27"/>
      <c r="OLW246" s="27"/>
      <c r="OLX246" s="27"/>
      <c r="OLY246" s="27"/>
      <c r="OLZ246" s="27"/>
      <c r="OMA246" s="27"/>
      <c r="OMB246" s="27"/>
      <c r="OMC246" s="27"/>
      <c r="OMD246" s="27"/>
      <c r="OME246" s="27"/>
      <c r="OMF246" s="27"/>
      <c r="OMG246" s="27"/>
      <c r="OMH246" s="27"/>
      <c r="OMI246" s="27"/>
      <c r="OMJ246" s="27"/>
      <c r="OMK246" s="27"/>
      <c r="OML246" s="27"/>
      <c r="OMM246" s="27"/>
      <c r="OMN246" s="27"/>
      <c r="OMO246" s="27"/>
      <c r="OMP246" s="27"/>
      <c r="OMQ246" s="27"/>
      <c r="OMR246" s="27"/>
      <c r="OMS246" s="27"/>
      <c r="OMT246" s="27"/>
      <c r="OMU246" s="27"/>
      <c r="OMV246" s="27"/>
      <c r="OMW246" s="27"/>
      <c r="OMX246" s="27"/>
      <c r="OMY246" s="27"/>
      <c r="OMZ246" s="27"/>
      <c r="ONA246" s="27"/>
      <c r="ONB246" s="27"/>
      <c r="ONC246" s="27"/>
      <c r="OND246" s="27"/>
      <c r="ONE246" s="27"/>
      <c r="ONF246" s="27"/>
      <c r="ONG246" s="27"/>
      <c r="ONH246" s="27"/>
      <c r="ONI246" s="27"/>
      <c r="ONJ246" s="27"/>
      <c r="ONK246" s="27"/>
      <c r="ONL246" s="27"/>
      <c r="ONM246" s="27"/>
      <c r="ONN246" s="27"/>
      <c r="ONO246" s="27"/>
      <c r="ONP246" s="27"/>
      <c r="ONQ246" s="27"/>
      <c r="ONR246" s="27"/>
      <c r="ONS246" s="27"/>
      <c r="ONT246" s="27"/>
      <c r="ONU246" s="27"/>
      <c r="ONV246" s="27"/>
      <c r="ONW246" s="27"/>
      <c r="ONX246" s="27"/>
      <c r="ONY246" s="27"/>
      <c r="ONZ246" s="27"/>
      <c r="OOA246" s="27"/>
      <c r="OOB246" s="27"/>
      <c r="OOC246" s="27"/>
      <c r="OOD246" s="27"/>
      <c r="OOE246" s="27"/>
      <c r="OOF246" s="27"/>
      <c r="OOG246" s="27"/>
      <c r="OOH246" s="27"/>
      <c r="OOI246" s="27"/>
      <c r="OOJ246" s="27"/>
      <c r="OOK246" s="27"/>
      <c r="OOL246" s="27"/>
      <c r="OOM246" s="27"/>
      <c r="OON246" s="27"/>
      <c r="OOO246" s="27"/>
      <c r="OOP246" s="27"/>
      <c r="OOQ246" s="27"/>
      <c r="OOR246" s="27"/>
      <c r="OOS246" s="27"/>
      <c r="OOT246" s="27"/>
      <c r="OOU246" s="27"/>
      <c r="OOV246" s="27"/>
      <c r="OOW246" s="27"/>
      <c r="OOX246" s="27"/>
      <c r="OOY246" s="27"/>
      <c r="OOZ246" s="27"/>
      <c r="OPA246" s="27"/>
      <c r="OPB246" s="27"/>
      <c r="OPC246" s="27"/>
      <c r="OPD246" s="27"/>
      <c r="OPE246" s="27"/>
      <c r="OPF246" s="27"/>
      <c r="OPG246" s="27"/>
      <c r="OPH246" s="27"/>
      <c r="OPI246" s="27"/>
      <c r="OPJ246" s="27"/>
      <c r="OPK246" s="27"/>
      <c r="OPL246" s="27"/>
      <c r="OPM246" s="27"/>
      <c r="OPN246" s="27"/>
      <c r="OPO246" s="27"/>
      <c r="OPP246" s="27"/>
      <c r="OPQ246" s="27"/>
      <c r="OPR246" s="27"/>
      <c r="OPS246" s="27"/>
      <c r="OPT246" s="27"/>
      <c r="OPU246" s="27"/>
      <c r="OPV246" s="27"/>
      <c r="OPW246" s="27"/>
      <c r="OPX246" s="27"/>
      <c r="OPY246" s="27"/>
      <c r="OPZ246" s="27"/>
      <c r="OQA246" s="27"/>
      <c r="OQB246" s="27"/>
      <c r="OQC246" s="27"/>
      <c r="OQD246" s="27"/>
      <c r="OQE246" s="27"/>
      <c r="OQF246" s="27"/>
      <c r="OQG246" s="27"/>
      <c r="OQH246" s="27"/>
      <c r="OQI246" s="27"/>
      <c r="OQJ246" s="27"/>
      <c r="OQK246" s="27"/>
      <c r="OQL246" s="27"/>
      <c r="OQM246" s="27"/>
      <c r="OQN246" s="27"/>
      <c r="OQO246" s="27"/>
      <c r="OQP246" s="27"/>
      <c r="OQQ246" s="27"/>
      <c r="OQR246" s="27"/>
      <c r="OQS246" s="27"/>
      <c r="OQT246" s="27"/>
      <c r="OQU246" s="27"/>
      <c r="OQV246" s="27"/>
      <c r="OQW246" s="27"/>
      <c r="OQX246" s="27"/>
      <c r="OQY246" s="27"/>
      <c r="OQZ246" s="27"/>
      <c r="ORA246" s="27"/>
      <c r="ORB246" s="27"/>
      <c r="ORC246" s="27"/>
      <c r="ORD246" s="27"/>
      <c r="ORE246" s="27"/>
      <c r="ORF246" s="27"/>
      <c r="ORG246" s="27"/>
      <c r="ORH246" s="27"/>
      <c r="ORI246" s="27"/>
      <c r="ORJ246" s="27"/>
      <c r="ORK246" s="27"/>
      <c r="ORL246" s="27"/>
      <c r="ORM246" s="27"/>
      <c r="ORN246" s="27"/>
      <c r="ORO246" s="27"/>
      <c r="ORP246" s="27"/>
      <c r="ORQ246" s="27"/>
      <c r="ORR246" s="27"/>
      <c r="ORS246" s="27"/>
      <c r="ORT246" s="27"/>
      <c r="ORU246" s="27"/>
      <c r="ORV246" s="27"/>
      <c r="ORW246" s="27"/>
      <c r="ORX246" s="27"/>
      <c r="ORY246" s="27"/>
      <c r="ORZ246" s="27"/>
      <c r="OSA246" s="27"/>
      <c r="OSB246" s="27"/>
      <c r="OSC246" s="27"/>
      <c r="OSD246" s="27"/>
      <c r="OSE246" s="27"/>
      <c r="OSF246" s="27"/>
      <c r="OSG246" s="27"/>
      <c r="OSH246" s="27"/>
      <c r="OSI246" s="27"/>
      <c r="OSJ246" s="27"/>
      <c r="OSK246" s="27"/>
      <c r="OSL246" s="27"/>
      <c r="OSM246" s="27"/>
      <c r="OSN246" s="27"/>
      <c r="OSO246" s="27"/>
      <c r="OSP246" s="27"/>
      <c r="OSQ246" s="27"/>
      <c r="OSR246" s="27"/>
      <c r="OSS246" s="27"/>
      <c r="OST246" s="27"/>
      <c r="OSU246" s="27"/>
      <c r="OSV246" s="27"/>
      <c r="OSW246" s="27"/>
      <c r="OSX246" s="27"/>
      <c r="OSY246" s="27"/>
      <c r="OSZ246" s="27"/>
      <c r="OTA246" s="27"/>
      <c r="OTB246" s="27"/>
      <c r="OTC246" s="27"/>
      <c r="OTD246" s="27"/>
      <c r="OTE246" s="27"/>
      <c r="OTF246" s="27"/>
      <c r="OTG246" s="27"/>
      <c r="OTH246" s="27"/>
      <c r="OTI246" s="27"/>
      <c r="OTJ246" s="27"/>
      <c r="OTK246" s="27"/>
      <c r="OTL246" s="27"/>
      <c r="OTM246" s="27"/>
      <c r="OTN246" s="27"/>
      <c r="OTO246" s="27"/>
      <c r="OTP246" s="27"/>
      <c r="OTQ246" s="27"/>
      <c r="OTR246" s="27"/>
      <c r="OTS246" s="27"/>
      <c r="OTT246" s="27"/>
      <c r="OTU246" s="27"/>
      <c r="OTV246" s="27"/>
      <c r="OTW246" s="27"/>
      <c r="OTX246" s="27"/>
      <c r="OTY246" s="27"/>
      <c r="OTZ246" s="27"/>
      <c r="OUA246" s="27"/>
      <c r="OUB246" s="27"/>
      <c r="OUC246" s="27"/>
      <c r="OUD246" s="27"/>
      <c r="OUE246" s="27"/>
      <c r="OUF246" s="27"/>
      <c r="OUG246" s="27"/>
      <c r="OUH246" s="27"/>
      <c r="OUI246" s="27"/>
      <c r="OUJ246" s="27"/>
      <c r="OUK246" s="27"/>
      <c r="OUL246" s="27"/>
      <c r="OUM246" s="27"/>
      <c r="OUN246" s="27"/>
      <c r="OUO246" s="27"/>
      <c r="OUP246" s="27"/>
      <c r="OUQ246" s="27"/>
      <c r="OUR246" s="27"/>
      <c r="OUS246" s="27"/>
      <c r="OUT246" s="27"/>
      <c r="OUU246" s="27"/>
      <c r="OUV246" s="27"/>
      <c r="OUW246" s="27"/>
      <c r="OUX246" s="27"/>
      <c r="OUY246" s="27"/>
      <c r="OUZ246" s="27"/>
      <c r="OVA246" s="27"/>
      <c r="OVB246" s="27"/>
      <c r="OVC246" s="27"/>
      <c r="OVD246" s="27"/>
      <c r="OVE246" s="27"/>
      <c r="OVF246" s="27"/>
      <c r="OVG246" s="27"/>
      <c r="OVH246" s="27"/>
      <c r="OVI246" s="27"/>
      <c r="OVJ246" s="27"/>
      <c r="OVK246" s="27"/>
      <c r="OVL246" s="27"/>
      <c r="OVM246" s="27"/>
      <c r="OVN246" s="27"/>
      <c r="OVO246" s="27"/>
      <c r="OVP246" s="27"/>
      <c r="OVQ246" s="27"/>
      <c r="OVR246" s="27"/>
      <c r="OVS246" s="27"/>
      <c r="OVT246" s="27"/>
      <c r="OVU246" s="27"/>
      <c r="OVV246" s="27"/>
      <c r="OVW246" s="27"/>
      <c r="OVX246" s="27"/>
      <c r="OVY246" s="27"/>
      <c r="OVZ246" s="27"/>
      <c r="OWA246" s="27"/>
      <c r="OWB246" s="27"/>
      <c r="OWC246" s="27"/>
      <c r="OWD246" s="27"/>
      <c r="OWE246" s="27"/>
      <c r="OWF246" s="27"/>
      <c r="OWG246" s="27"/>
      <c r="OWH246" s="27"/>
      <c r="OWI246" s="27"/>
      <c r="OWJ246" s="27"/>
      <c r="OWK246" s="27"/>
      <c r="OWL246" s="27"/>
      <c r="OWM246" s="27"/>
      <c r="OWN246" s="27"/>
      <c r="OWO246" s="27"/>
      <c r="OWP246" s="27"/>
      <c r="OWQ246" s="27"/>
      <c r="OWR246" s="27"/>
      <c r="OWS246" s="27"/>
      <c r="OWT246" s="27"/>
      <c r="OWU246" s="27"/>
      <c r="OWV246" s="27"/>
      <c r="OWW246" s="27"/>
      <c r="OWX246" s="27"/>
      <c r="OWY246" s="27"/>
      <c r="OWZ246" s="27"/>
      <c r="OXA246" s="27"/>
      <c r="OXB246" s="27"/>
      <c r="OXC246" s="27"/>
      <c r="OXD246" s="27"/>
      <c r="OXE246" s="27"/>
      <c r="OXF246" s="27"/>
      <c r="OXG246" s="27"/>
      <c r="OXH246" s="27"/>
      <c r="OXI246" s="27"/>
      <c r="OXJ246" s="27"/>
      <c r="OXK246" s="27"/>
      <c r="OXL246" s="27"/>
      <c r="OXM246" s="27"/>
      <c r="OXN246" s="27"/>
      <c r="OXO246" s="27"/>
      <c r="OXP246" s="27"/>
      <c r="OXQ246" s="27"/>
      <c r="OXR246" s="27"/>
      <c r="OXS246" s="27"/>
      <c r="OXT246" s="27"/>
      <c r="OXU246" s="27"/>
      <c r="OXV246" s="27"/>
      <c r="OXW246" s="27"/>
      <c r="OXX246" s="27"/>
      <c r="OXY246" s="27"/>
      <c r="OXZ246" s="27"/>
      <c r="OYA246" s="27"/>
      <c r="OYB246" s="27"/>
      <c r="OYC246" s="27"/>
      <c r="OYD246" s="27"/>
      <c r="OYE246" s="27"/>
      <c r="OYF246" s="27"/>
      <c r="OYG246" s="27"/>
      <c r="OYH246" s="27"/>
      <c r="OYI246" s="27"/>
      <c r="OYJ246" s="27"/>
      <c r="OYK246" s="27"/>
      <c r="OYL246" s="27"/>
      <c r="OYM246" s="27"/>
      <c r="OYN246" s="27"/>
      <c r="OYO246" s="27"/>
      <c r="OYP246" s="27"/>
      <c r="OYQ246" s="27"/>
      <c r="OYR246" s="27"/>
      <c r="OYS246" s="27"/>
      <c r="OYT246" s="27"/>
      <c r="OYU246" s="27"/>
      <c r="OYV246" s="27"/>
      <c r="OYW246" s="27"/>
      <c r="OYX246" s="27"/>
      <c r="OYY246" s="27"/>
      <c r="OYZ246" s="27"/>
      <c r="OZA246" s="27"/>
      <c r="OZB246" s="27"/>
      <c r="OZC246" s="27"/>
      <c r="OZD246" s="27"/>
      <c r="OZE246" s="27"/>
      <c r="OZF246" s="27"/>
      <c r="OZG246" s="27"/>
      <c r="OZH246" s="27"/>
      <c r="OZI246" s="27"/>
      <c r="OZJ246" s="27"/>
      <c r="OZK246" s="27"/>
      <c r="OZL246" s="27"/>
      <c r="OZM246" s="27"/>
      <c r="OZN246" s="27"/>
      <c r="OZO246" s="27"/>
      <c r="OZP246" s="27"/>
      <c r="OZQ246" s="27"/>
      <c r="OZR246" s="27"/>
      <c r="OZS246" s="27"/>
      <c r="OZT246" s="27"/>
      <c r="OZU246" s="27"/>
      <c r="OZV246" s="27"/>
      <c r="OZW246" s="27"/>
      <c r="OZX246" s="27"/>
      <c r="OZY246" s="27"/>
      <c r="OZZ246" s="27"/>
      <c r="PAA246" s="27"/>
      <c r="PAB246" s="27"/>
      <c r="PAC246" s="27"/>
      <c r="PAD246" s="27"/>
      <c r="PAE246" s="27"/>
      <c r="PAF246" s="27"/>
      <c r="PAG246" s="27"/>
      <c r="PAH246" s="27"/>
      <c r="PAI246" s="27"/>
      <c r="PAJ246" s="27"/>
      <c r="PAK246" s="27"/>
      <c r="PAL246" s="27"/>
      <c r="PAM246" s="27"/>
      <c r="PAN246" s="27"/>
      <c r="PAO246" s="27"/>
      <c r="PAP246" s="27"/>
      <c r="PAQ246" s="27"/>
      <c r="PAR246" s="27"/>
      <c r="PAS246" s="27"/>
      <c r="PAT246" s="27"/>
      <c r="PAU246" s="27"/>
      <c r="PAV246" s="27"/>
      <c r="PAW246" s="27"/>
      <c r="PAX246" s="27"/>
      <c r="PAY246" s="27"/>
      <c r="PAZ246" s="27"/>
      <c r="PBA246" s="27"/>
      <c r="PBB246" s="27"/>
      <c r="PBC246" s="27"/>
      <c r="PBD246" s="27"/>
      <c r="PBE246" s="27"/>
      <c r="PBF246" s="27"/>
      <c r="PBG246" s="27"/>
      <c r="PBH246" s="27"/>
      <c r="PBI246" s="27"/>
      <c r="PBJ246" s="27"/>
      <c r="PBK246" s="27"/>
      <c r="PBL246" s="27"/>
      <c r="PBM246" s="27"/>
      <c r="PBN246" s="27"/>
      <c r="PBO246" s="27"/>
      <c r="PBP246" s="27"/>
      <c r="PBQ246" s="27"/>
      <c r="PBR246" s="27"/>
      <c r="PBS246" s="27"/>
      <c r="PBT246" s="27"/>
      <c r="PBU246" s="27"/>
      <c r="PBV246" s="27"/>
      <c r="PBW246" s="27"/>
      <c r="PBX246" s="27"/>
      <c r="PBY246" s="27"/>
      <c r="PBZ246" s="27"/>
      <c r="PCA246" s="27"/>
      <c r="PCB246" s="27"/>
      <c r="PCC246" s="27"/>
      <c r="PCD246" s="27"/>
      <c r="PCE246" s="27"/>
      <c r="PCF246" s="27"/>
      <c r="PCG246" s="27"/>
      <c r="PCH246" s="27"/>
      <c r="PCI246" s="27"/>
      <c r="PCJ246" s="27"/>
      <c r="PCK246" s="27"/>
      <c r="PCL246" s="27"/>
      <c r="PCM246" s="27"/>
      <c r="PCN246" s="27"/>
      <c r="PCO246" s="27"/>
      <c r="PCP246" s="27"/>
      <c r="PCQ246" s="27"/>
      <c r="PCR246" s="27"/>
      <c r="PCS246" s="27"/>
      <c r="PCT246" s="27"/>
      <c r="PCU246" s="27"/>
      <c r="PCV246" s="27"/>
      <c r="PCW246" s="27"/>
      <c r="PCX246" s="27"/>
      <c r="PCY246" s="27"/>
      <c r="PCZ246" s="27"/>
      <c r="PDA246" s="27"/>
      <c r="PDB246" s="27"/>
      <c r="PDC246" s="27"/>
      <c r="PDD246" s="27"/>
      <c r="PDE246" s="27"/>
      <c r="PDF246" s="27"/>
      <c r="PDG246" s="27"/>
      <c r="PDH246" s="27"/>
      <c r="PDI246" s="27"/>
      <c r="PDJ246" s="27"/>
      <c r="PDK246" s="27"/>
      <c r="PDL246" s="27"/>
      <c r="PDM246" s="27"/>
      <c r="PDN246" s="27"/>
      <c r="PDO246" s="27"/>
      <c r="PDP246" s="27"/>
      <c r="PDQ246" s="27"/>
      <c r="PDR246" s="27"/>
      <c r="PDS246" s="27"/>
      <c r="PDT246" s="27"/>
      <c r="PDU246" s="27"/>
      <c r="PDV246" s="27"/>
      <c r="PDW246" s="27"/>
      <c r="PDX246" s="27"/>
      <c r="PDY246" s="27"/>
      <c r="PDZ246" s="27"/>
      <c r="PEA246" s="27"/>
      <c r="PEB246" s="27"/>
      <c r="PEC246" s="27"/>
      <c r="PED246" s="27"/>
      <c r="PEE246" s="27"/>
      <c r="PEF246" s="27"/>
      <c r="PEG246" s="27"/>
      <c r="PEH246" s="27"/>
      <c r="PEI246" s="27"/>
      <c r="PEJ246" s="27"/>
      <c r="PEK246" s="27"/>
      <c r="PEL246" s="27"/>
      <c r="PEM246" s="27"/>
      <c r="PEN246" s="27"/>
      <c r="PEO246" s="27"/>
      <c r="PEP246" s="27"/>
      <c r="PEQ246" s="27"/>
      <c r="PER246" s="27"/>
      <c r="PES246" s="27"/>
      <c r="PET246" s="27"/>
      <c r="PEU246" s="27"/>
      <c r="PEV246" s="27"/>
      <c r="PEW246" s="27"/>
      <c r="PEX246" s="27"/>
      <c r="PEY246" s="27"/>
      <c r="PEZ246" s="27"/>
      <c r="PFA246" s="27"/>
      <c r="PFB246" s="27"/>
      <c r="PFC246" s="27"/>
      <c r="PFD246" s="27"/>
      <c r="PFE246" s="27"/>
      <c r="PFF246" s="27"/>
      <c r="PFG246" s="27"/>
      <c r="PFH246" s="27"/>
      <c r="PFI246" s="27"/>
      <c r="PFJ246" s="27"/>
      <c r="PFK246" s="27"/>
      <c r="PFL246" s="27"/>
      <c r="PFM246" s="27"/>
      <c r="PFN246" s="27"/>
      <c r="PFO246" s="27"/>
      <c r="PFP246" s="27"/>
      <c r="PFQ246" s="27"/>
      <c r="PFR246" s="27"/>
      <c r="PFS246" s="27"/>
      <c r="PFT246" s="27"/>
      <c r="PFU246" s="27"/>
      <c r="PFV246" s="27"/>
      <c r="PFW246" s="27"/>
      <c r="PFX246" s="27"/>
      <c r="PFY246" s="27"/>
      <c r="PFZ246" s="27"/>
      <c r="PGA246" s="27"/>
      <c r="PGB246" s="27"/>
      <c r="PGC246" s="27"/>
      <c r="PGD246" s="27"/>
      <c r="PGE246" s="27"/>
      <c r="PGF246" s="27"/>
      <c r="PGG246" s="27"/>
      <c r="PGH246" s="27"/>
      <c r="PGI246" s="27"/>
      <c r="PGJ246" s="27"/>
      <c r="PGK246" s="27"/>
      <c r="PGL246" s="27"/>
      <c r="PGM246" s="27"/>
      <c r="PGN246" s="27"/>
      <c r="PGO246" s="27"/>
      <c r="PGP246" s="27"/>
      <c r="PGQ246" s="27"/>
      <c r="PGR246" s="27"/>
      <c r="PGS246" s="27"/>
      <c r="PGT246" s="27"/>
      <c r="PGU246" s="27"/>
      <c r="PGV246" s="27"/>
      <c r="PGW246" s="27"/>
      <c r="PGX246" s="27"/>
      <c r="PGY246" s="27"/>
      <c r="PGZ246" s="27"/>
      <c r="PHA246" s="27"/>
      <c r="PHB246" s="27"/>
      <c r="PHC246" s="27"/>
      <c r="PHD246" s="27"/>
      <c r="PHE246" s="27"/>
      <c r="PHF246" s="27"/>
      <c r="PHG246" s="27"/>
      <c r="PHH246" s="27"/>
      <c r="PHI246" s="27"/>
      <c r="PHJ246" s="27"/>
      <c r="PHK246" s="27"/>
      <c r="PHL246" s="27"/>
      <c r="PHM246" s="27"/>
      <c r="PHN246" s="27"/>
      <c r="PHO246" s="27"/>
      <c r="PHP246" s="27"/>
      <c r="PHQ246" s="27"/>
      <c r="PHR246" s="27"/>
      <c r="PHS246" s="27"/>
      <c r="PHT246" s="27"/>
      <c r="PHU246" s="27"/>
      <c r="PHV246" s="27"/>
      <c r="PHW246" s="27"/>
      <c r="PHX246" s="27"/>
      <c r="PHY246" s="27"/>
      <c r="PHZ246" s="27"/>
      <c r="PIA246" s="27"/>
      <c r="PIB246" s="27"/>
      <c r="PIC246" s="27"/>
      <c r="PID246" s="27"/>
      <c r="PIE246" s="27"/>
      <c r="PIF246" s="27"/>
      <c r="PIG246" s="27"/>
      <c r="PIH246" s="27"/>
      <c r="PII246" s="27"/>
      <c r="PIJ246" s="27"/>
      <c r="PIK246" s="27"/>
      <c r="PIL246" s="27"/>
      <c r="PIM246" s="27"/>
      <c r="PIN246" s="27"/>
      <c r="PIO246" s="27"/>
      <c r="PIP246" s="27"/>
      <c r="PIQ246" s="27"/>
      <c r="PIR246" s="27"/>
      <c r="PIS246" s="27"/>
      <c r="PIT246" s="27"/>
      <c r="PIU246" s="27"/>
      <c r="PIV246" s="27"/>
      <c r="PIW246" s="27"/>
      <c r="PIX246" s="27"/>
      <c r="PIY246" s="27"/>
      <c r="PIZ246" s="27"/>
      <c r="PJA246" s="27"/>
      <c r="PJB246" s="27"/>
      <c r="PJC246" s="27"/>
      <c r="PJD246" s="27"/>
      <c r="PJE246" s="27"/>
      <c r="PJF246" s="27"/>
      <c r="PJG246" s="27"/>
      <c r="PJH246" s="27"/>
      <c r="PJI246" s="27"/>
      <c r="PJJ246" s="27"/>
      <c r="PJK246" s="27"/>
      <c r="PJL246" s="27"/>
      <c r="PJM246" s="27"/>
      <c r="PJN246" s="27"/>
      <c r="PJO246" s="27"/>
      <c r="PJP246" s="27"/>
      <c r="PJQ246" s="27"/>
      <c r="PJR246" s="27"/>
      <c r="PJS246" s="27"/>
      <c r="PJT246" s="27"/>
      <c r="PJU246" s="27"/>
      <c r="PJV246" s="27"/>
      <c r="PJW246" s="27"/>
      <c r="PJX246" s="27"/>
      <c r="PJY246" s="27"/>
      <c r="PJZ246" s="27"/>
      <c r="PKA246" s="27"/>
      <c r="PKB246" s="27"/>
      <c r="PKC246" s="27"/>
      <c r="PKD246" s="27"/>
      <c r="PKE246" s="27"/>
      <c r="PKF246" s="27"/>
      <c r="PKG246" s="27"/>
      <c r="PKH246" s="27"/>
      <c r="PKI246" s="27"/>
      <c r="PKJ246" s="27"/>
      <c r="PKK246" s="27"/>
      <c r="PKL246" s="27"/>
      <c r="PKM246" s="27"/>
      <c r="PKN246" s="27"/>
      <c r="PKO246" s="27"/>
      <c r="PKP246" s="27"/>
      <c r="PKQ246" s="27"/>
      <c r="PKR246" s="27"/>
      <c r="PKS246" s="27"/>
      <c r="PKT246" s="27"/>
      <c r="PKU246" s="27"/>
      <c r="PKV246" s="27"/>
      <c r="PKW246" s="27"/>
      <c r="PKX246" s="27"/>
      <c r="PKY246" s="27"/>
      <c r="PKZ246" s="27"/>
      <c r="PLA246" s="27"/>
      <c r="PLB246" s="27"/>
      <c r="PLC246" s="27"/>
      <c r="PLD246" s="27"/>
      <c r="PLE246" s="27"/>
      <c r="PLF246" s="27"/>
      <c r="PLG246" s="27"/>
      <c r="PLH246" s="27"/>
      <c r="PLI246" s="27"/>
      <c r="PLJ246" s="27"/>
      <c r="PLK246" s="27"/>
      <c r="PLL246" s="27"/>
      <c r="PLM246" s="27"/>
      <c r="PLN246" s="27"/>
      <c r="PLO246" s="27"/>
      <c r="PLP246" s="27"/>
      <c r="PLQ246" s="27"/>
      <c r="PLR246" s="27"/>
      <c r="PLS246" s="27"/>
      <c r="PLT246" s="27"/>
      <c r="PLU246" s="27"/>
      <c r="PLV246" s="27"/>
      <c r="PLW246" s="27"/>
      <c r="PLX246" s="27"/>
      <c r="PLY246" s="27"/>
      <c r="PLZ246" s="27"/>
      <c r="PMA246" s="27"/>
      <c r="PMB246" s="27"/>
      <c r="PMC246" s="27"/>
      <c r="PMD246" s="27"/>
      <c r="PME246" s="27"/>
      <c r="PMF246" s="27"/>
      <c r="PMG246" s="27"/>
      <c r="PMH246" s="27"/>
      <c r="PMI246" s="27"/>
      <c r="PMJ246" s="27"/>
      <c r="PMK246" s="27"/>
      <c r="PML246" s="27"/>
      <c r="PMM246" s="27"/>
      <c r="PMN246" s="27"/>
      <c r="PMO246" s="27"/>
      <c r="PMP246" s="27"/>
      <c r="PMQ246" s="27"/>
      <c r="PMR246" s="27"/>
      <c r="PMS246" s="27"/>
      <c r="PMT246" s="27"/>
      <c r="PMU246" s="27"/>
      <c r="PMV246" s="27"/>
      <c r="PMW246" s="27"/>
      <c r="PMX246" s="27"/>
      <c r="PMY246" s="27"/>
      <c r="PMZ246" s="27"/>
      <c r="PNA246" s="27"/>
      <c r="PNB246" s="27"/>
      <c r="PNC246" s="27"/>
      <c r="PND246" s="27"/>
      <c r="PNE246" s="27"/>
      <c r="PNF246" s="27"/>
      <c r="PNG246" s="27"/>
      <c r="PNH246" s="27"/>
      <c r="PNI246" s="27"/>
      <c r="PNJ246" s="27"/>
      <c r="PNK246" s="27"/>
      <c r="PNL246" s="27"/>
      <c r="PNM246" s="27"/>
      <c r="PNN246" s="27"/>
      <c r="PNO246" s="27"/>
      <c r="PNP246" s="27"/>
      <c r="PNQ246" s="27"/>
      <c r="PNR246" s="27"/>
      <c r="PNS246" s="27"/>
      <c r="PNT246" s="27"/>
      <c r="PNU246" s="27"/>
      <c r="PNV246" s="27"/>
      <c r="PNW246" s="27"/>
      <c r="PNX246" s="27"/>
      <c r="PNY246" s="27"/>
      <c r="PNZ246" s="27"/>
      <c r="POA246" s="27"/>
      <c r="POB246" s="27"/>
      <c r="POC246" s="27"/>
      <c r="POD246" s="27"/>
      <c r="POE246" s="27"/>
      <c r="POF246" s="27"/>
      <c r="POG246" s="27"/>
      <c r="POH246" s="27"/>
      <c r="POI246" s="27"/>
      <c r="POJ246" s="27"/>
      <c r="POK246" s="27"/>
      <c r="POL246" s="27"/>
      <c r="POM246" s="27"/>
      <c r="PON246" s="27"/>
      <c r="POO246" s="27"/>
      <c r="POP246" s="27"/>
      <c r="POQ246" s="27"/>
      <c r="POR246" s="27"/>
      <c r="POS246" s="27"/>
      <c r="POT246" s="27"/>
      <c r="POU246" s="27"/>
      <c r="POV246" s="27"/>
      <c r="POW246" s="27"/>
      <c r="POX246" s="27"/>
      <c r="POY246" s="27"/>
      <c r="POZ246" s="27"/>
      <c r="PPA246" s="27"/>
      <c r="PPB246" s="27"/>
      <c r="PPC246" s="27"/>
      <c r="PPD246" s="27"/>
      <c r="PPE246" s="27"/>
      <c r="PPF246" s="27"/>
      <c r="PPG246" s="27"/>
      <c r="PPH246" s="27"/>
      <c r="PPI246" s="27"/>
      <c r="PPJ246" s="27"/>
      <c r="PPK246" s="27"/>
      <c r="PPL246" s="27"/>
      <c r="PPM246" s="27"/>
      <c r="PPN246" s="27"/>
      <c r="PPO246" s="27"/>
      <c r="PPP246" s="27"/>
      <c r="PPQ246" s="27"/>
      <c r="PPR246" s="27"/>
      <c r="PPS246" s="27"/>
      <c r="PPT246" s="27"/>
      <c r="PPU246" s="27"/>
      <c r="PPV246" s="27"/>
      <c r="PPW246" s="27"/>
      <c r="PPX246" s="27"/>
      <c r="PPY246" s="27"/>
      <c r="PPZ246" s="27"/>
      <c r="PQA246" s="27"/>
      <c r="PQB246" s="27"/>
      <c r="PQC246" s="27"/>
      <c r="PQD246" s="27"/>
      <c r="PQE246" s="27"/>
      <c r="PQF246" s="27"/>
      <c r="PQG246" s="27"/>
      <c r="PQH246" s="27"/>
      <c r="PQI246" s="27"/>
      <c r="PQJ246" s="27"/>
      <c r="PQK246" s="27"/>
      <c r="PQL246" s="27"/>
      <c r="PQM246" s="27"/>
      <c r="PQN246" s="27"/>
      <c r="PQO246" s="27"/>
      <c r="PQP246" s="27"/>
      <c r="PQQ246" s="27"/>
      <c r="PQR246" s="27"/>
      <c r="PQS246" s="27"/>
      <c r="PQT246" s="27"/>
      <c r="PQU246" s="27"/>
      <c r="PQV246" s="27"/>
      <c r="PQW246" s="27"/>
      <c r="PQX246" s="27"/>
      <c r="PQY246" s="27"/>
      <c r="PQZ246" s="27"/>
      <c r="PRA246" s="27"/>
      <c r="PRB246" s="27"/>
      <c r="PRC246" s="27"/>
      <c r="PRD246" s="27"/>
      <c r="PRE246" s="27"/>
      <c r="PRF246" s="27"/>
      <c r="PRG246" s="27"/>
      <c r="PRH246" s="27"/>
      <c r="PRI246" s="27"/>
      <c r="PRJ246" s="27"/>
      <c r="PRK246" s="27"/>
      <c r="PRL246" s="27"/>
      <c r="PRM246" s="27"/>
      <c r="PRN246" s="27"/>
      <c r="PRO246" s="27"/>
      <c r="PRP246" s="27"/>
      <c r="PRQ246" s="27"/>
      <c r="PRR246" s="27"/>
      <c r="PRS246" s="27"/>
      <c r="PRT246" s="27"/>
      <c r="PRU246" s="27"/>
      <c r="PRV246" s="27"/>
      <c r="PRW246" s="27"/>
      <c r="PRX246" s="27"/>
      <c r="PRY246" s="27"/>
      <c r="PRZ246" s="27"/>
      <c r="PSA246" s="27"/>
      <c r="PSB246" s="27"/>
      <c r="PSC246" s="27"/>
      <c r="PSD246" s="27"/>
      <c r="PSE246" s="27"/>
      <c r="PSF246" s="27"/>
      <c r="PSG246" s="27"/>
      <c r="PSH246" s="27"/>
      <c r="PSI246" s="27"/>
      <c r="PSJ246" s="27"/>
      <c r="PSK246" s="27"/>
      <c r="PSL246" s="27"/>
      <c r="PSM246" s="27"/>
      <c r="PSN246" s="27"/>
      <c r="PSO246" s="27"/>
      <c r="PSP246" s="27"/>
      <c r="PSQ246" s="27"/>
      <c r="PSR246" s="27"/>
      <c r="PSS246" s="27"/>
      <c r="PST246" s="27"/>
      <c r="PSU246" s="27"/>
      <c r="PSV246" s="27"/>
      <c r="PSW246" s="27"/>
      <c r="PSX246" s="27"/>
      <c r="PSY246" s="27"/>
      <c r="PSZ246" s="27"/>
      <c r="PTA246" s="27"/>
      <c r="PTB246" s="27"/>
      <c r="PTC246" s="27"/>
      <c r="PTD246" s="27"/>
      <c r="PTE246" s="27"/>
      <c r="PTF246" s="27"/>
      <c r="PTG246" s="27"/>
      <c r="PTH246" s="27"/>
      <c r="PTI246" s="27"/>
      <c r="PTJ246" s="27"/>
      <c r="PTK246" s="27"/>
      <c r="PTL246" s="27"/>
      <c r="PTM246" s="27"/>
      <c r="PTN246" s="27"/>
      <c r="PTO246" s="27"/>
      <c r="PTP246" s="27"/>
      <c r="PTQ246" s="27"/>
      <c r="PTR246" s="27"/>
      <c r="PTS246" s="27"/>
      <c r="PTT246" s="27"/>
      <c r="PTU246" s="27"/>
      <c r="PTV246" s="27"/>
      <c r="PTW246" s="27"/>
      <c r="PTX246" s="27"/>
      <c r="PTY246" s="27"/>
      <c r="PTZ246" s="27"/>
      <c r="PUA246" s="27"/>
      <c r="PUB246" s="27"/>
      <c r="PUC246" s="27"/>
      <c r="PUD246" s="27"/>
      <c r="PUE246" s="27"/>
      <c r="PUF246" s="27"/>
      <c r="PUG246" s="27"/>
      <c r="PUH246" s="27"/>
      <c r="PUI246" s="27"/>
      <c r="PUJ246" s="27"/>
      <c r="PUK246" s="27"/>
      <c r="PUL246" s="27"/>
      <c r="PUM246" s="27"/>
      <c r="PUN246" s="27"/>
      <c r="PUO246" s="27"/>
      <c r="PUP246" s="27"/>
      <c r="PUQ246" s="27"/>
      <c r="PUR246" s="27"/>
      <c r="PUS246" s="27"/>
      <c r="PUT246" s="27"/>
      <c r="PUU246" s="27"/>
      <c r="PUV246" s="27"/>
      <c r="PUW246" s="27"/>
      <c r="PUX246" s="27"/>
      <c r="PUY246" s="27"/>
      <c r="PUZ246" s="27"/>
      <c r="PVA246" s="27"/>
      <c r="PVB246" s="27"/>
      <c r="PVC246" s="27"/>
      <c r="PVD246" s="27"/>
      <c r="PVE246" s="27"/>
      <c r="PVF246" s="27"/>
      <c r="PVG246" s="27"/>
      <c r="PVH246" s="27"/>
      <c r="PVI246" s="27"/>
      <c r="PVJ246" s="27"/>
      <c r="PVK246" s="27"/>
      <c r="PVL246" s="27"/>
      <c r="PVM246" s="27"/>
      <c r="PVN246" s="27"/>
      <c r="PVO246" s="27"/>
      <c r="PVP246" s="27"/>
      <c r="PVQ246" s="27"/>
      <c r="PVR246" s="27"/>
      <c r="PVS246" s="27"/>
      <c r="PVT246" s="27"/>
      <c r="PVU246" s="27"/>
      <c r="PVV246" s="27"/>
      <c r="PVW246" s="27"/>
      <c r="PVX246" s="27"/>
      <c r="PVY246" s="27"/>
      <c r="PVZ246" s="27"/>
      <c r="PWA246" s="27"/>
      <c r="PWB246" s="27"/>
      <c r="PWC246" s="27"/>
      <c r="PWD246" s="27"/>
      <c r="PWE246" s="27"/>
      <c r="PWF246" s="27"/>
      <c r="PWG246" s="27"/>
      <c r="PWH246" s="27"/>
      <c r="PWI246" s="27"/>
      <c r="PWJ246" s="27"/>
      <c r="PWK246" s="27"/>
      <c r="PWL246" s="27"/>
      <c r="PWM246" s="27"/>
      <c r="PWN246" s="27"/>
      <c r="PWO246" s="27"/>
      <c r="PWP246" s="27"/>
      <c r="PWQ246" s="27"/>
      <c r="PWR246" s="27"/>
      <c r="PWS246" s="27"/>
      <c r="PWT246" s="27"/>
      <c r="PWU246" s="27"/>
      <c r="PWV246" s="27"/>
      <c r="PWW246" s="27"/>
      <c r="PWX246" s="27"/>
      <c r="PWY246" s="27"/>
      <c r="PWZ246" s="27"/>
      <c r="PXA246" s="27"/>
      <c r="PXB246" s="27"/>
      <c r="PXC246" s="27"/>
      <c r="PXD246" s="27"/>
      <c r="PXE246" s="27"/>
      <c r="PXF246" s="27"/>
      <c r="PXG246" s="27"/>
      <c r="PXH246" s="27"/>
      <c r="PXI246" s="27"/>
      <c r="PXJ246" s="27"/>
      <c r="PXK246" s="27"/>
      <c r="PXL246" s="27"/>
      <c r="PXM246" s="27"/>
      <c r="PXN246" s="27"/>
      <c r="PXO246" s="27"/>
      <c r="PXP246" s="27"/>
      <c r="PXQ246" s="27"/>
      <c r="PXR246" s="27"/>
      <c r="PXS246" s="27"/>
      <c r="PXT246" s="27"/>
      <c r="PXU246" s="27"/>
      <c r="PXV246" s="27"/>
      <c r="PXW246" s="27"/>
      <c r="PXX246" s="27"/>
      <c r="PXY246" s="27"/>
      <c r="PXZ246" s="27"/>
      <c r="PYA246" s="27"/>
      <c r="PYB246" s="27"/>
      <c r="PYC246" s="27"/>
      <c r="PYD246" s="27"/>
      <c r="PYE246" s="27"/>
      <c r="PYF246" s="27"/>
      <c r="PYG246" s="27"/>
      <c r="PYH246" s="27"/>
      <c r="PYI246" s="27"/>
      <c r="PYJ246" s="27"/>
      <c r="PYK246" s="27"/>
      <c r="PYL246" s="27"/>
      <c r="PYM246" s="27"/>
      <c r="PYN246" s="27"/>
      <c r="PYO246" s="27"/>
      <c r="PYP246" s="27"/>
      <c r="PYQ246" s="27"/>
      <c r="PYR246" s="27"/>
      <c r="PYS246" s="27"/>
      <c r="PYT246" s="27"/>
      <c r="PYU246" s="27"/>
      <c r="PYV246" s="27"/>
      <c r="PYW246" s="27"/>
      <c r="PYX246" s="27"/>
      <c r="PYY246" s="27"/>
      <c r="PYZ246" s="27"/>
      <c r="PZA246" s="27"/>
      <c r="PZB246" s="27"/>
      <c r="PZC246" s="27"/>
      <c r="PZD246" s="27"/>
      <c r="PZE246" s="27"/>
      <c r="PZF246" s="27"/>
      <c r="PZG246" s="27"/>
      <c r="PZH246" s="27"/>
      <c r="PZI246" s="27"/>
      <c r="PZJ246" s="27"/>
      <c r="PZK246" s="27"/>
      <c r="PZL246" s="27"/>
      <c r="PZM246" s="27"/>
      <c r="PZN246" s="27"/>
      <c r="PZO246" s="27"/>
      <c r="PZP246" s="27"/>
      <c r="PZQ246" s="27"/>
      <c r="PZR246" s="27"/>
      <c r="PZS246" s="27"/>
      <c r="PZT246" s="27"/>
      <c r="PZU246" s="27"/>
      <c r="PZV246" s="27"/>
      <c r="PZW246" s="27"/>
      <c r="PZX246" s="27"/>
      <c r="PZY246" s="27"/>
      <c r="PZZ246" s="27"/>
      <c r="QAA246" s="27"/>
      <c r="QAB246" s="27"/>
      <c r="QAC246" s="27"/>
      <c r="QAD246" s="27"/>
      <c r="QAE246" s="27"/>
      <c r="QAF246" s="27"/>
      <c r="QAG246" s="27"/>
      <c r="QAH246" s="27"/>
      <c r="QAI246" s="27"/>
      <c r="QAJ246" s="27"/>
      <c r="QAK246" s="27"/>
      <c r="QAL246" s="27"/>
      <c r="QAM246" s="27"/>
      <c r="QAN246" s="27"/>
      <c r="QAO246" s="27"/>
      <c r="QAP246" s="27"/>
      <c r="QAQ246" s="27"/>
      <c r="QAR246" s="27"/>
      <c r="QAS246" s="27"/>
      <c r="QAT246" s="27"/>
      <c r="QAU246" s="27"/>
      <c r="QAV246" s="27"/>
      <c r="QAW246" s="27"/>
      <c r="QAX246" s="27"/>
      <c r="QAY246" s="27"/>
      <c r="QAZ246" s="27"/>
      <c r="QBA246" s="27"/>
      <c r="QBB246" s="27"/>
      <c r="QBC246" s="27"/>
      <c r="QBD246" s="27"/>
      <c r="QBE246" s="27"/>
      <c r="QBF246" s="27"/>
      <c r="QBG246" s="27"/>
      <c r="QBH246" s="27"/>
      <c r="QBI246" s="27"/>
      <c r="QBJ246" s="27"/>
      <c r="QBK246" s="27"/>
      <c r="QBL246" s="27"/>
      <c r="QBM246" s="27"/>
      <c r="QBN246" s="27"/>
      <c r="QBO246" s="27"/>
      <c r="QBP246" s="27"/>
      <c r="QBQ246" s="27"/>
      <c r="QBR246" s="27"/>
      <c r="QBS246" s="27"/>
      <c r="QBT246" s="27"/>
      <c r="QBU246" s="27"/>
      <c r="QBV246" s="27"/>
      <c r="QBW246" s="27"/>
      <c r="QBX246" s="27"/>
      <c r="QBY246" s="27"/>
      <c r="QBZ246" s="27"/>
      <c r="QCA246" s="27"/>
      <c r="QCB246" s="27"/>
      <c r="QCC246" s="27"/>
      <c r="QCD246" s="27"/>
      <c r="QCE246" s="27"/>
      <c r="QCF246" s="27"/>
      <c r="QCG246" s="27"/>
      <c r="QCH246" s="27"/>
      <c r="QCI246" s="27"/>
      <c r="QCJ246" s="27"/>
      <c r="QCK246" s="27"/>
      <c r="QCL246" s="27"/>
      <c r="QCM246" s="27"/>
      <c r="QCN246" s="27"/>
      <c r="QCO246" s="27"/>
      <c r="QCP246" s="27"/>
      <c r="QCQ246" s="27"/>
      <c r="QCR246" s="27"/>
      <c r="QCS246" s="27"/>
      <c r="QCT246" s="27"/>
      <c r="QCU246" s="27"/>
      <c r="QCV246" s="27"/>
      <c r="QCW246" s="27"/>
      <c r="QCX246" s="27"/>
      <c r="QCY246" s="27"/>
      <c r="QCZ246" s="27"/>
      <c r="QDA246" s="27"/>
      <c r="QDB246" s="27"/>
      <c r="QDC246" s="27"/>
      <c r="QDD246" s="27"/>
      <c r="QDE246" s="27"/>
      <c r="QDF246" s="27"/>
      <c r="QDG246" s="27"/>
      <c r="QDH246" s="27"/>
      <c r="QDI246" s="27"/>
      <c r="QDJ246" s="27"/>
      <c r="QDK246" s="27"/>
      <c r="QDL246" s="27"/>
      <c r="QDM246" s="27"/>
      <c r="QDN246" s="27"/>
      <c r="QDO246" s="27"/>
      <c r="QDP246" s="27"/>
      <c r="QDQ246" s="27"/>
      <c r="QDR246" s="27"/>
      <c r="QDS246" s="27"/>
      <c r="QDT246" s="27"/>
      <c r="QDU246" s="27"/>
      <c r="QDV246" s="27"/>
      <c r="QDW246" s="27"/>
      <c r="QDX246" s="27"/>
      <c r="QDY246" s="27"/>
      <c r="QDZ246" s="27"/>
      <c r="QEA246" s="27"/>
      <c r="QEB246" s="27"/>
      <c r="QEC246" s="27"/>
      <c r="QED246" s="27"/>
      <c r="QEE246" s="27"/>
      <c r="QEF246" s="27"/>
      <c r="QEG246" s="27"/>
      <c r="QEH246" s="27"/>
      <c r="QEI246" s="27"/>
      <c r="QEJ246" s="27"/>
      <c r="QEK246" s="27"/>
      <c r="QEL246" s="27"/>
      <c r="QEM246" s="27"/>
      <c r="QEN246" s="27"/>
      <c r="QEO246" s="27"/>
      <c r="QEP246" s="27"/>
      <c r="QEQ246" s="27"/>
      <c r="QER246" s="27"/>
      <c r="QES246" s="27"/>
      <c r="QET246" s="27"/>
      <c r="QEU246" s="27"/>
      <c r="QEV246" s="27"/>
      <c r="QEW246" s="27"/>
      <c r="QEX246" s="27"/>
      <c r="QEY246" s="27"/>
      <c r="QEZ246" s="27"/>
      <c r="QFA246" s="27"/>
      <c r="QFB246" s="27"/>
      <c r="QFC246" s="27"/>
      <c r="QFD246" s="27"/>
      <c r="QFE246" s="27"/>
      <c r="QFF246" s="27"/>
      <c r="QFG246" s="27"/>
      <c r="QFH246" s="27"/>
      <c r="QFI246" s="27"/>
      <c r="QFJ246" s="27"/>
      <c r="QFK246" s="27"/>
      <c r="QFL246" s="27"/>
      <c r="QFM246" s="27"/>
      <c r="QFN246" s="27"/>
      <c r="QFO246" s="27"/>
      <c r="QFP246" s="27"/>
      <c r="QFQ246" s="27"/>
      <c r="QFR246" s="27"/>
      <c r="QFS246" s="27"/>
      <c r="QFT246" s="27"/>
      <c r="QFU246" s="27"/>
      <c r="QFV246" s="27"/>
      <c r="QFW246" s="27"/>
      <c r="QFX246" s="27"/>
      <c r="QFY246" s="27"/>
      <c r="QFZ246" s="27"/>
      <c r="QGA246" s="27"/>
      <c r="QGB246" s="27"/>
      <c r="QGC246" s="27"/>
      <c r="QGD246" s="27"/>
      <c r="QGE246" s="27"/>
      <c r="QGF246" s="27"/>
      <c r="QGG246" s="27"/>
      <c r="QGH246" s="27"/>
      <c r="QGI246" s="27"/>
      <c r="QGJ246" s="27"/>
      <c r="QGK246" s="27"/>
      <c r="QGL246" s="27"/>
      <c r="QGM246" s="27"/>
      <c r="QGN246" s="27"/>
      <c r="QGO246" s="27"/>
      <c r="QGP246" s="27"/>
      <c r="QGQ246" s="27"/>
      <c r="QGR246" s="27"/>
      <c r="QGS246" s="27"/>
      <c r="QGT246" s="27"/>
      <c r="QGU246" s="27"/>
      <c r="QGV246" s="27"/>
      <c r="QGW246" s="27"/>
      <c r="QGX246" s="27"/>
      <c r="QGY246" s="27"/>
      <c r="QGZ246" s="27"/>
      <c r="QHA246" s="27"/>
      <c r="QHB246" s="27"/>
      <c r="QHC246" s="27"/>
      <c r="QHD246" s="27"/>
      <c r="QHE246" s="27"/>
      <c r="QHF246" s="27"/>
      <c r="QHG246" s="27"/>
      <c r="QHH246" s="27"/>
      <c r="QHI246" s="27"/>
      <c r="QHJ246" s="27"/>
      <c r="QHK246" s="27"/>
      <c r="QHL246" s="27"/>
      <c r="QHM246" s="27"/>
      <c r="QHN246" s="27"/>
      <c r="QHO246" s="27"/>
      <c r="QHP246" s="27"/>
      <c r="QHQ246" s="27"/>
      <c r="QHR246" s="27"/>
      <c r="QHS246" s="27"/>
      <c r="QHT246" s="27"/>
      <c r="QHU246" s="27"/>
      <c r="QHV246" s="27"/>
      <c r="QHW246" s="27"/>
      <c r="QHX246" s="27"/>
      <c r="QHY246" s="27"/>
      <c r="QHZ246" s="27"/>
      <c r="QIA246" s="27"/>
      <c r="QIB246" s="27"/>
      <c r="QIC246" s="27"/>
      <c r="QID246" s="27"/>
      <c r="QIE246" s="27"/>
      <c r="QIF246" s="27"/>
      <c r="QIG246" s="27"/>
      <c r="QIH246" s="27"/>
      <c r="QII246" s="27"/>
      <c r="QIJ246" s="27"/>
      <c r="QIK246" s="27"/>
      <c r="QIL246" s="27"/>
      <c r="QIM246" s="27"/>
      <c r="QIN246" s="27"/>
      <c r="QIO246" s="27"/>
      <c r="QIP246" s="27"/>
      <c r="QIQ246" s="27"/>
      <c r="QIR246" s="27"/>
      <c r="QIS246" s="27"/>
      <c r="QIT246" s="27"/>
      <c r="QIU246" s="27"/>
      <c r="QIV246" s="27"/>
      <c r="QIW246" s="27"/>
      <c r="QIX246" s="27"/>
      <c r="QIY246" s="27"/>
      <c r="QIZ246" s="27"/>
      <c r="QJA246" s="27"/>
      <c r="QJB246" s="27"/>
      <c r="QJC246" s="27"/>
      <c r="QJD246" s="27"/>
      <c r="QJE246" s="27"/>
      <c r="QJF246" s="27"/>
      <c r="QJG246" s="27"/>
      <c r="QJH246" s="27"/>
      <c r="QJI246" s="27"/>
      <c r="QJJ246" s="27"/>
      <c r="QJK246" s="27"/>
      <c r="QJL246" s="27"/>
      <c r="QJM246" s="27"/>
      <c r="QJN246" s="27"/>
      <c r="QJO246" s="27"/>
      <c r="QJP246" s="27"/>
      <c r="QJQ246" s="27"/>
      <c r="QJR246" s="27"/>
      <c r="QJS246" s="27"/>
      <c r="QJT246" s="27"/>
      <c r="QJU246" s="27"/>
      <c r="QJV246" s="27"/>
      <c r="QJW246" s="27"/>
      <c r="QJX246" s="27"/>
      <c r="QJY246" s="27"/>
      <c r="QJZ246" s="27"/>
      <c r="QKA246" s="27"/>
      <c r="QKB246" s="27"/>
      <c r="QKC246" s="27"/>
      <c r="QKD246" s="27"/>
      <c r="QKE246" s="27"/>
      <c r="QKF246" s="27"/>
      <c r="QKG246" s="27"/>
      <c r="QKH246" s="27"/>
      <c r="QKI246" s="27"/>
      <c r="QKJ246" s="27"/>
      <c r="QKK246" s="27"/>
      <c r="QKL246" s="27"/>
      <c r="QKM246" s="27"/>
      <c r="QKN246" s="27"/>
      <c r="QKO246" s="27"/>
      <c r="QKP246" s="27"/>
      <c r="QKQ246" s="27"/>
      <c r="QKR246" s="27"/>
      <c r="QKS246" s="27"/>
      <c r="QKT246" s="27"/>
      <c r="QKU246" s="27"/>
      <c r="QKV246" s="27"/>
      <c r="QKW246" s="27"/>
      <c r="QKX246" s="27"/>
      <c r="QKY246" s="27"/>
      <c r="QKZ246" s="27"/>
      <c r="QLA246" s="27"/>
      <c r="QLB246" s="27"/>
      <c r="QLC246" s="27"/>
      <c r="QLD246" s="27"/>
      <c r="QLE246" s="27"/>
      <c r="QLF246" s="27"/>
      <c r="QLG246" s="27"/>
      <c r="QLH246" s="27"/>
      <c r="QLI246" s="27"/>
      <c r="QLJ246" s="27"/>
      <c r="QLK246" s="27"/>
      <c r="QLL246" s="27"/>
      <c r="QLM246" s="27"/>
      <c r="QLN246" s="27"/>
      <c r="QLO246" s="27"/>
      <c r="QLP246" s="27"/>
      <c r="QLQ246" s="27"/>
      <c r="QLR246" s="27"/>
      <c r="QLS246" s="27"/>
      <c r="QLT246" s="27"/>
      <c r="QLU246" s="27"/>
      <c r="QLV246" s="27"/>
      <c r="QLW246" s="27"/>
      <c r="QLX246" s="27"/>
      <c r="QLY246" s="27"/>
      <c r="QLZ246" s="27"/>
      <c r="QMA246" s="27"/>
      <c r="QMB246" s="27"/>
      <c r="QMC246" s="27"/>
      <c r="QMD246" s="27"/>
      <c r="QME246" s="27"/>
      <c r="QMF246" s="27"/>
      <c r="QMG246" s="27"/>
      <c r="QMH246" s="27"/>
      <c r="QMI246" s="27"/>
      <c r="QMJ246" s="27"/>
      <c r="QMK246" s="27"/>
      <c r="QML246" s="27"/>
      <c r="QMM246" s="27"/>
      <c r="QMN246" s="27"/>
      <c r="QMO246" s="27"/>
      <c r="QMP246" s="27"/>
      <c r="QMQ246" s="27"/>
      <c r="QMR246" s="27"/>
      <c r="QMS246" s="27"/>
      <c r="QMT246" s="27"/>
      <c r="QMU246" s="27"/>
      <c r="QMV246" s="27"/>
      <c r="QMW246" s="27"/>
      <c r="QMX246" s="27"/>
      <c r="QMY246" s="27"/>
      <c r="QMZ246" s="27"/>
      <c r="QNA246" s="27"/>
      <c r="QNB246" s="27"/>
      <c r="QNC246" s="27"/>
      <c r="QND246" s="27"/>
      <c r="QNE246" s="27"/>
      <c r="QNF246" s="27"/>
      <c r="QNG246" s="27"/>
      <c r="QNH246" s="27"/>
      <c r="QNI246" s="27"/>
      <c r="QNJ246" s="27"/>
      <c r="QNK246" s="27"/>
      <c r="QNL246" s="27"/>
      <c r="QNM246" s="27"/>
      <c r="QNN246" s="27"/>
      <c r="QNO246" s="27"/>
      <c r="QNP246" s="27"/>
      <c r="QNQ246" s="27"/>
      <c r="QNR246" s="27"/>
      <c r="QNS246" s="27"/>
      <c r="QNT246" s="27"/>
      <c r="QNU246" s="27"/>
      <c r="QNV246" s="27"/>
      <c r="QNW246" s="27"/>
      <c r="QNX246" s="27"/>
      <c r="QNY246" s="27"/>
      <c r="QNZ246" s="27"/>
      <c r="QOA246" s="27"/>
      <c r="QOB246" s="27"/>
      <c r="QOC246" s="27"/>
      <c r="QOD246" s="27"/>
      <c r="QOE246" s="27"/>
      <c r="QOF246" s="27"/>
      <c r="QOG246" s="27"/>
      <c r="QOH246" s="27"/>
      <c r="QOI246" s="27"/>
      <c r="QOJ246" s="27"/>
      <c r="QOK246" s="27"/>
      <c r="QOL246" s="27"/>
      <c r="QOM246" s="27"/>
      <c r="QON246" s="27"/>
      <c r="QOO246" s="27"/>
      <c r="QOP246" s="27"/>
      <c r="QOQ246" s="27"/>
      <c r="QOR246" s="27"/>
      <c r="QOS246" s="27"/>
      <c r="QOT246" s="27"/>
      <c r="QOU246" s="27"/>
      <c r="QOV246" s="27"/>
      <c r="QOW246" s="27"/>
      <c r="QOX246" s="27"/>
      <c r="QOY246" s="27"/>
      <c r="QOZ246" s="27"/>
      <c r="QPA246" s="27"/>
      <c r="QPB246" s="27"/>
      <c r="QPC246" s="27"/>
      <c r="QPD246" s="27"/>
      <c r="QPE246" s="27"/>
      <c r="QPF246" s="27"/>
      <c r="QPG246" s="27"/>
      <c r="QPH246" s="27"/>
      <c r="QPI246" s="27"/>
      <c r="QPJ246" s="27"/>
      <c r="QPK246" s="27"/>
      <c r="QPL246" s="27"/>
      <c r="QPM246" s="27"/>
      <c r="QPN246" s="27"/>
      <c r="QPO246" s="27"/>
      <c r="QPP246" s="27"/>
      <c r="QPQ246" s="27"/>
      <c r="QPR246" s="27"/>
      <c r="QPS246" s="27"/>
      <c r="QPT246" s="27"/>
      <c r="QPU246" s="27"/>
      <c r="QPV246" s="27"/>
      <c r="QPW246" s="27"/>
      <c r="QPX246" s="27"/>
      <c r="QPY246" s="27"/>
      <c r="QPZ246" s="27"/>
      <c r="QQA246" s="27"/>
      <c r="QQB246" s="27"/>
      <c r="QQC246" s="27"/>
      <c r="QQD246" s="27"/>
      <c r="QQE246" s="27"/>
      <c r="QQF246" s="27"/>
      <c r="QQG246" s="27"/>
      <c r="QQH246" s="27"/>
      <c r="QQI246" s="27"/>
      <c r="QQJ246" s="27"/>
      <c r="QQK246" s="27"/>
      <c r="QQL246" s="27"/>
      <c r="QQM246" s="27"/>
      <c r="QQN246" s="27"/>
      <c r="QQO246" s="27"/>
      <c r="QQP246" s="27"/>
      <c r="QQQ246" s="27"/>
      <c r="QQR246" s="27"/>
      <c r="QQS246" s="27"/>
      <c r="QQT246" s="27"/>
      <c r="QQU246" s="27"/>
      <c r="QQV246" s="27"/>
      <c r="QQW246" s="27"/>
      <c r="QQX246" s="27"/>
      <c r="QQY246" s="27"/>
      <c r="QQZ246" s="27"/>
      <c r="QRA246" s="27"/>
      <c r="QRB246" s="27"/>
      <c r="QRC246" s="27"/>
      <c r="QRD246" s="27"/>
      <c r="QRE246" s="27"/>
      <c r="QRF246" s="27"/>
      <c r="QRG246" s="27"/>
      <c r="QRH246" s="27"/>
      <c r="QRI246" s="27"/>
      <c r="QRJ246" s="27"/>
      <c r="QRK246" s="27"/>
      <c r="QRL246" s="27"/>
      <c r="QRM246" s="27"/>
      <c r="QRN246" s="27"/>
      <c r="QRO246" s="27"/>
      <c r="QRP246" s="27"/>
      <c r="QRQ246" s="27"/>
      <c r="QRR246" s="27"/>
      <c r="QRS246" s="27"/>
      <c r="QRT246" s="27"/>
      <c r="QRU246" s="27"/>
      <c r="QRV246" s="27"/>
      <c r="QRW246" s="27"/>
      <c r="QRX246" s="27"/>
      <c r="QRY246" s="27"/>
      <c r="QRZ246" s="27"/>
      <c r="QSA246" s="27"/>
      <c r="QSB246" s="27"/>
      <c r="QSC246" s="27"/>
      <c r="QSD246" s="27"/>
      <c r="QSE246" s="27"/>
      <c r="QSF246" s="27"/>
      <c r="QSG246" s="27"/>
      <c r="QSH246" s="27"/>
      <c r="QSI246" s="27"/>
      <c r="QSJ246" s="27"/>
      <c r="QSK246" s="27"/>
      <c r="QSL246" s="27"/>
      <c r="QSM246" s="27"/>
      <c r="QSN246" s="27"/>
      <c r="QSO246" s="27"/>
      <c r="QSP246" s="27"/>
      <c r="QSQ246" s="27"/>
      <c r="QSR246" s="27"/>
      <c r="QSS246" s="27"/>
      <c r="QST246" s="27"/>
      <c r="QSU246" s="27"/>
      <c r="QSV246" s="27"/>
      <c r="QSW246" s="27"/>
      <c r="QSX246" s="27"/>
      <c r="QSY246" s="27"/>
      <c r="QSZ246" s="27"/>
      <c r="QTA246" s="27"/>
      <c r="QTB246" s="27"/>
      <c r="QTC246" s="27"/>
      <c r="QTD246" s="27"/>
      <c r="QTE246" s="27"/>
      <c r="QTF246" s="27"/>
      <c r="QTG246" s="27"/>
      <c r="QTH246" s="27"/>
      <c r="QTI246" s="27"/>
      <c r="QTJ246" s="27"/>
      <c r="QTK246" s="27"/>
      <c r="QTL246" s="27"/>
      <c r="QTM246" s="27"/>
      <c r="QTN246" s="27"/>
      <c r="QTO246" s="27"/>
      <c r="QTP246" s="27"/>
      <c r="QTQ246" s="27"/>
      <c r="QTR246" s="27"/>
      <c r="QTS246" s="27"/>
      <c r="QTT246" s="27"/>
      <c r="QTU246" s="27"/>
      <c r="QTV246" s="27"/>
      <c r="QTW246" s="27"/>
      <c r="QTX246" s="27"/>
      <c r="QTY246" s="27"/>
      <c r="QTZ246" s="27"/>
      <c r="QUA246" s="27"/>
      <c r="QUB246" s="27"/>
      <c r="QUC246" s="27"/>
      <c r="QUD246" s="27"/>
      <c r="QUE246" s="27"/>
      <c r="QUF246" s="27"/>
      <c r="QUG246" s="27"/>
      <c r="QUH246" s="27"/>
      <c r="QUI246" s="27"/>
      <c r="QUJ246" s="27"/>
      <c r="QUK246" s="27"/>
      <c r="QUL246" s="27"/>
      <c r="QUM246" s="27"/>
      <c r="QUN246" s="27"/>
      <c r="QUO246" s="27"/>
      <c r="QUP246" s="27"/>
      <c r="QUQ246" s="27"/>
      <c r="QUR246" s="27"/>
      <c r="QUS246" s="27"/>
      <c r="QUT246" s="27"/>
      <c r="QUU246" s="27"/>
      <c r="QUV246" s="27"/>
      <c r="QUW246" s="27"/>
      <c r="QUX246" s="27"/>
      <c r="QUY246" s="27"/>
      <c r="QUZ246" s="27"/>
      <c r="QVA246" s="27"/>
      <c r="QVB246" s="27"/>
      <c r="QVC246" s="27"/>
      <c r="QVD246" s="27"/>
      <c r="QVE246" s="27"/>
      <c r="QVF246" s="27"/>
      <c r="QVG246" s="27"/>
      <c r="QVH246" s="27"/>
      <c r="QVI246" s="27"/>
      <c r="QVJ246" s="27"/>
      <c r="QVK246" s="27"/>
      <c r="QVL246" s="27"/>
      <c r="QVM246" s="27"/>
      <c r="QVN246" s="27"/>
      <c r="QVO246" s="27"/>
      <c r="QVP246" s="27"/>
      <c r="QVQ246" s="27"/>
      <c r="QVR246" s="27"/>
      <c r="QVS246" s="27"/>
      <c r="QVT246" s="27"/>
      <c r="QVU246" s="27"/>
      <c r="QVV246" s="27"/>
      <c r="QVW246" s="27"/>
      <c r="QVX246" s="27"/>
      <c r="QVY246" s="27"/>
      <c r="QVZ246" s="27"/>
      <c r="QWA246" s="27"/>
      <c r="QWB246" s="27"/>
      <c r="QWC246" s="27"/>
      <c r="QWD246" s="27"/>
      <c r="QWE246" s="27"/>
      <c r="QWF246" s="27"/>
      <c r="QWG246" s="27"/>
      <c r="QWH246" s="27"/>
      <c r="QWI246" s="27"/>
      <c r="QWJ246" s="27"/>
      <c r="QWK246" s="27"/>
      <c r="QWL246" s="27"/>
      <c r="QWM246" s="27"/>
      <c r="QWN246" s="27"/>
      <c r="QWO246" s="27"/>
      <c r="QWP246" s="27"/>
      <c r="QWQ246" s="27"/>
      <c r="QWR246" s="27"/>
      <c r="QWS246" s="27"/>
      <c r="QWT246" s="27"/>
      <c r="QWU246" s="27"/>
      <c r="QWV246" s="27"/>
      <c r="QWW246" s="27"/>
      <c r="QWX246" s="27"/>
      <c r="QWY246" s="27"/>
      <c r="QWZ246" s="27"/>
      <c r="QXA246" s="27"/>
      <c r="QXB246" s="27"/>
      <c r="QXC246" s="27"/>
      <c r="QXD246" s="27"/>
      <c r="QXE246" s="27"/>
      <c r="QXF246" s="27"/>
      <c r="QXG246" s="27"/>
      <c r="QXH246" s="27"/>
      <c r="QXI246" s="27"/>
      <c r="QXJ246" s="27"/>
      <c r="QXK246" s="27"/>
      <c r="QXL246" s="27"/>
      <c r="QXM246" s="27"/>
      <c r="QXN246" s="27"/>
      <c r="QXO246" s="27"/>
      <c r="QXP246" s="27"/>
      <c r="QXQ246" s="27"/>
      <c r="QXR246" s="27"/>
      <c r="QXS246" s="27"/>
      <c r="QXT246" s="27"/>
      <c r="QXU246" s="27"/>
      <c r="QXV246" s="27"/>
      <c r="QXW246" s="27"/>
      <c r="QXX246" s="27"/>
      <c r="QXY246" s="27"/>
      <c r="QXZ246" s="27"/>
      <c r="QYA246" s="27"/>
      <c r="QYB246" s="27"/>
      <c r="QYC246" s="27"/>
      <c r="QYD246" s="27"/>
      <c r="QYE246" s="27"/>
      <c r="QYF246" s="27"/>
      <c r="QYG246" s="27"/>
      <c r="QYH246" s="27"/>
      <c r="QYI246" s="27"/>
      <c r="QYJ246" s="27"/>
      <c r="QYK246" s="27"/>
      <c r="QYL246" s="27"/>
      <c r="QYM246" s="27"/>
      <c r="QYN246" s="27"/>
      <c r="QYO246" s="27"/>
      <c r="QYP246" s="27"/>
      <c r="QYQ246" s="27"/>
      <c r="QYR246" s="27"/>
      <c r="QYS246" s="27"/>
      <c r="QYT246" s="27"/>
      <c r="QYU246" s="27"/>
      <c r="QYV246" s="27"/>
      <c r="QYW246" s="27"/>
      <c r="QYX246" s="27"/>
      <c r="QYY246" s="27"/>
      <c r="QYZ246" s="27"/>
      <c r="QZA246" s="27"/>
      <c r="QZB246" s="27"/>
      <c r="QZC246" s="27"/>
      <c r="QZD246" s="27"/>
      <c r="QZE246" s="27"/>
      <c r="QZF246" s="27"/>
      <c r="QZG246" s="27"/>
      <c r="QZH246" s="27"/>
      <c r="QZI246" s="27"/>
      <c r="QZJ246" s="27"/>
      <c r="QZK246" s="27"/>
      <c r="QZL246" s="27"/>
      <c r="QZM246" s="27"/>
      <c r="QZN246" s="27"/>
      <c r="QZO246" s="27"/>
      <c r="QZP246" s="27"/>
      <c r="QZQ246" s="27"/>
      <c r="QZR246" s="27"/>
      <c r="QZS246" s="27"/>
      <c r="QZT246" s="27"/>
      <c r="QZU246" s="27"/>
      <c r="QZV246" s="27"/>
      <c r="QZW246" s="27"/>
      <c r="QZX246" s="27"/>
      <c r="QZY246" s="27"/>
      <c r="QZZ246" s="27"/>
      <c r="RAA246" s="27"/>
      <c r="RAB246" s="27"/>
      <c r="RAC246" s="27"/>
      <c r="RAD246" s="27"/>
      <c r="RAE246" s="27"/>
      <c r="RAF246" s="27"/>
      <c r="RAG246" s="27"/>
      <c r="RAH246" s="27"/>
      <c r="RAI246" s="27"/>
      <c r="RAJ246" s="27"/>
      <c r="RAK246" s="27"/>
      <c r="RAL246" s="27"/>
      <c r="RAM246" s="27"/>
      <c r="RAN246" s="27"/>
      <c r="RAO246" s="27"/>
      <c r="RAP246" s="27"/>
      <c r="RAQ246" s="27"/>
      <c r="RAR246" s="27"/>
      <c r="RAS246" s="27"/>
      <c r="RAT246" s="27"/>
      <c r="RAU246" s="27"/>
      <c r="RAV246" s="27"/>
      <c r="RAW246" s="27"/>
      <c r="RAX246" s="27"/>
      <c r="RAY246" s="27"/>
      <c r="RAZ246" s="27"/>
      <c r="RBA246" s="27"/>
      <c r="RBB246" s="27"/>
      <c r="RBC246" s="27"/>
      <c r="RBD246" s="27"/>
      <c r="RBE246" s="27"/>
      <c r="RBF246" s="27"/>
      <c r="RBG246" s="27"/>
      <c r="RBH246" s="27"/>
      <c r="RBI246" s="27"/>
      <c r="RBJ246" s="27"/>
      <c r="RBK246" s="27"/>
      <c r="RBL246" s="27"/>
      <c r="RBM246" s="27"/>
      <c r="RBN246" s="27"/>
      <c r="RBO246" s="27"/>
      <c r="RBP246" s="27"/>
      <c r="RBQ246" s="27"/>
      <c r="RBR246" s="27"/>
      <c r="RBS246" s="27"/>
      <c r="RBT246" s="27"/>
      <c r="RBU246" s="27"/>
      <c r="RBV246" s="27"/>
      <c r="RBW246" s="27"/>
      <c r="RBX246" s="27"/>
      <c r="RBY246" s="27"/>
      <c r="RBZ246" s="27"/>
      <c r="RCA246" s="27"/>
      <c r="RCB246" s="27"/>
      <c r="RCC246" s="27"/>
      <c r="RCD246" s="27"/>
      <c r="RCE246" s="27"/>
      <c r="RCF246" s="27"/>
      <c r="RCG246" s="27"/>
      <c r="RCH246" s="27"/>
      <c r="RCI246" s="27"/>
      <c r="RCJ246" s="27"/>
      <c r="RCK246" s="27"/>
      <c r="RCL246" s="27"/>
      <c r="RCM246" s="27"/>
      <c r="RCN246" s="27"/>
      <c r="RCO246" s="27"/>
      <c r="RCP246" s="27"/>
      <c r="RCQ246" s="27"/>
      <c r="RCR246" s="27"/>
      <c r="RCS246" s="27"/>
      <c r="RCT246" s="27"/>
      <c r="RCU246" s="27"/>
      <c r="RCV246" s="27"/>
      <c r="RCW246" s="27"/>
      <c r="RCX246" s="27"/>
      <c r="RCY246" s="27"/>
      <c r="RCZ246" s="27"/>
      <c r="RDA246" s="27"/>
      <c r="RDB246" s="27"/>
      <c r="RDC246" s="27"/>
      <c r="RDD246" s="27"/>
      <c r="RDE246" s="27"/>
      <c r="RDF246" s="27"/>
      <c r="RDG246" s="27"/>
      <c r="RDH246" s="27"/>
      <c r="RDI246" s="27"/>
      <c r="RDJ246" s="27"/>
      <c r="RDK246" s="27"/>
      <c r="RDL246" s="27"/>
      <c r="RDM246" s="27"/>
      <c r="RDN246" s="27"/>
      <c r="RDO246" s="27"/>
      <c r="RDP246" s="27"/>
      <c r="RDQ246" s="27"/>
      <c r="RDR246" s="27"/>
      <c r="RDS246" s="27"/>
      <c r="RDT246" s="27"/>
      <c r="RDU246" s="27"/>
      <c r="RDV246" s="27"/>
      <c r="RDW246" s="27"/>
      <c r="RDX246" s="27"/>
      <c r="RDY246" s="27"/>
      <c r="RDZ246" s="27"/>
      <c r="REA246" s="27"/>
      <c r="REB246" s="27"/>
      <c r="REC246" s="27"/>
      <c r="RED246" s="27"/>
      <c r="REE246" s="27"/>
      <c r="REF246" s="27"/>
      <c r="REG246" s="27"/>
      <c r="REH246" s="27"/>
      <c r="REI246" s="27"/>
      <c r="REJ246" s="27"/>
      <c r="REK246" s="27"/>
      <c r="REL246" s="27"/>
      <c r="REM246" s="27"/>
      <c r="REN246" s="27"/>
      <c r="REO246" s="27"/>
      <c r="REP246" s="27"/>
      <c r="REQ246" s="27"/>
      <c r="RER246" s="27"/>
      <c r="RES246" s="27"/>
      <c r="RET246" s="27"/>
      <c r="REU246" s="27"/>
      <c r="REV246" s="27"/>
      <c r="REW246" s="27"/>
      <c r="REX246" s="27"/>
      <c r="REY246" s="27"/>
      <c r="REZ246" s="27"/>
      <c r="RFA246" s="27"/>
      <c r="RFB246" s="27"/>
      <c r="RFC246" s="27"/>
      <c r="RFD246" s="27"/>
      <c r="RFE246" s="27"/>
      <c r="RFF246" s="27"/>
      <c r="RFG246" s="27"/>
      <c r="RFH246" s="27"/>
      <c r="RFI246" s="27"/>
      <c r="RFJ246" s="27"/>
      <c r="RFK246" s="27"/>
      <c r="RFL246" s="27"/>
      <c r="RFM246" s="27"/>
      <c r="RFN246" s="27"/>
      <c r="RFO246" s="27"/>
      <c r="RFP246" s="27"/>
      <c r="RFQ246" s="27"/>
      <c r="RFR246" s="27"/>
      <c r="RFS246" s="27"/>
      <c r="RFT246" s="27"/>
      <c r="RFU246" s="27"/>
      <c r="RFV246" s="27"/>
      <c r="RFW246" s="27"/>
      <c r="RFX246" s="27"/>
      <c r="RFY246" s="27"/>
      <c r="RFZ246" s="27"/>
      <c r="RGA246" s="27"/>
      <c r="RGB246" s="27"/>
      <c r="RGC246" s="27"/>
      <c r="RGD246" s="27"/>
      <c r="RGE246" s="27"/>
      <c r="RGF246" s="27"/>
      <c r="RGG246" s="27"/>
      <c r="RGH246" s="27"/>
      <c r="RGI246" s="27"/>
      <c r="RGJ246" s="27"/>
      <c r="RGK246" s="27"/>
      <c r="RGL246" s="27"/>
      <c r="RGM246" s="27"/>
      <c r="RGN246" s="27"/>
      <c r="RGO246" s="27"/>
      <c r="RGP246" s="27"/>
      <c r="RGQ246" s="27"/>
      <c r="RGR246" s="27"/>
      <c r="RGS246" s="27"/>
      <c r="RGT246" s="27"/>
      <c r="RGU246" s="27"/>
      <c r="RGV246" s="27"/>
      <c r="RGW246" s="27"/>
      <c r="RGX246" s="27"/>
      <c r="RGY246" s="27"/>
      <c r="RGZ246" s="27"/>
      <c r="RHA246" s="27"/>
      <c r="RHB246" s="27"/>
      <c r="RHC246" s="27"/>
      <c r="RHD246" s="27"/>
      <c r="RHE246" s="27"/>
      <c r="RHF246" s="27"/>
      <c r="RHG246" s="27"/>
      <c r="RHH246" s="27"/>
      <c r="RHI246" s="27"/>
      <c r="RHJ246" s="27"/>
      <c r="RHK246" s="27"/>
      <c r="RHL246" s="27"/>
      <c r="RHM246" s="27"/>
      <c r="RHN246" s="27"/>
      <c r="RHO246" s="27"/>
      <c r="RHP246" s="27"/>
      <c r="RHQ246" s="27"/>
      <c r="RHR246" s="27"/>
      <c r="RHS246" s="27"/>
      <c r="RHT246" s="27"/>
      <c r="RHU246" s="27"/>
      <c r="RHV246" s="27"/>
      <c r="RHW246" s="27"/>
      <c r="RHX246" s="27"/>
      <c r="RHY246" s="27"/>
      <c r="RHZ246" s="27"/>
      <c r="RIA246" s="27"/>
      <c r="RIB246" s="27"/>
      <c r="RIC246" s="27"/>
      <c r="RID246" s="27"/>
      <c r="RIE246" s="27"/>
      <c r="RIF246" s="27"/>
      <c r="RIG246" s="27"/>
      <c r="RIH246" s="27"/>
      <c r="RII246" s="27"/>
      <c r="RIJ246" s="27"/>
      <c r="RIK246" s="27"/>
      <c r="RIL246" s="27"/>
      <c r="RIM246" s="27"/>
      <c r="RIN246" s="27"/>
      <c r="RIO246" s="27"/>
      <c r="RIP246" s="27"/>
      <c r="RIQ246" s="27"/>
      <c r="RIR246" s="27"/>
      <c r="RIS246" s="27"/>
      <c r="RIT246" s="27"/>
      <c r="RIU246" s="27"/>
      <c r="RIV246" s="27"/>
      <c r="RIW246" s="27"/>
      <c r="RIX246" s="27"/>
      <c r="RIY246" s="27"/>
      <c r="RIZ246" s="27"/>
      <c r="RJA246" s="27"/>
      <c r="RJB246" s="27"/>
      <c r="RJC246" s="27"/>
      <c r="RJD246" s="27"/>
      <c r="RJE246" s="27"/>
      <c r="RJF246" s="27"/>
      <c r="RJG246" s="27"/>
      <c r="RJH246" s="27"/>
      <c r="RJI246" s="27"/>
      <c r="RJJ246" s="27"/>
      <c r="RJK246" s="27"/>
      <c r="RJL246" s="27"/>
      <c r="RJM246" s="27"/>
      <c r="RJN246" s="27"/>
      <c r="RJO246" s="27"/>
      <c r="RJP246" s="27"/>
      <c r="RJQ246" s="27"/>
      <c r="RJR246" s="27"/>
      <c r="RJS246" s="27"/>
      <c r="RJT246" s="27"/>
      <c r="RJU246" s="27"/>
      <c r="RJV246" s="27"/>
      <c r="RJW246" s="27"/>
      <c r="RJX246" s="27"/>
      <c r="RJY246" s="27"/>
      <c r="RJZ246" s="27"/>
      <c r="RKA246" s="27"/>
      <c r="RKB246" s="27"/>
      <c r="RKC246" s="27"/>
      <c r="RKD246" s="27"/>
      <c r="RKE246" s="27"/>
      <c r="RKF246" s="27"/>
      <c r="RKG246" s="27"/>
      <c r="RKH246" s="27"/>
      <c r="RKI246" s="27"/>
      <c r="RKJ246" s="27"/>
      <c r="RKK246" s="27"/>
      <c r="RKL246" s="27"/>
      <c r="RKM246" s="27"/>
      <c r="RKN246" s="27"/>
      <c r="RKO246" s="27"/>
      <c r="RKP246" s="27"/>
      <c r="RKQ246" s="27"/>
      <c r="RKR246" s="27"/>
      <c r="RKS246" s="27"/>
      <c r="RKT246" s="27"/>
      <c r="RKU246" s="27"/>
      <c r="RKV246" s="27"/>
      <c r="RKW246" s="27"/>
      <c r="RKX246" s="27"/>
      <c r="RKY246" s="27"/>
      <c r="RKZ246" s="27"/>
      <c r="RLA246" s="27"/>
      <c r="RLB246" s="27"/>
      <c r="RLC246" s="27"/>
      <c r="RLD246" s="27"/>
      <c r="RLE246" s="27"/>
      <c r="RLF246" s="27"/>
      <c r="RLG246" s="27"/>
      <c r="RLH246" s="27"/>
      <c r="RLI246" s="27"/>
      <c r="RLJ246" s="27"/>
      <c r="RLK246" s="27"/>
      <c r="RLL246" s="27"/>
      <c r="RLM246" s="27"/>
      <c r="RLN246" s="27"/>
      <c r="RLO246" s="27"/>
      <c r="RLP246" s="27"/>
      <c r="RLQ246" s="27"/>
      <c r="RLR246" s="27"/>
      <c r="RLS246" s="27"/>
      <c r="RLT246" s="27"/>
      <c r="RLU246" s="27"/>
      <c r="RLV246" s="27"/>
      <c r="RLW246" s="27"/>
      <c r="RLX246" s="27"/>
      <c r="RLY246" s="27"/>
      <c r="RLZ246" s="27"/>
      <c r="RMA246" s="27"/>
      <c r="RMB246" s="27"/>
      <c r="RMC246" s="27"/>
      <c r="RMD246" s="27"/>
      <c r="RME246" s="27"/>
      <c r="RMF246" s="27"/>
      <c r="RMG246" s="27"/>
      <c r="RMH246" s="27"/>
      <c r="RMI246" s="27"/>
      <c r="RMJ246" s="27"/>
      <c r="RMK246" s="27"/>
      <c r="RML246" s="27"/>
      <c r="RMM246" s="27"/>
      <c r="RMN246" s="27"/>
      <c r="RMO246" s="27"/>
      <c r="RMP246" s="27"/>
      <c r="RMQ246" s="27"/>
      <c r="RMR246" s="27"/>
      <c r="RMS246" s="27"/>
      <c r="RMT246" s="27"/>
      <c r="RMU246" s="27"/>
      <c r="RMV246" s="27"/>
      <c r="RMW246" s="27"/>
      <c r="RMX246" s="27"/>
      <c r="RMY246" s="27"/>
      <c r="RMZ246" s="27"/>
      <c r="RNA246" s="27"/>
      <c r="RNB246" s="27"/>
      <c r="RNC246" s="27"/>
      <c r="RND246" s="27"/>
      <c r="RNE246" s="27"/>
      <c r="RNF246" s="27"/>
      <c r="RNG246" s="27"/>
      <c r="RNH246" s="27"/>
      <c r="RNI246" s="27"/>
      <c r="RNJ246" s="27"/>
      <c r="RNK246" s="27"/>
      <c r="RNL246" s="27"/>
      <c r="RNM246" s="27"/>
      <c r="RNN246" s="27"/>
      <c r="RNO246" s="27"/>
      <c r="RNP246" s="27"/>
      <c r="RNQ246" s="27"/>
      <c r="RNR246" s="27"/>
      <c r="RNS246" s="27"/>
      <c r="RNT246" s="27"/>
      <c r="RNU246" s="27"/>
      <c r="RNV246" s="27"/>
      <c r="RNW246" s="27"/>
      <c r="RNX246" s="27"/>
      <c r="RNY246" s="27"/>
      <c r="RNZ246" s="27"/>
      <c r="ROA246" s="27"/>
      <c r="ROB246" s="27"/>
      <c r="ROC246" s="27"/>
      <c r="ROD246" s="27"/>
      <c r="ROE246" s="27"/>
      <c r="ROF246" s="27"/>
      <c r="ROG246" s="27"/>
      <c r="ROH246" s="27"/>
      <c r="ROI246" s="27"/>
      <c r="ROJ246" s="27"/>
      <c r="ROK246" s="27"/>
      <c r="ROL246" s="27"/>
      <c r="ROM246" s="27"/>
      <c r="RON246" s="27"/>
      <c r="ROO246" s="27"/>
      <c r="ROP246" s="27"/>
      <c r="ROQ246" s="27"/>
      <c r="ROR246" s="27"/>
      <c r="ROS246" s="27"/>
      <c r="ROT246" s="27"/>
      <c r="ROU246" s="27"/>
      <c r="ROV246" s="27"/>
      <c r="ROW246" s="27"/>
      <c r="ROX246" s="27"/>
      <c r="ROY246" s="27"/>
      <c r="ROZ246" s="27"/>
      <c r="RPA246" s="27"/>
      <c r="RPB246" s="27"/>
      <c r="RPC246" s="27"/>
      <c r="RPD246" s="27"/>
      <c r="RPE246" s="27"/>
      <c r="RPF246" s="27"/>
      <c r="RPG246" s="27"/>
      <c r="RPH246" s="27"/>
      <c r="RPI246" s="27"/>
      <c r="RPJ246" s="27"/>
      <c r="RPK246" s="27"/>
      <c r="RPL246" s="27"/>
      <c r="RPM246" s="27"/>
      <c r="RPN246" s="27"/>
      <c r="RPO246" s="27"/>
      <c r="RPP246" s="27"/>
      <c r="RPQ246" s="27"/>
      <c r="RPR246" s="27"/>
      <c r="RPS246" s="27"/>
      <c r="RPT246" s="27"/>
      <c r="RPU246" s="27"/>
      <c r="RPV246" s="27"/>
      <c r="RPW246" s="27"/>
      <c r="RPX246" s="27"/>
      <c r="RPY246" s="27"/>
      <c r="RPZ246" s="27"/>
      <c r="RQA246" s="27"/>
      <c r="RQB246" s="27"/>
      <c r="RQC246" s="27"/>
      <c r="RQD246" s="27"/>
      <c r="RQE246" s="27"/>
      <c r="RQF246" s="27"/>
      <c r="RQG246" s="27"/>
      <c r="RQH246" s="27"/>
      <c r="RQI246" s="27"/>
      <c r="RQJ246" s="27"/>
      <c r="RQK246" s="27"/>
      <c r="RQL246" s="27"/>
      <c r="RQM246" s="27"/>
      <c r="RQN246" s="27"/>
      <c r="RQO246" s="27"/>
      <c r="RQP246" s="27"/>
      <c r="RQQ246" s="27"/>
      <c r="RQR246" s="27"/>
      <c r="RQS246" s="27"/>
      <c r="RQT246" s="27"/>
      <c r="RQU246" s="27"/>
      <c r="RQV246" s="27"/>
      <c r="RQW246" s="27"/>
      <c r="RQX246" s="27"/>
      <c r="RQY246" s="27"/>
      <c r="RQZ246" s="27"/>
      <c r="RRA246" s="27"/>
      <c r="RRB246" s="27"/>
      <c r="RRC246" s="27"/>
      <c r="RRD246" s="27"/>
      <c r="RRE246" s="27"/>
      <c r="RRF246" s="27"/>
      <c r="RRG246" s="27"/>
      <c r="RRH246" s="27"/>
      <c r="RRI246" s="27"/>
      <c r="RRJ246" s="27"/>
      <c r="RRK246" s="27"/>
      <c r="RRL246" s="27"/>
      <c r="RRM246" s="27"/>
      <c r="RRN246" s="27"/>
      <c r="RRO246" s="27"/>
      <c r="RRP246" s="27"/>
      <c r="RRQ246" s="27"/>
      <c r="RRR246" s="27"/>
      <c r="RRS246" s="27"/>
      <c r="RRT246" s="27"/>
      <c r="RRU246" s="27"/>
      <c r="RRV246" s="27"/>
      <c r="RRW246" s="27"/>
      <c r="RRX246" s="27"/>
      <c r="RRY246" s="27"/>
      <c r="RRZ246" s="27"/>
      <c r="RSA246" s="27"/>
      <c r="RSB246" s="27"/>
      <c r="RSC246" s="27"/>
      <c r="RSD246" s="27"/>
      <c r="RSE246" s="27"/>
      <c r="RSF246" s="27"/>
      <c r="RSG246" s="27"/>
      <c r="RSH246" s="27"/>
      <c r="RSI246" s="27"/>
      <c r="RSJ246" s="27"/>
      <c r="RSK246" s="27"/>
      <c r="RSL246" s="27"/>
      <c r="RSM246" s="27"/>
      <c r="RSN246" s="27"/>
      <c r="RSO246" s="27"/>
      <c r="RSP246" s="27"/>
      <c r="RSQ246" s="27"/>
      <c r="RSR246" s="27"/>
      <c r="RSS246" s="27"/>
      <c r="RST246" s="27"/>
      <c r="RSU246" s="27"/>
      <c r="RSV246" s="27"/>
      <c r="RSW246" s="27"/>
      <c r="RSX246" s="27"/>
      <c r="RSY246" s="27"/>
      <c r="RSZ246" s="27"/>
      <c r="RTA246" s="27"/>
      <c r="RTB246" s="27"/>
      <c r="RTC246" s="27"/>
      <c r="RTD246" s="27"/>
      <c r="RTE246" s="27"/>
      <c r="RTF246" s="27"/>
      <c r="RTG246" s="27"/>
      <c r="RTH246" s="27"/>
      <c r="RTI246" s="27"/>
      <c r="RTJ246" s="27"/>
      <c r="RTK246" s="27"/>
      <c r="RTL246" s="27"/>
      <c r="RTM246" s="27"/>
      <c r="RTN246" s="27"/>
      <c r="RTO246" s="27"/>
      <c r="RTP246" s="27"/>
      <c r="RTQ246" s="27"/>
      <c r="RTR246" s="27"/>
      <c r="RTS246" s="27"/>
      <c r="RTT246" s="27"/>
      <c r="RTU246" s="27"/>
      <c r="RTV246" s="27"/>
      <c r="RTW246" s="27"/>
      <c r="RTX246" s="27"/>
      <c r="RTY246" s="27"/>
      <c r="RTZ246" s="27"/>
      <c r="RUA246" s="27"/>
      <c r="RUB246" s="27"/>
      <c r="RUC246" s="27"/>
      <c r="RUD246" s="27"/>
      <c r="RUE246" s="27"/>
      <c r="RUF246" s="27"/>
      <c r="RUG246" s="27"/>
      <c r="RUH246" s="27"/>
      <c r="RUI246" s="27"/>
      <c r="RUJ246" s="27"/>
      <c r="RUK246" s="27"/>
      <c r="RUL246" s="27"/>
      <c r="RUM246" s="27"/>
      <c r="RUN246" s="27"/>
      <c r="RUO246" s="27"/>
      <c r="RUP246" s="27"/>
      <c r="RUQ246" s="27"/>
      <c r="RUR246" s="27"/>
      <c r="RUS246" s="27"/>
      <c r="RUT246" s="27"/>
      <c r="RUU246" s="27"/>
      <c r="RUV246" s="27"/>
      <c r="RUW246" s="27"/>
      <c r="RUX246" s="27"/>
      <c r="RUY246" s="27"/>
      <c r="RUZ246" s="27"/>
      <c r="RVA246" s="27"/>
      <c r="RVB246" s="27"/>
      <c r="RVC246" s="27"/>
      <c r="RVD246" s="27"/>
      <c r="RVE246" s="27"/>
      <c r="RVF246" s="27"/>
      <c r="RVG246" s="27"/>
      <c r="RVH246" s="27"/>
      <c r="RVI246" s="27"/>
      <c r="RVJ246" s="27"/>
      <c r="RVK246" s="27"/>
      <c r="RVL246" s="27"/>
      <c r="RVM246" s="27"/>
      <c r="RVN246" s="27"/>
      <c r="RVO246" s="27"/>
      <c r="RVP246" s="27"/>
      <c r="RVQ246" s="27"/>
      <c r="RVR246" s="27"/>
      <c r="RVS246" s="27"/>
      <c r="RVT246" s="27"/>
      <c r="RVU246" s="27"/>
      <c r="RVV246" s="27"/>
      <c r="RVW246" s="27"/>
      <c r="RVX246" s="27"/>
      <c r="RVY246" s="27"/>
      <c r="RVZ246" s="27"/>
      <c r="RWA246" s="27"/>
      <c r="RWB246" s="27"/>
      <c r="RWC246" s="27"/>
      <c r="RWD246" s="27"/>
      <c r="RWE246" s="27"/>
      <c r="RWF246" s="27"/>
      <c r="RWG246" s="27"/>
      <c r="RWH246" s="27"/>
      <c r="RWI246" s="27"/>
      <c r="RWJ246" s="27"/>
      <c r="RWK246" s="27"/>
      <c r="RWL246" s="27"/>
      <c r="RWM246" s="27"/>
      <c r="RWN246" s="27"/>
      <c r="RWO246" s="27"/>
      <c r="RWP246" s="27"/>
      <c r="RWQ246" s="27"/>
      <c r="RWR246" s="27"/>
      <c r="RWS246" s="27"/>
      <c r="RWT246" s="27"/>
      <c r="RWU246" s="27"/>
      <c r="RWV246" s="27"/>
      <c r="RWW246" s="27"/>
      <c r="RWX246" s="27"/>
      <c r="RWY246" s="27"/>
      <c r="RWZ246" s="27"/>
      <c r="RXA246" s="27"/>
      <c r="RXB246" s="27"/>
      <c r="RXC246" s="27"/>
      <c r="RXD246" s="27"/>
      <c r="RXE246" s="27"/>
      <c r="RXF246" s="27"/>
      <c r="RXG246" s="27"/>
      <c r="RXH246" s="27"/>
      <c r="RXI246" s="27"/>
      <c r="RXJ246" s="27"/>
      <c r="RXK246" s="27"/>
      <c r="RXL246" s="27"/>
      <c r="RXM246" s="27"/>
      <c r="RXN246" s="27"/>
      <c r="RXO246" s="27"/>
      <c r="RXP246" s="27"/>
      <c r="RXQ246" s="27"/>
      <c r="RXR246" s="27"/>
      <c r="RXS246" s="27"/>
      <c r="RXT246" s="27"/>
      <c r="RXU246" s="27"/>
      <c r="RXV246" s="27"/>
      <c r="RXW246" s="27"/>
      <c r="RXX246" s="27"/>
      <c r="RXY246" s="27"/>
      <c r="RXZ246" s="27"/>
      <c r="RYA246" s="27"/>
      <c r="RYB246" s="27"/>
      <c r="RYC246" s="27"/>
      <c r="RYD246" s="27"/>
      <c r="RYE246" s="27"/>
      <c r="RYF246" s="27"/>
      <c r="RYG246" s="27"/>
      <c r="RYH246" s="27"/>
      <c r="RYI246" s="27"/>
      <c r="RYJ246" s="27"/>
      <c r="RYK246" s="27"/>
      <c r="RYL246" s="27"/>
      <c r="RYM246" s="27"/>
      <c r="RYN246" s="27"/>
      <c r="RYO246" s="27"/>
      <c r="RYP246" s="27"/>
      <c r="RYQ246" s="27"/>
      <c r="RYR246" s="27"/>
      <c r="RYS246" s="27"/>
      <c r="RYT246" s="27"/>
      <c r="RYU246" s="27"/>
      <c r="RYV246" s="27"/>
      <c r="RYW246" s="27"/>
      <c r="RYX246" s="27"/>
      <c r="RYY246" s="27"/>
      <c r="RYZ246" s="27"/>
      <c r="RZA246" s="27"/>
      <c r="RZB246" s="27"/>
      <c r="RZC246" s="27"/>
      <c r="RZD246" s="27"/>
      <c r="RZE246" s="27"/>
      <c r="RZF246" s="27"/>
      <c r="RZG246" s="27"/>
      <c r="RZH246" s="27"/>
      <c r="RZI246" s="27"/>
      <c r="RZJ246" s="27"/>
      <c r="RZK246" s="27"/>
      <c r="RZL246" s="27"/>
      <c r="RZM246" s="27"/>
      <c r="RZN246" s="27"/>
      <c r="RZO246" s="27"/>
      <c r="RZP246" s="27"/>
      <c r="RZQ246" s="27"/>
      <c r="RZR246" s="27"/>
      <c r="RZS246" s="27"/>
      <c r="RZT246" s="27"/>
      <c r="RZU246" s="27"/>
      <c r="RZV246" s="27"/>
      <c r="RZW246" s="27"/>
      <c r="RZX246" s="27"/>
      <c r="RZY246" s="27"/>
      <c r="RZZ246" s="27"/>
      <c r="SAA246" s="27"/>
      <c r="SAB246" s="27"/>
      <c r="SAC246" s="27"/>
      <c r="SAD246" s="27"/>
      <c r="SAE246" s="27"/>
      <c r="SAF246" s="27"/>
      <c r="SAG246" s="27"/>
      <c r="SAH246" s="27"/>
      <c r="SAI246" s="27"/>
      <c r="SAJ246" s="27"/>
      <c r="SAK246" s="27"/>
      <c r="SAL246" s="27"/>
      <c r="SAM246" s="27"/>
      <c r="SAN246" s="27"/>
      <c r="SAO246" s="27"/>
      <c r="SAP246" s="27"/>
      <c r="SAQ246" s="27"/>
      <c r="SAR246" s="27"/>
      <c r="SAS246" s="27"/>
      <c r="SAT246" s="27"/>
      <c r="SAU246" s="27"/>
      <c r="SAV246" s="27"/>
      <c r="SAW246" s="27"/>
      <c r="SAX246" s="27"/>
      <c r="SAY246" s="27"/>
      <c r="SAZ246" s="27"/>
      <c r="SBA246" s="27"/>
      <c r="SBB246" s="27"/>
      <c r="SBC246" s="27"/>
      <c r="SBD246" s="27"/>
      <c r="SBE246" s="27"/>
      <c r="SBF246" s="27"/>
      <c r="SBG246" s="27"/>
      <c r="SBH246" s="27"/>
      <c r="SBI246" s="27"/>
      <c r="SBJ246" s="27"/>
      <c r="SBK246" s="27"/>
      <c r="SBL246" s="27"/>
      <c r="SBM246" s="27"/>
      <c r="SBN246" s="27"/>
      <c r="SBO246" s="27"/>
      <c r="SBP246" s="27"/>
      <c r="SBQ246" s="27"/>
      <c r="SBR246" s="27"/>
      <c r="SBS246" s="27"/>
      <c r="SBT246" s="27"/>
      <c r="SBU246" s="27"/>
      <c r="SBV246" s="27"/>
      <c r="SBW246" s="27"/>
      <c r="SBX246" s="27"/>
      <c r="SBY246" s="27"/>
      <c r="SBZ246" s="27"/>
      <c r="SCA246" s="27"/>
      <c r="SCB246" s="27"/>
      <c r="SCC246" s="27"/>
      <c r="SCD246" s="27"/>
      <c r="SCE246" s="27"/>
      <c r="SCF246" s="27"/>
      <c r="SCG246" s="27"/>
      <c r="SCH246" s="27"/>
      <c r="SCI246" s="27"/>
      <c r="SCJ246" s="27"/>
      <c r="SCK246" s="27"/>
      <c r="SCL246" s="27"/>
      <c r="SCM246" s="27"/>
      <c r="SCN246" s="27"/>
      <c r="SCO246" s="27"/>
      <c r="SCP246" s="27"/>
      <c r="SCQ246" s="27"/>
      <c r="SCR246" s="27"/>
      <c r="SCS246" s="27"/>
      <c r="SCT246" s="27"/>
      <c r="SCU246" s="27"/>
      <c r="SCV246" s="27"/>
      <c r="SCW246" s="27"/>
      <c r="SCX246" s="27"/>
      <c r="SCY246" s="27"/>
      <c r="SCZ246" s="27"/>
      <c r="SDA246" s="27"/>
      <c r="SDB246" s="27"/>
      <c r="SDC246" s="27"/>
      <c r="SDD246" s="27"/>
      <c r="SDE246" s="27"/>
      <c r="SDF246" s="27"/>
      <c r="SDG246" s="27"/>
      <c r="SDH246" s="27"/>
      <c r="SDI246" s="27"/>
      <c r="SDJ246" s="27"/>
      <c r="SDK246" s="27"/>
      <c r="SDL246" s="27"/>
      <c r="SDM246" s="27"/>
      <c r="SDN246" s="27"/>
      <c r="SDO246" s="27"/>
      <c r="SDP246" s="27"/>
      <c r="SDQ246" s="27"/>
      <c r="SDR246" s="27"/>
      <c r="SDS246" s="27"/>
      <c r="SDT246" s="27"/>
      <c r="SDU246" s="27"/>
      <c r="SDV246" s="27"/>
      <c r="SDW246" s="27"/>
      <c r="SDX246" s="27"/>
      <c r="SDY246" s="27"/>
      <c r="SDZ246" s="27"/>
      <c r="SEA246" s="27"/>
      <c r="SEB246" s="27"/>
      <c r="SEC246" s="27"/>
      <c r="SED246" s="27"/>
      <c r="SEE246" s="27"/>
      <c r="SEF246" s="27"/>
      <c r="SEG246" s="27"/>
      <c r="SEH246" s="27"/>
      <c r="SEI246" s="27"/>
      <c r="SEJ246" s="27"/>
      <c r="SEK246" s="27"/>
      <c r="SEL246" s="27"/>
      <c r="SEM246" s="27"/>
      <c r="SEN246" s="27"/>
      <c r="SEO246" s="27"/>
      <c r="SEP246" s="27"/>
      <c r="SEQ246" s="27"/>
      <c r="SER246" s="27"/>
      <c r="SES246" s="27"/>
      <c r="SET246" s="27"/>
      <c r="SEU246" s="27"/>
      <c r="SEV246" s="27"/>
      <c r="SEW246" s="27"/>
      <c r="SEX246" s="27"/>
      <c r="SEY246" s="27"/>
      <c r="SEZ246" s="27"/>
      <c r="SFA246" s="27"/>
      <c r="SFB246" s="27"/>
      <c r="SFC246" s="27"/>
      <c r="SFD246" s="27"/>
      <c r="SFE246" s="27"/>
      <c r="SFF246" s="27"/>
      <c r="SFG246" s="27"/>
      <c r="SFH246" s="27"/>
      <c r="SFI246" s="27"/>
      <c r="SFJ246" s="27"/>
      <c r="SFK246" s="27"/>
      <c r="SFL246" s="27"/>
      <c r="SFM246" s="27"/>
      <c r="SFN246" s="27"/>
      <c r="SFO246" s="27"/>
      <c r="SFP246" s="27"/>
      <c r="SFQ246" s="27"/>
      <c r="SFR246" s="27"/>
      <c r="SFS246" s="27"/>
      <c r="SFT246" s="27"/>
      <c r="SFU246" s="27"/>
      <c r="SFV246" s="27"/>
      <c r="SFW246" s="27"/>
      <c r="SFX246" s="27"/>
      <c r="SFY246" s="27"/>
      <c r="SFZ246" s="27"/>
      <c r="SGA246" s="27"/>
      <c r="SGB246" s="27"/>
      <c r="SGC246" s="27"/>
      <c r="SGD246" s="27"/>
      <c r="SGE246" s="27"/>
      <c r="SGF246" s="27"/>
      <c r="SGG246" s="27"/>
      <c r="SGH246" s="27"/>
      <c r="SGI246" s="27"/>
      <c r="SGJ246" s="27"/>
      <c r="SGK246" s="27"/>
      <c r="SGL246" s="27"/>
      <c r="SGM246" s="27"/>
      <c r="SGN246" s="27"/>
      <c r="SGO246" s="27"/>
      <c r="SGP246" s="27"/>
      <c r="SGQ246" s="27"/>
      <c r="SGR246" s="27"/>
      <c r="SGS246" s="27"/>
      <c r="SGT246" s="27"/>
      <c r="SGU246" s="27"/>
      <c r="SGV246" s="27"/>
      <c r="SGW246" s="27"/>
      <c r="SGX246" s="27"/>
      <c r="SGY246" s="27"/>
      <c r="SGZ246" s="27"/>
      <c r="SHA246" s="27"/>
      <c r="SHB246" s="27"/>
      <c r="SHC246" s="27"/>
      <c r="SHD246" s="27"/>
      <c r="SHE246" s="27"/>
      <c r="SHF246" s="27"/>
      <c r="SHG246" s="27"/>
      <c r="SHH246" s="27"/>
      <c r="SHI246" s="27"/>
      <c r="SHJ246" s="27"/>
      <c r="SHK246" s="27"/>
      <c r="SHL246" s="27"/>
      <c r="SHM246" s="27"/>
      <c r="SHN246" s="27"/>
      <c r="SHO246" s="27"/>
      <c r="SHP246" s="27"/>
      <c r="SHQ246" s="27"/>
      <c r="SHR246" s="27"/>
      <c r="SHS246" s="27"/>
      <c r="SHT246" s="27"/>
      <c r="SHU246" s="27"/>
      <c r="SHV246" s="27"/>
      <c r="SHW246" s="27"/>
      <c r="SHX246" s="27"/>
      <c r="SHY246" s="27"/>
      <c r="SHZ246" s="27"/>
      <c r="SIA246" s="27"/>
      <c r="SIB246" s="27"/>
      <c r="SIC246" s="27"/>
      <c r="SID246" s="27"/>
      <c r="SIE246" s="27"/>
      <c r="SIF246" s="27"/>
      <c r="SIG246" s="27"/>
      <c r="SIH246" s="27"/>
      <c r="SII246" s="27"/>
      <c r="SIJ246" s="27"/>
      <c r="SIK246" s="27"/>
      <c r="SIL246" s="27"/>
      <c r="SIM246" s="27"/>
      <c r="SIN246" s="27"/>
      <c r="SIO246" s="27"/>
      <c r="SIP246" s="27"/>
      <c r="SIQ246" s="27"/>
      <c r="SIR246" s="27"/>
      <c r="SIS246" s="27"/>
      <c r="SIT246" s="27"/>
      <c r="SIU246" s="27"/>
      <c r="SIV246" s="27"/>
      <c r="SIW246" s="27"/>
      <c r="SIX246" s="27"/>
      <c r="SIY246" s="27"/>
      <c r="SIZ246" s="27"/>
      <c r="SJA246" s="27"/>
      <c r="SJB246" s="27"/>
      <c r="SJC246" s="27"/>
      <c r="SJD246" s="27"/>
      <c r="SJE246" s="27"/>
      <c r="SJF246" s="27"/>
      <c r="SJG246" s="27"/>
      <c r="SJH246" s="27"/>
      <c r="SJI246" s="27"/>
      <c r="SJJ246" s="27"/>
      <c r="SJK246" s="27"/>
      <c r="SJL246" s="27"/>
      <c r="SJM246" s="27"/>
      <c r="SJN246" s="27"/>
      <c r="SJO246" s="27"/>
      <c r="SJP246" s="27"/>
      <c r="SJQ246" s="27"/>
      <c r="SJR246" s="27"/>
      <c r="SJS246" s="27"/>
      <c r="SJT246" s="27"/>
      <c r="SJU246" s="27"/>
      <c r="SJV246" s="27"/>
      <c r="SJW246" s="27"/>
      <c r="SJX246" s="27"/>
      <c r="SJY246" s="27"/>
      <c r="SJZ246" s="27"/>
      <c r="SKA246" s="27"/>
      <c r="SKB246" s="27"/>
      <c r="SKC246" s="27"/>
      <c r="SKD246" s="27"/>
      <c r="SKE246" s="27"/>
      <c r="SKF246" s="27"/>
      <c r="SKG246" s="27"/>
      <c r="SKH246" s="27"/>
      <c r="SKI246" s="27"/>
      <c r="SKJ246" s="27"/>
      <c r="SKK246" s="27"/>
      <c r="SKL246" s="27"/>
      <c r="SKM246" s="27"/>
      <c r="SKN246" s="27"/>
      <c r="SKO246" s="27"/>
      <c r="SKP246" s="27"/>
      <c r="SKQ246" s="27"/>
      <c r="SKR246" s="27"/>
      <c r="SKS246" s="27"/>
      <c r="SKT246" s="27"/>
      <c r="SKU246" s="27"/>
      <c r="SKV246" s="27"/>
      <c r="SKW246" s="27"/>
      <c r="SKX246" s="27"/>
      <c r="SKY246" s="27"/>
      <c r="SKZ246" s="27"/>
      <c r="SLA246" s="27"/>
      <c r="SLB246" s="27"/>
      <c r="SLC246" s="27"/>
      <c r="SLD246" s="27"/>
      <c r="SLE246" s="27"/>
      <c r="SLF246" s="27"/>
      <c r="SLG246" s="27"/>
      <c r="SLH246" s="27"/>
      <c r="SLI246" s="27"/>
      <c r="SLJ246" s="27"/>
      <c r="SLK246" s="27"/>
      <c r="SLL246" s="27"/>
      <c r="SLM246" s="27"/>
      <c r="SLN246" s="27"/>
      <c r="SLO246" s="27"/>
      <c r="SLP246" s="27"/>
      <c r="SLQ246" s="27"/>
      <c r="SLR246" s="27"/>
      <c r="SLS246" s="27"/>
      <c r="SLT246" s="27"/>
      <c r="SLU246" s="27"/>
      <c r="SLV246" s="27"/>
      <c r="SLW246" s="27"/>
      <c r="SLX246" s="27"/>
      <c r="SLY246" s="27"/>
      <c r="SLZ246" s="27"/>
      <c r="SMA246" s="27"/>
      <c r="SMB246" s="27"/>
      <c r="SMC246" s="27"/>
      <c r="SMD246" s="27"/>
      <c r="SME246" s="27"/>
      <c r="SMF246" s="27"/>
      <c r="SMG246" s="27"/>
      <c r="SMH246" s="27"/>
      <c r="SMI246" s="27"/>
      <c r="SMJ246" s="27"/>
      <c r="SMK246" s="27"/>
      <c r="SML246" s="27"/>
      <c r="SMM246" s="27"/>
      <c r="SMN246" s="27"/>
      <c r="SMO246" s="27"/>
      <c r="SMP246" s="27"/>
      <c r="SMQ246" s="27"/>
      <c r="SMR246" s="27"/>
      <c r="SMS246" s="27"/>
      <c r="SMT246" s="27"/>
      <c r="SMU246" s="27"/>
      <c r="SMV246" s="27"/>
      <c r="SMW246" s="27"/>
      <c r="SMX246" s="27"/>
      <c r="SMY246" s="27"/>
      <c r="SMZ246" s="27"/>
      <c r="SNA246" s="27"/>
      <c r="SNB246" s="27"/>
      <c r="SNC246" s="27"/>
      <c r="SND246" s="27"/>
      <c r="SNE246" s="27"/>
      <c r="SNF246" s="27"/>
      <c r="SNG246" s="27"/>
      <c r="SNH246" s="27"/>
      <c r="SNI246" s="27"/>
      <c r="SNJ246" s="27"/>
      <c r="SNK246" s="27"/>
      <c r="SNL246" s="27"/>
      <c r="SNM246" s="27"/>
      <c r="SNN246" s="27"/>
      <c r="SNO246" s="27"/>
      <c r="SNP246" s="27"/>
      <c r="SNQ246" s="27"/>
      <c r="SNR246" s="27"/>
      <c r="SNS246" s="27"/>
      <c r="SNT246" s="27"/>
      <c r="SNU246" s="27"/>
      <c r="SNV246" s="27"/>
      <c r="SNW246" s="27"/>
      <c r="SNX246" s="27"/>
      <c r="SNY246" s="27"/>
      <c r="SNZ246" s="27"/>
      <c r="SOA246" s="27"/>
      <c r="SOB246" s="27"/>
      <c r="SOC246" s="27"/>
      <c r="SOD246" s="27"/>
      <c r="SOE246" s="27"/>
      <c r="SOF246" s="27"/>
      <c r="SOG246" s="27"/>
      <c r="SOH246" s="27"/>
      <c r="SOI246" s="27"/>
      <c r="SOJ246" s="27"/>
      <c r="SOK246" s="27"/>
      <c r="SOL246" s="27"/>
      <c r="SOM246" s="27"/>
      <c r="SON246" s="27"/>
      <c r="SOO246" s="27"/>
      <c r="SOP246" s="27"/>
      <c r="SOQ246" s="27"/>
      <c r="SOR246" s="27"/>
      <c r="SOS246" s="27"/>
      <c r="SOT246" s="27"/>
      <c r="SOU246" s="27"/>
      <c r="SOV246" s="27"/>
      <c r="SOW246" s="27"/>
      <c r="SOX246" s="27"/>
      <c r="SOY246" s="27"/>
      <c r="SOZ246" s="27"/>
      <c r="SPA246" s="27"/>
      <c r="SPB246" s="27"/>
      <c r="SPC246" s="27"/>
      <c r="SPD246" s="27"/>
      <c r="SPE246" s="27"/>
      <c r="SPF246" s="27"/>
      <c r="SPG246" s="27"/>
      <c r="SPH246" s="27"/>
      <c r="SPI246" s="27"/>
      <c r="SPJ246" s="27"/>
      <c r="SPK246" s="27"/>
      <c r="SPL246" s="27"/>
      <c r="SPM246" s="27"/>
      <c r="SPN246" s="27"/>
      <c r="SPO246" s="27"/>
      <c r="SPP246" s="27"/>
      <c r="SPQ246" s="27"/>
      <c r="SPR246" s="27"/>
      <c r="SPS246" s="27"/>
      <c r="SPT246" s="27"/>
      <c r="SPU246" s="27"/>
      <c r="SPV246" s="27"/>
      <c r="SPW246" s="27"/>
      <c r="SPX246" s="27"/>
      <c r="SPY246" s="27"/>
      <c r="SPZ246" s="27"/>
      <c r="SQA246" s="27"/>
      <c r="SQB246" s="27"/>
      <c r="SQC246" s="27"/>
      <c r="SQD246" s="27"/>
      <c r="SQE246" s="27"/>
      <c r="SQF246" s="27"/>
      <c r="SQG246" s="27"/>
      <c r="SQH246" s="27"/>
      <c r="SQI246" s="27"/>
      <c r="SQJ246" s="27"/>
      <c r="SQK246" s="27"/>
      <c r="SQL246" s="27"/>
      <c r="SQM246" s="27"/>
      <c r="SQN246" s="27"/>
      <c r="SQO246" s="27"/>
      <c r="SQP246" s="27"/>
      <c r="SQQ246" s="27"/>
      <c r="SQR246" s="27"/>
      <c r="SQS246" s="27"/>
      <c r="SQT246" s="27"/>
      <c r="SQU246" s="27"/>
      <c r="SQV246" s="27"/>
      <c r="SQW246" s="27"/>
      <c r="SQX246" s="27"/>
      <c r="SQY246" s="27"/>
      <c r="SQZ246" s="27"/>
      <c r="SRA246" s="27"/>
      <c r="SRB246" s="27"/>
      <c r="SRC246" s="27"/>
      <c r="SRD246" s="27"/>
      <c r="SRE246" s="27"/>
      <c r="SRF246" s="27"/>
      <c r="SRG246" s="27"/>
      <c r="SRH246" s="27"/>
      <c r="SRI246" s="27"/>
      <c r="SRJ246" s="27"/>
      <c r="SRK246" s="27"/>
      <c r="SRL246" s="27"/>
      <c r="SRM246" s="27"/>
      <c r="SRN246" s="27"/>
      <c r="SRO246" s="27"/>
      <c r="SRP246" s="27"/>
      <c r="SRQ246" s="27"/>
      <c r="SRR246" s="27"/>
      <c r="SRS246" s="27"/>
      <c r="SRT246" s="27"/>
      <c r="SRU246" s="27"/>
      <c r="SRV246" s="27"/>
      <c r="SRW246" s="27"/>
      <c r="SRX246" s="27"/>
      <c r="SRY246" s="27"/>
      <c r="SRZ246" s="27"/>
      <c r="SSA246" s="27"/>
      <c r="SSB246" s="27"/>
      <c r="SSC246" s="27"/>
      <c r="SSD246" s="27"/>
      <c r="SSE246" s="27"/>
      <c r="SSF246" s="27"/>
      <c r="SSG246" s="27"/>
      <c r="SSH246" s="27"/>
      <c r="SSI246" s="27"/>
      <c r="SSJ246" s="27"/>
      <c r="SSK246" s="27"/>
      <c r="SSL246" s="27"/>
      <c r="SSM246" s="27"/>
      <c r="SSN246" s="27"/>
      <c r="SSO246" s="27"/>
      <c r="SSP246" s="27"/>
      <c r="SSQ246" s="27"/>
      <c r="SSR246" s="27"/>
      <c r="SSS246" s="27"/>
      <c r="SST246" s="27"/>
      <c r="SSU246" s="27"/>
      <c r="SSV246" s="27"/>
      <c r="SSW246" s="27"/>
      <c r="SSX246" s="27"/>
      <c r="SSY246" s="27"/>
      <c r="SSZ246" s="27"/>
      <c r="STA246" s="27"/>
      <c r="STB246" s="27"/>
      <c r="STC246" s="27"/>
      <c r="STD246" s="27"/>
      <c r="STE246" s="27"/>
      <c r="STF246" s="27"/>
      <c r="STG246" s="27"/>
      <c r="STH246" s="27"/>
      <c r="STI246" s="27"/>
      <c r="STJ246" s="27"/>
      <c r="STK246" s="27"/>
      <c r="STL246" s="27"/>
      <c r="STM246" s="27"/>
      <c r="STN246" s="27"/>
      <c r="STO246" s="27"/>
      <c r="STP246" s="27"/>
      <c r="STQ246" s="27"/>
      <c r="STR246" s="27"/>
      <c r="STS246" s="27"/>
      <c r="STT246" s="27"/>
      <c r="STU246" s="27"/>
      <c r="STV246" s="27"/>
      <c r="STW246" s="27"/>
      <c r="STX246" s="27"/>
      <c r="STY246" s="27"/>
      <c r="STZ246" s="27"/>
      <c r="SUA246" s="27"/>
      <c r="SUB246" s="27"/>
      <c r="SUC246" s="27"/>
      <c r="SUD246" s="27"/>
      <c r="SUE246" s="27"/>
      <c r="SUF246" s="27"/>
      <c r="SUG246" s="27"/>
      <c r="SUH246" s="27"/>
      <c r="SUI246" s="27"/>
      <c r="SUJ246" s="27"/>
      <c r="SUK246" s="27"/>
      <c r="SUL246" s="27"/>
      <c r="SUM246" s="27"/>
      <c r="SUN246" s="27"/>
      <c r="SUO246" s="27"/>
      <c r="SUP246" s="27"/>
      <c r="SUQ246" s="27"/>
      <c r="SUR246" s="27"/>
      <c r="SUS246" s="27"/>
      <c r="SUT246" s="27"/>
      <c r="SUU246" s="27"/>
      <c r="SUV246" s="27"/>
      <c r="SUW246" s="27"/>
      <c r="SUX246" s="27"/>
      <c r="SUY246" s="27"/>
      <c r="SUZ246" s="27"/>
      <c r="SVA246" s="27"/>
      <c r="SVB246" s="27"/>
      <c r="SVC246" s="27"/>
      <c r="SVD246" s="27"/>
      <c r="SVE246" s="27"/>
      <c r="SVF246" s="27"/>
      <c r="SVG246" s="27"/>
      <c r="SVH246" s="27"/>
      <c r="SVI246" s="27"/>
      <c r="SVJ246" s="27"/>
      <c r="SVK246" s="27"/>
      <c r="SVL246" s="27"/>
      <c r="SVM246" s="27"/>
      <c r="SVN246" s="27"/>
      <c r="SVO246" s="27"/>
      <c r="SVP246" s="27"/>
      <c r="SVQ246" s="27"/>
      <c r="SVR246" s="27"/>
      <c r="SVS246" s="27"/>
      <c r="SVT246" s="27"/>
      <c r="SVU246" s="27"/>
      <c r="SVV246" s="27"/>
      <c r="SVW246" s="27"/>
      <c r="SVX246" s="27"/>
      <c r="SVY246" s="27"/>
      <c r="SVZ246" s="27"/>
      <c r="SWA246" s="27"/>
      <c r="SWB246" s="27"/>
      <c r="SWC246" s="27"/>
      <c r="SWD246" s="27"/>
      <c r="SWE246" s="27"/>
      <c r="SWF246" s="27"/>
      <c r="SWG246" s="27"/>
      <c r="SWH246" s="27"/>
      <c r="SWI246" s="27"/>
      <c r="SWJ246" s="27"/>
      <c r="SWK246" s="27"/>
      <c r="SWL246" s="27"/>
      <c r="SWM246" s="27"/>
      <c r="SWN246" s="27"/>
      <c r="SWO246" s="27"/>
      <c r="SWP246" s="27"/>
      <c r="SWQ246" s="27"/>
      <c r="SWR246" s="27"/>
      <c r="SWS246" s="27"/>
      <c r="SWT246" s="27"/>
      <c r="SWU246" s="27"/>
      <c r="SWV246" s="27"/>
      <c r="SWW246" s="27"/>
      <c r="SWX246" s="27"/>
      <c r="SWY246" s="27"/>
      <c r="SWZ246" s="27"/>
      <c r="SXA246" s="27"/>
      <c r="SXB246" s="27"/>
      <c r="SXC246" s="27"/>
      <c r="SXD246" s="27"/>
      <c r="SXE246" s="27"/>
      <c r="SXF246" s="27"/>
      <c r="SXG246" s="27"/>
      <c r="SXH246" s="27"/>
      <c r="SXI246" s="27"/>
      <c r="SXJ246" s="27"/>
      <c r="SXK246" s="27"/>
      <c r="SXL246" s="27"/>
      <c r="SXM246" s="27"/>
      <c r="SXN246" s="27"/>
      <c r="SXO246" s="27"/>
      <c r="SXP246" s="27"/>
      <c r="SXQ246" s="27"/>
      <c r="SXR246" s="27"/>
      <c r="SXS246" s="27"/>
      <c r="SXT246" s="27"/>
      <c r="SXU246" s="27"/>
      <c r="SXV246" s="27"/>
      <c r="SXW246" s="27"/>
      <c r="SXX246" s="27"/>
      <c r="SXY246" s="27"/>
      <c r="SXZ246" s="27"/>
      <c r="SYA246" s="27"/>
      <c r="SYB246" s="27"/>
      <c r="SYC246" s="27"/>
      <c r="SYD246" s="27"/>
      <c r="SYE246" s="27"/>
      <c r="SYF246" s="27"/>
      <c r="SYG246" s="27"/>
      <c r="SYH246" s="27"/>
      <c r="SYI246" s="27"/>
      <c r="SYJ246" s="27"/>
      <c r="SYK246" s="27"/>
      <c r="SYL246" s="27"/>
      <c r="SYM246" s="27"/>
      <c r="SYN246" s="27"/>
      <c r="SYO246" s="27"/>
      <c r="SYP246" s="27"/>
      <c r="SYQ246" s="27"/>
      <c r="SYR246" s="27"/>
      <c r="SYS246" s="27"/>
      <c r="SYT246" s="27"/>
      <c r="SYU246" s="27"/>
      <c r="SYV246" s="27"/>
      <c r="SYW246" s="27"/>
      <c r="SYX246" s="27"/>
      <c r="SYY246" s="27"/>
      <c r="SYZ246" s="27"/>
      <c r="SZA246" s="27"/>
      <c r="SZB246" s="27"/>
      <c r="SZC246" s="27"/>
      <c r="SZD246" s="27"/>
      <c r="SZE246" s="27"/>
      <c r="SZF246" s="27"/>
      <c r="SZG246" s="27"/>
      <c r="SZH246" s="27"/>
      <c r="SZI246" s="27"/>
      <c r="SZJ246" s="27"/>
      <c r="SZK246" s="27"/>
      <c r="SZL246" s="27"/>
      <c r="SZM246" s="27"/>
      <c r="SZN246" s="27"/>
      <c r="SZO246" s="27"/>
      <c r="SZP246" s="27"/>
      <c r="SZQ246" s="27"/>
      <c r="SZR246" s="27"/>
      <c r="SZS246" s="27"/>
      <c r="SZT246" s="27"/>
      <c r="SZU246" s="27"/>
      <c r="SZV246" s="27"/>
      <c r="SZW246" s="27"/>
      <c r="SZX246" s="27"/>
      <c r="SZY246" s="27"/>
      <c r="SZZ246" s="27"/>
      <c r="TAA246" s="27"/>
      <c r="TAB246" s="27"/>
      <c r="TAC246" s="27"/>
      <c r="TAD246" s="27"/>
      <c r="TAE246" s="27"/>
      <c r="TAF246" s="27"/>
      <c r="TAG246" s="27"/>
      <c r="TAH246" s="27"/>
      <c r="TAI246" s="27"/>
      <c r="TAJ246" s="27"/>
      <c r="TAK246" s="27"/>
      <c r="TAL246" s="27"/>
      <c r="TAM246" s="27"/>
      <c r="TAN246" s="27"/>
      <c r="TAO246" s="27"/>
      <c r="TAP246" s="27"/>
      <c r="TAQ246" s="27"/>
      <c r="TAR246" s="27"/>
      <c r="TAS246" s="27"/>
      <c r="TAT246" s="27"/>
      <c r="TAU246" s="27"/>
      <c r="TAV246" s="27"/>
      <c r="TAW246" s="27"/>
      <c r="TAX246" s="27"/>
      <c r="TAY246" s="27"/>
      <c r="TAZ246" s="27"/>
      <c r="TBA246" s="27"/>
      <c r="TBB246" s="27"/>
      <c r="TBC246" s="27"/>
      <c r="TBD246" s="27"/>
      <c r="TBE246" s="27"/>
      <c r="TBF246" s="27"/>
      <c r="TBG246" s="27"/>
      <c r="TBH246" s="27"/>
      <c r="TBI246" s="27"/>
      <c r="TBJ246" s="27"/>
      <c r="TBK246" s="27"/>
      <c r="TBL246" s="27"/>
      <c r="TBM246" s="27"/>
      <c r="TBN246" s="27"/>
      <c r="TBO246" s="27"/>
      <c r="TBP246" s="27"/>
      <c r="TBQ246" s="27"/>
      <c r="TBR246" s="27"/>
      <c r="TBS246" s="27"/>
      <c r="TBT246" s="27"/>
      <c r="TBU246" s="27"/>
      <c r="TBV246" s="27"/>
      <c r="TBW246" s="27"/>
      <c r="TBX246" s="27"/>
      <c r="TBY246" s="27"/>
      <c r="TBZ246" s="27"/>
      <c r="TCA246" s="27"/>
      <c r="TCB246" s="27"/>
      <c r="TCC246" s="27"/>
      <c r="TCD246" s="27"/>
      <c r="TCE246" s="27"/>
      <c r="TCF246" s="27"/>
      <c r="TCG246" s="27"/>
      <c r="TCH246" s="27"/>
      <c r="TCI246" s="27"/>
      <c r="TCJ246" s="27"/>
      <c r="TCK246" s="27"/>
      <c r="TCL246" s="27"/>
      <c r="TCM246" s="27"/>
      <c r="TCN246" s="27"/>
      <c r="TCO246" s="27"/>
      <c r="TCP246" s="27"/>
      <c r="TCQ246" s="27"/>
      <c r="TCR246" s="27"/>
      <c r="TCS246" s="27"/>
      <c r="TCT246" s="27"/>
      <c r="TCU246" s="27"/>
      <c r="TCV246" s="27"/>
      <c r="TCW246" s="27"/>
      <c r="TCX246" s="27"/>
      <c r="TCY246" s="27"/>
      <c r="TCZ246" s="27"/>
      <c r="TDA246" s="27"/>
      <c r="TDB246" s="27"/>
      <c r="TDC246" s="27"/>
      <c r="TDD246" s="27"/>
      <c r="TDE246" s="27"/>
      <c r="TDF246" s="27"/>
      <c r="TDG246" s="27"/>
      <c r="TDH246" s="27"/>
      <c r="TDI246" s="27"/>
      <c r="TDJ246" s="27"/>
      <c r="TDK246" s="27"/>
      <c r="TDL246" s="27"/>
      <c r="TDM246" s="27"/>
      <c r="TDN246" s="27"/>
      <c r="TDO246" s="27"/>
      <c r="TDP246" s="27"/>
      <c r="TDQ246" s="27"/>
      <c r="TDR246" s="27"/>
      <c r="TDS246" s="27"/>
      <c r="TDT246" s="27"/>
      <c r="TDU246" s="27"/>
      <c r="TDV246" s="27"/>
      <c r="TDW246" s="27"/>
      <c r="TDX246" s="27"/>
      <c r="TDY246" s="27"/>
      <c r="TDZ246" s="27"/>
      <c r="TEA246" s="27"/>
      <c r="TEB246" s="27"/>
      <c r="TEC246" s="27"/>
      <c r="TED246" s="27"/>
      <c r="TEE246" s="27"/>
      <c r="TEF246" s="27"/>
      <c r="TEG246" s="27"/>
      <c r="TEH246" s="27"/>
      <c r="TEI246" s="27"/>
      <c r="TEJ246" s="27"/>
      <c r="TEK246" s="27"/>
      <c r="TEL246" s="27"/>
      <c r="TEM246" s="27"/>
      <c r="TEN246" s="27"/>
      <c r="TEO246" s="27"/>
      <c r="TEP246" s="27"/>
      <c r="TEQ246" s="27"/>
      <c r="TER246" s="27"/>
      <c r="TES246" s="27"/>
      <c r="TET246" s="27"/>
      <c r="TEU246" s="27"/>
      <c r="TEV246" s="27"/>
      <c r="TEW246" s="27"/>
      <c r="TEX246" s="27"/>
      <c r="TEY246" s="27"/>
      <c r="TEZ246" s="27"/>
      <c r="TFA246" s="27"/>
      <c r="TFB246" s="27"/>
      <c r="TFC246" s="27"/>
      <c r="TFD246" s="27"/>
      <c r="TFE246" s="27"/>
      <c r="TFF246" s="27"/>
      <c r="TFG246" s="27"/>
      <c r="TFH246" s="27"/>
      <c r="TFI246" s="27"/>
      <c r="TFJ246" s="27"/>
      <c r="TFK246" s="27"/>
      <c r="TFL246" s="27"/>
      <c r="TFM246" s="27"/>
      <c r="TFN246" s="27"/>
      <c r="TFO246" s="27"/>
      <c r="TFP246" s="27"/>
      <c r="TFQ246" s="27"/>
      <c r="TFR246" s="27"/>
      <c r="TFS246" s="27"/>
      <c r="TFT246" s="27"/>
      <c r="TFU246" s="27"/>
      <c r="TFV246" s="27"/>
      <c r="TFW246" s="27"/>
      <c r="TFX246" s="27"/>
      <c r="TFY246" s="27"/>
      <c r="TFZ246" s="27"/>
      <c r="TGA246" s="27"/>
      <c r="TGB246" s="27"/>
      <c r="TGC246" s="27"/>
      <c r="TGD246" s="27"/>
      <c r="TGE246" s="27"/>
      <c r="TGF246" s="27"/>
      <c r="TGG246" s="27"/>
      <c r="TGH246" s="27"/>
      <c r="TGI246" s="27"/>
      <c r="TGJ246" s="27"/>
      <c r="TGK246" s="27"/>
      <c r="TGL246" s="27"/>
      <c r="TGM246" s="27"/>
      <c r="TGN246" s="27"/>
      <c r="TGO246" s="27"/>
      <c r="TGP246" s="27"/>
      <c r="TGQ246" s="27"/>
      <c r="TGR246" s="27"/>
      <c r="TGS246" s="27"/>
      <c r="TGT246" s="27"/>
      <c r="TGU246" s="27"/>
      <c r="TGV246" s="27"/>
      <c r="TGW246" s="27"/>
      <c r="TGX246" s="27"/>
      <c r="TGY246" s="27"/>
      <c r="TGZ246" s="27"/>
      <c r="THA246" s="27"/>
      <c r="THB246" s="27"/>
      <c r="THC246" s="27"/>
      <c r="THD246" s="27"/>
      <c r="THE246" s="27"/>
      <c r="THF246" s="27"/>
      <c r="THG246" s="27"/>
      <c r="THH246" s="27"/>
      <c r="THI246" s="27"/>
      <c r="THJ246" s="27"/>
      <c r="THK246" s="27"/>
      <c r="THL246" s="27"/>
      <c r="THM246" s="27"/>
      <c r="THN246" s="27"/>
      <c r="THO246" s="27"/>
      <c r="THP246" s="27"/>
      <c r="THQ246" s="27"/>
      <c r="THR246" s="27"/>
      <c r="THS246" s="27"/>
      <c r="THT246" s="27"/>
      <c r="THU246" s="27"/>
      <c r="THV246" s="27"/>
      <c r="THW246" s="27"/>
      <c r="THX246" s="27"/>
      <c r="THY246" s="27"/>
      <c r="THZ246" s="27"/>
      <c r="TIA246" s="27"/>
      <c r="TIB246" s="27"/>
      <c r="TIC246" s="27"/>
      <c r="TID246" s="27"/>
      <c r="TIE246" s="27"/>
      <c r="TIF246" s="27"/>
      <c r="TIG246" s="27"/>
      <c r="TIH246" s="27"/>
      <c r="TII246" s="27"/>
      <c r="TIJ246" s="27"/>
      <c r="TIK246" s="27"/>
      <c r="TIL246" s="27"/>
      <c r="TIM246" s="27"/>
      <c r="TIN246" s="27"/>
      <c r="TIO246" s="27"/>
      <c r="TIP246" s="27"/>
      <c r="TIQ246" s="27"/>
      <c r="TIR246" s="27"/>
      <c r="TIS246" s="27"/>
      <c r="TIT246" s="27"/>
      <c r="TIU246" s="27"/>
      <c r="TIV246" s="27"/>
      <c r="TIW246" s="27"/>
      <c r="TIX246" s="27"/>
      <c r="TIY246" s="27"/>
      <c r="TIZ246" s="27"/>
      <c r="TJA246" s="27"/>
      <c r="TJB246" s="27"/>
      <c r="TJC246" s="27"/>
      <c r="TJD246" s="27"/>
      <c r="TJE246" s="27"/>
      <c r="TJF246" s="27"/>
      <c r="TJG246" s="27"/>
      <c r="TJH246" s="27"/>
      <c r="TJI246" s="27"/>
      <c r="TJJ246" s="27"/>
      <c r="TJK246" s="27"/>
      <c r="TJL246" s="27"/>
      <c r="TJM246" s="27"/>
      <c r="TJN246" s="27"/>
      <c r="TJO246" s="27"/>
      <c r="TJP246" s="27"/>
      <c r="TJQ246" s="27"/>
      <c r="TJR246" s="27"/>
      <c r="TJS246" s="27"/>
      <c r="TJT246" s="27"/>
      <c r="TJU246" s="27"/>
      <c r="TJV246" s="27"/>
      <c r="TJW246" s="27"/>
      <c r="TJX246" s="27"/>
      <c r="TJY246" s="27"/>
      <c r="TJZ246" s="27"/>
      <c r="TKA246" s="27"/>
      <c r="TKB246" s="27"/>
      <c r="TKC246" s="27"/>
      <c r="TKD246" s="27"/>
      <c r="TKE246" s="27"/>
      <c r="TKF246" s="27"/>
      <c r="TKG246" s="27"/>
      <c r="TKH246" s="27"/>
      <c r="TKI246" s="27"/>
      <c r="TKJ246" s="27"/>
      <c r="TKK246" s="27"/>
      <c r="TKL246" s="27"/>
      <c r="TKM246" s="27"/>
      <c r="TKN246" s="27"/>
      <c r="TKO246" s="27"/>
      <c r="TKP246" s="27"/>
      <c r="TKQ246" s="27"/>
      <c r="TKR246" s="27"/>
      <c r="TKS246" s="27"/>
      <c r="TKT246" s="27"/>
      <c r="TKU246" s="27"/>
      <c r="TKV246" s="27"/>
      <c r="TKW246" s="27"/>
      <c r="TKX246" s="27"/>
      <c r="TKY246" s="27"/>
      <c r="TKZ246" s="27"/>
      <c r="TLA246" s="27"/>
      <c r="TLB246" s="27"/>
      <c r="TLC246" s="27"/>
      <c r="TLD246" s="27"/>
      <c r="TLE246" s="27"/>
      <c r="TLF246" s="27"/>
      <c r="TLG246" s="27"/>
      <c r="TLH246" s="27"/>
      <c r="TLI246" s="27"/>
      <c r="TLJ246" s="27"/>
      <c r="TLK246" s="27"/>
      <c r="TLL246" s="27"/>
      <c r="TLM246" s="27"/>
      <c r="TLN246" s="27"/>
      <c r="TLO246" s="27"/>
      <c r="TLP246" s="27"/>
      <c r="TLQ246" s="27"/>
      <c r="TLR246" s="27"/>
      <c r="TLS246" s="27"/>
      <c r="TLT246" s="27"/>
      <c r="TLU246" s="27"/>
      <c r="TLV246" s="27"/>
      <c r="TLW246" s="27"/>
      <c r="TLX246" s="27"/>
      <c r="TLY246" s="27"/>
      <c r="TLZ246" s="27"/>
      <c r="TMA246" s="27"/>
      <c r="TMB246" s="27"/>
      <c r="TMC246" s="27"/>
      <c r="TMD246" s="27"/>
      <c r="TME246" s="27"/>
      <c r="TMF246" s="27"/>
      <c r="TMG246" s="27"/>
      <c r="TMH246" s="27"/>
      <c r="TMI246" s="27"/>
      <c r="TMJ246" s="27"/>
      <c r="TMK246" s="27"/>
      <c r="TML246" s="27"/>
      <c r="TMM246" s="27"/>
      <c r="TMN246" s="27"/>
      <c r="TMO246" s="27"/>
      <c r="TMP246" s="27"/>
      <c r="TMQ246" s="27"/>
      <c r="TMR246" s="27"/>
      <c r="TMS246" s="27"/>
      <c r="TMT246" s="27"/>
      <c r="TMU246" s="27"/>
      <c r="TMV246" s="27"/>
      <c r="TMW246" s="27"/>
      <c r="TMX246" s="27"/>
      <c r="TMY246" s="27"/>
      <c r="TMZ246" s="27"/>
      <c r="TNA246" s="27"/>
      <c r="TNB246" s="27"/>
      <c r="TNC246" s="27"/>
      <c r="TND246" s="27"/>
      <c r="TNE246" s="27"/>
      <c r="TNF246" s="27"/>
      <c r="TNG246" s="27"/>
      <c r="TNH246" s="27"/>
      <c r="TNI246" s="27"/>
      <c r="TNJ246" s="27"/>
      <c r="TNK246" s="27"/>
      <c r="TNL246" s="27"/>
      <c r="TNM246" s="27"/>
      <c r="TNN246" s="27"/>
      <c r="TNO246" s="27"/>
      <c r="TNP246" s="27"/>
      <c r="TNQ246" s="27"/>
      <c r="TNR246" s="27"/>
      <c r="TNS246" s="27"/>
      <c r="TNT246" s="27"/>
      <c r="TNU246" s="27"/>
      <c r="TNV246" s="27"/>
      <c r="TNW246" s="27"/>
      <c r="TNX246" s="27"/>
      <c r="TNY246" s="27"/>
      <c r="TNZ246" s="27"/>
      <c r="TOA246" s="27"/>
      <c r="TOB246" s="27"/>
      <c r="TOC246" s="27"/>
      <c r="TOD246" s="27"/>
      <c r="TOE246" s="27"/>
      <c r="TOF246" s="27"/>
      <c r="TOG246" s="27"/>
      <c r="TOH246" s="27"/>
      <c r="TOI246" s="27"/>
      <c r="TOJ246" s="27"/>
      <c r="TOK246" s="27"/>
      <c r="TOL246" s="27"/>
      <c r="TOM246" s="27"/>
      <c r="TON246" s="27"/>
      <c r="TOO246" s="27"/>
      <c r="TOP246" s="27"/>
      <c r="TOQ246" s="27"/>
      <c r="TOR246" s="27"/>
      <c r="TOS246" s="27"/>
      <c r="TOT246" s="27"/>
      <c r="TOU246" s="27"/>
      <c r="TOV246" s="27"/>
      <c r="TOW246" s="27"/>
      <c r="TOX246" s="27"/>
      <c r="TOY246" s="27"/>
      <c r="TOZ246" s="27"/>
      <c r="TPA246" s="27"/>
      <c r="TPB246" s="27"/>
      <c r="TPC246" s="27"/>
      <c r="TPD246" s="27"/>
      <c r="TPE246" s="27"/>
      <c r="TPF246" s="27"/>
      <c r="TPG246" s="27"/>
      <c r="TPH246" s="27"/>
      <c r="TPI246" s="27"/>
      <c r="TPJ246" s="27"/>
      <c r="TPK246" s="27"/>
      <c r="TPL246" s="27"/>
      <c r="TPM246" s="27"/>
      <c r="TPN246" s="27"/>
      <c r="TPO246" s="27"/>
      <c r="TPP246" s="27"/>
      <c r="TPQ246" s="27"/>
      <c r="TPR246" s="27"/>
      <c r="TPS246" s="27"/>
      <c r="TPT246" s="27"/>
      <c r="TPU246" s="27"/>
      <c r="TPV246" s="27"/>
      <c r="TPW246" s="27"/>
      <c r="TPX246" s="27"/>
      <c r="TPY246" s="27"/>
      <c r="TPZ246" s="27"/>
      <c r="TQA246" s="27"/>
      <c r="TQB246" s="27"/>
      <c r="TQC246" s="27"/>
      <c r="TQD246" s="27"/>
      <c r="TQE246" s="27"/>
      <c r="TQF246" s="27"/>
      <c r="TQG246" s="27"/>
      <c r="TQH246" s="27"/>
      <c r="TQI246" s="27"/>
      <c r="TQJ246" s="27"/>
      <c r="TQK246" s="27"/>
      <c r="TQL246" s="27"/>
      <c r="TQM246" s="27"/>
      <c r="TQN246" s="27"/>
      <c r="TQO246" s="27"/>
      <c r="TQP246" s="27"/>
      <c r="TQQ246" s="27"/>
      <c r="TQR246" s="27"/>
      <c r="TQS246" s="27"/>
      <c r="TQT246" s="27"/>
      <c r="TQU246" s="27"/>
      <c r="TQV246" s="27"/>
      <c r="TQW246" s="27"/>
      <c r="TQX246" s="27"/>
      <c r="TQY246" s="27"/>
      <c r="TQZ246" s="27"/>
      <c r="TRA246" s="27"/>
      <c r="TRB246" s="27"/>
      <c r="TRC246" s="27"/>
      <c r="TRD246" s="27"/>
      <c r="TRE246" s="27"/>
      <c r="TRF246" s="27"/>
      <c r="TRG246" s="27"/>
      <c r="TRH246" s="27"/>
      <c r="TRI246" s="27"/>
      <c r="TRJ246" s="27"/>
      <c r="TRK246" s="27"/>
      <c r="TRL246" s="27"/>
      <c r="TRM246" s="27"/>
      <c r="TRN246" s="27"/>
      <c r="TRO246" s="27"/>
      <c r="TRP246" s="27"/>
      <c r="TRQ246" s="27"/>
      <c r="TRR246" s="27"/>
      <c r="TRS246" s="27"/>
      <c r="TRT246" s="27"/>
      <c r="TRU246" s="27"/>
      <c r="TRV246" s="27"/>
      <c r="TRW246" s="27"/>
      <c r="TRX246" s="27"/>
      <c r="TRY246" s="27"/>
      <c r="TRZ246" s="27"/>
      <c r="TSA246" s="27"/>
      <c r="TSB246" s="27"/>
      <c r="TSC246" s="27"/>
      <c r="TSD246" s="27"/>
      <c r="TSE246" s="27"/>
      <c r="TSF246" s="27"/>
      <c r="TSG246" s="27"/>
      <c r="TSH246" s="27"/>
      <c r="TSI246" s="27"/>
      <c r="TSJ246" s="27"/>
      <c r="TSK246" s="27"/>
      <c r="TSL246" s="27"/>
      <c r="TSM246" s="27"/>
      <c r="TSN246" s="27"/>
      <c r="TSO246" s="27"/>
      <c r="TSP246" s="27"/>
      <c r="TSQ246" s="27"/>
      <c r="TSR246" s="27"/>
      <c r="TSS246" s="27"/>
      <c r="TST246" s="27"/>
      <c r="TSU246" s="27"/>
      <c r="TSV246" s="27"/>
      <c r="TSW246" s="27"/>
      <c r="TSX246" s="27"/>
      <c r="TSY246" s="27"/>
      <c r="TSZ246" s="27"/>
      <c r="TTA246" s="27"/>
      <c r="TTB246" s="27"/>
      <c r="TTC246" s="27"/>
      <c r="TTD246" s="27"/>
      <c r="TTE246" s="27"/>
      <c r="TTF246" s="27"/>
      <c r="TTG246" s="27"/>
      <c r="TTH246" s="27"/>
      <c r="TTI246" s="27"/>
      <c r="TTJ246" s="27"/>
      <c r="TTK246" s="27"/>
      <c r="TTL246" s="27"/>
      <c r="TTM246" s="27"/>
      <c r="TTN246" s="27"/>
      <c r="TTO246" s="27"/>
      <c r="TTP246" s="27"/>
      <c r="TTQ246" s="27"/>
      <c r="TTR246" s="27"/>
      <c r="TTS246" s="27"/>
      <c r="TTT246" s="27"/>
      <c r="TTU246" s="27"/>
      <c r="TTV246" s="27"/>
      <c r="TTW246" s="27"/>
      <c r="TTX246" s="27"/>
      <c r="TTY246" s="27"/>
      <c r="TTZ246" s="27"/>
      <c r="TUA246" s="27"/>
      <c r="TUB246" s="27"/>
      <c r="TUC246" s="27"/>
      <c r="TUD246" s="27"/>
      <c r="TUE246" s="27"/>
      <c r="TUF246" s="27"/>
      <c r="TUG246" s="27"/>
      <c r="TUH246" s="27"/>
      <c r="TUI246" s="27"/>
      <c r="TUJ246" s="27"/>
      <c r="TUK246" s="27"/>
      <c r="TUL246" s="27"/>
      <c r="TUM246" s="27"/>
      <c r="TUN246" s="27"/>
      <c r="TUO246" s="27"/>
      <c r="TUP246" s="27"/>
      <c r="TUQ246" s="27"/>
      <c r="TUR246" s="27"/>
      <c r="TUS246" s="27"/>
      <c r="TUT246" s="27"/>
      <c r="TUU246" s="27"/>
      <c r="TUV246" s="27"/>
      <c r="TUW246" s="27"/>
      <c r="TUX246" s="27"/>
      <c r="TUY246" s="27"/>
      <c r="TUZ246" s="27"/>
      <c r="TVA246" s="27"/>
      <c r="TVB246" s="27"/>
      <c r="TVC246" s="27"/>
      <c r="TVD246" s="27"/>
      <c r="TVE246" s="27"/>
      <c r="TVF246" s="27"/>
      <c r="TVG246" s="27"/>
      <c r="TVH246" s="27"/>
      <c r="TVI246" s="27"/>
      <c r="TVJ246" s="27"/>
      <c r="TVK246" s="27"/>
      <c r="TVL246" s="27"/>
      <c r="TVM246" s="27"/>
      <c r="TVN246" s="27"/>
      <c r="TVO246" s="27"/>
      <c r="TVP246" s="27"/>
      <c r="TVQ246" s="27"/>
      <c r="TVR246" s="27"/>
      <c r="TVS246" s="27"/>
      <c r="TVT246" s="27"/>
      <c r="TVU246" s="27"/>
      <c r="TVV246" s="27"/>
      <c r="TVW246" s="27"/>
      <c r="TVX246" s="27"/>
      <c r="TVY246" s="27"/>
      <c r="TVZ246" s="27"/>
      <c r="TWA246" s="27"/>
      <c r="TWB246" s="27"/>
      <c r="TWC246" s="27"/>
      <c r="TWD246" s="27"/>
      <c r="TWE246" s="27"/>
      <c r="TWF246" s="27"/>
      <c r="TWG246" s="27"/>
      <c r="TWH246" s="27"/>
      <c r="TWI246" s="27"/>
      <c r="TWJ246" s="27"/>
      <c r="TWK246" s="27"/>
      <c r="TWL246" s="27"/>
      <c r="TWM246" s="27"/>
      <c r="TWN246" s="27"/>
      <c r="TWO246" s="27"/>
      <c r="TWP246" s="27"/>
      <c r="TWQ246" s="27"/>
      <c r="TWR246" s="27"/>
      <c r="TWS246" s="27"/>
      <c r="TWT246" s="27"/>
      <c r="TWU246" s="27"/>
      <c r="TWV246" s="27"/>
      <c r="TWW246" s="27"/>
      <c r="TWX246" s="27"/>
      <c r="TWY246" s="27"/>
      <c r="TWZ246" s="27"/>
      <c r="TXA246" s="27"/>
      <c r="TXB246" s="27"/>
      <c r="TXC246" s="27"/>
      <c r="TXD246" s="27"/>
      <c r="TXE246" s="27"/>
      <c r="TXF246" s="27"/>
      <c r="TXG246" s="27"/>
      <c r="TXH246" s="27"/>
      <c r="TXI246" s="27"/>
      <c r="TXJ246" s="27"/>
      <c r="TXK246" s="27"/>
      <c r="TXL246" s="27"/>
      <c r="TXM246" s="27"/>
      <c r="TXN246" s="27"/>
      <c r="TXO246" s="27"/>
      <c r="TXP246" s="27"/>
      <c r="TXQ246" s="27"/>
      <c r="TXR246" s="27"/>
      <c r="TXS246" s="27"/>
      <c r="TXT246" s="27"/>
      <c r="TXU246" s="27"/>
      <c r="TXV246" s="27"/>
      <c r="TXW246" s="27"/>
      <c r="TXX246" s="27"/>
      <c r="TXY246" s="27"/>
      <c r="TXZ246" s="27"/>
      <c r="TYA246" s="27"/>
      <c r="TYB246" s="27"/>
      <c r="TYC246" s="27"/>
      <c r="TYD246" s="27"/>
      <c r="TYE246" s="27"/>
      <c r="TYF246" s="27"/>
      <c r="TYG246" s="27"/>
      <c r="TYH246" s="27"/>
      <c r="TYI246" s="27"/>
      <c r="TYJ246" s="27"/>
      <c r="TYK246" s="27"/>
      <c r="TYL246" s="27"/>
      <c r="TYM246" s="27"/>
      <c r="TYN246" s="27"/>
      <c r="TYO246" s="27"/>
      <c r="TYP246" s="27"/>
      <c r="TYQ246" s="27"/>
      <c r="TYR246" s="27"/>
      <c r="TYS246" s="27"/>
      <c r="TYT246" s="27"/>
      <c r="TYU246" s="27"/>
      <c r="TYV246" s="27"/>
      <c r="TYW246" s="27"/>
      <c r="TYX246" s="27"/>
      <c r="TYY246" s="27"/>
      <c r="TYZ246" s="27"/>
      <c r="TZA246" s="27"/>
      <c r="TZB246" s="27"/>
      <c r="TZC246" s="27"/>
      <c r="TZD246" s="27"/>
      <c r="TZE246" s="27"/>
      <c r="TZF246" s="27"/>
      <c r="TZG246" s="27"/>
      <c r="TZH246" s="27"/>
      <c r="TZI246" s="27"/>
      <c r="TZJ246" s="27"/>
      <c r="TZK246" s="27"/>
      <c r="TZL246" s="27"/>
      <c r="TZM246" s="27"/>
      <c r="TZN246" s="27"/>
      <c r="TZO246" s="27"/>
      <c r="TZP246" s="27"/>
      <c r="TZQ246" s="27"/>
      <c r="TZR246" s="27"/>
      <c r="TZS246" s="27"/>
      <c r="TZT246" s="27"/>
      <c r="TZU246" s="27"/>
      <c r="TZV246" s="27"/>
      <c r="TZW246" s="27"/>
      <c r="TZX246" s="27"/>
      <c r="TZY246" s="27"/>
      <c r="TZZ246" s="27"/>
      <c r="UAA246" s="27"/>
      <c r="UAB246" s="27"/>
      <c r="UAC246" s="27"/>
      <c r="UAD246" s="27"/>
      <c r="UAE246" s="27"/>
      <c r="UAF246" s="27"/>
      <c r="UAG246" s="27"/>
      <c r="UAH246" s="27"/>
      <c r="UAI246" s="27"/>
      <c r="UAJ246" s="27"/>
      <c r="UAK246" s="27"/>
      <c r="UAL246" s="27"/>
      <c r="UAM246" s="27"/>
      <c r="UAN246" s="27"/>
      <c r="UAO246" s="27"/>
      <c r="UAP246" s="27"/>
      <c r="UAQ246" s="27"/>
      <c r="UAR246" s="27"/>
      <c r="UAS246" s="27"/>
      <c r="UAT246" s="27"/>
      <c r="UAU246" s="27"/>
      <c r="UAV246" s="27"/>
      <c r="UAW246" s="27"/>
      <c r="UAX246" s="27"/>
      <c r="UAY246" s="27"/>
      <c r="UAZ246" s="27"/>
      <c r="UBA246" s="27"/>
      <c r="UBB246" s="27"/>
      <c r="UBC246" s="27"/>
      <c r="UBD246" s="27"/>
      <c r="UBE246" s="27"/>
      <c r="UBF246" s="27"/>
      <c r="UBG246" s="27"/>
      <c r="UBH246" s="27"/>
      <c r="UBI246" s="27"/>
      <c r="UBJ246" s="27"/>
      <c r="UBK246" s="27"/>
      <c r="UBL246" s="27"/>
      <c r="UBM246" s="27"/>
      <c r="UBN246" s="27"/>
      <c r="UBO246" s="27"/>
      <c r="UBP246" s="27"/>
      <c r="UBQ246" s="27"/>
      <c r="UBR246" s="27"/>
      <c r="UBS246" s="27"/>
      <c r="UBT246" s="27"/>
      <c r="UBU246" s="27"/>
      <c r="UBV246" s="27"/>
      <c r="UBW246" s="27"/>
      <c r="UBX246" s="27"/>
      <c r="UBY246" s="27"/>
      <c r="UBZ246" s="27"/>
      <c r="UCA246" s="27"/>
      <c r="UCB246" s="27"/>
      <c r="UCC246" s="27"/>
      <c r="UCD246" s="27"/>
      <c r="UCE246" s="27"/>
      <c r="UCF246" s="27"/>
      <c r="UCG246" s="27"/>
      <c r="UCH246" s="27"/>
      <c r="UCI246" s="27"/>
      <c r="UCJ246" s="27"/>
      <c r="UCK246" s="27"/>
      <c r="UCL246" s="27"/>
      <c r="UCM246" s="27"/>
      <c r="UCN246" s="27"/>
      <c r="UCO246" s="27"/>
      <c r="UCP246" s="27"/>
      <c r="UCQ246" s="27"/>
      <c r="UCR246" s="27"/>
      <c r="UCS246" s="27"/>
      <c r="UCT246" s="27"/>
      <c r="UCU246" s="27"/>
      <c r="UCV246" s="27"/>
      <c r="UCW246" s="27"/>
      <c r="UCX246" s="27"/>
      <c r="UCY246" s="27"/>
      <c r="UCZ246" s="27"/>
      <c r="UDA246" s="27"/>
      <c r="UDB246" s="27"/>
      <c r="UDC246" s="27"/>
      <c r="UDD246" s="27"/>
      <c r="UDE246" s="27"/>
      <c r="UDF246" s="27"/>
      <c r="UDG246" s="27"/>
      <c r="UDH246" s="27"/>
      <c r="UDI246" s="27"/>
      <c r="UDJ246" s="27"/>
      <c r="UDK246" s="27"/>
      <c r="UDL246" s="27"/>
      <c r="UDM246" s="27"/>
      <c r="UDN246" s="27"/>
      <c r="UDO246" s="27"/>
      <c r="UDP246" s="27"/>
      <c r="UDQ246" s="27"/>
      <c r="UDR246" s="27"/>
      <c r="UDS246" s="27"/>
      <c r="UDT246" s="27"/>
      <c r="UDU246" s="27"/>
      <c r="UDV246" s="27"/>
      <c r="UDW246" s="27"/>
      <c r="UDX246" s="27"/>
      <c r="UDY246" s="27"/>
      <c r="UDZ246" s="27"/>
      <c r="UEA246" s="27"/>
      <c r="UEB246" s="27"/>
      <c r="UEC246" s="27"/>
      <c r="UED246" s="27"/>
      <c r="UEE246" s="27"/>
      <c r="UEF246" s="27"/>
      <c r="UEG246" s="27"/>
      <c r="UEH246" s="27"/>
      <c r="UEI246" s="27"/>
      <c r="UEJ246" s="27"/>
      <c r="UEK246" s="27"/>
      <c r="UEL246" s="27"/>
      <c r="UEM246" s="27"/>
      <c r="UEN246" s="27"/>
      <c r="UEO246" s="27"/>
      <c r="UEP246" s="27"/>
      <c r="UEQ246" s="27"/>
      <c r="UER246" s="27"/>
      <c r="UES246" s="27"/>
      <c r="UET246" s="27"/>
      <c r="UEU246" s="27"/>
      <c r="UEV246" s="27"/>
      <c r="UEW246" s="27"/>
      <c r="UEX246" s="27"/>
      <c r="UEY246" s="27"/>
      <c r="UEZ246" s="27"/>
      <c r="UFA246" s="27"/>
      <c r="UFB246" s="27"/>
      <c r="UFC246" s="27"/>
      <c r="UFD246" s="27"/>
      <c r="UFE246" s="27"/>
      <c r="UFF246" s="27"/>
      <c r="UFG246" s="27"/>
      <c r="UFH246" s="27"/>
      <c r="UFI246" s="27"/>
      <c r="UFJ246" s="27"/>
      <c r="UFK246" s="27"/>
      <c r="UFL246" s="27"/>
      <c r="UFM246" s="27"/>
      <c r="UFN246" s="27"/>
      <c r="UFO246" s="27"/>
      <c r="UFP246" s="27"/>
      <c r="UFQ246" s="27"/>
      <c r="UFR246" s="27"/>
      <c r="UFS246" s="27"/>
      <c r="UFT246" s="27"/>
      <c r="UFU246" s="27"/>
      <c r="UFV246" s="27"/>
      <c r="UFW246" s="27"/>
      <c r="UFX246" s="27"/>
      <c r="UFY246" s="27"/>
      <c r="UFZ246" s="27"/>
      <c r="UGA246" s="27"/>
      <c r="UGB246" s="27"/>
      <c r="UGC246" s="27"/>
      <c r="UGD246" s="27"/>
      <c r="UGE246" s="27"/>
      <c r="UGF246" s="27"/>
      <c r="UGG246" s="27"/>
      <c r="UGH246" s="27"/>
      <c r="UGI246" s="27"/>
      <c r="UGJ246" s="27"/>
      <c r="UGK246" s="27"/>
      <c r="UGL246" s="27"/>
      <c r="UGM246" s="27"/>
      <c r="UGN246" s="27"/>
      <c r="UGO246" s="27"/>
      <c r="UGP246" s="27"/>
      <c r="UGQ246" s="27"/>
      <c r="UGR246" s="27"/>
      <c r="UGS246" s="27"/>
      <c r="UGT246" s="27"/>
      <c r="UGU246" s="27"/>
      <c r="UGV246" s="27"/>
      <c r="UGW246" s="27"/>
      <c r="UGX246" s="27"/>
      <c r="UGY246" s="27"/>
      <c r="UGZ246" s="27"/>
      <c r="UHA246" s="27"/>
      <c r="UHB246" s="27"/>
      <c r="UHC246" s="27"/>
      <c r="UHD246" s="27"/>
      <c r="UHE246" s="27"/>
      <c r="UHF246" s="27"/>
      <c r="UHG246" s="27"/>
      <c r="UHH246" s="27"/>
      <c r="UHI246" s="27"/>
      <c r="UHJ246" s="27"/>
      <c r="UHK246" s="27"/>
      <c r="UHL246" s="27"/>
      <c r="UHM246" s="27"/>
      <c r="UHN246" s="27"/>
      <c r="UHO246" s="27"/>
      <c r="UHP246" s="27"/>
      <c r="UHQ246" s="27"/>
      <c r="UHR246" s="27"/>
      <c r="UHS246" s="27"/>
      <c r="UHT246" s="27"/>
      <c r="UHU246" s="27"/>
      <c r="UHV246" s="27"/>
      <c r="UHW246" s="27"/>
      <c r="UHX246" s="27"/>
      <c r="UHY246" s="27"/>
      <c r="UHZ246" s="27"/>
      <c r="UIA246" s="27"/>
      <c r="UIB246" s="27"/>
      <c r="UIC246" s="27"/>
      <c r="UID246" s="27"/>
      <c r="UIE246" s="27"/>
      <c r="UIF246" s="27"/>
      <c r="UIG246" s="27"/>
      <c r="UIH246" s="27"/>
      <c r="UII246" s="27"/>
      <c r="UIJ246" s="27"/>
      <c r="UIK246" s="27"/>
      <c r="UIL246" s="27"/>
      <c r="UIM246" s="27"/>
      <c r="UIN246" s="27"/>
      <c r="UIO246" s="27"/>
      <c r="UIP246" s="27"/>
      <c r="UIQ246" s="27"/>
      <c r="UIR246" s="27"/>
      <c r="UIS246" s="27"/>
      <c r="UIT246" s="27"/>
      <c r="UIU246" s="27"/>
      <c r="UIV246" s="27"/>
      <c r="UIW246" s="27"/>
      <c r="UIX246" s="27"/>
      <c r="UIY246" s="27"/>
      <c r="UIZ246" s="27"/>
      <c r="UJA246" s="27"/>
      <c r="UJB246" s="27"/>
      <c r="UJC246" s="27"/>
      <c r="UJD246" s="27"/>
      <c r="UJE246" s="27"/>
      <c r="UJF246" s="27"/>
      <c r="UJG246" s="27"/>
      <c r="UJH246" s="27"/>
      <c r="UJI246" s="27"/>
      <c r="UJJ246" s="27"/>
      <c r="UJK246" s="27"/>
      <c r="UJL246" s="27"/>
      <c r="UJM246" s="27"/>
      <c r="UJN246" s="27"/>
      <c r="UJO246" s="27"/>
      <c r="UJP246" s="27"/>
      <c r="UJQ246" s="27"/>
      <c r="UJR246" s="27"/>
      <c r="UJS246" s="27"/>
      <c r="UJT246" s="27"/>
      <c r="UJU246" s="27"/>
      <c r="UJV246" s="27"/>
      <c r="UJW246" s="27"/>
      <c r="UJX246" s="27"/>
      <c r="UJY246" s="27"/>
      <c r="UJZ246" s="27"/>
      <c r="UKA246" s="27"/>
      <c r="UKB246" s="27"/>
      <c r="UKC246" s="27"/>
      <c r="UKD246" s="27"/>
      <c r="UKE246" s="27"/>
      <c r="UKF246" s="27"/>
      <c r="UKG246" s="27"/>
      <c r="UKH246" s="27"/>
      <c r="UKI246" s="27"/>
      <c r="UKJ246" s="27"/>
      <c r="UKK246" s="27"/>
      <c r="UKL246" s="27"/>
      <c r="UKM246" s="27"/>
      <c r="UKN246" s="27"/>
      <c r="UKO246" s="27"/>
      <c r="UKP246" s="27"/>
      <c r="UKQ246" s="27"/>
      <c r="UKR246" s="27"/>
      <c r="UKS246" s="27"/>
      <c r="UKT246" s="27"/>
      <c r="UKU246" s="27"/>
      <c r="UKV246" s="27"/>
      <c r="UKW246" s="27"/>
      <c r="UKX246" s="27"/>
      <c r="UKY246" s="27"/>
      <c r="UKZ246" s="27"/>
      <c r="ULA246" s="27"/>
      <c r="ULB246" s="27"/>
      <c r="ULC246" s="27"/>
      <c r="ULD246" s="27"/>
      <c r="ULE246" s="27"/>
      <c r="ULF246" s="27"/>
      <c r="ULG246" s="27"/>
      <c r="ULH246" s="27"/>
      <c r="ULI246" s="27"/>
      <c r="ULJ246" s="27"/>
      <c r="ULK246" s="27"/>
      <c r="ULL246" s="27"/>
      <c r="ULM246" s="27"/>
      <c r="ULN246" s="27"/>
      <c r="ULO246" s="27"/>
      <c r="ULP246" s="27"/>
      <c r="ULQ246" s="27"/>
      <c r="ULR246" s="27"/>
      <c r="ULS246" s="27"/>
      <c r="ULT246" s="27"/>
      <c r="ULU246" s="27"/>
      <c r="ULV246" s="27"/>
      <c r="ULW246" s="27"/>
      <c r="ULX246" s="27"/>
      <c r="ULY246" s="27"/>
      <c r="ULZ246" s="27"/>
      <c r="UMA246" s="27"/>
      <c r="UMB246" s="27"/>
      <c r="UMC246" s="27"/>
      <c r="UMD246" s="27"/>
      <c r="UME246" s="27"/>
      <c r="UMF246" s="27"/>
      <c r="UMG246" s="27"/>
      <c r="UMH246" s="27"/>
      <c r="UMI246" s="27"/>
      <c r="UMJ246" s="27"/>
      <c r="UMK246" s="27"/>
      <c r="UML246" s="27"/>
      <c r="UMM246" s="27"/>
      <c r="UMN246" s="27"/>
      <c r="UMO246" s="27"/>
      <c r="UMP246" s="27"/>
      <c r="UMQ246" s="27"/>
      <c r="UMR246" s="27"/>
      <c r="UMS246" s="27"/>
      <c r="UMT246" s="27"/>
      <c r="UMU246" s="27"/>
      <c r="UMV246" s="27"/>
      <c r="UMW246" s="27"/>
      <c r="UMX246" s="27"/>
      <c r="UMY246" s="27"/>
      <c r="UMZ246" s="27"/>
      <c r="UNA246" s="27"/>
      <c r="UNB246" s="27"/>
      <c r="UNC246" s="27"/>
      <c r="UND246" s="27"/>
      <c r="UNE246" s="27"/>
      <c r="UNF246" s="27"/>
      <c r="UNG246" s="27"/>
      <c r="UNH246" s="27"/>
      <c r="UNI246" s="27"/>
      <c r="UNJ246" s="27"/>
      <c r="UNK246" s="27"/>
      <c r="UNL246" s="27"/>
      <c r="UNM246" s="27"/>
      <c r="UNN246" s="27"/>
      <c r="UNO246" s="27"/>
      <c r="UNP246" s="27"/>
      <c r="UNQ246" s="27"/>
      <c r="UNR246" s="27"/>
      <c r="UNS246" s="27"/>
      <c r="UNT246" s="27"/>
      <c r="UNU246" s="27"/>
      <c r="UNV246" s="27"/>
      <c r="UNW246" s="27"/>
      <c r="UNX246" s="27"/>
      <c r="UNY246" s="27"/>
      <c r="UNZ246" s="27"/>
      <c r="UOA246" s="27"/>
      <c r="UOB246" s="27"/>
      <c r="UOC246" s="27"/>
      <c r="UOD246" s="27"/>
      <c r="UOE246" s="27"/>
      <c r="UOF246" s="27"/>
      <c r="UOG246" s="27"/>
      <c r="UOH246" s="27"/>
      <c r="UOI246" s="27"/>
      <c r="UOJ246" s="27"/>
      <c r="UOK246" s="27"/>
      <c r="UOL246" s="27"/>
      <c r="UOM246" s="27"/>
      <c r="UON246" s="27"/>
      <c r="UOO246" s="27"/>
      <c r="UOP246" s="27"/>
      <c r="UOQ246" s="27"/>
      <c r="UOR246" s="27"/>
      <c r="UOS246" s="27"/>
      <c r="UOT246" s="27"/>
      <c r="UOU246" s="27"/>
      <c r="UOV246" s="27"/>
      <c r="UOW246" s="27"/>
      <c r="UOX246" s="27"/>
      <c r="UOY246" s="27"/>
      <c r="UOZ246" s="27"/>
      <c r="UPA246" s="27"/>
      <c r="UPB246" s="27"/>
      <c r="UPC246" s="27"/>
      <c r="UPD246" s="27"/>
      <c r="UPE246" s="27"/>
      <c r="UPF246" s="27"/>
      <c r="UPG246" s="27"/>
      <c r="UPH246" s="27"/>
      <c r="UPI246" s="27"/>
      <c r="UPJ246" s="27"/>
      <c r="UPK246" s="27"/>
      <c r="UPL246" s="27"/>
      <c r="UPM246" s="27"/>
      <c r="UPN246" s="27"/>
      <c r="UPO246" s="27"/>
      <c r="UPP246" s="27"/>
      <c r="UPQ246" s="27"/>
      <c r="UPR246" s="27"/>
      <c r="UPS246" s="27"/>
      <c r="UPT246" s="27"/>
      <c r="UPU246" s="27"/>
      <c r="UPV246" s="27"/>
      <c r="UPW246" s="27"/>
      <c r="UPX246" s="27"/>
      <c r="UPY246" s="27"/>
      <c r="UPZ246" s="27"/>
      <c r="UQA246" s="27"/>
      <c r="UQB246" s="27"/>
      <c r="UQC246" s="27"/>
      <c r="UQD246" s="27"/>
      <c r="UQE246" s="27"/>
      <c r="UQF246" s="27"/>
      <c r="UQG246" s="27"/>
      <c r="UQH246" s="27"/>
      <c r="UQI246" s="27"/>
      <c r="UQJ246" s="27"/>
      <c r="UQK246" s="27"/>
      <c r="UQL246" s="27"/>
      <c r="UQM246" s="27"/>
      <c r="UQN246" s="27"/>
      <c r="UQO246" s="27"/>
      <c r="UQP246" s="27"/>
      <c r="UQQ246" s="27"/>
      <c r="UQR246" s="27"/>
      <c r="UQS246" s="27"/>
      <c r="UQT246" s="27"/>
      <c r="UQU246" s="27"/>
      <c r="UQV246" s="27"/>
      <c r="UQW246" s="27"/>
      <c r="UQX246" s="27"/>
      <c r="UQY246" s="27"/>
      <c r="UQZ246" s="27"/>
      <c r="URA246" s="27"/>
      <c r="URB246" s="27"/>
      <c r="URC246" s="27"/>
      <c r="URD246" s="27"/>
      <c r="URE246" s="27"/>
      <c r="URF246" s="27"/>
      <c r="URG246" s="27"/>
      <c r="URH246" s="27"/>
      <c r="URI246" s="27"/>
      <c r="URJ246" s="27"/>
      <c r="URK246" s="27"/>
      <c r="URL246" s="27"/>
      <c r="URM246" s="27"/>
      <c r="URN246" s="27"/>
      <c r="URO246" s="27"/>
      <c r="URP246" s="27"/>
      <c r="URQ246" s="27"/>
      <c r="URR246" s="27"/>
      <c r="URS246" s="27"/>
      <c r="URT246" s="27"/>
      <c r="URU246" s="27"/>
      <c r="URV246" s="27"/>
      <c r="URW246" s="27"/>
      <c r="URX246" s="27"/>
      <c r="URY246" s="27"/>
      <c r="URZ246" s="27"/>
      <c r="USA246" s="27"/>
      <c r="USB246" s="27"/>
      <c r="USC246" s="27"/>
      <c r="USD246" s="27"/>
      <c r="USE246" s="27"/>
      <c r="USF246" s="27"/>
      <c r="USG246" s="27"/>
      <c r="USH246" s="27"/>
      <c r="USI246" s="27"/>
      <c r="USJ246" s="27"/>
      <c r="USK246" s="27"/>
      <c r="USL246" s="27"/>
      <c r="USM246" s="27"/>
      <c r="USN246" s="27"/>
      <c r="USO246" s="27"/>
      <c r="USP246" s="27"/>
      <c r="USQ246" s="27"/>
      <c r="USR246" s="27"/>
      <c r="USS246" s="27"/>
      <c r="UST246" s="27"/>
      <c r="USU246" s="27"/>
      <c r="USV246" s="27"/>
      <c r="USW246" s="27"/>
      <c r="USX246" s="27"/>
      <c r="USY246" s="27"/>
      <c r="USZ246" s="27"/>
      <c r="UTA246" s="27"/>
      <c r="UTB246" s="27"/>
      <c r="UTC246" s="27"/>
      <c r="UTD246" s="27"/>
      <c r="UTE246" s="27"/>
      <c r="UTF246" s="27"/>
      <c r="UTG246" s="27"/>
      <c r="UTH246" s="27"/>
      <c r="UTI246" s="27"/>
      <c r="UTJ246" s="27"/>
      <c r="UTK246" s="27"/>
      <c r="UTL246" s="27"/>
      <c r="UTM246" s="27"/>
      <c r="UTN246" s="27"/>
      <c r="UTO246" s="27"/>
      <c r="UTP246" s="27"/>
      <c r="UTQ246" s="27"/>
      <c r="UTR246" s="27"/>
      <c r="UTS246" s="27"/>
      <c r="UTT246" s="27"/>
      <c r="UTU246" s="27"/>
      <c r="UTV246" s="27"/>
      <c r="UTW246" s="27"/>
      <c r="UTX246" s="27"/>
      <c r="UTY246" s="27"/>
      <c r="UTZ246" s="27"/>
      <c r="UUA246" s="27"/>
      <c r="UUB246" s="27"/>
      <c r="UUC246" s="27"/>
      <c r="UUD246" s="27"/>
      <c r="UUE246" s="27"/>
      <c r="UUF246" s="27"/>
      <c r="UUG246" s="27"/>
      <c r="UUH246" s="27"/>
      <c r="UUI246" s="27"/>
      <c r="UUJ246" s="27"/>
      <c r="UUK246" s="27"/>
      <c r="UUL246" s="27"/>
      <c r="UUM246" s="27"/>
      <c r="UUN246" s="27"/>
      <c r="UUO246" s="27"/>
      <c r="UUP246" s="27"/>
      <c r="UUQ246" s="27"/>
      <c r="UUR246" s="27"/>
      <c r="UUS246" s="27"/>
      <c r="UUT246" s="27"/>
      <c r="UUU246" s="27"/>
      <c r="UUV246" s="27"/>
      <c r="UUW246" s="27"/>
      <c r="UUX246" s="27"/>
      <c r="UUY246" s="27"/>
      <c r="UUZ246" s="27"/>
      <c r="UVA246" s="27"/>
      <c r="UVB246" s="27"/>
      <c r="UVC246" s="27"/>
      <c r="UVD246" s="27"/>
      <c r="UVE246" s="27"/>
      <c r="UVF246" s="27"/>
      <c r="UVG246" s="27"/>
      <c r="UVH246" s="27"/>
      <c r="UVI246" s="27"/>
      <c r="UVJ246" s="27"/>
      <c r="UVK246" s="27"/>
      <c r="UVL246" s="27"/>
      <c r="UVM246" s="27"/>
      <c r="UVN246" s="27"/>
      <c r="UVO246" s="27"/>
      <c r="UVP246" s="27"/>
      <c r="UVQ246" s="27"/>
      <c r="UVR246" s="27"/>
      <c r="UVS246" s="27"/>
      <c r="UVT246" s="27"/>
      <c r="UVU246" s="27"/>
      <c r="UVV246" s="27"/>
      <c r="UVW246" s="27"/>
      <c r="UVX246" s="27"/>
      <c r="UVY246" s="27"/>
      <c r="UVZ246" s="27"/>
      <c r="UWA246" s="27"/>
      <c r="UWB246" s="27"/>
      <c r="UWC246" s="27"/>
      <c r="UWD246" s="27"/>
      <c r="UWE246" s="27"/>
      <c r="UWF246" s="27"/>
      <c r="UWG246" s="27"/>
      <c r="UWH246" s="27"/>
      <c r="UWI246" s="27"/>
      <c r="UWJ246" s="27"/>
      <c r="UWK246" s="27"/>
      <c r="UWL246" s="27"/>
      <c r="UWM246" s="27"/>
      <c r="UWN246" s="27"/>
      <c r="UWO246" s="27"/>
      <c r="UWP246" s="27"/>
      <c r="UWQ246" s="27"/>
      <c r="UWR246" s="27"/>
      <c r="UWS246" s="27"/>
      <c r="UWT246" s="27"/>
      <c r="UWU246" s="27"/>
      <c r="UWV246" s="27"/>
      <c r="UWW246" s="27"/>
      <c r="UWX246" s="27"/>
      <c r="UWY246" s="27"/>
      <c r="UWZ246" s="27"/>
      <c r="UXA246" s="27"/>
      <c r="UXB246" s="27"/>
      <c r="UXC246" s="27"/>
      <c r="UXD246" s="27"/>
      <c r="UXE246" s="27"/>
      <c r="UXF246" s="27"/>
      <c r="UXG246" s="27"/>
      <c r="UXH246" s="27"/>
      <c r="UXI246" s="27"/>
      <c r="UXJ246" s="27"/>
      <c r="UXK246" s="27"/>
      <c r="UXL246" s="27"/>
      <c r="UXM246" s="27"/>
      <c r="UXN246" s="27"/>
      <c r="UXO246" s="27"/>
      <c r="UXP246" s="27"/>
      <c r="UXQ246" s="27"/>
      <c r="UXR246" s="27"/>
      <c r="UXS246" s="27"/>
      <c r="UXT246" s="27"/>
      <c r="UXU246" s="27"/>
      <c r="UXV246" s="27"/>
      <c r="UXW246" s="27"/>
      <c r="UXX246" s="27"/>
      <c r="UXY246" s="27"/>
      <c r="UXZ246" s="27"/>
      <c r="UYA246" s="27"/>
      <c r="UYB246" s="27"/>
      <c r="UYC246" s="27"/>
      <c r="UYD246" s="27"/>
      <c r="UYE246" s="27"/>
      <c r="UYF246" s="27"/>
      <c r="UYG246" s="27"/>
      <c r="UYH246" s="27"/>
      <c r="UYI246" s="27"/>
      <c r="UYJ246" s="27"/>
      <c r="UYK246" s="27"/>
      <c r="UYL246" s="27"/>
      <c r="UYM246" s="27"/>
      <c r="UYN246" s="27"/>
      <c r="UYO246" s="27"/>
      <c r="UYP246" s="27"/>
      <c r="UYQ246" s="27"/>
      <c r="UYR246" s="27"/>
      <c r="UYS246" s="27"/>
      <c r="UYT246" s="27"/>
      <c r="UYU246" s="27"/>
      <c r="UYV246" s="27"/>
      <c r="UYW246" s="27"/>
      <c r="UYX246" s="27"/>
      <c r="UYY246" s="27"/>
      <c r="UYZ246" s="27"/>
      <c r="UZA246" s="27"/>
      <c r="UZB246" s="27"/>
      <c r="UZC246" s="27"/>
      <c r="UZD246" s="27"/>
      <c r="UZE246" s="27"/>
      <c r="UZF246" s="27"/>
      <c r="UZG246" s="27"/>
      <c r="UZH246" s="27"/>
      <c r="UZI246" s="27"/>
      <c r="UZJ246" s="27"/>
      <c r="UZK246" s="27"/>
      <c r="UZL246" s="27"/>
      <c r="UZM246" s="27"/>
      <c r="UZN246" s="27"/>
      <c r="UZO246" s="27"/>
      <c r="UZP246" s="27"/>
      <c r="UZQ246" s="27"/>
      <c r="UZR246" s="27"/>
      <c r="UZS246" s="27"/>
      <c r="UZT246" s="27"/>
      <c r="UZU246" s="27"/>
      <c r="UZV246" s="27"/>
      <c r="UZW246" s="27"/>
      <c r="UZX246" s="27"/>
      <c r="UZY246" s="27"/>
      <c r="UZZ246" s="27"/>
      <c r="VAA246" s="27"/>
      <c r="VAB246" s="27"/>
      <c r="VAC246" s="27"/>
      <c r="VAD246" s="27"/>
      <c r="VAE246" s="27"/>
      <c r="VAF246" s="27"/>
      <c r="VAG246" s="27"/>
      <c r="VAH246" s="27"/>
      <c r="VAI246" s="27"/>
      <c r="VAJ246" s="27"/>
      <c r="VAK246" s="27"/>
      <c r="VAL246" s="27"/>
      <c r="VAM246" s="27"/>
      <c r="VAN246" s="27"/>
      <c r="VAO246" s="27"/>
      <c r="VAP246" s="27"/>
      <c r="VAQ246" s="27"/>
      <c r="VAR246" s="27"/>
      <c r="VAS246" s="27"/>
      <c r="VAT246" s="27"/>
      <c r="VAU246" s="27"/>
      <c r="VAV246" s="27"/>
      <c r="VAW246" s="27"/>
      <c r="VAX246" s="27"/>
      <c r="VAY246" s="27"/>
      <c r="VAZ246" s="27"/>
      <c r="VBA246" s="27"/>
      <c r="VBB246" s="27"/>
      <c r="VBC246" s="27"/>
      <c r="VBD246" s="27"/>
      <c r="VBE246" s="27"/>
      <c r="VBF246" s="27"/>
      <c r="VBG246" s="27"/>
      <c r="VBH246" s="27"/>
      <c r="VBI246" s="27"/>
      <c r="VBJ246" s="27"/>
      <c r="VBK246" s="27"/>
      <c r="VBL246" s="27"/>
      <c r="VBM246" s="27"/>
      <c r="VBN246" s="27"/>
      <c r="VBO246" s="27"/>
      <c r="VBP246" s="27"/>
      <c r="VBQ246" s="27"/>
      <c r="VBR246" s="27"/>
      <c r="VBS246" s="27"/>
      <c r="VBT246" s="27"/>
      <c r="VBU246" s="27"/>
      <c r="VBV246" s="27"/>
      <c r="VBW246" s="27"/>
      <c r="VBX246" s="27"/>
      <c r="VBY246" s="27"/>
      <c r="VBZ246" s="27"/>
      <c r="VCA246" s="27"/>
      <c r="VCB246" s="27"/>
      <c r="VCC246" s="27"/>
      <c r="VCD246" s="27"/>
      <c r="VCE246" s="27"/>
      <c r="VCF246" s="27"/>
      <c r="VCG246" s="27"/>
      <c r="VCH246" s="27"/>
      <c r="VCI246" s="27"/>
      <c r="VCJ246" s="27"/>
      <c r="VCK246" s="27"/>
      <c r="VCL246" s="27"/>
      <c r="VCM246" s="27"/>
      <c r="VCN246" s="27"/>
      <c r="VCO246" s="27"/>
      <c r="VCP246" s="27"/>
      <c r="VCQ246" s="27"/>
      <c r="VCR246" s="27"/>
      <c r="VCS246" s="27"/>
      <c r="VCT246" s="27"/>
      <c r="VCU246" s="27"/>
      <c r="VCV246" s="27"/>
      <c r="VCW246" s="27"/>
      <c r="VCX246" s="27"/>
      <c r="VCY246" s="27"/>
      <c r="VCZ246" s="27"/>
      <c r="VDA246" s="27"/>
      <c r="VDB246" s="27"/>
      <c r="VDC246" s="27"/>
      <c r="VDD246" s="27"/>
      <c r="VDE246" s="27"/>
      <c r="VDF246" s="27"/>
      <c r="VDG246" s="27"/>
      <c r="VDH246" s="27"/>
      <c r="VDI246" s="27"/>
      <c r="VDJ246" s="27"/>
      <c r="VDK246" s="27"/>
      <c r="VDL246" s="27"/>
      <c r="VDM246" s="27"/>
      <c r="VDN246" s="27"/>
      <c r="VDO246" s="27"/>
      <c r="VDP246" s="27"/>
      <c r="VDQ246" s="27"/>
      <c r="VDR246" s="27"/>
      <c r="VDS246" s="27"/>
      <c r="VDT246" s="27"/>
      <c r="VDU246" s="27"/>
      <c r="VDV246" s="27"/>
      <c r="VDW246" s="27"/>
      <c r="VDX246" s="27"/>
      <c r="VDY246" s="27"/>
      <c r="VDZ246" s="27"/>
      <c r="VEA246" s="27"/>
      <c r="VEB246" s="27"/>
      <c r="VEC246" s="27"/>
      <c r="VED246" s="27"/>
      <c r="VEE246" s="27"/>
      <c r="VEF246" s="27"/>
      <c r="VEG246" s="27"/>
      <c r="VEH246" s="27"/>
      <c r="VEI246" s="27"/>
      <c r="VEJ246" s="27"/>
      <c r="VEK246" s="27"/>
      <c r="VEL246" s="27"/>
      <c r="VEM246" s="27"/>
      <c r="VEN246" s="27"/>
      <c r="VEO246" s="27"/>
      <c r="VEP246" s="27"/>
      <c r="VEQ246" s="27"/>
      <c r="VER246" s="27"/>
      <c r="VES246" s="27"/>
      <c r="VET246" s="27"/>
      <c r="VEU246" s="27"/>
      <c r="VEV246" s="27"/>
      <c r="VEW246" s="27"/>
      <c r="VEX246" s="27"/>
      <c r="VEY246" s="27"/>
      <c r="VEZ246" s="27"/>
      <c r="VFA246" s="27"/>
      <c r="VFB246" s="27"/>
      <c r="VFC246" s="27"/>
      <c r="VFD246" s="27"/>
      <c r="VFE246" s="27"/>
      <c r="VFF246" s="27"/>
      <c r="VFG246" s="27"/>
      <c r="VFH246" s="27"/>
      <c r="VFI246" s="27"/>
      <c r="VFJ246" s="27"/>
      <c r="VFK246" s="27"/>
      <c r="VFL246" s="27"/>
      <c r="VFM246" s="27"/>
      <c r="VFN246" s="27"/>
      <c r="VFO246" s="27"/>
      <c r="VFP246" s="27"/>
      <c r="VFQ246" s="27"/>
      <c r="VFR246" s="27"/>
      <c r="VFS246" s="27"/>
      <c r="VFT246" s="27"/>
      <c r="VFU246" s="27"/>
      <c r="VFV246" s="27"/>
      <c r="VFW246" s="27"/>
      <c r="VFX246" s="27"/>
      <c r="VFY246" s="27"/>
      <c r="VFZ246" s="27"/>
      <c r="VGA246" s="27"/>
      <c r="VGB246" s="27"/>
      <c r="VGC246" s="27"/>
      <c r="VGD246" s="27"/>
      <c r="VGE246" s="27"/>
      <c r="VGF246" s="27"/>
      <c r="VGG246" s="27"/>
      <c r="VGH246" s="27"/>
      <c r="VGI246" s="27"/>
      <c r="VGJ246" s="27"/>
      <c r="VGK246" s="27"/>
      <c r="VGL246" s="27"/>
      <c r="VGM246" s="27"/>
      <c r="VGN246" s="27"/>
      <c r="VGO246" s="27"/>
      <c r="VGP246" s="27"/>
      <c r="VGQ246" s="27"/>
      <c r="VGR246" s="27"/>
      <c r="VGS246" s="27"/>
      <c r="VGT246" s="27"/>
      <c r="VGU246" s="27"/>
      <c r="VGV246" s="27"/>
      <c r="VGW246" s="27"/>
      <c r="VGX246" s="27"/>
      <c r="VGY246" s="27"/>
      <c r="VGZ246" s="27"/>
      <c r="VHA246" s="27"/>
      <c r="VHB246" s="27"/>
      <c r="VHC246" s="27"/>
      <c r="VHD246" s="27"/>
      <c r="VHE246" s="27"/>
      <c r="VHF246" s="27"/>
      <c r="VHG246" s="27"/>
      <c r="VHH246" s="27"/>
      <c r="VHI246" s="27"/>
      <c r="VHJ246" s="27"/>
      <c r="VHK246" s="27"/>
      <c r="VHL246" s="27"/>
      <c r="VHM246" s="27"/>
      <c r="VHN246" s="27"/>
      <c r="VHO246" s="27"/>
      <c r="VHP246" s="27"/>
      <c r="VHQ246" s="27"/>
      <c r="VHR246" s="27"/>
      <c r="VHS246" s="27"/>
      <c r="VHT246" s="27"/>
      <c r="VHU246" s="27"/>
      <c r="VHV246" s="27"/>
      <c r="VHW246" s="27"/>
      <c r="VHX246" s="27"/>
      <c r="VHY246" s="27"/>
      <c r="VHZ246" s="27"/>
      <c r="VIA246" s="27"/>
      <c r="VIB246" s="27"/>
      <c r="VIC246" s="27"/>
      <c r="VID246" s="27"/>
      <c r="VIE246" s="27"/>
      <c r="VIF246" s="27"/>
      <c r="VIG246" s="27"/>
      <c r="VIH246" s="27"/>
      <c r="VII246" s="27"/>
      <c r="VIJ246" s="27"/>
      <c r="VIK246" s="27"/>
      <c r="VIL246" s="27"/>
      <c r="VIM246" s="27"/>
      <c r="VIN246" s="27"/>
      <c r="VIO246" s="27"/>
      <c r="VIP246" s="27"/>
      <c r="VIQ246" s="27"/>
      <c r="VIR246" s="27"/>
      <c r="VIS246" s="27"/>
      <c r="VIT246" s="27"/>
      <c r="VIU246" s="27"/>
      <c r="VIV246" s="27"/>
      <c r="VIW246" s="27"/>
      <c r="VIX246" s="27"/>
      <c r="VIY246" s="27"/>
      <c r="VIZ246" s="27"/>
      <c r="VJA246" s="27"/>
      <c r="VJB246" s="27"/>
      <c r="VJC246" s="27"/>
      <c r="VJD246" s="27"/>
      <c r="VJE246" s="27"/>
      <c r="VJF246" s="27"/>
      <c r="VJG246" s="27"/>
      <c r="VJH246" s="27"/>
      <c r="VJI246" s="27"/>
      <c r="VJJ246" s="27"/>
      <c r="VJK246" s="27"/>
      <c r="VJL246" s="27"/>
      <c r="VJM246" s="27"/>
      <c r="VJN246" s="27"/>
      <c r="VJO246" s="27"/>
      <c r="VJP246" s="27"/>
      <c r="VJQ246" s="27"/>
      <c r="VJR246" s="27"/>
      <c r="VJS246" s="27"/>
      <c r="VJT246" s="27"/>
      <c r="VJU246" s="27"/>
      <c r="VJV246" s="27"/>
      <c r="VJW246" s="27"/>
      <c r="VJX246" s="27"/>
      <c r="VJY246" s="27"/>
      <c r="VJZ246" s="27"/>
      <c r="VKA246" s="27"/>
      <c r="VKB246" s="27"/>
      <c r="VKC246" s="27"/>
      <c r="VKD246" s="27"/>
      <c r="VKE246" s="27"/>
      <c r="VKF246" s="27"/>
      <c r="VKG246" s="27"/>
      <c r="VKH246" s="27"/>
      <c r="VKI246" s="27"/>
      <c r="VKJ246" s="27"/>
      <c r="VKK246" s="27"/>
      <c r="VKL246" s="27"/>
      <c r="VKM246" s="27"/>
      <c r="VKN246" s="27"/>
      <c r="VKO246" s="27"/>
      <c r="VKP246" s="27"/>
      <c r="VKQ246" s="27"/>
      <c r="VKR246" s="27"/>
      <c r="VKS246" s="27"/>
      <c r="VKT246" s="27"/>
      <c r="VKU246" s="27"/>
      <c r="VKV246" s="27"/>
      <c r="VKW246" s="27"/>
      <c r="VKX246" s="27"/>
      <c r="VKY246" s="27"/>
      <c r="VKZ246" s="27"/>
      <c r="VLA246" s="27"/>
      <c r="VLB246" s="27"/>
      <c r="VLC246" s="27"/>
      <c r="VLD246" s="27"/>
      <c r="VLE246" s="27"/>
      <c r="VLF246" s="27"/>
      <c r="VLG246" s="27"/>
      <c r="VLH246" s="27"/>
      <c r="VLI246" s="27"/>
      <c r="VLJ246" s="27"/>
      <c r="VLK246" s="27"/>
      <c r="VLL246" s="27"/>
      <c r="VLM246" s="27"/>
      <c r="VLN246" s="27"/>
      <c r="VLO246" s="27"/>
      <c r="VLP246" s="27"/>
      <c r="VLQ246" s="27"/>
      <c r="VLR246" s="27"/>
      <c r="VLS246" s="27"/>
      <c r="VLT246" s="27"/>
      <c r="VLU246" s="27"/>
      <c r="VLV246" s="27"/>
      <c r="VLW246" s="27"/>
      <c r="VLX246" s="27"/>
      <c r="VLY246" s="27"/>
      <c r="VLZ246" s="27"/>
      <c r="VMA246" s="27"/>
      <c r="VMB246" s="27"/>
      <c r="VMC246" s="27"/>
      <c r="VMD246" s="27"/>
      <c r="VME246" s="27"/>
      <c r="VMF246" s="27"/>
      <c r="VMG246" s="27"/>
      <c r="VMH246" s="27"/>
      <c r="VMI246" s="27"/>
      <c r="VMJ246" s="27"/>
      <c r="VMK246" s="27"/>
      <c r="VML246" s="27"/>
      <c r="VMM246" s="27"/>
      <c r="VMN246" s="27"/>
      <c r="VMO246" s="27"/>
      <c r="VMP246" s="27"/>
      <c r="VMQ246" s="27"/>
      <c r="VMR246" s="27"/>
      <c r="VMS246" s="27"/>
      <c r="VMT246" s="27"/>
      <c r="VMU246" s="27"/>
      <c r="VMV246" s="27"/>
      <c r="VMW246" s="27"/>
      <c r="VMX246" s="27"/>
      <c r="VMY246" s="27"/>
      <c r="VMZ246" s="27"/>
      <c r="VNA246" s="27"/>
      <c r="VNB246" s="27"/>
      <c r="VNC246" s="27"/>
      <c r="VND246" s="27"/>
      <c r="VNE246" s="27"/>
      <c r="VNF246" s="27"/>
      <c r="VNG246" s="27"/>
      <c r="VNH246" s="27"/>
      <c r="VNI246" s="27"/>
      <c r="VNJ246" s="27"/>
      <c r="VNK246" s="27"/>
      <c r="VNL246" s="27"/>
      <c r="VNM246" s="27"/>
      <c r="VNN246" s="27"/>
      <c r="VNO246" s="27"/>
      <c r="VNP246" s="27"/>
      <c r="VNQ246" s="27"/>
      <c r="VNR246" s="27"/>
      <c r="VNS246" s="27"/>
      <c r="VNT246" s="27"/>
      <c r="VNU246" s="27"/>
      <c r="VNV246" s="27"/>
      <c r="VNW246" s="27"/>
      <c r="VNX246" s="27"/>
      <c r="VNY246" s="27"/>
      <c r="VNZ246" s="27"/>
      <c r="VOA246" s="27"/>
      <c r="VOB246" s="27"/>
      <c r="VOC246" s="27"/>
      <c r="VOD246" s="27"/>
      <c r="VOE246" s="27"/>
      <c r="VOF246" s="27"/>
      <c r="VOG246" s="27"/>
      <c r="VOH246" s="27"/>
      <c r="VOI246" s="27"/>
      <c r="VOJ246" s="27"/>
      <c r="VOK246" s="27"/>
      <c r="VOL246" s="27"/>
      <c r="VOM246" s="27"/>
      <c r="VON246" s="27"/>
      <c r="VOO246" s="27"/>
      <c r="VOP246" s="27"/>
      <c r="VOQ246" s="27"/>
      <c r="VOR246" s="27"/>
      <c r="VOS246" s="27"/>
      <c r="VOT246" s="27"/>
      <c r="VOU246" s="27"/>
      <c r="VOV246" s="27"/>
      <c r="VOW246" s="27"/>
      <c r="VOX246" s="27"/>
      <c r="VOY246" s="27"/>
      <c r="VOZ246" s="27"/>
      <c r="VPA246" s="27"/>
      <c r="VPB246" s="27"/>
      <c r="VPC246" s="27"/>
      <c r="VPD246" s="27"/>
      <c r="VPE246" s="27"/>
      <c r="VPF246" s="27"/>
      <c r="VPG246" s="27"/>
      <c r="VPH246" s="27"/>
      <c r="VPI246" s="27"/>
      <c r="VPJ246" s="27"/>
      <c r="VPK246" s="27"/>
      <c r="VPL246" s="27"/>
      <c r="VPM246" s="27"/>
      <c r="VPN246" s="27"/>
      <c r="VPO246" s="27"/>
      <c r="VPP246" s="27"/>
      <c r="VPQ246" s="27"/>
      <c r="VPR246" s="27"/>
      <c r="VPS246" s="27"/>
      <c r="VPT246" s="27"/>
      <c r="VPU246" s="27"/>
      <c r="VPV246" s="27"/>
      <c r="VPW246" s="27"/>
      <c r="VPX246" s="27"/>
      <c r="VPY246" s="27"/>
      <c r="VPZ246" s="27"/>
      <c r="VQA246" s="27"/>
      <c r="VQB246" s="27"/>
      <c r="VQC246" s="27"/>
      <c r="VQD246" s="27"/>
      <c r="VQE246" s="27"/>
      <c r="VQF246" s="27"/>
      <c r="VQG246" s="27"/>
      <c r="VQH246" s="27"/>
      <c r="VQI246" s="27"/>
      <c r="VQJ246" s="27"/>
      <c r="VQK246" s="27"/>
      <c r="VQL246" s="27"/>
      <c r="VQM246" s="27"/>
      <c r="VQN246" s="27"/>
      <c r="VQO246" s="27"/>
      <c r="VQP246" s="27"/>
      <c r="VQQ246" s="27"/>
      <c r="VQR246" s="27"/>
      <c r="VQS246" s="27"/>
      <c r="VQT246" s="27"/>
      <c r="VQU246" s="27"/>
      <c r="VQV246" s="27"/>
      <c r="VQW246" s="27"/>
      <c r="VQX246" s="27"/>
      <c r="VQY246" s="27"/>
      <c r="VQZ246" s="27"/>
      <c r="VRA246" s="27"/>
      <c r="VRB246" s="27"/>
      <c r="VRC246" s="27"/>
      <c r="VRD246" s="27"/>
      <c r="VRE246" s="27"/>
      <c r="VRF246" s="27"/>
      <c r="VRG246" s="27"/>
      <c r="VRH246" s="27"/>
      <c r="VRI246" s="27"/>
      <c r="VRJ246" s="27"/>
      <c r="VRK246" s="27"/>
      <c r="VRL246" s="27"/>
      <c r="VRM246" s="27"/>
      <c r="VRN246" s="27"/>
      <c r="VRO246" s="27"/>
      <c r="VRP246" s="27"/>
      <c r="VRQ246" s="27"/>
      <c r="VRR246" s="27"/>
      <c r="VRS246" s="27"/>
      <c r="VRT246" s="27"/>
      <c r="VRU246" s="27"/>
      <c r="VRV246" s="27"/>
      <c r="VRW246" s="27"/>
      <c r="VRX246" s="27"/>
      <c r="VRY246" s="27"/>
      <c r="VRZ246" s="27"/>
      <c r="VSA246" s="27"/>
      <c r="VSB246" s="27"/>
      <c r="VSC246" s="27"/>
      <c r="VSD246" s="27"/>
      <c r="VSE246" s="27"/>
      <c r="VSF246" s="27"/>
      <c r="VSG246" s="27"/>
      <c r="VSH246" s="27"/>
      <c r="VSI246" s="27"/>
      <c r="VSJ246" s="27"/>
      <c r="VSK246" s="27"/>
      <c r="VSL246" s="27"/>
      <c r="VSM246" s="27"/>
      <c r="VSN246" s="27"/>
      <c r="VSO246" s="27"/>
      <c r="VSP246" s="27"/>
      <c r="VSQ246" s="27"/>
      <c r="VSR246" s="27"/>
      <c r="VSS246" s="27"/>
      <c r="VST246" s="27"/>
      <c r="VSU246" s="27"/>
      <c r="VSV246" s="27"/>
      <c r="VSW246" s="27"/>
      <c r="VSX246" s="27"/>
      <c r="VSY246" s="27"/>
      <c r="VSZ246" s="27"/>
      <c r="VTA246" s="27"/>
      <c r="VTB246" s="27"/>
      <c r="VTC246" s="27"/>
      <c r="VTD246" s="27"/>
      <c r="VTE246" s="27"/>
      <c r="VTF246" s="27"/>
      <c r="VTG246" s="27"/>
      <c r="VTH246" s="27"/>
      <c r="VTI246" s="27"/>
      <c r="VTJ246" s="27"/>
      <c r="VTK246" s="27"/>
      <c r="VTL246" s="27"/>
      <c r="VTM246" s="27"/>
      <c r="VTN246" s="27"/>
      <c r="VTO246" s="27"/>
      <c r="VTP246" s="27"/>
      <c r="VTQ246" s="27"/>
      <c r="VTR246" s="27"/>
      <c r="VTS246" s="27"/>
      <c r="VTT246" s="27"/>
      <c r="VTU246" s="27"/>
      <c r="VTV246" s="27"/>
      <c r="VTW246" s="27"/>
      <c r="VTX246" s="27"/>
      <c r="VTY246" s="27"/>
      <c r="VTZ246" s="27"/>
      <c r="VUA246" s="27"/>
      <c r="VUB246" s="27"/>
      <c r="VUC246" s="27"/>
      <c r="VUD246" s="27"/>
      <c r="VUE246" s="27"/>
      <c r="VUF246" s="27"/>
      <c r="VUG246" s="27"/>
      <c r="VUH246" s="27"/>
      <c r="VUI246" s="27"/>
      <c r="VUJ246" s="27"/>
      <c r="VUK246" s="27"/>
      <c r="VUL246" s="27"/>
      <c r="VUM246" s="27"/>
      <c r="VUN246" s="27"/>
      <c r="VUO246" s="27"/>
      <c r="VUP246" s="27"/>
      <c r="VUQ246" s="27"/>
      <c r="VUR246" s="27"/>
      <c r="VUS246" s="27"/>
      <c r="VUT246" s="27"/>
      <c r="VUU246" s="27"/>
      <c r="VUV246" s="27"/>
      <c r="VUW246" s="27"/>
      <c r="VUX246" s="27"/>
      <c r="VUY246" s="27"/>
      <c r="VUZ246" s="27"/>
      <c r="VVA246" s="27"/>
      <c r="VVB246" s="27"/>
      <c r="VVC246" s="27"/>
      <c r="VVD246" s="27"/>
      <c r="VVE246" s="27"/>
      <c r="VVF246" s="27"/>
      <c r="VVG246" s="27"/>
      <c r="VVH246" s="27"/>
      <c r="VVI246" s="27"/>
      <c r="VVJ246" s="27"/>
      <c r="VVK246" s="27"/>
      <c r="VVL246" s="27"/>
      <c r="VVM246" s="27"/>
      <c r="VVN246" s="27"/>
      <c r="VVO246" s="27"/>
      <c r="VVP246" s="27"/>
      <c r="VVQ246" s="27"/>
      <c r="VVR246" s="27"/>
      <c r="VVS246" s="27"/>
      <c r="VVT246" s="27"/>
      <c r="VVU246" s="27"/>
      <c r="VVV246" s="27"/>
      <c r="VVW246" s="27"/>
      <c r="VVX246" s="27"/>
      <c r="VVY246" s="27"/>
      <c r="VVZ246" s="27"/>
      <c r="VWA246" s="27"/>
      <c r="VWB246" s="27"/>
      <c r="VWC246" s="27"/>
      <c r="VWD246" s="27"/>
      <c r="VWE246" s="27"/>
      <c r="VWF246" s="27"/>
      <c r="VWG246" s="27"/>
      <c r="VWH246" s="27"/>
      <c r="VWI246" s="27"/>
      <c r="VWJ246" s="27"/>
      <c r="VWK246" s="27"/>
      <c r="VWL246" s="27"/>
      <c r="VWM246" s="27"/>
      <c r="VWN246" s="27"/>
      <c r="VWO246" s="27"/>
      <c r="VWP246" s="27"/>
      <c r="VWQ246" s="27"/>
      <c r="VWR246" s="27"/>
      <c r="VWS246" s="27"/>
      <c r="VWT246" s="27"/>
      <c r="VWU246" s="27"/>
      <c r="VWV246" s="27"/>
      <c r="VWW246" s="27"/>
      <c r="VWX246" s="27"/>
      <c r="VWY246" s="27"/>
      <c r="VWZ246" s="27"/>
      <c r="VXA246" s="27"/>
      <c r="VXB246" s="27"/>
      <c r="VXC246" s="27"/>
      <c r="VXD246" s="27"/>
      <c r="VXE246" s="27"/>
      <c r="VXF246" s="27"/>
      <c r="VXG246" s="27"/>
      <c r="VXH246" s="27"/>
      <c r="VXI246" s="27"/>
      <c r="VXJ246" s="27"/>
      <c r="VXK246" s="27"/>
      <c r="VXL246" s="27"/>
      <c r="VXM246" s="27"/>
      <c r="VXN246" s="27"/>
      <c r="VXO246" s="27"/>
      <c r="VXP246" s="27"/>
      <c r="VXQ246" s="27"/>
      <c r="VXR246" s="27"/>
      <c r="VXS246" s="27"/>
      <c r="VXT246" s="27"/>
      <c r="VXU246" s="27"/>
      <c r="VXV246" s="27"/>
      <c r="VXW246" s="27"/>
      <c r="VXX246" s="27"/>
      <c r="VXY246" s="27"/>
      <c r="VXZ246" s="27"/>
      <c r="VYA246" s="27"/>
      <c r="VYB246" s="27"/>
      <c r="VYC246" s="27"/>
      <c r="VYD246" s="27"/>
      <c r="VYE246" s="27"/>
      <c r="VYF246" s="27"/>
      <c r="VYG246" s="27"/>
      <c r="VYH246" s="27"/>
      <c r="VYI246" s="27"/>
      <c r="VYJ246" s="27"/>
      <c r="VYK246" s="27"/>
      <c r="VYL246" s="27"/>
      <c r="VYM246" s="27"/>
      <c r="VYN246" s="27"/>
      <c r="VYO246" s="27"/>
      <c r="VYP246" s="27"/>
      <c r="VYQ246" s="27"/>
      <c r="VYR246" s="27"/>
      <c r="VYS246" s="27"/>
      <c r="VYT246" s="27"/>
      <c r="VYU246" s="27"/>
      <c r="VYV246" s="27"/>
      <c r="VYW246" s="27"/>
      <c r="VYX246" s="27"/>
      <c r="VYY246" s="27"/>
      <c r="VYZ246" s="27"/>
      <c r="VZA246" s="27"/>
      <c r="VZB246" s="27"/>
      <c r="VZC246" s="27"/>
      <c r="VZD246" s="27"/>
      <c r="VZE246" s="27"/>
      <c r="VZF246" s="27"/>
      <c r="VZG246" s="27"/>
      <c r="VZH246" s="27"/>
      <c r="VZI246" s="27"/>
      <c r="VZJ246" s="27"/>
      <c r="VZK246" s="27"/>
      <c r="VZL246" s="27"/>
      <c r="VZM246" s="27"/>
      <c r="VZN246" s="27"/>
      <c r="VZO246" s="27"/>
      <c r="VZP246" s="27"/>
      <c r="VZQ246" s="27"/>
      <c r="VZR246" s="27"/>
      <c r="VZS246" s="27"/>
      <c r="VZT246" s="27"/>
      <c r="VZU246" s="27"/>
      <c r="VZV246" s="27"/>
      <c r="VZW246" s="27"/>
      <c r="VZX246" s="27"/>
      <c r="VZY246" s="27"/>
      <c r="VZZ246" s="27"/>
      <c r="WAA246" s="27"/>
      <c r="WAB246" s="27"/>
      <c r="WAC246" s="27"/>
      <c r="WAD246" s="27"/>
      <c r="WAE246" s="27"/>
      <c r="WAF246" s="27"/>
      <c r="WAG246" s="27"/>
      <c r="WAH246" s="27"/>
      <c r="WAI246" s="27"/>
      <c r="WAJ246" s="27"/>
      <c r="WAK246" s="27"/>
      <c r="WAL246" s="27"/>
      <c r="WAM246" s="27"/>
      <c r="WAN246" s="27"/>
      <c r="WAO246" s="27"/>
      <c r="WAP246" s="27"/>
      <c r="WAQ246" s="27"/>
      <c r="WAR246" s="27"/>
      <c r="WAS246" s="27"/>
      <c r="WAT246" s="27"/>
      <c r="WAU246" s="27"/>
      <c r="WAV246" s="27"/>
      <c r="WAW246" s="27"/>
      <c r="WAX246" s="27"/>
      <c r="WAY246" s="27"/>
      <c r="WAZ246" s="27"/>
      <c r="WBA246" s="27"/>
      <c r="WBB246" s="27"/>
      <c r="WBC246" s="27"/>
      <c r="WBD246" s="27"/>
      <c r="WBE246" s="27"/>
      <c r="WBF246" s="27"/>
      <c r="WBG246" s="27"/>
      <c r="WBH246" s="27"/>
      <c r="WBI246" s="27"/>
      <c r="WBJ246" s="27"/>
      <c r="WBK246" s="27"/>
      <c r="WBL246" s="27"/>
      <c r="WBM246" s="27"/>
      <c r="WBN246" s="27"/>
      <c r="WBO246" s="27"/>
      <c r="WBP246" s="27"/>
      <c r="WBQ246" s="27"/>
      <c r="WBR246" s="27"/>
      <c r="WBS246" s="27"/>
      <c r="WBT246" s="27"/>
      <c r="WBU246" s="27"/>
      <c r="WBV246" s="27"/>
      <c r="WBW246" s="27"/>
      <c r="WBX246" s="27"/>
      <c r="WBY246" s="27"/>
      <c r="WBZ246" s="27"/>
      <c r="WCA246" s="27"/>
      <c r="WCB246" s="27"/>
      <c r="WCC246" s="27"/>
      <c r="WCD246" s="27"/>
      <c r="WCE246" s="27"/>
      <c r="WCF246" s="27"/>
      <c r="WCG246" s="27"/>
      <c r="WCH246" s="27"/>
      <c r="WCI246" s="27"/>
      <c r="WCJ246" s="27"/>
      <c r="WCK246" s="27"/>
      <c r="WCL246" s="27"/>
      <c r="WCM246" s="27"/>
      <c r="WCN246" s="27"/>
      <c r="WCO246" s="27"/>
      <c r="WCP246" s="27"/>
      <c r="WCQ246" s="27"/>
      <c r="WCR246" s="27"/>
      <c r="WCS246" s="27"/>
      <c r="WCT246" s="27"/>
      <c r="WCU246" s="27"/>
      <c r="WCV246" s="27"/>
      <c r="WCW246" s="27"/>
      <c r="WCX246" s="27"/>
      <c r="WCY246" s="27"/>
      <c r="WCZ246" s="27"/>
      <c r="WDA246" s="27"/>
      <c r="WDB246" s="27"/>
      <c r="WDC246" s="27"/>
      <c r="WDD246" s="27"/>
      <c r="WDE246" s="27"/>
      <c r="WDF246" s="27"/>
      <c r="WDG246" s="27"/>
      <c r="WDH246" s="27"/>
      <c r="WDI246" s="27"/>
      <c r="WDJ246" s="27"/>
      <c r="WDK246" s="27"/>
      <c r="WDL246" s="27"/>
      <c r="WDM246" s="27"/>
      <c r="WDN246" s="27"/>
      <c r="WDO246" s="27"/>
      <c r="WDP246" s="27"/>
      <c r="WDQ246" s="27"/>
      <c r="WDR246" s="27"/>
      <c r="WDS246" s="27"/>
      <c r="WDT246" s="27"/>
      <c r="WDU246" s="27"/>
      <c r="WDV246" s="27"/>
      <c r="WDW246" s="27"/>
      <c r="WDX246" s="27"/>
      <c r="WDY246" s="27"/>
      <c r="WDZ246" s="27"/>
      <c r="WEA246" s="27"/>
      <c r="WEB246" s="27"/>
      <c r="WEC246" s="27"/>
      <c r="WED246" s="27"/>
      <c r="WEE246" s="27"/>
      <c r="WEF246" s="27"/>
      <c r="WEG246" s="27"/>
      <c r="WEH246" s="27"/>
      <c r="WEI246" s="27"/>
      <c r="WEJ246" s="27"/>
      <c r="WEK246" s="27"/>
      <c r="WEL246" s="27"/>
      <c r="WEM246" s="27"/>
      <c r="WEN246" s="27"/>
      <c r="WEO246" s="27"/>
      <c r="WEP246" s="27"/>
      <c r="WEQ246" s="27"/>
      <c r="WER246" s="27"/>
      <c r="WES246" s="27"/>
      <c r="WET246" s="27"/>
      <c r="WEU246" s="27"/>
      <c r="WEV246" s="27"/>
      <c r="WEW246" s="27"/>
      <c r="WEX246" s="27"/>
      <c r="WEY246" s="27"/>
      <c r="WEZ246" s="27"/>
      <c r="WFA246" s="27"/>
      <c r="WFB246" s="27"/>
      <c r="WFC246" s="27"/>
      <c r="WFD246" s="27"/>
      <c r="WFE246" s="27"/>
      <c r="WFF246" s="27"/>
      <c r="WFG246" s="27"/>
      <c r="WFH246" s="27"/>
      <c r="WFI246" s="27"/>
      <c r="WFJ246" s="27"/>
      <c r="WFK246" s="27"/>
      <c r="WFL246" s="27"/>
      <c r="WFM246" s="27"/>
      <c r="WFN246" s="27"/>
      <c r="WFO246" s="27"/>
      <c r="WFP246" s="27"/>
      <c r="WFQ246" s="27"/>
      <c r="WFR246" s="27"/>
      <c r="WFS246" s="27"/>
      <c r="WFT246" s="27"/>
      <c r="WFU246" s="27"/>
      <c r="WFV246" s="27"/>
      <c r="WFW246" s="27"/>
      <c r="WFX246" s="27"/>
      <c r="WFY246" s="27"/>
      <c r="WFZ246" s="27"/>
      <c r="WGA246" s="27"/>
      <c r="WGB246" s="27"/>
      <c r="WGC246" s="27"/>
      <c r="WGD246" s="27"/>
      <c r="WGE246" s="27"/>
      <c r="WGF246" s="27"/>
      <c r="WGG246" s="27"/>
      <c r="WGH246" s="27"/>
      <c r="WGI246" s="27"/>
      <c r="WGJ246" s="27"/>
      <c r="WGK246" s="27"/>
      <c r="WGL246" s="27"/>
      <c r="WGM246" s="27"/>
      <c r="WGN246" s="27"/>
      <c r="WGO246" s="27"/>
      <c r="WGP246" s="27"/>
      <c r="WGQ246" s="27"/>
      <c r="WGR246" s="27"/>
      <c r="WGS246" s="27"/>
      <c r="WGT246" s="27"/>
      <c r="WGU246" s="27"/>
      <c r="WGV246" s="27"/>
      <c r="WGW246" s="27"/>
      <c r="WGX246" s="27"/>
      <c r="WGY246" s="27"/>
      <c r="WGZ246" s="27"/>
      <c r="WHA246" s="27"/>
      <c r="WHB246" s="27"/>
      <c r="WHC246" s="27"/>
      <c r="WHD246" s="27"/>
      <c r="WHE246" s="27"/>
      <c r="WHF246" s="27"/>
      <c r="WHG246" s="27"/>
      <c r="WHH246" s="27"/>
      <c r="WHI246" s="27"/>
      <c r="WHJ246" s="27"/>
      <c r="WHK246" s="27"/>
      <c r="WHL246" s="27"/>
      <c r="WHM246" s="27"/>
      <c r="WHN246" s="27"/>
      <c r="WHO246" s="27"/>
      <c r="WHP246" s="27"/>
      <c r="WHQ246" s="27"/>
      <c r="WHR246" s="27"/>
      <c r="WHS246" s="27"/>
      <c r="WHT246" s="27"/>
      <c r="WHU246" s="27"/>
      <c r="WHV246" s="27"/>
      <c r="WHW246" s="27"/>
      <c r="WHX246" s="27"/>
      <c r="WHY246" s="27"/>
      <c r="WHZ246" s="27"/>
      <c r="WIA246" s="27"/>
      <c r="WIB246" s="27"/>
      <c r="WIC246" s="27"/>
      <c r="WID246" s="27"/>
      <c r="WIE246" s="27"/>
      <c r="WIF246" s="27"/>
      <c r="WIG246" s="27"/>
      <c r="WIH246" s="27"/>
      <c r="WII246" s="27"/>
      <c r="WIJ246" s="27"/>
      <c r="WIK246" s="27"/>
      <c r="WIL246" s="27"/>
      <c r="WIM246" s="27"/>
      <c r="WIN246" s="27"/>
      <c r="WIO246" s="27"/>
      <c r="WIP246" s="27"/>
      <c r="WIQ246" s="27"/>
      <c r="WIR246" s="27"/>
      <c r="WIS246" s="27"/>
      <c r="WIT246" s="27"/>
      <c r="WIU246" s="27"/>
      <c r="WIV246" s="27"/>
      <c r="WIW246" s="27"/>
      <c r="WIX246" s="27"/>
      <c r="WIY246" s="27"/>
      <c r="WIZ246" s="27"/>
      <c r="WJA246" s="27"/>
      <c r="WJB246" s="27"/>
      <c r="WJC246" s="27"/>
      <c r="WJD246" s="27"/>
      <c r="WJE246" s="27"/>
      <c r="WJF246" s="27"/>
      <c r="WJG246" s="27"/>
      <c r="WJH246" s="27"/>
      <c r="WJI246" s="27"/>
      <c r="WJJ246" s="27"/>
      <c r="WJK246" s="27"/>
      <c r="WJL246" s="27"/>
      <c r="WJM246" s="27"/>
      <c r="WJN246" s="27"/>
      <c r="WJO246" s="27"/>
      <c r="WJP246" s="27"/>
      <c r="WJQ246" s="27"/>
      <c r="WJR246" s="27"/>
      <c r="WJS246" s="27"/>
      <c r="WJT246" s="27"/>
      <c r="WJU246" s="27"/>
      <c r="WJV246" s="27"/>
      <c r="WJW246" s="27"/>
      <c r="WJX246" s="27"/>
      <c r="WJY246" s="27"/>
      <c r="WJZ246" s="27"/>
      <c r="WKA246" s="27"/>
      <c r="WKB246" s="27"/>
      <c r="WKC246" s="27"/>
      <c r="WKD246" s="27"/>
      <c r="WKE246" s="27"/>
      <c r="WKF246" s="27"/>
      <c r="WKG246" s="27"/>
      <c r="WKH246" s="27"/>
      <c r="WKI246" s="27"/>
      <c r="WKJ246" s="27"/>
      <c r="WKK246" s="27"/>
      <c r="WKL246" s="27"/>
      <c r="WKM246" s="27"/>
      <c r="WKN246" s="27"/>
      <c r="WKO246" s="27"/>
      <c r="WKP246" s="27"/>
      <c r="WKQ246" s="27"/>
      <c r="WKR246" s="27"/>
      <c r="WKS246" s="27"/>
      <c r="WKT246" s="27"/>
      <c r="WKU246" s="27"/>
      <c r="WKV246" s="27"/>
      <c r="WKW246" s="27"/>
      <c r="WKX246" s="27"/>
      <c r="WKY246" s="27"/>
      <c r="WKZ246" s="27"/>
      <c r="WLA246" s="27"/>
      <c r="WLB246" s="27"/>
      <c r="WLC246" s="27"/>
      <c r="WLD246" s="27"/>
      <c r="WLE246" s="27"/>
      <c r="WLF246" s="27"/>
      <c r="WLG246" s="27"/>
      <c r="WLH246" s="27"/>
      <c r="WLI246" s="27"/>
      <c r="WLJ246" s="27"/>
      <c r="WLK246" s="27"/>
      <c r="WLL246" s="27"/>
      <c r="WLM246" s="27"/>
      <c r="WLN246" s="27"/>
      <c r="WLO246" s="27"/>
      <c r="WLP246" s="27"/>
      <c r="WLQ246" s="27"/>
      <c r="WLR246" s="27"/>
      <c r="WLS246" s="27"/>
      <c r="WLT246" s="27"/>
      <c r="WLU246" s="27"/>
      <c r="WLV246" s="27"/>
      <c r="WLW246" s="27"/>
      <c r="WLX246" s="27"/>
      <c r="WLY246" s="27"/>
      <c r="WLZ246" s="27"/>
      <c r="WMA246" s="27"/>
      <c r="WMB246" s="27"/>
      <c r="WMC246" s="27"/>
      <c r="WMD246" s="27"/>
      <c r="WME246" s="27"/>
      <c r="WMF246" s="27"/>
      <c r="WMG246" s="27"/>
      <c r="WMH246" s="27"/>
      <c r="WMI246" s="27"/>
      <c r="WMJ246" s="27"/>
      <c r="WMK246" s="27"/>
      <c r="WML246" s="27"/>
      <c r="WMM246" s="27"/>
      <c r="WMN246" s="27"/>
      <c r="WMO246" s="27"/>
      <c r="WMP246" s="27"/>
      <c r="WMQ246" s="27"/>
      <c r="WMR246" s="27"/>
      <c r="WMS246" s="27"/>
      <c r="WMT246" s="27"/>
      <c r="WMU246" s="27"/>
      <c r="WMV246" s="27"/>
      <c r="WMW246" s="27"/>
      <c r="WMX246" s="27"/>
      <c r="WMY246" s="27"/>
      <c r="WMZ246" s="27"/>
      <c r="WNA246" s="27"/>
      <c r="WNB246" s="27"/>
      <c r="WNC246" s="27"/>
      <c r="WND246" s="27"/>
      <c r="WNE246" s="27"/>
      <c r="WNF246" s="27"/>
      <c r="WNG246" s="27"/>
      <c r="WNH246" s="27"/>
      <c r="WNI246" s="27"/>
      <c r="WNJ246" s="27"/>
      <c r="WNK246" s="27"/>
      <c r="WNL246" s="27"/>
      <c r="WNM246" s="27"/>
      <c r="WNN246" s="27"/>
      <c r="WNO246" s="27"/>
      <c r="WNP246" s="27"/>
      <c r="WNQ246" s="27"/>
      <c r="WNR246" s="27"/>
      <c r="WNS246" s="27"/>
      <c r="WNT246" s="27"/>
      <c r="WNU246" s="27"/>
      <c r="WNV246" s="27"/>
      <c r="WNW246" s="27"/>
      <c r="WNX246" s="27"/>
      <c r="WNY246" s="27"/>
      <c r="WNZ246" s="27"/>
      <c r="WOA246" s="27"/>
      <c r="WOB246" s="27"/>
      <c r="WOC246" s="27"/>
      <c r="WOD246" s="27"/>
      <c r="WOE246" s="27"/>
      <c r="WOF246" s="27"/>
      <c r="WOG246" s="27"/>
      <c r="WOH246" s="27"/>
      <c r="WOI246" s="27"/>
      <c r="WOJ246" s="27"/>
      <c r="WOK246" s="27"/>
      <c r="WOL246" s="27"/>
      <c r="WOM246" s="27"/>
      <c r="WON246" s="27"/>
      <c r="WOO246" s="27"/>
      <c r="WOP246" s="27"/>
      <c r="WOQ246" s="27"/>
      <c r="WOR246" s="27"/>
      <c r="WOS246" s="27"/>
      <c r="WOT246" s="27"/>
      <c r="WOU246" s="27"/>
      <c r="WOV246" s="27"/>
      <c r="WOW246" s="27"/>
      <c r="WOX246" s="27"/>
      <c r="WOY246" s="27"/>
      <c r="WOZ246" s="27"/>
      <c r="WPA246" s="27"/>
      <c r="WPB246" s="27"/>
      <c r="WPC246" s="27"/>
      <c r="WPD246" s="27"/>
      <c r="WPE246" s="27"/>
      <c r="WPF246" s="27"/>
      <c r="WPG246" s="27"/>
      <c r="WPH246" s="27"/>
      <c r="WPI246" s="27"/>
      <c r="WPJ246" s="27"/>
      <c r="WPK246" s="27"/>
      <c r="WPL246" s="27"/>
      <c r="WPM246" s="27"/>
      <c r="WPN246" s="27"/>
      <c r="WPO246" s="27"/>
      <c r="WPP246" s="27"/>
      <c r="WPQ246" s="27"/>
      <c r="WPR246" s="27"/>
      <c r="WPS246" s="27"/>
      <c r="WPT246" s="27"/>
      <c r="WPU246" s="27"/>
      <c r="WPV246" s="27"/>
      <c r="WPW246" s="27"/>
      <c r="WPX246" s="27"/>
      <c r="WPY246" s="27"/>
      <c r="WPZ246" s="27"/>
      <c r="WQA246" s="27"/>
      <c r="WQB246" s="27"/>
      <c r="WQC246" s="27"/>
      <c r="WQD246" s="27"/>
      <c r="WQE246" s="27"/>
      <c r="WQF246" s="27"/>
      <c r="WQG246" s="27"/>
      <c r="WQH246" s="27"/>
      <c r="WQI246" s="27"/>
      <c r="WQJ246" s="27"/>
      <c r="WQK246" s="27"/>
      <c r="WQL246" s="27"/>
      <c r="WQM246" s="27"/>
      <c r="WQN246" s="27"/>
      <c r="WQO246" s="27"/>
      <c r="WQP246" s="27"/>
      <c r="WQQ246" s="27"/>
      <c r="WQR246" s="27"/>
      <c r="WQS246" s="27"/>
      <c r="WQT246" s="27"/>
      <c r="WQU246" s="27"/>
      <c r="WQV246" s="27"/>
      <c r="WQW246" s="27"/>
      <c r="WQX246" s="27"/>
      <c r="WQY246" s="27"/>
      <c r="WQZ246" s="27"/>
      <c r="WRA246" s="27"/>
      <c r="WRB246" s="27"/>
      <c r="WRC246" s="27"/>
      <c r="WRD246" s="27"/>
      <c r="WRE246" s="27"/>
      <c r="WRF246" s="27"/>
      <c r="WRG246" s="27"/>
      <c r="WRH246" s="27"/>
      <c r="WRI246" s="27"/>
      <c r="WRJ246" s="27"/>
      <c r="WRK246" s="27"/>
      <c r="WRL246" s="27"/>
      <c r="WRM246" s="27"/>
      <c r="WRN246" s="27"/>
      <c r="WRO246" s="27"/>
      <c r="WRP246" s="27"/>
      <c r="WRQ246" s="27"/>
      <c r="WRR246" s="27"/>
      <c r="WRS246" s="27"/>
      <c r="WRT246" s="27"/>
      <c r="WRU246" s="27"/>
      <c r="WRV246" s="27"/>
      <c r="WRW246" s="27"/>
      <c r="WRX246" s="27"/>
      <c r="WRY246" s="27"/>
      <c r="WRZ246" s="27"/>
      <c r="WSA246" s="27"/>
      <c r="WSB246" s="27"/>
      <c r="WSC246" s="27"/>
      <c r="WSD246" s="27"/>
      <c r="WSE246" s="27"/>
      <c r="WSF246" s="27"/>
      <c r="WSG246" s="27"/>
      <c r="WSH246" s="27"/>
      <c r="WSI246" s="27"/>
      <c r="WSJ246" s="27"/>
      <c r="WSK246" s="27"/>
      <c r="WSL246" s="27"/>
      <c r="WSM246" s="27"/>
      <c r="WSN246" s="27"/>
      <c r="WSO246" s="27"/>
      <c r="WSP246" s="27"/>
      <c r="WSQ246" s="27"/>
      <c r="WSR246" s="27"/>
      <c r="WSS246" s="27"/>
      <c r="WST246" s="27"/>
      <c r="WSU246" s="27"/>
      <c r="WSV246" s="27"/>
      <c r="WSW246" s="27"/>
      <c r="WSX246" s="27"/>
      <c r="WSY246" s="27"/>
      <c r="WSZ246" s="27"/>
      <c r="WTA246" s="27"/>
      <c r="WTB246" s="27"/>
      <c r="WTC246" s="27"/>
      <c r="WTD246" s="27"/>
      <c r="WTE246" s="27"/>
      <c r="WTF246" s="27"/>
      <c r="WTG246" s="27"/>
      <c r="WTH246" s="27"/>
      <c r="WTI246" s="27"/>
      <c r="WTJ246" s="27"/>
      <c r="WTK246" s="27"/>
      <c r="WTL246" s="27"/>
      <c r="WTM246" s="27"/>
      <c r="WTN246" s="27"/>
      <c r="WTO246" s="27"/>
      <c r="WTP246" s="27"/>
      <c r="WTQ246" s="27"/>
      <c r="WTR246" s="27"/>
      <c r="WTS246" s="27"/>
      <c r="WTT246" s="27"/>
      <c r="WTU246" s="27"/>
      <c r="WTV246" s="27"/>
      <c r="WTW246" s="27"/>
      <c r="WTX246" s="27"/>
      <c r="WTY246" s="27"/>
      <c r="WTZ246" s="27"/>
      <c r="WUA246" s="27"/>
      <c r="WUB246" s="27"/>
      <c r="WUC246" s="27"/>
      <c r="WUD246" s="27"/>
      <c r="WUE246" s="27"/>
      <c r="WUF246" s="27"/>
      <c r="WUG246" s="27"/>
      <c r="WUH246" s="27"/>
      <c r="WUI246" s="27"/>
      <c r="WUJ246" s="27"/>
      <c r="WUK246" s="27"/>
      <c r="WUL246" s="27"/>
      <c r="WUM246" s="27"/>
      <c r="WUN246" s="27"/>
      <c r="WUO246" s="27"/>
      <c r="WUP246" s="27"/>
      <c r="WUQ246" s="27"/>
      <c r="WUR246" s="27"/>
      <c r="WUS246" s="27"/>
      <c r="WUT246" s="27"/>
      <c r="WUU246" s="27"/>
      <c r="WUV246" s="27"/>
      <c r="WUW246" s="27"/>
      <c r="WUX246" s="27"/>
      <c r="WUY246" s="27"/>
      <c r="WUZ246" s="27"/>
      <c r="WVA246" s="27"/>
      <c r="WVB246" s="27"/>
      <c r="WVC246" s="27"/>
      <c r="WVD246" s="27"/>
      <c r="WVE246" s="27"/>
      <c r="WVF246" s="27"/>
      <c r="WVG246" s="27"/>
      <c r="WVH246" s="27"/>
      <c r="WVI246" s="27"/>
      <c r="WVJ246" s="27"/>
      <c r="WVK246" s="27"/>
      <c r="WVL246" s="27"/>
      <c r="WVM246" s="27"/>
      <c r="WVN246" s="27"/>
      <c r="WVO246" s="27"/>
      <c r="WVP246" s="27"/>
      <c r="WVQ246" s="27"/>
      <c r="WVR246" s="27"/>
      <c r="WVS246" s="27"/>
      <c r="WVT246" s="27"/>
      <c r="WVU246" s="27"/>
      <c r="WVV246" s="27"/>
      <c r="WVW246" s="27"/>
      <c r="WVX246" s="27"/>
      <c r="WVY246" s="27"/>
      <c r="WVZ246" s="27"/>
      <c r="WWA246" s="27"/>
      <c r="WWB246" s="27"/>
      <c r="WWC246" s="27"/>
      <c r="WWD246" s="27"/>
      <c r="WWE246" s="27"/>
      <c r="WWF246" s="27"/>
      <c r="WWG246" s="27"/>
      <c r="WWH246" s="27"/>
      <c r="WWI246" s="27"/>
      <c r="WWJ246" s="27"/>
      <c r="WWK246" s="27"/>
      <c r="WWL246" s="27"/>
      <c r="WWM246" s="27"/>
      <c r="WWN246" s="27"/>
      <c r="WWO246" s="27"/>
      <c r="WWP246" s="27"/>
      <c r="WWQ246" s="27"/>
      <c r="WWR246" s="27"/>
      <c r="WWS246" s="27"/>
      <c r="WWT246" s="27"/>
      <c r="WWU246" s="27"/>
      <c r="WWV246" s="27"/>
      <c r="WWW246" s="27"/>
      <c r="WWX246" s="27"/>
      <c r="WWY246" s="27"/>
      <c r="WWZ246" s="27"/>
      <c r="WXA246" s="27"/>
      <c r="WXB246" s="27"/>
      <c r="WXC246" s="27"/>
      <c r="WXD246" s="27"/>
      <c r="WXE246" s="27"/>
      <c r="WXF246" s="27"/>
      <c r="WXG246" s="27"/>
      <c r="WXH246" s="27"/>
      <c r="WXI246" s="27"/>
      <c r="WXJ246" s="27"/>
      <c r="WXK246" s="27"/>
      <c r="WXL246" s="27"/>
      <c r="WXM246" s="27"/>
      <c r="WXN246" s="27"/>
      <c r="WXO246" s="27"/>
      <c r="WXP246" s="27"/>
      <c r="WXQ246" s="27"/>
      <c r="WXR246" s="27"/>
      <c r="WXS246" s="27"/>
      <c r="WXT246" s="27"/>
      <c r="WXU246" s="27"/>
      <c r="WXV246" s="27"/>
      <c r="WXW246" s="27"/>
      <c r="WXX246" s="27"/>
      <c r="WXY246" s="27"/>
      <c r="WXZ246" s="27"/>
      <c r="WYA246" s="27"/>
      <c r="WYB246" s="27"/>
      <c r="WYC246" s="27"/>
      <c r="WYD246" s="27"/>
      <c r="WYE246" s="27"/>
      <c r="WYF246" s="27"/>
      <c r="WYG246" s="27"/>
      <c r="WYH246" s="27"/>
      <c r="WYI246" s="27"/>
      <c r="WYJ246" s="27"/>
      <c r="WYK246" s="27"/>
      <c r="WYL246" s="27"/>
      <c r="WYM246" s="27"/>
      <c r="WYN246" s="27"/>
      <c r="WYO246" s="27"/>
      <c r="WYP246" s="27"/>
      <c r="WYQ246" s="27"/>
      <c r="WYR246" s="27"/>
      <c r="WYS246" s="27"/>
      <c r="WYT246" s="27"/>
      <c r="WYU246" s="27"/>
      <c r="WYV246" s="27"/>
      <c r="WYW246" s="27"/>
      <c r="WYX246" s="27"/>
      <c r="WYY246" s="27"/>
      <c r="WYZ246" s="27"/>
      <c r="WZA246" s="27"/>
      <c r="WZB246" s="27"/>
      <c r="WZC246" s="27"/>
      <c r="WZD246" s="27"/>
      <c r="WZE246" s="27"/>
      <c r="WZF246" s="27"/>
      <c r="WZG246" s="27"/>
      <c r="WZH246" s="27"/>
      <c r="WZI246" s="27"/>
      <c r="WZJ246" s="27"/>
      <c r="WZK246" s="27"/>
      <c r="WZL246" s="27"/>
      <c r="WZM246" s="27"/>
      <c r="WZN246" s="27"/>
      <c r="WZO246" s="27"/>
      <c r="WZP246" s="27"/>
      <c r="WZQ246" s="27"/>
      <c r="WZR246" s="27"/>
      <c r="WZS246" s="27"/>
      <c r="WZT246" s="27"/>
      <c r="WZU246" s="27"/>
      <c r="WZV246" s="27"/>
      <c r="WZW246" s="27"/>
      <c r="WZX246" s="27"/>
      <c r="WZY246" s="27"/>
      <c r="WZZ246" s="27"/>
      <c r="XAA246" s="27"/>
      <c r="XAB246" s="27"/>
      <c r="XAC246" s="27"/>
      <c r="XAD246" s="27"/>
      <c r="XAE246" s="27"/>
      <c r="XAF246" s="27"/>
      <c r="XAG246" s="27"/>
      <c r="XAH246" s="27"/>
      <c r="XAI246" s="27"/>
      <c r="XAJ246" s="27"/>
      <c r="XAK246" s="27"/>
      <c r="XAL246" s="27"/>
      <c r="XAM246" s="27"/>
      <c r="XAN246" s="27"/>
      <c r="XAO246" s="27"/>
      <c r="XAP246" s="27"/>
      <c r="XAQ246" s="27"/>
      <c r="XAR246" s="27"/>
      <c r="XAS246" s="27"/>
      <c r="XAT246" s="27"/>
      <c r="XAU246" s="27"/>
      <c r="XAV246" s="27"/>
      <c r="XAW246" s="27"/>
      <c r="XAX246" s="27"/>
      <c r="XAY246" s="27"/>
      <c r="XAZ246" s="27"/>
      <c r="XBA246" s="27"/>
      <c r="XBB246" s="27"/>
      <c r="XBC246" s="27"/>
      <c r="XBD246" s="27"/>
      <c r="XBE246" s="27"/>
      <c r="XBF246" s="27"/>
      <c r="XBG246" s="27"/>
      <c r="XBH246" s="27"/>
      <c r="XBI246" s="27"/>
      <c r="XBJ246" s="27"/>
      <c r="XBK246" s="27"/>
      <c r="XBL246" s="27"/>
      <c r="XBM246" s="27"/>
      <c r="XBN246" s="27"/>
      <c r="XBO246" s="27"/>
      <c r="XBP246" s="27"/>
      <c r="XBQ246" s="27"/>
      <c r="XBR246" s="27"/>
      <c r="XBS246" s="27"/>
      <c r="XBT246" s="27"/>
      <c r="XBU246" s="27"/>
      <c r="XBV246" s="27"/>
      <c r="XBW246" s="27"/>
      <c r="XBX246" s="27"/>
      <c r="XBY246" s="27"/>
      <c r="XBZ246" s="27"/>
      <c r="XCA246" s="27"/>
      <c r="XCB246" s="27"/>
      <c r="XCC246" s="27"/>
      <c r="XCD246" s="27"/>
      <c r="XCE246" s="27"/>
      <c r="XCF246" s="27"/>
      <c r="XCG246" s="27"/>
      <c r="XCH246" s="27"/>
      <c r="XCI246" s="27"/>
      <c r="XCJ246" s="27"/>
      <c r="XCK246" s="27"/>
      <c r="XCL246" s="27"/>
      <c r="XCM246" s="27"/>
      <c r="XCN246" s="27"/>
      <c r="XCO246" s="27"/>
      <c r="XCP246" s="27"/>
      <c r="XCQ246" s="27"/>
      <c r="XCR246" s="27"/>
      <c r="XCS246" s="27"/>
      <c r="XCT246" s="27"/>
      <c r="XCU246" s="27"/>
      <c r="XCV246" s="27"/>
      <c r="XCW246" s="27"/>
      <c r="XCX246" s="27"/>
      <c r="XCY246" s="27"/>
      <c r="XCZ246" s="27"/>
      <c r="XDA246" s="27"/>
      <c r="XDB246" s="27"/>
      <c r="XDC246" s="27"/>
      <c r="XDD246" s="27"/>
      <c r="XDE246" s="27"/>
      <c r="XDF246" s="27"/>
      <c r="XDG246" s="27"/>
      <c r="XDH246" s="27"/>
      <c r="XDI246" s="27"/>
      <c r="XDJ246" s="27"/>
      <c r="XDK246" s="27"/>
      <c r="XDL246" s="27"/>
      <c r="XDM246" s="27"/>
      <c r="XDN246" s="27"/>
      <c r="XDO246" s="27"/>
      <c r="XDP246" s="27"/>
      <c r="XDQ246" s="27"/>
      <c r="XDR246" s="27"/>
      <c r="XDS246" s="27"/>
      <c r="XDT246" s="27"/>
      <c r="XDU246" s="27"/>
      <c r="XDV246" s="27"/>
      <c r="XDW246" s="27"/>
      <c r="XDX246" s="27"/>
      <c r="XDY246" s="27"/>
      <c r="XDZ246" s="27"/>
      <c r="XEA246" s="27"/>
      <c r="XEB246" s="27"/>
      <c r="XEC246" s="27"/>
      <c r="XED246" s="27"/>
      <c r="XEE246" s="27"/>
      <c r="XEF246" s="27"/>
      <c r="XEG246" s="27"/>
      <c r="XEH246" s="27"/>
      <c r="XEI246" s="27"/>
      <c r="XEJ246" s="27"/>
      <c r="XEK246" s="27"/>
      <c r="XEL246" s="27"/>
      <c r="XEM246" s="27"/>
      <c r="XEN246" s="27"/>
      <c r="XEO246" s="27"/>
      <c r="XEP246" s="27"/>
      <c r="XEQ246" s="27"/>
      <c r="XER246" s="27"/>
      <c r="XES246" s="27"/>
      <c r="XET246" s="27"/>
      <c r="XEU246" s="27"/>
      <c r="XEV246" s="27"/>
      <c r="XEW246" s="27"/>
      <c r="XEX246" s="27"/>
    </row>
    <row r="247" s="3" customFormat="1" customHeight="1" outlineLevel="1" spans="1:16378">
      <c r="A247" s="7"/>
      <c r="B247" s="7"/>
      <c r="C247" s="90"/>
      <c r="D247" s="7"/>
      <c r="E247" s="54"/>
      <c r="F247" s="54" t="str">
        <f>_xlfn.DISPIMG("ID_16BC35D3B696423A891B5D8FADEFC511",1)</f>
        <v>=DISPIMG("ID_16BC35D3B696423A891B5D8FADEFC511",1)</v>
      </c>
      <c r="G247" s="7"/>
      <c r="H247" s="7" t="s">
        <v>526</v>
      </c>
      <c r="I247" s="7" t="s">
        <v>522</v>
      </c>
      <c r="J247" s="7">
        <v>2</v>
      </c>
      <c r="K247" s="7" t="s">
        <v>340</v>
      </c>
      <c r="L247" s="7" t="s">
        <v>327</v>
      </c>
      <c r="M247" s="7">
        <f>2*12.99*7</f>
        <v>181.86</v>
      </c>
      <c r="N247" s="26" t="s">
        <v>148</v>
      </c>
      <c r="O247" s="26">
        <v>2.34</v>
      </c>
      <c r="P247" s="26" t="s">
        <v>149</v>
      </c>
      <c r="Q247" s="7">
        <f t="shared" si="30"/>
        <v>425.5524</v>
      </c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  <c r="BP247" s="27"/>
      <c r="BQ247" s="27"/>
      <c r="BR247" s="27"/>
      <c r="BS247" s="27"/>
      <c r="BT247" s="27"/>
      <c r="BU247" s="27"/>
      <c r="BV247" s="27"/>
      <c r="BW247" s="27"/>
      <c r="BX247" s="27"/>
      <c r="BY247" s="27"/>
      <c r="BZ247" s="27"/>
      <c r="CA247" s="27"/>
      <c r="CB247" s="27"/>
      <c r="CC247" s="27"/>
      <c r="CD247" s="27"/>
      <c r="CE247" s="27"/>
      <c r="CF247" s="27"/>
      <c r="CG247" s="27"/>
      <c r="CH247" s="27"/>
      <c r="CI247" s="27"/>
      <c r="CJ247" s="27"/>
      <c r="CK247" s="27"/>
      <c r="CL247" s="27"/>
      <c r="CM247" s="27"/>
      <c r="CN247" s="27"/>
      <c r="CO247" s="27"/>
      <c r="CP247" s="27"/>
      <c r="CQ247" s="27"/>
      <c r="CR247" s="27"/>
      <c r="CS247" s="27"/>
      <c r="CT247" s="27"/>
      <c r="CU247" s="27"/>
      <c r="CV247" s="27"/>
      <c r="CW247" s="27"/>
      <c r="CX247" s="27"/>
      <c r="CY247" s="27"/>
      <c r="CZ247" s="27"/>
      <c r="DA247" s="27"/>
      <c r="DB247" s="27"/>
      <c r="DC247" s="27"/>
      <c r="DD247" s="27"/>
      <c r="DE247" s="27"/>
      <c r="DF247" s="27"/>
      <c r="DG247" s="27"/>
      <c r="DH247" s="27"/>
      <c r="DI247" s="27"/>
      <c r="DJ247" s="27"/>
      <c r="DK247" s="27"/>
      <c r="DL247" s="27"/>
      <c r="DM247" s="27"/>
      <c r="DN247" s="27"/>
      <c r="DO247" s="27"/>
      <c r="DP247" s="27"/>
      <c r="DQ247" s="27"/>
      <c r="DR247" s="27"/>
      <c r="DS247" s="27"/>
      <c r="DT247" s="27"/>
      <c r="DU247" s="27"/>
      <c r="DV247" s="27"/>
      <c r="DW247" s="27"/>
      <c r="DX247" s="27"/>
      <c r="DY247" s="27"/>
      <c r="DZ247" s="27"/>
      <c r="EA247" s="27"/>
      <c r="EB247" s="27"/>
      <c r="EC247" s="27"/>
      <c r="ED247" s="27"/>
      <c r="EE247" s="27"/>
      <c r="EF247" s="27"/>
      <c r="EG247" s="27"/>
      <c r="EH247" s="27"/>
      <c r="EI247" s="27"/>
      <c r="EJ247" s="27"/>
      <c r="EK247" s="27"/>
      <c r="EL247" s="27"/>
      <c r="EM247" s="27"/>
      <c r="EN247" s="27"/>
      <c r="EO247" s="27"/>
      <c r="EP247" s="27"/>
      <c r="EQ247" s="27"/>
      <c r="ER247" s="27"/>
      <c r="ES247" s="27"/>
      <c r="ET247" s="27"/>
      <c r="EU247" s="27"/>
      <c r="EV247" s="27"/>
      <c r="EW247" s="27"/>
      <c r="EX247" s="27"/>
      <c r="EY247" s="27"/>
      <c r="EZ247" s="27"/>
      <c r="FA247" s="27"/>
      <c r="FB247" s="27"/>
      <c r="FC247" s="27"/>
      <c r="FD247" s="27"/>
      <c r="FE247" s="27"/>
      <c r="FF247" s="27"/>
      <c r="FG247" s="27"/>
      <c r="FH247" s="27"/>
      <c r="FI247" s="27"/>
      <c r="FJ247" s="27"/>
      <c r="FK247" s="27"/>
      <c r="FL247" s="27"/>
      <c r="FM247" s="27"/>
      <c r="FN247" s="27"/>
      <c r="FO247" s="27"/>
      <c r="FP247" s="27"/>
      <c r="FQ247" s="27"/>
      <c r="FR247" s="27"/>
      <c r="FS247" s="27"/>
      <c r="FT247" s="27"/>
      <c r="FU247" s="27"/>
      <c r="FV247" s="27"/>
      <c r="FW247" s="27"/>
      <c r="FX247" s="27"/>
      <c r="FY247" s="27"/>
      <c r="FZ247" s="27"/>
      <c r="GA247" s="27"/>
      <c r="GB247" s="27"/>
      <c r="GC247" s="27"/>
      <c r="GD247" s="27"/>
      <c r="GE247" s="27"/>
      <c r="GF247" s="27"/>
      <c r="GG247" s="27"/>
      <c r="GH247" s="27"/>
      <c r="GI247" s="27"/>
      <c r="GJ247" s="27"/>
      <c r="GK247" s="27"/>
      <c r="GL247" s="27"/>
      <c r="GM247" s="27"/>
      <c r="GN247" s="27"/>
      <c r="GO247" s="27"/>
      <c r="GP247" s="27"/>
      <c r="GQ247" s="27"/>
      <c r="GR247" s="27"/>
      <c r="GS247" s="27"/>
      <c r="GT247" s="27"/>
      <c r="GU247" s="27"/>
      <c r="GV247" s="27"/>
      <c r="GW247" s="27"/>
      <c r="GX247" s="27"/>
      <c r="GY247" s="27"/>
      <c r="GZ247" s="27"/>
      <c r="HA247" s="27"/>
      <c r="HB247" s="27"/>
      <c r="HC247" s="27"/>
      <c r="HD247" s="27"/>
      <c r="HE247" s="27"/>
      <c r="HF247" s="27"/>
      <c r="HG247" s="27"/>
      <c r="HH247" s="27"/>
      <c r="HI247" s="27"/>
      <c r="HJ247" s="27"/>
      <c r="HK247" s="27"/>
      <c r="HL247" s="27"/>
      <c r="HM247" s="27"/>
      <c r="HN247" s="27"/>
      <c r="HO247" s="27"/>
      <c r="HP247" s="27"/>
      <c r="HQ247" s="27"/>
      <c r="HR247" s="27"/>
      <c r="HS247" s="27"/>
      <c r="HT247" s="27"/>
      <c r="HU247" s="27"/>
      <c r="HV247" s="27"/>
      <c r="HW247" s="27"/>
      <c r="HX247" s="27"/>
      <c r="HY247" s="27"/>
      <c r="HZ247" s="27"/>
      <c r="IA247" s="27"/>
      <c r="IB247" s="27"/>
      <c r="IC247" s="27"/>
      <c r="ID247" s="27"/>
      <c r="IE247" s="27"/>
      <c r="IF247" s="27"/>
      <c r="IG247" s="27"/>
      <c r="IH247" s="27"/>
      <c r="II247" s="27"/>
      <c r="IJ247" s="27"/>
      <c r="IK247" s="27"/>
      <c r="IL247" s="27"/>
      <c r="IM247" s="27"/>
      <c r="IN247" s="27"/>
      <c r="IO247" s="27"/>
      <c r="IP247" s="27"/>
      <c r="IQ247" s="27"/>
      <c r="IR247" s="27"/>
      <c r="IS247" s="27"/>
      <c r="IT247" s="27"/>
      <c r="IU247" s="27"/>
      <c r="IV247" s="27"/>
      <c r="IW247" s="27"/>
      <c r="IX247" s="27"/>
      <c r="IY247" s="27"/>
      <c r="IZ247" s="27"/>
      <c r="JA247" s="27"/>
      <c r="JB247" s="27"/>
      <c r="JC247" s="27"/>
      <c r="JD247" s="27"/>
      <c r="JE247" s="27"/>
      <c r="JF247" s="27"/>
      <c r="JG247" s="27"/>
      <c r="JH247" s="27"/>
      <c r="JI247" s="27"/>
      <c r="JJ247" s="27"/>
      <c r="JK247" s="27"/>
      <c r="JL247" s="27"/>
      <c r="JM247" s="27"/>
      <c r="JN247" s="27"/>
      <c r="JO247" s="27"/>
      <c r="JP247" s="27"/>
      <c r="JQ247" s="27"/>
      <c r="JR247" s="27"/>
      <c r="JS247" s="27"/>
      <c r="JT247" s="27"/>
      <c r="JU247" s="27"/>
      <c r="JV247" s="27"/>
      <c r="JW247" s="27"/>
      <c r="JX247" s="27"/>
      <c r="JY247" s="27"/>
      <c r="JZ247" s="27"/>
      <c r="KA247" s="27"/>
      <c r="KB247" s="27"/>
      <c r="KC247" s="27"/>
      <c r="KD247" s="27"/>
      <c r="KE247" s="27"/>
      <c r="KF247" s="27"/>
      <c r="KG247" s="27"/>
      <c r="KH247" s="27"/>
      <c r="KI247" s="27"/>
      <c r="KJ247" s="27"/>
      <c r="KK247" s="27"/>
      <c r="KL247" s="27"/>
      <c r="KM247" s="27"/>
      <c r="KN247" s="27"/>
      <c r="KO247" s="27"/>
      <c r="KP247" s="27"/>
      <c r="KQ247" s="27"/>
      <c r="KR247" s="27"/>
      <c r="KS247" s="27"/>
      <c r="KT247" s="27"/>
      <c r="KU247" s="27"/>
      <c r="KV247" s="27"/>
      <c r="KW247" s="27"/>
      <c r="KX247" s="27"/>
      <c r="KY247" s="27"/>
      <c r="KZ247" s="27"/>
      <c r="LA247" s="27"/>
      <c r="LB247" s="27"/>
      <c r="LC247" s="27"/>
      <c r="LD247" s="27"/>
      <c r="LE247" s="27"/>
      <c r="LF247" s="27"/>
      <c r="LG247" s="27"/>
      <c r="LH247" s="27"/>
      <c r="LI247" s="27"/>
      <c r="LJ247" s="27"/>
      <c r="LK247" s="27"/>
      <c r="LL247" s="27"/>
      <c r="LM247" s="27"/>
      <c r="LN247" s="27"/>
      <c r="LO247" s="27"/>
      <c r="LP247" s="27"/>
      <c r="LQ247" s="27"/>
      <c r="LR247" s="27"/>
      <c r="LS247" s="27"/>
      <c r="LT247" s="27"/>
      <c r="LU247" s="27"/>
      <c r="LV247" s="27"/>
      <c r="LW247" s="27"/>
      <c r="LX247" s="27"/>
      <c r="LY247" s="27"/>
      <c r="LZ247" s="27"/>
      <c r="MA247" s="27"/>
      <c r="MB247" s="27"/>
      <c r="MC247" s="27"/>
      <c r="MD247" s="27"/>
      <c r="ME247" s="27"/>
      <c r="MF247" s="27"/>
      <c r="MG247" s="27"/>
      <c r="MH247" s="27"/>
      <c r="MI247" s="27"/>
      <c r="MJ247" s="27"/>
      <c r="MK247" s="27"/>
      <c r="ML247" s="27"/>
      <c r="MM247" s="27"/>
      <c r="MN247" s="27"/>
      <c r="MO247" s="27"/>
      <c r="MP247" s="27"/>
      <c r="MQ247" s="27"/>
      <c r="MR247" s="27"/>
      <c r="MS247" s="27"/>
      <c r="MT247" s="27"/>
      <c r="MU247" s="27"/>
      <c r="MV247" s="27"/>
      <c r="MW247" s="27"/>
      <c r="MX247" s="27"/>
      <c r="MY247" s="27"/>
      <c r="MZ247" s="27"/>
      <c r="NA247" s="27"/>
      <c r="NB247" s="27"/>
      <c r="NC247" s="27"/>
      <c r="ND247" s="27"/>
      <c r="NE247" s="27"/>
      <c r="NF247" s="27"/>
      <c r="NG247" s="27"/>
      <c r="NH247" s="27"/>
      <c r="NI247" s="27"/>
      <c r="NJ247" s="27"/>
      <c r="NK247" s="27"/>
      <c r="NL247" s="27"/>
      <c r="NM247" s="27"/>
      <c r="NN247" s="27"/>
      <c r="NO247" s="27"/>
      <c r="NP247" s="27"/>
      <c r="NQ247" s="27"/>
      <c r="NR247" s="27"/>
      <c r="NS247" s="27"/>
      <c r="NT247" s="27"/>
      <c r="NU247" s="27"/>
      <c r="NV247" s="27"/>
      <c r="NW247" s="27"/>
      <c r="NX247" s="27"/>
      <c r="NY247" s="27"/>
      <c r="NZ247" s="27"/>
      <c r="OA247" s="27"/>
      <c r="OB247" s="27"/>
      <c r="OC247" s="27"/>
      <c r="OD247" s="27"/>
      <c r="OE247" s="27"/>
      <c r="OF247" s="27"/>
      <c r="OG247" s="27"/>
      <c r="OH247" s="27"/>
      <c r="OI247" s="27"/>
      <c r="OJ247" s="27"/>
      <c r="OK247" s="27"/>
      <c r="OL247" s="27"/>
      <c r="OM247" s="27"/>
      <c r="ON247" s="27"/>
      <c r="OO247" s="27"/>
      <c r="OP247" s="27"/>
      <c r="OQ247" s="27"/>
      <c r="OR247" s="27"/>
      <c r="OS247" s="27"/>
      <c r="OT247" s="27"/>
      <c r="OU247" s="27"/>
      <c r="OV247" s="27"/>
      <c r="OW247" s="27"/>
      <c r="OX247" s="27"/>
      <c r="OY247" s="27"/>
      <c r="OZ247" s="27"/>
      <c r="PA247" s="27"/>
      <c r="PB247" s="27"/>
      <c r="PC247" s="27"/>
      <c r="PD247" s="27"/>
      <c r="PE247" s="27"/>
      <c r="PF247" s="27"/>
      <c r="PG247" s="27"/>
      <c r="PH247" s="27"/>
      <c r="PI247" s="27"/>
      <c r="PJ247" s="27"/>
      <c r="PK247" s="27"/>
      <c r="PL247" s="27"/>
      <c r="PM247" s="27"/>
      <c r="PN247" s="27"/>
      <c r="PO247" s="27"/>
      <c r="PP247" s="27"/>
      <c r="PQ247" s="27"/>
      <c r="PR247" s="27"/>
      <c r="PS247" s="27"/>
      <c r="PT247" s="27"/>
      <c r="PU247" s="27"/>
      <c r="PV247" s="27"/>
      <c r="PW247" s="27"/>
      <c r="PX247" s="27"/>
      <c r="PY247" s="27"/>
      <c r="PZ247" s="27"/>
      <c r="QA247" s="27"/>
      <c r="QB247" s="27"/>
      <c r="QC247" s="27"/>
      <c r="QD247" s="27"/>
      <c r="QE247" s="27"/>
      <c r="QF247" s="27"/>
      <c r="QG247" s="27"/>
      <c r="QH247" s="27"/>
      <c r="QI247" s="27"/>
      <c r="QJ247" s="27"/>
      <c r="QK247" s="27"/>
      <c r="QL247" s="27"/>
      <c r="QM247" s="27"/>
      <c r="QN247" s="27"/>
      <c r="QO247" s="27"/>
      <c r="QP247" s="27"/>
      <c r="QQ247" s="27"/>
      <c r="QR247" s="27"/>
      <c r="QS247" s="27"/>
      <c r="QT247" s="27"/>
      <c r="QU247" s="27"/>
      <c r="QV247" s="27"/>
      <c r="QW247" s="27"/>
      <c r="QX247" s="27"/>
      <c r="QY247" s="27"/>
      <c r="QZ247" s="27"/>
      <c r="RA247" s="27"/>
      <c r="RB247" s="27"/>
      <c r="RC247" s="27"/>
      <c r="RD247" s="27"/>
      <c r="RE247" s="27"/>
      <c r="RF247" s="27"/>
      <c r="RG247" s="27"/>
      <c r="RH247" s="27"/>
      <c r="RI247" s="27"/>
      <c r="RJ247" s="27"/>
      <c r="RK247" s="27"/>
      <c r="RL247" s="27"/>
      <c r="RM247" s="27"/>
      <c r="RN247" s="27"/>
      <c r="RO247" s="27"/>
      <c r="RP247" s="27"/>
      <c r="RQ247" s="27"/>
      <c r="RR247" s="27"/>
      <c r="RS247" s="27"/>
      <c r="RT247" s="27"/>
      <c r="RU247" s="27"/>
      <c r="RV247" s="27"/>
      <c r="RW247" s="27"/>
      <c r="RX247" s="27"/>
      <c r="RY247" s="27"/>
      <c r="RZ247" s="27"/>
      <c r="SA247" s="27"/>
      <c r="SB247" s="27"/>
      <c r="SC247" s="27"/>
      <c r="SD247" s="27"/>
      <c r="SE247" s="27"/>
      <c r="SF247" s="27"/>
      <c r="SG247" s="27"/>
      <c r="SH247" s="27"/>
      <c r="SI247" s="27"/>
      <c r="SJ247" s="27"/>
      <c r="SK247" s="27"/>
      <c r="SL247" s="27"/>
      <c r="SM247" s="27"/>
      <c r="SN247" s="27"/>
      <c r="SO247" s="27"/>
      <c r="SP247" s="27"/>
      <c r="SQ247" s="27"/>
      <c r="SR247" s="27"/>
      <c r="SS247" s="27"/>
      <c r="ST247" s="27"/>
      <c r="SU247" s="27"/>
      <c r="SV247" s="27"/>
      <c r="SW247" s="27"/>
      <c r="SX247" s="27"/>
      <c r="SY247" s="27"/>
      <c r="SZ247" s="27"/>
      <c r="TA247" s="27"/>
      <c r="TB247" s="27"/>
      <c r="TC247" s="27"/>
      <c r="TD247" s="27"/>
      <c r="TE247" s="27"/>
      <c r="TF247" s="27"/>
      <c r="TG247" s="27"/>
      <c r="TH247" s="27"/>
      <c r="TI247" s="27"/>
      <c r="TJ247" s="27"/>
      <c r="TK247" s="27"/>
      <c r="TL247" s="27"/>
      <c r="TM247" s="27"/>
      <c r="TN247" s="27"/>
      <c r="TO247" s="27"/>
      <c r="TP247" s="27"/>
      <c r="TQ247" s="27"/>
      <c r="TR247" s="27"/>
      <c r="TS247" s="27"/>
      <c r="TT247" s="27"/>
      <c r="TU247" s="27"/>
      <c r="TV247" s="27"/>
      <c r="TW247" s="27"/>
      <c r="TX247" s="27"/>
      <c r="TY247" s="27"/>
      <c r="TZ247" s="27"/>
      <c r="UA247" s="27"/>
      <c r="UB247" s="27"/>
      <c r="UC247" s="27"/>
      <c r="UD247" s="27"/>
      <c r="UE247" s="27"/>
      <c r="UF247" s="27"/>
      <c r="UG247" s="27"/>
      <c r="UH247" s="27"/>
      <c r="UI247" s="27"/>
      <c r="UJ247" s="27"/>
      <c r="UK247" s="27"/>
      <c r="UL247" s="27"/>
      <c r="UM247" s="27"/>
      <c r="UN247" s="27"/>
      <c r="UO247" s="27"/>
      <c r="UP247" s="27"/>
      <c r="UQ247" s="27"/>
      <c r="UR247" s="27"/>
      <c r="US247" s="27"/>
      <c r="UT247" s="27"/>
      <c r="UU247" s="27"/>
      <c r="UV247" s="27"/>
      <c r="UW247" s="27"/>
      <c r="UX247" s="27"/>
      <c r="UY247" s="27"/>
      <c r="UZ247" s="27"/>
      <c r="VA247" s="27"/>
      <c r="VB247" s="27"/>
      <c r="VC247" s="27"/>
      <c r="VD247" s="27"/>
      <c r="VE247" s="27"/>
      <c r="VF247" s="27"/>
      <c r="VG247" s="27"/>
      <c r="VH247" s="27"/>
      <c r="VI247" s="27"/>
      <c r="VJ247" s="27"/>
      <c r="VK247" s="27"/>
      <c r="VL247" s="27"/>
      <c r="VM247" s="27"/>
      <c r="VN247" s="27"/>
      <c r="VO247" s="27"/>
      <c r="VP247" s="27"/>
      <c r="VQ247" s="27"/>
      <c r="VR247" s="27"/>
      <c r="VS247" s="27"/>
      <c r="VT247" s="27"/>
      <c r="VU247" s="27"/>
      <c r="VV247" s="27"/>
      <c r="VW247" s="27"/>
      <c r="VX247" s="27"/>
      <c r="VY247" s="27"/>
      <c r="VZ247" s="27"/>
      <c r="WA247" s="27"/>
      <c r="WB247" s="27"/>
      <c r="WC247" s="27"/>
      <c r="WD247" s="27"/>
      <c r="WE247" s="27"/>
      <c r="WF247" s="27"/>
      <c r="WG247" s="27"/>
      <c r="WH247" s="27"/>
      <c r="WI247" s="27"/>
      <c r="WJ247" s="27"/>
      <c r="WK247" s="27"/>
      <c r="WL247" s="27"/>
      <c r="WM247" s="27"/>
      <c r="WN247" s="27"/>
      <c r="WO247" s="27"/>
      <c r="WP247" s="27"/>
      <c r="WQ247" s="27"/>
      <c r="WR247" s="27"/>
      <c r="WS247" s="27"/>
      <c r="WT247" s="27"/>
      <c r="WU247" s="27"/>
      <c r="WV247" s="27"/>
      <c r="WW247" s="27"/>
      <c r="WX247" s="27"/>
      <c r="WY247" s="27"/>
      <c r="WZ247" s="27"/>
      <c r="XA247" s="27"/>
      <c r="XB247" s="27"/>
      <c r="XC247" s="27"/>
      <c r="XD247" s="27"/>
      <c r="XE247" s="27"/>
      <c r="XF247" s="27"/>
      <c r="XG247" s="27"/>
      <c r="XH247" s="27"/>
      <c r="XI247" s="27"/>
      <c r="XJ247" s="27"/>
      <c r="XK247" s="27"/>
      <c r="XL247" s="27"/>
      <c r="XM247" s="27"/>
      <c r="XN247" s="27"/>
      <c r="XO247" s="27"/>
      <c r="XP247" s="27"/>
      <c r="XQ247" s="27"/>
      <c r="XR247" s="27"/>
      <c r="XS247" s="27"/>
      <c r="XT247" s="27"/>
      <c r="XU247" s="27"/>
      <c r="XV247" s="27"/>
      <c r="XW247" s="27"/>
      <c r="XX247" s="27"/>
      <c r="XY247" s="27"/>
      <c r="XZ247" s="27"/>
      <c r="YA247" s="27"/>
      <c r="YB247" s="27"/>
      <c r="YC247" s="27"/>
      <c r="YD247" s="27"/>
      <c r="YE247" s="27"/>
      <c r="YF247" s="27"/>
      <c r="YG247" s="27"/>
      <c r="YH247" s="27"/>
      <c r="YI247" s="27"/>
      <c r="YJ247" s="27"/>
      <c r="YK247" s="27"/>
      <c r="YL247" s="27"/>
      <c r="YM247" s="27"/>
      <c r="YN247" s="27"/>
      <c r="YO247" s="27"/>
      <c r="YP247" s="27"/>
      <c r="YQ247" s="27"/>
      <c r="YR247" s="27"/>
      <c r="YS247" s="27"/>
      <c r="YT247" s="27"/>
      <c r="YU247" s="27"/>
      <c r="YV247" s="27"/>
      <c r="YW247" s="27"/>
      <c r="YX247" s="27"/>
      <c r="YY247" s="27"/>
      <c r="YZ247" s="27"/>
      <c r="ZA247" s="27"/>
      <c r="ZB247" s="27"/>
      <c r="ZC247" s="27"/>
      <c r="ZD247" s="27"/>
      <c r="ZE247" s="27"/>
      <c r="ZF247" s="27"/>
      <c r="ZG247" s="27"/>
      <c r="ZH247" s="27"/>
      <c r="ZI247" s="27"/>
      <c r="ZJ247" s="27"/>
      <c r="ZK247" s="27"/>
      <c r="ZL247" s="27"/>
      <c r="ZM247" s="27"/>
      <c r="ZN247" s="27"/>
      <c r="ZO247" s="27"/>
      <c r="ZP247" s="27"/>
      <c r="ZQ247" s="27"/>
      <c r="ZR247" s="27"/>
      <c r="ZS247" s="27"/>
      <c r="ZT247" s="27"/>
      <c r="ZU247" s="27"/>
      <c r="ZV247" s="27"/>
      <c r="ZW247" s="27"/>
      <c r="ZX247" s="27"/>
      <c r="ZY247" s="27"/>
      <c r="ZZ247" s="27"/>
      <c r="AAA247" s="27"/>
      <c r="AAB247" s="27"/>
      <c r="AAC247" s="27"/>
      <c r="AAD247" s="27"/>
      <c r="AAE247" s="27"/>
      <c r="AAF247" s="27"/>
      <c r="AAG247" s="27"/>
      <c r="AAH247" s="27"/>
      <c r="AAI247" s="27"/>
      <c r="AAJ247" s="27"/>
      <c r="AAK247" s="27"/>
      <c r="AAL247" s="27"/>
      <c r="AAM247" s="27"/>
      <c r="AAN247" s="27"/>
      <c r="AAO247" s="27"/>
      <c r="AAP247" s="27"/>
      <c r="AAQ247" s="27"/>
      <c r="AAR247" s="27"/>
      <c r="AAS247" s="27"/>
      <c r="AAT247" s="27"/>
      <c r="AAU247" s="27"/>
      <c r="AAV247" s="27"/>
      <c r="AAW247" s="27"/>
      <c r="AAX247" s="27"/>
      <c r="AAY247" s="27"/>
      <c r="AAZ247" s="27"/>
      <c r="ABA247" s="27"/>
      <c r="ABB247" s="27"/>
      <c r="ABC247" s="27"/>
      <c r="ABD247" s="27"/>
      <c r="ABE247" s="27"/>
      <c r="ABF247" s="27"/>
      <c r="ABG247" s="27"/>
      <c r="ABH247" s="27"/>
      <c r="ABI247" s="27"/>
      <c r="ABJ247" s="27"/>
      <c r="ABK247" s="27"/>
      <c r="ABL247" s="27"/>
      <c r="ABM247" s="27"/>
      <c r="ABN247" s="27"/>
      <c r="ABO247" s="27"/>
      <c r="ABP247" s="27"/>
      <c r="ABQ247" s="27"/>
      <c r="ABR247" s="27"/>
      <c r="ABS247" s="27"/>
      <c r="ABT247" s="27"/>
      <c r="ABU247" s="27"/>
      <c r="ABV247" s="27"/>
      <c r="ABW247" s="27"/>
      <c r="ABX247" s="27"/>
      <c r="ABY247" s="27"/>
      <c r="ABZ247" s="27"/>
      <c r="ACA247" s="27"/>
      <c r="ACB247" s="27"/>
      <c r="ACC247" s="27"/>
      <c r="ACD247" s="27"/>
      <c r="ACE247" s="27"/>
      <c r="ACF247" s="27"/>
      <c r="ACG247" s="27"/>
      <c r="ACH247" s="27"/>
      <c r="ACI247" s="27"/>
      <c r="ACJ247" s="27"/>
      <c r="ACK247" s="27"/>
      <c r="ACL247" s="27"/>
      <c r="ACM247" s="27"/>
      <c r="ACN247" s="27"/>
      <c r="ACO247" s="27"/>
      <c r="ACP247" s="27"/>
      <c r="ACQ247" s="27"/>
      <c r="ACR247" s="27"/>
      <c r="ACS247" s="27"/>
      <c r="ACT247" s="27"/>
      <c r="ACU247" s="27"/>
      <c r="ACV247" s="27"/>
      <c r="ACW247" s="27"/>
      <c r="ACX247" s="27"/>
      <c r="ACY247" s="27"/>
      <c r="ACZ247" s="27"/>
      <c r="ADA247" s="27"/>
      <c r="ADB247" s="27"/>
      <c r="ADC247" s="27"/>
      <c r="ADD247" s="27"/>
      <c r="ADE247" s="27"/>
      <c r="ADF247" s="27"/>
      <c r="ADG247" s="27"/>
      <c r="ADH247" s="27"/>
      <c r="ADI247" s="27"/>
      <c r="ADJ247" s="27"/>
      <c r="ADK247" s="27"/>
      <c r="ADL247" s="27"/>
      <c r="ADM247" s="27"/>
      <c r="ADN247" s="27"/>
      <c r="ADO247" s="27"/>
      <c r="ADP247" s="27"/>
      <c r="ADQ247" s="27"/>
      <c r="ADR247" s="27"/>
      <c r="ADS247" s="27"/>
      <c r="ADT247" s="27"/>
      <c r="ADU247" s="27"/>
      <c r="ADV247" s="27"/>
      <c r="ADW247" s="27"/>
      <c r="ADX247" s="27"/>
      <c r="ADY247" s="27"/>
      <c r="ADZ247" s="27"/>
      <c r="AEA247" s="27"/>
      <c r="AEB247" s="27"/>
      <c r="AEC247" s="27"/>
      <c r="AED247" s="27"/>
      <c r="AEE247" s="27"/>
      <c r="AEF247" s="27"/>
      <c r="AEG247" s="27"/>
      <c r="AEH247" s="27"/>
      <c r="AEI247" s="27"/>
      <c r="AEJ247" s="27"/>
      <c r="AEK247" s="27"/>
      <c r="AEL247" s="27"/>
      <c r="AEM247" s="27"/>
      <c r="AEN247" s="27"/>
      <c r="AEO247" s="27"/>
      <c r="AEP247" s="27"/>
      <c r="AEQ247" s="27"/>
      <c r="AER247" s="27"/>
      <c r="AES247" s="27"/>
      <c r="AET247" s="27"/>
      <c r="AEU247" s="27"/>
      <c r="AEV247" s="27"/>
      <c r="AEW247" s="27"/>
      <c r="AEX247" s="27"/>
      <c r="AEY247" s="27"/>
      <c r="AEZ247" s="27"/>
      <c r="AFA247" s="27"/>
      <c r="AFB247" s="27"/>
      <c r="AFC247" s="27"/>
      <c r="AFD247" s="27"/>
      <c r="AFE247" s="27"/>
      <c r="AFF247" s="27"/>
      <c r="AFG247" s="27"/>
      <c r="AFH247" s="27"/>
      <c r="AFI247" s="27"/>
      <c r="AFJ247" s="27"/>
      <c r="AFK247" s="27"/>
      <c r="AFL247" s="27"/>
      <c r="AFM247" s="27"/>
      <c r="AFN247" s="27"/>
      <c r="AFO247" s="27"/>
      <c r="AFP247" s="27"/>
      <c r="AFQ247" s="27"/>
      <c r="AFR247" s="27"/>
      <c r="AFS247" s="27"/>
      <c r="AFT247" s="27"/>
      <c r="AFU247" s="27"/>
      <c r="AFV247" s="27"/>
      <c r="AFW247" s="27"/>
      <c r="AFX247" s="27"/>
      <c r="AFY247" s="27"/>
      <c r="AFZ247" s="27"/>
      <c r="AGA247" s="27"/>
      <c r="AGB247" s="27"/>
      <c r="AGC247" s="27"/>
      <c r="AGD247" s="27"/>
      <c r="AGE247" s="27"/>
      <c r="AGF247" s="27"/>
      <c r="AGG247" s="27"/>
      <c r="AGH247" s="27"/>
      <c r="AGI247" s="27"/>
      <c r="AGJ247" s="27"/>
      <c r="AGK247" s="27"/>
      <c r="AGL247" s="27"/>
      <c r="AGM247" s="27"/>
      <c r="AGN247" s="27"/>
      <c r="AGO247" s="27"/>
      <c r="AGP247" s="27"/>
      <c r="AGQ247" s="27"/>
      <c r="AGR247" s="27"/>
      <c r="AGS247" s="27"/>
      <c r="AGT247" s="27"/>
      <c r="AGU247" s="27"/>
      <c r="AGV247" s="27"/>
      <c r="AGW247" s="27"/>
      <c r="AGX247" s="27"/>
      <c r="AGY247" s="27"/>
      <c r="AGZ247" s="27"/>
      <c r="AHA247" s="27"/>
      <c r="AHB247" s="27"/>
      <c r="AHC247" s="27"/>
      <c r="AHD247" s="27"/>
      <c r="AHE247" s="27"/>
      <c r="AHF247" s="27"/>
      <c r="AHG247" s="27"/>
      <c r="AHH247" s="27"/>
      <c r="AHI247" s="27"/>
      <c r="AHJ247" s="27"/>
      <c r="AHK247" s="27"/>
      <c r="AHL247" s="27"/>
      <c r="AHM247" s="27"/>
      <c r="AHN247" s="27"/>
      <c r="AHO247" s="27"/>
      <c r="AHP247" s="27"/>
      <c r="AHQ247" s="27"/>
      <c r="AHR247" s="27"/>
      <c r="AHS247" s="27"/>
      <c r="AHT247" s="27"/>
      <c r="AHU247" s="27"/>
      <c r="AHV247" s="27"/>
      <c r="AHW247" s="27"/>
      <c r="AHX247" s="27"/>
      <c r="AHY247" s="27"/>
      <c r="AHZ247" s="27"/>
      <c r="AIA247" s="27"/>
      <c r="AIB247" s="27"/>
      <c r="AIC247" s="27"/>
      <c r="AID247" s="27"/>
      <c r="AIE247" s="27"/>
      <c r="AIF247" s="27"/>
      <c r="AIG247" s="27"/>
      <c r="AIH247" s="27"/>
      <c r="AII247" s="27"/>
      <c r="AIJ247" s="27"/>
      <c r="AIK247" s="27"/>
      <c r="AIL247" s="27"/>
      <c r="AIM247" s="27"/>
      <c r="AIN247" s="27"/>
      <c r="AIO247" s="27"/>
      <c r="AIP247" s="27"/>
      <c r="AIQ247" s="27"/>
      <c r="AIR247" s="27"/>
      <c r="AIS247" s="27"/>
      <c r="AIT247" s="27"/>
      <c r="AIU247" s="27"/>
      <c r="AIV247" s="27"/>
      <c r="AIW247" s="27"/>
      <c r="AIX247" s="27"/>
      <c r="AIY247" s="27"/>
      <c r="AIZ247" s="27"/>
      <c r="AJA247" s="27"/>
      <c r="AJB247" s="27"/>
      <c r="AJC247" s="27"/>
      <c r="AJD247" s="27"/>
      <c r="AJE247" s="27"/>
      <c r="AJF247" s="27"/>
      <c r="AJG247" s="27"/>
      <c r="AJH247" s="27"/>
      <c r="AJI247" s="27"/>
      <c r="AJJ247" s="27"/>
      <c r="AJK247" s="27"/>
      <c r="AJL247" s="27"/>
      <c r="AJM247" s="27"/>
      <c r="AJN247" s="27"/>
      <c r="AJO247" s="27"/>
      <c r="AJP247" s="27"/>
      <c r="AJQ247" s="27"/>
      <c r="AJR247" s="27"/>
      <c r="AJS247" s="27"/>
      <c r="AJT247" s="27"/>
      <c r="AJU247" s="27"/>
      <c r="AJV247" s="27"/>
      <c r="AJW247" s="27"/>
      <c r="AJX247" s="27"/>
      <c r="AJY247" s="27"/>
      <c r="AJZ247" s="27"/>
      <c r="AKA247" s="27"/>
      <c r="AKB247" s="27"/>
      <c r="AKC247" s="27"/>
      <c r="AKD247" s="27"/>
      <c r="AKE247" s="27"/>
      <c r="AKF247" s="27"/>
      <c r="AKG247" s="27"/>
      <c r="AKH247" s="27"/>
      <c r="AKI247" s="27"/>
      <c r="AKJ247" s="27"/>
      <c r="AKK247" s="27"/>
      <c r="AKL247" s="27"/>
      <c r="AKM247" s="27"/>
      <c r="AKN247" s="27"/>
      <c r="AKO247" s="27"/>
      <c r="AKP247" s="27"/>
      <c r="AKQ247" s="27"/>
      <c r="AKR247" s="27"/>
      <c r="AKS247" s="27"/>
      <c r="AKT247" s="27"/>
      <c r="AKU247" s="27"/>
      <c r="AKV247" s="27"/>
      <c r="AKW247" s="27"/>
      <c r="AKX247" s="27"/>
      <c r="AKY247" s="27"/>
      <c r="AKZ247" s="27"/>
      <c r="ALA247" s="27"/>
      <c r="ALB247" s="27"/>
      <c r="ALC247" s="27"/>
      <c r="ALD247" s="27"/>
      <c r="ALE247" s="27"/>
      <c r="ALF247" s="27"/>
      <c r="ALG247" s="27"/>
      <c r="ALH247" s="27"/>
      <c r="ALI247" s="27"/>
      <c r="ALJ247" s="27"/>
      <c r="ALK247" s="27"/>
      <c r="ALL247" s="27"/>
      <c r="ALM247" s="27"/>
      <c r="ALN247" s="27"/>
      <c r="ALO247" s="27"/>
      <c r="ALP247" s="27"/>
      <c r="ALQ247" s="27"/>
      <c r="ALR247" s="27"/>
      <c r="ALS247" s="27"/>
      <c r="ALT247" s="27"/>
      <c r="ALU247" s="27"/>
      <c r="ALV247" s="27"/>
      <c r="ALW247" s="27"/>
      <c r="ALX247" s="27"/>
      <c r="ALY247" s="27"/>
      <c r="ALZ247" s="27"/>
      <c r="AMA247" s="27"/>
      <c r="AMB247" s="27"/>
      <c r="AMC247" s="27"/>
      <c r="AMD247" s="27"/>
      <c r="AME247" s="27"/>
      <c r="AMF247" s="27"/>
      <c r="AMG247" s="27"/>
      <c r="AMH247" s="27"/>
      <c r="AMI247" s="27"/>
      <c r="AMJ247" s="27"/>
      <c r="AMK247" s="27"/>
      <c r="AML247" s="27"/>
      <c r="AMM247" s="27"/>
      <c r="AMN247" s="27"/>
      <c r="AMO247" s="27"/>
      <c r="AMP247" s="27"/>
      <c r="AMQ247" s="27"/>
      <c r="AMR247" s="27"/>
      <c r="AMS247" s="27"/>
      <c r="AMT247" s="27"/>
      <c r="AMU247" s="27"/>
      <c r="AMV247" s="27"/>
      <c r="AMW247" s="27"/>
      <c r="AMX247" s="27"/>
      <c r="AMY247" s="27"/>
      <c r="AMZ247" s="27"/>
      <c r="ANA247" s="27"/>
      <c r="ANB247" s="27"/>
      <c r="ANC247" s="27"/>
      <c r="AND247" s="27"/>
      <c r="ANE247" s="27"/>
      <c r="ANF247" s="27"/>
      <c r="ANG247" s="27"/>
      <c r="ANH247" s="27"/>
      <c r="ANI247" s="27"/>
      <c r="ANJ247" s="27"/>
      <c r="ANK247" s="27"/>
      <c r="ANL247" s="27"/>
      <c r="ANM247" s="27"/>
      <c r="ANN247" s="27"/>
      <c r="ANO247" s="27"/>
      <c r="ANP247" s="27"/>
      <c r="ANQ247" s="27"/>
      <c r="ANR247" s="27"/>
      <c r="ANS247" s="27"/>
      <c r="ANT247" s="27"/>
      <c r="ANU247" s="27"/>
      <c r="ANV247" s="27"/>
      <c r="ANW247" s="27"/>
      <c r="ANX247" s="27"/>
      <c r="ANY247" s="27"/>
      <c r="ANZ247" s="27"/>
      <c r="AOA247" s="27"/>
      <c r="AOB247" s="27"/>
      <c r="AOC247" s="27"/>
      <c r="AOD247" s="27"/>
      <c r="AOE247" s="27"/>
      <c r="AOF247" s="27"/>
      <c r="AOG247" s="27"/>
      <c r="AOH247" s="27"/>
      <c r="AOI247" s="27"/>
      <c r="AOJ247" s="27"/>
      <c r="AOK247" s="27"/>
      <c r="AOL247" s="27"/>
      <c r="AOM247" s="27"/>
      <c r="AON247" s="27"/>
      <c r="AOO247" s="27"/>
      <c r="AOP247" s="27"/>
      <c r="AOQ247" s="27"/>
      <c r="AOR247" s="27"/>
      <c r="AOS247" s="27"/>
      <c r="AOT247" s="27"/>
      <c r="AOU247" s="27"/>
      <c r="AOV247" s="27"/>
      <c r="AOW247" s="27"/>
      <c r="AOX247" s="27"/>
      <c r="AOY247" s="27"/>
      <c r="AOZ247" s="27"/>
      <c r="APA247" s="27"/>
      <c r="APB247" s="27"/>
      <c r="APC247" s="27"/>
      <c r="APD247" s="27"/>
      <c r="APE247" s="27"/>
      <c r="APF247" s="27"/>
      <c r="APG247" s="27"/>
      <c r="APH247" s="27"/>
      <c r="API247" s="27"/>
      <c r="APJ247" s="27"/>
      <c r="APK247" s="27"/>
      <c r="APL247" s="27"/>
      <c r="APM247" s="27"/>
      <c r="APN247" s="27"/>
      <c r="APO247" s="27"/>
      <c r="APP247" s="27"/>
      <c r="APQ247" s="27"/>
      <c r="APR247" s="27"/>
      <c r="APS247" s="27"/>
      <c r="APT247" s="27"/>
      <c r="APU247" s="27"/>
      <c r="APV247" s="27"/>
      <c r="APW247" s="27"/>
      <c r="APX247" s="27"/>
      <c r="APY247" s="27"/>
      <c r="APZ247" s="27"/>
      <c r="AQA247" s="27"/>
      <c r="AQB247" s="27"/>
      <c r="AQC247" s="27"/>
      <c r="AQD247" s="27"/>
      <c r="AQE247" s="27"/>
      <c r="AQF247" s="27"/>
      <c r="AQG247" s="27"/>
      <c r="AQH247" s="27"/>
      <c r="AQI247" s="27"/>
      <c r="AQJ247" s="27"/>
      <c r="AQK247" s="27"/>
      <c r="AQL247" s="27"/>
      <c r="AQM247" s="27"/>
      <c r="AQN247" s="27"/>
      <c r="AQO247" s="27"/>
      <c r="AQP247" s="27"/>
      <c r="AQQ247" s="27"/>
      <c r="AQR247" s="27"/>
      <c r="AQS247" s="27"/>
      <c r="AQT247" s="27"/>
      <c r="AQU247" s="27"/>
      <c r="AQV247" s="27"/>
      <c r="AQW247" s="27"/>
      <c r="AQX247" s="27"/>
      <c r="AQY247" s="27"/>
      <c r="AQZ247" s="27"/>
      <c r="ARA247" s="27"/>
      <c r="ARB247" s="27"/>
      <c r="ARC247" s="27"/>
      <c r="ARD247" s="27"/>
      <c r="ARE247" s="27"/>
      <c r="ARF247" s="27"/>
      <c r="ARG247" s="27"/>
      <c r="ARH247" s="27"/>
      <c r="ARI247" s="27"/>
      <c r="ARJ247" s="27"/>
      <c r="ARK247" s="27"/>
      <c r="ARL247" s="27"/>
      <c r="ARM247" s="27"/>
      <c r="ARN247" s="27"/>
      <c r="ARO247" s="27"/>
      <c r="ARP247" s="27"/>
      <c r="ARQ247" s="27"/>
      <c r="ARR247" s="27"/>
      <c r="ARS247" s="27"/>
      <c r="ART247" s="27"/>
      <c r="ARU247" s="27"/>
      <c r="ARV247" s="27"/>
      <c r="ARW247" s="27"/>
      <c r="ARX247" s="27"/>
      <c r="ARY247" s="27"/>
      <c r="ARZ247" s="27"/>
      <c r="ASA247" s="27"/>
      <c r="ASB247" s="27"/>
      <c r="ASC247" s="27"/>
      <c r="ASD247" s="27"/>
      <c r="ASE247" s="27"/>
      <c r="ASF247" s="27"/>
      <c r="ASG247" s="27"/>
      <c r="ASH247" s="27"/>
      <c r="ASI247" s="27"/>
      <c r="ASJ247" s="27"/>
      <c r="ASK247" s="27"/>
      <c r="ASL247" s="27"/>
      <c r="ASM247" s="27"/>
      <c r="ASN247" s="27"/>
      <c r="ASO247" s="27"/>
      <c r="ASP247" s="27"/>
      <c r="ASQ247" s="27"/>
      <c r="ASR247" s="27"/>
      <c r="ASS247" s="27"/>
      <c r="AST247" s="27"/>
      <c r="ASU247" s="27"/>
      <c r="ASV247" s="27"/>
      <c r="ASW247" s="27"/>
      <c r="ASX247" s="27"/>
      <c r="ASY247" s="27"/>
      <c r="ASZ247" s="27"/>
      <c r="ATA247" s="27"/>
      <c r="ATB247" s="27"/>
      <c r="ATC247" s="27"/>
      <c r="ATD247" s="27"/>
      <c r="ATE247" s="27"/>
      <c r="ATF247" s="27"/>
      <c r="ATG247" s="27"/>
      <c r="ATH247" s="27"/>
      <c r="ATI247" s="27"/>
      <c r="ATJ247" s="27"/>
      <c r="ATK247" s="27"/>
      <c r="ATL247" s="27"/>
      <c r="ATM247" s="27"/>
      <c r="ATN247" s="27"/>
      <c r="ATO247" s="27"/>
      <c r="ATP247" s="27"/>
      <c r="ATQ247" s="27"/>
      <c r="ATR247" s="27"/>
      <c r="ATS247" s="27"/>
      <c r="ATT247" s="27"/>
      <c r="ATU247" s="27"/>
      <c r="ATV247" s="27"/>
      <c r="ATW247" s="27"/>
      <c r="ATX247" s="27"/>
      <c r="ATY247" s="27"/>
      <c r="ATZ247" s="27"/>
      <c r="AUA247" s="27"/>
      <c r="AUB247" s="27"/>
      <c r="AUC247" s="27"/>
      <c r="AUD247" s="27"/>
      <c r="AUE247" s="27"/>
      <c r="AUF247" s="27"/>
      <c r="AUG247" s="27"/>
      <c r="AUH247" s="27"/>
      <c r="AUI247" s="27"/>
      <c r="AUJ247" s="27"/>
      <c r="AUK247" s="27"/>
      <c r="AUL247" s="27"/>
      <c r="AUM247" s="27"/>
      <c r="AUN247" s="27"/>
      <c r="AUO247" s="27"/>
      <c r="AUP247" s="27"/>
      <c r="AUQ247" s="27"/>
      <c r="AUR247" s="27"/>
      <c r="AUS247" s="27"/>
      <c r="AUT247" s="27"/>
      <c r="AUU247" s="27"/>
      <c r="AUV247" s="27"/>
      <c r="AUW247" s="27"/>
      <c r="AUX247" s="27"/>
      <c r="AUY247" s="27"/>
      <c r="AUZ247" s="27"/>
      <c r="AVA247" s="27"/>
      <c r="AVB247" s="27"/>
      <c r="AVC247" s="27"/>
      <c r="AVD247" s="27"/>
      <c r="AVE247" s="27"/>
      <c r="AVF247" s="27"/>
      <c r="AVG247" s="27"/>
      <c r="AVH247" s="27"/>
      <c r="AVI247" s="27"/>
      <c r="AVJ247" s="27"/>
      <c r="AVK247" s="27"/>
      <c r="AVL247" s="27"/>
      <c r="AVM247" s="27"/>
      <c r="AVN247" s="27"/>
      <c r="AVO247" s="27"/>
      <c r="AVP247" s="27"/>
      <c r="AVQ247" s="27"/>
      <c r="AVR247" s="27"/>
      <c r="AVS247" s="27"/>
      <c r="AVT247" s="27"/>
      <c r="AVU247" s="27"/>
      <c r="AVV247" s="27"/>
      <c r="AVW247" s="27"/>
      <c r="AVX247" s="27"/>
      <c r="AVY247" s="27"/>
      <c r="AVZ247" s="27"/>
      <c r="AWA247" s="27"/>
      <c r="AWB247" s="27"/>
      <c r="AWC247" s="27"/>
      <c r="AWD247" s="27"/>
      <c r="AWE247" s="27"/>
      <c r="AWF247" s="27"/>
      <c r="AWG247" s="27"/>
      <c r="AWH247" s="27"/>
      <c r="AWI247" s="27"/>
      <c r="AWJ247" s="27"/>
      <c r="AWK247" s="27"/>
      <c r="AWL247" s="27"/>
      <c r="AWM247" s="27"/>
      <c r="AWN247" s="27"/>
      <c r="AWO247" s="27"/>
      <c r="AWP247" s="27"/>
      <c r="AWQ247" s="27"/>
      <c r="AWR247" s="27"/>
      <c r="AWS247" s="27"/>
      <c r="AWT247" s="27"/>
      <c r="AWU247" s="27"/>
      <c r="AWV247" s="27"/>
      <c r="AWW247" s="27"/>
      <c r="AWX247" s="27"/>
      <c r="AWY247" s="27"/>
      <c r="AWZ247" s="27"/>
      <c r="AXA247" s="27"/>
      <c r="AXB247" s="27"/>
      <c r="AXC247" s="27"/>
      <c r="AXD247" s="27"/>
      <c r="AXE247" s="27"/>
      <c r="AXF247" s="27"/>
      <c r="AXG247" s="27"/>
      <c r="AXH247" s="27"/>
      <c r="AXI247" s="27"/>
      <c r="AXJ247" s="27"/>
      <c r="AXK247" s="27"/>
      <c r="AXL247" s="27"/>
      <c r="AXM247" s="27"/>
      <c r="AXN247" s="27"/>
      <c r="AXO247" s="27"/>
      <c r="AXP247" s="27"/>
      <c r="AXQ247" s="27"/>
      <c r="AXR247" s="27"/>
      <c r="AXS247" s="27"/>
      <c r="AXT247" s="27"/>
      <c r="AXU247" s="27"/>
      <c r="AXV247" s="27"/>
      <c r="AXW247" s="27"/>
      <c r="AXX247" s="27"/>
      <c r="AXY247" s="27"/>
      <c r="AXZ247" s="27"/>
      <c r="AYA247" s="27"/>
      <c r="AYB247" s="27"/>
      <c r="AYC247" s="27"/>
      <c r="AYD247" s="27"/>
      <c r="AYE247" s="27"/>
      <c r="AYF247" s="27"/>
      <c r="AYG247" s="27"/>
      <c r="AYH247" s="27"/>
      <c r="AYI247" s="27"/>
      <c r="AYJ247" s="27"/>
      <c r="AYK247" s="27"/>
      <c r="AYL247" s="27"/>
      <c r="AYM247" s="27"/>
      <c r="AYN247" s="27"/>
      <c r="AYO247" s="27"/>
      <c r="AYP247" s="27"/>
      <c r="AYQ247" s="27"/>
      <c r="AYR247" s="27"/>
      <c r="AYS247" s="27"/>
      <c r="AYT247" s="27"/>
      <c r="AYU247" s="27"/>
      <c r="AYV247" s="27"/>
      <c r="AYW247" s="27"/>
      <c r="AYX247" s="27"/>
      <c r="AYY247" s="27"/>
      <c r="AYZ247" s="27"/>
      <c r="AZA247" s="27"/>
      <c r="AZB247" s="27"/>
      <c r="AZC247" s="27"/>
      <c r="AZD247" s="27"/>
      <c r="AZE247" s="27"/>
      <c r="AZF247" s="27"/>
      <c r="AZG247" s="27"/>
      <c r="AZH247" s="27"/>
      <c r="AZI247" s="27"/>
      <c r="AZJ247" s="27"/>
      <c r="AZK247" s="27"/>
      <c r="AZL247" s="27"/>
      <c r="AZM247" s="27"/>
      <c r="AZN247" s="27"/>
      <c r="AZO247" s="27"/>
      <c r="AZP247" s="27"/>
      <c r="AZQ247" s="27"/>
      <c r="AZR247" s="27"/>
      <c r="AZS247" s="27"/>
      <c r="AZT247" s="27"/>
      <c r="AZU247" s="27"/>
      <c r="AZV247" s="27"/>
      <c r="AZW247" s="27"/>
      <c r="AZX247" s="27"/>
      <c r="AZY247" s="27"/>
      <c r="AZZ247" s="27"/>
      <c r="BAA247" s="27"/>
      <c r="BAB247" s="27"/>
      <c r="BAC247" s="27"/>
      <c r="BAD247" s="27"/>
      <c r="BAE247" s="27"/>
      <c r="BAF247" s="27"/>
      <c r="BAG247" s="27"/>
      <c r="BAH247" s="27"/>
      <c r="BAI247" s="27"/>
      <c r="BAJ247" s="27"/>
      <c r="BAK247" s="27"/>
      <c r="BAL247" s="27"/>
      <c r="BAM247" s="27"/>
      <c r="BAN247" s="27"/>
      <c r="BAO247" s="27"/>
      <c r="BAP247" s="27"/>
      <c r="BAQ247" s="27"/>
      <c r="BAR247" s="27"/>
      <c r="BAS247" s="27"/>
      <c r="BAT247" s="27"/>
      <c r="BAU247" s="27"/>
      <c r="BAV247" s="27"/>
      <c r="BAW247" s="27"/>
      <c r="BAX247" s="27"/>
      <c r="BAY247" s="27"/>
      <c r="BAZ247" s="27"/>
      <c r="BBA247" s="27"/>
      <c r="BBB247" s="27"/>
      <c r="BBC247" s="27"/>
      <c r="BBD247" s="27"/>
      <c r="BBE247" s="27"/>
      <c r="BBF247" s="27"/>
      <c r="BBG247" s="27"/>
      <c r="BBH247" s="27"/>
      <c r="BBI247" s="27"/>
      <c r="BBJ247" s="27"/>
      <c r="BBK247" s="27"/>
      <c r="BBL247" s="27"/>
      <c r="BBM247" s="27"/>
      <c r="BBN247" s="27"/>
      <c r="BBO247" s="27"/>
      <c r="BBP247" s="27"/>
      <c r="BBQ247" s="27"/>
      <c r="BBR247" s="27"/>
      <c r="BBS247" s="27"/>
      <c r="BBT247" s="27"/>
      <c r="BBU247" s="27"/>
      <c r="BBV247" s="27"/>
      <c r="BBW247" s="27"/>
      <c r="BBX247" s="27"/>
      <c r="BBY247" s="27"/>
      <c r="BBZ247" s="27"/>
      <c r="BCA247" s="27"/>
      <c r="BCB247" s="27"/>
      <c r="BCC247" s="27"/>
      <c r="BCD247" s="27"/>
      <c r="BCE247" s="27"/>
      <c r="BCF247" s="27"/>
      <c r="BCG247" s="27"/>
      <c r="BCH247" s="27"/>
      <c r="BCI247" s="27"/>
      <c r="BCJ247" s="27"/>
      <c r="BCK247" s="27"/>
      <c r="BCL247" s="27"/>
      <c r="BCM247" s="27"/>
      <c r="BCN247" s="27"/>
      <c r="BCO247" s="27"/>
      <c r="BCP247" s="27"/>
      <c r="BCQ247" s="27"/>
      <c r="BCR247" s="27"/>
      <c r="BCS247" s="27"/>
      <c r="BCT247" s="27"/>
      <c r="BCU247" s="27"/>
      <c r="BCV247" s="27"/>
      <c r="BCW247" s="27"/>
      <c r="BCX247" s="27"/>
      <c r="BCY247" s="27"/>
      <c r="BCZ247" s="27"/>
      <c r="BDA247" s="27"/>
      <c r="BDB247" s="27"/>
      <c r="BDC247" s="27"/>
      <c r="BDD247" s="27"/>
      <c r="BDE247" s="27"/>
      <c r="BDF247" s="27"/>
      <c r="BDG247" s="27"/>
      <c r="BDH247" s="27"/>
      <c r="BDI247" s="27"/>
      <c r="BDJ247" s="27"/>
      <c r="BDK247" s="27"/>
      <c r="BDL247" s="27"/>
      <c r="BDM247" s="27"/>
      <c r="BDN247" s="27"/>
      <c r="BDO247" s="27"/>
      <c r="BDP247" s="27"/>
      <c r="BDQ247" s="27"/>
      <c r="BDR247" s="27"/>
      <c r="BDS247" s="27"/>
      <c r="BDT247" s="27"/>
      <c r="BDU247" s="27"/>
      <c r="BDV247" s="27"/>
      <c r="BDW247" s="27"/>
      <c r="BDX247" s="27"/>
      <c r="BDY247" s="27"/>
      <c r="BDZ247" s="27"/>
      <c r="BEA247" s="27"/>
      <c r="BEB247" s="27"/>
      <c r="BEC247" s="27"/>
      <c r="BED247" s="27"/>
      <c r="BEE247" s="27"/>
      <c r="BEF247" s="27"/>
      <c r="BEG247" s="27"/>
      <c r="BEH247" s="27"/>
      <c r="BEI247" s="27"/>
      <c r="BEJ247" s="27"/>
      <c r="BEK247" s="27"/>
      <c r="BEL247" s="27"/>
      <c r="BEM247" s="27"/>
      <c r="BEN247" s="27"/>
      <c r="BEO247" s="27"/>
      <c r="BEP247" s="27"/>
      <c r="BEQ247" s="27"/>
      <c r="BER247" s="27"/>
      <c r="BES247" s="27"/>
      <c r="BET247" s="27"/>
      <c r="BEU247" s="27"/>
      <c r="BEV247" s="27"/>
      <c r="BEW247" s="27"/>
      <c r="BEX247" s="27"/>
      <c r="BEY247" s="27"/>
      <c r="BEZ247" s="27"/>
      <c r="BFA247" s="27"/>
      <c r="BFB247" s="27"/>
      <c r="BFC247" s="27"/>
      <c r="BFD247" s="27"/>
      <c r="BFE247" s="27"/>
      <c r="BFF247" s="27"/>
      <c r="BFG247" s="27"/>
      <c r="BFH247" s="27"/>
      <c r="BFI247" s="27"/>
      <c r="BFJ247" s="27"/>
      <c r="BFK247" s="27"/>
      <c r="BFL247" s="27"/>
      <c r="BFM247" s="27"/>
      <c r="BFN247" s="27"/>
      <c r="BFO247" s="27"/>
      <c r="BFP247" s="27"/>
      <c r="BFQ247" s="27"/>
      <c r="BFR247" s="27"/>
      <c r="BFS247" s="27"/>
      <c r="BFT247" s="27"/>
      <c r="BFU247" s="27"/>
      <c r="BFV247" s="27"/>
      <c r="BFW247" s="27"/>
      <c r="BFX247" s="27"/>
      <c r="BFY247" s="27"/>
      <c r="BFZ247" s="27"/>
      <c r="BGA247" s="27"/>
      <c r="BGB247" s="27"/>
      <c r="BGC247" s="27"/>
      <c r="BGD247" s="27"/>
      <c r="BGE247" s="27"/>
      <c r="BGF247" s="27"/>
      <c r="BGG247" s="27"/>
      <c r="BGH247" s="27"/>
      <c r="BGI247" s="27"/>
      <c r="BGJ247" s="27"/>
      <c r="BGK247" s="27"/>
      <c r="BGL247" s="27"/>
      <c r="BGM247" s="27"/>
      <c r="BGN247" s="27"/>
      <c r="BGO247" s="27"/>
      <c r="BGP247" s="27"/>
      <c r="BGQ247" s="27"/>
      <c r="BGR247" s="27"/>
      <c r="BGS247" s="27"/>
      <c r="BGT247" s="27"/>
      <c r="BGU247" s="27"/>
      <c r="BGV247" s="27"/>
      <c r="BGW247" s="27"/>
      <c r="BGX247" s="27"/>
      <c r="BGY247" s="27"/>
      <c r="BGZ247" s="27"/>
      <c r="BHA247" s="27"/>
      <c r="BHB247" s="27"/>
      <c r="BHC247" s="27"/>
      <c r="BHD247" s="27"/>
      <c r="BHE247" s="27"/>
      <c r="BHF247" s="27"/>
      <c r="BHG247" s="27"/>
      <c r="BHH247" s="27"/>
      <c r="BHI247" s="27"/>
      <c r="BHJ247" s="27"/>
      <c r="BHK247" s="27"/>
      <c r="BHL247" s="27"/>
      <c r="BHM247" s="27"/>
      <c r="BHN247" s="27"/>
      <c r="BHO247" s="27"/>
      <c r="BHP247" s="27"/>
      <c r="BHQ247" s="27"/>
      <c r="BHR247" s="27"/>
      <c r="BHS247" s="27"/>
      <c r="BHT247" s="27"/>
      <c r="BHU247" s="27"/>
      <c r="BHV247" s="27"/>
      <c r="BHW247" s="27"/>
      <c r="BHX247" s="27"/>
      <c r="BHY247" s="27"/>
      <c r="BHZ247" s="27"/>
      <c r="BIA247" s="27"/>
      <c r="BIB247" s="27"/>
      <c r="BIC247" s="27"/>
      <c r="BID247" s="27"/>
      <c r="BIE247" s="27"/>
      <c r="BIF247" s="27"/>
      <c r="BIG247" s="27"/>
      <c r="BIH247" s="27"/>
      <c r="BII247" s="27"/>
      <c r="BIJ247" s="27"/>
      <c r="BIK247" s="27"/>
      <c r="BIL247" s="27"/>
      <c r="BIM247" s="27"/>
      <c r="BIN247" s="27"/>
      <c r="BIO247" s="27"/>
      <c r="BIP247" s="27"/>
      <c r="BIQ247" s="27"/>
      <c r="BIR247" s="27"/>
      <c r="BIS247" s="27"/>
      <c r="BIT247" s="27"/>
      <c r="BIU247" s="27"/>
      <c r="BIV247" s="27"/>
      <c r="BIW247" s="27"/>
      <c r="BIX247" s="27"/>
      <c r="BIY247" s="27"/>
      <c r="BIZ247" s="27"/>
      <c r="BJA247" s="27"/>
      <c r="BJB247" s="27"/>
      <c r="BJC247" s="27"/>
      <c r="BJD247" s="27"/>
      <c r="BJE247" s="27"/>
      <c r="BJF247" s="27"/>
      <c r="BJG247" s="27"/>
      <c r="BJH247" s="27"/>
      <c r="BJI247" s="27"/>
      <c r="BJJ247" s="27"/>
      <c r="BJK247" s="27"/>
      <c r="BJL247" s="27"/>
      <c r="BJM247" s="27"/>
      <c r="BJN247" s="27"/>
      <c r="BJO247" s="27"/>
      <c r="BJP247" s="27"/>
      <c r="BJQ247" s="27"/>
      <c r="BJR247" s="27"/>
      <c r="BJS247" s="27"/>
      <c r="BJT247" s="27"/>
      <c r="BJU247" s="27"/>
      <c r="BJV247" s="27"/>
      <c r="BJW247" s="27"/>
      <c r="BJX247" s="27"/>
      <c r="BJY247" s="27"/>
      <c r="BJZ247" s="27"/>
      <c r="BKA247" s="27"/>
      <c r="BKB247" s="27"/>
      <c r="BKC247" s="27"/>
      <c r="BKD247" s="27"/>
      <c r="BKE247" s="27"/>
      <c r="BKF247" s="27"/>
      <c r="BKG247" s="27"/>
      <c r="BKH247" s="27"/>
      <c r="BKI247" s="27"/>
      <c r="BKJ247" s="27"/>
      <c r="BKK247" s="27"/>
      <c r="BKL247" s="27"/>
      <c r="BKM247" s="27"/>
      <c r="BKN247" s="27"/>
      <c r="BKO247" s="27"/>
      <c r="BKP247" s="27"/>
      <c r="BKQ247" s="27"/>
      <c r="BKR247" s="27"/>
      <c r="BKS247" s="27"/>
      <c r="BKT247" s="27"/>
      <c r="BKU247" s="27"/>
      <c r="BKV247" s="27"/>
      <c r="BKW247" s="27"/>
      <c r="BKX247" s="27"/>
      <c r="BKY247" s="27"/>
      <c r="BKZ247" s="27"/>
      <c r="BLA247" s="27"/>
      <c r="BLB247" s="27"/>
      <c r="BLC247" s="27"/>
      <c r="BLD247" s="27"/>
      <c r="BLE247" s="27"/>
      <c r="BLF247" s="27"/>
      <c r="BLG247" s="27"/>
      <c r="BLH247" s="27"/>
      <c r="BLI247" s="27"/>
      <c r="BLJ247" s="27"/>
      <c r="BLK247" s="27"/>
      <c r="BLL247" s="27"/>
      <c r="BLM247" s="27"/>
      <c r="BLN247" s="27"/>
      <c r="BLO247" s="27"/>
      <c r="BLP247" s="27"/>
      <c r="BLQ247" s="27"/>
      <c r="BLR247" s="27"/>
      <c r="BLS247" s="27"/>
      <c r="BLT247" s="27"/>
      <c r="BLU247" s="27"/>
      <c r="BLV247" s="27"/>
      <c r="BLW247" s="27"/>
      <c r="BLX247" s="27"/>
      <c r="BLY247" s="27"/>
      <c r="BLZ247" s="27"/>
      <c r="BMA247" s="27"/>
      <c r="BMB247" s="27"/>
      <c r="BMC247" s="27"/>
      <c r="BMD247" s="27"/>
      <c r="BME247" s="27"/>
      <c r="BMF247" s="27"/>
      <c r="BMG247" s="27"/>
      <c r="BMH247" s="27"/>
      <c r="BMI247" s="27"/>
      <c r="BMJ247" s="27"/>
      <c r="BMK247" s="27"/>
      <c r="BML247" s="27"/>
      <c r="BMM247" s="27"/>
      <c r="BMN247" s="27"/>
      <c r="BMO247" s="27"/>
      <c r="BMP247" s="27"/>
      <c r="BMQ247" s="27"/>
      <c r="BMR247" s="27"/>
      <c r="BMS247" s="27"/>
      <c r="BMT247" s="27"/>
      <c r="BMU247" s="27"/>
      <c r="BMV247" s="27"/>
      <c r="BMW247" s="27"/>
      <c r="BMX247" s="27"/>
      <c r="BMY247" s="27"/>
      <c r="BMZ247" s="27"/>
      <c r="BNA247" s="27"/>
      <c r="BNB247" s="27"/>
      <c r="BNC247" s="27"/>
      <c r="BND247" s="27"/>
      <c r="BNE247" s="27"/>
      <c r="BNF247" s="27"/>
      <c r="BNG247" s="27"/>
      <c r="BNH247" s="27"/>
      <c r="BNI247" s="27"/>
      <c r="BNJ247" s="27"/>
      <c r="BNK247" s="27"/>
      <c r="BNL247" s="27"/>
      <c r="BNM247" s="27"/>
      <c r="BNN247" s="27"/>
      <c r="BNO247" s="27"/>
      <c r="BNP247" s="27"/>
      <c r="BNQ247" s="27"/>
      <c r="BNR247" s="27"/>
      <c r="BNS247" s="27"/>
      <c r="BNT247" s="27"/>
      <c r="BNU247" s="27"/>
      <c r="BNV247" s="27"/>
      <c r="BNW247" s="27"/>
      <c r="BNX247" s="27"/>
      <c r="BNY247" s="27"/>
      <c r="BNZ247" s="27"/>
      <c r="BOA247" s="27"/>
      <c r="BOB247" s="27"/>
      <c r="BOC247" s="27"/>
      <c r="BOD247" s="27"/>
      <c r="BOE247" s="27"/>
      <c r="BOF247" s="27"/>
      <c r="BOG247" s="27"/>
      <c r="BOH247" s="27"/>
      <c r="BOI247" s="27"/>
      <c r="BOJ247" s="27"/>
      <c r="BOK247" s="27"/>
      <c r="BOL247" s="27"/>
      <c r="BOM247" s="27"/>
      <c r="BON247" s="27"/>
      <c r="BOO247" s="27"/>
      <c r="BOP247" s="27"/>
      <c r="BOQ247" s="27"/>
      <c r="BOR247" s="27"/>
      <c r="BOS247" s="27"/>
      <c r="BOT247" s="27"/>
      <c r="BOU247" s="27"/>
      <c r="BOV247" s="27"/>
      <c r="BOW247" s="27"/>
      <c r="BOX247" s="27"/>
      <c r="BOY247" s="27"/>
      <c r="BOZ247" s="27"/>
      <c r="BPA247" s="27"/>
      <c r="BPB247" s="27"/>
      <c r="BPC247" s="27"/>
      <c r="BPD247" s="27"/>
      <c r="BPE247" s="27"/>
      <c r="BPF247" s="27"/>
      <c r="BPG247" s="27"/>
      <c r="BPH247" s="27"/>
      <c r="BPI247" s="27"/>
      <c r="BPJ247" s="27"/>
      <c r="BPK247" s="27"/>
      <c r="BPL247" s="27"/>
      <c r="BPM247" s="27"/>
      <c r="BPN247" s="27"/>
      <c r="BPO247" s="27"/>
      <c r="BPP247" s="27"/>
      <c r="BPQ247" s="27"/>
      <c r="BPR247" s="27"/>
      <c r="BPS247" s="27"/>
      <c r="BPT247" s="27"/>
      <c r="BPU247" s="27"/>
      <c r="BPV247" s="27"/>
      <c r="BPW247" s="27"/>
      <c r="BPX247" s="27"/>
      <c r="BPY247" s="27"/>
      <c r="BPZ247" s="27"/>
      <c r="BQA247" s="27"/>
      <c r="BQB247" s="27"/>
      <c r="BQC247" s="27"/>
      <c r="BQD247" s="27"/>
      <c r="BQE247" s="27"/>
      <c r="BQF247" s="27"/>
      <c r="BQG247" s="27"/>
      <c r="BQH247" s="27"/>
      <c r="BQI247" s="27"/>
      <c r="BQJ247" s="27"/>
      <c r="BQK247" s="27"/>
      <c r="BQL247" s="27"/>
      <c r="BQM247" s="27"/>
      <c r="BQN247" s="27"/>
      <c r="BQO247" s="27"/>
      <c r="BQP247" s="27"/>
      <c r="BQQ247" s="27"/>
      <c r="BQR247" s="27"/>
      <c r="BQS247" s="27"/>
      <c r="BQT247" s="27"/>
      <c r="BQU247" s="27"/>
      <c r="BQV247" s="27"/>
      <c r="BQW247" s="27"/>
      <c r="BQX247" s="27"/>
      <c r="BQY247" s="27"/>
      <c r="BQZ247" s="27"/>
      <c r="BRA247" s="27"/>
      <c r="BRB247" s="27"/>
      <c r="BRC247" s="27"/>
      <c r="BRD247" s="27"/>
      <c r="BRE247" s="27"/>
      <c r="BRF247" s="27"/>
      <c r="BRG247" s="27"/>
      <c r="BRH247" s="27"/>
      <c r="BRI247" s="27"/>
      <c r="BRJ247" s="27"/>
      <c r="BRK247" s="27"/>
      <c r="BRL247" s="27"/>
      <c r="BRM247" s="27"/>
      <c r="BRN247" s="27"/>
      <c r="BRO247" s="27"/>
      <c r="BRP247" s="27"/>
      <c r="BRQ247" s="27"/>
      <c r="BRR247" s="27"/>
      <c r="BRS247" s="27"/>
      <c r="BRT247" s="27"/>
      <c r="BRU247" s="27"/>
      <c r="BRV247" s="27"/>
      <c r="BRW247" s="27"/>
      <c r="BRX247" s="27"/>
      <c r="BRY247" s="27"/>
      <c r="BRZ247" s="27"/>
      <c r="BSA247" s="27"/>
      <c r="BSB247" s="27"/>
      <c r="BSC247" s="27"/>
      <c r="BSD247" s="27"/>
      <c r="BSE247" s="27"/>
      <c r="BSF247" s="27"/>
      <c r="BSG247" s="27"/>
      <c r="BSH247" s="27"/>
      <c r="BSI247" s="27"/>
      <c r="BSJ247" s="27"/>
      <c r="BSK247" s="27"/>
      <c r="BSL247" s="27"/>
      <c r="BSM247" s="27"/>
      <c r="BSN247" s="27"/>
      <c r="BSO247" s="27"/>
      <c r="BSP247" s="27"/>
      <c r="BSQ247" s="27"/>
      <c r="BSR247" s="27"/>
      <c r="BSS247" s="27"/>
      <c r="BST247" s="27"/>
      <c r="BSU247" s="27"/>
      <c r="BSV247" s="27"/>
      <c r="BSW247" s="27"/>
      <c r="BSX247" s="27"/>
      <c r="BSY247" s="27"/>
      <c r="BSZ247" s="27"/>
      <c r="BTA247" s="27"/>
      <c r="BTB247" s="27"/>
      <c r="BTC247" s="27"/>
      <c r="BTD247" s="27"/>
      <c r="BTE247" s="27"/>
      <c r="BTF247" s="27"/>
      <c r="BTG247" s="27"/>
      <c r="BTH247" s="27"/>
      <c r="BTI247" s="27"/>
      <c r="BTJ247" s="27"/>
      <c r="BTK247" s="27"/>
      <c r="BTL247" s="27"/>
      <c r="BTM247" s="27"/>
      <c r="BTN247" s="27"/>
      <c r="BTO247" s="27"/>
      <c r="BTP247" s="27"/>
      <c r="BTQ247" s="27"/>
      <c r="BTR247" s="27"/>
      <c r="BTS247" s="27"/>
      <c r="BTT247" s="27"/>
      <c r="BTU247" s="27"/>
      <c r="BTV247" s="27"/>
      <c r="BTW247" s="27"/>
      <c r="BTX247" s="27"/>
      <c r="BTY247" s="27"/>
      <c r="BTZ247" s="27"/>
      <c r="BUA247" s="27"/>
      <c r="BUB247" s="27"/>
      <c r="BUC247" s="27"/>
      <c r="BUD247" s="27"/>
      <c r="BUE247" s="27"/>
      <c r="BUF247" s="27"/>
      <c r="BUG247" s="27"/>
      <c r="BUH247" s="27"/>
      <c r="BUI247" s="27"/>
      <c r="BUJ247" s="27"/>
      <c r="BUK247" s="27"/>
      <c r="BUL247" s="27"/>
      <c r="BUM247" s="27"/>
      <c r="BUN247" s="27"/>
      <c r="BUO247" s="27"/>
      <c r="BUP247" s="27"/>
      <c r="BUQ247" s="27"/>
      <c r="BUR247" s="27"/>
      <c r="BUS247" s="27"/>
      <c r="BUT247" s="27"/>
      <c r="BUU247" s="27"/>
      <c r="BUV247" s="27"/>
      <c r="BUW247" s="27"/>
      <c r="BUX247" s="27"/>
      <c r="BUY247" s="27"/>
      <c r="BUZ247" s="27"/>
      <c r="BVA247" s="27"/>
      <c r="BVB247" s="27"/>
      <c r="BVC247" s="27"/>
      <c r="BVD247" s="27"/>
      <c r="BVE247" s="27"/>
      <c r="BVF247" s="27"/>
      <c r="BVG247" s="27"/>
      <c r="BVH247" s="27"/>
      <c r="BVI247" s="27"/>
      <c r="BVJ247" s="27"/>
      <c r="BVK247" s="27"/>
      <c r="BVL247" s="27"/>
      <c r="BVM247" s="27"/>
      <c r="BVN247" s="27"/>
      <c r="BVO247" s="27"/>
      <c r="BVP247" s="27"/>
      <c r="BVQ247" s="27"/>
      <c r="BVR247" s="27"/>
      <c r="BVS247" s="27"/>
      <c r="BVT247" s="27"/>
      <c r="BVU247" s="27"/>
      <c r="BVV247" s="27"/>
      <c r="BVW247" s="27"/>
      <c r="BVX247" s="27"/>
      <c r="BVY247" s="27"/>
      <c r="BVZ247" s="27"/>
      <c r="BWA247" s="27"/>
      <c r="BWB247" s="27"/>
      <c r="BWC247" s="27"/>
      <c r="BWD247" s="27"/>
      <c r="BWE247" s="27"/>
      <c r="BWF247" s="27"/>
      <c r="BWG247" s="27"/>
      <c r="BWH247" s="27"/>
      <c r="BWI247" s="27"/>
      <c r="BWJ247" s="27"/>
      <c r="BWK247" s="27"/>
      <c r="BWL247" s="27"/>
      <c r="BWM247" s="27"/>
      <c r="BWN247" s="27"/>
      <c r="BWO247" s="27"/>
      <c r="BWP247" s="27"/>
      <c r="BWQ247" s="27"/>
      <c r="BWR247" s="27"/>
      <c r="BWS247" s="27"/>
      <c r="BWT247" s="27"/>
      <c r="BWU247" s="27"/>
      <c r="BWV247" s="27"/>
      <c r="BWW247" s="27"/>
      <c r="BWX247" s="27"/>
      <c r="BWY247" s="27"/>
      <c r="BWZ247" s="27"/>
      <c r="BXA247" s="27"/>
      <c r="BXB247" s="27"/>
      <c r="BXC247" s="27"/>
      <c r="BXD247" s="27"/>
      <c r="BXE247" s="27"/>
      <c r="BXF247" s="27"/>
      <c r="BXG247" s="27"/>
      <c r="BXH247" s="27"/>
      <c r="BXI247" s="27"/>
      <c r="BXJ247" s="27"/>
      <c r="BXK247" s="27"/>
      <c r="BXL247" s="27"/>
      <c r="BXM247" s="27"/>
      <c r="BXN247" s="27"/>
      <c r="BXO247" s="27"/>
      <c r="BXP247" s="27"/>
      <c r="BXQ247" s="27"/>
      <c r="BXR247" s="27"/>
      <c r="BXS247" s="27"/>
      <c r="BXT247" s="27"/>
      <c r="BXU247" s="27"/>
      <c r="BXV247" s="27"/>
      <c r="BXW247" s="27"/>
      <c r="BXX247" s="27"/>
      <c r="BXY247" s="27"/>
      <c r="BXZ247" s="27"/>
      <c r="BYA247" s="27"/>
      <c r="BYB247" s="27"/>
      <c r="BYC247" s="27"/>
      <c r="BYD247" s="27"/>
      <c r="BYE247" s="27"/>
      <c r="BYF247" s="27"/>
      <c r="BYG247" s="27"/>
      <c r="BYH247" s="27"/>
      <c r="BYI247" s="27"/>
      <c r="BYJ247" s="27"/>
      <c r="BYK247" s="27"/>
      <c r="BYL247" s="27"/>
      <c r="BYM247" s="27"/>
      <c r="BYN247" s="27"/>
      <c r="BYO247" s="27"/>
      <c r="BYP247" s="27"/>
      <c r="BYQ247" s="27"/>
      <c r="BYR247" s="27"/>
      <c r="BYS247" s="27"/>
      <c r="BYT247" s="27"/>
      <c r="BYU247" s="27"/>
      <c r="BYV247" s="27"/>
      <c r="BYW247" s="27"/>
      <c r="BYX247" s="27"/>
      <c r="BYY247" s="27"/>
      <c r="BYZ247" s="27"/>
      <c r="BZA247" s="27"/>
      <c r="BZB247" s="27"/>
      <c r="BZC247" s="27"/>
      <c r="BZD247" s="27"/>
      <c r="BZE247" s="27"/>
      <c r="BZF247" s="27"/>
      <c r="BZG247" s="27"/>
      <c r="BZH247" s="27"/>
      <c r="BZI247" s="27"/>
      <c r="BZJ247" s="27"/>
      <c r="BZK247" s="27"/>
      <c r="BZL247" s="27"/>
      <c r="BZM247" s="27"/>
      <c r="BZN247" s="27"/>
      <c r="BZO247" s="27"/>
      <c r="BZP247" s="27"/>
      <c r="BZQ247" s="27"/>
      <c r="BZR247" s="27"/>
      <c r="BZS247" s="27"/>
      <c r="BZT247" s="27"/>
      <c r="BZU247" s="27"/>
      <c r="BZV247" s="27"/>
      <c r="BZW247" s="27"/>
      <c r="BZX247" s="27"/>
      <c r="BZY247" s="27"/>
      <c r="BZZ247" s="27"/>
      <c r="CAA247" s="27"/>
      <c r="CAB247" s="27"/>
      <c r="CAC247" s="27"/>
      <c r="CAD247" s="27"/>
      <c r="CAE247" s="27"/>
      <c r="CAF247" s="27"/>
      <c r="CAG247" s="27"/>
      <c r="CAH247" s="27"/>
      <c r="CAI247" s="27"/>
      <c r="CAJ247" s="27"/>
      <c r="CAK247" s="27"/>
      <c r="CAL247" s="27"/>
      <c r="CAM247" s="27"/>
      <c r="CAN247" s="27"/>
      <c r="CAO247" s="27"/>
      <c r="CAP247" s="27"/>
      <c r="CAQ247" s="27"/>
      <c r="CAR247" s="27"/>
      <c r="CAS247" s="27"/>
      <c r="CAT247" s="27"/>
      <c r="CAU247" s="27"/>
      <c r="CAV247" s="27"/>
      <c r="CAW247" s="27"/>
      <c r="CAX247" s="27"/>
      <c r="CAY247" s="27"/>
      <c r="CAZ247" s="27"/>
      <c r="CBA247" s="27"/>
      <c r="CBB247" s="27"/>
      <c r="CBC247" s="27"/>
      <c r="CBD247" s="27"/>
      <c r="CBE247" s="27"/>
      <c r="CBF247" s="27"/>
      <c r="CBG247" s="27"/>
      <c r="CBH247" s="27"/>
      <c r="CBI247" s="27"/>
      <c r="CBJ247" s="27"/>
      <c r="CBK247" s="27"/>
      <c r="CBL247" s="27"/>
      <c r="CBM247" s="27"/>
      <c r="CBN247" s="27"/>
      <c r="CBO247" s="27"/>
      <c r="CBP247" s="27"/>
      <c r="CBQ247" s="27"/>
      <c r="CBR247" s="27"/>
      <c r="CBS247" s="27"/>
      <c r="CBT247" s="27"/>
      <c r="CBU247" s="27"/>
      <c r="CBV247" s="27"/>
      <c r="CBW247" s="27"/>
      <c r="CBX247" s="27"/>
      <c r="CBY247" s="27"/>
      <c r="CBZ247" s="27"/>
      <c r="CCA247" s="27"/>
      <c r="CCB247" s="27"/>
      <c r="CCC247" s="27"/>
      <c r="CCD247" s="27"/>
      <c r="CCE247" s="27"/>
      <c r="CCF247" s="27"/>
      <c r="CCG247" s="27"/>
      <c r="CCH247" s="27"/>
      <c r="CCI247" s="27"/>
      <c r="CCJ247" s="27"/>
      <c r="CCK247" s="27"/>
      <c r="CCL247" s="27"/>
      <c r="CCM247" s="27"/>
      <c r="CCN247" s="27"/>
      <c r="CCO247" s="27"/>
      <c r="CCP247" s="27"/>
      <c r="CCQ247" s="27"/>
      <c r="CCR247" s="27"/>
      <c r="CCS247" s="27"/>
      <c r="CCT247" s="27"/>
      <c r="CCU247" s="27"/>
      <c r="CCV247" s="27"/>
      <c r="CCW247" s="27"/>
      <c r="CCX247" s="27"/>
      <c r="CCY247" s="27"/>
      <c r="CCZ247" s="27"/>
      <c r="CDA247" s="27"/>
      <c r="CDB247" s="27"/>
      <c r="CDC247" s="27"/>
      <c r="CDD247" s="27"/>
      <c r="CDE247" s="27"/>
      <c r="CDF247" s="27"/>
      <c r="CDG247" s="27"/>
      <c r="CDH247" s="27"/>
      <c r="CDI247" s="27"/>
      <c r="CDJ247" s="27"/>
      <c r="CDK247" s="27"/>
      <c r="CDL247" s="27"/>
      <c r="CDM247" s="27"/>
      <c r="CDN247" s="27"/>
      <c r="CDO247" s="27"/>
      <c r="CDP247" s="27"/>
      <c r="CDQ247" s="27"/>
      <c r="CDR247" s="27"/>
      <c r="CDS247" s="27"/>
      <c r="CDT247" s="27"/>
      <c r="CDU247" s="27"/>
      <c r="CDV247" s="27"/>
      <c r="CDW247" s="27"/>
      <c r="CDX247" s="27"/>
      <c r="CDY247" s="27"/>
      <c r="CDZ247" s="27"/>
      <c r="CEA247" s="27"/>
      <c r="CEB247" s="27"/>
      <c r="CEC247" s="27"/>
      <c r="CED247" s="27"/>
      <c r="CEE247" s="27"/>
      <c r="CEF247" s="27"/>
      <c r="CEG247" s="27"/>
      <c r="CEH247" s="27"/>
      <c r="CEI247" s="27"/>
      <c r="CEJ247" s="27"/>
      <c r="CEK247" s="27"/>
      <c r="CEL247" s="27"/>
      <c r="CEM247" s="27"/>
      <c r="CEN247" s="27"/>
      <c r="CEO247" s="27"/>
      <c r="CEP247" s="27"/>
      <c r="CEQ247" s="27"/>
      <c r="CER247" s="27"/>
      <c r="CES247" s="27"/>
      <c r="CET247" s="27"/>
      <c r="CEU247" s="27"/>
      <c r="CEV247" s="27"/>
      <c r="CEW247" s="27"/>
      <c r="CEX247" s="27"/>
      <c r="CEY247" s="27"/>
      <c r="CEZ247" s="27"/>
      <c r="CFA247" s="27"/>
      <c r="CFB247" s="27"/>
      <c r="CFC247" s="27"/>
      <c r="CFD247" s="27"/>
      <c r="CFE247" s="27"/>
      <c r="CFF247" s="27"/>
      <c r="CFG247" s="27"/>
      <c r="CFH247" s="27"/>
      <c r="CFI247" s="27"/>
      <c r="CFJ247" s="27"/>
      <c r="CFK247" s="27"/>
      <c r="CFL247" s="27"/>
      <c r="CFM247" s="27"/>
      <c r="CFN247" s="27"/>
      <c r="CFO247" s="27"/>
      <c r="CFP247" s="27"/>
      <c r="CFQ247" s="27"/>
      <c r="CFR247" s="27"/>
      <c r="CFS247" s="27"/>
      <c r="CFT247" s="27"/>
      <c r="CFU247" s="27"/>
      <c r="CFV247" s="27"/>
      <c r="CFW247" s="27"/>
      <c r="CFX247" s="27"/>
      <c r="CFY247" s="27"/>
      <c r="CFZ247" s="27"/>
      <c r="CGA247" s="27"/>
      <c r="CGB247" s="27"/>
      <c r="CGC247" s="27"/>
      <c r="CGD247" s="27"/>
      <c r="CGE247" s="27"/>
      <c r="CGF247" s="27"/>
      <c r="CGG247" s="27"/>
      <c r="CGH247" s="27"/>
      <c r="CGI247" s="27"/>
      <c r="CGJ247" s="27"/>
      <c r="CGK247" s="27"/>
      <c r="CGL247" s="27"/>
      <c r="CGM247" s="27"/>
      <c r="CGN247" s="27"/>
      <c r="CGO247" s="27"/>
      <c r="CGP247" s="27"/>
      <c r="CGQ247" s="27"/>
      <c r="CGR247" s="27"/>
      <c r="CGS247" s="27"/>
      <c r="CGT247" s="27"/>
      <c r="CGU247" s="27"/>
      <c r="CGV247" s="27"/>
      <c r="CGW247" s="27"/>
      <c r="CGX247" s="27"/>
      <c r="CGY247" s="27"/>
      <c r="CGZ247" s="27"/>
      <c r="CHA247" s="27"/>
      <c r="CHB247" s="27"/>
      <c r="CHC247" s="27"/>
      <c r="CHD247" s="27"/>
      <c r="CHE247" s="27"/>
      <c r="CHF247" s="27"/>
      <c r="CHG247" s="27"/>
      <c r="CHH247" s="27"/>
      <c r="CHI247" s="27"/>
      <c r="CHJ247" s="27"/>
      <c r="CHK247" s="27"/>
      <c r="CHL247" s="27"/>
      <c r="CHM247" s="27"/>
      <c r="CHN247" s="27"/>
      <c r="CHO247" s="27"/>
      <c r="CHP247" s="27"/>
      <c r="CHQ247" s="27"/>
      <c r="CHR247" s="27"/>
      <c r="CHS247" s="27"/>
      <c r="CHT247" s="27"/>
      <c r="CHU247" s="27"/>
      <c r="CHV247" s="27"/>
      <c r="CHW247" s="27"/>
      <c r="CHX247" s="27"/>
      <c r="CHY247" s="27"/>
      <c r="CHZ247" s="27"/>
      <c r="CIA247" s="27"/>
      <c r="CIB247" s="27"/>
      <c r="CIC247" s="27"/>
      <c r="CID247" s="27"/>
      <c r="CIE247" s="27"/>
      <c r="CIF247" s="27"/>
      <c r="CIG247" s="27"/>
      <c r="CIH247" s="27"/>
      <c r="CII247" s="27"/>
      <c r="CIJ247" s="27"/>
      <c r="CIK247" s="27"/>
      <c r="CIL247" s="27"/>
      <c r="CIM247" s="27"/>
      <c r="CIN247" s="27"/>
      <c r="CIO247" s="27"/>
      <c r="CIP247" s="27"/>
      <c r="CIQ247" s="27"/>
      <c r="CIR247" s="27"/>
      <c r="CIS247" s="27"/>
      <c r="CIT247" s="27"/>
      <c r="CIU247" s="27"/>
      <c r="CIV247" s="27"/>
      <c r="CIW247" s="27"/>
      <c r="CIX247" s="27"/>
      <c r="CIY247" s="27"/>
      <c r="CIZ247" s="27"/>
      <c r="CJA247" s="27"/>
      <c r="CJB247" s="27"/>
      <c r="CJC247" s="27"/>
      <c r="CJD247" s="27"/>
      <c r="CJE247" s="27"/>
      <c r="CJF247" s="27"/>
      <c r="CJG247" s="27"/>
      <c r="CJH247" s="27"/>
      <c r="CJI247" s="27"/>
      <c r="CJJ247" s="27"/>
      <c r="CJK247" s="27"/>
      <c r="CJL247" s="27"/>
      <c r="CJM247" s="27"/>
      <c r="CJN247" s="27"/>
      <c r="CJO247" s="27"/>
      <c r="CJP247" s="27"/>
      <c r="CJQ247" s="27"/>
      <c r="CJR247" s="27"/>
      <c r="CJS247" s="27"/>
      <c r="CJT247" s="27"/>
      <c r="CJU247" s="27"/>
      <c r="CJV247" s="27"/>
      <c r="CJW247" s="27"/>
      <c r="CJX247" s="27"/>
      <c r="CJY247" s="27"/>
      <c r="CJZ247" s="27"/>
      <c r="CKA247" s="27"/>
      <c r="CKB247" s="27"/>
      <c r="CKC247" s="27"/>
      <c r="CKD247" s="27"/>
      <c r="CKE247" s="27"/>
      <c r="CKF247" s="27"/>
      <c r="CKG247" s="27"/>
      <c r="CKH247" s="27"/>
      <c r="CKI247" s="27"/>
      <c r="CKJ247" s="27"/>
      <c r="CKK247" s="27"/>
      <c r="CKL247" s="27"/>
      <c r="CKM247" s="27"/>
      <c r="CKN247" s="27"/>
      <c r="CKO247" s="27"/>
      <c r="CKP247" s="27"/>
      <c r="CKQ247" s="27"/>
      <c r="CKR247" s="27"/>
      <c r="CKS247" s="27"/>
      <c r="CKT247" s="27"/>
      <c r="CKU247" s="27"/>
      <c r="CKV247" s="27"/>
      <c r="CKW247" s="27"/>
      <c r="CKX247" s="27"/>
      <c r="CKY247" s="27"/>
      <c r="CKZ247" s="27"/>
      <c r="CLA247" s="27"/>
      <c r="CLB247" s="27"/>
      <c r="CLC247" s="27"/>
      <c r="CLD247" s="27"/>
      <c r="CLE247" s="27"/>
      <c r="CLF247" s="27"/>
      <c r="CLG247" s="27"/>
      <c r="CLH247" s="27"/>
      <c r="CLI247" s="27"/>
      <c r="CLJ247" s="27"/>
      <c r="CLK247" s="27"/>
      <c r="CLL247" s="27"/>
      <c r="CLM247" s="27"/>
      <c r="CLN247" s="27"/>
      <c r="CLO247" s="27"/>
      <c r="CLP247" s="27"/>
      <c r="CLQ247" s="27"/>
      <c r="CLR247" s="27"/>
      <c r="CLS247" s="27"/>
      <c r="CLT247" s="27"/>
      <c r="CLU247" s="27"/>
      <c r="CLV247" s="27"/>
      <c r="CLW247" s="27"/>
      <c r="CLX247" s="27"/>
      <c r="CLY247" s="27"/>
      <c r="CLZ247" s="27"/>
      <c r="CMA247" s="27"/>
      <c r="CMB247" s="27"/>
      <c r="CMC247" s="27"/>
      <c r="CMD247" s="27"/>
      <c r="CME247" s="27"/>
      <c r="CMF247" s="27"/>
      <c r="CMG247" s="27"/>
      <c r="CMH247" s="27"/>
      <c r="CMI247" s="27"/>
      <c r="CMJ247" s="27"/>
      <c r="CMK247" s="27"/>
      <c r="CML247" s="27"/>
      <c r="CMM247" s="27"/>
      <c r="CMN247" s="27"/>
      <c r="CMO247" s="27"/>
      <c r="CMP247" s="27"/>
      <c r="CMQ247" s="27"/>
      <c r="CMR247" s="27"/>
      <c r="CMS247" s="27"/>
      <c r="CMT247" s="27"/>
      <c r="CMU247" s="27"/>
      <c r="CMV247" s="27"/>
      <c r="CMW247" s="27"/>
      <c r="CMX247" s="27"/>
      <c r="CMY247" s="27"/>
      <c r="CMZ247" s="27"/>
      <c r="CNA247" s="27"/>
      <c r="CNB247" s="27"/>
      <c r="CNC247" s="27"/>
      <c r="CND247" s="27"/>
      <c r="CNE247" s="27"/>
      <c r="CNF247" s="27"/>
      <c r="CNG247" s="27"/>
      <c r="CNH247" s="27"/>
      <c r="CNI247" s="27"/>
      <c r="CNJ247" s="27"/>
      <c r="CNK247" s="27"/>
      <c r="CNL247" s="27"/>
      <c r="CNM247" s="27"/>
      <c r="CNN247" s="27"/>
      <c r="CNO247" s="27"/>
      <c r="CNP247" s="27"/>
      <c r="CNQ247" s="27"/>
      <c r="CNR247" s="27"/>
      <c r="CNS247" s="27"/>
      <c r="CNT247" s="27"/>
      <c r="CNU247" s="27"/>
      <c r="CNV247" s="27"/>
      <c r="CNW247" s="27"/>
      <c r="CNX247" s="27"/>
      <c r="CNY247" s="27"/>
      <c r="CNZ247" s="27"/>
      <c r="COA247" s="27"/>
      <c r="COB247" s="27"/>
      <c r="COC247" s="27"/>
      <c r="COD247" s="27"/>
      <c r="COE247" s="27"/>
      <c r="COF247" s="27"/>
      <c r="COG247" s="27"/>
      <c r="COH247" s="27"/>
      <c r="COI247" s="27"/>
      <c r="COJ247" s="27"/>
      <c r="COK247" s="27"/>
      <c r="COL247" s="27"/>
      <c r="COM247" s="27"/>
      <c r="CON247" s="27"/>
      <c r="COO247" s="27"/>
      <c r="COP247" s="27"/>
      <c r="COQ247" s="27"/>
      <c r="COR247" s="27"/>
      <c r="COS247" s="27"/>
      <c r="COT247" s="27"/>
      <c r="COU247" s="27"/>
      <c r="COV247" s="27"/>
      <c r="COW247" s="27"/>
      <c r="COX247" s="27"/>
      <c r="COY247" s="27"/>
      <c r="COZ247" s="27"/>
      <c r="CPA247" s="27"/>
      <c r="CPB247" s="27"/>
      <c r="CPC247" s="27"/>
      <c r="CPD247" s="27"/>
      <c r="CPE247" s="27"/>
      <c r="CPF247" s="27"/>
      <c r="CPG247" s="27"/>
      <c r="CPH247" s="27"/>
      <c r="CPI247" s="27"/>
      <c r="CPJ247" s="27"/>
      <c r="CPK247" s="27"/>
      <c r="CPL247" s="27"/>
      <c r="CPM247" s="27"/>
      <c r="CPN247" s="27"/>
      <c r="CPO247" s="27"/>
      <c r="CPP247" s="27"/>
      <c r="CPQ247" s="27"/>
      <c r="CPR247" s="27"/>
      <c r="CPS247" s="27"/>
      <c r="CPT247" s="27"/>
      <c r="CPU247" s="27"/>
      <c r="CPV247" s="27"/>
      <c r="CPW247" s="27"/>
      <c r="CPX247" s="27"/>
      <c r="CPY247" s="27"/>
      <c r="CPZ247" s="27"/>
      <c r="CQA247" s="27"/>
      <c r="CQB247" s="27"/>
      <c r="CQC247" s="27"/>
      <c r="CQD247" s="27"/>
      <c r="CQE247" s="27"/>
      <c r="CQF247" s="27"/>
      <c r="CQG247" s="27"/>
      <c r="CQH247" s="27"/>
      <c r="CQI247" s="27"/>
      <c r="CQJ247" s="27"/>
      <c r="CQK247" s="27"/>
      <c r="CQL247" s="27"/>
      <c r="CQM247" s="27"/>
      <c r="CQN247" s="27"/>
      <c r="CQO247" s="27"/>
      <c r="CQP247" s="27"/>
      <c r="CQQ247" s="27"/>
      <c r="CQR247" s="27"/>
      <c r="CQS247" s="27"/>
      <c r="CQT247" s="27"/>
      <c r="CQU247" s="27"/>
      <c r="CQV247" s="27"/>
      <c r="CQW247" s="27"/>
      <c r="CQX247" s="27"/>
      <c r="CQY247" s="27"/>
      <c r="CQZ247" s="27"/>
      <c r="CRA247" s="27"/>
      <c r="CRB247" s="27"/>
      <c r="CRC247" s="27"/>
      <c r="CRD247" s="27"/>
      <c r="CRE247" s="27"/>
      <c r="CRF247" s="27"/>
      <c r="CRG247" s="27"/>
      <c r="CRH247" s="27"/>
      <c r="CRI247" s="27"/>
      <c r="CRJ247" s="27"/>
      <c r="CRK247" s="27"/>
      <c r="CRL247" s="27"/>
      <c r="CRM247" s="27"/>
      <c r="CRN247" s="27"/>
      <c r="CRO247" s="27"/>
      <c r="CRP247" s="27"/>
      <c r="CRQ247" s="27"/>
      <c r="CRR247" s="27"/>
      <c r="CRS247" s="27"/>
      <c r="CRT247" s="27"/>
      <c r="CRU247" s="27"/>
      <c r="CRV247" s="27"/>
      <c r="CRW247" s="27"/>
      <c r="CRX247" s="27"/>
      <c r="CRY247" s="27"/>
      <c r="CRZ247" s="27"/>
      <c r="CSA247" s="27"/>
      <c r="CSB247" s="27"/>
      <c r="CSC247" s="27"/>
      <c r="CSD247" s="27"/>
      <c r="CSE247" s="27"/>
      <c r="CSF247" s="27"/>
      <c r="CSG247" s="27"/>
      <c r="CSH247" s="27"/>
      <c r="CSI247" s="27"/>
      <c r="CSJ247" s="27"/>
      <c r="CSK247" s="27"/>
      <c r="CSL247" s="27"/>
      <c r="CSM247" s="27"/>
      <c r="CSN247" s="27"/>
      <c r="CSO247" s="27"/>
      <c r="CSP247" s="27"/>
      <c r="CSQ247" s="27"/>
      <c r="CSR247" s="27"/>
      <c r="CSS247" s="27"/>
      <c r="CST247" s="27"/>
      <c r="CSU247" s="27"/>
      <c r="CSV247" s="27"/>
      <c r="CSW247" s="27"/>
      <c r="CSX247" s="27"/>
      <c r="CSY247" s="27"/>
      <c r="CSZ247" s="27"/>
      <c r="CTA247" s="27"/>
      <c r="CTB247" s="27"/>
      <c r="CTC247" s="27"/>
      <c r="CTD247" s="27"/>
      <c r="CTE247" s="27"/>
      <c r="CTF247" s="27"/>
      <c r="CTG247" s="27"/>
      <c r="CTH247" s="27"/>
      <c r="CTI247" s="27"/>
      <c r="CTJ247" s="27"/>
      <c r="CTK247" s="27"/>
      <c r="CTL247" s="27"/>
      <c r="CTM247" s="27"/>
      <c r="CTN247" s="27"/>
      <c r="CTO247" s="27"/>
      <c r="CTP247" s="27"/>
      <c r="CTQ247" s="27"/>
      <c r="CTR247" s="27"/>
      <c r="CTS247" s="27"/>
      <c r="CTT247" s="27"/>
      <c r="CTU247" s="27"/>
      <c r="CTV247" s="27"/>
      <c r="CTW247" s="27"/>
      <c r="CTX247" s="27"/>
      <c r="CTY247" s="27"/>
      <c r="CTZ247" s="27"/>
      <c r="CUA247" s="27"/>
      <c r="CUB247" s="27"/>
      <c r="CUC247" s="27"/>
      <c r="CUD247" s="27"/>
      <c r="CUE247" s="27"/>
      <c r="CUF247" s="27"/>
      <c r="CUG247" s="27"/>
      <c r="CUH247" s="27"/>
      <c r="CUI247" s="27"/>
      <c r="CUJ247" s="27"/>
      <c r="CUK247" s="27"/>
      <c r="CUL247" s="27"/>
      <c r="CUM247" s="27"/>
      <c r="CUN247" s="27"/>
      <c r="CUO247" s="27"/>
      <c r="CUP247" s="27"/>
      <c r="CUQ247" s="27"/>
      <c r="CUR247" s="27"/>
      <c r="CUS247" s="27"/>
      <c r="CUT247" s="27"/>
      <c r="CUU247" s="27"/>
      <c r="CUV247" s="27"/>
      <c r="CUW247" s="27"/>
      <c r="CUX247" s="27"/>
      <c r="CUY247" s="27"/>
      <c r="CUZ247" s="27"/>
      <c r="CVA247" s="27"/>
      <c r="CVB247" s="27"/>
      <c r="CVC247" s="27"/>
      <c r="CVD247" s="27"/>
      <c r="CVE247" s="27"/>
      <c r="CVF247" s="27"/>
      <c r="CVG247" s="27"/>
      <c r="CVH247" s="27"/>
      <c r="CVI247" s="27"/>
      <c r="CVJ247" s="27"/>
      <c r="CVK247" s="27"/>
      <c r="CVL247" s="27"/>
      <c r="CVM247" s="27"/>
      <c r="CVN247" s="27"/>
      <c r="CVO247" s="27"/>
      <c r="CVP247" s="27"/>
      <c r="CVQ247" s="27"/>
      <c r="CVR247" s="27"/>
      <c r="CVS247" s="27"/>
      <c r="CVT247" s="27"/>
      <c r="CVU247" s="27"/>
      <c r="CVV247" s="27"/>
      <c r="CVW247" s="27"/>
      <c r="CVX247" s="27"/>
      <c r="CVY247" s="27"/>
      <c r="CVZ247" s="27"/>
      <c r="CWA247" s="27"/>
      <c r="CWB247" s="27"/>
      <c r="CWC247" s="27"/>
      <c r="CWD247" s="27"/>
      <c r="CWE247" s="27"/>
      <c r="CWF247" s="27"/>
      <c r="CWG247" s="27"/>
      <c r="CWH247" s="27"/>
      <c r="CWI247" s="27"/>
      <c r="CWJ247" s="27"/>
      <c r="CWK247" s="27"/>
      <c r="CWL247" s="27"/>
      <c r="CWM247" s="27"/>
      <c r="CWN247" s="27"/>
      <c r="CWO247" s="27"/>
      <c r="CWP247" s="27"/>
      <c r="CWQ247" s="27"/>
      <c r="CWR247" s="27"/>
      <c r="CWS247" s="27"/>
      <c r="CWT247" s="27"/>
      <c r="CWU247" s="27"/>
      <c r="CWV247" s="27"/>
      <c r="CWW247" s="27"/>
      <c r="CWX247" s="27"/>
      <c r="CWY247" s="27"/>
      <c r="CWZ247" s="27"/>
      <c r="CXA247" s="27"/>
      <c r="CXB247" s="27"/>
      <c r="CXC247" s="27"/>
      <c r="CXD247" s="27"/>
      <c r="CXE247" s="27"/>
      <c r="CXF247" s="27"/>
      <c r="CXG247" s="27"/>
      <c r="CXH247" s="27"/>
      <c r="CXI247" s="27"/>
      <c r="CXJ247" s="27"/>
      <c r="CXK247" s="27"/>
      <c r="CXL247" s="27"/>
      <c r="CXM247" s="27"/>
      <c r="CXN247" s="27"/>
      <c r="CXO247" s="27"/>
      <c r="CXP247" s="27"/>
      <c r="CXQ247" s="27"/>
      <c r="CXR247" s="27"/>
      <c r="CXS247" s="27"/>
      <c r="CXT247" s="27"/>
      <c r="CXU247" s="27"/>
      <c r="CXV247" s="27"/>
      <c r="CXW247" s="27"/>
      <c r="CXX247" s="27"/>
      <c r="CXY247" s="27"/>
      <c r="CXZ247" s="27"/>
      <c r="CYA247" s="27"/>
      <c r="CYB247" s="27"/>
      <c r="CYC247" s="27"/>
      <c r="CYD247" s="27"/>
      <c r="CYE247" s="27"/>
      <c r="CYF247" s="27"/>
      <c r="CYG247" s="27"/>
      <c r="CYH247" s="27"/>
      <c r="CYI247" s="27"/>
      <c r="CYJ247" s="27"/>
      <c r="CYK247" s="27"/>
      <c r="CYL247" s="27"/>
      <c r="CYM247" s="27"/>
      <c r="CYN247" s="27"/>
      <c r="CYO247" s="27"/>
      <c r="CYP247" s="27"/>
      <c r="CYQ247" s="27"/>
      <c r="CYR247" s="27"/>
      <c r="CYS247" s="27"/>
      <c r="CYT247" s="27"/>
      <c r="CYU247" s="27"/>
      <c r="CYV247" s="27"/>
      <c r="CYW247" s="27"/>
      <c r="CYX247" s="27"/>
      <c r="CYY247" s="27"/>
      <c r="CYZ247" s="27"/>
      <c r="CZA247" s="27"/>
      <c r="CZB247" s="27"/>
      <c r="CZC247" s="27"/>
      <c r="CZD247" s="27"/>
      <c r="CZE247" s="27"/>
      <c r="CZF247" s="27"/>
      <c r="CZG247" s="27"/>
      <c r="CZH247" s="27"/>
      <c r="CZI247" s="27"/>
      <c r="CZJ247" s="27"/>
      <c r="CZK247" s="27"/>
      <c r="CZL247" s="27"/>
      <c r="CZM247" s="27"/>
      <c r="CZN247" s="27"/>
      <c r="CZO247" s="27"/>
      <c r="CZP247" s="27"/>
      <c r="CZQ247" s="27"/>
      <c r="CZR247" s="27"/>
      <c r="CZS247" s="27"/>
      <c r="CZT247" s="27"/>
      <c r="CZU247" s="27"/>
      <c r="CZV247" s="27"/>
      <c r="CZW247" s="27"/>
      <c r="CZX247" s="27"/>
      <c r="CZY247" s="27"/>
      <c r="CZZ247" s="27"/>
      <c r="DAA247" s="27"/>
      <c r="DAB247" s="27"/>
      <c r="DAC247" s="27"/>
      <c r="DAD247" s="27"/>
      <c r="DAE247" s="27"/>
      <c r="DAF247" s="27"/>
      <c r="DAG247" s="27"/>
      <c r="DAH247" s="27"/>
      <c r="DAI247" s="27"/>
      <c r="DAJ247" s="27"/>
      <c r="DAK247" s="27"/>
      <c r="DAL247" s="27"/>
      <c r="DAM247" s="27"/>
      <c r="DAN247" s="27"/>
      <c r="DAO247" s="27"/>
      <c r="DAP247" s="27"/>
      <c r="DAQ247" s="27"/>
      <c r="DAR247" s="27"/>
      <c r="DAS247" s="27"/>
      <c r="DAT247" s="27"/>
      <c r="DAU247" s="27"/>
      <c r="DAV247" s="27"/>
      <c r="DAW247" s="27"/>
      <c r="DAX247" s="27"/>
      <c r="DAY247" s="27"/>
      <c r="DAZ247" s="27"/>
      <c r="DBA247" s="27"/>
      <c r="DBB247" s="27"/>
      <c r="DBC247" s="27"/>
      <c r="DBD247" s="27"/>
      <c r="DBE247" s="27"/>
      <c r="DBF247" s="27"/>
      <c r="DBG247" s="27"/>
      <c r="DBH247" s="27"/>
      <c r="DBI247" s="27"/>
      <c r="DBJ247" s="27"/>
      <c r="DBK247" s="27"/>
      <c r="DBL247" s="27"/>
      <c r="DBM247" s="27"/>
      <c r="DBN247" s="27"/>
      <c r="DBO247" s="27"/>
      <c r="DBP247" s="27"/>
      <c r="DBQ247" s="27"/>
      <c r="DBR247" s="27"/>
      <c r="DBS247" s="27"/>
      <c r="DBT247" s="27"/>
      <c r="DBU247" s="27"/>
      <c r="DBV247" s="27"/>
      <c r="DBW247" s="27"/>
      <c r="DBX247" s="27"/>
      <c r="DBY247" s="27"/>
      <c r="DBZ247" s="27"/>
      <c r="DCA247" s="27"/>
      <c r="DCB247" s="27"/>
      <c r="DCC247" s="27"/>
      <c r="DCD247" s="27"/>
      <c r="DCE247" s="27"/>
      <c r="DCF247" s="27"/>
      <c r="DCG247" s="27"/>
      <c r="DCH247" s="27"/>
      <c r="DCI247" s="27"/>
      <c r="DCJ247" s="27"/>
      <c r="DCK247" s="27"/>
      <c r="DCL247" s="27"/>
      <c r="DCM247" s="27"/>
      <c r="DCN247" s="27"/>
      <c r="DCO247" s="27"/>
      <c r="DCP247" s="27"/>
      <c r="DCQ247" s="27"/>
      <c r="DCR247" s="27"/>
      <c r="DCS247" s="27"/>
      <c r="DCT247" s="27"/>
      <c r="DCU247" s="27"/>
      <c r="DCV247" s="27"/>
      <c r="DCW247" s="27"/>
      <c r="DCX247" s="27"/>
      <c r="DCY247" s="27"/>
      <c r="DCZ247" s="27"/>
      <c r="DDA247" s="27"/>
      <c r="DDB247" s="27"/>
      <c r="DDC247" s="27"/>
      <c r="DDD247" s="27"/>
      <c r="DDE247" s="27"/>
      <c r="DDF247" s="27"/>
      <c r="DDG247" s="27"/>
      <c r="DDH247" s="27"/>
      <c r="DDI247" s="27"/>
      <c r="DDJ247" s="27"/>
      <c r="DDK247" s="27"/>
      <c r="DDL247" s="27"/>
      <c r="DDM247" s="27"/>
      <c r="DDN247" s="27"/>
      <c r="DDO247" s="27"/>
      <c r="DDP247" s="27"/>
      <c r="DDQ247" s="27"/>
      <c r="DDR247" s="27"/>
      <c r="DDS247" s="27"/>
      <c r="DDT247" s="27"/>
      <c r="DDU247" s="27"/>
      <c r="DDV247" s="27"/>
      <c r="DDW247" s="27"/>
      <c r="DDX247" s="27"/>
      <c r="DDY247" s="27"/>
      <c r="DDZ247" s="27"/>
      <c r="DEA247" s="27"/>
      <c r="DEB247" s="27"/>
      <c r="DEC247" s="27"/>
      <c r="DED247" s="27"/>
      <c r="DEE247" s="27"/>
      <c r="DEF247" s="27"/>
      <c r="DEG247" s="27"/>
      <c r="DEH247" s="27"/>
      <c r="DEI247" s="27"/>
      <c r="DEJ247" s="27"/>
      <c r="DEK247" s="27"/>
      <c r="DEL247" s="27"/>
      <c r="DEM247" s="27"/>
      <c r="DEN247" s="27"/>
      <c r="DEO247" s="27"/>
      <c r="DEP247" s="27"/>
      <c r="DEQ247" s="27"/>
      <c r="DER247" s="27"/>
      <c r="DES247" s="27"/>
      <c r="DET247" s="27"/>
      <c r="DEU247" s="27"/>
      <c r="DEV247" s="27"/>
      <c r="DEW247" s="27"/>
      <c r="DEX247" s="27"/>
      <c r="DEY247" s="27"/>
      <c r="DEZ247" s="27"/>
      <c r="DFA247" s="27"/>
      <c r="DFB247" s="27"/>
      <c r="DFC247" s="27"/>
      <c r="DFD247" s="27"/>
      <c r="DFE247" s="27"/>
      <c r="DFF247" s="27"/>
      <c r="DFG247" s="27"/>
      <c r="DFH247" s="27"/>
      <c r="DFI247" s="27"/>
      <c r="DFJ247" s="27"/>
      <c r="DFK247" s="27"/>
      <c r="DFL247" s="27"/>
      <c r="DFM247" s="27"/>
      <c r="DFN247" s="27"/>
      <c r="DFO247" s="27"/>
      <c r="DFP247" s="27"/>
      <c r="DFQ247" s="27"/>
      <c r="DFR247" s="27"/>
      <c r="DFS247" s="27"/>
      <c r="DFT247" s="27"/>
      <c r="DFU247" s="27"/>
      <c r="DFV247" s="27"/>
      <c r="DFW247" s="27"/>
      <c r="DFX247" s="27"/>
      <c r="DFY247" s="27"/>
      <c r="DFZ247" s="27"/>
      <c r="DGA247" s="27"/>
      <c r="DGB247" s="27"/>
      <c r="DGC247" s="27"/>
      <c r="DGD247" s="27"/>
      <c r="DGE247" s="27"/>
      <c r="DGF247" s="27"/>
      <c r="DGG247" s="27"/>
      <c r="DGH247" s="27"/>
      <c r="DGI247" s="27"/>
      <c r="DGJ247" s="27"/>
      <c r="DGK247" s="27"/>
      <c r="DGL247" s="27"/>
      <c r="DGM247" s="27"/>
      <c r="DGN247" s="27"/>
      <c r="DGO247" s="27"/>
      <c r="DGP247" s="27"/>
      <c r="DGQ247" s="27"/>
      <c r="DGR247" s="27"/>
      <c r="DGS247" s="27"/>
      <c r="DGT247" s="27"/>
      <c r="DGU247" s="27"/>
      <c r="DGV247" s="27"/>
      <c r="DGW247" s="27"/>
      <c r="DGX247" s="27"/>
      <c r="DGY247" s="27"/>
      <c r="DGZ247" s="27"/>
      <c r="DHA247" s="27"/>
      <c r="DHB247" s="27"/>
      <c r="DHC247" s="27"/>
      <c r="DHD247" s="27"/>
      <c r="DHE247" s="27"/>
      <c r="DHF247" s="27"/>
      <c r="DHG247" s="27"/>
      <c r="DHH247" s="27"/>
      <c r="DHI247" s="27"/>
      <c r="DHJ247" s="27"/>
      <c r="DHK247" s="27"/>
      <c r="DHL247" s="27"/>
      <c r="DHM247" s="27"/>
      <c r="DHN247" s="27"/>
      <c r="DHO247" s="27"/>
      <c r="DHP247" s="27"/>
      <c r="DHQ247" s="27"/>
      <c r="DHR247" s="27"/>
      <c r="DHS247" s="27"/>
      <c r="DHT247" s="27"/>
      <c r="DHU247" s="27"/>
      <c r="DHV247" s="27"/>
      <c r="DHW247" s="27"/>
      <c r="DHX247" s="27"/>
      <c r="DHY247" s="27"/>
      <c r="DHZ247" s="27"/>
      <c r="DIA247" s="27"/>
      <c r="DIB247" s="27"/>
      <c r="DIC247" s="27"/>
      <c r="DID247" s="27"/>
      <c r="DIE247" s="27"/>
      <c r="DIF247" s="27"/>
      <c r="DIG247" s="27"/>
      <c r="DIH247" s="27"/>
      <c r="DII247" s="27"/>
      <c r="DIJ247" s="27"/>
      <c r="DIK247" s="27"/>
      <c r="DIL247" s="27"/>
      <c r="DIM247" s="27"/>
      <c r="DIN247" s="27"/>
      <c r="DIO247" s="27"/>
      <c r="DIP247" s="27"/>
      <c r="DIQ247" s="27"/>
      <c r="DIR247" s="27"/>
      <c r="DIS247" s="27"/>
      <c r="DIT247" s="27"/>
      <c r="DIU247" s="27"/>
      <c r="DIV247" s="27"/>
      <c r="DIW247" s="27"/>
      <c r="DIX247" s="27"/>
      <c r="DIY247" s="27"/>
      <c r="DIZ247" s="27"/>
      <c r="DJA247" s="27"/>
      <c r="DJB247" s="27"/>
      <c r="DJC247" s="27"/>
      <c r="DJD247" s="27"/>
      <c r="DJE247" s="27"/>
      <c r="DJF247" s="27"/>
      <c r="DJG247" s="27"/>
      <c r="DJH247" s="27"/>
      <c r="DJI247" s="27"/>
      <c r="DJJ247" s="27"/>
      <c r="DJK247" s="27"/>
      <c r="DJL247" s="27"/>
      <c r="DJM247" s="27"/>
      <c r="DJN247" s="27"/>
      <c r="DJO247" s="27"/>
      <c r="DJP247" s="27"/>
      <c r="DJQ247" s="27"/>
      <c r="DJR247" s="27"/>
      <c r="DJS247" s="27"/>
      <c r="DJT247" s="27"/>
      <c r="DJU247" s="27"/>
      <c r="DJV247" s="27"/>
      <c r="DJW247" s="27"/>
      <c r="DJX247" s="27"/>
      <c r="DJY247" s="27"/>
      <c r="DJZ247" s="27"/>
      <c r="DKA247" s="27"/>
      <c r="DKB247" s="27"/>
      <c r="DKC247" s="27"/>
      <c r="DKD247" s="27"/>
      <c r="DKE247" s="27"/>
      <c r="DKF247" s="27"/>
      <c r="DKG247" s="27"/>
      <c r="DKH247" s="27"/>
      <c r="DKI247" s="27"/>
      <c r="DKJ247" s="27"/>
      <c r="DKK247" s="27"/>
      <c r="DKL247" s="27"/>
      <c r="DKM247" s="27"/>
      <c r="DKN247" s="27"/>
      <c r="DKO247" s="27"/>
      <c r="DKP247" s="27"/>
      <c r="DKQ247" s="27"/>
      <c r="DKR247" s="27"/>
      <c r="DKS247" s="27"/>
      <c r="DKT247" s="27"/>
      <c r="DKU247" s="27"/>
      <c r="DKV247" s="27"/>
      <c r="DKW247" s="27"/>
      <c r="DKX247" s="27"/>
      <c r="DKY247" s="27"/>
      <c r="DKZ247" s="27"/>
      <c r="DLA247" s="27"/>
      <c r="DLB247" s="27"/>
      <c r="DLC247" s="27"/>
      <c r="DLD247" s="27"/>
      <c r="DLE247" s="27"/>
      <c r="DLF247" s="27"/>
      <c r="DLG247" s="27"/>
      <c r="DLH247" s="27"/>
      <c r="DLI247" s="27"/>
      <c r="DLJ247" s="27"/>
      <c r="DLK247" s="27"/>
      <c r="DLL247" s="27"/>
      <c r="DLM247" s="27"/>
      <c r="DLN247" s="27"/>
      <c r="DLO247" s="27"/>
      <c r="DLP247" s="27"/>
      <c r="DLQ247" s="27"/>
      <c r="DLR247" s="27"/>
      <c r="DLS247" s="27"/>
      <c r="DLT247" s="27"/>
      <c r="DLU247" s="27"/>
      <c r="DLV247" s="27"/>
      <c r="DLW247" s="27"/>
      <c r="DLX247" s="27"/>
      <c r="DLY247" s="27"/>
      <c r="DLZ247" s="27"/>
      <c r="DMA247" s="27"/>
      <c r="DMB247" s="27"/>
      <c r="DMC247" s="27"/>
      <c r="DMD247" s="27"/>
      <c r="DME247" s="27"/>
      <c r="DMF247" s="27"/>
      <c r="DMG247" s="27"/>
      <c r="DMH247" s="27"/>
      <c r="DMI247" s="27"/>
      <c r="DMJ247" s="27"/>
      <c r="DMK247" s="27"/>
      <c r="DML247" s="27"/>
      <c r="DMM247" s="27"/>
      <c r="DMN247" s="27"/>
      <c r="DMO247" s="27"/>
      <c r="DMP247" s="27"/>
      <c r="DMQ247" s="27"/>
      <c r="DMR247" s="27"/>
      <c r="DMS247" s="27"/>
      <c r="DMT247" s="27"/>
      <c r="DMU247" s="27"/>
      <c r="DMV247" s="27"/>
      <c r="DMW247" s="27"/>
      <c r="DMX247" s="27"/>
      <c r="DMY247" s="27"/>
      <c r="DMZ247" s="27"/>
      <c r="DNA247" s="27"/>
      <c r="DNB247" s="27"/>
      <c r="DNC247" s="27"/>
      <c r="DND247" s="27"/>
      <c r="DNE247" s="27"/>
      <c r="DNF247" s="27"/>
      <c r="DNG247" s="27"/>
      <c r="DNH247" s="27"/>
      <c r="DNI247" s="27"/>
      <c r="DNJ247" s="27"/>
      <c r="DNK247" s="27"/>
      <c r="DNL247" s="27"/>
      <c r="DNM247" s="27"/>
      <c r="DNN247" s="27"/>
      <c r="DNO247" s="27"/>
      <c r="DNP247" s="27"/>
      <c r="DNQ247" s="27"/>
      <c r="DNR247" s="27"/>
      <c r="DNS247" s="27"/>
      <c r="DNT247" s="27"/>
      <c r="DNU247" s="27"/>
      <c r="DNV247" s="27"/>
      <c r="DNW247" s="27"/>
      <c r="DNX247" s="27"/>
      <c r="DNY247" s="27"/>
      <c r="DNZ247" s="27"/>
      <c r="DOA247" s="27"/>
      <c r="DOB247" s="27"/>
      <c r="DOC247" s="27"/>
      <c r="DOD247" s="27"/>
      <c r="DOE247" s="27"/>
      <c r="DOF247" s="27"/>
      <c r="DOG247" s="27"/>
      <c r="DOH247" s="27"/>
      <c r="DOI247" s="27"/>
      <c r="DOJ247" s="27"/>
      <c r="DOK247" s="27"/>
      <c r="DOL247" s="27"/>
      <c r="DOM247" s="27"/>
      <c r="DON247" s="27"/>
      <c r="DOO247" s="27"/>
      <c r="DOP247" s="27"/>
      <c r="DOQ247" s="27"/>
      <c r="DOR247" s="27"/>
      <c r="DOS247" s="27"/>
      <c r="DOT247" s="27"/>
      <c r="DOU247" s="27"/>
      <c r="DOV247" s="27"/>
      <c r="DOW247" s="27"/>
      <c r="DOX247" s="27"/>
      <c r="DOY247" s="27"/>
      <c r="DOZ247" s="27"/>
      <c r="DPA247" s="27"/>
      <c r="DPB247" s="27"/>
      <c r="DPC247" s="27"/>
      <c r="DPD247" s="27"/>
      <c r="DPE247" s="27"/>
      <c r="DPF247" s="27"/>
      <c r="DPG247" s="27"/>
      <c r="DPH247" s="27"/>
      <c r="DPI247" s="27"/>
      <c r="DPJ247" s="27"/>
      <c r="DPK247" s="27"/>
      <c r="DPL247" s="27"/>
      <c r="DPM247" s="27"/>
      <c r="DPN247" s="27"/>
      <c r="DPO247" s="27"/>
      <c r="DPP247" s="27"/>
      <c r="DPQ247" s="27"/>
      <c r="DPR247" s="27"/>
      <c r="DPS247" s="27"/>
      <c r="DPT247" s="27"/>
      <c r="DPU247" s="27"/>
      <c r="DPV247" s="27"/>
      <c r="DPW247" s="27"/>
      <c r="DPX247" s="27"/>
      <c r="DPY247" s="27"/>
      <c r="DPZ247" s="27"/>
      <c r="DQA247" s="27"/>
      <c r="DQB247" s="27"/>
      <c r="DQC247" s="27"/>
      <c r="DQD247" s="27"/>
      <c r="DQE247" s="27"/>
      <c r="DQF247" s="27"/>
      <c r="DQG247" s="27"/>
      <c r="DQH247" s="27"/>
      <c r="DQI247" s="27"/>
      <c r="DQJ247" s="27"/>
      <c r="DQK247" s="27"/>
      <c r="DQL247" s="27"/>
      <c r="DQM247" s="27"/>
      <c r="DQN247" s="27"/>
      <c r="DQO247" s="27"/>
      <c r="DQP247" s="27"/>
      <c r="DQQ247" s="27"/>
      <c r="DQR247" s="27"/>
      <c r="DQS247" s="27"/>
      <c r="DQT247" s="27"/>
      <c r="DQU247" s="27"/>
      <c r="DQV247" s="27"/>
      <c r="DQW247" s="27"/>
      <c r="DQX247" s="27"/>
      <c r="DQY247" s="27"/>
      <c r="DQZ247" s="27"/>
      <c r="DRA247" s="27"/>
      <c r="DRB247" s="27"/>
      <c r="DRC247" s="27"/>
      <c r="DRD247" s="27"/>
      <c r="DRE247" s="27"/>
      <c r="DRF247" s="27"/>
      <c r="DRG247" s="27"/>
      <c r="DRH247" s="27"/>
      <c r="DRI247" s="27"/>
      <c r="DRJ247" s="27"/>
      <c r="DRK247" s="27"/>
      <c r="DRL247" s="27"/>
      <c r="DRM247" s="27"/>
      <c r="DRN247" s="27"/>
      <c r="DRO247" s="27"/>
      <c r="DRP247" s="27"/>
      <c r="DRQ247" s="27"/>
      <c r="DRR247" s="27"/>
      <c r="DRS247" s="27"/>
      <c r="DRT247" s="27"/>
      <c r="DRU247" s="27"/>
      <c r="DRV247" s="27"/>
      <c r="DRW247" s="27"/>
      <c r="DRX247" s="27"/>
      <c r="DRY247" s="27"/>
      <c r="DRZ247" s="27"/>
      <c r="DSA247" s="27"/>
      <c r="DSB247" s="27"/>
      <c r="DSC247" s="27"/>
      <c r="DSD247" s="27"/>
      <c r="DSE247" s="27"/>
      <c r="DSF247" s="27"/>
      <c r="DSG247" s="27"/>
      <c r="DSH247" s="27"/>
      <c r="DSI247" s="27"/>
      <c r="DSJ247" s="27"/>
      <c r="DSK247" s="27"/>
      <c r="DSL247" s="27"/>
      <c r="DSM247" s="27"/>
      <c r="DSN247" s="27"/>
      <c r="DSO247" s="27"/>
      <c r="DSP247" s="27"/>
      <c r="DSQ247" s="27"/>
      <c r="DSR247" s="27"/>
      <c r="DSS247" s="27"/>
      <c r="DST247" s="27"/>
      <c r="DSU247" s="27"/>
      <c r="DSV247" s="27"/>
      <c r="DSW247" s="27"/>
      <c r="DSX247" s="27"/>
      <c r="DSY247" s="27"/>
      <c r="DSZ247" s="27"/>
      <c r="DTA247" s="27"/>
      <c r="DTB247" s="27"/>
      <c r="DTC247" s="27"/>
      <c r="DTD247" s="27"/>
      <c r="DTE247" s="27"/>
      <c r="DTF247" s="27"/>
      <c r="DTG247" s="27"/>
      <c r="DTH247" s="27"/>
      <c r="DTI247" s="27"/>
      <c r="DTJ247" s="27"/>
      <c r="DTK247" s="27"/>
      <c r="DTL247" s="27"/>
      <c r="DTM247" s="27"/>
      <c r="DTN247" s="27"/>
      <c r="DTO247" s="27"/>
      <c r="DTP247" s="27"/>
      <c r="DTQ247" s="27"/>
      <c r="DTR247" s="27"/>
      <c r="DTS247" s="27"/>
      <c r="DTT247" s="27"/>
      <c r="DTU247" s="27"/>
      <c r="DTV247" s="27"/>
      <c r="DTW247" s="27"/>
      <c r="DTX247" s="27"/>
      <c r="DTY247" s="27"/>
      <c r="DTZ247" s="27"/>
      <c r="DUA247" s="27"/>
      <c r="DUB247" s="27"/>
      <c r="DUC247" s="27"/>
      <c r="DUD247" s="27"/>
      <c r="DUE247" s="27"/>
      <c r="DUF247" s="27"/>
      <c r="DUG247" s="27"/>
      <c r="DUH247" s="27"/>
      <c r="DUI247" s="27"/>
      <c r="DUJ247" s="27"/>
      <c r="DUK247" s="27"/>
      <c r="DUL247" s="27"/>
      <c r="DUM247" s="27"/>
      <c r="DUN247" s="27"/>
      <c r="DUO247" s="27"/>
      <c r="DUP247" s="27"/>
      <c r="DUQ247" s="27"/>
      <c r="DUR247" s="27"/>
      <c r="DUS247" s="27"/>
      <c r="DUT247" s="27"/>
      <c r="DUU247" s="27"/>
      <c r="DUV247" s="27"/>
      <c r="DUW247" s="27"/>
      <c r="DUX247" s="27"/>
      <c r="DUY247" s="27"/>
      <c r="DUZ247" s="27"/>
      <c r="DVA247" s="27"/>
      <c r="DVB247" s="27"/>
      <c r="DVC247" s="27"/>
      <c r="DVD247" s="27"/>
      <c r="DVE247" s="27"/>
      <c r="DVF247" s="27"/>
      <c r="DVG247" s="27"/>
      <c r="DVH247" s="27"/>
      <c r="DVI247" s="27"/>
      <c r="DVJ247" s="27"/>
      <c r="DVK247" s="27"/>
      <c r="DVL247" s="27"/>
      <c r="DVM247" s="27"/>
      <c r="DVN247" s="27"/>
      <c r="DVO247" s="27"/>
      <c r="DVP247" s="27"/>
      <c r="DVQ247" s="27"/>
      <c r="DVR247" s="27"/>
      <c r="DVS247" s="27"/>
      <c r="DVT247" s="27"/>
      <c r="DVU247" s="27"/>
      <c r="DVV247" s="27"/>
      <c r="DVW247" s="27"/>
      <c r="DVX247" s="27"/>
      <c r="DVY247" s="27"/>
      <c r="DVZ247" s="27"/>
      <c r="DWA247" s="27"/>
      <c r="DWB247" s="27"/>
      <c r="DWC247" s="27"/>
      <c r="DWD247" s="27"/>
      <c r="DWE247" s="27"/>
      <c r="DWF247" s="27"/>
      <c r="DWG247" s="27"/>
      <c r="DWH247" s="27"/>
      <c r="DWI247" s="27"/>
      <c r="DWJ247" s="27"/>
      <c r="DWK247" s="27"/>
      <c r="DWL247" s="27"/>
      <c r="DWM247" s="27"/>
      <c r="DWN247" s="27"/>
      <c r="DWO247" s="27"/>
      <c r="DWP247" s="27"/>
      <c r="DWQ247" s="27"/>
      <c r="DWR247" s="27"/>
      <c r="DWS247" s="27"/>
      <c r="DWT247" s="27"/>
      <c r="DWU247" s="27"/>
      <c r="DWV247" s="27"/>
      <c r="DWW247" s="27"/>
      <c r="DWX247" s="27"/>
      <c r="DWY247" s="27"/>
      <c r="DWZ247" s="27"/>
      <c r="DXA247" s="27"/>
      <c r="DXB247" s="27"/>
      <c r="DXC247" s="27"/>
      <c r="DXD247" s="27"/>
      <c r="DXE247" s="27"/>
      <c r="DXF247" s="27"/>
      <c r="DXG247" s="27"/>
      <c r="DXH247" s="27"/>
      <c r="DXI247" s="27"/>
      <c r="DXJ247" s="27"/>
      <c r="DXK247" s="27"/>
      <c r="DXL247" s="27"/>
      <c r="DXM247" s="27"/>
      <c r="DXN247" s="27"/>
      <c r="DXO247" s="27"/>
      <c r="DXP247" s="27"/>
      <c r="DXQ247" s="27"/>
      <c r="DXR247" s="27"/>
      <c r="DXS247" s="27"/>
      <c r="DXT247" s="27"/>
      <c r="DXU247" s="27"/>
      <c r="DXV247" s="27"/>
      <c r="DXW247" s="27"/>
      <c r="DXX247" s="27"/>
      <c r="DXY247" s="27"/>
      <c r="DXZ247" s="27"/>
      <c r="DYA247" s="27"/>
      <c r="DYB247" s="27"/>
      <c r="DYC247" s="27"/>
      <c r="DYD247" s="27"/>
      <c r="DYE247" s="27"/>
      <c r="DYF247" s="27"/>
      <c r="DYG247" s="27"/>
      <c r="DYH247" s="27"/>
      <c r="DYI247" s="27"/>
      <c r="DYJ247" s="27"/>
      <c r="DYK247" s="27"/>
      <c r="DYL247" s="27"/>
      <c r="DYM247" s="27"/>
      <c r="DYN247" s="27"/>
      <c r="DYO247" s="27"/>
      <c r="DYP247" s="27"/>
      <c r="DYQ247" s="27"/>
      <c r="DYR247" s="27"/>
      <c r="DYS247" s="27"/>
      <c r="DYT247" s="27"/>
      <c r="DYU247" s="27"/>
      <c r="DYV247" s="27"/>
      <c r="DYW247" s="27"/>
      <c r="DYX247" s="27"/>
      <c r="DYY247" s="27"/>
      <c r="DYZ247" s="27"/>
      <c r="DZA247" s="27"/>
      <c r="DZB247" s="27"/>
      <c r="DZC247" s="27"/>
      <c r="DZD247" s="27"/>
      <c r="DZE247" s="27"/>
      <c r="DZF247" s="27"/>
      <c r="DZG247" s="27"/>
      <c r="DZH247" s="27"/>
      <c r="DZI247" s="27"/>
      <c r="DZJ247" s="27"/>
      <c r="DZK247" s="27"/>
      <c r="DZL247" s="27"/>
      <c r="DZM247" s="27"/>
      <c r="DZN247" s="27"/>
      <c r="DZO247" s="27"/>
      <c r="DZP247" s="27"/>
      <c r="DZQ247" s="27"/>
      <c r="DZR247" s="27"/>
      <c r="DZS247" s="27"/>
      <c r="DZT247" s="27"/>
      <c r="DZU247" s="27"/>
      <c r="DZV247" s="27"/>
      <c r="DZW247" s="27"/>
      <c r="DZX247" s="27"/>
      <c r="DZY247" s="27"/>
      <c r="DZZ247" s="27"/>
      <c r="EAA247" s="27"/>
      <c r="EAB247" s="27"/>
      <c r="EAC247" s="27"/>
      <c r="EAD247" s="27"/>
      <c r="EAE247" s="27"/>
      <c r="EAF247" s="27"/>
      <c r="EAG247" s="27"/>
      <c r="EAH247" s="27"/>
      <c r="EAI247" s="27"/>
      <c r="EAJ247" s="27"/>
      <c r="EAK247" s="27"/>
      <c r="EAL247" s="27"/>
      <c r="EAM247" s="27"/>
      <c r="EAN247" s="27"/>
      <c r="EAO247" s="27"/>
      <c r="EAP247" s="27"/>
      <c r="EAQ247" s="27"/>
      <c r="EAR247" s="27"/>
      <c r="EAS247" s="27"/>
      <c r="EAT247" s="27"/>
      <c r="EAU247" s="27"/>
      <c r="EAV247" s="27"/>
      <c r="EAW247" s="27"/>
      <c r="EAX247" s="27"/>
      <c r="EAY247" s="27"/>
      <c r="EAZ247" s="27"/>
      <c r="EBA247" s="27"/>
      <c r="EBB247" s="27"/>
      <c r="EBC247" s="27"/>
      <c r="EBD247" s="27"/>
      <c r="EBE247" s="27"/>
      <c r="EBF247" s="27"/>
      <c r="EBG247" s="27"/>
      <c r="EBH247" s="27"/>
      <c r="EBI247" s="27"/>
      <c r="EBJ247" s="27"/>
      <c r="EBK247" s="27"/>
      <c r="EBL247" s="27"/>
      <c r="EBM247" s="27"/>
      <c r="EBN247" s="27"/>
      <c r="EBO247" s="27"/>
      <c r="EBP247" s="27"/>
      <c r="EBQ247" s="27"/>
      <c r="EBR247" s="27"/>
      <c r="EBS247" s="27"/>
      <c r="EBT247" s="27"/>
      <c r="EBU247" s="27"/>
      <c r="EBV247" s="27"/>
      <c r="EBW247" s="27"/>
      <c r="EBX247" s="27"/>
      <c r="EBY247" s="27"/>
      <c r="EBZ247" s="27"/>
      <c r="ECA247" s="27"/>
      <c r="ECB247" s="27"/>
      <c r="ECC247" s="27"/>
      <c r="ECD247" s="27"/>
      <c r="ECE247" s="27"/>
      <c r="ECF247" s="27"/>
      <c r="ECG247" s="27"/>
      <c r="ECH247" s="27"/>
      <c r="ECI247" s="27"/>
      <c r="ECJ247" s="27"/>
      <c r="ECK247" s="27"/>
      <c r="ECL247" s="27"/>
      <c r="ECM247" s="27"/>
      <c r="ECN247" s="27"/>
      <c r="ECO247" s="27"/>
      <c r="ECP247" s="27"/>
      <c r="ECQ247" s="27"/>
      <c r="ECR247" s="27"/>
      <c r="ECS247" s="27"/>
      <c r="ECT247" s="27"/>
      <c r="ECU247" s="27"/>
      <c r="ECV247" s="27"/>
      <c r="ECW247" s="27"/>
      <c r="ECX247" s="27"/>
      <c r="ECY247" s="27"/>
      <c r="ECZ247" s="27"/>
      <c r="EDA247" s="27"/>
      <c r="EDB247" s="27"/>
      <c r="EDC247" s="27"/>
      <c r="EDD247" s="27"/>
      <c r="EDE247" s="27"/>
      <c r="EDF247" s="27"/>
      <c r="EDG247" s="27"/>
      <c r="EDH247" s="27"/>
      <c r="EDI247" s="27"/>
      <c r="EDJ247" s="27"/>
      <c r="EDK247" s="27"/>
      <c r="EDL247" s="27"/>
      <c r="EDM247" s="27"/>
      <c r="EDN247" s="27"/>
      <c r="EDO247" s="27"/>
      <c r="EDP247" s="27"/>
      <c r="EDQ247" s="27"/>
      <c r="EDR247" s="27"/>
      <c r="EDS247" s="27"/>
      <c r="EDT247" s="27"/>
      <c r="EDU247" s="27"/>
      <c r="EDV247" s="27"/>
      <c r="EDW247" s="27"/>
      <c r="EDX247" s="27"/>
      <c r="EDY247" s="27"/>
      <c r="EDZ247" s="27"/>
      <c r="EEA247" s="27"/>
      <c r="EEB247" s="27"/>
      <c r="EEC247" s="27"/>
      <c r="EED247" s="27"/>
      <c r="EEE247" s="27"/>
      <c r="EEF247" s="27"/>
      <c r="EEG247" s="27"/>
      <c r="EEH247" s="27"/>
      <c r="EEI247" s="27"/>
      <c r="EEJ247" s="27"/>
      <c r="EEK247" s="27"/>
      <c r="EEL247" s="27"/>
      <c r="EEM247" s="27"/>
      <c r="EEN247" s="27"/>
      <c r="EEO247" s="27"/>
      <c r="EEP247" s="27"/>
      <c r="EEQ247" s="27"/>
      <c r="EER247" s="27"/>
      <c r="EES247" s="27"/>
      <c r="EET247" s="27"/>
      <c r="EEU247" s="27"/>
      <c r="EEV247" s="27"/>
      <c r="EEW247" s="27"/>
      <c r="EEX247" s="27"/>
      <c r="EEY247" s="27"/>
      <c r="EEZ247" s="27"/>
      <c r="EFA247" s="27"/>
      <c r="EFB247" s="27"/>
      <c r="EFC247" s="27"/>
      <c r="EFD247" s="27"/>
      <c r="EFE247" s="27"/>
      <c r="EFF247" s="27"/>
      <c r="EFG247" s="27"/>
      <c r="EFH247" s="27"/>
      <c r="EFI247" s="27"/>
      <c r="EFJ247" s="27"/>
      <c r="EFK247" s="27"/>
      <c r="EFL247" s="27"/>
      <c r="EFM247" s="27"/>
      <c r="EFN247" s="27"/>
      <c r="EFO247" s="27"/>
      <c r="EFP247" s="27"/>
      <c r="EFQ247" s="27"/>
      <c r="EFR247" s="27"/>
      <c r="EFS247" s="27"/>
      <c r="EFT247" s="27"/>
      <c r="EFU247" s="27"/>
      <c r="EFV247" s="27"/>
      <c r="EFW247" s="27"/>
      <c r="EFX247" s="27"/>
      <c r="EFY247" s="27"/>
      <c r="EFZ247" s="27"/>
      <c r="EGA247" s="27"/>
      <c r="EGB247" s="27"/>
      <c r="EGC247" s="27"/>
      <c r="EGD247" s="27"/>
      <c r="EGE247" s="27"/>
      <c r="EGF247" s="27"/>
      <c r="EGG247" s="27"/>
      <c r="EGH247" s="27"/>
      <c r="EGI247" s="27"/>
      <c r="EGJ247" s="27"/>
      <c r="EGK247" s="27"/>
      <c r="EGL247" s="27"/>
      <c r="EGM247" s="27"/>
      <c r="EGN247" s="27"/>
      <c r="EGO247" s="27"/>
      <c r="EGP247" s="27"/>
      <c r="EGQ247" s="27"/>
      <c r="EGR247" s="27"/>
      <c r="EGS247" s="27"/>
      <c r="EGT247" s="27"/>
      <c r="EGU247" s="27"/>
      <c r="EGV247" s="27"/>
      <c r="EGW247" s="27"/>
      <c r="EGX247" s="27"/>
      <c r="EGY247" s="27"/>
      <c r="EGZ247" s="27"/>
      <c r="EHA247" s="27"/>
      <c r="EHB247" s="27"/>
      <c r="EHC247" s="27"/>
      <c r="EHD247" s="27"/>
      <c r="EHE247" s="27"/>
      <c r="EHF247" s="27"/>
      <c r="EHG247" s="27"/>
      <c r="EHH247" s="27"/>
      <c r="EHI247" s="27"/>
      <c r="EHJ247" s="27"/>
      <c r="EHK247" s="27"/>
      <c r="EHL247" s="27"/>
      <c r="EHM247" s="27"/>
      <c r="EHN247" s="27"/>
      <c r="EHO247" s="27"/>
      <c r="EHP247" s="27"/>
      <c r="EHQ247" s="27"/>
      <c r="EHR247" s="27"/>
      <c r="EHS247" s="27"/>
      <c r="EHT247" s="27"/>
      <c r="EHU247" s="27"/>
      <c r="EHV247" s="27"/>
      <c r="EHW247" s="27"/>
      <c r="EHX247" s="27"/>
      <c r="EHY247" s="27"/>
      <c r="EHZ247" s="27"/>
      <c r="EIA247" s="27"/>
      <c r="EIB247" s="27"/>
      <c r="EIC247" s="27"/>
      <c r="EID247" s="27"/>
      <c r="EIE247" s="27"/>
      <c r="EIF247" s="27"/>
      <c r="EIG247" s="27"/>
      <c r="EIH247" s="27"/>
      <c r="EII247" s="27"/>
      <c r="EIJ247" s="27"/>
      <c r="EIK247" s="27"/>
      <c r="EIL247" s="27"/>
      <c r="EIM247" s="27"/>
      <c r="EIN247" s="27"/>
      <c r="EIO247" s="27"/>
      <c r="EIP247" s="27"/>
      <c r="EIQ247" s="27"/>
      <c r="EIR247" s="27"/>
      <c r="EIS247" s="27"/>
      <c r="EIT247" s="27"/>
      <c r="EIU247" s="27"/>
      <c r="EIV247" s="27"/>
      <c r="EIW247" s="27"/>
      <c r="EIX247" s="27"/>
      <c r="EIY247" s="27"/>
      <c r="EIZ247" s="27"/>
      <c r="EJA247" s="27"/>
      <c r="EJB247" s="27"/>
      <c r="EJC247" s="27"/>
      <c r="EJD247" s="27"/>
      <c r="EJE247" s="27"/>
      <c r="EJF247" s="27"/>
      <c r="EJG247" s="27"/>
      <c r="EJH247" s="27"/>
      <c r="EJI247" s="27"/>
      <c r="EJJ247" s="27"/>
      <c r="EJK247" s="27"/>
      <c r="EJL247" s="27"/>
      <c r="EJM247" s="27"/>
      <c r="EJN247" s="27"/>
      <c r="EJO247" s="27"/>
      <c r="EJP247" s="27"/>
      <c r="EJQ247" s="27"/>
      <c r="EJR247" s="27"/>
      <c r="EJS247" s="27"/>
      <c r="EJT247" s="27"/>
      <c r="EJU247" s="27"/>
      <c r="EJV247" s="27"/>
      <c r="EJW247" s="27"/>
      <c r="EJX247" s="27"/>
      <c r="EJY247" s="27"/>
      <c r="EJZ247" s="27"/>
      <c r="EKA247" s="27"/>
      <c r="EKB247" s="27"/>
      <c r="EKC247" s="27"/>
      <c r="EKD247" s="27"/>
      <c r="EKE247" s="27"/>
      <c r="EKF247" s="27"/>
      <c r="EKG247" s="27"/>
      <c r="EKH247" s="27"/>
      <c r="EKI247" s="27"/>
      <c r="EKJ247" s="27"/>
      <c r="EKK247" s="27"/>
      <c r="EKL247" s="27"/>
      <c r="EKM247" s="27"/>
      <c r="EKN247" s="27"/>
      <c r="EKO247" s="27"/>
      <c r="EKP247" s="27"/>
      <c r="EKQ247" s="27"/>
      <c r="EKR247" s="27"/>
      <c r="EKS247" s="27"/>
      <c r="EKT247" s="27"/>
      <c r="EKU247" s="27"/>
      <c r="EKV247" s="27"/>
      <c r="EKW247" s="27"/>
      <c r="EKX247" s="27"/>
      <c r="EKY247" s="27"/>
      <c r="EKZ247" s="27"/>
      <c r="ELA247" s="27"/>
      <c r="ELB247" s="27"/>
      <c r="ELC247" s="27"/>
      <c r="ELD247" s="27"/>
      <c r="ELE247" s="27"/>
      <c r="ELF247" s="27"/>
      <c r="ELG247" s="27"/>
      <c r="ELH247" s="27"/>
      <c r="ELI247" s="27"/>
      <c r="ELJ247" s="27"/>
      <c r="ELK247" s="27"/>
      <c r="ELL247" s="27"/>
      <c r="ELM247" s="27"/>
      <c r="ELN247" s="27"/>
      <c r="ELO247" s="27"/>
      <c r="ELP247" s="27"/>
      <c r="ELQ247" s="27"/>
      <c r="ELR247" s="27"/>
      <c r="ELS247" s="27"/>
      <c r="ELT247" s="27"/>
      <c r="ELU247" s="27"/>
      <c r="ELV247" s="27"/>
      <c r="ELW247" s="27"/>
      <c r="ELX247" s="27"/>
      <c r="ELY247" s="27"/>
      <c r="ELZ247" s="27"/>
      <c r="EMA247" s="27"/>
      <c r="EMB247" s="27"/>
      <c r="EMC247" s="27"/>
      <c r="EMD247" s="27"/>
      <c r="EME247" s="27"/>
      <c r="EMF247" s="27"/>
      <c r="EMG247" s="27"/>
      <c r="EMH247" s="27"/>
      <c r="EMI247" s="27"/>
      <c r="EMJ247" s="27"/>
      <c r="EMK247" s="27"/>
      <c r="EML247" s="27"/>
      <c r="EMM247" s="27"/>
      <c r="EMN247" s="27"/>
      <c r="EMO247" s="27"/>
      <c r="EMP247" s="27"/>
      <c r="EMQ247" s="27"/>
      <c r="EMR247" s="27"/>
      <c r="EMS247" s="27"/>
      <c r="EMT247" s="27"/>
      <c r="EMU247" s="27"/>
      <c r="EMV247" s="27"/>
      <c r="EMW247" s="27"/>
      <c r="EMX247" s="27"/>
      <c r="EMY247" s="27"/>
      <c r="EMZ247" s="27"/>
      <c r="ENA247" s="27"/>
      <c r="ENB247" s="27"/>
      <c r="ENC247" s="27"/>
      <c r="END247" s="27"/>
      <c r="ENE247" s="27"/>
      <c r="ENF247" s="27"/>
      <c r="ENG247" s="27"/>
      <c r="ENH247" s="27"/>
      <c r="ENI247" s="27"/>
      <c r="ENJ247" s="27"/>
      <c r="ENK247" s="27"/>
      <c r="ENL247" s="27"/>
      <c r="ENM247" s="27"/>
      <c r="ENN247" s="27"/>
      <c r="ENO247" s="27"/>
      <c r="ENP247" s="27"/>
      <c r="ENQ247" s="27"/>
      <c r="ENR247" s="27"/>
      <c r="ENS247" s="27"/>
      <c r="ENT247" s="27"/>
      <c r="ENU247" s="27"/>
      <c r="ENV247" s="27"/>
      <c r="ENW247" s="27"/>
      <c r="ENX247" s="27"/>
      <c r="ENY247" s="27"/>
      <c r="ENZ247" s="27"/>
      <c r="EOA247" s="27"/>
      <c r="EOB247" s="27"/>
      <c r="EOC247" s="27"/>
      <c r="EOD247" s="27"/>
      <c r="EOE247" s="27"/>
      <c r="EOF247" s="27"/>
      <c r="EOG247" s="27"/>
      <c r="EOH247" s="27"/>
      <c r="EOI247" s="27"/>
      <c r="EOJ247" s="27"/>
      <c r="EOK247" s="27"/>
      <c r="EOL247" s="27"/>
      <c r="EOM247" s="27"/>
      <c r="EON247" s="27"/>
      <c r="EOO247" s="27"/>
      <c r="EOP247" s="27"/>
      <c r="EOQ247" s="27"/>
      <c r="EOR247" s="27"/>
      <c r="EOS247" s="27"/>
      <c r="EOT247" s="27"/>
      <c r="EOU247" s="27"/>
      <c r="EOV247" s="27"/>
      <c r="EOW247" s="27"/>
      <c r="EOX247" s="27"/>
      <c r="EOY247" s="27"/>
      <c r="EOZ247" s="27"/>
      <c r="EPA247" s="27"/>
      <c r="EPB247" s="27"/>
      <c r="EPC247" s="27"/>
      <c r="EPD247" s="27"/>
      <c r="EPE247" s="27"/>
      <c r="EPF247" s="27"/>
      <c r="EPG247" s="27"/>
      <c r="EPH247" s="27"/>
      <c r="EPI247" s="27"/>
      <c r="EPJ247" s="27"/>
      <c r="EPK247" s="27"/>
      <c r="EPL247" s="27"/>
      <c r="EPM247" s="27"/>
      <c r="EPN247" s="27"/>
      <c r="EPO247" s="27"/>
      <c r="EPP247" s="27"/>
      <c r="EPQ247" s="27"/>
      <c r="EPR247" s="27"/>
      <c r="EPS247" s="27"/>
      <c r="EPT247" s="27"/>
      <c r="EPU247" s="27"/>
      <c r="EPV247" s="27"/>
      <c r="EPW247" s="27"/>
      <c r="EPX247" s="27"/>
      <c r="EPY247" s="27"/>
      <c r="EPZ247" s="27"/>
      <c r="EQA247" s="27"/>
      <c r="EQB247" s="27"/>
      <c r="EQC247" s="27"/>
      <c r="EQD247" s="27"/>
      <c r="EQE247" s="27"/>
      <c r="EQF247" s="27"/>
      <c r="EQG247" s="27"/>
      <c r="EQH247" s="27"/>
      <c r="EQI247" s="27"/>
      <c r="EQJ247" s="27"/>
      <c r="EQK247" s="27"/>
      <c r="EQL247" s="27"/>
      <c r="EQM247" s="27"/>
      <c r="EQN247" s="27"/>
      <c r="EQO247" s="27"/>
      <c r="EQP247" s="27"/>
      <c r="EQQ247" s="27"/>
      <c r="EQR247" s="27"/>
      <c r="EQS247" s="27"/>
      <c r="EQT247" s="27"/>
      <c r="EQU247" s="27"/>
      <c r="EQV247" s="27"/>
      <c r="EQW247" s="27"/>
      <c r="EQX247" s="27"/>
      <c r="EQY247" s="27"/>
      <c r="EQZ247" s="27"/>
      <c r="ERA247" s="27"/>
      <c r="ERB247" s="27"/>
      <c r="ERC247" s="27"/>
      <c r="ERD247" s="27"/>
      <c r="ERE247" s="27"/>
      <c r="ERF247" s="27"/>
      <c r="ERG247" s="27"/>
      <c r="ERH247" s="27"/>
      <c r="ERI247" s="27"/>
      <c r="ERJ247" s="27"/>
      <c r="ERK247" s="27"/>
      <c r="ERL247" s="27"/>
      <c r="ERM247" s="27"/>
      <c r="ERN247" s="27"/>
      <c r="ERO247" s="27"/>
      <c r="ERP247" s="27"/>
      <c r="ERQ247" s="27"/>
      <c r="ERR247" s="27"/>
      <c r="ERS247" s="27"/>
      <c r="ERT247" s="27"/>
      <c r="ERU247" s="27"/>
      <c r="ERV247" s="27"/>
      <c r="ERW247" s="27"/>
      <c r="ERX247" s="27"/>
      <c r="ERY247" s="27"/>
      <c r="ERZ247" s="27"/>
      <c r="ESA247" s="27"/>
      <c r="ESB247" s="27"/>
      <c r="ESC247" s="27"/>
      <c r="ESD247" s="27"/>
      <c r="ESE247" s="27"/>
      <c r="ESF247" s="27"/>
      <c r="ESG247" s="27"/>
      <c r="ESH247" s="27"/>
      <c r="ESI247" s="27"/>
      <c r="ESJ247" s="27"/>
      <c r="ESK247" s="27"/>
      <c r="ESL247" s="27"/>
      <c r="ESM247" s="27"/>
      <c r="ESN247" s="27"/>
      <c r="ESO247" s="27"/>
      <c r="ESP247" s="27"/>
      <c r="ESQ247" s="27"/>
      <c r="ESR247" s="27"/>
      <c r="ESS247" s="27"/>
      <c r="EST247" s="27"/>
      <c r="ESU247" s="27"/>
      <c r="ESV247" s="27"/>
      <c r="ESW247" s="27"/>
      <c r="ESX247" s="27"/>
      <c r="ESY247" s="27"/>
      <c r="ESZ247" s="27"/>
      <c r="ETA247" s="27"/>
      <c r="ETB247" s="27"/>
      <c r="ETC247" s="27"/>
      <c r="ETD247" s="27"/>
      <c r="ETE247" s="27"/>
      <c r="ETF247" s="27"/>
      <c r="ETG247" s="27"/>
      <c r="ETH247" s="27"/>
      <c r="ETI247" s="27"/>
      <c r="ETJ247" s="27"/>
      <c r="ETK247" s="27"/>
      <c r="ETL247" s="27"/>
      <c r="ETM247" s="27"/>
      <c r="ETN247" s="27"/>
      <c r="ETO247" s="27"/>
      <c r="ETP247" s="27"/>
      <c r="ETQ247" s="27"/>
      <c r="ETR247" s="27"/>
      <c r="ETS247" s="27"/>
      <c r="ETT247" s="27"/>
      <c r="ETU247" s="27"/>
      <c r="ETV247" s="27"/>
      <c r="ETW247" s="27"/>
      <c r="ETX247" s="27"/>
      <c r="ETY247" s="27"/>
      <c r="ETZ247" s="27"/>
      <c r="EUA247" s="27"/>
      <c r="EUB247" s="27"/>
      <c r="EUC247" s="27"/>
      <c r="EUD247" s="27"/>
      <c r="EUE247" s="27"/>
      <c r="EUF247" s="27"/>
      <c r="EUG247" s="27"/>
      <c r="EUH247" s="27"/>
      <c r="EUI247" s="27"/>
      <c r="EUJ247" s="27"/>
      <c r="EUK247" s="27"/>
      <c r="EUL247" s="27"/>
      <c r="EUM247" s="27"/>
      <c r="EUN247" s="27"/>
      <c r="EUO247" s="27"/>
      <c r="EUP247" s="27"/>
      <c r="EUQ247" s="27"/>
      <c r="EUR247" s="27"/>
      <c r="EUS247" s="27"/>
      <c r="EUT247" s="27"/>
      <c r="EUU247" s="27"/>
      <c r="EUV247" s="27"/>
      <c r="EUW247" s="27"/>
      <c r="EUX247" s="27"/>
      <c r="EUY247" s="27"/>
      <c r="EUZ247" s="27"/>
      <c r="EVA247" s="27"/>
      <c r="EVB247" s="27"/>
      <c r="EVC247" s="27"/>
      <c r="EVD247" s="27"/>
      <c r="EVE247" s="27"/>
      <c r="EVF247" s="27"/>
      <c r="EVG247" s="27"/>
      <c r="EVH247" s="27"/>
      <c r="EVI247" s="27"/>
      <c r="EVJ247" s="27"/>
      <c r="EVK247" s="27"/>
      <c r="EVL247" s="27"/>
      <c r="EVM247" s="27"/>
      <c r="EVN247" s="27"/>
      <c r="EVO247" s="27"/>
      <c r="EVP247" s="27"/>
      <c r="EVQ247" s="27"/>
      <c r="EVR247" s="27"/>
      <c r="EVS247" s="27"/>
      <c r="EVT247" s="27"/>
      <c r="EVU247" s="27"/>
      <c r="EVV247" s="27"/>
      <c r="EVW247" s="27"/>
      <c r="EVX247" s="27"/>
      <c r="EVY247" s="27"/>
      <c r="EVZ247" s="27"/>
      <c r="EWA247" s="27"/>
      <c r="EWB247" s="27"/>
      <c r="EWC247" s="27"/>
      <c r="EWD247" s="27"/>
      <c r="EWE247" s="27"/>
      <c r="EWF247" s="27"/>
      <c r="EWG247" s="27"/>
      <c r="EWH247" s="27"/>
      <c r="EWI247" s="27"/>
      <c r="EWJ247" s="27"/>
      <c r="EWK247" s="27"/>
      <c r="EWL247" s="27"/>
      <c r="EWM247" s="27"/>
      <c r="EWN247" s="27"/>
      <c r="EWO247" s="27"/>
      <c r="EWP247" s="27"/>
      <c r="EWQ247" s="27"/>
      <c r="EWR247" s="27"/>
      <c r="EWS247" s="27"/>
      <c r="EWT247" s="27"/>
      <c r="EWU247" s="27"/>
      <c r="EWV247" s="27"/>
      <c r="EWW247" s="27"/>
      <c r="EWX247" s="27"/>
      <c r="EWY247" s="27"/>
      <c r="EWZ247" s="27"/>
      <c r="EXA247" s="27"/>
      <c r="EXB247" s="27"/>
      <c r="EXC247" s="27"/>
      <c r="EXD247" s="27"/>
      <c r="EXE247" s="27"/>
      <c r="EXF247" s="27"/>
      <c r="EXG247" s="27"/>
      <c r="EXH247" s="27"/>
      <c r="EXI247" s="27"/>
      <c r="EXJ247" s="27"/>
      <c r="EXK247" s="27"/>
      <c r="EXL247" s="27"/>
      <c r="EXM247" s="27"/>
      <c r="EXN247" s="27"/>
      <c r="EXO247" s="27"/>
      <c r="EXP247" s="27"/>
      <c r="EXQ247" s="27"/>
      <c r="EXR247" s="27"/>
      <c r="EXS247" s="27"/>
      <c r="EXT247" s="27"/>
      <c r="EXU247" s="27"/>
      <c r="EXV247" s="27"/>
      <c r="EXW247" s="27"/>
      <c r="EXX247" s="27"/>
      <c r="EXY247" s="27"/>
      <c r="EXZ247" s="27"/>
      <c r="EYA247" s="27"/>
      <c r="EYB247" s="27"/>
      <c r="EYC247" s="27"/>
      <c r="EYD247" s="27"/>
      <c r="EYE247" s="27"/>
      <c r="EYF247" s="27"/>
      <c r="EYG247" s="27"/>
      <c r="EYH247" s="27"/>
      <c r="EYI247" s="27"/>
      <c r="EYJ247" s="27"/>
      <c r="EYK247" s="27"/>
      <c r="EYL247" s="27"/>
      <c r="EYM247" s="27"/>
      <c r="EYN247" s="27"/>
      <c r="EYO247" s="27"/>
      <c r="EYP247" s="27"/>
      <c r="EYQ247" s="27"/>
      <c r="EYR247" s="27"/>
      <c r="EYS247" s="27"/>
      <c r="EYT247" s="27"/>
      <c r="EYU247" s="27"/>
      <c r="EYV247" s="27"/>
      <c r="EYW247" s="27"/>
      <c r="EYX247" s="27"/>
      <c r="EYY247" s="27"/>
      <c r="EYZ247" s="27"/>
      <c r="EZA247" s="27"/>
      <c r="EZB247" s="27"/>
      <c r="EZC247" s="27"/>
      <c r="EZD247" s="27"/>
      <c r="EZE247" s="27"/>
      <c r="EZF247" s="27"/>
      <c r="EZG247" s="27"/>
      <c r="EZH247" s="27"/>
      <c r="EZI247" s="27"/>
      <c r="EZJ247" s="27"/>
      <c r="EZK247" s="27"/>
      <c r="EZL247" s="27"/>
      <c r="EZM247" s="27"/>
      <c r="EZN247" s="27"/>
      <c r="EZO247" s="27"/>
      <c r="EZP247" s="27"/>
      <c r="EZQ247" s="27"/>
      <c r="EZR247" s="27"/>
      <c r="EZS247" s="27"/>
      <c r="EZT247" s="27"/>
      <c r="EZU247" s="27"/>
      <c r="EZV247" s="27"/>
      <c r="EZW247" s="27"/>
      <c r="EZX247" s="27"/>
      <c r="EZY247" s="27"/>
      <c r="EZZ247" s="27"/>
      <c r="FAA247" s="27"/>
      <c r="FAB247" s="27"/>
      <c r="FAC247" s="27"/>
      <c r="FAD247" s="27"/>
      <c r="FAE247" s="27"/>
      <c r="FAF247" s="27"/>
      <c r="FAG247" s="27"/>
      <c r="FAH247" s="27"/>
      <c r="FAI247" s="27"/>
      <c r="FAJ247" s="27"/>
      <c r="FAK247" s="27"/>
      <c r="FAL247" s="27"/>
      <c r="FAM247" s="27"/>
      <c r="FAN247" s="27"/>
      <c r="FAO247" s="27"/>
      <c r="FAP247" s="27"/>
      <c r="FAQ247" s="27"/>
      <c r="FAR247" s="27"/>
      <c r="FAS247" s="27"/>
      <c r="FAT247" s="27"/>
      <c r="FAU247" s="27"/>
      <c r="FAV247" s="27"/>
      <c r="FAW247" s="27"/>
      <c r="FAX247" s="27"/>
      <c r="FAY247" s="27"/>
      <c r="FAZ247" s="27"/>
      <c r="FBA247" s="27"/>
      <c r="FBB247" s="27"/>
      <c r="FBC247" s="27"/>
      <c r="FBD247" s="27"/>
      <c r="FBE247" s="27"/>
      <c r="FBF247" s="27"/>
      <c r="FBG247" s="27"/>
      <c r="FBH247" s="27"/>
      <c r="FBI247" s="27"/>
      <c r="FBJ247" s="27"/>
      <c r="FBK247" s="27"/>
      <c r="FBL247" s="27"/>
      <c r="FBM247" s="27"/>
      <c r="FBN247" s="27"/>
      <c r="FBO247" s="27"/>
      <c r="FBP247" s="27"/>
      <c r="FBQ247" s="27"/>
      <c r="FBR247" s="27"/>
      <c r="FBS247" s="27"/>
      <c r="FBT247" s="27"/>
      <c r="FBU247" s="27"/>
      <c r="FBV247" s="27"/>
      <c r="FBW247" s="27"/>
      <c r="FBX247" s="27"/>
      <c r="FBY247" s="27"/>
      <c r="FBZ247" s="27"/>
      <c r="FCA247" s="27"/>
      <c r="FCB247" s="27"/>
      <c r="FCC247" s="27"/>
      <c r="FCD247" s="27"/>
      <c r="FCE247" s="27"/>
      <c r="FCF247" s="27"/>
      <c r="FCG247" s="27"/>
      <c r="FCH247" s="27"/>
      <c r="FCI247" s="27"/>
      <c r="FCJ247" s="27"/>
      <c r="FCK247" s="27"/>
      <c r="FCL247" s="27"/>
      <c r="FCM247" s="27"/>
      <c r="FCN247" s="27"/>
      <c r="FCO247" s="27"/>
      <c r="FCP247" s="27"/>
      <c r="FCQ247" s="27"/>
      <c r="FCR247" s="27"/>
      <c r="FCS247" s="27"/>
      <c r="FCT247" s="27"/>
      <c r="FCU247" s="27"/>
      <c r="FCV247" s="27"/>
      <c r="FCW247" s="27"/>
      <c r="FCX247" s="27"/>
      <c r="FCY247" s="27"/>
      <c r="FCZ247" s="27"/>
      <c r="FDA247" s="27"/>
      <c r="FDB247" s="27"/>
      <c r="FDC247" s="27"/>
      <c r="FDD247" s="27"/>
      <c r="FDE247" s="27"/>
      <c r="FDF247" s="27"/>
      <c r="FDG247" s="27"/>
      <c r="FDH247" s="27"/>
      <c r="FDI247" s="27"/>
      <c r="FDJ247" s="27"/>
      <c r="FDK247" s="27"/>
      <c r="FDL247" s="27"/>
      <c r="FDM247" s="27"/>
      <c r="FDN247" s="27"/>
      <c r="FDO247" s="27"/>
      <c r="FDP247" s="27"/>
      <c r="FDQ247" s="27"/>
      <c r="FDR247" s="27"/>
      <c r="FDS247" s="27"/>
      <c r="FDT247" s="27"/>
      <c r="FDU247" s="27"/>
      <c r="FDV247" s="27"/>
      <c r="FDW247" s="27"/>
      <c r="FDX247" s="27"/>
      <c r="FDY247" s="27"/>
      <c r="FDZ247" s="27"/>
      <c r="FEA247" s="27"/>
      <c r="FEB247" s="27"/>
      <c r="FEC247" s="27"/>
      <c r="FED247" s="27"/>
      <c r="FEE247" s="27"/>
      <c r="FEF247" s="27"/>
      <c r="FEG247" s="27"/>
      <c r="FEH247" s="27"/>
      <c r="FEI247" s="27"/>
      <c r="FEJ247" s="27"/>
      <c r="FEK247" s="27"/>
      <c r="FEL247" s="27"/>
      <c r="FEM247" s="27"/>
      <c r="FEN247" s="27"/>
      <c r="FEO247" s="27"/>
      <c r="FEP247" s="27"/>
      <c r="FEQ247" s="27"/>
      <c r="FER247" s="27"/>
      <c r="FES247" s="27"/>
      <c r="FET247" s="27"/>
      <c r="FEU247" s="27"/>
      <c r="FEV247" s="27"/>
      <c r="FEW247" s="27"/>
      <c r="FEX247" s="27"/>
      <c r="FEY247" s="27"/>
      <c r="FEZ247" s="27"/>
      <c r="FFA247" s="27"/>
      <c r="FFB247" s="27"/>
      <c r="FFC247" s="27"/>
      <c r="FFD247" s="27"/>
      <c r="FFE247" s="27"/>
      <c r="FFF247" s="27"/>
      <c r="FFG247" s="27"/>
      <c r="FFH247" s="27"/>
      <c r="FFI247" s="27"/>
      <c r="FFJ247" s="27"/>
      <c r="FFK247" s="27"/>
      <c r="FFL247" s="27"/>
      <c r="FFM247" s="27"/>
      <c r="FFN247" s="27"/>
      <c r="FFO247" s="27"/>
      <c r="FFP247" s="27"/>
      <c r="FFQ247" s="27"/>
      <c r="FFR247" s="27"/>
      <c r="FFS247" s="27"/>
      <c r="FFT247" s="27"/>
      <c r="FFU247" s="27"/>
      <c r="FFV247" s="27"/>
      <c r="FFW247" s="27"/>
      <c r="FFX247" s="27"/>
      <c r="FFY247" s="27"/>
      <c r="FFZ247" s="27"/>
      <c r="FGA247" s="27"/>
      <c r="FGB247" s="27"/>
      <c r="FGC247" s="27"/>
      <c r="FGD247" s="27"/>
      <c r="FGE247" s="27"/>
      <c r="FGF247" s="27"/>
      <c r="FGG247" s="27"/>
      <c r="FGH247" s="27"/>
      <c r="FGI247" s="27"/>
      <c r="FGJ247" s="27"/>
      <c r="FGK247" s="27"/>
      <c r="FGL247" s="27"/>
      <c r="FGM247" s="27"/>
      <c r="FGN247" s="27"/>
      <c r="FGO247" s="27"/>
      <c r="FGP247" s="27"/>
      <c r="FGQ247" s="27"/>
      <c r="FGR247" s="27"/>
      <c r="FGS247" s="27"/>
      <c r="FGT247" s="27"/>
      <c r="FGU247" s="27"/>
      <c r="FGV247" s="27"/>
      <c r="FGW247" s="27"/>
      <c r="FGX247" s="27"/>
      <c r="FGY247" s="27"/>
      <c r="FGZ247" s="27"/>
      <c r="FHA247" s="27"/>
      <c r="FHB247" s="27"/>
      <c r="FHC247" s="27"/>
      <c r="FHD247" s="27"/>
      <c r="FHE247" s="27"/>
      <c r="FHF247" s="27"/>
      <c r="FHG247" s="27"/>
      <c r="FHH247" s="27"/>
      <c r="FHI247" s="27"/>
      <c r="FHJ247" s="27"/>
      <c r="FHK247" s="27"/>
      <c r="FHL247" s="27"/>
      <c r="FHM247" s="27"/>
      <c r="FHN247" s="27"/>
      <c r="FHO247" s="27"/>
      <c r="FHP247" s="27"/>
      <c r="FHQ247" s="27"/>
      <c r="FHR247" s="27"/>
      <c r="FHS247" s="27"/>
      <c r="FHT247" s="27"/>
      <c r="FHU247" s="27"/>
      <c r="FHV247" s="27"/>
      <c r="FHW247" s="27"/>
      <c r="FHX247" s="27"/>
      <c r="FHY247" s="27"/>
      <c r="FHZ247" s="27"/>
      <c r="FIA247" s="27"/>
      <c r="FIB247" s="27"/>
      <c r="FIC247" s="27"/>
      <c r="FID247" s="27"/>
      <c r="FIE247" s="27"/>
      <c r="FIF247" s="27"/>
      <c r="FIG247" s="27"/>
      <c r="FIH247" s="27"/>
      <c r="FII247" s="27"/>
      <c r="FIJ247" s="27"/>
      <c r="FIK247" s="27"/>
      <c r="FIL247" s="27"/>
      <c r="FIM247" s="27"/>
      <c r="FIN247" s="27"/>
      <c r="FIO247" s="27"/>
      <c r="FIP247" s="27"/>
      <c r="FIQ247" s="27"/>
      <c r="FIR247" s="27"/>
      <c r="FIS247" s="27"/>
      <c r="FIT247" s="27"/>
      <c r="FIU247" s="27"/>
      <c r="FIV247" s="27"/>
      <c r="FIW247" s="27"/>
      <c r="FIX247" s="27"/>
      <c r="FIY247" s="27"/>
      <c r="FIZ247" s="27"/>
      <c r="FJA247" s="27"/>
      <c r="FJB247" s="27"/>
      <c r="FJC247" s="27"/>
      <c r="FJD247" s="27"/>
      <c r="FJE247" s="27"/>
      <c r="FJF247" s="27"/>
      <c r="FJG247" s="27"/>
      <c r="FJH247" s="27"/>
      <c r="FJI247" s="27"/>
      <c r="FJJ247" s="27"/>
      <c r="FJK247" s="27"/>
      <c r="FJL247" s="27"/>
      <c r="FJM247" s="27"/>
      <c r="FJN247" s="27"/>
      <c r="FJO247" s="27"/>
      <c r="FJP247" s="27"/>
      <c r="FJQ247" s="27"/>
      <c r="FJR247" s="27"/>
      <c r="FJS247" s="27"/>
      <c r="FJT247" s="27"/>
      <c r="FJU247" s="27"/>
      <c r="FJV247" s="27"/>
      <c r="FJW247" s="27"/>
      <c r="FJX247" s="27"/>
      <c r="FJY247" s="27"/>
      <c r="FJZ247" s="27"/>
      <c r="FKA247" s="27"/>
      <c r="FKB247" s="27"/>
      <c r="FKC247" s="27"/>
      <c r="FKD247" s="27"/>
      <c r="FKE247" s="27"/>
      <c r="FKF247" s="27"/>
      <c r="FKG247" s="27"/>
      <c r="FKH247" s="27"/>
      <c r="FKI247" s="27"/>
      <c r="FKJ247" s="27"/>
      <c r="FKK247" s="27"/>
      <c r="FKL247" s="27"/>
      <c r="FKM247" s="27"/>
      <c r="FKN247" s="27"/>
      <c r="FKO247" s="27"/>
      <c r="FKP247" s="27"/>
      <c r="FKQ247" s="27"/>
      <c r="FKR247" s="27"/>
      <c r="FKS247" s="27"/>
      <c r="FKT247" s="27"/>
      <c r="FKU247" s="27"/>
      <c r="FKV247" s="27"/>
      <c r="FKW247" s="27"/>
      <c r="FKX247" s="27"/>
      <c r="FKY247" s="27"/>
      <c r="FKZ247" s="27"/>
      <c r="FLA247" s="27"/>
      <c r="FLB247" s="27"/>
      <c r="FLC247" s="27"/>
      <c r="FLD247" s="27"/>
      <c r="FLE247" s="27"/>
      <c r="FLF247" s="27"/>
      <c r="FLG247" s="27"/>
      <c r="FLH247" s="27"/>
      <c r="FLI247" s="27"/>
      <c r="FLJ247" s="27"/>
      <c r="FLK247" s="27"/>
      <c r="FLL247" s="27"/>
      <c r="FLM247" s="27"/>
      <c r="FLN247" s="27"/>
      <c r="FLO247" s="27"/>
      <c r="FLP247" s="27"/>
      <c r="FLQ247" s="27"/>
      <c r="FLR247" s="27"/>
      <c r="FLS247" s="27"/>
      <c r="FLT247" s="27"/>
      <c r="FLU247" s="27"/>
      <c r="FLV247" s="27"/>
      <c r="FLW247" s="27"/>
      <c r="FLX247" s="27"/>
      <c r="FLY247" s="27"/>
      <c r="FLZ247" s="27"/>
      <c r="FMA247" s="27"/>
      <c r="FMB247" s="27"/>
      <c r="FMC247" s="27"/>
      <c r="FMD247" s="27"/>
      <c r="FME247" s="27"/>
      <c r="FMF247" s="27"/>
      <c r="FMG247" s="27"/>
      <c r="FMH247" s="27"/>
      <c r="FMI247" s="27"/>
      <c r="FMJ247" s="27"/>
      <c r="FMK247" s="27"/>
      <c r="FML247" s="27"/>
      <c r="FMM247" s="27"/>
      <c r="FMN247" s="27"/>
      <c r="FMO247" s="27"/>
      <c r="FMP247" s="27"/>
      <c r="FMQ247" s="27"/>
      <c r="FMR247" s="27"/>
      <c r="FMS247" s="27"/>
      <c r="FMT247" s="27"/>
      <c r="FMU247" s="27"/>
      <c r="FMV247" s="27"/>
      <c r="FMW247" s="27"/>
      <c r="FMX247" s="27"/>
      <c r="FMY247" s="27"/>
      <c r="FMZ247" s="27"/>
      <c r="FNA247" s="27"/>
      <c r="FNB247" s="27"/>
      <c r="FNC247" s="27"/>
      <c r="FND247" s="27"/>
      <c r="FNE247" s="27"/>
      <c r="FNF247" s="27"/>
      <c r="FNG247" s="27"/>
      <c r="FNH247" s="27"/>
      <c r="FNI247" s="27"/>
      <c r="FNJ247" s="27"/>
      <c r="FNK247" s="27"/>
      <c r="FNL247" s="27"/>
      <c r="FNM247" s="27"/>
      <c r="FNN247" s="27"/>
      <c r="FNO247" s="27"/>
      <c r="FNP247" s="27"/>
      <c r="FNQ247" s="27"/>
      <c r="FNR247" s="27"/>
      <c r="FNS247" s="27"/>
      <c r="FNT247" s="27"/>
      <c r="FNU247" s="27"/>
      <c r="FNV247" s="27"/>
      <c r="FNW247" s="27"/>
      <c r="FNX247" s="27"/>
      <c r="FNY247" s="27"/>
      <c r="FNZ247" s="27"/>
      <c r="FOA247" s="27"/>
      <c r="FOB247" s="27"/>
      <c r="FOC247" s="27"/>
      <c r="FOD247" s="27"/>
      <c r="FOE247" s="27"/>
      <c r="FOF247" s="27"/>
      <c r="FOG247" s="27"/>
      <c r="FOH247" s="27"/>
      <c r="FOI247" s="27"/>
      <c r="FOJ247" s="27"/>
      <c r="FOK247" s="27"/>
      <c r="FOL247" s="27"/>
      <c r="FOM247" s="27"/>
      <c r="FON247" s="27"/>
      <c r="FOO247" s="27"/>
      <c r="FOP247" s="27"/>
      <c r="FOQ247" s="27"/>
      <c r="FOR247" s="27"/>
      <c r="FOS247" s="27"/>
      <c r="FOT247" s="27"/>
      <c r="FOU247" s="27"/>
      <c r="FOV247" s="27"/>
      <c r="FOW247" s="27"/>
      <c r="FOX247" s="27"/>
      <c r="FOY247" s="27"/>
      <c r="FOZ247" s="27"/>
      <c r="FPA247" s="27"/>
      <c r="FPB247" s="27"/>
      <c r="FPC247" s="27"/>
      <c r="FPD247" s="27"/>
      <c r="FPE247" s="27"/>
      <c r="FPF247" s="27"/>
      <c r="FPG247" s="27"/>
      <c r="FPH247" s="27"/>
      <c r="FPI247" s="27"/>
      <c r="FPJ247" s="27"/>
      <c r="FPK247" s="27"/>
      <c r="FPL247" s="27"/>
      <c r="FPM247" s="27"/>
      <c r="FPN247" s="27"/>
      <c r="FPO247" s="27"/>
      <c r="FPP247" s="27"/>
      <c r="FPQ247" s="27"/>
      <c r="FPR247" s="27"/>
      <c r="FPS247" s="27"/>
      <c r="FPT247" s="27"/>
      <c r="FPU247" s="27"/>
      <c r="FPV247" s="27"/>
      <c r="FPW247" s="27"/>
      <c r="FPX247" s="27"/>
      <c r="FPY247" s="27"/>
      <c r="FPZ247" s="27"/>
      <c r="FQA247" s="27"/>
      <c r="FQB247" s="27"/>
      <c r="FQC247" s="27"/>
      <c r="FQD247" s="27"/>
      <c r="FQE247" s="27"/>
      <c r="FQF247" s="27"/>
      <c r="FQG247" s="27"/>
      <c r="FQH247" s="27"/>
      <c r="FQI247" s="27"/>
      <c r="FQJ247" s="27"/>
      <c r="FQK247" s="27"/>
      <c r="FQL247" s="27"/>
      <c r="FQM247" s="27"/>
      <c r="FQN247" s="27"/>
      <c r="FQO247" s="27"/>
      <c r="FQP247" s="27"/>
      <c r="FQQ247" s="27"/>
      <c r="FQR247" s="27"/>
      <c r="FQS247" s="27"/>
      <c r="FQT247" s="27"/>
      <c r="FQU247" s="27"/>
      <c r="FQV247" s="27"/>
      <c r="FQW247" s="27"/>
      <c r="FQX247" s="27"/>
      <c r="FQY247" s="27"/>
      <c r="FQZ247" s="27"/>
      <c r="FRA247" s="27"/>
      <c r="FRB247" s="27"/>
      <c r="FRC247" s="27"/>
      <c r="FRD247" s="27"/>
      <c r="FRE247" s="27"/>
      <c r="FRF247" s="27"/>
      <c r="FRG247" s="27"/>
      <c r="FRH247" s="27"/>
      <c r="FRI247" s="27"/>
      <c r="FRJ247" s="27"/>
      <c r="FRK247" s="27"/>
      <c r="FRL247" s="27"/>
      <c r="FRM247" s="27"/>
      <c r="FRN247" s="27"/>
      <c r="FRO247" s="27"/>
      <c r="FRP247" s="27"/>
      <c r="FRQ247" s="27"/>
      <c r="FRR247" s="27"/>
      <c r="FRS247" s="27"/>
      <c r="FRT247" s="27"/>
      <c r="FRU247" s="27"/>
      <c r="FRV247" s="27"/>
      <c r="FRW247" s="27"/>
      <c r="FRX247" s="27"/>
      <c r="FRY247" s="27"/>
      <c r="FRZ247" s="27"/>
      <c r="FSA247" s="27"/>
      <c r="FSB247" s="27"/>
      <c r="FSC247" s="27"/>
      <c r="FSD247" s="27"/>
      <c r="FSE247" s="27"/>
      <c r="FSF247" s="27"/>
      <c r="FSG247" s="27"/>
      <c r="FSH247" s="27"/>
      <c r="FSI247" s="27"/>
      <c r="FSJ247" s="27"/>
      <c r="FSK247" s="27"/>
      <c r="FSL247" s="27"/>
      <c r="FSM247" s="27"/>
      <c r="FSN247" s="27"/>
      <c r="FSO247" s="27"/>
      <c r="FSP247" s="27"/>
      <c r="FSQ247" s="27"/>
      <c r="FSR247" s="27"/>
      <c r="FSS247" s="27"/>
      <c r="FST247" s="27"/>
      <c r="FSU247" s="27"/>
      <c r="FSV247" s="27"/>
      <c r="FSW247" s="27"/>
      <c r="FSX247" s="27"/>
      <c r="FSY247" s="27"/>
      <c r="FSZ247" s="27"/>
      <c r="FTA247" s="27"/>
      <c r="FTB247" s="27"/>
      <c r="FTC247" s="27"/>
      <c r="FTD247" s="27"/>
      <c r="FTE247" s="27"/>
      <c r="FTF247" s="27"/>
      <c r="FTG247" s="27"/>
      <c r="FTH247" s="27"/>
      <c r="FTI247" s="27"/>
      <c r="FTJ247" s="27"/>
      <c r="FTK247" s="27"/>
      <c r="FTL247" s="27"/>
      <c r="FTM247" s="27"/>
      <c r="FTN247" s="27"/>
      <c r="FTO247" s="27"/>
      <c r="FTP247" s="27"/>
      <c r="FTQ247" s="27"/>
      <c r="FTR247" s="27"/>
      <c r="FTS247" s="27"/>
      <c r="FTT247" s="27"/>
      <c r="FTU247" s="27"/>
      <c r="FTV247" s="27"/>
      <c r="FTW247" s="27"/>
      <c r="FTX247" s="27"/>
      <c r="FTY247" s="27"/>
      <c r="FTZ247" s="27"/>
      <c r="FUA247" s="27"/>
      <c r="FUB247" s="27"/>
      <c r="FUC247" s="27"/>
      <c r="FUD247" s="27"/>
      <c r="FUE247" s="27"/>
      <c r="FUF247" s="27"/>
      <c r="FUG247" s="27"/>
      <c r="FUH247" s="27"/>
      <c r="FUI247" s="27"/>
      <c r="FUJ247" s="27"/>
      <c r="FUK247" s="27"/>
      <c r="FUL247" s="27"/>
      <c r="FUM247" s="27"/>
      <c r="FUN247" s="27"/>
      <c r="FUO247" s="27"/>
      <c r="FUP247" s="27"/>
      <c r="FUQ247" s="27"/>
      <c r="FUR247" s="27"/>
      <c r="FUS247" s="27"/>
      <c r="FUT247" s="27"/>
      <c r="FUU247" s="27"/>
      <c r="FUV247" s="27"/>
      <c r="FUW247" s="27"/>
      <c r="FUX247" s="27"/>
      <c r="FUY247" s="27"/>
      <c r="FUZ247" s="27"/>
      <c r="FVA247" s="27"/>
      <c r="FVB247" s="27"/>
      <c r="FVC247" s="27"/>
      <c r="FVD247" s="27"/>
      <c r="FVE247" s="27"/>
      <c r="FVF247" s="27"/>
      <c r="FVG247" s="27"/>
      <c r="FVH247" s="27"/>
      <c r="FVI247" s="27"/>
      <c r="FVJ247" s="27"/>
      <c r="FVK247" s="27"/>
      <c r="FVL247" s="27"/>
      <c r="FVM247" s="27"/>
      <c r="FVN247" s="27"/>
      <c r="FVO247" s="27"/>
      <c r="FVP247" s="27"/>
      <c r="FVQ247" s="27"/>
      <c r="FVR247" s="27"/>
      <c r="FVS247" s="27"/>
      <c r="FVT247" s="27"/>
      <c r="FVU247" s="27"/>
      <c r="FVV247" s="27"/>
      <c r="FVW247" s="27"/>
      <c r="FVX247" s="27"/>
      <c r="FVY247" s="27"/>
      <c r="FVZ247" s="27"/>
      <c r="FWA247" s="27"/>
      <c r="FWB247" s="27"/>
      <c r="FWC247" s="27"/>
      <c r="FWD247" s="27"/>
      <c r="FWE247" s="27"/>
      <c r="FWF247" s="27"/>
      <c r="FWG247" s="27"/>
      <c r="FWH247" s="27"/>
      <c r="FWI247" s="27"/>
      <c r="FWJ247" s="27"/>
      <c r="FWK247" s="27"/>
      <c r="FWL247" s="27"/>
      <c r="FWM247" s="27"/>
      <c r="FWN247" s="27"/>
      <c r="FWO247" s="27"/>
      <c r="FWP247" s="27"/>
      <c r="FWQ247" s="27"/>
      <c r="FWR247" s="27"/>
      <c r="FWS247" s="27"/>
      <c r="FWT247" s="27"/>
      <c r="FWU247" s="27"/>
      <c r="FWV247" s="27"/>
      <c r="FWW247" s="27"/>
      <c r="FWX247" s="27"/>
      <c r="FWY247" s="27"/>
      <c r="FWZ247" s="27"/>
      <c r="FXA247" s="27"/>
      <c r="FXB247" s="27"/>
      <c r="FXC247" s="27"/>
      <c r="FXD247" s="27"/>
      <c r="FXE247" s="27"/>
      <c r="FXF247" s="27"/>
      <c r="FXG247" s="27"/>
      <c r="FXH247" s="27"/>
      <c r="FXI247" s="27"/>
      <c r="FXJ247" s="27"/>
      <c r="FXK247" s="27"/>
      <c r="FXL247" s="27"/>
      <c r="FXM247" s="27"/>
      <c r="FXN247" s="27"/>
      <c r="FXO247" s="27"/>
      <c r="FXP247" s="27"/>
      <c r="FXQ247" s="27"/>
      <c r="FXR247" s="27"/>
      <c r="FXS247" s="27"/>
      <c r="FXT247" s="27"/>
      <c r="FXU247" s="27"/>
      <c r="FXV247" s="27"/>
      <c r="FXW247" s="27"/>
      <c r="FXX247" s="27"/>
      <c r="FXY247" s="27"/>
      <c r="FXZ247" s="27"/>
      <c r="FYA247" s="27"/>
      <c r="FYB247" s="27"/>
      <c r="FYC247" s="27"/>
      <c r="FYD247" s="27"/>
      <c r="FYE247" s="27"/>
      <c r="FYF247" s="27"/>
      <c r="FYG247" s="27"/>
      <c r="FYH247" s="27"/>
      <c r="FYI247" s="27"/>
      <c r="FYJ247" s="27"/>
      <c r="FYK247" s="27"/>
      <c r="FYL247" s="27"/>
      <c r="FYM247" s="27"/>
      <c r="FYN247" s="27"/>
      <c r="FYO247" s="27"/>
      <c r="FYP247" s="27"/>
      <c r="FYQ247" s="27"/>
      <c r="FYR247" s="27"/>
      <c r="FYS247" s="27"/>
      <c r="FYT247" s="27"/>
      <c r="FYU247" s="27"/>
      <c r="FYV247" s="27"/>
      <c r="FYW247" s="27"/>
      <c r="FYX247" s="27"/>
      <c r="FYY247" s="27"/>
      <c r="FYZ247" s="27"/>
      <c r="FZA247" s="27"/>
      <c r="FZB247" s="27"/>
      <c r="FZC247" s="27"/>
      <c r="FZD247" s="27"/>
      <c r="FZE247" s="27"/>
      <c r="FZF247" s="27"/>
      <c r="FZG247" s="27"/>
      <c r="FZH247" s="27"/>
      <c r="FZI247" s="27"/>
      <c r="FZJ247" s="27"/>
      <c r="FZK247" s="27"/>
      <c r="FZL247" s="27"/>
      <c r="FZM247" s="27"/>
      <c r="FZN247" s="27"/>
      <c r="FZO247" s="27"/>
      <c r="FZP247" s="27"/>
      <c r="FZQ247" s="27"/>
      <c r="FZR247" s="27"/>
      <c r="FZS247" s="27"/>
      <c r="FZT247" s="27"/>
      <c r="FZU247" s="27"/>
      <c r="FZV247" s="27"/>
      <c r="FZW247" s="27"/>
      <c r="FZX247" s="27"/>
      <c r="FZY247" s="27"/>
      <c r="FZZ247" s="27"/>
      <c r="GAA247" s="27"/>
      <c r="GAB247" s="27"/>
      <c r="GAC247" s="27"/>
      <c r="GAD247" s="27"/>
      <c r="GAE247" s="27"/>
      <c r="GAF247" s="27"/>
      <c r="GAG247" s="27"/>
      <c r="GAH247" s="27"/>
      <c r="GAI247" s="27"/>
      <c r="GAJ247" s="27"/>
      <c r="GAK247" s="27"/>
      <c r="GAL247" s="27"/>
      <c r="GAM247" s="27"/>
      <c r="GAN247" s="27"/>
      <c r="GAO247" s="27"/>
      <c r="GAP247" s="27"/>
      <c r="GAQ247" s="27"/>
      <c r="GAR247" s="27"/>
      <c r="GAS247" s="27"/>
      <c r="GAT247" s="27"/>
      <c r="GAU247" s="27"/>
      <c r="GAV247" s="27"/>
      <c r="GAW247" s="27"/>
      <c r="GAX247" s="27"/>
      <c r="GAY247" s="27"/>
      <c r="GAZ247" s="27"/>
      <c r="GBA247" s="27"/>
      <c r="GBB247" s="27"/>
      <c r="GBC247" s="27"/>
      <c r="GBD247" s="27"/>
      <c r="GBE247" s="27"/>
      <c r="GBF247" s="27"/>
      <c r="GBG247" s="27"/>
      <c r="GBH247" s="27"/>
      <c r="GBI247" s="27"/>
      <c r="GBJ247" s="27"/>
      <c r="GBK247" s="27"/>
      <c r="GBL247" s="27"/>
      <c r="GBM247" s="27"/>
      <c r="GBN247" s="27"/>
      <c r="GBO247" s="27"/>
      <c r="GBP247" s="27"/>
      <c r="GBQ247" s="27"/>
      <c r="GBR247" s="27"/>
      <c r="GBS247" s="27"/>
      <c r="GBT247" s="27"/>
      <c r="GBU247" s="27"/>
      <c r="GBV247" s="27"/>
      <c r="GBW247" s="27"/>
      <c r="GBX247" s="27"/>
      <c r="GBY247" s="27"/>
      <c r="GBZ247" s="27"/>
      <c r="GCA247" s="27"/>
      <c r="GCB247" s="27"/>
      <c r="GCC247" s="27"/>
      <c r="GCD247" s="27"/>
      <c r="GCE247" s="27"/>
      <c r="GCF247" s="27"/>
      <c r="GCG247" s="27"/>
      <c r="GCH247" s="27"/>
      <c r="GCI247" s="27"/>
      <c r="GCJ247" s="27"/>
      <c r="GCK247" s="27"/>
      <c r="GCL247" s="27"/>
      <c r="GCM247" s="27"/>
      <c r="GCN247" s="27"/>
      <c r="GCO247" s="27"/>
      <c r="GCP247" s="27"/>
      <c r="GCQ247" s="27"/>
      <c r="GCR247" s="27"/>
      <c r="GCS247" s="27"/>
      <c r="GCT247" s="27"/>
      <c r="GCU247" s="27"/>
      <c r="GCV247" s="27"/>
      <c r="GCW247" s="27"/>
      <c r="GCX247" s="27"/>
      <c r="GCY247" s="27"/>
      <c r="GCZ247" s="27"/>
      <c r="GDA247" s="27"/>
      <c r="GDB247" s="27"/>
      <c r="GDC247" s="27"/>
      <c r="GDD247" s="27"/>
      <c r="GDE247" s="27"/>
      <c r="GDF247" s="27"/>
      <c r="GDG247" s="27"/>
      <c r="GDH247" s="27"/>
      <c r="GDI247" s="27"/>
      <c r="GDJ247" s="27"/>
      <c r="GDK247" s="27"/>
      <c r="GDL247" s="27"/>
      <c r="GDM247" s="27"/>
      <c r="GDN247" s="27"/>
      <c r="GDO247" s="27"/>
      <c r="GDP247" s="27"/>
      <c r="GDQ247" s="27"/>
      <c r="GDR247" s="27"/>
      <c r="GDS247" s="27"/>
      <c r="GDT247" s="27"/>
      <c r="GDU247" s="27"/>
      <c r="GDV247" s="27"/>
      <c r="GDW247" s="27"/>
      <c r="GDX247" s="27"/>
      <c r="GDY247" s="27"/>
      <c r="GDZ247" s="27"/>
      <c r="GEA247" s="27"/>
      <c r="GEB247" s="27"/>
      <c r="GEC247" s="27"/>
      <c r="GED247" s="27"/>
      <c r="GEE247" s="27"/>
      <c r="GEF247" s="27"/>
      <c r="GEG247" s="27"/>
      <c r="GEH247" s="27"/>
      <c r="GEI247" s="27"/>
      <c r="GEJ247" s="27"/>
      <c r="GEK247" s="27"/>
      <c r="GEL247" s="27"/>
      <c r="GEM247" s="27"/>
      <c r="GEN247" s="27"/>
      <c r="GEO247" s="27"/>
      <c r="GEP247" s="27"/>
      <c r="GEQ247" s="27"/>
      <c r="GER247" s="27"/>
      <c r="GES247" s="27"/>
      <c r="GET247" s="27"/>
      <c r="GEU247" s="27"/>
      <c r="GEV247" s="27"/>
      <c r="GEW247" s="27"/>
      <c r="GEX247" s="27"/>
      <c r="GEY247" s="27"/>
      <c r="GEZ247" s="27"/>
      <c r="GFA247" s="27"/>
      <c r="GFB247" s="27"/>
      <c r="GFC247" s="27"/>
      <c r="GFD247" s="27"/>
      <c r="GFE247" s="27"/>
      <c r="GFF247" s="27"/>
      <c r="GFG247" s="27"/>
      <c r="GFH247" s="27"/>
      <c r="GFI247" s="27"/>
      <c r="GFJ247" s="27"/>
      <c r="GFK247" s="27"/>
      <c r="GFL247" s="27"/>
      <c r="GFM247" s="27"/>
      <c r="GFN247" s="27"/>
      <c r="GFO247" s="27"/>
      <c r="GFP247" s="27"/>
      <c r="GFQ247" s="27"/>
      <c r="GFR247" s="27"/>
      <c r="GFS247" s="27"/>
      <c r="GFT247" s="27"/>
      <c r="GFU247" s="27"/>
      <c r="GFV247" s="27"/>
      <c r="GFW247" s="27"/>
      <c r="GFX247" s="27"/>
      <c r="GFY247" s="27"/>
      <c r="GFZ247" s="27"/>
      <c r="GGA247" s="27"/>
      <c r="GGB247" s="27"/>
      <c r="GGC247" s="27"/>
      <c r="GGD247" s="27"/>
      <c r="GGE247" s="27"/>
      <c r="GGF247" s="27"/>
      <c r="GGG247" s="27"/>
      <c r="GGH247" s="27"/>
      <c r="GGI247" s="27"/>
      <c r="GGJ247" s="27"/>
      <c r="GGK247" s="27"/>
      <c r="GGL247" s="27"/>
      <c r="GGM247" s="27"/>
      <c r="GGN247" s="27"/>
      <c r="GGO247" s="27"/>
      <c r="GGP247" s="27"/>
      <c r="GGQ247" s="27"/>
      <c r="GGR247" s="27"/>
      <c r="GGS247" s="27"/>
      <c r="GGT247" s="27"/>
      <c r="GGU247" s="27"/>
      <c r="GGV247" s="27"/>
      <c r="GGW247" s="27"/>
      <c r="GGX247" s="27"/>
      <c r="GGY247" s="27"/>
      <c r="GGZ247" s="27"/>
      <c r="GHA247" s="27"/>
      <c r="GHB247" s="27"/>
      <c r="GHC247" s="27"/>
      <c r="GHD247" s="27"/>
      <c r="GHE247" s="27"/>
      <c r="GHF247" s="27"/>
      <c r="GHG247" s="27"/>
      <c r="GHH247" s="27"/>
      <c r="GHI247" s="27"/>
      <c r="GHJ247" s="27"/>
      <c r="GHK247" s="27"/>
      <c r="GHL247" s="27"/>
      <c r="GHM247" s="27"/>
      <c r="GHN247" s="27"/>
      <c r="GHO247" s="27"/>
      <c r="GHP247" s="27"/>
      <c r="GHQ247" s="27"/>
      <c r="GHR247" s="27"/>
      <c r="GHS247" s="27"/>
      <c r="GHT247" s="27"/>
      <c r="GHU247" s="27"/>
      <c r="GHV247" s="27"/>
      <c r="GHW247" s="27"/>
      <c r="GHX247" s="27"/>
      <c r="GHY247" s="27"/>
      <c r="GHZ247" s="27"/>
      <c r="GIA247" s="27"/>
      <c r="GIB247" s="27"/>
      <c r="GIC247" s="27"/>
      <c r="GID247" s="27"/>
      <c r="GIE247" s="27"/>
      <c r="GIF247" s="27"/>
      <c r="GIG247" s="27"/>
      <c r="GIH247" s="27"/>
      <c r="GII247" s="27"/>
      <c r="GIJ247" s="27"/>
      <c r="GIK247" s="27"/>
      <c r="GIL247" s="27"/>
      <c r="GIM247" s="27"/>
      <c r="GIN247" s="27"/>
      <c r="GIO247" s="27"/>
      <c r="GIP247" s="27"/>
      <c r="GIQ247" s="27"/>
      <c r="GIR247" s="27"/>
      <c r="GIS247" s="27"/>
      <c r="GIT247" s="27"/>
      <c r="GIU247" s="27"/>
      <c r="GIV247" s="27"/>
      <c r="GIW247" s="27"/>
      <c r="GIX247" s="27"/>
      <c r="GIY247" s="27"/>
      <c r="GIZ247" s="27"/>
      <c r="GJA247" s="27"/>
      <c r="GJB247" s="27"/>
      <c r="GJC247" s="27"/>
      <c r="GJD247" s="27"/>
      <c r="GJE247" s="27"/>
      <c r="GJF247" s="27"/>
      <c r="GJG247" s="27"/>
      <c r="GJH247" s="27"/>
      <c r="GJI247" s="27"/>
      <c r="GJJ247" s="27"/>
      <c r="GJK247" s="27"/>
      <c r="GJL247" s="27"/>
      <c r="GJM247" s="27"/>
      <c r="GJN247" s="27"/>
      <c r="GJO247" s="27"/>
      <c r="GJP247" s="27"/>
      <c r="GJQ247" s="27"/>
      <c r="GJR247" s="27"/>
      <c r="GJS247" s="27"/>
      <c r="GJT247" s="27"/>
      <c r="GJU247" s="27"/>
      <c r="GJV247" s="27"/>
      <c r="GJW247" s="27"/>
      <c r="GJX247" s="27"/>
      <c r="GJY247" s="27"/>
      <c r="GJZ247" s="27"/>
      <c r="GKA247" s="27"/>
      <c r="GKB247" s="27"/>
      <c r="GKC247" s="27"/>
      <c r="GKD247" s="27"/>
      <c r="GKE247" s="27"/>
      <c r="GKF247" s="27"/>
      <c r="GKG247" s="27"/>
      <c r="GKH247" s="27"/>
      <c r="GKI247" s="27"/>
      <c r="GKJ247" s="27"/>
      <c r="GKK247" s="27"/>
      <c r="GKL247" s="27"/>
      <c r="GKM247" s="27"/>
      <c r="GKN247" s="27"/>
      <c r="GKO247" s="27"/>
      <c r="GKP247" s="27"/>
      <c r="GKQ247" s="27"/>
      <c r="GKR247" s="27"/>
      <c r="GKS247" s="27"/>
      <c r="GKT247" s="27"/>
      <c r="GKU247" s="27"/>
      <c r="GKV247" s="27"/>
      <c r="GKW247" s="27"/>
      <c r="GKX247" s="27"/>
      <c r="GKY247" s="27"/>
      <c r="GKZ247" s="27"/>
      <c r="GLA247" s="27"/>
      <c r="GLB247" s="27"/>
      <c r="GLC247" s="27"/>
      <c r="GLD247" s="27"/>
      <c r="GLE247" s="27"/>
      <c r="GLF247" s="27"/>
      <c r="GLG247" s="27"/>
      <c r="GLH247" s="27"/>
      <c r="GLI247" s="27"/>
      <c r="GLJ247" s="27"/>
      <c r="GLK247" s="27"/>
      <c r="GLL247" s="27"/>
      <c r="GLM247" s="27"/>
      <c r="GLN247" s="27"/>
      <c r="GLO247" s="27"/>
      <c r="GLP247" s="27"/>
      <c r="GLQ247" s="27"/>
      <c r="GLR247" s="27"/>
      <c r="GLS247" s="27"/>
      <c r="GLT247" s="27"/>
      <c r="GLU247" s="27"/>
      <c r="GLV247" s="27"/>
      <c r="GLW247" s="27"/>
      <c r="GLX247" s="27"/>
      <c r="GLY247" s="27"/>
      <c r="GLZ247" s="27"/>
      <c r="GMA247" s="27"/>
      <c r="GMB247" s="27"/>
      <c r="GMC247" s="27"/>
      <c r="GMD247" s="27"/>
      <c r="GME247" s="27"/>
      <c r="GMF247" s="27"/>
      <c r="GMG247" s="27"/>
      <c r="GMH247" s="27"/>
      <c r="GMI247" s="27"/>
      <c r="GMJ247" s="27"/>
      <c r="GMK247" s="27"/>
      <c r="GML247" s="27"/>
      <c r="GMM247" s="27"/>
      <c r="GMN247" s="27"/>
      <c r="GMO247" s="27"/>
      <c r="GMP247" s="27"/>
      <c r="GMQ247" s="27"/>
      <c r="GMR247" s="27"/>
      <c r="GMS247" s="27"/>
      <c r="GMT247" s="27"/>
      <c r="GMU247" s="27"/>
      <c r="GMV247" s="27"/>
      <c r="GMW247" s="27"/>
      <c r="GMX247" s="27"/>
      <c r="GMY247" s="27"/>
      <c r="GMZ247" s="27"/>
      <c r="GNA247" s="27"/>
      <c r="GNB247" s="27"/>
      <c r="GNC247" s="27"/>
      <c r="GND247" s="27"/>
      <c r="GNE247" s="27"/>
      <c r="GNF247" s="27"/>
      <c r="GNG247" s="27"/>
      <c r="GNH247" s="27"/>
      <c r="GNI247" s="27"/>
      <c r="GNJ247" s="27"/>
      <c r="GNK247" s="27"/>
      <c r="GNL247" s="27"/>
      <c r="GNM247" s="27"/>
      <c r="GNN247" s="27"/>
      <c r="GNO247" s="27"/>
      <c r="GNP247" s="27"/>
      <c r="GNQ247" s="27"/>
      <c r="GNR247" s="27"/>
      <c r="GNS247" s="27"/>
      <c r="GNT247" s="27"/>
      <c r="GNU247" s="27"/>
      <c r="GNV247" s="27"/>
      <c r="GNW247" s="27"/>
      <c r="GNX247" s="27"/>
      <c r="GNY247" s="27"/>
      <c r="GNZ247" s="27"/>
      <c r="GOA247" s="27"/>
      <c r="GOB247" s="27"/>
      <c r="GOC247" s="27"/>
      <c r="GOD247" s="27"/>
      <c r="GOE247" s="27"/>
      <c r="GOF247" s="27"/>
      <c r="GOG247" s="27"/>
      <c r="GOH247" s="27"/>
      <c r="GOI247" s="27"/>
      <c r="GOJ247" s="27"/>
      <c r="GOK247" s="27"/>
      <c r="GOL247" s="27"/>
      <c r="GOM247" s="27"/>
      <c r="GON247" s="27"/>
      <c r="GOO247" s="27"/>
      <c r="GOP247" s="27"/>
      <c r="GOQ247" s="27"/>
      <c r="GOR247" s="27"/>
      <c r="GOS247" s="27"/>
      <c r="GOT247" s="27"/>
      <c r="GOU247" s="27"/>
      <c r="GOV247" s="27"/>
      <c r="GOW247" s="27"/>
      <c r="GOX247" s="27"/>
      <c r="GOY247" s="27"/>
      <c r="GOZ247" s="27"/>
      <c r="GPA247" s="27"/>
      <c r="GPB247" s="27"/>
      <c r="GPC247" s="27"/>
      <c r="GPD247" s="27"/>
      <c r="GPE247" s="27"/>
      <c r="GPF247" s="27"/>
      <c r="GPG247" s="27"/>
      <c r="GPH247" s="27"/>
      <c r="GPI247" s="27"/>
      <c r="GPJ247" s="27"/>
      <c r="GPK247" s="27"/>
      <c r="GPL247" s="27"/>
      <c r="GPM247" s="27"/>
      <c r="GPN247" s="27"/>
      <c r="GPO247" s="27"/>
      <c r="GPP247" s="27"/>
      <c r="GPQ247" s="27"/>
      <c r="GPR247" s="27"/>
      <c r="GPS247" s="27"/>
      <c r="GPT247" s="27"/>
      <c r="GPU247" s="27"/>
      <c r="GPV247" s="27"/>
      <c r="GPW247" s="27"/>
      <c r="GPX247" s="27"/>
      <c r="GPY247" s="27"/>
      <c r="GPZ247" s="27"/>
      <c r="GQA247" s="27"/>
      <c r="GQB247" s="27"/>
      <c r="GQC247" s="27"/>
      <c r="GQD247" s="27"/>
      <c r="GQE247" s="27"/>
      <c r="GQF247" s="27"/>
      <c r="GQG247" s="27"/>
      <c r="GQH247" s="27"/>
      <c r="GQI247" s="27"/>
      <c r="GQJ247" s="27"/>
      <c r="GQK247" s="27"/>
      <c r="GQL247" s="27"/>
      <c r="GQM247" s="27"/>
      <c r="GQN247" s="27"/>
      <c r="GQO247" s="27"/>
      <c r="GQP247" s="27"/>
      <c r="GQQ247" s="27"/>
      <c r="GQR247" s="27"/>
      <c r="GQS247" s="27"/>
      <c r="GQT247" s="27"/>
      <c r="GQU247" s="27"/>
      <c r="GQV247" s="27"/>
      <c r="GQW247" s="27"/>
      <c r="GQX247" s="27"/>
      <c r="GQY247" s="27"/>
      <c r="GQZ247" s="27"/>
      <c r="GRA247" s="27"/>
      <c r="GRB247" s="27"/>
      <c r="GRC247" s="27"/>
      <c r="GRD247" s="27"/>
      <c r="GRE247" s="27"/>
      <c r="GRF247" s="27"/>
      <c r="GRG247" s="27"/>
      <c r="GRH247" s="27"/>
      <c r="GRI247" s="27"/>
      <c r="GRJ247" s="27"/>
      <c r="GRK247" s="27"/>
      <c r="GRL247" s="27"/>
      <c r="GRM247" s="27"/>
      <c r="GRN247" s="27"/>
      <c r="GRO247" s="27"/>
      <c r="GRP247" s="27"/>
      <c r="GRQ247" s="27"/>
      <c r="GRR247" s="27"/>
      <c r="GRS247" s="27"/>
      <c r="GRT247" s="27"/>
      <c r="GRU247" s="27"/>
      <c r="GRV247" s="27"/>
      <c r="GRW247" s="27"/>
      <c r="GRX247" s="27"/>
      <c r="GRY247" s="27"/>
      <c r="GRZ247" s="27"/>
      <c r="GSA247" s="27"/>
      <c r="GSB247" s="27"/>
      <c r="GSC247" s="27"/>
      <c r="GSD247" s="27"/>
      <c r="GSE247" s="27"/>
      <c r="GSF247" s="27"/>
      <c r="GSG247" s="27"/>
      <c r="GSH247" s="27"/>
      <c r="GSI247" s="27"/>
      <c r="GSJ247" s="27"/>
      <c r="GSK247" s="27"/>
      <c r="GSL247" s="27"/>
      <c r="GSM247" s="27"/>
      <c r="GSN247" s="27"/>
      <c r="GSO247" s="27"/>
      <c r="GSP247" s="27"/>
      <c r="GSQ247" s="27"/>
      <c r="GSR247" s="27"/>
      <c r="GSS247" s="27"/>
      <c r="GST247" s="27"/>
      <c r="GSU247" s="27"/>
      <c r="GSV247" s="27"/>
      <c r="GSW247" s="27"/>
      <c r="GSX247" s="27"/>
      <c r="GSY247" s="27"/>
      <c r="GSZ247" s="27"/>
      <c r="GTA247" s="27"/>
      <c r="GTB247" s="27"/>
      <c r="GTC247" s="27"/>
      <c r="GTD247" s="27"/>
      <c r="GTE247" s="27"/>
      <c r="GTF247" s="27"/>
      <c r="GTG247" s="27"/>
      <c r="GTH247" s="27"/>
      <c r="GTI247" s="27"/>
      <c r="GTJ247" s="27"/>
      <c r="GTK247" s="27"/>
      <c r="GTL247" s="27"/>
      <c r="GTM247" s="27"/>
      <c r="GTN247" s="27"/>
      <c r="GTO247" s="27"/>
      <c r="GTP247" s="27"/>
      <c r="GTQ247" s="27"/>
      <c r="GTR247" s="27"/>
      <c r="GTS247" s="27"/>
      <c r="GTT247" s="27"/>
      <c r="GTU247" s="27"/>
      <c r="GTV247" s="27"/>
      <c r="GTW247" s="27"/>
      <c r="GTX247" s="27"/>
      <c r="GTY247" s="27"/>
      <c r="GTZ247" s="27"/>
      <c r="GUA247" s="27"/>
      <c r="GUB247" s="27"/>
      <c r="GUC247" s="27"/>
      <c r="GUD247" s="27"/>
      <c r="GUE247" s="27"/>
      <c r="GUF247" s="27"/>
      <c r="GUG247" s="27"/>
      <c r="GUH247" s="27"/>
      <c r="GUI247" s="27"/>
      <c r="GUJ247" s="27"/>
      <c r="GUK247" s="27"/>
      <c r="GUL247" s="27"/>
      <c r="GUM247" s="27"/>
      <c r="GUN247" s="27"/>
      <c r="GUO247" s="27"/>
      <c r="GUP247" s="27"/>
      <c r="GUQ247" s="27"/>
      <c r="GUR247" s="27"/>
      <c r="GUS247" s="27"/>
      <c r="GUT247" s="27"/>
      <c r="GUU247" s="27"/>
      <c r="GUV247" s="27"/>
      <c r="GUW247" s="27"/>
      <c r="GUX247" s="27"/>
      <c r="GUY247" s="27"/>
      <c r="GUZ247" s="27"/>
      <c r="GVA247" s="27"/>
      <c r="GVB247" s="27"/>
      <c r="GVC247" s="27"/>
      <c r="GVD247" s="27"/>
      <c r="GVE247" s="27"/>
      <c r="GVF247" s="27"/>
      <c r="GVG247" s="27"/>
      <c r="GVH247" s="27"/>
      <c r="GVI247" s="27"/>
      <c r="GVJ247" s="27"/>
      <c r="GVK247" s="27"/>
      <c r="GVL247" s="27"/>
      <c r="GVM247" s="27"/>
      <c r="GVN247" s="27"/>
      <c r="GVO247" s="27"/>
      <c r="GVP247" s="27"/>
      <c r="GVQ247" s="27"/>
      <c r="GVR247" s="27"/>
      <c r="GVS247" s="27"/>
      <c r="GVT247" s="27"/>
      <c r="GVU247" s="27"/>
      <c r="GVV247" s="27"/>
      <c r="GVW247" s="27"/>
      <c r="GVX247" s="27"/>
      <c r="GVY247" s="27"/>
      <c r="GVZ247" s="27"/>
      <c r="GWA247" s="27"/>
      <c r="GWB247" s="27"/>
      <c r="GWC247" s="27"/>
      <c r="GWD247" s="27"/>
      <c r="GWE247" s="27"/>
      <c r="GWF247" s="27"/>
      <c r="GWG247" s="27"/>
      <c r="GWH247" s="27"/>
      <c r="GWI247" s="27"/>
      <c r="GWJ247" s="27"/>
      <c r="GWK247" s="27"/>
      <c r="GWL247" s="27"/>
      <c r="GWM247" s="27"/>
      <c r="GWN247" s="27"/>
      <c r="GWO247" s="27"/>
      <c r="GWP247" s="27"/>
      <c r="GWQ247" s="27"/>
      <c r="GWR247" s="27"/>
      <c r="GWS247" s="27"/>
      <c r="GWT247" s="27"/>
      <c r="GWU247" s="27"/>
      <c r="GWV247" s="27"/>
      <c r="GWW247" s="27"/>
      <c r="GWX247" s="27"/>
      <c r="GWY247" s="27"/>
      <c r="GWZ247" s="27"/>
      <c r="GXA247" s="27"/>
      <c r="GXB247" s="27"/>
      <c r="GXC247" s="27"/>
      <c r="GXD247" s="27"/>
      <c r="GXE247" s="27"/>
      <c r="GXF247" s="27"/>
      <c r="GXG247" s="27"/>
      <c r="GXH247" s="27"/>
      <c r="GXI247" s="27"/>
      <c r="GXJ247" s="27"/>
      <c r="GXK247" s="27"/>
      <c r="GXL247" s="27"/>
      <c r="GXM247" s="27"/>
      <c r="GXN247" s="27"/>
      <c r="GXO247" s="27"/>
      <c r="GXP247" s="27"/>
      <c r="GXQ247" s="27"/>
      <c r="GXR247" s="27"/>
      <c r="GXS247" s="27"/>
      <c r="GXT247" s="27"/>
      <c r="GXU247" s="27"/>
      <c r="GXV247" s="27"/>
      <c r="GXW247" s="27"/>
      <c r="GXX247" s="27"/>
      <c r="GXY247" s="27"/>
      <c r="GXZ247" s="27"/>
      <c r="GYA247" s="27"/>
      <c r="GYB247" s="27"/>
      <c r="GYC247" s="27"/>
      <c r="GYD247" s="27"/>
      <c r="GYE247" s="27"/>
      <c r="GYF247" s="27"/>
      <c r="GYG247" s="27"/>
      <c r="GYH247" s="27"/>
      <c r="GYI247" s="27"/>
      <c r="GYJ247" s="27"/>
      <c r="GYK247" s="27"/>
      <c r="GYL247" s="27"/>
      <c r="GYM247" s="27"/>
      <c r="GYN247" s="27"/>
      <c r="GYO247" s="27"/>
      <c r="GYP247" s="27"/>
      <c r="GYQ247" s="27"/>
      <c r="GYR247" s="27"/>
      <c r="GYS247" s="27"/>
      <c r="GYT247" s="27"/>
      <c r="GYU247" s="27"/>
      <c r="GYV247" s="27"/>
      <c r="GYW247" s="27"/>
      <c r="GYX247" s="27"/>
      <c r="GYY247" s="27"/>
      <c r="GYZ247" s="27"/>
      <c r="GZA247" s="27"/>
      <c r="GZB247" s="27"/>
      <c r="GZC247" s="27"/>
      <c r="GZD247" s="27"/>
      <c r="GZE247" s="27"/>
      <c r="GZF247" s="27"/>
      <c r="GZG247" s="27"/>
      <c r="GZH247" s="27"/>
      <c r="GZI247" s="27"/>
      <c r="GZJ247" s="27"/>
      <c r="GZK247" s="27"/>
      <c r="GZL247" s="27"/>
      <c r="GZM247" s="27"/>
      <c r="GZN247" s="27"/>
      <c r="GZO247" s="27"/>
      <c r="GZP247" s="27"/>
      <c r="GZQ247" s="27"/>
      <c r="GZR247" s="27"/>
      <c r="GZS247" s="27"/>
      <c r="GZT247" s="27"/>
      <c r="GZU247" s="27"/>
      <c r="GZV247" s="27"/>
      <c r="GZW247" s="27"/>
      <c r="GZX247" s="27"/>
      <c r="GZY247" s="27"/>
      <c r="GZZ247" s="27"/>
      <c r="HAA247" s="27"/>
      <c r="HAB247" s="27"/>
      <c r="HAC247" s="27"/>
      <c r="HAD247" s="27"/>
      <c r="HAE247" s="27"/>
      <c r="HAF247" s="27"/>
      <c r="HAG247" s="27"/>
      <c r="HAH247" s="27"/>
      <c r="HAI247" s="27"/>
      <c r="HAJ247" s="27"/>
      <c r="HAK247" s="27"/>
      <c r="HAL247" s="27"/>
      <c r="HAM247" s="27"/>
      <c r="HAN247" s="27"/>
      <c r="HAO247" s="27"/>
      <c r="HAP247" s="27"/>
      <c r="HAQ247" s="27"/>
      <c r="HAR247" s="27"/>
      <c r="HAS247" s="27"/>
      <c r="HAT247" s="27"/>
      <c r="HAU247" s="27"/>
      <c r="HAV247" s="27"/>
      <c r="HAW247" s="27"/>
      <c r="HAX247" s="27"/>
      <c r="HAY247" s="27"/>
      <c r="HAZ247" s="27"/>
      <c r="HBA247" s="27"/>
      <c r="HBB247" s="27"/>
      <c r="HBC247" s="27"/>
      <c r="HBD247" s="27"/>
      <c r="HBE247" s="27"/>
      <c r="HBF247" s="27"/>
      <c r="HBG247" s="27"/>
      <c r="HBH247" s="27"/>
      <c r="HBI247" s="27"/>
      <c r="HBJ247" s="27"/>
      <c r="HBK247" s="27"/>
      <c r="HBL247" s="27"/>
      <c r="HBM247" s="27"/>
      <c r="HBN247" s="27"/>
      <c r="HBO247" s="27"/>
      <c r="HBP247" s="27"/>
      <c r="HBQ247" s="27"/>
      <c r="HBR247" s="27"/>
      <c r="HBS247" s="27"/>
      <c r="HBT247" s="27"/>
      <c r="HBU247" s="27"/>
      <c r="HBV247" s="27"/>
      <c r="HBW247" s="27"/>
      <c r="HBX247" s="27"/>
      <c r="HBY247" s="27"/>
      <c r="HBZ247" s="27"/>
      <c r="HCA247" s="27"/>
      <c r="HCB247" s="27"/>
      <c r="HCC247" s="27"/>
      <c r="HCD247" s="27"/>
      <c r="HCE247" s="27"/>
      <c r="HCF247" s="27"/>
      <c r="HCG247" s="27"/>
      <c r="HCH247" s="27"/>
      <c r="HCI247" s="27"/>
      <c r="HCJ247" s="27"/>
      <c r="HCK247" s="27"/>
      <c r="HCL247" s="27"/>
      <c r="HCM247" s="27"/>
      <c r="HCN247" s="27"/>
      <c r="HCO247" s="27"/>
      <c r="HCP247" s="27"/>
      <c r="HCQ247" s="27"/>
      <c r="HCR247" s="27"/>
      <c r="HCS247" s="27"/>
      <c r="HCT247" s="27"/>
      <c r="HCU247" s="27"/>
      <c r="HCV247" s="27"/>
      <c r="HCW247" s="27"/>
      <c r="HCX247" s="27"/>
      <c r="HCY247" s="27"/>
      <c r="HCZ247" s="27"/>
      <c r="HDA247" s="27"/>
      <c r="HDB247" s="27"/>
      <c r="HDC247" s="27"/>
      <c r="HDD247" s="27"/>
      <c r="HDE247" s="27"/>
      <c r="HDF247" s="27"/>
      <c r="HDG247" s="27"/>
      <c r="HDH247" s="27"/>
      <c r="HDI247" s="27"/>
      <c r="HDJ247" s="27"/>
      <c r="HDK247" s="27"/>
      <c r="HDL247" s="27"/>
      <c r="HDM247" s="27"/>
      <c r="HDN247" s="27"/>
      <c r="HDO247" s="27"/>
      <c r="HDP247" s="27"/>
      <c r="HDQ247" s="27"/>
      <c r="HDR247" s="27"/>
      <c r="HDS247" s="27"/>
      <c r="HDT247" s="27"/>
      <c r="HDU247" s="27"/>
      <c r="HDV247" s="27"/>
      <c r="HDW247" s="27"/>
      <c r="HDX247" s="27"/>
      <c r="HDY247" s="27"/>
      <c r="HDZ247" s="27"/>
      <c r="HEA247" s="27"/>
      <c r="HEB247" s="27"/>
      <c r="HEC247" s="27"/>
      <c r="HED247" s="27"/>
      <c r="HEE247" s="27"/>
      <c r="HEF247" s="27"/>
      <c r="HEG247" s="27"/>
      <c r="HEH247" s="27"/>
      <c r="HEI247" s="27"/>
      <c r="HEJ247" s="27"/>
      <c r="HEK247" s="27"/>
      <c r="HEL247" s="27"/>
      <c r="HEM247" s="27"/>
      <c r="HEN247" s="27"/>
      <c r="HEO247" s="27"/>
      <c r="HEP247" s="27"/>
      <c r="HEQ247" s="27"/>
      <c r="HER247" s="27"/>
      <c r="HES247" s="27"/>
      <c r="HET247" s="27"/>
      <c r="HEU247" s="27"/>
      <c r="HEV247" s="27"/>
      <c r="HEW247" s="27"/>
      <c r="HEX247" s="27"/>
      <c r="HEY247" s="27"/>
      <c r="HEZ247" s="27"/>
      <c r="HFA247" s="27"/>
      <c r="HFB247" s="27"/>
      <c r="HFC247" s="27"/>
      <c r="HFD247" s="27"/>
      <c r="HFE247" s="27"/>
      <c r="HFF247" s="27"/>
      <c r="HFG247" s="27"/>
      <c r="HFH247" s="27"/>
      <c r="HFI247" s="27"/>
      <c r="HFJ247" s="27"/>
      <c r="HFK247" s="27"/>
      <c r="HFL247" s="27"/>
      <c r="HFM247" s="27"/>
      <c r="HFN247" s="27"/>
      <c r="HFO247" s="27"/>
      <c r="HFP247" s="27"/>
      <c r="HFQ247" s="27"/>
      <c r="HFR247" s="27"/>
      <c r="HFS247" s="27"/>
      <c r="HFT247" s="27"/>
      <c r="HFU247" s="27"/>
      <c r="HFV247" s="27"/>
      <c r="HFW247" s="27"/>
      <c r="HFX247" s="27"/>
      <c r="HFY247" s="27"/>
      <c r="HFZ247" s="27"/>
      <c r="HGA247" s="27"/>
      <c r="HGB247" s="27"/>
      <c r="HGC247" s="27"/>
      <c r="HGD247" s="27"/>
      <c r="HGE247" s="27"/>
      <c r="HGF247" s="27"/>
      <c r="HGG247" s="27"/>
      <c r="HGH247" s="27"/>
      <c r="HGI247" s="27"/>
      <c r="HGJ247" s="27"/>
      <c r="HGK247" s="27"/>
      <c r="HGL247" s="27"/>
      <c r="HGM247" s="27"/>
      <c r="HGN247" s="27"/>
      <c r="HGO247" s="27"/>
      <c r="HGP247" s="27"/>
      <c r="HGQ247" s="27"/>
      <c r="HGR247" s="27"/>
      <c r="HGS247" s="27"/>
      <c r="HGT247" s="27"/>
      <c r="HGU247" s="27"/>
      <c r="HGV247" s="27"/>
      <c r="HGW247" s="27"/>
      <c r="HGX247" s="27"/>
      <c r="HGY247" s="27"/>
      <c r="HGZ247" s="27"/>
      <c r="HHA247" s="27"/>
      <c r="HHB247" s="27"/>
      <c r="HHC247" s="27"/>
      <c r="HHD247" s="27"/>
      <c r="HHE247" s="27"/>
      <c r="HHF247" s="27"/>
      <c r="HHG247" s="27"/>
      <c r="HHH247" s="27"/>
      <c r="HHI247" s="27"/>
      <c r="HHJ247" s="27"/>
      <c r="HHK247" s="27"/>
      <c r="HHL247" s="27"/>
      <c r="HHM247" s="27"/>
      <c r="HHN247" s="27"/>
      <c r="HHO247" s="27"/>
      <c r="HHP247" s="27"/>
      <c r="HHQ247" s="27"/>
      <c r="HHR247" s="27"/>
      <c r="HHS247" s="27"/>
      <c r="HHT247" s="27"/>
      <c r="HHU247" s="27"/>
      <c r="HHV247" s="27"/>
      <c r="HHW247" s="27"/>
      <c r="HHX247" s="27"/>
      <c r="HHY247" s="27"/>
      <c r="HHZ247" s="27"/>
      <c r="HIA247" s="27"/>
      <c r="HIB247" s="27"/>
      <c r="HIC247" s="27"/>
      <c r="HID247" s="27"/>
      <c r="HIE247" s="27"/>
      <c r="HIF247" s="27"/>
      <c r="HIG247" s="27"/>
      <c r="HIH247" s="27"/>
      <c r="HII247" s="27"/>
      <c r="HIJ247" s="27"/>
      <c r="HIK247" s="27"/>
      <c r="HIL247" s="27"/>
      <c r="HIM247" s="27"/>
      <c r="HIN247" s="27"/>
      <c r="HIO247" s="27"/>
      <c r="HIP247" s="27"/>
      <c r="HIQ247" s="27"/>
      <c r="HIR247" s="27"/>
      <c r="HIS247" s="27"/>
      <c r="HIT247" s="27"/>
      <c r="HIU247" s="27"/>
      <c r="HIV247" s="27"/>
      <c r="HIW247" s="27"/>
      <c r="HIX247" s="27"/>
      <c r="HIY247" s="27"/>
      <c r="HIZ247" s="27"/>
      <c r="HJA247" s="27"/>
      <c r="HJB247" s="27"/>
      <c r="HJC247" s="27"/>
      <c r="HJD247" s="27"/>
      <c r="HJE247" s="27"/>
      <c r="HJF247" s="27"/>
      <c r="HJG247" s="27"/>
      <c r="HJH247" s="27"/>
      <c r="HJI247" s="27"/>
      <c r="HJJ247" s="27"/>
      <c r="HJK247" s="27"/>
      <c r="HJL247" s="27"/>
      <c r="HJM247" s="27"/>
      <c r="HJN247" s="27"/>
      <c r="HJO247" s="27"/>
      <c r="HJP247" s="27"/>
      <c r="HJQ247" s="27"/>
      <c r="HJR247" s="27"/>
      <c r="HJS247" s="27"/>
      <c r="HJT247" s="27"/>
      <c r="HJU247" s="27"/>
      <c r="HJV247" s="27"/>
      <c r="HJW247" s="27"/>
      <c r="HJX247" s="27"/>
      <c r="HJY247" s="27"/>
      <c r="HJZ247" s="27"/>
      <c r="HKA247" s="27"/>
      <c r="HKB247" s="27"/>
      <c r="HKC247" s="27"/>
      <c r="HKD247" s="27"/>
      <c r="HKE247" s="27"/>
      <c r="HKF247" s="27"/>
      <c r="HKG247" s="27"/>
      <c r="HKH247" s="27"/>
      <c r="HKI247" s="27"/>
      <c r="HKJ247" s="27"/>
      <c r="HKK247" s="27"/>
      <c r="HKL247" s="27"/>
      <c r="HKM247" s="27"/>
      <c r="HKN247" s="27"/>
      <c r="HKO247" s="27"/>
      <c r="HKP247" s="27"/>
      <c r="HKQ247" s="27"/>
      <c r="HKR247" s="27"/>
      <c r="HKS247" s="27"/>
      <c r="HKT247" s="27"/>
      <c r="HKU247" s="27"/>
      <c r="HKV247" s="27"/>
      <c r="HKW247" s="27"/>
      <c r="HKX247" s="27"/>
      <c r="HKY247" s="27"/>
      <c r="HKZ247" s="27"/>
      <c r="HLA247" s="27"/>
      <c r="HLB247" s="27"/>
      <c r="HLC247" s="27"/>
      <c r="HLD247" s="27"/>
      <c r="HLE247" s="27"/>
      <c r="HLF247" s="27"/>
      <c r="HLG247" s="27"/>
      <c r="HLH247" s="27"/>
      <c r="HLI247" s="27"/>
      <c r="HLJ247" s="27"/>
      <c r="HLK247" s="27"/>
      <c r="HLL247" s="27"/>
      <c r="HLM247" s="27"/>
      <c r="HLN247" s="27"/>
      <c r="HLO247" s="27"/>
      <c r="HLP247" s="27"/>
      <c r="HLQ247" s="27"/>
      <c r="HLR247" s="27"/>
      <c r="HLS247" s="27"/>
      <c r="HLT247" s="27"/>
      <c r="HLU247" s="27"/>
      <c r="HLV247" s="27"/>
      <c r="HLW247" s="27"/>
      <c r="HLX247" s="27"/>
      <c r="HLY247" s="27"/>
      <c r="HLZ247" s="27"/>
      <c r="HMA247" s="27"/>
      <c r="HMB247" s="27"/>
      <c r="HMC247" s="27"/>
      <c r="HMD247" s="27"/>
      <c r="HME247" s="27"/>
      <c r="HMF247" s="27"/>
      <c r="HMG247" s="27"/>
      <c r="HMH247" s="27"/>
      <c r="HMI247" s="27"/>
      <c r="HMJ247" s="27"/>
      <c r="HMK247" s="27"/>
      <c r="HML247" s="27"/>
      <c r="HMM247" s="27"/>
      <c r="HMN247" s="27"/>
      <c r="HMO247" s="27"/>
      <c r="HMP247" s="27"/>
      <c r="HMQ247" s="27"/>
      <c r="HMR247" s="27"/>
      <c r="HMS247" s="27"/>
      <c r="HMT247" s="27"/>
      <c r="HMU247" s="27"/>
      <c r="HMV247" s="27"/>
      <c r="HMW247" s="27"/>
      <c r="HMX247" s="27"/>
      <c r="HMY247" s="27"/>
      <c r="HMZ247" s="27"/>
      <c r="HNA247" s="27"/>
      <c r="HNB247" s="27"/>
      <c r="HNC247" s="27"/>
      <c r="HND247" s="27"/>
      <c r="HNE247" s="27"/>
      <c r="HNF247" s="27"/>
      <c r="HNG247" s="27"/>
      <c r="HNH247" s="27"/>
      <c r="HNI247" s="27"/>
      <c r="HNJ247" s="27"/>
      <c r="HNK247" s="27"/>
      <c r="HNL247" s="27"/>
      <c r="HNM247" s="27"/>
      <c r="HNN247" s="27"/>
      <c r="HNO247" s="27"/>
      <c r="HNP247" s="27"/>
      <c r="HNQ247" s="27"/>
      <c r="HNR247" s="27"/>
      <c r="HNS247" s="27"/>
      <c r="HNT247" s="27"/>
      <c r="HNU247" s="27"/>
      <c r="HNV247" s="27"/>
      <c r="HNW247" s="27"/>
      <c r="HNX247" s="27"/>
      <c r="HNY247" s="27"/>
      <c r="HNZ247" s="27"/>
      <c r="HOA247" s="27"/>
      <c r="HOB247" s="27"/>
      <c r="HOC247" s="27"/>
      <c r="HOD247" s="27"/>
      <c r="HOE247" s="27"/>
      <c r="HOF247" s="27"/>
      <c r="HOG247" s="27"/>
      <c r="HOH247" s="27"/>
      <c r="HOI247" s="27"/>
      <c r="HOJ247" s="27"/>
      <c r="HOK247" s="27"/>
      <c r="HOL247" s="27"/>
      <c r="HOM247" s="27"/>
      <c r="HON247" s="27"/>
      <c r="HOO247" s="27"/>
      <c r="HOP247" s="27"/>
      <c r="HOQ247" s="27"/>
      <c r="HOR247" s="27"/>
      <c r="HOS247" s="27"/>
      <c r="HOT247" s="27"/>
      <c r="HOU247" s="27"/>
      <c r="HOV247" s="27"/>
      <c r="HOW247" s="27"/>
      <c r="HOX247" s="27"/>
      <c r="HOY247" s="27"/>
      <c r="HOZ247" s="27"/>
      <c r="HPA247" s="27"/>
      <c r="HPB247" s="27"/>
      <c r="HPC247" s="27"/>
      <c r="HPD247" s="27"/>
      <c r="HPE247" s="27"/>
      <c r="HPF247" s="27"/>
      <c r="HPG247" s="27"/>
      <c r="HPH247" s="27"/>
      <c r="HPI247" s="27"/>
      <c r="HPJ247" s="27"/>
      <c r="HPK247" s="27"/>
      <c r="HPL247" s="27"/>
      <c r="HPM247" s="27"/>
      <c r="HPN247" s="27"/>
      <c r="HPO247" s="27"/>
      <c r="HPP247" s="27"/>
      <c r="HPQ247" s="27"/>
      <c r="HPR247" s="27"/>
      <c r="HPS247" s="27"/>
      <c r="HPT247" s="27"/>
      <c r="HPU247" s="27"/>
      <c r="HPV247" s="27"/>
      <c r="HPW247" s="27"/>
      <c r="HPX247" s="27"/>
      <c r="HPY247" s="27"/>
      <c r="HPZ247" s="27"/>
      <c r="HQA247" s="27"/>
      <c r="HQB247" s="27"/>
      <c r="HQC247" s="27"/>
      <c r="HQD247" s="27"/>
      <c r="HQE247" s="27"/>
      <c r="HQF247" s="27"/>
      <c r="HQG247" s="27"/>
      <c r="HQH247" s="27"/>
      <c r="HQI247" s="27"/>
      <c r="HQJ247" s="27"/>
      <c r="HQK247" s="27"/>
      <c r="HQL247" s="27"/>
      <c r="HQM247" s="27"/>
      <c r="HQN247" s="27"/>
      <c r="HQO247" s="27"/>
      <c r="HQP247" s="27"/>
      <c r="HQQ247" s="27"/>
      <c r="HQR247" s="27"/>
      <c r="HQS247" s="27"/>
      <c r="HQT247" s="27"/>
      <c r="HQU247" s="27"/>
      <c r="HQV247" s="27"/>
      <c r="HQW247" s="27"/>
      <c r="HQX247" s="27"/>
      <c r="HQY247" s="27"/>
      <c r="HQZ247" s="27"/>
      <c r="HRA247" s="27"/>
      <c r="HRB247" s="27"/>
      <c r="HRC247" s="27"/>
      <c r="HRD247" s="27"/>
      <c r="HRE247" s="27"/>
      <c r="HRF247" s="27"/>
      <c r="HRG247" s="27"/>
      <c r="HRH247" s="27"/>
      <c r="HRI247" s="27"/>
      <c r="HRJ247" s="27"/>
      <c r="HRK247" s="27"/>
      <c r="HRL247" s="27"/>
      <c r="HRM247" s="27"/>
      <c r="HRN247" s="27"/>
      <c r="HRO247" s="27"/>
      <c r="HRP247" s="27"/>
      <c r="HRQ247" s="27"/>
      <c r="HRR247" s="27"/>
      <c r="HRS247" s="27"/>
      <c r="HRT247" s="27"/>
      <c r="HRU247" s="27"/>
      <c r="HRV247" s="27"/>
      <c r="HRW247" s="27"/>
      <c r="HRX247" s="27"/>
      <c r="HRY247" s="27"/>
      <c r="HRZ247" s="27"/>
      <c r="HSA247" s="27"/>
      <c r="HSB247" s="27"/>
      <c r="HSC247" s="27"/>
      <c r="HSD247" s="27"/>
      <c r="HSE247" s="27"/>
      <c r="HSF247" s="27"/>
      <c r="HSG247" s="27"/>
      <c r="HSH247" s="27"/>
      <c r="HSI247" s="27"/>
      <c r="HSJ247" s="27"/>
      <c r="HSK247" s="27"/>
      <c r="HSL247" s="27"/>
      <c r="HSM247" s="27"/>
      <c r="HSN247" s="27"/>
      <c r="HSO247" s="27"/>
      <c r="HSP247" s="27"/>
      <c r="HSQ247" s="27"/>
      <c r="HSR247" s="27"/>
      <c r="HSS247" s="27"/>
      <c r="HST247" s="27"/>
      <c r="HSU247" s="27"/>
      <c r="HSV247" s="27"/>
      <c r="HSW247" s="27"/>
      <c r="HSX247" s="27"/>
      <c r="HSY247" s="27"/>
      <c r="HSZ247" s="27"/>
      <c r="HTA247" s="27"/>
      <c r="HTB247" s="27"/>
      <c r="HTC247" s="27"/>
      <c r="HTD247" s="27"/>
      <c r="HTE247" s="27"/>
      <c r="HTF247" s="27"/>
      <c r="HTG247" s="27"/>
      <c r="HTH247" s="27"/>
      <c r="HTI247" s="27"/>
      <c r="HTJ247" s="27"/>
      <c r="HTK247" s="27"/>
      <c r="HTL247" s="27"/>
      <c r="HTM247" s="27"/>
      <c r="HTN247" s="27"/>
      <c r="HTO247" s="27"/>
      <c r="HTP247" s="27"/>
      <c r="HTQ247" s="27"/>
      <c r="HTR247" s="27"/>
      <c r="HTS247" s="27"/>
      <c r="HTT247" s="27"/>
      <c r="HTU247" s="27"/>
      <c r="HTV247" s="27"/>
      <c r="HTW247" s="27"/>
      <c r="HTX247" s="27"/>
      <c r="HTY247" s="27"/>
      <c r="HTZ247" s="27"/>
      <c r="HUA247" s="27"/>
      <c r="HUB247" s="27"/>
      <c r="HUC247" s="27"/>
      <c r="HUD247" s="27"/>
      <c r="HUE247" s="27"/>
      <c r="HUF247" s="27"/>
      <c r="HUG247" s="27"/>
      <c r="HUH247" s="27"/>
      <c r="HUI247" s="27"/>
      <c r="HUJ247" s="27"/>
      <c r="HUK247" s="27"/>
      <c r="HUL247" s="27"/>
      <c r="HUM247" s="27"/>
      <c r="HUN247" s="27"/>
      <c r="HUO247" s="27"/>
      <c r="HUP247" s="27"/>
      <c r="HUQ247" s="27"/>
      <c r="HUR247" s="27"/>
      <c r="HUS247" s="27"/>
      <c r="HUT247" s="27"/>
      <c r="HUU247" s="27"/>
      <c r="HUV247" s="27"/>
      <c r="HUW247" s="27"/>
      <c r="HUX247" s="27"/>
      <c r="HUY247" s="27"/>
      <c r="HUZ247" s="27"/>
      <c r="HVA247" s="27"/>
      <c r="HVB247" s="27"/>
      <c r="HVC247" s="27"/>
      <c r="HVD247" s="27"/>
      <c r="HVE247" s="27"/>
      <c r="HVF247" s="27"/>
      <c r="HVG247" s="27"/>
      <c r="HVH247" s="27"/>
      <c r="HVI247" s="27"/>
      <c r="HVJ247" s="27"/>
      <c r="HVK247" s="27"/>
      <c r="HVL247" s="27"/>
      <c r="HVM247" s="27"/>
      <c r="HVN247" s="27"/>
      <c r="HVO247" s="27"/>
      <c r="HVP247" s="27"/>
      <c r="HVQ247" s="27"/>
      <c r="HVR247" s="27"/>
      <c r="HVS247" s="27"/>
      <c r="HVT247" s="27"/>
      <c r="HVU247" s="27"/>
      <c r="HVV247" s="27"/>
      <c r="HVW247" s="27"/>
      <c r="HVX247" s="27"/>
      <c r="HVY247" s="27"/>
      <c r="HVZ247" s="27"/>
      <c r="HWA247" s="27"/>
      <c r="HWB247" s="27"/>
      <c r="HWC247" s="27"/>
      <c r="HWD247" s="27"/>
      <c r="HWE247" s="27"/>
      <c r="HWF247" s="27"/>
      <c r="HWG247" s="27"/>
      <c r="HWH247" s="27"/>
      <c r="HWI247" s="27"/>
      <c r="HWJ247" s="27"/>
      <c r="HWK247" s="27"/>
      <c r="HWL247" s="27"/>
      <c r="HWM247" s="27"/>
      <c r="HWN247" s="27"/>
      <c r="HWO247" s="27"/>
      <c r="HWP247" s="27"/>
      <c r="HWQ247" s="27"/>
      <c r="HWR247" s="27"/>
      <c r="HWS247" s="27"/>
      <c r="HWT247" s="27"/>
      <c r="HWU247" s="27"/>
      <c r="HWV247" s="27"/>
      <c r="HWW247" s="27"/>
      <c r="HWX247" s="27"/>
      <c r="HWY247" s="27"/>
      <c r="HWZ247" s="27"/>
      <c r="HXA247" s="27"/>
      <c r="HXB247" s="27"/>
      <c r="HXC247" s="27"/>
      <c r="HXD247" s="27"/>
      <c r="HXE247" s="27"/>
      <c r="HXF247" s="27"/>
      <c r="HXG247" s="27"/>
      <c r="HXH247" s="27"/>
      <c r="HXI247" s="27"/>
      <c r="HXJ247" s="27"/>
      <c r="HXK247" s="27"/>
      <c r="HXL247" s="27"/>
      <c r="HXM247" s="27"/>
      <c r="HXN247" s="27"/>
      <c r="HXO247" s="27"/>
      <c r="HXP247" s="27"/>
      <c r="HXQ247" s="27"/>
      <c r="HXR247" s="27"/>
      <c r="HXS247" s="27"/>
      <c r="HXT247" s="27"/>
      <c r="HXU247" s="27"/>
      <c r="HXV247" s="27"/>
      <c r="HXW247" s="27"/>
      <c r="HXX247" s="27"/>
      <c r="HXY247" s="27"/>
      <c r="HXZ247" s="27"/>
      <c r="HYA247" s="27"/>
      <c r="HYB247" s="27"/>
      <c r="HYC247" s="27"/>
      <c r="HYD247" s="27"/>
      <c r="HYE247" s="27"/>
      <c r="HYF247" s="27"/>
      <c r="HYG247" s="27"/>
      <c r="HYH247" s="27"/>
      <c r="HYI247" s="27"/>
      <c r="HYJ247" s="27"/>
      <c r="HYK247" s="27"/>
      <c r="HYL247" s="27"/>
      <c r="HYM247" s="27"/>
      <c r="HYN247" s="27"/>
      <c r="HYO247" s="27"/>
      <c r="HYP247" s="27"/>
      <c r="HYQ247" s="27"/>
      <c r="HYR247" s="27"/>
      <c r="HYS247" s="27"/>
      <c r="HYT247" s="27"/>
      <c r="HYU247" s="27"/>
      <c r="HYV247" s="27"/>
      <c r="HYW247" s="27"/>
      <c r="HYX247" s="27"/>
      <c r="HYY247" s="27"/>
      <c r="HYZ247" s="27"/>
      <c r="HZA247" s="27"/>
      <c r="HZB247" s="27"/>
      <c r="HZC247" s="27"/>
      <c r="HZD247" s="27"/>
      <c r="HZE247" s="27"/>
      <c r="HZF247" s="27"/>
      <c r="HZG247" s="27"/>
      <c r="HZH247" s="27"/>
      <c r="HZI247" s="27"/>
      <c r="HZJ247" s="27"/>
      <c r="HZK247" s="27"/>
      <c r="HZL247" s="27"/>
      <c r="HZM247" s="27"/>
      <c r="HZN247" s="27"/>
      <c r="HZO247" s="27"/>
      <c r="HZP247" s="27"/>
      <c r="HZQ247" s="27"/>
      <c r="HZR247" s="27"/>
      <c r="HZS247" s="27"/>
      <c r="HZT247" s="27"/>
      <c r="HZU247" s="27"/>
      <c r="HZV247" s="27"/>
      <c r="HZW247" s="27"/>
      <c r="HZX247" s="27"/>
      <c r="HZY247" s="27"/>
      <c r="HZZ247" s="27"/>
      <c r="IAA247" s="27"/>
      <c r="IAB247" s="27"/>
      <c r="IAC247" s="27"/>
      <c r="IAD247" s="27"/>
      <c r="IAE247" s="27"/>
      <c r="IAF247" s="27"/>
      <c r="IAG247" s="27"/>
      <c r="IAH247" s="27"/>
      <c r="IAI247" s="27"/>
      <c r="IAJ247" s="27"/>
      <c r="IAK247" s="27"/>
      <c r="IAL247" s="27"/>
      <c r="IAM247" s="27"/>
      <c r="IAN247" s="27"/>
      <c r="IAO247" s="27"/>
      <c r="IAP247" s="27"/>
      <c r="IAQ247" s="27"/>
      <c r="IAR247" s="27"/>
      <c r="IAS247" s="27"/>
      <c r="IAT247" s="27"/>
      <c r="IAU247" s="27"/>
      <c r="IAV247" s="27"/>
      <c r="IAW247" s="27"/>
      <c r="IAX247" s="27"/>
      <c r="IAY247" s="27"/>
      <c r="IAZ247" s="27"/>
      <c r="IBA247" s="27"/>
      <c r="IBB247" s="27"/>
      <c r="IBC247" s="27"/>
      <c r="IBD247" s="27"/>
      <c r="IBE247" s="27"/>
      <c r="IBF247" s="27"/>
      <c r="IBG247" s="27"/>
      <c r="IBH247" s="27"/>
      <c r="IBI247" s="27"/>
      <c r="IBJ247" s="27"/>
      <c r="IBK247" s="27"/>
      <c r="IBL247" s="27"/>
      <c r="IBM247" s="27"/>
      <c r="IBN247" s="27"/>
      <c r="IBO247" s="27"/>
      <c r="IBP247" s="27"/>
      <c r="IBQ247" s="27"/>
      <c r="IBR247" s="27"/>
      <c r="IBS247" s="27"/>
      <c r="IBT247" s="27"/>
      <c r="IBU247" s="27"/>
      <c r="IBV247" s="27"/>
      <c r="IBW247" s="27"/>
      <c r="IBX247" s="27"/>
      <c r="IBY247" s="27"/>
      <c r="IBZ247" s="27"/>
      <c r="ICA247" s="27"/>
      <c r="ICB247" s="27"/>
      <c r="ICC247" s="27"/>
      <c r="ICD247" s="27"/>
      <c r="ICE247" s="27"/>
      <c r="ICF247" s="27"/>
      <c r="ICG247" s="27"/>
      <c r="ICH247" s="27"/>
      <c r="ICI247" s="27"/>
      <c r="ICJ247" s="27"/>
      <c r="ICK247" s="27"/>
      <c r="ICL247" s="27"/>
      <c r="ICM247" s="27"/>
      <c r="ICN247" s="27"/>
      <c r="ICO247" s="27"/>
      <c r="ICP247" s="27"/>
      <c r="ICQ247" s="27"/>
      <c r="ICR247" s="27"/>
      <c r="ICS247" s="27"/>
      <c r="ICT247" s="27"/>
      <c r="ICU247" s="27"/>
      <c r="ICV247" s="27"/>
      <c r="ICW247" s="27"/>
      <c r="ICX247" s="27"/>
      <c r="ICY247" s="27"/>
      <c r="ICZ247" s="27"/>
      <c r="IDA247" s="27"/>
      <c r="IDB247" s="27"/>
      <c r="IDC247" s="27"/>
      <c r="IDD247" s="27"/>
      <c r="IDE247" s="27"/>
      <c r="IDF247" s="27"/>
      <c r="IDG247" s="27"/>
      <c r="IDH247" s="27"/>
      <c r="IDI247" s="27"/>
      <c r="IDJ247" s="27"/>
      <c r="IDK247" s="27"/>
      <c r="IDL247" s="27"/>
      <c r="IDM247" s="27"/>
      <c r="IDN247" s="27"/>
      <c r="IDO247" s="27"/>
      <c r="IDP247" s="27"/>
      <c r="IDQ247" s="27"/>
      <c r="IDR247" s="27"/>
      <c r="IDS247" s="27"/>
      <c r="IDT247" s="27"/>
      <c r="IDU247" s="27"/>
      <c r="IDV247" s="27"/>
      <c r="IDW247" s="27"/>
      <c r="IDX247" s="27"/>
      <c r="IDY247" s="27"/>
      <c r="IDZ247" s="27"/>
      <c r="IEA247" s="27"/>
      <c r="IEB247" s="27"/>
      <c r="IEC247" s="27"/>
      <c r="IED247" s="27"/>
      <c r="IEE247" s="27"/>
      <c r="IEF247" s="27"/>
      <c r="IEG247" s="27"/>
      <c r="IEH247" s="27"/>
      <c r="IEI247" s="27"/>
      <c r="IEJ247" s="27"/>
      <c r="IEK247" s="27"/>
      <c r="IEL247" s="27"/>
      <c r="IEM247" s="27"/>
      <c r="IEN247" s="27"/>
      <c r="IEO247" s="27"/>
      <c r="IEP247" s="27"/>
      <c r="IEQ247" s="27"/>
      <c r="IER247" s="27"/>
      <c r="IES247" s="27"/>
      <c r="IET247" s="27"/>
      <c r="IEU247" s="27"/>
      <c r="IEV247" s="27"/>
      <c r="IEW247" s="27"/>
      <c r="IEX247" s="27"/>
      <c r="IEY247" s="27"/>
      <c r="IEZ247" s="27"/>
      <c r="IFA247" s="27"/>
      <c r="IFB247" s="27"/>
      <c r="IFC247" s="27"/>
      <c r="IFD247" s="27"/>
      <c r="IFE247" s="27"/>
      <c r="IFF247" s="27"/>
      <c r="IFG247" s="27"/>
      <c r="IFH247" s="27"/>
      <c r="IFI247" s="27"/>
      <c r="IFJ247" s="27"/>
      <c r="IFK247" s="27"/>
      <c r="IFL247" s="27"/>
      <c r="IFM247" s="27"/>
      <c r="IFN247" s="27"/>
      <c r="IFO247" s="27"/>
      <c r="IFP247" s="27"/>
      <c r="IFQ247" s="27"/>
      <c r="IFR247" s="27"/>
      <c r="IFS247" s="27"/>
      <c r="IFT247" s="27"/>
      <c r="IFU247" s="27"/>
      <c r="IFV247" s="27"/>
      <c r="IFW247" s="27"/>
      <c r="IFX247" s="27"/>
      <c r="IFY247" s="27"/>
      <c r="IFZ247" s="27"/>
      <c r="IGA247" s="27"/>
      <c r="IGB247" s="27"/>
      <c r="IGC247" s="27"/>
      <c r="IGD247" s="27"/>
      <c r="IGE247" s="27"/>
      <c r="IGF247" s="27"/>
      <c r="IGG247" s="27"/>
      <c r="IGH247" s="27"/>
      <c r="IGI247" s="27"/>
      <c r="IGJ247" s="27"/>
      <c r="IGK247" s="27"/>
      <c r="IGL247" s="27"/>
      <c r="IGM247" s="27"/>
      <c r="IGN247" s="27"/>
      <c r="IGO247" s="27"/>
      <c r="IGP247" s="27"/>
      <c r="IGQ247" s="27"/>
      <c r="IGR247" s="27"/>
      <c r="IGS247" s="27"/>
      <c r="IGT247" s="27"/>
      <c r="IGU247" s="27"/>
      <c r="IGV247" s="27"/>
      <c r="IGW247" s="27"/>
      <c r="IGX247" s="27"/>
      <c r="IGY247" s="27"/>
      <c r="IGZ247" s="27"/>
      <c r="IHA247" s="27"/>
      <c r="IHB247" s="27"/>
      <c r="IHC247" s="27"/>
      <c r="IHD247" s="27"/>
      <c r="IHE247" s="27"/>
      <c r="IHF247" s="27"/>
      <c r="IHG247" s="27"/>
      <c r="IHH247" s="27"/>
      <c r="IHI247" s="27"/>
      <c r="IHJ247" s="27"/>
      <c r="IHK247" s="27"/>
      <c r="IHL247" s="27"/>
      <c r="IHM247" s="27"/>
      <c r="IHN247" s="27"/>
      <c r="IHO247" s="27"/>
      <c r="IHP247" s="27"/>
      <c r="IHQ247" s="27"/>
      <c r="IHR247" s="27"/>
      <c r="IHS247" s="27"/>
      <c r="IHT247" s="27"/>
      <c r="IHU247" s="27"/>
      <c r="IHV247" s="27"/>
      <c r="IHW247" s="27"/>
      <c r="IHX247" s="27"/>
      <c r="IHY247" s="27"/>
      <c r="IHZ247" s="27"/>
      <c r="IIA247" s="27"/>
      <c r="IIB247" s="27"/>
      <c r="IIC247" s="27"/>
      <c r="IID247" s="27"/>
      <c r="IIE247" s="27"/>
      <c r="IIF247" s="27"/>
      <c r="IIG247" s="27"/>
      <c r="IIH247" s="27"/>
      <c r="III247" s="27"/>
      <c r="IIJ247" s="27"/>
      <c r="IIK247" s="27"/>
      <c r="IIL247" s="27"/>
      <c r="IIM247" s="27"/>
      <c r="IIN247" s="27"/>
      <c r="IIO247" s="27"/>
      <c r="IIP247" s="27"/>
      <c r="IIQ247" s="27"/>
      <c r="IIR247" s="27"/>
      <c r="IIS247" s="27"/>
      <c r="IIT247" s="27"/>
      <c r="IIU247" s="27"/>
      <c r="IIV247" s="27"/>
      <c r="IIW247" s="27"/>
      <c r="IIX247" s="27"/>
      <c r="IIY247" s="27"/>
      <c r="IIZ247" s="27"/>
      <c r="IJA247" s="27"/>
      <c r="IJB247" s="27"/>
      <c r="IJC247" s="27"/>
      <c r="IJD247" s="27"/>
      <c r="IJE247" s="27"/>
      <c r="IJF247" s="27"/>
      <c r="IJG247" s="27"/>
      <c r="IJH247" s="27"/>
      <c r="IJI247" s="27"/>
      <c r="IJJ247" s="27"/>
      <c r="IJK247" s="27"/>
      <c r="IJL247" s="27"/>
      <c r="IJM247" s="27"/>
      <c r="IJN247" s="27"/>
      <c r="IJO247" s="27"/>
      <c r="IJP247" s="27"/>
      <c r="IJQ247" s="27"/>
      <c r="IJR247" s="27"/>
      <c r="IJS247" s="27"/>
      <c r="IJT247" s="27"/>
      <c r="IJU247" s="27"/>
      <c r="IJV247" s="27"/>
      <c r="IJW247" s="27"/>
      <c r="IJX247" s="27"/>
      <c r="IJY247" s="27"/>
      <c r="IJZ247" s="27"/>
      <c r="IKA247" s="27"/>
      <c r="IKB247" s="27"/>
      <c r="IKC247" s="27"/>
      <c r="IKD247" s="27"/>
      <c r="IKE247" s="27"/>
      <c r="IKF247" s="27"/>
      <c r="IKG247" s="27"/>
      <c r="IKH247" s="27"/>
      <c r="IKI247" s="27"/>
      <c r="IKJ247" s="27"/>
      <c r="IKK247" s="27"/>
      <c r="IKL247" s="27"/>
      <c r="IKM247" s="27"/>
      <c r="IKN247" s="27"/>
      <c r="IKO247" s="27"/>
      <c r="IKP247" s="27"/>
      <c r="IKQ247" s="27"/>
      <c r="IKR247" s="27"/>
      <c r="IKS247" s="27"/>
      <c r="IKT247" s="27"/>
      <c r="IKU247" s="27"/>
      <c r="IKV247" s="27"/>
      <c r="IKW247" s="27"/>
      <c r="IKX247" s="27"/>
      <c r="IKY247" s="27"/>
      <c r="IKZ247" s="27"/>
      <c r="ILA247" s="27"/>
      <c r="ILB247" s="27"/>
      <c r="ILC247" s="27"/>
      <c r="ILD247" s="27"/>
      <c r="ILE247" s="27"/>
      <c r="ILF247" s="27"/>
      <c r="ILG247" s="27"/>
      <c r="ILH247" s="27"/>
      <c r="ILI247" s="27"/>
      <c r="ILJ247" s="27"/>
      <c r="ILK247" s="27"/>
      <c r="ILL247" s="27"/>
      <c r="ILM247" s="27"/>
      <c r="ILN247" s="27"/>
      <c r="ILO247" s="27"/>
      <c r="ILP247" s="27"/>
      <c r="ILQ247" s="27"/>
      <c r="ILR247" s="27"/>
      <c r="ILS247" s="27"/>
      <c r="ILT247" s="27"/>
      <c r="ILU247" s="27"/>
      <c r="ILV247" s="27"/>
      <c r="ILW247" s="27"/>
      <c r="ILX247" s="27"/>
      <c r="ILY247" s="27"/>
      <c r="ILZ247" s="27"/>
      <c r="IMA247" s="27"/>
      <c r="IMB247" s="27"/>
      <c r="IMC247" s="27"/>
      <c r="IMD247" s="27"/>
      <c r="IME247" s="27"/>
      <c r="IMF247" s="27"/>
      <c r="IMG247" s="27"/>
      <c r="IMH247" s="27"/>
      <c r="IMI247" s="27"/>
      <c r="IMJ247" s="27"/>
      <c r="IMK247" s="27"/>
      <c r="IML247" s="27"/>
      <c r="IMM247" s="27"/>
      <c r="IMN247" s="27"/>
      <c r="IMO247" s="27"/>
      <c r="IMP247" s="27"/>
      <c r="IMQ247" s="27"/>
      <c r="IMR247" s="27"/>
      <c r="IMS247" s="27"/>
      <c r="IMT247" s="27"/>
      <c r="IMU247" s="27"/>
      <c r="IMV247" s="27"/>
      <c r="IMW247" s="27"/>
      <c r="IMX247" s="27"/>
      <c r="IMY247" s="27"/>
      <c r="IMZ247" s="27"/>
      <c r="INA247" s="27"/>
      <c r="INB247" s="27"/>
      <c r="INC247" s="27"/>
      <c r="IND247" s="27"/>
      <c r="INE247" s="27"/>
      <c r="INF247" s="27"/>
      <c r="ING247" s="27"/>
      <c r="INH247" s="27"/>
      <c r="INI247" s="27"/>
      <c r="INJ247" s="27"/>
      <c r="INK247" s="27"/>
      <c r="INL247" s="27"/>
      <c r="INM247" s="27"/>
      <c r="INN247" s="27"/>
      <c r="INO247" s="27"/>
      <c r="INP247" s="27"/>
      <c r="INQ247" s="27"/>
      <c r="INR247" s="27"/>
      <c r="INS247" s="27"/>
      <c r="INT247" s="27"/>
      <c r="INU247" s="27"/>
      <c r="INV247" s="27"/>
      <c r="INW247" s="27"/>
      <c r="INX247" s="27"/>
      <c r="INY247" s="27"/>
      <c r="INZ247" s="27"/>
      <c r="IOA247" s="27"/>
      <c r="IOB247" s="27"/>
      <c r="IOC247" s="27"/>
      <c r="IOD247" s="27"/>
      <c r="IOE247" s="27"/>
      <c r="IOF247" s="27"/>
      <c r="IOG247" s="27"/>
      <c r="IOH247" s="27"/>
      <c r="IOI247" s="27"/>
      <c r="IOJ247" s="27"/>
      <c r="IOK247" s="27"/>
      <c r="IOL247" s="27"/>
      <c r="IOM247" s="27"/>
      <c r="ION247" s="27"/>
      <c r="IOO247" s="27"/>
      <c r="IOP247" s="27"/>
      <c r="IOQ247" s="27"/>
      <c r="IOR247" s="27"/>
      <c r="IOS247" s="27"/>
      <c r="IOT247" s="27"/>
      <c r="IOU247" s="27"/>
      <c r="IOV247" s="27"/>
      <c r="IOW247" s="27"/>
      <c r="IOX247" s="27"/>
      <c r="IOY247" s="27"/>
      <c r="IOZ247" s="27"/>
      <c r="IPA247" s="27"/>
      <c r="IPB247" s="27"/>
      <c r="IPC247" s="27"/>
      <c r="IPD247" s="27"/>
      <c r="IPE247" s="27"/>
      <c r="IPF247" s="27"/>
      <c r="IPG247" s="27"/>
      <c r="IPH247" s="27"/>
      <c r="IPI247" s="27"/>
      <c r="IPJ247" s="27"/>
      <c r="IPK247" s="27"/>
      <c r="IPL247" s="27"/>
      <c r="IPM247" s="27"/>
      <c r="IPN247" s="27"/>
      <c r="IPO247" s="27"/>
      <c r="IPP247" s="27"/>
      <c r="IPQ247" s="27"/>
      <c r="IPR247" s="27"/>
      <c r="IPS247" s="27"/>
      <c r="IPT247" s="27"/>
      <c r="IPU247" s="27"/>
      <c r="IPV247" s="27"/>
      <c r="IPW247" s="27"/>
      <c r="IPX247" s="27"/>
      <c r="IPY247" s="27"/>
      <c r="IPZ247" s="27"/>
      <c r="IQA247" s="27"/>
      <c r="IQB247" s="27"/>
      <c r="IQC247" s="27"/>
      <c r="IQD247" s="27"/>
      <c r="IQE247" s="27"/>
      <c r="IQF247" s="27"/>
      <c r="IQG247" s="27"/>
      <c r="IQH247" s="27"/>
      <c r="IQI247" s="27"/>
      <c r="IQJ247" s="27"/>
      <c r="IQK247" s="27"/>
      <c r="IQL247" s="27"/>
      <c r="IQM247" s="27"/>
      <c r="IQN247" s="27"/>
      <c r="IQO247" s="27"/>
      <c r="IQP247" s="27"/>
      <c r="IQQ247" s="27"/>
      <c r="IQR247" s="27"/>
      <c r="IQS247" s="27"/>
      <c r="IQT247" s="27"/>
      <c r="IQU247" s="27"/>
      <c r="IQV247" s="27"/>
      <c r="IQW247" s="27"/>
      <c r="IQX247" s="27"/>
      <c r="IQY247" s="27"/>
      <c r="IQZ247" s="27"/>
      <c r="IRA247" s="27"/>
      <c r="IRB247" s="27"/>
      <c r="IRC247" s="27"/>
      <c r="IRD247" s="27"/>
      <c r="IRE247" s="27"/>
      <c r="IRF247" s="27"/>
      <c r="IRG247" s="27"/>
      <c r="IRH247" s="27"/>
      <c r="IRI247" s="27"/>
      <c r="IRJ247" s="27"/>
      <c r="IRK247" s="27"/>
      <c r="IRL247" s="27"/>
      <c r="IRM247" s="27"/>
      <c r="IRN247" s="27"/>
      <c r="IRO247" s="27"/>
      <c r="IRP247" s="27"/>
      <c r="IRQ247" s="27"/>
      <c r="IRR247" s="27"/>
      <c r="IRS247" s="27"/>
      <c r="IRT247" s="27"/>
      <c r="IRU247" s="27"/>
      <c r="IRV247" s="27"/>
      <c r="IRW247" s="27"/>
      <c r="IRX247" s="27"/>
      <c r="IRY247" s="27"/>
      <c r="IRZ247" s="27"/>
      <c r="ISA247" s="27"/>
      <c r="ISB247" s="27"/>
      <c r="ISC247" s="27"/>
      <c r="ISD247" s="27"/>
      <c r="ISE247" s="27"/>
      <c r="ISF247" s="27"/>
      <c r="ISG247" s="27"/>
      <c r="ISH247" s="27"/>
      <c r="ISI247" s="27"/>
      <c r="ISJ247" s="27"/>
      <c r="ISK247" s="27"/>
      <c r="ISL247" s="27"/>
      <c r="ISM247" s="27"/>
      <c r="ISN247" s="27"/>
      <c r="ISO247" s="27"/>
      <c r="ISP247" s="27"/>
      <c r="ISQ247" s="27"/>
      <c r="ISR247" s="27"/>
      <c r="ISS247" s="27"/>
      <c r="IST247" s="27"/>
      <c r="ISU247" s="27"/>
      <c r="ISV247" s="27"/>
      <c r="ISW247" s="27"/>
      <c r="ISX247" s="27"/>
      <c r="ISY247" s="27"/>
      <c r="ISZ247" s="27"/>
      <c r="ITA247" s="27"/>
      <c r="ITB247" s="27"/>
      <c r="ITC247" s="27"/>
      <c r="ITD247" s="27"/>
      <c r="ITE247" s="27"/>
      <c r="ITF247" s="27"/>
      <c r="ITG247" s="27"/>
      <c r="ITH247" s="27"/>
      <c r="ITI247" s="27"/>
      <c r="ITJ247" s="27"/>
      <c r="ITK247" s="27"/>
      <c r="ITL247" s="27"/>
      <c r="ITM247" s="27"/>
      <c r="ITN247" s="27"/>
      <c r="ITO247" s="27"/>
      <c r="ITP247" s="27"/>
      <c r="ITQ247" s="27"/>
      <c r="ITR247" s="27"/>
      <c r="ITS247" s="27"/>
      <c r="ITT247" s="27"/>
      <c r="ITU247" s="27"/>
      <c r="ITV247" s="27"/>
      <c r="ITW247" s="27"/>
      <c r="ITX247" s="27"/>
      <c r="ITY247" s="27"/>
      <c r="ITZ247" s="27"/>
      <c r="IUA247" s="27"/>
      <c r="IUB247" s="27"/>
      <c r="IUC247" s="27"/>
      <c r="IUD247" s="27"/>
      <c r="IUE247" s="27"/>
      <c r="IUF247" s="27"/>
      <c r="IUG247" s="27"/>
      <c r="IUH247" s="27"/>
      <c r="IUI247" s="27"/>
      <c r="IUJ247" s="27"/>
      <c r="IUK247" s="27"/>
      <c r="IUL247" s="27"/>
      <c r="IUM247" s="27"/>
      <c r="IUN247" s="27"/>
      <c r="IUO247" s="27"/>
      <c r="IUP247" s="27"/>
      <c r="IUQ247" s="27"/>
      <c r="IUR247" s="27"/>
      <c r="IUS247" s="27"/>
      <c r="IUT247" s="27"/>
      <c r="IUU247" s="27"/>
      <c r="IUV247" s="27"/>
      <c r="IUW247" s="27"/>
      <c r="IUX247" s="27"/>
      <c r="IUY247" s="27"/>
      <c r="IUZ247" s="27"/>
      <c r="IVA247" s="27"/>
      <c r="IVB247" s="27"/>
      <c r="IVC247" s="27"/>
      <c r="IVD247" s="27"/>
      <c r="IVE247" s="27"/>
      <c r="IVF247" s="27"/>
      <c r="IVG247" s="27"/>
      <c r="IVH247" s="27"/>
      <c r="IVI247" s="27"/>
      <c r="IVJ247" s="27"/>
      <c r="IVK247" s="27"/>
      <c r="IVL247" s="27"/>
      <c r="IVM247" s="27"/>
      <c r="IVN247" s="27"/>
      <c r="IVO247" s="27"/>
      <c r="IVP247" s="27"/>
      <c r="IVQ247" s="27"/>
      <c r="IVR247" s="27"/>
      <c r="IVS247" s="27"/>
      <c r="IVT247" s="27"/>
      <c r="IVU247" s="27"/>
      <c r="IVV247" s="27"/>
      <c r="IVW247" s="27"/>
      <c r="IVX247" s="27"/>
      <c r="IVY247" s="27"/>
      <c r="IVZ247" s="27"/>
      <c r="IWA247" s="27"/>
      <c r="IWB247" s="27"/>
      <c r="IWC247" s="27"/>
      <c r="IWD247" s="27"/>
      <c r="IWE247" s="27"/>
      <c r="IWF247" s="27"/>
      <c r="IWG247" s="27"/>
      <c r="IWH247" s="27"/>
      <c r="IWI247" s="27"/>
      <c r="IWJ247" s="27"/>
      <c r="IWK247" s="27"/>
      <c r="IWL247" s="27"/>
      <c r="IWM247" s="27"/>
      <c r="IWN247" s="27"/>
      <c r="IWO247" s="27"/>
      <c r="IWP247" s="27"/>
      <c r="IWQ247" s="27"/>
      <c r="IWR247" s="27"/>
      <c r="IWS247" s="27"/>
      <c r="IWT247" s="27"/>
      <c r="IWU247" s="27"/>
      <c r="IWV247" s="27"/>
      <c r="IWW247" s="27"/>
      <c r="IWX247" s="27"/>
      <c r="IWY247" s="27"/>
      <c r="IWZ247" s="27"/>
      <c r="IXA247" s="27"/>
      <c r="IXB247" s="27"/>
      <c r="IXC247" s="27"/>
      <c r="IXD247" s="27"/>
      <c r="IXE247" s="27"/>
      <c r="IXF247" s="27"/>
      <c r="IXG247" s="27"/>
      <c r="IXH247" s="27"/>
      <c r="IXI247" s="27"/>
      <c r="IXJ247" s="27"/>
      <c r="IXK247" s="27"/>
      <c r="IXL247" s="27"/>
      <c r="IXM247" s="27"/>
      <c r="IXN247" s="27"/>
      <c r="IXO247" s="27"/>
      <c r="IXP247" s="27"/>
      <c r="IXQ247" s="27"/>
      <c r="IXR247" s="27"/>
      <c r="IXS247" s="27"/>
      <c r="IXT247" s="27"/>
      <c r="IXU247" s="27"/>
      <c r="IXV247" s="27"/>
      <c r="IXW247" s="27"/>
      <c r="IXX247" s="27"/>
      <c r="IXY247" s="27"/>
      <c r="IXZ247" s="27"/>
      <c r="IYA247" s="27"/>
      <c r="IYB247" s="27"/>
      <c r="IYC247" s="27"/>
      <c r="IYD247" s="27"/>
      <c r="IYE247" s="27"/>
      <c r="IYF247" s="27"/>
      <c r="IYG247" s="27"/>
      <c r="IYH247" s="27"/>
      <c r="IYI247" s="27"/>
      <c r="IYJ247" s="27"/>
      <c r="IYK247" s="27"/>
      <c r="IYL247" s="27"/>
      <c r="IYM247" s="27"/>
      <c r="IYN247" s="27"/>
      <c r="IYO247" s="27"/>
      <c r="IYP247" s="27"/>
      <c r="IYQ247" s="27"/>
      <c r="IYR247" s="27"/>
      <c r="IYS247" s="27"/>
      <c r="IYT247" s="27"/>
      <c r="IYU247" s="27"/>
      <c r="IYV247" s="27"/>
      <c r="IYW247" s="27"/>
      <c r="IYX247" s="27"/>
      <c r="IYY247" s="27"/>
      <c r="IYZ247" s="27"/>
      <c r="IZA247" s="27"/>
      <c r="IZB247" s="27"/>
      <c r="IZC247" s="27"/>
      <c r="IZD247" s="27"/>
      <c r="IZE247" s="27"/>
      <c r="IZF247" s="27"/>
      <c r="IZG247" s="27"/>
      <c r="IZH247" s="27"/>
      <c r="IZI247" s="27"/>
      <c r="IZJ247" s="27"/>
      <c r="IZK247" s="27"/>
      <c r="IZL247" s="27"/>
      <c r="IZM247" s="27"/>
      <c r="IZN247" s="27"/>
      <c r="IZO247" s="27"/>
      <c r="IZP247" s="27"/>
      <c r="IZQ247" s="27"/>
      <c r="IZR247" s="27"/>
      <c r="IZS247" s="27"/>
      <c r="IZT247" s="27"/>
      <c r="IZU247" s="27"/>
      <c r="IZV247" s="27"/>
      <c r="IZW247" s="27"/>
      <c r="IZX247" s="27"/>
      <c r="IZY247" s="27"/>
      <c r="IZZ247" s="27"/>
      <c r="JAA247" s="27"/>
      <c r="JAB247" s="27"/>
      <c r="JAC247" s="27"/>
      <c r="JAD247" s="27"/>
      <c r="JAE247" s="27"/>
      <c r="JAF247" s="27"/>
      <c r="JAG247" s="27"/>
      <c r="JAH247" s="27"/>
      <c r="JAI247" s="27"/>
      <c r="JAJ247" s="27"/>
      <c r="JAK247" s="27"/>
      <c r="JAL247" s="27"/>
      <c r="JAM247" s="27"/>
      <c r="JAN247" s="27"/>
      <c r="JAO247" s="27"/>
      <c r="JAP247" s="27"/>
      <c r="JAQ247" s="27"/>
      <c r="JAR247" s="27"/>
      <c r="JAS247" s="27"/>
      <c r="JAT247" s="27"/>
      <c r="JAU247" s="27"/>
      <c r="JAV247" s="27"/>
      <c r="JAW247" s="27"/>
      <c r="JAX247" s="27"/>
      <c r="JAY247" s="27"/>
      <c r="JAZ247" s="27"/>
      <c r="JBA247" s="27"/>
      <c r="JBB247" s="27"/>
      <c r="JBC247" s="27"/>
      <c r="JBD247" s="27"/>
      <c r="JBE247" s="27"/>
      <c r="JBF247" s="27"/>
      <c r="JBG247" s="27"/>
      <c r="JBH247" s="27"/>
      <c r="JBI247" s="27"/>
      <c r="JBJ247" s="27"/>
      <c r="JBK247" s="27"/>
      <c r="JBL247" s="27"/>
      <c r="JBM247" s="27"/>
      <c r="JBN247" s="27"/>
      <c r="JBO247" s="27"/>
      <c r="JBP247" s="27"/>
      <c r="JBQ247" s="27"/>
      <c r="JBR247" s="27"/>
      <c r="JBS247" s="27"/>
      <c r="JBT247" s="27"/>
      <c r="JBU247" s="27"/>
      <c r="JBV247" s="27"/>
      <c r="JBW247" s="27"/>
      <c r="JBX247" s="27"/>
      <c r="JBY247" s="27"/>
      <c r="JBZ247" s="27"/>
      <c r="JCA247" s="27"/>
      <c r="JCB247" s="27"/>
      <c r="JCC247" s="27"/>
      <c r="JCD247" s="27"/>
      <c r="JCE247" s="27"/>
      <c r="JCF247" s="27"/>
      <c r="JCG247" s="27"/>
      <c r="JCH247" s="27"/>
      <c r="JCI247" s="27"/>
      <c r="JCJ247" s="27"/>
      <c r="JCK247" s="27"/>
      <c r="JCL247" s="27"/>
      <c r="JCM247" s="27"/>
      <c r="JCN247" s="27"/>
      <c r="JCO247" s="27"/>
      <c r="JCP247" s="27"/>
      <c r="JCQ247" s="27"/>
      <c r="JCR247" s="27"/>
      <c r="JCS247" s="27"/>
      <c r="JCT247" s="27"/>
      <c r="JCU247" s="27"/>
      <c r="JCV247" s="27"/>
      <c r="JCW247" s="27"/>
      <c r="JCX247" s="27"/>
      <c r="JCY247" s="27"/>
      <c r="JCZ247" s="27"/>
      <c r="JDA247" s="27"/>
      <c r="JDB247" s="27"/>
      <c r="JDC247" s="27"/>
      <c r="JDD247" s="27"/>
      <c r="JDE247" s="27"/>
      <c r="JDF247" s="27"/>
      <c r="JDG247" s="27"/>
      <c r="JDH247" s="27"/>
      <c r="JDI247" s="27"/>
      <c r="JDJ247" s="27"/>
      <c r="JDK247" s="27"/>
      <c r="JDL247" s="27"/>
      <c r="JDM247" s="27"/>
      <c r="JDN247" s="27"/>
      <c r="JDO247" s="27"/>
      <c r="JDP247" s="27"/>
      <c r="JDQ247" s="27"/>
      <c r="JDR247" s="27"/>
      <c r="JDS247" s="27"/>
      <c r="JDT247" s="27"/>
      <c r="JDU247" s="27"/>
      <c r="JDV247" s="27"/>
      <c r="JDW247" s="27"/>
      <c r="JDX247" s="27"/>
      <c r="JDY247" s="27"/>
      <c r="JDZ247" s="27"/>
      <c r="JEA247" s="27"/>
      <c r="JEB247" s="27"/>
      <c r="JEC247" s="27"/>
      <c r="JED247" s="27"/>
      <c r="JEE247" s="27"/>
      <c r="JEF247" s="27"/>
      <c r="JEG247" s="27"/>
      <c r="JEH247" s="27"/>
      <c r="JEI247" s="27"/>
      <c r="JEJ247" s="27"/>
      <c r="JEK247" s="27"/>
      <c r="JEL247" s="27"/>
      <c r="JEM247" s="27"/>
      <c r="JEN247" s="27"/>
      <c r="JEO247" s="27"/>
      <c r="JEP247" s="27"/>
      <c r="JEQ247" s="27"/>
      <c r="JER247" s="27"/>
      <c r="JES247" s="27"/>
      <c r="JET247" s="27"/>
      <c r="JEU247" s="27"/>
      <c r="JEV247" s="27"/>
      <c r="JEW247" s="27"/>
      <c r="JEX247" s="27"/>
      <c r="JEY247" s="27"/>
      <c r="JEZ247" s="27"/>
      <c r="JFA247" s="27"/>
      <c r="JFB247" s="27"/>
      <c r="JFC247" s="27"/>
      <c r="JFD247" s="27"/>
      <c r="JFE247" s="27"/>
      <c r="JFF247" s="27"/>
      <c r="JFG247" s="27"/>
      <c r="JFH247" s="27"/>
      <c r="JFI247" s="27"/>
      <c r="JFJ247" s="27"/>
      <c r="JFK247" s="27"/>
      <c r="JFL247" s="27"/>
      <c r="JFM247" s="27"/>
      <c r="JFN247" s="27"/>
      <c r="JFO247" s="27"/>
      <c r="JFP247" s="27"/>
      <c r="JFQ247" s="27"/>
      <c r="JFR247" s="27"/>
      <c r="JFS247" s="27"/>
      <c r="JFT247" s="27"/>
      <c r="JFU247" s="27"/>
      <c r="JFV247" s="27"/>
      <c r="JFW247" s="27"/>
      <c r="JFX247" s="27"/>
      <c r="JFY247" s="27"/>
      <c r="JFZ247" s="27"/>
      <c r="JGA247" s="27"/>
      <c r="JGB247" s="27"/>
      <c r="JGC247" s="27"/>
      <c r="JGD247" s="27"/>
      <c r="JGE247" s="27"/>
      <c r="JGF247" s="27"/>
      <c r="JGG247" s="27"/>
      <c r="JGH247" s="27"/>
      <c r="JGI247" s="27"/>
      <c r="JGJ247" s="27"/>
      <c r="JGK247" s="27"/>
      <c r="JGL247" s="27"/>
      <c r="JGM247" s="27"/>
      <c r="JGN247" s="27"/>
      <c r="JGO247" s="27"/>
      <c r="JGP247" s="27"/>
      <c r="JGQ247" s="27"/>
      <c r="JGR247" s="27"/>
      <c r="JGS247" s="27"/>
      <c r="JGT247" s="27"/>
      <c r="JGU247" s="27"/>
      <c r="JGV247" s="27"/>
      <c r="JGW247" s="27"/>
      <c r="JGX247" s="27"/>
      <c r="JGY247" s="27"/>
      <c r="JGZ247" s="27"/>
      <c r="JHA247" s="27"/>
      <c r="JHB247" s="27"/>
      <c r="JHC247" s="27"/>
      <c r="JHD247" s="27"/>
      <c r="JHE247" s="27"/>
      <c r="JHF247" s="27"/>
      <c r="JHG247" s="27"/>
      <c r="JHH247" s="27"/>
      <c r="JHI247" s="27"/>
      <c r="JHJ247" s="27"/>
      <c r="JHK247" s="27"/>
      <c r="JHL247" s="27"/>
      <c r="JHM247" s="27"/>
      <c r="JHN247" s="27"/>
      <c r="JHO247" s="27"/>
      <c r="JHP247" s="27"/>
      <c r="JHQ247" s="27"/>
      <c r="JHR247" s="27"/>
      <c r="JHS247" s="27"/>
      <c r="JHT247" s="27"/>
      <c r="JHU247" s="27"/>
      <c r="JHV247" s="27"/>
      <c r="JHW247" s="27"/>
      <c r="JHX247" s="27"/>
      <c r="JHY247" s="27"/>
      <c r="JHZ247" s="27"/>
      <c r="JIA247" s="27"/>
      <c r="JIB247" s="27"/>
      <c r="JIC247" s="27"/>
      <c r="JID247" s="27"/>
      <c r="JIE247" s="27"/>
      <c r="JIF247" s="27"/>
      <c r="JIG247" s="27"/>
      <c r="JIH247" s="27"/>
      <c r="JII247" s="27"/>
      <c r="JIJ247" s="27"/>
      <c r="JIK247" s="27"/>
      <c r="JIL247" s="27"/>
      <c r="JIM247" s="27"/>
      <c r="JIN247" s="27"/>
      <c r="JIO247" s="27"/>
      <c r="JIP247" s="27"/>
      <c r="JIQ247" s="27"/>
      <c r="JIR247" s="27"/>
      <c r="JIS247" s="27"/>
      <c r="JIT247" s="27"/>
      <c r="JIU247" s="27"/>
      <c r="JIV247" s="27"/>
      <c r="JIW247" s="27"/>
      <c r="JIX247" s="27"/>
      <c r="JIY247" s="27"/>
      <c r="JIZ247" s="27"/>
      <c r="JJA247" s="27"/>
      <c r="JJB247" s="27"/>
      <c r="JJC247" s="27"/>
      <c r="JJD247" s="27"/>
      <c r="JJE247" s="27"/>
      <c r="JJF247" s="27"/>
      <c r="JJG247" s="27"/>
      <c r="JJH247" s="27"/>
      <c r="JJI247" s="27"/>
      <c r="JJJ247" s="27"/>
      <c r="JJK247" s="27"/>
      <c r="JJL247" s="27"/>
      <c r="JJM247" s="27"/>
      <c r="JJN247" s="27"/>
      <c r="JJO247" s="27"/>
      <c r="JJP247" s="27"/>
      <c r="JJQ247" s="27"/>
      <c r="JJR247" s="27"/>
      <c r="JJS247" s="27"/>
      <c r="JJT247" s="27"/>
      <c r="JJU247" s="27"/>
      <c r="JJV247" s="27"/>
      <c r="JJW247" s="27"/>
      <c r="JJX247" s="27"/>
      <c r="JJY247" s="27"/>
      <c r="JJZ247" s="27"/>
      <c r="JKA247" s="27"/>
      <c r="JKB247" s="27"/>
      <c r="JKC247" s="27"/>
      <c r="JKD247" s="27"/>
      <c r="JKE247" s="27"/>
      <c r="JKF247" s="27"/>
      <c r="JKG247" s="27"/>
      <c r="JKH247" s="27"/>
      <c r="JKI247" s="27"/>
      <c r="JKJ247" s="27"/>
      <c r="JKK247" s="27"/>
      <c r="JKL247" s="27"/>
      <c r="JKM247" s="27"/>
      <c r="JKN247" s="27"/>
      <c r="JKO247" s="27"/>
      <c r="JKP247" s="27"/>
      <c r="JKQ247" s="27"/>
      <c r="JKR247" s="27"/>
      <c r="JKS247" s="27"/>
      <c r="JKT247" s="27"/>
      <c r="JKU247" s="27"/>
      <c r="JKV247" s="27"/>
      <c r="JKW247" s="27"/>
      <c r="JKX247" s="27"/>
      <c r="JKY247" s="27"/>
      <c r="JKZ247" s="27"/>
      <c r="JLA247" s="27"/>
      <c r="JLB247" s="27"/>
      <c r="JLC247" s="27"/>
      <c r="JLD247" s="27"/>
      <c r="JLE247" s="27"/>
      <c r="JLF247" s="27"/>
      <c r="JLG247" s="27"/>
      <c r="JLH247" s="27"/>
      <c r="JLI247" s="27"/>
      <c r="JLJ247" s="27"/>
      <c r="JLK247" s="27"/>
      <c r="JLL247" s="27"/>
      <c r="JLM247" s="27"/>
      <c r="JLN247" s="27"/>
      <c r="JLO247" s="27"/>
      <c r="JLP247" s="27"/>
      <c r="JLQ247" s="27"/>
      <c r="JLR247" s="27"/>
      <c r="JLS247" s="27"/>
      <c r="JLT247" s="27"/>
      <c r="JLU247" s="27"/>
      <c r="JLV247" s="27"/>
      <c r="JLW247" s="27"/>
      <c r="JLX247" s="27"/>
      <c r="JLY247" s="27"/>
      <c r="JLZ247" s="27"/>
      <c r="JMA247" s="27"/>
      <c r="JMB247" s="27"/>
      <c r="JMC247" s="27"/>
      <c r="JMD247" s="27"/>
      <c r="JME247" s="27"/>
      <c r="JMF247" s="27"/>
      <c r="JMG247" s="27"/>
      <c r="JMH247" s="27"/>
      <c r="JMI247" s="27"/>
      <c r="JMJ247" s="27"/>
      <c r="JMK247" s="27"/>
      <c r="JML247" s="27"/>
      <c r="JMM247" s="27"/>
      <c r="JMN247" s="27"/>
      <c r="JMO247" s="27"/>
      <c r="JMP247" s="27"/>
      <c r="JMQ247" s="27"/>
      <c r="JMR247" s="27"/>
      <c r="JMS247" s="27"/>
      <c r="JMT247" s="27"/>
      <c r="JMU247" s="27"/>
      <c r="JMV247" s="27"/>
      <c r="JMW247" s="27"/>
      <c r="JMX247" s="27"/>
      <c r="JMY247" s="27"/>
      <c r="JMZ247" s="27"/>
      <c r="JNA247" s="27"/>
      <c r="JNB247" s="27"/>
      <c r="JNC247" s="27"/>
      <c r="JND247" s="27"/>
      <c r="JNE247" s="27"/>
      <c r="JNF247" s="27"/>
      <c r="JNG247" s="27"/>
      <c r="JNH247" s="27"/>
      <c r="JNI247" s="27"/>
      <c r="JNJ247" s="27"/>
      <c r="JNK247" s="27"/>
      <c r="JNL247" s="27"/>
      <c r="JNM247" s="27"/>
      <c r="JNN247" s="27"/>
      <c r="JNO247" s="27"/>
      <c r="JNP247" s="27"/>
      <c r="JNQ247" s="27"/>
      <c r="JNR247" s="27"/>
      <c r="JNS247" s="27"/>
      <c r="JNT247" s="27"/>
      <c r="JNU247" s="27"/>
      <c r="JNV247" s="27"/>
      <c r="JNW247" s="27"/>
      <c r="JNX247" s="27"/>
      <c r="JNY247" s="27"/>
      <c r="JNZ247" s="27"/>
      <c r="JOA247" s="27"/>
      <c r="JOB247" s="27"/>
      <c r="JOC247" s="27"/>
      <c r="JOD247" s="27"/>
      <c r="JOE247" s="27"/>
      <c r="JOF247" s="27"/>
      <c r="JOG247" s="27"/>
      <c r="JOH247" s="27"/>
      <c r="JOI247" s="27"/>
      <c r="JOJ247" s="27"/>
      <c r="JOK247" s="27"/>
      <c r="JOL247" s="27"/>
      <c r="JOM247" s="27"/>
      <c r="JON247" s="27"/>
      <c r="JOO247" s="27"/>
      <c r="JOP247" s="27"/>
      <c r="JOQ247" s="27"/>
      <c r="JOR247" s="27"/>
      <c r="JOS247" s="27"/>
      <c r="JOT247" s="27"/>
      <c r="JOU247" s="27"/>
      <c r="JOV247" s="27"/>
      <c r="JOW247" s="27"/>
      <c r="JOX247" s="27"/>
      <c r="JOY247" s="27"/>
      <c r="JOZ247" s="27"/>
      <c r="JPA247" s="27"/>
      <c r="JPB247" s="27"/>
      <c r="JPC247" s="27"/>
      <c r="JPD247" s="27"/>
      <c r="JPE247" s="27"/>
      <c r="JPF247" s="27"/>
      <c r="JPG247" s="27"/>
      <c r="JPH247" s="27"/>
      <c r="JPI247" s="27"/>
      <c r="JPJ247" s="27"/>
      <c r="JPK247" s="27"/>
      <c r="JPL247" s="27"/>
      <c r="JPM247" s="27"/>
      <c r="JPN247" s="27"/>
      <c r="JPO247" s="27"/>
      <c r="JPP247" s="27"/>
      <c r="JPQ247" s="27"/>
      <c r="JPR247" s="27"/>
      <c r="JPS247" s="27"/>
      <c r="JPT247" s="27"/>
      <c r="JPU247" s="27"/>
      <c r="JPV247" s="27"/>
      <c r="JPW247" s="27"/>
      <c r="JPX247" s="27"/>
      <c r="JPY247" s="27"/>
      <c r="JPZ247" s="27"/>
      <c r="JQA247" s="27"/>
      <c r="JQB247" s="27"/>
      <c r="JQC247" s="27"/>
      <c r="JQD247" s="27"/>
      <c r="JQE247" s="27"/>
      <c r="JQF247" s="27"/>
      <c r="JQG247" s="27"/>
      <c r="JQH247" s="27"/>
      <c r="JQI247" s="27"/>
      <c r="JQJ247" s="27"/>
      <c r="JQK247" s="27"/>
      <c r="JQL247" s="27"/>
      <c r="JQM247" s="27"/>
      <c r="JQN247" s="27"/>
      <c r="JQO247" s="27"/>
      <c r="JQP247" s="27"/>
      <c r="JQQ247" s="27"/>
      <c r="JQR247" s="27"/>
      <c r="JQS247" s="27"/>
      <c r="JQT247" s="27"/>
      <c r="JQU247" s="27"/>
      <c r="JQV247" s="27"/>
      <c r="JQW247" s="27"/>
      <c r="JQX247" s="27"/>
      <c r="JQY247" s="27"/>
      <c r="JQZ247" s="27"/>
      <c r="JRA247" s="27"/>
      <c r="JRB247" s="27"/>
      <c r="JRC247" s="27"/>
      <c r="JRD247" s="27"/>
      <c r="JRE247" s="27"/>
      <c r="JRF247" s="27"/>
      <c r="JRG247" s="27"/>
      <c r="JRH247" s="27"/>
      <c r="JRI247" s="27"/>
      <c r="JRJ247" s="27"/>
      <c r="JRK247" s="27"/>
      <c r="JRL247" s="27"/>
      <c r="JRM247" s="27"/>
      <c r="JRN247" s="27"/>
      <c r="JRO247" s="27"/>
      <c r="JRP247" s="27"/>
      <c r="JRQ247" s="27"/>
      <c r="JRR247" s="27"/>
      <c r="JRS247" s="27"/>
      <c r="JRT247" s="27"/>
      <c r="JRU247" s="27"/>
      <c r="JRV247" s="27"/>
      <c r="JRW247" s="27"/>
      <c r="JRX247" s="27"/>
      <c r="JRY247" s="27"/>
      <c r="JRZ247" s="27"/>
      <c r="JSA247" s="27"/>
      <c r="JSB247" s="27"/>
      <c r="JSC247" s="27"/>
      <c r="JSD247" s="27"/>
      <c r="JSE247" s="27"/>
      <c r="JSF247" s="27"/>
      <c r="JSG247" s="27"/>
      <c r="JSH247" s="27"/>
      <c r="JSI247" s="27"/>
      <c r="JSJ247" s="27"/>
      <c r="JSK247" s="27"/>
      <c r="JSL247" s="27"/>
      <c r="JSM247" s="27"/>
      <c r="JSN247" s="27"/>
      <c r="JSO247" s="27"/>
      <c r="JSP247" s="27"/>
      <c r="JSQ247" s="27"/>
      <c r="JSR247" s="27"/>
      <c r="JSS247" s="27"/>
      <c r="JST247" s="27"/>
      <c r="JSU247" s="27"/>
      <c r="JSV247" s="27"/>
      <c r="JSW247" s="27"/>
      <c r="JSX247" s="27"/>
      <c r="JSY247" s="27"/>
      <c r="JSZ247" s="27"/>
      <c r="JTA247" s="27"/>
      <c r="JTB247" s="27"/>
      <c r="JTC247" s="27"/>
      <c r="JTD247" s="27"/>
      <c r="JTE247" s="27"/>
      <c r="JTF247" s="27"/>
      <c r="JTG247" s="27"/>
      <c r="JTH247" s="27"/>
      <c r="JTI247" s="27"/>
      <c r="JTJ247" s="27"/>
      <c r="JTK247" s="27"/>
      <c r="JTL247" s="27"/>
      <c r="JTM247" s="27"/>
      <c r="JTN247" s="27"/>
      <c r="JTO247" s="27"/>
      <c r="JTP247" s="27"/>
      <c r="JTQ247" s="27"/>
      <c r="JTR247" s="27"/>
      <c r="JTS247" s="27"/>
      <c r="JTT247" s="27"/>
      <c r="JTU247" s="27"/>
      <c r="JTV247" s="27"/>
      <c r="JTW247" s="27"/>
      <c r="JTX247" s="27"/>
      <c r="JTY247" s="27"/>
      <c r="JTZ247" s="27"/>
      <c r="JUA247" s="27"/>
      <c r="JUB247" s="27"/>
      <c r="JUC247" s="27"/>
      <c r="JUD247" s="27"/>
      <c r="JUE247" s="27"/>
      <c r="JUF247" s="27"/>
      <c r="JUG247" s="27"/>
      <c r="JUH247" s="27"/>
      <c r="JUI247" s="27"/>
      <c r="JUJ247" s="27"/>
      <c r="JUK247" s="27"/>
      <c r="JUL247" s="27"/>
      <c r="JUM247" s="27"/>
      <c r="JUN247" s="27"/>
      <c r="JUO247" s="27"/>
      <c r="JUP247" s="27"/>
      <c r="JUQ247" s="27"/>
      <c r="JUR247" s="27"/>
      <c r="JUS247" s="27"/>
      <c r="JUT247" s="27"/>
      <c r="JUU247" s="27"/>
      <c r="JUV247" s="27"/>
      <c r="JUW247" s="27"/>
      <c r="JUX247" s="27"/>
      <c r="JUY247" s="27"/>
      <c r="JUZ247" s="27"/>
      <c r="JVA247" s="27"/>
      <c r="JVB247" s="27"/>
      <c r="JVC247" s="27"/>
      <c r="JVD247" s="27"/>
      <c r="JVE247" s="27"/>
      <c r="JVF247" s="27"/>
      <c r="JVG247" s="27"/>
      <c r="JVH247" s="27"/>
      <c r="JVI247" s="27"/>
      <c r="JVJ247" s="27"/>
      <c r="JVK247" s="27"/>
      <c r="JVL247" s="27"/>
      <c r="JVM247" s="27"/>
      <c r="JVN247" s="27"/>
      <c r="JVO247" s="27"/>
      <c r="JVP247" s="27"/>
      <c r="JVQ247" s="27"/>
      <c r="JVR247" s="27"/>
      <c r="JVS247" s="27"/>
      <c r="JVT247" s="27"/>
      <c r="JVU247" s="27"/>
      <c r="JVV247" s="27"/>
      <c r="JVW247" s="27"/>
      <c r="JVX247" s="27"/>
      <c r="JVY247" s="27"/>
      <c r="JVZ247" s="27"/>
      <c r="JWA247" s="27"/>
      <c r="JWB247" s="27"/>
      <c r="JWC247" s="27"/>
      <c r="JWD247" s="27"/>
      <c r="JWE247" s="27"/>
      <c r="JWF247" s="27"/>
      <c r="JWG247" s="27"/>
      <c r="JWH247" s="27"/>
      <c r="JWI247" s="27"/>
      <c r="JWJ247" s="27"/>
      <c r="JWK247" s="27"/>
      <c r="JWL247" s="27"/>
      <c r="JWM247" s="27"/>
      <c r="JWN247" s="27"/>
      <c r="JWO247" s="27"/>
      <c r="JWP247" s="27"/>
      <c r="JWQ247" s="27"/>
      <c r="JWR247" s="27"/>
      <c r="JWS247" s="27"/>
      <c r="JWT247" s="27"/>
      <c r="JWU247" s="27"/>
      <c r="JWV247" s="27"/>
      <c r="JWW247" s="27"/>
      <c r="JWX247" s="27"/>
      <c r="JWY247" s="27"/>
      <c r="JWZ247" s="27"/>
      <c r="JXA247" s="27"/>
      <c r="JXB247" s="27"/>
      <c r="JXC247" s="27"/>
      <c r="JXD247" s="27"/>
      <c r="JXE247" s="27"/>
      <c r="JXF247" s="27"/>
      <c r="JXG247" s="27"/>
      <c r="JXH247" s="27"/>
      <c r="JXI247" s="27"/>
      <c r="JXJ247" s="27"/>
      <c r="JXK247" s="27"/>
      <c r="JXL247" s="27"/>
      <c r="JXM247" s="27"/>
      <c r="JXN247" s="27"/>
      <c r="JXO247" s="27"/>
      <c r="JXP247" s="27"/>
      <c r="JXQ247" s="27"/>
      <c r="JXR247" s="27"/>
      <c r="JXS247" s="27"/>
      <c r="JXT247" s="27"/>
      <c r="JXU247" s="27"/>
      <c r="JXV247" s="27"/>
      <c r="JXW247" s="27"/>
      <c r="JXX247" s="27"/>
      <c r="JXY247" s="27"/>
      <c r="JXZ247" s="27"/>
      <c r="JYA247" s="27"/>
      <c r="JYB247" s="27"/>
      <c r="JYC247" s="27"/>
      <c r="JYD247" s="27"/>
      <c r="JYE247" s="27"/>
      <c r="JYF247" s="27"/>
      <c r="JYG247" s="27"/>
      <c r="JYH247" s="27"/>
      <c r="JYI247" s="27"/>
      <c r="JYJ247" s="27"/>
      <c r="JYK247" s="27"/>
      <c r="JYL247" s="27"/>
      <c r="JYM247" s="27"/>
      <c r="JYN247" s="27"/>
      <c r="JYO247" s="27"/>
      <c r="JYP247" s="27"/>
      <c r="JYQ247" s="27"/>
      <c r="JYR247" s="27"/>
      <c r="JYS247" s="27"/>
      <c r="JYT247" s="27"/>
      <c r="JYU247" s="27"/>
      <c r="JYV247" s="27"/>
      <c r="JYW247" s="27"/>
      <c r="JYX247" s="27"/>
      <c r="JYY247" s="27"/>
      <c r="JYZ247" s="27"/>
      <c r="JZA247" s="27"/>
      <c r="JZB247" s="27"/>
      <c r="JZC247" s="27"/>
      <c r="JZD247" s="27"/>
      <c r="JZE247" s="27"/>
      <c r="JZF247" s="27"/>
      <c r="JZG247" s="27"/>
      <c r="JZH247" s="27"/>
      <c r="JZI247" s="27"/>
      <c r="JZJ247" s="27"/>
      <c r="JZK247" s="27"/>
      <c r="JZL247" s="27"/>
      <c r="JZM247" s="27"/>
      <c r="JZN247" s="27"/>
      <c r="JZO247" s="27"/>
      <c r="JZP247" s="27"/>
      <c r="JZQ247" s="27"/>
      <c r="JZR247" s="27"/>
      <c r="JZS247" s="27"/>
      <c r="JZT247" s="27"/>
      <c r="JZU247" s="27"/>
      <c r="JZV247" s="27"/>
      <c r="JZW247" s="27"/>
      <c r="JZX247" s="27"/>
      <c r="JZY247" s="27"/>
      <c r="JZZ247" s="27"/>
      <c r="KAA247" s="27"/>
      <c r="KAB247" s="27"/>
      <c r="KAC247" s="27"/>
      <c r="KAD247" s="27"/>
      <c r="KAE247" s="27"/>
      <c r="KAF247" s="27"/>
      <c r="KAG247" s="27"/>
      <c r="KAH247" s="27"/>
      <c r="KAI247" s="27"/>
      <c r="KAJ247" s="27"/>
      <c r="KAK247" s="27"/>
      <c r="KAL247" s="27"/>
      <c r="KAM247" s="27"/>
      <c r="KAN247" s="27"/>
      <c r="KAO247" s="27"/>
      <c r="KAP247" s="27"/>
      <c r="KAQ247" s="27"/>
      <c r="KAR247" s="27"/>
      <c r="KAS247" s="27"/>
      <c r="KAT247" s="27"/>
      <c r="KAU247" s="27"/>
      <c r="KAV247" s="27"/>
      <c r="KAW247" s="27"/>
      <c r="KAX247" s="27"/>
      <c r="KAY247" s="27"/>
      <c r="KAZ247" s="27"/>
      <c r="KBA247" s="27"/>
      <c r="KBB247" s="27"/>
      <c r="KBC247" s="27"/>
      <c r="KBD247" s="27"/>
      <c r="KBE247" s="27"/>
      <c r="KBF247" s="27"/>
      <c r="KBG247" s="27"/>
      <c r="KBH247" s="27"/>
      <c r="KBI247" s="27"/>
      <c r="KBJ247" s="27"/>
      <c r="KBK247" s="27"/>
      <c r="KBL247" s="27"/>
      <c r="KBM247" s="27"/>
      <c r="KBN247" s="27"/>
      <c r="KBO247" s="27"/>
      <c r="KBP247" s="27"/>
      <c r="KBQ247" s="27"/>
      <c r="KBR247" s="27"/>
      <c r="KBS247" s="27"/>
      <c r="KBT247" s="27"/>
      <c r="KBU247" s="27"/>
      <c r="KBV247" s="27"/>
      <c r="KBW247" s="27"/>
      <c r="KBX247" s="27"/>
      <c r="KBY247" s="27"/>
      <c r="KBZ247" s="27"/>
      <c r="KCA247" s="27"/>
      <c r="KCB247" s="27"/>
      <c r="KCC247" s="27"/>
      <c r="KCD247" s="27"/>
      <c r="KCE247" s="27"/>
      <c r="KCF247" s="27"/>
      <c r="KCG247" s="27"/>
      <c r="KCH247" s="27"/>
      <c r="KCI247" s="27"/>
      <c r="KCJ247" s="27"/>
      <c r="KCK247" s="27"/>
      <c r="KCL247" s="27"/>
      <c r="KCM247" s="27"/>
      <c r="KCN247" s="27"/>
      <c r="KCO247" s="27"/>
      <c r="KCP247" s="27"/>
      <c r="KCQ247" s="27"/>
      <c r="KCR247" s="27"/>
      <c r="KCS247" s="27"/>
      <c r="KCT247" s="27"/>
      <c r="KCU247" s="27"/>
      <c r="KCV247" s="27"/>
      <c r="KCW247" s="27"/>
      <c r="KCX247" s="27"/>
      <c r="KCY247" s="27"/>
      <c r="KCZ247" s="27"/>
      <c r="KDA247" s="27"/>
      <c r="KDB247" s="27"/>
      <c r="KDC247" s="27"/>
      <c r="KDD247" s="27"/>
      <c r="KDE247" s="27"/>
      <c r="KDF247" s="27"/>
      <c r="KDG247" s="27"/>
      <c r="KDH247" s="27"/>
      <c r="KDI247" s="27"/>
      <c r="KDJ247" s="27"/>
      <c r="KDK247" s="27"/>
      <c r="KDL247" s="27"/>
      <c r="KDM247" s="27"/>
      <c r="KDN247" s="27"/>
      <c r="KDO247" s="27"/>
      <c r="KDP247" s="27"/>
      <c r="KDQ247" s="27"/>
      <c r="KDR247" s="27"/>
      <c r="KDS247" s="27"/>
      <c r="KDT247" s="27"/>
      <c r="KDU247" s="27"/>
      <c r="KDV247" s="27"/>
      <c r="KDW247" s="27"/>
      <c r="KDX247" s="27"/>
      <c r="KDY247" s="27"/>
      <c r="KDZ247" s="27"/>
      <c r="KEA247" s="27"/>
      <c r="KEB247" s="27"/>
      <c r="KEC247" s="27"/>
      <c r="KED247" s="27"/>
      <c r="KEE247" s="27"/>
      <c r="KEF247" s="27"/>
      <c r="KEG247" s="27"/>
      <c r="KEH247" s="27"/>
      <c r="KEI247" s="27"/>
      <c r="KEJ247" s="27"/>
      <c r="KEK247" s="27"/>
      <c r="KEL247" s="27"/>
      <c r="KEM247" s="27"/>
      <c r="KEN247" s="27"/>
      <c r="KEO247" s="27"/>
      <c r="KEP247" s="27"/>
      <c r="KEQ247" s="27"/>
      <c r="KER247" s="27"/>
      <c r="KES247" s="27"/>
      <c r="KET247" s="27"/>
      <c r="KEU247" s="27"/>
      <c r="KEV247" s="27"/>
      <c r="KEW247" s="27"/>
      <c r="KEX247" s="27"/>
      <c r="KEY247" s="27"/>
      <c r="KEZ247" s="27"/>
      <c r="KFA247" s="27"/>
      <c r="KFB247" s="27"/>
      <c r="KFC247" s="27"/>
      <c r="KFD247" s="27"/>
      <c r="KFE247" s="27"/>
      <c r="KFF247" s="27"/>
      <c r="KFG247" s="27"/>
      <c r="KFH247" s="27"/>
      <c r="KFI247" s="27"/>
      <c r="KFJ247" s="27"/>
      <c r="KFK247" s="27"/>
      <c r="KFL247" s="27"/>
      <c r="KFM247" s="27"/>
      <c r="KFN247" s="27"/>
      <c r="KFO247" s="27"/>
      <c r="KFP247" s="27"/>
      <c r="KFQ247" s="27"/>
      <c r="KFR247" s="27"/>
      <c r="KFS247" s="27"/>
      <c r="KFT247" s="27"/>
      <c r="KFU247" s="27"/>
      <c r="KFV247" s="27"/>
      <c r="KFW247" s="27"/>
      <c r="KFX247" s="27"/>
      <c r="KFY247" s="27"/>
      <c r="KFZ247" s="27"/>
      <c r="KGA247" s="27"/>
      <c r="KGB247" s="27"/>
      <c r="KGC247" s="27"/>
      <c r="KGD247" s="27"/>
      <c r="KGE247" s="27"/>
      <c r="KGF247" s="27"/>
      <c r="KGG247" s="27"/>
      <c r="KGH247" s="27"/>
      <c r="KGI247" s="27"/>
      <c r="KGJ247" s="27"/>
      <c r="KGK247" s="27"/>
      <c r="KGL247" s="27"/>
      <c r="KGM247" s="27"/>
      <c r="KGN247" s="27"/>
      <c r="KGO247" s="27"/>
      <c r="KGP247" s="27"/>
      <c r="KGQ247" s="27"/>
      <c r="KGR247" s="27"/>
      <c r="KGS247" s="27"/>
      <c r="KGT247" s="27"/>
      <c r="KGU247" s="27"/>
      <c r="KGV247" s="27"/>
      <c r="KGW247" s="27"/>
      <c r="KGX247" s="27"/>
      <c r="KGY247" s="27"/>
      <c r="KGZ247" s="27"/>
      <c r="KHA247" s="27"/>
      <c r="KHB247" s="27"/>
      <c r="KHC247" s="27"/>
      <c r="KHD247" s="27"/>
      <c r="KHE247" s="27"/>
      <c r="KHF247" s="27"/>
      <c r="KHG247" s="27"/>
      <c r="KHH247" s="27"/>
      <c r="KHI247" s="27"/>
      <c r="KHJ247" s="27"/>
      <c r="KHK247" s="27"/>
      <c r="KHL247" s="27"/>
      <c r="KHM247" s="27"/>
      <c r="KHN247" s="27"/>
      <c r="KHO247" s="27"/>
      <c r="KHP247" s="27"/>
      <c r="KHQ247" s="27"/>
      <c r="KHR247" s="27"/>
      <c r="KHS247" s="27"/>
      <c r="KHT247" s="27"/>
      <c r="KHU247" s="27"/>
      <c r="KHV247" s="27"/>
      <c r="KHW247" s="27"/>
      <c r="KHX247" s="27"/>
      <c r="KHY247" s="27"/>
      <c r="KHZ247" s="27"/>
      <c r="KIA247" s="27"/>
      <c r="KIB247" s="27"/>
      <c r="KIC247" s="27"/>
      <c r="KID247" s="27"/>
      <c r="KIE247" s="27"/>
      <c r="KIF247" s="27"/>
      <c r="KIG247" s="27"/>
      <c r="KIH247" s="27"/>
      <c r="KII247" s="27"/>
      <c r="KIJ247" s="27"/>
      <c r="KIK247" s="27"/>
      <c r="KIL247" s="27"/>
      <c r="KIM247" s="27"/>
      <c r="KIN247" s="27"/>
      <c r="KIO247" s="27"/>
      <c r="KIP247" s="27"/>
      <c r="KIQ247" s="27"/>
      <c r="KIR247" s="27"/>
      <c r="KIS247" s="27"/>
      <c r="KIT247" s="27"/>
      <c r="KIU247" s="27"/>
      <c r="KIV247" s="27"/>
      <c r="KIW247" s="27"/>
      <c r="KIX247" s="27"/>
      <c r="KIY247" s="27"/>
      <c r="KIZ247" s="27"/>
      <c r="KJA247" s="27"/>
      <c r="KJB247" s="27"/>
      <c r="KJC247" s="27"/>
      <c r="KJD247" s="27"/>
      <c r="KJE247" s="27"/>
      <c r="KJF247" s="27"/>
      <c r="KJG247" s="27"/>
      <c r="KJH247" s="27"/>
      <c r="KJI247" s="27"/>
      <c r="KJJ247" s="27"/>
      <c r="KJK247" s="27"/>
      <c r="KJL247" s="27"/>
      <c r="KJM247" s="27"/>
      <c r="KJN247" s="27"/>
      <c r="KJO247" s="27"/>
      <c r="KJP247" s="27"/>
      <c r="KJQ247" s="27"/>
      <c r="KJR247" s="27"/>
      <c r="KJS247" s="27"/>
      <c r="KJT247" s="27"/>
      <c r="KJU247" s="27"/>
      <c r="KJV247" s="27"/>
      <c r="KJW247" s="27"/>
      <c r="KJX247" s="27"/>
      <c r="KJY247" s="27"/>
      <c r="KJZ247" s="27"/>
      <c r="KKA247" s="27"/>
      <c r="KKB247" s="27"/>
      <c r="KKC247" s="27"/>
      <c r="KKD247" s="27"/>
      <c r="KKE247" s="27"/>
      <c r="KKF247" s="27"/>
      <c r="KKG247" s="27"/>
      <c r="KKH247" s="27"/>
      <c r="KKI247" s="27"/>
      <c r="KKJ247" s="27"/>
      <c r="KKK247" s="27"/>
      <c r="KKL247" s="27"/>
      <c r="KKM247" s="27"/>
      <c r="KKN247" s="27"/>
      <c r="KKO247" s="27"/>
      <c r="KKP247" s="27"/>
      <c r="KKQ247" s="27"/>
      <c r="KKR247" s="27"/>
      <c r="KKS247" s="27"/>
      <c r="KKT247" s="27"/>
      <c r="KKU247" s="27"/>
      <c r="KKV247" s="27"/>
      <c r="KKW247" s="27"/>
      <c r="KKX247" s="27"/>
      <c r="KKY247" s="27"/>
      <c r="KKZ247" s="27"/>
      <c r="KLA247" s="27"/>
      <c r="KLB247" s="27"/>
      <c r="KLC247" s="27"/>
      <c r="KLD247" s="27"/>
      <c r="KLE247" s="27"/>
      <c r="KLF247" s="27"/>
      <c r="KLG247" s="27"/>
      <c r="KLH247" s="27"/>
      <c r="KLI247" s="27"/>
      <c r="KLJ247" s="27"/>
      <c r="KLK247" s="27"/>
      <c r="KLL247" s="27"/>
      <c r="KLM247" s="27"/>
      <c r="KLN247" s="27"/>
      <c r="KLO247" s="27"/>
      <c r="KLP247" s="27"/>
      <c r="KLQ247" s="27"/>
      <c r="KLR247" s="27"/>
      <c r="KLS247" s="27"/>
      <c r="KLT247" s="27"/>
      <c r="KLU247" s="27"/>
      <c r="KLV247" s="27"/>
      <c r="KLW247" s="27"/>
      <c r="KLX247" s="27"/>
      <c r="KLY247" s="27"/>
      <c r="KLZ247" s="27"/>
      <c r="KMA247" s="27"/>
      <c r="KMB247" s="27"/>
      <c r="KMC247" s="27"/>
      <c r="KMD247" s="27"/>
      <c r="KME247" s="27"/>
      <c r="KMF247" s="27"/>
      <c r="KMG247" s="27"/>
      <c r="KMH247" s="27"/>
      <c r="KMI247" s="27"/>
      <c r="KMJ247" s="27"/>
      <c r="KMK247" s="27"/>
      <c r="KML247" s="27"/>
      <c r="KMM247" s="27"/>
      <c r="KMN247" s="27"/>
      <c r="KMO247" s="27"/>
      <c r="KMP247" s="27"/>
      <c r="KMQ247" s="27"/>
      <c r="KMR247" s="27"/>
      <c r="KMS247" s="27"/>
      <c r="KMT247" s="27"/>
      <c r="KMU247" s="27"/>
      <c r="KMV247" s="27"/>
      <c r="KMW247" s="27"/>
      <c r="KMX247" s="27"/>
      <c r="KMY247" s="27"/>
      <c r="KMZ247" s="27"/>
      <c r="KNA247" s="27"/>
      <c r="KNB247" s="27"/>
      <c r="KNC247" s="27"/>
      <c r="KND247" s="27"/>
      <c r="KNE247" s="27"/>
      <c r="KNF247" s="27"/>
      <c r="KNG247" s="27"/>
      <c r="KNH247" s="27"/>
      <c r="KNI247" s="27"/>
      <c r="KNJ247" s="27"/>
      <c r="KNK247" s="27"/>
      <c r="KNL247" s="27"/>
      <c r="KNM247" s="27"/>
      <c r="KNN247" s="27"/>
      <c r="KNO247" s="27"/>
      <c r="KNP247" s="27"/>
      <c r="KNQ247" s="27"/>
      <c r="KNR247" s="27"/>
      <c r="KNS247" s="27"/>
      <c r="KNT247" s="27"/>
      <c r="KNU247" s="27"/>
      <c r="KNV247" s="27"/>
      <c r="KNW247" s="27"/>
      <c r="KNX247" s="27"/>
      <c r="KNY247" s="27"/>
      <c r="KNZ247" s="27"/>
      <c r="KOA247" s="27"/>
      <c r="KOB247" s="27"/>
      <c r="KOC247" s="27"/>
      <c r="KOD247" s="27"/>
      <c r="KOE247" s="27"/>
      <c r="KOF247" s="27"/>
      <c r="KOG247" s="27"/>
      <c r="KOH247" s="27"/>
      <c r="KOI247" s="27"/>
      <c r="KOJ247" s="27"/>
      <c r="KOK247" s="27"/>
      <c r="KOL247" s="27"/>
      <c r="KOM247" s="27"/>
      <c r="KON247" s="27"/>
      <c r="KOO247" s="27"/>
      <c r="KOP247" s="27"/>
      <c r="KOQ247" s="27"/>
      <c r="KOR247" s="27"/>
      <c r="KOS247" s="27"/>
      <c r="KOT247" s="27"/>
      <c r="KOU247" s="27"/>
      <c r="KOV247" s="27"/>
      <c r="KOW247" s="27"/>
      <c r="KOX247" s="27"/>
      <c r="KOY247" s="27"/>
      <c r="KOZ247" s="27"/>
      <c r="KPA247" s="27"/>
      <c r="KPB247" s="27"/>
      <c r="KPC247" s="27"/>
      <c r="KPD247" s="27"/>
      <c r="KPE247" s="27"/>
      <c r="KPF247" s="27"/>
      <c r="KPG247" s="27"/>
      <c r="KPH247" s="27"/>
      <c r="KPI247" s="27"/>
      <c r="KPJ247" s="27"/>
      <c r="KPK247" s="27"/>
      <c r="KPL247" s="27"/>
      <c r="KPM247" s="27"/>
      <c r="KPN247" s="27"/>
      <c r="KPO247" s="27"/>
      <c r="KPP247" s="27"/>
      <c r="KPQ247" s="27"/>
      <c r="KPR247" s="27"/>
      <c r="KPS247" s="27"/>
      <c r="KPT247" s="27"/>
      <c r="KPU247" s="27"/>
      <c r="KPV247" s="27"/>
      <c r="KPW247" s="27"/>
      <c r="KPX247" s="27"/>
      <c r="KPY247" s="27"/>
      <c r="KPZ247" s="27"/>
      <c r="KQA247" s="27"/>
      <c r="KQB247" s="27"/>
      <c r="KQC247" s="27"/>
      <c r="KQD247" s="27"/>
      <c r="KQE247" s="27"/>
      <c r="KQF247" s="27"/>
      <c r="KQG247" s="27"/>
      <c r="KQH247" s="27"/>
      <c r="KQI247" s="27"/>
      <c r="KQJ247" s="27"/>
      <c r="KQK247" s="27"/>
      <c r="KQL247" s="27"/>
      <c r="KQM247" s="27"/>
      <c r="KQN247" s="27"/>
      <c r="KQO247" s="27"/>
      <c r="KQP247" s="27"/>
      <c r="KQQ247" s="27"/>
      <c r="KQR247" s="27"/>
      <c r="KQS247" s="27"/>
      <c r="KQT247" s="27"/>
      <c r="KQU247" s="27"/>
      <c r="KQV247" s="27"/>
      <c r="KQW247" s="27"/>
      <c r="KQX247" s="27"/>
      <c r="KQY247" s="27"/>
      <c r="KQZ247" s="27"/>
      <c r="KRA247" s="27"/>
      <c r="KRB247" s="27"/>
      <c r="KRC247" s="27"/>
      <c r="KRD247" s="27"/>
      <c r="KRE247" s="27"/>
      <c r="KRF247" s="27"/>
      <c r="KRG247" s="27"/>
      <c r="KRH247" s="27"/>
      <c r="KRI247" s="27"/>
      <c r="KRJ247" s="27"/>
      <c r="KRK247" s="27"/>
      <c r="KRL247" s="27"/>
      <c r="KRM247" s="27"/>
      <c r="KRN247" s="27"/>
      <c r="KRO247" s="27"/>
      <c r="KRP247" s="27"/>
      <c r="KRQ247" s="27"/>
      <c r="KRR247" s="27"/>
      <c r="KRS247" s="27"/>
      <c r="KRT247" s="27"/>
      <c r="KRU247" s="27"/>
      <c r="KRV247" s="27"/>
      <c r="KRW247" s="27"/>
      <c r="KRX247" s="27"/>
      <c r="KRY247" s="27"/>
      <c r="KRZ247" s="27"/>
      <c r="KSA247" s="27"/>
      <c r="KSB247" s="27"/>
      <c r="KSC247" s="27"/>
      <c r="KSD247" s="27"/>
      <c r="KSE247" s="27"/>
      <c r="KSF247" s="27"/>
      <c r="KSG247" s="27"/>
      <c r="KSH247" s="27"/>
      <c r="KSI247" s="27"/>
      <c r="KSJ247" s="27"/>
      <c r="KSK247" s="27"/>
      <c r="KSL247" s="27"/>
      <c r="KSM247" s="27"/>
      <c r="KSN247" s="27"/>
      <c r="KSO247" s="27"/>
      <c r="KSP247" s="27"/>
      <c r="KSQ247" s="27"/>
      <c r="KSR247" s="27"/>
      <c r="KSS247" s="27"/>
      <c r="KST247" s="27"/>
      <c r="KSU247" s="27"/>
      <c r="KSV247" s="27"/>
      <c r="KSW247" s="27"/>
      <c r="KSX247" s="27"/>
      <c r="KSY247" s="27"/>
      <c r="KSZ247" s="27"/>
      <c r="KTA247" s="27"/>
      <c r="KTB247" s="27"/>
      <c r="KTC247" s="27"/>
      <c r="KTD247" s="27"/>
      <c r="KTE247" s="27"/>
      <c r="KTF247" s="27"/>
      <c r="KTG247" s="27"/>
      <c r="KTH247" s="27"/>
      <c r="KTI247" s="27"/>
      <c r="KTJ247" s="27"/>
      <c r="KTK247" s="27"/>
      <c r="KTL247" s="27"/>
      <c r="KTM247" s="27"/>
      <c r="KTN247" s="27"/>
      <c r="KTO247" s="27"/>
      <c r="KTP247" s="27"/>
      <c r="KTQ247" s="27"/>
      <c r="KTR247" s="27"/>
      <c r="KTS247" s="27"/>
      <c r="KTT247" s="27"/>
      <c r="KTU247" s="27"/>
      <c r="KTV247" s="27"/>
      <c r="KTW247" s="27"/>
      <c r="KTX247" s="27"/>
      <c r="KTY247" s="27"/>
      <c r="KTZ247" s="27"/>
      <c r="KUA247" s="27"/>
      <c r="KUB247" s="27"/>
      <c r="KUC247" s="27"/>
      <c r="KUD247" s="27"/>
      <c r="KUE247" s="27"/>
      <c r="KUF247" s="27"/>
      <c r="KUG247" s="27"/>
      <c r="KUH247" s="27"/>
      <c r="KUI247" s="27"/>
      <c r="KUJ247" s="27"/>
      <c r="KUK247" s="27"/>
      <c r="KUL247" s="27"/>
      <c r="KUM247" s="27"/>
      <c r="KUN247" s="27"/>
      <c r="KUO247" s="27"/>
      <c r="KUP247" s="27"/>
      <c r="KUQ247" s="27"/>
      <c r="KUR247" s="27"/>
      <c r="KUS247" s="27"/>
      <c r="KUT247" s="27"/>
      <c r="KUU247" s="27"/>
      <c r="KUV247" s="27"/>
      <c r="KUW247" s="27"/>
      <c r="KUX247" s="27"/>
      <c r="KUY247" s="27"/>
      <c r="KUZ247" s="27"/>
      <c r="KVA247" s="27"/>
      <c r="KVB247" s="27"/>
      <c r="KVC247" s="27"/>
      <c r="KVD247" s="27"/>
      <c r="KVE247" s="27"/>
      <c r="KVF247" s="27"/>
      <c r="KVG247" s="27"/>
      <c r="KVH247" s="27"/>
      <c r="KVI247" s="27"/>
      <c r="KVJ247" s="27"/>
      <c r="KVK247" s="27"/>
      <c r="KVL247" s="27"/>
      <c r="KVM247" s="27"/>
      <c r="KVN247" s="27"/>
      <c r="KVO247" s="27"/>
      <c r="KVP247" s="27"/>
      <c r="KVQ247" s="27"/>
      <c r="KVR247" s="27"/>
      <c r="KVS247" s="27"/>
      <c r="KVT247" s="27"/>
      <c r="KVU247" s="27"/>
      <c r="KVV247" s="27"/>
      <c r="KVW247" s="27"/>
      <c r="KVX247" s="27"/>
      <c r="KVY247" s="27"/>
      <c r="KVZ247" s="27"/>
      <c r="KWA247" s="27"/>
      <c r="KWB247" s="27"/>
      <c r="KWC247" s="27"/>
      <c r="KWD247" s="27"/>
      <c r="KWE247" s="27"/>
      <c r="KWF247" s="27"/>
      <c r="KWG247" s="27"/>
      <c r="KWH247" s="27"/>
      <c r="KWI247" s="27"/>
      <c r="KWJ247" s="27"/>
      <c r="KWK247" s="27"/>
      <c r="KWL247" s="27"/>
      <c r="KWM247" s="27"/>
      <c r="KWN247" s="27"/>
      <c r="KWO247" s="27"/>
      <c r="KWP247" s="27"/>
      <c r="KWQ247" s="27"/>
      <c r="KWR247" s="27"/>
      <c r="KWS247" s="27"/>
      <c r="KWT247" s="27"/>
      <c r="KWU247" s="27"/>
      <c r="KWV247" s="27"/>
      <c r="KWW247" s="27"/>
      <c r="KWX247" s="27"/>
      <c r="KWY247" s="27"/>
      <c r="KWZ247" s="27"/>
      <c r="KXA247" s="27"/>
      <c r="KXB247" s="27"/>
      <c r="KXC247" s="27"/>
      <c r="KXD247" s="27"/>
      <c r="KXE247" s="27"/>
      <c r="KXF247" s="27"/>
      <c r="KXG247" s="27"/>
      <c r="KXH247" s="27"/>
      <c r="KXI247" s="27"/>
      <c r="KXJ247" s="27"/>
      <c r="KXK247" s="27"/>
      <c r="KXL247" s="27"/>
      <c r="KXM247" s="27"/>
      <c r="KXN247" s="27"/>
      <c r="KXO247" s="27"/>
      <c r="KXP247" s="27"/>
      <c r="KXQ247" s="27"/>
      <c r="KXR247" s="27"/>
      <c r="KXS247" s="27"/>
      <c r="KXT247" s="27"/>
      <c r="KXU247" s="27"/>
      <c r="KXV247" s="27"/>
      <c r="KXW247" s="27"/>
      <c r="KXX247" s="27"/>
      <c r="KXY247" s="27"/>
      <c r="KXZ247" s="27"/>
      <c r="KYA247" s="27"/>
      <c r="KYB247" s="27"/>
      <c r="KYC247" s="27"/>
      <c r="KYD247" s="27"/>
      <c r="KYE247" s="27"/>
      <c r="KYF247" s="27"/>
      <c r="KYG247" s="27"/>
      <c r="KYH247" s="27"/>
      <c r="KYI247" s="27"/>
      <c r="KYJ247" s="27"/>
      <c r="KYK247" s="27"/>
      <c r="KYL247" s="27"/>
      <c r="KYM247" s="27"/>
      <c r="KYN247" s="27"/>
      <c r="KYO247" s="27"/>
      <c r="KYP247" s="27"/>
      <c r="KYQ247" s="27"/>
      <c r="KYR247" s="27"/>
      <c r="KYS247" s="27"/>
      <c r="KYT247" s="27"/>
      <c r="KYU247" s="27"/>
      <c r="KYV247" s="27"/>
      <c r="KYW247" s="27"/>
      <c r="KYX247" s="27"/>
      <c r="KYY247" s="27"/>
      <c r="KYZ247" s="27"/>
      <c r="KZA247" s="27"/>
      <c r="KZB247" s="27"/>
      <c r="KZC247" s="27"/>
      <c r="KZD247" s="27"/>
      <c r="KZE247" s="27"/>
      <c r="KZF247" s="27"/>
      <c r="KZG247" s="27"/>
      <c r="KZH247" s="27"/>
      <c r="KZI247" s="27"/>
      <c r="KZJ247" s="27"/>
      <c r="KZK247" s="27"/>
      <c r="KZL247" s="27"/>
      <c r="KZM247" s="27"/>
      <c r="KZN247" s="27"/>
      <c r="KZO247" s="27"/>
      <c r="KZP247" s="27"/>
      <c r="KZQ247" s="27"/>
      <c r="KZR247" s="27"/>
      <c r="KZS247" s="27"/>
      <c r="KZT247" s="27"/>
      <c r="KZU247" s="27"/>
      <c r="KZV247" s="27"/>
      <c r="KZW247" s="27"/>
      <c r="KZX247" s="27"/>
      <c r="KZY247" s="27"/>
      <c r="KZZ247" s="27"/>
      <c r="LAA247" s="27"/>
      <c r="LAB247" s="27"/>
      <c r="LAC247" s="27"/>
      <c r="LAD247" s="27"/>
      <c r="LAE247" s="27"/>
      <c r="LAF247" s="27"/>
      <c r="LAG247" s="27"/>
      <c r="LAH247" s="27"/>
      <c r="LAI247" s="27"/>
      <c r="LAJ247" s="27"/>
      <c r="LAK247" s="27"/>
      <c r="LAL247" s="27"/>
      <c r="LAM247" s="27"/>
      <c r="LAN247" s="27"/>
      <c r="LAO247" s="27"/>
      <c r="LAP247" s="27"/>
      <c r="LAQ247" s="27"/>
      <c r="LAR247" s="27"/>
      <c r="LAS247" s="27"/>
      <c r="LAT247" s="27"/>
      <c r="LAU247" s="27"/>
      <c r="LAV247" s="27"/>
      <c r="LAW247" s="27"/>
      <c r="LAX247" s="27"/>
      <c r="LAY247" s="27"/>
      <c r="LAZ247" s="27"/>
      <c r="LBA247" s="27"/>
      <c r="LBB247" s="27"/>
      <c r="LBC247" s="27"/>
      <c r="LBD247" s="27"/>
      <c r="LBE247" s="27"/>
      <c r="LBF247" s="27"/>
      <c r="LBG247" s="27"/>
      <c r="LBH247" s="27"/>
      <c r="LBI247" s="27"/>
      <c r="LBJ247" s="27"/>
      <c r="LBK247" s="27"/>
      <c r="LBL247" s="27"/>
      <c r="LBM247" s="27"/>
      <c r="LBN247" s="27"/>
      <c r="LBO247" s="27"/>
      <c r="LBP247" s="27"/>
      <c r="LBQ247" s="27"/>
      <c r="LBR247" s="27"/>
      <c r="LBS247" s="27"/>
      <c r="LBT247" s="27"/>
      <c r="LBU247" s="27"/>
      <c r="LBV247" s="27"/>
      <c r="LBW247" s="27"/>
      <c r="LBX247" s="27"/>
      <c r="LBY247" s="27"/>
      <c r="LBZ247" s="27"/>
      <c r="LCA247" s="27"/>
      <c r="LCB247" s="27"/>
      <c r="LCC247" s="27"/>
      <c r="LCD247" s="27"/>
      <c r="LCE247" s="27"/>
      <c r="LCF247" s="27"/>
      <c r="LCG247" s="27"/>
      <c r="LCH247" s="27"/>
      <c r="LCI247" s="27"/>
      <c r="LCJ247" s="27"/>
      <c r="LCK247" s="27"/>
      <c r="LCL247" s="27"/>
      <c r="LCM247" s="27"/>
      <c r="LCN247" s="27"/>
      <c r="LCO247" s="27"/>
      <c r="LCP247" s="27"/>
      <c r="LCQ247" s="27"/>
      <c r="LCR247" s="27"/>
      <c r="LCS247" s="27"/>
      <c r="LCT247" s="27"/>
      <c r="LCU247" s="27"/>
      <c r="LCV247" s="27"/>
      <c r="LCW247" s="27"/>
      <c r="LCX247" s="27"/>
      <c r="LCY247" s="27"/>
      <c r="LCZ247" s="27"/>
      <c r="LDA247" s="27"/>
      <c r="LDB247" s="27"/>
      <c r="LDC247" s="27"/>
      <c r="LDD247" s="27"/>
      <c r="LDE247" s="27"/>
      <c r="LDF247" s="27"/>
      <c r="LDG247" s="27"/>
      <c r="LDH247" s="27"/>
      <c r="LDI247" s="27"/>
      <c r="LDJ247" s="27"/>
      <c r="LDK247" s="27"/>
      <c r="LDL247" s="27"/>
      <c r="LDM247" s="27"/>
      <c r="LDN247" s="27"/>
      <c r="LDO247" s="27"/>
      <c r="LDP247" s="27"/>
      <c r="LDQ247" s="27"/>
      <c r="LDR247" s="27"/>
      <c r="LDS247" s="27"/>
      <c r="LDT247" s="27"/>
      <c r="LDU247" s="27"/>
      <c r="LDV247" s="27"/>
      <c r="LDW247" s="27"/>
      <c r="LDX247" s="27"/>
      <c r="LDY247" s="27"/>
      <c r="LDZ247" s="27"/>
      <c r="LEA247" s="27"/>
      <c r="LEB247" s="27"/>
      <c r="LEC247" s="27"/>
      <c r="LED247" s="27"/>
      <c r="LEE247" s="27"/>
      <c r="LEF247" s="27"/>
      <c r="LEG247" s="27"/>
      <c r="LEH247" s="27"/>
      <c r="LEI247" s="27"/>
      <c r="LEJ247" s="27"/>
      <c r="LEK247" s="27"/>
      <c r="LEL247" s="27"/>
      <c r="LEM247" s="27"/>
      <c r="LEN247" s="27"/>
      <c r="LEO247" s="27"/>
      <c r="LEP247" s="27"/>
      <c r="LEQ247" s="27"/>
      <c r="LER247" s="27"/>
      <c r="LES247" s="27"/>
      <c r="LET247" s="27"/>
      <c r="LEU247" s="27"/>
      <c r="LEV247" s="27"/>
      <c r="LEW247" s="27"/>
      <c r="LEX247" s="27"/>
      <c r="LEY247" s="27"/>
      <c r="LEZ247" s="27"/>
      <c r="LFA247" s="27"/>
      <c r="LFB247" s="27"/>
      <c r="LFC247" s="27"/>
      <c r="LFD247" s="27"/>
      <c r="LFE247" s="27"/>
      <c r="LFF247" s="27"/>
      <c r="LFG247" s="27"/>
      <c r="LFH247" s="27"/>
      <c r="LFI247" s="27"/>
      <c r="LFJ247" s="27"/>
      <c r="LFK247" s="27"/>
      <c r="LFL247" s="27"/>
      <c r="LFM247" s="27"/>
      <c r="LFN247" s="27"/>
      <c r="LFO247" s="27"/>
      <c r="LFP247" s="27"/>
      <c r="LFQ247" s="27"/>
      <c r="LFR247" s="27"/>
      <c r="LFS247" s="27"/>
      <c r="LFT247" s="27"/>
      <c r="LFU247" s="27"/>
      <c r="LFV247" s="27"/>
      <c r="LFW247" s="27"/>
      <c r="LFX247" s="27"/>
      <c r="LFY247" s="27"/>
      <c r="LFZ247" s="27"/>
      <c r="LGA247" s="27"/>
      <c r="LGB247" s="27"/>
      <c r="LGC247" s="27"/>
      <c r="LGD247" s="27"/>
      <c r="LGE247" s="27"/>
      <c r="LGF247" s="27"/>
      <c r="LGG247" s="27"/>
      <c r="LGH247" s="27"/>
      <c r="LGI247" s="27"/>
      <c r="LGJ247" s="27"/>
      <c r="LGK247" s="27"/>
      <c r="LGL247" s="27"/>
      <c r="LGM247" s="27"/>
      <c r="LGN247" s="27"/>
      <c r="LGO247" s="27"/>
      <c r="LGP247" s="27"/>
      <c r="LGQ247" s="27"/>
      <c r="LGR247" s="27"/>
      <c r="LGS247" s="27"/>
      <c r="LGT247" s="27"/>
      <c r="LGU247" s="27"/>
      <c r="LGV247" s="27"/>
      <c r="LGW247" s="27"/>
      <c r="LGX247" s="27"/>
      <c r="LGY247" s="27"/>
      <c r="LGZ247" s="27"/>
      <c r="LHA247" s="27"/>
      <c r="LHB247" s="27"/>
      <c r="LHC247" s="27"/>
      <c r="LHD247" s="27"/>
      <c r="LHE247" s="27"/>
      <c r="LHF247" s="27"/>
      <c r="LHG247" s="27"/>
      <c r="LHH247" s="27"/>
      <c r="LHI247" s="27"/>
      <c r="LHJ247" s="27"/>
      <c r="LHK247" s="27"/>
      <c r="LHL247" s="27"/>
      <c r="LHM247" s="27"/>
      <c r="LHN247" s="27"/>
      <c r="LHO247" s="27"/>
      <c r="LHP247" s="27"/>
      <c r="LHQ247" s="27"/>
      <c r="LHR247" s="27"/>
      <c r="LHS247" s="27"/>
      <c r="LHT247" s="27"/>
      <c r="LHU247" s="27"/>
      <c r="LHV247" s="27"/>
      <c r="LHW247" s="27"/>
      <c r="LHX247" s="27"/>
      <c r="LHY247" s="27"/>
      <c r="LHZ247" s="27"/>
      <c r="LIA247" s="27"/>
      <c r="LIB247" s="27"/>
      <c r="LIC247" s="27"/>
      <c r="LID247" s="27"/>
      <c r="LIE247" s="27"/>
      <c r="LIF247" s="27"/>
      <c r="LIG247" s="27"/>
      <c r="LIH247" s="27"/>
      <c r="LII247" s="27"/>
      <c r="LIJ247" s="27"/>
      <c r="LIK247" s="27"/>
      <c r="LIL247" s="27"/>
      <c r="LIM247" s="27"/>
      <c r="LIN247" s="27"/>
      <c r="LIO247" s="27"/>
      <c r="LIP247" s="27"/>
      <c r="LIQ247" s="27"/>
      <c r="LIR247" s="27"/>
      <c r="LIS247" s="27"/>
      <c r="LIT247" s="27"/>
      <c r="LIU247" s="27"/>
      <c r="LIV247" s="27"/>
      <c r="LIW247" s="27"/>
      <c r="LIX247" s="27"/>
      <c r="LIY247" s="27"/>
      <c r="LIZ247" s="27"/>
      <c r="LJA247" s="27"/>
      <c r="LJB247" s="27"/>
      <c r="LJC247" s="27"/>
      <c r="LJD247" s="27"/>
      <c r="LJE247" s="27"/>
      <c r="LJF247" s="27"/>
      <c r="LJG247" s="27"/>
      <c r="LJH247" s="27"/>
      <c r="LJI247" s="27"/>
      <c r="LJJ247" s="27"/>
      <c r="LJK247" s="27"/>
      <c r="LJL247" s="27"/>
      <c r="LJM247" s="27"/>
      <c r="LJN247" s="27"/>
      <c r="LJO247" s="27"/>
      <c r="LJP247" s="27"/>
      <c r="LJQ247" s="27"/>
      <c r="LJR247" s="27"/>
      <c r="LJS247" s="27"/>
      <c r="LJT247" s="27"/>
      <c r="LJU247" s="27"/>
      <c r="LJV247" s="27"/>
      <c r="LJW247" s="27"/>
      <c r="LJX247" s="27"/>
      <c r="LJY247" s="27"/>
      <c r="LJZ247" s="27"/>
      <c r="LKA247" s="27"/>
      <c r="LKB247" s="27"/>
      <c r="LKC247" s="27"/>
      <c r="LKD247" s="27"/>
      <c r="LKE247" s="27"/>
      <c r="LKF247" s="27"/>
      <c r="LKG247" s="27"/>
      <c r="LKH247" s="27"/>
      <c r="LKI247" s="27"/>
      <c r="LKJ247" s="27"/>
      <c r="LKK247" s="27"/>
      <c r="LKL247" s="27"/>
      <c r="LKM247" s="27"/>
      <c r="LKN247" s="27"/>
      <c r="LKO247" s="27"/>
      <c r="LKP247" s="27"/>
      <c r="LKQ247" s="27"/>
      <c r="LKR247" s="27"/>
      <c r="LKS247" s="27"/>
      <c r="LKT247" s="27"/>
      <c r="LKU247" s="27"/>
      <c r="LKV247" s="27"/>
      <c r="LKW247" s="27"/>
      <c r="LKX247" s="27"/>
      <c r="LKY247" s="27"/>
      <c r="LKZ247" s="27"/>
      <c r="LLA247" s="27"/>
      <c r="LLB247" s="27"/>
      <c r="LLC247" s="27"/>
      <c r="LLD247" s="27"/>
      <c r="LLE247" s="27"/>
      <c r="LLF247" s="27"/>
      <c r="LLG247" s="27"/>
      <c r="LLH247" s="27"/>
      <c r="LLI247" s="27"/>
      <c r="LLJ247" s="27"/>
      <c r="LLK247" s="27"/>
      <c r="LLL247" s="27"/>
      <c r="LLM247" s="27"/>
      <c r="LLN247" s="27"/>
      <c r="LLO247" s="27"/>
      <c r="LLP247" s="27"/>
      <c r="LLQ247" s="27"/>
      <c r="LLR247" s="27"/>
      <c r="LLS247" s="27"/>
      <c r="LLT247" s="27"/>
      <c r="LLU247" s="27"/>
      <c r="LLV247" s="27"/>
      <c r="LLW247" s="27"/>
      <c r="LLX247" s="27"/>
      <c r="LLY247" s="27"/>
      <c r="LLZ247" s="27"/>
      <c r="LMA247" s="27"/>
      <c r="LMB247" s="27"/>
      <c r="LMC247" s="27"/>
      <c r="LMD247" s="27"/>
      <c r="LME247" s="27"/>
      <c r="LMF247" s="27"/>
      <c r="LMG247" s="27"/>
      <c r="LMH247" s="27"/>
      <c r="LMI247" s="27"/>
      <c r="LMJ247" s="27"/>
      <c r="LMK247" s="27"/>
      <c r="LML247" s="27"/>
      <c r="LMM247" s="27"/>
      <c r="LMN247" s="27"/>
      <c r="LMO247" s="27"/>
      <c r="LMP247" s="27"/>
      <c r="LMQ247" s="27"/>
      <c r="LMR247" s="27"/>
      <c r="LMS247" s="27"/>
      <c r="LMT247" s="27"/>
      <c r="LMU247" s="27"/>
      <c r="LMV247" s="27"/>
      <c r="LMW247" s="27"/>
      <c r="LMX247" s="27"/>
      <c r="LMY247" s="27"/>
      <c r="LMZ247" s="27"/>
      <c r="LNA247" s="27"/>
      <c r="LNB247" s="27"/>
      <c r="LNC247" s="27"/>
      <c r="LND247" s="27"/>
      <c r="LNE247" s="27"/>
      <c r="LNF247" s="27"/>
      <c r="LNG247" s="27"/>
      <c r="LNH247" s="27"/>
      <c r="LNI247" s="27"/>
      <c r="LNJ247" s="27"/>
      <c r="LNK247" s="27"/>
      <c r="LNL247" s="27"/>
      <c r="LNM247" s="27"/>
      <c r="LNN247" s="27"/>
      <c r="LNO247" s="27"/>
      <c r="LNP247" s="27"/>
      <c r="LNQ247" s="27"/>
      <c r="LNR247" s="27"/>
      <c r="LNS247" s="27"/>
      <c r="LNT247" s="27"/>
      <c r="LNU247" s="27"/>
      <c r="LNV247" s="27"/>
      <c r="LNW247" s="27"/>
      <c r="LNX247" s="27"/>
      <c r="LNY247" s="27"/>
      <c r="LNZ247" s="27"/>
      <c r="LOA247" s="27"/>
      <c r="LOB247" s="27"/>
      <c r="LOC247" s="27"/>
      <c r="LOD247" s="27"/>
      <c r="LOE247" s="27"/>
      <c r="LOF247" s="27"/>
      <c r="LOG247" s="27"/>
      <c r="LOH247" s="27"/>
      <c r="LOI247" s="27"/>
      <c r="LOJ247" s="27"/>
      <c r="LOK247" s="27"/>
      <c r="LOL247" s="27"/>
      <c r="LOM247" s="27"/>
      <c r="LON247" s="27"/>
      <c r="LOO247" s="27"/>
      <c r="LOP247" s="27"/>
      <c r="LOQ247" s="27"/>
      <c r="LOR247" s="27"/>
      <c r="LOS247" s="27"/>
      <c r="LOT247" s="27"/>
      <c r="LOU247" s="27"/>
      <c r="LOV247" s="27"/>
      <c r="LOW247" s="27"/>
      <c r="LOX247" s="27"/>
      <c r="LOY247" s="27"/>
      <c r="LOZ247" s="27"/>
      <c r="LPA247" s="27"/>
      <c r="LPB247" s="27"/>
      <c r="LPC247" s="27"/>
      <c r="LPD247" s="27"/>
      <c r="LPE247" s="27"/>
      <c r="LPF247" s="27"/>
      <c r="LPG247" s="27"/>
      <c r="LPH247" s="27"/>
      <c r="LPI247" s="27"/>
      <c r="LPJ247" s="27"/>
      <c r="LPK247" s="27"/>
      <c r="LPL247" s="27"/>
      <c r="LPM247" s="27"/>
      <c r="LPN247" s="27"/>
      <c r="LPO247" s="27"/>
      <c r="LPP247" s="27"/>
      <c r="LPQ247" s="27"/>
      <c r="LPR247" s="27"/>
      <c r="LPS247" s="27"/>
      <c r="LPT247" s="27"/>
      <c r="LPU247" s="27"/>
      <c r="LPV247" s="27"/>
      <c r="LPW247" s="27"/>
      <c r="LPX247" s="27"/>
      <c r="LPY247" s="27"/>
      <c r="LPZ247" s="27"/>
      <c r="LQA247" s="27"/>
      <c r="LQB247" s="27"/>
      <c r="LQC247" s="27"/>
      <c r="LQD247" s="27"/>
      <c r="LQE247" s="27"/>
      <c r="LQF247" s="27"/>
      <c r="LQG247" s="27"/>
      <c r="LQH247" s="27"/>
      <c r="LQI247" s="27"/>
      <c r="LQJ247" s="27"/>
      <c r="LQK247" s="27"/>
      <c r="LQL247" s="27"/>
      <c r="LQM247" s="27"/>
      <c r="LQN247" s="27"/>
      <c r="LQO247" s="27"/>
      <c r="LQP247" s="27"/>
      <c r="LQQ247" s="27"/>
      <c r="LQR247" s="27"/>
      <c r="LQS247" s="27"/>
      <c r="LQT247" s="27"/>
      <c r="LQU247" s="27"/>
      <c r="LQV247" s="27"/>
      <c r="LQW247" s="27"/>
      <c r="LQX247" s="27"/>
      <c r="LQY247" s="27"/>
      <c r="LQZ247" s="27"/>
      <c r="LRA247" s="27"/>
      <c r="LRB247" s="27"/>
      <c r="LRC247" s="27"/>
      <c r="LRD247" s="27"/>
      <c r="LRE247" s="27"/>
      <c r="LRF247" s="27"/>
      <c r="LRG247" s="27"/>
      <c r="LRH247" s="27"/>
      <c r="LRI247" s="27"/>
      <c r="LRJ247" s="27"/>
      <c r="LRK247" s="27"/>
      <c r="LRL247" s="27"/>
      <c r="LRM247" s="27"/>
      <c r="LRN247" s="27"/>
      <c r="LRO247" s="27"/>
      <c r="LRP247" s="27"/>
      <c r="LRQ247" s="27"/>
      <c r="LRR247" s="27"/>
      <c r="LRS247" s="27"/>
      <c r="LRT247" s="27"/>
      <c r="LRU247" s="27"/>
      <c r="LRV247" s="27"/>
      <c r="LRW247" s="27"/>
      <c r="LRX247" s="27"/>
      <c r="LRY247" s="27"/>
      <c r="LRZ247" s="27"/>
      <c r="LSA247" s="27"/>
      <c r="LSB247" s="27"/>
      <c r="LSC247" s="27"/>
      <c r="LSD247" s="27"/>
      <c r="LSE247" s="27"/>
      <c r="LSF247" s="27"/>
      <c r="LSG247" s="27"/>
      <c r="LSH247" s="27"/>
      <c r="LSI247" s="27"/>
      <c r="LSJ247" s="27"/>
      <c r="LSK247" s="27"/>
      <c r="LSL247" s="27"/>
      <c r="LSM247" s="27"/>
      <c r="LSN247" s="27"/>
      <c r="LSO247" s="27"/>
      <c r="LSP247" s="27"/>
      <c r="LSQ247" s="27"/>
      <c r="LSR247" s="27"/>
      <c r="LSS247" s="27"/>
      <c r="LST247" s="27"/>
      <c r="LSU247" s="27"/>
      <c r="LSV247" s="27"/>
      <c r="LSW247" s="27"/>
      <c r="LSX247" s="27"/>
      <c r="LSY247" s="27"/>
      <c r="LSZ247" s="27"/>
      <c r="LTA247" s="27"/>
      <c r="LTB247" s="27"/>
      <c r="LTC247" s="27"/>
      <c r="LTD247" s="27"/>
      <c r="LTE247" s="27"/>
      <c r="LTF247" s="27"/>
      <c r="LTG247" s="27"/>
      <c r="LTH247" s="27"/>
      <c r="LTI247" s="27"/>
      <c r="LTJ247" s="27"/>
      <c r="LTK247" s="27"/>
      <c r="LTL247" s="27"/>
      <c r="LTM247" s="27"/>
      <c r="LTN247" s="27"/>
      <c r="LTO247" s="27"/>
      <c r="LTP247" s="27"/>
      <c r="LTQ247" s="27"/>
      <c r="LTR247" s="27"/>
      <c r="LTS247" s="27"/>
      <c r="LTT247" s="27"/>
      <c r="LTU247" s="27"/>
      <c r="LTV247" s="27"/>
      <c r="LTW247" s="27"/>
      <c r="LTX247" s="27"/>
      <c r="LTY247" s="27"/>
      <c r="LTZ247" s="27"/>
      <c r="LUA247" s="27"/>
      <c r="LUB247" s="27"/>
      <c r="LUC247" s="27"/>
      <c r="LUD247" s="27"/>
      <c r="LUE247" s="27"/>
      <c r="LUF247" s="27"/>
      <c r="LUG247" s="27"/>
      <c r="LUH247" s="27"/>
      <c r="LUI247" s="27"/>
      <c r="LUJ247" s="27"/>
      <c r="LUK247" s="27"/>
      <c r="LUL247" s="27"/>
      <c r="LUM247" s="27"/>
      <c r="LUN247" s="27"/>
      <c r="LUO247" s="27"/>
      <c r="LUP247" s="27"/>
      <c r="LUQ247" s="27"/>
      <c r="LUR247" s="27"/>
      <c r="LUS247" s="27"/>
      <c r="LUT247" s="27"/>
      <c r="LUU247" s="27"/>
      <c r="LUV247" s="27"/>
      <c r="LUW247" s="27"/>
      <c r="LUX247" s="27"/>
      <c r="LUY247" s="27"/>
      <c r="LUZ247" s="27"/>
      <c r="LVA247" s="27"/>
      <c r="LVB247" s="27"/>
      <c r="LVC247" s="27"/>
      <c r="LVD247" s="27"/>
      <c r="LVE247" s="27"/>
      <c r="LVF247" s="27"/>
      <c r="LVG247" s="27"/>
      <c r="LVH247" s="27"/>
      <c r="LVI247" s="27"/>
      <c r="LVJ247" s="27"/>
      <c r="LVK247" s="27"/>
      <c r="LVL247" s="27"/>
      <c r="LVM247" s="27"/>
      <c r="LVN247" s="27"/>
      <c r="LVO247" s="27"/>
      <c r="LVP247" s="27"/>
      <c r="LVQ247" s="27"/>
      <c r="LVR247" s="27"/>
      <c r="LVS247" s="27"/>
      <c r="LVT247" s="27"/>
      <c r="LVU247" s="27"/>
      <c r="LVV247" s="27"/>
      <c r="LVW247" s="27"/>
      <c r="LVX247" s="27"/>
      <c r="LVY247" s="27"/>
      <c r="LVZ247" s="27"/>
      <c r="LWA247" s="27"/>
      <c r="LWB247" s="27"/>
      <c r="LWC247" s="27"/>
      <c r="LWD247" s="27"/>
      <c r="LWE247" s="27"/>
      <c r="LWF247" s="27"/>
      <c r="LWG247" s="27"/>
      <c r="LWH247" s="27"/>
      <c r="LWI247" s="27"/>
      <c r="LWJ247" s="27"/>
      <c r="LWK247" s="27"/>
      <c r="LWL247" s="27"/>
      <c r="LWM247" s="27"/>
      <c r="LWN247" s="27"/>
      <c r="LWO247" s="27"/>
      <c r="LWP247" s="27"/>
      <c r="LWQ247" s="27"/>
      <c r="LWR247" s="27"/>
      <c r="LWS247" s="27"/>
      <c r="LWT247" s="27"/>
      <c r="LWU247" s="27"/>
      <c r="LWV247" s="27"/>
      <c r="LWW247" s="27"/>
      <c r="LWX247" s="27"/>
      <c r="LWY247" s="27"/>
      <c r="LWZ247" s="27"/>
      <c r="LXA247" s="27"/>
      <c r="LXB247" s="27"/>
      <c r="LXC247" s="27"/>
      <c r="LXD247" s="27"/>
      <c r="LXE247" s="27"/>
      <c r="LXF247" s="27"/>
      <c r="LXG247" s="27"/>
      <c r="LXH247" s="27"/>
      <c r="LXI247" s="27"/>
      <c r="LXJ247" s="27"/>
      <c r="LXK247" s="27"/>
      <c r="LXL247" s="27"/>
      <c r="LXM247" s="27"/>
      <c r="LXN247" s="27"/>
      <c r="LXO247" s="27"/>
      <c r="LXP247" s="27"/>
      <c r="LXQ247" s="27"/>
      <c r="LXR247" s="27"/>
      <c r="LXS247" s="27"/>
      <c r="LXT247" s="27"/>
      <c r="LXU247" s="27"/>
      <c r="LXV247" s="27"/>
      <c r="LXW247" s="27"/>
      <c r="LXX247" s="27"/>
      <c r="LXY247" s="27"/>
      <c r="LXZ247" s="27"/>
      <c r="LYA247" s="27"/>
      <c r="LYB247" s="27"/>
      <c r="LYC247" s="27"/>
      <c r="LYD247" s="27"/>
      <c r="LYE247" s="27"/>
      <c r="LYF247" s="27"/>
      <c r="LYG247" s="27"/>
      <c r="LYH247" s="27"/>
      <c r="LYI247" s="27"/>
      <c r="LYJ247" s="27"/>
      <c r="LYK247" s="27"/>
      <c r="LYL247" s="27"/>
      <c r="LYM247" s="27"/>
      <c r="LYN247" s="27"/>
      <c r="LYO247" s="27"/>
      <c r="LYP247" s="27"/>
      <c r="LYQ247" s="27"/>
      <c r="LYR247" s="27"/>
      <c r="LYS247" s="27"/>
      <c r="LYT247" s="27"/>
      <c r="LYU247" s="27"/>
      <c r="LYV247" s="27"/>
      <c r="LYW247" s="27"/>
      <c r="LYX247" s="27"/>
      <c r="LYY247" s="27"/>
      <c r="LYZ247" s="27"/>
      <c r="LZA247" s="27"/>
      <c r="LZB247" s="27"/>
      <c r="LZC247" s="27"/>
      <c r="LZD247" s="27"/>
      <c r="LZE247" s="27"/>
      <c r="LZF247" s="27"/>
      <c r="LZG247" s="27"/>
      <c r="LZH247" s="27"/>
      <c r="LZI247" s="27"/>
      <c r="LZJ247" s="27"/>
      <c r="LZK247" s="27"/>
      <c r="LZL247" s="27"/>
      <c r="LZM247" s="27"/>
      <c r="LZN247" s="27"/>
      <c r="LZO247" s="27"/>
      <c r="LZP247" s="27"/>
      <c r="LZQ247" s="27"/>
      <c r="LZR247" s="27"/>
      <c r="LZS247" s="27"/>
      <c r="LZT247" s="27"/>
      <c r="LZU247" s="27"/>
      <c r="LZV247" s="27"/>
      <c r="LZW247" s="27"/>
      <c r="LZX247" s="27"/>
      <c r="LZY247" s="27"/>
      <c r="LZZ247" s="27"/>
      <c r="MAA247" s="27"/>
      <c r="MAB247" s="27"/>
      <c r="MAC247" s="27"/>
      <c r="MAD247" s="27"/>
      <c r="MAE247" s="27"/>
      <c r="MAF247" s="27"/>
      <c r="MAG247" s="27"/>
      <c r="MAH247" s="27"/>
      <c r="MAI247" s="27"/>
      <c r="MAJ247" s="27"/>
      <c r="MAK247" s="27"/>
      <c r="MAL247" s="27"/>
      <c r="MAM247" s="27"/>
      <c r="MAN247" s="27"/>
      <c r="MAO247" s="27"/>
      <c r="MAP247" s="27"/>
      <c r="MAQ247" s="27"/>
      <c r="MAR247" s="27"/>
      <c r="MAS247" s="27"/>
      <c r="MAT247" s="27"/>
      <c r="MAU247" s="27"/>
      <c r="MAV247" s="27"/>
      <c r="MAW247" s="27"/>
      <c r="MAX247" s="27"/>
      <c r="MAY247" s="27"/>
      <c r="MAZ247" s="27"/>
      <c r="MBA247" s="27"/>
      <c r="MBB247" s="27"/>
      <c r="MBC247" s="27"/>
      <c r="MBD247" s="27"/>
      <c r="MBE247" s="27"/>
      <c r="MBF247" s="27"/>
      <c r="MBG247" s="27"/>
      <c r="MBH247" s="27"/>
      <c r="MBI247" s="27"/>
      <c r="MBJ247" s="27"/>
      <c r="MBK247" s="27"/>
      <c r="MBL247" s="27"/>
      <c r="MBM247" s="27"/>
      <c r="MBN247" s="27"/>
      <c r="MBO247" s="27"/>
      <c r="MBP247" s="27"/>
      <c r="MBQ247" s="27"/>
      <c r="MBR247" s="27"/>
      <c r="MBS247" s="27"/>
      <c r="MBT247" s="27"/>
      <c r="MBU247" s="27"/>
      <c r="MBV247" s="27"/>
      <c r="MBW247" s="27"/>
      <c r="MBX247" s="27"/>
      <c r="MBY247" s="27"/>
      <c r="MBZ247" s="27"/>
      <c r="MCA247" s="27"/>
      <c r="MCB247" s="27"/>
      <c r="MCC247" s="27"/>
      <c r="MCD247" s="27"/>
      <c r="MCE247" s="27"/>
      <c r="MCF247" s="27"/>
      <c r="MCG247" s="27"/>
      <c r="MCH247" s="27"/>
      <c r="MCI247" s="27"/>
      <c r="MCJ247" s="27"/>
      <c r="MCK247" s="27"/>
      <c r="MCL247" s="27"/>
      <c r="MCM247" s="27"/>
      <c r="MCN247" s="27"/>
      <c r="MCO247" s="27"/>
      <c r="MCP247" s="27"/>
      <c r="MCQ247" s="27"/>
      <c r="MCR247" s="27"/>
      <c r="MCS247" s="27"/>
      <c r="MCT247" s="27"/>
      <c r="MCU247" s="27"/>
      <c r="MCV247" s="27"/>
      <c r="MCW247" s="27"/>
      <c r="MCX247" s="27"/>
      <c r="MCY247" s="27"/>
      <c r="MCZ247" s="27"/>
      <c r="MDA247" s="27"/>
      <c r="MDB247" s="27"/>
      <c r="MDC247" s="27"/>
      <c r="MDD247" s="27"/>
      <c r="MDE247" s="27"/>
      <c r="MDF247" s="27"/>
      <c r="MDG247" s="27"/>
      <c r="MDH247" s="27"/>
      <c r="MDI247" s="27"/>
      <c r="MDJ247" s="27"/>
      <c r="MDK247" s="27"/>
      <c r="MDL247" s="27"/>
      <c r="MDM247" s="27"/>
      <c r="MDN247" s="27"/>
      <c r="MDO247" s="27"/>
      <c r="MDP247" s="27"/>
      <c r="MDQ247" s="27"/>
      <c r="MDR247" s="27"/>
      <c r="MDS247" s="27"/>
      <c r="MDT247" s="27"/>
      <c r="MDU247" s="27"/>
      <c r="MDV247" s="27"/>
      <c r="MDW247" s="27"/>
      <c r="MDX247" s="27"/>
      <c r="MDY247" s="27"/>
      <c r="MDZ247" s="27"/>
      <c r="MEA247" s="27"/>
      <c r="MEB247" s="27"/>
      <c r="MEC247" s="27"/>
      <c r="MED247" s="27"/>
      <c r="MEE247" s="27"/>
      <c r="MEF247" s="27"/>
      <c r="MEG247" s="27"/>
      <c r="MEH247" s="27"/>
      <c r="MEI247" s="27"/>
      <c r="MEJ247" s="27"/>
      <c r="MEK247" s="27"/>
      <c r="MEL247" s="27"/>
      <c r="MEM247" s="27"/>
      <c r="MEN247" s="27"/>
      <c r="MEO247" s="27"/>
      <c r="MEP247" s="27"/>
      <c r="MEQ247" s="27"/>
      <c r="MER247" s="27"/>
      <c r="MES247" s="27"/>
      <c r="MET247" s="27"/>
      <c r="MEU247" s="27"/>
      <c r="MEV247" s="27"/>
      <c r="MEW247" s="27"/>
      <c r="MEX247" s="27"/>
      <c r="MEY247" s="27"/>
      <c r="MEZ247" s="27"/>
      <c r="MFA247" s="27"/>
      <c r="MFB247" s="27"/>
      <c r="MFC247" s="27"/>
      <c r="MFD247" s="27"/>
      <c r="MFE247" s="27"/>
      <c r="MFF247" s="27"/>
      <c r="MFG247" s="27"/>
      <c r="MFH247" s="27"/>
      <c r="MFI247" s="27"/>
      <c r="MFJ247" s="27"/>
      <c r="MFK247" s="27"/>
      <c r="MFL247" s="27"/>
      <c r="MFM247" s="27"/>
      <c r="MFN247" s="27"/>
      <c r="MFO247" s="27"/>
      <c r="MFP247" s="27"/>
      <c r="MFQ247" s="27"/>
      <c r="MFR247" s="27"/>
      <c r="MFS247" s="27"/>
      <c r="MFT247" s="27"/>
      <c r="MFU247" s="27"/>
      <c r="MFV247" s="27"/>
      <c r="MFW247" s="27"/>
      <c r="MFX247" s="27"/>
      <c r="MFY247" s="27"/>
      <c r="MFZ247" s="27"/>
      <c r="MGA247" s="27"/>
      <c r="MGB247" s="27"/>
      <c r="MGC247" s="27"/>
      <c r="MGD247" s="27"/>
      <c r="MGE247" s="27"/>
      <c r="MGF247" s="27"/>
      <c r="MGG247" s="27"/>
      <c r="MGH247" s="27"/>
      <c r="MGI247" s="27"/>
      <c r="MGJ247" s="27"/>
      <c r="MGK247" s="27"/>
      <c r="MGL247" s="27"/>
      <c r="MGM247" s="27"/>
      <c r="MGN247" s="27"/>
      <c r="MGO247" s="27"/>
      <c r="MGP247" s="27"/>
      <c r="MGQ247" s="27"/>
      <c r="MGR247" s="27"/>
      <c r="MGS247" s="27"/>
      <c r="MGT247" s="27"/>
      <c r="MGU247" s="27"/>
      <c r="MGV247" s="27"/>
      <c r="MGW247" s="27"/>
      <c r="MGX247" s="27"/>
      <c r="MGY247" s="27"/>
      <c r="MGZ247" s="27"/>
      <c r="MHA247" s="27"/>
      <c r="MHB247" s="27"/>
      <c r="MHC247" s="27"/>
      <c r="MHD247" s="27"/>
      <c r="MHE247" s="27"/>
      <c r="MHF247" s="27"/>
      <c r="MHG247" s="27"/>
      <c r="MHH247" s="27"/>
      <c r="MHI247" s="27"/>
      <c r="MHJ247" s="27"/>
      <c r="MHK247" s="27"/>
      <c r="MHL247" s="27"/>
      <c r="MHM247" s="27"/>
      <c r="MHN247" s="27"/>
      <c r="MHO247" s="27"/>
      <c r="MHP247" s="27"/>
      <c r="MHQ247" s="27"/>
      <c r="MHR247" s="27"/>
      <c r="MHS247" s="27"/>
      <c r="MHT247" s="27"/>
      <c r="MHU247" s="27"/>
      <c r="MHV247" s="27"/>
      <c r="MHW247" s="27"/>
      <c r="MHX247" s="27"/>
      <c r="MHY247" s="27"/>
      <c r="MHZ247" s="27"/>
      <c r="MIA247" s="27"/>
      <c r="MIB247" s="27"/>
      <c r="MIC247" s="27"/>
      <c r="MID247" s="27"/>
      <c r="MIE247" s="27"/>
      <c r="MIF247" s="27"/>
      <c r="MIG247" s="27"/>
      <c r="MIH247" s="27"/>
      <c r="MII247" s="27"/>
      <c r="MIJ247" s="27"/>
      <c r="MIK247" s="27"/>
      <c r="MIL247" s="27"/>
      <c r="MIM247" s="27"/>
      <c r="MIN247" s="27"/>
      <c r="MIO247" s="27"/>
      <c r="MIP247" s="27"/>
      <c r="MIQ247" s="27"/>
      <c r="MIR247" s="27"/>
      <c r="MIS247" s="27"/>
      <c r="MIT247" s="27"/>
      <c r="MIU247" s="27"/>
      <c r="MIV247" s="27"/>
      <c r="MIW247" s="27"/>
      <c r="MIX247" s="27"/>
      <c r="MIY247" s="27"/>
      <c r="MIZ247" s="27"/>
      <c r="MJA247" s="27"/>
      <c r="MJB247" s="27"/>
      <c r="MJC247" s="27"/>
      <c r="MJD247" s="27"/>
      <c r="MJE247" s="27"/>
      <c r="MJF247" s="27"/>
      <c r="MJG247" s="27"/>
      <c r="MJH247" s="27"/>
      <c r="MJI247" s="27"/>
      <c r="MJJ247" s="27"/>
      <c r="MJK247" s="27"/>
      <c r="MJL247" s="27"/>
      <c r="MJM247" s="27"/>
      <c r="MJN247" s="27"/>
      <c r="MJO247" s="27"/>
      <c r="MJP247" s="27"/>
      <c r="MJQ247" s="27"/>
      <c r="MJR247" s="27"/>
      <c r="MJS247" s="27"/>
      <c r="MJT247" s="27"/>
      <c r="MJU247" s="27"/>
      <c r="MJV247" s="27"/>
      <c r="MJW247" s="27"/>
      <c r="MJX247" s="27"/>
      <c r="MJY247" s="27"/>
      <c r="MJZ247" s="27"/>
      <c r="MKA247" s="27"/>
      <c r="MKB247" s="27"/>
      <c r="MKC247" s="27"/>
      <c r="MKD247" s="27"/>
      <c r="MKE247" s="27"/>
      <c r="MKF247" s="27"/>
      <c r="MKG247" s="27"/>
      <c r="MKH247" s="27"/>
      <c r="MKI247" s="27"/>
      <c r="MKJ247" s="27"/>
      <c r="MKK247" s="27"/>
      <c r="MKL247" s="27"/>
      <c r="MKM247" s="27"/>
      <c r="MKN247" s="27"/>
      <c r="MKO247" s="27"/>
      <c r="MKP247" s="27"/>
      <c r="MKQ247" s="27"/>
      <c r="MKR247" s="27"/>
      <c r="MKS247" s="27"/>
      <c r="MKT247" s="27"/>
      <c r="MKU247" s="27"/>
      <c r="MKV247" s="27"/>
      <c r="MKW247" s="27"/>
      <c r="MKX247" s="27"/>
      <c r="MKY247" s="27"/>
      <c r="MKZ247" s="27"/>
      <c r="MLA247" s="27"/>
      <c r="MLB247" s="27"/>
      <c r="MLC247" s="27"/>
      <c r="MLD247" s="27"/>
      <c r="MLE247" s="27"/>
      <c r="MLF247" s="27"/>
      <c r="MLG247" s="27"/>
      <c r="MLH247" s="27"/>
      <c r="MLI247" s="27"/>
      <c r="MLJ247" s="27"/>
      <c r="MLK247" s="27"/>
      <c r="MLL247" s="27"/>
      <c r="MLM247" s="27"/>
      <c r="MLN247" s="27"/>
      <c r="MLO247" s="27"/>
      <c r="MLP247" s="27"/>
      <c r="MLQ247" s="27"/>
      <c r="MLR247" s="27"/>
      <c r="MLS247" s="27"/>
      <c r="MLT247" s="27"/>
      <c r="MLU247" s="27"/>
      <c r="MLV247" s="27"/>
      <c r="MLW247" s="27"/>
      <c r="MLX247" s="27"/>
      <c r="MLY247" s="27"/>
      <c r="MLZ247" s="27"/>
      <c r="MMA247" s="27"/>
      <c r="MMB247" s="27"/>
      <c r="MMC247" s="27"/>
      <c r="MMD247" s="27"/>
      <c r="MME247" s="27"/>
      <c r="MMF247" s="27"/>
      <c r="MMG247" s="27"/>
      <c r="MMH247" s="27"/>
      <c r="MMI247" s="27"/>
      <c r="MMJ247" s="27"/>
      <c r="MMK247" s="27"/>
      <c r="MML247" s="27"/>
      <c r="MMM247" s="27"/>
      <c r="MMN247" s="27"/>
      <c r="MMO247" s="27"/>
      <c r="MMP247" s="27"/>
      <c r="MMQ247" s="27"/>
      <c r="MMR247" s="27"/>
      <c r="MMS247" s="27"/>
      <c r="MMT247" s="27"/>
      <c r="MMU247" s="27"/>
      <c r="MMV247" s="27"/>
      <c r="MMW247" s="27"/>
      <c r="MMX247" s="27"/>
      <c r="MMY247" s="27"/>
      <c r="MMZ247" s="27"/>
      <c r="MNA247" s="27"/>
      <c r="MNB247" s="27"/>
      <c r="MNC247" s="27"/>
      <c r="MND247" s="27"/>
      <c r="MNE247" s="27"/>
      <c r="MNF247" s="27"/>
      <c r="MNG247" s="27"/>
      <c r="MNH247" s="27"/>
      <c r="MNI247" s="27"/>
      <c r="MNJ247" s="27"/>
      <c r="MNK247" s="27"/>
      <c r="MNL247" s="27"/>
      <c r="MNM247" s="27"/>
      <c r="MNN247" s="27"/>
      <c r="MNO247" s="27"/>
      <c r="MNP247" s="27"/>
      <c r="MNQ247" s="27"/>
      <c r="MNR247" s="27"/>
      <c r="MNS247" s="27"/>
      <c r="MNT247" s="27"/>
      <c r="MNU247" s="27"/>
      <c r="MNV247" s="27"/>
      <c r="MNW247" s="27"/>
      <c r="MNX247" s="27"/>
      <c r="MNY247" s="27"/>
      <c r="MNZ247" s="27"/>
      <c r="MOA247" s="27"/>
      <c r="MOB247" s="27"/>
      <c r="MOC247" s="27"/>
      <c r="MOD247" s="27"/>
      <c r="MOE247" s="27"/>
      <c r="MOF247" s="27"/>
      <c r="MOG247" s="27"/>
      <c r="MOH247" s="27"/>
      <c r="MOI247" s="27"/>
      <c r="MOJ247" s="27"/>
      <c r="MOK247" s="27"/>
      <c r="MOL247" s="27"/>
      <c r="MOM247" s="27"/>
      <c r="MON247" s="27"/>
      <c r="MOO247" s="27"/>
      <c r="MOP247" s="27"/>
      <c r="MOQ247" s="27"/>
      <c r="MOR247" s="27"/>
      <c r="MOS247" s="27"/>
      <c r="MOT247" s="27"/>
      <c r="MOU247" s="27"/>
      <c r="MOV247" s="27"/>
      <c r="MOW247" s="27"/>
      <c r="MOX247" s="27"/>
      <c r="MOY247" s="27"/>
      <c r="MOZ247" s="27"/>
      <c r="MPA247" s="27"/>
      <c r="MPB247" s="27"/>
      <c r="MPC247" s="27"/>
      <c r="MPD247" s="27"/>
      <c r="MPE247" s="27"/>
      <c r="MPF247" s="27"/>
      <c r="MPG247" s="27"/>
      <c r="MPH247" s="27"/>
      <c r="MPI247" s="27"/>
      <c r="MPJ247" s="27"/>
      <c r="MPK247" s="27"/>
      <c r="MPL247" s="27"/>
      <c r="MPM247" s="27"/>
      <c r="MPN247" s="27"/>
      <c r="MPO247" s="27"/>
      <c r="MPP247" s="27"/>
      <c r="MPQ247" s="27"/>
      <c r="MPR247" s="27"/>
      <c r="MPS247" s="27"/>
      <c r="MPT247" s="27"/>
      <c r="MPU247" s="27"/>
      <c r="MPV247" s="27"/>
      <c r="MPW247" s="27"/>
      <c r="MPX247" s="27"/>
      <c r="MPY247" s="27"/>
      <c r="MPZ247" s="27"/>
      <c r="MQA247" s="27"/>
      <c r="MQB247" s="27"/>
      <c r="MQC247" s="27"/>
      <c r="MQD247" s="27"/>
      <c r="MQE247" s="27"/>
      <c r="MQF247" s="27"/>
      <c r="MQG247" s="27"/>
      <c r="MQH247" s="27"/>
      <c r="MQI247" s="27"/>
      <c r="MQJ247" s="27"/>
      <c r="MQK247" s="27"/>
      <c r="MQL247" s="27"/>
      <c r="MQM247" s="27"/>
      <c r="MQN247" s="27"/>
      <c r="MQO247" s="27"/>
      <c r="MQP247" s="27"/>
      <c r="MQQ247" s="27"/>
      <c r="MQR247" s="27"/>
      <c r="MQS247" s="27"/>
      <c r="MQT247" s="27"/>
      <c r="MQU247" s="27"/>
      <c r="MQV247" s="27"/>
      <c r="MQW247" s="27"/>
      <c r="MQX247" s="27"/>
      <c r="MQY247" s="27"/>
      <c r="MQZ247" s="27"/>
      <c r="MRA247" s="27"/>
      <c r="MRB247" s="27"/>
      <c r="MRC247" s="27"/>
      <c r="MRD247" s="27"/>
      <c r="MRE247" s="27"/>
      <c r="MRF247" s="27"/>
      <c r="MRG247" s="27"/>
      <c r="MRH247" s="27"/>
      <c r="MRI247" s="27"/>
      <c r="MRJ247" s="27"/>
      <c r="MRK247" s="27"/>
      <c r="MRL247" s="27"/>
      <c r="MRM247" s="27"/>
      <c r="MRN247" s="27"/>
      <c r="MRO247" s="27"/>
      <c r="MRP247" s="27"/>
      <c r="MRQ247" s="27"/>
      <c r="MRR247" s="27"/>
      <c r="MRS247" s="27"/>
      <c r="MRT247" s="27"/>
      <c r="MRU247" s="27"/>
      <c r="MRV247" s="27"/>
      <c r="MRW247" s="27"/>
      <c r="MRX247" s="27"/>
      <c r="MRY247" s="27"/>
      <c r="MRZ247" s="27"/>
      <c r="MSA247" s="27"/>
      <c r="MSB247" s="27"/>
      <c r="MSC247" s="27"/>
      <c r="MSD247" s="27"/>
      <c r="MSE247" s="27"/>
      <c r="MSF247" s="27"/>
      <c r="MSG247" s="27"/>
      <c r="MSH247" s="27"/>
      <c r="MSI247" s="27"/>
      <c r="MSJ247" s="27"/>
      <c r="MSK247" s="27"/>
      <c r="MSL247" s="27"/>
      <c r="MSM247" s="27"/>
      <c r="MSN247" s="27"/>
      <c r="MSO247" s="27"/>
      <c r="MSP247" s="27"/>
      <c r="MSQ247" s="27"/>
      <c r="MSR247" s="27"/>
      <c r="MSS247" s="27"/>
      <c r="MST247" s="27"/>
      <c r="MSU247" s="27"/>
      <c r="MSV247" s="27"/>
      <c r="MSW247" s="27"/>
      <c r="MSX247" s="27"/>
      <c r="MSY247" s="27"/>
      <c r="MSZ247" s="27"/>
      <c r="MTA247" s="27"/>
      <c r="MTB247" s="27"/>
      <c r="MTC247" s="27"/>
      <c r="MTD247" s="27"/>
      <c r="MTE247" s="27"/>
      <c r="MTF247" s="27"/>
      <c r="MTG247" s="27"/>
      <c r="MTH247" s="27"/>
      <c r="MTI247" s="27"/>
      <c r="MTJ247" s="27"/>
      <c r="MTK247" s="27"/>
      <c r="MTL247" s="27"/>
      <c r="MTM247" s="27"/>
      <c r="MTN247" s="27"/>
      <c r="MTO247" s="27"/>
      <c r="MTP247" s="27"/>
      <c r="MTQ247" s="27"/>
      <c r="MTR247" s="27"/>
      <c r="MTS247" s="27"/>
      <c r="MTT247" s="27"/>
      <c r="MTU247" s="27"/>
      <c r="MTV247" s="27"/>
      <c r="MTW247" s="27"/>
      <c r="MTX247" s="27"/>
      <c r="MTY247" s="27"/>
      <c r="MTZ247" s="27"/>
      <c r="MUA247" s="27"/>
      <c r="MUB247" s="27"/>
      <c r="MUC247" s="27"/>
      <c r="MUD247" s="27"/>
      <c r="MUE247" s="27"/>
      <c r="MUF247" s="27"/>
      <c r="MUG247" s="27"/>
      <c r="MUH247" s="27"/>
      <c r="MUI247" s="27"/>
      <c r="MUJ247" s="27"/>
      <c r="MUK247" s="27"/>
      <c r="MUL247" s="27"/>
      <c r="MUM247" s="27"/>
      <c r="MUN247" s="27"/>
      <c r="MUO247" s="27"/>
      <c r="MUP247" s="27"/>
      <c r="MUQ247" s="27"/>
      <c r="MUR247" s="27"/>
      <c r="MUS247" s="27"/>
      <c r="MUT247" s="27"/>
      <c r="MUU247" s="27"/>
      <c r="MUV247" s="27"/>
      <c r="MUW247" s="27"/>
      <c r="MUX247" s="27"/>
      <c r="MUY247" s="27"/>
      <c r="MUZ247" s="27"/>
      <c r="MVA247" s="27"/>
      <c r="MVB247" s="27"/>
      <c r="MVC247" s="27"/>
      <c r="MVD247" s="27"/>
      <c r="MVE247" s="27"/>
      <c r="MVF247" s="27"/>
      <c r="MVG247" s="27"/>
      <c r="MVH247" s="27"/>
      <c r="MVI247" s="27"/>
      <c r="MVJ247" s="27"/>
      <c r="MVK247" s="27"/>
      <c r="MVL247" s="27"/>
      <c r="MVM247" s="27"/>
      <c r="MVN247" s="27"/>
      <c r="MVO247" s="27"/>
      <c r="MVP247" s="27"/>
      <c r="MVQ247" s="27"/>
      <c r="MVR247" s="27"/>
      <c r="MVS247" s="27"/>
      <c r="MVT247" s="27"/>
      <c r="MVU247" s="27"/>
      <c r="MVV247" s="27"/>
      <c r="MVW247" s="27"/>
      <c r="MVX247" s="27"/>
      <c r="MVY247" s="27"/>
      <c r="MVZ247" s="27"/>
      <c r="MWA247" s="27"/>
      <c r="MWB247" s="27"/>
      <c r="MWC247" s="27"/>
      <c r="MWD247" s="27"/>
      <c r="MWE247" s="27"/>
      <c r="MWF247" s="27"/>
      <c r="MWG247" s="27"/>
      <c r="MWH247" s="27"/>
      <c r="MWI247" s="27"/>
      <c r="MWJ247" s="27"/>
      <c r="MWK247" s="27"/>
      <c r="MWL247" s="27"/>
      <c r="MWM247" s="27"/>
      <c r="MWN247" s="27"/>
      <c r="MWO247" s="27"/>
      <c r="MWP247" s="27"/>
      <c r="MWQ247" s="27"/>
      <c r="MWR247" s="27"/>
      <c r="MWS247" s="27"/>
      <c r="MWT247" s="27"/>
      <c r="MWU247" s="27"/>
      <c r="MWV247" s="27"/>
      <c r="MWW247" s="27"/>
      <c r="MWX247" s="27"/>
      <c r="MWY247" s="27"/>
      <c r="MWZ247" s="27"/>
      <c r="MXA247" s="27"/>
      <c r="MXB247" s="27"/>
      <c r="MXC247" s="27"/>
      <c r="MXD247" s="27"/>
      <c r="MXE247" s="27"/>
      <c r="MXF247" s="27"/>
      <c r="MXG247" s="27"/>
      <c r="MXH247" s="27"/>
      <c r="MXI247" s="27"/>
      <c r="MXJ247" s="27"/>
      <c r="MXK247" s="27"/>
      <c r="MXL247" s="27"/>
      <c r="MXM247" s="27"/>
      <c r="MXN247" s="27"/>
      <c r="MXO247" s="27"/>
      <c r="MXP247" s="27"/>
      <c r="MXQ247" s="27"/>
      <c r="MXR247" s="27"/>
      <c r="MXS247" s="27"/>
      <c r="MXT247" s="27"/>
      <c r="MXU247" s="27"/>
      <c r="MXV247" s="27"/>
      <c r="MXW247" s="27"/>
      <c r="MXX247" s="27"/>
      <c r="MXY247" s="27"/>
      <c r="MXZ247" s="27"/>
      <c r="MYA247" s="27"/>
      <c r="MYB247" s="27"/>
      <c r="MYC247" s="27"/>
      <c r="MYD247" s="27"/>
      <c r="MYE247" s="27"/>
      <c r="MYF247" s="27"/>
      <c r="MYG247" s="27"/>
      <c r="MYH247" s="27"/>
      <c r="MYI247" s="27"/>
      <c r="MYJ247" s="27"/>
      <c r="MYK247" s="27"/>
      <c r="MYL247" s="27"/>
      <c r="MYM247" s="27"/>
      <c r="MYN247" s="27"/>
      <c r="MYO247" s="27"/>
      <c r="MYP247" s="27"/>
      <c r="MYQ247" s="27"/>
      <c r="MYR247" s="27"/>
      <c r="MYS247" s="27"/>
      <c r="MYT247" s="27"/>
      <c r="MYU247" s="27"/>
      <c r="MYV247" s="27"/>
      <c r="MYW247" s="27"/>
      <c r="MYX247" s="27"/>
      <c r="MYY247" s="27"/>
      <c r="MYZ247" s="27"/>
      <c r="MZA247" s="27"/>
      <c r="MZB247" s="27"/>
      <c r="MZC247" s="27"/>
      <c r="MZD247" s="27"/>
      <c r="MZE247" s="27"/>
      <c r="MZF247" s="27"/>
      <c r="MZG247" s="27"/>
      <c r="MZH247" s="27"/>
      <c r="MZI247" s="27"/>
      <c r="MZJ247" s="27"/>
      <c r="MZK247" s="27"/>
      <c r="MZL247" s="27"/>
      <c r="MZM247" s="27"/>
      <c r="MZN247" s="27"/>
      <c r="MZO247" s="27"/>
      <c r="MZP247" s="27"/>
      <c r="MZQ247" s="27"/>
      <c r="MZR247" s="27"/>
      <c r="MZS247" s="27"/>
      <c r="MZT247" s="27"/>
      <c r="MZU247" s="27"/>
      <c r="MZV247" s="27"/>
      <c r="MZW247" s="27"/>
      <c r="MZX247" s="27"/>
      <c r="MZY247" s="27"/>
      <c r="MZZ247" s="27"/>
      <c r="NAA247" s="27"/>
      <c r="NAB247" s="27"/>
      <c r="NAC247" s="27"/>
      <c r="NAD247" s="27"/>
      <c r="NAE247" s="27"/>
      <c r="NAF247" s="27"/>
      <c r="NAG247" s="27"/>
      <c r="NAH247" s="27"/>
      <c r="NAI247" s="27"/>
      <c r="NAJ247" s="27"/>
      <c r="NAK247" s="27"/>
      <c r="NAL247" s="27"/>
      <c r="NAM247" s="27"/>
      <c r="NAN247" s="27"/>
      <c r="NAO247" s="27"/>
      <c r="NAP247" s="27"/>
      <c r="NAQ247" s="27"/>
      <c r="NAR247" s="27"/>
      <c r="NAS247" s="27"/>
      <c r="NAT247" s="27"/>
      <c r="NAU247" s="27"/>
      <c r="NAV247" s="27"/>
      <c r="NAW247" s="27"/>
      <c r="NAX247" s="27"/>
      <c r="NAY247" s="27"/>
      <c r="NAZ247" s="27"/>
      <c r="NBA247" s="27"/>
      <c r="NBB247" s="27"/>
      <c r="NBC247" s="27"/>
      <c r="NBD247" s="27"/>
      <c r="NBE247" s="27"/>
      <c r="NBF247" s="27"/>
      <c r="NBG247" s="27"/>
      <c r="NBH247" s="27"/>
      <c r="NBI247" s="27"/>
      <c r="NBJ247" s="27"/>
      <c r="NBK247" s="27"/>
      <c r="NBL247" s="27"/>
      <c r="NBM247" s="27"/>
      <c r="NBN247" s="27"/>
      <c r="NBO247" s="27"/>
      <c r="NBP247" s="27"/>
      <c r="NBQ247" s="27"/>
      <c r="NBR247" s="27"/>
      <c r="NBS247" s="27"/>
      <c r="NBT247" s="27"/>
      <c r="NBU247" s="27"/>
      <c r="NBV247" s="27"/>
      <c r="NBW247" s="27"/>
      <c r="NBX247" s="27"/>
      <c r="NBY247" s="27"/>
      <c r="NBZ247" s="27"/>
      <c r="NCA247" s="27"/>
      <c r="NCB247" s="27"/>
      <c r="NCC247" s="27"/>
      <c r="NCD247" s="27"/>
      <c r="NCE247" s="27"/>
      <c r="NCF247" s="27"/>
      <c r="NCG247" s="27"/>
      <c r="NCH247" s="27"/>
      <c r="NCI247" s="27"/>
      <c r="NCJ247" s="27"/>
      <c r="NCK247" s="27"/>
      <c r="NCL247" s="27"/>
      <c r="NCM247" s="27"/>
      <c r="NCN247" s="27"/>
      <c r="NCO247" s="27"/>
      <c r="NCP247" s="27"/>
      <c r="NCQ247" s="27"/>
      <c r="NCR247" s="27"/>
      <c r="NCS247" s="27"/>
      <c r="NCT247" s="27"/>
      <c r="NCU247" s="27"/>
      <c r="NCV247" s="27"/>
      <c r="NCW247" s="27"/>
      <c r="NCX247" s="27"/>
      <c r="NCY247" s="27"/>
      <c r="NCZ247" s="27"/>
      <c r="NDA247" s="27"/>
      <c r="NDB247" s="27"/>
      <c r="NDC247" s="27"/>
      <c r="NDD247" s="27"/>
      <c r="NDE247" s="27"/>
      <c r="NDF247" s="27"/>
      <c r="NDG247" s="27"/>
      <c r="NDH247" s="27"/>
      <c r="NDI247" s="27"/>
      <c r="NDJ247" s="27"/>
      <c r="NDK247" s="27"/>
      <c r="NDL247" s="27"/>
      <c r="NDM247" s="27"/>
      <c r="NDN247" s="27"/>
      <c r="NDO247" s="27"/>
      <c r="NDP247" s="27"/>
      <c r="NDQ247" s="27"/>
      <c r="NDR247" s="27"/>
      <c r="NDS247" s="27"/>
      <c r="NDT247" s="27"/>
      <c r="NDU247" s="27"/>
      <c r="NDV247" s="27"/>
      <c r="NDW247" s="27"/>
      <c r="NDX247" s="27"/>
      <c r="NDY247" s="27"/>
      <c r="NDZ247" s="27"/>
      <c r="NEA247" s="27"/>
      <c r="NEB247" s="27"/>
      <c r="NEC247" s="27"/>
      <c r="NED247" s="27"/>
      <c r="NEE247" s="27"/>
      <c r="NEF247" s="27"/>
      <c r="NEG247" s="27"/>
      <c r="NEH247" s="27"/>
      <c r="NEI247" s="27"/>
      <c r="NEJ247" s="27"/>
      <c r="NEK247" s="27"/>
      <c r="NEL247" s="27"/>
      <c r="NEM247" s="27"/>
      <c r="NEN247" s="27"/>
      <c r="NEO247" s="27"/>
      <c r="NEP247" s="27"/>
      <c r="NEQ247" s="27"/>
      <c r="NER247" s="27"/>
      <c r="NES247" s="27"/>
      <c r="NET247" s="27"/>
      <c r="NEU247" s="27"/>
      <c r="NEV247" s="27"/>
      <c r="NEW247" s="27"/>
      <c r="NEX247" s="27"/>
      <c r="NEY247" s="27"/>
      <c r="NEZ247" s="27"/>
      <c r="NFA247" s="27"/>
      <c r="NFB247" s="27"/>
      <c r="NFC247" s="27"/>
      <c r="NFD247" s="27"/>
      <c r="NFE247" s="27"/>
      <c r="NFF247" s="27"/>
      <c r="NFG247" s="27"/>
      <c r="NFH247" s="27"/>
      <c r="NFI247" s="27"/>
      <c r="NFJ247" s="27"/>
      <c r="NFK247" s="27"/>
      <c r="NFL247" s="27"/>
      <c r="NFM247" s="27"/>
      <c r="NFN247" s="27"/>
      <c r="NFO247" s="27"/>
      <c r="NFP247" s="27"/>
      <c r="NFQ247" s="27"/>
      <c r="NFR247" s="27"/>
      <c r="NFS247" s="27"/>
      <c r="NFT247" s="27"/>
      <c r="NFU247" s="27"/>
      <c r="NFV247" s="27"/>
      <c r="NFW247" s="27"/>
      <c r="NFX247" s="27"/>
      <c r="NFY247" s="27"/>
      <c r="NFZ247" s="27"/>
      <c r="NGA247" s="27"/>
      <c r="NGB247" s="27"/>
      <c r="NGC247" s="27"/>
      <c r="NGD247" s="27"/>
      <c r="NGE247" s="27"/>
      <c r="NGF247" s="27"/>
      <c r="NGG247" s="27"/>
      <c r="NGH247" s="27"/>
      <c r="NGI247" s="27"/>
      <c r="NGJ247" s="27"/>
      <c r="NGK247" s="27"/>
      <c r="NGL247" s="27"/>
      <c r="NGM247" s="27"/>
      <c r="NGN247" s="27"/>
      <c r="NGO247" s="27"/>
      <c r="NGP247" s="27"/>
      <c r="NGQ247" s="27"/>
      <c r="NGR247" s="27"/>
      <c r="NGS247" s="27"/>
      <c r="NGT247" s="27"/>
      <c r="NGU247" s="27"/>
      <c r="NGV247" s="27"/>
      <c r="NGW247" s="27"/>
      <c r="NGX247" s="27"/>
      <c r="NGY247" s="27"/>
      <c r="NGZ247" s="27"/>
      <c r="NHA247" s="27"/>
      <c r="NHB247" s="27"/>
      <c r="NHC247" s="27"/>
      <c r="NHD247" s="27"/>
      <c r="NHE247" s="27"/>
      <c r="NHF247" s="27"/>
      <c r="NHG247" s="27"/>
      <c r="NHH247" s="27"/>
      <c r="NHI247" s="27"/>
      <c r="NHJ247" s="27"/>
      <c r="NHK247" s="27"/>
      <c r="NHL247" s="27"/>
      <c r="NHM247" s="27"/>
      <c r="NHN247" s="27"/>
      <c r="NHO247" s="27"/>
      <c r="NHP247" s="27"/>
      <c r="NHQ247" s="27"/>
      <c r="NHR247" s="27"/>
      <c r="NHS247" s="27"/>
      <c r="NHT247" s="27"/>
      <c r="NHU247" s="27"/>
      <c r="NHV247" s="27"/>
      <c r="NHW247" s="27"/>
      <c r="NHX247" s="27"/>
      <c r="NHY247" s="27"/>
      <c r="NHZ247" s="27"/>
      <c r="NIA247" s="27"/>
      <c r="NIB247" s="27"/>
      <c r="NIC247" s="27"/>
      <c r="NID247" s="27"/>
      <c r="NIE247" s="27"/>
      <c r="NIF247" s="27"/>
      <c r="NIG247" s="27"/>
      <c r="NIH247" s="27"/>
      <c r="NII247" s="27"/>
      <c r="NIJ247" s="27"/>
      <c r="NIK247" s="27"/>
      <c r="NIL247" s="27"/>
      <c r="NIM247" s="27"/>
      <c r="NIN247" s="27"/>
      <c r="NIO247" s="27"/>
      <c r="NIP247" s="27"/>
      <c r="NIQ247" s="27"/>
      <c r="NIR247" s="27"/>
      <c r="NIS247" s="27"/>
      <c r="NIT247" s="27"/>
      <c r="NIU247" s="27"/>
      <c r="NIV247" s="27"/>
      <c r="NIW247" s="27"/>
      <c r="NIX247" s="27"/>
      <c r="NIY247" s="27"/>
      <c r="NIZ247" s="27"/>
      <c r="NJA247" s="27"/>
      <c r="NJB247" s="27"/>
      <c r="NJC247" s="27"/>
      <c r="NJD247" s="27"/>
      <c r="NJE247" s="27"/>
      <c r="NJF247" s="27"/>
      <c r="NJG247" s="27"/>
      <c r="NJH247" s="27"/>
      <c r="NJI247" s="27"/>
      <c r="NJJ247" s="27"/>
      <c r="NJK247" s="27"/>
      <c r="NJL247" s="27"/>
      <c r="NJM247" s="27"/>
      <c r="NJN247" s="27"/>
      <c r="NJO247" s="27"/>
      <c r="NJP247" s="27"/>
      <c r="NJQ247" s="27"/>
      <c r="NJR247" s="27"/>
      <c r="NJS247" s="27"/>
      <c r="NJT247" s="27"/>
      <c r="NJU247" s="27"/>
      <c r="NJV247" s="27"/>
      <c r="NJW247" s="27"/>
      <c r="NJX247" s="27"/>
      <c r="NJY247" s="27"/>
      <c r="NJZ247" s="27"/>
      <c r="NKA247" s="27"/>
      <c r="NKB247" s="27"/>
      <c r="NKC247" s="27"/>
      <c r="NKD247" s="27"/>
      <c r="NKE247" s="27"/>
      <c r="NKF247" s="27"/>
      <c r="NKG247" s="27"/>
      <c r="NKH247" s="27"/>
      <c r="NKI247" s="27"/>
      <c r="NKJ247" s="27"/>
      <c r="NKK247" s="27"/>
      <c r="NKL247" s="27"/>
      <c r="NKM247" s="27"/>
      <c r="NKN247" s="27"/>
      <c r="NKO247" s="27"/>
      <c r="NKP247" s="27"/>
      <c r="NKQ247" s="27"/>
      <c r="NKR247" s="27"/>
      <c r="NKS247" s="27"/>
      <c r="NKT247" s="27"/>
      <c r="NKU247" s="27"/>
      <c r="NKV247" s="27"/>
      <c r="NKW247" s="27"/>
      <c r="NKX247" s="27"/>
      <c r="NKY247" s="27"/>
      <c r="NKZ247" s="27"/>
      <c r="NLA247" s="27"/>
      <c r="NLB247" s="27"/>
      <c r="NLC247" s="27"/>
      <c r="NLD247" s="27"/>
      <c r="NLE247" s="27"/>
      <c r="NLF247" s="27"/>
      <c r="NLG247" s="27"/>
      <c r="NLH247" s="27"/>
      <c r="NLI247" s="27"/>
      <c r="NLJ247" s="27"/>
      <c r="NLK247" s="27"/>
      <c r="NLL247" s="27"/>
      <c r="NLM247" s="27"/>
      <c r="NLN247" s="27"/>
      <c r="NLO247" s="27"/>
      <c r="NLP247" s="27"/>
      <c r="NLQ247" s="27"/>
      <c r="NLR247" s="27"/>
      <c r="NLS247" s="27"/>
      <c r="NLT247" s="27"/>
      <c r="NLU247" s="27"/>
      <c r="NLV247" s="27"/>
      <c r="NLW247" s="27"/>
      <c r="NLX247" s="27"/>
      <c r="NLY247" s="27"/>
      <c r="NLZ247" s="27"/>
      <c r="NMA247" s="27"/>
      <c r="NMB247" s="27"/>
      <c r="NMC247" s="27"/>
      <c r="NMD247" s="27"/>
      <c r="NME247" s="27"/>
      <c r="NMF247" s="27"/>
      <c r="NMG247" s="27"/>
      <c r="NMH247" s="27"/>
      <c r="NMI247" s="27"/>
      <c r="NMJ247" s="27"/>
      <c r="NMK247" s="27"/>
      <c r="NML247" s="27"/>
      <c r="NMM247" s="27"/>
      <c r="NMN247" s="27"/>
      <c r="NMO247" s="27"/>
      <c r="NMP247" s="27"/>
      <c r="NMQ247" s="27"/>
      <c r="NMR247" s="27"/>
      <c r="NMS247" s="27"/>
      <c r="NMT247" s="27"/>
      <c r="NMU247" s="27"/>
      <c r="NMV247" s="27"/>
      <c r="NMW247" s="27"/>
      <c r="NMX247" s="27"/>
      <c r="NMY247" s="27"/>
      <c r="NMZ247" s="27"/>
      <c r="NNA247" s="27"/>
      <c r="NNB247" s="27"/>
      <c r="NNC247" s="27"/>
      <c r="NND247" s="27"/>
      <c r="NNE247" s="27"/>
      <c r="NNF247" s="27"/>
      <c r="NNG247" s="27"/>
      <c r="NNH247" s="27"/>
      <c r="NNI247" s="27"/>
      <c r="NNJ247" s="27"/>
      <c r="NNK247" s="27"/>
      <c r="NNL247" s="27"/>
      <c r="NNM247" s="27"/>
      <c r="NNN247" s="27"/>
      <c r="NNO247" s="27"/>
      <c r="NNP247" s="27"/>
      <c r="NNQ247" s="27"/>
      <c r="NNR247" s="27"/>
      <c r="NNS247" s="27"/>
      <c r="NNT247" s="27"/>
      <c r="NNU247" s="27"/>
      <c r="NNV247" s="27"/>
      <c r="NNW247" s="27"/>
      <c r="NNX247" s="27"/>
      <c r="NNY247" s="27"/>
      <c r="NNZ247" s="27"/>
      <c r="NOA247" s="27"/>
      <c r="NOB247" s="27"/>
      <c r="NOC247" s="27"/>
      <c r="NOD247" s="27"/>
      <c r="NOE247" s="27"/>
      <c r="NOF247" s="27"/>
      <c r="NOG247" s="27"/>
      <c r="NOH247" s="27"/>
      <c r="NOI247" s="27"/>
      <c r="NOJ247" s="27"/>
      <c r="NOK247" s="27"/>
      <c r="NOL247" s="27"/>
      <c r="NOM247" s="27"/>
      <c r="NON247" s="27"/>
      <c r="NOO247" s="27"/>
      <c r="NOP247" s="27"/>
      <c r="NOQ247" s="27"/>
      <c r="NOR247" s="27"/>
      <c r="NOS247" s="27"/>
      <c r="NOT247" s="27"/>
      <c r="NOU247" s="27"/>
      <c r="NOV247" s="27"/>
      <c r="NOW247" s="27"/>
      <c r="NOX247" s="27"/>
      <c r="NOY247" s="27"/>
      <c r="NOZ247" s="27"/>
      <c r="NPA247" s="27"/>
      <c r="NPB247" s="27"/>
      <c r="NPC247" s="27"/>
      <c r="NPD247" s="27"/>
      <c r="NPE247" s="27"/>
      <c r="NPF247" s="27"/>
      <c r="NPG247" s="27"/>
      <c r="NPH247" s="27"/>
      <c r="NPI247" s="27"/>
      <c r="NPJ247" s="27"/>
      <c r="NPK247" s="27"/>
      <c r="NPL247" s="27"/>
      <c r="NPM247" s="27"/>
      <c r="NPN247" s="27"/>
      <c r="NPO247" s="27"/>
      <c r="NPP247" s="27"/>
      <c r="NPQ247" s="27"/>
      <c r="NPR247" s="27"/>
      <c r="NPS247" s="27"/>
      <c r="NPT247" s="27"/>
      <c r="NPU247" s="27"/>
      <c r="NPV247" s="27"/>
      <c r="NPW247" s="27"/>
      <c r="NPX247" s="27"/>
      <c r="NPY247" s="27"/>
      <c r="NPZ247" s="27"/>
      <c r="NQA247" s="27"/>
      <c r="NQB247" s="27"/>
      <c r="NQC247" s="27"/>
      <c r="NQD247" s="27"/>
      <c r="NQE247" s="27"/>
      <c r="NQF247" s="27"/>
      <c r="NQG247" s="27"/>
      <c r="NQH247" s="27"/>
      <c r="NQI247" s="27"/>
      <c r="NQJ247" s="27"/>
      <c r="NQK247" s="27"/>
      <c r="NQL247" s="27"/>
      <c r="NQM247" s="27"/>
      <c r="NQN247" s="27"/>
      <c r="NQO247" s="27"/>
      <c r="NQP247" s="27"/>
      <c r="NQQ247" s="27"/>
      <c r="NQR247" s="27"/>
      <c r="NQS247" s="27"/>
      <c r="NQT247" s="27"/>
      <c r="NQU247" s="27"/>
      <c r="NQV247" s="27"/>
      <c r="NQW247" s="27"/>
      <c r="NQX247" s="27"/>
      <c r="NQY247" s="27"/>
      <c r="NQZ247" s="27"/>
      <c r="NRA247" s="27"/>
      <c r="NRB247" s="27"/>
      <c r="NRC247" s="27"/>
      <c r="NRD247" s="27"/>
      <c r="NRE247" s="27"/>
      <c r="NRF247" s="27"/>
      <c r="NRG247" s="27"/>
      <c r="NRH247" s="27"/>
      <c r="NRI247" s="27"/>
      <c r="NRJ247" s="27"/>
      <c r="NRK247" s="27"/>
      <c r="NRL247" s="27"/>
      <c r="NRM247" s="27"/>
      <c r="NRN247" s="27"/>
      <c r="NRO247" s="27"/>
      <c r="NRP247" s="27"/>
      <c r="NRQ247" s="27"/>
      <c r="NRR247" s="27"/>
      <c r="NRS247" s="27"/>
      <c r="NRT247" s="27"/>
      <c r="NRU247" s="27"/>
      <c r="NRV247" s="27"/>
      <c r="NRW247" s="27"/>
      <c r="NRX247" s="27"/>
      <c r="NRY247" s="27"/>
      <c r="NRZ247" s="27"/>
      <c r="NSA247" s="27"/>
      <c r="NSB247" s="27"/>
      <c r="NSC247" s="27"/>
      <c r="NSD247" s="27"/>
      <c r="NSE247" s="27"/>
      <c r="NSF247" s="27"/>
      <c r="NSG247" s="27"/>
      <c r="NSH247" s="27"/>
      <c r="NSI247" s="27"/>
      <c r="NSJ247" s="27"/>
      <c r="NSK247" s="27"/>
      <c r="NSL247" s="27"/>
      <c r="NSM247" s="27"/>
      <c r="NSN247" s="27"/>
      <c r="NSO247" s="27"/>
      <c r="NSP247" s="27"/>
      <c r="NSQ247" s="27"/>
      <c r="NSR247" s="27"/>
      <c r="NSS247" s="27"/>
      <c r="NST247" s="27"/>
      <c r="NSU247" s="27"/>
      <c r="NSV247" s="27"/>
      <c r="NSW247" s="27"/>
      <c r="NSX247" s="27"/>
      <c r="NSY247" s="27"/>
      <c r="NSZ247" s="27"/>
      <c r="NTA247" s="27"/>
      <c r="NTB247" s="27"/>
      <c r="NTC247" s="27"/>
      <c r="NTD247" s="27"/>
      <c r="NTE247" s="27"/>
      <c r="NTF247" s="27"/>
      <c r="NTG247" s="27"/>
      <c r="NTH247" s="27"/>
      <c r="NTI247" s="27"/>
      <c r="NTJ247" s="27"/>
      <c r="NTK247" s="27"/>
      <c r="NTL247" s="27"/>
      <c r="NTM247" s="27"/>
      <c r="NTN247" s="27"/>
      <c r="NTO247" s="27"/>
      <c r="NTP247" s="27"/>
      <c r="NTQ247" s="27"/>
      <c r="NTR247" s="27"/>
      <c r="NTS247" s="27"/>
      <c r="NTT247" s="27"/>
      <c r="NTU247" s="27"/>
      <c r="NTV247" s="27"/>
      <c r="NTW247" s="27"/>
      <c r="NTX247" s="27"/>
      <c r="NTY247" s="27"/>
      <c r="NTZ247" s="27"/>
      <c r="NUA247" s="27"/>
      <c r="NUB247" s="27"/>
      <c r="NUC247" s="27"/>
      <c r="NUD247" s="27"/>
      <c r="NUE247" s="27"/>
      <c r="NUF247" s="27"/>
      <c r="NUG247" s="27"/>
      <c r="NUH247" s="27"/>
      <c r="NUI247" s="27"/>
      <c r="NUJ247" s="27"/>
      <c r="NUK247" s="27"/>
      <c r="NUL247" s="27"/>
      <c r="NUM247" s="27"/>
      <c r="NUN247" s="27"/>
      <c r="NUO247" s="27"/>
      <c r="NUP247" s="27"/>
      <c r="NUQ247" s="27"/>
      <c r="NUR247" s="27"/>
      <c r="NUS247" s="27"/>
      <c r="NUT247" s="27"/>
      <c r="NUU247" s="27"/>
      <c r="NUV247" s="27"/>
      <c r="NUW247" s="27"/>
      <c r="NUX247" s="27"/>
      <c r="NUY247" s="27"/>
      <c r="NUZ247" s="27"/>
      <c r="NVA247" s="27"/>
      <c r="NVB247" s="27"/>
      <c r="NVC247" s="27"/>
      <c r="NVD247" s="27"/>
      <c r="NVE247" s="27"/>
      <c r="NVF247" s="27"/>
      <c r="NVG247" s="27"/>
      <c r="NVH247" s="27"/>
      <c r="NVI247" s="27"/>
      <c r="NVJ247" s="27"/>
      <c r="NVK247" s="27"/>
      <c r="NVL247" s="27"/>
      <c r="NVM247" s="27"/>
      <c r="NVN247" s="27"/>
      <c r="NVO247" s="27"/>
      <c r="NVP247" s="27"/>
      <c r="NVQ247" s="27"/>
      <c r="NVR247" s="27"/>
      <c r="NVS247" s="27"/>
      <c r="NVT247" s="27"/>
      <c r="NVU247" s="27"/>
      <c r="NVV247" s="27"/>
      <c r="NVW247" s="27"/>
      <c r="NVX247" s="27"/>
      <c r="NVY247" s="27"/>
      <c r="NVZ247" s="27"/>
      <c r="NWA247" s="27"/>
      <c r="NWB247" s="27"/>
      <c r="NWC247" s="27"/>
      <c r="NWD247" s="27"/>
      <c r="NWE247" s="27"/>
      <c r="NWF247" s="27"/>
      <c r="NWG247" s="27"/>
      <c r="NWH247" s="27"/>
      <c r="NWI247" s="27"/>
      <c r="NWJ247" s="27"/>
      <c r="NWK247" s="27"/>
      <c r="NWL247" s="27"/>
      <c r="NWM247" s="27"/>
      <c r="NWN247" s="27"/>
      <c r="NWO247" s="27"/>
      <c r="NWP247" s="27"/>
      <c r="NWQ247" s="27"/>
      <c r="NWR247" s="27"/>
      <c r="NWS247" s="27"/>
      <c r="NWT247" s="27"/>
      <c r="NWU247" s="27"/>
      <c r="NWV247" s="27"/>
      <c r="NWW247" s="27"/>
      <c r="NWX247" s="27"/>
      <c r="NWY247" s="27"/>
      <c r="NWZ247" s="27"/>
      <c r="NXA247" s="27"/>
      <c r="NXB247" s="27"/>
      <c r="NXC247" s="27"/>
      <c r="NXD247" s="27"/>
      <c r="NXE247" s="27"/>
      <c r="NXF247" s="27"/>
      <c r="NXG247" s="27"/>
      <c r="NXH247" s="27"/>
      <c r="NXI247" s="27"/>
      <c r="NXJ247" s="27"/>
      <c r="NXK247" s="27"/>
      <c r="NXL247" s="27"/>
      <c r="NXM247" s="27"/>
      <c r="NXN247" s="27"/>
      <c r="NXO247" s="27"/>
      <c r="NXP247" s="27"/>
      <c r="NXQ247" s="27"/>
      <c r="NXR247" s="27"/>
      <c r="NXS247" s="27"/>
      <c r="NXT247" s="27"/>
      <c r="NXU247" s="27"/>
      <c r="NXV247" s="27"/>
      <c r="NXW247" s="27"/>
      <c r="NXX247" s="27"/>
      <c r="NXY247" s="27"/>
      <c r="NXZ247" s="27"/>
      <c r="NYA247" s="27"/>
      <c r="NYB247" s="27"/>
      <c r="NYC247" s="27"/>
      <c r="NYD247" s="27"/>
      <c r="NYE247" s="27"/>
      <c r="NYF247" s="27"/>
      <c r="NYG247" s="27"/>
      <c r="NYH247" s="27"/>
      <c r="NYI247" s="27"/>
      <c r="NYJ247" s="27"/>
      <c r="NYK247" s="27"/>
      <c r="NYL247" s="27"/>
      <c r="NYM247" s="27"/>
      <c r="NYN247" s="27"/>
      <c r="NYO247" s="27"/>
      <c r="NYP247" s="27"/>
      <c r="NYQ247" s="27"/>
      <c r="NYR247" s="27"/>
      <c r="NYS247" s="27"/>
      <c r="NYT247" s="27"/>
      <c r="NYU247" s="27"/>
      <c r="NYV247" s="27"/>
      <c r="NYW247" s="27"/>
      <c r="NYX247" s="27"/>
      <c r="NYY247" s="27"/>
      <c r="NYZ247" s="27"/>
      <c r="NZA247" s="27"/>
      <c r="NZB247" s="27"/>
      <c r="NZC247" s="27"/>
      <c r="NZD247" s="27"/>
      <c r="NZE247" s="27"/>
      <c r="NZF247" s="27"/>
      <c r="NZG247" s="27"/>
      <c r="NZH247" s="27"/>
      <c r="NZI247" s="27"/>
      <c r="NZJ247" s="27"/>
      <c r="NZK247" s="27"/>
      <c r="NZL247" s="27"/>
      <c r="NZM247" s="27"/>
      <c r="NZN247" s="27"/>
      <c r="NZO247" s="27"/>
      <c r="NZP247" s="27"/>
      <c r="NZQ247" s="27"/>
      <c r="NZR247" s="27"/>
      <c r="NZS247" s="27"/>
      <c r="NZT247" s="27"/>
      <c r="NZU247" s="27"/>
      <c r="NZV247" s="27"/>
      <c r="NZW247" s="27"/>
      <c r="NZX247" s="27"/>
      <c r="NZY247" s="27"/>
      <c r="NZZ247" s="27"/>
      <c r="OAA247" s="27"/>
      <c r="OAB247" s="27"/>
      <c r="OAC247" s="27"/>
      <c r="OAD247" s="27"/>
      <c r="OAE247" s="27"/>
      <c r="OAF247" s="27"/>
      <c r="OAG247" s="27"/>
      <c r="OAH247" s="27"/>
      <c r="OAI247" s="27"/>
      <c r="OAJ247" s="27"/>
      <c r="OAK247" s="27"/>
      <c r="OAL247" s="27"/>
      <c r="OAM247" s="27"/>
      <c r="OAN247" s="27"/>
      <c r="OAO247" s="27"/>
      <c r="OAP247" s="27"/>
      <c r="OAQ247" s="27"/>
      <c r="OAR247" s="27"/>
      <c r="OAS247" s="27"/>
      <c r="OAT247" s="27"/>
      <c r="OAU247" s="27"/>
      <c r="OAV247" s="27"/>
      <c r="OAW247" s="27"/>
      <c r="OAX247" s="27"/>
      <c r="OAY247" s="27"/>
      <c r="OAZ247" s="27"/>
      <c r="OBA247" s="27"/>
      <c r="OBB247" s="27"/>
      <c r="OBC247" s="27"/>
      <c r="OBD247" s="27"/>
      <c r="OBE247" s="27"/>
      <c r="OBF247" s="27"/>
      <c r="OBG247" s="27"/>
      <c r="OBH247" s="27"/>
      <c r="OBI247" s="27"/>
      <c r="OBJ247" s="27"/>
      <c r="OBK247" s="27"/>
      <c r="OBL247" s="27"/>
      <c r="OBM247" s="27"/>
      <c r="OBN247" s="27"/>
      <c r="OBO247" s="27"/>
      <c r="OBP247" s="27"/>
      <c r="OBQ247" s="27"/>
      <c r="OBR247" s="27"/>
      <c r="OBS247" s="27"/>
      <c r="OBT247" s="27"/>
      <c r="OBU247" s="27"/>
      <c r="OBV247" s="27"/>
      <c r="OBW247" s="27"/>
      <c r="OBX247" s="27"/>
      <c r="OBY247" s="27"/>
      <c r="OBZ247" s="27"/>
      <c r="OCA247" s="27"/>
      <c r="OCB247" s="27"/>
      <c r="OCC247" s="27"/>
      <c r="OCD247" s="27"/>
      <c r="OCE247" s="27"/>
      <c r="OCF247" s="27"/>
      <c r="OCG247" s="27"/>
      <c r="OCH247" s="27"/>
      <c r="OCI247" s="27"/>
      <c r="OCJ247" s="27"/>
      <c r="OCK247" s="27"/>
      <c r="OCL247" s="27"/>
      <c r="OCM247" s="27"/>
      <c r="OCN247" s="27"/>
      <c r="OCO247" s="27"/>
      <c r="OCP247" s="27"/>
      <c r="OCQ247" s="27"/>
      <c r="OCR247" s="27"/>
      <c r="OCS247" s="27"/>
      <c r="OCT247" s="27"/>
      <c r="OCU247" s="27"/>
      <c r="OCV247" s="27"/>
      <c r="OCW247" s="27"/>
      <c r="OCX247" s="27"/>
      <c r="OCY247" s="27"/>
      <c r="OCZ247" s="27"/>
      <c r="ODA247" s="27"/>
      <c r="ODB247" s="27"/>
      <c r="ODC247" s="27"/>
      <c r="ODD247" s="27"/>
      <c r="ODE247" s="27"/>
      <c r="ODF247" s="27"/>
      <c r="ODG247" s="27"/>
      <c r="ODH247" s="27"/>
      <c r="ODI247" s="27"/>
      <c r="ODJ247" s="27"/>
      <c r="ODK247" s="27"/>
      <c r="ODL247" s="27"/>
      <c r="ODM247" s="27"/>
      <c r="ODN247" s="27"/>
      <c r="ODO247" s="27"/>
      <c r="ODP247" s="27"/>
      <c r="ODQ247" s="27"/>
      <c r="ODR247" s="27"/>
      <c r="ODS247" s="27"/>
      <c r="ODT247" s="27"/>
      <c r="ODU247" s="27"/>
      <c r="ODV247" s="27"/>
      <c r="ODW247" s="27"/>
      <c r="ODX247" s="27"/>
      <c r="ODY247" s="27"/>
      <c r="ODZ247" s="27"/>
      <c r="OEA247" s="27"/>
      <c r="OEB247" s="27"/>
      <c r="OEC247" s="27"/>
      <c r="OED247" s="27"/>
      <c r="OEE247" s="27"/>
      <c r="OEF247" s="27"/>
      <c r="OEG247" s="27"/>
      <c r="OEH247" s="27"/>
      <c r="OEI247" s="27"/>
      <c r="OEJ247" s="27"/>
      <c r="OEK247" s="27"/>
      <c r="OEL247" s="27"/>
      <c r="OEM247" s="27"/>
      <c r="OEN247" s="27"/>
      <c r="OEO247" s="27"/>
      <c r="OEP247" s="27"/>
      <c r="OEQ247" s="27"/>
      <c r="OER247" s="27"/>
      <c r="OES247" s="27"/>
      <c r="OET247" s="27"/>
      <c r="OEU247" s="27"/>
      <c r="OEV247" s="27"/>
      <c r="OEW247" s="27"/>
      <c r="OEX247" s="27"/>
      <c r="OEY247" s="27"/>
      <c r="OEZ247" s="27"/>
      <c r="OFA247" s="27"/>
      <c r="OFB247" s="27"/>
      <c r="OFC247" s="27"/>
      <c r="OFD247" s="27"/>
      <c r="OFE247" s="27"/>
      <c r="OFF247" s="27"/>
      <c r="OFG247" s="27"/>
      <c r="OFH247" s="27"/>
      <c r="OFI247" s="27"/>
      <c r="OFJ247" s="27"/>
      <c r="OFK247" s="27"/>
      <c r="OFL247" s="27"/>
      <c r="OFM247" s="27"/>
      <c r="OFN247" s="27"/>
      <c r="OFO247" s="27"/>
      <c r="OFP247" s="27"/>
      <c r="OFQ247" s="27"/>
      <c r="OFR247" s="27"/>
      <c r="OFS247" s="27"/>
      <c r="OFT247" s="27"/>
      <c r="OFU247" s="27"/>
      <c r="OFV247" s="27"/>
      <c r="OFW247" s="27"/>
      <c r="OFX247" s="27"/>
      <c r="OFY247" s="27"/>
      <c r="OFZ247" s="27"/>
      <c r="OGA247" s="27"/>
      <c r="OGB247" s="27"/>
      <c r="OGC247" s="27"/>
      <c r="OGD247" s="27"/>
      <c r="OGE247" s="27"/>
      <c r="OGF247" s="27"/>
      <c r="OGG247" s="27"/>
      <c r="OGH247" s="27"/>
      <c r="OGI247" s="27"/>
      <c r="OGJ247" s="27"/>
      <c r="OGK247" s="27"/>
      <c r="OGL247" s="27"/>
      <c r="OGM247" s="27"/>
      <c r="OGN247" s="27"/>
      <c r="OGO247" s="27"/>
      <c r="OGP247" s="27"/>
      <c r="OGQ247" s="27"/>
      <c r="OGR247" s="27"/>
      <c r="OGS247" s="27"/>
      <c r="OGT247" s="27"/>
      <c r="OGU247" s="27"/>
      <c r="OGV247" s="27"/>
      <c r="OGW247" s="27"/>
      <c r="OGX247" s="27"/>
      <c r="OGY247" s="27"/>
      <c r="OGZ247" s="27"/>
      <c r="OHA247" s="27"/>
      <c r="OHB247" s="27"/>
      <c r="OHC247" s="27"/>
      <c r="OHD247" s="27"/>
      <c r="OHE247" s="27"/>
      <c r="OHF247" s="27"/>
      <c r="OHG247" s="27"/>
      <c r="OHH247" s="27"/>
      <c r="OHI247" s="27"/>
      <c r="OHJ247" s="27"/>
      <c r="OHK247" s="27"/>
      <c r="OHL247" s="27"/>
      <c r="OHM247" s="27"/>
      <c r="OHN247" s="27"/>
      <c r="OHO247" s="27"/>
      <c r="OHP247" s="27"/>
      <c r="OHQ247" s="27"/>
      <c r="OHR247" s="27"/>
      <c r="OHS247" s="27"/>
      <c r="OHT247" s="27"/>
      <c r="OHU247" s="27"/>
      <c r="OHV247" s="27"/>
      <c r="OHW247" s="27"/>
      <c r="OHX247" s="27"/>
      <c r="OHY247" s="27"/>
      <c r="OHZ247" s="27"/>
      <c r="OIA247" s="27"/>
      <c r="OIB247" s="27"/>
      <c r="OIC247" s="27"/>
      <c r="OID247" s="27"/>
      <c r="OIE247" s="27"/>
      <c r="OIF247" s="27"/>
      <c r="OIG247" s="27"/>
      <c r="OIH247" s="27"/>
      <c r="OII247" s="27"/>
      <c r="OIJ247" s="27"/>
      <c r="OIK247" s="27"/>
      <c r="OIL247" s="27"/>
      <c r="OIM247" s="27"/>
      <c r="OIN247" s="27"/>
      <c r="OIO247" s="27"/>
      <c r="OIP247" s="27"/>
      <c r="OIQ247" s="27"/>
      <c r="OIR247" s="27"/>
      <c r="OIS247" s="27"/>
      <c r="OIT247" s="27"/>
      <c r="OIU247" s="27"/>
      <c r="OIV247" s="27"/>
      <c r="OIW247" s="27"/>
      <c r="OIX247" s="27"/>
      <c r="OIY247" s="27"/>
      <c r="OIZ247" s="27"/>
      <c r="OJA247" s="27"/>
      <c r="OJB247" s="27"/>
      <c r="OJC247" s="27"/>
      <c r="OJD247" s="27"/>
      <c r="OJE247" s="27"/>
      <c r="OJF247" s="27"/>
      <c r="OJG247" s="27"/>
      <c r="OJH247" s="27"/>
      <c r="OJI247" s="27"/>
      <c r="OJJ247" s="27"/>
      <c r="OJK247" s="27"/>
      <c r="OJL247" s="27"/>
      <c r="OJM247" s="27"/>
      <c r="OJN247" s="27"/>
      <c r="OJO247" s="27"/>
      <c r="OJP247" s="27"/>
      <c r="OJQ247" s="27"/>
      <c r="OJR247" s="27"/>
      <c r="OJS247" s="27"/>
      <c r="OJT247" s="27"/>
      <c r="OJU247" s="27"/>
      <c r="OJV247" s="27"/>
      <c r="OJW247" s="27"/>
      <c r="OJX247" s="27"/>
      <c r="OJY247" s="27"/>
      <c r="OJZ247" s="27"/>
      <c r="OKA247" s="27"/>
      <c r="OKB247" s="27"/>
      <c r="OKC247" s="27"/>
      <c r="OKD247" s="27"/>
      <c r="OKE247" s="27"/>
      <c r="OKF247" s="27"/>
      <c r="OKG247" s="27"/>
      <c r="OKH247" s="27"/>
      <c r="OKI247" s="27"/>
      <c r="OKJ247" s="27"/>
      <c r="OKK247" s="27"/>
      <c r="OKL247" s="27"/>
      <c r="OKM247" s="27"/>
      <c r="OKN247" s="27"/>
      <c r="OKO247" s="27"/>
      <c r="OKP247" s="27"/>
      <c r="OKQ247" s="27"/>
      <c r="OKR247" s="27"/>
      <c r="OKS247" s="27"/>
      <c r="OKT247" s="27"/>
      <c r="OKU247" s="27"/>
      <c r="OKV247" s="27"/>
      <c r="OKW247" s="27"/>
      <c r="OKX247" s="27"/>
      <c r="OKY247" s="27"/>
      <c r="OKZ247" s="27"/>
      <c r="OLA247" s="27"/>
      <c r="OLB247" s="27"/>
      <c r="OLC247" s="27"/>
      <c r="OLD247" s="27"/>
      <c r="OLE247" s="27"/>
      <c r="OLF247" s="27"/>
      <c r="OLG247" s="27"/>
      <c r="OLH247" s="27"/>
      <c r="OLI247" s="27"/>
      <c r="OLJ247" s="27"/>
      <c r="OLK247" s="27"/>
      <c r="OLL247" s="27"/>
      <c r="OLM247" s="27"/>
      <c r="OLN247" s="27"/>
      <c r="OLO247" s="27"/>
      <c r="OLP247" s="27"/>
      <c r="OLQ247" s="27"/>
      <c r="OLR247" s="27"/>
      <c r="OLS247" s="27"/>
      <c r="OLT247" s="27"/>
      <c r="OLU247" s="27"/>
      <c r="OLV247" s="27"/>
      <c r="OLW247" s="27"/>
      <c r="OLX247" s="27"/>
      <c r="OLY247" s="27"/>
      <c r="OLZ247" s="27"/>
      <c r="OMA247" s="27"/>
      <c r="OMB247" s="27"/>
      <c r="OMC247" s="27"/>
      <c r="OMD247" s="27"/>
      <c r="OME247" s="27"/>
      <c r="OMF247" s="27"/>
      <c r="OMG247" s="27"/>
      <c r="OMH247" s="27"/>
      <c r="OMI247" s="27"/>
      <c r="OMJ247" s="27"/>
      <c r="OMK247" s="27"/>
      <c r="OML247" s="27"/>
      <c r="OMM247" s="27"/>
      <c r="OMN247" s="27"/>
      <c r="OMO247" s="27"/>
      <c r="OMP247" s="27"/>
      <c r="OMQ247" s="27"/>
      <c r="OMR247" s="27"/>
      <c r="OMS247" s="27"/>
      <c r="OMT247" s="27"/>
      <c r="OMU247" s="27"/>
      <c r="OMV247" s="27"/>
      <c r="OMW247" s="27"/>
      <c r="OMX247" s="27"/>
      <c r="OMY247" s="27"/>
      <c r="OMZ247" s="27"/>
      <c r="ONA247" s="27"/>
      <c r="ONB247" s="27"/>
      <c r="ONC247" s="27"/>
      <c r="OND247" s="27"/>
      <c r="ONE247" s="27"/>
      <c r="ONF247" s="27"/>
      <c r="ONG247" s="27"/>
      <c r="ONH247" s="27"/>
      <c r="ONI247" s="27"/>
      <c r="ONJ247" s="27"/>
      <c r="ONK247" s="27"/>
      <c r="ONL247" s="27"/>
      <c r="ONM247" s="27"/>
      <c r="ONN247" s="27"/>
      <c r="ONO247" s="27"/>
      <c r="ONP247" s="27"/>
      <c r="ONQ247" s="27"/>
      <c r="ONR247" s="27"/>
      <c r="ONS247" s="27"/>
      <c r="ONT247" s="27"/>
      <c r="ONU247" s="27"/>
      <c r="ONV247" s="27"/>
      <c r="ONW247" s="27"/>
      <c r="ONX247" s="27"/>
      <c r="ONY247" s="27"/>
      <c r="ONZ247" s="27"/>
      <c r="OOA247" s="27"/>
      <c r="OOB247" s="27"/>
      <c r="OOC247" s="27"/>
      <c r="OOD247" s="27"/>
      <c r="OOE247" s="27"/>
      <c r="OOF247" s="27"/>
      <c r="OOG247" s="27"/>
      <c r="OOH247" s="27"/>
      <c r="OOI247" s="27"/>
      <c r="OOJ247" s="27"/>
      <c r="OOK247" s="27"/>
      <c r="OOL247" s="27"/>
      <c r="OOM247" s="27"/>
      <c r="OON247" s="27"/>
      <c r="OOO247" s="27"/>
      <c r="OOP247" s="27"/>
      <c r="OOQ247" s="27"/>
      <c r="OOR247" s="27"/>
      <c r="OOS247" s="27"/>
      <c r="OOT247" s="27"/>
      <c r="OOU247" s="27"/>
      <c r="OOV247" s="27"/>
      <c r="OOW247" s="27"/>
      <c r="OOX247" s="27"/>
      <c r="OOY247" s="27"/>
      <c r="OOZ247" s="27"/>
      <c r="OPA247" s="27"/>
      <c r="OPB247" s="27"/>
      <c r="OPC247" s="27"/>
      <c r="OPD247" s="27"/>
      <c r="OPE247" s="27"/>
      <c r="OPF247" s="27"/>
      <c r="OPG247" s="27"/>
      <c r="OPH247" s="27"/>
      <c r="OPI247" s="27"/>
      <c r="OPJ247" s="27"/>
      <c r="OPK247" s="27"/>
      <c r="OPL247" s="27"/>
      <c r="OPM247" s="27"/>
      <c r="OPN247" s="27"/>
      <c r="OPO247" s="27"/>
      <c r="OPP247" s="27"/>
      <c r="OPQ247" s="27"/>
      <c r="OPR247" s="27"/>
      <c r="OPS247" s="27"/>
      <c r="OPT247" s="27"/>
      <c r="OPU247" s="27"/>
      <c r="OPV247" s="27"/>
      <c r="OPW247" s="27"/>
      <c r="OPX247" s="27"/>
      <c r="OPY247" s="27"/>
      <c r="OPZ247" s="27"/>
      <c r="OQA247" s="27"/>
      <c r="OQB247" s="27"/>
      <c r="OQC247" s="27"/>
      <c r="OQD247" s="27"/>
      <c r="OQE247" s="27"/>
      <c r="OQF247" s="27"/>
      <c r="OQG247" s="27"/>
      <c r="OQH247" s="27"/>
      <c r="OQI247" s="27"/>
      <c r="OQJ247" s="27"/>
      <c r="OQK247" s="27"/>
      <c r="OQL247" s="27"/>
      <c r="OQM247" s="27"/>
      <c r="OQN247" s="27"/>
      <c r="OQO247" s="27"/>
      <c r="OQP247" s="27"/>
      <c r="OQQ247" s="27"/>
      <c r="OQR247" s="27"/>
      <c r="OQS247" s="27"/>
      <c r="OQT247" s="27"/>
      <c r="OQU247" s="27"/>
      <c r="OQV247" s="27"/>
      <c r="OQW247" s="27"/>
      <c r="OQX247" s="27"/>
      <c r="OQY247" s="27"/>
      <c r="OQZ247" s="27"/>
      <c r="ORA247" s="27"/>
      <c r="ORB247" s="27"/>
      <c r="ORC247" s="27"/>
      <c r="ORD247" s="27"/>
      <c r="ORE247" s="27"/>
      <c r="ORF247" s="27"/>
      <c r="ORG247" s="27"/>
      <c r="ORH247" s="27"/>
      <c r="ORI247" s="27"/>
      <c r="ORJ247" s="27"/>
      <c r="ORK247" s="27"/>
      <c r="ORL247" s="27"/>
      <c r="ORM247" s="27"/>
      <c r="ORN247" s="27"/>
      <c r="ORO247" s="27"/>
      <c r="ORP247" s="27"/>
      <c r="ORQ247" s="27"/>
      <c r="ORR247" s="27"/>
      <c r="ORS247" s="27"/>
      <c r="ORT247" s="27"/>
      <c r="ORU247" s="27"/>
      <c r="ORV247" s="27"/>
      <c r="ORW247" s="27"/>
      <c r="ORX247" s="27"/>
      <c r="ORY247" s="27"/>
      <c r="ORZ247" s="27"/>
      <c r="OSA247" s="27"/>
      <c r="OSB247" s="27"/>
      <c r="OSC247" s="27"/>
      <c r="OSD247" s="27"/>
      <c r="OSE247" s="27"/>
      <c r="OSF247" s="27"/>
      <c r="OSG247" s="27"/>
      <c r="OSH247" s="27"/>
      <c r="OSI247" s="27"/>
      <c r="OSJ247" s="27"/>
      <c r="OSK247" s="27"/>
      <c r="OSL247" s="27"/>
      <c r="OSM247" s="27"/>
      <c r="OSN247" s="27"/>
      <c r="OSO247" s="27"/>
      <c r="OSP247" s="27"/>
      <c r="OSQ247" s="27"/>
      <c r="OSR247" s="27"/>
      <c r="OSS247" s="27"/>
      <c r="OST247" s="27"/>
      <c r="OSU247" s="27"/>
      <c r="OSV247" s="27"/>
      <c r="OSW247" s="27"/>
      <c r="OSX247" s="27"/>
      <c r="OSY247" s="27"/>
      <c r="OSZ247" s="27"/>
      <c r="OTA247" s="27"/>
      <c r="OTB247" s="27"/>
      <c r="OTC247" s="27"/>
      <c r="OTD247" s="27"/>
      <c r="OTE247" s="27"/>
      <c r="OTF247" s="27"/>
      <c r="OTG247" s="27"/>
      <c r="OTH247" s="27"/>
      <c r="OTI247" s="27"/>
      <c r="OTJ247" s="27"/>
      <c r="OTK247" s="27"/>
      <c r="OTL247" s="27"/>
      <c r="OTM247" s="27"/>
      <c r="OTN247" s="27"/>
      <c r="OTO247" s="27"/>
      <c r="OTP247" s="27"/>
      <c r="OTQ247" s="27"/>
      <c r="OTR247" s="27"/>
      <c r="OTS247" s="27"/>
      <c r="OTT247" s="27"/>
      <c r="OTU247" s="27"/>
      <c r="OTV247" s="27"/>
      <c r="OTW247" s="27"/>
      <c r="OTX247" s="27"/>
      <c r="OTY247" s="27"/>
      <c r="OTZ247" s="27"/>
      <c r="OUA247" s="27"/>
      <c r="OUB247" s="27"/>
      <c r="OUC247" s="27"/>
      <c r="OUD247" s="27"/>
      <c r="OUE247" s="27"/>
      <c r="OUF247" s="27"/>
      <c r="OUG247" s="27"/>
      <c r="OUH247" s="27"/>
      <c r="OUI247" s="27"/>
      <c r="OUJ247" s="27"/>
      <c r="OUK247" s="27"/>
      <c r="OUL247" s="27"/>
      <c r="OUM247" s="27"/>
      <c r="OUN247" s="27"/>
      <c r="OUO247" s="27"/>
      <c r="OUP247" s="27"/>
      <c r="OUQ247" s="27"/>
      <c r="OUR247" s="27"/>
      <c r="OUS247" s="27"/>
      <c r="OUT247" s="27"/>
      <c r="OUU247" s="27"/>
      <c r="OUV247" s="27"/>
      <c r="OUW247" s="27"/>
      <c r="OUX247" s="27"/>
      <c r="OUY247" s="27"/>
      <c r="OUZ247" s="27"/>
      <c r="OVA247" s="27"/>
      <c r="OVB247" s="27"/>
      <c r="OVC247" s="27"/>
      <c r="OVD247" s="27"/>
      <c r="OVE247" s="27"/>
      <c r="OVF247" s="27"/>
      <c r="OVG247" s="27"/>
      <c r="OVH247" s="27"/>
      <c r="OVI247" s="27"/>
      <c r="OVJ247" s="27"/>
      <c r="OVK247" s="27"/>
      <c r="OVL247" s="27"/>
      <c r="OVM247" s="27"/>
      <c r="OVN247" s="27"/>
      <c r="OVO247" s="27"/>
      <c r="OVP247" s="27"/>
      <c r="OVQ247" s="27"/>
      <c r="OVR247" s="27"/>
      <c r="OVS247" s="27"/>
      <c r="OVT247" s="27"/>
      <c r="OVU247" s="27"/>
      <c r="OVV247" s="27"/>
      <c r="OVW247" s="27"/>
      <c r="OVX247" s="27"/>
      <c r="OVY247" s="27"/>
      <c r="OVZ247" s="27"/>
      <c r="OWA247" s="27"/>
      <c r="OWB247" s="27"/>
      <c r="OWC247" s="27"/>
      <c r="OWD247" s="27"/>
      <c r="OWE247" s="27"/>
      <c r="OWF247" s="27"/>
      <c r="OWG247" s="27"/>
      <c r="OWH247" s="27"/>
      <c r="OWI247" s="27"/>
      <c r="OWJ247" s="27"/>
      <c r="OWK247" s="27"/>
      <c r="OWL247" s="27"/>
      <c r="OWM247" s="27"/>
      <c r="OWN247" s="27"/>
      <c r="OWO247" s="27"/>
      <c r="OWP247" s="27"/>
      <c r="OWQ247" s="27"/>
      <c r="OWR247" s="27"/>
      <c r="OWS247" s="27"/>
      <c r="OWT247" s="27"/>
      <c r="OWU247" s="27"/>
      <c r="OWV247" s="27"/>
      <c r="OWW247" s="27"/>
      <c r="OWX247" s="27"/>
      <c r="OWY247" s="27"/>
      <c r="OWZ247" s="27"/>
      <c r="OXA247" s="27"/>
      <c r="OXB247" s="27"/>
      <c r="OXC247" s="27"/>
      <c r="OXD247" s="27"/>
      <c r="OXE247" s="27"/>
      <c r="OXF247" s="27"/>
      <c r="OXG247" s="27"/>
      <c r="OXH247" s="27"/>
      <c r="OXI247" s="27"/>
      <c r="OXJ247" s="27"/>
      <c r="OXK247" s="27"/>
      <c r="OXL247" s="27"/>
      <c r="OXM247" s="27"/>
      <c r="OXN247" s="27"/>
      <c r="OXO247" s="27"/>
      <c r="OXP247" s="27"/>
      <c r="OXQ247" s="27"/>
      <c r="OXR247" s="27"/>
      <c r="OXS247" s="27"/>
      <c r="OXT247" s="27"/>
      <c r="OXU247" s="27"/>
      <c r="OXV247" s="27"/>
      <c r="OXW247" s="27"/>
      <c r="OXX247" s="27"/>
      <c r="OXY247" s="27"/>
      <c r="OXZ247" s="27"/>
      <c r="OYA247" s="27"/>
      <c r="OYB247" s="27"/>
      <c r="OYC247" s="27"/>
      <c r="OYD247" s="27"/>
      <c r="OYE247" s="27"/>
      <c r="OYF247" s="27"/>
      <c r="OYG247" s="27"/>
      <c r="OYH247" s="27"/>
      <c r="OYI247" s="27"/>
      <c r="OYJ247" s="27"/>
      <c r="OYK247" s="27"/>
      <c r="OYL247" s="27"/>
      <c r="OYM247" s="27"/>
      <c r="OYN247" s="27"/>
      <c r="OYO247" s="27"/>
      <c r="OYP247" s="27"/>
      <c r="OYQ247" s="27"/>
      <c r="OYR247" s="27"/>
      <c r="OYS247" s="27"/>
      <c r="OYT247" s="27"/>
      <c r="OYU247" s="27"/>
      <c r="OYV247" s="27"/>
      <c r="OYW247" s="27"/>
      <c r="OYX247" s="27"/>
      <c r="OYY247" s="27"/>
      <c r="OYZ247" s="27"/>
      <c r="OZA247" s="27"/>
      <c r="OZB247" s="27"/>
      <c r="OZC247" s="27"/>
      <c r="OZD247" s="27"/>
      <c r="OZE247" s="27"/>
      <c r="OZF247" s="27"/>
      <c r="OZG247" s="27"/>
      <c r="OZH247" s="27"/>
      <c r="OZI247" s="27"/>
      <c r="OZJ247" s="27"/>
      <c r="OZK247" s="27"/>
      <c r="OZL247" s="27"/>
      <c r="OZM247" s="27"/>
      <c r="OZN247" s="27"/>
      <c r="OZO247" s="27"/>
      <c r="OZP247" s="27"/>
      <c r="OZQ247" s="27"/>
      <c r="OZR247" s="27"/>
      <c r="OZS247" s="27"/>
      <c r="OZT247" s="27"/>
      <c r="OZU247" s="27"/>
      <c r="OZV247" s="27"/>
      <c r="OZW247" s="27"/>
      <c r="OZX247" s="27"/>
      <c r="OZY247" s="27"/>
      <c r="OZZ247" s="27"/>
      <c r="PAA247" s="27"/>
      <c r="PAB247" s="27"/>
      <c r="PAC247" s="27"/>
      <c r="PAD247" s="27"/>
      <c r="PAE247" s="27"/>
      <c r="PAF247" s="27"/>
      <c r="PAG247" s="27"/>
      <c r="PAH247" s="27"/>
      <c r="PAI247" s="27"/>
      <c r="PAJ247" s="27"/>
      <c r="PAK247" s="27"/>
      <c r="PAL247" s="27"/>
      <c r="PAM247" s="27"/>
      <c r="PAN247" s="27"/>
      <c r="PAO247" s="27"/>
      <c r="PAP247" s="27"/>
      <c r="PAQ247" s="27"/>
      <c r="PAR247" s="27"/>
      <c r="PAS247" s="27"/>
      <c r="PAT247" s="27"/>
      <c r="PAU247" s="27"/>
      <c r="PAV247" s="27"/>
      <c r="PAW247" s="27"/>
      <c r="PAX247" s="27"/>
      <c r="PAY247" s="27"/>
      <c r="PAZ247" s="27"/>
      <c r="PBA247" s="27"/>
      <c r="PBB247" s="27"/>
      <c r="PBC247" s="27"/>
      <c r="PBD247" s="27"/>
      <c r="PBE247" s="27"/>
      <c r="PBF247" s="27"/>
      <c r="PBG247" s="27"/>
      <c r="PBH247" s="27"/>
      <c r="PBI247" s="27"/>
      <c r="PBJ247" s="27"/>
      <c r="PBK247" s="27"/>
      <c r="PBL247" s="27"/>
      <c r="PBM247" s="27"/>
      <c r="PBN247" s="27"/>
      <c r="PBO247" s="27"/>
      <c r="PBP247" s="27"/>
      <c r="PBQ247" s="27"/>
      <c r="PBR247" s="27"/>
      <c r="PBS247" s="27"/>
      <c r="PBT247" s="27"/>
      <c r="PBU247" s="27"/>
      <c r="PBV247" s="27"/>
      <c r="PBW247" s="27"/>
      <c r="PBX247" s="27"/>
      <c r="PBY247" s="27"/>
      <c r="PBZ247" s="27"/>
      <c r="PCA247" s="27"/>
      <c r="PCB247" s="27"/>
      <c r="PCC247" s="27"/>
      <c r="PCD247" s="27"/>
      <c r="PCE247" s="27"/>
      <c r="PCF247" s="27"/>
      <c r="PCG247" s="27"/>
      <c r="PCH247" s="27"/>
      <c r="PCI247" s="27"/>
      <c r="PCJ247" s="27"/>
      <c r="PCK247" s="27"/>
      <c r="PCL247" s="27"/>
      <c r="PCM247" s="27"/>
      <c r="PCN247" s="27"/>
      <c r="PCO247" s="27"/>
      <c r="PCP247" s="27"/>
      <c r="PCQ247" s="27"/>
      <c r="PCR247" s="27"/>
      <c r="PCS247" s="27"/>
      <c r="PCT247" s="27"/>
      <c r="PCU247" s="27"/>
      <c r="PCV247" s="27"/>
      <c r="PCW247" s="27"/>
      <c r="PCX247" s="27"/>
      <c r="PCY247" s="27"/>
      <c r="PCZ247" s="27"/>
      <c r="PDA247" s="27"/>
      <c r="PDB247" s="27"/>
      <c r="PDC247" s="27"/>
      <c r="PDD247" s="27"/>
      <c r="PDE247" s="27"/>
      <c r="PDF247" s="27"/>
      <c r="PDG247" s="27"/>
      <c r="PDH247" s="27"/>
      <c r="PDI247" s="27"/>
      <c r="PDJ247" s="27"/>
      <c r="PDK247" s="27"/>
      <c r="PDL247" s="27"/>
      <c r="PDM247" s="27"/>
      <c r="PDN247" s="27"/>
      <c r="PDO247" s="27"/>
      <c r="PDP247" s="27"/>
      <c r="PDQ247" s="27"/>
      <c r="PDR247" s="27"/>
      <c r="PDS247" s="27"/>
      <c r="PDT247" s="27"/>
      <c r="PDU247" s="27"/>
      <c r="PDV247" s="27"/>
      <c r="PDW247" s="27"/>
      <c r="PDX247" s="27"/>
      <c r="PDY247" s="27"/>
      <c r="PDZ247" s="27"/>
      <c r="PEA247" s="27"/>
      <c r="PEB247" s="27"/>
      <c r="PEC247" s="27"/>
      <c r="PED247" s="27"/>
      <c r="PEE247" s="27"/>
      <c r="PEF247" s="27"/>
      <c r="PEG247" s="27"/>
      <c r="PEH247" s="27"/>
      <c r="PEI247" s="27"/>
      <c r="PEJ247" s="27"/>
      <c r="PEK247" s="27"/>
      <c r="PEL247" s="27"/>
      <c r="PEM247" s="27"/>
      <c r="PEN247" s="27"/>
      <c r="PEO247" s="27"/>
      <c r="PEP247" s="27"/>
      <c r="PEQ247" s="27"/>
      <c r="PER247" s="27"/>
      <c r="PES247" s="27"/>
      <c r="PET247" s="27"/>
      <c r="PEU247" s="27"/>
      <c r="PEV247" s="27"/>
      <c r="PEW247" s="27"/>
      <c r="PEX247" s="27"/>
      <c r="PEY247" s="27"/>
      <c r="PEZ247" s="27"/>
      <c r="PFA247" s="27"/>
      <c r="PFB247" s="27"/>
      <c r="PFC247" s="27"/>
      <c r="PFD247" s="27"/>
      <c r="PFE247" s="27"/>
      <c r="PFF247" s="27"/>
      <c r="PFG247" s="27"/>
      <c r="PFH247" s="27"/>
      <c r="PFI247" s="27"/>
      <c r="PFJ247" s="27"/>
      <c r="PFK247" s="27"/>
      <c r="PFL247" s="27"/>
      <c r="PFM247" s="27"/>
      <c r="PFN247" s="27"/>
      <c r="PFO247" s="27"/>
      <c r="PFP247" s="27"/>
      <c r="PFQ247" s="27"/>
      <c r="PFR247" s="27"/>
      <c r="PFS247" s="27"/>
      <c r="PFT247" s="27"/>
      <c r="PFU247" s="27"/>
      <c r="PFV247" s="27"/>
      <c r="PFW247" s="27"/>
      <c r="PFX247" s="27"/>
      <c r="PFY247" s="27"/>
      <c r="PFZ247" s="27"/>
      <c r="PGA247" s="27"/>
      <c r="PGB247" s="27"/>
      <c r="PGC247" s="27"/>
      <c r="PGD247" s="27"/>
      <c r="PGE247" s="27"/>
      <c r="PGF247" s="27"/>
      <c r="PGG247" s="27"/>
      <c r="PGH247" s="27"/>
      <c r="PGI247" s="27"/>
      <c r="PGJ247" s="27"/>
      <c r="PGK247" s="27"/>
      <c r="PGL247" s="27"/>
      <c r="PGM247" s="27"/>
      <c r="PGN247" s="27"/>
      <c r="PGO247" s="27"/>
      <c r="PGP247" s="27"/>
      <c r="PGQ247" s="27"/>
      <c r="PGR247" s="27"/>
      <c r="PGS247" s="27"/>
      <c r="PGT247" s="27"/>
      <c r="PGU247" s="27"/>
      <c r="PGV247" s="27"/>
      <c r="PGW247" s="27"/>
      <c r="PGX247" s="27"/>
      <c r="PGY247" s="27"/>
      <c r="PGZ247" s="27"/>
      <c r="PHA247" s="27"/>
      <c r="PHB247" s="27"/>
      <c r="PHC247" s="27"/>
      <c r="PHD247" s="27"/>
      <c r="PHE247" s="27"/>
      <c r="PHF247" s="27"/>
      <c r="PHG247" s="27"/>
      <c r="PHH247" s="27"/>
      <c r="PHI247" s="27"/>
      <c r="PHJ247" s="27"/>
      <c r="PHK247" s="27"/>
      <c r="PHL247" s="27"/>
      <c r="PHM247" s="27"/>
      <c r="PHN247" s="27"/>
      <c r="PHO247" s="27"/>
      <c r="PHP247" s="27"/>
      <c r="PHQ247" s="27"/>
      <c r="PHR247" s="27"/>
      <c r="PHS247" s="27"/>
      <c r="PHT247" s="27"/>
      <c r="PHU247" s="27"/>
      <c r="PHV247" s="27"/>
      <c r="PHW247" s="27"/>
      <c r="PHX247" s="27"/>
      <c r="PHY247" s="27"/>
      <c r="PHZ247" s="27"/>
      <c r="PIA247" s="27"/>
      <c r="PIB247" s="27"/>
      <c r="PIC247" s="27"/>
      <c r="PID247" s="27"/>
      <c r="PIE247" s="27"/>
      <c r="PIF247" s="27"/>
      <c r="PIG247" s="27"/>
      <c r="PIH247" s="27"/>
      <c r="PII247" s="27"/>
      <c r="PIJ247" s="27"/>
      <c r="PIK247" s="27"/>
      <c r="PIL247" s="27"/>
      <c r="PIM247" s="27"/>
      <c r="PIN247" s="27"/>
      <c r="PIO247" s="27"/>
      <c r="PIP247" s="27"/>
      <c r="PIQ247" s="27"/>
      <c r="PIR247" s="27"/>
      <c r="PIS247" s="27"/>
      <c r="PIT247" s="27"/>
      <c r="PIU247" s="27"/>
      <c r="PIV247" s="27"/>
      <c r="PIW247" s="27"/>
      <c r="PIX247" s="27"/>
      <c r="PIY247" s="27"/>
      <c r="PIZ247" s="27"/>
      <c r="PJA247" s="27"/>
      <c r="PJB247" s="27"/>
      <c r="PJC247" s="27"/>
      <c r="PJD247" s="27"/>
      <c r="PJE247" s="27"/>
      <c r="PJF247" s="27"/>
      <c r="PJG247" s="27"/>
      <c r="PJH247" s="27"/>
      <c r="PJI247" s="27"/>
      <c r="PJJ247" s="27"/>
      <c r="PJK247" s="27"/>
      <c r="PJL247" s="27"/>
      <c r="PJM247" s="27"/>
      <c r="PJN247" s="27"/>
      <c r="PJO247" s="27"/>
      <c r="PJP247" s="27"/>
      <c r="PJQ247" s="27"/>
      <c r="PJR247" s="27"/>
      <c r="PJS247" s="27"/>
      <c r="PJT247" s="27"/>
      <c r="PJU247" s="27"/>
      <c r="PJV247" s="27"/>
      <c r="PJW247" s="27"/>
      <c r="PJX247" s="27"/>
      <c r="PJY247" s="27"/>
      <c r="PJZ247" s="27"/>
      <c r="PKA247" s="27"/>
      <c r="PKB247" s="27"/>
      <c r="PKC247" s="27"/>
      <c r="PKD247" s="27"/>
      <c r="PKE247" s="27"/>
      <c r="PKF247" s="27"/>
      <c r="PKG247" s="27"/>
      <c r="PKH247" s="27"/>
      <c r="PKI247" s="27"/>
      <c r="PKJ247" s="27"/>
      <c r="PKK247" s="27"/>
      <c r="PKL247" s="27"/>
      <c r="PKM247" s="27"/>
      <c r="PKN247" s="27"/>
      <c r="PKO247" s="27"/>
      <c r="PKP247" s="27"/>
      <c r="PKQ247" s="27"/>
      <c r="PKR247" s="27"/>
      <c r="PKS247" s="27"/>
      <c r="PKT247" s="27"/>
      <c r="PKU247" s="27"/>
      <c r="PKV247" s="27"/>
      <c r="PKW247" s="27"/>
      <c r="PKX247" s="27"/>
      <c r="PKY247" s="27"/>
      <c r="PKZ247" s="27"/>
      <c r="PLA247" s="27"/>
      <c r="PLB247" s="27"/>
      <c r="PLC247" s="27"/>
      <c r="PLD247" s="27"/>
      <c r="PLE247" s="27"/>
      <c r="PLF247" s="27"/>
      <c r="PLG247" s="27"/>
      <c r="PLH247" s="27"/>
      <c r="PLI247" s="27"/>
      <c r="PLJ247" s="27"/>
      <c r="PLK247" s="27"/>
      <c r="PLL247" s="27"/>
      <c r="PLM247" s="27"/>
      <c r="PLN247" s="27"/>
      <c r="PLO247" s="27"/>
      <c r="PLP247" s="27"/>
      <c r="PLQ247" s="27"/>
      <c r="PLR247" s="27"/>
      <c r="PLS247" s="27"/>
      <c r="PLT247" s="27"/>
      <c r="PLU247" s="27"/>
      <c r="PLV247" s="27"/>
      <c r="PLW247" s="27"/>
      <c r="PLX247" s="27"/>
      <c r="PLY247" s="27"/>
      <c r="PLZ247" s="27"/>
      <c r="PMA247" s="27"/>
      <c r="PMB247" s="27"/>
      <c r="PMC247" s="27"/>
      <c r="PMD247" s="27"/>
      <c r="PME247" s="27"/>
      <c r="PMF247" s="27"/>
      <c r="PMG247" s="27"/>
      <c r="PMH247" s="27"/>
      <c r="PMI247" s="27"/>
      <c r="PMJ247" s="27"/>
      <c r="PMK247" s="27"/>
      <c r="PML247" s="27"/>
      <c r="PMM247" s="27"/>
      <c r="PMN247" s="27"/>
      <c r="PMO247" s="27"/>
      <c r="PMP247" s="27"/>
      <c r="PMQ247" s="27"/>
      <c r="PMR247" s="27"/>
      <c r="PMS247" s="27"/>
      <c r="PMT247" s="27"/>
      <c r="PMU247" s="27"/>
      <c r="PMV247" s="27"/>
      <c r="PMW247" s="27"/>
      <c r="PMX247" s="27"/>
      <c r="PMY247" s="27"/>
      <c r="PMZ247" s="27"/>
      <c r="PNA247" s="27"/>
      <c r="PNB247" s="27"/>
      <c r="PNC247" s="27"/>
      <c r="PND247" s="27"/>
      <c r="PNE247" s="27"/>
      <c r="PNF247" s="27"/>
      <c r="PNG247" s="27"/>
      <c r="PNH247" s="27"/>
      <c r="PNI247" s="27"/>
      <c r="PNJ247" s="27"/>
      <c r="PNK247" s="27"/>
      <c r="PNL247" s="27"/>
      <c r="PNM247" s="27"/>
      <c r="PNN247" s="27"/>
      <c r="PNO247" s="27"/>
      <c r="PNP247" s="27"/>
      <c r="PNQ247" s="27"/>
      <c r="PNR247" s="27"/>
      <c r="PNS247" s="27"/>
      <c r="PNT247" s="27"/>
      <c r="PNU247" s="27"/>
      <c r="PNV247" s="27"/>
      <c r="PNW247" s="27"/>
      <c r="PNX247" s="27"/>
      <c r="PNY247" s="27"/>
      <c r="PNZ247" s="27"/>
      <c r="POA247" s="27"/>
      <c r="POB247" s="27"/>
      <c r="POC247" s="27"/>
      <c r="POD247" s="27"/>
      <c r="POE247" s="27"/>
      <c r="POF247" s="27"/>
      <c r="POG247" s="27"/>
      <c r="POH247" s="27"/>
      <c r="POI247" s="27"/>
      <c r="POJ247" s="27"/>
      <c r="POK247" s="27"/>
      <c r="POL247" s="27"/>
      <c r="POM247" s="27"/>
      <c r="PON247" s="27"/>
      <c r="POO247" s="27"/>
      <c r="POP247" s="27"/>
      <c r="POQ247" s="27"/>
      <c r="POR247" s="27"/>
      <c r="POS247" s="27"/>
      <c r="POT247" s="27"/>
      <c r="POU247" s="27"/>
      <c r="POV247" s="27"/>
      <c r="POW247" s="27"/>
      <c r="POX247" s="27"/>
      <c r="POY247" s="27"/>
      <c r="POZ247" s="27"/>
      <c r="PPA247" s="27"/>
      <c r="PPB247" s="27"/>
      <c r="PPC247" s="27"/>
      <c r="PPD247" s="27"/>
      <c r="PPE247" s="27"/>
      <c r="PPF247" s="27"/>
      <c r="PPG247" s="27"/>
      <c r="PPH247" s="27"/>
      <c r="PPI247" s="27"/>
      <c r="PPJ247" s="27"/>
      <c r="PPK247" s="27"/>
      <c r="PPL247" s="27"/>
      <c r="PPM247" s="27"/>
      <c r="PPN247" s="27"/>
      <c r="PPO247" s="27"/>
      <c r="PPP247" s="27"/>
      <c r="PPQ247" s="27"/>
      <c r="PPR247" s="27"/>
      <c r="PPS247" s="27"/>
      <c r="PPT247" s="27"/>
      <c r="PPU247" s="27"/>
      <c r="PPV247" s="27"/>
      <c r="PPW247" s="27"/>
      <c r="PPX247" s="27"/>
      <c r="PPY247" s="27"/>
      <c r="PPZ247" s="27"/>
      <c r="PQA247" s="27"/>
      <c r="PQB247" s="27"/>
      <c r="PQC247" s="27"/>
      <c r="PQD247" s="27"/>
      <c r="PQE247" s="27"/>
      <c r="PQF247" s="27"/>
      <c r="PQG247" s="27"/>
      <c r="PQH247" s="27"/>
      <c r="PQI247" s="27"/>
      <c r="PQJ247" s="27"/>
      <c r="PQK247" s="27"/>
      <c r="PQL247" s="27"/>
      <c r="PQM247" s="27"/>
      <c r="PQN247" s="27"/>
      <c r="PQO247" s="27"/>
      <c r="PQP247" s="27"/>
      <c r="PQQ247" s="27"/>
      <c r="PQR247" s="27"/>
      <c r="PQS247" s="27"/>
      <c r="PQT247" s="27"/>
      <c r="PQU247" s="27"/>
      <c r="PQV247" s="27"/>
      <c r="PQW247" s="27"/>
      <c r="PQX247" s="27"/>
      <c r="PQY247" s="27"/>
      <c r="PQZ247" s="27"/>
      <c r="PRA247" s="27"/>
      <c r="PRB247" s="27"/>
      <c r="PRC247" s="27"/>
      <c r="PRD247" s="27"/>
      <c r="PRE247" s="27"/>
      <c r="PRF247" s="27"/>
      <c r="PRG247" s="27"/>
      <c r="PRH247" s="27"/>
      <c r="PRI247" s="27"/>
      <c r="PRJ247" s="27"/>
      <c r="PRK247" s="27"/>
      <c r="PRL247" s="27"/>
      <c r="PRM247" s="27"/>
      <c r="PRN247" s="27"/>
      <c r="PRO247" s="27"/>
      <c r="PRP247" s="27"/>
      <c r="PRQ247" s="27"/>
      <c r="PRR247" s="27"/>
      <c r="PRS247" s="27"/>
      <c r="PRT247" s="27"/>
      <c r="PRU247" s="27"/>
      <c r="PRV247" s="27"/>
      <c r="PRW247" s="27"/>
      <c r="PRX247" s="27"/>
      <c r="PRY247" s="27"/>
      <c r="PRZ247" s="27"/>
      <c r="PSA247" s="27"/>
      <c r="PSB247" s="27"/>
      <c r="PSC247" s="27"/>
      <c r="PSD247" s="27"/>
      <c r="PSE247" s="27"/>
      <c r="PSF247" s="27"/>
      <c r="PSG247" s="27"/>
      <c r="PSH247" s="27"/>
      <c r="PSI247" s="27"/>
      <c r="PSJ247" s="27"/>
      <c r="PSK247" s="27"/>
      <c r="PSL247" s="27"/>
      <c r="PSM247" s="27"/>
      <c r="PSN247" s="27"/>
      <c r="PSO247" s="27"/>
      <c r="PSP247" s="27"/>
      <c r="PSQ247" s="27"/>
      <c r="PSR247" s="27"/>
      <c r="PSS247" s="27"/>
      <c r="PST247" s="27"/>
      <c r="PSU247" s="27"/>
      <c r="PSV247" s="27"/>
      <c r="PSW247" s="27"/>
      <c r="PSX247" s="27"/>
      <c r="PSY247" s="27"/>
      <c r="PSZ247" s="27"/>
      <c r="PTA247" s="27"/>
      <c r="PTB247" s="27"/>
      <c r="PTC247" s="27"/>
      <c r="PTD247" s="27"/>
      <c r="PTE247" s="27"/>
      <c r="PTF247" s="27"/>
      <c r="PTG247" s="27"/>
      <c r="PTH247" s="27"/>
      <c r="PTI247" s="27"/>
      <c r="PTJ247" s="27"/>
      <c r="PTK247" s="27"/>
      <c r="PTL247" s="27"/>
      <c r="PTM247" s="27"/>
      <c r="PTN247" s="27"/>
      <c r="PTO247" s="27"/>
      <c r="PTP247" s="27"/>
      <c r="PTQ247" s="27"/>
      <c r="PTR247" s="27"/>
      <c r="PTS247" s="27"/>
      <c r="PTT247" s="27"/>
      <c r="PTU247" s="27"/>
      <c r="PTV247" s="27"/>
      <c r="PTW247" s="27"/>
      <c r="PTX247" s="27"/>
      <c r="PTY247" s="27"/>
      <c r="PTZ247" s="27"/>
      <c r="PUA247" s="27"/>
      <c r="PUB247" s="27"/>
      <c r="PUC247" s="27"/>
      <c r="PUD247" s="27"/>
      <c r="PUE247" s="27"/>
      <c r="PUF247" s="27"/>
      <c r="PUG247" s="27"/>
      <c r="PUH247" s="27"/>
      <c r="PUI247" s="27"/>
      <c r="PUJ247" s="27"/>
      <c r="PUK247" s="27"/>
      <c r="PUL247" s="27"/>
      <c r="PUM247" s="27"/>
      <c r="PUN247" s="27"/>
      <c r="PUO247" s="27"/>
      <c r="PUP247" s="27"/>
      <c r="PUQ247" s="27"/>
      <c r="PUR247" s="27"/>
      <c r="PUS247" s="27"/>
      <c r="PUT247" s="27"/>
      <c r="PUU247" s="27"/>
      <c r="PUV247" s="27"/>
      <c r="PUW247" s="27"/>
      <c r="PUX247" s="27"/>
      <c r="PUY247" s="27"/>
      <c r="PUZ247" s="27"/>
      <c r="PVA247" s="27"/>
      <c r="PVB247" s="27"/>
      <c r="PVC247" s="27"/>
      <c r="PVD247" s="27"/>
      <c r="PVE247" s="27"/>
      <c r="PVF247" s="27"/>
      <c r="PVG247" s="27"/>
      <c r="PVH247" s="27"/>
      <c r="PVI247" s="27"/>
      <c r="PVJ247" s="27"/>
      <c r="PVK247" s="27"/>
      <c r="PVL247" s="27"/>
      <c r="PVM247" s="27"/>
      <c r="PVN247" s="27"/>
      <c r="PVO247" s="27"/>
      <c r="PVP247" s="27"/>
      <c r="PVQ247" s="27"/>
      <c r="PVR247" s="27"/>
      <c r="PVS247" s="27"/>
      <c r="PVT247" s="27"/>
      <c r="PVU247" s="27"/>
      <c r="PVV247" s="27"/>
      <c r="PVW247" s="27"/>
      <c r="PVX247" s="27"/>
      <c r="PVY247" s="27"/>
      <c r="PVZ247" s="27"/>
      <c r="PWA247" s="27"/>
      <c r="PWB247" s="27"/>
      <c r="PWC247" s="27"/>
      <c r="PWD247" s="27"/>
      <c r="PWE247" s="27"/>
      <c r="PWF247" s="27"/>
      <c r="PWG247" s="27"/>
      <c r="PWH247" s="27"/>
      <c r="PWI247" s="27"/>
      <c r="PWJ247" s="27"/>
      <c r="PWK247" s="27"/>
      <c r="PWL247" s="27"/>
      <c r="PWM247" s="27"/>
      <c r="PWN247" s="27"/>
      <c r="PWO247" s="27"/>
      <c r="PWP247" s="27"/>
      <c r="PWQ247" s="27"/>
      <c r="PWR247" s="27"/>
      <c r="PWS247" s="27"/>
      <c r="PWT247" s="27"/>
      <c r="PWU247" s="27"/>
      <c r="PWV247" s="27"/>
      <c r="PWW247" s="27"/>
      <c r="PWX247" s="27"/>
      <c r="PWY247" s="27"/>
      <c r="PWZ247" s="27"/>
      <c r="PXA247" s="27"/>
      <c r="PXB247" s="27"/>
      <c r="PXC247" s="27"/>
      <c r="PXD247" s="27"/>
      <c r="PXE247" s="27"/>
      <c r="PXF247" s="27"/>
      <c r="PXG247" s="27"/>
      <c r="PXH247" s="27"/>
      <c r="PXI247" s="27"/>
      <c r="PXJ247" s="27"/>
      <c r="PXK247" s="27"/>
      <c r="PXL247" s="27"/>
      <c r="PXM247" s="27"/>
      <c r="PXN247" s="27"/>
      <c r="PXO247" s="27"/>
      <c r="PXP247" s="27"/>
      <c r="PXQ247" s="27"/>
      <c r="PXR247" s="27"/>
      <c r="PXS247" s="27"/>
      <c r="PXT247" s="27"/>
      <c r="PXU247" s="27"/>
      <c r="PXV247" s="27"/>
      <c r="PXW247" s="27"/>
      <c r="PXX247" s="27"/>
      <c r="PXY247" s="27"/>
      <c r="PXZ247" s="27"/>
      <c r="PYA247" s="27"/>
      <c r="PYB247" s="27"/>
      <c r="PYC247" s="27"/>
      <c r="PYD247" s="27"/>
      <c r="PYE247" s="27"/>
      <c r="PYF247" s="27"/>
      <c r="PYG247" s="27"/>
      <c r="PYH247" s="27"/>
      <c r="PYI247" s="27"/>
      <c r="PYJ247" s="27"/>
      <c r="PYK247" s="27"/>
      <c r="PYL247" s="27"/>
      <c r="PYM247" s="27"/>
      <c r="PYN247" s="27"/>
      <c r="PYO247" s="27"/>
      <c r="PYP247" s="27"/>
      <c r="PYQ247" s="27"/>
      <c r="PYR247" s="27"/>
      <c r="PYS247" s="27"/>
      <c r="PYT247" s="27"/>
      <c r="PYU247" s="27"/>
      <c r="PYV247" s="27"/>
      <c r="PYW247" s="27"/>
      <c r="PYX247" s="27"/>
      <c r="PYY247" s="27"/>
      <c r="PYZ247" s="27"/>
      <c r="PZA247" s="27"/>
      <c r="PZB247" s="27"/>
      <c r="PZC247" s="27"/>
      <c r="PZD247" s="27"/>
      <c r="PZE247" s="27"/>
      <c r="PZF247" s="27"/>
      <c r="PZG247" s="27"/>
      <c r="PZH247" s="27"/>
      <c r="PZI247" s="27"/>
      <c r="PZJ247" s="27"/>
      <c r="PZK247" s="27"/>
      <c r="PZL247" s="27"/>
      <c r="PZM247" s="27"/>
      <c r="PZN247" s="27"/>
      <c r="PZO247" s="27"/>
      <c r="PZP247" s="27"/>
      <c r="PZQ247" s="27"/>
      <c r="PZR247" s="27"/>
      <c r="PZS247" s="27"/>
      <c r="PZT247" s="27"/>
      <c r="PZU247" s="27"/>
      <c r="PZV247" s="27"/>
      <c r="PZW247" s="27"/>
      <c r="PZX247" s="27"/>
      <c r="PZY247" s="27"/>
      <c r="PZZ247" s="27"/>
      <c r="QAA247" s="27"/>
      <c r="QAB247" s="27"/>
      <c r="QAC247" s="27"/>
      <c r="QAD247" s="27"/>
      <c r="QAE247" s="27"/>
      <c r="QAF247" s="27"/>
      <c r="QAG247" s="27"/>
      <c r="QAH247" s="27"/>
      <c r="QAI247" s="27"/>
      <c r="QAJ247" s="27"/>
      <c r="QAK247" s="27"/>
      <c r="QAL247" s="27"/>
      <c r="QAM247" s="27"/>
      <c r="QAN247" s="27"/>
      <c r="QAO247" s="27"/>
      <c r="QAP247" s="27"/>
      <c r="QAQ247" s="27"/>
      <c r="QAR247" s="27"/>
      <c r="QAS247" s="27"/>
      <c r="QAT247" s="27"/>
      <c r="QAU247" s="27"/>
      <c r="QAV247" s="27"/>
      <c r="QAW247" s="27"/>
      <c r="QAX247" s="27"/>
      <c r="QAY247" s="27"/>
      <c r="QAZ247" s="27"/>
      <c r="QBA247" s="27"/>
      <c r="QBB247" s="27"/>
      <c r="QBC247" s="27"/>
      <c r="QBD247" s="27"/>
      <c r="QBE247" s="27"/>
      <c r="QBF247" s="27"/>
      <c r="QBG247" s="27"/>
      <c r="QBH247" s="27"/>
      <c r="QBI247" s="27"/>
      <c r="QBJ247" s="27"/>
      <c r="QBK247" s="27"/>
      <c r="QBL247" s="27"/>
      <c r="QBM247" s="27"/>
      <c r="QBN247" s="27"/>
      <c r="QBO247" s="27"/>
      <c r="QBP247" s="27"/>
      <c r="QBQ247" s="27"/>
      <c r="QBR247" s="27"/>
      <c r="QBS247" s="27"/>
      <c r="QBT247" s="27"/>
      <c r="QBU247" s="27"/>
      <c r="QBV247" s="27"/>
      <c r="QBW247" s="27"/>
      <c r="QBX247" s="27"/>
      <c r="QBY247" s="27"/>
      <c r="QBZ247" s="27"/>
      <c r="QCA247" s="27"/>
      <c r="QCB247" s="27"/>
      <c r="QCC247" s="27"/>
      <c r="QCD247" s="27"/>
      <c r="QCE247" s="27"/>
      <c r="QCF247" s="27"/>
      <c r="QCG247" s="27"/>
      <c r="QCH247" s="27"/>
      <c r="QCI247" s="27"/>
      <c r="QCJ247" s="27"/>
      <c r="QCK247" s="27"/>
      <c r="QCL247" s="27"/>
      <c r="QCM247" s="27"/>
      <c r="QCN247" s="27"/>
      <c r="QCO247" s="27"/>
      <c r="QCP247" s="27"/>
      <c r="QCQ247" s="27"/>
      <c r="QCR247" s="27"/>
      <c r="QCS247" s="27"/>
      <c r="QCT247" s="27"/>
      <c r="QCU247" s="27"/>
      <c r="QCV247" s="27"/>
      <c r="QCW247" s="27"/>
      <c r="QCX247" s="27"/>
      <c r="QCY247" s="27"/>
      <c r="QCZ247" s="27"/>
      <c r="QDA247" s="27"/>
      <c r="QDB247" s="27"/>
      <c r="QDC247" s="27"/>
      <c r="QDD247" s="27"/>
      <c r="QDE247" s="27"/>
      <c r="QDF247" s="27"/>
      <c r="QDG247" s="27"/>
      <c r="QDH247" s="27"/>
      <c r="QDI247" s="27"/>
      <c r="QDJ247" s="27"/>
      <c r="QDK247" s="27"/>
      <c r="QDL247" s="27"/>
      <c r="QDM247" s="27"/>
      <c r="QDN247" s="27"/>
      <c r="QDO247" s="27"/>
      <c r="QDP247" s="27"/>
      <c r="QDQ247" s="27"/>
      <c r="QDR247" s="27"/>
      <c r="QDS247" s="27"/>
      <c r="QDT247" s="27"/>
      <c r="QDU247" s="27"/>
      <c r="QDV247" s="27"/>
      <c r="QDW247" s="27"/>
      <c r="QDX247" s="27"/>
      <c r="QDY247" s="27"/>
      <c r="QDZ247" s="27"/>
      <c r="QEA247" s="27"/>
      <c r="QEB247" s="27"/>
      <c r="QEC247" s="27"/>
      <c r="QED247" s="27"/>
      <c r="QEE247" s="27"/>
      <c r="QEF247" s="27"/>
      <c r="QEG247" s="27"/>
      <c r="QEH247" s="27"/>
      <c r="QEI247" s="27"/>
      <c r="QEJ247" s="27"/>
      <c r="QEK247" s="27"/>
      <c r="QEL247" s="27"/>
      <c r="QEM247" s="27"/>
      <c r="QEN247" s="27"/>
      <c r="QEO247" s="27"/>
      <c r="QEP247" s="27"/>
      <c r="QEQ247" s="27"/>
      <c r="QER247" s="27"/>
      <c r="QES247" s="27"/>
      <c r="QET247" s="27"/>
      <c r="QEU247" s="27"/>
      <c r="QEV247" s="27"/>
      <c r="QEW247" s="27"/>
      <c r="QEX247" s="27"/>
      <c r="QEY247" s="27"/>
      <c r="QEZ247" s="27"/>
      <c r="QFA247" s="27"/>
      <c r="QFB247" s="27"/>
      <c r="QFC247" s="27"/>
      <c r="QFD247" s="27"/>
      <c r="QFE247" s="27"/>
      <c r="QFF247" s="27"/>
      <c r="QFG247" s="27"/>
      <c r="QFH247" s="27"/>
      <c r="QFI247" s="27"/>
      <c r="QFJ247" s="27"/>
      <c r="QFK247" s="27"/>
      <c r="QFL247" s="27"/>
      <c r="QFM247" s="27"/>
      <c r="QFN247" s="27"/>
      <c r="QFO247" s="27"/>
      <c r="QFP247" s="27"/>
      <c r="QFQ247" s="27"/>
      <c r="QFR247" s="27"/>
      <c r="QFS247" s="27"/>
      <c r="QFT247" s="27"/>
      <c r="QFU247" s="27"/>
      <c r="QFV247" s="27"/>
      <c r="QFW247" s="27"/>
      <c r="QFX247" s="27"/>
      <c r="QFY247" s="27"/>
      <c r="QFZ247" s="27"/>
      <c r="QGA247" s="27"/>
      <c r="QGB247" s="27"/>
      <c r="QGC247" s="27"/>
      <c r="QGD247" s="27"/>
      <c r="QGE247" s="27"/>
      <c r="QGF247" s="27"/>
      <c r="QGG247" s="27"/>
      <c r="QGH247" s="27"/>
      <c r="QGI247" s="27"/>
      <c r="QGJ247" s="27"/>
      <c r="QGK247" s="27"/>
      <c r="QGL247" s="27"/>
      <c r="QGM247" s="27"/>
      <c r="QGN247" s="27"/>
      <c r="QGO247" s="27"/>
      <c r="QGP247" s="27"/>
      <c r="QGQ247" s="27"/>
      <c r="QGR247" s="27"/>
      <c r="QGS247" s="27"/>
      <c r="QGT247" s="27"/>
      <c r="QGU247" s="27"/>
      <c r="QGV247" s="27"/>
      <c r="QGW247" s="27"/>
      <c r="QGX247" s="27"/>
      <c r="QGY247" s="27"/>
      <c r="QGZ247" s="27"/>
      <c r="QHA247" s="27"/>
      <c r="QHB247" s="27"/>
      <c r="QHC247" s="27"/>
      <c r="QHD247" s="27"/>
      <c r="QHE247" s="27"/>
      <c r="QHF247" s="27"/>
      <c r="QHG247" s="27"/>
      <c r="QHH247" s="27"/>
      <c r="QHI247" s="27"/>
      <c r="QHJ247" s="27"/>
      <c r="QHK247" s="27"/>
      <c r="QHL247" s="27"/>
      <c r="QHM247" s="27"/>
      <c r="QHN247" s="27"/>
      <c r="QHO247" s="27"/>
      <c r="QHP247" s="27"/>
      <c r="QHQ247" s="27"/>
      <c r="QHR247" s="27"/>
      <c r="QHS247" s="27"/>
      <c r="QHT247" s="27"/>
      <c r="QHU247" s="27"/>
      <c r="QHV247" s="27"/>
      <c r="QHW247" s="27"/>
      <c r="QHX247" s="27"/>
      <c r="QHY247" s="27"/>
      <c r="QHZ247" s="27"/>
      <c r="QIA247" s="27"/>
      <c r="QIB247" s="27"/>
      <c r="QIC247" s="27"/>
      <c r="QID247" s="27"/>
      <c r="QIE247" s="27"/>
      <c r="QIF247" s="27"/>
      <c r="QIG247" s="27"/>
      <c r="QIH247" s="27"/>
      <c r="QII247" s="27"/>
      <c r="QIJ247" s="27"/>
      <c r="QIK247" s="27"/>
      <c r="QIL247" s="27"/>
      <c r="QIM247" s="27"/>
      <c r="QIN247" s="27"/>
      <c r="QIO247" s="27"/>
      <c r="QIP247" s="27"/>
      <c r="QIQ247" s="27"/>
      <c r="QIR247" s="27"/>
      <c r="QIS247" s="27"/>
      <c r="QIT247" s="27"/>
      <c r="QIU247" s="27"/>
      <c r="QIV247" s="27"/>
      <c r="QIW247" s="27"/>
      <c r="QIX247" s="27"/>
      <c r="QIY247" s="27"/>
      <c r="QIZ247" s="27"/>
      <c r="QJA247" s="27"/>
      <c r="QJB247" s="27"/>
      <c r="QJC247" s="27"/>
      <c r="QJD247" s="27"/>
      <c r="QJE247" s="27"/>
      <c r="QJF247" s="27"/>
      <c r="QJG247" s="27"/>
      <c r="QJH247" s="27"/>
      <c r="QJI247" s="27"/>
      <c r="QJJ247" s="27"/>
      <c r="QJK247" s="27"/>
      <c r="QJL247" s="27"/>
      <c r="QJM247" s="27"/>
      <c r="QJN247" s="27"/>
      <c r="QJO247" s="27"/>
      <c r="QJP247" s="27"/>
      <c r="QJQ247" s="27"/>
      <c r="QJR247" s="27"/>
      <c r="QJS247" s="27"/>
      <c r="QJT247" s="27"/>
      <c r="QJU247" s="27"/>
      <c r="QJV247" s="27"/>
      <c r="QJW247" s="27"/>
      <c r="QJX247" s="27"/>
      <c r="QJY247" s="27"/>
      <c r="QJZ247" s="27"/>
      <c r="QKA247" s="27"/>
      <c r="QKB247" s="27"/>
      <c r="QKC247" s="27"/>
      <c r="QKD247" s="27"/>
      <c r="QKE247" s="27"/>
      <c r="QKF247" s="27"/>
      <c r="QKG247" s="27"/>
      <c r="QKH247" s="27"/>
      <c r="QKI247" s="27"/>
      <c r="QKJ247" s="27"/>
      <c r="QKK247" s="27"/>
      <c r="QKL247" s="27"/>
      <c r="QKM247" s="27"/>
      <c r="QKN247" s="27"/>
      <c r="QKO247" s="27"/>
      <c r="QKP247" s="27"/>
      <c r="QKQ247" s="27"/>
      <c r="QKR247" s="27"/>
      <c r="QKS247" s="27"/>
      <c r="QKT247" s="27"/>
      <c r="QKU247" s="27"/>
      <c r="QKV247" s="27"/>
      <c r="QKW247" s="27"/>
      <c r="QKX247" s="27"/>
      <c r="QKY247" s="27"/>
      <c r="QKZ247" s="27"/>
      <c r="QLA247" s="27"/>
      <c r="QLB247" s="27"/>
      <c r="QLC247" s="27"/>
      <c r="QLD247" s="27"/>
      <c r="QLE247" s="27"/>
      <c r="QLF247" s="27"/>
      <c r="QLG247" s="27"/>
      <c r="QLH247" s="27"/>
      <c r="QLI247" s="27"/>
      <c r="QLJ247" s="27"/>
      <c r="QLK247" s="27"/>
      <c r="QLL247" s="27"/>
      <c r="QLM247" s="27"/>
      <c r="QLN247" s="27"/>
      <c r="QLO247" s="27"/>
      <c r="QLP247" s="27"/>
      <c r="QLQ247" s="27"/>
      <c r="QLR247" s="27"/>
      <c r="QLS247" s="27"/>
      <c r="QLT247" s="27"/>
      <c r="QLU247" s="27"/>
      <c r="QLV247" s="27"/>
      <c r="QLW247" s="27"/>
      <c r="QLX247" s="27"/>
      <c r="QLY247" s="27"/>
      <c r="QLZ247" s="27"/>
      <c r="QMA247" s="27"/>
      <c r="QMB247" s="27"/>
      <c r="QMC247" s="27"/>
      <c r="QMD247" s="27"/>
      <c r="QME247" s="27"/>
      <c r="QMF247" s="27"/>
      <c r="QMG247" s="27"/>
      <c r="QMH247" s="27"/>
      <c r="QMI247" s="27"/>
      <c r="QMJ247" s="27"/>
      <c r="QMK247" s="27"/>
      <c r="QML247" s="27"/>
      <c r="QMM247" s="27"/>
      <c r="QMN247" s="27"/>
      <c r="QMO247" s="27"/>
      <c r="QMP247" s="27"/>
      <c r="QMQ247" s="27"/>
      <c r="QMR247" s="27"/>
      <c r="QMS247" s="27"/>
      <c r="QMT247" s="27"/>
      <c r="QMU247" s="27"/>
      <c r="QMV247" s="27"/>
      <c r="QMW247" s="27"/>
      <c r="QMX247" s="27"/>
      <c r="QMY247" s="27"/>
      <c r="QMZ247" s="27"/>
      <c r="QNA247" s="27"/>
      <c r="QNB247" s="27"/>
      <c r="QNC247" s="27"/>
      <c r="QND247" s="27"/>
      <c r="QNE247" s="27"/>
      <c r="QNF247" s="27"/>
      <c r="QNG247" s="27"/>
      <c r="QNH247" s="27"/>
      <c r="QNI247" s="27"/>
      <c r="QNJ247" s="27"/>
      <c r="QNK247" s="27"/>
      <c r="QNL247" s="27"/>
      <c r="QNM247" s="27"/>
      <c r="QNN247" s="27"/>
      <c r="QNO247" s="27"/>
      <c r="QNP247" s="27"/>
      <c r="QNQ247" s="27"/>
      <c r="QNR247" s="27"/>
      <c r="QNS247" s="27"/>
      <c r="QNT247" s="27"/>
      <c r="QNU247" s="27"/>
      <c r="QNV247" s="27"/>
      <c r="QNW247" s="27"/>
      <c r="QNX247" s="27"/>
      <c r="QNY247" s="27"/>
      <c r="QNZ247" s="27"/>
      <c r="QOA247" s="27"/>
      <c r="QOB247" s="27"/>
      <c r="QOC247" s="27"/>
      <c r="QOD247" s="27"/>
      <c r="QOE247" s="27"/>
      <c r="QOF247" s="27"/>
      <c r="QOG247" s="27"/>
      <c r="QOH247" s="27"/>
      <c r="QOI247" s="27"/>
      <c r="QOJ247" s="27"/>
      <c r="QOK247" s="27"/>
      <c r="QOL247" s="27"/>
      <c r="QOM247" s="27"/>
      <c r="QON247" s="27"/>
      <c r="QOO247" s="27"/>
      <c r="QOP247" s="27"/>
      <c r="QOQ247" s="27"/>
      <c r="QOR247" s="27"/>
      <c r="QOS247" s="27"/>
      <c r="QOT247" s="27"/>
      <c r="QOU247" s="27"/>
      <c r="QOV247" s="27"/>
      <c r="QOW247" s="27"/>
      <c r="QOX247" s="27"/>
      <c r="QOY247" s="27"/>
      <c r="QOZ247" s="27"/>
      <c r="QPA247" s="27"/>
      <c r="QPB247" s="27"/>
      <c r="QPC247" s="27"/>
      <c r="QPD247" s="27"/>
      <c r="QPE247" s="27"/>
      <c r="QPF247" s="27"/>
      <c r="QPG247" s="27"/>
      <c r="QPH247" s="27"/>
      <c r="QPI247" s="27"/>
      <c r="QPJ247" s="27"/>
      <c r="QPK247" s="27"/>
      <c r="QPL247" s="27"/>
      <c r="QPM247" s="27"/>
      <c r="QPN247" s="27"/>
      <c r="QPO247" s="27"/>
      <c r="QPP247" s="27"/>
      <c r="QPQ247" s="27"/>
      <c r="QPR247" s="27"/>
      <c r="QPS247" s="27"/>
      <c r="QPT247" s="27"/>
      <c r="QPU247" s="27"/>
      <c r="QPV247" s="27"/>
      <c r="QPW247" s="27"/>
      <c r="QPX247" s="27"/>
      <c r="QPY247" s="27"/>
      <c r="QPZ247" s="27"/>
      <c r="QQA247" s="27"/>
      <c r="QQB247" s="27"/>
      <c r="QQC247" s="27"/>
      <c r="QQD247" s="27"/>
      <c r="QQE247" s="27"/>
      <c r="QQF247" s="27"/>
      <c r="QQG247" s="27"/>
      <c r="QQH247" s="27"/>
      <c r="QQI247" s="27"/>
      <c r="QQJ247" s="27"/>
      <c r="QQK247" s="27"/>
      <c r="QQL247" s="27"/>
      <c r="QQM247" s="27"/>
      <c r="QQN247" s="27"/>
      <c r="QQO247" s="27"/>
      <c r="QQP247" s="27"/>
      <c r="QQQ247" s="27"/>
      <c r="QQR247" s="27"/>
      <c r="QQS247" s="27"/>
      <c r="QQT247" s="27"/>
      <c r="QQU247" s="27"/>
      <c r="QQV247" s="27"/>
      <c r="QQW247" s="27"/>
      <c r="QQX247" s="27"/>
      <c r="QQY247" s="27"/>
      <c r="QQZ247" s="27"/>
      <c r="QRA247" s="27"/>
      <c r="QRB247" s="27"/>
      <c r="QRC247" s="27"/>
      <c r="QRD247" s="27"/>
      <c r="QRE247" s="27"/>
      <c r="QRF247" s="27"/>
      <c r="QRG247" s="27"/>
      <c r="QRH247" s="27"/>
      <c r="QRI247" s="27"/>
      <c r="QRJ247" s="27"/>
      <c r="QRK247" s="27"/>
      <c r="QRL247" s="27"/>
      <c r="QRM247" s="27"/>
      <c r="QRN247" s="27"/>
      <c r="QRO247" s="27"/>
      <c r="QRP247" s="27"/>
      <c r="QRQ247" s="27"/>
      <c r="QRR247" s="27"/>
      <c r="QRS247" s="27"/>
      <c r="QRT247" s="27"/>
      <c r="QRU247" s="27"/>
      <c r="QRV247" s="27"/>
      <c r="QRW247" s="27"/>
      <c r="QRX247" s="27"/>
      <c r="QRY247" s="27"/>
      <c r="QRZ247" s="27"/>
      <c r="QSA247" s="27"/>
      <c r="QSB247" s="27"/>
      <c r="QSC247" s="27"/>
      <c r="QSD247" s="27"/>
      <c r="QSE247" s="27"/>
      <c r="QSF247" s="27"/>
      <c r="QSG247" s="27"/>
      <c r="QSH247" s="27"/>
      <c r="QSI247" s="27"/>
      <c r="QSJ247" s="27"/>
      <c r="QSK247" s="27"/>
      <c r="QSL247" s="27"/>
      <c r="QSM247" s="27"/>
      <c r="QSN247" s="27"/>
      <c r="QSO247" s="27"/>
      <c r="QSP247" s="27"/>
      <c r="QSQ247" s="27"/>
      <c r="QSR247" s="27"/>
      <c r="QSS247" s="27"/>
      <c r="QST247" s="27"/>
      <c r="QSU247" s="27"/>
      <c r="QSV247" s="27"/>
      <c r="QSW247" s="27"/>
      <c r="QSX247" s="27"/>
      <c r="QSY247" s="27"/>
      <c r="QSZ247" s="27"/>
      <c r="QTA247" s="27"/>
      <c r="QTB247" s="27"/>
      <c r="QTC247" s="27"/>
      <c r="QTD247" s="27"/>
      <c r="QTE247" s="27"/>
      <c r="QTF247" s="27"/>
      <c r="QTG247" s="27"/>
      <c r="QTH247" s="27"/>
      <c r="QTI247" s="27"/>
      <c r="QTJ247" s="27"/>
      <c r="QTK247" s="27"/>
      <c r="QTL247" s="27"/>
      <c r="QTM247" s="27"/>
      <c r="QTN247" s="27"/>
      <c r="QTO247" s="27"/>
      <c r="QTP247" s="27"/>
      <c r="QTQ247" s="27"/>
      <c r="QTR247" s="27"/>
      <c r="QTS247" s="27"/>
      <c r="QTT247" s="27"/>
      <c r="QTU247" s="27"/>
      <c r="QTV247" s="27"/>
      <c r="QTW247" s="27"/>
      <c r="QTX247" s="27"/>
      <c r="QTY247" s="27"/>
      <c r="QTZ247" s="27"/>
      <c r="QUA247" s="27"/>
      <c r="QUB247" s="27"/>
      <c r="QUC247" s="27"/>
      <c r="QUD247" s="27"/>
      <c r="QUE247" s="27"/>
      <c r="QUF247" s="27"/>
      <c r="QUG247" s="27"/>
      <c r="QUH247" s="27"/>
      <c r="QUI247" s="27"/>
      <c r="QUJ247" s="27"/>
      <c r="QUK247" s="27"/>
      <c r="QUL247" s="27"/>
      <c r="QUM247" s="27"/>
      <c r="QUN247" s="27"/>
      <c r="QUO247" s="27"/>
      <c r="QUP247" s="27"/>
      <c r="QUQ247" s="27"/>
      <c r="QUR247" s="27"/>
      <c r="QUS247" s="27"/>
      <c r="QUT247" s="27"/>
      <c r="QUU247" s="27"/>
      <c r="QUV247" s="27"/>
      <c r="QUW247" s="27"/>
      <c r="QUX247" s="27"/>
      <c r="QUY247" s="27"/>
      <c r="QUZ247" s="27"/>
      <c r="QVA247" s="27"/>
      <c r="QVB247" s="27"/>
      <c r="QVC247" s="27"/>
      <c r="QVD247" s="27"/>
      <c r="QVE247" s="27"/>
      <c r="QVF247" s="27"/>
      <c r="QVG247" s="27"/>
      <c r="QVH247" s="27"/>
      <c r="QVI247" s="27"/>
      <c r="QVJ247" s="27"/>
      <c r="QVK247" s="27"/>
      <c r="QVL247" s="27"/>
      <c r="QVM247" s="27"/>
      <c r="QVN247" s="27"/>
      <c r="QVO247" s="27"/>
      <c r="QVP247" s="27"/>
      <c r="QVQ247" s="27"/>
      <c r="QVR247" s="27"/>
      <c r="QVS247" s="27"/>
      <c r="QVT247" s="27"/>
      <c r="QVU247" s="27"/>
      <c r="QVV247" s="27"/>
      <c r="QVW247" s="27"/>
      <c r="QVX247" s="27"/>
      <c r="QVY247" s="27"/>
      <c r="QVZ247" s="27"/>
      <c r="QWA247" s="27"/>
      <c r="QWB247" s="27"/>
      <c r="QWC247" s="27"/>
      <c r="QWD247" s="27"/>
      <c r="QWE247" s="27"/>
      <c r="QWF247" s="27"/>
      <c r="QWG247" s="27"/>
      <c r="QWH247" s="27"/>
      <c r="QWI247" s="27"/>
      <c r="QWJ247" s="27"/>
      <c r="QWK247" s="27"/>
      <c r="QWL247" s="27"/>
      <c r="QWM247" s="27"/>
      <c r="QWN247" s="27"/>
      <c r="QWO247" s="27"/>
      <c r="QWP247" s="27"/>
      <c r="QWQ247" s="27"/>
      <c r="QWR247" s="27"/>
      <c r="QWS247" s="27"/>
      <c r="QWT247" s="27"/>
      <c r="QWU247" s="27"/>
      <c r="QWV247" s="27"/>
      <c r="QWW247" s="27"/>
      <c r="QWX247" s="27"/>
      <c r="QWY247" s="27"/>
      <c r="QWZ247" s="27"/>
      <c r="QXA247" s="27"/>
      <c r="QXB247" s="27"/>
      <c r="QXC247" s="27"/>
      <c r="QXD247" s="27"/>
      <c r="QXE247" s="27"/>
      <c r="QXF247" s="27"/>
      <c r="QXG247" s="27"/>
      <c r="QXH247" s="27"/>
      <c r="QXI247" s="27"/>
      <c r="QXJ247" s="27"/>
      <c r="QXK247" s="27"/>
      <c r="QXL247" s="27"/>
      <c r="QXM247" s="27"/>
      <c r="QXN247" s="27"/>
      <c r="QXO247" s="27"/>
      <c r="QXP247" s="27"/>
      <c r="QXQ247" s="27"/>
      <c r="QXR247" s="27"/>
      <c r="QXS247" s="27"/>
      <c r="QXT247" s="27"/>
      <c r="QXU247" s="27"/>
      <c r="QXV247" s="27"/>
      <c r="QXW247" s="27"/>
      <c r="QXX247" s="27"/>
      <c r="QXY247" s="27"/>
      <c r="QXZ247" s="27"/>
      <c r="QYA247" s="27"/>
      <c r="QYB247" s="27"/>
      <c r="QYC247" s="27"/>
      <c r="QYD247" s="27"/>
      <c r="QYE247" s="27"/>
      <c r="QYF247" s="27"/>
      <c r="QYG247" s="27"/>
      <c r="QYH247" s="27"/>
      <c r="QYI247" s="27"/>
      <c r="QYJ247" s="27"/>
      <c r="QYK247" s="27"/>
      <c r="QYL247" s="27"/>
      <c r="QYM247" s="27"/>
      <c r="QYN247" s="27"/>
      <c r="QYO247" s="27"/>
      <c r="QYP247" s="27"/>
      <c r="QYQ247" s="27"/>
      <c r="QYR247" s="27"/>
      <c r="QYS247" s="27"/>
      <c r="QYT247" s="27"/>
      <c r="QYU247" s="27"/>
      <c r="QYV247" s="27"/>
      <c r="QYW247" s="27"/>
      <c r="QYX247" s="27"/>
      <c r="QYY247" s="27"/>
      <c r="QYZ247" s="27"/>
      <c r="QZA247" s="27"/>
      <c r="QZB247" s="27"/>
      <c r="QZC247" s="27"/>
      <c r="QZD247" s="27"/>
      <c r="QZE247" s="27"/>
      <c r="QZF247" s="27"/>
      <c r="QZG247" s="27"/>
      <c r="QZH247" s="27"/>
      <c r="QZI247" s="27"/>
      <c r="QZJ247" s="27"/>
      <c r="QZK247" s="27"/>
      <c r="QZL247" s="27"/>
      <c r="QZM247" s="27"/>
      <c r="QZN247" s="27"/>
      <c r="QZO247" s="27"/>
      <c r="QZP247" s="27"/>
      <c r="QZQ247" s="27"/>
      <c r="QZR247" s="27"/>
      <c r="QZS247" s="27"/>
      <c r="QZT247" s="27"/>
      <c r="QZU247" s="27"/>
      <c r="QZV247" s="27"/>
      <c r="QZW247" s="27"/>
      <c r="QZX247" s="27"/>
      <c r="QZY247" s="27"/>
      <c r="QZZ247" s="27"/>
      <c r="RAA247" s="27"/>
      <c r="RAB247" s="27"/>
      <c r="RAC247" s="27"/>
      <c r="RAD247" s="27"/>
      <c r="RAE247" s="27"/>
      <c r="RAF247" s="27"/>
      <c r="RAG247" s="27"/>
      <c r="RAH247" s="27"/>
      <c r="RAI247" s="27"/>
      <c r="RAJ247" s="27"/>
      <c r="RAK247" s="27"/>
      <c r="RAL247" s="27"/>
      <c r="RAM247" s="27"/>
      <c r="RAN247" s="27"/>
      <c r="RAO247" s="27"/>
      <c r="RAP247" s="27"/>
      <c r="RAQ247" s="27"/>
      <c r="RAR247" s="27"/>
      <c r="RAS247" s="27"/>
      <c r="RAT247" s="27"/>
      <c r="RAU247" s="27"/>
      <c r="RAV247" s="27"/>
      <c r="RAW247" s="27"/>
      <c r="RAX247" s="27"/>
      <c r="RAY247" s="27"/>
      <c r="RAZ247" s="27"/>
      <c r="RBA247" s="27"/>
      <c r="RBB247" s="27"/>
      <c r="RBC247" s="27"/>
      <c r="RBD247" s="27"/>
      <c r="RBE247" s="27"/>
      <c r="RBF247" s="27"/>
      <c r="RBG247" s="27"/>
      <c r="RBH247" s="27"/>
      <c r="RBI247" s="27"/>
      <c r="RBJ247" s="27"/>
      <c r="RBK247" s="27"/>
      <c r="RBL247" s="27"/>
      <c r="RBM247" s="27"/>
      <c r="RBN247" s="27"/>
      <c r="RBO247" s="27"/>
      <c r="RBP247" s="27"/>
      <c r="RBQ247" s="27"/>
      <c r="RBR247" s="27"/>
      <c r="RBS247" s="27"/>
      <c r="RBT247" s="27"/>
      <c r="RBU247" s="27"/>
      <c r="RBV247" s="27"/>
      <c r="RBW247" s="27"/>
      <c r="RBX247" s="27"/>
      <c r="RBY247" s="27"/>
      <c r="RBZ247" s="27"/>
      <c r="RCA247" s="27"/>
      <c r="RCB247" s="27"/>
      <c r="RCC247" s="27"/>
      <c r="RCD247" s="27"/>
      <c r="RCE247" s="27"/>
      <c r="RCF247" s="27"/>
      <c r="RCG247" s="27"/>
      <c r="RCH247" s="27"/>
      <c r="RCI247" s="27"/>
      <c r="RCJ247" s="27"/>
      <c r="RCK247" s="27"/>
      <c r="RCL247" s="27"/>
      <c r="RCM247" s="27"/>
      <c r="RCN247" s="27"/>
      <c r="RCO247" s="27"/>
      <c r="RCP247" s="27"/>
      <c r="RCQ247" s="27"/>
      <c r="RCR247" s="27"/>
      <c r="RCS247" s="27"/>
      <c r="RCT247" s="27"/>
      <c r="RCU247" s="27"/>
      <c r="RCV247" s="27"/>
      <c r="RCW247" s="27"/>
      <c r="RCX247" s="27"/>
      <c r="RCY247" s="27"/>
      <c r="RCZ247" s="27"/>
      <c r="RDA247" s="27"/>
      <c r="RDB247" s="27"/>
      <c r="RDC247" s="27"/>
      <c r="RDD247" s="27"/>
      <c r="RDE247" s="27"/>
      <c r="RDF247" s="27"/>
      <c r="RDG247" s="27"/>
      <c r="RDH247" s="27"/>
      <c r="RDI247" s="27"/>
      <c r="RDJ247" s="27"/>
      <c r="RDK247" s="27"/>
      <c r="RDL247" s="27"/>
      <c r="RDM247" s="27"/>
      <c r="RDN247" s="27"/>
      <c r="RDO247" s="27"/>
      <c r="RDP247" s="27"/>
      <c r="RDQ247" s="27"/>
      <c r="RDR247" s="27"/>
      <c r="RDS247" s="27"/>
      <c r="RDT247" s="27"/>
      <c r="RDU247" s="27"/>
      <c r="RDV247" s="27"/>
      <c r="RDW247" s="27"/>
      <c r="RDX247" s="27"/>
      <c r="RDY247" s="27"/>
      <c r="RDZ247" s="27"/>
      <c r="REA247" s="27"/>
      <c r="REB247" s="27"/>
      <c r="REC247" s="27"/>
      <c r="RED247" s="27"/>
      <c r="REE247" s="27"/>
      <c r="REF247" s="27"/>
      <c r="REG247" s="27"/>
      <c r="REH247" s="27"/>
      <c r="REI247" s="27"/>
      <c r="REJ247" s="27"/>
      <c r="REK247" s="27"/>
      <c r="REL247" s="27"/>
      <c r="REM247" s="27"/>
      <c r="REN247" s="27"/>
      <c r="REO247" s="27"/>
      <c r="REP247" s="27"/>
      <c r="REQ247" s="27"/>
      <c r="RER247" s="27"/>
      <c r="RES247" s="27"/>
      <c r="RET247" s="27"/>
      <c r="REU247" s="27"/>
      <c r="REV247" s="27"/>
      <c r="REW247" s="27"/>
      <c r="REX247" s="27"/>
      <c r="REY247" s="27"/>
      <c r="REZ247" s="27"/>
      <c r="RFA247" s="27"/>
      <c r="RFB247" s="27"/>
      <c r="RFC247" s="27"/>
      <c r="RFD247" s="27"/>
      <c r="RFE247" s="27"/>
      <c r="RFF247" s="27"/>
      <c r="RFG247" s="27"/>
      <c r="RFH247" s="27"/>
      <c r="RFI247" s="27"/>
      <c r="RFJ247" s="27"/>
      <c r="RFK247" s="27"/>
      <c r="RFL247" s="27"/>
      <c r="RFM247" s="27"/>
      <c r="RFN247" s="27"/>
      <c r="RFO247" s="27"/>
      <c r="RFP247" s="27"/>
      <c r="RFQ247" s="27"/>
      <c r="RFR247" s="27"/>
      <c r="RFS247" s="27"/>
      <c r="RFT247" s="27"/>
      <c r="RFU247" s="27"/>
      <c r="RFV247" s="27"/>
      <c r="RFW247" s="27"/>
      <c r="RFX247" s="27"/>
      <c r="RFY247" s="27"/>
      <c r="RFZ247" s="27"/>
      <c r="RGA247" s="27"/>
      <c r="RGB247" s="27"/>
      <c r="RGC247" s="27"/>
      <c r="RGD247" s="27"/>
      <c r="RGE247" s="27"/>
      <c r="RGF247" s="27"/>
      <c r="RGG247" s="27"/>
      <c r="RGH247" s="27"/>
      <c r="RGI247" s="27"/>
      <c r="RGJ247" s="27"/>
      <c r="RGK247" s="27"/>
      <c r="RGL247" s="27"/>
      <c r="RGM247" s="27"/>
      <c r="RGN247" s="27"/>
      <c r="RGO247" s="27"/>
      <c r="RGP247" s="27"/>
      <c r="RGQ247" s="27"/>
      <c r="RGR247" s="27"/>
      <c r="RGS247" s="27"/>
      <c r="RGT247" s="27"/>
      <c r="RGU247" s="27"/>
      <c r="RGV247" s="27"/>
      <c r="RGW247" s="27"/>
      <c r="RGX247" s="27"/>
      <c r="RGY247" s="27"/>
      <c r="RGZ247" s="27"/>
      <c r="RHA247" s="27"/>
      <c r="RHB247" s="27"/>
      <c r="RHC247" s="27"/>
      <c r="RHD247" s="27"/>
      <c r="RHE247" s="27"/>
      <c r="RHF247" s="27"/>
      <c r="RHG247" s="27"/>
      <c r="RHH247" s="27"/>
      <c r="RHI247" s="27"/>
      <c r="RHJ247" s="27"/>
      <c r="RHK247" s="27"/>
      <c r="RHL247" s="27"/>
      <c r="RHM247" s="27"/>
      <c r="RHN247" s="27"/>
      <c r="RHO247" s="27"/>
      <c r="RHP247" s="27"/>
      <c r="RHQ247" s="27"/>
      <c r="RHR247" s="27"/>
      <c r="RHS247" s="27"/>
      <c r="RHT247" s="27"/>
      <c r="RHU247" s="27"/>
      <c r="RHV247" s="27"/>
      <c r="RHW247" s="27"/>
      <c r="RHX247" s="27"/>
      <c r="RHY247" s="27"/>
      <c r="RHZ247" s="27"/>
      <c r="RIA247" s="27"/>
      <c r="RIB247" s="27"/>
      <c r="RIC247" s="27"/>
      <c r="RID247" s="27"/>
      <c r="RIE247" s="27"/>
      <c r="RIF247" s="27"/>
      <c r="RIG247" s="27"/>
      <c r="RIH247" s="27"/>
      <c r="RII247" s="27"/>
      <c r="RIJ247" s="27"/>
      <c r="RIK247" s="27"/>
      <c r="RIL247" s="27"/>
      <c r="RIM247" s="27"/>
      <c r="RIN247" s="27"/>
      <c r="RIO247" s="27"/>
      <c r="RIP247" s="27"/>
      <c r="RIQ247" s="27"/>
      <c r="RIR247" s="27"/>
      <c r="RIS247" s="27"/>
      <c r="RIT247" s="27"/>
      <c r="RIU247" s="27"/>
      <c r="RIV247" s="27"/>
      <c r="RIW247" s="27"/>
      <c r="RIX247" s="27"/>
      <c r="RIY247" s="27"/>
      <c r="RIZ247" s="27"/>
      <c r="RJA247" s="27"/>
      <c r="RJB247" s="27"/>
      <c r="RJC247" s="27"/>
      <c r="RJD247" s="27"/>
      <c r="RJE247" s="27"/>
      <c r="RJF247" s="27"/>
      <c r="RJG247" s="27"/>
      <c r="RJH247" s="27"/>
      <c r="RJI247" s="27"/>
      <c r="RJJ247" s="27"/>
      <c r="RJK247" s="27"/>
      <c r="RJL247" s="27"/>
      <c r="RJM247" s="27"/>
      <c r="RJN247" s="27"/>
      <c r="RJO247" s="27"/>
      <c r="RJP247" s="27"/>
      <c r="RJQ247" s="27"/>
      <c r="RJR247" s="27"/>
      <c r="RJS247" s="27"/>
      <c r="RJT247" s="27"/>
      <c r="RJU247" s="27"/>
      <c r="RJV247" s="27"/>
      <c r="RJW247" s="27"/>
      <c r="RJX247" s="27"/>
      <c r="RJY247" s="27"/>
      <c r="RJZ247" s="27"/>
      <c r="RKA247" s="27"/>
      <c r="RKB247" s="27"/>
      <c r="RKC247" s="27"/>
      <c r="RKD247" s="27"/>
      <c r="RKE247" s="27"/>
      <c r="RKF247" s="27"/>
      <c r="RKG247" s="27"/>
      <c r="RKH247" s="27"/>
      <c r="RKI247" s="27"/>
      <c r="RKJ247" s="27"/>
      <c r="RKK247" s="27"/>
      <c r="RKL247" s="27"/>
      <c r="RKM247" s="27"/>
      <c r="RKN247" s="27"/>
      <c r="RKO247" s="27"/>
      <c r="RKP247" s="27"/>
      <c r="RKQ247" s="27"/>
      <c r="RKR247" s="27"/>
      <c r="RKS247" s="27"/>
      <c r="RKT247" s="27"/>
      <c r="RKU247" s="27"/>
      <c r="RKV247" s="27"/>
      <c r="RKW247" s="27"/>
      <c r="RKX247" s="27"/>
      <c r="RKY247" s="27"/>
      <c r="RKZ247" s="27"/>
      <c r="RLA247" s="27"/>
      <c r="RLB247" s="27"/>
      <c r="RLC247" s="27"/>
      <c r="RLD247" s="27"/>
      <c r="RLE247" s="27"/>
      <c r="RLF247" s="27"/>
      <c r="RLG247" s="27"/>
      <c r="RLH247" s="27"/>
      <c r="RLI247" s="27"/>
      <c r="RLJ247" s="27"/>
      <c r="RLK247" s="27"/>
      <c r="RLL247" s="27"/>
      <c r="RLM247" s="27"/>
      <c r="RLN247" s="27"/>
      <c r="RLO247" s="27"/>
      <c r="RLP247" s="27"/>
      <c r="RLQ247" s="27"/>
      <c r="RLR247" s="27"/>
      <c r="RLS247" s="27"/>
      <c r="RLT247" s="27"/>
      <c r="RLU247" s="27"/>
      <c r="RLV247" s="27"/>
      <c r="RLW247" s="27"/>
      <c r="RLX247" s="27"/>
      <c r="RLY247" s="27"/>
      <c r="RLZ247" s="27"/>
      <c r="RMA247" s="27"/>
      <c r="RMB247" s="27"/>
      <c r="RMC247" s="27"/>
      <c r="RMD247" s="27"/>
      <c r="RME247" s="27"/>
      <c r="RMF247" s="27"/>
      <c r="RMG247" s="27"/>
      <c r="RMH247" s="27"/>
      <c r="RMI247" s="27"/>
      <c r="RMJ247" s="27"/>
      <c r="RMK247" s="27"/>
      <c r="RML247" s="27"/>
      <c r="RMM247" s="27"/>
      <c r="RMN247" s="27"/>
      <c r="RMO247" s="27"/>
      <c r="RMP247" s="27"/>
      <c r="RMQ247" s="27"/>
      <c r="RMR247" s="27"/>
      <c r="RMS247" s="27"/>
      <c r="RMT247" s="27"/>
      <c r="RMU247" s="27"/>
      <c r="RMV247" s="27"/>
      <c r="RMW247" s="27"/>
      <c r="RMX247" s="27"/>
      <c r="RMY247" s="27"/>
      <c r="RMZ247" s="27"/>
      <c r="RNA247" s="27"/>
      <c r="RNB247" s="27"/>
      <c r="RNC247" s="27"/>
      <c r="RND247" s="27"/>
      <c r="RNE247" s="27"/>
      <c r="RNF247" s="27"/>
      <c r="RNG247" s="27"/>
      <c r="RNH247" s="27"/>
      <c r="RNI247" s="27"/>
      <c r="RNJ247" s="27"/>
      <c r="RNK247" s="27"/>
      <c r="RNL247" s="27"/>
      <c r="RNM247" s="27"/>
      <c r="RNN247" s="27"/>
      <c r="RNO247" s="27"/>
      <c r="RNP247" s="27"/>
      <c r="RNQ247" s="27"/>
      <c r="RNR247" s="27"/>
      <c r="RNS247" s="27"/>
      <c r="RNT247" s="27"/>
      <c r="RNU247" s="27"/>
      <c r="RNV247" s="27"/>
      <c r="RNW247" s="27"/>
      <c r="RNX247" s="27"/>
      <c r="RNY247" s="27"/>
      <c r="RNZ247" s="27"/>
      <c r="ROA247" s="27"/>
      <c r="ROB247" s="27"/>
      <c r="ROC247" s="27"/>
      <c r="ROD247" s="27"/>
      <c r="ROE247" s="27"/>
      <c r="ROF247" s="27"/>
      <c r="ROG247" s="27"/>
      <c r="ROH247" s="27"/>
      <c r="ROI247" s="27"/>
      <c r="ROJ247" s="27"/>
      <c r="ROK247" s="27"/>
      <c r="ROL247" s="27"/>
      <c r="ROM247" s="27"/>
      <c r="RON247" s="27"/>
      <c r="ROO247" s="27"/>
      <c r="ROP247" s="27"/>
      <c r="ROQ247" s="27"/>
      <c r="ROR247" s="27"/>
      <c r="ROS247" s="27"/>
      <c r="ROT247" s="27"/>
      <c r="ROU247" s="27"/>
      <c r="ROV247" s="27"/>
      <c r="ROW247" s="27"/>
      <c r="ROX247" s="27"/>
      <c r="ROY247" s="27"/>
      <c r="ROZ247" s="27"/>
      <c r="RPA247" s="27"/>
      <c r="RPB247" s="27"/>
      <c r="RPC247" s="27"/>
      <c r="RPD247" s="27"/>
      <c r="RPE247" s="27"/>
      <c r="RPF247" s="27"/>
      <c r="RPG247" s="27"/>
      <c r="RPH247" s="27"/>
      <c r="RPI247" s="27"/>
      <c r="RPJ247" s="27"/>
      <c r="RPK247" s="27"/>
      <c r="RPL247" s="27"/>
      <c r="RPM247" s="27"/>
      <c r="RPN247" s="27"/>
      <c r="RPO247" s="27"/>
      <c r="RPP247" s="27"/>
      <c r="RPQ247" s="27"/>
      <c r="RPR247" s="27"/>
      <c r="RPS247" s="27"/>
      <c r="RPT247" s="27"/>
      <c r="RPU247" s="27"/>
      <c r="RPV247" s="27"/>
      <c r="RPW247" s="27"/>
      <c r="RPX247" s="27"/>
      <c r="RPY247" s="27"/>
      <c r="RPZ247" s="27"/>
      <c r="RQA247" s="27"/>
      <c r="RQB247" s="27"/>
      <c r="RQC247" s="27"/>
      <c r="RQD247" s="27"/>
      <c r="RQE247" s="27"/>
      <c r="RQF247" s="27"/>
      <c r="RQG247" s="27"/>
      <c r="RQH247" s="27"/>
      <c r="RQI247" s="27"/>
      <c r="RQJ247" s="27"/>
      <c r="RQK247" s="27"/>
      <c r="RQL247" s="27"/>
      <c r="RQM247" s="27"/>
      <c r="RQN247" s="27"/>
      <c r="RQO247" s="27"/>
      <c r="RQP247" s="27"/>
      <c r="RQQ247" s="27"/>
      <c r="RQR247" s="27"/>
      <c r="RQS247" s="27"/>
      <c r="RQT247" s="27"/>
      <c r="RQU247" s="27"/>
      <c r="RQV247" s="27"/>
      <c r="RQW247" s="27"/>
      <c r="RQX247" s="27"/>
      <c r="RQY247" s="27"/>
      <c r="RQZ247" s="27"/>
      <c r="RRA247" s="27"/>
      <c r="RRB247" s="27"/>
      <c r="RRC247" s="27"/>
      <c r="RRD247" s="27"/>
      <c r="RRE247" s="27"/>
      <c r="RRF247" s="27"/>
      <c r="RRG247" s="27"/>
      <c r="RRH247" s="27"/>
      <c r="RRI247" s="27"/>
      <c r="RRJ247" s="27"/>
      <c r="RRK247" s="27"/>
      <c r="RRL247" s="27"/>
      <c r="RRM247" s="27"/>
      <c r="RRN247" s="27"/>
      <c r="RRO247" s="27"/>
      <c r="RRP247" s="27"/>
      <c r="RRQ247" s="27"/>
      <c r="RRR247" s="27"/>
      <c r="RRS247" s="27"/>
      <c r="RRT247" s="27"/>
      <c r="RRU247" s="27"/>
      <c r="RRV247" s="27"/>
      <c r="RRW247" s="27"/>
      <c r="RRX247" s="27"/>
      <c r="RRY247" s="27"/>
      <c r="RRZ247" s="27"/>
      <c r="RSA247" s="27"/>
      <c r="RSB247" s="27"/>
      <c r="RSC247" s="27"/>
      <c r="RSD247" s="27"/>
      <c r="RSE247" s="27"/>
      <c r="RSF247" s="27"/>
      <c r="RSG247" s="27"/>
      <c r="RSH247" s="27"/>
      <c r="RSI247" s="27"/>
      <c r="RSJ247" s="27"/>
      <c r="RSK247" s="27"/>
      <c r="RSL247" s="27"/>
      <c r="RSM247" s="27"/>
      <c r="RSN247" s="27"/>
      <c r="RSO247" s="27"/>
      <c r="RSP247" s="27"/>
      <c r="RSQ247" s="27"/>
      <c r="RSR247" s="27"/>
      <c r="RSS247" s="27"/>
      <c r="RST247" s="27"/>
      <c r="RSU247" s="27"/>
      <c r="RSV247" s="27"/>
      <c r="RSW247" s="27"/>
      <c r="RSX247" s="27"/>
      <c r="RSY247" s="27"/>
      <c r="RSZ247" s="27"/>
      <c r="RTA247" s="27"/>
      <c r="RTB247" s="27"/>
      <c r="RTC247" s="27"/>
      <c r="RTD247" s="27"/>
      <c r="RTE247" s="27"/>
      <c r="RTF247" s="27"/>
      <c r="RTG247" s="27"/>
      <c r="RTH247" s="27"/>
      <c r="RTI247" s="27"/>
      <c r="RTJ247" s="27"/>
      <c r="RTK247" s="27"/>
      <c r="RTL247" s="27"/>
      <c r="RTM247" s="27"/>
      <c r="RTN247" s="27"/>
      <c r="RTO247" s="27"/>
      <c r="RTP247" s="27"/>
      <c r="RTQ247" s="27"/>
      <c r="RTR247" s="27"/>
      <c r="RTS247" s="27"/>
      <c r="RTT247" s="27"/>
      <c r="RTU247" s="27"/>
      <c r="RTV247" s="27"/>
      <c r="RTW247" s="27"/>
      <c r="RTX247" s="27"/>
      <c r="RTY247" s="27"/>
      <c r="RTZ247" s="27"/>
      <c r="RUA247" s="27"/>
      <c r="RUB247" s="27"/>
      <c r="RUC247" s="27"/>
      <c r="RUD247" s="27"/>
      <c r="RUE247" s="27"/>
      <c r="RUF247" s="27"/>
      <c r="RUG247" s="27"/>
      <c r="RUH247" s="27"/>
      <c r="RUI247" s="27"/>
      <c r="RUJ247" s="27"/>
      <c r="RUK247" s="27"/>
      <c r="RUL247" s="27"/>
      <c r="RUM247" s="27"/>
      <c r="RUN247" s="27"/>
      <c r="RUO247" s="27"/>
      <c r="RUP247" s="27"/>
      <c r="RUQ247" s="27"/>
      <c r="RUR247" s="27"/>
      <c r="RUS247" s="27"/>
      <c r="RUT247" s="27"/>
      <c r="RUU247" s="27"/>
      <c r="RUV247" s="27"/>
      <c r="RUW247" s="27"/>
      <c r="RUX247" s="27"/>
      <c r="RUY247" s="27"/>
      <c r="RUZ247" s="27"/>
      <c r="RVA247" s="27"/>
      <c r="RVB247" s="27"/>
      <c r="RVC247" s="27"/>
      <c r="RVD247" s="27"/>
      <c r="RVE247" s="27"/>
      <c r="RVF247" s="27"/>
      <c r="RVG247" s="27"/>
      <c r="RVH247" s="27"/>
      <c r="RVI247" s="27"/>
      <c r="RVJ247" s="27"/>
      <c r="RVK247" s="27"/>
      <c r="RVL247" s="27"/>
      <c r="RVM247" s="27"/>
      <c r="RVN247" s="27"/>
      <c r="RVO247" s="27"/>
      <c r="RVP247" s="27"/>
      <c r="RVQ247" s="27"/>
      <c r="RVR247" s="27"/>
      <c r="RVS247" s="27"/>
      <c r="RVT247" s="27"/>
      <c r="RVU247" s="27"/>
      <c r="RVV247" s="27"/>
      <c r="RVW247" s="27"/>
      <c r="RVX247" s="27"/>
      <c r="RVY247" s="27"/>
      <c r="RVZ247" s="27"/>
      <c r="RWA247" s="27"/>
      <c r="RWB247" s="27"/>
      <c r="RWC247" s="27"/>
      <c r="RWD247" s="27"/>
      <c r="RWE247" s="27"/>
      <c r="RWF247" s="27"/>
      <c r="RWG247" s="27"/>
      <c r="RWH247" s="27"/>
      <c r="RWI247" s="27"/>
      <c r="RWJ247" s="27"/>
      <c r="RWK247" s="27"/>
      <c r="RWL247" s="27"/>
      <c r="RWM247" s="27"/>
      <c r="RWN247" s="27"/>
      <c r="RWO247" s="27"/>
      <c r="RWP247" s="27"/>
      <c r="RWQ247" s="27"/>
      <c r="RWR247" s="27"/>
      <c r="RWS247" s="27"/>
      <c r="RWT247" s="27"/>
      <c r="RWU247" s="27"/>
      <c r="RWV247" s="27"/>
      <c r="RWW247" s="27"/>
      <c r="RWX247" s="27"/>
      <c r="RWY247" s="27"/>
      <c r="RWZ247" s="27"/>
      <c r="RXA247" s="27"/>
      <c r="RXB247" s="27"/>
      <c r="RXC247" s="27"/>
      <c r="RXD247" s="27"/>
      <c r="RXE247" s="27"/>
      <c r="RXF247" s="27"/>
      <c r="RXG247" s="27"/>
      <c r="RXH247" s="27"/>
      <c r="RXI247" s="27"/>
      <c r="RXJ247" s="27"/>
      <c r="RXK247" s="27"/>
      <c r="RXL247" s="27"/>
      <c r="RXM247" s="27"/>
      <c r="RXN247" s="27"/>
      <c r="RXO247" s="27"/>
      <c r="RXP247" s="27"/>
      <c r="RXQ247" s="27"/>
      <c r="RXR247" s="27"/>
      <c r="RXS247" s="27"/>
      <c r="RXT247" s="27"/>
      <c r="RXU247" s="27"/>
      <c r="RXV247" s="27"/>
      <c r="RXW247" s="27"/>
      <c r="RXX247" s="27"/>
      <c r="RXY247" s="27"/>
      <c r="RXZ247" s="27"/>
      <c r="RYA247" s="27"/>
      <c r="RYB247" s="27"/>
      <c r="RYC247" s="27"/>
      <c r="RYD247" s="27"/>
      <c r="RYE247" s="27"/>
      <c r="RYF247" s="27"/>
      <c r="RYG247" s="27"/>
      <c r="RYH247" s="27"/>
      <c r="RYI247" s="27"/>
      <c r="RYJ247" s="27"/>
      <c r="RYK247" s="27"/>
      <c r="RYL247" s="27"/>
      <c r="RYM247" s="27"/>
      <c r="RYN247" s="27"/>
      <c r="RYO247" s="27"/>
      <c r="RYP247" s="27"/>
      <c r="RYQ247" s="27"/>
      <c r="RYR247" s="27"/>
      <c r="RYS247" s="27"/>
      <c r="RYT247" s="27"/>
      <c r="RYU247" s="27"/>
      <c r="RYV247" s="27"/>
      <c r="RYW247" s="27"/>
      <c r="RYX247" s="27"/>
      <c r="RYY247" s="27"/>
      <c r="RYZ247" s="27"/>
      <c r="RZA247" s="27"/>
      <c r="RZB247" s="27"/>
      <c r="RZC247" s="27"/>
      <c r="RZD247" s="27"/>
      <c r="RZE247" s="27"/>
      <c r="RZF247" s="27"/>
      <c r="RZG247" s="27"/>
      <c r="RZH247" s="27"/>
      <c r="RZI247" s="27"/>
      <c r="RZJ247" s="27"/>
      <c r="RZK247" s="27"/>
      <c r="RZL247" s="27"/>
      <c r="RZM247" s="27"/>
      <c r="RZN247" s="27"/>
      <c r="RZO247" s="27"/>
      <c r="RZP247" s="27"/>
      <c r="RZQ247" s="27"/>
      <c r="RZR247" s="27"/>
      <c r="RZS247" s="27"/>
      <c r="RZT247" s="27"/>
      <c r="RZU247" s="27"/>
      <c r="RZV247" s="27"/>
      <c r="RZW247" s="27"/>
      <c r="RZX247" s="27"/>
      <c r="RZY247" s="27"/>
      <c r="RZZ247" s="27"/>
      <c r="SAA247" s="27"/>
      <c r="SAB247" s="27"/>
      <c r="SAC247" s="27"/>
      <c r="SAD247" s="27"/>
      <c r="SAE247" s="27"/>
      <c r="SAF247" s="27"/>
      <c r="SAG247" s="27"/>
      <c r="SAH247" s="27"/>
      <c r="SAI247" s="27"/>
      <c r="SAJ247" s="27"/>
      <c r="SAK247" s="27"/>
      <c r="SAL247" s="27"/>
      <c r="SAM247" s="27"/>
      <c r="SAN247" s="27"/>
      <c r="SAO247" s="27"/>
      <c r="SAP247" s="27"/>
      <c r="SAQ247" s="27"/>
      <c r="SAR247" s="27"/>
      <c r="SAS247" s="27"/>
      <c r="SAT247" s="27"/>
      <c r="SAU247" s="27"/>
      <c r="SAV247" s="27"/>
      <c r="SAW247" s="27"/>
      <c r="SAX247" s="27"/>
      <c r="SAY247" s="27"/>
      <c r="SAZ247" s="27"/>
      <c r="SBA247" s="27"/>
      <c r="SBB247" s="27"/>
      <c r="SBC247" s="27"/>
      <c r="SBD247" s="27"/>
      <c r="SBE247" s="27"/>
      <c r="SBF247" s="27"/>
      <c r="SBG247" s="27"/>
      <c r="SBH247" s="27"/>
      <c r="SBI247" s="27"/>
      <c r="SBJ247" s="27"/>
      <c r="SBK247" s="27"/>
      <c r="SBL247" s="27"/>
      <c r="SBM247" s="27"/>
      <c r="SBN247" s="27"/>
      <c r="SBO247" s="27"/>
      <c r="SBP247" s="27"/>
      <c r="SBQ247" s="27"/>
      <c r="SBR247" s="27"/>
      <c r="SBS247" s="27"/>
      <c r="SBT247" s="27"/>
      <c r="SBU247" s="27"/>
      <c r="SBV247" s="27"/>
      <c r="SBW247" s="27"/>
      <c r="SBX247" s="27"/>
      <c r="SBY247" s="27"/>
      <c r="SBZ247" s="27"/>
      <c r="SCA247" s="27"/>
      <c r="SCB247" s="27"/>
      <c r="SCC247" s="27"/>
      <c r="SCD247" s="27"/>
      <c r="SCE247" s="27"/>
      <c r="SCF247" s="27"/>
      <c r="SCG247" s="27"/>
      <c r="SCH247" s="27"/>
      <c r="SCI247" s="27"/>
      <c r="SCJ247" s="27"/>
      <c r="SCK247" s="27"/>
      <c r="SCL247" s="27"/>
      <c r="SCM247" s="27"/>
      <c r="SCN247" s="27"/>
      <c r="SCO247" s="27"/>
      <c r="SCP247" s="27"/>
      <c r="SCQ247" s="27"/>
      <c r="SCR247" s="27"/>
      <c r="SCS247" s="27"/>
      <c r="SCT247" s="27"/>
      <c r="SCU247" s="27"/>
      <c r="SCV247" s="27"/>
      <c r="SCW247" s="27"/>
      <c r="SCX247" s="27"/>
      <c r="SCY247" s="27"/>
      <c r="SCZ247" s="27"/>
      <c r="SDA247" s="27"/>
      <c r="SDB247" s="27"/>
      <c r="SDC247" s="27"/>
      <c r="SDD247" s="27"/>
      <c r="SDE247" s="27"/>
      <c r="SDF247" s="27"/>
      <c r="SDG247" s="27"/>
      <c r="SDH247" s="27"/>
      <c r="SDI247" s="27"/>
      <c r="SDJ247" s="27"/>
      <c r="SDK247" s="27"/>
      <c r="SDL247" s="27"/>
      <c r="SDM247" s="27"/>
      <c r="SDN247" s="27"/>
      <c r="SDO247" s="27"/>
      <c r="SDP247" s="27"/>
      <c r="SDQ247" s="27"/>
      <c r="SDR247" s="27"/>
      <c r="SDS247" s="27"/>
      <c r="SDT247" s="27"/>
      <c r="SDU247" s="27"/>
      <c r="SDV247" s="27"/>
      <c r="SDW247" s="27"/>
      <c r="SDX247" s="27"/>
      <c r="SDY247" s="27"/>
      <c r="SDZ247" s="27"/>
      <c r="SEA247" s="27"/>
      <c r="SEB247" s="27"/>
      <c r="SEC247" s="27"/>
      <c r="SED247" s="27"/>
      <c r="SEE247" s="27"/>
      <c r="SEF247" s="27"/>
      <c r="SEG247" s="27"/>
      <c r="SEH247" s="27"/>
      <c r="SEI247" s="27"/>
      <c r="SEJ247" s="27"/>
      <c r="SEK247" s="27"/>
      <c r="SEL247" s="27"/>
      <c r="SEM247" s="27"/>
      <c r="SEN247" s="27"/>
      <c r="SEO247" s="27"/>
      <c r="SEP247" s="27"/>
      <c r="SEQ247" s="27"/>
      <c r="SER247" s="27"/>
      <c r="SES247" s="27"/>
      <c r="SET247" s="27"/>
      <c r="SEU247" s="27"/>
      <c r="SEV247" s="27"/>
      <c r="SEW247" s="27"/>
      <c r="SEX247" s="27"/>
      <c r="SEY247" s="27"/>
      <c r="SEZ247" s="27"/>
      <c r="SFA247" s="27"/>
      <c r="SFB247" s="27"/>
      <c r="SFC247" s="27"/>
      <c r="SFD247" s="27"/>
      <c r="SFE247" s="27"/>
      <c r="SFF247" s="27"/>
      <c r="SFG247" s="27"/>
      <c r="SFH247" s="27"/>
      <c r="SFI247" s="27"/>
      <c r="SFJ247" s="27"/>
      <c r="SFK247" s="27"/>
      <c r="SFL247" s="27"/>
      <c r="SFM247" s="27"/>
      <c r="SFN247" s="27"/>
      <c r="SFO247" s="27"/>
      <c r="SFP247" s="27"/>
      <c r="SFQ247" s="27"/>
      <c r="SFR247" s="27"/>
      <c r="SFS247" s="27"/>
      <c r="SFT247" s="27"/>
      <c r="SFU247" s="27"/>
      <c r="SFV247" s="27"/>
      <c r="SFW247" s="27"/>
      <c r="SFX247" s="27"/>
      <c r="SFY247" s="27"/>
      <c r="SFZ247" s="27"/>
      <c r="SGA247" s="27"/>
      <c r="SGB247" s="27"/>
      <c r="SGC247" s="27"/>
      <c r="SGD247" s="27"/>
      <c r="SGE247" s="27"/>
      <c r="SGF247" s="27"/>
      <c r="SGG247" s="27"/>
      <c r="SGH247" s="27"/>
      <c r="SGI247" s="27"/>
      <c r="SGJ247" s="27"/>
      <c r="SGK247" s="27"/>
      <c r="SGL247" s="27"/>
      <c r="SGM247" s="27"/>
      <c r="SGN247" s="27"/>
      <c r="SGO247" s="27"/>
      <c r="SGP247" s="27"/>
      <c r="SGQ247" s="27"/>
      <c r="SGR247" s="27"/>
      <c r="SGS247" s="27"/>
      <c r="SGT247" s="27"/>
      <c r="SGU247" s="27"/>
      <c r="SGV247" s="27"/>
      <c r="SGW247" s="27"/>
      <c r="SGX247" s="27"/>
      <c r="SGY247" s="27"/>
      <c r="SGZ247" s="27"/>
      <c r="SHA247" s="27"/>
      <c r="SHB247" s="27"/>
      <c r="SHC247" s="27"/>
      <c r="SHD247" s="27"/>
      <c r="SHE247" s="27"/>
      <c r="SHF247" s="27"/>
      <c r="SHG247" s="27"/>
      <c r="SHH247" s="27"/>
      <c r="SHI247" s="27"/>
      <c r="SHJ247" s="27"/>
      <c r="SHK247" s="27"/>
      <c r="SHL247" s="27"/>
      <c r="SHM247" s="27"/>
      <c r="SHN247" s="27"/>
      <c r="SHO247" s="27"/>
      <c r="SHP247" s="27"/>
      <c r="SHQ247" s="27"/>
      <c r="SHR247" s="27"/>
      <c r="SHS247" s="27"/>
      <c r="SHT247" s="27"/>
      <c r="SHU247" s="27"/>
      <c r="SHV247" s="27"/>
      <c r="SHW247" s="27"/>
      <c r="SHX247" s="27"/>
      <c r="SHY247" s="27"/>
      <c r="SHZ247" s="27"/>
      <c r="SIA247" s="27"/>
      <c r="SIB247" s="27"/>
      <c r="SIC247" s="27"/>
      <c r="SID247" s="27"/>
      <c r="SIE247" s="27"/>
      <c r="SIF247" s="27"/>
      <c r="SIG247" s="27"/>
      <c r="SIH247" s="27"/>
      <c r="SII247" s="27"/>
      <c r="SIJ247" s="27"/>
      <c r="SIK247" s="27"/>
      <c r="SIL247" s="27"/>
      <c r="SIM247" s="27"/>
      <c r="SIN247" s="27"/>
      <c r="SIO247" s="27"/>
      <c r="SIP247" s="27"/>
      <c r="SIQ247" s="27"/>
      <c r="SIR247" s="27"/>
      <c r="SIS247" s="27"/>
      <c r="SIT247" s="27"/>
      <c r="SIU247" s="27"/>
      <c r="SIV247" s="27"/>
      <c r="SIW247" s="27"/>
      <c r="SIX247" s="27"/>
      <c r="SIY247" s="27"/>
      <c r="SIZ247" s="27"/>
      <c r="SJA247" s="27"/>
      <c r="SJB247" s="27"/>
      <c r="SJC247" s="27"/>
      <c r="SJD247" s="27"/>
      <c r="SJE247" s="27"/>
      <c r="SJF247" s="27"/>
      <c r="SJG247" s="27"/>
      <c r="SJH247" s="27"/>
      <c r="SJI247" s="27"/>
      <c r="SJJ247" s="27"/>
      <c r="SJK247" s="27"/>
      <c r="SJL247" s="27"/>
      <c r="SJM247" s="27"/>
      <c r="SJN247" s="27"/>
      <c r="SJO247" s="27"/>
      <c r="SJP247" s="27"/>
      <c r="SJQ247" s="27"/>
      <c r="SJR247" s="27"/>
      <c r="SJS247" s="27"/>
      <c r="SJT247" s="27"/>
      <c r="SJU247" s="27"/>
      <c r="SJV247" s="27"/>
      <c r="SJW247" s="27"/>
      <c r="SJX247" s="27"/>
      <c r="SJY247" s="27"/>
      <c r="SJZ247" s="27"/>
      <c r="SKA247" s="27"/>
      <c r="SKB247" s="27"/>
      <c r="SKC247" s="27"/>
      <c r="SKD247" s="27"/>
      <c r="SKE247" s="27"/>
      <c r="SKF247" s="27"/>
      <c r="SKG247" s="27"/>
      <c r="SKH247" s="27"/>
      <c r="SKI247" s="27"/>
      <c r="SKJ247" s="27"/>
      <c r="SKK247" s="27"/>
      <c r="SKL247" s="27"/>
      <c r="SKM247" s="27"/>
      <c r="SKN247" s="27"/>
      <c r="SKO247" s="27"/>
      <c r="SKP247" s="27"/>
      <c r="SKQ247" s="27"/>
      <c r="SKR247" s="27"/>
      <c r="SKS247" s="27"/>
      <c r="SKT247" s="27"/>
      <c r="SKU247" s="27"/>
      <c r="SKV247" s="27"/>
      <c r="SKW247" s="27"/>
      <c r="SKX247" s="27"/>
      <c r="SKY247" s="27"/>
      <c r="SKZ247" s="27"/>
      <c r="SLA247" s="27"/>
      <c r="SLB247" s="27"/>
      <c r="SLC247" s="27"/>
      <c r="SLD247" s="27"/>
      <c r="SLE247" s="27"/>
      <c r="SLF247" s="27"/>
      <c r="SLG247" s="27"/>
      <c r="SLH247" s="27"/>
      <c r="SLI247" s="27"/>
      <c r="SLJ247" s="27"/>
      <c r="SLK247" s="27"/>
      <c r="SLL247" s="27"/>
      <c r="SLM247" s="27"/>
      <c r="SLN247" s="27"/>
      <c r="SLO247" s="27"/>
      <c r="SLP247" s="27"/>
      <c r="SLQ247" s="27"/>
      <c r="SLR247" s="27"/>
      <c r="SLS247" s="27"/>
      <c r="SLT247" s="27"/>
      <c r="SLU247" s="27"/>
      <c r="SLV247" s="27"/>
      <c r="SLW247" s="27"/>
      <c r="SLX247" s="27"/>
      <c r="SLY247" s="27"/>
      <c r="SLZ247" s="27"/>
      <c r="SMA247" s="27"/>
      <c r="SMB247" s="27"/>
      <c r="SMC247" s="27"/>
      <c r="SMD247" s="27"/>
      <c r="SME247" s="27"/>
      <c r="SMF247" s="27"/>
      <c r="SMG247" s="27"/>
      <c r="SMH247" s="27"/>
      <c r="SMI247" s="27"/>
      <c r="SMJ247" s="27"/>
      <c r="SMK247" s="27"/>
      <c r="SML247" s="27"/>
      <c r="SMM247" s="27"/>
      <c r="SMN247" s="27"/>
      <c r="SMO247" s="27"/>
      <c r="SMP247" s="27"/>
      <c r="SMQ247" s="27"/>
      <c r="SMR247" s="27"/>
      <c r="SMS247" s="27"/>
      <c r="SMT247" s="27"/>
      <c r="SMU247" s="27"/>
      <c r="SMV247" s="27"/>
      <c r="SMW247" s="27"/>
      <c r="SMX247" s="27"/>
      <c r="SMY247" s="27"/>
      <c r="SMZ247" s="27"/>
      <c r="SNA247" s="27"/>
      <c r="SNB247" s="27"/>
      <c r="SNC247" s="27"/>
      <c r="SND247" s="27"/>
      <c r="SNE247" s="27"/>
      <c r="SNF247" s="27"/>
      <c r="SNG247" s="27"/>
      <c r="SNH247" s="27"/>
      <c r="SNI247" s="27"/>
      <c r="SNJ247" s="27"/>
      <c r="SNK247" s="27"/>
      <c r="SNL247" s="27"/>
      <c r="SNM247" s="27"/>
      <c r="SNN247" s="27"/>
      <c r="SNO247" s="27"/>
      <c r="SNP247" s="27"/>
      <c r="SNQ247" s="27"/>
      <c r="SNR247" s="27"/>
      <c r="SNS247" s="27"/>
      <c r="SNT247" s="27"/>
      <c r="SNU247" s="27"/>
      <c r="SNV247" s="27"/>
      <c r="SNW247" s="27"/>
      <c r="SNX247" s="27"/>
      <c r="SNY247" s="27"/>
      <c r="SNZ247" s="27"/>
      <c r="SOA247" s="27"/>
      <c r="SOB247" s="27"/>
      <c r="SOC247" s="27"/>
      <c r="SOD247" s="27"/>
      <c r="SOE247" s="27"/>
      <c r="SOF247" s="27"/>
      <c r="SOG247" s="27"/>
      <c r="SOH247" s="27"/>
      <c r="SOI247" s="27"/>
      <c r="SOJ247" s="27"/>
      <c r="SOK247" s="27"/>
      <c r="SOL247" s="27"/>
      <c r="SOM247" s="27"/>
      <c r="SON247" s="27"/>
      <c r="SOO247" s="27"/>
      <c r="SOP247" s="27"/>
      <c r="SOQ247" s="27"/>
      <c r="SOR247" s="27"/>
      <c r="SOS247" s="27"/>
      <c r="SOT247" s="27"/>
      <c r="SOU247" s="27"/>
      <c r="SOV247" s="27"/>
      <c r="SOW247" s="27"/>
      <c r="SOX247" s="27"/>
      <c r="SOY247" s="27"/>
      <c r="SOZ247" s="27"/>
      <c r="SPA247" s="27"/>
      <c r="SPB247" s="27"/>
      <c r="SPC247" s="27"/>
      <c r="SPD247" s="27"/>
      <c r="SPE247" s="27"/>
      <c r="SPF247" s="27"/>
      <c r="SPG247" s="27"/>
      <c r="SPH247" s="27"/>
      <c r="SPI247" s="27"/>
      <c r="SPJ247" s="27"/>
      <c r="SPK247" s="27"/>
      <c r="SPL247" s="27"/>
      <c r="SPM247" s="27"/>
      <c r="SPN247" s="27"/>
      <c r="SPO247" s="27"/>
      <c r="SPP247" s="27"/>
      <c r="SPQ247" s="27"/>
      <c r="SPR247" s="27"/>
      <c r="SPS247" s="27"/>
      <c r="SPT247" s="27"/>
      <c r="SPU247" s="27"/>
      <c r="SPV247" s="27"/>
      <c r="SPW247" s="27"/>
      <c r="SPX247" s="27"/>
      <c r="SPY247" s="27"/>
      <c r="SPZ247" s="27"/>
      <c r="SQA247" s="27"/>
      <c r="SQB247" s="27"/>
      <c r="SQC247" s="27"/>
      <c r="SQD247" s="27"/>
      <c r="SQE247" s="27"/>
      <c r="SQF247" s="27"/>
      <c r="SQG247" s="27"/>
      <c r="SQH247" s="27"/>
      <c r="SQI247" s="27"/>
      <c r="SQJ247" s="27"/>
      <c r="SQK247" s="27"/>
      <c r="SQL247" s="27"/>
      <c r="SQM247" s="27"/>
      <c r="SQN247" s="27"/>
      <c r="SQO247" s="27"/>
      <c r="SQP247" s="27"/>
      <c r="SQQ247" s="27"/>
      <c r="SQR247" s="27"/>
      <c r="SQS247" s="27"/>
      <c r="SQT247" s="27"/>
      <c r="SQU247" s="27"/>
      <c r="SQV247" s="27"/>
      <c r="SQW247" s="27"/>
      <c r="SQX247" s="27"/>
      <c r="SQY247" s="27"/>
      <c r="SQZ247" s="27"/>
      <c r="SRA247" s="27"/>
      <c r="SRB247" s="27"/>
      <c r="SRC247" s="27"/>
      <c r="SRD247" s="27"/>
      <c r="SRE247" s="27"/>
      <c r="SRF247" s="27"/>
      <c r="SRG247" s="27"/>
      <c r="SRH247" s="27"/>
      <c r="SRI247" s="27"/>
      <c r="SRJ247" s="27"/>
      <c r="SRK247" s="27"/>
      <c r="SRL247" s="27"/>
      <c r="SRM247" s="27"/>
      <c r="SRN247" s="27"/>
      <c r="SRO247" s="27"/>
      <c r="SRP247" s="27"/>
      <c r="SRQ247" s="27"/>
      <c r="SRR247" s="27"/>
      <c r="SRS247" s="27"/>
      <c r="SRT247" s="27"/>
      <c r="SRU247" s="27"/>
      <c r="SRV247" s="27"/>
      <c r="SRW247" s="27"/>
      <c r="SRX247" s="27"/>
      <c r="SRY247" s="27"/>
      <c r="SRZ247" s="27"/>
      <c r="SSA247" s="27"/>
      <c r="SSB247" s="27"/>
      <c r="SSC247" s="27"/>
      <c r="SSD247" s="27"/>
      <c r="SSE247" s="27"/>
      <c r="SSF247" s="27"/>
      <c r="SSG247" s="27"/>
      <c r="SSH247" s="27"/>
      <c r="SSI247" s="27"/>
      <c r="SSJ247" s="27"/>
      <c r="SSK247" s="27"/>
      <c r="SSL247" s="27"/>
      <c r="SSM247" s="27"/>
      <c r="SSN247" s="27"/>
      <c r="SSO247" s="27"/>
      <c r="SSP247" s="27"/>
      <c r="SSQ247" s="27"/>
      <c r="SSR247" s="27"/>
      <c r="SSS247" s="27"/>
      <c r="SST247" s="27"/>
      <c r="SSU247" s="27"/>
      <c r="SSV247" s="27"/>
      <c r="SSW247" s="27"/>
      <c r="SSX247" s="27"/>
      <c r="SSY247" s="27"/>
      <c r="SSZ247" s="27"/>
      <c r="STA247" s="27"/>
      <c r="STB247" s="27"/>
      <c r="STC247" s="27"/>
      <c r="STD247" s="27"/>
      <c r="STE247" s="27"/>
      <c r="STF247" s="27"/>
      <c r="STG247" s="27"/>
      <c r="STH247" s="27"/>
      <c r="STI247" s="27"/>
      <c r="STJ247" s="27"/>
      <c r="STK247" s="27"/>
      <c r="STL247" s="27"/>
      <c r="STM247" s="27"/>
      <c r="STN247" s="27"/>
      <c r="STO247" s="27"/>
      <c r="STP247" s="27"/>
      <c r="STQ247" s="27"/>
      <c r="STR247" s="27"/>
      <c r="STS247" s="27"/>
      <c r="STT247" s="27"/>
      <c r="STU247" s="27"/>
      <c r="STV247" s="27"/>
      <c r="STW247" s="27"/>
      <c r="STX247" s="27"/>
      <c r="STY247" s="27"/>
      <c r="STZ247" s="27"/>
      <c r="SUA247" s="27"/>
      <c r="SUB247" s="27"/>
      <c r="SUC247" s="27"/>
      <c r="SUD247" s="27"/>
      <c r="SUE247" s="27"/>
      <c r="SUF247" s="27"/>
      <c r="SUG247" s="27"/>
      <c r="SUH247" s="27"/>
      <c r="SUI247" s="27"/>
      <c r="SUJ247" s="27"/>
      <c r="SUK247" s="27"/>
      <c r="SUL247" s="27"/>
      <c r="SUM247" s="27"/>
      <c r="SUN247" s="27"/>
      <c r="SUO247" s="27"/>
      <c r="SUP247" s="27"/>
      <c r="SUQ247" s="27"/>
      <c r="SUR247" s="27"/>
      <c r="SUS247" s="27"/>
      <c r="SUT247" s="27"/>
      <c r="SUU247" s="27"/>
      <c r="SUV247" s="27"/>
      <c r="SUW247" s="27"/>
      <c r="SUX247" s="27"/>
      <c r="SUY247" s="27"/>
      <c r="SUZ247" s="27"/>
      <c r="SVA247" s="27"/>
      <c r="SVB247" s="27"/>
      <c r="SVC247" s="27"/>
      <c r="SVD247" s="27"/>
      <c r="SVE247" s="27"/>
      <c r="SVF247" s="27"/>
      <c r="SVG247" s="27"/>
      <c r="SVH247" s="27"/>
      <c r="SVI247" s="27"/>
      <c r="SVJ247" s="27"/>
      <c r="SVK247" s="27"/>
      <c r="SVL247" s="27"/>
      <c r="SVM247" s="27"/>
      <c r="SVN247" s="27"/>
      <c r="SVO247" s="27"/>
      <c r="SVP247" s="27"/>
      <c r="SVQ247" s="27"/>
      <c r="SVR247" s="27"/>
      <c r="SVS247" s="27"/>
      <c r="SVT247" s="27"/>
      <c r="SVU247" s="27"/>
      <c r="SVV247" s="27"/>
      <c r="SVW247" s="27"/>
      <c r="SVX247" s="27"/>
      <c r="SVY247" s="27"/>
      <c r="SVZ247" s="27"/>
      <c r="SWA247" s="27"/>
      <c r="SWB247" s="27"/>
      <c r="SWC247" s="27"/>
      <c r="SWD247" s="27"/>
      <c r="SWE247" s="27"/>
      <c r="SWF247" s="27"/>
      <c r="SWG247" s="27"/>
      <c r="SWH247" s="27"/>
      <c r="SWI247" s="27"/>
      <c r="SWJ247" s="27"/>
      <c r="SWK247" s="27"/>
      <c r="SWL247" s="27"/>
      <c r="SWM247" s="27"/>
      <c r="SWN247" s="27"/>
      <c r="SWO247" s="27"/>
      <c r="SWP247" s="27"/>
      <c r="SWQ247" s="27"/>
      <c r="SWR247" s="27"/>
      <c r="SWS247" s="27"/>
      <c r="SWT247" s="27"/>
      <c r="SWU247" s="27"/>
      <c r="SWV247" s="27"/>
      <c r="SWW247" s="27"/>
      <c r="SWX247" s="27"/>
      <c r="SWY247" s="27"/>
      <c r="SWZ247" s="27"/>
      <c r="SXA247" s="27"/>
      <c r="SXB247" s="27"/>
      <c r="SXC247" s="27"/>
      <c r="SXD247" s="27"/>
      <c r="SXE247" s="27"/>
      <c r="SXF247" s="27"/>
      <c r="SXG247" s="27"/>
      <c r="SXH247" s="27"/>
      <c r="SXI247" s="27"/>
      <c r="SXJ247" s="27"/>
      <c r="SXK247" s="27"/>
      <c r="SXL247" s="27"/>
      <c r="SXM247" s="27"/>
      <c r="SXN247" s="27"/>
      <c r="SXO247" s="27"/>
      <c r="SXP247" s="27"/>
      <c r="SXQ247" s="27"/>
      <c r="SXR247" s="27"/>
      <c r="SXS247" s="27"/>
      <c r="SXT247" s="27"/>
      <c r="SXU247" s="27"/>
      <c r="SXV247" s="27"/>
      <c r="SXW247" s="27"/>
      <c r="SXX247" s="27"/>
      <c r="SXY247" s="27"/>
      <c r="SXZ247" s="27"/>
      <c r="SYA247" s="27"/>
      <c r="SYB247" s="27"/>
      <c r="SYC247" s="27"/>
      <c r="SYD247" s="27"/>
      <c r="SYE247" s="27"/>
      <c r="SYF247" s="27"/>
      <c r="SYG247" s="27"/>
      <c r="SYH247" s="27"/>
      <c r="SYI247" s="27"/>
      <c r="SYJ247" s="27"/>
      <c r="SYK247" s="27"/>
      <c r="SYL247" s="27"/>
      <c r="SYM247" s="27"/>
      <c r="SYN247" s="27"/>
      <c r="SYO247" s="27"/>
      <c r="SYP247" s="27"/>
      <c r="SYQ247" s="27"/>
      <c r="SYR247" s="27"/>
      <c r="SYS247" s="27"/>
      <c r="SYT247" s="27"/>
      <c r="SYU247" s="27"/>
      <c r="SYV247" s="27"/>
      <c r="SYW247" s="27"/>
      <c r="SYX247" s="27"/>
      <c r="SYY247" s="27"/>
      <c r="SYZ247" s="27"/>
      <c r="SZA247" s="27"/>
      <c r="SZB247" s="27"/>
      <c r="SZC247" s="27"/>
      <c r="SZD247" s="27"/>
      <c r="SZE247" s="27"/>
      <c r="SZF247" s="27"/>
      <c r="SZG247" s="27"/>
      <c r="SZH247" s="27"/>
      <c r="SZI247" s="27"/>
      <c r="SZJ247" s="27"/>
      <c r="SZK247" s="27"/>
      <c r="SZL247" s="27"/>
      <c r="SZM247" s="27"/>
      <c r="SZN247" s="27"/>
      <c r="SZO247" s="27"/>
      <c r="SZP247" s="27"/>
      <c r="SZQ247" s="27"/>
      <c r="SZR247" s="27"/>
      <c r="SZS247" s="27"/>
      <c r="SZT247" s="27"/>
      <c r="SZU247" s="27"/>
      <c r="SZV247" s="27"/>
      <c r="SZW247" s="27"/>
      <c r="SZX247" s="27"/>
      <c r="SZY247" s="27"/>
      <c r="SZZ247" s="27"/>
      <c r="TAA247" s="27"/>
      <c r="TAB247" s="27"/>
      <c r="TAC247" s="27"/>
      <c r="TAD247" s="27"/>
      <c r="TAE247" s="27"/>
      <c r="TAF247" s="27"/>
      <c r="TAG247" s="27"/>
      <c r="TAH247" s="27"/>
      <c r="TAI247" s="27"/>
      <c r="TAJ247" s="27"/>
      <c r="TAK247" s="27"/>
      <c r="TAL247" s="27"/>
      <c r="TAM247" s="27"/>
      <c r="TAN247" s="27"/>
      <c r="TAO247" s="27"/>
      <c r="TAP247" s="27"/>
      <c r="TAQ247" s="27"/>
      <c r="TAR247" s="27"/>
      <c r="TAS247" s="27"/>
      <c r="TAT247" s="27"/>
      <c r="TAU247" s="27"/>
      <c r="TAV247" s="27"/>
      <c r="TAW247" s="27"/>
      <c r="TAX247" s="27"/>
      <c r="TAY247" s="27"/>
      <c r="TAZ247" s="27"/>
      <c r="TBA247" s="27"/>
      <c r="TBB247" s="27"/>
      <c r="TBC247" s="27"/>
      <c r="TBD247" s="27"/>
      <c r="TBE247" s="27"/>
      <c r="TBF247" s="27"/>
      <c r="TBG247" s="27"/>
      <c r="TBH247" s="27"/>
      <c r="TBI247" s="27"/>
      <c r="TBJ247" s="27"/>
      <c r="TBK247" s="27"/>
      <c r="TBL247" s="27"/>
      <c r="TBM247" s="27"/>
      <c r="TBN247" s="27"/>
      <c r="TBO247" s="27"/>
      <c r="TBP247" s="27"/>
      <c r="TBQ247" s="27"/>
      <c r="TBR247" s="27"/>
      <c r="TBS247" s="27"/>
      <c r="TBT247" s="27"/>
      <c r="TBU247" s="27"/>
      <c r="TBV247" s="27"/>
      <c r="TBW247" s="27"/>
      <c r="TBX247" s="27"/>
      <c r="TBY247" s="27"/>
      <c r="TBZ247" s="27"/>
      <c r="TCA247" s="27"/>
      <c r="TCB247" s="27"/>
      <c r="TCC247" s="27"/>
      <c r="TCD247" s="27"/>
      <c r="TCE247" s="27"/>
      <c r="TCF247" s="27"/>
      <c r="TCG247" s="27"/>
      <c r="TCH247" s="27"/>
      <c r="TCI247" s="27"/>
      <c r="TCJ247" s="27"/>
      <c r="TCK247" s="27"/>
      <c r="TCL247" s="27"/>
      <c r="TCM247" s="27"/>
      <c r="TCN247" s="27"/>
      <c r="TCO247" s="27"/>
      <c r="TCP247" s="27"/>
      <c r="TCQ247" s="27"/>
      <c r="TCR247" s="27"/>
      <c r="TCS247" s="27"/>
      <c r="TCT247" s="27"/>
      <c r="TCU247" s="27"/>
      <c r="TCV247" s="27"/>
      <c r="TCW247" s="27"/>
      <c r="TCX247" s="27"/>
      <c r="TCY247" s="27"/>
      <c r="TCZ247" s="27"/>
      <c r="TDA247" s="27"/>
      <c r="TDB247" s="27"/>
      <c r="TDC247" s="27"/>
      <c r="TDD247" s="27"/>
      <c r="TDE247" s="27"/>
      <c r="TDF247" s="27"/>
      <c r="TDG247" s="27"/>
      <c r="TDH247" s="27"/>
      <c r="TDI247" s="27"/>
      <c r="TDJ247" s="27"/>
      <c r="TDK247" s="27"/>
      <c r="TDL247" s="27"/>
      <c r="TDM247" s="27"/>
      <c r="TDN247" s="27"/>
      <c r="TDO247" s="27"/>
      <c r="TDP247" s="27"/>
      <c r="TDQ247" s="27"/>
      <c r="TDR247" s="27"/>
      <c r="TDS247" s="27"/>
      <c r="TDT247" s="27"/>
      <c r="TDU247" s="27"/>
      <c r="TDV247" s="27"/>
      <c r="TDW247" s="27"/>
      <c r="TDX247" s="27"/>
      <c r="TDY247" s="27"/>
      <c r="TDZ247" s="27"/>
      <c r="TEA247" s="27"/>
      <c r="TEB247" s="27"/>
      <c r="TEC247" s="27"/>
      <c r="TED247" s="27"/>
      <c r="TEE247" s="27"/>
      <c r="TEF247" s="27"/>
      <c r="TEG247" s="27"/>
      <c r="TEH247" s="27"/>
      <c r="TEI247" s="27"/>
      <c r="TEJ247" s="27"/>
      <c r="TEK247" s="27"/>
      <c r="TEL247" s="27"/>
      <c r="TEM247" s="27"/>
      <c r="TEN247" s="27"/>
      <c r="TEO247" s="27"/>
      <c r="TEP247" s="27"/>
      <c r="TEQ247" s="27"/>
      <c r="TER247" s="27"/>
      <c r="TES247" s="27"/>
      <c r="TET247" s="27"/>
      <c r="TEU247" s="27"/>
      <c r="TEV247" s="27"/>
      <c r="TEW247" s="27"/>
      <c r="TEX247" s="27"/>
      <c r="TEY247" s="27"/>
      <c r="TEZ247" s="27"/>
      <c r="TFA247" s="27"/>
      <c r="TFB247" s="27"/>
      <c r="TFC247" s="27"/>
      <c r="TFD247" s="27"/>
      <c r="TFE247" s="27"/>
      <c r="TFF247" s="27"/>
      <c r="TFG247" s="27"/>
      <c r="TFH247" s="27"/>
      <c r="TFI247" s="27"/>
      <c r="TFJ247" s="27"/>
      <c r="TFK247" s="27"/>
      <c r="TFL247" s="27"/>
      <c r="TFM247" s="27"/>
      <c r="TFN247" s="27"/>
      <c r="TFO247" s="27"/>
      <c r="TFP247" s="27"/>
      <c r="TFQ247" s="27"/>
      <c r="TFR247" s="27"/>
      <c r="TFS247" s="27"/>
      <c r="TFT247" s="27"/>
      <c r="TFU247" s="27"/>
      <c r="TFV247" s="27"/>
      <c r="TFW247" s="27"/>
      <c r="TFX247" s="27"/>
      <c r="TFY247" s="27"/>
      <c r="TFZ247" s="27"/>
      <c r="TGA247" s="27"/>
      <c r="TGB247" s="27"/>
      <c r="TGC247" s="27"/>
      <c r="TGD247" s="27"/>
      <c r="TGE247" s="27"/>
      <c r="TGF247" s="27"/>
      <c r="TGG247" s="27"/>
      <c r="TGH247" s="27"/>
      <c r="TGI247" s="27"/>
      <c r="TGJ247" s="27"/>
      <c r="TGK247" s="27"/>
      <c r="TGL247" s="27"/>
      <c r="TGM247" s="27"/>
      <c r="TGN247" s="27"/>
      <c r="TGO247" s="27"/>
      <c r="TGP247" s="27"/>
      <c r="TGQ247" s="27"/>
      <c r="TGR247" s="27"/>
      <c r="TGS247" s="27"/>
      <c r="TGT247" s="27"/>
      <c r="TGU247" s="27"/>
      <c r="TGV247" s="27"/>
      <c r="TGW247" s="27"/>
      <c r="TGX247" s="27"/>
      <c r="TGY247" s="27"/>
      <c r="TGZ247" s="27"/>
      <c r="THA247" s="27"/>
      <c r="THB247" s="27"/>
      <c r="THC247" s="27"/>
      <c r="THD247" s="27"/>
      <c r="THE247" s="27"/>
      <c r="THF247" s="27"/>
      <c r="THG247" s="27"/>
      <c r="THH247" s="27"/>
      <c r="THI247" s="27"/>
      <c r="THJ247" s="27"/>
      <c r="THK247" s="27"/>
      <c r="THL247" s="27"/>
      <c r="THM247" s="27"/>
      <c r="THN247" s="27"/>
      <c r="THO247" s="27"/>
      <c r="THP247" s="27"/>
      <c r="THQ247" s="27"/>
      <c r="THR247" s="27"/>
      <c r="THS247" s="27"/>
      <c r="THT247" s="27"/>
      <c r="THU247" s="27"/>
      <c r="THV247" s="27"/>
      <c r="THW247" s="27"/>
      <c r="THX247" s="27"/>
      <c r="THY247" s="27"/>
      <c r="THZ247" s="27"/>
      <c r="TIA247" s="27"/>
      <c r="TIB247" s="27"/>
      <c r="TIC247" s="27"/>
      <c r="TID247" s="27"/>
      <c r="TIE247" s="27"/>
      <c r="TIF247" s="27"/>
      <c r="TIG247" s="27"/>
      <c r="TIH247" s="27"/>
      <c r="TII247" s="27"/>
      <c r="TIJ247" s="27"/>
      <c r="TIK247" s="27"/>
      <c r="TIL247" s="27"/>
      <c r="TIM247" s="27"/>
      <c r="TIN247" s="27"/>
      <c r="TIO247" s="27"/>
      <c r="TIP247" s="27"/>
      <c r="TIQ247" s="27"/>
      <c r="TIR247" s="27"/>
      <c r="TIS247" s="27"/>
      <c r="TIT247" s="27"/>
      <c r="TIU247" s="27"/>
      <c r="TIV247" s="27"/>
      <c r="TIW247" s="27"/>
      <c r="TIX247" s="27"/>
      <c r="TIY247" s="27"/>
      <c r="TIZ247" s="27"/>
      <c r="TJA247" s="27"/>
      <c r="TJB247" s="27"/>
      <c r="TJC247" s="27"/>
      <c r="TJD247" s="27"/>
      <c r="TJE247" s="27"/>
      <c r="TJF247" s="27"/>
      <c r="TJG247" s="27"/>
      <c r="TJH247" s="27"/>
      <c r="TJI247" s="27"/>
      <c r="TJJ247" s="27"/>
      <c r="TJK247" s="27"/>
      <c r="TJL247" s="27"/>
      <c r="TJM247" s="27"/>
      <c r="TJN247" s="27"/>
      <c r="TJO247" s="27"/>
      <c r="TJP247" s="27"/>
      <c r="TJQ247" s="27"/>
      <c r="TJR247" s="27"/>
      <c r="TJS247" s="27"/>
      <c r="TJT247" s="27"/>
      <c r="TJU247" s="27"/>
      <c r="TJV247" s="27"/>
      <c r="TJW247" s="27"/>
      <c r="TJX247" s="27"/>
      <c r="TJY247" s="27"/>
      <c r="TJZ247" s="27"/>
      <c r="TKA247" s="27"/>
      <c r="TKB247" s="27"/>
      <c r="TKC247" s="27"/>
      <c r="TKD247" s="27"/>
      <c r="TKE247" s="27"/>
      <c r="TKF247" s="27"/>
      <c r="TKG247" s="27"/>
      <c r="TKH247" s="27"/>
      <c r="TKI247" s="27"/>
      <c r="TKJ247" s="27"/>
      <c r="TKK247" s="27"/>
      <c r="TKL247" s="27"/>
      <c r="TKM247" s="27"/>
      <c r="TKN247" s="27"/>
      <c r="TKO247" s="27"/>
      <c r="TKP247" s="27"/>
      <c r="TKQ247" s="27"/>
      <c r="TKR247" s="27"/>
      <c r="TKS247" s="27"/>
      <c r="TKT247" s="27"/>
      <c r="TKU247" s="27"/>
      <c r="TKV247" s="27"/>
      <c r="TKW247" s="27"/>
      <c r="TKX247" s="27"/>
      <c r="TKY247" s="27"/>
      <c r="TKZ247" s="27"/>
      <c r="TLA247" s="27"/>
      <c r="TLB247" s="27"/>
      <c r="TLC247" s="27"/>
      <c r="TLD247" s="27"/>
      <c r="TLE247" s="27"/>
      <c r="TLF247" s="27"/>
      <c r="TLG247" s="27"/>
      <c r="TLH247" s="27"/>
      <c r="TLI247" s="27"/>
      <c r="TLJ247" s="27"/>
      <c r="TLK247" s="27"/>
      <c r="TLL247" s="27"/>
      <c r="TLM247" s="27"/>
      <c r="TLN247" s="27"/>
      <c r="TLO247" s="27"/>
      <c r="TLP247" s="27"/>
      <c r="TLQ247" s="27"/>
      <c r="TLR247" s="27"/>
      <c r="TLS247" s="27"/>
      <c r="TLT247" s="27"/>
      <c r="TLU247" s="27"/>
      <c r="TLV247" s="27"/>
      <c r="TLW247" s="27"/>
      <c r="TLX247" s="27"/>
      <c r="TLY247" s="27"/>
      <c r="TLZ247" s="27"/>
      <c r="TMA247" s="27"/>
      <c r="TMB247" s="27"/>
      <c r="TMC247" s="27"/>
      <c r="TMD247" s="27"/>
      <c r="TME247" s="27"/>
      <c r="TMF247" s="27"/>
      <c r="TMG247" s="27"/>
      <c r="TMH247" s="27"/>
      <c r="TMI247" s="27"/>
      <c r="TMJ247" s="27"/>
      <c r="TMK247" s="27"/>
      <c r="TML247" s="27"/>
      <c r="TMM247" s="27"/>
      <c r="TMN247" s="27"/>
      <c r="TMO247" s="27"/>
      <c r="TMP247" s="27"/>
      <c r="TMQ247" s="27"/>
      <c r="TMR247" s="27"/>
      <c r="TMS247" s="27"/>
      <c r="TMT247" s="27"/>
      <c r="TMU247" s="27"/>
      <c r="TMV247" s="27"/>
      <c r="TMW247" s="27"/>
      <c r="TMX247" s="27"/>
      <c r="TMY247" s="27"/>
      <c r="TMZ247" s="27"/>
      <c r="TNA247" s="27"/>
      <c r="TNB247" s="27"/>
      <c r="TNC247" s="27"/>
      <c r="TND247" s="27"/>
      <c r="TNE247" s="27"/>
      <c r="TNF247" s="27"/>
      <c r="TNG247" s="27"/>
      <c r="TNH247" s="27"/>
      <c r="TNI247" s="27"/>
      <c r="TNJ247" s="27"/>
      <c r="TNK247" s="27"/>
      <c r="TNL247" s="27"/>
      <c r="TNM247" s="27"/>
      <c r="TNN247" s="27"/>
      <c r="TNO247" s="27"/>
      <c r="TNP247" s="27"/>
      <c r="TNQ247" s="27"/>
      <c r="TNR247" s="27"/>
      <c r="TNS247" s="27"/>
      <c r="TNT247" s="27"/>
      <c r="TNU247" s="27"/>
      <c r="TNV247" s="27"/>
      <c r="TNW247" s="27"/>
      <c r="TNX247" s="27"/>
      <c r="TNY247" s="27"/>
      <c r="TNZ247" s="27"/>
      <c r="TOA247" s="27"/>
      <c r="TOB247" s="27"/>
      <c r="TOC247" s="27"/>
      <c r="TOD247" s="27"/>
      <c r="TOE247" s="27"/>
      <c r="TOF247" s="27"/>
      <c r="TOG247" s="27"/>
      <c r="TOH247" s="27"/>
      <c r="TOI247" s="27"/>
      <c r="TOJ247" s="27"/>
      <c r="TOK247" s="27"/>
      <c r="TOL247" s="27"/>
      <c r="TOM247" s="27"/>
      <c r="TON247" s="27"/>
      <c r="TOO247" s="27"/>
      <c r="TOP247" s="27"/>
      <c r="TOQ247" s="27"/>
      <c r="TOR247" s="27"/>
      <c r="TOS247" s="27"/>
      <c r="TOT247" s="27"/>
      <c r="TOU247" s="27"/>
      <c r="TOV247" s="27"/>
      <c r="TOW247" s="27"/>
      <c r="TOX247" s="27"/>
      <c r="TOY247" s="27"/>
      <c r="TOZ247" s="27"/>
      <c r="TPA247" s="27"/>
      <c r="TPB247" s="27"/>
      <c r="TPC247" s="27"/>
      <c r="TPD247" s="27"/>
      <c r="TPE247" s="27"/>
      <c r="TPF247" s="27"/>
      <c r="TPG247" s="27"/>
      <c r="TPH247" s="27"/>
      <c r="TPI247" s="27"/>
      <c r="TPJ247" s="27"/>
      <c r="TPK247" s="27"/>
      <c r="TPL247" s="27"/>
      <c r="TPM247" s="27"/>
      <c r="TPN247" s="27"/>
      <c r="TPO247" s="27"/>
      <c r="TPP247" s="27"/>
      <c r="TPQ247" s="27"/>
      <c r="TPR247" s="27"/>
      <c r="TPS247" s="27"/>
      <c r="TPT247" s="27"/>
      <c r="TPU247" s="27"/>
      <c r="TPV247" s="27"/>
      <c r="TPW247" s="27"/>
      <c r="TPX247" s="27"/>
      <c r="TPY247" s="27"/>
      <c r="TPZ247" s="27"/>
      <c r="TQA247" s="27"/>
      <c r="TQB247" s="27"/>
      <c r="TQC247" s="27"/>
      <c r="TQD247" s="27"/>
      <c r="TQE247" s="27"/>
      <c r="TQF247" s="27"/>
      <c r="TQG247" s="27"/>
      <c r="TQH247" s="27"/>
      <c r="TQI247" s="27"/>
      <c r="TQJ247" s="27"/>
      <c r="TQK247" s="27"/>
      <c r="TQL247" s="27"/>
      <c r="TQM247" s="27"/>
      <c r="TQN247" s="27"/>
      <c r="TQO247" s="27"/>
      <c r="TQP247" s="27"/>
      <c r="TQQ247" s="27"/>
      <c r="TQR247" s="27"/>
      <c r="TQS247" s="27"/>
      <c r="TQT247" s="27"/>
      <c r="TQU247" s="27"/>
      <c r="TQV247" s="27"/>
      <c r="TQW247" s="27"/>
      <c r="TQX247" s="27"/>
      <c r="TQY247" s="27"/>
      <c r="TQZ247" s="27"/>
      <c r="TRA247" s="27"/>
      <c r="TRB247" s="27"/>
      <c r="TRC247" s="27"/>
      <c r="TRD247" s="27"/>
      <c r="TRE247" s="27"/>
      <c r="TRF247" s="27"/>
      <c r="TRG247" s="27"/>
      <c r="TRH247" s="27"/>
      <c r="TRI247" s="27"/>
      <c r="TRJ247" s="27"/>
      <c r="TRK247" s="27"/>
      <c r="TRL247" s="27"/>
      <c r="TRM247" s="27"/>
      <c r="TRN247" s="27"/>
      <c r="TRO247" s="27"/>
      <c r="TRP247" s="27"/>
      <c r="TRQ247" s="27"/>
      <c r="TRR247" s="27"/>
      <c r="TRS247" s="27"/>
      <c r="TRT247" s="27"/>
      <c r="TRU247" s="27"/>
      <c r="TRV247" s="27"/>
      <c r="TRW247" s="27"/>
      <c r="TRX247" s="27"/>
      <c r="TRY247" s="27"/>
      <c r="TRZ247" s="27"/>
      <c r="TSA247" s="27"/>
      <c r="TSB247" s="27"/>
      <c r="TSC247" s="27"/>
      <c r="TSD247" s="27"/>
      <c r="TSE247" s="27"/>
      <c r="TSF247" s="27"/>
      <c r="TSG247" s="27"/>
      <c r="TSH247" s="27"/>
      <c r="TSI247" s="27"/>
      <c r="TSJ247" s="27"/>
      <c r="TSK247" s="27"/>
      <c r="TSL247" s="27"/>
      <c r="TSM247" s="27"/>
      <c r="TSN247" s="27"/>
      <c r="TSO247" s="27"/>
      <c r="TSP247" s="27"/>
      <c r="TSQ247" s="27"/>
      <c r="TSR247" s="27"/>
      <c r="TSS247" s="27"/>
      <c r="TST247" s="27"/>
      <c r="TSU247" s="27"/>
      <c r="TSV247" s="27"/>
      <c r="TSW247" s="27"/>
      <c r="TSX247" s="27"/>
      <c r="TSY247" s="27"/>
      <c r="TSZ247" s="27"/>
      <c r="TTA247" s="27"/>
      <c r="TTB247" s="27"/>
      <c r="TTC247" s="27"/>
      <c r="TTD247" s="27"/>
      <c r="TTE247" s="27"/>
      <c r="TTF247" s="27"/>
      <c r="TTG247" s="27"/>
      <c r="TTH247" s="27"/>
      <c r="TTI247" s="27"/>
      <c r="TTJ247" s="27"/>
      <c r="TTK247" s="27"/>
      <c r="TTL247" s="27"/>
      <c r="TTM247" s="27"/>
      <c r="TTN247" s="27"/>
      <c r="TTO247" s="27"/>
      <c r="TTP247" s="27"/>
      <c r="TTQ247" s="27"/>
      <c r="TTR247" s="27"/>
      <c r="TTS247" s="27"/>
      <c r="TTT247" s="27"/>
      <c r="TTU247" s="27"/>
      <c r="TTV247" s="27"/>
      <c r="TTW247" s="27"/>
      <c r="TTX247" s="27"/>
      <c r="TTY247" s="27"/>
      <c r="TTZ247" s="27"/>
      <c r="TUA247" s="27"/>
      <c r="TUB247" s="27"/>
      <c r="TUC247" s="27"/>
      <c r="TUD247" s="27"/>
      <c r="TUE247" s="27"/>
      <c r="TUF247" s="27"/>
      <c r="TUG247" s="27"/>
      <c r="TUH247" s="27"/>
      <c r="TUI247" s="27"/>
      <c r="TUJ247" s="27"/>
      <c r="TUK247" s="27"/>
      <c r="TUL247" s="27"/>
      <c r="TUM247" s="27"/>
      <c r="TUN247" s="27"/>
      <c r="TUO247" s="27"/>
      <c r="TUP247" s="27"/>
      <c r="TUQ247" s="27"/>
      <c r="TUR247" s="27"/>
      <c r="TUS247" s="27"/>
      <c r="TUT247" s="27"/>
      <c r="TUU247" s="27"/>
      <c r="TUV247" s="27"/>
      <c r="TUW247" s="27"/>
      <c r="TUX247" s="27"/>
      <c r="TUY247" s="27"/>
      <c r="TUZ247" s="27"/>
      <c r="TVA247" s="27"/>
      <c r="TVB247" s="27"/>
      <c r="TVC247" s="27"/>
      <c r="TVD247" s="27"/>
      <c r="TVE247" s="27"/>
      <c r="TVF247" s="27"/>
      <c r="TVG247" s="27"/>
      <c r="TVH247" s="27"/>
      <c r="TVI247" s="27"/>
      <c r="TVJ247" s="27"/>
      <c r="TVK247" s="27"/>
      <c r="TVL247" s="27"/>
      <c r="TVM247" s="27"/>
      <c r="TVN247" s="27"/>
      <c r="TVO247" s="27"/>
      <c r="TVP247" s="27"/>
      <c r="TVQ247" s="27"/>
      <c r="TVR247" s="27"/>
      <c r="TVS247" s="27"/>
      <c r="TVT247" s="27"/>
      <c r="TVU247" s="27"/>
      <c r="TVV247" s="27"/>
      <c r="TVW247" s="27"/>
      <c r="TVX247" s="27"/>
      <c r="TVY247" s="27"/>
      <c r="TVZ247" s="27"/>
      <c r="TWA247" s="27"/>
      <c r="TWB247" s="27"/>
      <c r="TWC247" s="27"/>
      <c r="TWD247" s="27"/>
      <c r="TWE247" s="27"/>
      <c r="TWF247" s="27"/>
      <c r="TWG247" s="27"/>
      <c r="TWH247" s="27"/>
      <c r="TWI247" s="27"/>
      <c r="TWJ247" s="27"/>
      <c r="TWK247" s="27"/>
      <c r="TWL247" s="27"/>
      <c r="TWM247" s="27"/>
      <c r="TWN247" s="27"/>
      <c r="TWO247" s="27"/>
      <c r="TWP247" s="27"/>
      <c r="TWQ247" s="27"/>
      <c r="TWR247" s="27"/>
      <c r="TWS247" s="27"/>
      <c r="TWT247" s="27"/>
      <c r="TWU247" s="27"/>
      <c r="TWV247" s="27"/>
      <c r="TWW247" s="27"/>
      <c r="TWX247" s="27"/>
      <c r="TWY247" s="27"/>
      <c r="TWZ247" s="27"/>
      <c r="TXA247" s="27"/>
      <c r="TXB247" s="27"/>
      <c r="TXC247" s="27"/>
      <c r="TXD247" s="27"/>
      <c r="TXE247" s="27"/>
      <c r="TXF247" s="27"/>
      <c r="TXG247" s="27"/>
      <c r="TXH247" s="27"/>
      <c r="TXI247" s="27"/>
      <c r="TXJ247" s="27"/>
      <c r="TXK247" s="27"/>
      <c r="TXL247" s="27"/>
      <c r="TXM247" s="27"/>
      <c r="TXN247" s="27"/>
      <c r="TXO247" s="27"/>
      <c r="TXP247" s="27"/>
      <c r="TXQ247" s="27"/>
      <c r="TXR247" s="27"/>
      <c r="TXS247" s="27"/>
      <c r="TXT247" s="27"/>
      <c r="TXU247" s="27"/>
      <c r="TXV247" s="27"/>
      <c r="TXW247" s="27"/>
      <c r="TXX247" s="27"/>
      <c r="TXY247" s="27"/>
      <c r="TXZ247" s="27"/>
      <c r="TYA247" s="27"/>
      <c r="TYB247" s="27"/>
      <c r="TYC247" s="27"/>
      <c r="TYD247" s="27"/>
      <c r="TYE247" s="27"/>
      <c r="TYF247" s="27"/>
      <c r="TYG247" s="27"/>
      <c r="TYH247" s="27"/>
      <c r="TYI247" s="27"/>
      <c r="TYJ247" s="27"/>
      <c r="TYK247" s="27"/>
      <c r="TYL247" s="27"/>
      <c r="TYM247" s="27"/>
      <c r="TYN247" s="27"/>
      <c r="TYO247" s="27"/>
      <c r="TYP247" s="27"/>
      <c r="TYQ247" s="27"/>
      <c r="TYR247" s="27"/>
      <c r="TYS247" s="27"/>
      <c r="TYT247" s="27"/>
      <c r="TYU247" s="27"/>
      <c r="TYV247" s="27"/>
      <c r="TYW247" s="27"/>
      <c r="TYX247" s="27"/>
      <c r="TYY247" s="27"/>
      <c r="TYZ247" s="27"/>
      <c r="TZA247" s="27"/>
      <c r="TZB247" s="27"/>
      <c r="TZC247" s="27"/>
      <c r="TZD247" s="27"/>
      <c r="TZE247" s="27"/>
      <c r="TZF247" s="27"/>
      <c r="TZG247" s="27"/>
      <c r="TZH247" s="27"/>
      <c r="TZI247" s="27"/>
      <c r="TZJ247" s="27"/>
      <c r="TZK247" s="27"/>
      <c r="TZL247" s="27"/>
      <c r="TZM247" s="27"/>
      <c r="TZN247" s="27"/>
      <c r="TZO247" s="27"/>
      <c r="TZP247" s="27"/>
      <c r="TZQ247" s="27"/>
      <c r="TZR247" s="27"/>
      <c r="TZS247" s="27"/>
      <c r="TZT247" s="27"/>
      <c r="TZU247" s="27"/>
      <c r="TZV247" s="27"/>
      <c r="TZW247" s="27"/>
      <c r="TZX247" s="27"/>
      <c r="TZY247" s="27"/>
      <c r="TZZ247" s="27"/>
      <c r="UAA247" s="27"/>
      <c r="UAB247" s="27"/>
      <c r="UAC247" s="27"/>
      <c r="UAD247" s="27"/>
      <c r="UAE247" s="27"/>
      <c r="UAF247" s="27"/>
      <c r="UAG247" s="27"/>
      <c r="UAH247" s="27"/>
      <c r="UAI247" s="27"/>
      <c r="UAJ247" s="27"/>
      <c r="UAK247" s="27"/>
      <c r="UAL247" s="27"/>
      <c r="UAM247" s="27"/>
      <c r="UAN247" s="27"/>
      <c r="UAO247" s="27"/>
      <c r="UAP247" s="27"/>
      <c r="UAQ247" s="27"/>
      <c r="UAR247" s="27"/>
      <c r="UAS247" s="27"/>
      <c r="UAT247" s="27"/>
      <c r="UAU247" s="27"/>
      <c r="UAV247" s="27"/>
      <c r="UAW247" s="27"/>
      <c r="UAX247" s="27"/>
      <c r="UAY247" s="27"/>
      <c r="UAZ247" s="27"/>
      <c r="UBA247" s="27"/>
      <c r="UBB247" s="27"/>
      <c r="UBC247" s="27"/>
      <c r="UBD247" s="27"/>
      <c r="UBE247" s="27"/>
      <c r="UBF247" s="27"/>
      <c r="UBG247" s="27"/>
      <c r="UBH247" s="27"/>
      <c r="UBI247" s="27"/>
      <c r="UBJ247" s="27"/>
      <c r="UBK247" s="27"/>
      <c r="UBL247" s="27"/>
      <c r="UBM247" s="27"/>
      <c r="UBN247" s="27"/>
      <c r="UBO247" s="27"/>
      <c r="UBP247" s="27"/>
      <c r="UBQ247" s="27"/>
      <c r="UBR247" s="27"/>
      <c r="UBS247" s="27"/>
      <c r="UBT247" s="27"/>
      <c r="UBU247" s="27"/>
      <c r="UBV247" s="27"/>
      <c r="UBW247" s="27"/>
      <c r="UBX247" s="27"/>
      <c r="UBY247" s="27"/>
      <c r="UBZ247" s="27"/>
      <c r="UCA247" s="27"/>
      <c r="UCB247" s="27"/>
      <c r="UCC247" s="27"/>
      <c r="UCD247" s="27"/>
      <c r="UCE247" s="27"/>
      <c r="UCF247" s="27"/>
      <c r="UCG247" s="27"/>
      <c r="UCH247" s="27"/>
      <c r="UCI247" s="27"/>
      <c r="UCJ247" s="27"/>
      <c r="UCK247" s="27"/>
      <c r="UCL247" s="27"/>
      <c r="UCM247" s="27"/>
      <c r="UCN247" s="27"/>
      <c r="UCO247" s="27"/>
      <c r="UCP247" s="27"/>
      <c r="UCQ247" s="27"/>
      <c r="UCR247" s="27"/>
      <c r="UCS247" s="27"/>
      <c r="UCT247" s="27"/>
      <c r="UCU247" s="27"/>
      <c r="UCV247" s="27"/>
      <c r="UCW247" s="27"/>
      <c r="UCX247" s="27"/>
      <c r="UCY247" s="27"/>
      <c r="UCZ247" s="27"/>
      <c r="UDA247" s="27"/>
      <c r="UDB247" s="27"/>
      <c r="UDC247" s="27"/>
      <c r="UDD247" s="27"/>
      <c r="UDE247" s="27"/>
      <c r="UDF247" s="27"/>
      <c r="UDG247" s="27"/>
      <c r="UDH247" s="27"/>
      <c r="UDI247" s="27"/>
      <c r="UDJ247" s="27"/>
      <c r="UDK247" s="27"/>
      <c r="UDL247" s="27"/>
      <c r="UDM247" s="27"/>
      <c r="UDN247" s="27"/>
      <c r="UDO247" s="27"/>
      <c r="UDP247" s="27"/>
      <c r="UDQ247" s="27"/>
      <c r="UDR247" s="27"/>
      <c r="UDS247" s="27"/>
      <c r="UDT247" s="27"/>
      <c r="UDU247" s="27"/>
      <c r="UDV247" s="27"/>
      <c r="UDW247" s="27"/>
      <c r="UDX247" s="27"/>
      <c r="UDY247" s="27"/>
      <c r="UDZ247" s="27"/>
      <c r="UEA247" s="27"/>
      <c r="UEB247" s="27"/>
      <c r="UEC247" s="27"/>
      <c r="UED247" s="27"/>
      <c r="UEE247" s="27"/>
      <c r="UEF247" s="27"/>
      <c r="UEG247" s="27"/>
      <c r="UEH247" s="27"/>
      <c r="UEI247" s="27"/>
      <c r="UEJ247" s="27"/>
      <c r="UEK247" s="27"/>
      <c r="UEL247" s="27"/>
      <c r="UEM247" s="27"/>
      <c r="UEN247" s="27"/>
      <c r="UEO247" s="27"/>
      <c r="UEP247" s="27"/>
      <c r="UEQ247" s="27"/>
      <c r="UER247" s="27"/>
      <c r="UES247" s="27"/>
      <c r="UET247" s="27"/>
      <c r="UEU247" s="27"/>
      <c r="UEV247" s="27"/>
      <c r="UEW247" s="27"/>
      <c r="UEX247" s="27"/>
      <c r="UEY247" s="27"/>
      <c r="UEZ247" s="27"/>
      <c r="UFA247" s="27"/>
      <c r="UFB247" s="27"/>
      <c r="UFC247" s="27"/>
      <c r="UFD247" s="27"/>
      <c r="UFE247" s="27"/>
      <c r="UFF247" s="27"/>
      <c r="UFG247" s="27"/>
      <c r="UFH247" s="27"/>
      <c r="UFI247" s="27"/>
      <c r="UFJ247" s="27"/>
      <c r="UFK247" s="27"/>
      <c r="UFL247" s="27"/>
      <c r="UFM247" s="27"/>
      <c r="UFN247" s="27"/>
      <c r="UFO247" s="27"/>
      <c r="UFP247" s="27"/>
      <c r="UFQ247" s="27"/>
      <c r="UFR247" s="27"/>
      <c r="UFS247" s="27"/>
      <c r="UFT247" s="27"/>
      <c r="UFU247" s="27"/>
      <c r="UFV247" s="27"/>
      <c r="UFW247" s="27"/>
      <c r="UFX247" s="27"/>
      <c r="UFY247" s="27"/>
      <c r="UFZ247" s="27"/>
      <c r="UGA247" s="27"/>
      <c r="UGB247" s="27"/>
      <c r="UGC247" s="27"/>
      <c r="UGD247" s="27"/>
      <c r="UGE247" s="27"/>
      <c r="UGF247" s="27"/>
      <c r="UGG247" s="27"/>
      <c r="UGH247" s="27"/>
      <c r="UGI247" s="27"/>
      <c r="UGJ247" s="27"/>
      <c r="UGK247" s="27"/>
      <c r="UGL247" s="27"/>
      <c r="UGM247" s="27"/>
      <c r="UGN247" s="27"/>
      <c r="UGO247" s="27"/>
      <c r="UGP247" s="27"/>
      <c r="UGQ247" s="27"/>
      <c r="UGR247" s="27"/>
      <c r="UGS247" s="27"/>
      <c r="UGT247" s="27"/>
      <c r="UGU247" s="27"/>
      <c r="UGV247" s="27"/>
      <c r="UGW247" s="27"/>
      <c r="UGX247" s="27"/>
      <c r="UGY247" s="27"/>
      <c r="UGZ247" s="27"/>
      <c r="UHA247" s="27"/>
      <c r="UHB247" s="27"/>
      <c r="UHC247" s="27"/>
      <c r="UHD247" s="27"/>
      <c r="UHE247" s="27"/>
      <c r="UHF247" s="27"/>
      <c r="UHG247" s="27"/>
      <c r="UHH247" s="27"/>
      <c r="UHI247" s="27"/>
      <c r="UHJ247" s="27"/>
      <c r="UHK247" s="27"/>
      <c r="UHL247" s="27"/>
      <c r="UHM247" s="27"/>
      <c r="UHN247" s="27"/>
      <c r="UHO247" s="27"/>
      <c r="UHP247" s="27"/>
      <c r="UHQ247" s="27"/>
      <c r="UHR247" s="27"/>
      <c r="UHS247" s="27"/>
      <c r="UHT247" s="27"/>
      <c r="UHU247" s="27"/>
      <c r="UHV247" s="27"/>
      <c r="UHW247" s="27"/>
      <c r="UHX247" s="27"/>
      <c r="UHY247" s="27"/>
      <c r="UHZ247" s="27"/>
      <c r="UIA247" s="27"/>
      <c r="UIB247" s="27"/>
      <c r="UIC247" s="27"/>
      <c r="UID247" s="27"/>
      <c r="UIE247" s="27"/>
      <c r="UIF247" s="27"/>
      <c r="UIG247" s="27"/>
      <c r="UIH247" s="27"/>
      <c r="UII247" s="27"/>
      <c r="UIJ247" s="27"/>
      <c r="UIK247" s="27"/>
      <c r="UIL247" s="27"/>
      <c r="UIM247" s="27"/>
      <c r="UIN247" s="27"/>
      <c r="UIO247" s="27"/>
      <c r="UIP247" s="27"/>
      <c r="UIQ247" s="27"/>
      <c r="UIR247" s="27"/>
      <c r="UIS247" s="27"/>
      <c r="UIT247" s="27"/>
      <c r="UIU247" s="27"/>
      <c r="UIV247" s="27"/>
      <c r="UIW247" s="27"/>
      <c r="UIX247" s="27"/>
      <c r="UIY247" s="27"/>
      <c r="UIZ247" s="27"/>
      <c r="UJA247" s="27"/>
      <c r="UJB247" s="27"/>
      <c r="UJC247" s="27"/>
      <c r="UJD247" s="27"/>
      <c r="UJE247" s="27"/>
      <c r="UJF247" s="27"/>
      <c r="UJG247" s="27"/>
      <c r="UJH247" s="27"/>
      <c r="UJI247" s="27"/>
      <c r="UJJ247" s="27"/>
      <c r="UJK247" s="27"/>
      <c r="UJL247" s="27"/>
      <c r="UJM247" s="27"/>
      <c r="UJN247" s="27"/>
      <c r="UJO247" s="27"/>
      <c r="UJP247" s="27"/>
      <c r="UJQ247" s="27"/>
      <c r="UJR247" s="27"/>
      <c r="UJS247" s="27"/>
      <c r="UJT247" s="27"/>
      <c r="UJU247" s="27"/>
      <c r="UJV247" s="27"/>
      <c r="UJW247" s="27"/>
      <c r="UJX247" s="27"/>
      <c r="UJY247" s="27"/>
      <c r="UJZ247" s="27"/>
      <c r="UKA247" s="27"/>
      <c r="UKB247" s="27"/>
      <c r="UKC247" s="27"/>
      <c r="UKD247" s="27"/>
      <c r="UKE247" s="27"/>
      <c r="UKF247" s="27"/>
      <c r="UKG247" s="27"/>
      <c r="UKH247" s="27"/>
      <c r="UKI247" s="27"/>
      <c r="UKJ247" s="27"/>
      <c r="UKK247" s="27"/>
      <c r="UKL247" s="27"/>
      <c r="UKM247" s="27"/>
      <c r="UKN247" s="27"/>
      <c r="UKO247" s="27"/>
      <c r="UKP247" s="27"/>
      <c r="UKQ247" s="27"/>
      <c r="UKR247" s="27"/>
      <c r="UKS247" s="27"/>
      <c r="UKT247" s="27"/>
      <c r="UKU247" s="27"/>
      <c r="UKV247" s="27"/>
      <c r="UKW247" s="27"/>
      <c r="UKX247" s="27"/>
      <c r="UKY247" s="27"/>
      <c r="UKZ247" s="27"/>
      <c r="ULA247" s="27"/>
      <c r="ULB247" s="27"/>
      <c r="ULC247" s="27"/>
      <c r="ULD247" s="27"/>
      <c r="ULE247" s="27"/>
      <c r="ULF247" s="27"/>
      <c r="ULG247" s="27"/>
      <c r="ULH247" s="27"/>
      <c r="ULI247" s="27"/>
      <c r="ULJ247" s="27"/>
      <c r="ULK247" s="27"/>
      <c r="ULL247" s="27"/>
      <c r="ULM247" s="27"/>
      <c r="ULN247" s="27"/>
      <c r="ULO247" s="27"/>
      <c r="ULP247" s="27"/>
      <c r="ULQ247" s="27"/>
      <c r="ULR247" s="27"/>
      <c r="ULS247" s="27"/>
      <c r="ULT247" s="27"/>
      <c r="ULU247" s="27"/>
      <c r="ULV247" s="27"/>
      <c r="ULW247" s="27"/>
      <c r="ULX247" s="27"/>
      <c r="ULY247" s="27"/>
      <c r="ULZ247" s="27"/>
      <c r="UMA247" s="27"/>
      <c r="UMB247" s="27"/>
      <c r="UMC247" s="27"/>
      <c r="UMD247" s="27"/>
      <c r="UME247" s="27"/>
      <c r="UMF247" s="27"/>
      <c r="UMG247" s="27"/>
      <c r="UMH247" s="27"/>
      <c r="UMI247" s="27"/>
      <c r="UMJ247" s="27"/>
      <c r="UMK247" s="27"/>
      <c r="UML247" s="27"/>
      <c r="UMM247" s="27"/>
      <c r="UMN247" s="27"/>
      <c r="UMO247" s="27"/>
      <c r="UMP247" s="27"/>
      <c r="UMQ247" s="27"/>
      <c r="UMR247" s="27"/>
      <c r="UMS247" s="27"/>
      <c r="UMT247" s="27"/>
      <c r="UMU247" s="27"/>
      <c r="UMV247" s="27"/>
      <c r="UMW247" s="27"/>
      <c r="UMX247" s="27"/>
      <c r="UMY247" s="27"/>
      <c r="UMZ247" s="27"/>
      <c r="UNA247" s="27"/>
      <c r="UNB247" s="27"/>
      <c r="UNC247" s="27"/>
      <c r="UND247" s="27"/>
      <c r="UNE247" s="27"/>
      <c r="UNF247" s="27"/>
      <c r="UNG247" s="27"/>
      <c r="UNH247" s="27"/>
      <c r="UNI247" s="27"/>
      <c r="UNJ247" s="27"/>
      <c r="UNK247" s="27"/>
      <c r="UNL247" s="27"/>
      <c r="UNM247" s="27"/>
      <c r="UNN247" s="27"/>
      <c r="UNO247" s="27"/>
      <c r="UNP247" s="27"/>
      <c r="UNQ247" s="27"/>
      <c r="UNR247" s="27"/>
      <c r="UNS247" s="27"/>
      <c r="UNT247" s="27"/>
      <c r="UNU247" s="27"/>
      <c r="UNV247" s="27"/>
      <c r="UNW247" s="27"/>
      <c r="UNX247" s="27"/>
      <c r="UNY247" s="27"/>
      <c r="UNZ247" s="27"/>
      <c r="UOA247" s="27"/>
      <c r="UOB247" s="27"/>
      <c r="UOC247" s="27"/>
      <c r="UOD247" s="27"/>
      <c r="UOE247" s="27"/>
      <c r="UOF247" s="27"/>
      <c r="UOG247" s="27"/>
      <c r="UOH247" s="27"/>
      <c r="UOI247" s="27"/>
      <c r="UOJ247" s="27"/>
      <c r="UOK247" s="27"/>
      <c r="UOL247" s="27"/>
      <c r="UOM247" s="27"/>
      <c r="UON247" s="27"/>
      <c r="UOO247" s="27"/>
      <c r="UOP247" s="27"/>
      <c r="UOQ247" s="27"/>
      <c r="UOR247" s="27"/>
      <c r="UOS247" s="27"/>
      <c r="UOT247" s="27"/>
      <c r="UOU247" s="27"/>
      <c r="UOV247" s="27"/>
      <c r="UOW247" s="27"/>
      <c r="UOX247" s="27"/>
      <c r="UOY247" s="27"/>
      <c r="UOZ247" s="27"/>
      <c r="UPA247" s="27"/>
      <c r="UPB247" s="27"/>
      <c r="UPC247" s="27"/>
      <c r="UPD247" s="27"/>
      <c r="UPE247" s="27"/>
      <c r="UPF247" s="27"/>
      <c r="UPG247" s="27"/>
      <c r="UPH247" s="27"/>
      <c r="UPI247" s="27"/>
      <c r="UPJ247" s="27"/>
      <c r="UPK247" s="27"/>
      <c r="UPL247" s="27"/>
      <c r="UPM247" s="27"/>
      <c r="UPN247" s="27"/>
      <c r="UPO247" s="27"/>
      <c r="UPP247" s="27"/>
      <c r="UPQ247" s="27"/>
      <c r="UPR247" s="27"/>
      <c r="UPS247" s="27"/>
      <c r="UPT247" s="27"/>
      <c r="UPU247" s="27"/>
      <c r="UPV247" s="27"/>
      <c r="UPW247" s="27"/>
      <c r="UPX247" s="27"/>
      <c r="UPY247" s="27"/>
      <c r="UPZ247" s="27"/>
      <c r="UQA247" s="27"/>
      <c r="UQB247" s="27"/>
      <c r="UQC247" s="27"/>
      <c r="UQD247" s="27"/>
      <c r="UQE247" s="27"/>
      <c r="UQF247" s="27"/>
      <c r="UQG247" s="27"/>
      <c r="UQH247" s="27"/>
      <c r="UQI247" s="27"/>
      <c r="UQJ247" s="27"/>
      <c r="UQK247" s="27"/>
      <c r="UQL247" s="27"/>
      <c r="UQM247" s="27"/>
      <c r="UQN247" s="27"/>
      <c r="UQO247" s="27"/>
      <c r="UQP247" s="27"/>
      <c r="UQQ247" s="27"/>
      <c r="UQR247" s="27"/>
      <c r="UQS247" s="27"/>
      <c r="UQT247" s="27"/>
      <c r="UQU247" s="27"/>
      <c r="UQV247" s="27"/>
      <c r="UQW247" s="27"/>
      <c r="UQX247" s="27"/>
      <c r="UQY247" s="27"/>
      <c r="UQZ247" s="27"/>
      <c r="URA247" s="27"/>
      <c r="URB247" s="27"/>
      <c r="URC247" s="27"/>
      <c r="URD247" s="27"/>
      <c r="URE247" s="27"/>
      <c r="URF247" s="27"/>
      <c r="URG247" s="27"/>
      <c r="URH247" s="27"/>
      <c r="URI247" s="27"/>
      <c r="URJ247" s="27"/>
      <c r="URK247" s="27"/>
      <c r="URL247" s="27"/>
      <c r="URM247" s="27"/>
      <c r="URN247" s="27"/>
      <c r="URO247" s="27"/>
      <c r="URP247" s="27"/>
      <c r="URQ247" s="27"/>
      <c r="URR247" s="27"/>
      <c r="URS247" s="27"/>
      <c r="URT247" s="27"/>
      <c r="URU247" s="27"/>
      <c r="URV247" s="27"/>
      <c r="URW247" s="27"/>
      <c r="URX247" s="27"/>
      <c r="URY247" s="27"/>
      <c r="URZ247" s="27"/>
      <c r="USA247" s="27"/>
      <c r="USB247" s="27"/>
      <c r="USC247" s="27"/>
      <c r="USD247" s="27"/>
      <c r="USE247" s="27"/>
      <c r="USF247" s="27"/>
      <c r="USG247" s="27"/>
      <c r="USH247" s="27"/>
      <c r="USI247" s="27"/>
      <c r="USJ247" s="27"/>
      <c r="USK247" s="27"/>
      <c r="USL247" s="27"/>
      <c r="USM247" s="27"/>
      <c r="USN247" s="27"/>
      <c r="USO247" s="27"/>
      <c r="USP247" s="27"/>
      <c r="USQ247" s="27"/>
      <c r="USR247" s="27"/>
      <c r="USS247" s="27"/>
      <c r="UST247" s="27"/>
      <c r="USU247" s="27"/>
      <c r="USV247" s="27"/>
      <c r="USW247" s="27"/>
      <c r="USX247" s="27"/>
      <c r="USY247" s="27"/>
      <c r="USZ247" s="27"/>
      <c r="UTA247" s="27"/>
      <c r="UTB247" s="27"/>
      <c r="UTC247" s="27"/>
      <c r="UTD247" s="27"/>
      <c r="UTE247" s="27"/>
      <c r="UTF247" s="27"/>
      <c r="UTG247" s="27"/>
      <c r="UTH247" s="27"/>
      <c r="UTI247" s="27"/>
      <c r="UTJ247" s="27"/>
      <c r="UTK247" s="27"/>
      <c r="UTL247" s="27"/>
      <c r="UTM247" s="27"/>
      <c r="UTN247" s="27"/>
      <c r="UTO247" s="27"/>
      <c r="UTP247" s="27"/>
      <c r="UTQ247" s="27"/>
      <c r="UTR247" s="27"/>
      <c r="UTS247" s="27"/>
      <c r="UTT247" s="27"/>
      <c r="UTU247" s="27"/>
      <c r="UTV247" s="27"/>
      <c r="UTW247" s="27"/>
      <c r="UTX247" s="27"/>
      <c r="UTY247" s="27"/>
      <c r="UTZ247" s="27"/>
      <c r="UUA247" s="27"/>
      <c r="UUB247" s="27"/>
      <c r="UUC247" s="27"/>
      <c r="UUD247" s="27"/>
      <c r="UUE247" s="27"/>
      <c r="UUF247" s="27"/>
      <c r="UUG247" s="27"/>
      <c r="UUH247" s="27"/>
      <c r="UUI247" s="27"/>
      <c r="UUJ247" s="27"/>
      <c r="UUK247" s="27"/>
      <c r="UUL247" s="27"/>
      <c r="UUM247" s="27"/>
      <c r="UUN247" s="27"/>
      <c r="UUO247" s="27"/>
      <c r="UUP247" s="27"/>
      <c r="UUQ247" s="27"/>
      <c r="UUR247" s="27"/>
      <c r="UUS247" s="27"/>
      <c r="UUT247" s="27"/>
      <c r="UUU247" s="27"/>
      <c r="UUV247" s="27"/>
      <c r="UUW247" s="27"/>
      <c r="UUX247" s="27"/>
      <c r="UUY247" s="27"/>
      <c r="UUZ247" s="27"/>
      <c r="UVA247" s="27"/>
      <c r="UVB247" s="27"/>
      <c r="UVC247" s="27"/>
      <c r="UVD247" s="27"/>
      <c r="UVE247" s="27"/>
      <c r="UVF247" s="27"/>
      <c r="UVG247" s="27"/>
      <c r="UVH247" s="27"/>
      <c r="UVI247" s="27"/>
      <c r="UVJ247" s="27"/>
      <c r="UVK247" s="27"/>
      <c r="UVL247" s="27"/>
      <c r="UVM247" s="27"/>
      <c r="UVN247" s="27"/>
      <c r="UVO247" s="27"/>
      <c r="UVP247" s="27"/>
      <c r="UVQ247" s="27"/>
      <c r="UVR247" s="27"/>
      <c r="UVS247" s="27"/>
      <c r="UVT247" s="27"/>
      <c r="UVU247" s="27"/>
      <c r="UVV247" s="27"/>
      <c r="UVW247" s="27"/>
      <c r="UVX247" s="27"/>
      <c r="UVY247" s="27"/>
      <c r="UVZ247" s="27"/>
      <c r="UWA247" s="27"/>
      <c r="UWB247" s="27"/>
      <c r="UWC247" s="27"/>
      <c r="UWD247" s="27"/>
      <c r="UWE247" s="27"/>
      <c r="UWF247" s="27"/>
      <c r="UWG247" s="27"/>
      <c r="UWH247" s="27"/>
      <c r="UWI247" s="27"/>
      <c r="UWJ247" s="27"/>
      <c r="UWK247" s="27"/>
      <c r="UWL247" s="27"/>
      <c r="UWM247" s="27"/>
      <c r="UWN247" s="27"/>
      <c r="UWO247" s="27"/>
      <c r="UWP247" s="27"/>
      <c r="UWQ247" s="27"/>
      <c r="UWR247" s="27"/>
      <c r="UWS247" s="27"/>
      <c r="UWT247" s="27"/>
      <c r="UWU247" s="27"/>
      <c r="UWV247" s="27"/>
      <c r="UWW247" s="27"/>
      <c r="UWX247" s="27"/>
      <c r="UWY247" s="27"/>
      <c r="UWZ247" s="27"/>
      <c r="UXA247" s="27"/>
      <c r="UXB247" s="27"/>
      <c r="UXC247" s="27"/>
      <c r="UXD247" s="27"/>
      <c r="UXE247" s="27"/>
      <c r="UXF247" s="27"/>
      <c r="UXG247" s="27"/>
      <c r="UXH247" s="27"/>
      <c r="UXI247" s="27"/>
      <c r="UXJ247" s="27"/>
      <c r="UXK247" s="27"/>
      <c r="UXL247" s="27"/>
      <c r="UXM247" s="27"/>
      <c r="UXN247" s="27"/>
      <c r="UXO247" s="27"/>
      <c r="UXP247" s="27"/>
      <c r="UXQ247" s="27"/>
      <c r="UXR247" s="27"/>
      <c r="UXS247" s="27"/>
      <c r="UXT247" s="27"/>
      <c r="UXU247" s="27"/>
      <c r="UXV247" s="27"/>
      <c r="UXW247" s="27"/>
      <c r="UXX247" s="27"/>
      <c r="UXY247" s="27"/>
      <c r="UXZ247" s="27"/>
      <c r="UYA247" s="27"/>
      <c r="UYB247" s="27"/>
      <c r="UYC247" s="27"/>
      <c r="UYD247" s="27"/>
      <c r="UYE247" s="27"/>
      <c r="UYF247" s="27"/>
      <c r="UYG247" s="27"/>
      <c r="UYH247" s="27"/>
      <c r="UYI247" s="27"/>
      <c r="UYJ247" s="27"/>
      <c r="UYK247" s="27"/>
      <c r="UYL247" s="27"/>
      <c r="UYM247" s="27"/>
      <c r="UYN247" s="27"/>
      <c r="UYO247" s="27"/>
      <c r="UYP247" s="27"/>
      <c r="UYQ247" s="27"/>
      <c r="UYR247" s="27"/>
      <c r="UYS247" s="27"/>
      <c r="UYT247" s="27"/>
      <c r="UYU247" s="27"/>
      <c r="UYV247" s="27"/>
      <c r="UYW247" s="27"/>
      <c r="UYX247" s="27"/>
      <c r="UYY247" s="27"/>
      <c r="UYZ247" s="27"/>
      <c r="UZA247" s="27"/>
      <c r="UZB247" s="27"/>
      <c r="UZC247" s="27"/>
      <c r="UZD247" s="27"/>
      <c r="UZE247" s="27"/>
      <c r="UZF247" s="27"/>
      <c r="UZG247" s="27"/>
      <c r="UZH247" s="27"/>
      <c r="UZI247" s="27"/>
      <c r="UZJ247" s="27"/>
      <c r="UZK247" s="27"/>
      <c r="UZL247" s="27"/>
      <c r="UZM247" s="27"/>
      <c r="UZN247" s="27"/>
      <c r="UZO247" s="27"/>
      <c r="UZP247" s="27"/>
      <c r="UZQ247" s="27"/>
      <c r="UZR247" s="27"/>
      <c r="UZS247" s="27"/>
      <c r="UZT247" s="27"/>
      <c r="UZU247" s="27"/>
      <c r="UZV247" s="27"/>
      <c r="UZW247" s="27"/>
      <c r="UZX247" s="27"/>
      <c r="UZY247" s="27"/>
      <c r="UZZ247" s="27"/>
      <c r="VAA247" s="27"/>
      <c r="VAB247" s="27"/>
      <c r="VAC247" s="27"/>
      <c r="VAD247" s="27"/>
      <c r="VAE247" s="27"/>
      <c r="VAF247" s="27"/>
      <c r="VAG247" s="27"/>
      <c r="VAH247" s="27"/>
      <c r="VAI247" s="27"/>
      <c r="VAJ247" s="27"/>
      <c r="VAK247" s="27"/>
      <c r="VAL247" s="27"/>
      <c r="VAM247" s="27"/>
      <c r="VAN247" s="27"/>
      <c r="VAO247" s="27"/>
      <c r="VAP247" s="27"/>
      <c r="VAQ247" s="27"/>
      <c r="VAR247" s="27"/>
      <c r="VAS247" s="27"/>
      <c r="VAT247" s="27"/>
      <c r="VAU247" s="27"/>
      <c r="VAV247" s="27"/>
      <c r="VAW247" s="27"/>
      <c r="VAX247" s="27"/>
      <c r="VAY247" s="27"/>
      <c r="VAZ247" s="27"/>
      <c r="VBA247" s="27"/>
      <c r="VBB247" s="27"/>
      <c r="VBC247" s="27"/>
      <c r="VBD247" s="27"/>
      <c r="VBE247" s="27"/>
      <c r="VBF247" s="27"/>
      <c r="VBG247" s="27"/>
      <c r="VBH247" s="27"/>
      <c r="VBI247" s="27"/>
      <c r="VBJ247" s="27"/>
      <c r="VBK247" s="27"/>
      <c r="VBL247" s="27"/>
      <c r="VBM247" s="27"/>
      <c r="VBN247" s="27"/>
      <c r="VBO247" s="27"/>
      <c r="VBP247" s="27"/>
      <c r="VBQ247" s="27"/>
      <c r="VBR247" s="27"/>
      <c r="VBS247" s="27"/>
      <c r="VBT247" s="27"/>
      <c r="VBU247" s="27"/>
      <c r="VBV247" s="27"/>
      <c r="VBW247" s="27"/>
      <c r="VBX247" s="27"/>
      <c r="VBY247" s="27"/>
      <c r="VBZ247" s="27"/>
      <c r="VCA247" s="27"/>
      <c r="VCB247" s="27"/>
      <c r="VCC247" s="27"/>
      <c r="VCD247" s="27"/>
      <c r="VCE247" s="27"/>
      <c r="VCF247" s="27"/>
      <c r="VCG247" s="27"/>
      <c r="VCH247" s="27"/>
      <c r="VCI247" s="27"/>
      <c r="VCJ247" s="27"/>
      <c r="VCK247" s="27"/>
      <c r="VCL247" s="27"/>
      <c r="VCM247" s="27"/>
      <c r="VCN247" s="27"/>
      <c r="VCO247" s="27"/>
      <c r="VCP247" s="27"/>
      <c r="VCQ247" s="27"/>
      <c r="VCR247" s="27"/>
      <c r="VCS247" s="27"/>
      <c r="VCT247" s="27"/>
      <c r="VCU247" s="27"/>
      <c r="VCV247" s="27"/>
      <c r="VCW247" s="27"/>
      <c r="VCX247" s="27"/>
      <c r="VCY247" s="27"/>
      <c r="VCZ247" s="27"/>
      <c r="VDA247" s="27"/>
      <c r="VDB247" s="27"/>
      <c r="VDC247" s="27"/>
      <c r="VDD247" s="27"/>
      <c r="VDE247" s="27"/>
      <c r="VDF247" s="27"/>
      <c r="VDG247" s="27"/>
      <c r="VDH247" s="27"/>
      <c r="VDI247" s="27"/>
      <c r="VDJ247" s="27"/>
      <c r="VDK247" s="27"/>
      <c r="VDL247" s="27"/>
      <c r="VDM247" s="27"/>
      <c r="VDN247" s="27"/>
      <c r="VDO247" s="27"/>
      <c r="VDP247" s="27"/>
      <c r="VDQ247" s="27"/>
      <c r="VDR247" s="27"/>
      <c r="VDS247" s="27"/>
      <c r="VDT247" s="27"/>
      <c r="VDU247" s="27"/>
      <c r="VDV247" s="27"/>
      <c r="VDW247" s="27"/>
      <c r="VDX247" s="27"/>
      <c r="VDY247" s="27"/>
      <c r="VDZ247" s="27"/>
      <c r="VEA247" s="27"/>
      <c r="VEB247" s="27"/>
      <c r="VEC247" s="27"/>
      <c r="VED247" s="27"/>
      <c r="VEE247" s="27"/>
      <c r="VEF247" s="27"/>
      <c r="VEG247" s="27"/>
      <c r="VEH247" s="27"/>
      <c r="VEI247" s="27"/>
      <c r="VEJ247" s="27"/>
      <c r="VEK247" s="27"/>
      <c r="VEL247" s="27"/>
      <c r="VEM247" s="27"/>
      <c r="VEN247" s="27"/>
      <c r="VEO247" s="27"/>
      <c r="VEP247" s="27"/>
      <c r="VEQ247" s="27"/>
      <c r="VER247" s="27"/>
      <c r="VES247" s="27"/>
      <c r="VET247" s="27"/>
      <c r="VEU247" s="27"/>
      <c r="VEV247" s="27"/>
      <c r="VEW247" s="27"/>
      <c r="VEX247" s="27"/>
      <c r="VEY247" s="27"/>
      <c r="VEZ247" s="27"/>
      <c r="VFA247" s="27"/>
      <c r="VFB247" s="27"/>
      <c r="VFC247" s="27"/>
      <c r="VFD247" s="27"/>
      <c r="VFE247" s="27"/>
      <c r="VFF247" s="27"/>
      <c r="VFG247" s="27"/>
      <c r="VFH247" s="27"/>
      <c r="VFI247" s="27"/>
      <c r="VFJ247" s="27"/>
      <c r="VFK247" s="27"/>
      <c r="VFL247" s="27"/>
      <c r="VFM247" s="27"/>
      <c r="VFN247" s="27"/>
      <c r="VFO247" s="27"/>
      <c r="VFP247" s="27"/>
      <c r="VFQ247" s="27"/>
      <c r="VFR247" s="27"/>
      <c r="VFS247" s="27"/>
      <c r="VFT247" s="27"/>
      <c r="VFU247" s="27"/>
      <c r="VFV247" s="27"/>
      <c r="VFW247" s="27"/>
      <c r="VFX247" s="27"/>
      <c r="VFY247" s="27"/>
      <c r="VFZ247" s="27"/>
      <c r="VGA247" s="27"/>
      <c r="VGB247" s="27"/>
      <c r="VGC247" s="27"/>
      <c r="VGD247" s="27"/>
      <c r="VGE247" s="27"/>
      <c r="VGF247" s="27"/>
      <c r="VGG247" s="27"/>
      <c r="VGH247" s="27"/>
      <c r="VGI247" s="27"/>
      <c r="VGJ247" s="27"/>
      <c r="VGK247" s="27"/>
      <c r="VGL247" s="27"/>
      <c r="VGM247" s="27"/>
      <c r="VGN247" s="27"/>
      <c r="VGO247" s="27"/>
      <c r="VGP247" s="27"/>
      <c r="VGQ247" s="27"/>
      <c r="VGR247" s="27"/>
      <c r="VGS247" s="27"/>
      <c r="VGT247" s="27"/>
      <c r="VGU247" s="27"/>
      <c r="VGV247" s="27"/>
      <c r="VGW247" s="27"/>
      <c r="VGX247" s="27"/>
      <c r="VGY247" s="27"/>
      <c r="VGZ247" s="27"/>
      <c r="VHA247" s="27"/>
      <c r="VHB247" s="27"/>
      <c r="VHC247" s="27"/>
      <c r="VHD247" s="27"/>
      <c r="VHE247" s="27"/>
      <c r="VHF247" s="27"/>
      <c r="VHG247" s="27"/>
      <c r="VHH247" s="27"/>
      <c r="VHI247" s="27"/>
      <c r="VHJ247" s="27"/>
      <c r="VHK247" s="27"/>
      <c r="VHL247" s="27"/>
      <c r="VHM247" s="27"/>
      <c r="VHN247" s="27"/>
      <c r="VHO247" s="27"/>
      <c r="VHP247" s="27"/>
      <c r="VHQ247" s="27"/>
      <c r="VHR247" s="27"/>
      <c r="VHS247" s="27"/>
      <c r="VHT247" s="27"/>
      <c r="VHU247" s="27"/>
      <c r="VHV247" s="27"/>
      <c r="VHW247" s="27"/>
      <c r="VHX247" s="27"/>
      <c r="VHY247" s="27"/>
      <c r="VHZ247" s="27"/>
      <c r="VIA247" s="27"/>
      <c r="VIB247" s="27"/>
      <c r="VIC247" s="27"/>
      <c r="VID247" s="27"/>
      <c r="VIE247" s="27"/>
      <c r="VIF247" s="27"/>
      <c r="VIG247" s="27"/>
      <c r="VIH247" s="27"/>
      <c r="VII247" s="27"/>
      <c r="VIJ247" s="27"/>
      <c r="VIK247" s="27"/>
      <c r="VIL247" s="27"/>
      <c r="VIM247" s="27"/>
      <c r="VIN247" s="27"/>
      <c r="VIO247" s="27"/>
      <c r="VIP247" s="27"/>
      <c r="VIQ247" s="27"/>
      <c r="VIR247" s="27"/>
      <c r="VIS247" s="27"/>
      <c r="VIT247" s="27"/>
      <c r="VIU247" s="27"/>
      <c r="VIV247" s="27"/>
      <c r="VIW247" s="27"/>
      <c r="VIX247" s="27"/>
      <c r="VIY247" s="27"/>
      <c r="VIZ247" s="27"/>
      <c r="VJA247" s="27"/>
      <c r="VJB247" s="27"/>
      <c r="VJC247" s="27"/>
      <c r="VJD247" s="27"/>
      <c r="VJE247" s="27"/>
      <c r="VJF247" s="27"/>
      <c r="VJG247" s="27"/>
      <c r="VJH247" s="27"/>
      <c r="VJI247" s="27"/>
      <c r="VJJ247" s="27"/>
      <c r="VJK247" s="27"/>
      <c r="VJL247" s="27"/>
      <c r="VJM247" s="27"/>
      <c r="VJN247" s="27"/>
      <c r="VJO247" s="27"/>
      <c r="VJP247" s="27"/>
      <c r="VJQ247" s="27"/>
      <c r="VJR247" s="27"/>
      <c r="VJS247" s="27"/>
      <c r="VJT247" s="27"/>
      <c r="VJU247" s="27"/>
      <c r="VJV247" s="27"/>
      <c r="VJW247" s="27"/>
      <c r="VJX247" s="27"/>
      <c r="VJY247" s="27"/>
      <c r="VJZ247" s="27"/>
      <c r="VKA247" s="27"/>
      <c r="VKB247" s="27"/>
      <c r="VKC247" s="27"/>
      <c r="VKD247" s="27"/>
      <c r="VKE247" s="27"/>
      <c r="VKF247" s="27"/>
      <c r="VKG247" s="27"/>
      <c r="VKH247" s="27"/>
      <c r="VKI247" s="27"/>
      <c r="VKJ247" s="27"/>
      <c r="VKK247" s="27"/>
      <c r="VKL247" s="27"/>
      <c r="VKM247" s="27"/>
      <c r="VKN247" s="27"/>
      <c r="VKO247" s="27"/>
      <c r="VKP247" s="27"/>
      <c r="VKQ247" s="27"/>
      <c r="VKR247" s="27"/>
      <c r="VKS247" s="27"/>
      <c r="VKT247" s="27"/>
      <c r="VKU247" s="27"/>
      <c r="VKV247" s="27"/>
      <c r="VKW247" s="27"/>
      <c r="VKX247" s="27"/>
      <c r="VKY247" s="27"/>
      <c r="VKZ247" s="27"/>
      <c r="VLA247" s="27"/>
      <c r="VLB247" s="27"/>
      <c r="VLC247" s="27"/>
      <c r="VLD247" s="27"/>
      <c r="VLE247" s="27"/>
      <c r="VLF247" s="27"/>
      <c r="VLG247" s="27"/>
      <c r="VLH247" s="27"/>
      <c r="VLI247" s="27"/>
      <c r="VLJ247" s="27"/>
      <c r="VLK247" s="27"/>
      <c r="VLL247" s="27"/>
      <c r="VLM247" s="27"/>
      <c r="VLN247" s="27"/>
      <c r="VLO247" s="27"/>
      <c r="VLP247" s="27"/>
      <c r="VLQ247" s="27"/>
      <c r="VLR247" s="27"/>
      <c r="VLS247" s="27"/>
      <c r="VLT247" s="27"/>
      <c r="VLU247" s="27"/>
      <c r="VLV247" s="27"/>
      <c r="VLW247" s="27"/>
      <c r="VLX247" s="27"/>
      <c r="VLY247" s="27"/>
      <c r="VLZ247" s="27"/>
      <c r="VMA247" s="27"/>
      <c r="VMB247" s="27"/>
      <c r="VMC247" s="27"/>
      <c r="VMD247" s="27"/>
      <c r="VME247" s="27"/>
      <c r="VMF247" s="27"/>
      <c r="VMG247" s="27"/>
      <c r="VMH247" s="27"/>
      <c r="VMI247" s="27"/>
      <c r="VMJ247" s="27"/>
      <c r="VMK247" s="27"/>
      <c r="VML247" s="27"/>
      <c r="VMM247" s="27"/>
      <c r="VMN247" s="27"/>
      <c r="VMO247" s="27"/>
      <c r="VMP247" s="27"/>
      <c r="VMQ247" s="27"/>
      <c r="VMR247" s="27"/>
      <c r="VMS247" s="27"/>
      <c r="VMT247" s="27"/>
      <c r="VMU247" s="27"/>
      <c r="VMV247" s="27"/>
      <c r="VMW247" s="27"/>
      <c r="VMX247" s="27"/>
      <c r="VMY247" s="27"/>
      <c r="VMZ247" s="27"/>
      <c r="VNA247" s="27"/>
      <c r="VNB247" s="27"/>
      <c r="VNC247" s="27"/>
      <c r="VND247" s="27"/>
      <c r="VNE247" s="27"/>
      <c r="VNF247" s="27"/>
      <c r="VNG247" s="27"/>
      <c r="VNH247" s="27"/>
      <c r="VNI247" s="27"/>
      <c r="VNJ247" s="27"/>
      <c r="VNK247" s="27"/>
      <c r="VNL247" s="27"/>
      <c r="VNM247" s="27"/>
      <c r="VNN247" s="27"/>
      <c r="VNO247" s="27"/>
      <c r="VNP247" s="27"/>
      <c r="VNQ247" s="27"/>
      <c r="VNR247" s="27"/>
      <c r="VNS247" s="27"/>
      <c r="VNT247" s="27"/>
      <c r="VNU247" s="27"/>
      <c r="VNV247" s="27"/>
      <c r="VNW247" s="27"/>
      <c r="VNX247" s="27"/>
      <c r="VNY247" s="27"/>
      <c r="VNZ247" s="27"/>
      <c r="VOA247" s="27"/>
      <c r="VOB247" s="27"/>
      <c r="VOC247" s="27"/>
      <c r="VOD247" s="27"/>
      <c r="VOE247" s="27"/>
      <c r="VOF247" s="27"/>
      <c r="VOG247" s="27"/>
      <c r="VOH247" s="27"/>
      <c r="VOI247" s="27"/>
      <c r="VOJ247" s="27"/>
      <c r="VOK247" s="27"/>
      <c r="VOL247" s="27"/>
      <c r="VOM247" s="27"/>
      <c r="VON247" s="27"/>
      <c r="VOO247" s="27"/>
      <c r="VOP247" s="27"/>
      <c r="VOQ247" s="27"/>
      <c r="VOR247" s="27"/>
      <c r="VOS247" s="27"/>
      <c r="VOT247" s="27"/>
      <c r="VOU247" s="27"/>
      <c r="VOV247" s="27"/>
      <c r="VOW247" s="27"/>
      <c r="VOX247" s="27"/>
      <c r="VOY247" s="27"/>
      <c r="VOZ247" s="27"/>
      <c r="VPA247" s="27"/>
      <c r="VPB247" s="27"/>
      <c r="VPC247" s="27"/>
      <c r="VPD247" s="27"/>
      <c r="VPE247" s="27"/>
      <c r="VPF247" s="27"/>
      <c r="VPG247" s="27"/>
      <c r="VPH247" s="27"/>
      <c r="VPI247" s="27"/>
      <c r="VPJ247" s="27"/>
      <c r="VPK247" s="27"/>
      <c r="VPL247" s="27"/>
      <c r="VPM247" s="27"/>
      <c r="VPN247" s="27"/>
      <c r="VPO247" s="27"/>
      <c r="VPP247" s="27"/>
      <c r="VPQ247" s="27"/>
      <c r="VPR247" s="27"/>
      <c r="VPS247" s="27"/>
      <c r="VPT247" s="27"/>
      <c r="VPU247" s="27"/>
      <c r="VPV247" s="27"/>
      <c r="VPW247" s="27"/>
      <c r="VPX247" s="27"/>
      <c r="VPY247" s="27"/>
      <c r="VPZ247" s="27"/>
      <c r="VQA247" s="27"/>
      <c r="VQB247" s="27"/>
      <c r="VQC247" s="27"/>
      <c r="VQD247" s="27"/>
      <c r="VQE247" s="27"/>
      <c r="VQF247" s="27"/>
      <c r="VQG247" s="27"/>
      <c r="VQH247" s="27"/>
      <c r="VQI247" s="27"/>
      <c r="VQJ247" s="27"/>
      <c r="VQK247" s="27"/>
      <c r="VQL247" s="27"/>
      <c r="VQM247" s="27"/>
      <c r="VQN247" s="27"/>
      <c r="VQO247" s="27"/>
      <c r="VQP247" s="27"/>
      <c r="VQQ247" s="27"/>
      <c r="VQR247" s="27"/>
      <c r="VQS247" s="27"/>
      <c r="VQT247" s="27"/>
      <c r="VQU247" s="27"/>
      <c r="VQV247" s="27"/>
      <c r="VQW247" s="27"/>
      <c r="VQX247" s="27"/>
      <c r="VQY247" s="27"/>
      <c r="VQZ247" s="27"/>
      <c r="VRA247" s="27"/>
      <c r="VRB247" s="27"/>
      <c r="VRC247" s="27"/>
      <c r="VRD247" s="27"/>
      <c r="VRE247" s="27"/>
      <c r="VRF247" s="27"/>
      <c r="VRG247" s="27"/>
      <c r="VRH247" s="27"/>
      <c r="VRI247" s="27"/>
      <c r="VRJ247" s="27"/>
      <c r="VRK247" s="27"/>
      <c r="VRL247" s="27"/>
      <c r="VRM247" s="27"/>
      <c r="VRN247" s="27"/>
      <c r="VRO247" s="27"/>
      <c r="VRP247" s="27"/>
      <c r="VRQ247" s="27"/>
      <c r="VRR247" s="27"/>
      <c r="VRS247" s="27"/>
      <c r="VRT247" s="27"/>
      <c r="VRU247" s="27"/>
      <c r="VRV247" s="27"/>
      <c r="VRW247" s="27"/>
      <c r="VRX247" s="27"/>
      <c r="VRY247" s="27"/>
      <c r="VRZ247" s="27"/>
      <c r="VSA247" s="27"/>
      <c r="VSB247" s="27"/>
      <c r="VSC247" s="27"/>
      <c r="VSD247" s="27"/>
      <c r="VSE247" s="27"/>
      <c r="VSF247" s="27"/>
      <c r="VSG247" s="27"/>
      <c r="VSH247" s="27"/>
      <c r="VSI247" s="27"/>
      <c r="VSJ247" s="27"/>
      <c r="VSK247" s="27"/>
      <c r="VSL247" s="27"/>
      <c r="VSM247" s="27"/>
      <c r="VSN247" s="27"/>
      <c r="VSO247" s="27"/>
      <c r="VSP247" s="27"/>
      <c r="VSQ247" s="27"/>
      <c r="VSR247" s="27"/>
      <c r="VSS247" s="27"/>
      <c r="VST247" s="27"/>
      <c r="VSU247" s="27"/>
      <c r="VSV247" s="27"/>
      <c r="VSW247" s="27"/>
      <c r="VSX247" s="27"/>
      <c r="VSY247" s="27"/>
      <c r="VSZ247" s="27"/>
      <c r="VTA247" s="27"/>
      <c r="VTB247" s="27"/>
      <c r="VTC247" s="27"/>
      <c r="VTD247" s="27"/>
      <c r="VTE247" s="27"/>
      <c r="VTF247" s="27"/>
      <c r="VTG247" s="27"/>
      <c r="VTH247" s="27"/>
      <c r="VTI247" s="27"/>
      <c r="VTJ247" s="27"/>
      <c r="VTK247" s="27"/>
      <c r="VTL247" s="27"/>
      <c r="VTM247" s="27"/>
      <c r="VTN247" s="27"/>
      <c r="VTO247" s="27"/>
      <c r="VTP247" s="27"/>
      <c r="VTQ247" s="27"/>
      <c r="VTR247" s="27"/>
      <c r="VTS247" s="27"/>
      <c r="VTT247" s="27"/>
      <c r="VTU247" s="27"/>
      <c r="VTV247" s="27"/>
      <c r="VTW247" s="27"/>
      <c r="VTX247" s="27"/>
      <c r="VTY247" s="27"/>
      <c r="VTZ247" s="27"/>
      <c r="VUA247" s="27"/>
      <c r="VUB247" s="27"/>
      <c r="VUC247" s="27"/>
      <c r="VUD247" s="27"/>
      <c r="VUE247" s="27"/>
      <c r="VUF247" s="27"/>
      <c r="VUG247" s="27"/>
      <c r="VUH247" s="27"/>
      <c r="VUI247" s="27"/>
      <c r="VUJ247" s="27"/>
      <c r="VUK247" s="27"/>
      <c r="VUL247" s="27"/>
      <c r="VUM247" s="27"/>
      <c r="VUN247" s="27"/>
      <c r="VUO247" s="27"/>
      <c r="VUP247" s="27"/>
      <c r="VUQ247" s="27"/>
      <c r="VUR247" s="27"/>
      <c r="VUS247" s="27"/>
      <c r="VUT247" s="27"/>
      <c r="VUU247" s="27"/>
      <c r="VUV247" s="27"/>
      <c r="VUW247" s="27"/>
      <c r="VUX247" s="27"/>
      <c r="VUY247" s="27"/>
      <c r="VUZ247" s="27"/>
      <c r="VVA247" s="27"/>
      <c r="VVB247" s="27"/>
      <c r="VVC247" s="27"/>
      <c r="VVD247" s="27"/>
      <c r="VVE247" s="27"/>
      <c r="VVF247" s="27"/>
      <c r="VVG247" s="27"/>
      <c r="VVH247" s="27"/>
      <c r="VVI247" s="27"/>
      <c r="VVJ247" s="27"/>
      <c r="VVK247" s="27"/>
      <c r="VVL247" s="27"/>
      <c r="VVM247" s="27"/>
      <c r="VVN247" s="27"/>
      <c r="VVO247" s="27"/>
      <c r="VVP247" s="27"/>
      <c r="VVQ247" s="27"/>
      <c r="VVR247" s="27"/>
      <c r="VVS247" s="27"/>
      <c r="VVT247" s="27"/>
      <c r="VVU247" s="27"/>
      <c r="VVV247" s="27"/>
      <c r="VVW247" s="27"/>
      <c r="VVX247" s="27"/>
      <c r="VVY247" s="27"/>
      <c r="VVZ247" s="27"/>
      <c r="VWA247" s="27"/>
      <c r="VWB247" s="27"/>
      <c r="VWC247" s="27"/>
      <c r="VWD247" s="27"/>
      <c r="VWE247" s="27"/>
      <c r="VWF247" s="27"/>
      <c r="VWG247" s="27"/>
      <c r="VWH247" s="27"/>
      <c r="VWI247" s="27"/>
      <c r="VWJ247" s="27"/>
      <c r="VWK247" s="27"/>
      <c r="VWL247" s="27"/>
      <c r="VWM247" s="27"/>
      <c r="VWN247" s="27"/>
      <c r="VWO247" s="27"/>
      <c r="VWP247" s="27"/>
      <c r="VWQ247" s="27"/>
      <c r="VWR247" s="27"/>
      <c r="VWS247" s="27"/>
      <c r="VWT247" s="27"/>
      <c r="VWU247" s="27"/>
      <c r="VWV247" s="27"/>
      <c r="VWW247" s="27"/>
      <c r="VWX247" s="27"/>
      <c r="VWY247" s="27"/>
      <c r="VWZ247" s="27"/>
      <c r="VXA247" s="27"/>
      <c r="VXB247" s="27"/>
      <c r="VXC247" s="27"/>
      <c r="VXD247" s="27"/>
      <c r="VXE247" s="27"/>
      <c r="VXF247" s="27"/>
      <c r="VXG247" s="27"/>
      <c r="VXH247" s="27"/>
      <c r="VXI247" s="27"/>
      <c r="VXJ247" s="27"/>
      <c r="VXK247" s="27"/>
      <c r="VXL247" s="27"/>
      <c r="VXM247" s="27"/>
      <c r="VXN247" s="27"/>
      <c r="VXO247" s="27"/>
      <c r="VXP247" s="27"/>
      <c r="VXQ247" s="27"/>
      <c r="VXR247" s="27"/>
      <c r="VXS247" s="27"/>
      <c r="VXT247" s="27"/>
      <c r="VXU247" s="27"/>
      <c r="VXV247" s="27"/>
      <c r="VXW247" s="27"/>
      <c r="VXX247" s="27"/>
      <c r="VXY247" s="27"/>
      <c r="VXZ247" s="27"/>
      <c r="VYA247" s="27"/>
      <c r="VYB247" s="27"/>
      <c r="VYC247" s="27"/>
      <c r="VYD247" s="27"/>
      <c r="VYE247" s="27"/>
      <c r="VYF247" s="27"/>
      <c r="VYG247" s="27"/>
      <c r="VYH247" s="27"/>
      <c r="VYI247" s="27"/>
      <c r="VYJ247" s="27"/>
      <c r="VYK247" s="27"/>
      <c r="VYL247" s="27"/>
      <c r="VYM247" s="27"/>
      <c r="VYN247" s="27"/>
      <c r="VYO247" s="27"/>
      <c r="VYP247" s="27"/>
      <c r="VYQ247" s="27"/>
      <c r="VYR247" s="27"/>
      <c r="VYS247" s="27"/>
      <c r="VYT247" s="27"/>
      <c r="VYU247" s="27"/>
      <c r="VYV247" s="27"/>
      <c r="VYW247" s="27"/>
      <c r="VYX247" s="27"/>
      <c r="VYY247" s="27"/>
      <c r="VYZ247" s="27"/>
      <c r="VZA247" s="27"/>
      <c r="VZB247" s="27"/>
      <c r="VZC247" s="27"/>
      <c r="VZD247" s="27"/>
      <c r="VZE247" s="27"/>
      <c r="VZF247" s="27"/>
      <c r="VZG247" s="27"/>
      <c r="VZH247" s="27"/>
      <c r="VZI247" s="27"/>
      <c r="VZJ247" s="27"/>
      <c r="VZK247" s="27"/>
      <c r="VZL247" s="27"/>
      <c r="VZM247" s="27"/>
      <c r="VZN247" s="27"/>
      <c r="VZO247" s="27"/>
      <c r="VZP247" s="27"/>
      <c r="VZQ247" s="27"/>
      <c r="VZR247" s="27"/>
      <c r="VZS247" s="27"/>
      <c r="VZT247" s="27"/>
      <c r="VZU247" s="27"/>
      <c r="VZV247" s="27"/>
      <c r="VZW247" s="27"/>
      <c r="VZX247" s="27"/>
      <c r="VZY247" s="27"/>
      <c r="VZZ247" s="27"/>
      <c r="WAA247" s="27"/>
      <c r="WAB247" s="27"/>
      <c r="WAC247" s="27"/>
      <c r="WAD247" s="27"/>
      <c r="WAE247" s="27"/>
      <c r="WAF247" s="27"/>
      <c r="WAG247" s="27"/>
      <c r="WAH247" s="27"/>
      <c r="WAI247" s="27"/>
      <c r="WAJ247" s="27"/>
      <c r="WAK247" s="27"/>
      <c r="WAL247" s="27"/>
      <c r="WAM247" s="27"/>
      <c r="WAN247" s="27"/>
      <c r="WAO247" s="27"/>
      <c r="WAP247" s="27"/>
      <c r="WAQ247" s="27"/>
      <c r="WAR247" s="27"/>
      <c r="WAS247" s="27"/>
      <c r="WAT247" s="27"/>
      <c r="WAU247" s="27"/>
      <c r="WAV247" s="27"/>
      <c r="WAW247" s="27"/>
      <c r="WAX247" s="27"/>
      <c r="WAY247" s="27"/>
      <c r="WAZ247" s="27"/>
      <c r="WBA247" s="27"/>
      <c r="WBB247" s="27"/>
      <c r="WBC247" s="27"/>
      <c r="WBD247" s="27"/>
      <c r="WBE247" s="27"/>
      <c r="WBF247" s="27"/>
      <c r="WBG247" s="27"/>
      <c r="WBH247" s="27"/>
      <c r="WBI247" s="27"/>
      <c r="WBJ247" s="27"/>
      <c r="WBK247" s="27"/>
      <c r="WBL247" s="27"/>
      <c r="WBM247" s="27"/>
      <c r="WBN247" s="27"/>
      <c r="WBO247" s="27"/>
      <c r="WBP247" s="27"/>
      <c r="WBQ247" s="27"/>
      <c r="WBR247" s="27"/>
      <c r="WBS247" s="27"/>
      <c r="WBT247" s="27"/>
      <c r="WBU247" s="27"/>
      <c r="WBV247" s="27"/>
      <c r="WBW247" s="27"/>
      <c r="WBX247" s="27"/>
      <c r="WBY247" s="27"/>
      <c r="WBZ247" s="27"/>
      <c r="WCA247" s="27"/>
      <c r="WCB247" s="27"/>
      <c r="WCC247" s="27"/>
      <c r="WCD247" s="27"/>
      <c r="WCE247" s="27"/>
      <c r="WCF247" s="27"/>
      <c r="WCG247" s="27"/>
      <c r="WCH247" s="27"/>
      <c r="WCI247" s="27"/>
      <c r="WCJ247" s="27"/>
      <c r="WCK247" s="27"/>
      <c r="WCL247" s="27"/>
      <c r="WCM247" s="27"/>
      <c r="WCN247" s="27"/>
      <c r="WCO247" s="27"/>
      <c r="WCP247" s="27"/>
      <c r="WCQ247" s="27"/>
      <c r="WCR247" s="27"/>
      <c r="WCS247" s="27"/>
      <c r="WCT247" s="27"/>
      <c r="WCU247" s="27"/>
      <c r="WCV247" s="27"/>
      <c r="WCW247" s="27"/>
      <c r="WCX247" s="27"/>
      <c r="WCY247" s="27"/>
      <c r="WCZ247" s="27"/>
      <c r="WDA247" s="27"/>
      <c r="WDB247" s="27"/>
      <c r="WDC247" s="27"/>
      <c r="WDD247" s="27"/>
      <c r="WDE247" s="27"/>
      <c r="WDF247" s="27"/>
      <c r="WDG247" s="27"/>
      <c r="WDH247" s="27"/>
      <c r="WDI247" s="27"/>
      <c r="WDJ247" s="27"/>
      <c r="WDK247" s="27"/>
      <c r="WDL247" s="27"/>
      <c r="WDM247" s="27"/>
      <c r="WDN247" s="27"/>
      <c r="WDO247" s="27"/>
      <c r="WDP247" s="27"/>
      <c r="WDQ247" s="27"/>
      <c r="WDR247" s="27"/>
      <c r="WDS247" s="27"/>
      <c r="WDT247" s="27"/>
      <c r="WDU247" s="27"/>
      <c r="WDV247" s="27"/>
      <c r="WDW247" s="27"/>
      <c r="WDX247" s="27"/>
      <c r="WDY247" s="27"/>
      <c r="WDZ247" s="27"/>
      <c r="WEA247" s="27"/>
      <c r="WEB247" s="27"/>
      <c r="WEC247" s="27"/>
      <c r="WED247" s="27"/>
      <c r="WEE247" s="27"/>
      <c r="WEF247" s="27"/>
      <c r="WEG247" s="27"/>
      <c r="WEH247" s="27"/>
      <c r="WEI247" s="27"/>
      <c r="WEJ247" s="27"/>
      <c r="WEK247" s="27"/>
      <c r="WEL247" s="27"/>
      <c r="WEM247" s="27"/>
      <c r="WEN247" s="27"/>
      <c r="WEO247" s="27"/>
      <c r="WEP247" s="27"/>
      <c r="WEQ247" s="27"/>
      <c r="WER247" s="27"/>
      <c r="WES247" s="27"/>
      <c r="WET247" s="27"/>
      <c r="WEU247" s="27"/>
      <c r="WEV247" s="27"/>
      <c r="WEW247" s="27"/>
      <c r="WEX247" s="27"/>
      <c r="WEY247" s="27"/>
      <c r="WEZ247" s="27"/>
      <c r="WFA247" s="27"/>
      <c r="WFB247" s="27"/>
      <c r="WFC247" s="27"/>
      <c r="WFD247" s="27"/>
      <c r="WFE247" s="27"/>
      <c r="WFF247" s="27"/>
      <c r="WFG247" s="27"/>
      <c r="WFH247" s="27"/>
      <c r="WFI247" s="27"/>
      <c r="WFJ247" s="27"/>
      <c r="WFK247" s="27"/>
      <c r="WFL247" s="27"/>
      <c r="WFM247" s="27"/>
      <c r="WFN247" s="27"/>
      <c r="WFO247" s="27"/>
      <c r="WFP247" s="27"/>
      <c r="WFQ247" s="27"/>
      <c r="WFR247" s="27"/>
      <c r="WFS247" s="27"/>
      <c r="WFT247" s="27"/>
      <c r="WFU247" s="27"/>
      <c r="WFV247" s="27"/>
      <c r="WFW247" s="27"/>
      <c r="WFX247" s="27"/>
      <c r="WFY247" s="27"/>
      <c r="WFZ247" s="27"/>
      <c r="WGA247" s="27"/>
      <c r="WGB247" s="27"/>
      <c r="WGC247" s="27"/>
      <c r="WGD247" s="27"/>
      <c r="WGE247" s="27"/>
      <c r="WGF247" s="27"/>
      <c r="WGG247" s="27"/>
      <c r="WGH247" s="27"/>
      <c r="WGI247" s="27"/>
      <c r="WGJ247" s="27"/>
      <c r="WGK247" s="27"/>
      <c r="WGL247" s="27"/>
      <c r="WGM247" s="27"/>
      <c r="WGN247" s="27"/>
      <c r="WGO247" s="27"/>
      <c r="WGP247" s="27"/>
      <c r="WGQ247" s="27"/>
      <c r="WGR247" s="27"/>
      <c r="WGS247" s="27"/>
      <c r="WGT247" s="27"/>
      <c r="WGU247" s="27"/>
      <c r="WGV247" s="27"/>
      <c r="WGW247" s="27"/>
      <c r="WGX247" s="27"/>
      <c r="WGY247" s="27"/>
      <c r="WGZ247" s="27"/>
      <c r="WHA247" s="27"/>
      <c r="WHB247" s="27"/>
      <c r="WHC247" s="27"/>
      <c r="WHD247" s="27"/>
      <c r="WHE247" s="27"/>
      <c r="WHF247" s="27"/>
      <c r="WHG247" s="27"/>
      <c r="WHH247" s="27"/>
      <c r="WHI247" s="27"/>
      <c r="WHJ247" s="27"/>
      <c r="WHK247" s="27"/>
      <c r="WHL247" s="27"/>
      <c r="WHM247" s="27"/>
      <c r="WHN247" s="27"/>
      <c r="WHO247" s="27"/>
      <c r="WHP247" s="27"/>
      <c r="WHQ247" s="27"/>
      <c r="WHR247" s="27"/>
      <c r="WHS247" s="27"/>
      <c r="WHT247" s="27"/>
      <c r="WHU247" s="27"/>
      <c r="WHV247" s="27"/>
      <c r="WHW247" s="27"/>
      <c r="WHX247" s="27"/>
      <c r="WHY247" s="27"/>
      <c r="WHZ247" s="27"/>
      <c r="WIA247" s="27"/>
      <c r="WIB247" s="27"/>
      <c r="WIC247" s="27"/>
      <c r="WID247" s="27"/>
      <c r="WIE247" s="27"/>
      <c r="WIF247" s="27"/>
      <c r="WIG247" s="27"/>
      <c r="WIH247" s="27"/>
      <c r="WII247" s="27"/>
      <c r="WIJ247" s="27"/>
      <c r="WIK247" s="27"/>
      <c r="WIL247" s="27"/>
      <c r="WIM247" s="27"/>
      <c r="WIN247" s="27"/>
      <c r="WIO247" s="27"/>
      <c r="WIP247" s="27"/>
      <c r="WIQ247" s="27"/>
      <c r="WIR247" s="27"/>
      <c r="WIS247" s="27"/>
      <c r="WIT247" s="27"/>
      <c r="WIU247" s="27"/>
      <c r="WIV247" s="27"/>
      <c r="WIW247" s="27"/>
      <c r="WIX247" s="27"/>
      <c r="WIY247" s="27"/>
      <c r="WIZ247" s="27"/>
      <c r="WJA247" s="27"/>
      <c r="WJB247" s="27"/>
      <c r="WJC247" s="27"/>
      <c r="WJD247" s="27"/>
      <c r="WJE247" s="27"/>
      <c r="WJF247" s="27"/>
      <c r="WJG247" s="27"/>
      <c r="WJH247" s="27"/>
      <c r="WJI247" s="27"/>
      <c r="WJJ247" s="27"/>
      <c r="WJK247" s="27"/>
      <c r="WJL247" s="27"/>
      <c r="WJM247" s="27"/>
      <c r="WJN247" s="27"/>
      <c r="WJO247" s="27"/>
      <c r="WJP247" s="27"/>
      <c r="WJQ247" s="27"/>
      <c r="WJR247" s="27"/>
      <c r="WJS247" s="27"/>
      <c r="WJT247" s="27"/>
      <c r="WJU247" s="27"/>
      <c r="WJV247" s="27"/>
      <c r="WJW247" s="27"/>
      <c r="WJX247" s="27"/>
      <c r="WJY247" s="27"/>
      <c r="WJZ247" s="27"/>
      <c r="WKA247" s="27"/>
      <c r="WKB247" s="27"/>
      <c r="WKC247" s="27"/>
      <c r="WKD247" s="27"/>
      <c r="WKE247" s="27"/>
      <c r="WKF247" s="27"/>
      <c r="WKG247" s="27"/>
      <c r="WKH247" s="27"/>
      <c r="WKI247" s="27"/>
      <c r="WKJ247" s="27"/>
      <c r="WKK247" s="27"/>
      <c r="WKL247" s="27"/>
      <c r="WKM247" s="27"/>
      <c r="WKN247" s="27"/>
      <c r="WKO247" s="27"/>
      <c r="WKP247" s="27"/>
      <c r="WKQ247" s="27"/>
      <c r="WKR247" s="27"/>
      <c r="WKS247" s="27"/>
      <c r="WKT247" s="27"/>
      <c r="WKU247" s="27"/>
      <c r="WKV247" s="27"/>
      <c r="WKW247" s="27"/>
      <c r="WKX247" s="27"/>
      <c r="WKY247" s="27"/>
      <c r="WKZ247" s="27"/>
      <c r="WLA247" s="27"/>
      <c r="WLB247" s="27"/>
      <c r="WLC247" s="27"/>
      <c r="WLD247" s="27"/>
      <c r="WLE247" s="27"/>
      <c r="WLF247" s="27"/>
      <c r="WLG247" s="27"/>
      <c r="WLH247" s="27"/>
      <c r="WLI247" s="27"/>
      <c r="WLJ247" s="27"/>
      <c r="WLK247" s="27"/>
      <c r="WLL247" s="27"/>
      <c r="WLM247" s="27"/>
      <c r="WLN247" s="27"/>
      <c r="WLO247" s="27"/>
      <c r="WLP247" s="27"/>
      <c r="WLQ247" s="27"/>
      <c r="WLR247" s="27"/>
      <c r="WLS247" s="27"/>
      <c r="WLT247" s="27"/>
      <c r="WLU247" s="27"/>
      <c r="WLV247" s="27"/>
      <c r="WLW247" s="27"/>
      <c r="WLX247" s="27"/>
      <c r="WLY247" s="27"/>
      <c r="WLZ247" s="27"/>
      <c r="WMA247" s="27"/>
      <c r="WMB247" s="27"/>
      <c r="WMC247" s="27"/>
      <c r="WMD247" s="27"/>
      <c r="WME247" s="27"/>
      <c r="WMF247" s="27"/>
      <c r="WMG247" s="27"/>
      <c r="WMH247" s="27"/>
      <c r="WMI247" s="27"/>
      <c r="WMJ247" s="27"/>
      <c r="WMK247" s="27"/>
      <c r="WML247" s="27"/>
      <c r="WMM247" s="27"/>
      <c r="WMN247" s="27"/>
      <c r="WMO247" s="27"/>
      <c r="WMP247" s="27"/>
      <c r="WMQ247" s="27"/>
      <c r="WMR247" s="27"/>
      <c r="WMS247" s="27"/>
      <c r="WMT247" s="27"/>
      <c r="WMU247" s="27"/>
      <c r="WMV247" s="27"/>
      <c r="WMW247" s="27"/>
      <c r="WMX247" s="27"/>
      <c r="WMY247" s="27"/>
      <c r="WMZ247" s="27"/>
      <c r="WNA247" s="27"/>
      <c r="WNB247" s="27"/>
      <c r="WNC247" s="27"/>
      <c r="WND247" s="27"/>
      <c r="WNE247" s="27"/>
      <c r="WNF247" s="27"/>
      <c r="WNG247" s="27"/>
      <c r="WNH247" s="27"/>
      <c r="WNI247" s="27"/>
      <c r="WNJ247" s="27"/>
      <c r="WNK247" s="27"/>
      <c r="WNL247" s="27"/>
      <c r="WNM247" s="27"/>
      <c r="WNN247" s="27"/>
      <c r="WNO247" s="27"/>
      <c r="WNP247" s="27"/>
      <c r="WNQ247" s="27"/>
      <c r="WNR247" s="27"/>
      <c r="WNS247" s="27"/>
      <c r="WNT247" s="27"/>
      <c r="WNU247" s="27"/>
      <c r="WNV247" s="27"/>
      <c r="WNW247" s="27"/>
      <c r="WNX247" s="27"/>
      <c r="WNY247" s="27"/>
      <c r="WNZ247" s="27"/>
      <c r="WOA247" s="27"/>
      <c r="WOB247" s="27"/>
      <c r="WOC247" s="27"/>
      <c r="WOD247" s="27"/>
      <c r="WOE247" s="27"/>
      <c r="WOF247" s="27"/>
      <c r="WOG247" s="27"/>
      <c r="WOH247" s="27"/>
      <c r="WOI247" s="27"/>
      <c r="WOJ247" s="27"/>
      <c r="WOK247" s="27"/>
      <c r="WOL247" s="27"/>
      <c r="WOM247" s="27"/>
      <c r="WON247" s="27"/>
      <c r="WOO247" s="27"/>
      <c r="WOP247" s="27"/>
      <c r="WOQ247" s="27"/>
      <c r="WOR247" s="27"/>
      <c r="WOS247" s="27"/>
      <c r="WOT247" s="27"/>
      <c r="WOU247" s="27"/>
      <c r="WOV247" s="27"/>
      <c r="WOW247" s="27"/>
      <c r="WOX247" s="27"/>
      <c r="WOY247" s="27"/>
      <c r="WOZ247" s="27"/>
      <c r="WPA247" s="27"/>
      <c r="WPB247" s="27"/>
      <c r="WPC247" s="27"/>
      <c r="WPD247" s="27"/>
      <c r="WPE247" s="27"/>
      <c r="WPF247" s="27"/>
      <c r="WPG247" s="27"/>
      <c r="WPH247" s="27"/>
      <c r="WPI247" s="27"/>
      <c r="WPJ247" s="27"/>
      <c r="WPK247" s="27"/>
      <c r="WPL247" s="27"/>
      <c r="WPM247" s="27"/>
      <c r="WPN247" s="27"/>
      <c r="WPO247" s="27"/>
      <c r="WPP247" s="27"/>
      <c r="WPQ247" s="27"/>
      <c r="WPR247" s="27"/>
      <c r="WPS247" s="27"/>
      <c r="WPT247" s="27"/>
      <c r="WPU247" s="27"/>
      <c r="WPV247" s="27"/>
      <c r="WPW247" s="27"/>
      <c r="WPX247" s="27"/>
      <c r="WPY247" s="27"/>
      <c r="WPZ247" s="27"/>
      <c r="WQA247" s="27"/>
      <c r="WQB247" s="27"/>
      <c r="WQC247" s="27"/>
      <c r="WQD247" s="27"/>
      <c r="WQE247" s="27"/>
      <c r="WQF247" s="27"/>
      <c r="WQG247" s="27"/>
      <c r="WQH247" s="27"/>
      <c r="WQI247" s="27"/>
      <c r="WQJ247" s="27"/>
      <c r="WQK247" s="27"/>
      <c r="WQL247" s="27"/>
      <c r="WQM247" s="27"/>
      <c r="WQN247" s="27"/>
      <c r="WQO247" s="27"/>
      <c r="WQP247" s="27"/>
      <c r="WQQ247" s="27"/>
      <c r="WQR247" s="27"/>
      <c r="WQS247" s="27"/>
      <c r="WQT247" s="27"/>
      <c r="WQU247" s="27"/>
      <c r="WQV247" s="27"/>
      <c r="WQW247" s="27"/>
      <c r="WQX247" s="27"/>
      <c r="WQY247" s="27"/>
      <c r="WQZ247" s="27"/>
      <c r="WRA247" s="27"/>
      <c r="WRB247" s="27"/>
      <c r="WRC247" s="27"/>
      <c r="WRD247" s="27"/>
      <c r="WRE247" s="27"/>
      <c r="WRF247" s="27"/>
      <c r="WRG247" s="27"/>
      <c r="WRH247" s="27"/>
      <c r="WRI247" s="27"/>
      <c r="WRJ247" s="27"/>
      <c r="WRK247" s="27"/>
      <c r="WRL247" s="27"/>
      <c r="WRM247" s="27"/>
      <c r="WRN247" s="27"/>
      <c r="WRO247" s="27"/>
      <c r="WRP247" s="27"/>
      <c r="WRQ247" s="27"/>
      <c r="WRR247" s="27"/>
      <c r="WRS247" s="27"/>
      <c r="WRT247" s="27"/>
      <c r="WRU247" s="27"/>
      <c r="WRV247" s="27"/>
      <c r="WRW247" s="27"/>
      <c r="WRX247" s="27"/>
      <c r="WRY247" s="27"/>
      <c r="WRZ247" s="27"/>
      <c r="WSA247" s="27"/>
      <c r="WSB247" s="27"/>
      <c r="WSC247" s="27"/>
      <c r="WSD247" s="27"/>
      <c r="WSE247" s="27"/>
      <c r="WSF247" s="27"/>
      <c r="WSG247" s="27"/>
      <c r="WSH247" s="27"/>
      <c r="WSI247" s="27"/>
      <c r="WSJ247" s="27"/>
      <c r="WSK247" s="27"/>
      <c r="WSL247" s="27"/>
      <c r="WSM247" s="27"/>
      <c r="WSN247" s="27"/>
      <c r="WSO247" s="27"/>
      <c r="WSP247" s="27"/>
      <c r="WSQ247" s="27"/>
      <c r="WSR247" s="27"/>
      <c r="WSS247" s="27"/>
      <c r="WST247" s="27"/>
      <c r="WSU247" s="27"/>
      <c r="WSV247" s="27"/>
      <c r="WSW247" s="27"/>
      <c r="WSX247" s="27"/>
      <c r="WSY247" s="27"/>
      <c r="WSZ247" s="27"/>
      <c r="WTA247" s="27"/>
      <c r="WTB247" s="27"/>
      <c r="WTC247" s="27"/>
      <c r="WTD247" s="27"/>
      <c r="WTE247" s="27"/>
      <c r="WTF247" s="27"/>
      <c r="WTG247" s="27"/>
      <c r="WTH247" s="27"/>
      <c r="WTI247" s="27"/>
      <c r="WTJ247" s="27"/>
      <c r="WTK247" s="27"/>
      <c r="WTL247" s="27"/>
      <c r="WTM247" s="27"/>
      <c r="WTN247" s="27"/>
      <c r="WTO247" s="27"/>
      <c r="WTP247" s="27"/>
      <c r="WTQ247" s="27"/>
      <c r="WTR247" s="27"/>
      <c r="WTS247" s="27"/>
      <c r="WTT247" s="27"/>
      <c r="WTU247" s="27"/>
      <c r="WTV247" s="27"/>
      <c r="WTW247" s="27"/>
      <c r="WTX247" s="27"/>
      <c r="WTY247" s="27"/>
      <c r="WTZ247" s="27"/>
      <c r="WUA247" s="27"/>
      <c r="WUB247" s="27"/>
      <c r="WUC247" s="27"/>
      <c r="WUD247" s="27"/>
      <c r="WUE247" s="27"/>
      <c r="WUF247" s="27"/>
      <c r="WUG247" s="27"/>
      <c r="WUH247" s="27"/>
      <c r="WUI247" s="27"/>
      <c r="WUJ247" s="27"/>
      <c r="WUK247" s="27"/>
      <c r="WUL247" s="27"/>
      <c r="WUM247" s="27"/>
      <c r="WUN247" s="27"/>
      <c r="WUO247" s="27"/>
      <c r="WUP247" s="27"/>
      <c r="WUQ247" s="27"/>
      <c r="WUR247" s="27"/>
      <c r="WUS247" s="27"/>
      <c r="WUT247" s="27"/>
      <c r="WUU247" s="27"/>
      <c r="WUV247" s="27"/>
      <c r="WUW247" s="27"/>
      <c r="WUX247" s="27"/>
      <c r="WUY247" s="27"/>
      <c r="WUZ247" s="27"/>
      <c r="WVA247" s="27"/>
      <c r="WVB247" s="27"/>
      <c r="WVC247" s="27"/>
      <c r="WVD247" s="27"/>
      <c r="WVE247" s="27"/>
      <c r="WVF247" s="27"/>
      <c r="WVG247" s="27"/>
      <c r="WVH247" s="27"/>
      <c r="WVI247" s="27"/>
      <c r="WVJ247" s="27"/>
      <c r="WVK247" s="27"/>
      <c r="WVL247" s="27"/>
      <c r="WVM247" s="27"/>
      <c r="WVN247" s="27"/>
      <c r="WVO247" s="27"/>
      <c r="WVP247" s="27"/>
      <c r="WVQ247" s="27"/>
      <c r="WVR247" s="27"/>
      <c r="WVS247" s="27"/>
      <c r="WVT247" s="27"/>
      <c r="WVU247" s="27"/>
      <c r="WVV247" s="27"/>
      <c r="WVW247" s="27"/>
      <c r="WVX247" s="27"/>
      <c r="WVY247" s="27"/>
      <c r="WVZ247" s="27"/>
      <c r="WWA247" s="27"/>
      <c r="WWB247" s="27"/>
      <c r="WWC247" s="27"/>
      <c r="WWD247" s="27"/>
      <c r="WWE247" s="27"/>
      <c r="WWF247" s="27"/>
      <c r="WWG247" s="27"/>
      <c r="WWH247" s="27"/>
      <c r="WWI247" s="27"/>
      <c r="WWJ247" s="27"/>
      <c r="WWK247" s="27"/>
      <c r="WWL247" s="27"/>
      <c r="WWM247" s="27"/>
      <c r="WWN247" s="27"/>
      <c r="WWO247" s="27"/>
      <c r="WWP247" s="27"/>
      <c r="WWQ247" s="27"/>
      <c r="WWR247" s="27"/>
      <c r="WWS247" s="27"/>
      <c r="WWT247" s="27"/>
      <c r="WWU247" s="27"/>
      <c r="WWV247" s="27"/>
      <c r="WWW247" s="27"/>
      <c r="WWX247" s="27"/>
      <c r="WWY247" s="27"/>
      <c r="WWZ247" s="27"/>
      <c r="WXA247" s="27"/>
      <c r="WXB247" s="27"/>
      <c r="WXC247" s="27"/>
      <c r="WXD247" s="27"/>
      <c r="WXE247" s="27"/>
      <c r="WXF247" s="27"/>
      <c r="WXG247" s="27"/>
      <c r="WXH247" s="27"/>
      <c r="WXI247" s="27"/>
      <c r="WXJ247" s="27"/>
      <c r="WXK247" s="27"/>
      <c r="WXL247" s="27"/>
      <c r="WXM247" s="27"/>
      <c r="WXN247" s="27"/>
      <c r="WXO247" s="27"/>
      <c r="WXP247" s="27"/>
      <c r="WXQ247" s="27"/>
      <c r="WXR247" s="27"/>
      <c r="WXS247" s="27"/>
      <c r="WXT247" s="27"/>
      <c r="WXU247" s="27"/>
      <c r="WXV247" s="27"/>
      <c r="WXW247" s="27"/>
      <c r="WXX247" s="27"/>
      <c r="WXY247" s="27"/>
      <c r="WXZ247" s="27"/>
      <c r="WYA247" s="27"/>
      <c r="WYB247" s="27"/>
      <c r="WYC247" s="27"/>
      <c r="WYD247" s="27"/>
      <c r="WYE247" s="27"/>
      <c r="WYF247" s="27"/>
      <c r="WYG247" s="27"/>
      <c r="WYH247" s="27"/>
      <c r="WYI247" s="27"/>
      <c r="WYJ247" s="27"/>
      <c r="WYK247" s="27"/>
      <c r="WYL247" s="27"/>
      <c r="WYM247" s="27"/>
      <c r="WYN247" s="27"/>
      <c r="WYO247" s="27"/>
      <c r="WYP247" s="27"/>
      <c r="WYQ247" s="27"/>
      <c r="WYR247" s="27"/>
      <c r="WYS247" s="27"/>
      <c r="WYT247" s="27"/>
      <c r="WYU247" s="27"/>
      <c r="WYV247" s="27"/>
      <c r="WYW247" s="27"/>
      <c r="WYX247" s="27"/>
      <c r="WYY247" s="27"/>
      <c r="WYZ247" s="27"/>
      <c r="WZA247" s="27"/>
      <c r="WZB247" s="27"/>
      <c r="WZC247" s="27"/>
      <c r="WZD247" s="27"/>
      <c r="WZE247" s="27"/>
      <c r="WZF247" s="27"/>
      <c r="WZG247" s="27"/>
      <c r="WZH247" s="27"/>
      <c r="WZI247" s="27"/>
      <c r="WZJ247" s="27"/>
      <c r="WZK247" s="27"/>
      <c r="WZL247" s="27"/>
      <c r="WZM247" s="27"/>
      <c r="WZN247" s="27"/>
      <c r="WZO247" s="27"/>
      <c r="WZP247" s="27"/>
      <c r="WZQ247" s="27"/>
      <c r="WZR247" s="27"/>
      <c r="WZS247" s="27"/>
      <c r="WZT247" s="27"/>
      <c r="WZU247" s="27"/>
      <c r="WZV247" s="27"/>
      <c r="WZW247" s="27"/>
      <c r="WZX247" s="27"/>
      <c r="WZY247" s="27"/>
      <c r="WZZ247" s="27"/>
      <c r="XAA247" s="27"/>
      <c r="XAB247" s="27"/>
      <c r="XAC247" s="27"/>
      <c r="XAD247" s="27"/>
      <c r="XAE247" s="27"/>
      <c r="XAF247" s="27"/>
      <c r="XAG247" s="27"/>
      <c r="XAH247" s="27"/>
      <c r="XAI247" s="27"/>
      <c r="XAJ247" s="27"/>
      <c r="XAK247" s="27"/>
      <c r="XAL247" s="27"/>
      <c r="XAM247" s="27"/>
      <c r="XAN247" s="27"/>
      <c r="XAO247" s="27"/>
      <c r="XAP247" s="27"/>
      <c r="XAQ247" s="27"/>
      <c r="XAR247" s="27"/>
      <c r="XAS247" s="27"/>
      <c r="XAT247" s="27"/>
      <c r="XAU247" s="27"/>
      <c r="XAV247" s="27"/>
      <c r="XAW247" s="27"/>
      <c r="XAX247" s="27"/>
      <c r="XAY247" s="27"/>
      <c r="XAZ247" s="27"/>
      <c r="XBA247" s="27"/>
      <c r="XBB247" s="27"/>
      <c r="XBC247" s="27"/>
      <c r="XBD247" s="27"/>
      <c r="XBE247" s="27"/>
      <c r="XBF247" s="27"/>
      <c r="XBG247" s="27"/>
      <c r="XBH247" s="27"/>
      <c r="XBI247" s="27"/>
      <c r="XBJ247" s="27"/>
      <c r="XBK247" s="27"/>
      <c r="XBL247" s="27"/>
      <c r="XBM247" s="27"/>
      <c r="XBN247" s="27"/>
      <c r="XBO247" s="27"/>
      <c r="XBP247" s="27"/>
      <c r="XBQ247" s="27"/>
      <c r="XBR247" s="27"/>
      <c r="XBS247" s="27"/>
      <c r="XBT247" s="27"/>
      <c r="XBU247" s="27"/>
      <c r="XBV247" s="27"/>
      <c r="XBW247" s="27"/>
      <c r="XBX247" s="27"/>
      <c r="XBY247" s="27"/>
      <c r="XBZ247" s="27"/>
      <c r="XCA247" s="27"/>
      <c r="XCB247" s="27"/>
      <c r="XCC247" s="27"/>
      <c r="XCD247" s="27"/>
      <c r="XCE247" s="27"/>
      <c r="XCF247" s="27"/>
      <c r="XCG247" s="27"/>
      <c r="XCH247" s="27"/>
      <c r="XCI247" s="27"/>
      <c r="XCJ247" s="27"/>
      <c r="XCK247" s="27"/>
      <c r="XCL247" s="27"/>
      <c r="XCM247" s="27"/>
      <c r="XCN247" s="27"/>
      <c r="XCO247" s="27"/>
      <c r="XCP247" s="27"/>
      <c r="XCQ247" s="27"/>
      <c r="XCR247" s="27"/>
      <c r="XCS247" s="27"/>
      <c r="XCT247" s="27"/>
      <c r="XCU247" s="27"/>
      <c r="XCV247" s="27"/>
      <c r="XCW247" s="27"/>
      <c r="XCX247" s="27"/>
      <c r="XCY247" s="27"/>
      <c r="XCZ247" s="27"/>
      <c r="XDA247" s="27"/>
      <c r="XDB247" s="27"/>
      <c r="XDC247" s="27"/>
      <c r="XDD247" s="27"/>
      <c r="XDE247" s="27"/>
      <c r="XDF247" s="27"/>
      <c r="XDG247" s="27"/>
      <c r="XDH247" s="27"/>
      <c r="XDI247" s="27"/>
      <c r="XDJ247" s="27"/>
      <c r="XDK247" s="27"/>
      <c r="XDL247" s="27"/>
      <c r="XDM247" s="27"/>
      <c r="XDN247" s="27"/>
      <c r="XDO247" s="27"/>
      <c r="XDP247" s="27"/>
      <c r="XDQ247" s="27"/>
      <c r="XDR247" s="27"/>
      <c r="XDS247" s="27"/>
      <c r="XDT247" s="27"/>
      <c r="XDU247" s="27"/>
      <c r="XDV247" s="27"/>
      <c r="XDW247" s="27"/>
      <c r="XDX247" s="27"/>
      <c r="XDY247" s="27"/>
      <c r="XDZ247" s="27"/>
      <c r="XEA247" s="27"/>
      <c r="XEB247" s="27"/>
      <c r="XEC247" s="27"/>
      <c r="XED247" s="27"/>
      <c r="XEE247" s="27"/>
      <c r="XEF247" s="27"/>
      <c r="XEG247" s="27"/>
      <c r="XEH247" s="27"/>
      <c r="XEI247" s="27"/>
      <c r="XEJ247" s="27"/>
      <c r="XEK247" s="27"/>
      <c r="XEL247" s="27"/>
      <c r="XEM247" s="27"/>
      <c r="XEN247" s="27"/>
      <c r="XEO247" s="27"/>
      <c r="XEP247" s="27"/>
      <c r="XEQ247" s="27"/>
      <c r="XER247" s="27"/>
      <c r="XES247" s="27"/>
      <c r="XET247" s="27"/>
      <c r="XEU247" s="27"/>
      <c r="XEV247" s="27"/>
      <c r="XEW247" s="27"/>
      <c r="XEX247" s="27"/>
    </row>
    <row r="248" s="3" customFormat="1" customHeight="1" outlineLevel="1" spans="1:16378">
      <c r="A248" s="7"/>
      <c r="B248" s="7"/>
      <c r="C248" s="90"/>
      <c r="D248" s="7"/>
      <c r="E248" s="54"/>
      <c r="F248" s="54" t="str">
        <f>_xlfn.DISPIMG("ID_521C4666D54247219750A59F05037043",1)</f>
        <v>=DISPIMG("ID_521C4666D54247219750A59F05037043",1)</v>
      </c>
      <c r="G248" s="7"/>
      <c r="H248" s="7" t="s">
        <v>527</v>
      </c>
      <c r="I248" s="7" t="s">
        <v>528</v>
      </c>
      <c r="J248" s="7">
        <v>1</v>
      </c>
      <c r="K248" s="7"/>
      <c r="L248" s="7"/>
      <c r="M248" s="7"/>
      <c r="N248" s="7"/>
      <c r="O248" s="7"/>
      <c r="P248" s="7"/>
      <c r="Q248" s="7">
        <f t="shared" si="30"/>
        <v>0</v>
      </c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  <c r="BO248" s="27"/>
      <c r="BP248" s="27"/>
      <c r="BQ248" s="27"/>
      <c r="BR248" s="27"/>
      <c r="BS248" s="27"/>
      <c r="BT248" s="27"/>
      <c r="BU248" s="27"/>
      <c r="BV248" s="27"/>
      <c r="BW248" s="27"/>
      <c r="BX248" s="27"/>
      <c r="BY248" s="27"/>
      <c r="BZ248" s="27"/>
      <c r="CA248" s="27"/>
      <c r="CB248" s="27"/>
      <c r="CC248" s="27"/>
      <c r="CD248" s="27"/>
      <c r="CE248" s="27"/>
      <c r="CF248" s="27"/>
      <c r="CG248" s="27"/>
      <c r="CH248" s="27"/>
      <c r="CI248" s="27"/>
      <c r="CJ248" s="27"/>
      <c r="CK248" s="27"/>
      <c r="CL248" s="27"/>
      <c r="CM248" s="27"/>
      <c r="CN248" s="27"/>
      <c r="CO248" s="27"/>
      <c r="CP248" s="27"/>
      <c r="CQ248" s="27"/>
      <c r="CR248" s="27"/>
      <c r="CS248" s="27"/>
      <c r="CT248" s="27"/>
      <c r="CU248" s="27"/>
      <c r="CV248" s="27"/>
      <c r="CW248" s="27"/>
      <c r="CX248" s="27"/>
      <c r="CY248" s="27"/>
      <c r="CZ248" s="27"/>
      <c r="DA248" s="27"/>
      <c r="DB248" s="27"/>
      <c r="DC248" s="27"/>
      <c r="DD248" s="27"/>
      <c r="DE248" s="27"/>
      <c r="DF248" s="27"/>
      <c r="DG248" s="27"/>
      <c r="DH248" s="27"/>
      <c r="DI248" s="27"/>
      <c r="DJ248" s="27"/>
      <c r="DK248" s="27"/>
      <c r="DL248" s="27"/>
      <c r="DM248" s="27"/>
      <c r="DN248" s="27"/>
      <c r="DO248" s="27"/>
      <c r="DP248" s="27"/>
      <c r="DQ248" s="27"/>
      <c r="DR248" s="27"/>
      <c r="DS248" s="27"/>
      <c r="DT248" s="27"/>
      <c r="DU248" s="27"/>
      <c r="DV248" s="27"/>
      <c r="DW248" s="27"/>
      <c r="DX248" s="27"/>
      <c r="DY248" s="27"/>
      <c r="DZ248" s="27"/>
      <c r="EA248" s="27"/>
      <c r="EB248" s="27"/>
      <c r="EC248" s="27"/>
      <c r="ED248" s="27"/>
      <c r="EE248" s="27"/>
      <c r="EF248" s="27"/>
      <c r="EG248" s="27"/>
      <c r="EH248" s="27"/>
      <c r="EI248" s="27"/>
      <c r="EJ248" s="27"/>
      <c r="EK248" s="27"/>
      <c r="EL248" s="27"/>
      <c r="EM248" s="27"/>
      <c r="EN248" s="27"/>
      <c r="EO248" s="27"/>
      <c r="EP248" s="27"/>
      <c r="EQ248" s="27"/>
      <c r="ER248" s="27"/>
      <c r="ES248" s="27"/>
      <c r="ET248" s="27"/>
      <c r="EU248" s="27"/>
      <c r="EV248" s="27"/>
      <c r="EW248" s="27"/>
      <c r="EX248" s="27"/>
      <c r="EY248" s="27"/>
      <c r="EZ248" s="27"/>
      <c r="FA248" s="27"/>
      <c r="FB248" s="27"/>
      <c r="FC248" s="27"/>
      <c r="FD248" s="27"/>
      <c r="FE248" s="27"/>
      <c r="FF248" s="27"/>
      <c r="FG248" s="27"/>
      <c r="FH248" s="27"/>
      <c r="FI248" s="27"/>
      <c r="FJ248" s="27"/>
      <c r="FK248" s="27"/>
      <c r="FL248" s="27"/>
      <c r="FM248" s="27"/>
      <c r="FN248" s="27"/>
      <c r="FO248" s="27"/>
      <c r="FP248" s="27"/>
      <c r="FQ248" s="27"/>
      <c r="FR248" s="27"/>
      <c r="FS248" s="27"/>
      <c r="FT248" s="27"/>
      <c r="FU248" s="27"/>
      <c r="FV248" s="27"/>
      <c r="FW248" s="27"/>
      <c r="FX248" s="27"/>
      <c r="FY248" s="27"/>
      <c r="FZ248" s="27"/>
      <c r="GA248" s="27"/>
      <c r="GB248" s="27"/>
      <c r="GC248" s="27"/>
      <c r="GD248" s="27"/>
      <c r="GE248" s="27"/>
      <c r="GF248" s="27"/>
      <c r="GG248" s="27"/>
      <c r="GH248" s="27"/>
      <c r="GI248" s="27"/>
      <c r="GJ248" s="27"/>
      <c r="GK248" s="27"/>
      <c r="GL248" s="27"/>
      <c r="GM248" s="27"/>
      <c r="GN248" s="27"/>
      <c r="GO248" s="27"/>
      <c r="GP248" s="27"/>
      <c r="GQ248" s="27"/>
      <c r="GR248" s="27"/>
      <c r="GS248" s="27"/>
      <c r="GT248" s="27"/>
      <c r="GU248" s="27"/>
      <c r="GV248" s="27"/>
      <c r="GW248" s="27"/>
      <c r="GX248" s="27"/>
      <c r="GY248" s="27"/>
      <c r="GZ248" s="27"/>
      <c r="HA248" s="27"/>
      <c r="HB248" s="27"/>
      <c r="HC248" s="27"/>
      <c r="HD248" s="27"/>
      <c r="HE248" s="27"/>
      <c r="HF248" s="27"/>
      <c r="HG248" s="27"/>
      <c r="HH248" s="27"/>
      <c r="HI248" s="27"/>
      <c r="HJ248" s="27"/>
      <c r="HK248" s="27"/>
      <c r="HL248" s="27"/>
      <c r="HM248" s="27"/>
      <c r="HN248" s="27"/>
      <c r="HO248" s="27"/>
      <c r="HP248" s="27"/>
      <c r="HQ248" s="27"/>
      <c r="HR248" s="27"/>
      <c r="HS248" s="27"/>
      <c r="HT248" s="27"/>
      <c r="HU248" s="27"/>
      <c r="HV248" s="27"/>
      <c r="HW248" s="27"/>
      <c r="HX248" s="27"/>
      <c r="HY248" s="27"/>
      <c r="HZ248" s="27"/>
      <c r="IA248" s="27"/>
      <c r="IB248" s="27"/>
      <c r="IC248" s="27"/>
      <c r="ID248" s="27"/>
      <c r="IE248" s="27"/>
      <c r="IF248" s="27"/>
      <c r="IG248" s="27"/>
      <c r="IH248" s="27"/>
      <c r="II248" s="27"/>
      <c r="IJ248" s="27"/>
      <c r="IK248" s="27"/>
      <c r="IL248" s="27"/>
      <c r="IM248" s="27"/>
      <c r="IN248" s="27"/>
      <c r="IO248" s="27"/>
      <c r="IP248" s="27"/>
      <c r="IQ248" s="27"/>
      <c r="IR248" s="27"/>
      <c r="IS248" s="27"/>
      <c r="IT248" s="27"/>
      <c r="IU248" s="27"/>
      <c r="IV248" s="27"/>
      <c r="IW248" s="27"/>
      <c r="IX248" s="27"/>
      <c r="IY248" s="27"/>
      <c r="IZ248" s="27"/>
      <c r="JA248" s="27"/>
      <c r="JB248" s="27"/>
      <c r="JC248" s="27"/>
      <c r="JD248" s="27"/>
      <c r="JE248" s="27"/>
      <c r="JF248" s="27"/>
      <c r="JG248" s="27"/>
      <c r="JH248" s="27"/>
      <c r="JI248" s="27"/>
      <c r="JJ248" s="27"/>
      <c r="JK248" s="27"/>
      <c r="JL248" s="27"/>
      <c r="JM248" s="27"/>
      <c r="JN248" s="27"/>
      <c r="JO248" s="27"/>
      <c r="JP248" s="27"/>
      <c r="JQ248" s="27"/>
      <c r="JR248" s="27"/>
      <c r="JS248" s="27"/>
      <c r="JT248" s="27"/>
      <c r="JU248" s="27"/>
      <c r="JV248" s="27"/>
      <c r="JW248" s="27"/>
      <c r="JX248" s="27"/>
      <c r="JY248" s="27"/>
      <c r="JZ248" s="27"/>
      <c r="KA248" s="27"/>
      <c r="KB248" s="27"/>
      <c r="KC248" s="27"/>
      <c r="KD248" s="27"/>
      <c r="KE248" s="27"/>
      <c r="KF248" s="27"/>
      <c r="KG248" s="27"/>
      <c r="KH248" s="27"/>
      <c r="KI248" s="27"/>
      <c r="KJ248" s="27"/>
      <c r="KK248" s="27"/>
      <c r="KL248" s="27"/>
      <c r="KM248" s="27"/>
      <c r="KN248" s="27"/>
      <c r="KO248" s="27"/>
      <c r="KP248" s="27"/>
      <c r="KQ248" s="27"/>
      <c r="KR248" s="27"/>
      <c r="KS248" s="27"/>
      <c r="KT248" s="27"/>
      <c r="KU248" s="27"/>
      <c r="KV248" s="27"/>
      <c r="KW248" s="27"/>
      <c r="KX248" s="27"/>
      <c r="KY248" s="27"/>
      <c r="KZ248" s="27"/>
      <c r="LA248" s="27"/>
      <c r="LB248" s="27"/>
      <c r="LC248" s="27"/>
      <c r="LD248" s="27"/>
      <c r="LE248" s="27"/>
      <c r="LF248" s="27"/>
      <c r="LG248" s="27"/>
      <c r="LH248" s="27"/>
      <c r="LI248" s="27"/>
      <c r="LJ248" s="27"/>
      <c r="LK248" s="27"/>
      <c r="LL248" s="27"/>
      <c r="LM248" s="27"/>
      <c r="LN248" s="27"/>
      <c r="LO248" s="27"/>
      <c r="LP248" s="27"/>
      <c r="LQ248" s="27"/>
      <c r="LR248" s="27"/>
      <c r="LS248" s="27"/>
      <c r="LT248" s="27"/>
      <c r="LU248" s="27"/>
      <c r="LV248" s="27"/>
      <c r="LW248" s="27"/>
      <c r="LX248" s="27"/>
      <c r="LY248" s="27"/>
      <c r="LZ248" s="27"/>
      <c r="MA248" s="27"/>
      <c r="MB248" s="27"/>
      <c r="MC248" s="27"/>
      <c r="MD248" s="27"/>
      <c r="ME248" s="27"/>
      <c r="MF248" s="27"/>
      <c r="MG248" s="27"/>
      <c r="MH248" s="27"/>
      <c r="MI248" s="27"/>
      <c r="MJ248" s="27"/>
      <c r="MK248" s="27"/>
      <c r="ML248" s="27"/>
      <c r="MM248" s="27"/>
      <c r="MN248" s="27"/>
      <c r="MO248" s="27"/>
      <c r="MP248" s="27"/>
      <c r="MQ248" s="27"/>
      <c r="MR248" s="27"/>
      <c r="MS248" s="27"/>
      <c r="MT248" s="27"/>
      <c r="MU248" s="27"/>
      <c r="MV248" s="27"/>
      <c r="MW248" s="27"/>
      <c r="MX248" s="27"/>
      <c r="MY248" s="27"/>
      <c r="MZ248" s="27"/>
      <c r="NA248" s="27"/>
      <c r="NB248" s="27"/>
      <c r="NC248" s="27"/>
      <c r="ND248" s="27"/>
      <c r="NE248" s="27"/>
      <c r="NF248" s="27"/>
      <c r="NG248" s="27"/>
      <c r="NH248" s="27"/>
      <c r="NI248" s="27"/>
      <c r="NJ248" s="27"/>
      <c r="NK248" s="27"/>
      <c r="NL248" s="27"/>
      <c r="NM248" s="27"/>
      <c r="NN248" s="27"/>
      <c r="NO248" s="27"/>
      <c r="NP248" s="27"/>
      <c r="NQ248" s="27"/>
      <c r="NR248" s="27"/>
      <c r="NS248" s="27"/>
      <c r="NT248" s="27"/>
      <c r="NU248" s="27"/>
      <c r="NV248" s="27"/>
      <c r="NW248" s="27"/>
      <c r="NX248" s="27"/>
      <c r="NY248" s="27"/>
      <c r="NZ248" s="27"/>
      <c r="OA248" s="27"/>
      <c r="OB248" s="27"/>
      <c r="OC248" s="27"/>
      <c r="OD248" s="27"/>
      <c r="OE248" s="27"/>
      <c r="OF248" s="27"/>
      <c r="OG248" s="27"/>
      <c r="OH248" s="27"/>
      <c r="OI248" s="27"/>
      <c r="OJ248" s="27"/>
      <c r="OK248" s="27"/>
      <c r="OL248" s="27"/>
      <c r="OM248" s="27"/>
      <c r="ON248" s="27"/>
      <c r="OO248" s="27"/>
      <c r="OP248" s="27"/>
      <c r="OQ248" s="27"/>
      <c r="OR248" s="27"/>
      <c r="OS248" s="27"/>
      <c r="OT248" s="27"/>
      <c r="OU248" s="27"/>
      <c r="OV248" s="27"/>
      <c r="OW248" s="27"/>
      <c r="OX248" s="27"/>
      <c r="OY248" s="27"/>
      <c r="OZ248" s="27"/>
      <c r="PA248" s="27"/>
      <c r="PB248" s="27"/>
      <c r="PC248" s="27"/>
      <c r="PD248" s="27"/>
      <c r="PE248" s="27"/>
      <c r="PF248" s="27"/>
      <c r="PG248" s="27"/>
      <c r="PH248" s="27"/>
      <c r="PI248" s="27"/>
      <c r="PJ248" s="27"/>
      <c r="PK248" s="27"/>
      <c r="PL248" s="27"/>
      <c r="PM248" s="27"/>
      <c r="PN248" s="27"/>
      <c r="PO248" s="27"/>
      <c r="PP248" s="27"/>
      <c r="PQ248" s="27"/>
      <c r="PR248" s="27"/>
      <c r="PS248" s="27"/>
      <c r="PT248" s="27"/>
      <c r="PU248" s="27"/>
      <c r="PV248" s="27"/>
      <c r="PW248" s="27"/>
      <c r="PX248" s="27"/>
      <c r="PY248" s="27"/>
      <c r="PZ248" s="27"/>
      <c r="QA248" s="27"/>
      <c r="QB248" s="27"/>
      <c r="QC248" s="27"/>
      <c r="QD248" s="27"/>
      <c r="QE248" s="27"/>
      <c r="QF248" s="27"/>
      <c r="QG248" s="27"/>
      <c r="QH248" s="27"/>
      <c r="QI248" s="27"/>
      <c r="QJ248" s="27"/>
      <c r="QK248" s="27"/>
      <c r="QL248" s="27"/>
      <c r="QM248" s="27"/>
      <c r="QN248" s="27"/>
      <c r="QO248" s="27"/>
      <c r="QP248" s="27"/>
      <c r="QQ248" s="27"/>
      <c r="QR248" s="27"/>
      <c r="QS248" s="27"/>
      <c r="QT248" s="27"/>
      <c r="QU248" s="27"/>
      <c r="QV248" s="27"/>
      <c r="QW248" s="27"/>
      <c r="QX248" s="27"/>
      <c r="QY248" s="27"/>
      <c r="QZ248" s="27"/>
      <c r="RA248" s="27"/>
      <c r="RB248" s="27"/>
      <c r="RC248" s="27"/>
      <c r="RD248" s="27"/>
      <c r="RE248" s="27"/>
      <c r="RF248" s="27"/>
      <c r="RG248" s="27"/>
      <c r="RH248" s="27"/>
      <c r="RI248" s="27"/>
      <c r="RJ248" s="27"/>
      <c r="RK248" s="27"/>
      <c r="RL248" s="27"/>
      <c r="RM248" s="27"/>
      <c r="RN248" s="27"/>
      <c r="RO248" s="27"/>
      <c r="RP248" s="27"/>
      <c r="RQ248" s="27"/>
      <c r="RR248" s="27"/>
      <c r="RS248" s="27"/>
      <c r="RT248" s="27"/>
      <c r="RU248" s="27"/>
      <c r="RV248" s="27"/>
      <c r="RW248" s="27"/>
      <c r="RX248" s="27"/>
      <c r="RY248" s="27"/>
      <c r="RZ248" s="27"/>
      <c r="SA248" s="27"/>
      <c r="SB248" s="27"/>
      <c r="SC248" s="27"/>
      <c r="SD248" s="27"/>
      <c r="SE248" s="27"/>
      <c r="SF248" s="27"/>
      <c r="SG248" s="27"/>
      <c r="SH248" s="27"/>
      <c r="SI248" s="27"/>
      <c r="SJ248" s="27"/>
      <c r="SK248" s="27"/>
      <c r="SL248" s="27"/>
      <c r="SM248" s="27"/>
      <c r="SN248" s="27"/>
      <c r="SO248" s="27"/>
      <c r="SP248" s="27"/>
      <c r="SQ248" s="27"/>
      <c r="SR248" s="27"/>
      <c r="SS248" s="27"/>
      <c r="ST248" s="27"/>
      <c r="SU248" s="27"/>
      <c r="SV248" s="27"/>
      <c r="SW248" s="27"/>
      <c r="SX248" s="27"/>
      <c r="SY248" s="27"/>
      <c r="SZ248" s="27"/>
      <c r="TA248" s="27"/>
      <c r="TB248" s="27"/>
      <c r="TC248" s="27"/>
      <c r="TD248" s="27"/>
      <c r="TE248" s="27"/>
      <c r="TF248" s="27"/>
      <c r="TG248" s="27"/>
      <c r="TH248" s="27"/>
      <c r="TI248" s="27"/>
      <c r="TJ248" s="27"/>
      <c r="TK248" s="27"/>
      <c r="TL248" s="27"/>
      <c r="TM248" s="27"/>
      <c r="TN248" s="27"/>
      <c r="TO248" s="27"/>
      <c r="TP248" s="27"/>
      <c r="TQ248" s="27"/>
      <c r="TR248" s="27"/>
      <c r="TS248" s="27"/>
      <c r="TT248" s="27"/>
      <c r="TU248" s="27"/>
      <c r="TV248" s="27"/>
      <c r="TW248" s="27"/>
      <c r="TX248" s="27"/>
      <c r="TY248" s="27"/>
      <c r="TZ248" s="27"/>
      <c r="UA248" s="27"/>
      <c r="UB248" s="27"/>
      <c r="UC248" s="27"/>
      <c r="UD248" s="27"/>
      <c r="UE248" s="27"/>
      <c r="UF248" s="27"/>
      <c r="UG248" s="27"/>
      <c r="UH248" s="27"/>
      <c r="UI248" s="27"/>
      <c r="UJ248" s="27"/>
      <c r="UK248" s="27"/>
      <c r="UL248" s="27"/>
      <c r="UM248" s="27"/>
      <c r="UN248" s="27"/>
      <c r="UO248" s="27"/>
      <c r="UP248" s="27"/>
      <c r="UQ248" s="27"/>
      <c r="UR248" s="27"/>
      <c r="US248" s="27"/>
      <c r="UT248" s="27"/>
      <c r="UU248" s="27"/>
      <c r="UV248" s="27"/>
      <c r="UW248" s="27"/>
      <c r="UX248" s="27"/>
      <c r="UY248" s="27"/>
      <c r="UZ248" s="27"/>
      <c r="VA248" s="27"/>
      <c r="VB248" s="27"/>
      <c r="VC248" s="27"/>
      <c r="VD248" s="27"/>
      <c r="VE248" s="27"/>
      <c r="VF248" s="27"/>
      <c r="VG248" s="27"/>
      <c r="VH248" s="27"/>
      <c r="VI248" s="27"/>
      <c r="VJ248" s="27"/>
      <c r="VK248" s="27"/>
      <c r="VL248" s="27"/>
      <c r="VM248" s="27"/>
      <c r="VN248" s="27"/>
      <c r="VO248" s="27"/>
      <c r="VP248" s="27"/>
      <c r="VQ248" s="27"/>
      <c r="VR248" s="27"/>
      <c r="VS248" s="27"/>
      <c r="VT248" s="27"/>
      <c r="VU248" s="27"/>
      <c r="VV248" s="27"/>
      <c r="VW248" s="27"/>
      <c r="VX248" s="27"/>
      <c r="VY248" s="27"/>
      <c r="VZ248" s="27"/>
      <c r="WA248" s="27"/>
      <c r="WB248" s="27"/>
      <c r="WC248" s="27"/>
      <c r="WD248" s="27"/>
      <c r="WE248" s="27"/>
      <c r="WF248" s="27"/>
      <c r="WG248" s="27"/>
      <c r="WH248" s="27"/>
      <c r="WI248" s="27"/>
      <c r="WJ248" s="27"/>
      <c r="WK248" s="27"/>
      <c r="WL248" s="27"/>
      <c r="WM248" s="27"/>
      <c r="WN248" s="27"/>
      <c r="WO248" s="27"/>
      <c r="WP248" s="27"/>
      <c r="WQ248" s="27"/>
      <c r="WR248" s="27"/>
      <c r="WS248" s="27"/>
      <c r="WT248" s="27"/>
      <c r="WU248" s="27"/>
      <c r="WV248" s="27"/>
      <c r="WW248" s="27"/>
      <c r="WX248" s="27"/>
      <c r="WY248" s="27"/>
      <c r="WZ248" s="27"/>
      <c r="XA248" s="27"/>
      <c r="XB248" s="27"/>
      <c r="XC248" s="27"/>
      <c r="XD248" s="27"/>
      <c r="XE248" s="27"/>
      <c r="XF248" s="27"/>
      <c r="XG248" s="27"/>
      <c r="XH248" s="27"/>
      <c r="XI248" s="27"/>
      <c r="XJ248" s="27"/>
      <c r="XK248" s="27"/>
      <c r="XL248" s="27"/>
      <c r="XM248" s="27"/>
      <c r="XN248" s="27"/>
      <c r="XO248" s="27"/>
      <c r="XP248" s="27"/>
      <c r="XQ248" s="27"/>
      <c r="XR248" s="27"/>
      <c r="XS248" s="27"/>
      <c r="XT248" s="27"/>
      <c r="XU248" s="27"/>
      <c r="XV248" s="27"/>
      <c r="XW248" s="27"/>
      <c r="XX248" s="27"/>
      <c r="XY248" s="27"/>
      <c r="XZ248" s="27"/>
      <c r="YA248" s="27"/>
      <c r="YB248" s="27"/>
      <c r="YC248" s="27"/>
      <c r="YD248" s="27"/>
      <c r="YE248" s="27"/>
      <c r="YF248" s="27"/>
      <c r="YG248" s="27"/>
      <c r="YH248" s="27"/>
      <c r="YI248" s="27"/>
      <c r="YJ248" s="27"/>
      <c r="YK248" s="27"/>
      <c r="YL248" s="27"/>
      <c r="YM248" s="27"/>
      <c r="YN248" s="27"/>
      <c r="YO248" s="27"/>
      <c r="YP248" s="27"/>
      <c r="YQ248" s="27"/>
      <c r="YR248" s="27"/>
      <c r="YS248" s="27"/>
      <c r="YT248" s="27"/>
      <c r="YU248" s="27"/>
      <c r="YV248" s="27"/>
      <c r="YW248" s="27"/>
      <c r="YX248" s="27"/>
      <c r="YY248" s="27"/>
      <c r="YZ248" s="27"/>
      <c r="ZA248" s="27"/>
      <c r="ZB248" s="27"/>
      <c r="ZC248" s="27"/>
      <c r="ZD248" s="27"/>
      <c r="ZE248" s="27"/>
      <c r="ZF248" s="27"/>
      <c r="ZG248" s="27"/>
      <c r="ZH248" s="27"/>
      <c r="ZI248" s="27"/>
      <c r="ZJ248" s="27"/>
      <c r="ZK248" s="27"/>
      <c r="ZL248" s="27"/>
      <c r="ZM248" s="27"/>
      <c r="ZN248" s="27"/>
      <c r="ZO248" s="27"/>
      <c r="ZP248" s="27"/>
      <c r="ZQ248" s="27"/>
      <c r="ZR248" s="27"/>
      <c r="ZS248" s="27"/>
      <c r="ZT248" s="27"/>
      <c r="ZU248" s="27"/>
      <c r="ZV248" s="27"/>
      <c r="ZW248" s="27"/>
      <c r="ZX248" s="27"/>
      <c r="ZY248" s="27"/>
      <c r="ZZ248" s="27"/>
      <c r="AAA248" s="27"/>
      <c r="AAB248" s="27"/>
      <c r="AAC248" s="27"/>
      <c r="AAD248" s="27"/>
      <c r="AAE248" s="27"/>
      <c r="AAF248" s="27"/>
      <c r="AAG248" s="27"/>
      <c r="AAH248" s="27"/>
      <c r="AAI248" s="27"/>
      <c r="AAJ248" s="27"/>
      <c r="AAK248" s="27"/>
      <c r="AAL248" s="27"/>
      <c r="AAM248" s="27"/>
      <c r="AAN248" s="27"/>
      <c r="AAO248" s="27"/>
      <c r="AAP248" s="27"/>
      <c r="AAQ248" s="27"/>
      <c r="AAR248" s="27"/>
      <c r="AAS248" s="27"/>
      <c r="AAT248" s="27"/>
      <c r="AAU248" s="27"/>
      <c r="AAV248" s="27"/>
      <c r="AAW248" s="27"/>
      <c r="AAX248" s="27"/>
      <c r="AAY248" s="27"/>
      <c r="AAZ248" s="27"/>
      <c r="ABA248" s="27"/>
      <c r="ABB248" s="27"/>
      <c r="ABC248" s="27"/>
      <c r="ABD248" s="27"/>
      <c r="ABE248" s="27"/>
      <c r="ABF248" s="27"/>
      <c r="ABG248" s="27"/>
      <c r="ABH248" s="27"/>
      <c r="ABI248" s="27"/>
      <c r="ABJ248" s="27"/>
      <c r="ABK248" s="27"/>
      <c r="ABL248" s="27"/>
      <c r="ABM248" s="27"/>
      <c r="ABN248" s="27"/>
      <c r="ABO248" s="27"/>
      <c r="ABP248" s="27"/>
      <c r="ABQ248" s="27"/>
      <c r="ABR248" s="27"/>
      <c r="ABS248" s="27"/>
      <c r="ABT248" s="27"/>
      <c r="ABU248" s="27"/>
      <c r="ABV248" s="27"/>
      <c r="ABW248" s="27"/>
      <c r="ABX248" s="27"/>
      <c r="ABY248" s="27"/>
      <c r="ABZ248" s="27"/>
      <c r="ACA248" s="27"/>
      <c r="ACB248" s="27"/>
      <c r="ACC248" s="27"/>
      <c r="ACD248" s="27"/>
      <c r="ACE248" s="27"/>
      <c r="ACF248" s="27"/>
      <c r="ACG248" s="27"/>
      <c r="ACH248" s="27"/>
      <c r="ACI248" s="27"/>
      <c r="ACJ248" s="27"/>
      <c r="ACK248" s="27"/>
      <c r="ACL248" s="27"/>
      <c r="ACM248" s="27"/>
      <c r="ACN248" s="27"/>
      <c r="ACO248" s="27"/>
      <c r="ACP248" s="27"/>
      <c r="ACQ248" s="27"/>
      <c r="ACR248" s="27"/>
      <c r="ACS248" s="27"/>
      <c r="ACT248" s="27"/>
      <c r="ACU248" s="27"/>
      <c r="ACV248" s="27"/>
      <c r="ACW248" s="27"/>
      <c r="ACX248" s="27"/>
      <c r="ACY248" s="27"/>
      <c r="ACZ248" s="27"/>
      <c r="ADA248" s="27"/>
      <c r="ADB248" s="27"/>
      <c r="ADC248" s="27"/>
      <c r="ADD248" s="27"/>
      <c r="ADE248" s="27"/>
      <c r="ADF248" s="27"/>
      <c r="ADG248" s="27"/>
      <c r="ADH248" s="27"/>
      <c r="ADI248" s="27"/>
      <c r="ADJ248" s="27"/>
      <c r="ADK248" s="27"/>
      <c r="ADL248" s="27"/>
      <c r="ADM248" s="27"/>
      <c r="ADN248" s="27"/>
      <c r="ADO248" s="27"/>
      <c r="ADP248" s="27"/>
      <c r="ADQ248" s="27"/>
      <c r="ADR248" s="27"/>
      <c r="ADS248" s="27"/>
      <c r="ADT248" s="27"/>
      <c r="ADU248" s="27"/>
      <c r="ADV248" s="27"/>
      <c r="ADW248" s="27"/>
      <c r="ADX248" s="27"/>
      <c r="ADY248" s="27"/>
      <c r="ADZ248" s="27"/>
      <c r="AEA248" s="27"/>
      <c r="AEB248" s="27"/>
      <c r="AEC248" s="27"/>
      <c r="AED248" s="27"/>
      <c r="AEE248" s="27"/>
      <c r="AEF248" s="27"/>
      <c r="AEG248" s="27"/>
      <c r="AEH248" s="27"/>
      <c r="AEI248" s="27"/>
      <c r="AEJ248" s="27"/>
      <c r="AEK248" s="27"/>
      <c r="AEL248" s="27"/>
      <c r="AEM248" s="27"/>
      <c r="AEN248" s="27"/>
      <c r="AEO248" s="27"/>
      <c r="AEP248" s="27"/>
      <c r="AEQ248" s="27"/>
      <c r="AER248" s="27"/>
      <c r="AES248" s="27"/>
      <c r="AET248" s="27"/>
      <c r="AEU248" s="27"/>
      <c r="AEV248" s="27"/>
      <c r="AEW248" s="27"/>
      <c r="AEX248" s="27"/>
      <c r="AEY248" s="27"/>
      <c r="AEZ248" s="27"/>
      <c r="AFA248" s="27"/>
      <c r="AFB248" s="27"/>
      <c r="AFC248" s="27"/>
      <c r="AFD248" s="27"/>
      <c r="AFE248" s="27"/>
      <c r="AFF248" s="27"/>
      <c r="AFG248" s="27"/>
      <c r="AFH248" s="27"/>
      <c r="AFI248" s="27"/>
      <c r="AFJ248" s="27"/>
      <c r="AFK248" s="27"/>
      <c r="AFL248" s="27"/>
      <c r="AFM248" s="27"/>
      <c r="AFN248" s="27"/>
      <c r="AFO248" s="27"/>
      <c r="AFP248" s="27"/>
      <c r="AFQ248" s="27"/>
      <c r="AFR248" s="27"/>
      <c r="AFS248" s="27"/>
      <c r="AFT248" s="27"/>
      <c r="AFU248" s="27"/>
      <c r="AFV248" s="27"/>
      <c r="AFW248" s="27"/>
      <c r="AFX248" s="27"/>
      <c r="AFY248" s="27"/>
      <c r="AFZ248" s="27"/>
      <c r="AGA248" s="27"/>
      <c r="AGB248" s="27"/>
      <c r="AGC248" s="27"/>
      <c r="AGD248" s="27"/>
      <c r="AGE248" s="27"/>
      <c r="AGF248" s="27"/>
      <c r="AGG248" s="27"/>
      <c r="AGH248" s="27"/>
      <c r="AGI248" s="27"/>
      <c r="AGJ248" s="27"/>
      <c r="AGK248" s="27"/>
      <c r="AGL248" s="27"/>
      <c r="AGM248" s="27"/>
      <c r="AGN248" s="27"/>
      <c r="AGO248" s="27"/>
      <c r="AGP248" s="27"/>
      <c r="AGQ248" s="27"/>
      <c r="AGR248" s="27"/>
      <c r="AGS248" s="27"/>
      <c r="AGT248" s="27"/>
      <c r="AGU248" s="27"/>
      <c r="AGV248" s="27"/>
      <c r="AGW248" s="27"/>
      <c r="AGX248" s="27"/>
      <c r="AGY248" s="27"/>
      <c r="AGZ248" s="27"/>
      <c r="AHA248" s="27"/>
      <c r="AHB248" s="27"/>
      <c r="AHC248" s="27"/>
      <c r="AHD248" s="27"/>
      <c r="AHE248" s="27"/>
      <c r="AHF248" s="27"/>
      <c r="AHG248" s="27"/>
      <c r="AHH248" s="27"/>
      <c r="AHI248" s="27"/>
      <c r="AHJ248" s="27"/>
      <c r="AHK248" s="27"/>
      <c r="AHL248" s="27"/>
      <c r="AHM248" s="27"/>
      <c r="AHN248" s="27"/>
      <c r="AHO248" s="27"/>
      <c r="AHP248" s="27"/>
      <c r="AHQ248" s="27"/>
      <c r="AHR248" s="27"/>
      <c r="AHS248" s="27"/>
      <c r="AHT248" s="27"/>
      <c r="AHU248" s="27"/>
      <c r="AHV248" s="27"/>
      <c r="AHW248" s="27"/>
      <c r="AHX248" s="27"/>
      <c r="AHY248" s="27"/>
      <c r="AHZ248" s="27"/>
      <c r="AIA248" s="27"/>
      <c r="AIB248" s="27"/>
      <c r="AIC248" s="27"/>
      <c r="AID248" s="27"/>
      <c r="AIE248" s="27"/>
      <c r="AIF248" s="27"/>
      <c r="AIG248" s="27"/>
      <c r="AIH248" s="27"/>
      <c r="AII248" s="27"/>
      <c r="AIJ248" s="27"/>
      <c r="AIK248" s="27"/>
      <c r="AIL248" s="27"/>
      <c r="AIM248" s="27"/>
      <c r="AIN248" s="27"/>
      <c r="AIO248" s="27"/>
      <c r="AIP248" s="27"/>
      <c r="AIQ248" s="27"/>
      <c r="AIR248" s="27"/>
      <c r="AIS248" s="27"/>
      <c r="AIT248" s="27"/>
      <c r="AIU248" s="27"/>
      <c r="AIV248" s="27"/>
      <c r="AIW248" s="27"/>
      <c r="AIX248" s="27"/>
      <c r="AIY248" s="27"/>
      <c r="AIZ248" s="27"/>
      <c r="AJA248" s="27"/>
      <c r="AJB248" s="27"/>
      <c r="AJC248" s="27"/>
      <c r="AJD248" s="27"/>
      <c r="AJE248" s="27"/>
      <c r="AJF248" s="27"/>
      <c r="AJG248" s="27"/>
      <c r="AJH248" s="27"/>
      <c r="AJI248" s="27"/>
      <c r="AJJ248" s="27"/>
      <c r="AJK248" s="27"/>
      <c r="AJL248" s="27"/>
      <c r="AJM248" s="27"/>
      <c r="AJN248" s="27"/>
      <c r="AJO248" s="27"/>
      <c r="AJP248" s="27"/>
      <c r="AJQ248" s="27"/>
      <c r="AJR248" s="27"/>
      <c r="AJS248" s="27"/>
      <c r="AJT248" s="27"/>
      <c r="AJU248" s="27"/>
      <c r="AJV248" s="27"/>
      <c r="AJW248" s="27"/>
      <c r="AJX248" s="27"/>
      <c r="AJY248" s="27"/>
      <c r="AJZ248" s="27"/>
      <c r="AKA248" s="27"/>
      <c r="AKB248" s="27"/>
      <c r="AKC248" s="27"/>
      <c r="AKD248" s="27"/>
      <c r="AKE248" s="27"/>
      <c r="AKF248" s="27"/>
      <c r="AKG248" s="27"/>
      <c r="AKH248" s="27"/>
      <c r="AKI248" s="27"/>
      <c r="AKJ248" s="27"/>
      <c r="AKK248" s="27"/>
      <c r="AKL248" s="27"/>
      <c r="AKM248" s="27"/>
      <c r="AKN248" s="27"/>
      <c r="AKO248" s="27"/>
      <c r="AKP248" s="27"/>
      <c r="AKQ248" s="27"/>
      <c r="AKR248" s="27"/>
      <c r="AKS248" s="27"/>
      <c r="AKT248" s="27"/>
      <c r="AKU248" s="27"/>
      <c r="AKV248" s="27"/>
      <c r="AKW248" s="27"/>
      <c r="AKX248" s="27"/>
      <c r="AKY248" s="27"/>
      <c r="AKZ248" s="27"/>
      <c r="ALA248" s="27"/>
      <c r="ALB248" s="27"/>
      <c r="ALC248" s="27"/>
      <c r="ALD248" s="27"/>
      <c r="ALE248" s="27"/>
      <c r="ALF248" s="27"/>
      <c r="ALG248" s="27"/>
      <c r="ALH248" s="27"/>
      <c r="ALI248" s="27"/>
      <c r="ALJ248" s="27"/>
      <c r="ALK248" s="27"/>
      <c r="ALL248" s="27"/>
      <c r="ALM248" s="27"/>
      <c r="ALN248" s="27"/>
      <c r="ALO248" s="27"/>
      <c r="ALP248" s="27"/>
      <c r="ALQ248" s="27"/>
      <c r="ALR248" s="27"/>
      <c r="ALS248" s="27"/>
      <c r="ALT248" s="27"/>
      <c r="ALU248" s="27"/>
      <c r="ALV248" s="27"/>
      <c r="ALW248" s="27"/>
      <c r="ALX248" s="27"/>
      <c r="ALY248" s="27"/>
      <c r="ALZ248" s="27"/>
      <c r="AMA248" s="27"/>
      <c r="AMB248" s="27"/>
      <c r="AMC248" s="27"/>
      <c r="AMD248" s="27"/>
      <c r="AME248" s="27"/>
      <c r="AMF248" s="27"/>
      <c r="AMG248" s="27"/>
      <c r="AMH248" s="27"/>
      <c r="AMI248" s="27"/>
      <c r="AMJ248" s="27"/>
      <c r="AMK248" s="27"/>
      <c r="AML248" s="27"/>
      <c r="AMM248" s="27"/>
      <c r="AMN248" s="27"/>
      <c r="AMO248" s="27"/>
      <c r="AMP248" s="27"/>
      <c r="AMQ248" s="27"/>
      <c r="AMR248" s="27"/>
      <c r="AMS248" s="27"/>
      <c r="AMT248" s="27"/>
      <c r="AMU248" s="27"/>
      <c r="AMV248" s="27"/>
      <c r="AMW248" s="27"/>
      <c r="AMX248" s="27"/>
      <c r="AMY248" s="27"/>
      <c r="AMZ248" s="27"/>
      <c r="ANA248" s="27"/>
      <c r="ANB248" s="27"/>
      <c r="ANC248" s="27"/>
      <c r="AND248" s="27"/>
      <c r="ANE248" s="27"/>
      <c r="ANF248" s="27"/>
      <c r="ANG248" s="27"/>
      <c r="ANH248" s="27"/>
      <c r="ANI248" s="27"/>
      <c r="ANJ248" s="27"/>
      <c r="ANK248" s="27"/>
      <c r="ANL248" s="27"/>
      <c r="ANM248" s="27"/>
      <c r="ANN248" s="27"/>
      <c r="ANO248" s="27"/>
      <c r="ANP248" s="27"/>
      <c r="ANQ248" s="27"/>
      <c r="ANR248" s="27"/>
      <c r="ANS248" s="27"/>
      <c r="ANT248" s="27"/>
      <c r="ANU248" s="27"/>
      <c r="ANV248" s="27"/>
      <c r="ANW248" s="27"/>
      <c r="ANX248" s="27"/>
      <c r="ANY248" s="27"/>
      <c r="ANZ248" s="27"/>
      <c r="AOA248" s="27"/>
      <c r="AOB248" s="27"/>
      <c r="AOC248" s="27"/>
      <c r="AOD248" s="27"/>
      <c r="AOE248" s="27"/>
      <c r="AOF248" s="27"/>
      <c r="AOG248" s="27"/>
      <c r="AOH248" s="27"/>
      <c r="AOI248" s="27"/>
      <c r="AOJ248" s="27"/>
      <c r="AOK248" s="27"/>
      <c r="AOL248" s="27"/>
      <c r="AOM248" s="27"/>
      <c r="AON248" s="27"/>
      <c r="AOO248" s="27"/>
      <c r="AOP248" s="27"/>
      <c r="AOQ248" s="27"/>
      <c r="AOR248" s="27"/>
      <c r="AOS248" s="27"/>
      <c r="AOT248" s="27"/>
      <c r="AOU248" s="27"/>
      <c r="AOV248" s="27"/>
      <c r="AOW248" s="27"/>
      <c r="AOX248" s="27"/>
      <c r="AOY248" s="27"/>
      <c r="AOZ248" s="27"/>
      <c r="APA248" s="27"/>
      <c r="APB248" s="27"/>
      <c r="APC248" s="27"/>
      <c r="APD248" s="27"/>
      <c r="APE248" s="27"/>
      <c r="APF248" s="27"/>
      <c r="APG248" s="27"/>
      <c r="APH248" s="27"/>
      <c r="API248" s="27"/>
      <c r="APJ248" s="27"/>
      <c r="APK248" s="27"/>
      <c r="APL248" s="27"/>
      <c r="APM248" s="27"/>
      <c r="APN248" s="27"/>
      <c r="APO248" s="27"/>
      <c r="APP248" s="27"/>
      <c r="APQ248" s="27"/>
      <c r="APR248" s="27"/>
      <c r="APS248" s="27"/>
      <c r="APT248" s="27"/>
      <c r="APU248" s="27"/>
      <c r="APV248" s="27"/>
      <c r="APW248" s="27"/>
      <c r="APX248" s="27"/>
      <c r="APY248" s="27"/>
      <c r="APZ248" s="27"/>
      <c r="AQA248" s="27"/>
      <c r="AQB248" s="27"/>
      <c r="AQC248" s="27"/>
      <c r="AQD248" s="27"/>
      <c r="AQE248" s="27"/>
      <c r="AQF248" s="27"/>
      <c r="AQG248" s="27"/>
      <c r="AQH248" s="27"/>
      <c r="AQI248" s="27"/>
      <c r="AQJ248" s="27"/>
      <c r="AQK248" s="27"/>
      <c r="AQL248" s="27"/>
      <c r="AQM248" s="27"/>
      <c r="AQN248" s="27"/>
      <c r="AQO248" s="27"/>
      <c r="AQP248" s="27"/>
      <c r="AQQ248" s="27"/>
      <c r="AQR248" s="27"/>
      <c r="AQS248" s="27"/>
      <c r="AQT248" s="27"/>
      <c r="AQU248" s="27"/>
      <c r="AQV248" s="27"/>
      <c r="AQW248" s="27"/>
      <c r="AQX248" s="27"/>
      <c r="AQY248" s="27"/>
      <c r="AQZ248" s="27"/>
      <c r="ARA248" s="27"/>
      <c r="ARB248" s="27"/>
      <c r="ARC248" s="27"/>
      <c r="ARD248" s="27"/>
      <c r="ARE248" s="27"/>
      <c r="ARF248" s="27"/>
      <c r="ARG248" s="27"/>
      <c r="ARH248" s="27"/>
      <c r="ARI248" s="27"/>
      <c r="ARJ248" s="27"/>
      <c r="ARK248" s="27"/>
      <c r="ARL248" s="27"/>
      <c r="ARM248" s="27"/>
      <c r="ARN248" s="27"/>
      <c r="ARO248" s="27"/>
      <c r="ARP248" s="27"/>
      <c r="ARQ248" s="27"/>
      <c r="ARR248" s="27"/>
      <c r="ARS248" s="27"/>
      <c r="ART248" s="27"/>
      <c r="ARU248" s="27"/>
      <c r="ARV248" s="27"/>
      <c r="ARW248" s="27"/>
      <c r="ARX248" s="27"/>
      <c r="ARY248" s="27"/>
      <c r="ARZ248" s="27"/>
      <c r="ASA248" s="27"/>
      <c r="ASB248" s="27"/>
      <c r="ASC248" s="27"/>
      <c r="ASD248" s="27"/>
      <c r="ASE248" s="27"/>
      <c r="ASF248" s="27"/>
      <c r="ASG248" s="27"/>
      <c r="ASH248" s="27"/>
      <c r="ASI248" s="27"/>
      <c r="ASJ248" s="27"/>
      <c r="ASK248" s="27"/>
      <c r="ASL248" s="27"/>
      <c r="ASM248" s="27"/>
      <c r="ASN248" s="27"/>
      <c r="ASO248" s="27"/>
      <c r="ASP248" s="27"/>
      <c r="ASQ248" s="27"/>
      <c r="ASR248" s="27"/>
      <c r="ASS248" s="27"/>
      <c r="AST248" s="27"/>
      <c r="ASU248" s="27"/>
      <c r="ASV248" s="27"/>
      <c r="ASW248" s="27"/>
      <c r="ASX248" s="27"/>
      <c r="ASY248" s="27"/>
      <c r="ASZ248" s="27"/>
      <c r="ATA248" s="27"/>
      <c r="ATB248" s="27"/>
      <c r="ATC248" s="27"/>
      <c r="ATD248" s="27"/>
      <c r="ATE248" s="27"/>
      <c r="ATF248" s="27"/>
      <c r="ATG248" s="27"/>
      <c r="ATH248" s="27"/>
      <c r="ATI248" s="27"/>
      <c r="ATJ248" s="27"/>
      <c r="ATK248" s="27"/>
      <c r="ATL248" s="27"/>
      <c r="ATM248" s="27"/>
      <c r="ATN248" s="27"/>
      <c r="ATO248" s="27"/>
      <c r="ATP248" s="27"/>
      <c r="ATQ248" s="27"/>
      <c r="ATR248" s="27"/>
      <c r="ATS248" s="27"/>
      <c r="ATT248" s="27"/>
      <c r="ATU248" s="27"/>
      <c r="ATV248" s="27"/>
      <c r="ATW248" s="27"/>
      <c r="ATX248" s="27"/>
      <c r="ATY248" s="27"/>
      <c r="ATZ248" s="27"/>
      <c r="AUA248" s="27"/>
      <c r="AUB248" s="27"/>
      <c r="AUC248" s="27"/>
      <c r="AUD248" s="27"/>
      <c r="AUE248" s="27"/>
      <c r="AUF248" s="27"/>
      <c r="AUG248" s="27"/>
      <c r="AUH248" s="27"/>
      <c r="AUI248" s="27"/>
      <c r="AUJ248" s="27"/>
      <c r="AUK248" s="27"/>
      <c r="AUL248" s="27"/>
      <c r="AUM248" s="27"/>
      <c r="AUN248" s="27"/>
      <c r="AUO248" s="27"/>
      <c r="AUP248" s="27"/>
      <c r="AUQ248" s="27"/>
      <c r="AUR248" s="27"/>
      <c r="AUS248" s="27"/>
      <c r="AUT248" s="27"/>
      <c r="AUU248" s="27"/>
      <c r="AUV248" s="27"/>
      <c r="AUW248" s="27"/>
      <c r="AUX248" s="27"/>
      <c r="AUY248" s="27"/>
      <c r="AUZ248" s="27"/>
      <c r="AVA248" s="27"/>
      <c r="AVB248" s="27"/>
      <c r="AVC248" s="27"/>
      <c r="AVD248" s="27"/>
      <c r="AVE248" s="27"/>
      <c r="AVF248" s="27"/>
      <c r="AVG248" s="27"/>
      <c r="AVH248" s="27"/>
      <c r="AVI248" s="27"/>
      <c r="AVJ248" s="27"/>
      <c r="AVK248" s="27"/>
      <c r="AVL248" s="27"/>
      <c r="AVM248" s="27"/>
      <c r="AVN248" s="27"/>
      <c r="AVO248" s="27"/>
      <c r="AVP248" s="27"/>
      <c r="AVQ248" s="27"/>
      <c r="AVR248" s="27"/>
      <c r="AVS248" s="27"/>
      <c r="AVT248" s="27"/>
      <c r="AVU248" s="27"/>
      <c r="AVV248" s="27"/>
      <c r="AVW248" s="27"/>
      <c r="AVX248" s="27"/>
      <c r="AVY248" s="27"/>
      <c r="AVZ248" s="27"/>
      <c r="AWA248" s="27"/>
      <c r="AWB248" s="27"/>
      <c r="AWC248" s="27"/>
      <c r="AWD248" s="27"/>
      <c r="AWE248" s="27"/>
      <c r="AWF248" s="27"/>
      <c r="AWG248" s="27"/>
      <c r="AWH248" s="27"/>
      <c r="AWI248" s="27"/>
      <c r="AWJ248" s="27"/>
      <c r="AWK248" s="27"/>
      <c r="AWL248" s="27"/>
      <c r="AWM248" s="27"/>
      <c r="AWN248" s="27"/>
      <c r="AWO248" s="27"/>
      <c r="AWP248" s="27"/>
      <c r="AWQ248" s="27"/>
      <c r="AWR248" s="27"/>
      <c r="AWS248" s="27"/>
      <c r="AWT248" s="27"/>
      <c r="AWU248" s="27"/>
      <c r="AWV248" s="27"/>
      <c r="AWW248" s="27"/>
      <c r="AWX248" s="27"/>
      <c r="AWY248" s="27"/>
      <c r="AWZ248" s="27"/>
      <c r="AXA248" s="27"/>
      <c r="AXB248" s="27"/>
      <c r="AXC248" s="27"/>
      <c r="AXD248" s="27"/>
      <c r="AXE248" s="27"/>
      <c r="AXF248" s="27"/>
      <c r="AXG248" s="27"/>
      <c r="AXH248" s="27"/>
      <c r="AXI248" s="27"/>
      <c r="AXJ248" s="27"/>
      <c r="AXK248" s="27"/>
      <c r="AXL248" s="27"/>
      <c r="AXM248" s="27"/>
      <c r="AXN248" s="27"/>
      <c r="AXO248" s="27"/>
      <c r="AXP248" s="27"/>
      <c r="AXQ248" s="27"/>
      <c r="AXR248" s="27"/>
      <c r="AXS248" s="27"/>
      <c r="AXT248" s="27"/>
      <c r="AXU248" s="27"/>
      <c r="AXV248" s="27"/>
      <c r="AXW248" s="27"/>
      <c r="AXX248" s="27"/>
      <c r="AXY248" s="27"/>
      <c r="AXZ248" s="27"/>
      <c r="AYA248" s="27"/>
      <c r="AYB248" s="27"/>
      <c r="AYC248" s="27"/>
      <c r="AYD248" s="27"/>
      <c r="AYE248" s="27"/>
      <c r="AYF248" s="27"/>
      <c r="AYG248" s="27"/>
      <c r="AYH248" s="27"/>
      <c r="AYI248" s="27"/>
      <c r="AYJ248" s="27"/>
      <c r="AYK248" s="27"/>
      <c r="AYL248" s="27"/>
      <c r="AYM248" s="27"/>
      <c r="AYN248" s="27"/>
      <c r="AYO248" s="27"/>
      <c r="AYP248" s="27"/>
      <c r="AYQ248" s="27"/>
      <c r="AYR248" s="27"/>
      <c r="AYS248" s="27"/>
      <c r="AYT248" s="27"/>
      <c r="AYU248" s="27"/>
      <c r="AYV248" s="27"/>
      <c r="AYW248" s="27"/>
      <c r="AYX248" s="27"/>
      <c r="AYY248" s="27"/>
      <c r="AYZ248" s="27"/>
      <c r="AZA248" s="27"/>
      <c r="AZB248" s="27"/>
      <c r="AZC248" s="27"/>
      <c r="AZD248" s="27"/>
      <c r="AZE248" s="27"/>
      <c r="AZF248" s="27"/>
      <c r="AZG248" s="27"/>
      <c r="AZH248" s="27"/>
      <c r="AZI248" s="27"/>
      <c r="AZJ248" s="27"/>
      <c r="AZK248" s="27"/>
      <c r="AZL248" s="27"/>
      <c r="AZM248" s="27"/>
      <c r="AZN248" s="27"/>
      <c r="AZO248" s="27"/>
      <c r="AZP248" s="27"/>
      <c r="AZQ248" s="27"/>
      <c r="AZR248" s="27"/>
      <c r="AZS248" s="27"/>
      <c r="AZT248" s="27"/>
      <c r="AZU248" s="27"/>
      <c r="AZV248" s="27"/>
      <c r="AZW248" s="27"/>
      <c r="AZX248" s="27"/>
      <c r="AZY248" s="27"/>
      <c r="AZZ248" s="27"/>
      <c r="BAA248" s="27"/>
      <c r="BAB248" s="27"/>
      <c r="BAC248" s="27"/>
      <c r="BAD248" s="27"/>
      <c r="BAE248" s="27"/>
      <c r="BAF248" s="27"/>
      <c r="BAG248" s="27"/>
      <c r="BAH248" s="27"/>
      <c r="BAI248" s="27"/>
      <c r="BAJ248" s="27"/>
      <c r="BAK248" s="27"/>
      <c r="BAL248" s="27"/>
      <c r="BAM248" s="27"/>
      <c r="BAN248" s="27"/>
      <c r="BAO248" s="27"/>
      <c r="BAP248" s="27"/>
      <c r="BAQ248" s="27"/>
      <c r="BAR248" s="27"/>
      <c r="BAS248" s="27"/>
      <c r="BAT248" s="27"/>
      <c r="BAU248" s="27"/>
      <c r="BAV248" s="27"/>
      <c r="BAW248" s="27"/>
      <c r="BAX248" s="27"/>
      <c r="BAY248" s="27"/>
      <c r="BAZ248" s="27"/>
      <c r="BBA248" s="27"/>
      <c r="BBB248" s="27"/>
      <c r="BBC248" s="27"/>
      <c r="BBD248" s="27"/>
      <c r="BBE248" s="27"/>
      <c r="BBF248" s="27"/>
      <c r="BBG248" s="27"/>
      <c r="BBH248" s="27"/>
      <c r="BBI248" s="27"/>
      <c r="BBJ248" s="27"/>
      <c r="BBK248" s="27"/>
      <c r="BBL248" s="27"/>
      <c r="BBM248" s="27"/>
      <c r="BBN248" s="27"/>
      <c r="BBO248" s="27"/>
      <c r="BBP248" s="27"/>
      <c r="BBQ248" s="27"/>
      <c r="BBR248" s="27"/>
      <c r="BBS248" s="27"/>
      <c r="BBT248" s="27"/>
      <c r="BBU248" s="27"/>
      <c r="BBV248" s="27"/>
      <c r="BBW248" s="27"/>
      <c r="BBX248" s="27"/>
      <c r="BBY248" s="27"/>
      <c r="BBZ248" s="27"/>
      <c r="BCA248" s="27"/>
      <c r="BCB248" s="27"/>
      <c r="BCC248" s="27"/>
      <c r="BCD248" s="27"/>
      <c r="BCE248" s="27"/>
      <c r="BCF248" s="27"/>
      <c r="BCG248" s="27"/>
      <c r="BCH248" s="27"/>
      <c r="BCI248" s="27"/>
      <c r="BCJ248" s="27"/>
      <c r="BCK248" s="27"/>
      <c r="BCL248" s="27"/>
      <c r="BCM248" s="27"/>
      <c r="BCN248" s="27"/>
      <c r="BCO248" s="27"/>
      <c r="BCP248" s="27"/>
      <c r="BCQ248" s="27"/>
      <c r="BCR248" s="27"/>
      <c r="BCS248" s="27"/>
      <c r="BCT248" s="27"/>
      <c r="BCU248" s="27"/>
      <c r="BCV248" s="27"/>
      <c r="BCW248" s="27"/>
      <c r="BCX248" s="27"/>
      <c r="BCY248" s="27"/>
      <c r="BCZ248" s="27"/>
      <c r="BDA248" s="27"/>
      <c r="BDB248" s="27"/>
      <c r="BDC248" s="27"/>
      <c r="BDD248" s="27"/>
      <c r="BDE248" s="27"/>
      <c r="BDF248" s="27"/>
      <c r="BDG248" s="27"/>
      <c r="BDH248" s="27"/>
      <c r="BDI248" s="27"/>
      <c r="BDJ248" s="27"/>
      <c r="BDK248" s="27"/>
      <c r="BDL248" s="27"/>
      <c r="BDM248" s="27"/>
      <c r="BDN248" s="27"/>
      <c r="BDO248" s="27"/>
      <c r="BDP248" s="27"/>
      <c r="BDQ248" s="27"/>
      <c r="BDR248" s="27"/>
      <c r="BDS248" s="27"/>
      <c r="BDT248" s="27"/>
      <c r="BDU248" s="27"/>
      <c r="BDV248" s="27"/>
      <c r="BDW248" s="27"/>
      <c r="BDX248" s="27"/>
      <c r="BDY248" s="27"/>
      <c r="BDZ248" s="27"/>
      <c r="BEA248" s="27"/>
      <c r="BEB248" s="27"/>
      <c r="BEC248" s="27"/>
      <c r="BED248" s="27"/>
      <c r="BEE248" s="27"/>
      <c r="BEF248" s="27"/>
      <c r="BEG248" s="27"/>
      <c r="BEH248" s="27"/>
      <c r="BEI248" s="27"/>
      <c r="BEJ248" s="27"/>
      <c r="BEK248" s="27"/>
      <c r="BEL248" s="27"/>
      <c r="BEM248" s="27"/>
      <c r="BEN248" s="27"/>
      <c r="BEO248" s="27"/>
      <c r="BEP248" s="27"/>
      <c r="BEQ248" s="27"/>
      <c r="BER248" s="27"/>
      <c r="BES248" s="27"/>
      <c r="BET248" s="27"/>
      <c r="BEU248" s="27"/>
      <c r="BEV248" s="27"/>
      <c r="BEW248" s="27"/>
      <c r="BEX248" s="27"/>
      <c r="BEY248" s="27"/>
      <c r="BEZ248" s="27"/>
      <c r="BFA248" s="27"/>
      <c r="BFB248" s="27"/>
      <c r="BFC248" s="27"/>
      <c r="BFD248" s="27"/>
      <c r="BFE248" s="27"/>
      <c r="BFF248" s="27"/>
      <c r="BFG248" s="27"/>
      <c r="BFH248" s="27"/>
      <c r="BFI248" s="27"/>
      <c r="BFJ248" s="27"/>
      <c r="BFK248" s="27"/>
      <c r="BFL248" s="27"/>
      <c r="BFM248" s="27"/>
      <c r="BFN248" s="27"/>
      <c r="BFO248" s="27"/>
      <c r="BFP248" s="27"/>
      <c r="BFQ248" s="27"/>
      <c r="BFR248" s="27"/>
      <c r="BFS248" s="27"/>
      <c r="BFT248" s="27"/>
      <c r="BFU248" s="27"/>
      <c r="BFV248" s="27"/>
      <c r="BFW248" s="27"/>
      <c r="BFX248" s="27"/>
      <c r="BFY248" s="27"/>
      <c r="BFZ248" s="27"/>
      <c r="BGA248" s="27"/>
      <c r="BGB248" s="27"/>
      <c r="BGC248" s="27"/>
      <c r="BGD248" s="27"/>
      <c r="BGE248" s="27"/>
      <c r="BGF248" s="27"/>
      <c r="BGG248" s="27"/>
      <c r="BGH248" s="27"/>
      <c r="BGI248" s="27"/>
      <c r="BGJ248" s="27"/>
      <c r="BGK248" s="27"/>
      <c r="BGL248" s="27"/>
      <c r="BGM248" s="27"/>
      <c r="BGN248" s="27"/>
      <c r="BGO248" s="27"/>
      <c r="BGP248" s="27"/>
      <c r="BGQ248" s="27"/>
      <c r="BGR248" s="27"/>
      <c r="BGS248" s="27"/>
      <c r="BGT248" s="27"/>
      <c r="BGU248" s="27"/>
      <c r="BGV248" s="27"/>
      <c r="BGW248" s="27"/>
      <c r="BGX248" s="27"/>
      <c r="BGY248" s="27"/>
      <c r="BGZ248" s="27"/>
      <c r="BHA248" s="27"/>
      <c r="BHB248" s="27"/>
      <c r="BHC248" s="27"/>
      <c r="BHD248" s="27"/>
      <c r="BHE248" s="27"/>
      <c r="BHF248" s="27"/>
      <c r="BHG248" s="27"/>
      <c r="BHH248" s="27"/>
      <c r="BHI248" s="27"/>
      <c r="BHJ248" s="27"/>
      <c r="BHK248" s="27"/>
      <c r="BHL248" s="27"/>
      <c r="BHM248" s="27"/>
      <c r="BHN248" s="27"/>
      <c r="BHO248" s="27"/>
      <c r="BHP248" s="27"/>
      <c r="BHQ248" s="27"/>
      <c r="BHR248" s="27"/>
      <c r="BHS248" s="27"/>
      <c r="BHT248" s="27"/>
      <c r="BHU248" s="27"/>
      <c r="BHV248" s="27"/>
      <c r="BHW248" s="27"/>
      <c r="BHX248" s="27"/>
      <c r="BHY248" s="27"/>
      <c r="BHZ248" s="27"/>
      <c r="BIA248" s="27"/>
      <c r="BIB248" s="27"/>
      <c r="BIC248" s="27"/>
      <c r="BID248" s="27"/>
      <c r="BIE248" s="27"/>
      <c r="BIF248" s="27"/>
      <c r="BIG248" s="27"/>
      <c r="BIH248" s="27"/>
      <c r="BII248" s="27"/>
      <c r="BIJ248" s="27"/>
      <c r="BIK248" s="27"/>
      <c r="BIL248" s="27"/>
      <c r="BIM248" s="27"/>
      <c r="BIN248" s="27"/>
      <c r="BIO248" s="27"/>
      <c r="BIP248" s="27"/>
      <c r="BIQ248" s="27"/>
      <c r="BIR248" s="27"/>
      <c r="BIS248" s="27"/>
      <c r="BIT248" s="27"/>
      <c r="BIU248" s="27"/>
      <c r="BIV248" s="27"/>
      <c r="BIW248" s="27"/>
      <c r="BIX248" s="27"/>
      <c r="BIY248" s="27"/>
      <c r="BIZ248" s="27"/>
      <c r="BJA248" s="27"/>
      <c r="BJB248" s="27"/>
      <c r="BJC248" s="27"/>
      <c r="BJD248" s="27"/>
      <c r="BJE248" s="27"/>
      <c r="BJF248" s="27"/>
      <c r="BJG248" s="27"/>
      <c r="BJH248" s="27"/>
      <c r="BJI248" s="27"/>
      <c r="BJJ248" s="27"/>
      <c r="BJK248" s="27"/>
      <c r="BJL248" s="27"/>
      <c r="BJM248" s="27"/>
      <c r="BJN248" s="27"/>
      <c r="BJO248" s="27"/>
      <c r="BJP248" s="27"/>
      <c r="BJQ248" s="27"/>
      <c r="BJR248" s="27"/>
      <c r="BJS248" s="27"/>
      <c r="BJT248" s="27"/>
      <c r="BJU248" s="27"/>
      <c r="BJV248" s="27"/>
      <c r="BJW248" s="27"/>
      <c r="BJX248" s="27"/>
      <c r="BJY248" s="27"/>
      <c r="BJZ248" s="27"/>
      <c r="BKA248" s="27"/>
      <c r="BKB248" s="27"/>
      <c r="BKC248" s="27"/>
      <c r="BKD248" s="27"/>
      <c r="BKE248" s="27"/>
      <c r="BKF248" s="27"/>
      <c r="BKG248" s="27"/>
      <c r="BKH248" s="27"/>
      <c r="BKI248" s="27"/>
      <c r="BKJ248" s="27"/>
      <c r="BKK248" s="27"/>
      <c r="BKL248" s="27"/>
      <c r="BKM248" s="27"/>
      <c r="BKN248" s="27"/>
      <c r="BKO248" s="27"/>
      <c r="BKP248" s="27"/>
      <c r="BKQ248" s="27"/>
      <c r="BKR248" s="27"/>
      <c r="BKS248" s="27"/>
      <c r="BKT248" s="27"/>
      <c r="BKU248" s="27"/>
      <c r="BKV248" s="27"/>
      <c r="BKW248" s="27"/>
      <c r="BKX248" s="27"/>
      <c r="BKY248" s="27"/>
      <c r="BKZ248" s="27"/>
      <c r="BLA248" s="27"/>
      <c r="BLB248" s="27"/>
      <c r="BLC248" s="27"/>
      <c r="BLD248" s="27"/>
      <c r="BLE248" s="27"/>
      <c r="BLF248" s="27"/>
      <c r="BLG248" s="27"/>
      <c r="BLH248" s="27"/>
      <c r="BLI248" s="27"/>
      <c r="BLJ248" s="27"/>
      <c r="BLK248" s="27"/>
      <c r="BLL248" s="27"/>
      <c r="BLM248" s="27"/>
      <c r="BLN248" s="27"/>
      <c r="BLO248" s="27"/>
      <c r="BLP248" s="27"/>
      <c r="BLQ248" s="27"/>
      <c r="BLR248" s="27"/>
      <c r="BLS248" s="27"/>
      <c r="BLT248" s="27"/>
      <c r="BLU248" s="27"/>
      <c r="BLV248" s="27"/>
      <c r="BLW248" s="27"/>
      <c r="BLX248" s="27"/>
      <c r="BLY248" s="27"/>
      <c r="BLZ248" s="27"/>
      <c r="BMA248" s="27"/>
      <c r="BMB248" s="27"/>
      <c r="BMC248" s="27"/>
      <c r="BMD248" s="27"/>
      <c r="BME248" s="27"/>
      <c r="BMF248" s="27"/>
      <c r="BMG248" s="27"/>
      <c r="BMH248" s="27"/>
      <c r="BMI248" s="27"/>
      <c r="BMJ248" s="27"/>
      <c r="BMK248" s="27"/>
      <c r="BML248" s="27"/>
      <c r="BMM248" s="27"/>
      <c r="BMN248" s="27"/>
      <c r="BMO248" s="27"/>
      <c r="BMP248" s="27"/>
      <c r="BMQ248" s="27"/>
      <c r="BMR248" s="27"/>
      <c r="BMS248" s="27"/>
      <c r="BMT248" s="27"/>
      <c r="BMU248" s="27"/>
      <c r="BMV248" s="27"/>
      <c r="BMW248" s="27"/>
      <c r="BMX248" s="27"/>
      <c r="BMY248" s="27"/>
      <c r="BMZ248" s="27"/>
      <c r="BNA248" s="27"/>
      <c r="BNB248" s="27"/>
      <c r="BNC248" s="27"/>
      <c r="BND248" s="27"/>
      <c r="BNE248" s="27"/>
      <c r="BNF248" s="27"/>
      <c r="BNG248" s="27"/>
      <c r="BNH248" s="27"/>
      <c r="BNI248" s="27"/>
      <c r="BNJ248" s="27"/>
      <c r="BNK248" s="27"/>
      <c r="BNL248" s="27"/>
      <c r="BNM248" s="27"/>
      <c r="BNN248" s="27"/>
      <c r="BNO248" s="27"/>
      <c r="BNP248" s="27"/>
      <c r="BNQ248" s="27"/>
      <c r="BNR248" s="27"/>
      <c r="BNS248" s="27"/>
      <c r="BNT248" s="27"/>
      <c r="BNU248" s="27"/>
      <c r="BNV248" s="27"/>
      <c r="BNW248" s="27"/>
      <c r="BNX248" s="27"/>
      <c r="BNY248" s="27"/>
      <c r="BNZ248" s="27"/>
      <c r="BOA248" s="27"/>
      <c r="BOB248" s="27"/>
      <c r="BOC248" s="27"/>
      <c r="BOD248" s="27"/>
      <c r="BOE248" s="27"/>
      <c r="BOF248" s="27"/>
      <c r="BOG248" s="27"/>
      <c r="BOH248" s="27"/>
      <c r="BOI248" s="27"/>
      <c r="BOJ248" s="27"/>
      <c r="BOK248" s="27"/>
      <c r="BOL248" s="27"/>
      <c r="BOM248" s="27"/>
      <c r="BON248" s="27"/>
      <c r="BOO248" s="27"/>
      <c r="BOP248" s="27"/>
      <c r="BOQ248" s="27"/>
      <c r="BOR248" s="27"/>
      <c r="BOS248" s="27"/>
      <c r="BOT248" s="27"/>
      <c r="BOU248" s="27"/>
      <c r="BOV248" s="27"/>
      <c r="BOW248" s="27"/>
      <c r="BOX248" s="27"/>
      <c r="BOY248" s="27"/>
      <c r="BOZ248" s="27"/>
      <c r="BPA248" s="27"/>
      <c r="BPB248" s="27"/>
      <c r="BPC248" s="27"/>
      <c r="BPD248" s="27"/>
      <c r="BPE248" s="27"/>
      <c r="BPF248" s="27"/>
      <c r="BPG248" s="27"/>
      <c r="BPH248" s="27"/>
      <c r="BPI248" s="27"/>
      <c r="BPJ248" s="27"/>
      <c r="BPK248" s="27"/>
      <c r="BPL248" s="27"/>
      <c r="BPM248" s="27"/>
      <c r="BPN248" s="27"/>
      <c r="BPO248" s="27"/>
      <c r="BPP248" s="27"/>
      <c r="BPQ248" s="27"/>
      <c r="BPR248" s="27"/>
      <c r="BPS248" s="27"/>
      <c r="BPT248" s="27"/>
      <c r="BPU248" s="27"/>
      <c r="BPV248" s="27"/>
      <c r="BPW248" s="27"/>
      <c r="BPX248" s="27"/>
      <c r="BPY248" s="27"/>
      <c r="BPZ248" s="27"/>
      <c r="BQA248" s="27"/>
      <c r="BQB248" s="27"/>
      <c r="BQC248" s="27"/>
      <c r="BQD248" s="27"/>
      <c r="BQE248" s="27"/>
      <c r="BQF248" s="27"/>
      <c r="BQG248" s="27"/>
      <c r="BQH248" s="27"/>
      <c r="BQI248" s="27"/>
      <c r="BQJ248" s="27"/>
      <c r="BQK248" s="27"/>
      <c r="BQL248" s="27"/>
      <c r="BQM248" s="27"/>
      <c r="BQN248" s="27"/>
      <c r="BQO248" s="27"/>
      <c r="BQP248" s="27"/>
      <c r="BQQ248" s="27"/>
      <c r="BQR248" s="27"/>
      <c r="BQS248" s="27"/>
      <c r="BQT248" s="27"/>
      <c r="BQU248" s="27"/>
      <c r="BQV248" s="27"/>
      <c r="BQW248" s="27"/>
      <c r="BQX248" s="27"/>
      <c r="BQY248" s="27"/>
      <c r="BQZ248" s="27"/>
      <c r="BRA248" s="27"/>
      <c r="BRB248" s="27"/>
      <c r="BRC248" s="27"/>
      <c r="BRD248" s="27"/>
      <c r="BRE248" s="27"/>
      <c r="BRF248" s="27"/>
      <c r="BRG248" s="27"/>
      <c r="BRH248" s="27"/>
      <c r="BRI248" s="27"/>
      <c r="BRJ248" s="27"/>
      <c r="BRK248" s="27"/>
      <c r="BRL248" s="27"/>
      <c r="BRM248" s="27"/>
      <c r="BRN248" s="27"/>
      <c r="BRO248" s="27"/>
      <c r="BRP248" s="27"/>
      <c r="BRQ248" s="27"/>
      <c r="BRR248" s="27"/>
      <c r="BRS248" s="27"/>
      <c r="BRT248" s="27"/>
      <c r="BRU248" s="27"/>
      <c r="BRV248" s="27"/>
      <c r="BRW248" s="27"/>
      <c r="BRX248" s="27"/>
      <c r="BRY248" s="27"/>
      <c r="BRZ248" s="27"/>
      <c r="BSA248" s="27"/>
      <c r="BSB248" s="27"/>
      <c r="BSC248" s="27"/>
      <c r="BSD248" s="27"/>
      <c r="BSE248" s="27"/>
      <c r="BSF248" s="27"/>
      <c r="BSG248" s="27"/>
      <c r="BSH248" s="27"/>
      <c r="BSI248" s="27"/>
      <c r="BSJ248" s="27"/>
      <c r="BSK248" s="27"/>
      <c r="BSL248" s="27"/>
      <c r="BSM248" s="27"/>
      <c r="BSN248" s="27"/>
      <c r="BSO248" s="27"/>
      <c r="BSP248" s="27"/>
      <c r="BSQ248" s="27"/>
      <c r="BSR248" s="27"/>
      <c r="BSS248" s="27"/>
      <c r="BST248" s="27"/>
      <c r="BSU248" s="27"/>
      <c r="BSV248" s="27"/>
      <c r="BSW248" s="27"/>
      <c r="BSX248" s="27"/>
      <c r="BSY248" s="27"/>
      <c r="BSZ248" s="27"/>
      <c r="BTA248" s="27"/>
      <c r="BTB248" s="27"/>
      <c r="BTC248" s="27"/>
      <c r="BTD248" s="27"/>
      <c r="BTE248" s="27"/>
      <c r="BTF248" s="27"/>
      <c r="BTG248" s="27"/>
      <c r="BTH248" s="27"/>
      <c r="BTI248" s="27"/>
      <c r="BTJ248" s="27"/>
      <c r="BTK248" s="27"/>
      <c r="BTL248" s="27"/>
      <c r="BTM248" s="27"/>
      <c r="BTN248" s="27"/>
      <c r="BTO248" s="27"/>
      <c r="BTP248" s="27"/>
      <c r="BTQ248" s="27"/>
      <c r="BTR248" s="27"/>
      <c r="BTS248" s="27"/>
      <c r="BTT248" s="27"/>
      <c r="BTU248" s="27"/>
      <c r="BTV248" s="27"/>
      <c r="BTW248" s="27"/>
      <c r="BTX248" s="27"/>
      <c r="BTY248" s="27"/>
      <c r="BTZ248" s="27"/>
      <c r="BUA248" s="27"/>
      <c r="BUB248" s="27"/>
      <c r="BUC248" s="27"/>
      <c r="BUD248" s="27"/>
      <c r="BUE248" s="27"/>
      <c r="BUF248" s="27"/>
      <c r="BUG248" s="27"/>
      <c r="BUH248" s="27"/>
      <c r="BUI248" s="27"/>
      <c r="BUJ248" s="27"/>
      <c r="BUK248" s="27"/>
      <c r="BUL248" s="27"/>
      <c r="BUM248" s="27"/>
      <c r="BUN248" s="27"/>
      <c r="BUO248" s="27"/>
      <c r="BUP248" s="27"/>
      <c r="BUQ248" s="27"/>
      <c r="BUR248" s="27"/>
      <c r="BUS248" s="27"/>
      <c r="BUT248" s="27"/>
      <c r="BUU248" s="27"/>
      <c r="BUV248" s="27"/>
      <c r="BUW248" s="27"/>
      <c r="BUX248" s="27"/>
      <c r="BUY248" s="27"/>
      <c r="BUZ248" s="27"/>
      <c r="BVA248" s="27"/>
      <c r="BVB248" s="27"/>
      <c r="BVC248" s="27"/>
      <c r="BVD248" s="27"/>
      <c r="BVE248" s="27"/>
      <c r="BVF248" s="27"/>
      <c r="BVG248" s="27"/>
      <c r="BVH248" s="27"/>
      <c r="BVI248" s="27"/>
      <c r="BVJ248" s="27"/>
      <c r="BVK248" s="27"/>
      <c r="BVL248" s="27"/>
      <c r="BVM248" s="27"/>
      <c r="BVN248" s="27"/>
      <c r="BVO248" s="27"/>
      <c r="BVP248" s="27"/>
      <c r="BVQ248" s="27"/>
      <c r="BVR248" s="27"/>
      <c r="BVS248" s="27"/>
      <c r="BVT248" s="27"/>
      <c r="BVU248" s="27"/>
      <c r="BVV248" s="27"/>
      <c r="BVW248" s="27"/>
      <c r="BVX248" s="27"/>
      <c r="BVY248" s="27"/>
      <c r="BVZ248" s="27"/>
      <c r="BWA248" s="27"/>
      <c r="BWB248" s="27"/>
      <c r="BWC248" s="27"/>
      <c r="BWD248" s="27"/>
      <c r="BWE248" s="27"/>
      <c r="BWF248" s="27"/>
      <c r="BWG248" s="27"/>
      <c r="BWH248" s="27"/>
      <c r="BWI248" s="27"/>
      <c r="BWJ248" s="27"/>
      <c r="BWK248" s="27"/>
      <c r="BWL248" s="27"/>
      <c r="BWM248" s="27"/>
      <c r="BWN248" s="27"/>
      <c r="BWO248" s="27"/>
      <c r="BWP248" s="27"/>
      <c r="BWQ248" s="27"/>
      <c r="BWR248" s="27"/>
      <c r="BWS248" s="27"/>
      <c r="BWT248" s="27"/>
      <c r="BWU248" s="27"/>
      <c r="BWV248" s="27"/>
      <c r="BWW248" s="27"/>
      <c r="BWX248" s="27"/>
      <c r="BWY248" s="27"/>
      <c r="BWZ248" s="27"/>
      <c r="BXA248" s="27"/>
      <c r="BXB248" s="27"/>
      <c r="BXC248" s="27"/>
      <c r="BXD248" s="27"/>
      <c r="BXE248" s="27"/>
      <c r="BXF248" s="27"/>
      <c r="BXG248" s="27"/>
      <c r="BXH248" s="27"/>
      <c r="BXI248" s="27"/>
      <c r="BXJ248" s="27"/>
      <c r="BXK248" s="27"/>
      <c r="BXL248" s="27"/>
      <c r="BXM248" s="27"/>
      <c r="BXN248" s="27"/>
      <c r="BXO248" s="27"/>
      <c r="BXP248" s="27"/>
      <c r="BXQ248" s="27"/>
      <c r="BXR248" s="27"/>
      <c r="BXS248" s="27"/>
      <c r="BXT248" s="27"/>
      <c r="BXU248" s="27"/>
      <c r="BXV248" s="27"/>
      <c r="BXW248" s="27"/>
      <c r="BXX248" s="27"/>
      <c r="BXY248" s="27"/>
      <c r="BXZ248" s="27"/>
      <c r="BYA248" s="27"/>
      <c r="BYB248" s="27"/>
      <c r="BYC248" s="27"/>
      <c r="BYD248" s="27"/>
      <c r="BYE248" s="27"/>
      <c r="BYF248" s="27"/>
      <c r="BYG248" s="27"/>
      <c r="BYH248" s="27"/>
      <c r="BYI248" s="27"/>
      <c r="BYJ248" s="27"/>
      <c r="BYK248" s="27"/>
      <c r="BYL248" s="27"/>
      <c r="BYM248" s="27"/>
      <c r="BYN248" s="27"/>
      <c r="BYO248" s="27"/>
      <c r="BYP248" s="27"/>
      <c r="BYQ248" s="27"/>
      <c r="BYR248" s="27"/>
      <c r="BYS248" s="27"/>
      <c r="BYT248" s="27"/>
      <c r="BYU248" s="27"/>
      <c r="BYV248" s="27"/>
      <c r="BYW248" s="27"/>
      <c r="BYX248" s="27"/>
      <c r="BYY248" s="27"/>
      <c r="BYZ248" s="27"/>
      <c r="BZA248" s="27"/>
      <c r="BZB248" s="27"/>
      <c r="BZC248" s="27"/>
      <c r="BZD248" s="27"/>
      <c r="BZE248" s="27"/>
      <c r="BZF248" s="27"/>
      <c r="BZG248" s="27"/>
      <c r="BZH248" s="27"/>
      <c r="BZI248" s="27"/>
      <c r="BZJ248" s="27"/>
      <c r="BZK248" s="27"/>
      <c r="BZL248" s="27"/>
      <c r="BZM248" s="27"/>
      <c r="BZN248" s="27"/>
      <c r="BZO248" s="27"/>
      <c r="BZP248" s="27"/>
      <c r="BZQ248" s="27"/>
      <c r="BZR248" s="27"/>
      <c r="BZS248" s="27"/>
      <c r="BZT248" s="27"/>
      <c r="BZU248" s="27"/>
      <c r="BZV248" s="27"/>
      <c r="BZW248" s="27"/>
      <c r="BZX248" s="27"/>
      <c r="BZY248" s="27"/>
      <c r="BZZ248" s="27"/>
      <c r="CAA248" s="27"/>
      <c r="CAB248" s="27"/>
      <c r="CAC248" s="27"/>
      <c r="CAD248" s="27"/>
      <c r="CAE248" s="27"/>
      <c r="CAF248" s="27"/>
      <c r="CAG248" s="27"/>
      <c r="CAH248" s="27"/>
      <c r="CAI248" s="27"/>
      <c r="CAJ248" s="27"/>
      <c r="CAK248" s="27"/>
      <c r="CAL248" s="27"/>
      <c r="CAM248" s="27"/>
      <c r="CAN248" s="27"/>
      <c r="CAO248" s="27"/>
      <c r="CAP248" s="27"/>
      <c r="CAQ248" s="27"/>
      <c r="CAR248" s="27"/>
      <c r="CAS248" s="27"/>
      <c r="CAT248" s="27"/>
      <c r="CAU248" s="27"/>
      <c r="CAV248" s="27"/>
      <c r="CAW248" s="27"/>
      <c r="CAX248" s="27"/>
      <c r="CAY248" s="27"/>
      <c r="CAZ248" s="27"/>
      <c r="CBA248" s="27"/>
      <c r="CBB248" s="27"/>
      <c r="CBC248" s="27"/>
      <c r="CBD248" s="27"/>
      <c r="CBE248" s="27"/>
      <c r="CBF248" s="27"/>
      <c r="CBG248" s="27"/>
      <c r="CBH248" s="27"/>
      <c r="CBI248" s="27"/>
      <c r="CBJ248" s="27"/>
      <c r="CBK248" s="27"/>
      <c r="CBL248" s="27"/>
      <c r="CBM248" s="27"/>
      <c r="CBN248" s="27"/>
      <c r="CBO248" s="27"/>
      <c r="CBP248" s="27"/>
      <c r="CBQ248" s="27"/>
      <c r="CBR248" s="27"/>
      <c r="CBS248" s="27"/>
      <c r="CBT248" s="27"/>
      <c r="CBU248" s="27"/>
      <c r="CBV248" s="27"/>
      <c r="CBW248" s="27"/>
      <c r="CBX248" s="27"/>
      <c r="CBY248" s="27"/>
      <c r="CBZ248" s="27"/>
      <c r="CCA248" s="27"/>
      <c r="CCB248" s="27"/>
      <c r="CCC248" s="27"/>
      <c r="CCD248" s="27"/>
      <c r="CCE248" s="27"/>
      <c r="CCF248" s="27"/>
      <c r="CCG248" s="27"/>
      <c r="CCH248" s="27"/>
      <c r="CCI248" s="27"/>
      <c r="CCJ248" s="27"/>
      <c r="CCK248" s="27"/>
      <c r="CCL248" s="27"/>
      <c r="CCM248" s="27"/>
      <c r="CCN248" s="27"/>
      <c r="CCO248" s="27"/>
      <c r="CCP248" s="27"/>
      <c r="CCQ248" s="27"/>
      <c r="CCR248" s="27"/>
      <c r="CCS248" s="27"/>
      <c r="CCT248" s="27"/>
      <c r="CCU248" s="27"/>
      <c r="CCV248" s="27"/>
      <c r="CCW248" s="27"/>
      <c r="CCX248" s="27"/>
      <c r="CCY248" s="27"/>
      <c r="CCZ248" s="27"/>
      <c r="CDA248" s="27"/>
      <c r="CDB248" s="27"/>
      <c r="CDC248" s="27"/>
      <c r="CDD248" s="27"/>
      <c r="CDE248" s="27"/>
      <c r="CDF248" s="27"/>
      <c r="CDG248" s="27"/>
      <c r="CDH248" s="27"/>
      <c r="CDI248" s="27"/>
      <c r="CDJ248" s="27"/>
      <c r="CDK248" s="27"/>
      <c r="CDL248" s="27"/>
      <c r="CDM248" s="27"/>
      <c r="CDN248" s="27"/>
      <c r="CDO248" s="27"/>
      <c r="CDP248" s="27"/>
      <c r="CDQ248" s="27"/>
      <c r="CDR248" s="27"/>
      <c r="CDS248" s="27"/>
      <c r="CDT248" s="27"/>
      <c r="CDU248" s="27"/>
      <c r="CDV248" s="27"/>
      <c r="CDW248" s="27"/>
      <c r="CDX248" s="27"/>
      <c r="CDY248" s="27"/>
      <c r="CDZ248" s="27"/>
      <c r="CEA248" s="27"/>
      <c r="CEB248" s="27"/>
      <c r="CEC248" s="27"/>
      <c r="CED248" s="27"/>
      <c r="CEE248" s="27"/>
      <c r="CEF248" s="27"/>
      <c r="CEG248" s="27"/>
      <c r="CEH248" s="27"/>
      <c r="CEI248" s="27"/>
      <c r="CEJ248" s="27"/>
      <c r="CEK248" s="27"/>
      <c r="CEL248" s="27"/>
      <c r="CEM248" s="27"/>
      <c r="CEN248" s="27"/>
      <c r="CEO248" s="27"/>
      <c r="CEP248" s="27"/>
      <c r="CEQ248" s="27"/>
      <c r="CER248" s="27"/>
      <c r="CES248" s="27"/>
      <c r="CET248" s="27"/>
      <c r="CEU248" s="27"/>
      <c r="CEV248" s="27"/>
      <c r="CEW248" s="27"/>
      <c r="CEX248" s="27"/>
      <c r="CEY248" s="27"/>
      <c r="CEZ248" s="27"/>
      <c r="CFA248" s="27"/>
      <c r="CFB248" s="27"/>
      <c r="CFC248" s="27"/>
      <c r="CFD248" s="27"/>
      <c r="CFE248" s="27"/>
      <c r="CFF248" s="27"/>
      <c r="CFG248" s="27"/>
      <c r="CFH248" s="27"/>
      <c r="CFI248" s="27"/>
      <c r="CFJ248" s="27"/>
      <c r="CFK248" s="27"/>
      <c r="CFL248" s="27"/>
      <c r="CFM248" s="27"/>
      <c r="CFN248" s="27"/>
      <c r="CFO248" s="27"/>
      <c r="CFP248" s="27"/>
      <c r="CFQ248" s="27"/>
      <c r="CFR248" s="27"/>
      <c r="CFS248" s="27"/>
      <c r="CFT248" s="27"/>
      <c r="CFU248" s="27"/>
      <c r="CFV248" s="27"/>
      <c r="CFW248" s="27"/>
      <c r="CFX248" s="27"/>
      <c r="CFY248" s="27"/>
      <c r="CFZ248" s="27"/>
      <c r="CGA248" s="27"/>
      <c r="CGB248" s="27"/>
      <c r="CGC248" s="27"/>
      <c r="CGD248" s="27"/>
      <c r="CGE248" s="27"/>
      <c r="CGF248" s="27"/>
      <c r="CGG248" s="27"/>
      <c r="CGH248" s="27"/>
      <c r="CGI248" s="27"/>
      <c r="CGJ248" s="27"/>
      <c r="CGK248" s="27"/>
      <c r="CGL248" s="27"/>
      <c r="CGM248" s="27"/>
      <c r="CGN248" s="27"/>
      <c r="CGO248" s="27"/>
      <c r="CGP248" s="27"/>
      <c r="CGQ248" s="27"/>
      <c r="CGR248" s="27"/>
      <c r="CGS248" s="27"/>
      <c r="CGT248" s="27"/>
      <c r="CGU248" s="27"/>
      <c r="CGV248" s="27"/>
      <c r="CGW248" s="27"/>
      <c r="CGX248" s="27"/>
      <c r="CGY248" s="27"/>
      <c r="CGZ248" s="27"/>
      <c r="CHA248" s="27"/>
      <c r="CHB248" s="27"/>
      <c r="CHC248" s="27"/>
      <c r="CHD248" s="27"/>
      <c r="CHE248" s="27"/>
      <c r="CHF248" s="27"/>
      <c r="CHG248" s="27"/>
      <c r="CHH248" s="27"/>
      <c r="CHI248" s="27"/>
      <c r="CHJ248" s="27"/>
      <c r="CHK248" s="27"/>
      <c r="CHL248" s="27"/>
      <c r="CHM248" s="27"/>
      <c r="CHN248" s="27"/>
      <c r="CHO248" s="27"/>
      <c r="CHP248" s="27"/>
      <c r="CHQ248" s="27"/>
      <c r="CHR248" s="27"/>
      <c r="CHS248" s="27"/>
      <c r="CHT248" s="27"/>
      <c r="CHU248" s="27"/>
      <c r="CHV248" s="27"/>
      <c r="CHW248" s="27"/>
      <c r="CHX248" s="27"/>
      <c r="CHY248" s="27"/>
      <c r="CHZ248" s="27"/>
      <c r="CIA248" s="27"/>
      <c r="CIB248" s="27"/>
      <c r="CIC248" s="27"/>
      <c r="CID248" s="27"/>
      <c r="CIE248" s="27"/>
      <c r="CIF248" s="27"/>
      <c r="CIG248" s="27"/>
      <c r="CIH248" s="27"/>
      <c r="CII248" s="27"/>
      <c r="CIJ248" s="27"/>
      <c r="CIK248" s="27"/>
      <c r="CIL248" s="27"/>
      <c r="CIM248" s="27"/>
      <c r="CIN248" s="27"/>
      <c r="CIO248" s="27"/>
      <c r="CIP248" s="27"/>
      <c r="CIQ248" s="27"/>
      <c r="CIR248" s="27"/>
      <c r="CIS248" s="27"/>
      <c r="CIT248" s="27"/>
      <c r="CIU248" s="27"/>
      <c r="CIV248" s="27"/>
      <c r="CIW248" s="27"/>
      <c r="CIX248" s="27"/>
      <c r="CIY248" s="27"/>
      <c r="CIZ248" s="27"/>
      <c r="CJA248" s="27"/>
      <c r="CJB248" s="27"/>
      <c r="CJC248" s="27"/>
      <c r="CJD248" s="27"/>
      <c r="CJE248" s="27"/>
      <c r="CJF248" s="27"/>
      <c r="CJG248" s="27"/>
      <c r="CJH248" s="27"/>
      <c r="CJI248" s="27"/>
      <c r="CJJ248" s="27"/>
      <c r="CJK248" s="27"/>
      <c r="CJL248" s="27"/>
      <c r="CJM248" s="27"/>
      <c r="CJN248" s="27"/>
      <c r="CJO248" s="27"/>
      <c r="CJP248" s="27"/>
      <c r="CJQ248" s="27"/>
      <c r="CJR248" s="27"/>
      <c r="CJS248" s="27"/>
      <c r="CJT248" s="27"/>
      <c r="CJU248" s="27"/>
      <c r="CJV248" s="27"/>
      <c r="CJW248" s="27"/>
      <c r="CJX248" s="27"/>
      <c r="CJY248" s="27"/>
      <c r="CJZ248" s="27"/>
      <c r="CKA248" s="27"/>
      <c r="CKB248" s="27"/>
      <c r="CKC248" s="27"/>
      <c r="CKD248" s="27"/>
      <c r="CKE248" s="27"/>
      <c r="CKF248" s="27"/>
      <c r="CKG248" s="27"/>
      <c r="CKH248" s="27"/>
      <c r="CKI248" s="27"/>
      <c r="CKJ248" s="27"/>
      <c r="CKK248" s="27"/>
      <c r="CKL248" s="27"/>
      <c r="CKM248" s="27"/>
      <c r="CKN248" s="27"/>
      <c r="CKO248" s="27"/>
      <c r="CKP248" s="27"/>
      <c r="CKQ248" s="27"/>
      <c r="CKR248" s="27"/>
      <c r="CKS248" s="27"/>
      <c r="CKT248" s="27"/>
      <c r="CKU248" s="27"/>
      <c r="CKV248" s="27"/>
      <c r="CKW248" s="27"/>
      <c r="CKX248" s="27"/>
      <c r="CKY248" s="27"/>
      <c r="CKZ248" s="27"/>
      <c r="CLA248" s="27"/>
      <c r="CLB248" s="27"/>
      <c r="CLC248" s="27"/>
      <c r="CLD248" s="27"/>
      <c r="CLE248" s="27"/>
      <c r="CLF248" s="27"/>
      <c r="CLG248" s="27"/>
      <c r="CLH248" s="27"/>
      <c r="CLI248" s="27"/>
      <c r="CLJ248" s="27"/>
      <c r="CLK248" s="27"/>
      <c r="CLL248" s="27"/>
      <c r="CLM248" s="27"/>
      <c r="CLN248" s="27"/>
      <c r="CLO248" s="27"/>
      <c r="CLP248" s="27"/>
      <c r="CLQ248" s="27"/>
      <c r="CLR248" s="27"/>
      <c r="CLS248" s="27"/>
      <c r="CLT248" s="27"/>
      <c r="CLU248" s="27"/>
      <c r="CLV248" s="27"/>
      <c r="CLW248" s="27"/>
      <c r="CLX248" s="27"/>
      <c r="CLY248" s="27"/>
      <c r="CLZ248" s="27"/>
      <c r="CMA248" s="27"/>
      <c r="CMB248" s="27"/>
      <c r="CMC248" s="27"/>
      <c r="CMD248" s="27"/>
      <c r="CME248" s="27"/>
      <c r="CMF248" s="27"/>
      <c r="CMG248" s="27"/>
      <c r="CMH248" s="27"/>
      <c r="CMI248" s="27"/>
      <c r="CMJ248" s="27"/>
      <c r="CMK248" s="27"/>
      <c r="CML248" s="27"/>
      <c r="CMM248" s="27"/>
      <c r="CMN248" s="27"/>
      <c r="CMO248" s="27"/>
      <c r="CMP248" s="27"/>
      <c r="CMQ248" s="27"/>
      <c r="CMR248" s="27"/>
      <c r="CMS248" s="27"/>
      <c r="CMT248" s="27"/>
      <c r="CMU248" s="27"/>
      <c r="CMV248" s="27"/>
      <c r="CMW248" s="27"/>
      <c r="CMX248" s="27"/>
      <c r="CMY248" s="27"/>
      <c r="CMZ248" s="27"/>
      <c r="CNA248" s="27"/>
      <c r="CNB248" s="27"/>
      <c r="CNC248" s="27"/>
      <c r="CND248" s="27"/>
      <c r="CNE248" s="27"/>
      <c r="CNF248" s="27"/>
      <c r="CNG248" s="27"/>
      <c r="CNH248" s="27"/>
      <c r="CNI248" s="27"/>
      <c r="CNJ248" s="27"/>
      <c r="CNK248" s="27"/>
      <c r="CNL248" s="27"/>
      <c r="CNM248" s="27"/>
      <c r="CNN248" s="27"/>
      <c r="CNO248" s="27"/>
      <c r="CNP248" s="27"/>
      <c r="CNQ248" s="27"/>
      <c r="CNR248" s="27"/>
      <c r="CNS248" s="27"/>
      <c r="CNT248" s="27"/>
      <c r="CNU248" s="27"/>
      <c r="CNV248" s="27"/>
      <c r="CNW248" s="27"/>
      <c r="CNX248" s="27"/>
      <c r="CNY248" s="27"/>
      <c r="CNZ248" s="27"/>
      <c r="COA248" s="27"/>
      <c r="COB248" s="27"/>
      <c r="COC248" s="27"/>
      <c r="COD248" s="27"/>
      <c r="COE248" s="27"/>
      <c r="COF248" s="27"/>
      <c r="COG248" s="27"/>
      <c r="COH248" s="27"/>
      <c r="COI248" s="27"/>
      <c r="COJ248" s="27"/>
      <c r="COK248" s="27"/>
      <c r="COL248" s="27"/>
      <c r="COM248" s="27"/>
      <c r="CON248" s="27"/>
      <c r="COO248" s="27"/>
      <c r="COP248" s="27"/>
      <c r="COQ248" s="27"/>
      <c r="COR248" s="27"/>
      <c r="COS248" s="27"/>
      <c r="COT248" s="27"/>
      <c r="COU248" s="27"/>
      <c r="COV248" s="27"/>
      <c r="COW248" s="27"/>
      <c r="COX248" s="27"/>
      <c r="COY248" s="27"/>
      <c r="COZ248" s="27"/>
      <c r="CPA248" s="27"/>
      <c r="CPB248" s="27"/>
      <c r="CPC248" s="27"/>
      <c r="CPD248" s="27"/>
      <c r="CPE248" s="27"/>
      <c r="CPF248" s="27"/>
      <c r="CPG248" s="27"/>
      <c r="CPH248" s="27"/>
      <c r="CPI248" s="27"/>
      <c r="CPJ248" s="27"/>
      <c r="CPK248" s="27"/>
      <c r="CPL248" s="27"/>
      <c r="CPM248" s="27"/>
      <c r="CPN248" s="27"/>
      <c r="CPO248" s="27"/>
      <c r="CPP248" s="27"/>
      <c r="CPQ248" s="27"/>
      <c r="CPR248" s="27"/>
      <c r="CPS248" s="27"/>
      <c r="CPT248" s="27"/>
      <c r="CPU248" s="27"/>
      <c r="CPV248" s="27"/>
      <c r="CPW248" s="27"/>
      <c r="CPX248" s="27"/>
      <c r="CPY248" s="27"/>
      <c r="CPZ248" s="27"/>
      <c r="CQA248" s="27"/>
      <c r="CQB248" s="27"/>
      <c r="CQC248" s="27"/>
      <c r="CQD248" s="27"/>
      <c r="CQE248" s="27"/>
      <c r="CQF248" s="27"/>
      <c r="CQG248" s="27"/>
      <c r="CQH248" s="27"/>
      <c r="CQI248" s="27"/>
      <c r="CQJ248" s="27"/>
      <c r="CQK248" s="27"/>
      <c r="CQL248" s="27"/>
      <c r="CQM248" s="27"/>
      <c r="CQN248" s="27"/>
      <c r="CQO248" s="27"/>
      <c r="CQP248" s="27"/>
      <c r="CQQ248" s="27"/>
      <c r="CQR248" s="27"/>
      <c r="CQS248" s="27"/>
      <c r="CQT248" s="27"/>
      <c r="CQU248" s="27"/>
      <c r="CQV248" s="27"/>
      <c r="CQW248" s="27"/>
      <c r="CQX248" s="27"/>
      <c r="CQY248" s="27"/>
      <c r="CQZ248" s="27"/>
      <c r="CRA248" s="27"/>
      <c r="CRB248" s="27"/>
      <c r="CRC248" s="27"/>
      <c r="CRD248" s="27"/>
      <c r="CRE248" s="27"/>
      <c r="CRF248" s="27"/>
      <c r="CRG248" s="27"/>
      <c r="CRH248" s="27"/>
      <c r="CRI248" s="27"/>
      <c r="CRJ248" s="27"/>
      <c r="CRK248" s="27"/>
      <c r="CRL248" s="27"/>
      <c r="CRM248" s="27"/>
      <c r="CRN248" s="27"/>
      <c r="CRO248" s="27"/>
      <c r="CRP248" s="27"/>
      <c r="CRQ248" s="27"/>
      <c r="CRR248" s="27"/>
      <c r="CRS248" s="27"/>
      <c r="CRT248" s="27"/>
      <c r="CRU248" s="27"/>
      <c r="CRV248" s="27"/>
      <c r="CRW248" s="27"/>
      <c r="CRX248" s="27"/>
      <c r="CRY248" s="27"/>
      <c r="CRZ248" s="27"/>
      <c r="CSA248" s="27"/>
      <c r="CSB248" s="27"/>
      <c r="CSC248" s="27"/>
      <c r="CSD248" s="27"/>
      <c r="CSE248" s="27"/>
      <c r="CSF248" s="27"/>
      <c r="CSG248" s="27"/>
      <c r="CSH248" s="27"/>
      <c r="CSI248" s="27"/>
      <c r="CSJ248" s="27"/>
      <c r="CSK248" s="27"/>
      <c r="CSL248" s="27"/>
      <c r="CSM248" s="27"/>
      <c r="CSN248" s="27"/>
      <c r="CSO248" s="27"/>
      <c r="CSP248" s="27"/>
      <c r="CSQ248" s="27"/>
      <c r="CSR248" s="27"/>
      <c r="CSS248" s="27"/>
      <c r="CST248" s="27"/>
      <c r="CSU248" s="27"/>
      <c r="CSV248" s="27"/>
      <c r="CSW248" s="27"/>
      <c r="CSX248" s="27"/>
      <c r="CSY248" s="27"/>
      <c r="CSZ248" s="27"/>
      <c r="CTA248" s="27"/>
      <c r="CTB248" s="27"/>
      <c r="CTC248" s="27"/>
      <c r="CTD248" s="27"/>
      <c r="CTE248" s="27"/>
      <c r="CTF248" s="27"/>
      <c r="CTG248" s="27"/>
      <c r="CTH248" s="27"/>
      <c r="CTI248" s="27"/>
      <c r="CTJ248" s="27"/>
      <c r="CTK248" s="27"/>
      <c r="CTL248" s="27"/>
      <c r="CTM248" s="27"/>
      <c r="CTN248" s="27"/>
      <c r="CTO248" s="27"/>
      <c r="CTP248" s="27"/>
      <c r="CTQ248" s="27"/>
      <c r="CTR248" s="27"/>
      <c r="CTS248" s="27"/>
      <c r="CTT248" s="27"/>
      <c r="CTU248" s="27"/>
      <c r="CTV248" s="27"/>
      <c r="CTW248" s="27"/>
      <c r="CTX248" s="27"/>
      <c r="CTY248" s="27"/>
      <c r="CTZ248" s="27"/>
      <c r="CUA248" s="27"/>
      <c r="CUB248" s="27"/>
      <c r="CUC248" s="27"/>
      <c r="CUD248" s="27"/>
      <c r="CUE248" s="27"/>
      <c r="CUF248" s="27"/>
      <c r="CUG248" s="27"/>
      <c r="CUH248" s="27"/>
      <c r="CUI248" s="27"/>
      <c r="CUJ248" s="27"/>
      <c r="CUK248" s="27"/>
      <c r="CUL248" s="27"/>
      <c r="CUM248" s="27"/>
      <c r="CUN248" s="27"/>
      <c r="CUO248" s="27"/>
      <c r="CUP248" s="27"/>
      <c r="CUQ248" s="27"/>
      <c r="CUR248" s="27"/>
      <c r="CUS248" s="27"/>
      <c r="CUT248" s="27"/>
      <c r="CUU248" s="27"/>
      <c r="CUV248" s="27"/>
      <c r="CUW248" s="27"/>
      <c r="CUX248" s="27"/>
      <c r="CUY248" s="27"/>
      <c r="CUZ248" s="27"/>
      <c r="CVA248" s="27"/>
      <c r="CVB248" s="27"/>
      <c r="CVC248" s="27"/>
      <c r="CVD248" s="27"/>
      <c r="CVE248" s="27"/>
      <c r="CVF248" s="27"/>
      <c r="CVG248" s="27"/>
      <c r="CVH248" s="27"/>
      <c r="CVI248" s="27"/>
      <c r="CVJ248" s="27"/>
      <c r="CVK248" s="27"/>
      <c r="CVL248" s="27"/>
      <c r="CVM248" s="27"/>
      <c r="CVN248" s="27"/>
      <c r="CVO248" s="27"/>
      <c r="CVP248" s="27"/>
      <c r="CVQ248" s="27"/>
      <c r="CVR248" s="27"/>
      <c r="CVS248" s="27"/>
      <c r="CVT248" s="27"/>
      <c r="CVU248" s="27"/>
      <c r="CVV248" s="27"/>
      <c r="CVW248" s="27"/>
      <c r="CVX248" s="27"/>
      <c r="CVY248" s="27"/>
      <c r="CVZ248" s="27"/>
      <c r="CWA248" s="27"/>
      <c r="CWB248" s="27"/>
      <c r="CWC248" s="27"/>
      <c r="CWD248" s="27"/>
      <c r="CWE248" s="27"/>
      <c r="CWF248" s="27"/>
      <c r="CWG248" s="27"/>
      <c r="CWH248" s="27"/>
      <c r="CWI248" s="27"/>
      <c r="CWJ248" s="27"/>
      <c r="CWK248" s="27"/>
      <c r="CWL248" s="27"/>
      <c r="CWM248" s="27"/>
      <c r="CWN248" s="27"/>
      <c r="CWO248" s="27"/>
      <c r="CWP248" s="27"/>
      <c r="CWQ248" s="27"/>
      <c r="CWR248" s="27"/>
      <c r="CWS248" s="27"/>
      <c r="CWT248" s="27"/>
      <c r="CWU248" s="27"/>
      <c r="CWV248" s="27"/>
      <c r="CWW248" s="27"/>
      <c r="CWX248" s="27"/>
      <c r="CWY248" s="27"/>
      <c r="CWZ248" s="27"/>
      <c r="CXA248" s="27"/>
      <c r="CXB248" s="27"/>
      <c r="CXC248" s="27"/>
      <c r="CXD248" s="27"/>
      <c r="CXE248" s="27"/>
      <c r="CXF248" s="27"/>
      <c r="CXG248" s="27"/>
      <c r="CXH248" s="27"/>
      <c r="CXI248" s="27"/>
      <c r="CXJ248" s="27"/>
      <c r="CXK248" s="27"/>
      <c r="CXL248" s="27"/>
      <c r="CXM248" s="27"/>
      <c r="CXN248" s="27"/>
      <c r="CXO248" s="27"/>
      <c r="CXP248" s="27"/>
      <c r="CXQ248" s="27"/>
      <c r="CXR248" s="27"/>
      <c r="CXS248" s="27"/>
      <c r="CXT248" s="27"/>
      <c r="CXU248" s="27"/>
      <c r="CXV248" s="27"/>
      <c r="CXW248" s="27"/>
      <c r="CXX248" s="27"/>
      <c r="CXY248" s="27"/>
      <c r="CXZ248" s="27"/>
      <c r="CYA248" s="27"/>
      <c r="CYB248" s="27"/>
      <c r="CYC248" s="27"/>
      <c r="CYD248" s="27"/>
      <c r="CYE248" s="27"/>
      <c r="CYF248" s="27"/>
      <c r="CYG248" s="27"/>
      <c r="CYH248" s="27"/>
      <c r="CYI248" s="27"/>
      <c r="CYJ248" s="27"/>
      <c r="CYK248" s="27"/>
      <c r="CYL248" s="27"/>
      <c r="CYM248" s="27"/>
      <c r="CYN248" s="27"/>
      <c r="CYO248" s="27"/>
      <c r="CYP248" s="27"/>
      <c r="CYQ248" s="27"/>
      <c r="CYR248" s="27"/>
      <c r="CYS248" s="27"/>
      <c r="CYT248" s="27"/>
      <c r="CYU248" s="27"/>
      <c r="CYV248" s="27"/>
      <c r="CYW248" s="27"/>
      <c r="CYX248" s="27"/>
      <c r="CYY248" s="27"/>
      <c r="CYZ248" s="27"/>
      <c r="CZA248" s="27"/>
      <c r="CZB248" s="27"/>
      <c r="CZC248" s="27"/>
      <c r="CZD248" s="27"/>
      <c r="CZE248" s="27"/>
      <c r="CZF248" s="27"/>
      <c r="CZG248" s="27"/>
      <c r="CZH248" s="27"/>
      <c r="CZI248" s="27"/>
      <c r="CZJ248" s="27"/>
      <c r="CZK248" s="27"/>
      <c r="CZL248" s="27"/>
      <c r="CZM248" s="27"/>
      <c r="CZN248" s="27"/>
      <c r="CZO248" s="27"/>
      <c r="CZP248" s="27"/>
      <c r="CZQ248" s="27"/>
      <c r="CZR248" s="27"/>
      <c r="CZS248" s="27"/>
      <c r="CZT248" s="27"/>
      <c r="CZU248" s="27"/>
      <c r="CZV248" s="27"/>
      <c r="CZW248" s="27"/>
      <c r="CZX248" s="27"/>
      <c r="CZY248" s="27"/>
      <c r="CZZ248" s="27"/>
      <c r="DAA248" s="27"/>
      <c r="DAB248" s="27"/>
      <c r="DAC248" s="27"/>
      <c r="DAD248" s="27"/>
      <c r="DAE248" s="27"/>
      <c r="DAF248" s="27"/>
      <c r="DAG248" s="27"/>
      <c r="DAH248" s="27"/>
      <c r="DAI248" s="27"/>
      <c r="DAJ248" s="27"/>
      <c r="DAK248" s="27"/>
      <c r="DAL248" s="27"/>
      <c r="DAM248" s="27"/>
      <c r="DAN248" s="27"/>
      <c r="DAO248" s="27"/>
      <c r="DAP248" s="27"/>
      <c r="DAQ248" s="27"/>
      <c r="DAR248" s="27"/>
      <c r="DAS248" s="27"/>
      <c r="DAT248" s="27"/>
      <c r="DAU248" s="27"/>
      <c r="DAV248" s="27"/>
      <c r="DAW248" s="27"/>
      <c r="DAX248" s="27"/>
      <c r="DAY248" s="27"/>
      <c r="DAZ248" s="27"/>
      <c r="DBA248" s="27"/>
      <c r="DBB248" s="27"/>
      <c r="DBC248" s="27"/>
      <c r="DBD248" s="27"/>
      <c r="DBE248" s="27"/>
      <c r="DBF248" s="27"/>
      <c r="DBG248" s="27"/>
      <c r="DBH248" s="27"/>
      <c r="DBI248" s="27"/>
      <c r="DBJ248" s="27"/>
      <c r="DBK248" s="27"/>
      <c r="DBL248" s="27"/>
      <c r="DBM248" s="27"/>
      <c r="DBN248" s="27"/>
      <c r="DBO248" s="27"/>
      <c r="DBP248" s="27"/>
      <c r="DBQ248" s="27"/>
      <c r="DBR248" s="27"/>
      <c r="DBS248" s="27"/>
      <c r="DBT248" s="27"/>
      <c r="DBU248" s="27"/>
      <c r="DBV248" s="27"/>
      <c r="DBW248" s="27"/>
      <c r="DBX248" s="27"/>
      <c r="DBY248" s="27"/>
      <c r="DBZ248" s="27"/>
      <c r="DCA248" s="27"/>
      <c r="DCB248" s="27"/>
      <c r="DCC248" s="27"/>
      <c r="DCD248" s="27"/>
      <c r="DCE248" s="27"/>
      <c r="DCF248" s="27"/>
      <c r="DCG248" s="27"/>
      <c r="DCH248" s="27"/>
      <c r="DCI248" s="27"/>
      <c r="DCJ248" s="27"/>
      <c r="DCK248" s="27"/>
      <c r="DCL248" s="27"/>
      <c r="DCM248" s="27"/>
      <c r="DCN248" s="27"/>
      <c r="DCO248" s="27"/>
      <c r="DCP248" s="27"/>
      <c r="DCQ248" s="27"/>
      <c r="DCR248" s="27"/>
      <c r="DCS248" s="27"/>
      <c r="DCT248" s="27"/>
      <c r="DCU248" s="27"/>
      <c r="DCV248" s="27"/>
      <c r="DCW248" s="27"/>
      <c r="DCX248" s="27"/>
      <c r="DCY248" s="27"/>
      <c r="DCZ248" s="27"/>
      <c r="DDA248" s="27"/>
      <c r="DDB248" s="27"/>
      <c r="DDC248" s="27"/>
      <c r="DDD248" s="27"/>
      <c r="DDE248" s="27"/>
      <c r="DDF248" s="27"/>
      <c r="DDG248" s="27"/>
      <c r="DDH248" s="27"/>
      <c r="DDI248" s="27"/>
      <c r="DDJ248" s="27"/>
      <c r="DDK248" s="27"/>
      <c r="DDL248" s="27"/>
      <c r="DDM248" s="27"/>
      <c r="DDN248" s="27"/>
      <c r="DDO248" s="27"/>
      <c r="DDP248" s="27"/>
      <c r="DDQ248" s="27"/>
      <c r="DDR248" s="27"/>
      <c r="DDS248" s="27"/>
      <c r="DDT248" s="27"/>
      <c r="DDU248" s="27"/>
      <c r="DDV248" s="27"/>
      <c r="DDW248" s="27"/>
      <c r="DDX248" s="27"/>
      <c r="DDY248" s="27"/>
      <c r="DDZ248" s="27"/>
      <c r="DEA248" s="27"/>
      <c r="DEB248" s="27"/>
      <c r="DEC248" s="27"/>
      <c r="DED248" s="27"/>
      <c r="DEE248" s="27"/>
      <c r="DEF248" s="27"/>
      <c r="DEG248" s="27"/>
      <c r="DEH248" s="27"/>
      <c r="DEI248" s="27"/>
      <c r="DEJ248" s="27"/>
      <c r="DEK248" s="27"/>
      <c r="DEL248" s="27"/>
      <c r="DEM248" s="27"/>
      <c r="DEN248" s="27"/>
      <c r="DEO248" s="27"/>
      <c r="DEP248" s="27"/>
      <c r="DEQ248" s="27"/>
      <c r="DER248" s="27"/>
      <c r="DES248" s="27"/>
      <c r="DET248" s="27"/>
      <c r="DEU248" s="27"/>
      <c r="DEV248" s="27"/>
      <c r="DEW248" s="27"/>
      <c r="DEX248" s="27"/>
      <c r="DEY248" s="27"/>
      <c r="DEZ248" s="27"/>
      <c r="DFA248" s="27"/>
      <c r="DFB248" s="27"/>
      <c r="DFC248" s="27"/>
      <c r="DFD248" s="27"/>
      <c r="DFE248" s="27"/>
      <c r="DFF248" s="27"/>
      <c r="DFG248" s="27"/>
      <c r="DFH248" s="27"/>
      <c r="DFI248" s="27"/>
      <c r="DFJ248" s="27"/>
      <c r="DFK248" s="27"/>
      <c r="DFL248" s="27"/>
      <c r="DFM248" s="27"/>
      <c r="DFN248" s="27"/>
      <c r="DFO248" s="27"/>
      <c r="DFP248" s="27"/>
      <c r="DFQ248" s="27"/>
      <c r="DFR248" s="27"/>
      <c r="DFS248" s="27"/>
      <c r="DFT248" s="27"/>
      <c r="DFU248" s="27"/>
      <c r="DFV248" s="27"/>
      <c r="DFW248" s="27"/>
      <c r="DFX248" s="27"/>
      <c r="DFY248" s="27"/>
      <c r="DFZ248" s="27"/>
      <c r="DGA248" s="27"/>
      <c r="DGB248" s="27"/>
      <c r="DGC248" s="27"/>
      <c r="DGD248" s="27"/>
      <c r="DGE248" s="27"/>
      <c r="DGF248" s="27"/>
      <c r="DGG248" s="27"/>
      <c r="DGH248" s="27"/>
      <c r="DGI248" s="27"/>
      <c r="DGJ248" s="27"/>
      <c r="DGK248" s="27"/>
      <c r="DGL248" s="27"/>
      <c r="DGM248" s="27"/>
      <c r="DGN248" s="27"/>
      <c r="DGO248" s="27"/>
      <c r="DGP248" s="27"/>
      <c r="DGQ248" s="27"/>
      <c r="DGR248" s="27"/>
      <c r="DGS248" s="27"/>
      <c r="DGT248" s="27"/>
      <c r="DGU248" s="27"/>
      <c r="DGV248" s="27"/>
      <c r="DGW248" s="27"/>
      <c r="DGX248" s="27"/>
      <c r="DGY248" s="27"/>
      <c r="DGZ248" s="27"/>
      <c r="DHA248" s="27"/>
      <c r="DHB248" s="27"/>
      <c r="DHC248" s="27"/>
      <c r="DHD248" s="27"/>
      <c r="DHE248" s="27"/>
      <c r="DHF248" s="27"/>
      <c r="DHG248" s="27"/>
      <c r="DHH248" s="27"/>
      <c r="DHI248" s="27"/>
      <c r="DHJ248" s="27"/>
      <c r="DHK248" s="27"/>
      <c r="DHL248" s="27"/>
      <c r="DHM248" s="27"/>
      <c r="DHN248" s="27"/>
      <c r="DHO248" s="27"/>
      <c r="DHP248" s="27"/>
      <c r="DHQ248" s="27"/>
      <c r="DHR248" s="27"/>
      <c r="DHS248" s="27"/>
      <c r="DHT248" s="27"/>
      <c r="DHU248" s="27"/>
      <c r="DHV248" s="27"/>
      <c r="DHW248" s="27"/>
      <c r="DHX248" s="27"/>
      <c r="DHY248" s="27"/>
      <c r="DHZ248" s="27"/>
      <c r="DIA248" s="27"/>
      <c r="DIB248" s="27"/>
      <c r="DIC248" s="27"/>
      <c r="DID248" s="27"/>
      <c r="DIE248" s="27"/>
      <c r="DIF248" s="27"/>
      <c r="DIG248" s="27"/>
      <c r="DIH248" s="27"/>
      <c r="DII248" s="27"/>
      <c r="DIJ248" s="27"/>
      <c r="DIK248" s="27"/>
      <c r="DIL248" s="27"/>
      <c r="DIM248" s="27"/>
      <c r="DIN248" s="27"/>
      <c r="DIO248" s="27"/>
      <c r="DIP248" s="27"/>
      <c r="DIQ248" s="27"/>
      <c r="DIR248" s="27"/>
      <c r="DIS248" s="27"/>
      <c r="DIT248" s="27"/>
      <c r="DIU248" s="27"/>
      <c r="DIV248" s="27"/>
      <c r="DIW248" s="27"/>
      <c r="DIX248" s="27"/>
      <c r="DIY248" s="27"/>
      <c r="DIZ248" s="27"/>
      <c r="DJA248" s="27"/>
      <c r="DJB248" s="27"/>
      <c r="DJC248" s="27"/>
      <c r="DJD248" s="27"/>
      <c r="DJE248" s="27"/>
      <c r="DJF248" s="27"/>
      <c r="DJG248" s="27"/>
      <c r="DJH248" s="27"/>
      <c r="DJI248" s="27"/>
      <c r="DJJ248" s="27"/>
      <c r="DJK248" s="27"/>
      <c r="DJL248" s="27"/>
      <c r="DJM248" s="27"/>
      <c r="DJN248" s="27"/>
      <c r="DJO248" s="27"/>
      <c r="DJP248" s="27"/>
      <c r="DJQ248" s="27"/>
      <c r="DJR248" s="27"/>
      <c r="DJS248" s="27"/>
      <c r="DJT248" s="27"/>
      <c r="DJU248" s="27"/>
      <c r="DJV248" s="27"/>
      <c r="DJW248" s="27"/>
      <c r="DJX248" s="27"/>
      <c r="DJY248" s="27"/>
      <c r="DJZ248" s="27"/>
      <c r="DKA248" s="27"/>
      <c r="DKB248" s="27"/>
      <c r="DKC248" s="27"/>
      <c r="DKD248" s="27"/>
      <c r="DKE248" s="27"/>
      <c r="DKF248" s="27"/>
      <c r="DKG248" s="27"/>
      <c r="DKH248" s="27"/>
      <c r="DKI248" s="27"/>
      <c r="DKJ248" s="27"/>
      <c r="DKK248" s="27"/>
      <c r="DKL248" s="27"/>
      <c r="DKM248" s="27"/>
      <c r="DKN248" s="27"/>
      <c r="DKO248" s="27"/>
      <c r="DKP248" s="27"/>
      <c r="DKQ248" s="27"/>
      <c r="DKR248" s="27"/>
      <c r="DKS248" s="27"/>
      <c r="DKT248" s="27"/>
      <c r="DKU248" s="27"/>
      <c r="DKV248" s="27"/>
      <c r="DKW248" s="27"/>
      <c r="DKX248" s="27"/>
      <c r="DKY248" s="27"/>
      <c r="DKZ248" s="27"/>
      <c r="DLA248" s="27"/>
      <c r="DLB248" s="27"/>
      <c r="DLC248" s="27"/>
      <c r="DLD248" s="27"/>
      <c r="DLE248" s="27"/>
      <c r="DLF248" s="27"/>
      <c r="DLG248" s="27"/>
      <c r="DLH248" s="27"/>
      <c r="DLI248" s="27"/>
      <c r="DLJ248" s="27"/>
      <c r="DLK248" s="27"/>
      <c r="DLL248" s="27"/>
      <c r="DLM248" s="27"/>
      <c r="DLN248" s="27"/>
      <c r="DLO248" s="27"/>
      <c r="DLP248" s="27"/>
      <c r="DLQ248" s="27"/>
      <c r="DLR248" s="27"/>
      <c r="DLS248" s="27"/>
      <c r="DLT248" s="27"/>
      <c r="DLU248" s="27"/>
      <c r="DLV248" s="27"/>
      <c r="DLW248" s="27"/>
      <c r="DLX248" s="27"/>
      <c r="DLY248" s="27"/>
      <c r="DLZ248" s="27"/>
      <c r="DMA248" s="27"/>
      <c r="DMB248" s="27"/>
      <c r="DMC248" s="27"/>
      <c r="DMD248" s="27"/>
      <c r="DME248" s="27"/>
      <c r="DMF248" s="27"/>
      <c r="DMG248" s="27"/>
      <c r="DMH248" s="27"/>
      <c r="DMI248" s="27"/>
      <c r="DMJ248" s="27"/>
      <c r="DMK248" s="27"/>
      <c r="DML248" s="27"/>
      <c r="DMM248" s="27"/>
      <c r="DMN248" s="27"/>
      <c r="DMO248" s="27"/>
      <c r="DMP248" s="27"/>
      <c r="DMQ248" s="27"/>
      <c r="DMR248" s="27"/>
      <c r="DMS248" s="27"/>
      <c r="DMT248" s="27"/>
      <c r="DMU248" s="27"/>
      <c r="DMV248" s="27"/>
      <c r="DMW248" s="27"/>
      <c r="DMX248" s="27"/>
      <c r="DMY248" s="27"/>
      <c r="DMZ248" s="27"/>
      <c r="DNA248" s="27"/>
      <c r="DNB248" s="27"/>
      <c r="DNC248" s="27"/>
      <c r="DND248" s="27"/>
      <c r="DNE248" s="27"/>
      <c r="DNF248" s="27"/>
      <c r="DNG248" s="27"/>
      <c r="DNH248" s="27"/>
      <c r="DNI248" s="27"/>
      <c r="DNJ248" s="27"/>
      <c r="DNK248" s="27"/>
      <c r="DNL248" s="27"/>
      <c r="DNM248" s="27"/>
      <c r="DNN248" s="27"/>
      <c r="DNO248" s="27"/>
      <c r="DNP248" s="27"/>
      <c r="DNQ248" s="27"/>
      <c r="DNR248" s="27"/>
      <c r="DNS248" s="27"/>
      <c r="DNT248" s="27"/>
      <c r="DNU248" s="27"/>
      <c r="DNV248" s="27"/>
      <c r="DNW248" s="27"/>
      <c r="DNX248" s="27"/>
      <c r="DNY248" s="27"/>
      <c r="DNZ248" s="27"/>
      <c r="DOA248" s="27"/>
      <c r="DOB248" s="27"/>
      <c r="DOC248" s="27"/>
      <c r="DOD248" s="27"/>
      <c r="DOE248" s="27"/>
      <c r="DOF248" s="27"/>
      <c r="DOG248" s="27"/>
      <c r="DOH248" s="27"/>
      <c r="DOI248" s="27"/>
      <c r="DOJ248" s="27"/>
      <c r="DOK248" s="27"/>
      <c r="DOL248" s="27"/>
      <c r="DOM248" s="27"/>
      <c r="DON248" s="27"/>
      <c r="DOO248" s="27"/>
      <c r="DOP248" s="27"/>
      <c r="DOQ248" s="27"/>
      <c r="DOR248" s="27"/>
      <c r="DOS248" s="27"/>
      <c r="DOT248" s="27"/>
      <c r="DOU248" s="27"/>
      <c r="DOV248" s="27"/>
      <c r="DOW248" s="27"/>
      <c r="DOX248" s="27"/>
      <c r="DOY248" s="27"/>
      <c r="DOZ248" s="27"/>
      <c r="DPA248" s="27"/>
      <c r="DPB248" s="27"/>
      <c r="DPC248" s="27"/>
      <c r="DPD248" s="27"/>
      <c r="DPE248" s="27"/>
      <c r="DPF248" s="27"/>
      <c r="DPG248" s="27"/>
      <c r="DPH248" s="27"/>
      <c r="DPI248" s="27"/>
      <c r="DPJ248" s="27"/>
      <c r="DPK248" s="27"/>
      <c r="DPL248" s="27"/>
      <c r="DPM248" s="27"/>
      <c r="DPN248" s="27"/>
      <c r="DPO248" s="27"/>
      <c r="DPP248" s="27"/>
      <c r="DPQ248" s="27"/>
      <c r="DPR248" s="27"/>
      <c r="DPS248" s="27"/>
      <c r="DPT248" s="27"/>
      <c r="DPU248" s="27"/>
      <c r="DPV248" s="27"/>
      <c r="DPW248" s="27"/>
      <c r="DPX248" s="27"/>
      <c r="DPY248" s="27"/>
      <c r="DPZ248" s="27"/>
      <c r="DQA248" s="27"/>
      <c r="DQB248" s="27"/>
      <c r="DQC248" s="27"/>
      <c r="DQD248" s="27"/>
      <c r="DQE248" s="27"/>
      <c r="DQF248" s="27"/>
      <c r="DQG248" s="27"/>
      <c r="DQH248" s="27"/>
      <c r="DQI248" s="27"/>
      <c r="DQJ248" s="27"/>
      <c r="DQK248" s="27"/>
      <c r="DQL248" s="27"/>
      <c r="DQM248" s="27"/>
      <c r="DQN248" s="27"/>
      <c r="DQO248" s="27"/>
      <c r="DQP248" s="27"/>
      <c r="DQQ248" s="27"/>
      <c r="DQR248" s="27"/>
      <c r="DQS248" s="27"/>
      <c r="DQT248" s="27"/>
      <c r="DQU248" s="27"/>
      <c r="DQV248" s="27"/>
      <c r="DQW248" s="27"/>
      <c r="DQX248" s="27"/>
      <c r="DQY248" s="27"/>
      <c r="DQZ248" s="27"/>
      <c r="DRA248" s="27"/>
      <c r="DRB248" s="27"/>
      <c r="DRC248" s="27"/>
      <c r="DRD248" s="27"/>
      <c r="DRE248" s="27"/>
      <c r="DRF248" s="27"/>
      <c r="DRG248" s="27"/>
      <c r="DRH248" s="27"/>
      <c r="DRI248" s="27"/>
      <c r="DRJ248" s="27"/>
      <c r="DRK248" s="27"/>
      <c r="DRL248" s="27"/>
      <c r="DRM248" s="27"/>
      <c r="DRN248" s="27"/>
      <c r="DRO248" s="27"/>
      <c r="DRP248" s="27"/>
      <c r="DRQ248" s="27"/>
      <c r="DRR248" s="27"/>
      <c r="DRS248" s="27"/>
      <c r="DRT248" s="27"/>
      <c r="DRU248" s="27"/>
      <c r="DRV248" s="27"/>
      <c r="DRW248" s="27"/>
      <c r="DRX248" s="27"/>
      <c r="DRY248" s="27"/>
      <c r="DRZ248" s="27"/>
      <c r="DSA248" s="27"/>
      <c r="DSB248" s="27"/>
      <c r="DSC248" s="27"/>
      <c r="DSD248" s="27"/>
      <c r="DSE248" s="27"/>
      <c r="DSF248" s="27"/>
      <c r="DSG248" s="27"/>
      <c r="DSH248" s="27"/>
      <c r="DSI248" s="27"/>
      <c r="DSJ248" s="27"/>
      <c r="DSK248" s="27"/>
      <c r="DSL248" s="27"/>
      <c r="DSM248" s="27"/>
      <c r="DSN248" s="27"/>
      <c r="DSO248" s="27"/>
      <c r="DSP248" s="27"/>
      <c r="DSQ248" s="27"/>
      <c r="DSR248" s="27"/>
      <c r="DSS248" s="27"/>
      <c r="DST248" s="27"/>
      <c r="DSU248" s="27"/>
      <c r="DSV248" s="27"/>
      <c r="DSW248" s="27"/>
      <c r="DSX248" s="27"/>
      <c r="DSY248" s="27"/>
      <c r="DSZ248" s="27"/>
      <c r="DTA248" s="27"/>
      <c r="DTB248" s="27"/>
      <c r="DTC248" s="27"/>
      <c r="DTD248" s="27"/>
      <c r="DTE248" s="27"/>
      <c r="DTF248" s="27"/>
      <c r="DTG248" s="27"/>
      <c r="DTH248" s="27"/>
      <c r="DTI248" s="27"/>
      <c r="DTJ248" s="27"/>
      <c r="DTK248" s="27"/>
      <c r="DTL248" s="27"/>
      <c r="DTM248" s="27"/>
      <c r="DTN248" s="27"/>
      <c r="DTO248" s="27"/>
      <c r="DTP248" s="27"/>
      <c r="DTQ248" s="27"/>
      <c r="DTR248" s="27"/>
      <c r="DTS248" s="27"/>
      <c r="DTT248" s="27"/>
      <c r="DTU248" s="27"/>
      <c r="DTV248" s="27"/>
      <c r="DTW248" s="27"/>
      <c r="DTX248" s="27"/>
      <c r="DTY248" s="27"/>
      <c r="DTZ248" s="27"/>
      <c r="DUA248" s="27"/>
      <c r="DUB248" s="27"/>
      <c r="DUC248" s="27"/>
      <c r="DUD248" s="27"/>
      <c r="DUE248" s="27"/>
      <c r="DUF248" s="27"/>
      <c r="DUG248" s="27"/>
      <c r="DUH248" s="27"/>
      <c r="DUI248" s="27"/>
      <c r="DUJ248" s="27"/>
      <c r="DUK248" s="27"/>
      <c r="DUL248" s="27"/>
      <c r="DUM248" s="27"/>
      <c r="DUN248" s="27"/>
      <c r="DUO248" s="27"/>
      <c r="DUP248" s="27"/>
      <c r="DUQ248" s="27"/>
      <c r="DUR248" s="27"/>
      <c r="DUS248" s="27"/>
      <c r="DUT248" s="27"/>
      <c r="DUU248" s="27"/>
      <c r="DUV248" s="27"/>
      <c r="DUW248" s="27"/>
      <c r="DUX248" s="27"/>
      <c r="DUY248" s="27"/>
      <c r="DUZ248" s="27"/>
      <c r="DVA248" s="27"/>
      <c r="DVB248" s="27"/>
      <c r="DVC248" s="27"/>
      <c r="DVD248" s="27"/>
      <c r="DVE248" s="27"/>
      <c r="DVF248" s="27"/>
      <c r="DVG248" s="27"/>
      <c r="DVH248" s="27"/>
      <c r="DVI248" s="27"/>
      <c r="DVJ248" s="27"/>
      <c r="DVK248" s="27"/>
      <c r="DVL248" s="27"/>
      <c r="DVM248" s="27"/>
      <c r="DVN248" s="27"/>
      <c r="DVO248" s="27"/>
      <c r="DVP248" s="27"/>
      <c r="DVQ248" s="27"/>
      <c r="DVR248" s="27"/>
      <c r="DVS248" s="27"/>
      <c r="DVT248" s="27"/>
      <c r="DVU248" s="27"/>
      <c r="DVV248" s="27"/>
      <c r="DVW248" s="27"/>
      <c r="DVX248" s="27"/>
      <c r="DVY248" s="27"/>
      <c r="DVZ248" s="27"/>
      <c r="DWA248" s="27"/>
      <c r="DWB248" s="27"/>
      <c r="DWC248" s="27"/>
      <c r="DWD248" s="27"/>
      <c r="DWE248" s="27"/>
      <c r="DWF248" s="27"/>
      <c r="DWG248" s="27"/>
      <c r="DWH248" s="27"/>
      <c r="DWI248" s="27"/>
      <c r="DWJ248" s="27"/>
      <c r="DWK248" s="27"/>
      <c r="DWL248" s="27"/>
      <c r="DWM248" s="27"/>
      <c r="DWN248" s="27"/>
      <c r="DWO248" s="27"/>
      <c r="DWP248" s="27"/>
      <c r="DWQ248" s="27"/>
      <c r="DWR248" s="27"/>
      <c r="DWS248" s="27"/>
      <c r="DWT248" s="27"/>
      <c r="DWU248" s="27"/>
      <c r="DWV248" s="27"/>
      <c r="DWW248" s="27"/>
      <c r="DWX248" s="27"/>
      <c r="DWY248" s="27"/>
      <c r="DWZ248" s="27"/>
      <c r="DXA248" s="27"/>
      <c r="DXB248" s="27"/>
      <c r="DXC248" s="27"/>
      <c r="DXD248" s="27"/>
      <c r="DXE248" s="27"/>
      <c r="DXF248" s="27"/>
      <c r="DXG248" s="27"/>
      <c r="DXH248" s="27"/>
      <c r="DXI248" s="27"/>
      <c r="DXJ248" s="27"/>
      <c r="DXK248" s="27"/>
      <c r="DXL248" s="27"/>
      <c r="DXM248" s="27"/>
      <c r="DXN248" s="27"/>
      <c r="DXO248" s="27"/>
      <c r="DXP248" s="27"/>
      <c r="DXQ248" s="27"/>
      <c r="DXR248" s="27"/>
      <c r="DXS248" s="27"/>
      <c r="DXT248" s="27"/>
      <c r="DXU248" s="27"/>
      <c r="DXV248" s="27"/>
      <c r="DXW248" s="27"/>
      <c r="DXX248" s="27"/>
      <c r="DXY248" s="27"/>
      <c r="DXZ248" s="27"/>
      <c r="DYA248" s="27"/>
      <c r="DYB248" s="27"/>
      <c r="DYC248" s="27"/>
      <c r="DYD248" s="27"/>
      <c r="DYE248" s="27"/>
      <c r="DYF248" s="27"/>
      <c r="DYG248" s="27"/>
      <c r="DYH248" s="27"/>
      <c r="DYI248" s="27"/>
      <c r="DYJ248" s="27"/>
      <c r="DYK248" s="27"/>
      <c r="DYL248" s="27"/>
      <c r="DYM248" s="27"/>
      <c r="DYN248" s="27"/>
      <c r="DYO248" s="27"/>
      <c r="DYP248" s="27"/>
      <c r="DYQ248" s="27"/>
      <c r="DYR248" s="27"/>
      <c r="DYS248" s="27"/>
      <c r="DYT248" s="27"/>
      <c r="DYU248" s="27"/>
      <c r="DYV248" s="27"/>
      <c r="DYW248" s="27"/>
      <c r="DYX248" s="27"/>
      <c r="DYY248" s="27"/>
      <c r="DYZ248" s="27"/>
      <c r="DZA248" s="27"/>
      <c r="DZB248" s="27"/>
      <c r="DZC248" s="27"/>
      <c r="DZD248" s="27"/>
      <c r="DZE248" s="27"/>
      <c r="DZF248" s="27"/>
      <c r="DZG248" s="27"/>
      <c r="DZH248" s="27"/>
      <c r="DZI248" s="27"/>
      <c r="DZJ248" s="27"/>
      <c r="DZK248" s="27"/>
      <c r="DZL248" s="27"/>
      <c r="DZM248" s="27"/>
      <c r="DZN248" s="27"/>
      <c r="DZO248" s="27"/>
      <c r="DZP248" s="27"/>
      <c r="DZQ248" s="27"/>
      <c r="DZR248" s="27"/>
      <c r="DZS248" s="27"/>
      <c r="DZT248" s="27"/>
      <c r="DZU248" s="27"/>
      <c r="DZV248" s="27"/>
      <c r="DZW248" s="27"/>
      <c r="DZX248" s="27"/>
      <c r="DZY248" s="27"/>
      <c r="DZZ248" s="27"/>
      <c r="EAA248" s="27"/>
      <c r="EAB248" s="27"/>
      <c r="EAC248" s="27"/>
      <c r="EAD248" s="27"/>
      <c r="EAE248" s="27"/>
      <c r="EAF248" s="27"/>
      <c r="EAG248" s="27"/>
      <c r="EAH248" s="27"/>
      <c r="EAI248" s="27"/>
      <c r="EAJ248" s="27"/>
      <c r="EAK248" s="27"/>
      <c r="EAL248" s="27"/>
      <c r="EAM248" s="27"/>
      <c r="EAN248" s="27"/>
      <c r="EAO248" s="27"/>
      <c r="EAP248" s="27"/>
      <c r="EAQ248" s="27"/>
      <c r="EAR248" s="27"/>
      <c r="EAS248" s="27"/>
      <c r="EAT248" s="27"/>
      <c r="EAU248" s="27"/>
      <c r="EAV248" s="27"/>
      <c r="EAW248" s="27"/>
      <c r="EAX248" s="27"/>
      <c r="EAY248" s="27"/>
      <c r="EAZ248" s="27"/>
      <c r="EBA248" s="27"/>
      <c r="EBB248" s="27"/>
      <c r="EBC248" s="27"/>
      <c r="EBD248" s="27"/>
      <c r="EBE248" s="27"/>
      <c r="EBF248" s="27"/>
      <c r="EBG248" s="27"/>
      <c r="EBH248" s="27"/>
      <c r="EBI248" s="27"/>
      <c r="EBJ248" s="27"/>
      <c r="EBK248" s="27"/>
      <c r="EBL248" s="27"/>
      <c r="EBM248" s="27"/>
      <c r="EBN248" s="27"/>
      <c r="EBO248" s="27"/>
      <c r="EBP248" s="27"/>
      <c r="EBQ248" s="27"/>
      <c r="EBR248" s="27"/>
      <c r="EBS248" s="27"/>
      <c r="EBT248" s="27"/>
      <c r="EBU248" s="27"/>
      <c r="EBV248" s="27"/>
      <c r="EBW248" s="27"/>
      <c r="EBX248" s="27"/>
      <c r="EBY248" s="27"/>
      <c r="EBZ248" s="27"/>
      <c r="ECA248" s="27"/>
      <c r="ECB248" s="27"/>
      <c r="ECC248" s="27"/>
      <c r="ECD248" s="27"/>
      <c r="ECE248" s="27"/>
      <c r="ECF248" s="27"/>
      <c r="ECG248" s="27"/>
      <c r="ECH248" s="27"/>
      <c r="ECI248" s="27"/>
      <c r="ECJ248" s="27"/>
      <c r="ECK248" s="27"/>
      <c r="ECL248" s="27"/>
      <c r="ECM248" s="27"/>
      <c r="ECN248" s="27"/>
      <c r="ECO248" s="27"/>
      <c r="ECP248" s="27"/>
      <c r="ECQ248" s="27"/>
      <c r="ECR248" s="27"/>
      <c r="ECS248" s="27"/>
      <c r="ECT248" s="27"/>
      <c r="ECU248" s="27"/>
      <c r="ECV248" s="27"/>
      <c r="ECW248" s="27"/>
      <c r="ECX248" s="27"/>
      <c r="ECY248" s="27"/>
      <c r="ECZ248" s="27"/>
      <c r="EDA248" s="27"/>
      <c r="EDB248" s="27"/>
      <c r="EDC248" s="27"/>
      <c r="EDD248" s="27"/>
      <c r="EDE248" s="27"/>
      <c r="EDF248" s="27"/>
      <c r="EDG248" s="27"/>
      <c r="EDH248" s="27"/>
      <c r="EDI248" s="27"/>
      <c r="EDJ248" s="27"/>
      <c r="EDK248" s="27"/>
      <c r="EDL248" s="27"/>
      <c r="EDM248" s="27"/>
      <c r="EDN248" s="27"/>
      <c r="EDO248" s="27"/>
      <c r="EDP248" s="27"/>
      <c r="EDQ248" s="27"/>
      <c r="EDR248" s="27"/>
      <c r="EDS248" s="27"/>
      <c r="EDT248" s="27"/>
      <c r="EDU248" s="27"/>
      <c r="EDV248" s="27"/>
      <c r="EDW248" s="27"/>
      <c r="EDX248" s="27"/>
      <c r="EDY248" s="27"/>
      <c r="EDZ248" s="27"/>
      <c r="EEA248" s="27"/>
      <c r="EEB248" s="27"/>
      <c r="EEC248" s="27"/>
      <c r="EED248" s="27"/>
      <c r="EEE248" s="27"/>
      <c r="EEF248" s="27"/>
      <c r="EEG248" s="27"/>
      <c r="EEH248" s="27"/>
      <c r="EEI248" s="27"/>
      <c r="EEJ248" s="27"/>
      <c r="EEK248" s="27"/>
      <c r="EEL248" s="27"/>
      <c r="EEM248" s="27"/>
      <c r="EEN248" s="27"/>
      <c r="EEO248" s="27"/>
      <c r="EEP248" s="27"/>
      <c r="EEQ248" s="27"/>
      <c r="EER248" s="27"/>
      <c r="EES248" s="27"/>
      <c r="EET248" s="27"/>
      <c r="EEU248" s="27"/>
      <c r="EEV248" s="27"/>
      <c r="EEW248" s="27"/>
      <c r="EEX248" s="27"/>
      <c r="EEY248" s="27"/>
      <c r="EEZ248" s="27"/>
      <c r="EFA248" s="27"/>
      <c r="EFB248" s="27"/>
      <c r="EFC248" s="27"/>
      <c r="EFD248" s="27"/>
      <c r="EFE248" s="27"/>
      <c r="EFF248" s="27"/>
      <c r="EFG248" s="27"/>
      <c r="EFH248" s="27"/>
      <c r="EFI248" s="27"/>
      <c r="EFJ248" s="27"/>
      <c r="EFK248" s="27"/>
      <c r="EFL248" s="27"/>
      <c r="EFM248" s="27"/>
      <c r="EFN248" s="27"/>
      <c r="EFO248" s="27"/>
      <c r="EFP248" s="27"/>
      <c r="EFQ248" s="27"/>
      <c r="EFR248" s="27"/>
      <c r="EFS248" s="27"/>
      <c r="EFT248" s="27"/>
      <c r="EFU248" s="27"/>
      <c r="EFV248" s="27"/>
      <c r="EFW248" s="27"/>
      <c r="EFX248" s="27"/>
      <c r="EFY248" s="27"/>
      <c r="EFZ248" s="27"/>
      <c r="EGA248" s="27"/>
      <c r="EGB248" s="27"/>
      <c r="EGC248" s="27"/>
      <c r="EGD248" s="27"/>
      <c r="EGE248" s="27"/>
      <c r="EGF248" s="27"/>
      <c r="EGG248" s="27"/>
      <c r="EGH248" s="27"/>
      <c r="EGI248" s="27"/>
      <c r="EGJ248" s="27"/>
      <c r="EGK248" s="27"/>
      <c r="EGL248" s="27"/>
      <c r="EGM248" s="27"/>
      <c r="EGN248" s="27"/>
      <c r="EGO248" s="27"/>
      <c r="EGP248" s="27"/>
      <c r="EGQ248" s="27"/>
      <c r="EGR248" s="27"/>
      <c r="EGS248" s="27"/>
      <c r="EGT248" s="27"/>
      <c r="EGU248" s="27"/>
      <c r="EGV248" s="27"/>
      <c r="EGW248" s="27"/>
      <c r="EGX248" s="27"/>
      <c r="EGY248" s="27"/>
      <c r="EGZ248" s="27"/>
      <c r="EHA248" s="27"/>
      <c r="EHB248" s="27"/>
      <c r="EHC248" s="27"/>
      <c r="EHD248" s="27"/>
      <c r="EHE248" s="27"/>
      <c r="EHF248" s="27"/>
      <c r="EHG248" s="27"/>
      <c r="EHH248" s="27"/>
      <c r="EHI248" s="27"/>
      <c r="EHJ248" s="27"/>
      <c r="EHK248" s="27"/>
      <c r="EHL248" s="27"/>
      <c r="EHM248" s="27"/>
      <c r="EHN248" s="27"/>
      <c r="EHO248" s="27"/>
      <c r="EHP248" s="27"/>
      <c r="EHQ248" s="27"/>
      <c r="EHR248" s="27"/>
      <c r="EHS248" s="27"/>
      <c r="EHT248" s="27"/>
      <c r="EHU248" s="27"/>
      <c r="EHV248" s="27"/>
      <c r="EHW248" s="27"/>
      <c r="EHX248" s="27"/>
      <c r="EHY248" s="27"/>
      <c r="EHZ248" s="27"/>
      <c r="EIA248" s="27"/>
      <c r="EIB248" s="27"/>
      <c r="EIC248" s="27"/>
      <c r="EID248" s="27"/>
      <c r="EIE248" s="27"/>
      <c r="EIF248" s="27"/>
      <c r="EIG248" s="27"/>
      <c r="EIH248" s="27"/>
      <c r="EII248" s="27"/>
      <c r="EIJ248" s="27"/>
      <c r="EIK248" s="27"/>
      <c r="EIL248" s="27"/>
      <c r="EIM248" s="27"/>
      <c r="EIN248" s="27"/>
      <c r="EIO248" s="27"/>
      <c r="EIP248" s="27"/>
      <c r="EIQ248" s="27"/>
      <c r="EIR248" s="27"/>
      <c r="EIS248" s="27"/>
      <c r="EIT248" s="27"/>
      <c r="EIU248" s="27"/>
      <c r="EIV248" s="27"/>
      <c r="EIW248" s="27"/>
      <c r="EIX248" s="27"/>
      <c r="EIY248" s="27"/>
      <c r="EIZ248" s="27"/>
      <c r="EJA248" s="27"/>
      <c r="EJB248" s="27"/>
      <c r="EJC248" s="27"/>
      <c r="EJD248" s="27"/>
      <c r="EJE248" s="27"/>
      <c r="EJF248" s="27"/>
      <c r="EJG248" s="27"/>
      <c r="EJH248" s="27"/>
      <c r="EJI248" s="27"/>
      <c r="EJJ248" s="27"/>
      <c r="EJK248" s="27"/>
      <c r="EJL248" s="27"/>
      <c r="EJM248" s="27"/>
      <c r="EJN248" s="27"/>
      <c r="EJO248" s="27"/>
      <c r="EJP248" s="27"/>
      <c r="EJQ248" s="27"/>
      <c r="EJR248" s="27"/>
      <c r="EJS248" s="27"/>
      <c r="EJT248" s="27"/>
      <c r="EJU248" s="27"/>
      <c r="EJV248" s="27"/>
      <c r="EJW248" s="27"/>
      <c r="EJX248" s="27"/>
      <c r="EJY248" s="27"/>
      <c r="EJZ248" s="27"/>
      <c r="EKA248" s="27"/>
      <c r="EKB248" s="27"/>
      <c r="EKC248" s="27"/>
      <c r="EKD248" s="27"/>
      <c r="EKE248" s="27"/>
      <c r="EKF248" s="27"/>
      <c r="EKG248" s="27"/>
      <c r="EKH248" s="27"/>
      <c r="EKI248" s="27"/>
      <c r="EKJ248" s="27"/>
      <c r="EKK248" s="27"/>
      <c r="EKL248" s="27"/>
      <c r="EKM248" s="27"/>
      <c r="EKN248" s="27"/>
      <c r="EKO248" s="27"/>
      <c r="EKP248" s="27"/>
      <c r="EKQ248" s="27"/>
      <c r="EKR248" s="27"/>
      <c r="EKS248" s="27"/>
      <c r="EKT248" s="27"/>
      <c r="EKU248" s="27"/>
      <c r="EKV248" s="27"/>
      <c r="EKW248" s="27"/>
      <c r="EKX248" s="27"/>
      <c r="EKY248" s="27"/>
      <c r="EKZ248" s="27"/>
      <c r="ELA248" s="27"/>
      <c r="ELB248" s="27"/>
      <c r="ELC248" s="27"/>
      <c r="ELD248" s="27"/>
      <c r="ELE248" s="27"/>
      <c r="ELF248" s="27"/>
      <c r="ELG248" s="27"/>
      <c r="ELH248" s="27"/>
      <c r="ELI248" s="27"/>
      <c r="ELJ248" s="27"/>
      <c r="ELK248" s="27"/>
      <c r="ELL248" s="27"/>
      <c r="ELM248" s="27"/>
      <c r="ELN248" s="27"/>
      <c r="ELO248" s="27"/>
      <c r="ELP248" s="27"/>
      <c r="ELQ248" s="27"/>
      <c r="ELR248" s="27"/>
      <c r="ELS248" s="27"/>
      <c r="ELT248" s="27"/>
      <c r="ELU248" s="27"/>
      <c r="ELV248" s="27"/>
      <c r="ELW248" s="27"/>
      <c r="ELX248" s="27"/>
      <c r="ELY248" s="27"/>
      <c r="ELZ248" s="27"/>
      <c r="EMA248" s="27"/>
      <c r="EMB248" s="27"/>
      <c r="EMC248" s="27"/>
      <c r="EMD248" s="27"/>
      <c r="EME248" s="27"/>
      <c r="EMF248" s="27"/>
      <c r="EMG248" s="27"/>
      <c r="EMH248" s="27"/>
      <c r="EMI248" s="27"/>
      <c r="EMJ248" s="27"/>
      <c r="EMK248" s="27"/>
      <c r="EML248" s="27"/>
      <c r="EMM248" s="27"/>
      <c r="EMN248" s="27"/>
      <c r="EMO248" s="27"/>
      <c r="EMP248" s="27"/>
      <c r="EMQ248" s="27"/>
      <c r="EMR248" s="27"/>
      <c r="EMS248" s="27"/>
      <c r="EMT248" s="27"/>
      <c r="EMU248" s="27"/>
      <c r="EMV248" s="27"/>
      <c r="EMW248" s="27"/>
      <c r="EMX248" s="27"/>
      <c r="EMY248" s="27"/>
      <c r="EMZ248" s="27"/>
      <c r="ENA248" s="27"/>
      <c r="ENB248" s="27"/>
      <c r="ENC248" s="27"/>
      <c r="END248" s="27"/>
      <c r="ENE248" s="27"/>
      <c r="ENF248" s="27"/>
      <c r="ENG248" s="27"/>
      <c r="ENH248" s="27"/>
      <c r="ENI248" s="27"/>
      <c r="ENJ248" s="27"/>
      <c r="ENK248" s="27"/>
      <c r="ENL248" s="27"/>
      <c r="ENM248" s="27"/>
      <c r="ENN248" s="27"/>
      <c r="ENO248" s="27"/>
      <c r="ENP248" s="27"/>
      <c r="ENQ248" s="27"/>
      <c r="ENR248" s="27"/>
      <c r="ENS248" s="27"/>
      <c r="ENT248" s="27"/>
      <c r="ENU248" s="27"/>
      <c r="ENV248" s="27"/>
      <c r="ENW248" s="27"/>
      <c r="ENX248" s="27"/>
      <c r="ENY248" s="27"/>
      <c r="ENZ248" s="27"/>
      <c r="EOA248" s="27"/>
      <c r="EOB248" s="27"/>
      <c r="EOC248" s="27"/>
      <c r="EOD248" s="27"/>
      <c r="EOE248" s="27"/>
      <c r="EOF248" s="27"/>
      <c r="EOG248" s="27"/>
      <c r="EOH248" s="27"/>
      <c r="EOI248" s="27"/>
      <c r="EOJ248" s="27"/>
      <c r="EOK248" s="27"/>
      <c r="EOL248" s="27"/>
      <c r="EOM248" s="27"/>
      <c r="EON248" s="27"/>
      <c r="EOO248" s="27"/>
      <c r="EOP248" s="27"/>
      <c r="EOQ248" s="27"/>
      <c r="EOR248" s="27"/>
      <c r="EOS248" s="27"/>
      <c r="EOT248" s="27"/>
      <c r="EOU248" s="27"/>
      <c r="EOV248" s="27"/>
      <c r="EOW248" s="27"/>
      <c r="EOX248" s="27"/>
      <c r="EOY248" s="27"/>
      <c r="EOZ248" s="27"/>
      <c r="EPA248" s="27"/>
      <c r="EPB248" s="27"/>
      <c r="EPC248" s="27"/>
      <c r="EPD248" s="27"/>
      <c r="EPE248" s="27"/>
      <c r="EPF248" s="27"/>
      <c r="EPG248" s="27"/>
      <c r="EPH248" s="27"/>
      <c r="EPI248" s="27"/>
      <c r="EPJ248" s="27"/>
      <c r="EPK248" s="27"/>
      <c r="EPL248" s="27"/>
      <c r="EPM248" s="27"/>
      <c r="EPN248" s="27"/>
      <c r="EPO248" s="27"/>
      <c r="EPP248" s="27"/>
      <c r="EPQ248" s="27"/>
      <c r="EPR248" s="27"/>
      <c r="EPS248" s="27"/>
      <c r="EPT248" s="27"/>
      <c r="EPU248" s="27"/>
      <c r="EPV248" s="27"/>
      <c r="EPW248" s="27"/>
      <c r="EPX248" s="27"/>
      <c r="EPY248" s="27"/>
      <c r="EPZ248" s="27"/>
      <c r="EQA248" s="27"/>
      <c r="EQB248" s="27"/>
      <c r="EQC248" s="27"/>
      <c r="EQD248" s="27"/>
      <c r="EQE248" s="27"/>
      <c r="EQF248" s="27"/>
      <c r="EQG248" s="27"/>
      <c r="EQH248" s="27"/>
      <c r="EQI248" s="27"/>
      <c r="EQJ248" s="27"/>
      <c r="EQK248" s="27"/>
      <c r="EQL248" s="27"/>
      <c r="EQM248" s="27"/>
      <c r="EQN248" s="27"/>
      <c r="EQO248" s="27"/>
      <c r="EQP248" s="27"/>
      <c r="EQQ248" s="27"/>
      <c r="EQR248" s="27"/>
      <c r="EQS248" s="27"/>
      <c r="EQT248" s="27"/>
      <c r="EQU248" s="27"/>
      <c r="EQV248" s="27"/>
      <c r="EQW248" s="27"/>
      <c r="EQX248" s="27"/>
      <c r="EQY248" s="27"/>
      <c r="EQZ248" s="27"/>
      <c r="ERA248" s="27"/>
      <c r="ERB248" s="27"/>
      <c r="ERC248" s="27"/>
      <c r="ERD248" s="27"/>
      <c r="ERE248" s="27"/>
      <c r="ERF248" s="27"/>
      <c r="ERG248" s="27"/>
      <c r="ERH248" s="27"/>
      <c r="ERI248" s="27"/>
      <c r="ERJ248" s="27"/>
      <c r="ERK248" s="27"/>
      <c r="ERL248" s="27"/>
      <c r="ERM248" s="27"/>
      <c r="ERN248" s="27"/>
      <c r="ERO248" s="27"/>
      <c r="ERP248" s="27"/>
      <c r="ERQ248" s="27"/>
      <c r="ERR248" s="27"/>
      <c r="ERS248" s="27"/>
      <c r="ERT248" s="27"/>
      <c r="ERU248" s="27"/>
      <c r="ERV248" s="27"/>
      <c r="ERW248" s="27"/>
      <c r="ERX248" s="27"/>
      <c r="ERY248" s="27"/>
      <c r="ERZ248" s="27"/>
      <c r="ESA248" s="27"/>
      <c r="ESB248" s="27"/>
      <c r="ESC248" s="27"/>
      <c r="ESD248" s="27"/>
      <c r="ESE248" s="27"/>
      <c r="ESF248" s="27"/>
      <c r="ESG248" s="27"/>
      <c r="ESH248" s="27"/>
      <c r="ESI248" s="27"/>
      <c r="ESJ248" s="27"/>
      <c r="ESK248" s="27"/>
      <c r="ESL248" s="27"/>
      <c r="ESM248" s="27"/>
      <c r="ESN248" s="27"/>
      <c r="ESO248" s="27"/>
      <c r="ESP248" s="27"/>
      <c r="ESQ248" s="27"/>
      <c r="ESR248" s="27"/>
      <c r="ESS248" s="27"/>
      <c r="EST248" s="27"/>
      <c r="ESU248" s="27"/>
      <c r="ESV248" s="27"/>
      <c r="ESW248" s="27"/>
      <c r="ESX248" s="27"/>
      <c r="ESY248" s="27"/>
      <c r="ESZ248" s="27"/>
      <c r="ETA248" s="27"/>
      <c r="ETB248" s="27"/>
      <c r="ETC248" s="27"/>
      <c r="ETD248" s="27"/>
      <c r="ETE248" s="27"/>
      <c r="ETF248" s="27"/>
      <c r="ETG248" s="27"/>
      <c r="ETH248" s="27"/>
      <c r="ETI248" s="27"/>
      <c r="ETJ248" s="27"/>
      <c r="ETK248" s="27"/>
      <c r="ETL248" s="27"/>
      <c r="ETM248" s="27"/>
      <c r="ETN248" s="27"/>
      <c r="ETO248" s="27"/>
      <c r="ETP248" s="27"/>
      <c r="ETQ248" s="27"/>
      <c r="ETR248" s="27"/>
      <c r="ETS248" s="27"/>
      <c r="ETT248" s="27"/>
      <c r="ETU248" s="27"/>
      <c r="ETV248" s="27"/>
      <c r="ETW248" s="27"/>
      <c r="ETX248" s="27"/>
      <c r="ETY248" s="27"/>
      <c r="ETZ248" s="27"/>
      <c r="EUA248" s="27"/>
      <c r="EUB248" s="27"/>
      <c r="EUC248" s="27"/>
      <c r="EUD248" s="27"/>
      <c r="EUE248" s="27"/>
      <c r="EUF248" s="27"/>
      <c r="EUG248" s="27"/>
      <c r="EUH248" s="27"/>
      <c r="EUI248" s="27"/>
      <c r="EUJ248" s="27"/>
      <c r="EUK248" s="27"/>
      <c r="EUL248" s="27"/>
      <c r="EUM248" s="27"/>
      <c r="EUN248" s="27"/>
      <c r="EUO248" s="27"/>
      <c r="EUP248" s="27"/>
      <c r="EUQ248" s="27"/>
      <c r="EUR248" s="27"/>
      <c r="EUS248" s="27"/>
      <c r="EUT248" s="27"/>
      <c r="EUU248" s="27"/>
      <c r="EUV248" s="27"/>
      <c r="EUW248" s="27"/>
      <c r="EUX248" s="27"/>
      <c r="EUY248" s="27"/>
      <c r="EUZ248" s="27"/>
      <c r="EVA248" s="27"/>
      <c r="EVB248" s="27"/>
      <c r="EVC248" s="27"/>
      <c r="EVD248" s="27"/>
      <c r="EVE248" s="27"/>
      <c r="EVF248" s="27"/>
      <c r="EVG248" s="27"/>
      <c r="EVH248" s="27"/>
      <c r="EVI248" s="27"/>
      <c r="EVJ248" s="27"/>
      <c r="EVK248" s="27"/>
      <c r="EVL248" s="27"/>
      <c r="EVM248" s="27"/>
      <c r="EVN248" s="27"/>
      <c r="EVO248" s="27"/>
      <c r="EVP248" s="27"/>
      <c r="EVQ248" s="27"/>
      <c r="EVR248" s="27"/>
      <c r="EVS248" s="27"/>
      <c r="EVT248" s="27"/>
      <c r="EVU248" s="27"/>
      <c r="EVV248" s="27"/>
      <c r="EVW248" s="27"/>
      <c r="EVX248" s="27"/>
      <c r="EVY248" s="27"/>
      <c r="EVZ248" s="27"/>
      <c r="EWA248" s="27"/>
      <c r="EWB248" s="27"/>
      <c r="EWC248" s="27"/>
      <c r="EWD248" s="27"/>
      <c r="EWE248" s="27"/>
      <c r="EWF248" s="27"/>
      <c r="EWG248" s="27"/>
      <c r="EWH248" s="27"/>
      <c r="EWI248" s="27"/>
      <c r="EWJ248" s="27"/>
      <c r="EWK248" s="27"/>
      <c r="EWL248" s="27"/>
      <c r="EWM248" s="27"/>
      <c r="EWN248" s="27"/>
      <c r="EWO248" s="27"/>
      <c r="EWP248" s="27"/>
      <c r="EWQ248" s="27"/>
      <c r="EWR248" s="27"/>
      <c r="EWS248" s="27"/>
      <c r="EWT248" s="27"/>
      <c r="EWU248" s="27"/>
      <c r="EWV248" s="27"/>
      <c r="EWW248" s="27"/>
      <c r="EWX248" s="27"/>
      <c r="EWY248" s="27"/>
      <c r="EWZ248" s="27"/>
      <c r="EXA248" s="27"/>
      <c r="EXB248" s="27"/>
      <c r="EXC248" s="27"/>
      <c r="EXD248" s="27"/>
      <c r="EXE248" s="27"/>
      <c r="EXF248" s="27"/>
      <c r="EXG248" s="27"/>
      <c r="EXH248" s="27"/>
      <c r="EXI248" s="27"/>
      <c r="EXJ248" s="27"/>
      <c r="EXK248" s="27"/>
      <c r="EXL248" s="27"/>
      <c r="EXM248" s="27"/>
      <c r="EXN248" s="27"/>
      <c r="EXO248" s="27"/>
      <c r="EXP248" s="27"/>
      <c r="EXQ248" s="27"/>
      <c r="EXR248" s="27"/>
      <c r="EXS248" s="27"/>
      <c r="EXT248" s="27"/>
      <c r="EXU248" s="27"/>
      <c r="EXV248" s="27"/>
      <c r="EXW248" s="27"/>
      <c r="EXX248" s="27"/>
      <c r="EXY248" s="27"/>
      <c r="EXZ248" s="27"/>
      <c r="EYA248" s="27"/>
      <c r="EYB248" s="27"/>
      <c r="EYC248" s="27"/>
      <c r="EYD248" s="27"/>
      <c r="EYE248" s="27"/>
      <c r="EYF248" s="27"/>
      <c r="EYG248" s="27"/>
      <c r="EYH248" s="27"/>
      <c r="EYI248" s="27"/>
      <c r="EYJ248" s="27"/>
      <c r="EYK248" s="27"/>
      <c r="EYL248" s="27"/>
      <c r="EYM248" s="27"/>
      <c r="EYN248" s="27"/>
      <c r="EYO248" s="27"/>
      <c r="EYP248" s="27"/>
      <c r="EYQ248" s="27"/>
      <c r="EYR248" s="27"/>
      <c r="EYS248" s="27"/>
      <c r="EYT248" s="27"/>
      <c r="EYU248" s="27"/>
      <c r="EYV248" s="27"/>
      <c r="EYW248" s="27"/>
      <c r="EYX248" s="27"/>
      <c r="EYY248" s="27"/>
      <c r="EYZ248" s="27"/>
      <c r="EZA248" s="27"/>
      <c r="EZB248" s="27"/>
      <c r="EZC248" s="27"/>
      <c r="EZD248" s="27"/>
      <c r="EZE248" s="27"/>
      <c r="EZF248" s="27"/>
      <c r="EZG248" s="27"/>
      <c r="EZH248" s="27"/>
      <c r="EZI248" s="27"/>
      <c r="EZJ248" s="27"/>
      <c r="EZK248" s="27"/>
      <c r="EZL248" s="27"/>
      <c r="EZM248" s="27"/>
      <c r="EZN248" s="27"/>
      <c r="EZO248" s="27"/>
      <c r="EZP248" s="27"/>
      <c r="EZQ248" s="27"/>
      <c r="EZR248" s="27"/>
      <c r="EZS248" s="27"/>
      <c r="EZT248" s="27"/>
      <c r="EZU248" s="27"/>
      <c r="EZV248" s="27"/>
      <c r="EZW248" s="27"/>
      <c r="EZX248" s="27"/>
      <c r="EZY248" s="27"/>
      <c r="EZZ248" s="27"/>
      <c r="FAA248" s="27"/>
      <c r="FAB248" s="27"/>
      <c r="FAC248" s="27"/>
      <c r="FAD248" s="27"/>
      <c r="FAE248" s="27"/>
      <c r="FAF248" s="27"/>
      <c r="FAG248" s="27"/>
      <c r="FAH248" s="27"/>
      <c r="FAI248" s="27"/>
      <c r="FAJ248" s="27"/>
      <c r="FAK248" s="27"/>
      <c r="FAL248" s="27"/>
      <c r="FAM248" s="27"/>
      <c r="FAN248" s="27"/>
      <c r="FAO248" s="27"/>
      <c r="FAP248" s="27"/>
      <c r="FAQ248" s="27"/>
      <c r="FAR248" s="27"/>
      <c r="FAS248" s="27"/>
      <c r="FAT248" s="27"/>
      <c r="FAU248" s="27"/>
      <c r="FAV248" s="27"/>
      <c r="FAW248" s="27"/>
      <c r="FAX248" s="27"/>
      <c r="FAY248" s="27"/>
      <c r="FAZ248" s="27"/>
      <c r="FBA248" s="27"/>
      <c r="FBB248" s="27"/>
      <c r="FBC248" s="27"/>
      <c r="FBD248" s="27"/>
      <c r="FBE248" s="27"/>
      <c r="FBF248" s="27"/>
      <c r="FBG248" s="27"/>
      <c r="FBH248" s="27"/>
      <c r="FBI248" s="27"/>
      <c r="FBJ248" s="27"/>
      <c r="FBK248" s="27"/>
      <c r="FBL248" s="27"/>
      <c r="FBM248" s="27"/>
      <c r="FBN248" s="27"/>
      <c r="FBO248" s="27"/>
      <c r="FBP248" s="27"/>
      <c r="FBQ248" s="27"/>
      <c r="FBR248" s="27"/>
      <c r="FBS248" s="27"/>
      <c r="FBT248" s="27"/>
      <c r="FBU248" s="27"/>
      <c r="FBV248" s="27"/>
      <c r="FBW248" s="27"/>
      <c r="FBX248" s="27"/>
      <c r="FBY248" s="27"/>
      <c r="FBZ248" s="27"/>
      <c r="FCA248" s="27"/>
      <c r="FCB248" s="27"/>
      <c r="FCC248" s="27"/>
      <c r="FCD248" s="27"/>
      <c r="FCE248" s="27"/>
      <c r="FCF248" s="27"/>
      <c r="FCG248" s="27"/>
      <c r="FCH248" s="27"/>
      <c r="FCI248" s="27"/>
      <c r="FCJ248" s="27"/>
      <c r="FCK248" s="27"/>
      <c r="FCL248" s="27"/>
      <c r="FCM248" s="27"/>
      <c r="FCN248" s="27"/>
      <c r="FCO248" s="27"/>
      <c r="FCP248" s="27"/>
      <c r="FCQ248" s="27"/>
      <c r="FCR248" s="27"/>
      <c r="FCS248" s="27"/>
      <c r="FCT248" s="27"/>
      <c r="FCU248" s="27"/>
      <c r="FCV248" s="27"/>
      <c r="FCW248" s="27"/>
      <c r="FCX248" s="27"/>
      <c r="FCY248" s="27"/>
      <c r="FCZ248" s="27"/>
      <c r="FDA248" s="27"/>
      <c r="FDB248" s="27"/>
      <c r="FDC248" s="27"/>
      <c r="FDD248" s="27"/>
      <c r="FDE248" s="27"/>
      <c r="FDF248" s="27"/>
      <c r="FDG248" s="27"/>
      <c r="FDH248" s="27"/>
      <c r="FDI248" s="27"/>
      <c r="FDJ248" s="27"/>
      <c r="FDK248" s="27"/>
      <c r="FDL248" s="27"/>
      <c r="FDM248" s="27"/>
      <c r="FDN248" s="27"/>
      <c r="FDO248" s="27"/>
      <c r="FDP248" s="27"/>
      <c r="FDQ248" s="27"/>
      <c r="FDR248" s="27"/>
      <c r="FDS248" s="27"/>
      <c r="FDT248" s="27"/>
      <c r="FDU248" s="27"/>
      <c r="FDV248" s="27"/>
      <c r="FDW248" s="27"/>
      <c r="FDX248" s="27"/>
      <c r="FDY248" s="27"/>
      <c r="FDZ248" s="27"/>
      <c r="FEA248" s="27"/>
      <c r="FEB248" s="27"/>
      <c r="FEC248" s="27"/>
      <c r="FED248" s="27"/>
      <c r="FEE248" s="27"/>
      <c r="FEF248" s="27"/>
      <c r="FEG248" s="27"/>
      <c r="FEH248" s="27"/>
      <c r="FEI248" s="27"/>
      <c r="FEJ248" s="27"/>
      <c r="FEK248" s="27"/>
      <c r="FEL248" s="27"/>
      <c r="FEM248" s="27"/>
      <c r="FEN248" s="27"/>
      <c r="FEO248" s="27"/>
      <c r="FEP248" s="27"/>
      <c r="FEQ248" s="27"/>
      <c r="FER248" s="27"/>
      <c r="FES248" s="27"/>
      <c r="FET248" s="27"/>
      <c r="FEU248" s="27"/>
      <c r="FEV248" s="27"/>
      <c r="FEW248" s="27"/>
      <c r="FEX248" s="27"/>
      <c r="FEY248" s="27"/>
      <c r="FEZ248" s="27"/>
      <c r="FFA248" s="27"/>
      <c r="FFB248" s="27"/>
      <c r="FFC248" s="27"/>
      <c r="FFD248" s="27"/>
      <c r="FFE248" s="27"/>
      <c r="FFF248" s="27"/>
      <c r="FFG248" s="27"/>
      <c r="FFH248" s="27"/>
      <c r="FFI248" s="27"/>
      <c r="FFJ248" s="27"/>
      <c r="FFK248" s="27"/>
      <c r="FFL248" s="27"/>
      <c r="FFM248" s="27"/>
      <c r="FFN248" s="27"/>
      <c r="FFO248" s="27"/>
      <c r="FFP248" s="27"/>
      <c r="FFQ248" s="27"/>
      <c r="FFR248" s="27"/>
      <c r="FFS248" s="27"/>
      <c r="FFT248" s="27"/>
      <c r="FFU248" s="27"/>
      <c r="FFV248" s="27"/>
      <c r="FFW248" s="27"/>
      <c r="FFX248" s="27"/>
      <c r="FFY248" s="27"/>
      <c r="FFZ248" s="27"/>
      <c r="FGA248" s="27"/>
      <c r="FGB248" s="27"/>
      <c r="FGC248" s="27"/>
      <c r="FGD248" s="27"/>
      <c r="FGE248" s="27"/>
      <c r="FGF248" s="27"/>
      <c r="FGG248" s="27"/>
      <c r="FGH248" s="27"/>
      <c r="FGI248" s="27"/>
      <c r="FGJ248" s="27"/>
      <c r="FGK248" s="27"/>
      <c r="FGL248" s="27"/>
      <c r="FGM248" s="27"/>
      <c r="FGN248" s="27"/>
      <c r="FGO248" s="27"/>
      <c r="FGP248" s="27"/>
      <c r="FGQ248" s="27"/>
      <c r="FGR248" s="27"/>
      <c r="FGS248" s="27"/>
      <c r="FGT248" s="27"/>
      <c r="FGU248" s="27"/>
      <c r="FGV248" s="27"/>
      <c r="FGW248" s="27"/>
      <c r="FGX248" s="27"/>
      <c r="FGY248" s="27"/>
      <c r="FGZ248" s="27"/>
      <c r="FHA248" s="27"/>
      <c r="FHB248" s="27"/>
      <c r="FHC248" s="27"/>
      <c r="FHD248" s="27"/>
      <c r="FHE248" s="27"/>
      <c r="FHF248" s="27"/>
      <c r="FHG248" s="27"/>
      <c r="FHH248" s="27"/>
      <c r="FHI248" s="27"/>
      <c r="FHJ248" s="27"/>
      <c r="FHK248" s="27"/>
      <c r="FHL248" s="27"/>
      <c r="FHM248" s="27"/>
      <c r="FHN248" s="27"/>
      <c r="FHO248" s="27"/>
      <c r="FHP248" s="27"/>
      <c r="FHQ248" s="27"/>
      <c r="FHR248" s="27"/>
      <c r="FHS248" s="27"/>
      <c r="FHT248" s="27"/>
      <c r="FHU248" s="27"/>
      <c r="FHV248" s="27"/>
      <c r="FHW248" s="27"/>
      <c r="FHX248" s="27"/>
      <c r="FHY248" s="27"/>
      <c r="FHZ248" s="27"/>
      <c r="FIA248" s="27"/>
      <c r="FIB248" s="27"/>
      <c r="FIC248" s="27"/>
      <c r="FID248" s="27"/>
      <c r="FIE248" s="27"/>
      <c r="FIF248" s="27"/>
      <c r="FIG248" s="27"/>
      <c r="FIH248" s="27"/>
      <c r="FII248" s="27"/>
      <c r="FIJ248" s="27"/>
      <c r="FIK248" s="27"/>
      <c r="FIL248" s="27"/>
      <c r="FIM248" s="27"/>
      <c r="FIN248" s="27"/>
      <c r="FIO248" s="27"/>
      <c r="FIP248" s="27"/>
      <c r="FIQ248" s="27"/>
      <c r="FIR248" s="27"/>
      <c r="FIS248" s="27"/>
      <c r="FIT248" s="27"/>
      <c r="FIU248" s="27"/>
      <c r="FIV248" s="27"/>
      <c r="FIW248" s="27"/>
      <c r="FIX248" s="27"/>
      <c r="FIY248" s="27"/>
      <c r="FIZ248" s="27"/>
      <c r="FJA248" s="27"/>
      <c r="FJB248" s="27"/>
      <c r="FJC248" s="27"/>
      <c r="FJD248" s="27"/>
      <c r="FJE248" s="27"/>
      <c r="FJF248" s="27"/>
      <c r="FJG248" s="27"/>
      <c r="FJH248" s="27"/>
      <c r="FJI248" s="27"/>
      <c r="FJJ248" s="27"/>
      <c r="FJK248" s="27"/>
      <c r="FJL248" s="27"/>
      <c r="FJM248" s="27"/>
      <c r="FJN248" s="27"/>
      <c r="FJO248" s="27"/>
      <c r="FJP248" s="27"/>
      <c r="FJQ248" s="27"/>
      <c r="FJR248" s="27"/>
      <c r="FJS248" s="27"/>
      <c r="FJT248" s="27"/>
      <c r="FJU248" s="27"/>
      <c r="FJV248" s="27"/>
      <c r="FJW248" s="27"/>
      <c r="FJX248" s="27"/>
      <c r="FJY248" s="27"/>
      <c r="FJZ248" s="27"/>
      <c r="FKA248" s="27"/>
      <c r="FKB248" s="27"/>
      <c r="FKC248" s="27"/>
      <c r="FKD248" s="27"/>
      <c r="FKE248" s="27"/>
      <c r="FKF248" s="27"/>
      <c r="FKG248" s="27"/>
      <c r="FKH248" s="27"/>
      <c r="FKI248" s="27"/>
      <c r="FKJ248" s="27"/>
      <c r="FKK248" s="27"/>
      <c r="FKL248" s="27"/>
      <c r="FKM248" s="27"/>
      <c r="FKN248" s="27"/>
      <c r="FKO248" s="27"/>
      <c r="FKP248" s="27"/>
      <c r="FKQ248" s="27"/>
      <c r="FKR248" s="27"/>
      <c r="FKS248" s="27"/>
      <c r="FKT248" s="27"/>
      <c r="FKU248" s="27"/>
      <c r="FKV248" s="27"/>
      <c r="FKW248" s="27"/>
      <c r="FKX248" s="27"/>
      <c r="FKY248" s="27"/>
      <c r="FKZ248" s="27"/>
      <c r="FLA248" s="27"/>
      <c r="FLB248" s="27"/>
      <c r="FLC248" s="27"/>
      <c r="FLD248" s="27"/>
      <c r="FLE248" s="27"/>
      <c r="FLF248" s="27"/>
      <c r="FLG248" s="27"/>
      <c r="FLH248" s="27"/>
      <c r="FLI248" s="27"/>
      <c r="FLJ248" s="27"/>
      <c r="FLK248" s="27"/>
      <c r="FLL248" s="27"/>
      <c r="FLM248" s="27"/>
      <c r="FLN248" s="27"/>
      <c r="FLO248" s="27"/>
      <c r="FLP248" s="27"/>
      <c r="FLQ248" s="27"/>
      <c r="FLR248" s="27"/>
      <c r="FLS248" s="27"/>
      <c r="FLT248" s="27"/>
      <c r="FLU248" s="27"/>
      <c r="FLV248" s="27"/>
      <c r="FLW248" s="27"/>
      <c r="FLX248" s="27"/>
      <c r="FLY248" s="27"/>
      <c r="FLZ248" s="27"/>
      <c r="FMA248" s="27"/>
      <c r="FMB248" s="27"/>
      <c r="FMC248" s="27"/>
      <c r="FMD248" s="27"/>
      <c r="FME248" s="27"/>
      <c r="FMF248" s="27"/>
      <c r="FMG248" s="27"/>
      <c r="FMH248" s="27"/>
      <c r="FMI248" s="27"/>
      <c r="FMJ248" s="27"/>
      <c r="FMK248" s="27"/>
      <c r="FML248" s="27"/>
      <c r="FMM248" s="27"/>
      <c r="FMN248" s="27"/>
      <c r="FMO248" s="27"/>
      <c r="FMP248" s="27"/>
      <c r="FMQ248" s="27"/>
      <c r="FMR248" s="27"/>
      <c r="FMS248" s="27"/>
      <c r="FMT248" s="27"/>
      <c r="FMU248" s="27"/>
      <c r="FMV248" s="27"/>
      <c r="FMW248" s="27"/>
      <c r="FMX248" s="27"/>
      <c r="FMY248" s="27"/>
      <c r="FMZ248" s="27"/>
      <c r="FNA248" s="27"/>
      <c r="FNB248" s="27"/>
      <c r="FNC248" s="27"/>
      <c r="FND248" s="27"/>
      <c r="FNE248" s="27"/>
      <c r="FNF248" s="27"/>
      <c r="FNG248" s="27"/>
      <c r="FNH248" s="27"/>
      <c r="FNI248" s="27"/>
      <c r="FNJ248" s="27"/>
      <c r="FNK248" s="27"/>
      <c r="FNL248" s="27"/>
      <c r="FNM248" s="27"/>
      <c r="FNN248" s="27"/>
      <c r="FNO248" s="27"/>
      <c r="FNP248" s="27"/>
      <c r="FNQ248" s="27"/>
      <c r="FNR248" s="27"/>
      <c r="FNS248" s="27"/>
      <c r="FNT248" s="27"/>
      <c r="FNU248" s="27"/>
      <c r="FNV248" s="27"/>
      <c r="FNW248" s="27"/>
      <c r="FNX248" s="27"/>
      <c r="FNY248" s="27"/>
      <c r="FNZ248" s="27"/>
      <c r="FOA248" s="27"/>
      <c r="FOB248" s="27"/>
      <c r="FOC248" s="27"/>
      <c r="FOD248" s="27"/>
      <c r="FOE248" s="27"/>
      <c r="FOF248" s="27"/>
      <c r="FOG248" s="27"/>
      <c r="FOH248" s="27"/>
      <c r="FOI248" s="27"/>
      <c r="FOJ248" s="27"/>
      <c r="FOK248" s="27"/>
      <c r="FOL248" s="27"/>
      <c r="FOM248" s="27"/>
      <c r="FON248" s="27"/>
      <c r="FOO248" s="27"/>
      <c r="FOP248" s="27"/>
      <c r="FOQ248" s="27"/>
      <c r="FOR248" s="27"/>
      <c r="FOS248" s="27"/>
      <c r="FOT248" s="27"/>
      <c r="FOU248" s="27"/>
      <c r="FOV248" s="27"/>
      <c r="FOW248" s="27"/>
      <c r="FOX248" s="27"/>
      <c r="FOY248" s="27"/>
      <c r="FOZ248" s="27"/>
      <c r="FPA248" s="27"/>
      <c r="FPB248" s="27"/>
      <c r="FPC248" s="27"/>
      <c r="FPD248" s="27"/>
      <c r="FPE248" s="27"/>
      <c r="FPF248" s="27"/>
      <c r="FPG248" s="27"/>
      <c r="FPH248" s="27"/>
      <c r="FPI248" s="27"/>
      <c r="FPJ248" s="27"/>
      <c r="FPK248" s="27"/>
      <c r="FPL248" s="27"/>
      <c r="FPM248" s="27"/>
      <c r="FPN248" s="27"/>
      <c r="FPO248" s="27"/>
      <c r="FPP248" s="27"/>
      <c r="FPQ248" s="27"/>
      <c r="FPR248" s="27"/>
      <c r="FPS248" s="27"/>
      <c r="FPT248" s="27"/>
      <c r="FPU248" s="27"/>
      <c r="FPV248" s="27"/>
      <c r="FPW248" s="27"/>
      <c r="FPX248" s="27"/>
      <c r="FPY248" s="27"/>
      <c r="FPZ248" s="27"/>
      <c r="FQA248" s="27"/>
      <c r="FQB248" s="27"/>
      <c r="FQC248" s="27"/>
      <c r="FQD248" s="27"/>
      <c r="FQE248" s="27"/>
      <c r="FQF248" s="27"/>
      <c r="FQG248" s="27"/>
      <c r="FQH248" s="27"/>
      <c r="FQI248" s="27"/>
      <c r="FQJ248" s="27"/>
      <c r="FQK248" s="27"/>
      <c r="FQL248" s="27"/>
      <c r="FQM248" s="27"/>
      <c r="FQN248" s="27"/>
      <c r="FQO248" s="27"/>
      <c r="FQP248" s="27"/>
      <c r="FQQ248" s="27"/>
      <c r="FQR248" s="27"/>
      <c r="FQS248" s="27"/>
      <c r="FQT248" s="27"/>
      <c r="FQU248" s="27"/>
      <c r="FQV248" s="27"/>
      <c r="FQW248" s="27"/>
      <c r="FQX248" s="27"/>
      <c r="FQY248" s="27"/>
      <c r="FQZ248" s="27"/>
      <c r="FRA248" s="27"/>
      <c r="FRB248" s="27"/>
      <c r="FRC248" s="27"/>
      <c r="FRD248" s="27"/>
      <c r="FRE248" s="27"/>
      <c r="FRF248" s="27"/>
      <c r="FRG248" s="27"/>
      <c r="FRH248" s="27"/>
      <c r="FRI248" s="27"/>
      <c r="FRJ248" s="27"/>
      <c r="FRK248" s="27"/>
      <c r="FRL248" s="27"/>
      <c r="FRM248" s="27"/>
      <c r="FRN248" s="27"/>
      <c r="FRO248" s="27"/>
      <c r="FRP248" s="27"/>
      <c r="FRQ248" s="27"/>
      <c r="FRR248" s="27"/>
      <c r="FRS248" s="27"/>
      <c r="FRT248" s="27"/>
      <c r="FRU248" s="27"/>
      <c r="FRV248" s="27"/>
      <c r="FRW248" s="27"/>
      <c r="FRX248" s="27"/>
      <c r="FRY248" s="27"/>
      <c r="FRZ248" s="27"/>
      <c r="FSA248" s="27"/>
      <c r="FSB248" s="27"/>
      <c r="FSC248" s="27"/>
      <c r="FSD248" s="27"/>
      <c r="FSE248" s="27"/>
      <c r="FSF248" s="27"/>
      <c r="FSG248" s="27"/>
      <c r="FSH248" s="27"/>
      <c r="FSI248" s="27"/>
      <c r="FSJ248" s="27"/>
      <c r="FSK248" s="27"/>
      <c r="FSL248" s="27"/>
      <c r="FSM248" s="27"/>
      <c r="FSN248" s="27"/>
      <c r="FSO248" s="27"/>
      <c r="FSP248" s="27"/>
      <c r="FSQ248" s="27"/>
      <c r="FSR248" s="27"/>
      <c r="FSS248" s="27"/>
      <c r="FST248" s="27"/>
      <c r="FSU248" s="27"/>
      <c r="FSV248" s="27"/>
      <c r="FSW248" s="27"/>
      <c r="FSX248" s="27"/>
      <c r="FSY248" s="27"/>
      <c r="FSZ248" s="27"/>
      <c r="FTA248" s="27"/>
      <c r="FTB248" s="27"/>
      <c r="FTC248" s="27"/>
      <c r="FTD248" s="27"/>
      <c r="FTE248" s="27"/>
      <c r="FTF248" s="27"/>
      <c r="FTG248" s="27"/>
      <c r="FTH248" s="27"/>
      <c r="FTI248" s="27"/>
      <c r="FTJ248" s="27"/>
      <c r="FTK248" s="27"/>
      <c r="FTL248" s="27"/>
      <c r="FTM248" s="27"/>
      <c r="FTN248" s="27"/>
      <c r="FTO248" s="27"/>
      <c r="FTP248" s="27"/>
      <c r="FTQ248" s="27"/>
      <c r="FTR248" s="27"/>
      <c r="FTS248" s="27"/>
      <c r="FTT248" s="27"/>
      <c r="FTU248" s="27"/>
      <c r="FTV248" s="27"/>
      <c r="FTW248" s="27"/>
      <c r="FTX248" s="27"/>
      <c r="FTY248" s="27"/>
      <c r="FTZ248" s="27"/>
      <c r="FUA248" s="27"/>
      <c r="FUB248" s="27"/>
      <c r="FUC248" s="27"/>
      <c r="FUD248" s="27"/>
      <c r="FUE248" s="27"/>
      <c r="FUF248" s="27"/>
      <c r="FUG248" s="27"/>
      <c r="FUH248" s="27"/>
      <c r="FUI248" s="27"/>
      <c r="FUJ248" s="27"/>
      <c r="FUK248" s="27"/>
      <c r="FUL248" s="27"/>
      <c r="FUM248" s="27"/>
      <c r="FUN248" s="27"/>
      <c r="FUO248" s="27"/>
      <c r="FUP248" s="27"/>
      <c r="FUQ248" s="27"/>
      <c r="FUR248" s="27"/>
      <c r="FUS248" s="27"/>
      <c r="FUT248" s="27"/>
      <c r="FUU248" s="27"/>
      <c r="FUV248" s="27"/>
      <c r="FUW248" s="27"/>
      <c r="FUX248" s="27"/>
      <c r="FUY248" s="27"/>
      <c r="FUZ248" s="27"/>
      <c r="FVA248" s="27"/>
      <c r="FVB248" s="27"/>
      <c r="FVC248" s="27"/>
      <c r="FVD248" s="27"/>
      <c r="FVE248" s="27"/>
      <c r="FVF248" s="27"/>
      <c r="FVG248" s="27"/>
      <c r="FVH248" s="27"/>
      <c r="FVI248" s="27"/>
      <c r="FVJ248" s="27"/>
      <c r="FVK248" s="27"/>
      <c r="FVL248" s="27"/>
      <c r="FVM248" s="27"/>
      <c r="FVN248" s="27"/>
      <c r="FVO248" s="27"/>
      <c r="FVP248" s="27"/>
      <c r="FVQ248" s="27"/>
      <c r="FVR248" s="27"/>
      <c r="FVS248" s="27"/>
      <c r="FVT248" s="27"/>
      <c r="FVU248" s="27"/>
      <c r="FVV248" s="27"/>
      <c r="FVW248" s="27"/>
      <c r="FVX248" s="27"/>
      <c r="FVY248" s="27"/>
      <c r="FVZ248" s="27"/>
      <c r="FWA248" s="27"/>
      <c r="FWB248" s="27"/>
      <c r="FWC248" s="27"/>
      <c r="FWD248" s="27"/>
      <c r="FWE248" s="27"/>
      <c r="FWF248" s="27"/>
      <c r="FWG248" s="27"/>
      <c r="FWH248" s="27"/>
      <c r="FWI248" s="27"/>
      <c r="FWJ248" s="27"/>
      <c r="FWK248" s="27"/>
      <c r="FWL248" s="27"/>
      <c r="FWM248" s="27"/>
      <c r="FWN248" s="27"/>
      <c r="FWO248" s="27"/>
      <c r="FWP248" s="27"/>
      <c r="FWQ248" s="27"/>
      <c r="FWR248" s="27"/>
      <c r="FWS248" s="27"/>
      <c r="FWT248" s="27"/>
      <c r="FWU248" s="27"/>
      <c r="FWV248" s="27"/>
      <c r="FWW248" s="27"/>
      <c r="FWX248" s="27"/>
      <c r="FWY248" s="27"/>
      <c r="FWZ248" s="27"/>
      <c r="FXA248" s="27"/>
      <c r="FXB248" s="27"/>
      <c r="FXC248" s="27"/>
      <c r="FXD248" s="27"/>
      <c r="FXE248" s="27"/>
      <c r="FXF248" s="27"/>
      <c r="FXG248" s="27"/>
      <c r="FXH248" s="27"/>
      <c r="FXI248" s="27"/>
      <c r="FXJ248" s="27"/>
      <c r="FXK248" s="27"/>
      <c r="FXL248" s="27"/>
      <c r="FXM248" s="27"/>
      <c r="FXN248" s="27"/>
      <c r="FXO248" s="27"/>
      <c r="FXP248" s="27"/>
      <c r="FXQ248" s="27"/>
      <c r="FXR248" s="27"/>
      <c r="FXS248" s="27"/>
      <c r="FXT248" s="27"/>
      <c r="FXU248" s="27"/>
      <c r="FXV248" s="27"/>
      <c r="FXW248" s="27"/>
      <c r="FXX248" s="27"/>
      <c r="FXY248" s="27"/>
      <c r="FXZ248" s="27"/>
      <c r="FYA248" s="27"/>
      <c r="FYB248" s="27"/>
      <c r="FYC248" s="27"/>
      <c r="FYD248" s="27"/>
      <c r="FYE248" s="27"/>
      <c r="FYF248" s="27"/>
      <c r="FYG248" s="27"/>
      <c r="FYH248" s="27"/>
      <c r="FYI248" s="27"/>
      <c r="FYJ248" s="27"/>
      <c r="FYK248" s="27"/>
      <c r="FYL248" s="27"/>
      <c r="FYM248" s="27"/>
      <c r="FYN248" s="27"/>
      <c r="FYO248" s="27"/>
      <c r="FYP248" s="27"/>
      <c r="FYQ248" s="27"/>
      <c r="FYR248" s="27"/>
      <c r="FYS248" s="27"/>
      <c r="FYT248" s="27"/>
      <c r="FYU248" s="27"/>
      <c r="FYV248" s="27"/>
      <c r="FYW248" s="27"/>
      <c r="FYX248" s="27"/>
      <c r="FYY248" s="27"/>
      <c r="FYZ248" s="27"/>
      <c r="FZA248" s="27"/>
      <c r="FZB248" s="27"/>
      <c r="FZC248" s="27"/>
      <c r="FZD248" s="27"/>
      <c r="FZE248" s="27"/>
      <c r="FZF248" s="27"/>
      <c r="FZG248" s="27"/>
      <c r="FZH248" s="27"/>
      <c r="FZI248" s="27"/>
      <c r="FZJ248" s="27"/>
      <c r="FZK248" s="27"/>
      <c r="FZL248" s="27"/>
      <c r="FZM248" s="27"/>
      <c r="FZN248" s="27"/>
      <c r="FZO248" s="27"/>
      <c r="FZP248" s="27"/>
      <c r="FZQ248" s="27"/>
      <c r="FZR248" s="27"/>
      <c r="FZS248" s="27"/>
      <c r="FZT248" s="27"/>
      <c r="FZU248" s="27"/>
      <c r="FZV248" s="27"/>
      <c r="FZW248" s="27"/>
      <c r="FZX248" s="27"/>
      <c r="FZY248" s="27"/>
      <c r="FZZ248" s="27"/>
      <c r="GAA248" s="27"/>
      <c r="GAB248" s="27"/>
      <c r="GAC248" s="27"/>
      <c r="GAD248" s="27"/>
      <c r="GAE248" s="27"/>
      <c r="GAF248" s="27"/>
      <c r="GAG248" s="27"/>
      <c r="GAH248" s="27"/>
      <c r="GAI248" s="27"/>
      <c r="GAJ248" s="27"/>
      <c r="GAK248" s="27"/>
      <c r="GAL248" s="27"/>
      <c r="GAM248" s="27"/>
      <c r="GAN248" s="27"/>
      <c r="GAO248" s="27"/>
      <c r="GAP248" s="27"/>
      <c r="GAQ248" s="27"/>
      <c r="GAR248" s="27"/>
      <c r="GAS248" s="27"/>
      <c r="GAT248" s="27"/>
      <c r="GAU248" s="27"/>
      <c r="GAV248" s="27"/>
      <c r="GAW248" s="27"/>
      <c r="GAX248" s="27"/>
      <c r="GAY248" s="27"/>
      <c r="GAZ248" s="27"/>
      <c r="GBA248" s="27"/>
      <c r="GBB248" s="27"/>
      <c r="GBC248" s="27"/>
      <c r="GBD248" s="27"/>
      <c r="GBE248" s="27"/>
      <c r="GBF248" s="27"/>
      <c r="GBG248" s="27"/>
      <c r="GBH248" s="27"/>
      <c r="GBI248" s="27"/>
      <c r="GBJ248" s="27"/>
      <c r="GBK248" s="27"/>
      <c r="GBL248" s="27"/>
      <c r="GBM248" s="27"/>
      <c r="GBN248" s="27"/>
      <c r="GBO248" s="27"/>
      <c r="GBP248" s="27"/>
      <c r="GBQ248" s="27"/>
      <c r="GBR248" s="27"/>
      <c r="GBS248" s="27"/>
      <c r="GBT248" s="27"/>
      <c r="GBU248" s="27"/>
      <c r="GBV248" s="27"/>
      <c r="GBW248" s="27"/>
      <c r="GBX248" s="27"/>
      <c r="GBY248" s="27"/>
      <c r="GBZ248" s="27"/>
      <c r="GCA248" s="27"/>
      <c r="GCB248" s="27"/>
      <c r="GCC248" s="27"/>
      <c r="GCD248" s="27"/>
      <c r="GCE248" s="27"/>
      <c r="GCF248" s="27"/>
      <c r="GCG248" s="27"/>
      <c r="GCH248" s="27"/>
      <c r="GCI248" s="27"/>
      <c r="GCJ248" s="27"/>
      <c r="GCK248" s="27"/>
      <c r="GCL248" s="27"/>
      <c r="GCM248" s="27"/>
      <c r="GCN248" s="27"/>
      <c r="GCO248" s="27"/>
      <c r="GCP248" s="27"/>
      <c r="GCQ248" s="27"/>
      <c r="GCR248" s="27"/>
      <c r="GCS248" s="27"/>
      <c r="GCT248" s="27"/>
      <c r="GCU248" s="27"/>
      <c r="GCV248" s="27"/>
      <c r="GCW248" s="27"/>
      <c r="GCX248" s="27"/>
      <c r="GCY248" s="27"/>
      <c r="GCZ248" s="27"/>
      <c r="GDA248" s="27"/>
      <c r="GDB248" s="27"/>
      <c r="GDC248" s="27"/>
      <c r="GDD248" s="27"/>
      <c r="GDE248" s="27"/>
      <c r="GDF248" s="27"/>
      <c r="GDG248" s="27"/>
      <c r="GDH248" s="27"/>
      <c r="GDI248" s="27"/>
      <c r="GDJ248" s="27"/>
      <c r="GDK248" s="27"/>
      <c r="GDL248" s="27"/>
      <c r="GDM248" s="27"/>
      <c r="GDN248" s="27"/>
      <c r="GDO248" s="27"/>
      <c r="GDP248" s="27"/>
      <c r="GDQ248" s="27"/>
      <c r="GDR248" s="27"/>
      <c r="GDS248" s="27"/>
      <c r="GDT248" s="27"/>
      <c r="GDU248" s="27"/>
      <c r="GDV248" s="27"/>
      <c r="GDW248" s="27"/>
      <c r="GDX248" s="27"/>
      <c r="GDY248" s="27"/>
      <c r="GDZ248" s="27"/>
      <c r="GEA248" s="27"/>
      <c r="GEB248" s="27"/>
      <c r="GEC248" s="27"/>
      <c r="GED248" s="27"/>
      <c r="GEE248" s="27"/>
      <c r="GEF248" s="27"/>
      <c r="GEG248" s="27"/>
      <c r="GEH248" s="27"/>
      <c r="GEI248" s="27"/>
      <c r="GEJ248" s="27"/>
      <c r="GEK248" s="27"/>
      <c r="GEL248" s="27"/>
      <c r="GEM248" s="27"/>
      <c r="GEN248" s="27"/>
      <c r="GEO248" s="27"/>
      <c r="GEP248" s="27"/>
      <c r="GEQ248" s="27"/>
      <c r="GER248" s="27"/>
      <c r="GES248" s="27"/>
      <c r="GET248" s="27"/>
      <c r="GEU248" s="27"/>
      <c r="GEV248" s="27"/>
      <c r="GEW248" s="27"/>
      <c r="GEX248" s="27"/>
      <c r="GEY248" s="27"/>
      <c r="GEZ248" s="27"/>
      <c r="GFA248" s="27"/>
      <c r="GFB248" s="27"/>
      <c r="GFC248" s="27"/>
      <c r="GFD248" s="27"/>
      <c r="GFE248" s="27"/>
      <c r="GFF248" s="27"/>
      <c r="GFG248" s="27"/>
      <c r="GFH248" s="27"/>
      <c r="GFI248" s="27"/>
      <c r="GFJ248" s="27"/>
      <c r="GFK248" s="27"/>
      <c r="GFL248" s="27"/>
      <c r="GFM248" s="27"/>
      <c r="GFN248" s="27"/>
      <c r="GFO248" s="27"/>
      <c r="GFP248" s="27"/>
      <c r="GFQ248" s="27"/>
      <c r="GFR248" s="27"/>
      <c r="GFS248" s="27"/>
      <c r="GFT248" s="27"/>
      <c r="GFU248" s="27"/>
      <c r="GFV248" s="27"/>
      <c r="GFW248" s="27"/>
      <c r="GFX248" s="27"/>
      <c r="GFY248" s="27"/>
      <c r="GFZ248" s="27"/>
      <c r="GGA248" s="27"/>
      <c r="GGB248" s="27"/>
      <c r="GGC248" s="27"/>
      <c r="GGD248" s="27"/>
      <c r="GGE248" s="27"/>
      <c r="GGF248" s="27"/>
      <c r="GGG248" s="27"/>
      <c r="GGH248" s="27"/>
      <c r="GGI248" s="27"/>
      <c r="GGJ248" s="27"/>
      <c r="GGK248" s="27"/>
      <c r="GGL248" s="27"/>
      <c r="GGM248" s="27"/>
      <c r="GGN248" s="27"/>
      <c r="GGO248" s="27"/>
      <c r="GGP248" s="27"/>
      <c r="GGQ248" s="27"/>
      <c r="GGR248" s="27"/>
      <c r="GGS248" s="27"/>
      <c r="GGT248" s="27"/>
      <c r="GGU248" s="27"/>
      <c r="GGV248" s="27"/>
      <c r="GGW248" s="27"/>
      <c r="GGX248" s="27"/>
      <c r="GGY248" s="27"/>
      <c r="GGZ248" s="27"/>
      <c r="GHA248" s="27"/>
      <c r="GHB248" s="27"/>
      <c r="GHC248" s="27"/>
      <c r="GHD248" s="27"/>
      <c r="GHE248" s="27"/>
      <c r="GHF248" s="27"/>
      <c r="GHG248" s="27"/>
      <c r="GHH248" s="27"/>
      <c r="GHI248" s="27"/>
      <c r="GHJ248" s="27"/>
      <c r="GHK248" s="27"/>
      <c r="GHL248" s="27"/>
      <c r="GHM248" s="27"/>
      <c r="GHN248" s="27"/>
      <c r="GHO248" s="27"/>
      <c r="GHP248" s="27"/>
      <c r="GHQ248" s="27"/>
      <c r="GHR248" s="27"/>
      <c r="GHS248" s="27"/>
      <c r="GHT248" s="27"/>
      <c r="GHU248" s="27"/>
      <c r="GHV248" s="27"/>
      <c r="GHW248" s="27"/>
      <c r="GHX248" s="27"/>
      <c r="GHY248" s="27"/>
      <c r="GHZ248" s="27"/>
      <c r="GIA248" s="27"/>
      <c r="GIB248" s="27"/>
      <c r="GIC248" s="27"/>
      <c r="GID248" s="27"/>
      <c r="GIE248" s="27"/>
      <c r="GIF248" s="27"/>
      <c r="GIG248" s="27"/>
      <c r="GIH248" s="27"/>
      <c r="GII248" s="27"/>
      <c r="GIJ248" s="27"/>
      <c r="GIK248" s="27"/>
      <c r="GIL248" s="27"/>
      <c r="GIM248" s="27"/>
      <c r="GIN248" s="27"/>
      <c r="GIO248" s="27"/>
      <c r="GIP248" s="27"/>
      <c r="GIQ248" s="27"/>
      <c r="GIR248" s="27"/>
      <c r="GIS248" s="27"/>
      <c r="GIT248" s="27"/>
      <c r="GIU248" s="27"/>
      <c r="GIV248" s="27"/>
      <c r="GIW248" s="27"/>
      <c r="GIX248" s="27"/>
      <c r="GIY248" s="27"/>
      <c r="GIZ248" s="27"/>
      <c r="GJA248" s="27"/>
      <c r="GJB248" s="27"/>
      <c r="GJC248" s="27"/>
      <c r="GJD248" s="27"/>
      <c r="GJE248" s="27"/>
      <c r="GJF248" s="27"/>
      <c r="GJG248" s="27"/>
      <c r="GJH248" s="27"/>
      <c r="GJI248" s="27"/>
      <c r="GJJ248" s="27"/>
      <c r="GJK248" s="27"/>
      <c r="GJL248" s="27"/>
      <c r="GJM248" s="27"/>
      <c r="GJN248" s="27"/>
      <c r="GJO248" s="27"/>
      <c r="GJP248" s="27"/>
      <c r="GJQ248" s="27"/>
      <c r="GJR248" s="27"/>
      <c r="GJS248" s="27"/>
      <c r="GJT248" s="27"/>
      <c r="GJU248" s="27"/>
      <c r="GJV248" s="27"/>
      <c r="GJW248" s="27"/>
      <c r="GJX248" s="27"/>
      <c r="GJY248" s="27"/>
      <c r="GJZ248" s="27"/>
      <c r="GKA248" s="27"/>
      <c r="GKB248" s="27"/>
      <c r="GKC248" s="27"/>
      <c r="GKD248" s="27"/>
      <c r="GKE248" s="27"/>
      <c r="GKF248" s="27"/>
      <c r="GKG248" s="27"/>
      <c r="GKH248" s="27"/>
      <c r="GKI248" s="27"/>
      <c r="GKJ248" s="27"/>
      <c r="GKK248" s="27"/>
      <c r="GKL248" s="27"/>
      <c r="GKM248" s="27"/>
      <c r="GKN248" s="27"/>
      <c r="GKO248" s="27"/>
      <c r="GKP248" s="27"/>
      <c r="GKQ248" s="27"/>
      <c r="GKR248" s="27"/>
      <c r="GKS248" s="27"/>
      <c r="GKT248" s="27"/>
      <c r="GKU248" s="27"/>
      <c r="GKV248" s="27"/>
      <c r="GKW248" s="27"/>
      <c r="GKX248" s="27"/>
      <c r="GKY248" s="27"/>
      <c r="GKZ248" s="27"/>
      <c r="GLA248" s="27"/>
      <c r="GLB248" s="27"/>
      <c r="GLC248" s="27"/>
      <c r="GLD248" s="27"/>
      <c r="GLE248" s="27"/>
      <c r="GLF248" s="27"/>
      <c r="GLG248" s="27"/>
      <c r="GLH248" s="27"/>
      <c r="GLI248" s="27"/>
      <c r="GLJ248" s="27"/>
      <c r="GLK248" s="27"/>
      <c r="GLL248" s="27"/>
      <c r="GLM248" s="27"/>
      <c r="GLN248" s="27"/>
      <c r="GLO248" s="27"/>
      <c r="GLP248" s="27"/>
      <c r="GLQ248" s="27"/>
      <c r="GLR248" s="27"/>
      <c r="GLS248" s="27"/>
      <c r="GLT248" s="27"/>
      <c r="GLU248" s="27"/>
      <c r="GLV248" s="27"/>
      <c r="GLW248" s="27"/>
      <c r="GLX248" s="27"/>
      <c r="GLY248" s="27"/>
      <c r="GLZ248" s="27"/>
      <c r="GMA248" s="27"/>
      <c r="GMB248" s="27"/>
      <c r="GMC248" s="27"/>
      <c r="GMD248" s="27"/>
      <c r="GME248" s="27"/>
      <c r="GMF248" s="27"/>
      <c r="GMG248" s="27"/>
      <c r="GMH248" s="27"/>
      <c r="GMI248" s="27"/>
      <c r="GMJ248" s="27"/>
      <c r="GMK248" s="27"/>
      <c r="GML248" s="27"/>
      <c r="GMM248" s="27"/>
      <c r="GMN248" s="27"/>
      <c r="GMO248" s="27"/>
      <c r="GMP248" s="27"/>
      <c r="GMQ248" s="27"/>
      <c r="GMR248" s="27"/>
      <c r="GMS248" s="27"/>
      <c r="GMT248" s="27"/>
      <c r="GMU248" s="27"/>
      <c r="GMV248" s="27"/>
      <c r="GMW248" s="27"/>
      <c r="GMX248" s="27"/>
      <c r="GMY248" s="27"/>
      <c r="GMZ248" s="27"/>
      <c r="GNA248" s="27"/>
      <c r="GNB248" s="27"/>
      <c r="GNC248" s="27"/>
      <c r="GND248" s="27"/>
      <c r="GNE248" s="27"/>
      <c r="GNF248" s="27"/>
      <c r="GNG248" s="27"/>
      <c r="GNH248" s="27"/>
      <c r="GNI248" s="27"/>
      <c r="GNJ248" s="27"/>
      <c r="GNK248" s="27"/>
      <c r="GNL248" s="27"/>
      <c r="GNM248" s="27"/>
      <c r="GNN248" s="27"/>
      <c r="GNO248" s="27"/>
      <c r="GNP248" s="27"/>
      <c r="GNQ248" s="27"/>
      <c r="GNR248" s="27"/>
      <c r="GNS248" s="27"/>
      <c r="GNT248" s="27"/>
      <c r="GNU248" s="27"/>
      <c r="GNV248" s="27"/>
      <c r="GNW248" s="27"/>
      <c r="GNX248" s="27"/>
      <c r="GNY248" s="27"/>
      <c r="GNZ248" s="27"/>
      <c r="GOA248" s="27"/>
      <c r="GOB248" s="27"/>
      <c r="GOC248" s="27"/>
      <c r="GOD248" s="27"/>
      <c r="GOE248" s="27"/>
      <c r="GOF248" s="27"/>
      <c r="GOG248" s="27"/>
      <c r="GOH248" s="27"/>
      <c r="GOI248" s="27"/>
      <c r="GOJ248" s="27"/>
      <c r="GOK248" s="27"/>
      <c r="GOL248" s="27"/>
      <c r="GOM248" s="27"/>
      <c r="GON248" s="27"/>
      <c r="GOO248" s="27"/>
      <c r="GOP248" s="27"/>
      <c r="GOQ248" s="27"/>
      <c r="GOR248" s="27"/>
      <c r="GOS248" s="27"/>
      <c r="GOT248" s="27"/>
      <c r="GOU248" s="27"/>
      <c r="GOV248" s="27"/>
      <c r="GOW248" s="27"/>
      <c r="GOX248" s="27"/>
      <c r="GOY248" s="27"/>
      <c r="GOZ248" s="27"/>
      <c r="GPA248" s="27"/>
      <c r="GPB248" s="27"/>
      <c r="GPC248" s="27"/>
      <c r="GPD248" s="27"/>
      <c r="GPE248" s="27"/>
      <c r="GPF248" s="27"/>
      <c r="GPG248" s="27"/>
      <c r="GPH248" s="27"/>
      <c r="GPI248" s="27"/>
      <c r="GPJ248" s="27"/>
      <c r="GPK248" s="27"/>
      <c r="GPL248" s="27"/>
      <c r="GPM248" s="27"/>
      <c r="GPN248" s="27"/>
      <c r="GPO248" s="27"/>
      <c r="GPP248" s="27"/>
      <c r="GPQ248" s="27"/>
      <c r="GPR248" s="27"/>
      <c r="GPS248" s="27"/>
      <c r="GPT248" s="27"/>
      <c r="GPU248" s="27"/>
      <c r="GPV248" s="27"/>
      <c r="GPW248" s="27"/>
      <c r="GPX248" s="27"/>
      <c r="GPY248" s="27"/>
      <c r="GPZ248" s="27"/>
      <c r="GQA248" s="27"/>
      <c r="GQB248" s="27"/>
      <c r="GQC248" s="27"/>
      <c r="GQD248" s="27"/>
      <c r="GQE248" s="27"/>
      <c r="GQF248" s="27"/>
      <c r="GQG248" s="27"/>
      <c r="GQH248" s="27"/>
      <c r="GQI248" s="27"/>
      <c r="GQJ248" s="27"/>
      <c r="GQK248" s="27"/>
      <c r="GQL248" s="27"/>
      <c r="GQM248" s="27"/>
      <c r="GQN248" s="27"/>
      <c r="GQO248" s="27"/>
      <c r="GQP248" s="27"/>
      <c r="GQQ248" s="27"/>
      <c r="GQR248" s="27"/>
      <c r="GQS248" s="27"/>
      <c r="GQT248" s="27"/>
      <c r="GQU248" s="27"/>
      <c r="GQV248" s="27"/>
      <c r="GQW248" s="27"/>
      <c r="GQX248" s="27"/>
      <c r="GQY248" s="27"/>
      <c r="GQZ248" s="27"/>
      <c r="GRA248" s="27"/>
      <c r="GRB248" s="27"/>
      <c r="GRC248" s="27"/>
      <c r="GRD248" s="27"/>
      <c r="GRE248" s="27"/>
      <c r="GRF248" s="27"/>
      <c r="GRG248" s="27"/>
      <c r="GRH248" s="27"/>
      <c r="GRI248" s="27"/>
      <c r="GRJ248" s="27"/>
      <c r="GRK248" s="27"/>
      <c r="GRL248" s="27"/>
      <c r="GRM248" s="27"/>
      <c r="GRN248" s="27"/>
      <c r="GRO248" s="27"/>
      <c r="GRP248" s="27"/>
      <c r="GRQ248" s="27"/>
      <c r="GRR248" s="27"/>
      <c r="GRS248" s="27"/>
      <c r="GRT248" s="27"/>
      <c r="GRU248" s="27"/>
      <c r="GRV248" s="27"/>
      <c r="GRW248" s="27"/>
      <c r="GRX248" s="27"/>
      <c r="GRY248" s="27"/>
      <c r="GRZ248" s="27"/>
      <c r="GSA248" s="27"/>
      <c r="GSB248" s="27"/>
      <c r="GSC248" s="27"/>
      <c r="GSD248" s="27"/>
      <c r="GSE248" s="27"/>
      <c r="GSF248" s="27"/>
      <c r="GSG248" s="27"/>
      <c r="GSH248" s="27"/>
      <c r="GSI248" s="27"/>
      <c r="GSJ248" s="27"/>
      <c r="GSK248" s="27"/>
      <c r="GSL248" s="27"/>
      <c r="GSM248" s="27"/>
      <c r="GSN248" s="27"/>
      <c r="GSO248" s="27"/>
      <c r="GSP248" s="27"/>
      <c r="GSQ248" s="27"/>
      <c r="GSR248" s="27"/>
      <c r="GSS248" s="27"/>
      <c r="GST248" s="27"/>
      <c r="GSU248" s="27"/>
      <c r="GSV248" s="27"/>
      <c r="GSW248" s="27"/>
      <c r="GSX248" s="27"/>
      <c r="GSY248" s="27"/>
      <c r="GSZ248" s="27"/>
      <c r="GTA248" s="27"/>
      <c r="GTB248" s="27"/>
      <c r="GTC248" s="27"/>
      <c r="GTD248" s="27"/>
      <c r="GTE248" s="27"/>
      <c r="GTF248" s="27"/>
      <c r="GTG248" s="27"/>
      <c r="GTH248" s="27"/>
      <c r="GTI248" s="27"/>
      <c r="GTJ248" s="27"/>
      <c r="GTK248" s="27"/>
      <c r="GTL248" s="27"/>
      <c r="GTM248" s="27"/>
      <c r="GTN248" s="27"/>
      <c r="GTO248" s="27"/>
      <c r="GTP248" s="27"/>
      <c r="GTQ248" s="27"/>
      <c r="GTR248" s="27"/>
      <c r="GTS248" s="27"/>
      <c r="GTT248" s="27"/>
      <c r="GTU248" s="27"/>
      <c r="GTV248" s="27"/>
      <c r="GTW248" s="27"/>
      <c r="GTX248" s="27"/>
      <c r="GTY248" s="27"/>
      <c r="GTZ248" s="27"/>
      <c r="GUA248" s="27"/>
      <c r="GUB248" s="27"/>
      <c r="GUC248" s="27"/>
      <c r="GUD248" s="27"/>
      <c r="GUE248" s="27"/>
      <c r="GUF248" s="27"/>
      <c r="GUG248" s="27"/>
      <c r="GUH248" s="27"/>
      <c r="GUI248" s="27"/>
      <c r="GUJ248" s="27"/>
      <c r="GUK248" s="27"/>
      <c r="GUL248" s="27"/>
      <c r="GUM248" s="27"/>
      <c r="GUN248" s="27"/>
      <c r="GUO248" s="27"/>
      <c r="GUP248" s="27"/>
      <c r="GUQ248" s="27"/>
      <c r="GUR248" s="27"/>
      <c r="GUS248" s="27"/>
      <c r="GUT248" s="27"/>
      <c r="GUU248" s="27"/>
      <c r="GUV248" s="27"/>
      <c r="GUW248" s="27"/>
      <c r="GUX248" s="27"/>
      <c r="GUY248" s="27"/>
      <c r="GUZ248" s="27"/>
      <c r="GVA248" s="27"/>
      <c r="GVB248" s="27"/>
      <c r="GVC248" s="27"/>
      <c r="GVD248" s="27"/>
      <c r="GVE248" s="27"/>
      <c r="GVF248" s="27"/>
      <c r="GVG248" s="27"/>
      <c r="GVH248" s="27"/>
      <c r="GVI248" s="27"/>
      <c r="GVJ248" s="27"/>
      <c r="GVK248" s="27"/>
      <c r="GVL248" s="27"/>
      <c r="GVM248" s="27"/>
      <c r="GVN248" s="27"/>
      <c r="GVO248" s="27"/>
      <c r="GVP248" s="27"/>
      <c r="GVQ248" s="27"/>
      <c r="GVR248" s="27"/>
      <c r="GVS248" s="27"/>
      <c r="GVT248" s="27"/>
      <c r="GVU248" s="27"/>
      <c r="GVV248" s="27"/>
      <c r="GVW248" s="27"/>
      <c r="GVX248" s="27"/>
      <c r="GVY248" s="27"/>
      <c r="GVZ248" s="27"/>
      <c r="GWA248" s="27"/>
      <c r="GWB248" s="27"/>
      <c r="GWC248" s="27"/>
      <c r="GWD248" s="27"/>
      <c r="GWE248" s="27"/>
      <c r="GWF248" s="27"/>
      <c r="GWG248" s="27"/>
      <c r="GWH248" s="27"/>
      <c r="GWI248" s="27"/>
      <c r="GWJ248" s="27"/>
      <c r="GWK248" s="27"/>
      <c r="GWL248" s="27"/>
      <c r="GWM248" s="27"/>
      <c r="GWN248" s="27"/>
      <c r="GWO248" s="27"/>
      <c r="GWP248" s="27"/>
      <c r="GWQ248" s="27"/>
      <c r="GWR248" s="27"/>
      <c r="GWS248" s="27"/>
      <c r="GWT248" s="27"/>
      <c r="GWU248" s="27"/>
      <c r="GWV248" s="27"/>
      <c r="GWW248" s="27"/>
      <c r="GWX248" s="27"/>
      <c r="GWY248" s="27"/>
      <c r="GWZ248" s="27"/>
      <c r="GXA248" s="27"/>
      <c r="GXB248" s="27"/>
      <c r="GXC248" s="27"/>
      <c r="GXD248" s="27"/>
      <c r="GXE248" s="27"/>
      <c r="GXF248" s="27"/>
      <c r="GXG248" s="27"/>
      <c r="GXH248" s="27"/>
      <c r="GXI248" s="27"/>
      <c r="GXJ248" s="27"/>
      <c r="GXK248" s="27"/>
      <c r="GXL248" s="27"/>
      <c r="GXM248" s="27"/>
      <c r="GXN248" s="27"/>
      <c r="GXO248" s="27"/>
      <c r="GXP248" s="27"/>
      <c r="GXQ248" s="27"/>
      <c r="GXR248" s="27"/>
      <c r="GXS248" s="27"/>
      <c r="GXT248" s="27"/>
      <c r="GXU248" s="27"/>
      <c r="GXV248" s="27"/>
      <c r="GXW248" s="27"/>
      <c r="GXX248" s="27"/>
      <c r="GXY248" s="27"/>
      <c r="GXZ248" s="27"/>
      <c r="GYA248" s="27"/>
      <c r="GYB248" s="27"/>
      <c r="GYC248" s="27"/>
      <c r="GYD248" s="27"/>
      <c r="GYE248" s="27"/>
      <c r="GYF248" s="27"/>
      <c r="GYG248" s="27"/>
      <c r="GYH248" s="27"/>
      <c r="GYI248" s="27"/>
      <c r="GYJ248" s="27"/>
      <c r="GYK248" s="27"/>
      <c r="GYL248" s="27"/>
      <c r="GYM248" s="27"/>
      <c r="GYN248" s="27"/>
      <c r="GYO248" s="27"/>
      <c r="GYP248" s="27"/>
      <c r="GYQ248" s="27"/>
      <c r="GYR248" s="27"/>
      <c r="GYS248" s="27"/>
      <c r="GYT248" s="27"/>
      <c r="GYU248" s="27"/>
      <c r="GYV248" s="27"/>
      <c r="GYW248" s="27"/>
      <c r="GYX248" s="27"/>
      <c r="GYY248" s="27"/>
      <c r="GYZ248" s="27"/>
      <c r="GZA248" s="27"/>
      <c r="GZB248" s="27"/>
      <c r="GZC248" s="27"/>
      <c r="GZD248" s="27"/>
      <c r="GZE248" s="27"/>
      <c r="GZF248" s="27"/>
      <c r="GZG248" s="27"/>
      <c r="GZH248" s="27"/>
      <c r="GZI248" s="27"/>
      <c r="GZJ248" s="27"/>
      <c r="GZK248" s="27"/>
      <c r="GZL248" s="27"/>
      <c r="GZM248" s="27"/>
      <c r="GZN248" s="27"/>
      <c r="GZO248" s="27"/>
      <c r="GZP248" s="27"/>
      <c r="GZQ248" s="27"/>
      <c r="GZR248" s="27"/>
      <c r="GZS248" s="27"/>
      <c r="GZT248" s="27"/>
      <c r="GZU248" s="27"/>
      <c r="GZV248" s="27"/>
      <c r="GZW248" s="27"/>
      <c r="GZX248" s="27"/>
      <c r="GZY248" s="27"/>
      <c r="GZZ248" s="27"/>
      <c r="HAA248" s="27"/>
      <c r="HAB248" s="27"/>
      <c r="HAC248" s="27"/>
      <c r="HAD248" s="27"/>
      <c r="HAE248" s="27"/>
      <c r="HAF248" s="27"/>
      <c r="HAG248" s="27"/>
      <c r="HAH248" s="27"/>
      <c r="HAI248" s="27"/>
      <c r="HAJ248" s="27"/>
      <c r="HAK248" s="27"/>
      <c r="HAL248" s="27"/>
      <c r="HAM248" s="27"/>
      <c r="HAN248" s="27"/>
      <c r="HAO248" s="27"/>
      <c r="HAP248" s="27"/>
      <c r="HAQ248" s="27"/>
      <c r="HAR248" s="27"/>
      <c r="HAS248" s="27"/>
      <c r="HAT248" s="27"/>
      <c r="HAU248" s="27"/>
      <c r="HAV248" s="27"/>
      <c r="HAW248" s="27"/>
      <c r="HAX248" s="27"/>
      <c r="HAY248" s="27"/>
      <c r="HAZ248" s="27"/>
      <c r="HBA248" s="27"/>
      <c r="HBB248" s="27"/>
      <c r="HBC248" s="27"/>
      <c r="HBD248" s="27"/>
      <c r="HBE248" s="27"/>
      <c r="HBF248" s="27"/>
      <c r="HBG248" s="27"/>
      <c r="HBH248" s="27"/>
      <c r="HBI248" s="27"/>
      <c r="HBJ248" s="27"/>
      <c r="HBK248" s="27"/>
      <c r="HBL248" s="27"/>
      <c r="HBM248" s="27"/>
      <c r="HBN248" s="27"/>
      <c r="HBO248" s="27"/>
      <c r="HBP248" s="27"/>
      <c r="HBQ248" s="27"/>
      <c r="HBR248" s="27"/>
      <c r="HBS248" s="27"/>
      <c r="HBT248" s="27"/>
      <c r="HBU248" s="27"/>
      <c r="HBV248" s="27"/>
      <c r="HBW248" s="27"/>
      <c r="HBX248" s="27"/>
      <c r="HBY248" s="27"/>
      <c r="HBZ248" s="27"/>
      <c r="HCA248" s="27"/>
      <c r="HCB248" s="27"/>
      <c r="HCC248" s="27"/>
      <c r="HCD248" s="27"/>
      <c r="HCE248" s="27"/>
      <c r="HCF248" s="27"/>
      <c r="HCG248" s="27"/>
      <c r="HCH248" s="27"/>
      <c r="HCI248" s="27"/>
      <c r="HCJ248" s="27"/>
      <c r="HCK248" s="27"/>
      <c r="HCL248" s="27"/>
      <c r="HCM248" s="27"/>
      <c r="HCN248" s="27"/>
      <c r="HCO248" s="27"/>
      <c r="HCP248" s="27"/>
      <c r="HCQ248" s="27"/>
      <c r="HCR248" s="27"/>
      <c r="HCS248" s="27"/>
      <c r="HCT248" s="27"/>
      <c r="HCU248" s="27"/>
      <c r="HCV248" s="27"/>
      <c r="HCW248" s="27"/>
      <c r="HCX248" s="27"/>
      <c r="HCY248" s="27"/>
      <c r="HCZ248" s="27"/>
      <c r="HDA248" s="27"/>
      <c r="HDB248" s="27"/>
      <c r="HDC248" s="27"/>
      <c r="HDD248" s="27"/>
      <c r="HDE248" s="27"/>
      <c r="HDF248" s="27"/>
      <c r="HDG248" s="27"/>
      <c r="HDH248" s="27"/>
      <c r="HDI248" s="27"/>
      <c r="HDJ248" s="27"/>
      <c r="HDK248" s="27"/>
      <c r="HDL248" s="27"/>
      <c r="HDM248" s="27"/>
      <c r="HDN248" s="27"/>
      <c r="HDO248" s="27"/>
      <c r="HDP248" s="27"/>
      <c r="HDQ248" s="27"/>
      <c r="HDR248" s="27"/>
      <c r="HDS248" s="27"/>
      <c r="HDT248" s="27"/>
      <c r="HDU248" s="27"/>
      <c r="HDV248" s="27"/>
      <c r="HDW248" s="27"/>
      <c r="HDX248" s="27"/>
      <c r="HDY248" s="27"/>
      <c r="HDZ248" s="27"/>
      <c r="HEA248" s="27"/>
      <c r="HEB248" s="27"/>
      <c r="HEC248" s="27"/>
      <c r="HED248" s="27"/>
      <c r="HEE248" s="27"/>
      <c r="HEF248" s="27"/>
      <c r="HEG248" s="27"/>
      <c r="HEH248" s="27"/>
      <c r="HEI248" s="27"/>
      <c r="HEJ248" s="27"/>
      <c r="HEK248" s="27"/>
      <c r="HEL248" s="27"/>
      <c r="HEM248" s="27"/>
      <c r="HEN248" s="27"/>
      <c r="HEO248" s="27"/>
      <c r="HEP248" s="27"/>
      <c r="HEQ248" s="27"/>
      <c r="HER248" s="27"/>
      <c r="HES248" s="27"/>
      <c r="HET248" s="27"/>
      <c r="HEU248" s="27"/>
      <c r="HEV248" s="27"/>
      <c r="HEW248" s="27"/>
      <c r="HEX248" s="27"/>
      <c r="HEY248" s="27"/>
      <c r="HEZ248" s="27"/>
      <c r="HFA248" s="27"/>
      <c r="HFB248" s="27"/>
      <c r="HFC248" s="27"/>
      <c r="HFD248" s="27"/>
      <c r="HFE248" s="27"/>
      <c r="HFF248" s="27"/>
      <c r="HFG248" s="27"/>
      <c r="HFH248" s="27"/>
      <c r="HFI248" s="27"/>
      <c r="HFJ248" s="27"/>
      <c r="HFK248" s="27"/>
      <c r="HFL248" s="27"/>
      <c r="HFM248" s="27"/>
      <c r="HFN248" s="27"/>
      <c r="HFO248" s="27"/>
      <c r="HFP248" s="27"/>
      <c r="HFQ248" s="27"/>
      <c r="HFR248" s="27"/>
      <c r="HFS248" s="27"/>
      <c r="HFT248" s="27"/>
      <c r="HFU248" s="27"/>
      <c r="HFV248" s="27"/>
      <c r="HFW248" s="27"/>
      <c r="HFX248" s="27"/>
      <c r="HFY248" s="27"/>
      <c r="HFZ248" s="27"/>
      <c r="HGA248" s="27"/>
      <c r="HGB248" s="27"/>
      <c r="HGC248" s="27"/>
      <c r="HGD248" s="27"/>
      <c r="HGE248" s="27"/>
      <c r="HGF248" s="27"/>
      <c r="HGG248" s="27"/>
      <c r="HGH248" s="27"/>
      <c r="HGI248" s="27"/>
      <c r="HGJ248" s="27"/>
      <c r="HGK248" s="27"/>
      <c r="HGL248" s="27"/>
      <c r="HGM248" s="27"/>
      <c r="HGN248" s="27"/>
      <c r="HGO248" s="27"/>
      <c r="HGP248" s="27"/>
      <c r="HGQ248" s="27"/>
      <c r="HGR248" s="27"/>
      <c r="HGS248" s="27"/>
      <c r="HGT248" s="27"/>
      <c r="HGU248" s="27"/>
      <c r="HGV248" s="27"/>
      <c r="HGW248" s="27"/>
      <c r="HGX248" s="27"/>
      <c r="HGY248" s="27"/>
      <c r="HGZ248" s="27"/>
      <c r="HHA248" s="27"/>
      <c r="HHB248" s="27"/>
      <c r="HHC248" s="27"/>
      <c r="HHD248" s="27"/>
      <c r="HHE248" s="27"/>
      <c r="HHF248" s="27"/>
      <c r="HHG248" s="27"/>
      <c r="HHH248" s="27"/>
      <c r="HHI248" s="27"/>
      <c r="HHJ248" s="27"/>
      <c r="HHK248" s="27"/>
      <c r="HHL248" s="27"/>
      <c r="HHM248" s="27"/>
      <c r="HHN248" s="27"/>
      <c r="HHO248" s="27"/>
      <c r="HHP248" s="27"/>
      <c r="HHQ248" s="27"/>
      <c r="HHR248" s="27"/>
      <c r="HHS248" s="27"/>
      <c r="HHT248" s="27"/>
      <c r="HHU248" s="27"/>
      <c r="HHV248" s="27"/>
      <c r="HHW248" s="27"/>
      <c r="HHX248" s="27"/>
      <c r="HHY248" s="27"/>
      <c r="HHZ248" s="27"/>
      <c r="HIA248" s="27"/>
      <c r="HIB248" s="27"/>
      <c r="HIC248" s="27"/>
      <c r="HID248" s="27"/>
      <c r="HIE248" s="27"/>
      <c r="HIF248" s="27"/>
      <c r="HIG248" s="27"/>
      <c r="HIH248" s="27"/>
      <c r="HII248" s="27"/>
      <c r="HIJ248" s="27"/>
      <c r="HIK248" s="27"/>
      <c r="HIL248" s="27"/>
      <c r="HIM248" s="27"/>
      <c r="HIN248" s="27"/>
      <c r="HIO248" s="27"/>
      <c r="HIP248" s="27"/>
      <c r="HIQ248" s="27"/>
      <c r="HIR248" s="27"/>
      <c r="HIS248" s="27"/>
      <c r="HIT248" s="27"/>
      <c r="HIU248" s="27"/>
      <c r="HIV248" s="27"/>
      <c r="HIW248" s="27"/>
      <c r="HIX248" s="27"/>
      <c r="HIY248" s="27"/>
      <c r="HIZ248" s="27"/>
      <c r="HJA248" s="27"/>
      <c r="HJB248" s="27"/>
      <c r="HJC248" s="27"/>
      <c r="HJD248" s="27"/>
      <c r="HJE248" s="27"/>
      <c r="HJF248" s="27"/>
      <c r="HJG248" s="27"/>
      <c r="HJH248" s="27"/>
      <c r="HJI248" s="27"/>
      <c r="HJJ248" s="27"/>
      <c r="HJK248" s="27"/>
      <c r="HJL248" s="27"/>
      <c r="HJM248" s="27"/>
      <c r="HJN248" s="27"/>
      <c r="HJO248" s="27"/>
      <c r="HJP248" s="27"/>
      <c r="HJQ248" s="27"/>
      <c r="HJR248" s="27"/>
      <c r="HJS248" s="27"/>
      <c r="HJT248" s="27"/>
      <c r="HJU248" s="27"/>
      <c r="HJV248" s="27"/>
      <c r="HJW248" s="27"/>
      <c r="HJX248" s="27"/>
      <c r="HJY248" s="27"/>
      <c r="HJZ248" s="27"/>
      <c r="HKA248" s="27"/>
      <c r="HKB248" s="27"/>
      <c r="HKC248" s="27"/>
      <c r="HKD248" s="27"/>
      <c r="HKE248" s="27"/>
      <c r="HKF248" s="27"/>
      <c r="HKG248" s="27"/>
      <c r="HKH248" s="27"/>
      <c r="HKI248" s="27"/>
      <c r="HKJ248" s="27"/>
      <c r="HKK248" s="27"/>
      <c r="HKL248" s="27"/>
      <c r="HKM248" s="27"/>
      <c r="HKN248" s="27"/>
      <c r="HKO248" s="27"/>
      <c r="HKP248" s="27"/>
      <c r="HKQ248" s="27"/>
      <c r="HKR248" s="27"/>
      <c r="HKS248" s="27"/>
      <c r="HKT248" s="27"/>
      <c r="HKU248" s="27"/>
      <c r="HKV248" s="27"/>
      <c r="HKW248" s="27"/>
      <c r="HKX248" s="27"/>
      <c r="HKY248" s="27"/>
      <c r="HKZ248" s="27"/>
      <c r="HLA248" s="27"/>
      <c r="HLB248" s="27"/>
      <c r="HLC248" s="27"/>
      <c r="HLD248" s="27"/>
      <c r="HLE248" s="27"/>
      <c r="HLF248" s="27"/>
      <c r="HLG248" s="27"/>
      <c r="HLH248" s="27"/>
      <c r="HLI248" s="27"/>
      <c r="HLJ248" s="27"/>
      <c r="HLK248" s="27"/>
      <c r="HLL248" s="27"/>
      <c r="HLM248" s="27"/>
      <c r="HLN248" s="27"/>
      <c r="HLO248" s="27"/>
      <c r="HLP248" s="27"/>
      <c r="HLQ248" s="27"/>
      <c r="HLR248" s="27"/>
      <c r="HLS248" s="27"/>
      <c r="HLT248" s="27"/>
      <c r="HLU248" s="27"/>
      <c r="HLV248" s="27"/>
      <c r="HLW248" s="27"/>
      <c r="HLX248" s="27"/>
      <c r="HLY248" s="27"/>
      <c r="HLZ248" s="27"/>
      <c r="HMA248" s="27"/>
      <c r="HMB248" s="27"/>
      <c r="HMC248" s="27"/>
      <c r="HMD248" s="27"/>
      <c r="HME248" s="27"/>
      <c r="HMF248" s="27"/>
      <c r="HMG248" s="27"/>
      <c r="HMH248" s="27"/>
      <c r="HMI248" s="27"/>
      <c r="HMJ248" s="27"/>
      <c r="HMK248" s="27"/>
      <c r="HML248" s="27"/>
      <c r="HMM248" s="27"/>
      <c r="HMN248" s="27"/>
      <c r="HMO248" s="27"/>
      <c r="HMP248" s="27"/>
      <c r="HMQ248" s="27"/>
      <c r="HMR248" s="27"/>
      <c r="HMS248" s="27"/>
      <c r="HMT248" s="27"/>
      <c r="HMU248" s="27"/>
      <c r="HMV248" s="27"/>
      <c r="HMW248" s="27"/>
      <c r="HMX248" s="27"/>
      <c r="HMY248" s="27"/>
      <c r="HMZ248" s="27"/>
      <c r="HNA248" s="27"/>
      <c r="HNB248" s="27"/>
      <c r="HNC248" s="27"/>
      <c r="HND248" s="27"/>
      <c r="HNE248" s="27"/>
      <c r="HNF248" s="27"/>
      <c r="HNG248" s="27"/>
      <c r="HNH248" s="27"/>
      <c r="HNI248" s="27"/>
      <c r="HNJ248" s="27"/>
      <c r="HNK248" s="27"/>
      <c r="HNL248" s="27"/>
      <c r="HNM248" s="27"/>
      <c r="HNN248" s="27"/>
      <c r="HNO248" s="27"/>
      <c r="HNP248" s="27"/>
      <c r="HNQ248" s="27"/>
      <c r="HNR248" s="27"/>
      <c r="HNS248" s="27"/>
      <c r="HNT248" s="27"/>
      <c r="HNU248" s="27"/>
      <c r="HNV248" s="27"/>
      <c r="HNW248" s="27"/>
      <c r="HNX248" s="27"/>
      <c r="HNY248" s="27"/>
      <c r="HNZ248" s="27"/>
      <c r="HOA248" s="27"/>
      <c r="HOB248" s="27"/>
      <c r="HOC248" s="27"/>
      <c r="HOD248" s="27"/>
      <c r="HOE248" s="27"/>
      <c r="HOF248" s="27"/>
      <c r="HOG248" s="27"/>
      <c r="HOH248" s="27"/>
      <c r="HOI248" s="27"/>
      <c r="HOJ248" s="27"/>
      <c r="HOK248" s="27"/>
      <c r="HOL248" s="27"/>
      <c r="HOM248" s="27"/>
      <c r="HON248" s="27"/>
      <c r="HOO248" s="27"/>
      <c r="HOP248" s="27"/>
      <c r="HOQ248" s="27"/>
      <c r="HOR248" s="27"/>
      <c r="HOS248" s="27"/>
      <c r="HOT248" s="27"/>
      <c r="HOU248" s="27"/>
      <c r="HOV248" s="27"/>
      <c r="HOW248" s="27"/>
      <c r="HOX248" s="27"/>
      <c r="HOY248" s="27"/>
      <c r="HOZ248" s="27"/>
      <c r="HPA248" s="27"/>
      <c r="HPB248" s="27"/>
      <c r="HPC248" s="27"/>
      <c r="HPD248" s="27"/>
      <c r="HPE248" s="27"/>
      <c r="HPF248" s="27"/>
      <c r="HPG248" s="27"/>
      <c r="HPH248" s="27"/>
      <c r="HPI248" s="27"/>
      <c r="HPJ248" s="27"/>
      <c r="HPK248" s="27"/>
      <c r="HPL248" s="27"/>
      <c r="HPM248" s="27"/>
      <c r="HPN248" s="27"/>
      <c r="HPO248" s="27"/>
      <c r="HPP248" s="27"/>
      <c r="HPQ248" s="27"/>
      <c r="HPR248" s="27"/>
      <c r="HPS248" s="27"/>
      <c r="HPT248" s="27"/>
      <c r="HPU248" s="27"/>
      <c r="HPV248" s="27"/>
      <c r="HPW248" s="27"/>
      <c r="HPX248" s="27"/>
      <c r="HPY248" s="27"/>
      <c r="HPZ248" s="27"/>
      <c r="HQA248" s="27"/>
      <c r="HQB248" s="27"/>
      <c r="HQC248" s="27"/>
      <c r="HQD248" s="27"/>
      <c r="HQE248" s="27"/>
      <c r="HQF248" s="27"/>
      <c r="HQG248" s="27"/>
      <c r="HQH248" s="27"/>
      <c r="HQI248" s="27"/>
      <c r="HQJ248" s="27"/>
      <c r="HQK248" s="27"/>
      <c r="HQL248" s="27"/>
      <c r="HQM248" s="27"/>
      <c r="HQN248" s="27"/>
      <c r="HQO248" s="27"/>
      <c r="HQP248" s="27"/>
      <c r="HQQ248" s="27"/>
      <c r="HQR248" s="27"/>
      <c r="HQS248" s="27"/>
      <c r="HQT248" s="27"/>
      <c r="HQU248" s="27"/>
      <c r="HQV248" s="27"/>
      <c r="HQW248" s="27"/>
      <c r="HQX248" s="27"/>
      <c r="HQY248" s="27"/>
      <c r="HQZ248" s="27"/>
      <c r="HRA248" s="27"/>
      <c r="HRB248" s="27"/>
      <c r="HRC248" s="27"/>
      <c r="HRD248" s="27"/>
      <c r="HRE248" s="27"/>
      <c r="HRF248" s="27"/>
      <c r="HRG248" s="27"/>
      <c r="HRH248" s="27"/>
      <c r="HRI248" s="27"/>
      <c r="HRJ248" s="27"/>
      <c r="HRK248" s="27"/>
      <c r="HRL248" s="27"/>
      <c r="HRM248" s="27"/>
      <c r="HRN248" s="27"/>
      <c r="HRO248" s="27"/>
      <c r="HRP248" s="27"/>
      <c r="HRQ248" s="27"/>
      <c r="HRR248" s="27"/>
      <c r="HRS248" s="27"/>
      <c r="HRT248" s="27"/>
      <c r="HRU248" s="27"/>
      <c r="HRV248" s="27"/>
      <c r="HRW248" s="27"/>
      <c r="HRX248" s="27"/>
      <c r="HRY248" s="27"/>
      <c r="HRZ248" s="27"/>
      <c r="HSA248" s="27"/>
      <c r="HSB248" s="27"/>
      <c r="HSC248" s="27"/>
      <c r="HSD248" s="27"/>
      <c r="HSE248" s="27"/>
      <c r="HSF248" s="27"/>
      <c r="HSG248" s="27"/>
      <c r="HSH248" s="27"/>
      <c r="HSI248" s="27"/>
      <c r="HSJ248" s="27"/>
      <c r="HSK248" s="27"/>
      <c r="HSL248" s="27"/>
      <c r="HSM248" s="27"/>
      <c r="HSN248" s="27"/>
      <c r="HSO248" s="27"/>
      <c r="HSP248" s="27"/>
      <c r="HSQ248" s="27"/>
      <c r="HSR248" s="27"/>
      <c r="HSS248" s="27"/>
      <c r="HST248" s="27"/>
      <c r="HSU248" s="27"/>
      <c r="HSV248" s="27"/>
      <c r="HSW248" s="27"/>
      <c r="HSX248" s="27"/>
      <c r="HSY248" s="27"/>
      <c r="HSZ248" s="27"/>
      <c r="HTA248" s="27"/>
      <c r="HTB248" s="27"/>
      <c r="HTC248" s="27"/>
      <c r="HTD248" s="27"/>
      <c r="HTE248" s="27"/>
      <c r="HTF248" s="27"/>
      <c r="HTG248" s="27"/>
      <c r="HTH248" s="27"/>
      <c r="HTI248" s="27"/>
      <c r="HTJ248" s="27"/>
      <c r="HTK248" s="27"/>
      <c r="HTL248" s="27"/>
      <c r="HTM248" s="27"/>
      <c r="HTN248" s="27"/>
      <c r="HTO248" s="27"/>
      <c r="HTP248" s="27"/>
      <c r="HTQ248" s="27"/>
      <c r="HTR248" s="27"/>
      <c r="HTS248" s="27"/>
      <c r="HTT248" s="27"/>
      <c r="HTU248" s="27"/>
      <c r="HTV248" s="27"/>
      <c r="HTW248" s="27"/>
      <c r="HTX248" s="27"/>
      <c r="HTY248" s="27"/>
      <c r="HTZ248" s="27"/>
      <c r="HUA248" s="27"/>
      <c r="HUB248" s="27"/>
      <c r="HUC248" s="27"/>
      <c r="HUD248" s="27"/>
      <c r="HUE248" s="27"/>
      <c r="HUF248" s="27"/>
      <c r="HUG248" s="27"/>
      <c r="HUH248" s="27"/>
      <c r="HUI248" s="27"/>
      <c r="HUJ248" s="27"/>
      <c r="HUK248" s="27"/>
      <c r="HUL248" s="27"/>
      <c r="HUM248" s="27"/>
      <c r="HUN248" s="27"/>
      <c r="HUO248" s="27"/>
      <c r="HUP248" s="27"/>
      <c r="HUQ248" s="27"/>
      <c r="HUR248" s="27"/>
      <c r="HUS248" s="27"/>
      <c r="HUT248" s="27"/>
      <c r="HUU248" s="27"/>
      <c r="HUV248" s="27"/>
      <c r="HUW248" s="27"/>
      <c r="HUX248" s="27"/>
      <c r="HUY248" s="27"/>
      <c r="HUZ248" s="27"/>
      <c r="HVA248" s="27"/>
      <c r="HVB248" s="27"/>
      <c r="HVC248" s="27"/>
      <c r="HVD248" s="27"/>
      <c r="HVE248" s="27"/>
      <c r="HVF248" s="27"/>
      <c r="HVG248" s="27"/>
      <c r="HVH248" s="27"/>
      <c r="HVI248" s="27"/>
      <c r="HVJ248" s="27"/>
      <c r="HVK248" s="27"/>
      <c r="HVL248" s="27"/>
      <c r="HVM248" s="27"/>
      <c r="HVN248" s="27"/>
      <c r="HVO248" s="27"/>
      <c r="HVP248" s="27"/>
      <c r="HVQ248" s="27"/>
      <c r="HVR248" s="27"/>
      <c r="HVS248" s="27"/>
      <c r="HVT248" s="27"/>
      <c r="HVU248" s="27"/>
      <c r="HVV248" s="27"/>
      <c r="HVW248" s="27"/>
      <c r="HVX248" s="27"/>
      <c r="HVY248" s="27"/>
      <c r="HVZ248" s="27"/>
      <c r="HWA248" s="27"/>
      <c r="HWB248" s="27"/>
      <c r="HWC248" s="27"/>
      <c r="HWD248" s="27"/>
      <c r="HWE248" s="27"/>
      <c r="HWF248" s="27"/>
      <c r="HWG248" s="27"/>
      <c r="HWH248" s="27"/>
      <c r="HWI248" s="27"/>
      <c r="HWJ248" s="27"/>
      <c r="HWK248" s="27"/>
      <c r="HWL248" s="27"/>
      <c r="HWM248" s="27"/>
      <c r="HWN248" s="27"/>
      <c r="HWO248" s="27"/>
      <c r="HWP248" s="27"/>
      <c r="HWQ248" s="27"/>
      <c r="HWR248" s="27"/>
      <c r="HWS248" s="27"/>
      <c r="HWT248" s="27"/>
      <c r="HWU248" s="27"/>
      <c r="HWV248" s="27"/>
      <c r="HWW248" s="27"/>
      <c r="HWX248" s="27"/>
      <c r="HWY248" s="27"/>
      <c r="HWZ248" s="27"/>
      <c r="HXA248" s="27"/>
      <c r="HXB248" s="27"/>
      <c r="HXC248" s="27"/>
      <c r="HXD248" s="27"/>
      <c r="HXE248" s="27"/>
      <c r="HXF248" s="27"/>
      <c r="HXG248" s="27"/>
      <c r="HXH248" s="27"/>
      <c r="HXI248" s="27"/>
      <c r="HXJ248" s="27"/>
      <c r="HXK248" s="27"/>
      <c r="HXL248" s="27"/>
      <c r="HXM248" s="27"/>
      <c r="HXN248" s="27"/>
      <c r="HXO248" s="27"/>
      <c r="HXP248" s="27"/>
      <c r="HXQ248" s="27"/>
      <c r="HXR248" s="27"/>
      <c r="HXS248" s="27"/>
      <c r="HXT248" s="27"/>
      <c r="HXU248" s="27"/>
      <c r="HXV248" s="27"/>
      <c r="HXW248" s="27"/>
      <c r="HXX248" s="27"/>
      <c r="HXY248" s="27"/>
      <c r="HXZ248" s="27"/>
      <c r="HYA248" s="27"/>
      <c r="HYB248" s="27"/>
      <c r="HYC248" s="27"/>
      <c r="HYD248" s="27"/>
      <c r="HYE248" s="27"/>
      <c r="HYF248" s="27"/>
      <c r="HYG248" s="27"/>
      <c r="HYH248" s="27"/>
      <c r="HYI248" s="27"/>
      <c r="HYJ248" s="27"/>
      <c r="HYK248" s="27"/>
      <c r="HYL248" s="27"/>
      <c r="HYM248" s="27"/>
      <c r="HYN248" s="27"/>
      <c r="HYO248" s="27"/>
      <c r="HYP248" s="27"/>
      <c r="HYQ248" s="27"/>
      <c r="HYR248" s="27"/>
      <c r="HYS248" s="27"/>
      <c r="HYT248" s="27"/>
      <c r="HYU248" s="27"/>
      <c r="HYV248" s="27"/>
      <c r="HYW248" s="27"/>
      <c r="HYX248" s="27"/>
      <c r="HYY248" s="27"/>
      <c r="HYZ248" s="27"/>
      <c r="HZA248" s="27"/>
      <c r="HZB248" s="27"/>
      <c r="HZC248" s="27"/>
      <c r="HZD248" s="27"/>
      <c r="HZE248" s="27"/>
      <c r="HZF248" s="27"/>
      <c r="HZG248" s="27"/>
      <c r="HZH248" s="27"/>
      <c r="HZI248" s="27"/>
      <c r="HZJ248" s="27"/>
      <c r="HZK248" s="27"/>
      <c r="HZL248" s="27"/>
      <c r="HZM248" s="27"/>
      <c r="HZN248" s="27"/>
      <c r="HZO248" s="27"/>
      <c r="HZP248" s="27"/>
      <c r="HZQ248" s="27"/>
      <c r="HZR248" s="27"/>
      <c r="HZS248" s="27"/>
      <c r="HZT248" s="27"/>
      <c r="HZU248" s="27"/>
      <c r="HZV248" s="27"/>
      <c r="HZW248" s="27"/>
      <c r="HZX248" s="27"/>
      <c r="HZY248" s="27"/>
      <c r="HZZ248" s="27"/>
      <c r="IAA248" s="27"/>
      <c r="IAB248" s="27"/>
      <c r="IAC248" s="27"/>
      <c r="IAD248" s="27"/>
      <c r="IAE248" s="27"/>
      <c r="IAF248" s="27"/>
      <c r="IAG248" s="27"/>
      <c r="IAH248" s="27"/>
      <c r="IAI248" s="27"/>
      <c r="IAJ248" s="27"/>
      <c r="IAK248" s="27"/>
      <c r="IAL248" s="27"/>
      <c r="IAM248" s="27"/>
      <c r="IAN248" s="27"/>
      <c r="IAO248" s="27"/>
      <c r="IAP248" s="27"/>
      <c r="IAQ248" s="27"/>
      <c r="IAR248" s="27"/>
      <c r="IAS248" s="27"/>
      <c r="IAT248" s="27"/>
      <c r="IAU248" s="27"/>
      <c r="IAV248" s="27"/>
      <c r="IAW248" s="27"/>
      <c r="IAX248" s="27"/>
      <c r="IAY248" s="27"/>
      <c r="IAZ248" s="27"/>
      <c r="IBA248" s="27"/>
      <c r="IBB248" s="27"/>
      <c r="IBC248" s="27"/>
      <c r="IBD248" s="27"/>
      <c r="IBE248" s="27"/>
      <c r="IBF248" s="27"/>
      <c r="IBG248" s="27"/>
      <c r="IBH248" s="27"/>
      <c r="IBI248" s="27"/>
      <c r="IBJ248" s="27"/>
      <c r="IBK248" s="27"/>
      <c r="IBL248" s="27"/>
      <c r="IBM248" s="27"/>
      <c r="IBN248" s="27"/>
      <c r="IBO248" s="27"/>
      <c r="IBP248" s="27"/>
      <c r="IBQ248" s="27"/>
      <c r="IBR248" s="27"/>
      <c r="IBS248" s="27"/>
      <c r="IBT248" s="27"/>
      <c r="IBU248" s="27"/>
      <c r="IBV248" s="27"/>
      <c r="IBW248" s="27"/>
      <c r="IBX248" s="27"/>
      <c r="IBY248" s="27"/>
      <c r="IBZ248" s="27"/>
      <c r="ICA248" s="27"/>
      <c r="ICB248" s="27"/>
      <c r="ICC248" s="27"/>
      <c r="ICD248" s="27"/>
      <c r="ICE248" s="27"/>
      <c r="ICF248" s="27"/>
      <c r="ICG248" s="27"/>
      <c r="ICH248" s="27"/>
      <c r="ICI248" s="27"/>
      <c r="ICJ248" s="27"/>
      <c r="ICK248" s="27"/>
      <c r="ICL248" s="27"/>
      <c r="ICM248" s="27"/>
      <c r="ICN248" s="27"/>
      <c r="ICO248" s="27"/>
      <c r="ICP248" s="27"/>
      <c r="ICQ248" s="27"/>
      <c r="ICR248" s="27"/>
      <c r="ICS248" s="27"/>
      <c r="ICT248" s="27"/>
      <c r="ICU248" s="27"/>
      <c r="ICV248" s="27"/>
      <c r="ICW248" s="27"/>
      <c r="ICX248" s="27"/>
      <c r="ICY248" s="27"/>
      <c r="ICZ248" s="27"/>
      <c r="IDA248" s="27"/>
      <c r="IDB248" s="27"/>
      <c r="IDC248" s="27"/>
      <c r="IDD248" s="27"/>
      <c r="IDE248" s="27"/>
      <c r="IDF248" s="27"/>
      <c r="IDG248" s="27"/>
      <c r="IDH248" s="27"/>
      <c r="IDI248" s="27"/>
      <c r="IDJ248" s="27"/>
      <c r="IDK248" s="27"/>
      <c r="IDL248" s="27"/>
      <c r="IDM248" s="27"/>
      <c r="IDN248" s="27"/>
      <c r="IDO248" s="27"/>
      <c r="IDP248" s="27"/>
      <c r="IDQ248" s="27"/>
      <c r="IDR248" s="27"/>
      <c r="IDS248" s="27"/>
      <c r="IDT248" s="27"/>
      <c r="IDU248" s="27"/>
      <c r="IDV248" s="27"/>
      <c r="IDW248" s="27"/>
      <c r="IDX248" s="27"/>
      <c r="IDY248" s="27"/>
      <c r="IDZ248" s="27"/>
      <c r="IEA248" s="27"/>
      <c r="IEB248" s="27"/>
      <c r="IEC248" s="27"/>
      <c r="IED248" s="27"/>
      <c r="IEE248" s="27"/>
      <c r="IEF248" s="27"/>
      <c r="IEG248" s="27"/>
      <c r="IEH248" s="27"/>
      <c r="IEI248" s="27"/>
      <c r="IEJ248" s="27"/>
      <c r="IEK248" s="27"/>
      <c r="IEL248" s="27"/>
      <c r="IEM248" s="27"/>
      <c r="IEN248" s="27"/>
      <c r="IEO248" s="27"/>
      <c r="IEP248" s="27"/>
      <c r="IEQ248" s="27"/>
      <c r="IER248" s="27"/>
      <c r="IES248" s="27"/>
      <c r="IET248" s="27"/>
      <c r="IEU248" s="27"/>
      <c r="IEV248" s="27"/>
      <c r="IEW248" s="27"/>
      <c r="IEX248" s="27"/>
      <c r="IEY248" s="27"/>
      <c r="IEZ248" s="27"/>
      <c r="IFA248" s="27"/>
      <c r="IFB248" s="27"/>
      <c r="IFC248" s="27"/>
      <c r="IFD248" s="27"/>
      <c r="IFE248" s="27"/>
      <c r="IFF248" s="27"/>
      <c r="IFG248" s="27"/>
      <c r="IFH248" s="27"/>
      <c r="IFI248" s="27"/>
      <c r="IFJ248" s="27"/>
      <c r="IFK248" s="27"/>
      <c r="IFL248" s="27"/>
      <c r="IFM248" s="27"/>
      <c r="IFN248" s="27"/>
      <c r="IFO248" s="27"/>
      <c r="IFP248" s="27"/>
      <c r="IFQ248" s="27"/>
      <c r="IFR248" s="27"/>
      <c r="IFS248" s="27"/>
      <c r="IFT248" s="27"/>
      <c r="IFU248" s="27"/>
      <c r="IFV248" s="27"/>
      <c r="IFW248" s="27"/>
      <c r="IFX248" s="27"/>
      <c r="IFY248" s="27"/>
      <c r="IFZ248" s="27"/>
      <c r="IGA248" s="27"/>
      <c r="IGB248" s="27"/>
      <c r="IGC248" s="27"/>
      <c r="IGD248" s="27"/>
      <c r="IGE248" s="27"/>
      <c r="IGF248" s="27"/>
      <c r="IGG248" s="27"/>
      <c r="IGH248" s="27"/>
      <c r="IGI248" s="27"/>
      <c r="IGJ248" s="27"/>
      <c r="IGK248" s="27"/>
      <c r="IGL248" s="27"/>
      <c r="IGM248" s="27"/>
      <c r="IGN248" s="27"/>
      <c r="IGO248" s="27"/>
      <c r="IGP248" s="27"/>
      <c r="IGQ248" s="27"/>
      <c r="IGR248" s="27"/>
      <c r="IGS248" s="27"/>
      <c r="IGT248" s="27"/>
      <c r="IGU248" s="27"/>
      <c r="IGV248" s="27"/>
      <c r="IGW248" s="27"/>
      <c r="IGX248" s="27"/>
      <c r="IGY248" s="27"/>
      <c r="IGZ248" s="27"/>
      <c r="IHA248" s="27"/>
      <c r="IHB248" s="27"/>
      <c r="IHC248" s="27"/>
      <c r="IHD248" s="27"/>
      <c r="IHE248" s="27"/>
      <c r="IHF248" s="27"/>
      <c r="IHG248" s="27"/>
      <c r="IHH248" s="27"/>
      <c r="IHI248" s="27"/>
      <c r="IHJ248" s="27"/>
      <c r="IHK248" s="27"/>
      <c r="IHL248" s="27"/>
      <c r="IHM248" s="27"/>
      <c r="IHN248" s="27"/>
      <c r="IHO248" s="27"/>
      <c r="IHP248" s="27"/>
      <c r="IHQ248" s="27"/>
      <c r="IHR248" s="27"/>
      <c r="IHS248" s="27"/>
      <c r="IHT248" s="27"/>
      <c r="IHU248" s="27"/>
      <c r="IHV248" s="27"/>
      <c r="IHW248" s="27"/>
      <c r="IHX248" s="27"/>
      <c r="IHY248" s="27"/>
      <c r="IHZ248" s="27"/>
      <c r="IIA248" s="27"/>
      <c r="IIB248" s="27"/>
      <c r="IIC248" s="27"/>
      <c r="IID248" s="27"/>
      <c r="IIE248" s="27"/>
      <c r="IIF248" s="27"/>
      <c r="IIG248" s="27"/>
      <c r="IIH248" s="27"/>
      <c r="III248" s="27"/>
      <c r="IIJ248" s="27"/>
      <c r="IIK248" s="27"/>
      <c r="IIL248" s="27"/>
      <c r="IIM248" s="27"/>
      <c r="IIN248" s="27"/>
      <c r="IIO248" s="27"/>
      <c r="IIP248" s="27"/>
      <c r="IIQ248" s="27"/>
      <c r="IIR248" s="27"/>
      <c r="IIS248" s="27"/>
      <c r="IIT248" s="27"/>
      <c r="IIU248" s="27"/>
      <c r="IIV248" s="27"/>
      <c r="IIW248" s="27"/>
      <c r="IIX248" s="27"/>
      <c r="IIY248" s="27"/>
      <c r="IIZ248" s="27"/>
      <c r="IJA248" s="27"/>
      <c r="IJB248" s="27"/>
      <c r="IJC248" s="27"/>
      <c r="IJD248" s="27"/>
      <c r="IJE248" s="27"/>
      <c r="IJF248" s="27"/>
      <c r="IJG248" s="27"/>
      <c r="IJH248" s="27"/>
      <c r="IJI248" s="27"/>
      <c r="IJJ248" s="27"/>
      <c r="IJK248" s="27"/>
      <c r="IJL248" s="27"/>
      <c r="IJM248" s="27"/>
      <c r="IJN248" s="27"/>
      <c r="IJO248" s="27"/>
      <c r="IJP248" s="27"/>
      <c r="IJQ248" s="27"/>
      <c r="IJR248" s="27"/>
      <c r="IJS248" s="27"/>
      <c r="IJT248" s="27"/>
      <c r="IJU248" s="27"/>
      <c r="IJV248" s="27"/>
      <c r="IJW248" s="27"/>
      <c r="IJX248" s="27"/>
      <c r="IJY248" s="27"/>
      <c r="IJZ248" s="27"/>
      <c r="IKA248" s="27"/>
      <c r="IKB248" s="27"/>
      <c r="IKC248" s="27"/>
      <c r="IKD248" s="27"/>
      <c r="IKE248" s="27"/>
      <c r="IKF248" s="27"/>
      <c r="IKG248" s="27"/>
      <c r="IKH248" s="27"/>
      <c r="IKI248" s="27"/>
      <c r="IKJ248" s="27"/>
      <c r="IKK248" s="27"/>
      <c r="IKL248" s="27"/>
      <c r="IKM248" s="27"/>
      <c r="IKN248" s="27"/>
      <c r="IKO248" s="27"/>
      <c r="IKP248" s="27"/>
      <c r="IKQ248" s="27"/>
      <c r="IKR248" s="27"/>
      <c r="IKS248" s="27"/>
      <c r="IKT248" s="27"/>
      <c r="IKU248" s="27"/>
      <c r="IKV248" s="27"/>
      <c r="IKW248" s="27"/>
      <c r="IKX248" s="27"/>
      <c r="IKY248" s="27"/>
      <c r="IKZ248" s="27"/>
      <c r="ILA248" s="27"/>
      <c r="ILB248" s="27"/>
      <c r="ILC248" s="27"/>
      <c r="ILD248" s="27"/>
      <c r="ILE248" s="27"/>
      <c r="ILF248" s="27"/>
      <c r="ILG248" s="27"/>
      <c r="ILH248" s="27"/>
      <c r="ILI248" s="27"/>
      <c r="ILJ248" s="27"/>
      <c r="ILK248" s="27"/>
      <c r="ILL248" s="27"/>
      <c r="ILM248" s="27"/>
      <c r="ILN248" s="27"/>
      <c r="ILO248" s="27"/>
      <c r="ILP248" s="27"/>
      <c r="ILQ248" s="27"/>
      <c r="ILR248" s="27"/>
      <c r="ILS248" s="27"/>
      <c r="ILT248" s="27"/>
      <c r="ILU248" s="27"/>
      <c r="ILV248" s="27"/>
      <c r="ILW248" s="27"/>
      <c r="ILX248" s="27"/>
      <c r="ILY248" s="27"/>
      <c r="ILZ248" s="27"/>
      <c r="IMA248" s="27"/>
      <c r="IMB248" s="27"/>
      <c r="IMC248" s="27"/>
      <c r="IMD248" s="27"/>
      <c r="IME248" s="27"/>
      <c r="IMF248" s="27"/>
      <c r="IMG248" s="27"/>
      <c r="IMH248" s="27"/>
      <c r="IMI248" s="27"/>
      <c r="IMJ248" s="27"/>
      <c r="IMK248" s="27"/>
      <c r="IML248" s="27"/>
      <c r="IMM248" s="27"/>
      <c r="IMN248" s="27"/>
      <c r="IMO248" s="27"/>
      <c r="IMP248" s="27"/>
      <c r="IMQ248" s="27"/>
      <c r="IMR248" s="27"/>
      <c r="IMS248" s="27"/>
      <c r="IMT248" s="27"/>
      <c r="IMU248" s="27"/>
      <c r="IMV248" s="27"/>
      <c r="IMW248" s="27"/>
      <c r="IMX248" s="27"/>
      <c r="IMY248" s="27"/>
      <c r="IMZ248" s="27"/>
      <c r="INA248" s="27"/>
      <c r="INB248" s="27"/>
      <c r="INC248" s="27"/>
      <c r="IND248" s="27"/>
      <c r="INE248" s="27"/>
      <c r="INF248" s="27"/>
      <c r="ING248" s="27"/>
      <c r="INH248" s="27"/>
      <c r="INI248" s="27"/>
      <c r="INJ248" s="27"/>
      <c r="INK248" s="27"/>
      <c r="INL248" s="27"/>
      <c r="INM248" s="27"/>
      <c r="INN248" s="27"/>
      <c r="INO248" s="27"/>
      <c r="INP248" s="27"/>
      <c r="INQ248" s="27"/>
      <c r="INR248" s="27"/>
      <c r="INS248" s="27"/>
      <c r="INT248" s="27"/>
      <c r="INU248" s="27"/>
      <c r="INV248" s="27"/>
      <c r="INW248" s="27"/>
      <c r="INX248" s="27"/>
      <c r="INY248" s="27"/>
      <c r="INZ248" s="27"/>
      <c r="IOA248" s="27"/>
      <c r="IOB248" s="27"/>
      <c r="IOC248" s="27"/>
      <c r="IOD248" s="27"/>
      <c r="IOE248" s="27"/>
      <c r="IOF248" s="27"/>
      <c r="IOG248" s="27"/>
      <c r="IOH248" s="27"/>
      <c r="IOI248" s="27"/>
      <c r="IOJ248" s="27"/>
      <c r="IOK248" s="27"/>
      <c r="IOL248" s="27"/>
      <c r="IOM248" s="27"/>
      <c r="ION248" s="27"/>
      <c r="IOO248" s="27"/>
      <c r="IOP248" s="27"/>
      <c r="IOQ248" s="27"/>
      <c r="IOR248" s="27"/>
      <c r="IOS248" s="27"/>
      <c r="IOT248" s="27"/>
      <c r="IOU248" s="27"/>
      <c r="IOV248" s="27"/>
      <c r="IOW248" s="27"/>
      <c r="IOX248" s="27"/>
      <c r="IOY248" s="27"/>
      <c r="IOZ248" s="27"/>
      <c r="IPA248" s="27"/>
      <c r="IPB248" s="27"/>
      <c r="IPC248" s="27"/>
      <c r="IPD248" s="27"/>
      <c r="IPE248" s="27"/>
      <c r="IPF248" s="27"/>
      <c r="IPG248" s="27"/>
      <c r="IPH248" s="27"/>
      <c r="IPI248" s="27"/>
      <c r="IPJ248" s="27"/>
      <c r="IPK248" s="27"/>
      <c r="IPL248" s="27"/>
      <c r="IPM248" s="27"/>
      <c r="IPN248" s="27"/>
      <c r="IPO248" s="27"/>
      <c r="IPP248" s="27"/>
      <c r="IPQ248" s="27"/>
      <c r="IPR248" s="27"/>
      <c r="IPS248" s="27"/>
      <c r="IPT248" s="27"/>
      <c r="IPU248" s="27"/>
      <c r="IPV248" s="27"/>
      <c r="IPW248" s="27"/>
      <c r="IPX248" s="27"/>
      <c r="IPY248" s="27"/>
      <c r="IPZ248" s="27"/>
      <c r="IQA248" s="27"/>
      <c r="IQB248" s="27"/>
      <c r="IQC248" s="27"/>
      <c r="IQD248" s="27"/>
      <c r="IQE248" s="27"/>
      <c r="IQF248" s="27"/>
      <c r="IQG248" s="27"/>
      <c r="IQH248" s="27"/>
      <c r="IQI248" s="27"/>
      <c r="IQJ248" s="27"/>
      <c r="IQK248" s="27"/>
      <c r="IQL248" s="27"/>
      <c r="IQM248" s="27"/>
      <c r="IQN248" s="27"/>
      <c r="IQO248" s="27"/>
      <c r="IQP248" s="27"/>
      <c r="IQQ248" s="27"/>
      <c r="IQR248" s="27"/>
      <c r="IQS248" s="27"/>
      <c r="IQT248" s="27"/>
      <c r="IQU248" s="27"/>
      <c r="IQV248" s="27"/>
      <c r="IQW248" s="27"/>
      <c r="IQX248" s="27"/>
      <c r="IQY248" s="27"/>
      <c r="IQZ248" s="27"/>
      <c r="IRA248" s="27"/>
      <c r="IRB248" s="27"/>
      <c r="IRC248" s="27"/>
      <c r="IRD248" s="27"/>
      <c r="IRE248" s="27"/>
      <c r="IRF248" s="27"/>
      <c r="IRG248" s="27"/>
      <c r="IRH248" s="27"/>
      <c r="IRI248" s="27"/>
      <c r="IRJ248" s="27"/>
      <c r="IRK248" s="27"/>
      <c r="IRL248" s="27"/>
      <c r="IRM248" s="27"/>
      <c r="IRN248" s="27"/>
      <c r="IRO248" s="27"/>
      <c r="IRP248" s="27"/>
      <c r="IRQ248" s="27"/>
      <c r="IRR248" s="27"/>
      <c r="IRS248" s="27"/>
      <c r="IRT248" s="27"/>
      <c r="IRU248" s="27"/>
      <c r="IRV248" s="27"/>
      <c r="IRW248" s="27"/>
      <c r="IRX248" s="27"/>
      <c r="IRY248" s="27"/>
      <c r="IRZ248" s="27"/>
      <c r="ISA248" s="27"/>
      <c r="ISB248" s="27"/>
      <c r="ISC248" s="27"/>
      <c r="ISD248" s="27"/>
      <c r="ISE248" s="27"/>
      <c r="ISF248" s="27"/>
      <c r="ISG248" s="27"/>
      <c r="ISH248" s="27"/>
      <c r="ISI248" s="27"/>
      <c r="ISJ248" s="27"/>
      <c r="ISK248" s="27"/>
      <c r="ISL248" s="27"/>
      <c r="ISM248" s="27"/>
      <c r="ISN248" s="27"/>
      <c r="ISO248" s="27"/>
      <c r="ISP248" s="27"/>
      <c r="ISQ248" s="27"/>
      <c r="ISR248" s="27"/>
      <c r="ISS248" s="27"/>
      <c r="IST248" s="27"/>
      <c r="ISU248" s="27"/>
      <c r="ISV248" s="27"/>
      <c r="ISW248" s="27"/>
      <c r="ISX248" s="27"/>
      <c r="ISY248" s="27"/>
      <c r="ISZ248" s="27"/>
      <c r="ITA248" s="27"/>
      <c r="ITB248" s="27"/>
      <c r="ITC248" s="27"/>
      <c r="ITD248" s="27"/>
      <c r="ITE248" s="27"/>
      <c r="ITF248" s="27"/>
      <c r="ITG248" s="27"/>
      <c r="ITH248" s="27"/>
      <c r="ITI248" s="27"/>
      <c r="ITJ248" s="27"/>
      <c r="ITK248" s="27"/>
      <c r="ITL248" s="27"/>
      <c r="ITM248" s="27"/>
      <c r="ITN248" s="27"/>
      <c r="ITO248" s="27"/>
      <c r="ITP248" s="27"/>
      <c r="ITQ248" s="27"/>
      <c r="ITR248" s="27"/>
      <c r="ITS248" s="27"/>
      <c r="ITT248" s="27"/>
      <c r="ITU248" s="27"/>
      <c r="ITV248" s="27"/>
      <c r="ITW248" s="27"/>
      <c r="ITX248" s="27"/>
      <c r="ITY248" s="27"/>
      <c r="ITZ248" s="27"/>
      <c r="IUA248" s="27"/>
      <c r="IUB248" s="27"/>
      <c r="IUC248" s="27"/>
      <c r="IUD248" s="27"/>
      <c r="IUE248" s="27"/>
      <c r="IUF248" s="27"/>
      <c r="IUG248" s="27"/>
      <c r="IUH248" s="27"/>
      <c r="IUI248" s="27"/>
      <c r="IUJ248" s="27"/>
      <c r="IUK248" s="27"/>
      <c r="IUL248" s="27"/>
      <c r="IUM248" s="27"/>
      <c r="IUN248" s="27"/>
      <c r="IUO248" s="27"/>
      <c r="IUP248" s="27"/>
      <c r="IUQ248" s="27"/>
      <c r="IUR248" s="27"/>
      <c r="IUS248" s="27"/>
      <c r="IUT248" s="27"/>
      <c r="IUU248" s="27"/>
      <c r="IUV248" s="27"/>
      <c r="IUW248" s="27"/>
      <c r="IUX248" s="27"/>
      <c r="IUY248" s="27"/>
      <c r="IUZ248" s="27"/>
      <c r="IVA248" s="27"/>
      <c r="IVB248" s="27"/>
      <c r="IVC248" s="27"/>
      <c r="IVD248" s="27"/>
      <c r="IVE248" s="27"/>
      <c r="IVF248" s="27"/>
      <c r="IVG248" s="27"/>
      <c r="IVH248" s="27"/>
      <c r="IVI248" s="27"/>
      <c r="IVJ248" s="27"/>
      <c r="IVK248" s="27"/>
      <c r="IVL248" s="27"/>
      <c r="IVM248" s="27"/>
      <c r="IVN248" s="27"/>
      <c r="IVO248" s="27"/>
      <c r="IVP248" s="27"/>
      <c r="IVQ248" s="27"/>
      <c r="IVR248" s="27"/>
      <c r="IVS248" s="27"/>
      <c r="IVT248" s="27"/>
      <c r="IVU248" s="27"/>
      <c r="IVV248" s="27"/>
      <c r="IVW248" s="27"/>
      <c r="IVX248" s="27"/>
      <c r="IVY248" s="27"/>
      <c r="IVZ248" s="27"/>
      <c r="IWA248" s="27"/>
      <c r="IWB248" s="27"/>
      <c r="IWC248" s="27"/>
      <c r="IWD248" s="27"/>
      <c r="IWE248" s="27"/>
      <c r="IWF248" s="27"/>
      <c r="IWG248" s="27"/>
      <c r="IWH248" s="27"/>
      <c r="IWI248" s="27"/>
      <c r="IWJ248" s="27"/>
      <c r="IWK248" s="27"/>
      <c r="IWL248" s="27"/>
      <c r="IWM248" s="27"/>
      <c r="IWN248" s="27"/>
      <c r="IWO248" s="27"/>
      <c r="IWP248" s="27"/>
      <c r="IWQ248" s="27"/>
      <c r="IWR248" s="27"/>
      <c r="IWS248" s="27"/>
      <c r="IWT248" s="27"/>
      <c r="IWU248" s="27"/>
      <c r="IWV248" s="27"/>
      <c r="IWW248" s="27"/>
      <c r="IWX248" s="27"/>
      <c r="IWY248" s="27"/>
      <c r="IWZ248" s="27"/>
      <c r="IXA248" s="27"/>
      <c r="IXB248" s="27"/>
      <c r="IXC248" s="27"/>
      <c r="IXD248" s="27"/>
      <c r="IXE248" s="27"/>
      <c r="IXF248" s="27"/>
      <c r="IXG248" s="27"/>
      <c r="IXH248" s="27"/>
      <c r="IXI248" s="27"/>
      <c r="IXJ248" s="27"/>
      <c r="IXK248" s="27"/>
      <c r="IXL248" s="27"/>
      <c r="IXM248" s="27"/>
      <c r="IXN248" s="27"/>
      <c r="IXO248" s="27"/>
      <c r="IXP248" s="27"/>
      <c r="IXQ248" s="27"/>
      <c r="IXR248" s="27"/>
      <c r="IXS248" s="27"/>
      <c r="IXT248" s="27"/>
      <c r="IXU248" s="27"/>
      <c r="IXV248" s="27"/>
      <c r="IXW248" s="27"/>
      <c r="IXX248" s="27"/>
      <c r="IXY248" s="27"/>
      <c r="IXZ248" s="27"/>
      <c r="IYA248" s="27"/>
      <c r="IYB248" s="27"/>
      <c r="IYC248" s="27"/>
      <c r="IYD248" s="27"/>
      <c r="IYE248" s="27"/>
      <c r="IYF248" s="27"/>
      <c r="IYG248" s="27"/>
      <c r="IYH248" s="27"/>
      <c r="IYI248" s="27"/>
      <c r="IYJ248" s="27"/>
      <c r="IYK248" s="27"/>
      <c r="IYL248" s="27"/>
      <c r="IYM248" s="27"/>
      <c r="IYN248" s="27"/>
      <c r="IYO248" s="27"/>
      <c r="IYP248" s="27"/>
      <c r="IYQ248" s="27"/>
      <c r="IYR248" s="27"/>
      <c r="IYS248" s="27"/>
      <c r="IYT248" s="27"/>
      <c r="IYU248" s="27"/>
      <c r="IYV248" s="27"/>
      <c r="IYW248" s="27"/>
      <c r="IYX248" s="27"/>
      <c r="IYY248" s="27"/>
      <c r="IYZ248" s="27"/>
      <c r="IZA248" s="27"/>
      <c r="IZB248" s="27"/>
      <c r="IZC248" s="27"/>
      <c r="IZD248" s="27"/>
      <c r="IZE248" s="27"/>
      <c r="IZF248" s="27"/>
      <c r="IZG248" s="27"/>
      <c r="IZH248" s="27"/>
      <c r="IZI248" s="27"/>
      <c r="IZJ248" s="27"/>
      <c r="IZK248" s="27"/>
      <c r="IZL248" s="27"/>
      <c r="IZM248" s="27"/>
      <c r="IZN248" s="27"/>
      <c r="IZO248" s="27"/>
      <c r="IZP248" s="27"/>
      <c r="IZQ248" s="27"/>
      <c r="IZR248" s="27"/>
      <c r="IZS248" s="27"/>
      <c r="IZT248" s="27"/>
      <c r="IZU248" s="27"/>
      <c r="IZV248" s="27"/>
      <c r="IZW248" s="27"/>
      <c r="IZX248" s="27"/>
      <c r="IZY248" s="27"/>
      <c r="IZZ248" s="27"/>
      <c r="JAA248" s="27"/>
      <c r="JAB248" s="27"/>
      <c r="JAC248" s="27"/>
      <c r="JAD248" s="27"/>
      <c r="JAE248" s="27"/>
      <c r="JAF248" s="27"/>
      <c r="JAG248" s="27"/>
      <c r="JAH248" s="27"/>
      <c r="JAI248" s="27"/>
      <c r="JAJ248" s="27"/>
      <c r="JAK248" s="27"/>
      <c r="JAL248" s="27"/>
      <c r="JAM248" s="27"/>
      <c r="JAN248" s="27"/>
      <c r="JAO248" s="27"/>
      <c r="JAP248" s="27"/>
      <c r="JAQ248" s="27"/>
      <c r="JAR248" s="27"/>
      <c r="JAS248" s="27"/>
      <c r="JAT248" s="27"/>
      <c r="JAU248" s="27"/>
      <c r="JAV248" s="27"/>
      <c r="JAW248" s="27"/>
      <c r="JAX248" s="27"/>
      <c r="JAY248" s="27"/>
      <c r="JAZ248" s="27"/>
      <c r="JBA248" s="27"/>
      <c r="JBB248" s="27"/>
      <c r="JBC248" s="27"/>
      <c r="JBD248" s="27"/>
      <c r="JBE248" s="27"/>
      <c r="JBF248" s="27"/>
      <c r="JBG248" s="27"/>
      <c r="JBH248" s="27"/>
      <c r="JBI248" s="27"/>
      <c r="JBJ248" s="27"/>
      <c r="JBK248" s="27"/>
      <c r="JBL248" s="27"/>
      <c r="JBM248" s="27"/>
      <c r="JBN248" s="27"/>
      <c r="JBO248" s="27"/>
      <c r="JBP248" s="27"/>
      <c r="JBQ248" s="27"/>
      <c r="JBR248" s="27"/>
      <c r="JBS248" s="27"/>
      <c r="JBT248" s="27"/>
      <c r="JBU248" s="27"/>
      <c r="JBV248" s="27"/>
      <c r="JBW248" s="27"/>
      <c r="JBX248" s="27"/>
      <c r="JBY248" s="27"/>
      <c r="JBZ248" s="27"/>
      <c r="JCA248" s="27"/>
      <c r="JCB248" s="27"/>
      <c r="JCC248" s="27"/>
      <c r="JCD248" s="27"/>
      <c r="JCE248" s="27"/>
      <c r="JCF248" s="27"/>
      <c r="JCG248" s="27"/>
      <c r="JCH248" s="27"/>
      <c r="JCI248" s="27"/>
      <c r="JCJ248" s="27"/>
      <c r="JCK248" s="27"/>
      <c r="JCL248" s="27"/>
      <c r="JCM248" s="27"/>
      <c r="JCN248" s="27"/>
      <c r="JCO248" s="27"/>
      <c r="JCP248" s="27"/>
      <c r="JCQ248" s="27"/>
      <c r="JCR248" s="27"/>
      <c r="JCS248" s="27"/>
      <c r="JCT248" s="27"/>
      <c r="JCU248" s="27"/>
      <c r="JCV248" s="27"/>
      <c r="JCW248" s="27"/>
      <c r="JCX248" s="27"/>
      <c r="JCY248" s="27"/>
      <c r="JCZ248" s="27"/>
      <c r="JDA248" s="27"/>
      <c r="JDB248" s="27"/>
      <c r="JDC248" s="27"/>
      <c r="JDD248" s="27"/>
      <c r="JDE248" s="27"/>
      <c r="JDF248" s="27"/>
      <c r="JDG248" s="27"/>
      <c r="JDH248" s="27"/>
      <c r="JDI248" s="27"/>
      <c r="JDJ248" s="27"/>
      <c r="JDK248" s="27"/>
      <c r="JDL248" s="27"/>
      <c r="JDM248" s="27"/>
      <c r="JDN248" s="27"/>
      <c r="JDO248" s="27"/>
      <c r="JDP248" s="27"/>
      <c r="JDQ248" s="27"/>
      <c r="JDR248" s="27"/>
      <c r="JDS248" s="27"/>
      <c r="JDT248" s="27"/>
      <c r="JDU248" s="27"/>
      <c r="JDV248" s="27"/>
      <c r="JDW248" s="27"/>
      <c r="JDX248" s="27"/>
      <c r="JDY248" s="27"/>
      <c r="JDZ248" s="27"/>
      <c r="JEA248" s="27"/>
      <c r="JEB248" s="27"/>
      <c r="JEC248" s="27"/>
      <c r="JED248" s="27"/>
      <c r="JEE248" s="27"/>
      <c r="JEF248" s="27"/>
      <c r="JEG248" s="27"/>
      <c r="JEH248" s="27"/>
      <c r="JEI248" s="27"/>
      <c r="JEJ248" s="27"/>
      <c r="JEK248" s="27"/>
      <c r="JEL248" s="27"/>
      <c r="JEM248" s="27"/>
      <c r="JEN248" s="27"/>
      <c r="JEO248" s="27"/>
      <c r="JEP248" s="27"/>
      <c r="JEQ248" s="27"/>
      <c r="JER248" s="27"/>
      <c r="JES248" s="27"/>
      <c r="JET248" s="27"/>
      <c r="JEU248" s="27"/>
      <c r="JEV248" s="27"/>
      <c r="JEW248" s="27"/>
      <c r="JEX248" s="27"/>
      <c r="JEY248" s="27"/>
      <c r="JEZ248" s="27"/>
      <c r="JFA248" s="27"/>
      <c r="JFB248" s="27"/>
      <c r="JFC248" s="27"/>
      <c r="JFD248" s="27"/>
      <c r="JFE248" s="27"/>
      <c r="JFF248" s="27"/>
      <c r="JFG248" s="27"/>
      <c r="JFH248" s="27"/>
      <c r="JFI248" s="27"/>
      <c r="JFJ248" s="27"/>
      <c r="JFK248" s="27"/>
      <c r="JFL248" s="27"/>
      <c r="JFM248" s="27"/>
      <c r="JFN248" s="27"/>
      <c r="JFO248" s="27"/>
      <c r="JFP248" s="27"/>
      <c r="JFQ248" s="27"/>
      <c r="JFR248" s="27"/>
      <c r="JFS248" s="27"/>
      <c r="JFT248" s="27"/>
      <c r="JFU248" s="27"/>
      <c r="JFV248" s="27"/>
      <c r="JFW248" s="27"/>
      <c r="JFX248" s="27"/>
      <c r="JFY248" s="27"/>
      <c r="JFZ248" s="27"/>
      <c r="JGA248" s="27"/>
      <c r="JGB248" s="27"/>
      <c r="JGC248" s="27"/>
      <c r="JGD248" s="27"/>
      <c r="JGE248" s="27"/>
      <c r="JGF248" s="27"/>
      <c r="JGG248" s="27"/>
      <c r="JGH248" s="27"/>
      <c r="JGI248" s="27"/>
      <c r="JGJ248" s="27"/>
      <c r="JGK248" s="27"/>
      <c r="JGL248" s="27"/>
      <c r="JGM248" s="27"/>
      <c r="JGN248" s="27"/>
      <c r="JGO248" s="27"/>
      <c r="JGP248" s="27"/>
      <c r="JGQ248" s="27"/>
      <c r="JGR248" s="27"/>
      <c r="JGS248" s="27"/>
      <c r="JGT248" s="27"/>
      <c r="JGU248" s="27"/>
      <c r="JGV248" s="27"/>
      <c r="JGW248" s="27"/>
      <c r="JGX248" s="27"/>
      <c r="JGY248" s="27"/>
      <c r="JGZ248" s="27"/>
      <c r="JHA248" s="27"/>
      <c r="JHB248" s="27"/>
      <c r="JHC248" s="27"/>
      <c r="JHD248" s="27"/>
      <c r="JHE248" s="27"/>
      <c r="JHF248" s="27"/>
      <c r="JHG248" s="27"/>
      <c r="JHH248" s="27"/>
      <c r="JHI248" s="27"/>
      <c r="JHJ248" s="27"/>
      <c r="JHK248" s="27"/>
      <c r="JHL248" s="27"/>
      <c r="JHM248" s="27"/>
      <c r="JHN248" s="27"/>
      <c r="JHO248" s="27"/>
      <c r="JHP248" s="27"/>
      <c r="JHQ248" s="27"/>
      <c r="JHR248" s="27"/>
      <c r="JHS248" s="27"/>
      <c r="JHT248" s="27"/>
      <c r="JHU248" s="27"/>
      <c r="JHV248" s="27"/>
      <c r="JHW248" s="27"/>
      <c r="JHX248" s="27"/>
      <c r="JHY248" s="27"/>
      <c r="JHZ248" s="27"/>
      <c r="JIA248" s="27"/>
      <c r="JIB248" s="27"/>
      <c r="JIC248" s="27"/>
      <c r="JID248" s="27"/>
      <c r="JIE248" s="27"/>
      <c r="JIF248" s="27"/>
      <c r="JIG248" s="27"/>
      <c r="JIH248" s="27"/>
      <c r="JII248" s="27"/>
      <c r="JIJ248" s="27"/>
      <c r="JIK248" s="27"/>
      <c r="JIL248" s="27"/>
      <c r="JIM248" s="27"/>
      <c r="JIN248" s="27"/>
      <c r="JIO248" s="27"/>
      <c r="JIP248" s="27"/>
      <c r="JIQ248" s="27"/>
      <c r="JIR248" s="27"/>
      <c r="JIS248" s="27"/>
      <c r="JIT248" s="27"/>
      <c r="JIU248" s="27"/>
      <c r="JIV248" s="27"/>
      <c r="JIW248" s="27"/>
      <c r="JIX248" s="27"/>
      <c r="JIY248" s="27"/>
      <c r="JIZ248" s="27"/>
      <c r="JJA248" s="27"/>
      <c r="JJB248" s="27"/>
      <c r="JJC248" s="27"/>
      <c r="JJD248" s="27"/>
      <c r="JJE248" s="27"/>
      <c r="JJF248" s="27"/>
      <c r="JJG248" s="27"/>
      <c r="JJH248" s="27"/>
      <c r="JJI248" s="27"/>
      <c r="JJJ248" s="27"/>
      <c r="JJK248" s="27"/>
      <c r="JJL248" s="27"/>
      <c r="JJM248" s="27"/>
      <c r="JJN248" s="27"/>
      <c r="JJO248" s="27"/>
      <c r="JJP248" s="27"/>
      <c r="JJQ248" s="27"/>
      <c r="JJR248" s="27"/>
      <c r="JJS248" s="27"/>
      <c r="JJT248" s="27"/>
      <c r="JJU248" s="27"/>
      <c r="JJV248" s="27"/>
      <c r="JJW248" s="27"/>
      <c r="JJX248" s="27"/>
      <c r="JJY248" s="27"/>
      <c r="JJZ248" s="27"/>
      <c r="JKA248" s="27"/>
      <c r="JKB248" s="27"/>
      <c r="JKC248" s="27"/>
      <c r="JKD248" s="27"/>
      <c r="JKE248" s="27"/>
      <c r="JKF248" s="27"/>
      <c r="JKG248" s="27"/>
      <c r="JKH248" s="27"/>
      <c r="JKI248" s="27"/>
      <c r="JKJ248" s="27"/>
      <c r="JKK248" s="27"/>
      <c r="JKL248" s="27"/>
      <c r="JKM248" s="27"/>
      <c r="JKN248" s="27"/>
      <c r="JKO248" s="27"/>
      <c r="JKP248" s="27"/>
      <c r="JKQ248" s="27"/>
      <c r="JKR248" s="27"/>
      <c r="JKS248" s="27"/>
      <c r="JKT248" s="27"/>
      <c r="JKU248" s="27"/>
      <c r="JKV248" s="27"/>
      <c r="JKW248" s="27"/>
      <c r="JKX248" s="27"/>
      <c r="JKY248" s="27"/>
      <c r="JKZ248" s="27"/>
      <c r="JLA248" s="27"/>
      <c r="JLB248" s="27"/>
      <c r="JLC248" s="27"/>
      <c r="JLD248" s="27"/>
      <c r="JLE248" s="27"/>
      <c r="JLF248" s="27"/>
      <c r="JLG248" s="27"/>
      <c r="JLH248" s="27"/>
      <c r="JLI248" s="27"/>
      <c r="JLJ248" s="27"/>
      <c r="JLK248" s="27"/>
      <c r="JLL248" s="27"/>
      <c r="JLM248" s="27"/>
      <c r="JLN248" s="27"/>
      <c r="JLO248" s="27"/>
      <c r="JLP248" s="27"/>
      <c r="JLQ248" s="27"/>
      <c r="JLR248" s="27"/>
      <c r="JLS248" s="27"/>
      <c r="JLT248" s="27"/>
      <c r="JLU248" s="27"/>
      <c r="JLV248" s="27"/>
      <c r="JLW248" s="27"/>
      <c r="JLX248" s="27"/>
      <c r="JLY248" s="27"/>
      <c r="JLZ248" s="27"/>
      <c r="JMA248" s="27"/>
      <c r="JMB248" s="27"/>
      <c r="JMC248" s="27"/>
      <c r="JMD248" s="27"/>
      <c r="JME248" s="27"/>
      <c r="JMF248" s="27"/>
      <c r="JMG248" s="27"/>
      <c r="JMH248" s="27"/>
      <c r="JMI248" s="27"/>
      <c r="JMJ248" s="27"/>
      <c r="JMK248" s="27"/>
      <c r="JML248" s="27"/>
      <c r="JMM248" s="27"/>
      <c r="JMN248" s="27"/>
      <c r="JMO248" s="27"/>
      <c r="JMP248" s="27"/>
      <c r="JMQ248" s="27"/>
      <c r="JMR248" s="27"/>
      <c r="JMS248" s="27"/>
      <c r="JMT248" s="27"/>
      <c r="JMU248" s="27"/>
      <c r="JMV248" s="27"/>
      <c r="JMW248" s="27"/>
      <c r="JMX248" s="27"/>
      <c r="JMY248" s="27"/>
      <c r="JMZ248" s="27"/>
      <c r="JNA248" s="27"/>
      <c r="JNB248" s="27"/>
      <c r="JNC248" s="27"/>
      <c r="JND248" s="27"/>
      <c r="JNE248" s="27"/>
      <c r="JNF248" s="27"/>
      <c r="JNG248" s="27"/>
      <c r="JNH248" s="27"/>
      <c r="JNI248" s="27"/>
      <c r="JNJ248" s="27"/>
      <c r="JNK248" s="27"/>
      <c r="JNL248" s="27"/>
      <c r="JNM248" s="27"/>
      <c r="JNN248" s="27"/>
      <c r="JNO248" s="27"/>
      <c r="JNP248" s="27"/>
      <c r="JNQ248" s="27"/>
      <c r="JNR248" s="27"/>
      <c r="JNS248" s="27"/>
      <c r="JNT248" s="27"/>
      <c r="JNU248" s="27"/>
      <c r="JNV248" s="27"/>
      <c r="JNW248" s="27"/>
      <c r="JNX248" s="27"/>
      <c r="JNY248" s="27"/>
      <c r="JNZ248" s="27"/>
      <c r="JOA248" s="27"/>
      <c r="JOB248" s="27"/>
      <c r="JOC248" s="27"/>
      <c r="JOD248" s="27"/>
      <c r="JOE248" s="27"/>
      <c r="JOF248" s="27"/>
      <c r="JOG248" s="27"/>
      <c r="JOH248" s="27"/>
      <c r="JOI248" s="27"/>
      <c r="JOJ248" s="27"/>
      <c r="JOK248" s="27"/>
      <c r="JOL248" s="27"/>
      <c r="JOM248" s="27"/>
      <c r="JON248" s="27"/>
      <c r="JOO248" s="27"/>
      <c r="JOP248" s="27"/>
      <c r="JOQ248" s="27"/>
      <c r="JOR248" s="27"/>
      <c r="JOS248" s="27"/>
      <c r="JOT248" s="27"/>
      <c r="JOU248" s="27"/>
      <c r="JOV248" s="27"/>
      <c r="JOW248" s="27"/>
      <c r="JOX248" s="27"/>
      <c r="JOY248" s="27"/>
      <c r="JOZ248" s="27"/>
      <c r="JPA248" s="27"/>
      <c r="JPB248" s="27"/>
      <c r="JPC248" s="27"/>
      <c r="JPD248" s="27"/>
      <c r="JPE248" s="27"/>
      <c r="JPF248" s="27"/>
      <c r="JPG248" s="27"/>
      <c r="JPH248" s="27"/>
      <c r="JPI248" s="27"/>
      <c r="JPJ248" s="27"/>
      <c r="JPK248" s="27"/>
      <c r="JPL248" s="27"/>
      <c r="JPM248" s="27"/>
      <c r="JPN248" s="27"/>
      <c r="JPO248" s="27"/>
      <c r="JPP248" s="27"/>
      <c r="JPQ248" s="27"/>
      <c r="JPR248" s="27"/>
      <c r="JPS248" s="27"/>
      <c r="JPT248" s="27"/>
      <c r="JPU248" s="27"/>
      <c r="JPV248" s="27"/>
      <c r="JPW248" s="27"/>
      <c r="JPX248" s="27"/>
      <c r="JPY248" s="27"/>
      <c r="JPZ248" s="27"/>
      <c r="JQA248" s="27"/>
      <c r="JQB248" s="27"/>
      <c r="JQC248" s="27"/>
      <c r="JQD248" s="27"/>
      <c r="JQE248" s="27"/>
      <c r="JQF248" s="27"/>
      <c r="JQG248" s="27"/>
      <c r="JQH248" s="27"/>
      <c r="JQI248" s="27"/>
      <c r="JQJ248" s="27"/>
      <c r="JQK248" s="27"/>
      <c r="JQL248" s="27"/>
      <c r="JQM248" s="27"/>
      <c r="JQN248" s="27"/>
      <c r="JQO248" s="27"/>
      <c r="JQP248" s="27"/>
      <c r="JQQ248" s="27"/>
      <c r="JQR248" s="27"/>
      <c r="JQS248" s="27"/>
      <c r="JQT248" s="27"/>
      <c r="JQU248" s="27"/>
      <c r="JQV248" s="27"/>
      <c r="JQW248" s="27"/>
      <c r="JQX248" s="27"/>
      <c r="JQY248" s="27"/>
      <c r="JQZ248" s="27"/>
      <c r="JRA248" s="27"/>
      <c r="JRB248" s="27"/>
      <c r="JRC248" s="27"/>
      <c r="JRD248" s="27"/>
      <c r="JRE248" s="27"/>
      <c r="JRF248" s="27"/>
      <c r="JRG248" s="27"/>
      <c r="JRH248" s="27"/>
      <c r="JRI248" s="27"/>
      <c r="JRJ248" s="27"/>
      <c r="JRK248" s="27"/>
      <c r="JRL248" s="27"/>
      <c r="JRM248" s="27"/>
      <c r="JRN248" s="27"/>
      <c r="JRO248" s="27"/>
      <c r="JRP248" s="27"/>
      <c r="JRQ248" s="27"/>
      <c r="JRR248" s="27"/>
      <c r="JRS248" s="27"/>
      <c r="JRT248" s="27"/>
      <c r="JRU248" s="27"/>
      <c r="JRV248" s="27"/>
      <c r="JRW248" s="27"/>
      <c r="JRX248" s="27"/>
      <c r="JRY248" s="27"/>
      <c r="JRZ248" s="27"/>
      <c r="JSA248" s="27"/>
      <c r="JSB248" s="27"/>
      <c r="JSC248" s="27"/>
      <c r="JSD248" s="27"/>
      <c r="JSE248" s="27"/>
      <c r="JSF248" s="27"/>
      <c r="JSG248" s="27"/>
      <c r="JSH248" s="27"/>
      <c r="JSI248" s="27"/>
      <c r="JSJ248" s="27"/>
      <c r="JSK248" s="27"/>
      <c r="JSL248" s="27"/>
      <c r="JSM248" s="27"/>
      <c r="JSN248" s="27"/>
      <c r="JSO248" s="27"/>
      <c r="JSP248" s="27"/>
      <c r="JSQ248" s="27"/>
      <c r="JSR248" s="27"/>
      <c r="JSS248" s="27"/>
      <c r="JST248" s="27"/>
      <c r="JSU248" s="27"/>
      <c r="JSV248" s="27"/>
      <c r="JSW248" s="27"/>
      <c r="JSX248" s="27"/>
      <c r="JSY248" s="27"/>
      <c r="JSZ248" s="27"/>
      <c r="JTA248" s="27"/>
      <c r="JTB248" s="27"/>
      <c r="JTC248" s="27"/>
      <c r="JTD248" s="27"/>
      <c r="JTE248" s="27"/>
      <c r="JTF248" s="27"/>
      <c r="JTG248" s="27"/>
      <c r="JTH248" s="27"/>
      <c r="JTI248" s="27"/>
      <c r="JTJ248" s="27"/>
      <c r="JTK248" s="27"/>
      <c r="JTL248" s="27"/>
      <c r="JTM248" s="27"/>
      <c r="JTN248" s="27"/>
      <c r="JTO248" s="27"/>
      <c r="JTP248" s="27"/>
      <c r="JTQ248" s="27"/>
      <c r="JTR248" s="27"/>
      <c r="JTS248" s="27"/>
      <c r="JTT248" s="27"/>
      <c r="JTU248" s="27"/>
      <c r="JTV248" s="27"/>
      <c r="JTW248" s="27"/>
      <c r="JTX248" s="27"/>
      <c r="JTY248" s="27"/>
      <c r="JTZ248" s="27"/>
      <c r="JUA248" s="27"/>
      <c r="JUB248" s="27"/>
      <c r="JUC248" s="27"/>
      <c r="JUD248" s="27"/>
      <c r="JUE248" s="27"/>
      <c r="JUF248" s="27"/>
      <c r="JUG248" s="27"/>
      <c r="JUH248" s="27"/>
      <c r="JUI248" s="27"/>
      <c r="JUJ248" s="27"/>
      <c r="JUK248" s="27"/>
      <c r="JUL248" s="27"/>
      <c r="JUM248" s="27"/>
      <c r="JUN248" s="27"/>
      <c r="JUO248" s="27"/>
      <c r="JUP248" s="27"/>
      <c r="JUQ248" s="27"/>
      <c r="JUR248" s="27"/>
      <c r="JUS248" s="27"/>
      <c r="JUT248" s="27"/>
      <c r="JUU248" s="27"/>
      <c r="JUV248" s="27"/>
      <c r="JUW248" s="27"/>
      <c r="JUX248" s="27"/>
      <c r="JUY248" s="27"/>
      <c r="JUZ248" s="27"/>
      <c r="JVA248" s="27"/>
      <c r="JVB248" s="27"/>
      <c r="JVC248" s="27"/>
      <c r="JVD248" s="27"/>
      <c r="JVE248" s="27"/>
      <c r="JVF248" s="27"/>
      <c r="JVG248" s="27"/>
      <c r="JVH248" s="27"/>
      <c r="JVI248" s="27"/>
      <c r="JVJ248" s="27"/>
      <c r="JVK248" s="27"/>
      <c r="JVL248" s="27"/>
      <c r="JVM248" s="27"/>
      <c r="JVN248" s="27"/>
      <c r="JVO248" s="27"/>
      <c r="JVP248" s="27"/>
      <c r="JVQ248" s="27"/>
      <c r="JVR248" s="27"/>
      <c r="JVS248" s="27"/>
      <c r="JVT248" s="27"/>
      <c r="JVU248" s="27"/>
      <c r="JVV248" s="27"/>
      <c r="JVW248" s="27"/>
      <c r="JVX248" s="27"/>
      <c r="JVY248" s="27"/>
      <c r="JVZ248" s="27"/>
      <c r="JWA248" s="27"/>
      <c r="JWB248" s="27"/>
      <c r="JWC248" s="27"/>
      <c r="JWD248" s="27"/>
      <c r="JWE248" s="27"/>
      <c r="JWF248" s="27"/>
      <c r="JWG248" s="27"/>
      <c r="JWH248" s="27"/>
      <c r="JWI248" s="27"/>
      <c r="JWJ248" s="27"/>
      <c r="JWK248" s="27"/>
      <c r="JWL248" s="27"/>
      <c r="JWM248" s="27"/>
      <c r="JWN248" s="27"/>
      <c r="JWO248" s="27"/>
      <c r="JWP248" s="27"/>
      <c r="JWQ248" s="27"/>
      <c r="JWR248" s="27"/>
      <c r="JWS248" s="27"/>
      <c r="JWT248" s="27"/>
      <c r="JWU248" s="27"/>
      <c r="JWV248" s="27"/>
      <c r="JWW248" s="27"/>
      <c r="JWX248" s="27"/>
      <c r="JWY248" s="27"/>
      <c r="JWZ248" s="27"/>
      <c r="JXA248" s="27"/>
      <c r="JXB248" s="27"/>
      <c r="JXC248" s="27"/>
      <c r="JXD248" s="27"/>
      <c r="JXE248" s="27"/>
      <c r="JXF248" s="27"/>
      <c r="JXG248" s="27"/>
      <c r="JXH248" s="27"/>
      <c r="JXI248" s="27"/>
      <c r="JXJ248" s="27"/>
      <c r="JXK248" s="27"/>
      <c r="JXL248" s="27"/>
      <c r="JXM248" s="27"/>
      <c r="JXN248" s="27"/>
      <c r="JXO248" s="27"/>
      <c r="JXP248" s="27"/>
      <c r="JXQ248" s="27"/>
      <c r="JXR248" s="27"/>
      <c r="JXS248" s="27"/>
      <c r="JXT248" s="27"/>
      <c r="JXU248" s="27"/>
      <c r="JXV248" s="27"/>
      <c r="JXW248" s="27"/>
      <c r="JXX248" s="27"/>
      <c r="JXY248" s="27"/>
      <c r="JXZ248" s="27"/>
      <c r="JYA248" s="27"/>
      <c r="JYB248" s="27"/>
      <c r="JYC248" s="27"/>
      <c r="JYD248" s="27"/>
      <c r="JYE248" s="27"/>
      <c r="JYF248" s="27"/>
      <c r="JYG248" s="27"/>
      <c r="JYH248" s="27"/>
      <c r="JYI248" s="27"/>
      <c r="JYJ248" s="27"/>
      <c r="JYK248" s="27"/>
      <c r="JYL248" s="27"/>
      <c r="JYM248" s="27"/>
      <c r="JYN248" s="27"/>
      <c r="JYO248" s="27"/>
      <c r="JYP248" s="27"/>
      <c r="JYQ248" s="27"/>
      <c r="JYR248" s="27"/>
      <c r="JYS248" s="27"/>
      <c r="JYT248" s="27"/>
      <c r="JYU248" s="27"/>
      <c r="JYV248" s="27"/>
      <c r="JYW248" s="27"/>
      <c r="JYX248" s="27"/>
      <c r="JYY248" s="27"/>
      <c r="JYZ248" s="27"/>
      <c r="JZA248" s="27"/>
      <c r="JZB248" s="27"/>
      <c r="JZC248" s="27"/>
      <c r="JZD248" s="27"/>
      <c r="JZE248" s="27"/>
      <c r="JZF248" s="27"/>
      <c r="JZG248" s="27"/>
      <c r="JZH248" s="27"/>
      <c r="JZI248" s="27"/>
      <c r="JZJ248" s="27"/>
      <c r="JZK248" s="27"/>
      <c r="JZL248" s="27"/>
      <c r="JZM248" s="27"/>
      <c r="JZN248" s="27"/>
      <c r="JZO248" s="27"/>
      <c r="JZP248" s="27"/>
      <c r="JZQ248" s="27"/>
      <c r="JZR248" s="27"/>
      <c r="JZS248" s="27"/>
      <c r="JZT248" s="27"/>
      <c r="JZU248" s="27"/>
      <c r="JZV248" s="27"/>
      <c r="JZW248" s="27"/>
      <c r="JZX248" s="27"/>
      <c r="JZY248" s="27"/>
      <c r="JZZ248" s="27"/>
      <c r="KAA248" s="27"/>
      <c r="KAB248" s="27"/>
      <c r="KAC248" s="27"/>
      <c r="KAD248" s="27"/>
      <c r="KAE248" s="27"/>
      <c r="KAF248" s="27"/>
      <c r="KAG248" s="27"/>
      <c r="KAH248" s="27"/>
      <c r="KAI248" s="27"/>
      <c r="KAJ248" s="27"/>
      <c r="KAK248" s="27"/>
      <c r="KAL248" s="27"/>
      <c r="KAM248" s="27"/>
      <c r="KAN248" s="27"/>
      <c r="KAO248" s="27"/>
      <c r="KAP248" s="27"/>
      <c r="KAQ248" s="27"/>
      <c r="KAR248" s="27"/>
      <c r="KAS248" s="27"/>
      <c r="KAT248" s="27"/>
      <c r="KAU248" s="27"/>
      <c r="KAV248" s="27"/>
      <c r="KAW248" s="27"/>
      <c r="KAX248" s="27"/>
      <c r="KAY248" s="27"/>
      <c r="KAZ248" s="27"/>
      <c r="KBA248" s="27"/>
      <c r="KBB248" s="27"/>
      <c r="KBC248" s="27"/>
      <c r="KBD248" s="27"/>
      <c r="KBE248" s="27"/>
      <c r="KBF248" s="27"/>
      <c r="KBG248" s="27"/>
      <c r="KBH248" s="27"/>
      <c r="KBI248" s="27"/>
      <c r="KBJ248" s="27"/>
      <c r="KBK248" s="27"/>
      <c r="KBL248" s="27"/>
      <c r="KBM248" s="27"/>
      <c r="KBN248" s="27"/>
      <c r="KBO248" s="27"/>
      <c r="KBP248" s="27"/>
      <c r="KBQ248" s="27"/>
      <c r="KBR248" s="27"/>
      <c r="KBS248" s="27"/>
      <c r="KBT248" s="27"/>
      <c r="KBU248" s="27"/>
      <c r="KBV248" s="27"/>
      <c r="KBW248" s="27"/>
      <c r="KBX248" s="27"/>
      <c r="KBY248" s="27"/>
      <c r="KBZ248" s="27"/>
      <c r="KCA248" s="27"/>
      <c r="KCB248" s="27"/>
      <c r="KCC248" s="27"/>
      <c r="KCD248" s="27"/>
      <c r="KCE248" s="27"/>
      <c r="KCF248" s="27"/>
      <c r="KCG248" s="27"/>
      <c r="KCH248" s="27"/>
      <c r="KCI248" s="27"/>
      <c r="KCJ248" s="27"/>
      <c r="KCK248" s="27"/>
      <c r="KCL248" s="27"/>
      <c r="KCM248" s="27"/>
      <c r="KCN248" s="27"/>
      <c r="KCO248" s="27"/>
      <c r="KCP248" s="27"/>
      <c r="KCQ248" s="27"/>
      <c r="KCR248" s="27"/>
      <c r="KCS248" s="27"/>
      <c r="KCT248" s="27"/>
      <c r="KCU248" s="27"/>
      <c r="KCV248" s="27"/>
      <c r="KCW248" s="27"/>
      <c r="KCX248" s="27"/>
      <c r="KCY248" s="27"/>
      <c r="KCZ248" s="27"/>
      <c r="KDA248" s="27"/>
      <c r="KDB248" s="27"/>
      <c r="KDC248" s="27"/>
      <c r="KDD248" s="27"/>
      <c r="KDE248" s="27"/>
      <c r="KDF248" s="27"/>
      <c r="KDG248" s="27"/>
      <c r="KDH248" s="27"/>
      <c r="KDI248" s="27"/>
      <c r="KDJ248" s="27"/>
      <c r="KDK248" s="27"/>
      <c r="KDL248" s="27"/>
      <c r="KDM248" s="27"/>
      <c r="KDN248" s="27"/>
      <c r="KDO248" s="27"/>
      <c r="KDP248" s="27"/>
      <c r="KDQ248" s="27"/>
      <c r="KDR248" s="27"/>
      <c r="KDS248" s="27"/>
      <c r="KDT248" s="27"/>
      <c r="KDU248" s="27"/>
      <c r="KDV248" s="27"/>
      <c r="KDW248" s="27"/>
      <c r="KDX248" s="27"/>
      <c r="KDY248" s="27"/>
      <c r="KDZ248" s="27"/>
      <c r="KEA248" s="27"/>
      <c r="KEB248" s="27"/>
      <c r="KEC248" s="27"/>
      <c r="KED248" s="27"/>
      <c r="KEE248" s="27"/>
      <c r="KEF248" s="27"/>
      <c r="KEG248" s="27"/>
      <c r="KEH248" s="27"/>
      <c r="KEI248" s="27"/>
      <c r="KEJ248" s="27"/>
      <c r="KEK248" s="27"/>
      <c r="KEL248" s="27"/>
      <c r="KEM248" s="27"/>
      <c r="KEN248" s="27"/>
      <c r="KEO248" s="27"/>
      <c r="KEP248" s="27"/>
      <c r="KEQ248" s="27"/>
      <c r="KER248" s="27"/>
      <c r="KES248" s="27"/>
      <c r="KET248" s="27"/>
      <c r="KEU248" s="27"/>
      <c r="KEV248" s="27"/>
      <c r="KEW248" s="27"/>
      <c r="KEX248" s="27"/>
      <c r="KEY248" s="27"/>
      <c r="KEZ248" s="27"/>
      <c r="KFA248" s="27"/>
      <c r="KFB248" s="27"/>
      <c r="KFC248" s="27"/>
      <c r="KFD248" s="27"/>
      <c r="KFE248" s="27"/>
      <c r="KFF248" s="27"/>
      <c r="KFG248" s="27"/>
      <c r="KFH248" s="27"/>
      <c r="KFI248" s="27"/>
      <c r="KFJ248" s="27"/>
      <c r="KFK248" s="27"/>
      <c r="KFL248" s="27"/>
      <c r="KFM248" s="27"/>
      <c r="KFN248" s="27"/>
      <c r="KFO248" s="27"/>
      <c r="KFP248" s="27"/>
      <c r="KFQ248" s="27"/>
      <c r="KFR248" s="27"/>
      <c r="KFS248" s="27"/>
      <c r="KFT248" s="27"/>
      <c r="KFU248" s="27"/>
      <c r="KFV248" s="27"/>
      <c r="KFW248" s="27"/>
      <c r="KFX248" s="27"/>
      <c r="KFY248" s="27"/>
      <c r="KFZ248" s="27"/>
      <c r="KGA248" s="27"/>
      <c r="KGB248" s="27"/>
      <c r="KGC248" s="27"/>
      <c r="KGD248" s="27"/>
      <c r="KGE248" s="27"/>
      <c r="KGF248" s="27"/>
      <c r="KGG248" s="27"/>
      <c r="KGH248" s="27"/>
      <c r="KGI248" s="27"/>
      <c r="KGJ248" s="27"/>
      <c r="KGK248" s="27"/>
      <c r="KGL248" s="27"/>
      <c r="KGM248" s="27"/>
      <c r="KGN248" s="27"/>
      <c r="KGO248" s="27"/>
      <c r="KGP248" s="27"/>
      <c r="KGQ248" s="27"/>
      <c r="KGR248" s="27"/>
      <c r="KGS248" s="27"/>
      <c r="KGT248" s="27"/>
      <c r="KGU248" s="27"/>
      <c r="KGV248" s="27"/>
      <c r="KGW248" s="27"/>
      <c r="KGX248" s="27"/>
      <c r="KGY248" s="27"/>
      <c r="KGZ248" s="27"/>
      <c r="KHA248" s="27"/>
      <c r="KHB248" s="27"/>
      <c r="KHC248" s="27"/>
      <c r="KHD248" s="27"/>
      <c r="KHE248" s="27"/>
      <c r="KHF248" s="27"/>
      <c r="KHG248" s="27"/>
      <c r="KHH248" s="27"/>
      <c r="KHI248" s="27"/>
      <c r="KHJ248" s="27"/>
      <c r="KHK248" s="27"/>
      <c r="KHL248" s="27"/>
      <c r="KHM248" s="27"/>
      <c r="KHN248" s="27"/>
      <c r="KHO248" s="27"/>
      <c r="KHP248" s="27"/>
      <c r="KHQ248" s="27"/>
      <c r="KHR248" s="27"/>
      <c r="KHS248" s="27"/>
      <c r="KHT248" s="27"/>
      <c r="KHU248" s="27"/>
      <c r="KHV248" s="27"/>
      <c r="KHW248" s="27"/>
      <c r="KHX248" s="27"/>
      <c r="KHY248" s="27"/>
      <c r="KHZ248" s="27"/>
      <c r="KIA248" s="27"/>
      <c r="KIB248" s="27"/>
      <c r="KIC248" s="27"/>
      <c r="KID248" s="27"/>
      <c r="KIE248" s="27"/>
      <c r="KIF248" s="27"/>
      <c r="KIG248" s="27"/>
      <c r="KIH248" s="27"/>
      <c r="KII248" s="27"/>
      <c r="KIJ248" s="27"/>
      <c r="KIK248" s="27"/>
      <c r="KIL248" s="27"/>
      <c r="KIM248" s="27"/>
      <c r="KIN248" s="27"/>
      <c r="KIO248" s="27"/>
      <c r="KIP248" s="27"/>
      <c r="KIQ248" s="27"/>
      <c r="KIR248" s="27"/>
      <c r="KIS248" s="27"/>
      <c r="KIT248" s="27"/>
      <c r="KIU248" s="27"/>
      <c r="KIV248" s="27"/>
      <c r="KIW248" s="27"/>
      <c r="KIX248" s="27"/>
      <c r="KIY248" s="27"/>
      <c r="KIZ248" s="27"/>
      <c r="KJA248" s="27"/>
      <c r="KJB248" s="27"/>
      <c r="KJC248" s="27"/>
      <c r="KJD248" s="27"/>
      <c r="KJE248" s="27"/>
      <c r="KJF248" s="27"/>
      <c r="KJG248" s="27"/>
      <c r="KJH248" s="27"/>
      <c r="KJI248" s="27"/>
      <c r="KJJ248" s="27"/>
      <c r="KJK248" s="27"/>
      <c r="KJL248" s="27"/>
      <c r="KJM248" s="27"/>
      <c r="KJN248" s="27"/>
      <c r="KJO248" s="27"/>
      <c r="KJP248" s="27"/>
      <c r="KJQ248" s="27"/>
      <c r="KJR248" s="27"/>
      <c r="KJS248" s="27"/>
      <c r="KJT248" s="27"/>
      <c r="KJU248" s="27"/>
      <c r="KJV248" s="27"/>
      <c r="KJW248" s="27"/>
      <c r="KJX248" s="27"/>
      <c r="KJY248" s="27"/>
      <c r="KJZ248" s="27"/>
      <c r="KKA248" s="27"/>
      <c r="KKB248" s="27"/>
      <c r="KKC248" s="27"/>
      <c r="KKD248" s="27"/>
      <c r="KKE248" s="27"/>
      <c r="KKF248" s="27"/>
      <c r="KKG248" s="27"/>
      <c r="KKH248" s="27"/>
      <c r="KKI248" s="27"/>
      <c r="KKJ248" s="27"/>
      <c r="KKK248" s="27"/>
      <c r="KKL248" s="27"/>
      <c r="KKM248" s="27"/>
      <c r="KKN248" s="27"/>
      <c r="KKO248" s="27"/>
      <c r="KKP248" s="27"/>
      <c r="KKQ248" s="27"/>
      <c r="KKR248" s="27"/>
      <c r="KKS248" s="27"/>
      <c r="KKT248" s="27"/>
      <c r="KKU248" s="27"/>
      <c r="KKV248" s="27"/>
      <c r="KKW248" s="27"/>
      <c r="KKX248" s="27"/>
      <c r="KKY248" s="27"/>
      <c r="KKZ248" s="27"/>
      <c r="KLA248" s="27"/>
      <c r="KLB248" s="27"/>
      <c r="KLC248" s="27"/>
      <c r="KLD248" s="27"/>
      <c r="KLE248" s="27"/>
      <c r="KLF248" s="27"/>
      <c r="KLG248" s="27"/>
      <c r="KLH248" s="27"/>
      <c r="KLI248" s="27"/>
      <c r="KLJ248" s="27"/>
      <c r="KLK248" s="27"/>
      <c r="KLL248" s="27"/>
      <c r="KLM248" s="27"/>
      <c r="KLN248" s="27"/>
      <c r="KLO248" s="27"/>
      <c r="KLP248" s="27"/>
      <c r="KLQ248" s="27"/>
      <c r="KLR248" s="27"/>
      <c r="KLS248" s="27"/>
      <c r="KLT248" s="27"/>
      <c r="KLU248" s="27"/>
      <c r="KLV248" s="27"/>
      <c r="KLW248" s="27"/>
      <c r="KLX248" s="27"/>
      <c r="KLY248" s="27"/>
      <c r="KLZ248" s="27"/>
      <c r="KMA248" s="27"/>
      <c r="KMB248" s="27"/>
      <c r="KMC248" s="27"/>
      <c r="KMD248" s="27"/>
      <c r="KME248" s="27"/>
      <c r="KMF248" s="27"/>
      <c r="KMG248" s="27"/>
      <c r="KMH248" s="27"/>
      <c r="KMI248" s="27"/>
      <c r="KMJ248" s="27"/>
      <c r="KMK248" s="27"/>
      <c r="KML248" s="27"/>
      <c r="KMM248" s="27"/>
      <c r="KMN248" s="27"/>
      <c r="KMO248" s="27"/>
      <c r="KMP248" s="27"/>
      <c r="KMQ248" s="27"/>
      <c r="KMR248" s="27"/>
      <c r="KMS248" s="27"/>
      <c r="KMT248" s="27"/>
      <c r="KMU248" s="27"/>
      <c r="KMV248" s="27"/>
      <c r="KMW248" s="27"/>
      <c r="KMX248" s="27"/>
      <c r="KMY248" s="27"/>
      <c r="KMZ248" s="27"/>
      <c r="KNA248" s="27"/>
      <c r="KNB248" s="27"/>
      <c r="KNC248" s="27"/>
      <c r="KND248" s="27"/>
      <c r="KNE248" s="27"/>
      <c r="KNF248" s="27"/>
      <c r="KNG248" s="27"/>
      <c r="KNH248" s="27"/>
      <c r="KNI248" s="27"/>
      <c r="KNJ248" s="27"/>
      <c r="KNK248" s="27"/>
      <c r="KNL248" s="27"/>
      <c r="KNM248" s="27"/>
      <c r="KNN248" s="27"/>
      <c r="KNO248" s="27"/>
      <c r="KNP248" s="27"/>
      <c r="KNQ248" s="27"/>
      <c r="KNR248" s="27"/>
      <c r="KNS248" s="27"/>
      <c r="KNT248" s="27"/>
      <c r="KNU248" s="27"/>
      <c r="KNV248" s="27"/>
      <c r="KNW248" s="27"/>
      <c r="KNX248" s="27"/>
      <c r="KNY248" s="27"/>
      <c r="KNZ248" s="27"/>
      <c r="KOA248" s="27"/>
      <c r="KOB248" s="27"/>
      <c r="KOC248" s="27"/>
      <c r="KOD248" s="27"/>
      <c r="KOE248" s="27"/>
      <c r="KOF248" s="27"/>
      <c r="KOG248" s="27"/>
      <c r="KOH248" s="27"/>
      <c r="KOI248" s="27"/>
      <c r="KOJ248" s="27"/>
      <c r="KOK248" s="27"/>
      <c r="KOL248" s="27"/>
      <c r="KOM248" s="27"/>
      <c r="KON248" s="27"/>
      <c r="KOO248" s="27"/>
      <c r="KOP248" s="27"/>
      <c r="KOQ248" s="27"/>
      <c r="KOR248" s="27"/>
      <c r="KOS248" s="27"/>
      <c r="KOT248" s="27"/>
      <c r="KOU248" s="27"/>
      <c r="KOV248" s="27"/>
      <c r="KOW248" s="27"/>
      <c r="KOX248" s="27"/>
      <c r="KOY248" s="27"/>
      <c r="KOZ248" s="27"/>
      <c r="KPA248" s="27"/>
      <c r="KPB248" s="27"/>
      <c r="KPC248" s="27"/>
      <c r="KPD248" s="27"/>
      <c r="KPE248" s="27"/>
      <c r="KPF248" s="27"/>
      <c r="KPG248" s="27"/>
      <c r="KPH248" s="27"/>
      <c r="KPI248" s="27"/>
      <c r="KPJ248" s="27"/>
      <c r="KPK248" s="27"/>
      <c r="KPL248" s="27"/>
      <c r="KPM248" s="27"/>
      <c r="KPN248" s="27"/>
      <c r="KPO248" s="27"/>
      <c r="KPP248" s="27"/>
      <c r="KPQ248" s="27"/>
      <c r="KPR248" s="27"/>
      <c r="KPS248" s="27"/>
      <c r="KPT248" s="27"/>
      <c r="KPU248" s="27"/>
      <c r="KPV248" s="27"/>
      <c r="KPW248" s="27"/>
      <c r="KPX248" s="27"/>
      <c r="KPY248" s="27"/>
      <c r="KPZ248" s="27"/>
      <c r="KQA248" s="27"/>
      <c r="KQB248" s="27"/>
      <c r="KQC248" s="27"/>
      <c r="KQD248" s="27"/>
      <c r="KQE248" s="27"/>
      <c r="KQF248" s="27"/>
      <c r="KQG248" s="27"/>
      <c r="KQH248" s="27"/>
      <c r="KQI248" s="27"/>
      <c r="KQJ248" s="27"/>
      <c r="KQK248" s="27"/>
      <c r="KQL248" s="27"/>
      <c r="KQM248" s="27"/>
      <c r="KQN248" s="27"/>
      <c r="KQO248" s="27"/>
      <c r="KQP248" s="27"/>
      <c r="KQQ248" s="27"/>
      <c r="KQR248" s="27"/>
      <c r="KQS248" s="27"/>
      <c r="KQT248" s="27"/>
      <c r="KQU248" s="27"/>
      <c r="KQV248" s="27"/>
      <c r="KQW248" s="27"/>
      <c r="KQX248" s="27"/>
      <c r="KQY248" s="27"/>
      <c r="KQZ248" s="27"/>
      <c r="KRA248" s="27"/>
      <c r="KRB248" s="27"/>
      <c r="KRC248" s="27"/>
      <c r="KRD248" s="27"/>
      <c r="KRE248" s="27"/>
      <c r="KRF248" s="27"/>
      <c r="KRG248" s="27"/>
      <c r="KRH248" s="27"/>
      <c r="KRI248" s="27"/>
      <c r="KRJ248" s="27"/>
      <c r="KRK248" s="27"/>
      <c r="KRL248" s="27"/>
      <c r="KRM248" s="27"/>
      <c r="KRN248" s="27"/>
      <c r="KRO248" s="27"/>
      <c r="KRP248" s="27"/>
      <c r="KRQ248" s="27"/>
      <c r="KRR248" s="27"/>
      <c r="KRS248" s="27"/>
      <c r="KRT248" s="27"/>
      <c r="KRU248" s="27"/>
      <c r="KRV248" s="27"/>
      <c r="KRW248" s="27"/>
      <c r="KRX248" s="27"/>
      <c r="KRY248" s="27"/>
      <c r="KRZ248" s="27"/>
      <c r="KSA248" s="27"/>
      <c r="KSB248" s="27"/>
      <c r="KSC248" s="27"/>
      <c r="KSD248" s="27"/>
      <c r="KSE248" s="27"/>
      <c r="KSF248" s="27"/>
      <c r="KSG248" s="27"/>
      <c r="KSH248" s="27"/>
      <c r="KSI248" s="27"/>
      <c r="KSJ248" s="27"/>
      <c r="KSK248" s="27"/>
      <c r="KSL248" s="27"/>
      <c r="KSM248" s="27"/>
      <c r="KSN248" s="27"/>
      <c r="KSO248" s="27"/>
      <c r="KSP248" s="27"/>
      <c r="KSQ248" s="27"/>
      <c r="KSR248" s="27"/>
      <c r="KSS248" s="27"/>
      <c r="KST248" s="27"/>
      <c r="KSU248" s="27"/>
      <c r="KSV248" s="27"/>
      <c r="KSW248" s="27"/>
      <c r="KSX248" s="27"/>
      <c r="KSY248" s="27"/>
      <c r="KSZ248" s="27"/>
      <c r="KTA248" s="27"/>
      <c r="KTB248" s="27"/>
      <c r="KTC248" s="27"/>
      <c r="KTD248" s="27"/>
      <c r="KTE248" s="27"/>
      <c r="KTF248" s="27"/>
      <c r="KTG248" s="27"/>
      <c r="KTH248" s="27"/>
      <c r="KTI248" s="27"/>
      <c r="KTJ248" s="27"/>
      <c r="KTK248" s="27"/>
      <c r="KTL248" s="27"/>
      <c r="KTM248" s="27"/>
      <c r="KTN248" s="27"/>
      <c r="KTO248" s="27"/>
      <c r="KTP248" s="27"/>
      <c r="KTQ248" s="27"/>
      <c r="KTR248" s="27"/>
      <c r="KTS248" s="27"/>
      <c r="KTT248" s="27"/>
      <c r="KTU248" s="27"/>
      <c r="KTV248" s="27"/>
      <c r="KTW248" s="27"/>
      <c r="KTX248" s="27"/>
      <c r="KTY248" s="27"/>
      <c r="KTZ248" s="27"/>
      <c r="KUA248" s="27"/>
      <c r="KUB248" s="27"/>
      <c r="KUC248" s="27"/>
      <c r="KUD248" s="27"/>
      <c r="KUE248" s="27"/>
      <c r="KUF248" s="27"/>
      <c r="KUG248" s="27"/>
      <c r="KUH248" s="27"/>
      <c r="KUI248" s="27"/>
      <c r="KUJ248" s="27"/>
      <c r="KUK248" s="27"/>
      <c r="KUL248" s="27"/>
      <c r="KUM248" s="27"/>
      <c r="KUN248" s="27"/>
      <c r="KUO248" s="27"/>
      <c r="KUP248" s="27"/>
      <c r="KUQ248" s="27"/>
      <c r="KUR248" s="27"/>
      <c r="KUS248" s="27"/>
      <c r="KUT248" s="27"/>
      <c r="KUU248" s="27"/>
      <c r="KUV248" s="27"/>
      <c r="KUW248" s="27"/>
      <c r="KUX248" s="27"/>
      <c r="KUY248" s="27"/>
      <c r="KUZ248" s="27"/>
      <c r="KVA248" s="27"/>
      <c r="KVB248" s="27"/>
      <c r="KVC248" s="27"/>
      <c r="KVD248" s="27"/>
      <c r="KVE248" s="27"/>
      <c r="KVF248" s="27"/>
      <c r="KVG248" s="27"/>
      <c r="KVH248" s="27"/>
      <c r="KVI248" s="27"/>
      <c r="KVJ248" s="27"/>
      <c r="KVK248" s="27"/>
      <c r="KVL248" s="27"/>
      <c r="KVM248" s="27"/>
      <c r="KVN248" s="27"/>
      <c r="KVO248" s="27"/>
      <c r="KVP248" s="27"/>
      <c r="KVQ248" s="27"/>
      <c r="KVR248" s="27"/>
      <c r="KVS248" s="27"/>
      <c r="KVT248" s="27"/>
      <c r="KVU248" s="27"/>
      <c r="KVV248" s="27"/>
      <c r="KVW248" s="27"/>
      <c r="KVX248" s="27"/>
      <c r="KVY248" s="27"/>
      <c r="KVZ248" s="27"/>
      <c r="KWA248" s="27"/>
      <c r="KWB248" s="27"/>
      <c r="KWC248" s="27"/>
      <c r="KWD248" s="27"/>
      <c r="KWE248" s="27"/>
      <c r="KWF248" s="27"/>
      <c r="KWG248" s="27"/>
      <c r="KWH248" s="27"/>
      <c r="KWI248" s="27"/>
      <c r="KWJ248" s="27"/>
      <c r="KWK248" s="27"/>
      <c r="KWL248" s="27"/>
      <c r="KWM248" s="27"/>
      <c r="KWN248" s="27"/>
      <c r="KWO248" s="27"/>
      <c r="KWP248" s="27"/>
      <c r="KWQ248" s="27"/>
      <c r="KWR248" s="27"/>
      <c r="KWS248" s="27"/>
      <c r="KWT248" s="27"/>
      <c r="KWU248" s="27"/>
      <c r="KWV248" s="27"/>
      <c r="KWW248" s="27"/>
      <c r="KWX248" s="27"/>
      <c r="KWY248" s="27"/>
      <c r="KWZ248" s="27"/>
      <c r="KXA248" s="27"/>
      <c r="KXB248" s="27"/>
      <c r="KXC248" s="27"/>
      <c r="KXD248" s="27"/>
      <c r="KXE248" s="27"/>
      <c r="KXF248" s="27"/>
      <c r="KXG248" s="27"/>
      <c r="KXH248" s="27"/>
      <c r="KXI248" s="27"/>
      <c r="KXJ248" s="27"/>
      <c r="KXK248" s="27"/>
      <c r="KXL248" s="27"/>
      <c r="KXM248" s="27"/>
      <c r="KXN248" s="27"/>
      <c r="KXO248" s="27"/>
      <c r="KXP248" s="27"/>
      <c r="KXQ248" s="27"/>
      <c r="KXR248" s="27"/>
      <c r="KXS248" s="27"/>
      <c r="KXT248" s="27"/>
      <c r="KXU248" s="27"/>
      <c r="KXV248" s="27"/>
      <c r="KXW248" s="27"/>
      <c r="KXX248" s="27"/>
      <c r="KXY248" s="27"/>
      <c r="KXZ248" s="27"/>
      <c r="KYA248" s="27"/>
      <c r="KYB248" s="27"/>
      <c r="KYC248" s="27"/>
      <c r="KYD248" s="27"/>
      <c r="KYE248" s="27"/>
      <c r="KYF248" s="27"/>
      <c r="KYG248" s="27"/>
      <c r="KYH248" s="27"/>
      <c r="KYI248" s="27"/>
      <c r="KYJ248" s="27"/>
      <c r="KYK248" s="27"/>
      <c r="KYL248" s="27"/>
      <c r="KYM248" s="27"/>
      <c r="KYN248" s="27"/>
      <c r="KYO248" s="27"/>
      <c r="KYP248" s="27"/>
      <c r="KYQ248" s="27"/>
      <c r="KYR248" s="27"/>
      <c r="KYS248" s="27"/>
      <c r="KYT248" s="27"/>
      <c r="KYU248" s="27"/>
      <c r="KYV248" s="27"/>
      <c r="KYW248" s="27"/>
      <c r="KYX248" s="27"/>
      <c r="KYY248" s="27"/>
      <c r="KYZ248" s="27"/>
      <c r="KZA248" s="27"/>
      <c r="KZB248" s="27"/>
      <c r="KZC248" s="27"/>
      <c r="KZD248" s="27"/>
      <c r="KZE248" s="27"/>
      <c r="KZF248" s="27"/>
      <c r="KZG248" s="27"/>
      <c r="KZH248" s="27"/>
      <c r="KZI248" s="27"/>
      <c r="KZJ248" s="27"/>
      <c r="KZK248" s="27"/>
      <c r="KZL248" s="27"/>
      <c r="KZM248" s="27"/>
      <c r="KZN248" s="27"/>
      <c r="KZO248" s="27"/>
      <c r="KZP248" s="27"/>
      <c r="KZQ248" s="27"/>
      <c r="KZR248" s="27"/>
      <c r="KZS248" s="27"/>
      <c r="KZT248" s="27"/>
      <c r="KZU248" s="27"/>
      <c r="KZV248" s="27"/>
      <c r="KZW248" s="27"/>
      <c r="KZX248" s="27"/>
      <c r="KZY248" s="27"/>
      <c r="KZZ248" s="27"/>
      <c r="LAA248" s="27"/>
      <c r="LAB248" s="27"/>
      <c r="LAC248" s="27"/>
      <c r="LAD248" s="27"/>
      <c r="LAE248" s="27"/>
      <c r="LAF248" s="27"/>
      <c r="LAG248" s="27"/>
      <c r="LAH248" s="27"/>
      <c r="LAI248" s="27"/>
      <c r="LAJ248" s="27"/>
      <c r="LAK248" s="27"/>
      <c r="LAL248" s="27"/>
      <c r="LAM248" s="27"/>
      <c r="LAN248" s="27"/>
      <c r="LAO248" s="27"/>
      <c r="LAP248" s="27"/>
      <c r="LAQ248" s="27"/>
      <c r="LAR248" s="27"/>
      <c r="LAS248" s="27"/>
      <c r="LAT248" s="27"/>
      <c r="LAU248" s="27"/>
      <c r="LAV248" s="27"/>
      <c r="LAW248" s="27"/>
      <c r="LAX248" s="27"/>
      <c r="LAY248" s="27"/>
      <c r="LAZ248" s="27"/>
      <c r="LBA248" s="27"/>
      <c r="LBB248" s="27"/>
      <c r="LBC248" s="27"/>
      <c r="LBD248" s="27"/>
      <c r="LBE248" s="27"/>
      <c r="LBF248" s="27"/>
      <c r="LBG248" s="27"/>
      <c r="LBH248" s="27"/>
      <c r="LBI248" s="27"/>
      <c r="LBJ248" s="27"/>
      <c r="LBK248" s="27"/>
      <c r="LBL248" s="27"/>
      <c r="LBM248" s="27"/>
      <c r="LBN248" s="27"/>
      <c r="LBO248" s="27"/>
      <c r="LBP248" s="27"/>
      <c r="LBQ248" s="27"/>
      <c r="LBR248" s="27"/>
      <c r="LBS248" s="27"/>
      <c r="LBT248" s="27"/>
      <c r="LBU248" s="27"/>
      <c r="LBV248" s="27"/>
      <c r="LBW248" s="27"/>
      <c r="LBX248" s="27"/>
      <c r="LBY248" s="27"/>
      <c r="LBZ248" s="27"/>
      <c r="LCA248" s="27"/>
      <c r="LCB248" s="27"/>
      <c r="LCC248" s="27"/>
      <c r="LCD248" s="27"/>
      <c r="LCE248" s="27"/>
      <c r="LCF248" s="27"/>
      <c r="LCG248" s="27"/>
      <c r="LCH248" s="27"/>
      <c r="LCI248" s="27"/>
      <c r="LCJ248" s="27"/>
      <c r="LCK248" s="27"/>
      <c r="LCL248" s="27"/>
      <c r="LCM248" s="27"/>
      <c r="LCN248" s="27"/>
      <c r="LCO248" s="27"/>
      <c r="LCP248" s="27"/>
      <c r="LCQ248" s="27"/>
      <c r="LCR248" s="27"/>
      <c r="LCS248" s="27"/>
      <c r="LCT248" s="27"/>
      <c r="LCU248" s="27"/>
      <c r="LCV248" s="27"/>
      <c r="LCW248" s="27"/>
      <c r="LCX248" s="27"/>
      <c r="LCY248" s="27"/>
      <c r="LCZ248" s="27"/>
      <c r="LDA248" s="27"/>
      <c r="LDB248" s="27"/>
      <c r="LDC248" s="27"/>
      <c r="LDD248" s="27"/>
      <c r="LDE248" s="27"/>
      <c r="LDF248" s="27"/>
      <c r="LDG248" s="27"/>
      <c r="LDH248" s="27"/>
      <c r="LDI248" s="27"/>
      <c r="LDJ248" s="27"/>
      <c r="LDK248" s="27"/>
      <c r="LDL248" s="27"/>
      <c r="LDM248" s="27"/>
      <c r="LDN248" s="27"/>
      <c r="LDO248" s="27"/>
      <c r="LDP248" s="27"/>
      <c r="LDQ248" s="27"/>
      <c r="LDR248" s="27"/>
      <c r="LDS248" s="27"/>
      <c r="LDT248" s="27"/>
      <c r="LDU248" s="27"/>
      <c r="LDV248" s="27"/>
      <c r="LDW248" s="27"/>
      <c r="LDX248" s="27"/>
      <c r="LDY248" s="27"/>
      <c r="LDZ248" s="27"/>
      <c r="LEA248" s="27"/>
      <c r="LEB248" s="27"/>
      <c r="LEC248" s="27"/>
      <c r="LED248" s="27"/>
      <c r="LEE248" s="27"/>
      <c r="LEF248" s="27"/>
      <c r="LEG248" s="27"/>
      <c r="LEH248" s="27"/>
      <c r="LEI248" s="27"/>
      <c r="LEJ248" s="27"/>
      <c r="LEK248" s="27"/>
      <c r="LEL248" s="27"/>
      <c r="LEM248" s="27"/>
      <c r="LEN248" s="27"/>
      <c r="LEO248" s="27"/>
      <c r="LEP248" s="27"/>
      <c r="LEQ248" s="27"/>
      <c r="LER248" s="27"/>
      <c r="LES248" s="27"/>
      <c r="LET248" s="27"/>
      <c r="LEU248" s="27"/>
      <c r="LEV248" s="27"/>
      <c r="LEW248" s="27"/>
      <c r="LEX248" s="27"/>
      <c r="LEY248" s="27"/>
      <c r="LEZ248" s="27"/>
      <c r="LFA248" s="27"/>
      <c r="LFB248" s="27"/>
      <c r="LFC248" s="27"/>
      <c r="LFD248" s="27"/>
      <c r="LFE248" s="27"/>
      <c r="LFF248" s="27"/>
      <c r="LFG248" s="27"/>
      <c r="LFH248" s="27"/>
      <c r="LFI248" s="27"/>
      <c r="LFJ248" s="27"/>
      <c r="LFK248" s="27"/>
      <c r="LFL248" s="27"/>
      <c r="LFM248" s="27"/>
      <c r="LFN248" s="27"/>
      <c r="LFO248" s="27"/>
      <c r="LFP248" s="27"/>
      <c r="LFQ248" s="27"/>
      <c r="LFR248" s="27"/>
      <c r="LFS248" s="27"/>
      <c r="LFT248" s="27"/>
      <c r="LFU248" s="27"/>
      <c r="LFV248" s="27"/>
      <c r="LFW248" s="27"/>
      <c r="LFX248" s="27"/>
      <c r="LFY248" s="27"/>
      <c r="LFZ248" s="27"/>
      <c r="LGA248" s="27"/>
      <c r="LGB248" s="27"/>
      <c r="LGC248" s="27"/>
      <c r="LGD248" s="27"/>
      <c r="LGE248" s="27"/>
      <c r="LGF248" s="27"/>
      <c r="LGG248" s="27"/>
      <c r="LGH248" s="27"/>
      <c r="LGI248" s="27"/>
      <c r="LGJ248" s="27"/>
      <c r="LGK248" s="27"/>
      <c r="LGL248" s="27"/>
      <c r="LGM248" s="27"/>
      <c r="LGN248" s="27"/>
      <c r="LGO248" s="27"/>
      <c r="LGP248" s="27"/>
      <c r="LGQ248" s="27"/>
      <c r="LGR248" s="27"/>
      <c r="LGS248" s="27"/>
      <c r="LGT248" s="27"/>
      <c r="LGU248" s="27"/>
      <c r="LGV248" s="27"/>
      <c r="LGW248" s="27"/>
      <c r="LGX248" s="27"/>
      <c r="LGY248" s="27"/>
      <c r="LGZ248" s="27"/>
      <c r="LHA248" s="27"/>
      <c r="LHB248" s="27"/>
      <c r="LHC248" s="27"/>
      <c r="LHD248" s="27"/>
      <c r="LHE248" s="27"/>
      <c r="LHF248" s="27"/>
      <c r="LHG248" s="27"/>
      <c r="LHH248" s="27"/>
      <c r="LHI248" s="27"/>
      <c r="LHJ248" s="27"/>
      <c r="LHK248" s="27"/>
      <c r="LHL248" s="27"/>
      <c r="LHM248" s="27"/>
      <c r="LHN248" s="27"/>
      <c r="LHO248" s="27"/>
      <c r="LHP248" s="27"/>
      <c r="LHQ248" s="27"/>
      <c r="LHR248" s="27"/>
      <c r="LHS248" s="27"/>
      <c r="LHT248" s="27"/>
      <c r="LHU248" s="27"/>
      <c r="LHV248" s="27"/>
      <c r="LHW248" s="27"/>
      <c r="LHX248" s="27"/>
      <c r="LHY248" s="27"/>
      <c r="LHZ248" s="27"/>
      <c r="LIA248" s="27"/>
      <c r="LIB248" s="27"/>
      <c r="LIC248" s="27"/>
      <c r="LID248" s="27"/>
      <c r="LIE248" s="27"/>
      <c r="LIF248" s="27"/>
      <c r="LIG248" s="27"/>
      <c r="LIH248" s="27"/>
      <c r="LII248" s="27"/>
      <c r="LIJ248" s="27"/>
      <c r="LIK248" s="27"/>
      <c r="LIL248" s="27"/>
      <c r="LIM248" s="27"/>
      <c r="LIN248" s="27"/>
      <c r="LIO248" s="27"/>
      <c r="LIP248" s="27"/>
      <c r="LIQ248" s="27"/>
      <c r="LIR248" s="27"/>
      <c r="LIS248" s="27"/>
      <c r="LIT248" s="27"/>
      <c r="LIU248" s="27"/>
      <c r="LIV248" s="27"/>
      <c r="LIW248" s="27"/>
      <c r="LIX248" s="27"/>
      <c r="LIY248" s="27"/>
      <c r="LIZ248" s="27"/>
      <c r="LJA248" s="27"/>
      <c r="LJB248" s="27"/>
      <c r="LJC248" s="27"/>
      <c r="LJD248" s="27"/>
      <c r="LJE248" s="27"/>
      <c r="LJF248" s="27"/>
      <c r="LJG248" s="27"/>
      <c r="LJH248" s="27"/>
      <c r="LJI248" s="27"/>
      <c r="LJJ248" s="27"/>
      <c r="LJK248" s="27"/>
      <c r="LJL248" s="27"/>
      <c r="LJM248" s="27"/>
      <c r="LJN248" s="27"/>
      <c r="LJO248" s="27"/>
      <c r="LJP248" s="27"/>
      <c r="LJQ248" s="27"/>
      <c r="LJR248" s="27"/>
      <c r="LJS248" s="27"/>
      <c r="LJT248" s="27"/>
      <c r="LJU248" s="27"/>
      <c r="LJV248" s="27"/>
      <c r="LJW248" s="27"/>
      <c r="LJX248" s="27"/>
      <c r="LJY248" s="27"/>
      <c r="LJZ248" s="27"/>
      <c r="LKA248" s="27"/>
      <c r="LKB248" s="27"/>
      <c r="LKC248" s="27"/>
      <c r="LKD248" s="27"/>
      <c r="LKE248" s="27"/>
      <c r="LKF248" s="27"/>
      <c r="LKG248" s="27"/>
      <c r="LKH248" s="27"/>
      <c r="LKI248" s="27"/>
      <c r="LKJ248" s="27"/>
      <c r="LKK248" s="27"/>
      <c r="LKL248" s="27"/>
      <c r="LKM248" s="27"/>
      <c r="LKN248" s="27"/>
      <c r="LKO248" s="27"/>
      <c r="LKP248" s="27"/>
      <c r="LKQ248" s="27"/>
      <c r="LKR248" s="27"/>
      <c r="LKS248" s="27"/>
      <c r="LKT248" s="27"/>
      <c r="LKU248" s="27"/>
      <c r="LKV248" s="27"/>
      <c r="LKW248" s="27"/>
      <c r="LKX248" s="27"/>
      <c r="LKY248" s="27"/>
      <c r="LKZ248" s="27"/>
      <c r="LLA248" s="27"/>
      <c r="LLB248" s="27"/>
      <c r="LLC248" s="27"/>
      <c r="LLD248" s="27"/>
      <c r="LLE248" s="27"/>
      <c r="LLF248" s="27"/>
      <c r="LLG248" s="27"/>
      <c r="LLH248" s="27"/>
      <c r="LLI248" s="27"/>
      <c r="LLJ248" s="27"/>
      <c r="LLK248" s="27"/>
      <c r="LLL248" s="27"/>
      <c r="LLM248" s="27"/>
      <c r="LLN248" s="27"/>
      <c r="LLO248" s="27"/>
      <c r="LLP248" s="27"/>
      <c r="LLQ248" s="27"/>
      <c r="LLR248" s="27"/>
      <c r="LLS248" s="27"/>
      <c r="LLT248" s="27"/>
      <c r="LLU248" s="27"/>
      <c r="LLV248" s="27"/>
      <c r="LLW248" s="27"/>
      <c r="LLX248" s="27"/>
      <c r="LLY248" s="27"/>
      <c r="LLZ248" s="27"/>
      <c r="LMA248" s="27"/>
      <c r="LMB248" s="27"/>
      <c r="LMC248" s="27"/>
      <c r="LMD248" s="27"/>
      <c r="LME248" s="27"/>
      <c r="LMF248" s="27"/>
      <c r="LMG248" s="27"/>
      <c r="LMH248" s="27"/>
      <c r="LMI248" s="27"/>
      <c r="LMJ248" s="27"/>
      <c r="LMK248" s="27"/>
      <c r="LML248" s="27"/>
      <c r="LMM248" s="27"/>
      <c r="LMN248" s="27"/>
      <c r="LMO248" s="27"/>
      <c r="LMP248" s="27"/>
      <c r="LMQ248" s="27"/>
      <c r="LMR248" s="27"/>
      <c r="LMS248" s="27"/>
      <c r="LMT248" s="27"/>
      <c r="LMU248" s="27"/>
      <c r="LMV248" s="27"/>
      <c r="LMW248" s="27"/>
      <c r="LMX248" s="27"/>
      <c r="LMY248" s="27"/>
      <c r="LMZ248" s="27"/>
      <c r="LNA248" s="27"/>
      <c r="LNB248" s="27"/>
      <c r="LNC248" s="27"/>
      <c r="LND248" s="27"/>
      <c r="LNE248" s="27"/>
      <c r="LNF248" s="27"/>
      <c r="LNG248" s="27"/>
      <c r="LNH248" s="27"/>
      <c r="LNI248" s="27"/>
      <c r="LNJ248" s="27"/>
      <c r="LNK248" s="27"/>
      <c r="LNL248" s="27"/>
      <c r="LNM248" s="27"/>
      <c r="LNN248" s="27"/>
      <c r="LNO248" s="27"/>
      <c r="LNP248" s="27"/>
      <c r="LNQ248" s="27"/>
      <c r="LNR248" s="27"/>
      <c r="LNS248" s="27"/>
      <c r="LNT248" s="27"/>
      <c r="LNU248" s="27"/>
      <c r="LNV248" s="27"/>
      <c r="LNW248" s="27"/>
      <c r="LNX248" s="27"/>
      <c r="LNY248" s="27"/>
      <c r="LNZ248" s="27"/>
      <c r="LOA248" s="27"/>
      <c r="LOB248" s="27"/>
      <c r="LOC248" s="27"/>
      <c r="LOD248" s="27"/>
      <c r="LOE248" s="27"/>
      <c r="LOF248" s="27"/>
      <c r="LOG248" s="27"/>
      <c r="LOH248" s="27"/>
      <c r="LOI248" s="27"/>
      <c r="LOJ248" s="27"/>
      <c r="LOK248" s="27"/>
      <c r="LOL248" s="27"/>
      <c r="LOM248" s="27"/>
      <c r="LON248" s="27"/>
      <c r="LOO248" s="27"/>
      <c r="LOP248" s="27"/>
      <c r="LOQ248" s="27"/>
      <c r="LOR248" s="27"/>
      <c r="LOS248" s="27"/>
      <c r="LOT248" s="27"/>
      <c r="LOU248" s="27"/>
      <c r="LOV248" s="27"/>
      <c r="LOW248" s="27"/>
      <c r="LOX248" s="27"/>
      <c r="LOY248" s="27"/>
      <c r="LOZ248" s="27"/>
      <c r="LPA248" s="27"/>
      <c r="LPB248" s="27"/>
      <c r="LPC248" s="27"/>
      <c r="LPD248" s="27"/>
      <c r="LPE248" s="27"/>
      <c r="LPF248" s="27"/>
      <c r="LPG248" s="27"/>
      <c r="LPH248" s="27"/>
      <c r="LPI248" s="27"/>
      <c r="LPJ248" s="27"/>
      <c r="LPK248" s="27"/>
      <c r="LPL248" s="27"/>
      <c r="LPM248" s="27"/>
      <c r="LPN248" s="27"/>
      <c r="LPO248" s="27"/>
      <c r="LPP248" s="27"/>
      <c r="LPQ248" s="27"/>
      <c r="LPR248" s="27"/>
      <c r="LPS248" s="27"/>
      <c r="LPT248" s="27"/>
      <c r="LPU248" s="27"/>
      <c r="LPV248" s="27"/>
      <c r="LPW248" s="27"/>
      <c r="LPX248" s="27"/>
      <c r="LPY248" s="27"/>
      <c r="LPZ248" s="27"/>
      <c r="LQA248" s="27"/>
      <c r="LQB248" s="27"/>
      <c r="LQC248" s="27"/>
      <c r="LQD248" s="27"/>
      <c r="LQE248" s="27"/>
      <c r="LQF248" s="27"/>
      <c r="LQG248" s="27"/>
      <c r="LQH248" s="27"/>
      <c r="LQI248" s="27"/>
      <c r="LQJ248" s="27"/>
      <c r="LQK248" s="27"/>
      <c r="LQL248" s="27"/>
      <c r="LQM248" s="27"/>
      <c r="LQN248" s="27"/>
      <c r="LQO248" s="27"/>
      <c r="LQP248" s="27"/>
      <c r="LQQ248" s="27"/>
      <c r="LQR248" s="27"/>
      <c r="LQS248" s="27"/>
      <c r="LQT248" s="27"/>
      <c r="LQU248" s="27"/>
      <c r="LQV248" s="27"/>
      <c r="LQW248" s="27"/>
      <c r="LQX248" s="27"/>
      <c r="LQY248" s="27"/>
      <c r="LQZ248" s="27"/>
      <c r="LRA248" s="27"/>
      <c r="LRB248" s="27"/>
      <c r="LRC248" s="27"/>
      <c r="LRD248" s="27"/>
      <c r="LRE248" s="27"/>
      <c r="LRF248" s="27"/>
      <c r="LRG248" s="27"/>
      <c r="LRH248" s="27"/>
      <c r="LRI248" s="27"/>
      <c r="LRJ248" s="27"/>
      <c r="LRK248" s="27"/>
      <c r="LRL248" s="27"/>
      <c r="LRM248" s="27"/>
      <c r="LRN248" s="27"/>
      <c r="LRO248" s="27"/>
      <c r="LRP248" s="27"/>
      <c r="LRQ248" s="27"/>
      <c r="LRR248" s="27"/>
      <c r="LRS248" s="27"/>
      <c r="LRT248" s="27"/>
      <c r="LRU248" s="27"/>
      <c r="LRV248" s="27"/>
      <c r="LRW248" s="27"/>
      <c r="LRX248" s="27"/>
      <c r="LRY248" s="27"/>
      <c r="LRZ248" s="27"/>
      <c r="LSA248" s="27"/>
      <c r="LSB248" s="27"/>
      <c r="LSC248" s="27"/>
      <c r="LSD248" s="27"/>
      <c r="LSE248" s="27"/>
      <c r="LSF248" s="27"/>
      <c r="LSG248" s="27"/>
      <c r="LSH248" s="27"/>
      <c r="LSI248" s="27"/>
      <c r="LSJ248" s="27"/>
      <c r="LSK248" s="27"/>
      <c r="LSL248" s="27"/>
      <c r="LSM248" s="27"/>
      <c r="LSN248" s="27"/>
      <c r="LSO248" s="27"/>
      <c r="LSP248" s="27"/>
      <c r="LSQ248" s="27"/>
      <c r="LSR248" s="27"/>
      <c r="LSS248" s="27"/>
      <c r="LST248" s="27"/>
      <c r="LSU248" s="27"/>
      <c r="LSV248" s="27"/>
      <c r="LSW248" s="27"/>
      <c r="LSX248" s="27"/>
      <c r="LSY248" s="27"/>
      <c r="LSZ248" s="27"/>
      <c r="LTA248" s="27"/>
      <c r="LTB248" s="27"/>
      <c r="LTC248" s="27"/>
      <c r="LTD248" s="27"/>
      <c r="LTE248" s="27"/>
      <c r="LTF248" s="27"/>
      <c r="LTG248" s="27"/>
      <c r="LTH248" s="27"/>
      <c r="LTI248" s="27"/>
      <c r="LTJ248" s="27"/>
      <c r="LTK248" s="27"/>
      <c r="LTL248" s="27"/>
      <c r="LTM248" s="27"/>
      <c r="LTN248" s="27"/>
      <c r="LTO248" s="27"/>
      <c r="LTP248" s="27"/>
      <c r="LTQ248" s="27"/>
      <c r="LTR248" s="27"/>
      <c r="LTS248" s="27"/>
      <c r="LTT248" s="27"/>
      <c r="LTU248" s="27"/>
      <c r="LTV248" s="27"/>
      <c r="LTW248" s="27"/>
      <c r="LTX248" s="27"/>
      <c r="LTY248" s="27"/>
      <c r="LTZ248" s="27"/>
      <c r="LUA248" s="27"/>
      <c r="LUB248" s="27"/>
      <c r="LUC248" s="27"/>
      <c r="LUD248" s="27"/>
      <c r="LUE248" s="27"/>
      <c r="LUF248" s="27"/>
      <c r="LUG248" s="27"/>
      <c r="LUH248" s="27"/>
      <c r="LUI248" s="27"/>
      <c r="LUJ248" s="27"/>
      <c r="LUK248" s="27"/>
      <c r="LUL248" s="27"/>
      <c r="LUM248" s="27"/>
      <c r="LUN248" s="27"/>
      <c r="LUO248" s="27"/>
      <c r="LUP248" s="27"/>
      <c r="LUQ248" s="27"/>
      <c r="LUR248" s="27"/>
      <c r="LUS248" s="27"/>
      <c r="LUT248" s="27"/>
      <c r="LUU248" s="27"/>
      <c r="LUV248" s="27"/>
      <c r="LUW248" s="27"/>
      <c r="LUX248" s="27"/>
      <c r="LUY248" s="27"/>
      <c r="LUZ248" s="27"/>
      <c r="LVA248" s="27"/>
      <c r="LVB248" s="27"/>
      <c r="LVC248" s="27"/>
      <c r="LVD248" s="27"/>
      <c r="LVE248" s="27"/>
      <c r="LVF248" s="27"/>
      <c r="LVG248" s="27"/>
      <c r="LVH248" s="27"/>
      <c r="LVI248" s="27"/>
      <c r="LVJ248" s="27"/>
      <c r="LVK248" s="27"/>
      <c r="LVL248" s="27"/>
      <c r="LVM248" s="27"/>
      <c r="LVN248" s="27"/>
      <c r="LVO248" s="27"/>
      <c r="LVP248" s="27"/>
      <c r="LVQ248" s="27"/>
      <c r="LVR248" s="27"/>
      <c r="LVS248" s="27"/>
      <c r="LVT248" s="27"/>
      <c r="LVU248" s="27"/>
      <c r="LVV248" s="27"/>
      <c r="LVW248" s="27"/>
      <c r="LVX248" s="27"/>
      <c r="LVY248" s="27"/>
      <c r="LVZ248" s="27"/>
      <c r="LWA248" s="27"/>
      <c r="LWB248" s="27"/>
      <c r="LWC248" s="27"/>
      <c r="LWD248" s="27"/>
      <c r="LWE248" s="27"/>
      <c r="LWF248" s="27"/>
      <c r="LWG248" s="27"/>
      <c r="LWH248" s="27"/>
      <c r="LWI248" s="27"/>
      <c r="LWJ248" s="27"/>
      <c r="LWK248" s="27"/>
      <c r="LWL248" s="27"/>
      <c r="LWM248" s="27"/>
      <c r="LWN248" s="27"/>
      <c r="LWO248" s="27"/>
      <c r="LWP248" s="27"/>
      <c r="LWQ248" s="27"/>
      <c r="LWR248" s="27"/>
      <c r="LWS248" s="27"/>
      <c r="LWT248" s="27"/>
      <c r="LWU248" s="27"/>
      <c r="LWV248" s="27"/>
      <c r="LWW248" s="27"/>
      <c r="LWX248" s="27"/>
      <c r="LWY248" s="27"/>
      <c r="LWZ248" s="27"/>
      <c r="LXA248" s="27"/>
      <c r="LXB248" s="27"/>
      <c r="LXC248" s="27"/>
      <c r="LXD248" s="27"/>
      <c r="LXE248" s="27"/>
      <c r="LXF248" s="27"/>
      <c r="LXG248" s="27"/>
      <c r="LXH248" s="27"/>
      <c r="LXI248" s="27"/>
      <c r="LXJ248" s="27"/>
      <c r="LXK248" s="27"/>
      <c r="LXL248" s="27"/>
      <c r="LXM248" s="27"/>
      <c r="LXN248" s="27"/>
      <c r="LXO248" s="27"/>
      <c r="LXP248" s="27"/>
      <c r="LXQ248" s="27"/>
      <c r="LXR248" s="27"/>
      <c r="LXS248" s="27"/>
      <c r="LXT248" s="27"/>
      <c r="LXU248" s="27"/>
      <c r="LXV248" s="27"/>
      <c r="LXW248" s="27"/>
      <c r="LXX248" s="27"/>
      <c r="LXY248" s="27"/>
      <c r="LXZ248" s="27"/>
      <c r="LYA248" s="27"/>
      <c r="LYB248" s="27"/>
      <c r="LYC248" s="27"/>
      <c r="LYD248" s="27"/>
      <c r="LYE248" s="27"/>
      <c r="LYF248" s="27"/>
      <c r="LYG248" s="27"/>
      <c r="LYH248" s="27"/>
      <c r="LYI248" s="27"/>
      <c r="LYJ248" s="27"/>
      <c r="LYK248" s="27"/>
      <c r="LYL248" s="27"/>
      <c r="LYM248" s="27"/>
      <c r="LYN248" s="27"/>
      <c r="LYO248" s="27"/>
      <c r="LYP248" s="27"/>
      <c r="LYQ248" s="27"/>
      <c r="LYR248" s="27"/>
      <c r="LYS248" s="27"/>
      <c r="LYT248" s="27"/>
      <c r="LYU248" s="27"/>
      <c r="LYV248" s="27"/>
      <c r="LYW248" s="27"/>
      <c r="LYX248" s="27"/>
      <c r="LYY248" s="27"/>
      <c r="LYZ248" s="27"/>
      <c r="LZA248" s="27"/>
      <c r="LZB248" s="27"/>
      <c r="LZC248" s="27"/>
      <c r="LZD248" s="27"/>
      <c r="LZE248" s="27"/>
      <c r="LZF248" s="27"/>
      <c r="LZG248" s="27"/>
      <c r="LZH248" s="27"/>
      <c r="LZI248" s="27"/>
      <c r="LZJ248" s="27"/>
      <c r="LZK248" s="27"/>
      <c r="LZL248" s="27"/>
      <c r="LZM248" s="27"/>
      <c r="LZN248" s="27"/>
      <c r="LZO248" s="27"/>
      <c r="LZP248" s="27"/>
      <c r="LZQ248" s="27"/>
      <c r="LZR248" s="27"/>
      <c r="LZS248" s="27"/>
      <c r="LZT248" s="27"/>
      <c r="LZU248" s="27"/>
      <c r="LZV248" s="27"/>
      <c r="LZW248" s="27"/>
      <c r="LZX248" s="27"/>
      <c r="LZY248" s="27"/>
      <c r="LZZ248" s="27"/>
      <c r="MAA248" s="27"/>
      <c r="MAB248" s="27"/>
      <c r="MAC248" s="27"/>
      <c r="MAD248" s="27"/>
      <c r="MAE248" s="27"/>
      <c r="MAF248" s="27"/>
      <c r="MAG248" s="27"/>
      <c r="MAH248" s="27"/>
      <c r="MAI248" s="27"/>
      <c r="MAJ248" s="27"/>
      <c r="MAK248" s="27"/>
      <c r="MAL248" s="27"/>
      <c r="MAM248" s="27"/>
      <c r="MAN248" s="27"/>
      <c r="MAO248" s="27"/>
      <c r="MAP248" s="27"/>
      <c r="MAQ248" s="27"/>
      <c r="MAR248" s="27"/>
      <c r="MAS248" s="27"/>
      <c r="MAT248" s="27"/>
      <c r="MAU248" s="27"/>
      <c r="MAV248" s="27"/>
      <c r="MAW248" s="27"/>
      <c r="MAX248" s="27"/>
      <c r="MAY248" s="27"/>
      <c r="MAZ248" s="27"/>
      <c r="MBA248" s="27"/>
      <c r="MBB248" s="27"/>
      <c r="MBC248" s="27"/>
      <c r="MBD248" s="27"/>
      <c r="MBE248" s="27"/>
      <c r="MBF248" s="27"/>
      <c r="MBG248" s="27"/>
      <c r="MBH248" s="27"/>
      <c r="MBI248" s="27"/>
      <c r="MBJ248" s="27"/>
      <c r="MBK248" s="27"/>
      <c r="MBL248" s="27"/>
      <c r="MBM248" s="27"/>
      <c r="MBN248" s="27"/>
      <c r="MBO248" s="27"/>
      <c r="MBP248" s="27"/>
      <c r="MBQ248" s="27"/>
      <c r="MBR248" s="27"/>
      <c r="MBS248" s="27"/>
      <c r="MBT248" s="27"/>
      <c r="MBU248" s="27"/>
      <c r="MBV248" s="27"/>
      <c r="MBW248" s="27"/>
      <c r="MBX248" s="27"/>
      <c r="MBY248" s="27"/>
      <c r="MBZ248" s="27"/>
      <c r="MCA248" s="27"/>
      <c r="MCB248" s="27"/>
      <c r="MCC248" s="27"/>
      <c r="MCD248" s="27"/>
      <c r="MCE248" s="27"/>
      <c r="MCF248" s="27"/>
      <c r="MCG248" s="27"/>
      <c r="MCH248" s="27"/>
      <c r="MCI248" s="27"/>
      <c r="MCJ248" s="27"/>
      <c r="MCK248" s="27"/>
      <c r="MCL248" s="27"/>
      <c r="MCM248" s="27"/>
      <c r="MCN248" s="27"/>
      <c r="MCO248" s="27"/>
      <c r="MCP248" s="27"/>
      <c r="MCQ248" s="27"/>
      <c r="MCR248" s="27"/>
      <c r="MCS248" s="27"/>
      <c r="MCT248" s="27"/>
      <c r="MCU248" s="27"/>
      <c r="MCV248" s="27"/>
      <c r="MCW248" s="27"/>
      <c r="MCX248" s="27"/>
      <c r="MCY248" s="27"/>
      <c r="MCZ248" s="27"/>
      <c r="MDA248" s="27"/>
      <c r="MDB248" s="27"/>
      <c r="MDC248" s="27"/>
      <c r="MDD248" s="27"/>
      <c r="MDE248" s="27"/>
      <c r="MDF248" s="27"/>
      <c r="MDG248" s="27"/>
      <c r="MDH248" s="27"/>
      <c r="MDI248" s="27"/>
      <c r="MDJ248" s="27"/>
      <c r="MDK248" s="27"/>
      <c r="MDL248" s="27"/>
      <c r="MDM248" s="27"/>
      <c r="MDN248" s="27"/>
      <c r="MDO248" s="27"/>
      <c r="MDP248" s="27"/>
      <c r="MDQ248" s="27"/>
      <c r="MDR248" s="27"/>
      <c r="MDS248" s="27"/>
      <c r="MDT248" s="27"/>
      <c r="MDU248" s="27"/>
      <c r="MDV248" s="27"/>
      <c r="MDW248" s="27"/>
      <c r="MDX248" s="27"/>
      <c r="MDY248" s="27"/>
      <c r="MDZ248" s="27"/>
      <c r="MEA248" s="27"/>
      <c r="MEB248" s="27"/>
      <c r="MEC248" s="27"/>
      <c r="MED248" s="27"/>
      <c r="MEE248" s="27"/>
      <c r="MEF248" s="27"/>
      <c r="MEG248" s="27"/>
      <c r="MEH248" s="27"/>
      <c r="MEI248" s="27"/>
      <c r="MEJ248" s="27"/>
      <c r="MEK248" s="27"/>
      <c r="MEL248" s="27"/>
      <c r="MEM248" s="27"/>
      <c r="MEN248" s="27"/>
      <c r="MEO248" s="27"/>
      <c r="MEP248" s="27"/>
      <c r="MEQ248" s="27"/>
      <c r="MER248" s="27"/>
      <c r="MES248" s="27"/>
      <c r="MET248" s="27"/>
      <c r="MEU248" s="27"/>
      <c r="MEV248" s="27"/>
      <c r="MEW248" s="27"/>
      <c r="MEX248" s="27"/>
      <c r="MEY248" s="27"/>
      <c r="MEZ248" s="27"/>
      <c r="MFA248" s="27"/>
      <c r="MFB248" s="27"/>
      <c r="MFC248" s="27"/>
      <c r="MFD248" s="27"/>
      <c r="MFE248" s="27"/>
      <c r="MFF248" s="27"/>
      <c r="MFG248" s="27"/>
      <c r="MFH248" s="27"/>
      <c r="MFI248" s="27"/>
      <c r="MFJ248" s="27"/>
      <c r="MFK248" s="27"/>
      <c r="MFL248" s="27"/>
      <c r="MFM248" s="27"/>
      <c r="MFN248" s="27"/>
      <c r="MFO248" s="27"/>
      <c r="MFP248" s="27"/>
      <c r="MFQ248" s="27"/>
      <c r="MFR248" s="27"/>
      <c r="MFS248" s="27"/>
      <c r="MFT248" s="27"/>
      <c r="MFU248" s="27"/>
      <c r="MFV248" s="27"/>
      <c r="MFW248" s="27"/>
      <c r="MFX248" s="27"/>
      <c r="MFY248" s="27"/>
      <c r="MFZ248" s="27"/>
      <c r="MGA248" s="27"/>
      <c r="MGB248" s="27"/>
      <c r="MGC248" s="27"/>
      <c r="MGD248" s="27"/>
      <c r="MGE248" s="27"/>
      <c r="MGF248" s="27"/>
      <c r="MGG248" s="27"/>
      <c r="MGH248" s="27"/>
      <c r="MGI248" s="27"/>
      <c r="MGJ248" s="27"/>
      <c r="MGK248" s="27"/>
      <c r="MGL248" s="27"/>
      <c r="MGM248" s="27"/>
      <c r="MGN248" s="27"/>
      <c r="MGO248" s="27"/>
      <c r="MGP248" s="27"/>
      <c r="MGQ248" s="27"/>
      <c r="MGR248" s="27"/>
      <c r="MGS248" s="27"/>
      <c r="MGT248" s="27"/>
      <c r="MGU248" s="27"/>
      <c r="MGV248" s="27"/>
      <c r="MGW248" s="27"/>
      <c r="MGX248" s="27"/>
      <c r="MGY248" s="27"/>
      <c r="MGZ248" s="27"/>
      <c r="MHA248" s="27"/>
      <c r="MHB248" s="27"/>
      <c r="MHC248" s="27"/>
      <c r="MHD248" s="27"/>
      <c r="MHE248" s="27"/>
      <c r="MHF248" s="27"/>
      <c r="MHG248" s="27"/>
      <c r="MHH248" s="27"/>
      <c r="MHI248" s="27"/>
      <c r="MHJ248" s="27"/>
      <c r="MHK248" s="27"/>
      <c r="MHL248" s="27"/>
      <c r="MHM248" s="27"/>
      <c r="MHN248" s="27"/>
      <c r="MHO248" s="27"/>
      <c r="MHP248" s="27"/>
      <c r="MHQ248" s="27"/>
      <c r="MHR248" s="27"/>
      <c r="MHS248" s="27"/>
      <c r="MHT248" s="27"/>
      <c r="MHU248" s="27"/>
      <c r="MHV248" s="27"/>
      <c r="MHW248" s="27"/>
      <c r="MHX248" s="27"/>
      <c r="MHY248" s="27"/>
      <c r="MHZ248" s="27"/>
      <c r="MIA248" s="27"/>
      <c r="MIB248" s="27"/>
      <c r="MIC248" s="27"/>
      <c r="MID248" s="27"/>
      <c r="MIE248" s="27"/>
      <c r="MIF248" s="27"/>
      <c r="MIG248" s="27"/>
      <c r="MIH248" s="27"/>
      <c r="MII248" s="27"/>
      <c r="MIJ248" s="27"/>
      <c r="MIK248" s="27"/>
      <c r="MIL248" s="27"/>
      <c r="MIM248" s="27"/>
      <c r="MIN248" s="27"/>
      <c r="MIO248" s="27"/>
      <c r="MIP248" s="27"/>
      <c r="MIQ248" s="27"/>
      <c r="MIR248" s="27"/>
      <c r="MIS248" s="27"/>
      <c r="MIT248" s="27"/>
      <c r="MIU248" s="27"/>
      <c r="MIV248" s="27"/>
      <c r="MIW248" s="27"/>
      <c r="MIX248" s="27"/>
      <c r="MIY248" s="27"/>
      <c r="MIZ248" s="27"/>
      <c r="MJA248" s="27"/>
      <c r="MJB248" s="27"/>
      <c r="MJC248" s="27"/>
      <c r="MJD248" s="27"/>
      <c r="MJE248" s="27"/>
      <c r="MJF248" s="27"/>
      <c r="MJG248" s="27"/>
      <c r="MJH248" s="27"/>
      <c r="MJI248" s="27"/>
      <c r="MJJ248" s="27"/>
      <c r="MJK248" s="27"/>
      <c r="MJL248" s="27"/>
      <c r="MJM248" s="27"/>
      <c r="MJN248" s="27"/>
      <c r="MJO248" s="27"/>
      <c r="MJP248" s="27"/>
      <c r="MJQ248" s="27"/>
      <c r="MJR248" s="27"/>
      <c r="MJS248" s="27"/>
      <c r="MJT248" s="27"/>
      <c r="MJU248" s="27"/>
      <c r="MJV248" s="27"/>
      <c r="MJW248" s="27"/>
      <c r="MJX248" s="27"/>
      <c r="MJY248" s="27"/>
      <c r="MJZ248" s="27"/>
      <c r="MKA248" s="27"/>
      <c r="MKB248" s="27"/>
      <c r="MKC248" s="27"/>
      <c r="MKD248" s="27"/>
      <c r="MKE248" s="27"/>
      <c r="MKF248" s="27"/>
      <c r="MKG248" s="27"/>
      <c r="MKH248" s="27"/>
      <c r="MKI248" s="27"/>
      <c r="MKJ248" s="27"/>
      <c r="MKK248" s="27"/>
      <c r="MKL248" s="27"/>
      <c r="MKM248" s="27"/>
      <c r="MKN248" s="27"/>
      <c r="MKO248" s="27"/>
      <c r="MKP248" s="27"/>
      <c r="MKQ248" s="27"/>
      <c r="MKR248" s="27"/>
      <c r="MKS248" s="27"/>
      <c r="MKT248" s="27"/>
      <c r="MKU248" s="27"/>
      <c r="MKV248" s="27"/>
      <c r="MKW248" s="27"/>
      <c r="MKX248" s="27"/>
      <c r="MKY248" s="27"/>
      <c r="MKZ248" s="27"/>
      <c r="MLA248" s="27"/>
      <c r="MLB248" s="27"/>
      <c r="MLC248" s="27"/>
      <c r="MLD248" s="27"/>
      <c r="MLE248" s="27"/>
      <c r="MLF248" s="27"/>
      <c r="MLG248" s="27"/>
      <c r="MLH248" s="27"/>
      <c r="MLI248" s="27"/>
      <c r="MLJ248" s="27"/>
      <c r="MLK248" s="27"/>
      <c r="MLL248" s="27"/>
      <c r="MLM248" s="27"/>
      <c r="MLN248" s="27"/>
      <c r="MLO248" s="27"/>
      <c r="MLP248" s="27"/>
      <c r="MLQ248" s="27"/>
      <c r="MLR248" s="27"/>
      <c r="MLS248" s="27"/>
      <c r="MLT248" s="27"/>
      <c r="MLU248" s="27"/>
      <c r="MLV248" s="27"/>
      <c r="MLW248" s="27"/>
      <c r="MLX248" s="27"/>
      <c r="MLY248" s="27"/>
      <c r="MLZ248" s="27"/>
      <c r="MMA248" s="27"/>
      <c r="MMB248" s="27"/>
      <c r="MMC248" s="27"/>
      <c r="MMD248" s="27"/>
      <c r="MME248" s="27"/>
      <c r="MMF248" s="27"/>
      <c r="MMG248" s="27"/>
      <c r="MMH248" s="27"/>
      <c r="MMI248" s="27"/>
      <c r="MMJ248" s="27"/>
      <c r="MMK248" s="27"/>
      <c r="MML248" s="27"/>
      <c r="MMM248" s="27"/>
      <c r="MMN248" s="27"/>
      <c r="MMO248" s="27"/>
      <c r="MMP248" s="27"/>
      <c r="MMQ248" s="27"/>
      <c r="MMR248" s="27"/>
      <c r="MMS248" s="27"/>
      <c r="MMT248" s="27"/>
      <c r="MMU248" s="27"/>
      <c r="MMV248" s="27"/>
      <c r="MMW248" s="27"/>
      <c r="MMX248" s="27"/>
      <c r="MMY248" s="27"/>
      <c r="MMZ248" s="27"/>
      <c r="MNA248" s="27"/>
      <c r="MNB248" s="27"/>
      <c r="MNC248" s="27"/>
      <c r="MND248" s="27"/>
      <c r="MNE248" s="27"/>
      <c r="MNF248" s="27"/>
      <c r="MNG248" s="27"/>
      <c r="MNH248" s="27"/>
      <c r="MNI248" s="27"/>
      <c r="MNJ248" s="27"/>
      <c r="MNK248" s="27"/>
      <c r="MNL248" s="27"/>
      <c r="MNM248" s="27"/>
      <c r="MNN248" s="27"/>
      <c r="MNO248" s="27"/>
      <c r="MNP248" s="27"/>
      <c r="MNQ248" s="27"/>
      <c r="MNR248" s="27"/>
      <c r="MNS248" s="27"/>
      <c r="MNT248" s="27"/>
      <c r="MNU248" s="27"/>
      <c r="MNV248" s="27"/>
      <c r="MNW248" s="27"/>
      <c r="MNX248" s="27"/>
      <c r="MNY248" s="27"/>
      <c r="MNZ248" s="27"/>
      <c r="MOA248" s="27"/>
      <c r="MOB248" s="27"/>
      <c r="MOC248" s="27"/>
      <c r="MOD248" s="27"/>
      <c r="MOE248" s="27"/>
      <c r="MOF248" s="27"/>
      <c r="MOG248" s="27"/>
      <c r="MOH248" s="27"/>
      <c r="MOI248" s="27"/>
      <c r="MOJ248" s="27"/>
      <c r="MOK248" s="27"/>
      <c r="MOL248" s="27"/>
      <c r="MOM248" s="27"/>
      <c r="MON248" s="27"/>
      <c r="MOO248" s="27"/>
      <c r="MOP248" s="27"/>
      <c r="MOQ248" s="27"/>
      <c r="MOR248" s="27"/>
      <c r="MOS248" s="27"/>
      <c r="MOT248" s="27"/>
      <c r="MOU248" s="27"/>
      <c r="MOV248" s="27"/>
      <c r="MOW248" s="27"/>
      <c r="MOX248" s="27"/>
      <c r="MOY248" s="27"/>
      <c r="MOZ248" s="27"/>
      <c r="MPA248" s="27"/>
      <c r="MPB248" s="27"/>
      <c r="MPC248" s="27"/>
      <c r="MPD248" s="27"/>
      <c r="MPE248" s="27"/>
      <c r="MPF248" s="27"/>
      <c r="MPG248" s="27"/>
      <c r="MPH248" s="27"/>
      <c r="MPI248" s="27"/>
      <c r="MPJ248" s="27"/>
      <c r="MPK248" s="27"/>
      <c r="MPL248" s="27"/>
      <c r="MPM248" s="27"/>
      <c r="MPN248" s="27"/>
      <c r="MPO248" s="27"/>
      <c r="MPP248" s="27"/>
      <c r="MPQ248" s="27"/>
      <c r="MPR248" s="27"/>
      <c r="MPS248" s="27"/>
      <c r="MPT248" s="27"/>
      <c r="MPU248" s="27"/>
      <c r="MPV248" s="27"/>
      <c r="MPW248" s="27"/>
      <c r="MPX248" s="27"/>
      <c r="MPY248" s="27"/>
      <c r="MPZ248" s="27"/>
      <c r="MQA248" s="27"/>
      <c r="MQB248" s="27"/>
      <c r="MQC248" s="27"/>
      <c r="MQD248" s="27"/>
      <c r="MQE248" s="27"/>
      <c r="MQF248" s="27"/>
      <c r="MQG248" s="27"/>
      <c r="MQH248" s="27"/>
      <c r="MQI248" s="27"/>
      <c r="MQJ248" s="27"/>
      <c r="MQK248" s="27"/>
      <c r="MQL248" s="27"/>
      <c r="MQM248" s="27"/>
      <c r="MQN248" s="27"/>
      <c r="MQO248" s="27"/>
      <c r="MQP248" s="27"/>
      <c r="MQQ248" s="27"/>
      <c r="MQR248" s="27"/>
      <c r="MQS248" s="27"/>
      <c r="MQT248" s="27"/>
      <c r="MQU248" s="27"/>
      <c r="MQV248" s="27"/>
      <c r="MQW248" s="27"/>
      <c r="MQX248" s="27"/>
      <c r="MQY248" s="27"/>
      <c r="MQZ248" s="27"/>
      <c r="MRA248" s="27"/>
      <c r="MRB248" s="27"/>
      <c r="MRC248" s="27"/>
      <c r="MRD248" s="27"/>
      <c r="MRE248" s="27"/>
      <c r="MRF248" s="27"/>
      <c r="MRG248" s="27"/>
      <c r="MRH248" s="27"/>
      <c r="MRI248" s="27"/>
      <c r="MRJ248" s="27"/>
      <c r="MRK248" s="27"/>
      <c r="MRL248" s="27"/>
      <c r="MRM248" s="27"/>
      <c r="MRN248" s="27"/>
      <c r="MRO248" s="27"/>
      <c r="MRP248" s="27"/>
      <c r="MRQ248" s="27"/>
      <c r="MRR248" s="27"/>
      <c r="MRS248" s="27"/>
      <c r="MRT248" s="27"/>
      <c r="MRU248" s="27"/>
      <c r="MRV248" s="27"/>
      <c r="MRW248" s="27"/>
      <c r="MRX248" s="27"/>
      <c r="MRY248" s="27"/>
      <c r="MRZ248" s="27"/>
      <c r="MSA248" s="27"/>
      <c r="MSB248" s="27"/>
      <c r="MSC248" s="27"/>
      <c r="MSD248" s="27"/>
      <c r="MSE248" s="27"/>
      <c r="MSF248" s="27"/>
      <c r="MSG248" s="27"/>
      <c r="MSH248" s="27"/>
      <c r="MSI248" s="27"/>
      <c r="MSJ248" s="27"/>
      <c r="MSK248" s="27"/>
      <c r="MSL248" s="27"/>
      <c r="MSM248" s="27"/>
      <c r="MSN248" s="27"/>
      <c r="MSO248" s="27"/>
      <c r="MSP248" s="27"/>
      <c r="MSQ248" s="27"/>
      <c r="MSR248" s="27"/>
      <c r="MSS248" s="27"/>
      <c r="MST248" s="27"/>
      <c r="MSU248" s="27"/>
      <c r="MSV248" s="27"/>
      <c r="MSW248" s="27"/>
      <c r="MSX248" s="27"/>
      <c r="MSY248" s="27"/>
      <c r="MSZ248" s="27"/>
      <c r="MTA248" s="27"/>
      <c r="MTB248" s="27"/>
      <c r="MTC248" s="27"/>
      <c r="MTD248" s="27"/>
      <c r="MTE248" s="27"/>
      <c r="MTF248" s="27"/>
      <c r="MTG248" s="27"/>
      <c r="MTH248" s="27"/>
      <c r="MTI248" s="27"/>
      <c r="MTJ248" s="27"/>
      <c r="MTK248" s="27"/>
      <c r="MTL248" s="27"/>
      <c r="MTM248" s="27"/>
      <c r="MTN248" s="27"/>
      <c r="MTO248" s="27"/>
      <c r="MTP248" s="27"/>
      <c r="MTQ248" s="27"/>
      <c r="MTR248" s="27"/>
      <c r="MTS248" s="27"/>
      <c r="MTT248" s="27"/>
      <c r="MTU248" s="27"/>
      <c r="MTV248" s="27"/>
      <c r="MTW248" s="27"/>
      <c r="MTX248" s="27"/>
      <c r="MTY248" s="27"/>
      <c r="MTZ248" s="27"/>
      <c r="MUA248" s="27"/>
      <c r="MUB248" s="27"/>
      <c r="MUC248" s="27"/>
      <c r="MUD248" s="27"/>
      <c r="MUE248" s="27"/>
      <c r="MUF248" s="27"/>
      <c r="MUG248" s="27"/>
      <c r="MUH248" s="27"/>
      <c r="MUI248" s="27"/>
      <c r="MUJ248" s="27"/>
      <c r="MUK248" s="27"/>
      <c r="MUL248" s="27"/>
      <c r="MUM248" s="27"/>
      <c r="MUN248" s="27"/>
      <c r="MUO248" s="27"/>
      <c r="MUP248" s="27"/>
      <c r="MUQ248" s="27"/>
      <c r="MUR248" s="27"/>
      <c r="MUS248" s="27"/>
      <c r="MUT248" s="27"/>
      <c r="MUU248" s="27"/>
      <c r="MUV248" s="27"/>
      <c r="MUW248" s="27"/>
      <c r="MUX248" s="27"/>
      <c r="MUY248" s="27"/>
      <c r="MUZ248" s="27"/>
      <c r="MVA248" s="27"/>
      <c r="MVB248" s="27"/>
      <c r="MVC248" s="27"/>
      <c r="MVD248" s="27"/>
      <c r="MVE248" s="27"/>
      <c r="MVF248" s="27"/>
      <c r="MVG248" s="27"/>
      <c r="MVH248" s="27"/>
      <c r="MVI248" s="27"/>
      <c r="MVJ248" s="27"/>
      <c r="MVK248" s="27"/>
      <c r="MVL248" s="27"/>
      <c r="MVM248" s="27"/>
      <c r="MVN248" s="27"/>
      <c r="MVO248" s="27"/>
      <c r="MVP248" s="27"/>
      <c r="MVQ248" s="27"/>
      <c r="MVR248" s="27"/>
      <c r="MVS248" s="27"/>
      <c r="MVT248" s="27"/>
      <c r="MVU248" s="27"/>
      <c r="MVV248" s="27"/>
      <c r="MVW248" s="27"/>
      <c r="MVX248" s="27"/>
      <c r="MVY248" s="27"/>
      <c r="MVZ248" s="27"/>
      <c r="MWA248" s="27"/>
      <c r="MWB248" s="27"/>
      <c r="MWC248" s="27"/>
      <c r="MWD248" s="27"/>
      <c r="MWE248" s="27"/>
      <c r="MWF248" s="27"/>
      <c r="MWG248" s="27"/>
      <c r="MWH248" s="27"/>
      <c r="MWI248" s="27"/>
      <c r="MWJ248" s="27"/>
      <c r="MWK248" s="27"/>
      <c r="MWL248" s="27"/>
      <c r="MWM248" s="27"/>
      <c r="MWN248" s="27"/>
      <c r="MWO248" s="27"/>
      <c r="MWP248" s="27"/>
      <c r="MWQ248" s="27"/>
      <c r="MWR248" s="27"/>
      <c r="MWS248" s="27"/>
      <c r="MWT248" s="27"/>
      <c r="MWU248" s="27"/>
      <c r="MWV248" s="27"/>
      <c r="MWW248" s="27"/>
      <c r="MWX248" s="27"/>
      <c r="MWY248" s="27"/>
      <c r="MWZ248" s="27"/>
      <c r="MXA248" s="27"/>
      <c r="MXB248" s="27"/>
      <c r="MXC248" s="27"/>
      <c r="MXD248" s="27"/>
      <c r="MXE248" s="27"/>
      <c r="MXF248" s="27"/>
      <c r="MXG248" s="27"/>
      <c r="MXH248" s="27"/>
      <c r="MXI248" s="27"/>
      <c r="MXJ248" s="27"/>
      <c r="MXK248" s="27"/>
      <c r="MXL248" s="27"/>
      <c r="MXM248" s="27"/>
      <c r="MXN248" s="27"/>
      <c r="MXO248" s="27"/>
      <c r="MXP248" s="27"/>
      <c r="MXQ248" s="27"/>
      <c r="MXR248" s="27"/>
      <c r="MXS248" s="27"/>
      <c r="MXT248" s="27"/>
      <c r="MXU248" s="27"/>
      <c r="MXV248" s="27"/>
      <c r="MXW248" s="27"/>
      <c r="MXX248" s="27"/>
      <c r="MXY248" s="27"/>
      <c r="MXZ248" s="27"/>
      <c r="MYA248" s="27"/>
      <c r="MYB248" s="27"/>
      <c r="MYC248" s="27"/>
      <c r="MYD248" s="27"/>
      <c r="MYE248" s="27"/>
      <c r="MYF248" s="27"/>
      <c r="MYG248" s="27"/>
      <c r="MYH248" s="27"/>
      <c r="MYI248" s="27"/>
      <c r="MYJ248" s="27"/>
      <c r="MYK248" s="27"/>
      <c r="MYL248" s="27"/>
      <c r="MYM248" s="27"/>
      <c r="MYN248" s="27"/>
      <c r="MYO248" s="27"/>
      <c r="MYP248" s="27"/>
      <c r="MYQ248" s="27"/>
      <c r="MYR248" s="27"/>
      <c r="MYS248" s="27"/>
      <c r="MYT248" s="27"/>
      <c r="MYU248" s="27"/>
      <c r="MYV248" s="27"/>
      <c r="MYW248" s="27"/>
      <c r="MYX248" s="27"/>
      <c r="MYY248" s="27"/>
      <c r="MYZ248" s="27"/>
      <c r="MZA248" s="27"/>
      <c r="MZB248" s="27"/>
      <c r="MZC248" s="27"/>
      <c r="MZD248" s="27"/>
      <c r="MZE248" s="27"/>
      <c r="MZF248" s="27"/>
      <c r="MZG248" s="27"/>
      <c r="MZH248" s="27"/>
      <c r="MZI248" s="27"/>
      <c r="MZJ248" s="27"/>
      <c r="MZK248" s="27"/>
      <c r="MZL248" s="27"/>
      <c r="MZM248" s="27"/>
      <c r="MZN248" s="27"/>
      <c r="MZO248" s="27"/>
      <c r="MZP248" s="27"/>
      <c r="MZQ248" s="27"/>
      <c r="MZR248" s="27"/>
      <c r="MZS248" s="27"/>
      <c r="MZT248" s="27"/>
      <c r="MZU248" s="27"/>
      <c r="MZV248" s="27"/>
      <c r="MZW248" s="27"/>
      <c r="MZX248" s="27"/>
      <c r="MZY248" s="27"/>
      <c r="MZZ248" s="27"/>
      <c r="NAA248" s="27"/>
      <c r="NAB248" s="27"/>
      <c r="NAC248" s="27"/>
      <c r="NAD248" s="27"/>
      <c r="NAE248" s="27"/>
      <c r="NAF248" s="27"/>
      <c r="NAG248" s="27"/>
      <c r="NAH248" s="27"/>
      <c r="NAI248" s="27"/>
      <c r="NAJ248" s="27"/>
      <c r="NAK248" s="27"/>
      <c r="NAL248" s="27"/>
      <c r="NAM248" s="27"/>
      <c r="NAN248" s="27"/>
      <c r="NAO248" s="27"/>
      <c r="NAP248" s="27"/>
      <c r="NAQ248" s="27"/>
      <c r="NAR248" s="27"/>
      <c r="NAS248" s="27"/>
      <c r="NAT248" s="27"/>
      <c r="NAU248" s="27"/>
      <c r="NAV248" s="27"/>
      <c r="NAW248" s="27"/>
      <c r="NAX248" s="27"/>
      <c r="NAY248" s="27"/>
      <c r="NAZ248" s="27"/>
      <c r="NBA248" s="27"/>
      <c r="NBB248" s="27"/>
      <c r="NBC248" s="27"/>
      <c r="NBD248" s="27"/>
      <c r="NBE248" s="27"/>
      <c r="NBF248" s="27"/>
      <c r="NBG248" s="27"/>
      <c r="NBH248" s="27"/>
      <c r="NBI248" s="27"/>
      <c r="NBJ248" s="27"/>
      <c r="NBK248" s="27"/>
      <c r="NBL248" s="27"/>
      <c r="NBM248" s="27"/>
      <c r="NBN248" s="27"/>
      <c r="NBO248" s="27"/>
      <c r="NBP248" s="27"/>
      <c r="NBQ248" s="27"/>
      <c r="NBR248" s="27"/>
      <c r="NBS248" s="27"/>
      <c r="NBT248" s="27"/>
      <c r="NBU248" s="27"/>
      <c r="NBV248" s="27"/>
      <c r="NBW248" s="27"/>
      <c r="NBX248" s="27"/>
      <c r="NBY248" s="27"/>
      <c r="NBZ248" s="27"/>
      <c r="NCA248" s="27"/>
      <c r="NCB248" s="27"/>
      <c r="NCC248" s="27"/>
      <c r="NCD248" s="27"/>
      <c r="NCE248" s="27"/>
      <c r="NCF248" s="27"/>
      <c r="NCG248" s="27"/>
      <c r="NCH248" s="27"/>
      <c r="NCI248" s="27"/>
      <c r="NCJ248" s="27"/>
      <c r="NCK248" s="27"/>
      <c r="NCL248" s="27"/>
      <c r="NCM248" s="27"/>
      <c r="NCN248" s="27"/>
      <c r="NCO248" s="27"/>
      <c r="NCP248" s="27"/>
      <c r="NCQ248" s="27"/>
      <c r="NCR248" s="27"/>
      <c r="NCS248" s="27"/>
      <c r="NCT248" s="27"/>
      <c r="NCU248" s="27"/>
      <c r="NCV248" s="27"/>
      <c r="NCW248" s="27"/>
      <c r="NCX248" s="27"/>
      <c r="NCY248" s="27"/>
      <c r="NCZ248" s="27"/>
      <c r="NDA248" s="27"/>
      <c r="NDB248" s="27"/>
      <c r="NDC248" s="27"/>
      <c r="NDD248" s="27"/>
      <c r="NDE248" s="27"/>
      <c r="NDF248" s="27"/>
      <c r="NDG248" s="27"/>
      <c r="NDH248" s="27"/>
      <c r="NDI248" s="27"/>
      <c r="NDJ248" s="27"/>
      <c r="NDK248" s="27"/>
      <c r="NDL248" s="27"/>
      <c r="NDM248" s="27"/>
      <c r="NDN248" s="27"/>
      <c r="NDO248" s="27"/>
      <c r="NDP248" s="27"/>
      <c r="NDQ248" s="27"/>
      <c r="NDR248" s="27"/>
      <c r="NDS248" s="27"/>
      <c r="NDT248" s="27"/>
      <c r="NDU248" s="27"/>
      <c r="NDV248" s="27"/>
      <c r="NDW248" s="27"/>
      <c r="NDX248" s="27"/>
      <c r="NDY248" s="27"/>
      <c r="NDZ248" s="27"/>
      <c r="NEA248" s="27"/>
      <c r="NEB248" s="27"/>
      <c r="NEC248" s="27"/>
      <c r="NED248" s="27"/>
      <c r="NEE248" s="27"/>
      <c r="NEF248" s="27"/>
      <c r="NEG248" s="27"/>
      <c r="NEH248" s="27"/>
      <c r="NEI248" s="27"/>
      <c r="NEJ248" s="27"/>
      <c r="NEK248" s="27"/>
      <c r="NEL248" s="27"/>
      <c r="NEM248" s="27"/>
      <c r="NEN248" s="27"/>
      <c r="NEO248" s="27"/>
      <c r="NEP248" s="27"/>
      <c r="NEQ248" s="27"/>
      <c r="NER248" s="27"/>
      <c r="NES248" s="27"/>
      <c r="NET248" s="27"/>
      <c r="NEU248" s="27"/>
      <c r="NEV248" s="27"/>
      <c r="NEW248" s="27"/>
      <c r="NEX248" s="27"/>
      <c r="NEY248" s="27"/>
      <c r="NEZ248" s="27"/>
      <c r="NFA248" s="27"/>
      <c r="NFB248" s="27"/>
      <c r="NFC248" s="27"/>
      <c r="NFD248" s="27"/>
      <c r="NFE248" s="27"/>
      <c r="NFF248" s="27"/>
      <c r="NFG248" s="27"/>
      <c r="NFH248" s="27"/>
      <c r="NFI248" s="27"/>
      <c r="NFJ248" s="27"/>
      <c r="NFK248" s="27"/>
      <c r="NFL248" s="27"/>
      <c r="NFM248" s="27"/>
      <c r="NFN248" s="27"/>
      <c r="NFO248" s="27"/>
      <c r="NFP248" s="27"/>
      <c r="NFQ248" s="27"/>
      <c r="NFR248" s="27"/>
      <c r="NFS248" s="27"/>
      <c r="NFT248" s="27"/>
      <c r="NFU248" s="27"/>
      <c r="NFV248" s="27"/>
      <c r="NFW248" s="27"/>
      <c r="NFX248" s="27"/>
      <c r="NFY248" s="27"/>
      <c r="NFZ248" s="27"/>
      <c r="NGA248" s="27"/>
      <c r="NGB248" s="27"/>
      <c r="NGC248" s="27"/>
      <c r="NGD248" s="27"/>
      <c r="NGE248" s="27"/>
      <c r="NGF248" s="27"/>
      <c r="NGG248" s="27"/>
      <c r="NGH248" s="27"/>
      <c r="NGI248" s="27"/>
      <c r="NGJ248" s="27"/>
      <c r="NGK248" s="27"/>
      <c r="NGL248" s="27"/>
      <c r="NGM248" s="27"/>
      <c r="NGN248" s="27"/>
      <c r="NGO248" s="27"/>
      <c r="NGP248" s="27"/>
      <c r="NGQ248" s="27"/>
      <c r="NGR248" s="27"/>
      <c r="NGS248" s="27"/>
      <c r="NGT248" s="27"/>
      <c r="NGU248" s="27"/>
      <c r="NGV248" s="27"/>
      <c r="NGW248" s="27"/>
      <c r="NGX248" s="27"/>
      <c r="NGY248" s="27"/>
      <c r="NGZ248" s="27"/>
      <c r="NHA248" s="27"/>
      <c r="NHB248" s="27"/>
      <c r="NHC248" s="27"/>
      <c r="NHD248" s="27"/>
      <c r="NHE248" s="27"/>
      <c r="NHF248" s="27"/>
      <c r="NHG248" s="27"/>
      <c r="NHH248" s="27"/>
      <c r="NHI248" s="27"/>
      <c r="NHJ248" s="27"/>
      <c r="NHK248" s="27"/>
      <c r="NHL248" s="27"/>
      <c r="NHM248" s="27"/>
      <c r="NHN248" s="27"/>
      <c r="NHO248" s="27"/>
      <c r="NHP248" s="27"/>
      <c r="NHQ248" s="27"/>
      <c r="NHR248" s="27"/>
      <c r="NHS248" s="27"/>
      <c r="NHT248" s="27"/>
      <c r="NHU248" s="27"/>
      <c r="NHV248" s="27"/>
      <c r="NHW248" s="27"/>
      <c r="NHX248" s="27"/>
      <c r="NHY248" s="27"/>
      <c r="NHZ248" s="27"/>
      <c r="NIA248" s="27"/>
      <c r="NIB248" s="27"/>
      <c r="NIC248" s="27"/>
      <c r="NID248" s="27"/>
      <c r="NIE248" s="27"/>
      <c r="NIF248" s="27"/>
      <c r="NIG248" s="27"/>
      <c r="NIH248" s="27"/>
      <c r="NII248" s="27"/>
      <c r="NIJ248" s="27"/>
      <c r="NIK248" s="27"/>
      <c r="NIL248" s="27"/>
      <c r="NIM248" s="27"/>
      <c r="NIN248" s="27"/>
      <c r="NIO248" s="27"/>
      <c r="NIP248" s="27"/>
      <c r="NIQ248" s="27"/>
      <c r="NIR248" s="27"/>
      <c r="NIS248" s="27"/>
      <c r="NIT248" s="27"/>
      <c r="NIU248" s="27"/>
      <c r="NIV248" s="27"/>
      <c r="NIW248" s="27"/>
      <c r="NIX248" s="27"/>
      <c r="NIY248" s="27"/>
      <c r="NIZ248" s="27"/>
      <c r="NJA248" s="27"/>
      <c r="NJB248" s="27"/>
      <c r="NJC248" s="27"/>
      <c r="NJD248" s="27"/>
      <c r="NJE248" s="27"/>
      <c r="NJF248" s="27"/>
      <c r="NJG248" s="27"/>
      <c r="NJH248" s="27"/>
      <c r="NJI248" s="27"/>
      <c r="NJJ248" s="27"/>
      <c r="NJK248" s="27"/>
      <c r="NJL248" s="27"/>
      <c r="NJM248" s="27"/>
      <c r="NJN248" s="27"/>
      <c r="NJO248" s="27"/>
      <c r="NJP248" s="27"/>
      <c r="NJQ248" s="27"/>
      <c r="NJR248" s="27"/>
      <c r="NJS248" s="27"/>
      <c r="NJT248" s="27"/>
      <c r="NJU248" s="27"/>
      <c r="NJV248" s="27"/>
      <c r="NJW248" s="27"/>
      <c r="NJX248" s="27"/>
      <c r="NJY248" s="27"/>
      <c r="NJZ248" s="27"/>
      <c r="NKA248" s="27"/>
      <c r="NKB248" s="27"/>
      <c r="NKC248" s="27"/>
      <c r="NKD248" s="27"/>
      <c r="NKE248" s="27"/>
      <c r="NKF248" s="27"/>
      <c r="NKG248" s="27"/>
      <c r="NKH248" s="27"/>
      <c r="NKI248" s="27"/>
      <c r="NKJ248" s="27"/>
      <c r="NKK248" s="27"/>
      <c r="NKL248" s="27"/>
      <c r="NKM248" s="27"/>
      <c r="NKN248" s="27"/>
      <c r="NKO248" s="27"/>
      <c r="NKP248" s="27"/>
      <c r="NKQ248" s="27"/>
      <c r="NKR248" s="27"/>
      <c r="NKS248" s="27"/>
      <c r="NKT248" s="27"/>
      <c r="NKU248" s="27"/>
      <c r="NKV248" s="27"/>
      <c r="NKW248" s="27"/>
      <c r="NKX248" s="27"/>
      <c r="NKY248" s="27"/>
      <c r="NKZ248" s="27"/>
      <c r="NLA248" s="27"/>
      <c r="NLB248" s="27"/>
      <c r="NLC248" s="27"/>
      <c r="NLD248" s="27"/>
      <c r="NLE248" s="27"/>
      <c r="NLF248" s="27"/>
      <c r="NLG248" s="27"/>
      <c r="NLH248" s="27"/>
      <c r="NLI248" s="27"/>
      <c r="NLJ248" s="27"/>
      <c r="NLK248" s="27"/>
      <c r="NLL248" s="27"/>
      <c r="NLM248" s="27"/>
      <c r="NLN248" s="27"/>
      <c r="NLO248" s="27"/>
      <c r="NLP248" s="27"/>
      <c r="NLQ248" s="27"/>
      <c r="NLR248" s="27"/>
      <c r="NLS248" s="27"/>
      <c r="NLT248" s="27"/>
      <c r="NLU248" s="27"/>
      <c r="NLV248" s="27"/>
      <c r="NLW248" s="27"/>
      <c r="NLX248" s="27"/>
      <c r="NLY248" s="27"/>
      <c r="NLZ248" s="27"/>
      <c r="NMA248" s="27"/>
      <c r="NMB248" s="27"/>
      <c r="NMC248" s="27"/>
      <c r="NMD248" s="27"/>
      <c r="NME248" s="27"/>
      <c r="NMF248" s="27"/>
      <c r="NMG248" s="27"/>
      <c r="NMH248" s="27"/>
      <c r="NMI248" s="27"/>
      <c r="NMJ248" s="27"/>
      <c r="NMK248" s="27"/>
      <c r="NML248" s="27"/>
      <c r="NMM248" s="27"/>
      <c r="NMN248" s="27"/>
      <c r="NMO248" s="27"/>
      <c r="NMP248" s="27"/>
      <c r="NMQ248" s="27"/>
      <c r="NMR248" s="27"/>
      <c r="NMS248" s="27"/>
      <c r="NMT248" s="27"/>
      <c r="NMU248" s="27"/>
      <c r="NMV248" s="27"/>
      <c r="NMW248" s="27"/>
      <c r="NMX248" s="27"/>
      <c r="NMY248" s="27"/>
      <c r="NMZ248" s="27"/>
      <c r="NNA248" s="27"/>
      <c r="NNB248" s="27"/>
      <c r="NNC248" s="27"/>
      <c r="NND248" s="27"/>
      <c r="NNE248" s="27"/>
      <c r="NNF248" s="27"/>
      <c r="NNG248" s="27"/>
      <c r="NNH248" s="27"/>
      <c r="NNI248" s="27"/>
      <c r="NNJ248" s="27"/>
      <c r="NNK248" s="27"/>
      <c r="NNL248" s="27"/>
      <c r="NNM248" s="27"/>
      <c r="NNN248" s="27"/>
      <c r="NNO248" s="27"/>
      <c r="NNP248" s="27"/>
      <c r="NNQ248" s="27"/>
      <c r="NNR248" s="27"/>
      <c r="NNS248" s="27"/>
      <c r="NNT248" s="27"/>
      <c r="NNU248" s="27"/>
      <c r="NNV248" s="27"/>
      <c r="NNW248" s="27"/>
      <c r="NNX248" s="27"/>
      <c r="NNY248" s="27"/>
      <c r="NNZ248" s="27"/>
      <c r="NOA248" s="27"/>
      <c r="NOB248" s="27"/>
      <c r="NOC248" s="27"/>
      <c r="NOD248" s="27"/>
      <c r="NOE248" s="27"/>
      <c r="NOF248" s="27"/>
      <c r="NOG248" s="27"/>
      <c r="NOH248" s="27"/>
      <c r="NOI248" s="27"/>
      <c r="NOJ248" s="27"/>
      <c r="NOK248" s="27"/>
      <c r="NOL248" s="27"/>
      <c r="NOM248" s="27"/>
      <c r="NON248" s="27"/>
      <c r="NOO248" s="27"/>
      <c r="NOP248" s="27"/>
      <c r="NOQ248" s="27"/>
      <c r="NOR248" s="27"/>
      <c r="NOS248" s="27"/>
      <c r="NOT248" s="27"/>
      <c r="NOU248" s="27"/>
      <c r="NOV248" s="27"/>
      <c r="NOW248" s="27"/>
      <c r="NOX248" s="27"/>
      <c r="NOY248" s="27"/>
      <c r="NOZ248" s="27"/>
      <c r="NPA248" s="27"/>
      <c r="NPB248" s="27"/>
      <c r="NPC248" s="27"/>
      <c r="NPD248" s="27"/>
      <c r="NPE248" s="27"/>
      <c r="NPF248" s="27"/>
      <c r="NPG248" s="27"/>
      <c r="NPH248" s="27"/>
      <c r="NPI248" s="27"/>
      <c r="NPJ248" s="27"/>
      <c r="NPK248" s="27"/>
      <c r="NPL248" s="27"/>
      <c r="NPM248" s="27"/>
      <c r="NPN248" s="27"/>
      <c r="NPO248" s="27"/>
      <c r="NPP248" s="27"/>
      <c r="NPQ248" s="27"/>
      <c r="NPR248" s="27"/>
      <c r="NPS248" s="27"/>
      <c r="NPT248" s="27"/>
      <c r="NPU248" s="27"/>
      <c r="NPV248" s="27"/>
      <c r="NPW248" s="27"/>
      <c r="NPX248" s="27"/>
      <c r="NPY248" s="27"/>
      <c r="NPZ248" s="27"/>
      <c r="NQA248" s="27"/>
      <c r="NQB248" s="27"/>
      <c r="NQC248" s="27"/>
      <c r="NQD248" s="27"/>
      <c r="NQE248" s="27"/>
      <c r="NQF248" s="27"/>
      <c r="NQG248" s="27"/>
      <c r="NQH248" s="27"/>
      <c r="NQI248" s="27"/>
      <c r="NQJ248" s="27"/>
      <c r="NQK248" s="27"/>
      <c r="NQL248" s="27"/>
      <c r="NQM248" s="27"/>
      <c r="NQN248" s="27"/>
      <c r="NQO248" s="27"/>
      <c r="NQP248" s="27"/>
      <c r="NQQ248" s="27"/>
      <c r="NQR248" s="27"/>
      <c r="NQS248" s="27"/>
      <c r="NQT248" s="27"/>
      <c r="NQU248" s="27"/>
      <c r="NQV248" s="27"/>
      <c r="NQW248" s="27"/>
      <c r="NQX248" s="27"/>
      <c r="NQY248" s="27"/>
      <c r="NQZ248" s="27"/>
      <c r="NRA248" s="27"/>
      <c r="NRB248" s="27"/>
      <c r="NRC248" s="27"/>
      <c r="NRD248" s="27"/>
      <c r="NRE248" s="27"/>
      <c r="NRF248" s="27"/>
      <c r="NRG248" s="27"/>
      <c r="NRH248" s="27"/>
      <c r="NRI248" s="27"/>
      <c r="NRJ248" s="27"/>
      <c r="NRK248" s="27"/>
      <c r="NRL248" s="27"/>
      <c r="NRM248" s="27"/>
      <c r="NRN248" s="27"/>
      <c r="NRO248" s="27"/>
      <c r="NRP248" s="27"/>
      <c r="NRQ248" s="27"/>
      <c r="NRR248" s="27"/>
      <c r="NRS248" s="27"/>
      <c r="NRT248" s="27"/>
      <c r="NRU248" s="27"/>
      <c r="NRV248" s="27"/>
      <c r="NRW248" s="27"/>
      <c r="NRX248" s="27"/>
      <c r="NRY248" s="27"/>
      <c r="NRZ248" s="27"/>
      <c r="NSA248" s="27"/>
      <c r="NSB248" s="27"/>
      <c r="NSC248" s="27"/>
      <c r="NSD248" s="27"/>
      <c r="NSE248" s="27"/>
      <c r="NSF248" s="27"/>
      <c r="NSG248" s="27"/>
      <c r="NSH248" s="27"/>
      <c r="NSI248" s="27"/>
      <c r="NSJ248" s="27"/>
      <c r="NSK248" s="27"/>
      <c r="NSL248" s="27"/>
      <c r="NSM248" s="27"/>
      <c r="NSN248" s="27"/>
      <c r="NSO248" s="27"/>
      <c r="NSP248" s="27"/>
      <c r="NSQ248" s="27"/>
      <c r="NSR248" s="27"/>
      <c r="NSS248" s="27"/>
      <c r="NST248" s="27"/>
      <c r="NSU248" s="27"/>
      <c r="NSV248" s="27"/>
      <c r="NSW248" s="27"/>
      <c r="NSX248" s="27"/>
      <c r="NSY248" s="27"/>
      <c r="NSZ248" s="27"/>
      <c r="NTA248" s="27"/>
      <c r="NTB248" s="27"/>
      <c r="NTC248" s="27"/>
      <c r="NTD248" s="27"/>
      <c r="NTE248" s="27"/>
      <c r="NTF248" s="27"/>
      <c r="NTG248" s="27"/>
      <c r="NTH248" s="27"/>
      <c r="NTI248" s="27"/>
      <c r="NTJ248" s="27"/>
      <c r="NTK248" s="27"/>
      <c r="NTL248" s="27"/>
      <c r="NTM248" s="27"/>
      <c r="NTN248" s="27"/>
      <c r="NTO248" s="27"/>
      <c r="NTP248" s="27"/>
      <c r="NTQ248" s="27"/>
      <c r="NTR248" s="27"/>
      <c r="NTS248" s="27"/>
      <c r="NTT248" s="27"/>
      <c r="NTU248" s="27"/>
      <c r="NTV248" s="27"/>
      <c r="NTW248" s="27"/>
      <c r="NTX248" s="27"/>
      <c r="NTY248" s="27"/>
      <c r="NTZ248" s="27"/>
      <c r="NUA248" s="27"/>
      <c r="NUB248" s="27"/>
      <c r="NUC248" s="27"/>
      <c r="NUD248" s="27"/>
      <c r="NUE248" s="27"/>
      <c r="NUF248" s="27"/>
      <c r="NUG248" s="27"/>
      <c r="NUH248" s="27"/>
      <c r="NUI248" s="27"/>
      <c r="NUJ248" s="27"/>
      <c r="NUK248" s="27"/>
      <c r="NUL248" s="27"/>
      <c r="NUM248" s="27"/>
      <c r="NUN248" s="27"/>
      <c r="NUO248" s="27"/>
      <c r="NUP248" s="27"/>
      <c r="NUQ248" s="27"/>
      <c r="NUR248" s="27"/>
      <c r="NUS248" s="27"/>
      <c r="NUT248" s="27"/>
      <c r="NUU248" s="27"/>
      <c r="NUV248" s="27"/>
      <c r="NUW248" s="27"/>
      <c r="NUX248" s="27"/>
      <c r="NUY248" s="27"/>
      <c r="NUZ248" s="27"/>
      <c r="NVA248" s="27"/>
      <c r="NVB248" s="27"/>
      <c r="NVC248" s="27"/>
      <c r="NVD248" s="27"/>
      <c r="NVE248" s="27"/>
      <c r="NVF248" s="27"/>
      <c r="NVG248" s="27"/>
      <c r="NVH248" s="27"/>
      <c r="NVI248" s="27"/>
      <c r="NVJ248" s="27"/>
      <c r="NVK248" s="27"/>
      <c r="NVL248" s="27"/>
      <c r="NVM248" s="27"/>
      <c r="NVN248" s="27"/>
      <c r="NVO248" s="27"/>
      <c r="NVP248" s="27"/>
      <c r="NVQ248" s="27"/>
      <c r="NVR248" s="27"/>
      <c r="NVS248" s="27"/>
      <c r="NVT248" s="27"/>
      <c r="NVU248" s="27"/>
      <c r="NVV248" s="27"/>
      <c r="NVW248" s="27"/>
      <c r="NVX248" s="27"/>
      <c r="NVY248" s="27"/>
      <c r="NVZ248" s="27"/>
      <c r="NWA248" s="27"/>
      <c r="NWB248" s="27"/>
      <c r="NWC248" s="27"/>
      <c r="NWD248" s="27"/>
      <c r="NWE248" s="27"/>
      <c r="NWF248" s="27"/>
      <c r="NWG248" s="27"/>
      <c r="NWH248" s="27"/>
      <c r="NWI248" s="27"/>
      <c r="NWJ248" s="27"/>
      <c r="NWK248" s="27"/>
      <c r="NWL248" s="27"/>
      <c r="NWM248" s="27"/>
      <c r="NWN248" s="27"/>
      <c r="NWO248" s="27"/>
      <c r="NWP248" s="27"/>
      <c r="NWQ248" s="27"/>
      <c r="NWR248" s="27"/>
      <c r="NWS248" s="27"/>
      <c r="NWT248" s="27"/>
      <c r="NWU248" s="27"/>
      <c r="NWV248" s="27"/>
      <c r="NWW248" s="27"/>
      <c r="NWX248" s="27"/>
      <c r="NWY248" s="27"/>
      <c r="NWZ248" s="27"/>
      <c r="NXA248" s="27"/>
      <c r="NXB248" s="27"/>
      <c r="NXC248" s="27"/>
      <c r="NXD248" s="27"/>
      <c r="NXE248" s="27"/>
      <c r="NXF248" s="27"/>
      <c r="NXG248" s="27"/>
      <c r="NXH248" s="27"/>
      <c r="NXI248" s="27"/>
      <c r="NXJ248" s="27"/>
      <c r="NXK248" s="27"/>
      <c r="NXL248" s="27"/>
      <c r="NXM248" s="27"/>
      <c r="NXN248" s="27"/>
      <c r="NXO248" s="27"/>
      <c r="NXP248" s="27"/>
      <c r="NXQ248" s="27"/>
      <c r="NXR248" s="27"/>
      <c r="NXS248" s="27"/>
      <c r="NXT248" s="27"/>
      <c r="NXU248" s="27"/>
      <c r="NXV248" s="27"/>
      <c r="NXW248" s="27"/>
      <c r="NXX248" s="27"/>
      <c r="NXY248" s="27"/>
      <c r="NXZ248" s="27"/>
      <c r="NYA248" s="27"/>
      <c r="NYB248" s="27"/>
      <c r="NYC248" s="27"/>
      <c r="NYD248" s="27"/>
      <c r="NYE248" s="27"/>
      <c r="NYF248" s="27"/>
      <c r="NYG248" s="27"/>
      <c r="NYH248" s="27"/>
      <c r="NYI248" s="27"/>
      <c r="NYJ248" s="27"/>
      <c r="NYK248" s="27"/>
      <c r="NYL248" s="27"/>
      <c r="NYM248" s="27"/>
      <c r="NYN248" s="27"/>
      <c r="NYO248" s="27"/>
      <c r="NYP248" s="27"/>
      <c r="NYQ248" s="27"/>
      <c r="NYR248" s="27"/>
      <c r="NYS248" s="27"/>
      <c r="NYT248" s="27"/>
      <c r="NYU248" s="27"/>
      <c r="NYV248" s="27"/>
      <c r="NYW248" s="27"/>
      <c r="NYX248" s="27"/>
      <c r="NYY248" s="27"/>
      <c r="NYZ248" s="27"/>
      <c r="NZA248" s="27"/>
      <c r="NZB248" s="27"/>
      <c r="NZC248" s="27"/>
      <c r="NZD248" s="27"/>
      <c r="NZE248" s="27"/>
      <c r="NZF248" s="27"/>
      <c r="NZG248" s="27"/>
      <c r="NZH248" s="27"/>
      <c r="NZI248" s="27"/>
      <c r="NZJ248" s="27"/>
      <c r="NZK248" s="27"/>
      <c r="NZL248" s="27"/>
      <c r="NZM248" s="27"/>
      <c r="NZN248" s="27"/>
      <c r="NZO248" s="27"/>
      <c r="NZP248" s="27"/>
      <c r="NZQ248" s="27"/>
      <c r="NZR248" s="27"/>
      <c r="NZS248" s="27"/>
      <c r="NZT248" s="27"/>
      <c r="NZU248" s="27"/>
      <c r="NZV248" s="27"/>
      <c r="NZW248" s="27"/>
      <c r="NZX248" s="27"/>
      <c r="NZY248" s="27"/>
      <c r="NZZ248" s="27"/>
      <c r="OAA248" s="27"/>
      <c r="OAB248" s="27"/>
      <c r="OAC248" s="27"/>
      <c r="OAD248" s="27"/>
      <c r="OAE248" s="27"/>
      <c r="OAF248" s="27"/>
      <c r="OAG248" s="27"/>
      <c r="OAH248" s="27"/>
      <c r="OAI248" s="27"/>
      <c r="OAJ248" s="27"/>
      <c r="OAK248" s="27"/>
      <c r="OAL248" s="27"/>
      <c r="OAM248" s="27"/>
      <c r="OAN248" s="27"/>
      <c r="OAO248" s="27"/>
      <c r="OAP248" s="27"/>
      <c r="OAQ248" s="27"/>
      <c r="OAR248" s="27"/>
      <c r="OAS248" s="27"/>
      <c r="OAT248" s="27"/>
      <c r="OAU248" s="27"/>
      <c r="OAV248" s="27"/>
      <c r="OAW248" s="27"/>
      <c r="OAX248" s="27"/>
      <c r="OAY248" s="27"/>
      <c r="OAZ248" s="27"/>
      <c r="OBA248" s="27"/>
      <c r="OBB248" s="27"/>
      <c r="OBC248" s="27"/>
      <c r="OBD248" s="27"/>
      <c r="OBE248" s="27"/>
      <c r="OBF248" s="27"/>
      <c r="OBG248" s="27"/>
      <c r="OBH248" s="27"/>
      <c r="OBI248" s="27"/>
      <c r="OBJ248" s="27"/>
      <c r="OBK248" s="27"/>
      <c r="OBL248" s="27"/>
      <c r="OBM248" s="27"/>
      <c r="OBN248" s="27"/>
      <c r="OBO248" s="27"/>
      <c r="OBP248" s="27"/>
      <c r="OBQ248" s="27"/>
      <c r="OBR248" s="27"/>
      <c r="OBS248" s="27"/>
      <c r="OBT248" s="27"/>
      <c r="OBU248" s="27"/>
      <c r="OBV248" s="27"/>
      <c r="OBW248" s="27"/>
      <c r="OBX248" s="27"/>
      <c r="OBY248" s="27"/>
      <c r="OBZ248" s="27"/>
      <c r="OCA248" s="27"/>
      <c r="OCB248" s="27"/>
      <c r="OCC248" s="27"/>
      <c r="OCD248" s="27"/>
      <c r="OCE248" s="27"/>
      <c r="OCF248" s="27"/>
      <c r="OCG248" s="27"/>
      <c r="OCH248" s="27"/>
      <c r="OCI248" s="27"/>
      <c r="OCJ248" s="27"/>
      <c r="OCK248" s="27"/>
      <c r="OCL248" s="27"/>
      <c r="OCM248" s="27"/>
      <c r="OCN248" s="27"/>
      <c r="OCO248" s="27"/>
      <c r="OCP248" s="27"/>
      <c r="OCQ248" s="27"/>
      <c r="OCR248" s="27"/>
      <c r="OCS248" s="27"/>
      <c r="OCT248" s="27"/>
      <c r="OCU248" s="27"/>
      <c r="OCV248" s="27"/>
      <c r="OCW248" s="27"/>
      <c r="OCX248" s="27"/>
      <c r="OCY248" s="27"/>
      <c r="OCZ248" s="27"/>
      <c r="ODA248" s="27"/>
      <c r="ODB248" s="27"/>
      <c r="ODC248" s="27"/>
      <c r="ODD248" s="27"/>
      <c r="ODE248" s="27"/>
      <c r="ODF248" s="27"/>
      <c r="ODG248" s="27"/>
      <c r="ODH248" s="27"/>
      <c r="ODI248" s="27"/>
      <c r="ODJ248" s="27"/>
      <c r="ODK248" s="27"/>
      <c r="ODL248" s="27"/>
      <c r="ODM248" s="27"/>
      <c r="ODN248" s="27"/>
      <c r="ODO248" s="27"/>
      <c r="ODP248" s="27"/>
      <c r="ODQ248" s="27"/>
      <c r="ODR248" s="27"/>
      <c r="ODS248" s="27"/>
      <c r="ODT248" s="27"/>
      <c r="ODU248" s="27"/>
      <c r="ODV248" s="27"/>
      <c r="ODW248" s="27"/>
      <c r="ODX248" s="27"/>
      <c r="ODY248" s="27"/>
      <c r="ODZ248" s="27"/>
      <c r="OEA248" s="27"/>
      <c r="OEB248" s="27"/>
      <c r="OEC248" s="27"/>
      <c r="OED248" s="27"/>
      <c r="OEE248" s="27"/>
      <c r="OEF248" s="27"/>
      <c r="OEG248" s="27"/>
      <c r="OEH248" s="27"/>
      <c r="OEI248" s="27"/>
      <c r="OEJ248" s="27"/>
      <c r="OEK248" s="27"/>
      <c r="OEL248" s="27"/>
      <c r="OEM248" s="27"/>
      <c r="OEN248" s="27"/>
      <c r="OEO248" s="27"/>
      <c r="OEP248" s="27"/>
      <c r="OEQ248" s="27"/>
      <c r="OER248" s="27"/>
      <c r="OES248" s="27"/>
      <c r="OET248" s="27"/>
      <c r="OEU248" s="27"/>
      <c r="OEV248" s="27"/>
      <c r="OEW248" s="27"/>
      <c r="OEX248" s="27"/>
      <c r="OEY248" s="27"/>
      <c r="OEZ248" s="27"/>
      <c r="OFA248" s="27"/>
      <c r="OFB248" s="27"/>
      <c r="OFC248" s="27"/>
      <c r="OFD248" s="27"/>
      <c r="OFE248" s="27"/>
      <c r="OFF248" s="27"/>
      <c r="OFG248" s="27"/>
      <c r="OFH248" s="27"/>
      <c r="OFI248" s="27"/>
      <c r="OFJ248" s="27"/>
      <c r="OFK248" s="27"/>
      <c r="OFL248" s="27"/>
      <c r="OFM248" s="27"/>
      <c r="OFN248" s="27"/>
      <c r="OFO248" s="27"/>
      <c r="OFP248" s="27"/>
      <c r="OFQ248" s="27"/>
      <c r="OFR248" s="27"/>
      <c r="OFS248" s="27"/>
      <c r="OFT248" s="27"/>
      <c r="OFU248" s="27"/>
      <c r="OFV248" s="27"/>
      <c r="OFW248" s="27"/>
      <c r="OFX248" s="27"/>
      <c r="OFY248" s="27"/>
      <c r="OFZ248" s="27"/>
      <c r="OGA248" s="27"/>
      <c r="OGB248" s="27"/>
      <c r="OGC248" s="27"/>
      <c r="OGD248" s="27"/>
      <c r="OGE248" s="27"/>
      <c r="OGF248" s="27"/>
      <c r="OGG248" s="27"/>
      <c r="OGH248" s="27"/>
      <c r="OGI248" s="27"/>
      <c r="OGJ248" s="27"/>
      <c r="OGK248" s="27"/>
      <c r="OGL248" s="27"/>
      <c r="OGM248" s="27"/>
      <c r="OGN248" s="27"/>
      <c r="OGO248" s="27"/>
      <c r="OGP248" s="27"/>
      <c r="OGQ248" s="27"/>
      <c r="OGR248" s="27"/>
      <c r="OGS248" s="27"/>
      <c r="OGT248" s="27"/>
      <c r="OGU248" s="27"/>
      <c r="OGV248" s="27"/>
      <c r="OGW248" s="27"/>
      <c r="OGX248" s="27"/>
      <c r="OGY248" s="27"/>
      <c r="OGZ248" s="27"/>
      <c r="OHA248" s="27"/>
      <c r="OHB248" s="27"/>
      <c r="OHC248" s="27"/>
      <c r="OHD248" s="27"/>
      <c r="OHE248" s="27"/>
      <c r="OHF248" s="27"/>
      <c r="OHG248" s="27"/>
      <c r="OHH248" s="27"/>
      <c r="OHI248" s="27"/>
      <c r="OHJ248" s="27"/>
      <c r="OHK248" s="27"/>
      <c r="OHL248" s="27"/>
      <c r="OHM248" s="27"/>
      <c r="OHN248" s="27"/>
      <c r="OHO248" s="27"/>
      <c r="OHP248" s="27"/>
      <c r="OHQ248" s="27"/>
      <c r="OHR248" s="27"/>
      <c r="OHS248" s="27"/>
      <c r="OHT248" s="27"/>
      <c r="OHU248" s="27"/>
      <c r="OHV248" s="27"/>
      <c r="OHW248" s="27"/>
      <c r="OHX248" s="27"/>
      <c r="OHY248" s="27"/>
      <c r="OHZ248" s="27"/>
      <c r="OIA248" s="27"/>
      <c r="OIB248" s="27"/>
      <c r="OIC248" s="27"/>
      <c r="OID248" s="27"/>
      <c r="OIE248" s="27"/>
      <c r="OIF248" s="27"/>
      <c r="OIG248" s="27"/>
      <c r="OIH248" s="27"/>
      <c r="OII248" s="27"/>
      <c r="OIJ248" s="27"/>
      <c r="OIK248" s="27"/>
      <c r="OIL248" s="27"/>
      <c r="OIM248" s="27"/>
      <c r="OIN248" s="27"/>
      <c r="OIO248" s="27"/>
      <c r="OIP248" s="27"/>
      <c r="OIQ248" s="27"/>
      <c r="OIR248" s="27"/>
      <c r="OIS248" s="27"/>
      <c r="OIT248" s="27"/>
      <c r="OIU248" s="27"/>
      <c r="OIV248" s="27"/>
      <c r="OIW248" s="27"/>
      <c r="OIX248" s="27"/>
      <c r="OIY248" s="27"/>
      <c r="OIZ248" s="27"/>
      <c r="OJA248" s="27"/>
      <c r="OJB248" s="27"/>
      <c r="OJC248" s="27"/>
      <c r="OJD248" s="27"/>
      <c r="OJE248" s="27"/>
      <c r="OJF248" s="27"/>
      <c r="OJG248" s="27"/>
      <c r="OJH248" s="27"/>
      <c r="OJI248" s="27"/>
      <c r="OJJ248" s="27"/>
      <c r="OJK248" s="27"/>
      <c r="OJL248" s="27"/>
      <c r="OJM248" s="27"/>
      <c r="OJN248" s="27"/>
      <c r="OJO248" s="27"/>
      <c r="OJP248" s="27"/>
      <c r="OJQ248" s="27"/>
      <c r="OJR248" s="27"/>
      <c r="OJS248" s="27"/>
      <c r="OJT248" s="27"/>
      <c r="OJU248" s="27"/>
      <c r="OJV248" s="27"/>
      <c r="OJW248" s="27"/>
      <c r="OJX248" s="27"/>
      <c r="OJY248" s="27"/>
      <c r="OJZ248" s="27"/>
      <c r="OKA248" s="27"/>
      <c r="OKB248" s="27"/>
      <c r="OKC248" s="27"/>
      <c r="OKD248" s="27"/>
      <c r="OKE248" s="27"/>
      <c r="OKF248" s="27"/>
      <c r="OKG248" s="27"/>
      <c r="OKH248" s="27"/>
      <c r="OKI248" s="27"/>
      <c r="OKJ248" s="27"/>
      <c r="OKK248" s="27"/>
      <c r="OKL248" s="27"/>
      <c r="OKM248" s="27"/>
      <c r="OKN248" s="27"/>
      <c r="OKO248" s="27"/>
      <c r="OKP248" s="27"/>
      <c r="OKQ248" s="27"/>
      <c r="OKR248" s="27"/>
      <c r="OKS248" s="27"/>
      <c r="OKT248" s="27"/>
      <c r="OKU248" s="27"/>
      <c r="OKV248" s="27"/>
      <c r="OKW248" s="27"/>
      <c r="OKX248" s="27"/>
      <c r="OKY248" s="27"/>
      <c r="OKZ248" s="27"/>
      <c r="OLA248" s="27"/>
      <c r="OLB248" s="27"/>
      <c r="OLC248" s="27"/>
      <c r="OLD248" s="27"/>
      <c r="OLE248" s="27"/>
      <c r="OLF248" s="27"/>
      <c r="OLG248" s="27"/>
      <c r="OLH248" s="27"/>
      <c r="OLI248" s="27"/>
      <c r="OLJ248" s="27"/>
      <c r="OLK248" s="27"/>
      <c r="OLL248" s="27"/>
      <c r="OLM248" s="27"/>
      <c r="OLN248" s="27"/>
      <c r="OLO248" s="27"/>
      <c r="OLP248" s="27"/>
      <c r="OLQ248" s="27"/>
      <c r="OLR248" s="27"/>
      <c r="OLS248" s="27"/>
      <c r="OLT248" s="27"/>
      <c r="OLU248" s="27"/>
      <c r="OLV248" s="27"/>
      <c r="OLW248" s="27"/>
      <c r="OLX248" s="27"/>
      <c r="OLY248" s="27"/>
      <c r="OLZ248" s="27"/>
      <c r="OMA248" s="27"/>
      <c r="OMB248" s="27"/>
      <c r="OMC248" s="27"/>
      <c r="OMD248" s="27"/>
      <c r="OME248" s="27"/>
      <c r="OMF248" s="27"/>
      <c r="OMG248" s="27"/>
      <c r="OMH248" s="27"/>
      <c r="OMI248" s="27"/>
      <c r="OMJ248" s="27"/>
      <c r="OMK248" s="27"/>
      <c r="OML248" s="27"/>
      <c r="OMM248" s="27"/>
      <c r="OMN248" s="27"/>
      <c r="OMO248" s="27"/>
      <c r="OMP248" s="27"/>
      <c r="OMQ248" s="27"/>
      <c r="OMR248" s="27"/>
      <c r="OMS248" s="27"/>
      <c r="OMT248" s="27"/>
      <c r="OMU248" s="27"/>
      <c r="OMV248" s="27"/>
      <c r="OMW248" s="27"/>
      <c r="OMX248" s="27"/>
      <c r="OMY248" s="27"/>
      <c r="OMZ248" s="27"/>
      <c r="ONA248" s="27"/>
      <c r="ONB248" s="27"/>
      <c r="ONC248" s="27"/>
      <c r="OND248" s="27"/>
      <c r="ONE248" s="27"/>
      <c r="ONF248" s="27"/>
      <c r="ONG248" s="27"/>
      <c r="ONH248" s="27"/>
      <c r="ONI248" s="27"/>
      <c r="ONJ248" s="27"/>
      <c r="ONK248" s="27"/>
      <c r="ONL248" s="27"/>
      <c r="ONM248" s="27"/>
      <c r="ONN248" s="27"/>
      <c r="ONO248" s="27"/>
      <c r="ONP248" s="27"/>
      <c r="ONQ248" s="27"/>
      <c r="ONR248" s="27"/>
      <c r="ONS248" s="27"/>
      <c r="ONT248" s="27"/>
      <c r="ONU248" s="27"/>
      <c r="ONV248" s="27"/>
      <c r="ONW248" s="27"/>
      <c r="ONX248" s="27"/>
      <c r="ONY248" s="27"/>
      <c r="ONZ248" s="27"/>
      <c r="OOA248" s="27"/>
      <c r="OOB248" s="27"/>
      <c r="OOC248" s="27"/>
      <c r="OOD248" s="27"/>
      <c r="OOE248" s="27"/>
      <c r="OOF248" s="27"/>
      <c r="OOG248" s="27"/>
      <c r="OOH248" s="27"/>
      <c r="OOI248" s="27"/>
      <c r="OOJ248" s="27"/>
      <c r="OOK248" s="27"/>
      <c r="OOL248" s="27"/>
      <c r="OOM248" s="27"/>
      <c r="OON248" s="27"/>
      <c r="OOO248" s="27"/>
      <c r="OOP248" s="27"/>
      <c r="OOQ248" s="27"/>
      <c r="OOR248" s="27"/>
      <c r="OOS248" s="27"/>
      <c r="OOT248" s="27"/>
      <c r="OOU248" s="27"/>
      <c r="OOV248" s="27"/>
      <c r="OOW248" s="27"/>
      <c r="OOX248" s="27"/>
      <c r="OOY248" s="27"/>
      <c r="OOZ248" s="27"/>
      <c r="OPA248" s="27"/>
      <c r="OPB248" s="27"/>
      <c r="OPC248" s="27"/>
      <c r="OPD248" s="27"/>
      <c r="OPE248" s="27"/>
      <c r="OPF248" s="27"/>
      <c r="OPG248" s="27"/>
      <c r="OPH248" s="27"/>
      <c r="OPI248" s="27"/>
      <c r="OPJ248" s="27"/>
      <c r="OPK248" s="27"/>
      <c r="OPL248" s="27"/>
      <c r="OPM248" s="27"/>
      <c r="OPN248" s="27"/>
      <c r="OPO248" s="27"/>
      <c r="OPP248" s="27"/>
      <c r="OPQ248" s="27"/>
      <c r="OPR248" s="27"/>
      <c r="OPS248" s="27"/>
      <c r="OPT248" s="27"/>
      <c r="OPU248" s="27"/>
      <c r="OPV248" s="27"/>
      <c r="OPW248" s="27"/>
      <c r="OPX248" s="27"/>
      <c r="OPY248" s="27"/>
      <c r="OPZ248" s="27"/>
      <c r="OQA248" s="27"/>
      <c r="OQB248" s="27"/>
      <c r="OQC248" s="27"/>
      <c r="OQD248" s="27"/>
      <c r="OQE248" s="27"/>
      <c r="OQF248" s="27"/>
      <c r="OQG248" s="27"/>
      <c r="OQH248" s="27"/>
      <c r="OQI248" s="27"/>
      <c r="OQJ248" s="27"/>
      <c r="OQK248" s="27"/>
      <c r="OQL248" s="27"/>
      <c r="OQM248" s="27"/>
      <c r="OQN248" s="27"/>
      <c r="OQO248" s="27"/>
      <c r="OQP248" s="27"/>
      <c r="OQQ248" s="27"/>
      <c r="OQR248" s="27"/>
      <c r="OQS248" s="27"/>
      <c r="OQT248" s="27"/>
      <c r="OQU248" s="27"/>
      <c r="OQV248" s="27"/>
      <c r="OQW248" s="27"/>
      <c r="OQX248" s="27"/>
      <c r="OQY248" s="27"/>
      <c r="OQZ248" s="27"/>
      <c r="ORA248" s="27"/>
      <c r="ORB248" s="27"/>
      <c r="ORC248" s="27"/>
      <c r="ORD248" s="27"/>
      <c r="ORE248" s="27"/>
      <c r="ORF248" s="27"/>
      <c r="ORG248" s="27"/>
      <c r="ORH248" s="27"/>
      <c r="ORI248" s="27"/>
      <c r="ORJ248" s="27"/>
      <c r="ORK248" s="27"/>
      <c r="ORL248" s="27"/>
      <c r="ORM248" s="27"/>
      <c r="ORN248" s="27"/>
      <c r="ORO248" s="27"/>
      <c r="ORP248" s="27"/>
      <c r="ORQ248" s="27"/>
      <c r="ORR248" s="27"/>
      <c r="ORS248" s="27"/>
      <c r="ORT248" s="27"/>
      <c r="ORU248" s="27"/>
      <c r="ORV248" s="27"/>
      <c r="ORW248" s="27"/>
      <c r="ORX248" s="27"/>
      <c r="ORY248" s="27"/>
      <c r="ORZ248" s="27"/>
      <c r="OSA248" s="27"/>
      <c r="OSB248" s="27"/>
      <c r="OSC248" s="27"/>
      <c r="OSD248" s="27"/>
      <c r="OSE248" s="27"/>
      <c r="OSF248" s="27"/>
      <c r="OSG248" s="27"/>
      <c r="OSH248" s="27"/>
      <c r="OSI248" s="27"/>
      <c r="OSJ248" s="27"/>
      <c r="OSK248" s="27"/>
      <c r="OSL248" s="27"/>
      <c r="OSM248" s="27"/>
      <c r="OSN248" s="27"/>
      <c r="OSO248" s="27"/>
      <c r="OSP248" s="27"/>
      <c r="OSQ248" s="27"/>
      <c r="OSR248" s="27"/>
      <c r="OSS248" s="27"/>
      <c r="OST248" s="27"/>
      <c r="OSU248" s="27"/>
      <c r="OSV248" s="27"/>
      <c r="OSW248" s="27"/>
      <c r="OSX248" s="27"/>
      <c r="OSY248" s="27"/>
      <c r="OSZ248" s="27"/>
      <c r="OTA248" s="27"/>
      <c r="OTB248" s="27"/>
      <c r="OTC248" s="27"/>
      <c r="OTD248" s="27"/>
      <c r="OTE248" s="27"/>
      <c r="OTF248" s="27"/>
      <c r="OTG248" s="27"/>
      <c r="OTH248" s="27"/>
      <c r="OTI248" s="27"/>
      <c r="OTJ248" s="27"/>
      <c r="OTK248" s="27"/>
      <c r="OTL248" s="27"/>
      <c r="OTM248" s="27"/>
      <c r="OTN248" s="27"/>
      <c r="OTO248" s="27"/>
      <c r="OTP248" s="27"/>
      <c r="OTQ248" s="27"/>
      <c r="OTR248" s="27"/>
      <c r="OTS248" s="27"/>
      <c r="OTT248" s="27"/>
      <c r="OTU248" s="27"/>
      <c r="OTV248" s="27"/>
      <c r="OTW248" s="27"/>
      <c r="OTX248" s="27"/>
      <c r="OTY248" s="27"/>
      <c r="OTZ248" s="27"/>
      <c r="OUA248" s="27"/>
      <c r="OUB248" s="27"/>
      <c r="OUC248" s="27"/>
      <c r="OUD248" s="27"/>
      <c r="OUE248" s="27"/>
      <c r="OUF248" s="27"/>
      <c r="OUG248" s="27"/>
      <c r="OUH248" s="27"/>
      <c r="OUI248" s="27"/>
      <c r="OUJ248" s="27"/>
      <c r="OUK248" s="27"/>
      <c r="OUL248" s="27"/>
      <c r="OUM248" s="27"/>
      <c r="OUN248" s="27"/>
      <c r="OUO248" s="27"/>
      <c r="OUP248" s="27"/>
      <c r="OUQ248" s="27"/>
      <c r="OUR248" s="27"/>
      <c r="OUS248" s="27"/>
      <c r="OUT248" s="27"/>
      <c r="OUU248" s="27"/>
      <c r="OUV248" s="27"/>
      <c r="OUW248" s="27"/>
      <c r="OUX248" s="27"/>
      <c r="OUY248" s="27"/>
      <c r="OUZ248" s="27"/>
      <c r="OVA248" s="27"/>
      <c r="OVB248" s="27"/>
      <c r="OVC248" s="27"/>
      <c r="OVD248" s="27"/>
      <c r="OVE248" s="27"/>
      <c r="OVF248" s="27"/>
      <c r="OVG248" s="27"/>
      <c r="OVH248" s="27"/>
      <c r="OVI248" s="27"/>
      <c r="OVJ248" s="27"/>
      <c r="OVK248" s="27"/>
      <c r="OVL248" s="27"/>
      <c r="OVM248" s="27"/>
      <c r="OVN248" s="27"/>
      <c r="OVO248" s="27"/>
      <c r="OVP248" s="27"/>
      <c r="OVQ248" s="27"/>
      <c r="OVR248" s="27"/>
      <c r="OVS248" s="27"/>
      <c r="OVT248" s="27"/>
      <c r="OVU248" s="27"/>
      <c r="OVV248" s="27"/>
      <c r="OVW248" s="27"/>
      <c r="OVX248" s="27"/>
      <c r="OVY248" s="27"/>
      <c r="OVZ248" s="27"/>
      <c r="OWA248" s="27"/>
      <c r="OWB248" s="27"/>
      <c r="OWC248" s="27"/>
      <c r="OWD248" s="27"/>
      <c r="OWE248" s="27"/>
      <c r="OWF248" s="27"/>
      <c r="OWG248" s="27"/>
      <c r="OWH248" s="27"/>
      <c r="OWI248" s="27"/>
      <c r="OWJ248" s="27"/>
      <c r="OWK248" s="27"/>
      <c r="OWL248" s="27"/>
      <c r="OWM248" s="27"/>
      <c r="OWN248" s="27"/>
      <c r="OWO248" s="27"/>
      <c r="OWP248" s="27"/>
      <c r="OWQ248" s="27"/>
      <c r="OWR248" s="27"/>
      <c r="OWS248" s="27"/>
      <c r="OWT248" s="27"/>
      <c r="OWU248" s="27"/>
      <c r="OWV248" s="27"/>
      <c r="OWW248" s="27"/>
      <c r="OWX248" s="27"/>
      <c r="OWY248" s="27"/>
      <c r="OWZ248" s="27"/>
      <c r="OXA248" s="27"/>
      <c r="OXB248" s="27"/>
      <c r="OXC248" s="27"/>
      <c r="OXD248" s="27"/>
      <c r="OXE248" s="27"/>
      <c r="OXF248" s="27"/>
      <c r="OXG248" s="27"/>
      <c r="OXH248" s="27"/>
      <c r="OXI248" s="27"/>
      <c r="OXJ248" s="27"/>
      <c r="OXK248" s="27"/>
      <c r="OXL248" s="27"/>
      <c r="OXM248" s="27"/>
      <c r="OXN248" s="27"/>
      <c r="OXO248" s="27"/>
      <c r="OXP248" s="27"/>
      <c r="OXQ248" s="27"/>
      <c r="OXR248" s="27"/>
      <c r="OXS248" s="27"/>
      <c r="OXT248" s="27"/>
      <c r="OXU248" s="27"/>
      <c r="OXV248" s="27"/>
      <c r="OXW248" s="27"/>
      <c r="OXX248" s="27"/>
      <c r="OXY248" s="27"/>
      <c r="OXZ248" s="27"/>
      <c r="OYA248" s="27"/>
      <c r="OYB248" s="27"/>
      <c r="OYC248" s="27"/>
      <c r="OYD248" s="27"/>
      <c r="OYE248" s="27"/>
      <c r="OYF248" s="27"/>
      <c r="OYG248" s="27"/>
      <c r="OYH248" s="27"/>
      <c r="OYI248" s="27"/>
      <c r="OYJ248" s="27"/>
      <c r="OYK248" s="27"/>
      <c r="OYL248" s="27"/>
      <c r="OYM248" s="27"/>
      <c r="OYN248" s="27"/>
      <c r="OYO248" s="27"/>
      <c r="OYP248" s="27"/>
      <c r="OYQ248" s="27"/>
      <c r="OYR248" s="27"/>
      <c r="OYS248" s="27"/>
      <c r="OYT248" s="27"/>
      <c r="OYU248" s="27"/>
      <c r="OYV248" s="27"/>
      <c r="OYW248" s="27"/>
      <c r="OYX248" s="27"/>
      <c r="OYY248" s="27"/>
      <c r="OYZ248" s="27"/>
      <c r="OZA248" s="27"/>
      <c r="OZB248" s="27"/>
      <c r="OZC248" s="27"/>
      <c r="OZD248" s="27"/>
      <c r="OZE248" s="27"/>
      <c r="OZF248" s="27"/>
      <c r="OZG248" s="27"/>
      <c r="OZH248" s="27"/>
      <c r="OZI248" s="27"/>
      <c r="OZJ248" s="27"/>
      <c r="OZK248" s="27"/>
      <c r="OZL248" s="27"/>
      <c r="OZM248" s="27"/>
      <c r="OZN248" s="27"/>
      <c r="OZO248" s="27"/>
      <c r="OZP248" s="27"/>
      <c r="OZQ248" s="27"/>
      <c r="OZR248" s="27"/>
      <c r="OZS248" s="27"/>
      <c r="OZT248" s="27"/>
      <c r="OZU248" s="27"/>
      <c r="OZV248" s="27"/>
      <c r="OZW248" s="27"/>
      <c r="OZX248" s="27"/>
      <c r="OZY248" s="27"/>
      <c r="OZZ248" s="27"/>
      <c r="PAA248" s="27"/>
      <c r="PAB248" s="27"/>
      <c r="PAC248" s="27"/>
      <c r="PAD248" s="27"/>
      <c r="PAE248" s="27"/>
      <c r="PAF248" s="27"/>
      <c r="PAG248" s="27"/>
      <c r="PAH248" s="27"/>
      <c r="PAI248" s="27"/>
      <c r="PAJ248" s="27"/>
      <c r="PAK248" s="27"/>
      <c r="PAL248" s="27"/>
      <c r="PAM248" s="27"/>
      <c r="PAN248" s="27"/>
      <c r="PAO248" s="27"/>
      <c r="PAP248" s="27"/>
      <c r="PAQ248" s="27"/>
      <c r="PAR248" s="27"/>
      <c r="PAS248" s="27"/>
      <c r="PAT248" s="27"/>
      <c r="PAU248" s="27"/>
      <c r="PAV248" s="27"/>
      <c r="PAW248" s="27"/>
      <c r="PAX248" s="27"/>
      <c r="PAY248" s="27"/>
      <c r="PAZ248" s="27"/>
      <c r="PBA248" s="27"/>
      <c r="PBB248" s="27"/>
      <c r="PBC248" s="27"/>
      <c r="PBD248" s="27"/>
      <c r="PBE248" s="27"/>
      <c r="PBF248" s="27"/>
      <c r="PBG248" s="27"/>
      <c r="PBH248" s="27"/>
      <c r="PBI248" s="27"/>
      <c r="PBJ248" s="27"/>
      <c r="PBK248" s="27"/>
      <c r="PBL248" s="27"/>
      <c r="PBM248" s="27"/>
      <c r="PBN248" s="27"/>
      <c r="PBO248" s="27"/>
      <c r="PBP248" s="27"/>
      <c r="PBQ248" s="27"/>
      <c r="PBR248" s="27"/>
      <c r="PBS248" s="27"/>
      <c r="PBT248" s="27"/>
      <c r="PBU248" s="27"/>
      <c r="PBV248" s="27"/>
      <c r="PBW248" s="27"/>
      <c r="PBX248" s="27"/>
      <c r="PBY248" s="27"/>
      <c r="PBZ248" s="27"/>
      <c r="PCA248" s="27"/>
      <c r="PCB248" s="27"/>
      <c r="PCC248" s="27"/>
      <c r="PCD248" s="27"/>
      <c r="PCE248" s="27"/>
      <c r="PCF248" s="27"/>
      <c r="PCG248" s="27"/>
      <c r="PCH248" s="27"/>
      <c r="PCI248" s="27"/>
      <c r="PCJ248" s="27"/>
      <c r="PCK248" s="27"/>
      <c r="PCL248" s="27"/>
      <c r="PCM248" s="27"/>
      <c r="PCN248" s="27"/>
      <c r="PCO248" s="27"/>
      <c r="PCP248" s="27"/>
      <c r="PCQ248" s="27"/>
      <c r="PCR248" s="27"/>
      <c r="PCS248" s="27"/>
      <c r="PCT248" s="27"/>
      <c r="PCU248" s="27"/>
      <c r="PCV248" s="27"/>
      <c r="PCW248" s="27"/>
      <c r="PCX248" s="27"/>
      <c r="PCY248" s="27"/>
      <c r="PCZ248" s="27"/>
      <c r="PDA248" s="27"/>
      <c r="PDB248" s="27"/>
      <c r="PDC248" s="27"/>
      <c r="PDD248" s="27"/>
      <c r="PDE248" s="27"/>
      <c r="PDF248" s="27"/>
      <c r="PDG248" s="27"/>
      <c r="PDH248" s="27"/>
      <c r="PDI248" s="27"/>
      <c r="PDJ248" s="27"/>
      <c r="PDK248" s="27"/>
      <c r="PDL248" s="27"/>
      <c r="PDM248" s="27"/>
      <c r="PDN248" s="27"/>
      <c r="PDO248" s="27"/>
      <c r="PDP248" s="27"/>
      <c r="PDQ248" s="27"/>
      <c r="PDR248" s="27"/>
      <c r="PDS248" s="27"/>
      <c r="PDT248" s="27"/>
      <c r="PDU248" s="27"/>
      <c r="PDV248" s="27"/>
      <c r="PDW248" s="27"/>
      <c r="PDX248" s="27"/>
      <c r="PDY248" s="27"/>
      <c r="PDZ248" s="27"/>
      <c r="PEA248" s="27"/>
      <c r="PEB248" s="27"/>
      <c r="PEC248" s="27"/>
      <c r="PED248" s="27"/>
      <c r="PEE248" s="27"/>
      <c r="PEF248" s="27"/>
      <c r="PEG248" s="27"/>
      <c r="PEH248" s="27"/>
      <c r="PEI248" s="27"/>
      <c r="PEJ248" s="27"/>
      <c r="PEK248" s="27"/>
      <c r="PEL248" s="27"/>
      <c r="PEM248" s="27"/>
      <c r="PEN248" s="27"/>
      <c r="PEO248" s="27"/>
      <c r="PEP248" s="27"/>
      <c r="PEQ248" s="27"/>
      <c r="PER248" s="27"/>
      <c r="PES248" s="27"/>
      <c r="PET248" s="27"/>
      <c r="PEU248" s="27"/>
      <c r="PEV248" s="27"/>
      <c r="PEW248" s="27"/>
      <c r="PEX248" s="27"/>
      <c r="PEY248" s="27"/>
      <c r="PEZ248" s="27"/>
      <c r="PFA248" s="27"/>
      <c r="PFB248" s="27"/>
      <c r="PFC248" s="27"/>
      <c r="PFD248" s="27"/>
      <c r="PFE248" s="27"/>
      <c r="PFF248" s="27"/>
      <c r="PFG248" s="27"/>
      <c r="PFH248" s="27"/>
      <c r="PFI248" s="27"/>
      <c r="PFJ248" s="27"/>
      <c r="PFK248" s="27"/>
      <c r="PFL248" s="27"/>
      <c r="PFM248" s="27"/>
      <c r="PFN248" s="27"/>
      <c r="PFO248" s="27"/>
      <c r="PFP248" s="27"/>
      <c r="PFQ248" s="27"/>
      <c r="PFR248" s="27"/>
      <c r="PFS248" s="27"/>
      <c r="PFT248" s="27"/>
      <c r="PFU248" s="27"/>
      <c r="PFV248" s="27"/>
      <c r="PFW248" s="27"/>
      <c r="PFX248" s="27"/>
      <c r="PFY248" s="27"/>
      <c r="PFZ248" s="27"/>
      <c r="PGA248" s="27"/>
      <c r="PGB248" s="27"/>
      <c r="PGC248" s="27"/>
      <c r="PGD248" s="27"/>
      <c r="PGE248" s="27"/>
      <c r="PGF248" s="27"/>
      <c r="PGG248" s="27"/>
      <c r="PGH248" s="27"/>
      <c r="PGI248" s="27"/>
      <c r="PGJ248" s="27"/>
      <c r="PGK248" s="27"/>
      <c r="PGL248" s="27"/>
      <c r="PGM248" s="27"/>
      <c r="PGN248" s="27"/>
      <c r="PGO248" s="27"/>
      <c r="PGP248" s="27"/>
      <c r="PGQ248" s="27"/>
      <c r="PGR248" s="27"/>
      <c r="PGS248" s="27"/>
      <c r="PGT248" s="27"/>
      <c r="PGU248" s="27"/>
      <c r="PGV248" s="27"/>
      <c r="PGW248" s="27"/>
      <c r="PGX248" s="27"/>
      <c r="PGY248" s="27"/>
      <c r="PGZ248" s="27"/>
      <c r="PHA248" s="27"/>
      <c r="PHB248" s="27"/>
      <c r="PHC248" s="27"/>
      <c r="PHD248" s="27"/>
      <c r="PHE248" s="27"/>
      <c r="PHF248" s="27"/>
      <c r="PHG248" s="27"/>
      <c r="PHH248" s="27"/>
      <c r="PHI248" s="27"/>
      <c r="PHJ248" s="27"/>
      <c r="PHK248" s="27"/>
      <c r="PHL248" s="27"/>
      <c r="PHM248" s="27"/>
      <c r="PHN248" s="27"/>
      <c r="PHO248" s="27"/>
      <c r="PHP248" s="27"/>
      <c r="PHQ248" s="27"/>
      <c r="PHR248" s="27"/>
      <c r="PHS248" s="27"/>
      <c r="PHT248" s="27"/>
      <c r="PHU248" s="27"/>
      <c r="PHV248" s="27"/>
      <c r="PHW248" s="27"/>
      <c r="PHX248" s="27"/>
      <c r="PHY248" s="27"/>
      <c r="PHZ248" s="27"/>
      <c r="PIA248" s="27"/>
      <c r="PIB248" s="27"/>
      <c r="PIC248" s="27"/>
      <c r="PID248" s="27"/>
      <c r="PIE248" s="27"/>
      <c r="PIF248" s="27"/>
      <c r="PIG248" s="27"/>
      <c r="PIH248" s="27"/>
      <c r="PII248" s="27"/>
      <c r="PIJ248" s="27"/>
      <c r="PIK248" s="27"/>
      <c r="PIL248" s="27"/>
      <c r="PIM248" s="27"/>
      <c r="PIN248" s="27"/>
      <c r="PIO248" s="27"/>
      <c r="PIP248" s="27"/>
      <c r="PIQ248" s="27"/>
      <c r="PIR248" s="27"/>
      <c r="PIS248" s="27"/>
      <c r="PIT248" s="27"/>
      <c r="PIU248" s="27"/>
      <c r="PIV248" s="27"/>
      <c r="PIW248" s="27"/>
      <c r="PIX248" s="27"/>
      <c r="PIY248" s="27"/>
      <c r="PIZ248" s="27"/>
      <c r="PJA248" s="27"/>
      <c r="PJB248" s="27"/>
      <c r="PJC248" s="27"/>
      <c r="PJD248" s="27"/>
      <c r="PJE248" s="27"/>
      <c r="PJF248" s="27"/>
      <c r="PJG248" s="27"/>
      <c r="PJH248" s="27"/>
      <c r="PJI248" s="27"/>
      <c r="PJJ248" s="27"/>
      <c r="PJK248" s="27"/>
      <c r="PJL248" s="27"/>
      <c r="PJM248" s="27"/>
      <c r="PJN248" s="27"/>
      <c r="PJO248" s="27"/>
      <c r="PJP248" s="27"/>
      <c r="PJQ248" s="27"/>
      <c r="PJR248" s="27"/>
      <c r="PJS248" s="27"/>
      <c r="PJT248" s="27"/>
      <c r="PJU248" s="27"/>
      <c r="PJV248" s="27"/>
      <c r="PJW248" s="27"/>
      <c r="PJX248" s="27"/>
      <c r="PJY248" s="27"/>
      <c r="PJZ248" s="27"/>
      <c r="PKA248" s="27"/>
      <c r="PKB248" s="27"/>
      <c r="PKC248" s="27"/>
      <c r="PKD248" s="27"/>
      <c r="PKE248" s="27"/>
      <c r="PKF248" s="27"/>
      <c r="PKG248" s="27"/>
      <c r="PKH248" s="27"/>
      <c r="PKI248" s="27"/>
      <c r="PKJ248" s="27"/>
      <c r="PKK248" s="27"/>
      <c r="PKL248" s="27"/>
      <c r="PKM248" s="27"/>
      <c r="PKN248" s="27"/>
      <c r="PKO248" s="27"/>
      <c r="PKP248" s="27"/>
      <c r="PKQ248" s="27"/>
      <c r="PKR248" s="27"/>
      <c r="PKS248" s="27"/>
      <c r="PKT248" s="27"/>
      <c r="PKU248" s="27"/>
      <c r="PKV248" s="27"/>
      <c r="PKW248" s="27"/>
      <c r="PKX248" s="27"/>
      <c r="PKY248" s="27"/>
      <c r="PKZ248" s="27"/>
      <c r="PLA248" s="27"/>
      <c r="PLB248" s="27"/>
      <c r="PLC248" s="27"/>
      <c r="PLD248" s="27"/>
      <c r="PLE248" s="27"/>
      <c r="PLF248" s="27"/>
      <c r="PLG248" s="27"/>
      <c r="PLH248" s="27"/>
      <c r="PLI248" s="27"/>
      <c r="PLJ248" s="27"/>
      <c r="PLK248" s="27"/>
      <c r="PLL248" s="27"/>
      <c r="PLM248" s="27"/>
      <c r="PLN248" s="27"/>
      <c r="PLO248" s="27"/>
      <c r="PLP248" s="27"/>
      <c r="PLQ248" s="27"/>
      <c r="PLR248" s="27"/>
      <c r="PLS248" s="27"/>
      <c r="PLT248" s="27"/>
      <c r="PLU248" s="27"/>
      <c r="PLV248" s="27"/>
      <c r="PLW248" s="27"/>
      <c r="PLX248" s="27"/>
      <c r="PLY248" s="27"/>
      <c r="PLZ248" s="27"/>
      <c r="PMA248" s="27"/>
      <c r="PMB248" s="27"/>
      <c r="PMC248" s="27"/>
      <c r="PMD248" s="27"/>
      <c r="PME248" s="27"/>
      <c r="PMF248" s="27"/>
      <c r="PMG248" s="27"/>
      <c r="PMH248" s="27"/>
      <c r="PMI248" s="27"/>
      <c r="PMJ248" s="27"/>
      <c r="PMK248" s="27"/>
      <c r="PML248" s="27"/>
      <c r="PMM248" s="27"/>
      <c r="PMN248" s="27"/>
      <c r="PMO248" s="27"/>
      <c r="PMP248" s="27"/>
      <c r="PMQ248" s="27"/>
      <c r="PMR248" s="27"/>
      <c r="PMS248" s="27"/>
      <c r="PMT248" s="27"/>
      <c r="PMU248" s="27"/>
      <c r="PMV248" s="27"/>
      <c r="PMW248" s="27"/>
      <c r="PMX248" s="27"/>
      <c r="PMY248" s="27"/>
      <c r="PMZ248" s="27"/>
      <c r="PNA248" s="27"/>
      <c r="PNB248" s="27"/>
      <c r="PNC248" s="27"/>
      <c r="PND248" s="27"/>
      <c r="PNE248" s="27"/>
      <c r="PNF248" s="27"/>
      <c r="PNG248" s="27"/>
      <c r="PNH248" s="27"/>
      <c r="PNI248" s="27"/>
      <c r="PNJ248" s="27"/>
      <c r="PNK248" s="27"/>
      <c r="PNL248" s="27"/>
      <c r="PNM248" s="27"/>
      <c r="PNN248" s="27"/>
      <c r="PNO248" s="27"/>
      <c r="PNP248" s="27"/>
      <c r="PNQ248" s="27"/>
      <c r="PNR248" s="27"/>
      <c r="PNS248" s="27"/>
      <c r="PNT248" s="27"/>
      <c r="PNU248" s="27"/>
      <c r="PNV248" s="27"/>
      <c r="PNW248" s="27"/>
      <c r="PNX248" s="27"/>
      <c r="PNY248" s="27"/>
      <c r="PNZ248" s="27"/>
      <c r="POA248" s="27"/>
      <c r="POB248" s="27"/>
      <c r="POC248" s="27"/>
      <c r="POD248" s="27"/>
      <c r="POE248" s="27"/>
      <c r="POF248" s="27"/>
      <c r="POG248" s="27"/>
      <c r="POH248" s="27"/>
      <c r="POI248" s="27"/>
      <c r="POJ248" s="27"/>
      <c r="POK248" s="27"/>
      <c r="POL248" s="27"/>
      <c r="POM248" s="27"/>
      <c r="PON248" s="27"/>
      <c r="POO248" s="27"/>
      <c r="POP248" s="27"/>
      <c r="POQ248" s="27"/>
      <c r="POR248" s="27"/>
      <c r="POS248" s="27"/>
      <c r="POT248" s="27"/>
      <c r="POU248" s="27"/>
      <c r="POV248" s="27"/>
      <c r="POW248" s="27"/>
      <c r="POX248" s="27"/>
      <c r="POY248" s="27"/>
      <c r="POZ248" s="27"/>
      <c r="PPA248" s="27"/>
      <c r="PPB248" s="27"/>
      <c r="PPC248" s="27"/>
      <c r="PPD248" s="27"/>
      <c r="PPE248" s="27"/>
      <c r="PPF248" s="27"/>
      <c r="PPG248" s="27"/>
      <c r="PPH248" s="27"/>
      <c r="PPI248" s="27"/>
      <c r="PPJ248" s="27"/>
      <c r="PPK248" s="27"/>
      <c r="PPL248" s="27"/>
      <c r="PPM248" s="27"/>
      <c r="PPN248" s="27"/>
      <c r="PPO248" s="27"/>
      <c r="PPP248" s="27"/>
      <c r="PPQ248" s="27"/>
      <c r="PPR248" s="27"/>
      <c r="PPS248" s="27"/>
      <c r="PPT248" s="27"/>
      <c r="PPU248" s="27"/>
      <c r="PPV248" s="27"/>
      <c r="PPW248" s="27"/>
      <c r="PPX248" s="27"/>
      <c r="PPY248" s="27"/>
      <c r="PPZ248" s="27"/>
      <c r="PQA248" s="27"/>
      <c r="PQB248" s="27"/>
      <c r="PQC248" s="27"/>
      <c r="PQD248" s="27"/>
      <c r="PQE248" s="27"/>
      <c r="PQF248" s="27"/>
      <c r="PQG248" s="27"/>
      <c r="PQH248" s="27"/>
      <c r="PQI248" s="27"/>
      <c r="PQJ248" s="27"/>
      <c r="PQK248" s="27"/>
      <c r="PQL248" s="27"/>
      <c r="PQM248" s="27"/>
      <c r="PQN248" s="27"/>
      <c r="PQO248" s="27"/>
      <c r="PQP248" s="27"/>
      <c r="PQQ248" s="27"/>
      <c r="PQR248" s="27"/>
      <c r="PQS248" s="27"/>
      <c r="PQT248" s="27"/>
      <c r="PQU248" s="27"/>
      <c r="PQV248" s="27"/>
      <c r="PQW248" s="27"/>
      <c r="PQX248" s="27"/>
      <c r="PQY248" s="27"/>
      <c r="PQZ248" s="27"/>
      <c r="PRA248" s="27"/>
      <c r="PRB248" s="27"/>
      <c r="PRC248" s="27"/>
      <c r="PRD248" s="27"/>
      <c r="PRE248" s="27"/>
      <c r="PRF248" s="27"/>
      <c r="PRG248" s="27"/>
      <c r="PRH248" s="27"/>
      <c r="PRI248" s="27"/>
      <c r="PRJ248" s="27"/>
      <c r="PRK248" s="27"/>
      <c r="PRL248" s="27"/>
      <c r="PRM248" s="27"/>
      <c r="PRN248" s="27"/>
      <c r="PRO248" s="27"/>
      <c r="PRP248" s="27"/>
      <c r="PRQ248" s="27"/>
      <c r="PRR248" s="27"/>
      <c r="PRS248" s="27"/>
      <c r="PRT248" s="27"/>
      <c r="PRU248" s="27"/>
      <c r="PRV248" s="27"/>
      <c r="PRW248" s="27"/>
      <c r="PRX248" s="27"/>
      <c r="PRY248" s="27"/>
      <c r="PRZ248" s="27"/>
      <c r="PSA248" s="27"/>
      <c r="PSB248" s="27"/>
      <c r="PSC248" s="27"/>
      <c r="PSD248" s="27"/>
      <c r="PSE248" s="27"/>
      <c r="PSF248" s="27"/>
      <c r="PSG248" s="27"/>
      <c r="PSH248" s="27"/>
      <c r="PSI248" s="27"/>
      <c r="PSJ248" s="27"/>
      <c r="PSK248" s="27"/>
      <c r="PSL248" s="27"/>
      <c r="PSM248" s="27"/>
      <c r="PSN248" s="27"/>
      <c r="PSO248" s="27"/>
      <c r="PSP248" s="27"/>
      <c r="PSQ248" s="27"/>
      <c r="PSR248" s="27"/>
      <c r="PSS248" s="27"/>
      <c r="PST248" s="27"/>
      <c r="PSU248" s="27"/>
      <c r="PSV248" s="27"/>
      <c r="PSW248" s="27"/>
      <c r="PSX248" s="27"/>
      <c r="PSY248" s="27"/>
      <c r="PSZ248" s="27"/>
      <c r="PTA248" s="27"/>
      <c r="PTB248" s="27"/>
      <c r="PTC248" s="27"/>
      <c r="PTD248" s="27"/>
      <c r="PTE248" s="27"/>
      <c r="PTF248" s="27"/>
      <c r="PTG248" s="27"/>
      <c r="PTH248" s="27"/>
      <c r="PTI248" s="27"/>
      <c r="PTJ248" s="27"/>
      <c r="PTK248" s="27"/>
      <c r="PTL248" s="27"/>
      <c r="PTM248" s="27"/>
      <c r="PTN248" s="27"/>
      <c r="PTO248" s="27"/>
      <c r="PTP248" s="27"/>
      <c r="PTQ248" s="27"/>
      <c r="PTR248" s="27"/>
      <c r="PTS248" s="27"/>
      <c r="PTT248" s="27"/>
      <c r="PTU248" s="27"/>
      <c r="PTV248" s="27"/>
      <c r="PTW248" s="27"/>
      <c r="PTX248" s="27"/>
      <c r="PTY248" s="27"/>
      <c r="PTZ248" s="27"/>
      <c r="PUA248" s="27"/>
      <c r="PUB248" s="27"/>
      <c r="PUC248" s="27"/>
      <c r="PUD248" s="27"/>
      <c r="PUE248" s="27"/>
      <c r="PUF248" s="27"/>
      <c r="PUG248" s="27"/>
      <c r="PUH248" s="27"/>
      <c r="PUI248" s="27"/>
      <c r="PUJ248" s="27"/>
      <c r="PUK248" s="27"/>
      <c r="PUL248" s="27"/>
      <c r="PUM248" s="27"/>
      <c r="PUN248" s="27"/>
      <c r="PUO248" s="27"/>
      <c r="PUP248" s="27"/>
      <c r="PUQ248" s="27"/>
      <c r="PUR248" s="27"/>
      <c r="PUS248" s="27"/>
      <c r="PUT248" s="27"/>
      <c r="PUU248" s="27"/>
      <c r="PUV248" s="27"/>
      <c r="PUW248" s="27"/>
      <c r="PUX248" s="27"/>
      <c r="PUY248" s="27"/>
      <c r="PUZ248" s="27"/>
      <c r="PVA248" s="27"/>
      <c r="PVB248" s="27"/>
      <c r="PVC248" s="27"/>
      <c r="PVD248" s="27"/>
      <c r="PVE248" s="27"/>
      <c r="PVF248" s="27"/>
      <c r="PVG248" s="27"/>
      <c r="PVH248" s="27"/>
      <c r="PVI248" s="27"/>
      <c r="PVJ248" s="27"/>
      <c r="PVK248" s="27"/>
      <c r="PVL248" s="27"/>
      <c r="PVM248" s="27"/>
      <c r="PVN248" s="27"/>
      <c r="PVO248" s="27"/>
      <c r="PVP248" s="27"/>
      <c r="PVQ248" s="27"/>
      <c r="PVR248" s="27"/>
      <c r="PVS248" s="27"/>
      <c r="PVT248" s="27"/>
      <c r="PVU248" s="27"/>
      <c r="PVV248" s="27"/>
      <c r="PVW248" s="27"/>
      <c r="PVX248" s="27"/>
      <c r="PVY248" s="27"/>
      <c r="PVZ248" s="27"/>
      <c r="PWA248" s="27"/>
      <c r="PWB248" s="27"/>
      <c r="PWC248" s="27"/>
      <c r="PWD248" s="27"/>
      <c r="PWE248" s="27"/>
      <c r="PWF248" s="27"/>
      <c r="PWG248" s="27"/>
      <c r="PWH248" s="27"/>
      <c r="PWI248" s="27"/>
      <c r="PWJ248" s="27"/>
      <c r="PWK248" s="27"/>
      <c r="PWL248" s="27"/>
      <c r="PWM248" s="27"/>
      <c r="PWN248" s="27"/>
      <c r="PWO248" s="27"/>
      <c r="PWP248" s="27"/>
      <c r="PWQ248" s="27"/>
      <c r="PWR248" s="27"/>
      <c r="PWS248" s="27"/>
      <c r="PWT248" s="27"/>
      <c r="PWU248" s="27"/>
      <c r="PWV248" s="27"/>
      <c r="PWW248" s="27"/>
      <c r="PWX248" s="27"/>
      <c r="PWY248" s="27"/>
      <c r="PWZ248" s="27"/>
      <c r="PXA248" s="27"/>
      <c r="PXB248" s="27"/>
      <c r="PXC248" s="27"/>
      <c r="PXD248" s="27"/>
      <c r="PXE248" s="27"/>
      <c r="PXF248" s="27"/>
      <c r="PXG248" s="27"/>
      <c r="PXH248" s="27"/>
      <c r="PXI248" s="27"/>
      <c r="PXJ248" s="27"/>
      <c r="PXK248" s="27"/>
      <c r="PXL248" s="27"/>
      <c r="PXM248" s="27"/>
      <c r="PXN248" s="27"/>
      <c r="PXO248" s="27"/>
      <c r="PXP248" s="27"/>
      <c r="PXQ248" s="27"/>
      <c r="PXR248" s="27"/>
      <c r="PXS248" s="27"/>
      <c r="PXT248" s="27"/>
      <c r="PXU248" s="27"/>
      <c r="PXV248" s="27"/>
      <c r="PXW248" s="27"/>
      <c r="PXX248" s="27"/>
      <c r="PXY248" s="27"/>
      <c r="PXZ248" s="27"/>
      <c r="PYA248" s="27"/>
      <c r="PYB248" s="27"/>
      <c r="PYC248" s="27"/>
      <c r="PYD248" s="27"/>
      <c r="PYE248" s="27"/>
      <c r="PYF248" s="27"/>
      <c r="PYG248" s="27"/>
      <c r="PYH248" s="27"/>
      <c r="PYI248" s="27"/>
      <c r="PYJ248" s="27"/>
      <c r="PYK248" s="27"/>
      <c r="PYL248" s="27"/>
      <c r="PYM248" s="27"/>
      <c r="PYN248" s="27"/>
      <c r="PYO248" s="27"/>
      <c r="PYP248" s="27"/>
      <c r="PYQ248" s="27"/>
      <c r="PYR248" s="27"/>
      <c r="PYS248" s="27"/>
      <c r="PYT248" s="27"/>
      <c r="PYU248" s="27"/>
      <c r="PYV248" s="27"/>
      <c r="PYW248" s="27"/>
      <c r="PYX248" s="27"/>
      <c r="PYY248" s="27"/>
      <c r="PYZ248" s="27"/>
      <c r="PZA248" s="27"/>
      <c r="PZB248" s="27"/>
      <c r="PZC248" s="27"/>
      <c r="PZD248" s="27"/>
      <c r="PZE248" s="27"/>
      <c r="PZF248" s="27"/>
      <c r="PZG248" s="27"/>
      <c r="PZH248" s="27"/>
      <c r="PZI248" s="27"/>
      <c r="PZJ248" s="27"/>
      <c r="PZK248" s="27"/>
      <c r="PZL248" s="27"/>
      <c r="PZM248" s="27"/>
      <c r="PZN248" s="27"/>
      <c r="PZO248" s="27"/>
      <c r="PZP248" s="27"/>
      <c r="PZQ248" s="27"/>
      <c r="PZR248" s="27"/>
      <c r="PZS248" s="27"/>
      <c r="PZT248" s="27"/>
      <c r="PZU248" s="27"/>
      <c r="PZV248" s="27"/>
      <c r="PZW248" s="27"/>
      <c r="PZX248" s="27"/>
      <c r="PZY248" s="27"/>
      <c r="PZZ248" s="27"/>
      <c r="QAA248" s="27"/>
      <c r="QAB248" s="27"/>
      <c r="QAC248" s="27"/>
      <c r="QAD248" s="27"/>
      <c r="QAE248" s="27"/>
      <c r="QAF248" s="27"/>
      <c r="QAG248" s="27"/>
      <c r="QAH248" s="27"/>
      <c r="QAI248" s="27"/>
      <c r="QAJ248" s="27"/>
      <c r="QAK248" s="27"/>
      <c r="QAL248" s="27"/>
      <c r="QAM248" s="27"/>
      <c r="QAN248" s="27"/>
      <c r="QAO248" s="27"/>
      <c r="QAP248" s="27"/>
      <c r="QAQ248" s="27"/>
      <c r="QAR248" s="27"/>
      <c r="QAS248" s="27"/>
      <c r="QAT248" s="27"/>
      <c r="QAU248" s="27"/>
      <c r="QAV248" s="27"/>
      <c r="QAW248" s="27"/>
      <c r="QAX248" s="27"/>
      <c r="QAY248" s="27"/>
      <c r="QAZ248" s="27"/>
      <c r="QBA248" s="27"/>
      <c r="QBB248" s="27"/>
      <c r="QBC248" s="27"/>
      <c r="QBD248" s="27"/>
      <c r="QBE248" s="27"/>
      <c r="QBF248" s="27"/>
      <c r="QBG248" s="27"/>
      <c r="QBH248" s="27"/>
      <c r="QBI248" s="27"/>
      <c r="QBJ248" s="27"/>
      <c r="QBK248" s="27"/>
      <c r="QBL248" s="27"/>
      <c r="QBM248" s="27"/>
      <c r="QBN248" s="27"/>
      <c r="QBO248" s="27"/>
      <c r="QBP248" s="27"/>
      <c r="QBQ248" s="27"/>
      <c r="QBR248" s="27"/>
      <c r="QBS248" s="27"/>
      <c r="QBT248" s="27"/>
      <c r="QBU248" s="27"/>
      <c r="QBV248" s="27"/>
      <c r="QBW248" s="27"/>
      <c r="QBX248" s="27"/>
      <c r="QBY248" s="27"/>
      <c r="QBZ248" s="27"/>
      <c r="QCA248" s="27"/>
      <c r="QCB248" s="27"/>
      <c r="QCC248" s="27"/>
      <c r="QCD248" s="27"/>
      <c r="QCE248" s="27"/>
      <c r="QCF248" s="27"/>
      <c r="QCG248" s="27"/>
      <c r="QCH248" s="27"/>
      <c r="QCI248" s="27"/>
      <c r="QCJ248" s="27"/>
      <c r="QCK248" s="27"/>
      <c r="QCL248" s="27"/>
      <c r="QCM248" s="27"/>
      <c r="QCN248" s="27"/>
      <c r="QCO248" s="27"/>
      <c r="QCP248" s="27"/>
      <c r="QCQ248" s="27"/>
      <c r="QCR248" s="27"/>
      <c r="QCS248" s="27"/>
      <c r="QCT248" s="27"/>
      <c r="QCU248" s="27"/>
      <c r="QCV248" s="27"/>
      <c r="QCW248" s="27"/>
      <c r="QCX248" s="27"/>
      <c r="QCY248" s="27"/>
      <c r="QCZ248" s="27"/>
      <c r="QDA248" s="27"/>
      <c r="QDB248" s="27"/>
      <c r="QDC248" s="27"/>
      <c r="QDD248" s="27"/>
      <c r="QDE248" s="27"/>
      <c r="QDF248" s="27"/>
      <c r="QDG248" s="27"/>
      <c r="QDH248" s="27"/>
      <c r="QDI248" s="27"/>
      <c r="QDJ248" s="27"/>
      <c r="QDK248" s="27"/>
      <c r="QDL248" s="27"/>
      <c r="QDM248" s="27"/>
      <c r="QDN248" s="27"/>
      <c r="QDO248" s="27"/>
      <c r="QDP248" s="27"/>
      <c r="QDQ248" s="27"/>
      <c r="QDR248" s="27"/>
      <c r="QDS248" s="27"/>
      <c r="QDT248" s="27"/>
      <c r="QDU248" s="27"/>
      <c r="QDV248" s="27"/>
      <c r="QDW248" s="27"/>
      <c r="QDX248" s="27"/>
      <c r="QDY248" s="27"/>
      <c r="QDZ248" s="27"/>
      <c r="QEA248" s="27"/>
      <c r="QEB248" s="27"/>
      <c r="QEC248" s="27"/>
      <c r="QED248" s="27"/>
      <c r="QEE248" s="27"/>
      <c r="QEF248" s="27"/>
      <c r="QEG248" s="27"/>
      <c r="QEH248" s="27"/>
      <c r="QEI248" s="27"/>
      <c r="QEJ248" s="27"/>
      <c r="QEK248" s="27"/>
      <c r="QEL248" s="27"/>
      <c r="QEM248" s="27"/>
      <c r="QEN248" s="27"/>
      <c r="QEO248" s="27"/>
      <c r="QEP248" s="27"/>
      <c r="QEQ248" s="27"/>
      <c r="QER248" s="27"/>
      <c r="QES248" s="27"/>
      <c r="QET248" s="27"/>
      <c r="QEU248" s="27"/>
      <c r="QEV248" s="27"/>
      <c r="QEW248" s="27"/>
      <c r="QEX248" s="27"/>
      <c r="QEY248" s="27"/>
      <c r="QEZ248" s="27"/>
      <c r="QFA248" s="27"/>
      <c r="QFB248" s="27"/>
      <c r="QFC248" s="27"/>
      <c r="QFD248" s="27"/>
      <c r="QFE248" s="27"/>
      <c r="QFF248" s="27"/>
      <c r="QFG248" s="27"/>
      <c r="QFH248" s="27"/>
      <c r="QFI248" s="27"/>
      <c r="QFJ248" s="27"/>
      <c r="QFK248" s="27"/>
      <c r="QFL248" s="27"/>
      <c r="QFM248" s="27"/>
      <c r="QFN248" s="27"/>
      <c r="QFO248" s="27"/>
      <c r="QFP248" s="27"/>
      <c r="QFQ248" s="27"/>
      <c r="QFR248" s="27"/>
      <c r="QFS248" s="27"/>
      <c r="QFT248" s="27"/>
      <c r="QFU248" s="27"/>
      <c r="QFV248" s="27"/>
      <c r="QFW248" s="27"/>
      <c r="QFX248" s="27"/>
      <c r="QFY248" s="27"/>
      <c r="QFZ248" s="27"/>
      <c r="QGA248" s="27"/>
      <c r="QGB248" s="27"/>
      <c r="QGC248" s="27"/>
      <c r="QGD248" s="27"/>
      <c r="QGE248" s="27"/>
      <c r="QGF248" s="27"/>
      <c r="QGG248" s="27"/>
      <c r="QGH248" s="27"/>
      <c r="QGI248" s="27"/>
      <c r="QGJ248" s="27"/>
      <c r="QGK248" s="27"/>
      <c r="QGL248" s="27"/>
      <c r="QGM248" s="27"/>
      <c r="QGN248" s="27"/>
      <c r="QGO248" s="27"/>
      <c r="QGP248" s="27"/>
      <c r="QGQ248" s="27"/>
      <c r="QGR248" s="27"/>
      <c r="QGS248" s="27"/>
      <c r="QGT248" s="27"/>
      <c r="QGU248" s="27"/>
      <c r="QGV248" s="27"/>
      <c r="QGW248" s="27"/>
      <c r="QGX248" s="27"/>
      <c r="QGY248" s="27"/>
      <c r="QGZ248" s="27"/>
      <c r="QHA248" s="27"/>
      <c r="QHB248" s="27"/>
      <c r="QHC248" s="27"/>
      <c r="QHD248" s="27"/>
      <c r="QHE248" s="27"/>
      <c r="QHF248" s="27"/>
      <c r="QHG248" s="27"/>
      <c r="QHH248" s="27"/>
      <c r="QHI248" s="27"/>
      <c r="QHJ248" s="27"/>
      <c r="QHK248" s="27"/>
      <c r="QHL248" s="27"/>
      <c r="QHM248" s="27"/>
      <c r="QHN248" s="27"/>
      <c r="QHO248" s="27"/>
      <c r="QHP248" s="27"/>
      <c r="QHQ248" s="27"/>
      <c r="QHR248" s="27"/>
      <c r="QHS248" s="27"/>
      <c r="QHT248" s="27"/>
      <c r="QHU248" s="27"/>
      <c r="QHV248" s="27"/>
      <c r="QHW248" s="27"/>
      <c r="QHX248" s="27"/>
      <c r="QHY248" s="27"/>
      <c r="QHZ248" s="27"/>
      <c r="QIA248" s="27"/>
      <c r="QIB248" s="27"/>
      <c r="QIC248" s="27"/>
      <c r="QID248" s="27"/>
      <c r="QIE248" s="27"/>
      <c r="QIF248" s="27"/>
      <c r="QIG248" s="27"/>
      <c r="QIH248" s="27"/>
      <c r="QII248" s="27"/>
      <c r="QIJ248" s="27"/>
      <c r="QIK248" s="27"/>
      <c r="QIL248" s="27"/>
      <c r="QIM248" s="27"/>
      <c r="QIN248" s="27"/>
      <c r="QIO248" s="27"/>
      <c r="QIP248" s="27"/>
      <c r="QIQ248" s="27"/>
      <c r="QIR248" s="27"/>
      <c r="QIS248" s="27"/>
      <c r="QIT248" s="27"/>
      <c r="QIU248" s="27"/>
      <c r="QIV248" s="27"/>
      <c r="QIW248" s="27"/>
      <c r="QIX248" s="27"/>
      <c r="QIY248" s="27"/>
      <c r="QIZ248" s="27"/>
      <c r="QJA248" s="27"/>
      <c r="QJB248" s="27"/>
      <c r="QJC248" s="27"/>
      <c r="QJD248" s="27"/>
      <c r="QJE248" s="27"/>
      <c r="QJF248" s="27"/>
      <c r="QJG248" s="27"/>
      <c r="QJH248" s="27"/>
      <c r="QJI248" s="27"/>
      <c r="QJJ248" s="27"/>
      <c r="QJK248" s="27"/>
      <c r="QJL248" s="27"/>
      <c r="QJM248" s="27"/>
      <c r="QJN248" s="27"/>
      <c r="QJO248" s="27"/>
      <c r="QJP248" s="27"/>
      <c r="QJQ248" s="27"/>
      <c r="QJR248" s="27"/>
      <c r="QJS248" s="27"/>
      <c r="QJT248" s="27"/>
      <c r="QJU248" s="27"/>
      <c r="QJV248" s="27"/>
      <c r="QJW248" s="27"/>
      <c r="QJX248" s="27"/>
      <c r="QJY248" s="27"/>
      <c r="QJZ248" s="27"/>
      <c r="QKA248" s="27"/>
      <c r="QKB248" s="27"/>
      <c r="QKC248" s="27"/>
      <c r="QKD248" s="27"/>
      <c r="QKE248" s="27"/>
      <c r="QKF248" s="27"/>
      <c r="QKG248" s="27"/>
      <c r="QKH248" s="27"/>
      <c r="QKI248" s="27"/>
      <c r="QKJ248" s="27"/>
      <c r="QKK248" s="27"/>
      <c r="QKL248" s="27"/>
      <c r="QKM248" s="27"/>
      <c r="QKN248" s="27"/>
      <c r="QKO248" s="27"/>
      <c r="QKP248" s="27"/>
      <c r="QKQ248" s="27"/>
      <c r="QKR248" s="27"/>
      <c r="QKS248" s="27"/>
      <c r="QKT248" s="27"/>
      <c r="QKU248" s="27"/>
      <c r="QKV248" s="27"/>
      <c r="QKW248" s="27"/>
      <c r="QKX248" s="27"/>
      <c r="QKY248" s="27"/>
      <c r="QKZ248" s="27"/>
      <c r="QLA248" s="27"/>
      <c r="QLB248" s="27"/>
      <c r="QLC248" s="27"/>
      <c r="QLD248" s="27"/>
      <c r="QLE248" s="27"/>
      <c r="QLF248" s="27"/>
      <c r="QLG248" s="27"/>
      <c r="QLH248" s="27"/>
      <c r="QLI248" s="27"/>
      <c r="QLJ248" s="27"/>
      <c r="QLK248" s="27"/>
      <c r="QLL248" s="27"/>
      <c r="QLM248" s="27"/>
      <c r="QLN248" s="27"/>
      <c r="QLO248" s="27"/>
      <c r="QLP248" s="27"/>
      <c r="QLQ248" s="27"/>
      <c r="QLR248" s="27"/>
      <c r="QLS248" s="27"/>
      <c r="QLT248" s="27"/>
      <c r="QLU248" s="27"/>
      <c r="QLV248" s="27"/>
      <c r="QLW248" s="27"/>
      <c r="QLX248" s="27"/>
      <c r="QLY248" s="27"/>
      <c r="QLZ248" s="27"/>
      <c r="QMA248" s="27"/>
      <c r="QMB248" s="27"/>
      <c r="QMC248" s="27"/>
      <c r="QMD248" s="27"/>
      <c r="QME248" s="27"/>
      <c r="QMF248" s="27"/>
      <c r="QMG248" s="27"/>
      <c r="QMH248" s="27"/>
      <c r="QMI248" s="27"/>
      <c r="QMJ248" s="27"/>
      <c r="QMK248" s="27"/>
      <c r="QML248" s="27"/>
      <c r="QMM248" s="27"/>
      <c r="QMN248" s="27"/>
      <c r="QMO248" s="27"/>
      <c r="QMP248" s="27"/>
      <c r="QMQ248" s="27"/>
      <c r="QMR248" s="27"/>
      <c r="QMS248" s="27"/>
      <c r="QMT248" s="27"/>
      <c r="QMU248" s="27"/>
      <c r="QMV248" s="27"/>
      <c r="QMW248" s="27"/>
      <c r="QMX248" s="27"/>
      <c r="QMY248" s="27"/>
      <c r="QMZ248" s="27"/>
      <c r="QNA248" s="27"/>
      <c r="QNB248" s="27"/>
      <c r="QNC248" s="27"/>
      <c r="QND248" s="27"/>
      <c r="QNE248" s="27"/>
      <c r="QNF248" s="27"/>
      <c r="QNG248" s="27"/>
      <c r="QNH248" s="27"/>
      <c r="QNI248" s="27"/>
      <c r="QNJ248" s="27"/>
      <c r="QNK248" s="27"/>
      <c r="QNL248" s="27"/>
      <c r="QNM248" s="27"/>
      <c r="QNN248" s="27"/>
      <c r="QNO248" s="27"/>
      <c r="QNP248" s="27"/>
      <c r="QNQ248" s="27"/>
      <c r="QNR248" s="27"/>
      <c r="QNS248" s="27"/>
      <c r="QNT248" s="27"/>
      <c r="QNU248" s="27"/>
      <c r="QNV248" s="27"/>
      <c r="QNW248" s="27"/>
      <c r="QNX248" s="27"/>
      <c r="QNY248" s="27"/>
      <c r="QNZ248" s="27"/>
      <c r="QOA248" s="27"/>
      <c r="QOB248" s="27"/>
      <c r="QOC248" s="27"/>
      <c r="QOD248" s="27"/>
      <c r="QOE248" s="27"/>
      <c r="QOF248" s="27"/>
      <c r="QOG248" s="27"/>
      <c r="QOH248" s="27"/>
      <c r="QOI248" s="27"/>
      <c r="QOJ248" s="27"/>
      <c r="QOK248" s="27"/>
      <c r="QOL248" s="27"/>
      <c r="QOM248" s="27"/>
      <c r="QON248" s="27"/>
      <c r="QOO248" s="27"/>
      <c r="QOP248" s="27"/>
      <c r="QOQ248" s="27"/>
      <c r="QOR248" s="27"/>
      <c r="QOS248" s="27"/>
      <c r="QOT248" s="27"/>
      <c r="QOU248" s="27"/>
      <c r="QOV248" s="27"/>
      <c r="QOW248" s="27"/>
      <c r="QOX248" s="27"/>
      <c r="QOY248" s="27"/>
      <c r="QOZ248" s="27"/>
      <c r="QPA248" s="27"/>
      <c r="QPB248" s="27"/>
      <c r="QPC248" s="27"/>
      <c r="QPD248" s="27"/>
      <c r="QPE248" s="27"/>
      <c r="QPF248" s="27"/>
      <c r="QPG248" s="27"/>
      <c r="QPH248" s="27"/>
      <c r="QPI248" s="27"/>
      <c r="QPJ248" s="27"/>
      <c r="QPK248" s="27"/>
      <c r="QPL248" s="27"/>
      <c r="QPM248" s="27"/>
      <c r="QPN248" s="27"/>
      <c r="QPO248" s="27"/>
      <c r="QPP248" s="27"/>
      <c r="QPQ248" s="27"/>
      <c r="QPR248" s="27"/>
      <c r="QPS248" s="27"/>
      <c r="QPT248" s="27"/>
      <c r="QPU248" s="27"/>
      <c r="QPV248" s="27"/>
      <c r="QPW248" s="27"/>
      <c r="QPX248" s="27"/>
      <c r="QPY248" s="27"/>
      <c r="QPZ248" s="27"/>
      <c r="QQA248" s="27"/>
      <c r="QQB248" s="27"/>
      <c r="QQC248" s="27"/>
      <c r="QQD248" s="27"/>
      <c r="QQE248" s="27"/>
      <c r="QQF248" s="27"/>
      <c r="QQG248" s="27"/>
      <c r="QQH248" s="27"/>
      <c r="QQI248" s="27"/>
      <c r="QQJ248" s="27"/>
      <c r="QQK248" s="27"/>
      <c r="QQL248" s="27"/>
      <c r="QQM248" s="27"/>
      <c r="QQN248" s="27"/>
      <c r="QQO248" s="27"/>
      <c r="QQP248" s="27"/>
      <c r="QQQ248" s="27"/>
      <c r="QQR248" s="27"/>
      <c r="QQS248" s="27"/>
      <c r="QQT248" s="27"/>
      <c r="QQU248" s="27"/>
      <c r="QQV248" s="27"/>
      <c r="QQW248" s="27"/>
      <c r="QQX248" s="27"/>
      <c r="QQY248" s="27"/>
      <c r="QQZ248" s="27"/>
      <c r="QRA248" s="27"/>
      <c r="QRB248" s="27"/>
      <c r="QRC248" s="27"/>
      <c r="QRD248" s="27"/>
      <c r="QRE248" s="27"/>
      <c r="QRF248" s="27"/>
      <c r="QRG248" s="27"/>
      <c r="QRH248" s="27"/>
      <c r="QRI248" s="27"/>
      <c r="QRJ248" s="27"/>
      <c r="QRK248" s="27"/>
      <c r="QRL248" s="27"/>
      <c r="QRM248" s="27"/>
      <c r="QRN248" s="27"/>
      <c r="QRO248" s="27"/>
      <c r="QRP248" s="27"/>
      <c r="QRQ248" s="27"/>
      <c r="QRR248" s="27"/>
      <c r="QRS248" s="27"/>
      <c r="QRT248" s="27"/>
      <c r="QRU248" s="27"/>
      <c r="QRV248" s="27"/>
      <c r="QRW248" s="27"/>
      <c r="QRX248" s="27"/>
      <c r="QRY248" s="27"/>
      <c r="QRZ248" s="27"/>
      <c r="QSA248" s="27"/>
      <c r="QSB248" s="27"/>
      <c r="QSC248" s="27"/>
      <c r="QSD248" s="27"/>
      <c r="QSE248" s="27"/>
      <c r="QSF248" s="27"/>
      <c r="QSG248" s="27"/>
      <c r="QSH248" s="27"/>
      <c r="QSI248" s="27"/>
      <c r="QSJ248" s="27"/>
      <c r="QSK248" s="27"/>
      <c r="QSL248" s="27"/>
      <c r="QSM248" s="27"/>
      <c r="QSN248" s="27"/>
      <c r="QSO248" s="27"/>
      <c r="QSP248" s="27"/>
      <c r="QSQ248" s="27"/>
      <c r="QSR248" s="27"/>
      <c r="QSS248" s="27"/>
      <c r="QST248" s="27"/>
      <c r="QSU248" s="27"/>
      <c r="QSV248" s="27"/>
      <c r="QSW248" s="27"/>
      <c r="QSX248" s="27"/>
      <c r="QSY248" s="27"/>
      <c r="QSZ248" s="27"/>
      <c r="QTA248" s="27"/>
      <c r="QTB248" s="27"/>
      <c r="QTC248" s="27"/>
      <c r="QTD248" s="27"/>
      <c r="QTE248" s="27"/>
      <c r="QTF248" s="27"/>
      <c r="QTG248" s="27"/>
      <c r="QTH248" s="27"/>
      <c r="QTI248" s="27"/>
      <c r="QTJ248" s="27"/>
      <c r="QTK248" s="27"/>
      <c r="QTL248" s="27"/>
      <c r="QTM248" s="27"/>
      <c r="QTN248" s="27"/>
      <c r="QTO248" s="27"/>
      <c r="QTP248" s="27"/>
      <c r="QTQ248" s="27"/>
      <c r="QTR248" s="27"/>
      <c r="QTS248" s="27"/>
      <c r="QTT248" s="27"/>
      <c r="QTU248" s="27"/>
      <c r="QTV248" s="27"/>
      <c r="QTW248" s="27"/>
      <c r="QTX248" s="27"/>
      <c r="QTY248" s="27"/>
      <c r="QTZ248" s="27"/>
      <c r="QUA248" s="27"/>
      <c r="QUB248" s="27"/>
      <c r="QUC248" s="27"/>
      <c r="QUD248" s="27"/>
      <c r="QUE248" s="27"/>
      <c r="QUF248" s="27"/>
      <c r="QUG248" s="27"/>
      <c r="QUH248" s="27"/>
      <c r="QUI248" s="27"/>
      <c r="QUJ248" s="27"/>
      <c r="QUK248" s="27"/>
      <c r="QUL248" s="27"/>
      <c r="QUM248" s="27"/>
      <c r="QUN248" s="27"/>
      <c r="QUO248" s="27"/>
      <c r="QUP248" s="27"/>
      <c r="QUQ248" s="27"/>
      <c r="QUR248" s="27"/>
      <c r="QUS248" s="27"/>
      <c r="QUT248" s="27"/>
      <c r="QUU248" s="27"/>
      <c r="QUV248" s="27"/>
      <c r="QUW248" s="27"/>
      <c r="QUX248" s="27"/>
      <c r="QUY248" s="27"/>
      <c r="QUZ248" s="27"/>
      <c r="QVA248" s="27"/>
      <c r="QVB248" s="27"/>
      <c r="QVC248" s="27"/>
      <c r="QVD248" s="27"/>
      <c r="QVE248" s="27"/>
      <c r="QVF248" s="27"/>
      <c r="QVG248" s="27"/>
      <c r="QVH248" s="27"/>
      <c r="QVI248" s="27"/>
      <c r="QVJ248" s="27"/>
      <c r="QVK248" s="27"/>
      <c r="QVL248" s="27"/>
      <c r="QVM248" s="27"/>
      <c r="QVN248" s="27"/>
      <c r="QVO248" s="27"/>
      <c r="QVP248" s="27"/>
      <c r="QVQ248" s="27"/>
      <c r="QVR248" s="27"/>
      <c r="QVS248" s="27"/>
      <c r="QVT248" s="27"/>
      <c r="QVU248" s="27"/>
      <c r="QVV248" s="27"/>
      <c r="QVW248" s="27"/>
      <c r="QVX248" s="27"/>
      <c r="QVY248" s="27"/>
      <c r="QVZ248" s="27"/>
      <c r="QWA248" s="27"/>
      <c r="QWB248" s="27"/>
      <c r="QWC248" s="27"/>
      <c r="QWD248" s="27"/>
      <c r="QWE248" s="27"/>
      <c r="QWF248" s="27"/>
      <c r="QWG248" s="27"/>
      <c r="QWH248" s="27"/>
      <c r="QWI248" s="27"/>
      <c r="QWJ248" s="27"/>
      <c r="QWK248" s="27"/>
      <c r="QWL248" s="27"/>
      <c r="QWM248" s="27"/>
      <c r="QWN248" s="27"/>
      <c r="QWO248" s="27"/>
      <c r="QWP248" s="27"/>
      <c r="QWQ248" s="27"/>
      <c r="QWR248" s="27"/>
      <c r="QWS248" s="27"/>
      <c r="QWT248" s="27"/>
      <c r="QWU248" s="27"/>
      <c r="QWV248" s="27"/>
      <c r="QWW248" s="27"/>
      <c r="QWX248" s="27"/>
      <c r="QWY248" s="27"/>
      <c r="QWZ248" s="27"/>
      <c r="QXA248" s="27"/>
      <c r="QXB248" s="27"/>
      <c r="QXC248" s="27"/>
      <c r="QXD248" s="27"/>
      <c r="QXE248" s="27"/>
      <c r="QXF248" s="27"/>
      <c r="QXG248" s="27"/>
      <c r="QXH248" s="27"/>
      <c r="QXI248" s="27"/>
      <c r="QXJ248" s="27"/>
      <c r="QXK248" s="27"/>
      <c r="QXL248" s="27"/>
      <c r="QXM248" s="27"/>
      <c r="QXN248" s="27"/>
      <c r="QXO248" s="27"/>
      <c r="QXP248" s="27"/>
      <c r="QXQ248" s="27"/>
      <c r="QXR248" s="27"/>
      <c r="QXS248" s="27"/>
      <c r="QXT248" s="27"/>
      <c r="QXU248" s="27"/>
      <c r="QXV248" s="27"/>
      <c r="QXW248" s="27"/>
      <c r="QXX248" s="27"/>
      <c r="QXY248" s="27"/>
      <c r="QXZ248" s="27"/>
      <c r="QYA248" s="27"/>
      <c r="QYB248" s="27"/>
      <c r="QYC248" s="27"/>
      <c r="QYD248" s="27"/>
      <c r="QYE248" s="27"/>
      <c r="QYF248" s="27"/>
      <c r="QYG248" s="27"/>
      <c r="QYH248" s="27"/>
      <c r="QYI248" s="27"/>
      <c r="QYJ248" s="27"/>
      <c r="QYK248" s="27"/>
      <c r="QYL248" s="27"/>
      <c r="QYM248" s="27"/>
      <c r="QYN248" s="27"/>
      <c r="QYO248" s="27"/>
      <c r="QYP248" s="27"/>
      <c r="QYQ248" s="27"/>
      <c r="QYR248" s="27"/>
      <c r="QYS248" s="27"/>
      <c r="QYT248" s="27"/>
      <c r="QYU248" s="27"/>
      <c r="QYV248" s="27"/>
      <c r="QYW248" s="27"/>
      <c r="QYX248" s="27"/>
      <c r="QYY248" s="27"/>
      <c r="QYZ248" s="27"/>
      <c r="QZA248" s="27"/>
      <c r="QZB248" s="27"/>
      <c r="QZC248" s="27"/>
      <c r="QZD248" s="27"/>
      <c r="QZE248" s="27"/>
      <c r="QZF248" s="27"/>
      <c r="QZG248" s="27"/>
      <c r="QZH248" s="27"/>
      <c r="QZI248" s="27"/>
      <c r="QZJ248" s="27"/>
      <c r="QZK248" s="27"/>
      <c r="QZL248" s="27"/>
      <c r="QZM248" s="27"/>
      <c r="QZN248" s="27"/>
      <c r="QZO248" s="27"/>
      <c r="QZP248" s="27"/>
      <c r="QZQ248" s="27"/>
      <c r="QZR248" s="27"/>
      <c r="QZS248" s="27"/>
      <c r="QZT248" s="27"/>
      <c r="QZU248" s="27"/>
      <c r="QZV248" s="27"/>
      <c r="QZW248" s="27"/>
      <c r="QZX248" s="27"/>
      <c r="QZY248" s="27"/>
      <c r="QZZ248" s="27"/>
      <c r="RAA248" s="27"/>
      <c r="RAB248" s="27"/>
      <c r="RAC248" s="27"/>
      <c r="RAD248" s="27"/>
      <c r="RAE248" s="27"/>
      <c r="RAF248" s="27"/>
      <c r="RAG248" s="27"/>
      <c r="RAH248" s="27"/>
      <c r="RAI248" s="27"/>
      <c r="RAJ248" s="27"/>
      <c r="RAK248" s="27"/>
      <c r="RAL248" s="27"/>
      <c r="RAM248" s="27"/>
      <c r="RAN248" s="27"/>
      <c r="RAO248" s="27"/>
      <c r="RAP248" s="27"/>
      <c r="RAQ248" s="27"/>
      <c r="RAR248" s="27"/>
      <c r="RAS248" s="27"/>
      <c r="RAT248" s="27"/>
      <c r="RAU248" s="27"/>
      <c r="RAV248" s="27"/>
      <c r="RAW248" s="27"/>
      <c r="RAX248" s="27"/>
      <c r="RAY248" s="27"/>
      <c r="RAZ248" s="27"/>
      <c r="RBA248" s="27"/>
      <c r="RBB248" s="27"/>
      <c r="RBC248" s="27"/>
      <c r="RBD248" s="27"/>
      <c r="RBE248" s="27"/>
      <c r="RBF248" s="27"/>
      <c r="RBG248" s="27"/>
      <c r="RBH248" s="27"/>
      <c r="RBI248" s="27"/>
      <c r="RBJ248" s="27"/>
      <c r="RBK248" s="27"/>
      <c r="RBL248" s="27"/>
      <c r="RBM248" s="27"/>
      <c r="RBN248" s="27"/>
      <c r="RBO248" s="27"/>
      <c r="RBP248" s="27"/>
      <c r="RBQ248" s="27"/>
      <c r="RBR248" s="27"/>
      <c r="RBS248" s="27"/>
      <c r="RBT248" s="27"/>
      <c r="RBU248" s="27"/>
      <c r="RBV248" s="27"/>
      <c r="RBW248" s="27"/>
      <c r="RBX248" s="27"/>
      <c r="RBY248" s="27"/>
      <c r="RBZ248" s="27"/>
      <c r="RCA248" s="27"/>
      <c r="RCB248" s="27"/>
      <c r="RCC248" s="27"/>
      <c r="RCD248" s="27"/>
      <c r="RCE248" s="27"/>
      <c r="RCF248" s="27"/>
      <c r="RCG248" s="27"/>
      <c r="RCH248" s="27"/>
      <c r="RCI248" s="27"/>
      <c r="RCJ248" s="27"/>
      <c r="RCK248" s="27"/>
      <c r="RCL248" s="27"/>
      <c r="RCM248" s="27"/>
      <c r="RCN248" s="27"/>
      <c r="RCO248" s="27"/>
      <c r="RCP248" s="27"/>
      <c r="RCQ248" s="27"/>
      <c r="RCR248" s="27"/>
      <c r="RCS248" s="27"/>
      <c r="RCT248" s="27"/>
      <c r="RCU248" s="27"/>
      <c r="RCV248" s="27"/>
      <c r="RCW248" s="27"/>
      <c r="RCX248" s="27"/>
      <c r="RCY248" s="27"/>
      <c r="RCZ248" s="27"/>
      <c r="RDA248" s="27"/>
      <c r="RDB248" s="27"/>
      <c r="RDC248" s="27"/>
      <c r="RDD248" s="27"/>
      <c r="RDE248" s="27"/>
      <c r="RDF248" s="27"/>
      <c r="RDG248" s="27"/>
      <c r="RDH248" s="27"/>
      <c r="RDI248" s="27"/>
      <c r="RDJ248" s="27"/>
      <c r="RDK248" s="27"/>
      <c r="RDL248" s="27"/>
      <c r="RDM248" s="27"/>
      <c r="RDN248" s="27"/>
      <c r="RDO248" s="27"/>
      <c r="RDP248" s="27"/>
      <c r="RDQ248" s="27"/>
      <c r="RDR248" s="27"/>
      <c r="RDS248" s="27"/>
      <c r="RDT248" s="27"/>
      <c r="RDU248" s="27"/>
      <c r="RDV248" s="27"/>
      <c r="RDW248" s="27"/>
      <c r="RDX248" s="27"/>
      <c r="RDY248" s="27"/>
      <c r="RDZ248" s="27"/>
      <c r="REA248" s="27"/>
      <c r="REB248" s="27"/>
      <c r="REC248" s="27"/>
      <c r="RED248" s="27"/>
      <c r="REE248" s="27"/>
      <c r="REF248" s="27"/>
      <c r="REG248" s="27"/>
      <c r="REH248" s="27"/>
      <c r="REI248" s="27"/>
      <c r="REJ248" s="27"/>
      <c r="REK248" s="27"/>
      <c r="REL248" s="27"/>
      <c r="REM248" s="27"/>
      <c r="REN248" s="27"/>
      <c r="REO248" s="27"/>
      <c r="REP248" s="27"/>
      <c r="REQ248" s="27"/>
      <c r="RER248" s="27"/>
      <c r="RES248" s="27"/>
      <c r="RET248" s="27"/>
      <c r="REU248" s="27"/>
      <c r="REV248" s="27"/>
      <c r="REW248" s="27"/>
      <c r="REX248" s="27"/>
      <c r="REY248" s="27"/>
      <c r="REZ248" s="27"/>
      <c r="RFA248" s="27"/>
      <c r="RFB248" s="27"/>
      <c r="RFC248" s="27"/>
      <c r="RFD248" s="27"/>
      <c r="RFE248" s="27"/>
      <c r="RFF248" s="27"/>
      <c r="RFG248" s="27"/>
      <c r="RFH248" s="27"/>
      <c r="RFI248" s="27"/>
      <c r="RFJ248" s="27"/>
      <c r="RFK248" s="27"/>
      <c r="RFL248" s="27"/>
      <c r="RFM248" s="27"/>
      <c r="RFN248" s="27"/>
      <c r="RFO248" s="27"/>
      <c r="RFP248" s="27"/>
      <c r="RFQ248" s="27"/>
      <c r="RFR248" s="27"/>
      <c r="RFS248" s="27"/>
      <c r="RFT248" s="27"/>
      <c r="RFU248" s="27"/>
      <c r="RFV248" s="27"/>
      <c r="RFW248" s="27"/>
      <c r="RFX248" s="27"/>
      <c r="RFY248" s="27"/>
      <c r="RFZ248" s="27"/>
      <c r="RGA248" s="27"/>
      <c r="RGB248" s="27"/>
      <c r="RGC248" s="27"/>
      <c r="RGD248" s="27"/>
      <c r="RGE248" s="27"/>
      <c r="RGF248" s="27"/>
      <c r="RGG248" s="27"/>
      <c r="RGH248" s="27"/>
      <c r="RGI248" s="27"/>
      <c r="RGJ248" s="27"/>
      <c r="RGK248" s="27"/>
      <c r="RGL248" s="27"/>
      <c r="RGM248" s="27"/>
      <c r="RGN248" s="27"/>
      <c r="RGO248" s="27"/>
      <c r="RGP248" s="27"/>
      <c r="RGQ248" s="27"/>
      <c r="RGR248" s="27"/>
      <c r="RGS248" s="27"/>
      <c r="RGT248" s="27"/>
      <c r="RGU248" s="27"/>
      <c r="RGV248" s="27"/>
      <c r="RGW248" s="27"/>
      <c r="RGX248" s="27"/>
      <c r="RGY248" s="27"/>
      <c r="RGZ248" s="27"/>
      <c r="RHA248" s="27"/>
      <c r="RHB248" s="27"/>
      <c r="RHC248" s="27"/>
      <c r="RHD248" s="27"/>
      <c r="RHE248" s="27"/>
      <c r="RHF248" s="27"/>
      <c r="RHG248" s="27"/>
      <c r="RHH248" s="27"/>
      <c r="RHI248" s="27"/>
      <c r="RHJ248" s="27"/>
      <c r="RHK248" s="27"/>
      <c r="RHL248" s="27"/>
      <c r="RHM248" s="27"/>
      <c r="RHN248" s="27"/>
      <c r="RHO248" s="27"/>
      <c r="RHP248" s="27"/>
      <c r="RHQ248" s="27"/>
      <c r="RHR248" s="27"/>
      <c r="RHS248" s="27"/>
      <c r="RHT248" s="27"/>
      <c r="RHU248" s="27"/>
      <c r="RHV248" s="27"/>
      <c r="RHW248" s="27"/>
      <c r="RHX248" s="27"/>
      <c r="RHY248" s="27"/>
      <c r="RHZ248" s="27"/>
      <c r="RIA248" s="27"/>
      <c r="RIB248" s="27"/>
      <c r="RIC248" s="27"/>
      <c r="RID248" s="27"/>
      <c r="RIE248" s="27"/>
      <c r="RIF248" s="27"/>
      <c r="RIG248" s="27"/>
      <c r="RIH248" s="27"/>
      <c r="RII248" s="27"/>
      <c r="RIJ248" s="27"/>
      <c r="RIK248" s="27"/>
      <c r="RIL248" s="27"/>
      <c r="RIM248" s="27"/>
      <c r="RIN248" s="27"/>
      <c r="RIO248" s="27"/>
      <c r="RIP248" s="27"/>
      <c r="RIQ248" s="27"/>
      <c r="RIR248" s="27"/>
      <c r="RIS248" s="27"/>
      <c r="RIT248" s="27"/>
      <c r="RIU248" s="27"/>
      <c r="RIV248" s="27"/>
      <c r="RIW248" s="27"/>
      <c r="RIX248" s="27"/>
      <c r="RIY248" s="27"/>
      <c r="RIZ248" s="27"/>
      <c r="RJA248" s="27"/>
      <c r="RJB248" s="27"/>
      <c r="RJC248" s="27"/>
      <c r="RJD248" s="27"/>
      <c r="RJE248" s="27"/>
      <c r="RJF248" s="27"/>
      <c r="RJG248" s="27"/>
      <c r="RJH248" s="27"/>
      <c r="RJI248" s="27"/>
      <c r="RJJ248" s="27"/>
      <c r="RJK248" s="27"/>
      <c r="RJL248" s="27"/>
      <c r="RJM248" s="27"/>
      <c r="RJN248" s="27"/>
      <c r="RJO248" s="27"/>
      <c r="RJP248" s="27"/>
      <c r="RJQ248" s="27"/>
      <c r="RJR248" s="27"/>
      <c r="RJS248" s="27"/>
      <c r="RJT248" s="27"/>
      <c r="RJU248" s="27"/>
      <c r="RJV248" s="27"/>
      <c r="RJW248" s="27"/>
      <c r="RJX248" s="27"/>
      <c r="RJY248" s="27"/>
      <c r="RJZ248" s="27"/>
      <c r="RKA248" s="27"/>
      <c r="RKB248" s="27"/>
      <c r="RKC248" s="27"/>
      <c r="RKD248" s="27"/>
      <c r="RKE248" s="27"/>
      <c r="RKF248" s="27"/>
      <c r="RKG248" s="27"/>
      <c r="RKH248" s="27"/>
      <c r="RKI248" s="27"/>
      <c r="RKJ248" s="27"/>
      <c r="RKK248" s="27"/>
      <c r="RKL248" s="27"/>
      <c r="RKM248" s="27"/>
      <c r="RKN248" s="27"/>
      <c r="RKO248" s="27"/>
      <c r="RKP248" s="27"/>
      <c r="RKQ248" s="27"/>
      <c r="RKR248" s="27"/>
      <c r="RKS248" s="27"/>
      <c r="RKT248" s="27"/>
      <c r="RKU248" s="27"/>
      <c r="RKV248" s="27"/>
      <c r="RKW248" s="27"/>
      <c r="RKX248" s="27"/>
      <c r="RKY248" s="27"/>
      <c r="RKZ248" s="27"/>
      <c r="RLA248" s="27"/>
      <c r="RLB248" s="27"/>
      <c r="RLC248" s="27"/>
      <c r="RLD248" s="27"/>
      <c r="RLE248" s="27"/>
      <c r="RLF248" s="27"/>
      <c r="RLG248" s="27"/>
      <c r="RLH248" s="27"/>
      <c r="RLI248" s="27"/>
      <c r="RLJ248" s="27"/>
      <c r="RLK248" s="27"/>
      <c r="RLL248" s="27"/>
      <c r="RLM248" s="27"/>
      <c r="RLN248" s="27"/>
      <c r="RLO248" s="27"/>
      <c r="RLP248" s="27"/>
      <c r="RLQ248" s="27"/>
      <c r="RLR248" s="27"/>
      <c r="RLS248" s="27"/>
      <c r="RLT248" s="27"/>
      <c r="RLU248" s="27"/>
      <c r="RLV248" s="27"/>
      <c r="RLW248" s="27"/>
      <c r="RLX248" s="27"/>
      <c r="RLY248" s="27"/>
      <c r="RLZ248" s="27"/>
      <c r="RMA248" s="27"/>
      <c r="RMB248" s="27"/>
      <c r="RMC248" s="27"/>
      <c r="RMD248" s="27"/>
      <c r="RME248" s="27"/>
      <c r="RMF248" s="27"/>
      <c r="RMG248" s="27"/>
      <c r="RMH248" s="27"/>
      <c r="RMI248" s="27"/>
      <c r="RMJ248" s="27"/>
      <c r="RMK248" s="27"/>
      <c r="RML248" s="27"/>
      <c r="RMM248" s="27"/>
      <c r="RMN248" s="27"/>
      <c r="RMO248" s="27"/>
      <c r="RMP248" s="27"/>
      <c r="RMQ248" s="27"/>
      <c r="RMR248" s="27"/>
      <c r="RMS248" s="27"/>
      <c r="RMT248" s="27"/>
      <c r="RMU248" s="27"/>
      <c r="RMV248" s="27"/>
      <c r="RMW248" s="27"/>
      <c r="RMX248" s="27"/>
      <c r="RMY248" s="27"/>
      <c r="RMZ248" s="27"/>
      <c r="RNA248" s="27"/>
      <c r="RNB248" s="27"/>
      <c r="RNC248" s="27"/>
      <c r="RND248" s="27"/>
      <c r="RNE248" s="27"/>
      <c r="RNF248" s="27"/>
      <c r="RNG248" s="27"/>
      <c r="RNH248" s="27"/>
      <c r="RNI248" s="27"/>
      <c r="RNJ248" s="27"/>
      <c r="RNK248" s="27"/>
      <c r="RNL248" s="27"/>
      <c r="RNM248" s="27"/>
      <c r="RNN248" s="27"/>
      <c r="RNO248" s="27"/>
      <c r="RNP248" s="27"/>
      <c r="RNQ248" s="27"/>
      <c r="RNR248" s="27"/>
      <c r="RNS248" s="27"/>
      <c r="RNT248" s="27"/>
      <c r="RNU248" s="27"/>
      <c r="RNV248" s="27"/>
      <c r="RNW248" s="27"/>
      <c r="RNX248" s="27"/>
      <c r="RNY248" s="27"/>
      <c r="RNZ248" s="27"/>
      <c r="ROA248" s="27"/>
      <c r="ROB248" s="27"/>
      <c r="ROC248" s="27"/>
      <c r="ROD248" s="27"/>
      <c r="ROE248" s="27"/>
      <c r="ROF248" s="27"/>
      <c r="ROG248" s="27"/>
      <c r="ROH248" s="27"/>
      <c r="ROI248" s="27"/>
      <c r="ROJ248" s="27"/>
      <c r="ROK248" s="27"/>
      <c r="ROL248" s="27"/>
      <c r="ROM248" s="27"/>
      <c r="RON248" s="27"/>
      <c r="ROO248" s="27"/>
      <c r="ROP248" s="27"/>
      <c r="ROQ248" s="27"/>
      <c r="ROR248" s="27"/>
      <c r="ROS248" s="27"/>
      <c r="ROT248" s="27"/>
      <c r="ROU248" s="27"/>
      <c r="ROV248" s="27"/>
      <c r="ROW248" s="27"/>
      <c r="ROX248" s="27"/>
      <c r="ROY248" s="27"/>
      <c r="ROZ248" s="27"/>
      <c r="RPA248" s="27"/>
      <c r="RPB248" s="27"/>
      <c r="RPC248" s="27"/>
      <c r="RPD248" s="27"/>
      <c r="RPE248" s="27"/>
      <c r="RPF248" s="27"/>
      <c r="RPG248" s="27"/>
      <c r="RPH248" s="27"/>
      <c r="RPI248" s="27"/>
      <c r="RPJ248" s="27"/>
      <c r="RPK248" s="27"/>
      <c r="RPL248" s="27"/>
      <c r="RPM248" s="27"/>
      <c r="RPN248" s="27"/>
      <c r="RPO248" s="27"/>
      <c r="RPP248" s="27"/>
      <c r="RPQ248" s="27"/>
      <c r="RPR248" s="27"/>
      <c r="RPS248" s="27"/>
      <c r="RPT248" s="27"/>
      <c r="RPU248" s="27"/>
      <c r="RPV248" s="27"/>
      <c r="RPW248" s="27"/>
      <c r="RPX248" s="27"/>
      <c r="RPY248" s="27"/>
      <c r="RPZ248" s="27"/>
      <c r="RQA248" s="27"/>
      <c r="RQB248" s="27"/>
      <c r="RQC248" s="27"/>
      <c r="RQD248" s="27"/>
      <c r="RQE248" s="27"/>
      <c r="RQF248" s="27"/>
      <c r="RQG248" s="27"/>
      <c r="RQH248" s="27"/>
      <c r="RQI248" s="27"/>
      <c r="RQJ248" s="27"/>
      <c r="RQK248" s="27"/>
      <c r="RQL248" s="27"/>
      <c r="RQM248" s="27"/>
      <c r="RQN248" s="27"/>
      <c r="RQO248" s="27"/>
      <c r="RQP248" s="27"/>
      <c r="RQQ248" s="27"/>
      <c r="RQR248" s="27"/>
      <c r="RQS248" s="27"/>
      <c r="RQT248" s="27"/>
      <c r="RQU248" s="27"/>
      <c r="RQV248" s="27"/>
      <c r="RQW248" s="27"/>
      <c r="RQX248" s="27"/>
      <c r="RQY248" s="27"/>
      <c r="RQZ248" s="27"/>
      <c r="RRA248" s="27"/>
      <c r="RRB248" s="27"/>
      <c r="RRC248" s="27"/>
      <c r="RRD248" s="27"/>
      <c r="RRE248" s="27"/>
      <c r="RRF248" s="27"/>
      <c r="RRG248" s="27"/>
      <c r="RRH248" s="27"/>
      <c r="RRI248" s="27"/>
      <c r="RRJ248" s="27"/>
      <c r="RRK248" s="27"/>
      <c r="RRL248" s="27"/>
      <c r="RRM248" s="27"/>
      <c r="RRN248" s="27"/>
      <c r="RRO248" s="27"/>
      <c r="RRP248" s="27"/>
      <c r="RRQ248" s="27"/>
      <c r="RRR248" s="27"/>
      <c r="RRS248" s="27"/>
      <c r="RRT248" s="27"/>
      <c r="RRU248" s="27"/>
      <c r="RRV248" s="27"/>
      <c r="RRW248" s="27"/>
      <c r="RRX248" s="27"/>
      <c r="RRY248" s="27"/>
      <c r="RRZ248" s="27"/>
      <c r="RSA248" s="27"/>
      <c r="RSB248" s="27"/>
      <c r="RSC248" s="27"/>
      <c r="RSD248" s="27"/>
      <c r="RSE248" s="27"/>
      <c r="RSF248" s="27"/>
      <c r="RSG248" s="27"/>
      <c r="RSH248" s="27"/>
      <c r="RSI248" s="27"/>
      <c r="RSJ248" s="27"/>
      <c r="RSK248" s="27"/>
      <c r="RSL248" s="27"/>
      <c r="RSM248" s="27"/>
      <c r="RSN248" s="27"/>
      <c r="RSO248" s="27"/>
      <c r="RSP248" s="27"/>
      <c r="RSQ248" s="27"/>
      <c r="RSR248" s="27"/>
      <c r="RSS248" s="27"/>
      <c r="RST248" s="27"/>
      <c r="RSU248" s="27"/>
      <c r="RSV248" s="27"/>
      <c r="RSW248" s="27"/>
      <c r="RSX248" s="27"/>
      <c r="RSY248" s="27"/>
      <c r="RSZ248" s="27"/>
      <c r="RTA248" s="27"/>
      <c r="RTB248" s="27"/>
      <c r="RTC248" s="27"/>
      <c r="RTD248" s="27"/>
      <c r="RTE248" s="27"/>
      <c r="RTF248" s="27"/>
      <c r="RTG248" s="27"/>
      <c r="RTH248" s="27"/>
      <c r="RTI248" s="27"/>
      <c r="RTJ248" s="27"/>
      <c r="RTK248" s="27"/>
      <c r="RTL248" s="27"/>
      <c r="RTM248" s="27"/>
      <c r="RTN248" s="27"/>
      <c r="RTO248" s="27"/>
      <c r="RTP248" s="27"/>
      <c r="RTQ248" s="27"/>
      <c r="RTR248" s="27"/>
      <c r="RTS248" s="27"/>
      <c r="RTT248" s="27"/>
      <c r="RTU248" s="27"/>
      <c r="RTV248" s="27"/>
      <c r="RTW248" s="27"/>
      <c r="RTX248" s="27"/>
      <c r="RTY248" s="27"/>
      <c r="RTZ248" s="27"/>
      <c r="RUA248" s="27"/>
      <c r="RUB248" s="27"/>
      <c r="RUC248" s="27"/>
      <c r="RUD248" s="27"/>
      <c r="RUE248" s="27"/>
      <c r="RUF248" s="27"/>
      <c r="RUG248" s="27"/>
      <c r="RUH248" s="27"/>
      <c r="RUI248" s="27"/>
      <c r="RUJ248" s="27"/>
      <c r="RUK248" s="27"/>
      <c r="RUL248" s="27"/>
      <c r="RUM248" s="27"/>
      <c r="RUN248" s="27"/>
      <c r="RUO248" s="27"/>
      <c r="RUP248" s="27"/>
      <c r="RUQ248" s="27"/>
      <c r="RUR248" s="27"/>
      <c r="RUS248" s="27"/>
      <c r="RUT248" s="27"/>
      <c r="RUU248" s="27"/>
      <c r="RUV248" s="27"/>
      <c r="RUW248" s="27"/>
      <c r="RUX248" s="27"/>
      <c r="RUY248" s="27"/>
      <c r="RUZ248" s="27"/>
      <c r="RVA248" s="27"/>
      <c r="RVB248" s="27"/>
      <c r="RVC248" s="27"/>
      <c r="RVD248" s="27"/>
      <c r="RVE248" s="27"/>
      <c r="RVF248" s="27"/>
      <c r="RVG248" s="27"/>
      <c r="RVH248" s="27"/>
      <c r="RVI248" s="27"/>
      <c r="RVJ248" s="27"/>
      <c r="RVK248" s="27"/>
      <c r="RVL248" s="27"/>
      <c r="RVM248" s="27"/>
      <c r="RVN248" s="27"/>
      <c r="RVO248" s="27"/>
      <c r="RVP248" s="27"/>
      <c r="RVQ248" s="27"/>
      <c r="RVR248" s="27"/>
      <c r="RVS248" s="27"/>
      <c r="RVT248" s="27"/>
      <c r="RVU248" s="27"/>
      <c r="RVV248" s="27"/>
      <c r="RVW248" s="27"/>
      <c r="RVX248" s="27"/>
      <c r="RVY248" s="27"/>
      <c r="RVZ248" s="27"/>
      <c r="RWA248" s="27"/>
      <c r="RWB248" s="27"/>
      <c r="RWC248" s="27"/>
      <c r="RWD248" s="27"/>
      <c r="RWE248" s="27"/>
      <c r="RWF248" s="27"/>
      <c r="RWG248" s="27"/>
      <c r="RWH248" s="27"/>
      <c r="RWI248" s="27"/>
      <c r="RWJ248" s="27"/>
      <c r="RWK248" s="27"/>
      <c r="RWL248" s="27"/>
      <c r="RWM248" s="27"/>
      <c r="RWN248" s="27"/>
      <c r="RWO248" s="27"/>
      <c r="RWP248" s="27"/>
      <c r="RWQ248" s="27"/>
      <c r="RWR248" s="27"/>
      <c r="RWS248" s="27"/>
      <c r="RWT248" s="27"/>
      <c r="RWU248" s="27"/>
      <c r="RWV248" s="27"/>
      <c r="RWW248" s="27"/>
      <c r="RWX248" s="27"/>
      <c r="RWY248" s="27"/>
      <c r="RWZ248" s="27"/>
      <c r="RXA248" s="27"/>
      <c r="RXB248" s="27"/>
      <c r="RXC248" s="27"/>
      <c r="RXD248" s="27"/>
      <c r="RXE248" s="27"/>
      <c r="RXF248" s="27"/>
      <c r="RXG248" s="27"/>
      <c r="RXH248" s="27"/>
      <c r="RXI248" s="27"/>
      <c r="RXJ248" s="27"/>
      <c r="RXK248" s="27"/>
      <c r="RXL248" s="27"/>
      <c r="RXM248" s="27"/>
      <c r="RXN248" s="27"/>
      <c r="RXO248" s="27"/>
      <c r="RXP248" s="27"/>
      <c r="RXQ248" s="27"/>
      <c r="RXR248" s="27"/>
      <c r="RXS248" s="27"/>
      <c r="RXT248" s="27"/>
      <c r="RXU248" s="27"/>
      <c r="RXV248" s="27"/>
      <c r="RXW248" s="27"/>
      <c r="RXX248" s="27"/>
      <c r="RXY248" s="27"/>
      <c r="RXZ248" s="27"/>
      <c r="RYA248" s="27"/>
      <c r="RYB248" s="27"/>
      <c r="RYC248" s="27"/>
      <c r="RYD248" s="27"/>
      <c r="RYE248" s="27"/>
      <c r="RYF248" s="27"/>
      <c r="RYG248" s="27"/>
      <c r="RYH248" s="27"/>
      <c r="RYI248" s="27"/>
      <c r="RYJ248" s="27"/>
      <c r="RYK248" s="27"/>
      <c r="RYL248" s="27"/>
      <c r="RYM248" s="27"/>
      <c r="RYN248" s="27"/>
      <c r="RYO248" s="27"/>
      <c r="RYP248" s="27"/>
      <c r="RYQ248" s="27"/>
      <c r="RYR248" s="27"/>
      <c r="RYS248" s="27"/>
      <c r="RYT248" s="27"/>
      <c r="RYU248" s="27"/>
      <c r="RYV248" s="27"/>
      <c r="RYW248" s="27"/>
      <c r="RYX248" s="27"/>
      <c r="RYY248" s="27"/>
      <c r="RYZ248" s="27"/>
      <c r="RZA248" s="27"/>
      <c r="RZB248" s="27"/>
      <c r="RZC248" s="27"/>
      <c r="RZD248" s="27"/>
      <c r="RZE248" s="27"/>
      <c r="RZF248" s="27"/>
      <c r="RZG248" s="27"/>
      <c r="RZH248" s="27"/>
      <c r="RZI248" s="27"/>
      <c r="RZJ248" s="27"/>
      <c r="RZK248" s="27"/>
      <c r="RZL248" s="27"/>
      <c r="RZM248" s="27"/>
      <c r="RZN248" s="27"/>
      <c r="RZO248" s="27"/>
      <c r="RZP248" s="27"/>
      <c r="RZQ248" s="27"/>
      <c r="RZR248" s="27"/>
      <c r="RZS248" s="27"/>
      <c r="RZT248" s="27"/>
      <c r="RZU248" s="27"/>
      <c r="RZV248" s="27"/>
      <c r="RZW248" s="27"/>
      <c r="RZX248" s="27"/>
      <c r="RZY248" s="27"/>
      <c r="RZZ248" s="27"/>
      <c r="SAA248" s="27"/>
      <c r="SAB248" s="27"/>
      <c r="SAC248" s="27"/>
      <c r="SAD248" s="27"/>
      <c r="SAE248" s="27"/>
      <c r="SAF248" s="27"/>
      <c r="SAG248" s="27"/>
      <c r="SAH248" s="27"/>
      <c r="SAI248" s="27"/>
      <c r="SAJ248" s="27"/>
      <c r="SAK248" s="27"/>
      <c r="SAL248" s="27"/>
      <c r="SAM248" s="27"/>
      <c r="SAN248" s="27"/>
      <c r="SAO248" s="27"/>
      <c r="SAP248" s="27"/>
      <c r="SAQ248" s="27"/>
      <c r="SAR248" s="27"/>
      <c r="SAS248" s="27"/>
      <c r="SAT248" s="27"/>
      <c r="SAU248" s="27"/>
      <c r="SAV248" s="27"/>
      <c r="SAW248" s="27"/>
      <c r="SAX248" s="27"/>
      <c r="SAY248" s="27"/>
      <c r="SAZ248" s="27"/>
      <c r="SBA248" s="27"/>
      <c r="SBB248" s="27"/>
      <c r="SBC248" s="27"/>
      <c r="SBD248" s="27"/>
      <c r="SBE248" s="27"/>
      <c r="SBF248" s="27"/>
      <c r="SBG248" s="27"/>
      <c r="SBH248" s="27"/>
      <c r="SBI248" s="27"/>
      <c r="SBJ248" s="27"/>
      <c r="SBK248" s="27"/>
      <c r="SBL248" s="27"/>
      <c r="SBM248" s="27"/>
      <c r="SBN248" s="27"/>
      <c r="SBO248" s="27"/>
      <c r="SBP248" s="27"/>
      <c r="SBQ248" s="27"/>
      <c r="SBR248" s="27"/>
      <c r="SBS248" s="27"/>
      <c r="SBT248" s="27"/>
      <c r="SBU248" s="27"/>
      <c r="SBV248" s="27"/>
      <c r="SBW248" s="27"/>
      <c r="SBX248" s="27"/>
      <c r="SBY248" s="27"/>
      <c r="SBZ248" s="27"/>
      <c r="SCA248" s="27"/>
      <c r="SCB248" s="27"/>
      <c r="SCC248" s="27"/>
      <c r="SCD248" s="27"/>
      <c r="SCE248" s="27"/>
      <c r="SCF248" s="27"/>
      <c r="SCG248" s="27"/>
      <c r="SCH248" s="27"/>
      <c r="SCI248" s="27"/>
      <c r="SCJ248" s="27"/>
      <c r="SCK248" s="27"/>
      <c r="SCL248" s="27"/>
      <c r="SCM248" s="27"/>
      <c r="SCN248" s="27"/>
      <c r="SCO248" s="27"/>
      <c r="SCP248" s="27"/>
      <c r="SCQ248" s="27"/>
      <c r="SCR248" s="27"/>
      <c r="SCS248" s="27"/>
      <c r="SCT248" s="27"/>
      <c r="SCU248" s="27"/>
      <c r="SCV248" s="27"/>
      <c r="SCW248" s="27"/>
      <c r="SCX248" s="27"/>
      <c r="SCY248" s="27"/>
      <c r="SCZ248" s="27"/>
      <c r="SDA248" s="27"/>
      <c r="SDB248" s="27"/>
      <c r="SDC248" s="27"/>
      <c r="SDD248" s="27"/>
      <c r="SDE248" s="27"/>
      <c r="SDF248" s="27"/>
      <c r="SDG248" s="27"/>
      <c r="SDH248" s="27"/>
      <c r="SDI248" s="27"/>
      <c r="SDJ248" s="27"/>
      <c r="SDK248" s="27"/>
      <c r="SDL248" s="27"/>
      <c r="SDM248" s="27"/>
      <c r="SDN248" s="27"/>
      <c r="SDO248" s="27"/>
      <c r="SDP248" s="27"/>
      <c r="SDQ248" s="27"/>
      <c r="SDR248" s="27"/>
      <c r="SDS248" s="27"/>
      <c r="SDT248" s="27"/>
      <c r="SDU248" s="27"/>
      <c r="SDV248" s="27"/>
      <c r="SDW248" s="27"/>
      <c r="SDX248" s="27"/>
      <c r="SDY248" s="27"/>
      <c r="SDZ248" s="27"/>
      <c r="SEA248" s="27"/>
      <c r="SEB248" s="27"/>
      <c r="SEC248" s="27"/>
      <c r="SED248" s="27"/>
      <c r="SEE248" s="27"/>
      <c r="SEF248" s="27"/>
      <c r="SEG248" s="27"/>
      <c r="SEH248" s="27"/>
      <c r="SEI248" s="27"/>
      <c r="SEJ248" s="27"/>
      <c r="SEK248" s="27"/>
      <c r="SEL248" s="27"/>
      <c r="SEM248" s="27"/>
      <c r="SEN248" s="27"/>
      <c r="SEO248" s="27"/>
      <c r="SEP248" s="27"/>
      <c r="SEQ248" s="27"/>
      <c r="SER248" s="27"/>
      <c r="SES248" s="27"/>
      <c r="SET248" s="27"/>
      <c r="SEU248" s="27"/>
      <c r="SEV248" s="27"/>
      <c r="SEW248" s="27"/>
      <c r="SEX248" s="27"/>
      <c r="SEY248" s="27"/>
      <c r="SEZ248" s="27"/>
      <c r="SFA248" s="27"/>
      <c r="SFB248" s="27"/>
      <c r="SFC248" s="27"/>
      <c r="SFD248" s="27"/>
      <c r="SFE248" s="27"/>
      <c r="SFF248" s="27"/>
      <c r="SFG248" s="27"/>
      <c r="SFH248" s="27"/>
      <c r="SFI248" s="27"/>
      <c r="SFJ248" s="27"/>
      <c r="SFK248" s="27"/>
      <c r="SFL248" s="27"/>
      <c r="SFM248" s="27"/>
      <c r="SFN248" s="27"/>
      <c r="SFO248" s="27"/>
      <c r="SFP248" s="27"/>
      <c r="SFQ248" s="27"/>
      <c r="SFR248" s="27"/>
      <c r="SFS248" s="27"/>
      <c r="SFT248" s="27"/>
      <c r="SFU248" s="27"/>
      <c r="SFV248" s="27"/>
      <c r="SFW248" s="27"/>
      <c r="SFX248" s="27"/>
      <c r="SFY248" s="27"/>
      <c r="SFZ248" s="27"/>
      <c r="SGA248" s="27"/>
      <c r="SGB248" s="27"/>
      <c r="SGC248" s="27"/>
      <c r="SGD248" s="27"/>
      <c r="SGE248" s="27"/>
      <c r="SGF248" s="27"/>
      <c r="SGG248" s="27"/>
      <c r="SGH248" s="27"/>
      <c r="SGI248" s="27"/>
      <c r="SGJ248" s="27"/>
      <c r="SGK248" s="27"/>
      <c r="SGL248" s="27"/>
      <c r="SGM248" s="27"/>
      <c r="SGN248" s="27"/>
      <c r="SGO248" s="27"/>
      <c r="SGP248" s="27"/>
      <c r="SGQ248" s="27"/>
      <c r="SGR248" s="27"/>
      <c r="SGS248" s="27"/>
      <c r="SGT248" s="27"/>
      <c r="SGU248" s="27"/>
      <c r="SGV248" s="27"/>
      <c r="SGW248" s="27"/>
      <c r="SGX248" s="27"/>
      <c r="SGY248" s="27"/>
      <c r="SGZ248" s="27"/>
      <c r="SHA248" s="27"/>
      <c r="SHB248" s="27"/>
      <c r="SHC248" s="27"/>
      <c r="SHD248" s="27"/>
      <c r="SHE248" s="27"/>
      <c r="SHF248" s="27"/>
      <c r="SHG248" s="27"/>
      <c r="SHH248" s="27"/>
      <c r="SHI248" s="27"/>
      <c r="SHJ248" s="27"/>
      <c r="SHK248" s="27"/>
      <c r="SHL248" s="27"/>
      <c r="SHM248" s="27"/>
      <c r="SHN248" s="27"/>
      <c r="SHO248" s="27"/>
      <c r="SHP248" s="27"/>
      <c r="SHQ248" s="27"/>
      <c r="SHR248" s="27"/>
      <c r="SHS248" s="27"/>
      <c r="SHT248" s="27"/>
      <c r="SHU248" s="27"/>
      <c r="SHV248" s="27"/>
      <c r="SHW248" s="27"/>
      <c r="SHX248" s="27"/>
      <c r="SHY248" s="27"/>
      <c r="SHZ248" s="27"/>
      <c r="SIA248" s="27"/>
      <c r="SIB248" s="27"/>
      <c r="SIC248" s="27"/>
      <c r="SID248" s="27"/>
      <c r="SIE248" s="27"/>
      <c r="SIF248" s="27"/>
      <c r="SIG248" s="27"/>
      <c r="SIH248" s="27"/>
      <c r="SII248" s="27"/>
      <c r="SIJ248" s="27"/>
      <c r="SIK248" s="27"/>
      <c r="SIL248" s="27"/>
      <c r="SIM248" s="27"/>
      <c r="SIN248" s="27"/>
      <c r="SIO248" s="27"/>
      <c r="SIP248" s="27"/>
      <c r="SIQ248" s="27"/>
      <c r="SIR248" s="27"/>
      <c r="SIS248" s="27"/>
      <c r="SIT248" s="27"/>
      <c r="SIU248" s="27"/>
      <c r="SIV248" s="27"/>
      <c r="SIW248" s="27"/>
      <c r="SIX248" s="27"/>
      <c r="SIY248" s="27"/>
      <c r="SIZ248" s="27"/>
      <c r="SJA248" s="27"/>
      <c r="SJB248" s="27"/>
      <c r="SJC248" s="27"/>
      <c r="SJD248" s="27"/>
      <c r="SJE248" s="27"/>
      <c r="SJF248" s="27"/>
      <c r="SJG248" s="27"/>
      <c r="SJH248" s="27"/>
      <c r="SJI248" s="27"/>
      <c r="SJJ248" s="27"/>
      <c r="SJK248" s="27"/>
      <c r="SJL248" s="27"/>
      <c r="SJM248" s="27"/>
      <c r="SJN248" s="27"/>
      <c r="SJO248" s="27"/>
      <c r="SJP248" s="27"/>
      <c r="SJQ248" s="27"/>
      <c r="SJR248" s="27"/>
      <c r="SJS248" s="27"/>
      <c r="SJT248" s="27"/>
      <c r="SJU248" s="27"/>
      <c r="SJV248" s="27"/>
      <c r="SJW248" s="27"/>
      <c r="SJX248" s="27"/>
      <c r="SJY248" s="27"/>
      <c r="SJZ248" s="27"/>
      <c r="SKA248" s="27"/>
      <c r="SKB248" s="27"/>
      <c r="SKC248" s="27"/>
      <c r="SKD248" s="27"/>
      <c r="SKE248" s="27"/>
      <c r="SKF248" s="27"/>
      <c r="SKG248" s="27"/>
      <c r="SKH248" s="27"/>
      <c r="SKI248" s="27"/>
      <c r="SKJ248" s="27"/>
      <c r="SKK248" s="27"/>
      <c r="SKL248" s="27"/>
      <c r="SKM248" s="27"/>
      <c r="SKN248" s="27"/>
      <c r="SKO248" s="27"/>
      <c r="SKP248" s="27"/>
      <c r="SKQ248" s="27"/>
      <c r="SKR248" s="27"/>
      <c r="SKS248" s="27"/>
      <c r="SKT248" s="27"/>
      <c r="SKU248" s="27"/>
      <c r="SKV248" s="27"/>
      <c r="SKW248" s="27"/>
      <c r="SKX248" s="27"/>
      <c r="SKY248" s="27"/>
      <c r="SKZ248" s="27"/>
      <c r="SLA248" s="27"/>
      <c r="SLB248" s="27"/>
      <c r="SLC248" s="27"/>
      <c r="SLD248" s="27"/>
      <c r="SLE248" s="27"/>
      <c r="SLF248" s="27"/>
      <c r="SLG248" s="27"/>
      <c r="SLH248" s="27"/>
      <c r="SLI248" s="27"/>
      <c r="SLJ248" s="27"/>
      <c r="SLK248" s="27"/>
      <c r="SLL248" s="27"/>
      <c r="SLM248" s="27"/>
      <c r="SLN248" s="27"/>
      <c r="SLO248" s="27"/>
      <c r="SLP248" s="27"/>
      <c r="SLQ248" s="27"/>
      <c r="SLR248" s="27"/>
      <c r="SLS248" s="27"/>
      <c r="SLT248" s="27"/>
      <c r="SLU248" s="27"/>
      <c r="SLV248" s="27"/>
      <c r="SLW248" s="27"/>
      <c r="SLX248" s="27"/>
      <c r="SLY248" s="27"/>
      <c r="SLZ248" s="27"/>
      <c r="SMA248" s="27"/>
      <c r="SMB248" s="27"/>
      <c r="SMC248" s="27"/>
      <c r="SMD248" s="27"/>
      <c r="SME248" s="27"/>
      <c r="SMF248" s="27"/>
      <c r="SMG248" s="27"/>
      <c r="SMH248" s="27"/>
      <c r="SMI248" s="27"/>
      <c r="SMJ248" s="27"/>
      <c r="SMK248" s="27"/>
      <c r="SML248" s="27"/>
      <c r="SMM248" s="27"/>
      <c r="SMN248" s="27"/>
      <c r="SMO248" s="27"/>
      <c r="SMP248" s="27"/>
      <c r="SMQ248" s="27"/>
      <c r="SMR248" s="27"/>
      <c r="SMS248" s="27"/>
      <c r="SMT248" s="27"/>
      <c r="SMU248" s="27"/>
      <c r="SMV248" s="27"/>
      <c r="SMW248" s="27"/>
      <c r="SMX248" s="27"/>
      <c r="SMY248" s="27"/>
      <c r="SMZ248" s="27"/>
      <c r="SNA248" s="27"/>
      <c r="SNB248" s="27"/>
      <c r="SNC248" s="27"/>
      <c r="SND248" s="27"/>
      <c r="SNE248" s="27"/>
      <c r="SNF248" s="27"/>
      <c r="SNG248" s="27"/>
      <c r="SNH248" s="27"/>
      <c r="SNI248" s="27"/>
      <c r="SNJ248" s="27"/>
      <c r="SNK248" s="27"/>
      <c r="SNL248" s="27"/>
      <c r="SNM248" s="27"/>
      <c r="SNN248" s="27"/>
      <c r="SNO248" s="27"/>
      <c r="SNP248" s="27"/>
      <c r="SNQ248" s="27"/>
      <c r="SNR248" s="27"/>
      <c r="SNS248" s="27"/>
      <c r="SNT248" s="27"/>
      <c r="SNU248" s="27"/>
      <c r="SNV248" s="27"/>
      <c r="SNW248" s="27"/>
      <c r="SNX248" s="27"/>
      <c r="SNY248" s="27"/>
      <c r="SNZ248" s="27"/>
      <c r="SOA248" s="27"/>
      <c r="SOB248" s="27"/>
      <c r="SOC248" s="27"/>
      <c r="SOD248" s="27"/>
      <c r="SOE248" s="27"/>
      <c r="SOF248" s="27"/>
      <c r="SOG248" s="27"/>
      <c r="SOH248" s="27"/>
      <c r="SOI248" s="27"/>
      <c r="SOJ248" s="27"/>
      <c r="SOK248" s="27"/>
      <c r="SOL248" s="27"/>
      <c r="SOM248" s="27"/>
      <c r="SON248" s="27"/>
      <c r="SOO248" s="27"/>
      <c r="SOP248" s="27"/>
      <c r="SOQ248" s="27"/>
      <c r="SOR248" s="27"/>
      <c r="SOS248" s="27"/>
      <c r="SOT248" s="27"/>
      <c r="SOU248" s="27"/>
      <c r="SOV248" s="27"/>
      <c r="SOW248" s="27"/>
      <c r="SOX248" s="27"/>
      <c r="SOY248" s="27"/>
      <c r="SOZ248" s="27"/>
      <c r="SPA248" s="27"/>
      <c r="SPB248" s="27"/>
      <c r="SPC248" s="27"/>
      <c r="SPD248" s="27"/>
      <c r="SPE248" s="27"/>
      <c r="SPF248" s="27"/>
      <c r="SPG248" s="27"/>
      <c r="SPH248" s="27"/>
      <c r="SPI248" s="27"/>
      <c r="SPJ248" s="27"/>
      <c r="SPK248" s="27"/>
      <c r="SPL248" s="27"/>
      <c r="SPM248" s="27"/>
      <c r="SPN248" s="27"/>
      <c r="SPO248" s="27"/>
      <c r="SPP248" s="27"/>
      <c r="SPQ248" s="27"/>
      <c r="SPR248" s="27"/>
      <c r="SPS248" s="27"/>
      <c r="SPT248" s="27"/>
      <c r="SPU248" s="27"/>
      <c r="SPV248" s="27"/>
      <c r="SPW248" s="27"/>
      <c r="SPX248" s="27"/>
      <c r="SPY248" s="27"/>
      <c r="SPZ248" s="27"/>
      <c r="SQA248" s="27"/>
      <c r="SQB248" s="27"/>
      <c r="SQC248" s="27"/>
      <c r="SQD248" s="27"/>
      <c r="SQE248" s="27"/>
      <c r="SQF248" s="27"/>
      <c r="SQG248" s="27"/>
      <c r="SQH248" s="27"/>
      <c r="SQI248" s="27"/>
      <c r="SQJ248" s="27"/>
      <c r="SQK248" s="27"/>
      <c r="SQL248" s="27"/>
      <c r="SQM248" s="27"/>
      <c r="SQN248" s="27"/>
      <c r="SQO248" s="27"/>
      <c r="SQP248" s="27"/>
      <c r="SQQ248" s="27"/>
      <c r="SQR248" s="27"/>
      <c r="SQS248" s="27"/>
      <c r="SQT248" s="27"/>
      <c r="SQU248" s="27"/>
      <c r="SQV248" s="27"/>
      <c r="SQW248" s="27"/>
      <c r="SQX248" s="27"/>
      <c r="SQY248" s="27"/>
      <c r="SQZ248" s="27"/>
      <c r="SRA248" s="27"/>
      <c r="SRB248" s="27"/>
      <c r="SRC248" s="27"/>
      <c r="SRD248" s="27"/>
      <c r="SRE248" s="27"/>
      <c r="SRF248" s="27"/>
      <c r="SRG248" s="27"/>
      <c r="SRH248" s="27"/>
      <c r="SRI248" s="27"/>
      <c r="SRJ248" s="27"/>
      <c r="SRK248" s="27"/>
      <c r="SRL248" s="27"/>
      <c r="SRM248" s="27"/>
      <c r="SRN248" s="27"/>
      <c r="SRO248" s="27"/>
      <c r="SRP248" s="27"/>
      <c r="SRQ248" s="27"/>
      <c r="SRR248" s="27"/>
      <c r="SRS248" s="27"/>
      <c r="SRT248" s="27"/>
      <c r="SRU248" s="27"/>
      <c r="SRV248" s="27"/>
      <c r="SRW248" s="27"/>
      <c r="SRX248" s="27"/>
      <c r="SRY248" s="27"/>
      <c r="SRZ248" s="27"/>
      <c r="SSA248" s="27"/>
      <c r="SSB248" s="27"/>
      <c r="SSC248" s="27"/>
      <c r="SSD248" s="27"/>
      <c r="SSE248" s="27"/>
      <c r="SSF248" s="27"/>
      <c r="SSG248" s="27"/>
      <c r="SSH248" s="27"/>
      <c r="SSI248" s="27"/>
      <c r="SSJ248" s="27"/>
      <c r="SSK248" s="27"/>
      <c r="SSL248" s="27"/>
      <c r="SSM248" s="27"/>
      <c r="SSN248" s="27"/>
      <c r="SSO248" s="27"/>
      <c r="SSP248" s="27"/>
      <c r="SSQ248" s="27"/>
      <c r="SSR248" s="27"/>
      <c r="SSS248" s="27"/>
      <c r="SST248" s="27"/>
      <c r="SSU248" s="27"/>
      <c r="SSV248" s="27"/>
      <c r="SSW248" s="27"/>
      <c r="SSX248" s="27"/>
      <c r="SSY248" s="27"/>
      <c r="SSZ248" s="27"/>
      <c r="STA248" s="27"/>
      <c r="STB248" s="27"/>
      <c r="STC248" s="27"/>
      <c r="STD248" s="27"/>
      <c r="STE248" s="27"/>
      <c r="STF248" s="27"/>
      <c r="STG248" s="27"/>
      <c r="STH248" s="27"/>
      <c r="STI248" s="27"/>
      <c r="STJ248" s="27"/>
      <c r="STK248" s="27"/>
      <c r="STL248" s="27"/>
      <c r="STM248" s="27"/>
      <c r="STN248" s="27"/>
      <c r="STO248" s="27"/>
      <c r="STP248" s="27"/>
      <c r="STQ248" s="27"/>
      <c r="STR248" s="27"/>
      <c r="STS248" s="27"/>
      <c r="STT248" s="27"/>
      <c r="STU248" s="27"/>
      <c r="STV248" s="27"/>
      <c r="STW248" s="27"/>
      <c r="STX248" s="27"/>
      <c r="STY248" s="27"/>
      <c r="STZ248" s="27"/>
      <c r="SUA248" s="27"/>
      <c r="SUB248" s="27"/>
      <c r="SUC248" s="27"/>
      <c r="SUD248" s="27"/>
      <c r="SUE248" s="27"/>
      <c r="SUF248" s="27"/>
      <c r="SUG248" s="27"/>
      <c r="SUH248" s="27"/>
      <c r="SUI248" s="27"/>
      <c r="SUJ248" s="27"/>
      <c r="SUK248" s="27"/>
      <c r="SUL248" s="27"/>
      <c r="SUM248" s="27"/>
      <c r="SUN248" s="27"/>
      <c r="SUO248" s="27"/>
      <c r="SUP248" s="27"/>
      <c r="SUQ248" s="27"/>
      <c r="SUR248" s="27"/>
      <c r="SUS248" s="27"/>
      <c r="SUT248" s="27"/>
      <c r="SUU248" s="27"/>
      <c r="SUV248" s="27"/>
      <c r="SUW248" s="27"/>
      <c r="SUX248" s="27"/>
      <c r="SUY248" s="27"/>
      <c r="SUZ248" s="27"/>
      <c r="SVA248" s="27"/>
      <c r="SVB248" s="27"/>
      <c r="SVC248" s="27"/>
      <c r="SVD248" s="27"/>
      <c r="SVE248" s="27"/>
      <c r="SVF248" s="27"/>
      <c r="SVG248" s="27"/>
      <c r="SVH248" s="27"/>
      <c r="SVI248" s="27"/>
      <c r="SVJ248" s="27"/>
      <c r="SVK248" s="27"/>
      <c r="SVL248" s="27"/>
      <c r="SVM248" s="27"/>
      <c r="SVN248" s="27"/>
      <c r="SVO248" s="27"/>
      <c r="SVP248" s="27"/>
      <c r="SVQ248" s="27"/>
      <c r="SVR248" s="27"/>
      <c r="SVS248" s="27"/>
      <c r="SVT248" s="27"/>
      <c r="SVU248" s="27"/>
      <c r="SVV248" s="27"/>
      <c r="SVW248" s="27"/>
      <c r="SVX248" s="27"/>
      <c r="SVY248" s="27"/>
      <c r="SVZ248" s="27"/>
      <c r="SWA248" s="27"/>
      <c r="SWB248" s="27"/>
      <c r="SWC248" s="27"/>
      <c r="SWD248" s="27"/>
      <c r="SWE248" s="27"/>
      <c r="SWF248" s="27"/>
      <c r="SWG248" s="27"/>
      <c r="SWH248" s="27"/>
      <c r="SWI248" s="27"/>
      <c r="SWJ248" s="27"/>
      <c r="SWK248" s="27"/>
      <c r="SWL248" s="27"/>
      <c r="SWM248" s="27"/>
      <c r="SWN248" s="27"/>
      <c r="SWO248" s="27"/>
      <c r="SWP248" s="27"/>
      <c r="SWQ248" s="27"/>
      <c r="SWR248" s="27"/>
      <c r="SWS248" s="27"/>
      <c r="SWT248" s="27"/>
      <c r="SWU248" s="27"/>
      <c r="SWV248" s="27"/>
      <c r="SWW248" s="27"/>
      <c r="SWX248" s="27"/>
      <c r="SWY248" s="27"/>
      <c r="SWZ248" s="27"/>
      <c r="SXA248" s="27"/>
      <c r="SXB248" s="27"/>
      <c r="SXC248" s="27"/>
      <c r="SXD248" s="27"/>
      <c r="SXE248" s="27"/>
      <c r="SXF248" s="27"/>
      <c r="SXG248" s="27"/>
      <c r="SXH248" s="27"/>
      <c r="SXI248" s="27"/>
      <c r="SXJ248" s="27"/>
      <c r="SXK248" s="27"/>
      <c r="SXL248" s="27"/>
      <c r="SXM248" s="27"/>
      <c r="SXN248" s="27"/>
      <c r="SXO248" s="27"/>
      <c r="SXP248" s="27"/>
      <c r="SXQ248" s="27"/>
      <c r="SXR248" s="27"/>
      <c r="SXS248" s="27"/>
      <c r="SXT248" s="27"/>
      <c r="SXU248" s="27"/>
      <c r="SXV248" s="27"/>
      <c r="SXW248" s="27"/>
      <c r="SXX248" s="27"/>
      <c r="SXY248" s="27"/>
      <c r="SXZ248" s="27"/>
      <c r="SYA248" s="27"/>
      <c r="SYB248" s="27"/>
      <c r="SYC248" s="27"/>
      <c r="SYD248" s="27"/>
      <c r="SYE248" s="27"/>
      <c r="SYF248" s="27"/>
      <c r="SYG248" s="27"/>
      <c r="SYH248" s="27"/>
      <c r="SYI248" s="27"/>
      <c r="SYJ248" s="27"/>
      <c r="SYK248" s="27"/>
      <c r="SYL248" s="27"/>
      <c r="SYM248" s="27"/>
      <c r="SYN248" s="27"/>
      <c r="SYO248" s="27"/>
      <c r="SYP248" s="27"/>
      <c r="SYQ248" s="27"/>
      <c r="SYR248" s="27"/>
      <c r="SYS248" s="27"/>
      <c r="SYT248" s="27"/>
      <c r="SYU248" s="27"/>
      <c r="SYV248" s="27"/>
      <c r="SYW248" s="27"/>
      <c r="SYX248" s="27"/>
      <c r="SYY248" s="27"/>
      <c r="SYZ248" s="27"/>
      <c r="SZA248" s="27"/>
      <c r="SZB248" s="27"/>
      <c r="SZC248" s="27"/>
      <c r="SZD248" s="27"/>
      <c r="SZE248" s="27"/>
      <c r="SZF248" s="27"/>
      <c r="SZG248" s="27"/>
      <c r="SZH248" s="27"/>
      <c r="SZI248" s="27"/>
      <c r="SZJ248" s="27"/>
      <c r="SZK248" s="27"/>
      <c r="SZL248" s="27"/>
      <c r="SZM248" s="27"/>
      <c r="SZN248" s="27"/>
      <c r="SZO248" s="27"/>
      <c r="SZP248" s="27"/>
      <c r="SZQ248" s="27"/>
      <c r="SZR248" s="27"/>
      <c r="SZS248" s="27"/>
      <c r="SZT248" s="27"/>
      <c r="SZU248" s="27"/>
      <c r="SZV248" s="27"/>
      <c r="SZW248" s="27"/>
      <c r="SZX248" s="27"/>
      <c r="SZY248" s="27"/>
      <c r="SZZ248" s="27"/>
      <c r="TAA248" s="27"/>
      <c r="TAB248" s="27"/>
      <c r="TAC248" s="27"/>
      <c r="TAD248" s="27"/>
      <c r="TAE248" s="27"/>
      <c r="TAF248" s="27"/>
      <c r="TAG248" s="27"/>
      <c r="TAH248" s="27"/>
      <c r="TAI248" s="27"/>
      <c r="TAJ248" s="27"/>
      <c r="TAK248" s="27"/>
      <c r="TAL248" s="27"/>
      <c r="TAM248" s="27"/>
      <c r="TAN248" s="27"/>
      <c r="TAO248" s="27"/>
      <c r="TAP248" s="27"/>
      <c r="TAQ248" s="27"/>
      <c r="TAR248" s="27"/>
      <c r="TAS248" s="27"/>
      <c r="TAT248" s="27"/>
      <c r="TAU248" s="27"/>
      <c r="TAV248" s="27"/>
      <c r="TAW248" s="27"/>
      <c r="TAX248" s="27"/>
      <c r="TAY248" s="27"/>
      <c r="TAZ248" s="27"/>
      <c r="TBA248" s="27"/>
      <c r="TBB248" s="27"/>
      <c r="TBC248" s="27"/>
      <c r="TBD248" s="27"/>
      <c r="TBE248" s="27"/>
      <c r="TBF248" s="27"/>
      <c r="TBG248" s="27"/>
      <c r="TBH248" s="27"/>
      <c r="TBI248" s="27"/>
      <c r="TBJ248" s="27"/>
      <c r="TBK248" s="27"/>
      <c r="TBL248" s="27"/>
      <c r="TBM248" s="27"/>
      <c r="TBN248" s="27"/>
      <c r="TBO248" s="27"/>
      <c r="TBP248" s="27"/>
      <c r="TBQ248" s="27"/>
      <c r="TBR248" s="27"/>
      <c r="TBS248" s="27"/>
      <c r="TBT248" s="27"/>
      <c r="TBU248" s="27"/>
      <c r="TBV248" s="27"/>
      <c r="TBW248" s="27"/>
      <c r="TBX248" s="27"/>
      <c r="TBY248" s="27"/>
      <c r="TBZ248" s="27"/>
      <c r="TCA248" s="27"/>
      <c r="TCB248" s="27"/>
      <c r="TCC248" s="27"/>
      <c r="TCD248" s="27"/>
      <c r="TCE248" s="27"/>
      <c r="TCF248" s="27"/>
      <c r="TCG248" s="27"/>
      <c r="TCH248" s="27"/>
      <c r="TCI248" s="27"/>
      <c r="TCJ248" s="27"/>
      <c r="TCK248" s="27"/>
      <c r="TCL248" s="27"/>
      <c r="TCM248" s="27"/>
      <c r="TCN248" s="27"/>
      <c r="TCO248" s="27"/>
      <c r="TCP248" s="27"/>
      <c r="TCQ248" s="27"/>
      <c r="TCR248" s="27"/>
      <c r="TCS248" s="27"/>
      <c r="TCT248" s="27"/>
      <c r="TCU248" s="27"/>
      <c r="TCV248" s="27"/>
      <c r="TCW248" s="27"/>
      <c r="TCX248" s="27"/>
      <c r="TCY248" s="27"/>
      <c r="TCZ248" s="27"/>
      <c r="TDA248" s="27"/>
      <c r="TDB248" s="27"/>
      <c r="TDC248" s="27"/>
      <c r="TDD248" s="27"/>
      <c r="TDE248" s="27"/>
      <c r="TDF248" s="27"/>
      <c r="TDG248" s="27"/>
      <c r="TDH248" s="27"/>
      <c r="TDI248" s="27"/>
      <c r="TDJ248" s="27"/>
      <c r="TDK248" s="27"/>
      <c r="TDL248" s="27"/>
      <c r="TDM248" s="27"/>
      <c r="TDN248" s="27"/>
      <c r="TDO248" s="27"/>
      <c r="TDP248" s="27"/>
      <c r="TDQ248" s="27"/>
      <c r="TDR248" s="27"/>
      <c r="TDS248" s="27"/>
      <c r="TDT248" s="27"/>
      <c r="TDU248" s="27"/>
      <c r="TDV248" s="27"/>
      <c r="TDW248" s="27"/>
      <c r="TDX248" s="27"/>
      <c r="TDY248" s="27"/>
      <c r="TDZ248" s="27"/>
      <c r="TEA248" s="27"/>
      <c r="TEB248" s="27"/>
      <c r="TEC248" s="27"/>
      <c r="TED248" s="27"/>
      <c r="TEE248" s="27"/>
      <c r="TEF248" s="27"/>
      <c r="TEG248" s="27"/>
      <c r="TEH248" s="27"/>
      <c r="TEI248" s="27"/>
      <c r="TEJ248" s="27"/>
      <c r="TEK248" s="27"/>
      <c r="TEL248" s="27"/>
      <c r="TEM248" s="27"/>
      <c r="TEN248" s="27"/>
      <c r="TEO248" s="27"/>
      <c r="TEP248" s="27"/>
      <c r="TEQ248" s="27"/>
      <c r="TER248" s="27"/>
      <c r="TES248" s="27"/>
      <c r="TET248" s="27"/>
      <c r="TEU248" s="27"/>
      <c r="TEV248" s="27"/>
      <c r="TEW248" s="27"/>
      <c r="TEX248" s="27"/>
      <c r="TEY248" s="27"/>
      <c r="TEZ248" s="27"/>
      <c r="TFA248" s="27"/>
      <c r="TFB248" s="27"/>
      <c r="TFC248" s="27"/>
      <c r="TFD248" s="27"/>
      <c r="TFE248" s="27"/>
      <c r="TFF248" s="27"/>
      <c r="TFG248" s="27"/>
      <c r="TFH248" s="27"/>
      <c r="TFI248" s="27"/>
      <c r="TFJ248" s="27"/>
      <c r="TFK248" s="27"/>
      <c r="TFL248" s="27"/>
      <c r="TFM248" s="27"/>
      <c r="TFN248" s="27"/>
      <c r="TFO248" s="27"/>
      <c r="TFP248" s="27"/>
      <c r="TFQ248" s="27"/>
      <c r="TFR248" s="27"/>
      <c r="TFS248" s="27"/>
      <c r="TFT248" s="27"/>
      <c r="TFU248" s="27"/>
      <c r="TFV248" s="27"/>
      <c r="TFW248" s="27"/>
      <c r="TFX248" s="27"/>
      <c r="TFY248" s="27"/>
      <c r="TFZ248" s="27"/>
      <c r="TGA248" s="27"/>
      <c r="TGB248" s="27"/>
      <c r="TGC248" s="27"/>
      <c r="TGD248" s="27"/>
      <c r="TGE248" s="27"/>
      <c r="TGF248" s="27"/>
      <c r="TGG248" s="27"/>
      <c r="TGH248" s="27"/>
      <c r="TGI248" s="27"/>
      <c r="TGJ248" s="27"/>
      <c r="TGK248" s="27"/>
      <c r="TGL248" s="27"/>
      <c r="TGM248" s="27"/>
      <c r="TGN248" s="27"/>
      <c r="TGO248" s="27"/>
      <c r="TGP248" s="27"/>
      <c r="TGQ248" s="27"/>
      <c r="TGR248" s="27"/>
      <c r="TGS248" s="27"/>
      <c r="TGT248" s="27"/>
      <c r="TGU248" s="27"/>
      <c r="TGV248" s="27"/>
      <c r="TGW248" s="27"/>
      <c r="TGX248" s="27"/>
      <c r="TGY248" s="27"/>
      <c r="TGZ248" s="27"/>
      <c r="THA248" s="27"/>
      <c r="THB248" s="27"/>
      <c r="THC248" s="27"/>
      <c r="THD248" s="27"/>
      <c r="THE248" s="27"/>
      <c r="THF248" s="27"/>
      <c r="THG248" s="27"/>
      <c r="THH248" s="27"/>
      <c r="THI248" s="27"/>
      <c r="THJ248" s="27"/>
      <c r="THK248" s="27"/>
      <c r="THL248" s="27"/>
      <c r="THM248" s="27"/>
      <c r="THN248" s="27"/>
      <c r="THO248" s="27"/>
      <c r="THP248" s="27"/>
      <c r="THQ248" s="27"/>
      <c r="THR248" s="27"/>
      <c r="THS248" s="27"/>
      <c r="THT248" s="27"/>
      <c r="THU248" s="27"/>
      <c r="THV248" s="27"/>
      <c r="THW248" s="27"/>
      <c r="THX248" s="27"/>
      <c r="THY248" s="27"/>
      <c r="THZ248" s="27"/>
      <c r="TIA248" s="27"/>
      <c r="TIB248" s="27"/>
      <c r="TIC248" s="27"/>
      <c r="TID248" s="27"/>
      <c r="TIE248" s="27"/>
      <c r="TIF248" s="27"/>
      <c r="TIG248" s="27"/>
      <c r="TIH248" s="27"/>
      <c r="TII248" s="27"/>
      <c r="TIJ248" s="27"/>
      <c r="TIK248" s="27"/>
      <c r="TIL248" s="27"/>
      <c r="TIM248" s="27"/>
      <c r="TIN248" s="27"/>
      <c r="TIO248" s="27"/>
      <c r="TIP248" s="27"/>
      <c r="TIQ248" s="27"/>
      <c r="TIR248" s="27"/>
      <c r="TIS248" s="27"/>
      <c r="TIT248" s="27"/>
      <c r="TIU248" s="27"/>
      <c r="TIV248" s="27"/>
      <c r="TIW248" s="27"/>
      <c r="TIX248" s="27"/>
      <c r="TIY248" s="27"/>
      <c r="TIZ248" s="27"/>
      <c r="TJA248" s="27"/>
      <c r="TJB248" s="27"/>
      <c r="TJC248" s="27"/>
      <c r="TJD248" s="27"/>
      <c r="TJE248" s="27"/>
      <c r="TJF248" s="27"/>
      <c r="TJG248" s="27"/>
      <c r="TJH248" s="27"/>
      <c r="TJI248" s="27"/>
      <c r="TJJ248" s="27"/>
      <c r="TJK248" s="27"/>
      <c r="TJL248" s="27"/>
      <c r="TJM248" s="27"/>
      <c r="TJN248" s="27"/>
      <c r="TJO248" s="27"/>
      <c r="TJP248" s="27"/>
      <c r="TJQ248" s="27"/>
      <c r="TJR248" s="27"/>
      <c r="TJS248" s="27"/>
      <c r="TJT248" s="27"/>
      <c r="TJU248" s="27"/>
      <c r="TJV248" s="27"/>
      <c r="TJW248" s="27"/>
      <c r="TJX248" s="27"/>
      <c r="TJY248" s="27"/>
      <c r="TJZ248" s="27"/>
      <c r="TKA248" s="27"/>
      <c r="TKB248" s="27"/>
      <c r="TKC248" s="27"/>
      <c r="TKD248" s="27"/>
      <c r="TKE248" s="27"/>
      <c r="TKF248" s="27"/>
      <c r="TKG248" s="27"/>
      <c r="TKH248" s="27"/>
      <c r="TKI248" s="27"/>
      <c r="TKJ248" s="27"/>
      <c r="TKK248" s="27"/>
      <c r="TKL248" s="27"/>
      <c r="TKM248" s="27"/>
      <c r="TKN248" s="27"/>
      <c r="TKO248" s="27"/>
      <c r="TKP248" s="27"/>
      <c r="TKQ248" s="27"/>
      <c r="TKR248" s="27"/>
      <c r="TKS248" s="27"/>
      <c r="TKT248" s="27"/>
      <c r="TKU248" s="27"/>
      <c r="TKV248" s="27"/>
      <c r="TKW248" s="27"/>
      <c r="TKX248" s="27"/>
      <c r="TKY248" s="27"/>
      <c r="TKZ248" s="27"/>
      <c r="TLA248" s="27"/>
      <c r="TLB248" s="27"/>
      <c r="TLC248" s="27"/>
      <c r="TLD248" s="27"/>
      <c r="TLE248" s="27"/>
      <c r="TLF248" s="27"/>
      <c r="TLG248" s="27"/>
      <c r="TLH248" s="27"/>
      <c r="TLI248" s="27"/>
      <c r="TLJ248" s="27"/>
      <c r="TLK248" s="27"/>
      <c r="TLL248" s="27"/>
      <c r="TLM248" s="27"/>
      <c r="TLN248" s="27"/>
      <c r="TLO248" s="27"/>
      <c r="TLP248" s="27"/>
      <c r="TLQ248" s="27"/>
      <c r="TLR248" s="27"/>
      <c r="TLS248" s="27"/>
      <c r="TLT248" s="27"/>
      <c r="TLU248" s="27"/>
      <c r="TLV248" s="27"/>
      <c r="TLW248" s="27"/>
      <c r="TLX248" s="27"/>
      <c r="TLY248" s="27"/>
      <c r="TLZ248" s="27"/>
      <c r="TMA248" s="27"/>
      <c r="TMB248" s="27"/>
      <c r="TMC248" s="27"/>
      <c r="TMD248" s="27"/>
      <c r="TME248" s="27"/>
      <c r="TMF248" s="27"/>
      <c r="TMG248" s="27"/>
      <c r="TMH248" s="27"/>
      <c r="TMI248" s="27"/>
      <c r="TMJ248" s="27"/>
      <c r="TMK248" s="27"/>
      <c r="TML248" s="27"/>
      <c r="TMM248" s="27"/>
      <c r="TMN248" s="27"/>
      <c r="TMO248" s="27"/>
      <c r="TMP248" s="27"/>
      <c r="TMQ248" s="27"/>
      <c r="TMR248" s="27"/>
      <c r="TMS248" s="27"/>
      <c r="TMT248" s="27"/>
      <c r="TMU248" s="27"/>
      <c r="TMV248" s="27"/>
      <c r="TMW248" s="27"/>
      <c r="TMX248" s="27"/>
      <c r="TMY248" s="27"/>
      <c r="TMZ248" s="27"/>
      <c r="TNA248" s="27"/>
      <c r="TNB248" s="27"/>
      <c r="TNC248" s="27"/>
      <c r="TND248" s="27"/>
      <c r="TNE248" s="27"/>
      <c r="TNF248" s="27"/>
      <c r="TNG248" s="27"/>
      <c r="TNH248" s="27"/>
      <c r="TNI248" s="27"/>
      <c r="TNJ248" s="27"/>
      <c r="TNK248" s="27"/>
      <c r="TNL248" s="27"/>
      <c r="TNM248" s="27"/>
      <c r="TNN248" s="27"/>
      <c r="TNO248" s="27"/>
      <c r="TNP248" s="27"/>
      <c r="TNQ248" s="27"/>
      <c r="TNR248" s="27"/>
      <c r="TNS248" s="27"/>
      <c r="TNT248" s="27"/>
      <c r="TNU248" s="27"/>
      <c r="TNV248" s="27"/>
      <c r="TNW248" s="27"/>
      <c r="TNX248" s="27"/>
      <c r="TNY248" s="27"/>
      <c r="TNZ248" s="27"/>
      <c r="TOA248" s="27"/>
      <c r="TOB248" s="27"/>
      <c r="TOC248" s="27"/>
      <c r="TOD248" s="27"/>
      <c r="TOE248" s="27"/>
      <c r="TOF248" s="27"/>
      <c r="TOG248" s="27"/>
      <c r="TOH248" s="27"/>
      <c r="TOI248" s="27"/>
      <c r="TOJ248" s="27"/>
      <c r="TOK248" s="27"/>
      <c r="TOL248" s="27"/>
      <c r="TOM248" s="27"/>
      <c r="TON248" s="27"/>
      <c r="TOO248" s="27"/>
      <c r="TOP248" s="27"/>
      <c r="TOQ248" s="27"/>
      <c r="TOR248" s="27"/>
      <c r="TOS248" s="27"/>
      <c r="TOT248" s="27"/>
      <c r="TOU248" s="27"/>
      <c r="TOV248" s="27"/>
      <c r="TOW248" s="27"/>
      <c r="TOX248" s="27"/>
      <c r="TOY248" s="27"/>
      <c r="TOZ248" s="27"/>
      <c r="TPA248" s="27"/>
      <c r="TPB248" s="27"/>
      <c r="TPC248" s="27"/>
      <c r="TPD248" s="27"/>
      <c r="TPE248" s="27"/>
      <c r="TPF248" s="27"/>
      <c r="TPG248" s="27"/>
      <c r="TPH248" s="27"/>
      <c r="TPI248" s="27"/>
      <c r="TPJ248" s="27"/>
      <c r="TPK248" s="27"/>
      <c r="TPL248" s="27"/>
      <c r="TPM248" s="27"/>
      <c r="TPN248" s="27"/>
      <c r="TPO248" s="27"/>
      <c r="TPP248" s="27"/>
      <c r="TPQ248" s="27"/>
      <c r="TPR248" s="27"/>
      <c r="TPS248" s="27"/>
      <c r="TPT248" s="27"/>
      <c r="TPU248" s="27"/>
      <c r="TPV248" s="27"/>
      <c r="TPW248" s="27"/>
      <c r="TPX248" s="27"/>
      <c r="TPY248" s="27"/>
      <c r="TPZ248" s="27"/>
      <c r="TQA248" s="27"/>
      <c r="TQB248" s="27"/>
      <c r="TQC248" s="27"/>
      <c r="TQD248" s="27"/>
      <c r="TQE248" s="27"/>
      <c r="TQF248" s="27"/>
      <c r="TQG248" s="27"/>
      <c r="TQH248" s="27"/>
      <c r="TQI248" s="27"/>
      <c r="TQJ248" s="27"/>
      <c r="TQK248" s="27"/>
      <c r="TQL248" s="27"/>
      <c r="TQM248" s="27"/>
      <c r="TQN248" s="27"/>
      <c r="TQO248" s="27"/>
      <c r="TQP248" s="27"/>
      <c r="TQQ248" s="27"/>
      <c r="TQR248" s="27"/>
      <c r="TQS248" s="27"/>
      <c r="TQT248" s="27"/>
      <c r="TQU248" s="27"/>
      <c r="TQV248" s="27"/>
      <c r="TQW248" s="27"/>
      <c r="TQX248" s="27"/>
      <c r="TQY248" s="27"/>
      <c r="TQZ248" s="27"/>
      <c r="TRA248" s="27"/>
      <c r="TRB248" s="27"/>
      <c r="TRC248" s="27"/>
      <c r="TRD248" s="27"/>
      <c r="TRE248" s="27"/>
      <c r="TRF248" s="27"/>
      <c r="TRG248" s="27"/>
      <c r="TRH248" s="27"/>
      <c r="TRI248" s="27"/>
      <c r="TRJ248" s="27"/>
      <c r="TRK248" s="27"/>
      <c r="TRL248" s="27"/>
      <c r="TRM248" s="27"/>
      <c r="TRN248" s="27"/>
      <c r="TRO248" s="27"/>
      <c r="TRP248" s="27"/>
      <c r="TRQ248" s="27"/>
      <c r="TRR248" s="27"/>
      <c r="TRS248" s="27"/>
      <c r="TRT248" s="27"/>
      <c r="TRU248" s="27"/>
      <c r="TRV248" s="27"/>
      <c r="TRW248" s="27"/>
      <c r="TRX248" s="27"/>
      <c r="TRY248" s="27"/>
      <c r="TRZ248" s="27"/>
      <c r="TSA248" s="27"/>
      <c r="TSB248" s="27"/>
      <c r="TSC248" s="27"/>
      <c r="TSD248" s="27"/>
      <c r="TSE248" s="27"/>
      <c r="TSF248" s="27"/>
      <c r="TSG248" s="27"/>
      <c r="TSH248" s="27"/>
      <c r="TSI248" s="27"/>
      <c r="TSJ248" s="27"/>
      <c r="TSK248" s="27"/>
      <c r="TSL248" s="27"/>
      <c r="TSM248" s="27"/>
      <c r="TSN248" s="27"/>
      <c r="TSO248" s="27"/>
      <c r="TSP248" s="27"/>
      <c r="TSQ248" s="27"/>
      <c r="TSR248" s="27"/>
      <c r="TSS248" s="27"/>
      <c r="TST248" s="27"/>
      <c r="TSU248" s="27"/>
      <c r="TSV248" s="27"/>
      <c r="TSW248" s="27"/>
      <c r="TSX248" s="27"/>
      <c r="TSY248" s="27"/>
      <c r="TSZ248" s="27"/>
      <c r="TTA248" s="27"/>
      <c r="TTB248" s="27"/>
      <c r="TTC248" s="27"/>
      <c r="TTD248" s="27"/>
      <c r="TTE248" s="27"/>
      <c r="TTF248" s="27"/>
      <c r="TTG248" s="27"/>
      <c r="TTH248" s="27"/>
      <c r="TTI248" s="27"/>
      <c r="TTJ248" s="27"/>
      <c r="TTK248" s="27"/>
      <c r="TTL248" s="27"/>
      <c r="TTM248" s="27"/>
      <c r="TTN248" s="27"/>
      <c r="TTO248" s="27"/>
      <c r="TTP248" s="27"/>
      <c r="TTQ248" s="27"/>
      <c r="TTR248" s="27"/>
      <c r="TTS248" s="27"/>
      <c r="TTT248" s="27"/>
      <c r="TTU248" s="27"/>
      <c r="TTV248" s="27"/>
      <c r="TTW248" s="27"/>
      <c r="TTX248" s="27"/>
      <c r="TTY248" s="27"/>
      <c r="TTZ248" s="27"/>
      <c r="TUA248" s="27"/>
      <c r="TUB248" s="27"/>
      <c r="TUC248" s="27"/>
      <c r="TUD248" s="27"/>
      <c r="TUE248" s="27"/>
      <c r="TUF248" s="27"/>
      <c r="TUG248" s="27"/>
      <c r="TUH248" s="27"/>
      <c r="TUI248" s="27"/>
      <c r="TUJ248" s="27"/>
      <c r="TUK248" s="27"/>
      <c r="TUL248" s="27"/>
      <c r="TUM248" s="27"/>
      <c r="TUN248" s="27"/>
      <c r="TUO248" s="27"/>
      <c r="TUP248" s="27"/>
      <c r="TUQ248" s="27"/>
      <c r="TUR248" s="27"/>
      <c r="TUS248" s="27"/>
      <c r="TUT248" s="27"/>
      <c r="TUU248" s="27"/>
      <c r="TUV248" s="27"/>
      <c r="TUW248" s="27"/>
      <c r="TUX248" s="27"/>
      <c r="TUY248" s="27"/>
      <c r="TUZ248" s="27"/>
      <c r="TVA248" s="27"/>
      <c r="TVB248" s="27"/>
      <c r="TVC248" s="27"/>
      <c r="TVD248" s="27"/>
      <c r="TVE248" s="27"/>
      <c r="TVF248" s="27"/>
      <c r="TVG248" s="27"/>
      <c r="TVH248" s="27"/>
      <c r="TVI248" s="27"/>
      <c r="TVJ248" s="27"/>
      <c r="TVK248" s="27"/>
      <c r="TVL248" s="27"/>
      <c r="TVM248" s="27"/>
      <c r="TVN248" s="27"/>
      <c r="TVO248" s="27"/>
      <c r="TVP248" s="27"/>
      <c r="TVQ248" s="27"/>
      <c r="TVR248" s="27"/>
      <c r="TVS248" s="27"/>
      <c r="TVT248" s="27"/>
      <c r="TVU248" s="27"/>
      <c r="TVV248" s="27"/>
      <c r="TVW248" s="27"/>
      <c r="TVX248" s="27"/>
      <c r="TVY248" s="27"/>
      <c r="TVZ248" s="27"/>
      <c r="TWA248" s="27"/>
      <c r="TWB248" s="27"/>
      <c r="TWC248" s="27"/>
      <c r="TWD248" s="27"/>
      <c r="TWE248" s="27"/>
      <c r="TWF248" s="27"/>
      <c r="TWG248" s="27"/>
      <c r="TWH248" s="27"/>
      <c r="TWI248" s="27"/>
      <c r="TWJ248" s="27"/>
      <c r="TWK248" s="27"/>
      <c r="TWL248" s="27"/>
      <c r="TWM248" s="27"/>
      <c r="TWN248" s="27"/>
      <c r="TWO248" s="27"/>
      <c r="TWP248" s="27"/>
      <c r="TWQ248" s="27"/>
      <c r="TWR248" s="27"/>
      <c r="TWS248" s="27"/>
      <c r="TWT248" s="27"/>
      <c r="TWU248" s="27"/>
      <c r="TWV248" s="27"/>
      <c r="TWW248" s="27"/>
      <c r="TWX248" s="27"/>
      <c r="TWY248" s="27"/>
      <c r="TWZ248" s="27"/>
      <c r="TXA248" s="27"/>
      <c r="TXB248" s="27"/>
      <c r="TXC248" s="27"/>
      <c r="TXD248" s="27"/>
      <c r="TXE248" s="27"/>
      <c r="TXF248" s="27"/>
      <c r="TXG248" s="27"/>
      <c r="TXH248" s="27"/>
      <c r="TXI248" s="27"/>
      <c r="TXJ248" s="27"/>
      <c r="TXK248" s="27"/>
      <c r="TXL248" s="27"/>
      <c r="TXM248" s="27"/>
      <c r="TXN248" s="27"/>
      <c r="TXO248" s="27"/>
      <c r="TXP248" s="27"/>
      <c r="TXQ248" s="27"/>
      <c r="TXR248" s="27"/>
      <c r="TXS248" s="27"/>
      <c r="TXT248" s="27"/>
      <c r="TXU248" s="27"/>
      <c r="TXV248" s="27"/>
      <c r="TXW248" s="27"/>
      <c r="TXX248" s="27"/>
      <c r="TXY248" s="27"/>
      <c r="TXZ248" s="27"/>
      <c r="TYA248" s="27"/>
      <c r="TYB248" s="27"/>
      <c r="TYC248" s="27"/>
      <c r="TYD248" s="27"/>
      <c r="TYE248" s="27"/>
      <c r="TYF248" s="27"/>
      <c r="TYG248" s="27"/>
      <c r="TYH248" s="27"/>
      <c r="TYI248" s="27"/>
      <c r="TYJ248" s="27"/>
      <c r="TYK248" s="27"/>
      <c r="TYL248" s="27"/>
      <c r="TYM248" s="27"/>
      <c r="TYN248" s="27"/>
      <c r="TYO248" s="27"/>
      <c r="TYP248" s="27"/>
      <c r="TYQ248" s="27"/>
      <c r="TYR248" s="27"/>
      <c r="TYS248" s="27"/>
      <c r="TYT248" s="27"/>
      <c r="TYU248" s="27"/>
      <c r="TYV248" s="27"/>
      <c r="TYW248" s="27"/>
      <c r="TYX248" s="27"/>
      <c r="TYY248" s="27"/>
      <c r="TYZ248" s="27"/>
      <c r="TZA248" s="27"/>
      <c r="TZB248" s="27"/>
      <c r="TZC248" s="27"/>
      <c r="TZD248" s="27"/>
      <c r="TZE248" s="27"/>
      <c r="TZF248" s="27"/>
      <c r="TZG248" s="27"/>
      <c r="TZH248" s="27"/>
      <c r="TZI248" s="27"/>
      <c r="TZJ248" s="27"/>
      <c r="TZK248" s="27"/>
      <c r="TZL248" s="27"/>
      <c r="TZM248" s="27"/>
      <c r="TZN248" s="27"/>
      <c r="TZO248" s="27"/>
      <c r="TZP248" s="27"/>
      <c r="TZQ248" s="27"/>
      <c r="TZR248" s="27"/>
      <c r="TZS248" s="27"/>
      <c r="TZT248" s="27"/>
      <c r="TZU248" s="27"/>
      <c r="TZV248" s="27"/>
      <c r="TZW248" s="27"/>
      <c r="TZX248" s="27"/>
      <c r="TZY248" s="27"/>
      <c r="TZZ248" s="27"/>
      <c r="UAA248" s="27"/>
      <c r="UAB248" s="27"/>
      <c r="UAC248" s="27"/>
      <c r="UAD248" s="27"/>
      <c r="UAE248" s="27"/>
      <c r="UAF248" s="27"/>
      <c r="UAG248" s="27"/>
      <c r="UAH248" s="27"/>
      <c r="UAI248" s="27"/>
      <c r="UAJ248" s="27"/>
      <c r="UAK248" s="27"/>
      <c r="UAL248" s="27"/>
      <c r="UAM248" s="27"/>
      <c r="UAN248" s="27"/>
      <c r="UAO248" s="27"/>
      <c r="UAP248" s="27"/>
      <c r="UAQ248" s="27"/>
      <c r="UAR248" s="27"/>
      <c r="UAS248" s="27"/>
      <c r="UAT248" s="27"/>
      <c r="UAU248" s="27"/>
      <c r="UAV248" s="27"/>
      <c r="UAW248" s="27"/>
      <c r="UAX248" s="27"/>
      <c r="UAY248" s="27"/>
      <c r="UAZ248" s="27"/>
      <c r="UBA248" s="27"/>
      <c r="UBB248" s="27"/>
      <c r="UBC248" s="27"/>
      <c r="UBD248" s="27"/>
      <c r="UBE248" s="27"/>
      <c r="UBF248" s="27"/>
      <c r="UBG248" s="27"/>
      <c r="UBH248" s="27"/>
      <c r="UBI248" s="27"/>
      <c r="UBJ248" s="27"/>
      <c r="UBK248" s="27"/>
      <c r="UBL248" s="27"/>
      <c r="UBM248" s="27"/>
      <c r="UBN248" s="27"/>
      <c r="UBO248" s="27"/>
      <c r="UBP248" s="27"/>
      <c r="UBQ248" s="27"/>
      <c r="UBR248" s="27"/>
      <c r="UBS248" s="27"/>
      <c r="UBT248" s="27"/>
      <c r="UBU248" s="27"/>
      <c r="UBV248" s="27"/>
      <c r="UBW248" s="27"/>
      <c r="UBX248" s="27"/>
      <c r="UBY248" s="27"/>
      <c r="UBZ248" s="27"/>
      <c r="UCA248" s="27"/>
      <c r="UCB248" s="27"/>
      <c r="UCC248" s="27"/>
      <c r="UCD248" s="27"/>
      <c r="UCE248" s="27"/>
      <c r="UCF248" s="27"/>
      <c r="UCG248" s="27"/>
      <c r="UCH248" s="27"/>
      <c r="UCI248" s="27"/>
      <c r="UCJ248" s="27"/>
      <c r="UCK248" s="27"/>
      <c r="UCL248" s="27"/>
      <c r="UCM248" s="27"/>
      <c r="UCN248" s="27"/>
      <c r="UCO248" s="27"/>
      <c r="UCP248" s="27"/>
      <c r="UCQ248" s="27"/>
      <c r="UCR248" s="27"/>
      <c r="UCS248" s="27"/>
      <c r="UCT248" s="27"/>
      <c r="UCU248" s="27"/>
      <c r="UCV248" s="27"/>
      <c r="UCW248" s="27"/>
      <c r="UCX248" s="27"/>
      <c r="UCY248" s="27"/>
      <c r="UCZ248" s="27"/>
      <c r="UDA248" s="27"/>
      <c r="UDB248" s="27"/>
      <c r="UDC248" s="27"/>
      <c r="UDD248" s="27"/>
      <c r="UDE248" s="27"/>
      <c r="UDF248" s="27"/>
      <c r="UDG248" s="27"/>
      <c r="UDH248" s="27"/>
      <c r="UDI248" s="27"/>
      <c r="UDJ248" s="27"/>
      <c r="UDK248" s="27"/>
      <c r="UDL248" s="27"/>
      <c r="UDM248" s="27"/>
      <c r="UDN248" s="27"/>
      <c r="UDO248" s="27"/>
      <c r="UDP248" s="27"/>
      <c r="UDQ248" s="27"/>
      <c r="UDR248" s="27"/>
      <c r="UDS248" s="27"/>
      <c r="UDT248" s="27"/>
      <c r="UDU248" s="27"/>
      <c r="UDV248" s="27"/>
      <c r="UDW248" s="27"/>
      <c r="UDX248" s="27"/>
      <c r="UDY248" s="27"/>
      <c r="UDZ248" s="27"/>
      <c r="UEA248" s="27"/>
      <c r="UEB248" s="27"/>
      <c r="UEC248" s="27"/>
      <c r="UED248" s="27"/>
      <c r="UEE248" s="27"/>
      <c r="UEF248" s="27"/>
      <c r="UEG248" s="27"/>
      <c r="UEH248" s="27"/>
      <c r="UEI248" s="27"/>
      <c r="UEJ248" s="27"/>
      <c r="UEK248" s="27"/>
      <c r="UEL248" s="27"/>
      <c r="UEM248" s="27"/>
      <c r="UEN248" s="27"/>
      <c r="UEO248" s="27"/>
      <c r="UEP248" s="27"/>
      <c r="UEQ248" s="27"/>
      <c r="UER248" s="27"/>
      <c r="UES248" s="27"/>
      <c r="UET248" s="27"/>
      <c r="UEU248" s="27"/>
      <c r="UEV248" s="27"/>
      <c r="UEW248" s="27"/>
      <c r="UEX248" s="27"/>
      <c r="UEY248" s="27"/>
      <c r="UEZ248" s="27"/>
      <c r="UFA248" s="27"/>
      <c r="UFB248" s="27"/>
      <c r="UFC248" s="27"/>
      <c r="UFD248" s="27"/>
      <c r="UFE248" s="27"/>
      <c r="UFF248" s="27"/>
      <c r="UFG248" s="27"/>
      <c r="UFH248" s="27"/>
      <c r="UFI248" s="27"/>
      <c r="UFJ248" s="27"/>
      <c r="UFK248" s="27"/>
      <c r="UFL248" s="27"/>
      <c r="UFM248" s="27"/>
      <c r="UFN248" s="27"/>
      <c r="UFO248" s="27"/>
      <c r="UFP248" s="27"/>
      <c r="UFQ248" s="27"/>
      <c r="UFR248" s="27"/>
      <c r="UFS248" s="27"/>
      <c r="UFT248" s="27"/>
      <c r="UFU248" s="27"/>
      <c r="UFV248" s="27"/>
      <c r="UFW248" s="27"/>
      <c r="UFX248" s="27"/>
      <c r="UFY248" s="27"/>
      <c r="UFZ248" s="27"/>
      <c r="UGA248" s="27"/>
      <c r="UGB248" s="27"/>
      <c r="UGC248" s="27"/>
      <c r="UGD248" s="27"/>
      <c r="UGE248" s="27"/>
      <c r="UGF248" s="27"/>
      <c r="UGG248" s="27"/>
      <c r="UGH248" s="27"/>
      <c r="UGI248" s="27"/>
      <c r="UGJ248" s="27"/>
      <c r="UGK248" s="27"/>
      <c r="UGL248" s="27"/>
      <c r="UGM248" s="27"/>
      <c r="UGN248" s="27"/>
      <c r="UGO248" s="27"/>
      <c r="UGP248" s="27"/>
      <c r="UGQ248" s="27"/>
      <c r="UGR248" s="27"/>
      <c r="UGS248" s="27"/>
      <c r="UGT248" s="27"/>
      <c r="UGU248" s="27"/>
      <c r="UGV248" s="27"/>
      <c r="UGW248" s="27"/>
      <c r="UGX248" s="27"/>
      <c r="UGY248" s="27"/>
      <c r="UGZ248" s="27"/>
      <c r="UHA248" s="27"/>
      <c r="UHB248" s="27"/>
      <c r="UHC248" s="27"/>
      <c r="UHD248" s="27"/>
      <c r="UHE248" s="27"/>
      <c r="UHF248" s="27"/>
      <c r="UHG248" s="27"/>
      <c r="UHH248" s="27"/>
      <c r="UHI248" s="27"/>
      <c r="UHJ248" s="27"/>
      <c r="UHK248" s="27"/>
      <c r="UHL248" s="27"/>
      <c r="UHM248" s="27"/>
      <c r="UHN248" s="27"/>
      <c r="UHO248" s="27"/>
      <c r="UHP248" s="27"/>
      <c r="UHQ248" s="27"/>
      <c r="UHR248" s="27"/>
      <c r="UHS248" s="27"/>
      <c r="UHT248" s="27"/>
      <c r="UHU248" s="27"/>
      <c r="UHV248" s="27"/>
      <c r="UHW248" s="27"/>
      <c r="UHX248" s="27"/>
      <c r="UHY248" s="27"/>
      <c r="UHZ248" s="27"/>
      <c r="UIA248" s="27"/>
      <c r="UIB248" s="27"/>
      <c r="UIC248" s="27"/>
      <c r="UID248" s="27"/>
      <c r="UIE248" s="27"/>
      <c r="UIF248" s="27"/>
      <c r="UIG248" s="27"/>
      <c r="UIH248" s="27"/>
      <c r="UII248" s="27"/>
      <c r="UIJ248" s="27"/>
      <c r="UIK248" s="27"/>
      <c r="UIL248" s="27"/>
      <c r="UIM248" s="27"/>
      <c r="UIN248" s="27"/>
      <c r="UIO248" s="27"/>
      <c r="UIP248" s="27"/>
      <c r="UIQ248" s="27"/>
      <c r="UIR248" s="27"/>
      <c r="UIS248" s="27"/>
      <c r="UIT248" s="27"/>
      <c r="UIU248" s="27"/>
      <c r="UIV248" s="27"/>
      <c r="UIW248" s="27"/>
      <c r="UIX248" s="27"/>
      <c r="UIY248" s="27"/>
      <c r="UIZ248" s="27"/>
      <c r="UJA248" s="27"/>
      <c r="UJB248" s="27"/>
      <c r="UJC248" s="27"/>
      <c r="UJD248" s="27"/>
      <c r="UJE248" s="27"/>
      <c r="UJF248" s="27"/>
      <c r="UJG248" s="27"/>
      <c r="UJH248" s="27"/>
      <c r="UJI248" s="27"/>
      <c r="UJJ248" s="27"/>
      <c r="UJK248" s="27"/>
      <c r="UJL248" s="27"/>
      <c r="UJM248" s="27"/>
      <c r="UJN248" s="27"/>
      <c r="UJO248" s="27"/>
      <c r="UJP248" s="27"/>
      <c r="UJQ248" s="27"/>
      <c r="UJR248" s="27"/>
      <c r="UJS248" s="27"/>
      <c r="UJT248" s="27"/>
      <c r="UJU248" s="27"/>
      <c r="UJV248" s="27"/>
      <c r="UJW248" s="27"/>
      <c r="UJX248" s="27"/>
      <c r="UJY248" s="27"/>
      <c r="UJZ248" s="27"/>
      <c r="UKA248" s="27"/>
      <c r="UKB248" s="27"/>
      <c r="UKC248" s="27"/>
      <c r="UKD248" s="27"/>
      <c r="UKE248" s="27"/>
      <c r="UKF248" s="27"/>
      <c r="UKG248" s="27"/>
      <c r="UKH248" s="27"/>
      <c r="UKI248" s="27"/>
      <c r="UKJ248" s="27"/>
      <c r="UKK248" s="27"/>
      <c r="UKL248" s="27"/>
      <c r="UKM248" s="27"/>
      <c r="UKN248" s="27"/>
      <c r="UKO248" s="27"/>
      <c r="UKP248" s="27"/>
      <c r="UKQ248" s="27"/>
      <c r="UKR248" s="27"/>
      <c r="UKS248" s="27"/>
      <c r="UKT248" s="27"/>
      <c r="UKU248" s="27"/>
      <c r="UKV248" s="27"/>
      <c r="UKW248" s="27"/>
      <c r="UKX248" s="27"/>
      <c r="UKY248" s="27"/>
      <c r="UKZ248" s="27"/>
      <c r="ULA248" s="27"/>
      <c r="ULB248" s="27"/>
      <c r="ULC248" s="27"/>
      <c r="ULD248" s="27"/>
      <c r="ULE248" s="27"/>
      <c r="ULF248" s="27"/>
      <c r="ULG248" s="27"/>
      <c r="ULH248" s="27"/>
      <c r="ULI248" s="27"/>
      <c r="ULJ248" s="27"/>
      <c r="ULK248" s="27"/>
      <c r="ULL248" s="27"/>
      <c r="ULM248" s="27"/>
      <c r="ULN248" s="27"/>
      <c r="ULO248" s="27"/>
      <c r="ULP248" s="27"/>
      <c r="ULQ248" s="27"/>
      <c r="ULR248" s="27"/>
      <c r="ULS248" s="27"/>
      <c r="ULT248" s="27"/>
      <c r="ULU248" s="27"/>
      <c r="ULV248" s="27"/>
      <c r="ULW248" s="27"/>
      <c r="ULX248" s="27"/>
      <c r="ULY248" s="27"/>
      <c r="ULZ248" s="27"/>
      <c r="UMA248" s="27"/>
      <c r="UMB248" s="27"/>
      <c r="UMC248" s="27"/>
      <c r="UMD248" s="27"/>
      <c r="UME248" s="27"/>
      <c r="UMF248" s="27"/>
      <c r="UMG248" s="27"/>
      <c r="UMH248" s="27"/>
      <c r="UMI248" s="27"/>
      <c r="UMJ248" s="27"/>
      <c r="UMK248" s="27"/>
      <c r="UML248" s="27"/>
      <c r="UMM248" s="27"/>
      <c r="UMN248" s="27"/>
      <c r="UMO248" s="27"/>
      <c r="UMP248" s="27"/>
      <c r="UMQ248" s="27"/>
      <c r="UMR248" s="27"/>
      <c r="UMS248" s="27"/>
      <c r="UMT248" s="27"/>
      <c r="UMU248" s="27"/>
      <c r="UMV248" s="27"/>
      <c r="UMW248" s="27"/>
      <c r="UMX248" s="27"/>
      <c r="UMY248" s="27"/>
      <c r="UMZ248" s="27"/>
      <c r="UNA248" s="27"/>
      <c r="UNB248" s="27"/>
      <c r="UNC248" s="27"/>
      <c r="UND248" s="27"/>
      <c r="UNE248" s="27"/>
      <c r="UNF248" s="27"/>
      <c r="UNG248" s="27"/>
      <c r="UNH248" s="27"/>
      <c r="UNI248" s="27"/>
      <c r="UNJ248" s="27"/>
      <c r="UNK248" s="27"/>
      <c r="UNL248" s="27"/>
      <c r="UNM248" s="27"/>
      <c r="UNN248" s="27"/>
      <c r="UNO248" s="27"/>
      <c r="UNP248" s="27"/>
      <c r="UNQ248" s="27"/>
      <c r="UNR248" s="27"/>
      <c r="UNS248" s="27"/>
      <c r="UNT248" s="27"/>
      <c r="UNU248" s="27"/>
      <c r="UNV248" s="27"/>
      <c r="UNW248" s="27"/>
      <c r="UNX248" s="27"/>
      <c r="UNY248" s="27"/>
      <c r="UNZ248" s="27"/>
      <c r="UOA248" s="27"/>
      <c r="UOB248" s="27"/>
      <c r="UOC248" s="27"/>
      <c r="UOD248" s="27"/>
      <c r="UOE248" s="27"/>
      <c r="UOF248" s="27"/>
      <c r="UOG248" s="27"/>
      <c r="UOH248" s="27"/>
      <c r="UOI248" s="27"/>
      <c r="UOJ248" s="27"/>
      <c r="UOK248" s="27"/>
      <c r="UOL248" s="27"/>
      <c r="UOM248" s="27"/>
      <c r="UON248" s="27"/>
      <c r="UOO248" s="27"/>
      <c r="UOP248" s="27"/>
      <c r="UOQ248" s="27"/>
      <c r="UOR248" s="27"/>
      <c r="UOS248" s="27"/>
      <c r="UOT248" s="27"/>
      <c r="UOU248" s="27"/>
      <c r="UOV248" s="27"/>
      <c r="UOW248" s="27"/>
      <c r="UOX248" s="27"/>
      <c r="UOY248" s="27"/>
      <c r="UOZ248" s="27"/>
      <c r="UPA248" s="27"/>
      <c r="UPB248" s="27"/>
      <c r="UPC248" s="27"/>
      <c r="UPD248" s="27"/>
      <c r="UPE248" s="27"/>
      <c r="UPF248" s="27"/>
      <c r="UPG248" s="27"/>
      <c r="UPH248" s="27"/>
      <c r="UPI248" s="27"/>
      <c r="UPJ248" s="27"/>
      <c r="UPK248" s="27"/>
      <c r="UPL248" s="27"/>
      <c r="UPM248" s="27"/>
      <c r="UPN248" s="27"/>
      <c r="UPO248" s="27"/>
      <c r="UPP248" s="27"/>
      <c r="UPQ248" s="27"/>
      <c r="UPR248" s="27"/>
      <c r="UPS248" s="27"/>
      <c r="UPT248" s="27"/>
      <c r="UPU248" s="27"/>
      <c r="UPV248" s="27"/>
      <c r="UPW248" s="27"/>
      <c r="UPX248" s="27"/>
      <c r="UPY248" s="27"/>
      <c r="UPZ248" s="27"/>
      <c r="UQA248" s="27"/>
      <c r="UQB248" s="27"/>
      <c r="UQC248" s="27"/>
      <c r="UQD248" s="27"/>
      <c r="UQE248" s="27"/>
      <c r="UQF248" s="27"/>
      <c r="UQG248" s="27"/>
      <c r="UQH248" s="27"/>
      <c r="UQI248" s="27"/>
      <c r="UQJ248" s="27"/>
      <c r="UQK248" s="27"/>
      <c r="UQL248" s="27"/>
      <c r="UQM248" s="27"/>
      <c r="UQN248" s="27"/>
      <c r="UQO248" s="27"/>
      <c r="UQP248" s="27"/>
      <c r="UQQ248" s="27"/>
      <c r="UQR248" s="27"/>
      <c r="UQS248" s="27"/>
      <c r="UQT248" s="27"/>
      <c r="UQU248" s="27"/>
      <c r="UQV248" s="27"/>
      <c r="UQW248" s="27"/>
      <c r="UQX248" s="27"/>
      <c r="UQY248" s="27"/>
      <c r="UQZ248" s="27"/>
      <c r="URA248" s="27"/>
      <c r="URB248" s="27"/>
      <c r="URC248" s="27"/>
      <c r="URD248" s="27"/>
      <c r="URE248" s="27"/>
      <c r="URF248" s="27"/>
      <c r="URG248" s="27"/>
      <c r="URH248" s="27"/>
      <c r="URI248" s="27"/>
      <c r="URJ248" s="27"/>
      <c r="URK248" s="27"/>
      <c r="URL248" s="27"/>
      <c r="URM248" s="27"/>
      <c r="URN248" s="27"/>
      <c r="URO248" s="27"/>
      <c r="URP248" s="27"/>
      <c r="URQ248" s="27"/>
      <c r="URR248" s="27"/>
      <c r="URS248" s="27"/>
      <c r="URT248" s="27"/>
      <c r="URU248" s="27"/>
      <c r="URV248" s="27"/>
      <c r="URW248" s="27"/>
      <c r="URX248" s="27"/>
      <c r="URY248" s="27"/>
      <c r="URZ248" s="27"/>
      <c r="USA248" s="27"/>
      <c r="USB248" s="27"/>
      <c r="USC248" s="27"/>
      <c r="USD248" s="27"/>
      <c r="USE248" s="27"/>
      <c r="USF248" s="27"/>
      <c r="USG248" s="27"/>
      <c r="USH248" s="27"/>
      <c r="USI248" s="27"/>
      <c r="USJ248" s="27"/>
      <c r="USK248" s="27"/>
      <c r="USL248" s="27"/>
      <c r="USM248" s="27"/>
      <c r="USN248" s="27"/>
      <c r="USO248" s="27"/>
      <c r="USP248" s="27"/>
      <c r="USQ248" s="27"/>
      <c r="USR248" s="27"/>
      <c r="USS248" s="27"/>
      <c r="UST248" s="27"/>
      <c r="USU248" s="27"/>
      <c r="USV248" s="27"/>
      <c r="USW248" s="27"/>
      <c r="USX248" s="27"/>
      <c r="USY248" s="27"/>
      <c r="USZ248" s="27"/>
      <c r="UTA248" s="27"/>
      <c r="UTB248" s="27"/>
      <c r="UTC248" s="27"/>
      <c r="UTD248" s="27"/>
      <c r="UTE248" s="27"/>
      <c r="UTF248" s="27"/>
      <c r="UTG248" s="27"/>
      <c r="UTH248" s="27"/>
      <c r="UTI248" s="27"/>
      <c r="UTJ248" s="27"/>
      <c r="UTK248" s="27"/>
      <c r="UTL248" s="27"/>
      <c r="UTM248" s="27"/>
      <c r="UTN248" s="27"/>
      <c r="UTO248" s="27"/>
      <c r="UTP248" s="27"/>
      <c r="UTQ248" s="27"/>
      <c r="UTR248" s="27"/>
      <c r="UTS248" s="27"/>
      <c r="UTT248" s="27"/>
      <c r="UTU248" s="27"/>
      <c r="UTV248" s="27"/>
      <c r="UTW248" s="27"/>
      <c r="UTX248" s="27"/>
      <c r="UTY248" s="27"/>
      <c r="UTZ248" s="27"/>
      <c r="UUA248" s="27"/>
      <c r="UUB248" s="27"/>
      <c r="UUC248" s="27"/>
      <c r="UUD248" s="27"/>
      <c r="UUE248" s="27"/>
      <c r="UUF248" s="27"/>
      <c r="UUG248" s="27"/>
      <c r="UUH248" s="27"/>
      <c r="UUI248" s="27"/>
      <c r="UUJ248" s="27"/>
      <c r="UUK248" s="27"/>
      <c r="UUL248" s="27"/>
      <c r="UUM248" s="27"/>
      <c r="UUN248" s="27"/>
      <c r="UUO248" s="27"/>
      <c r="UUP248" s="27"/>
      <c r="UUQ248" s="27"/>
      <c r="UUR248" s="27"/>
      <c r="UUS248" s="27"/>
      <c r="UUT248" s="27"/>
      <c r="UUU248" s="27"/>
      <c r="UUV248" s="27"/>
      <c r="UUW248" s="27"/>
      <c r="UUX248" s="27"/>
      <c r="UUY248" s="27"/>
      <c r="UUZ248" s="27"/>
      <c r="UVA248" s="27"/>
      <c r="UVB248" s="27"/>
      <c r="UVC248" s="27"/>
      <c r="UVD248" s="27"/>
      <c r="UVE248" s="27"/>
      <c r="UVF248" s="27"/>
      <c r="UVG248" s="27"/>
      <c r="UVH248" s="27"/>
      <c r="UVI248" s="27"/>
      <c r="UVJ248" s="27"/>
      <c r="UVK248" s="27"/>
      <c r="UVL248" s="27"/>
      <c r="UVM248" s="27"/>
      <c r="UVN248" s="27"/>
      <c r="UVO248" s="27"/>
      <c r="UVP248" s="27"/>
      <c r="UVQ248" s="27"/>
      <c r="UVR248" s="27"/>
      <c r="UVS248" s="27"/>
      <c r="UVT248" s="27"/>
      <c r="UVU248" s="27"/>
      <c r="UVV248" s="27"/>
      <c r="UVW248" s="27"/>
      <c r="UVX248" s="27"/>
      <c r="UVY248" s="27"/>
      <c r="UVZ248" s="27"/>
      <c r="UWA248" s="27"/>
      <c r="UWB248" s="27"/>
      <c r="UWC248" s="27"/>
      <c r="UWD248" s="27"/>
      <c r="UWE248" s="27"/>
      <c r="UWF248" s="27"/>
      <c r="UWG248" s="27"/>
      <c r="UWH248" s="27"/>
      <c r="UWI248" s="27"/>
      <c r="UWJ248" s="27"/>
      <c r="UWK248" s="27"/>
      <c r="UWL248" s="27"/>
      <c r="UWM248" s="27"/>
      <c r="UWN248" s="27"/>
      <c r="UWO248" s="27"/>
      <c r="UWP248" s="27"/>
      <c r="UWQ248" s="27"/>
      <c r="UWR248" s="27"/>
      <c r="UWS248" s="27"/>
      <c r="UWT248" s="27"/>
      <c r="UWU248" s="27"/>
      <c r="UWV248" s="27"/>
      <c r="UWW248" s="27"/>
      <c r="UWX248" s="27"/>
      <c r="UWY248" s="27"/>
      <c r="UWZ248" s="27"/>
      <c r="UXA248" s="27"/>
      <c r="UXB248" s="27"/>
      <c r="UXC248" s="27"/>
      <c r="UXD248" s="27"/>
      <c r="UXE248" s="27"/>
      <c r="UXF248" s="27"/>
      <c r="UXG248" s="27"/>
      <c r="UXH248" s="27"/>
      <c r="UXI248" s="27"/>
      <c r="UXJ248" s="27"/>
      <c r="UXK248" s="27"/>
      <c r="UXL248" s="27"/>
      <c r="UXM248" s="27"/>
      <c r="UXN248" s="27"/>
      <c r="UXO248" s="27"/>
      <c r="UXP248" s="27"/>
      <c r="UXQ248" s="27"/>
      <c r="UXR248" s="27"/>
      <c r="UXS248" s="27"/>
      <c r="UXT248" s="27"/>
      <c r="UXU248" s="27"/>
      <c r="UXV248" s="27"/>
      <c r="UXW248" s="27"/>
      <c r="UXX248" s="27"/>
      <c r="UXY248" s="27"/>
      <c r="UXZ248" s="27"/>
      <c r="UYA248" s="27"/>
      <c r="UYB248" s="27"/>
      <c r="UYC248" s="27"/>
      <c r="UYD248" s="27"/>
      <c r="UYE248" s="27"/>
      <c r="UYF248" s="27"/>
      <c r="UYG248" s="27"/>
      <c r="UYH248" s="27"/>
      <c r="UYI248" s="27"/>
      <c r="UYJ248" s="27"/>
      <c r="UYK248" s="27"/>
      <c r="UYL248" s="27"/>
      <c r="UYM248" s="27"/>
      <c r="UYN248" s="27"/>
      <c r="UYO248" s="27"/>
      <c r="UYP248" s="27"/>
      <c r="UYQ248" s="27"/>
      <c r="UYR248" s="27"/>
      <c r="UYS248" s="27"/>
      <c r="UYT248" s="27"/>
      <c r="UYU248" s="27"/>
      <c r="UYV248" s="27"/>
      <c r="UYW248" s="27"/>
      <c r="UYX248" s="27"/>
      <c r="UYY248" s="27"/>
      <c r="UYZ248" s="27"/>
      <c r="UZA248" s="27"/>
      <c r="UZB248" s="27"/>
      <c r="UZC248" s="27"/>
      <c r="UZD248" s="27"/>
      <c r="UZE248" s="27"/>
      <c r="UZF248" s="27"/>
      <c r="UZG248" s="27"/>
      <c r="UZH248" s="27"/>
      <c r="UZI248" s="27"/>
      <c r="UZJ248" s="27"/>
      <c r="UZK248" s="27"/>
      <c r="UZL248" s="27"/>
      <c r="UZM248" s="27"/>
      <c r="UZN248" s="27"/>
      <c r="UZO248" s="27"/>
      <c r="UZP248" s="27"/>
      <c r="UZQ248" s="27"/>
      <c r="UZR248" s="27"/>
      <c r="UZS248" s="27"/>
      <c r="UZT248" s="27"/>
      <c r="UZU248" s="27"/>
      <c r="UZV248" s="27"/>
      <c r="UZW248" s="27"/>
      <c r="UZX248" s="27"/>
      <c r="UZY248" s="27"/>
      <c r="UZZ248" s="27"/>
      <c r="VAA248" s="27"/>
      <c r="VAB248" s="27"/>
      <c r="VAC248" s="27"/>
      <c r="VAD248" s="27"/>
      <c r="VAE248" s="27"/>
      <c r="VAF248" s="27"/>
      <c r="VAG248" s="27"/>
      <c r="VAH248" s="27"/>
      <c r="VAI248" s="27"/>
      <c r="VAJ248" s="27"/>
      <c r="VAK248" s="27"/>
      <c r="VAL248" s="27"/>
      <c r="VAM248" s="27"/>
      <c r="VAN248" s="27"/>
      <c r="VAO248" s="27"/>
      <c r="VAP248" s="27"/>
      <c r="VAQ248" s="27"/>
      <c r="VAR248" s="27"/>
      <c r="VAS248" s="27"/>
      <c r="VAT248" s="27"/>
      <c r="VAU248" s="27"/>
      <c r="VAV248" s="27"/>
      <c r="VAW248" s="27"/>
      <c r="VAX248" s="27"/>
      <c r="VAY248" s="27"/>
      <c r="VAZ248" s="27"/>
      <c r="VBA248" s="27"/>
      <c r="VBB248" s="27"/>
      <c r="VBC248" s="27"/>
      <c r="VBD248" s="27"/>
      <c r="VBE248" s="27"/>
      <c r="VBF248" s="27"/>
      <c r="VBG248" s="27"/>
      <c r="VBH248" s="27"/>
      <c r="VBI248" s="27"/>
      <c r="VBJ248" s="27"/>
      <c r="VBK248" s="27"/>
      <c r="VBL248" s="27"/>
      <c r="VBM248" s="27"/>
      <c r="VBN248" s="27"/>
      <c r="VBO248" s="27"/>
      <c r="VBP248" s="27"/>
      <c r="VBQ248" s="27"/>
      <c r="VBR248" s="27"/>
      <c r="VBS248" s="27"/>
      <c r="VBT248" s="27"/>
      <c r="VBU248" s="27"/>
      <c r="VBV248" s="27"/>
      <c r="VBW248" s="27"/>
      <c r="VBX248" s="27"/>
      <c r="VBY248" s="27"/>
      <c r="VBZ248" s="27"/>
      <c r="VCA248" s="27"/>
      <c r="VCB248" s="27"/>
      <c r="VCC248" s="27"/>
      <c r="VCD248" s="27"/>
      <c r="VCE248" s="27"/>
      <c r="VCF248" s="27"/>
      <c r="VCG248" s="27"/>
      <c r="VCH248" s="27"/>
      <c r="VCI248" s="27"/>
      <c r="VCJ248" s="27"/>
      <c r="VCK248" s="27"/>
      <c r="VCL248" s="27"/>
      <c r="VCM248" s="27"/>
      <c r="VCN248" s="27"/>
      <c r="VCO248" s="27"/>
      <c r="VCP248" s="27"/>
      <c r="VCQ248" s="27"/>
      <c r="VCR248" s="27"/>
      <c r="VCS248" s="27"/>
      <c r="VCT248" s="27"/>
      <c r="VCU248" s="27"/>
      <c r="VCV248" s="27"/>
      <c r="VCW248" s="27"/>
      <c r="VCX248" s="27"/>
      <c r="VCY248" s="27"/>
      <c r="VCZ248" s="27"/>
      <c r="VDA248" s="27"/>
      <c r="VDB248" s="27"/>
      <c r="VDC248" s="27"/>
      <c r="VDD248" s="27"/>
      <c r="VDE248" s="27"/>
      <c r="VDF248" s="27"/>
      <c r="VDG248" s="27"/>
      <c r="VDH248" s="27"/>
      <c r="VDI248" s="27"/>
      <c r="VDJ248" s="27"/>
      <c r="VDK248" s="27"/>
      <c r="VDL248" s="27"/>
      <c r="VDM248" s="27"/>
      <c r="VDN248" s="27"/>
      <c r="VDO248" s="27"/>
      <c r="VDP248" s="27"/>
      <c r="VDQ248" s="27"/>
      <c r="VDR248" s="27"/>
      <c r="VDS248" s="27"/>
      <c r="VDT248" s="27"/>
      <c r="VDU248" s="27"/>
      <c r="VDV248" s="27"/>
      <c r="VDW248" s="27"/>
      <c r="VDX248" s="27"/>
      <c r="VDY248" s="27"/>
      <c r="VDZ248" s="27"/>
      <c r="VEA248" s="27"/>
      <c r="VEB248" s="27"/>
      <c r="VEC248" s="27"/>
      <c r="VED248" s="27"/>
      <c r="VEE248" s="27"/>
      <c r="VEF248" s="27"/>
      <c r="VEG248" s="27"/>
      <c r="VEH248" s="27"/>
      <c r="VEI248" s="27"/>
      <c r="VEJ248" s="27"/>
      <c r="VEK248" s="27"/>
      <c r="VEL248" s="27"/>
      <c r="VEM248" s="27"/>
      <c r="VEN248" s="27"/>
      <c r="VEO248" s="27"/>
      <c r="VEP248" s="27"/>
      <c r="VEQ248" s="27"/>
      <c r="VER248" s="27"/>
      <c r="VES248" s="27"/>
      <c r="VET248" s="27"/>
      <c r="VEU248" s="27"/>
      <c r="VEV248" s="27"/>
      <c r="VEW248" s="27"/>
      <c r="VEX248" s="27"/>
      <c r="VEY248" s="27"/>
      <c r="VEZ248" s="27"/>
      <c r="VFA248" s="27"/>
      <c r="VFB248" s="27"/>
      <c r="VFC248" s="27"/>
      <c r="VFD248" s="27"/>
      <c r="VFE248" s="27"/>
      <c r="VFF248" s="27"/>
      <c r="VFG248" s="27"/>
      <c r="VFH248" s="27"/>
      <c r="VFI248" s="27"/>
      <c r="VFJ248" s="27"/>
      <c r="VFK248" s="27"/>
      <c r="VFL248" s="27"/>
      <c r="VFM248" s="27"/>
      <c r="VFN248" s="27"/>
      <c r="VFO248" s="27"/>
      <c r="VFP248" s="27"/>
      <c r="VFQ248" s="27"/>
      <c r="VFR248" s="27"/>
      <c r="VFS248" s="27"/>
      <c r="VFT248" s="27"/>
      <c r="VFU248" s="27"/>
      <c r="VFV248" s="27"/>
      <c r="VFW248" s="27"/>
      <c r="VFX248" s="27"/>
      <c r="VFY248" s="27"/>
      <c r="VFZ248" s="27"/>
      <c r="VGA248" s="27"/>
      <c r="VGB248" s="27"/>
      <c r="VGC248" s="27"/>
      <c r="VGD248" s="27"/>
      <c r="VGE248" s="27"/>
      <c r="VGF248" s="27"/>
      <c r="VGG248" s="27"/>
      <c r="VGH248" s="27"/>
      <c r="VGI248" s="27"/>
      <c r="VGJ248" s="27"/>
      <c r="VGK248" s="27"/>
      <c r="VGL248" s="27"/>
      <c r="VGM248" s="27"/>
      <c r="VGN248" s="27"/>
      <c r="VGO248" s="27"/>
      <c r="VGP248" s="27"/>
      <c r="VGQ248" s="27"/>
      <c r="VGR248" s="27"/>
      <c r="VGS248" s="27"/>
      <c r="VGT248" s="27"/>
      <c r="VGU248" s="27"/>
      <c r="VGV248" s="27"/>
      <c r="VGW248" s="27"/>
      <c r="VGX248" s="27"/>
      <c r="VGY248" s="27"/>
      <c r="VGZ248" s="27"/>
      <c r="VHA248" s="27"/>
      <c r="VHB248" s="27"/>
      <c r="VHC248" s="27"/>
      <c r="VHD248" s="27"/>
      <c r="VHE248" s="27"/>
      <c r="VHF248" s="27"/>
      <c r="VHG248" s="27"/>
      <c r="VHH248" s="27"/>
      <c r="VHI248" s="27"/>
      <c r="VHJ248" s="27"/>
      <c r="VHK248" s="27"/>
      <c r="VHL248" s="27"/>
      <c r="VHM248" s="27"/>
      <c r="VHN248" s="27"/>
      <c r="VHO248" s="27"/>
      <c r="VHP248" s="27"/>
      <c r="VHQ248" s="27"/>
      <c r="VHR248" s="27"/>
      <c r="VHS248" s="27"/>
      <c r="VHT248" s="27"/>
      <c r="VHU248" s="27"/>
      <c r="VHV248" s="27"/>
      <c r="VHW248" s="27"/>
      <c r="VHX248" s="27"/>
      <c r="VHY248" s="27"/>
      <c r="VHZ248" s="27"/>
      <c r="VIA248" s="27"/>
      <c r="VIB248" s="27"/>
      <c r="VIC248" s="27"/>
      <c r="VID248" s="27"/>
      <c r="VIE248" s="27"/>
      <c r="VIF248" s="27"/>
      <c r="VIG248" s="27"/>
      <c r="VIH248" s="27"/>
      <c r="VII248" s="27"/>
      <c r="VIJ248" s="27"/>
      <c r="VIK248" s="27"/>
      <c r="VIL248" s="27"/>
      <c r="VIM248" s="27"/>
      <c r="VIN248" s="27"/>
      <c r="VIO248" s="27"/>
      <c r="VIP248" s="27"/>
      <c r="VIQ248" s="27"/>
      <c r="VIR248" s="27"/>
      <c r="VIS248" s="27"/>
      <c r="VIT248" s="27"/>
      <c r="VIU248" s="27"/>
      <c r="VIV248" s="27"/>
      <c r="VIW248" s="27"/>
      <c r="VIX248" s="27"/>
      <c r="VIY248" s="27"/>
      <c r="VIZ248" s="27"/>
      <c r="VJA248" s="27"/>
      <c r="VJB248" s="27"/>
      <c r="VJC248" s="27"/>
      <c r="VJD248" s="27"/>
      <c r="VJE248" s="27"/>
      <c r="VJF248" s="27"/>
      <c r="VJG248" s="27"/>
      <c r="VJH248" s="27"/>
      <c r="VJI248" s="27"/>
      <c r="VJJ248" s="27"/>
      <c r="VJK248" s="27"/>
      <c r="VJL248" s="27"/>
      <c r="VJM248" s="27"/>
      <c r="VJN248" s="27"/>
      <c r="VJO248" s="27"/>
      <c r="VJP248" s="27"/>
      <c r="VJQ248" s="27"/>
      <c r="VJR248" s="27"/>
      <c r="VJS248" s="27"/>
      <c r="VJT248" s="27"/>
      <c r="VJU248" s="27"/>
      <c r="VJV248" s="27"/>
      <c r="VJW248" s="27"/>
      <c r="VJX248" s="27"/>
      <c r="VJY248" s="27"/>
      <c r="VJZ248" s="27"/>
      <c r="VKA248" s="27"/>
      <c r="VKB248" s="27"/>
      <c r="VKC248" s="27"/>
      <c r="VKD248" s="27"/>
      <c r="VKE248" s="27"/>
      <c r="VKF248" s="27"/>
      <c r="VKG248" s="27"/>
      <c r="VKH248" s="27"/>
      <c r="VKI248" s="27"/>
      <c r="VKJ248" s="27"/>
      <c r="VKK248" s="27"/>
      <c r="VKL248" s="27"/>
      <c r="VKM248" s="27"/>
      <c r="VKN248" s="27"/>
      <c r="VKO248" s="27"/>
      <c r="VKP248" s="27"/>
      <c r="VKQ248" s="27"/>
      <c r="VKR248" s="27"/>
      <c r="VKS248" s="27"/>
      <c r="VKT248" s="27"/>
      <c r="VKU248" s="27"/>
      <c r="VKV248" s="27"/>
      <c r="VKW248" s="27"/>
      <c r="VKX248" s="27"/>
      <c r="VKY248" s="27"/>
      <c r="VKZ248" s="27"/>
      <c r="VLA248" s="27"/>
      <c r="VLB248" s="27"/>
      <c r="VLC248" s="27"/>
      <c r="VLD248" s="27"/>
      <c r="VLE248" s="27"/>
      <c r="VLF248" s="27"/>
      <c r="VLG248" s="27"/>
      <c r="VLH248" s="27"/>
      <c r="VLI248" s="27"/>
      <c r="VLJ248" s="27"/>
      <c r="VLK248" s="27"/>
      <c r="VLL248" s="27"/>
      <c r="VLM248" s="27"/>
      <c r="VLN248" s="27"/>
      <c r="VLO248" s="27"/>
      <c r="VLP248" s="27"/>
      <c r="VLQ248" s="27"/>
      <c r="VLR248" s="27"/>
      <c r="VLS248" s="27"/>
      <c r="VLT248" s="27"/>
      <c r="VLU248" s="27"/>
      <c r="VLV248" s="27"/>
      <c r="VLW248" s="27"/>
      <c r="VLX248" s="27"/>
      <c r="VLY248" s="27"/>
      <c r="VLZ248" s="27"/>
      <c r="VMA248" s="27"/>
      <c r="VMB248" s="27"/>
      <c r="VMC248" s="27"/>
      <c r="VMD248" s="27"/>
      <c r="VME248" s="27"/>
      <c r="VMF248" s="27"/>
      <c r="VMG248" s="27"/>
      <c r="VMH248" s="27"/>
      <c r="VMI248" s="27"/>
      <c r="VMJ248" s="27"/>
      <c r="VMK248" s="27"/>
      <c r="VML248" s="27"/>
      <c r="VMM248" s="27"/>
      <c r="VMN248" s="27"/>
      <c r="VMO248" s="27"/>
      <c r="VMP248" s="27"/>
      <c r="VMQ248" s="27"/>
      <c r="VMR248" s="27"/>
      <c r="VMS248" s="27"/>
      <c r="VMT248" s="27"/>
      <c r="VMU248" s="27"/>
      <c r="VMV248" s="27"/>
      <c r="VMW248" s="27"/>
      <c r="VMX248" s="27"/>
      <c r="VMY248" s="27"/>
      <c r="VMZ248" s="27"/>
      <c r="VNA248" s="27"/>
      <c r="VNB248" s="27"/>
      <c r="VNC248" s="27"/>
      <c r="VND248" s="27"/>
      <c r="VNE248" s="27"/>
      <c r="VNF248" s="27"/>
      <c r="VNG248" s="27"/>
      <c r="VNH248" s="27"/>
      <c r="VNI248" s="27"/>
      <c r="VNJ248" s="27"/>
      <c r="VNK248" s="27"/>
      <c r="VNL248" s="27"/>
      <c r="VNM248" s="27"/>
      <c r="VNN248" s="27"/>
      <c r="VNO248" s="27"/>
      <c r="VNP248" s="27"/>
      <c r="VNQ248" s="27"/>
      <c r="VNR248" s="27"/>
      <c r="VNS248" s="27"/>
      <c r="VNT248" s="27"/>
      <c r="VNU248" s="27"/>
      <c r="VNV248" s="27"/>
      <c r="VNW248" s="27"/>
      <c r="VNX248" s="27"/>
      <c r="VNY248" s="27"/>
      <c r="VNZ248" s="27"/>
      <c r="VOA248" s="27"/>
      <c r="VOB248" s="27"/>
      <c r="VOC248" s="27"/>
      <c r="VOD248" s="27"/>
      <c r="VOE248" s="27"/>
      <c r="VOF248" s="27"/>
      <c r="VOG248" s="27"/>
      <c r="VOH248" s="27"/>
      <c r="VOI248" s="27"/>
      <c r="VOJ248" s="27"/>
      <c r="VOK248" s="27"/>
      <c r="VOL248" s="27"/>
      <c r="VOM248" s="27"/>
      <c r="VON248" s="27"/>
      <c r="VOO248" s="27"/>
      <c r="VOP248" s="27"/>
      <c r="VOQ248" s="27"/>
      <c r="VOR248" s="27"/>
      <c r="VOS248" s="27"/>
      <c r="VOT248" s="27"/>
      <c r="VOU248" s="27"/>
      <c r="VOV248" s="27"/>
      <c r="VOW248" s="27"/>
      <c r="VOX248" s="27"/>
      <c r="VOY248" s="27"/>
      <c r="VOZ248" s="27"/>
      <c r="VPA248" s="27"/>
      <c r="VPB248" s="27"/>
      <c r="VPC248" s="27"/>
      <c r="VPD248" s="27"/>
      <c r="VPE248" s="27"/>
      <c r="VPF248" s="27"/>
      <c r="VPG248" s="27"/>
      <c r="VPH248" s="27"/>
      <c r="VPI248" s="27"/>
      <c r="VPJ248" s="27"/>
      <c r="VPK248" s="27"/>
      <c r="VPL248" s="27"/>
      <c r="VPM248" s="27"/>
      <c r="VPN248" s="27"/>
      <c r="VPO248" s="27"/>
      <c r="VPP248" s="27"/>
      <c r="VPQ248" s="27"/>
      <c r="VPR248" s="27"/>
      <c r="VPS248" s="27"/>
      <c r="VPT248" s="27"/>
      <c r="VPU248" s="27"/>
      <c r="VPV248" s="27"/>
      <c r="VPW248" s="27"/>
      <c r="VPX248" s="27"/>
      <c r="VPY248" s="27"/>
      <c r="VPZ248" s="27"/>
      <c r="VQA248" s="27"/>
      <c r="VQB248" s="27"/>
      <c r="VQC248" s="27"/>
      <c r="VQD248" s="27"/>
      <c r="VQE248" s="27"/>
      <c r="VQF248" s="27"/>
      <c r="VQG248" s="27"/>
      <c r="VQH248" s="27"/>
      <c r="VQI248" s="27"/>
      <c r="VQJ248" s="27"/>
      <c r="VQK248" s="27"/>
      <c r="VQL248" s="27"/>
      <c r="VQM248" s="27"/>
      <c r="VQN248" s="27"/>
      <c r="VQO248" s="27"/>
      <c r="VQP248" s="27"/>
      <c r="VQQ248" s="27"/>
      <c r="VQR248" s="27"/>
      <c r="VQS248" s="27"/>
      <c r="VQT248" s="27"/>
      <c r="VQU248" s="27"/>
      <c r="VQV248" s="27"/>
      <c r="VQW248" s="27"/>
      <c r="VQX248" s="27"/>
      <c r="VQY248" s="27"/>
      <c r="VQZ248" s="27"/>
      <c r="VRA248" s="27"/>
      <c r="VRB248" s="27"/>
      <c r="VRC248" s="27"/>
      <c r="VRD248" s="27"/>
      <c r="VRE248" s="27"/>
      <c r="VRF248" s="27"/>
      <c r="VRG248" s="27"/>
      <c r="VRH248" s="27"/>
      <c r="VRI248" s="27"/>
      <c r="VRJ248" s="27"/>
      <c r="VRK248" s="27"/>
      <c r="VRL248" s="27"/>
      <c r="VRM248" s="27"/>
      <c r="VRN248" s="27"/>
      <c r="VRO248" s="27"/>
      <c r="VRP248" s="27"/>
      <c r="VRQ248" s="27"/>
      <c r="VRR248" s="27"/>
      <c r="VRS248" s="27"/>
      <c r="VRT248" s="27"/>
      <c r="VRU248" s="27"/>
      <c r="VRV248" s="27"/>
      <c r="VRW248" s="27"/>
      <c r="VRX248" s="27"/>
      <c r="VRY248" s="27"/>
      <c r="VRZ248" s="27"/>
      <c r="VSA248" s="27"/>
      <c r="VSB248" s="27"/>
      <c r="VSC248" s="27"/>
      <c r="VSD248" s="27"/>
      <c r="VSE248" s="27"/>
      <c r="VSF248" s="27"/>
      <c r="VSG248" s="27"/>
      <c r="VSH248" s="27"/>
      <c r="VSI248" s="27"/>
      <c r="VSJ248" s="27"/>
      <c r="VSK248" s="27"/>
      <c r="VSL248" s="27"/>
      <c r="VSM248" s="27"/>
      <c r="VSN248" s="27"/>
      <c r="VSO248" s="27"/>
      <c r="VSP248" s="27"/>
      <c r="VSQ248" s="27"/>
      <c r="VSR248" s="27"/>
      <c r="VSS248" s="27"/>
      <c r="VST248" s="27"/>
      <c r="VSU248" s="27"/>
      <c r="VSV248" s="27"/>
      <c r="VSW248" s="27"/>
      <c r="VSX248" s="27"/>
      <c r="VSY248" s="27"/>
      <c r="VSZ248" s="27"/>
      <c r="VTA248" s="27"/>
      <c r="VTB248" s="27"/>
      <c r="VTC248" s="27"/>
      <c r="VTD248" s="27"/>
      <c r="VTE248" s="27"/>
      <c r="VTF248" s="27"/>
      <c r="VTG248" s="27"/>
      <c r="VTH248" s="27"/>
      <c r="VTI248" s="27"/>
      <c r="VTJ248" s="27"/>
      <c r="VTK248" s="27"/>
      <c r="VTL248" s="27"/>
      <c r="VTM248" s="27"/>
      <c r="VTN248" s="27"/>
      <c r="VTO248" s="27"/>
      <c r="VTP248" s="27"/>
      <c r="VTQ248" s="27"/>
      <c r="VTR248" s="27"/>
      <c r="VTS248" s="27"/>
      <c r="VTT248" s="27"/>
      <c r="VTU248" s="27"/>
      <c r="VTV248" s="27"/>
      <c r="VTW248" s="27"/>
      <c r="VTX248" s="27"/>
      <c r="VTY248" s="27"/>
      <c r="VTZ248" s="27"/>
      <c r="VUA248" s="27"/>
      <c r="VUB248" s="27"/>
      <c r="VUC248" s="27"/>
      <c r="VUD248" s="27"/>
      <c r="VUE248" s="27"/>
      <c r="VUF248" s="27"/>
      <c r="VUG248" s="27"/>
      <c r="VUH248" s="27"/>
      <c r="VUI248" s="27"/>
      <c r="VUJ248" s="27"/>
      <c r="VUK248" s="27"/>
      <c r="VUL248" s="27"/>
      <c r="VUM248" s="27"/>
      <c r="VUN248" s="27"/>
      <c r="VUO248" s="27"/>
      <c r="VUP248" s="27"/>
      <c r="VUQ248" s="27"/>
      <c r="VUR248" s="27"/>
      <c r="VUS248" s="27"/>
      <c r="VUT248" s="27"/>
      <c r="VUU248" s="27"/>
      <c r="VUV248" s="27"/>
      <c r="VUW248" s="27"/>
      <c r="VUX248" s="27"/>
      <c r="VUY248" s="27"/>
      <c r="VUZ248" s="27"/>
      <c r="VVA248" s="27"/>
      <c r="VVB248" s="27"/>
      <c r="VVC248" s="27"/>
      <c r="VVD248" s="27"/>
      <c r="VVE248" s="27"/>
      <c r="VVF248" s="27"/>
      <c r="VVG248" s="27"/>
      <c r="VVH248" s="27"/>
      <c r="VVI248" s="27"/>
      <c r="VVJ248" s="27"/>
      <c r="VVK248" s="27"/>
      <c r="VVL248" s="27"/>
      <c r="VVM248" s="27"/>
      <c r="VVN248" s="27"/>
      <c r="VVO248" s="27"/>
      <c r="VVP248" s="27"/>
      <c r="VVQ248" s="27"/>
      <c r="VVR248" s="27"/>
      <c r="VVS248" s="27"/>
      <c r="VVT248" s="27"/>
      <c r="VVU248" s="27"/>
      <c r="VVV248" s="27"/>
      <c r="VVW248" s="27"/>
      <c r="VVX248" s="27"/>
      <c r="VVY248" s="27"/>
      <c r="VVZ248" s="27"/>
      <c r="VWA248" s="27"/>
      <c r="VWB248" s="27"/>
      <c r="VWC248" s="27"/>
      <c r="VWD248" s="27"/>
      <c r="VWE248" s="27"/>
      <c r="VWF248" s="27"/>
      <c r="VWG248" s="27"/>
      <c r="VWH248" s="27"/>
      <c r="VWI248" s="27"/>
      <c r="VWJ248" s="27"/>
      <c r="VWK248" s="27"/>
      <c r="VWL248" s="27"/>
      <c r="VWM248" s="27"/>
      <c r="VWN248" s="27"/>
      <c r="VWO248" s="27"/>
      <c r="VWP248" s="27"/>
      <c r="VWQ248" s="27"/>
      <c r="VWR248" s="27"/>
      <c r="VWS248" s="27"/>
      <c r="VWT248" s="27"/>
      <c r="VWU248" s="27"/>
      <c r="VWV248" s="27"/>
      <c r="VWW248" s="27"/>
      <c r="VWX248" s="27"/>
      <c r="VWY248" s="27"/>
      <c r="VWZ248" s="27"/>
      <c r="VXA248" s="27"/>
      <c r="VXB248" s="27"/>
      <c r="VXC248" s="27"/>
      <c r="VXD248" s="27"/>
      <c r="VXE248" s="27"/>
      <c r="VXF248" s="27"/>
      <c r="VXG248" s="27"/>
      <c r="VXH248" s="27"/>
      <c r="VXI248" s="27"/>
      <c r="VXJ248" s="27"/>
      <c r="VXK248" s="27"/>
      <c r="VXL248" s="27"/>
      <c r="VXM248" s="27"/>
      <c r="VXN248" s="27"/>
      <c r="VXO248" s="27"/>
      <c r="VXP248" s="27"/>
      <c r="VXQ248" s="27"/>
      <c r="VXR248" s="27"/>
      <c r="VXS248" s="27"/>
      <c r="VXT248" s="27"/>
      <c r="VXU248" s="27"/>
      <c r="VXV248" s="27"/>
      <c r="VXW248" s="27"/>
      <c r="VXX248" s="27"/>
      <c r="VXY248" s="27"/>
      <c r="VXZ248" s="27"/>
      <c r="VYA248" s="27"/>
      <c r="VYB248" s="27"/>
      <c r="VYC248" s="27"/>
      <c r="VYD248" s="27"/>
      <c r="VYE248" s="27"/>
      <c r="VYF248" s="27"/>
      <c r="VYG248" s="27"/>
      <c r="VYH248" s="27"/>
      <c r="VYI248" s="27"/>
      <c r="VYJ248" s="27"/>
      <c r="VYK248" s="27"/>
      <c r="VYL248" s="27"/>
      <c r="VYM248" s="27"/>
      <c r="VYN248" s="27"/>
      <c r="VYO248" s="27"/>
      <c r="VYP248" s="27"/>
      <c r="VYQ248" s="27"/>
      <c r="VYR248" s="27"/>
      <c r="VYS248" s="27"/>
      <c r="VYT248" s="27"/>
      <c r="VYU248" s="27"/>
      <c r="VYV248" s="27"/>
      <c r="VYW248" s="27"/>
      <c r="VYX248" s="27"/>
      <c r="VYY248" s="27"/>
      <c r="VYZ248" s="27"/>
      <c r="VZA248" s="27"/>
      <c r="VZB248" s="27"/>
      <c r="VZC248" s="27"/>
      <c r="VZD248" s="27"/>
      <c r="VZE248" s="27"/>
      <c r="VZF248" s="27"/>
      <c r="VZG248" s="27"/>
      <c r="VZH248" s="27"/>
      <c r="VZI248" s="27"/>
      <c r="VZJ248" s="27"/>
      <c r="VZK248" s="27"/>
      <c r="VZL248" s="27"/>
      <c r="VZM248" s="27"/>
      <c r="VZN248" s="27"/>
      <c r="VZO248" s="27"/>
      <c r="VZP248" s="27"/>
      <c r="VZQ248" s="27"/>
      <c r="VZR248" s="27"/>
      <c r="VZS248" s="27"/>
      <c r="VZT248" s="27"/>
      <c r="VZU248" s="27"/>
      <c r="VZV248" s="27"/>
      <c r="VZW248" s="27"/>
      <c r="VZX248" s="27"/>
      <c r="VZY248" s="27"/>
      <c r="VZZ248" s="27"/>
      <c r="WAA248" s="27"/>
      <c r="WAB248" s="27"/>
      <c r="WAC248" s="27"/>
      <c r="WAD248" s="27"/>
      <c r="WAE248" s="27"/>
      <c r="WAF248" s="27"/>
      <c r="WAG248" s="27"/>
      <c r="WAH248" s="27"/>
      <c r="WAI248" s="27"/>
      <c r="WAJ248" s="27"/>
      <c r="WAK248" s="27"/>
      <c r="WAL248" s="27"/>
      <c r="WAM248" s="27"/>
      <c r="WAN248" s="27"/>
      <c r="WAO248" s="27"/>
      <c r="WAP248" s="27"/>
      <c r="WAQ248" s="27"/>
      <c r="WAR248" s="27"/>
      <c r="WAS248" s="27"/>
      <c r="WAT248" s="27"/>
      <c r="WAU248" s="27"/>
      <c r="WAV248" s="27"/>
      <c r="WAW248" s="27"/>
      <c r="WAX248" s="27"/>
      <c r="WAY248" s="27"/>
      <c r="WAZ248" s="27"/>
      <c r="WBA248" s="27"/>
      <c r="WBB248" s="27"/>
      <c r="WBC248" s="27"/>
      <c r="WBD248" s="27"/>
      <c r="WBE248" s="27"/>
      <c r="WBF248" s="27"/>
      <c r="WBG248" s="27"/>
      <c r="WBH248" s="27"/>
      <c r="WBI248" s="27"/>
      <c r="WBJ248" s="27"/>
      <c r="WBK248" s="27"/>
      <c r="WBL248" s="27"/>
      <c r="WBM248" s="27"/>
      <c r="WBN248" s="27"/>
      <c r="WBO248" s="27"/>
      <c r="WBP248" s="27"/>
      <c r="WBQ248" s="27"/>
      <c r="WBR248" s="27"/>
      <c r="WBS248" s="27"/>
      <c r="WBT248" s="27"/>
      <c r="WBU248" s="27"/>
      <c r="WBV248" s="27"/>
      <c r="WBW248" s="27"/>
      <c r="WBX248" s="27"/>
      <c r="WBY248" s="27"/>
      <c r="WBZ248" s="27"/>
      <c r="WCA248" s="27"/>
      <c r="WCB248" s="27"/>
      <c r="WCC248" s="27"/>
      <c r="WCD248" s="27"/>
      <c r="WCE248" s="27"/>
      <c r="WCF248" s="27"/>
      <c r="WCG248" s="27"/>
      <c r="WCH248" s="27"/>
      <c r="WCI248" s="27"/>
      <c r="WCJ248" s="27"/>
      <c r="WCK248" s="27"/>
      <c r="WCL248" s="27"/>
      <c r="WCM248" s="27"/>
      <c r="WCN248" s="27"/>
      <c r="WCO248" s="27"/>
      <c r="WCP248" s="27"/>
      <c r="WCQ248" s="27"/>
      <c r="WCR248" s="27"/>
      <c r="WCS248" s="27"/>
      <c r="WCT248" s="27"/>
      <c r="WCU248" s="27"/>
      <c r="WCV248" s="27"/>
      <c r="WCW248" s="27"/>
      <c r="WCX248" s="27"/>
      <c r="WCY248" s="27"/>
      <c r="WCZ248" s="27"/>
      <c r="WDA248" s="27"/>
      <c r="WDB248" s="27"/>
      <c r="WDC248" s="27"/>
      <c r="WDD248" s="27"/>
      <c r="WDE248" s="27"/>
      <c r="WDF248" s="27"/>
      <c r="WDG248" s="27"/>
      <c r="WDH248" s="27"/>
      <c r="WDI248" s="27"/>
      <c r="WDJ248" s="27"/>
      <c r="WDK248" s="27"/>
      <c r="WDL248" s="27"/>
      <c r="WDM248" s="27"/>
      <c r="WDN248" s="27"/>
      <c r="WDO248" s="27"/>
      <c r="WDP248" s="27"/>
      <c r="WDQ248" s="27"/>
      <c r="WDR248" s="27"/>
      <c r="WDS248" s="27"/>
      <c r="WDT248" s="27"/>
      <c r="WDU248" s="27"/>
      <c r="WDV248" s="27"/>
      <c r="WDW248" s="27"/>
      <c r="WDX248" s="27"/>
      <c r="WDY248" s="27"/>
      <c r="WDZ248" s="27"/>
      <c r="WEA248" s="27"/>
      <c r="WEB248" s="27"/>
      <c r="WEC248" s="27"/>
      <c r="WED248" s="27"/>
      <c r="WEE248" s="27"/>
      <c r="WEF248" s="27"/>
      <c r="WEG248" s="27"/>
      <c r="WEH248" s="27"/>
      <c r="WEI248" s="27"/>
      <c r="WEJ248" s="27"/>
      <c r="WEK248" s="27"/>
      <c r="WEL248" s="27"/>
      <c r="WEM248" s="27"/>
      <c r="WEN248" s="27"/>
      <c r="WEO248" s="27"/>
      <c r="WEP248" s="27"/>
      <c r="WEQ248" s="27"/>
      <c r="WER248" s="27"/>
      <c r="WES248" s="27"/>
      <c r="WET248" s="27"/>
      <c r="WEU248" s="27"/>
      <c r="WEV248" s="27"/>
      <c r="WEW248" s="27"/>
      <c r="WEX248" s="27"/>
      <c r="WEY248" s="27"/>
      <c r="WEZ248" s="27"/>
      <c r="WFA248" s="27"/>
      <c r="WFB248" s="27"/>
      <c r="WFC248" s="27"/>
      <c r="WFD248" s="27"/>
      <c r="WFE248" s="27"/>
      <c r="WFF248" s="27"/>
      <c r="WFG248" s="27"/>
      <c r="WFH248" s="27"/>
      <c r="WFI248" s="27"/>
      <c r="WFJ248" s="27"/>
      <c r="WFK248" s="27"/>
      <c r="WFL248" s="27"/>
      <c r="WFM248" s="27"/>
      <c r="WFN248" s="27"/>
      <c r="WFO248" s="27"/>
      <c r="WFP248" s="27"/>
      <c r="WFQ248" s="27"/>
      <c r="WFR248" s="27"/>
      <c r="WFS248" s="27"/>
      <c r="WFT248" s="27"/>
      <c r="WFU248" s="27"/>
      <c r="WFV248" s="27"/>
      <c r="WFW248" s="27"/>
      <c r="WFX248" s="27"/>
      <c r="WFY248" s="27"/>
      <c r="WFZ248" s="27"/>
      <c r="WGA248" s="27"/>
      <c r="WGB248" s="27"/>
      <c r="WGC248" s="27"/>
      <c r="WGD248" s="27"/>
      <c r="WGE248" s="27"/>
      <c r="WGF248" s="27"/>
      <c r="WGG248" s="27"/>
      <c r="WGH248" s="27"/>
      <c r="WGI248" s="27"/>
      <c r="WGJ248" s="27"/>
      <c r="WGK248" s="27"/>
      <c r="WGL248" s="27"/>
      <c r="WGM248" s="27"/>
      <c r="WGN248" s="27"/>
      <c r="WGO248" s="27"/>
      <c r="WGP248" s="27"/>
      <c r="WGQ248" s="27"/>
      <c r="WGR248" s="27"/>
      <c r="WGS248" s="27"/>
      <c r="WGT248" s="27"/>
      <c r="WGU248" s="27"/>
      <c r="WGV248" s="27"/>
      <c r="WGW248" s="27"/>
      <c r="WGX248" s="27"/>
      <c r="WGY248" s="27"/>
      <c r="WGZ248" s="27"/>
      <c r="WHA248" s="27"/>
      <c r="WHB248" s="27"/>
      <c r="WHC248" s="27"/>
      <c r="WHD248" s="27"/>
      <c r="WHE248" s="27"/>
      <c r="WHF248" s="27"/>
      <c r="WHG248" s="27"/>
      <c r="WHH248" s="27"/>
      <c r="WHI248" s="27"/>
      <c r="WHJ248" s="27"/>
      <c r="WHK248" s="27"/>
      <c r="WHL248" s="27"/>
      <c r="WHM248" s="27"/>
      <c r="WHN248" s="27"/>
      <c r="WHO248" s="27"/>
      <c r="WHP248" s="27"/>
      <c r="WHQ248" s="27"/>
      <c r="WHR248" s="27"/>
      <c r="WHS248" s="27"/>
      <c r="WHT248" s="27"/>
      <c r="WHU248" s="27"/>
      <c r="WHV248" s="27"/>
      <c r="WHW248" s="27"/>
      <c r="WHX248" s="27"/>
      <c r="WHY248" s="27"/>
      <c r="WHZ248" s="27"/>
      <c r="WIA248" s="27"/>
      <c r="WIB248" s="27"/>
      <c r="WIC248" s="27"/>
      <c r="WID248" s="27"/>
      <c r="WIE248" s="27"/>
      <c r="WIF248" s="27"/>
      <c r="WIG248" s="27"/>
      <c r="WIH248" s="27"/>
      <c r="WII248" s="27"/>
      <c r="WIJ248" s="27"/>
      <c r="WIK248" s="27"/>
      <c r="WIL248" s="27"/>
      <c r="WIM248" s="27"/>
      <c r="WIN248" s="27"/>
      <c r="WIO248" s="27"/>
      <c r="WIP248" s="27"/>
      <c r="WIQ248" s="27"/>
      <c r="WIR248" s="27"/>
      <c r="WIS248" s="27"/>
      <c r="WIT248" s="27"/>
      <c r="WIU248" s="27"/>
      <c r="WIV248" s="27"/>
      <c r="WIW248" s="27"/>
      <c r="WIX248" s="27"/>
      <c r="WIY248" s="27"/>
      <c r="WIZ248" s="27"/>
      <c r="WJA248" s="27"/>
      <c r="WJB248" s="27"/>
      <c r="WJC248" s="27"/>
      <c r="WJD248" s="27"/>
      <c r="WJE248" s="27"/>
      <c r="WJF248" s="27"/>
      <c r="WJG248" s="27"/>
      <c r="WJH248" s="27"/>
      <c r="WJI248" s="27"/>
      <c r="WJJ248" s="27"/>
      <c r="WJK248" s="27"/>
      <c r="WJL248" s="27"/>
      <c r="WJM248" s="27"/>
      <c r="WJN248" s="27"/>
      <c r="WJO248" s="27"/>
      <c r="WJP248" s="27"/>
      <c r="WJQ248" s="27"/>
      <c r="WJR248" s="27"/>
      <c r="WJS248" s="27"/>
      <c r="WJT248" s="27"/>
      <c r="WJU248" s="27"/>
      <c r="WJV248" s="27"/>
      <c r="WJW248" s="27"/>
      <c r="WJX248" s="27"/>
      <c r="WJY248" s="27"/>
      <c r="WJZ248" s="27"/>
      <c r="WKA248" s="27"/>
      <c r="WKB248" s="27"/>
      <c r="WKC248" s="27"/>
      <c r="WKD248" s="27"/>
      <c r="WKE248" s="27"/>
      <c r="WKF248" s="27"/>
      <c r="WKG248" s="27"/>
      <c r="WKH248" s="27"/>
      <c r="WKI248" s="27"/>
      <c r="WKJ248" s="27"/>
      <c r="WKK248" s="27"/>
      <c r="WKL248" s="27"/>
      <c r="WKM248" s="27"/>
      <c r="WKN248" s="27"/>
      <c r="WKO248" s="27"/>
      <c r="WKP248" s="27"/>
      <c r="WKQ248" s="27"/>
      <c r="WKR248" s="27"/>
      <c r="WKS248" s="27"/>
      <c r="WKT248" s="27"/>
      <c r="WKU248" s="27"/>
      <c r="WKV248" s="27"/>
      <c r="WKW248" s="27"/>
      <c r="WKX248" s="27"/>
      <c r="WKY248" s="27"/>
      <c r="WKZ248" s="27"/>
      <c r="WLA248" s="27"/>
      <c r="WLB248" s="27"/>
      <c r="WLC248" s="27"/>
      <c r="WLD248" s="27"/>
      <c r="WLE248" s="27"/>
      <c r="WLF248" s="27"/>
      <c r="WLG248" s="27"/>
      <c r="WLH248" s="27"/>
      <c r="WLI248" s="27"/>
      <c r="WLJ248" s="27"/>
      <c r="WLK248" s="27"/>
      <c r="WLL248" s="27"/>
      <c r="WLM248" s="27"/>
      <c r="WLN248" s="27"/>
      <c r="WLO248" s="27"/>
      <c r="WLP248" s="27"/>
      <c r="WLQ248" s="27"/>
      <c r="WLR248" s="27"/>
      <c r="WLS248" s="27"/>
      <c r="WLT248" s="27"/>
      <c r="WLU248" s="27"/>
      <c r="WLV248" s="27"/>
      <c r="WLW248" s="27"/>
      <c r="WLX248" s="27"/>
      <c r="WLY248" s="27"/>
      <c r="WLZ248" s="27"/>
      <c r="WMA248" s="27"/>
      <c r="WMB248" s="27"/>
      <c r="WMC248" s="27"/>
      <c r="WMD248" s="27"/>
      <c r="WME248" s="27"/>
      <c r="WMF248" s="27"/>
      <c r="WMG248" s="27"/>
      <c r="WMH248" s="27"/>
      <c r="WMI248" s="27"/>
      <c r="WMJ248" s="27"/>
      <c r="WMK248" s="27"/>
      <c r="WML248" s="27"/>
      <c r="WMM248" s="27"/>
      <c r="WMN248" s="27"/>
      <c r="WMO248" s="27"/>
      <c r="WMP248" s="27"/>
      <c r="WMQ248" s="27"/>
      <c r="WMR248" s="27"/>
      <c r="WMS248" s="27"/>
      <c r="WMT248" s="27"/>
      <c r="WMU248" s="27"/>
      <c r="WMV248" s="27"/>
      <c r="WMW248" s="27"/>
      <c r="WMX248" s="27"/>
      <c r="WMY248" s="27"/>
      <c r="WMZ248" s="27"/>
      <c r="WNA248" s="27"/>
      <c r="WNB248" s="27"/>
      <c r="WNC248" s="27"/>
      <c r="WND248" s="27"/>
      <c r="WNE248" s="27"/>
      <c r="WNF248" s="27"/>
      <c r="WNG248" s="27"/>
      <c r="WNH248" s="27"/>
      <c r="WNI248" s="27"/>
      <c r="WNJ248" s="27"/>
      <c r="WNK248" s="27"/>
      <c r="WNL248" s="27"/>
      <c r="WNM248" s="27"/>
      <c r="WNN248" s="27"/>
      <c r="WNO248" s="27"/>
      <c r="WNP248" s="27"/>
      <c r="WNQ248" s="27"/>
      <c r="WNR248" s="27"/>
      <c r="WNS248" s="27"/>
      <c r="WNT248" s="27"/>
      <c r="WNU248" s="27"/>
      <c r="WNV248" s="27"/>
      <c r="WNW248" s="27"/>
      <c r="WNX248" s="27"/>
      <c r="WNY248" s="27"/>
      <c r="WNZ248" s="27"/>
      <c r="WOA248" s="27"/>
      <c r="WOB248" s="27"/>
      <c r="WOC248" s="27"/>
      <c r="WOD248" s="27"/>
      <c r="WOE248" s="27"/>
      <c r="WOF248" s="27"/>
      <c r="WOG248" s="27"/>
      <c r="WOH248" s="27"/>
      <c r="WOI248" s="27"/>
      <c r="WOJ248" s="27"/>
      <c r="WOK248" s="27"/>
      <c r="WOL248" s="27"/>
      <c r="WOM248" s="27"/>
      <c r="WON248" s="27"/>
      <c r="WOO248" s="27"/>
      <c r="WOP248" s="27"/>
      <c r="WOQ248" s="27"/>
      <c r="WOR248" s="27"/>
      <c r="WOS248" s="27"/>
      <c r="WOT248" s="27"/>
      <c r="WOU248" s="27"/>
      <c r="WOV248" s="27"/>
      <c r="WOW248" s="27"/>
      <c r="WOX248" s="27"/>
      <c r="WOY248" s="27"/>
      <c r="WOZ248" s="27"/>
      <c r="WPA248" s="27"/>
      <c r="WPB248" s="27"/>
      <c r="WPC248" s="27"/>
      <c r="WPD248" s="27"/>
      <c r="WPE248" s="27"/>
      <c r="WPF248" s="27"/>
      <c r="WPG248" s="27"/>
      <c r="WPH248" s="27"/>
      <c r="WPI248" s="27"/>
      <c r="WPJ248" s="27"/>
      <c r="WPK248" s="27"/>
      <c r="WPL248" s="27"/>
      <c r="WPM248" s="27"/>
      <c r="WPN248" s="27"/>
      <c r="WPO248" s="27"/>
      <c r="WPP248" s="27"/>
      <c r="WPQ248" s="27"/>
      <c r="WPR248" s="27"/>
      <c r="WPS248" s="27"/>
      <c r="WPT248" s="27"/>
      <c r="WPU248" s="27"/>
      <c r="WPV248" s="27"/>
      <c r="WPW248" s="27"/>
      <c r="WPX248" s="27"/>
      <c r="WPY248" s="27"/>
      <c r="WPZ248" s="27"/>
      <c r="WQA248" s="27"/>
      <c r="WQB248" s="27"/>
      <c r="WQC248" s="27"/>
      <c r="WQD248" s="27"/>
      <c r="WQE248" s="27"/>
      <c r="WQF248" s="27"/>
      <c r="WQG248" s="27"/>
      <c r="WQH248" s="27"/>
      <c r="WQI248" s="27"/>
      <c r="WQJ248" s="27"/>
      <c r="WQK248" s="27"/>
      <c r="WQL248" s="27"/>
      <c r="WQM248" s="27"/>
      <c r="WQN248" s="27"/>
      <c r="WQO248" s="27"/>
      <c r="WQP248" s="27"/>
      <c r="WQQ248" s="27"/>
      <c r="WQR248" s="27"/>
      <c r="WQS248" s="27"/>
      <c r="WQT248" s="27"/>
      <c r="WQU248" s="27"/>
      <c r="WQV248" s="27"/>
      <c r="WQW248" s="27"/>
      <c r="WQX248" s="27"/>
      <c r="WQY248" s="27"/>
      <c r="WQZ248" s="27"/>
      <c r="WRA248" s="27"/>
      <c r="WRB248" s="27"/>
      <c r="WRC248" s="27"/>
      <c r="WRD248" s="27"/>
      <c r="WRE248" s="27"/>
      <c r="WRF248" s="27"/>
      <c r="WRG248" s="27"/>
      <c r="WRH248" s="27"/>
      <c r="WRI248" s="27"/>
      <c r="WRJ248" s="27"/>
      <c r="WRK248" s="27"/>
      <c r="WRL248" s="27"/>
      <c r="WRM248" s="27"/>
      <c r="WRN248" s="27"/>
      <c r="WRO248" s="27"/>
      <c r="WRP248" s="27"/>
      <c r="WRQ248" s="27"/>
      <c r="WRR248" s="27"/>
      <c r="WRS248" s="27"/>
      <c r="WRT248" s="27"/>
      <c r="WRU248" s="27"/>
      <c r="WRV248" s="27"/>
      <c r="WRW248" s="27"/>
      <c r="WRX248" s="27"/>
      <c r="WRY248" s="27"/>
      <c r="WRZ248" s="27"/>
      <c r="WSA248" s="27"/>
      <c r="WSB248" s="27"/>
      <c r="WSC248" s="27"/>
      <c r="WSD248" s="27"/>
      <c r="WSE248" s="27"/>
      <c r="WSF248" s="27"/>
      <c r="WSG248" s="27"/>
      <c r="WSH248" s="27"/>
      <c r="WSI248" s="27"/>
      <c r="WSJ248" s="27"/>
      <c r="WSK248" s="27"/>
      <c r="WSL248" s="27"/>
      <c r="WSM248" s="27"/>
      <c r="WSN248" s="27"/>
      <c r="WSO248" s="27"/>
      <c r="WSP248" s="27"/>
      <c r="WSQ248" s="27"/>
      <c r="WSR248" s="27"/>
      <c r="WSS248" s="27"/>
      <c r="WST248" s="27"/>
      <c r="WSU248" s="27"/>
      <c r="WSV248" s="27"/>
      <c r="WSW248" s="27"/>
      <c r="WSX248" s="27"/>
      <c r="WSY248" s="27"/>
      <c r="WSZ248" s="27"/>
      <c r="WTA248" s="27"/>
      <c r="WTB248" s="27"/>
      <c r="WTC248" s="27"/>
      <c r="WTD248" s="27"/>
      <c r="WTE248" s="27"/>
      <c r="WTF248" s="27"/>
      <c r="WTG248" s="27"/>
      <c r="WTH248" s="27"/>
      <c r="WTI248" s="27"/>
      <c r="WTJ248" s="27"/>
      <c r="WTK248" s="27"/>
      <c r="WTL248" s="27"/>
      <c r="WTM248" s="27"/>
      <c r="WTN248" s="27"/>
      <c r="WTO248" s="27"/>
      <c r="WTP248" s="27"/>
      <c r="WTQ248" s="27"/>
      <c r="WTR248" s="27"/>
      <c r="WTS248" s="27"/>
      <c r="WTT248" s="27"/>
      <c r="WTU248" s="27"/>
      <c r="WTV248" s="27"/>
      <c r="WTW248" s="27"/>
      <c r="WTX248" s="27"/>
      <c r="WTY248" s="27"/>
      <c r="WTZ248" s="27"/>
      <c r="WUA248" s="27"/>
      <c r="WUB248" s="27"/>
      <c r="WUC248" s="27"/>
      <c r="WUD248" s="27"/>
      <c r="WUE248" s="27"/>
      <c r="WUF248" s="27"/>
      <c r="WUG248" s="27"/>
      <c r="WUH248" s="27"/>
      <c r="WUI248" s="27"/>
      <c r="WUJ248" s="27"/>
      <c r="WUK248" s="27"/>
      <c r="WUL248" s="27"/>
      <c r="WUM248" s="27"/>
      <c r="WUN248" s="27"/>
      <c r="WUO248" s="27"/>
      <c r="WUP248" s="27"/>
      <c r="WUQ248" s="27"/>
      <c r="WUR248" s="27"/>
      <c r="WUS248" s="27"/>
      <c r="WUT248" s="27"/>
      <c r="WUU248" s="27"/>
      <c r="WUV248" s="27"/>
      <c r="WUW248" s="27"/>
      <c r="WUX248" s="27"/>
      <c r="WUY248" s="27"/>
      <c r="WUZ248" s="27"/>
      <c r="WVA248" s="27"/>
      <c r="WVB248" s="27"/>
      <c r="WVC248" s="27"/>
      <c r="WVD248" s="27"/>
      <c r="WVE248" s="27"/>
      <c r="WVF248" s="27"/>
      <c r="WVG248" s="27"/>
      <c r="WVH248" s="27"/>
      <c r="WVI248" s="27"/>
      <c r="WVJ248" s="27"/>
      <c r="WVK248" s="27"/>
      <c r="WVL248" s="27"/>
      <c r="WVM248" s="27"/>
      <c r="WVN248" s="27"/>
      <c r="WVO248" s="27"/>
      <c r="WVP248" s="27"/>
      <c r="WVQ248" s="27"/>
      <c r="WVR248" s="27"/>
      <c r="WVS248" s="27"/>
      <c r="WVT248" s="27"/>
      <c r="WVU248" s="27"/>
      <c r="WVV248" s="27"/>
      <c r="WVW248" s="27"/>
      <c r="WVX248" s="27"/>
      <c r="WVY248" s="27"/>
      <c r="WVZ248" s="27"/>
      <c r="WWA248" s="27"/>
      <c r="WWB248" s="27"/>
      <c r="WWC248" s="27"/>
      <c r="WWD248" s="27"/>
      <c r="WWE248" s="27"/>
      <c r="WWF248" s="27"/>
      <c r="WWG248" s="27"/>
      <c r="WWH248" s="27"/>
      <c r="WWI248" s="27"/>
      <c r="WWJ248" s="27"/>
      <c r="WWK248" s="27"/>
      <c r="WWL248" s="27"/>
      <c r="WWM248" s="27"/>
      <c r="WWN248" s="27"/>
      <c r="WWO248" s="27"/>
      <c r="WWP248" s="27"/>
      <c r="WWQ248" s="27"/>
      <c r="WWR248" s="27"/>
      <c r="WWS248" s="27"/>
      <c r="WWT248" s="27"/>
      <c r="WWU248" s="27"/>
      <c r="WWV248" s="27"/>
      <c r="WWW248" s="27"/>
      <c r="WWX248" s="27"/>
      <c r="WWY248" s="27"/>
      <c r="WWZ248" s="27"/>
      <c r="WXA248" s="27"/>
      <c r="WXB248" s="27"/>
      <c r="WXC248" s="27"/>
      <c r="WXD248" s="27"/>
      <c r="WXE248" s="27"/>
      <c r="WXF248" s="27"/>
      <c r="WXG248" s="27"/>
      <c r="WXH248" s="27"/>
      <c r="WXI248" s="27"/>
      <c r="WXJ248" s="27"/>
      <c r="WXK248" s="27"/>
      <c r="WXL248" s="27"/>
      <c r="WXM248" s="27"/>
      <c r="WXN248" s="27"/>
      <c r="WXO248" s="27"/>
      <c r="WXP248" s="27"/>
      <c r="WXQ248" s="27"/>
      <c r="WXR248" s="27"/>
      <c r="WXS248" s="27"/>
      <c r="WXT248" s="27"/>
      <c r="WXU248" s="27"/>
      <c r="WXV248" s="27"/>
      <c r="WXW248" s="27"/>
      <c r="WXX248" s="27"/>
      <c r="WXY248" s="27"/>
      <c r="WXZ248" s="27"/>
      <c r="WYA248" s="27"/>
      <c r="WYB248" s="27"/>
      <c r="WYC248" s="27"/>
      <c r="WYD248" s="27"/>
      <c r="WYE248" s="27"/>
      <c r="WYF248" s="27"/>
      <c r="WYG248" s="27"/>
      <c r="WYH248" s="27"/>
      <c r="WYI248" s="27"/>
      <c r="WYJ248" s="27"/>
      <c r="WYK248" s="27"/>
      <c r="WYL248" s="27"/>
      <c r="WYM248" s="27"/>
      <c r="WYN248" s="27"/>
      <c r="WYO248" s="27"/>
      <c r="WYP248" s="27"/>
      <c r="WYQ248" s="27"/>
      <c r="WYR248" s="27"/>
      <c r="WYS248" s="27"/>
      <c r="WYT248" s="27"/>
      <c r="WYU248" s="27"/>
      <c r="WYV248" s="27"/>
      <c r="WYW248" s="27"/>
      <c r="WYX248" s="27"/>
      <c r="WYY248" s="27"/>
      <c r="WYZ248" s="27"/>
      <c r="WZA248" s="27"/>
      <c r="WZB248" s="27"/>
      <c r="WZC248" s="27"/>
      <c r="WZD248" s="27"/>
      <c r="WZE248" s="27"/>
      <c r="WZF248" s="27"/>
      <c r="WZG248" s="27"/>
      <c r="WZH248" s="27"/>
      <c r="WZI248" s="27"/>
      <c r="WZJ248" s="27"/>
      <c r="WZK248" s="27"/>
      <c r="WZL248" s="27"/>
      <c r="WZM248" s="27"/>
      <c r="WZN248" s="27"/>
      <c r="WZO248" s="27"/>
      <c r="WZP248" s="27"/>
      <c r="WZQ248" s="27"/>
      <c r="WZR248" s="27"/>
      <c r="WZS248" s="27"/>
      <c r="WZT248" s="27"/>
      <c r="WZU248" s="27"/>
      <c r="WZV248" s="27"/>
      <c r="WZW248" s="27"/>
      <c r="WZX248" s="27"/>
      <c r="WZY248" s="27"/>
      <c r="WZZ248" s="27"/>
      <c r="XAA248" s="27"/>
      <c r="XAB248" s="27"/>
      <c r="XAC248" s="27"/>
      <c r="XAD248" s="27"/>
      <c r="XAE248" s="27"/>
      <c r="XAF248" s="27"/>
      <c r="XAG248" s="27"/>
      <c r="XAH248" s="27"/>
      <c r="XAI248" s="27"/>
      <c r="XAJ248" s="27"/>
      <c r="XAK248" s="27"/>
      <c r="XAL248" s="27"/>
      <c r="XAM248" s="27"/>
      <c r="XAN248" s="27"/>
      <c r="XAO248" s="27"/>
      <c r="XAP248" s="27"/>
      <c r="XAQ248" s="27"/>
      <c r="XAR248" s="27"/>
      <c r="XAS248" s="27"/>
      <c r="XAT248" s="27"/>
      <c r="XAU248" s="27"/>
      <c r="XAV248" s="27"/>
      <c r="XAW248" s="27"/>
      <c r="XAX248" s="27"/>
      <c r="XAY248" s="27"/>
      <c r="XAZ248" s="27"/>
      <c r="XBA248" s="27"/>
      <c r="XBB248" s="27"/>
      <c r="XBC248" s="27"/>
      <c r="XBD248" s="27"/>
      <c r="XBE248" s="27"/>
      <c r="XBF248" s="27"/>
      <c r="XBG248" s="27"/>
      <c r="XBH248" s="27"/>
      <c r="XBI248" s="27"/>
      <c r="XBJ248" s="27"/>
      <c r="XBK248" s="27"/>
      <c r="XBL248" s="27"/>
      <c r="XBM248" s="27"/>
      <c r="XBN248" s="27"/>
      <c r="XBO248" s="27"/>
      <c r="XBP248" s="27"/>
      <c r="XBQ248" s="27"/>
      <c r="XBR248" s="27"/>
      <c r="XBS248" s="27"/>
      <c r="XBT248" s="27"/>
      <c r="XBU248" s="27"/>
      <c r="XBV248" s="27"/>
      <c r="XBW248" s="27"/>
      <c r="XBX248" s="27"/>
      <c r="XBY248" s="27"/>
      <c r="XBZ248" s="27"/>
      <c r="XCA248" s="27"/>
      <c r="XCB248" s="27"/>
      <c r="XCC248" s="27"/>
      <c r="XCD248" s="27"/>
      <c r="XCE248" s="27"/>
      <c r="XCF248" s="27"/>
      <c r="XCG248" s="27"/>
      <c r="XCH248" s="27"/>
      <c r="XCI248" s="27"/>
      <c r="XCJ248" s="27"/>
      <c r="XCK248" s="27"/>
      <c r="XCL248" s="27"/>
      <c r="XCM248" s="27"/>
      <c r="XCN248" s="27"/>
      <c r="XCO248" s="27"/>
      <c r="XCP248" s="27"/>
      <c r="XCQ248" s="27"/>
      <c r="XCR248" s="27"/>
      <c r="XCS248" s="27"/>
      <c r="XCT248" s="27"/>
      <c r="XCU248" s="27"/>
      <c r="XCV248" s="27"/>
      <c r="XCW248" s="27"/>
      <c r="XCX248" s="27"/>
      <c r="XCY248" s="27"/>
      <c r="XCZ248" s="27"/>
      <c r="XDA248" s="27"/>
      <c r="XDB248" s="27"/>
      <c r="XDC248" s="27"/>
      <c r="XDD248" s="27"/>
      <c r="XDE248" s="27"/>
      <c r="XDF248" s="27"/>
      <c r="XDG248" s="27"/>
      <c r="XDH248" s="27"/>
      <c r="XDI248" s="27"/>
      <c r="XDJ248" s="27"/>
      <c r="XDK248" s="27"/>
      <c r="XDL248" s="27"/>
      <c r="XDM248" s="27"/>
      <c r="XDN248" s="27"/>
      <c r="XDO248" s="27"/>
      <c r="XDP248" s="27"/>
      <c r="XDQ248" s="27"/>
      <c r="XDR248" s="27"/>
      <c r="XDS248" s="27"/>
      <c r="XDT248" s="27"/>
      <c r="XDU248" s="27"/>
      <c r="XDV248" s="27"/>
      <c r="XDW248" s="27"/>
      <c r="XDX248" s="27"/>
      <c r="XDY248" s="27"/>
      <c r="XDZ248" s="27"/>
      <c r="XEA248" s="27"/>
      <c r="XEB248" s="27"/>
      <c r="XEC248" s="27"/>
      <c r="XED248" s="27"/>
      <c r="XEE248" s="27"/>
      <c r="XEF248" s="27"/>
      <c r="XEG248" s="27"/>
      <c r="XEH248" s="27"/>
      <c r="XEI248" s="27"/>
      <c r="XEJ248" s="27"/>
      <c r="XEK248" s="27"/>
      <c r="XEL248" s="27"/>
      <c r="XEM248" s="27"/>
      <c r="XEN248" s="27"/>
      <c r="XEO248" s="27"/>
      <c r="XEP248" s="27"/>
      <c r="XEQ248" s="27"/>
      <c r="XER248" s="27"/>
      <c r="XES248" s="27"/>
      <c r="XET248" s="27"/>
      <c r="XEU248" s="27"/>
      <c r="XEV248" s="27"/>
      <c r="XEW248" s="27"/>
      <c r="XEX248" s="27"/>
    </row>
    <row r="249" s="3" customFormat="1" customHeight="1" outlineLevel="1" spans="1:16378">
      <c r="A249" s="7"/>
      <c r="B249" s="7"/>
      <c r="C249" s="90"/>
      <c r="D249" s="7"/>
      <c r="E249" s="54"/>
      <c r="F249" s="54" t="str">
        <f>_xlfn.DISPIMG("ID_653CE872B0174DD796BA45A0013B07A2",1)</f>
        <v>=DISPIMG("ID_653CE872B0174DD796BA45A0013B07A2",1)</v>
      </c>
      <c r="G249" s="7"/>
      <c r="H249" s="7" t="s">
        <v>529</v>
      </c>
      <c r="I249" s="7" t="s">
        <v>530</v>
      </c>
      <c r="J249" s="7">
        <v>6</v>
      </c>
      <c r="K249" s="7"/>
      <c r="L249" s="7"/>
      <c r="M249" s="7"/>
      <c r="N249" s="7"/>
      <c r="O249" s="7"/>
      <c r="P249" s="7"/>
      <c r="Q249" s="7">
        <f t="shared" si="30"/>
        <v>0</v>
      </c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  <c r="BL249" s="27"/>
      <c r="BM249" s="27"/>
      <c r="BN249" s="27"/>
      <c r="BO249" s="27"/>
      <c r="BP249" s="27"/>
      <c r="BQ249" s="27"/>
      <c r="BR249" s="27"/>
      <c r="BS249" s="27"/>
      <c r="BT249" s="27"/>
      <c r="BU249" s="27"/>
      <c r="BV249" s="27"/>
      <c r="BW249" s="27"/>
      <c r="BX249" s="27"/>
      <c r="BY249" s="27"/>
      <c r="BZ249" s="27"/>
      <c r="CA249" s="27"/>
      <c r="CB249" s="27"/>
      <c r="CC249" s="27"/>
      <c r="CD249" s="27"/>
      <c r="CE249" s="27"/>
      <c r="CF249" s="27"/>
      <c r="CG249" s="27"/>
      <c r="CH249" s="27"/>
      <c r="CI249" s="27"/>
      <c r="CJ249" s="27"/>
      <c r="CK249" s="27"/>
      <c r="CL249" s="27"/>
      <c r="CM249" s="27"/>
      <c r="CN249" s="27"/>
      <c r="CO249" s="27"/>
      <c r="CP249" s="27"/>
      <c r="CQ249" s="27"/>
      <c r="CR249" s="27"/>
      <c r="CS249" s="27"/>
      <c r="CT249" s="27"/>
      <c r="CU249" s="27"/>
      <c r="CV249" s="27"/>
      <c r="CW249" s="27"/>
      <c r="CX249" s="27"/>
      <c r="CY249" s="27"/>
      <c r="CZ249" s="27"/>
      <c r="DA249" s="27"/>
      <c r="DB249" s="27"/>
      <c r="DC249" s="27"/>
      <c r="DD249" s="27"/>
      <c r="DE249" s="27"/>
      <c r="DF249" s="27"/>
      <c r="DG249" s="27"/>
      <c r="DH249" s="27"/>
      <c r="DI249" s="27"/>
      <c r="DJ249" s="27"/>
      <c r="DK249" s="27"/>
      <c r="DL249" s="27"/>
      <c r="DM249" s="27"/>
      <c r="DN249" s="27"/>
      <c r="DO249" s="27"/>
      <c r="DP249" s="27"/>
      <c r="DQ249" s="27"/>
      <c r="DR249" s="27"/>
      <c r="DS249" s="27"/>
      <c r="DT249" s="27"/>
      <c r="DU249" s="27"/>
      <c r="DV249" s="27"/>
      <c r="DW249" s="27"/>
      <c r="DX249" s="27"/>
      <c r="DY249" s="27"/>
      <c r="DZ249" s="27"/>
      <c r="EA249" s="27"/>
      <c r="EB249" s="27"/>
      <c r="EC249" s="27"/>
      <c r="ED249" s="27"/>
      <c r="EE249" s="27"/>
      <c r="EF249" s="27"/>
      <c r="EG249" s="27"/>
      <c r="EH249" s="27"/>
      <c r="EI249" s="27"/>
      <c r="EJ249" s="27"/>
      <c r="EK249" s="27"/>
      <c r="EL249" s="27"/>
      <c r="EM249" s="27"/>
      <c r="EN249" s="27"/>
      <c r="EO249" s="27"/>
      <c r="EP249" s="27"/>
      <c r="EQ249" s="27"/>
      <c r="ER249" s="27"/>
      <c r="ES249" s="27"/>
      <c r="ET249" s="27"/>
      <c r="EU249" s="27"/>
      <c r="EV249" s="27"/>
      <c r="EW249" s="27"/>
      <c r="EX249" s="27"/>
      <c r="EY249" s="27"/>
      <c r="EZ249" s="27"/>
      <c r="FA249" s="27"/>
      <c r="FB249" s="27"/>
      <c r="FC249" s="27"/>
      <c r="FD249" s="27"/>
      <c r="FE249" s="27"/>
      <c r="FF249" s="27"/>
      <c r="FG249" s="27"/>
      <c r="FH249" s="27"/>
      <c r="FI249" s="27"/>
      <c r="FJ249" s="27"/>
      <c r="FK249" s="27"/>
      <c r="FL249" s="27"/>
      <c r="FM249" s="27"/>
      <c r="FN249" s="27"/>
      <c r="FO249" s="27"/>
      <c r="FP249" s="27"/>
      <c r="FQ249" s="27"/>
      <c r="FR249" s="27"/>
      <c r="FS249" s="27"/>
      <c r="FT249" s="27"/>
      <c r="FU249" s="27"/>
      <c r="FV249" s="27"/>
      <c r="FW249" s="27"/>
      <c r="FX249" s="27"/>
      <c r="FY249" s="27"/>
      <c r="FZ249" s="27"/>
      <c r="GA249" s="27"/>
      <c r="GB249" s="27"/>
      <c r="GC249" s="27"/>
      <c r="GD249" s="27"/>
      <c r="GE249" s="27"/>
      <c r="GF249" s="27"/>
      <c r="GG249" s="27"/>
      <c r="GH249" s="27"/>
      <c r="GI249" s="27"/>
      <c r="GJ249" s="27"/>
      <c r="GK249" s="27"/>
      <c r="GL249" s="27"/>
      <c r="GM249" s="27"/>
      <c r="GN249" s="27"/>
      <c r="GO249" s="27"/>
      <c r="GP249" s="27"/>
      <c r="GQ249" s="27"/>
      <c r="GR249" s="27"/>
      <c r="GS249" s="27"/>
      <c r="GT249" s="27"/>
      <c r="GU249" s="27"/>
      <c r="GV249" s="27"/>
      <c r="GW249" s="27"/>
      <c r="GX249" s="27"/>
      <c r="GY249" s="27"/>
      <c r="GZ249" s="27"/>
      <c r="HA249" s="27"/>
      <c r="HB249" s="27"/>
      <c r="HC249" s="27"/>
      <c r="HD249" s="27"/>
      <c r="HE249" s="27"/>
      <c r="HF249" s="27"/>
      <c r="HG249" s="27"/>
      <c r="HH249" s="27"/>
      <c r="HI249" s="27"/>
      <c r="HJ249" s="27"/>
      <c r="HK249" s="27"/>
      <c r="HL249" s="27"/>
      <c r="HM249" s="27"/>
      <c r="HN249" s="27"/>
      <c r="HO249" s="27"/>
      <c r="HP249" s="27"/>
      <c r="HQ249" s="27"/>
      <c r="HR249" s="27"/>
      <c r="HS249" s="27"/>
      <c r="HT249" s="27"/>
      <c r="HU249" s="27"/>
      <c r="HV249" s="27"/>
      <c r="HW249" s="27"/>
      <c r="HX249" s="27"/>
      <c r="HY249" s="27"/>
      <c r="HZ249" s="27"/>
      <c r="IA249" s="27"/>
      <c r="IB249" s="27"/>
      <c r="IC249" s="27"/>
      <c r="ID249" s="27"/>
      <c r="IE249" s="27"/>
      <c r="IF249" s="27"/>
      <c r="IG249" s="27"/>
      <c r="IH249" s="27"/>
      <c r="II249" s="27"/>
      <c r="IJ249" s="27"/>
      <c r="IK249" s="27"/>
      <c r="IL249" s="27"/>
      <c r="IM249" s="27"/>
      <c r="IN249" s="27"/>
      <c r="IO249" s="27"/>
      <c r="IP249" s="27"/>
      <c r="IQ249" s="27"/>
      <c r="IR249" s="27"/>
      <c r="IS249" s="27"/>
      <c r="IT249" s="27"/>
      <c r="IU249" s="27"/>
      <c r="IV249" s="27"/>
      <c r="IW249" s="27"/>
      <c r="IX249" s="27"/>
      <c r="IY249" s="27"/>
      <c r="IZ249" s="27"/>
      <c r="JA249" s="27"/>
      <c r="JB249" s="27"/>
      <c r="JC249" s="27"/>
      <c r="JD249" s="27"/>
      <c r="JE249" s="27"/>
      <c r="JF249" s="27"/>
      <c r="JG249" s="27"/>
      <c r="JH249" s="27"/>
      <c r="JI249" s="27"/>
      <c r="JJ249" s="27"/>
      <c r="JK249" s="27"/>
      <c r="JL249" s="27"/>
      <c r="JM249" s="27"/>
      <c r="JN249" s="27"/>
      <c r="JO249" s="27"/>
      <c r="JP249" s="27"/>
      <c r="JQ249" s="27"/>
      <c r="JR249" s="27"/>
      <c r="JS249" s="27"/>
      <c r="JT249" s="27"/>
      <c r="JU249" s="27"/>
      <c r="JV249" s="27"/>
      <c r="JW249" s="27"/>
      <c r="JX249" s="27"/>
      <c r="JY249" s="27"/>
      <c r="JZ249" s="27"/>
      <c r="KA249" s="27"/>
      <c r="KB249" s="27"/>
      <c r="KC249" s="27"/>
      <c r="KD249" s="27"/>
      <c r="KE249" s="27"/>
      <c r="KF249" s="27"/>
      <c r="KG249" s="27"/>
      <c r="KH249" s="27"/>
      <c r="KI249" s="27"/>
      <c r="KJ249" s="27"/>
      <c r="KK249" s="27"/>
      <c r="KL249" s="27"/>
      <c r="KM249" s="27"/>
      <c r="KN249" s="27"/>
      <c r="KO249" s="27"/>
      <c r="KP249" s="27"/>
      <c r="KQ249" s="27"/>
      <c r="KR249" s="27"/>
      <c r="KS249" s="27"/>
      <c r="KT249" s="27"/>
      <c r="KU249" s="27"/>
      <c r="KV249" s="27"/>
      <c r="KW249" s="27"/>
      <c r="KX249" s="27"/>
      <c r="KY249" s="27"/>
      <c r="KZ249" s="27"/>
      <c r="LA249" s="27"/>
      <c r="LB249" s="27"/>
      <c r="LC249" s="27"/>
      <c r="LD249" s="27"/>
      <c r="LE249" s="27"/>
      <c r="LF249" s="27"/>
      <c r="LG249" s="27"/>
      <c r="LH249" s="27"/>
      <c r="LI249" s="27"/>
      <c r="LJ249" s="27"/>
      <c r="LK249" s="27"/>
      <c r="LL249" s="27"/>
      <c r="LM249" s="27"/>
      <c r="LN249" s="27"/>
      <c r="LO249" s="27"/>
      <c r="LP249" s="27"/>
      <c r="LQ249" s="27"/>
      <c r="LR249" s="27"/>
      <c r="LS249" s="27"/>
      <c r="LT249" s="27"/>
      <c r="LU249" s="27"/>
      <c r="LV249" s="27"/>
      <c r="LW249" s="27"/>
      <c r="LX249" s="27"/>
      <c r="LY249" s="27"/>
      <c r="LZ249" s="27"/>
      <c r="MA249" s="27"/>
      <c r="MB249" s="27"/>
      <c r="MC249" s="27"/>
      <c r="MD249" s="27"/>
      <c r="ME249" s="27"/>
      <c r="MF249" s="27"/>
      <c r="MG249" s="27"/>
      <c r="MH249" s="27"/>
      <c r="MI249" s="27"/>
      <c r="MJ249" s="27"/>
      <c r="MK249" s="27"/>
      <c r="ML249" s="27"/>
      <c r="MM249" s="27"/>
      <c r="MN249" s="27"/>
      <c r="MO249" s="27"/>
      <c r="MP249" s="27"/>
      <c r="MQ249" s="27"/>
      <c r="MR249" s="27"/>
      <c r="MS249" s="27"/>
      <c r="MT249" s="27"/>
      <c r="MU249" s="27"/>
      <c r="MV249" s="27"/>
      <c r="MW249" s="27"/>
      <c r="MX249" s="27"/>
      <c r="MY249" s="27"/>
      <c r="MZ249" s="27"/>
      <c r="NA249" s="27"/>
      <c r="NB249" s="27"/>
      <c r="NC249" s="27"/>
      <c r="ND249" s="27"/>
      <c r="NE249" s="27"/>
      <c r="NF249" s="27"/>
      <c r="NG249" s="27"/>
      <c r="NH249" s="27"/>
      <c r="NI249" s="27"/>
      <c r="NJ249" s="27"/>
      <c r="NK249" s="27"/>
      <c r="NL249" s="27"/>
      <c r="NM249" s="27"/>
      <c r="NN249" s="27"/>
      <c r="NO249" s="27"/>
      <c r="NP249" s="27"/>
      <c r="NQ249" s="27"/>
      <c r="NR249" s="27"/>
      <c r="NS249" s="27"/>
      <c r="NT249" s="27"/>
      <c r="NU249" s="27"/>
      <c r="NV249" s="27"/>
      <c r="NW249" s="27"/>
      <c r="NX249" s="27"/>
      <c r="NY249" s="27"/>
      <c r="NZ249" s="27"/>
      <c r="OA249" s="27"/>
      <c r="OB249" s="27"/>
      <c r="OC249" s="27"/>
      <c r="OD249" s="27"/>
      <c r="OE249" s="27"/>
      <c r="OF249" s="27"/>
      <c r="OG249" s="27"/>
      <c r="OH249" s="27"/>
      <c r="OI249" s="27"/>
      <c r="OJ249" s="27"/>
      <c r="OK249" s="27"/>
      <c r="OL249" s="27"/>
      <c r="OM249" s="27"/>
      <c r="ON249" s="27"/>
      <c r="OO249" s="27"/>
      <c r="OP249" s="27"/>
      <c r="OQ249" s="27"/>
      <c r="OR249" s="27"/>
      <c r="OS249" s="27"/>
      <c r="OT249" s="27"/>
      <c r="OU249" s="27"/>
      <c r="OV249" s="27"/>
      <c r="OW249" s="27"/>
      <c r="OX249" s="27"/>
      <c r="OY249" s="27"/>
      <c r="OZ249" s="27"/>
      <c r="PA249" s="27"/>
      <c r="PB249" s="27"/>
      <c r="PC249" s="27"/>
      <c r="PD249" s="27"/>
      <c r="PE249" s="27"/>
      <c r="PF249" s="27"/>
      <c r="PG249" s="27"/>
      <c r="PH249" s="27"/>
      <c r="PI249" s="27"/>
      <c r="PJ249" s="27"/>
      <c r="PK249" s="27"/>
      <c r="PL249" s="27"/>
      <c r="PM249" s="27"/>
      <c r="PN249" s="27"/>
      <c r="PO249" s="27"/>
      <c r="PP249" s="27"/>
      <c r="PQ249" s="27"/>
      <c r="PR249" s="27"/>
      <c r="PS249" s="27"/>
      <c r="PT249" s="27"/>
      <c r="PU249" s="27"/>
      <c r="PV249" s="27"/>
      <c r="PW249" s="27"/>
      <c r="PX249" s="27"/>
      <c r="PY249" s="27"/>
      <c r="PZ249" s="27"/>
      <c r="QA249" s="27"/>
      <c r="QB249" s="27"/>
      <c r="QC249" s="27"/>
      <c r="QD249" s="27"/>
      <c r="QE249" s="27"/>
      <c r="QF249" s="27"/>
      <c r="QG249" s="27"/>
      <c r="QH249" s="27"/>
      <c r="QI249" s="27"/>
      <c r="QJ249" s="27"/>
      <c r="QK249" s="27"/>
      <c r="QL249" s="27"/>
      <c r="QM249" s="27"/>
      <c r="QN249" s="27"/>
      <c r="QO249" s="27"/>
      <c r="QP249" s="27"/>
      <c r="QQ249" s="27"/>
      <c r="QR249" s="27"/>
      <c r="QS249" s="27"/>
      <c r="QT249" s="27"/>
      <c r="QU249" s="27"/>
      <c r="QV249" s="27"/>
      <c r="QW249" s="27"/>
      <c r="QX249" s="27"/>
      <c r="QY249" s="27"/>
      <c r="QZ249" s="27"/>
      <c r="RA249" s="27"/>
      <c r="RB249" s="27"/>
      <c r="RC249" s="27"/>
      <c r="RD249" s="27"/>
      <c r="RE249" s="27"/>
      <c r="RF249" s="27"/>
      <c r="RG249" s="27"/>
      <c r="RH249" s="27"/>
      <c r="RI249" s="27"/>
      <c r="RJ249" s="27"/>
      <c r="RK249" s="27"/>
      <c r="RL249" s="27"/>
      <c r="RM249" s="27"/>
      <c r="RN249" s="27"/>
      <c r="RO249" s="27"/>
      <c r="RP249" s="27"/>
      <c r="RQ249" s="27"/>
      <c r="RR249" s="27"/>
      <c r="RS249" s="27"/>
      <c r="RT249" s="27"/>
      <c r="RU249" s="27"/>
      <c r="RV249" s="27"/>
      <c r="RW249" s="27"/>
      <c r="RX249" s="27"/>
      <c r="RY249" s="27"/>
      <c r="RZ249" s="27"/>
      <c r="SA249" s="27"/>
      <c r="SB249" s="27"/>
      <c r="SC249" s="27"/>
      <c r="SD249" s="27"/>
      <c r="SE249" s="27"/>
      <c r="SF249" s="27"/>
      <c r="SG249" s="27"/>
      <c r="SH249" s="27"/>
      <c r="SI249" s="27"/>
      <c r="SJ249" s="27"/>
      <c r="SK249" s="27"/>
      <c r="SL249" s="27"/>
      <c r="SM249" s="27"/>
      <c r="SN249" s="27"/>
      <c r="SO249" s="27"/>
      <c r="SP249" s="27"/>
      <c r="SQ249" s="27"/>
      <c r="SR249" s="27"/>
      <c r="SS249" s="27"/>
      <c r="ST249" s="27"/>
      <c r="SU249" s="27"/>
      <c r="SV249" s="27"/>
      <c r="SW249" s="27"/>
      <c r="SX249" s="27"/>
      <c r="SY249" s="27"/>
      <c r="SZ249" s="27"/>
      <c r="TA249" s="27"/>
      <c r="TB249" s="27"/>
      <c r="TC249" s="27"/>
      <c r="TD249" s="27"/>
      <c r="TE249" s="27"/>
      <c r="TF249" s="27"/>
      <c r="TG249" s="27"/>
      <c r="TH249" s="27"/>
      <c r="TI249" s="27"/>
      <c r="TJ249" s="27"/>
      <c r="TK249" s="27"/>
      <c r="TL249" s="27"/>
      <c r="TM249" s="27"/>
      <c r="TN249" s="27"/>
      <c r="TO249" s="27"/>
      <c r="TP249" s="27"/>
      <c r="TQ249" s="27"/>
      <c r="TR249" s="27"/>
      <c r="TS249" s="27"/>
      <c r="TT249" s="27"/>
      <c r="TU249" s="27"/>
      <c r="TV249" s="27"/>
      <c r="TW249" s="27"/>
      <c r="TX249" s="27"/>
      <c r="TY249" s="27"/>
      <c r="TZ249" s="27"/>
      <c r="UA249" s="27"/>
      <c r="UB249" s="27"/>
      <c r="UC249" s="27"/>
      <c r="UD249" s="27"/>
      <c r="UE249" s="27"/>
      <c r="UF249" s="27"/>
      <c r="UG249" s="27"/>
      <c r="UH249" s="27"/>
      <c r="UI249" s="27"/>
      <c r="UJ249" s="27"/>
      <c r="UK249" s="27"/>
      <c r="UL249" s="27"/>
      <c r="UM249" s="27"/>
      <c r="UN249" s="27"/>
      <c r="UO249" s="27"/>
      <c r="UP249" s="27"/>
      <c r="UQ249" s="27"/>
      <c r="UR249" s="27"/>
      <c r="US249" s="27"/>
      <c r="UT249" s="27"/>
      <c r="UU249" s="27"/>
      <c r="UV249" s="27"/>
      <c r="UW249" s="27"/>
      <c r="UX249" s="27"/>
      <c r="UY249" s="27"/>
      <c r="UZ249" s="27"/>
      <c r="VA249" s="27"/>
      <c r="VB249" s="27"/>
      <c r="VC249" s="27"/>
      <c r="VD249" s="27"/>
      <c r="VE249" s="27"/>
      <c r="VF249" s="27"/>
      <c r="VG249" s="27"/>
      <c r="VH249" s="27"/>
      <c r="VI249" s="27"/>
      <c r="VJ249" s="27"/>
      <c r="VK249" s="27"/>
      <c r="VL249" s="27"/>
      <c r="VM249" s="27"/>
      <c r="VN249" s="27"/>
      <c r="VO249" s="27"/>
      <c r="VP249" s="27"/>
      <c r="VQ249" s="27"/>
      <c r="VR249" s="27"/>
      <c r="VS249" s="27"/>
      <c r="VT249" s="27"/>
      <c r="VU249" s="27"/>
      <c r="VV249" s="27"/>
      <c r="VW249" s="27"/>
      <c r="VX249" s="27"/>
      <c r="VY249" s="27"/>
      <c r="VZ249" s="27"/>
      <c r="WA249" s="27"/>
      <c r="WB249" s="27"/>
      <c r="WC249" s="27"/>
      <c r="WD249" s="27"/>
      <c r="WE249" s="27"/>
      <c r="WF249" s="27"/>
      <c r="WG249" s="27"/>
      <c r="WH249" s="27"/>
      <c r="WI249" s="27"/>
      <c r="WJ249" s="27"/>
      <c r="WK249" s="27"/>
      <c r="WL249" s="27"/>
      <c r="WM249" s="27"/>
      <c r="WN249" s="27"/>
      <c r="WO249" s="27"/>
      <c r="WP249" s="27"/>
      <c r="WQ249" s="27"/>
      <c r="WR249" s="27"/>
      <c r="WS249" s="27"/>
      <c r="WT249" s="27"/>
      <c r="WU249" s="27"/>
      <c r="WV249" s="27"/>
      <c r="WW249" s="27"/>
      <c r="WX249" s="27"/>
      <c r="WY249" s="27"/>
      <c r="WZ249" s="27"/>
      <c r="XA249" s="27"/>
      <c r="XB249" s="27"/>
      <c r="XC249" s="27"/>
      <c r="XD249" s="27"/>
      <c r="XE249" s="27"/>
      <c r="XF249" s="27"/>
      <c r="XG249" s="27"/>
      <c r="XH249" s="27"/>
      <c r="XI249" s="27"/>
      <c r="XJ249" s="27"/>
      <c r="XK249" s="27"/>
      <c r="XL249" s="27"/>
      <c r="XM249" s="27"/>
      <c r="XN249" s="27"/>
      <c r="XO249" s="27"/>
      <c r="XP249" s="27"/>
      <c r="XQ249" s="27"/>
      <c r="XR249" s="27"/>
      <c r="XS249" s="27"/>
      <c r="XT249" s="27"/>
      <c r="XU249" s="27"/>
      <c r="XV249" s="27"/>
      <c r="XW249" s="27"/>
      <c r="XX249" s="27"/>
      <c r="XY249" s="27"/>
      <c r="XZ249" s="27"/>
      <c r="YA249" s="27"/>
      <c r="YB249" s="27"/>
      <c r="YC249" s="27"/>
      <c r="YD249" s="27"/>
      <c r="YE249" s="27"/>
      <c r="YF249" s="27"/>
      <c r="YG249" s="27"/>
      <c r="YH249" s="27"/>
      <c r="YI249" s="27"/>
      <c r="YJ249" s="27"/>
      <c r="YK249" s="27"/>
      <c r="YL249" s="27"/>
      <c r="YM249" s="27"/>
      <c r="YN249" s="27"/>
      <c r="YO249" s="27"/>
      <c r="YP249" s="27"/>
      <c r="YQ249" s="27"/>
      <c r="YR249" s="27"/>
      <c r="YS249" s="27"/>
      <c r="YT249" s="27"/>
      <c r="YU249" s="27"/>
      <c r="YV249" s="27"/>
      <c r="YW249" s="27"/>
      <c r="YX249" s="27"/>
      <c r="YY249" s="27"/>
      <c r="YZ249" s="27"/>
      <c r="ZA249" s="27"/>
      <c r="ZB249" s="27"/>
      <c r="ZC249" s="27"/>
      <c r="ZD249" s="27"/>
      <c r="ZE249" s="27"/>
      <c r="ZF249" s="27"/>
      <c r="ZG249" s="27"/>
      <c r="ZH249" s="27"/>
      <c r="ZI249" s="27"/>
      <c r="ZJ249" s="27"/>
      <c r="ZK249" s="27"/>
      <c r="ZL249" s="27"/>
      <c r="ZM249" s="27"/>
      <c r="ZN249" s="27"/>
      <c r="ZO249" s="27"/>
      <c r="ZP249" s="27"/>
      <c r="ZQ249" s="27"/>
      <c r="ZR249" s="27"/>
      <c r="ZS249" s="27"/>
      <c r="ZT249" s="27"/>
      <c r="ZU249" s="27"/>
      <c r="ZV249" s="27"/>
      <c r="ZW249" s="27"/>
      <c r="ZX249" s="27"/>
      <c r="ZY249" s="27"/>
      <c r="ZZ249" s="27"/>
      <c r="AAA249" s="27"/>
      <c r="AAB249" s="27"/>
      <c r="AAC249" s="27"/>
      <c r="AAD249" s="27"/>
      <c r="AAE249" s="27"/>
      <c r="AAF249" s="27"/>
      <c r="AAG249" s="27"/>
      <c r="AAH249" s="27"/>
      <c r="AAI249" s="27"/>
      <c r="AAJ249" s="27"/>
      <c r="AAK249" s="27"/>
      <c r="AAL249" s="27"/>
      <c r="AAM249" s="27"/>
      <c r="AAN249" s="27"/>
      <c r="AAO249" s="27"/>
      <c r="AAP249" s="27"/>
      <c r="AAQ249" s="27"/>
      <c r="AAR249" s="27"/>
      <c r="AAS249" s="27"/>
      <c r="AAT249" s="27"/>
      <c r="AAU249" s="27"/>
      <c r="AAV249" s="27"/>
      <c r="AAW249" s="27"/>
      <c r="AAX249" s="27"/>
      <c r="AAY249" s="27"/>
      <c r="AAZ249" s="27"/>
      <c r="ABA249" s="27"/>
      <c r="ABB249" s="27"/>
      <c r="ABC249" s="27"/>
      <c r="ABD249" s="27"/>
      <c r="ABE249" s="27"/>
      <c r="ABF249" s="27"/>
      <c r="ABG249" s="27"/>
      <c r="ABH249" s="27"/>
      <c r="ABI249" s="27"/>
      <c r="ABJ249" s="27"/>
      <c r="ABK249" s="27"/>
      <c r="ABL249" s="27"/>
      <c r="ABM249" s="27"/>
      <c r="ABN249" s="27"/>
      <c r="ABO249" s="27"/>
      <c r="ABP249" s="27"/>
      <c r="ABQ249" s="27"/>
      <c r="ABR249" s="27"/>
      <c r="ABS249" s="27"/>
      <c r="ABT249" s="27"/>
      <c r="ABU249" s="27"/>
      <c r="ABV249" s="27"/>
      <c r="ABW249" s="27"/>
      <c r="ABX249" s="27"/>
      <c r="ABY249" s="27"/>
      <c r="ABZ249" s="27"/>
      <c r="ACA249" s="27"/>
      <c r="ACB249" s="27"/>
      <c r="ACC249" s="27"/>
      <c r="ACD249" s="27"/>
      <c r="ACE249" s="27"/>
      <c r="ACF249" s="27"/>
      <c r="ACG249" s="27"/>
      <c r="ACH249" s="27"/>
      <c r="ACI249" s="27"/>
      <c r="ACJ249" s="27"/>
      <c r="ACK249" s="27"/>
      <c r="ACL249" s="27"/>
      <c r="ACM249" s="27"/>
      <c r="ACN249" s="27"/>
      <c r="ACO249" s="27"/>
      <c r="ACP249" s="27"/>
      <c r="ACQ249" s="27"/>
      <c r="ACR249" s="27"/>
      <c r="ACS249" s="27"/>
      <c r="ACT249" s="27"/>
      <c r="ACU249" s="27"/>
      <c r="ACV249" s="27"/>
      <c r="ACW249" s="27"/>
      <c r="ACX249" s="27"/>
      <c r="ACY249" s="27"/>
      <c r="ACZ249" s="27"/>
      <c r="ADA249" s="27"/>
      <c r="ADB249" s="27"/>
      <c r="ADC249" s="27"/>
      <c r="ADD249" s="27"/>
      <c r="ADE249" s="27"/>
      <c r="ADF249" s="27"/>
      <c r="ADG249" s="27"/>
      <c r="ADH249" s="27"/>
      <c r="ADI249" s="27"/>
      <c r="ADJ249" s="27"/>
      <c r="ADK249" s="27"/>
      <c r="ADL249" s="27"/>
      <c r="ADM249" s="27"/>
      <c r="ADN249" s="27"/>
      <c r="ADO249" s="27"/>
      <c r="ADP249" s="27"/>
      <c r="ADQ249" s="27"/>
      <c r="ADR249" s="27"/>
      <c r="ADS249" s="27"/>
      <c r="ADT249" s="27"/>
      <c r="ADU249" s="27"/>
      <c r="ADV249" s="27"/>
      <c r="ADW249" s="27"/>
      <c r="ADX249" s="27"/>
      <c r="ADY249" s="27"/>
      <c r="ADZ249" s="27"/>
      <c r="AEA249" s="27"/>
      <c r="AEB249" s="27"/>
      <c r="AEC249" s="27"/>
      <c r="AED249" s="27"/>
      <c r="AEE249" s="27"/>
      <c r="AEF249" s="27"/>
      <c r="AEG249" s="27"/>
      <c r="AEH249" s="27"/>
      <c r="AEI249" s="27"/>
      <c r="AEJ249" s="27"/>
      <c r="AEK249" s="27"/>
      <c r="AEL249" s="27"/>
      <c r="AEM249" s="27"/>
      <c r="AEN249" s="27"/>
      <c r="AEO249" s="27"/>
      <c r="AEP249" s="27"/>
      <c r="AEQ249" s="27"/>
      <c r="AER249" s="27"/>
      <c r="AES249" s="27"/>
      <c r="AET249" s="27"/>
      <c r="AEU249" s="27"/>
      <c r="AEV249" s="27"/>
      <c r="AEW249" s="27"/>
      <c r="AEX249" s="27"/>
      <c r="AEY249" s="27"/>
      <c r="AEZ249" s="27"/>
      <c r="AFA249" s="27"/>
      <c r="AFB249" s="27"/>
      <c r="AFC249" s="27"/>
      <c r="AFD249" s="27"/>
      <c r="AFE249" s="27"/>
      <c r="AFF249" s="27"/>
      <c r="AFG249" s="27"/>
      <c r="AFH249" s="27"/>
      <c r="AFI249" s="27"/>
      <c r="AFJ249" s="27"/>
      <c r="AFK249" s="27"/>
      <c r="AFL249" s="27"/>
      <c r="AFM249" s="27"/>
      <c r="AFN249" s="27"/>
      <c r="AFO249" s="27"/>
      <c r="AFP249" s="27"/>
      <c r="AFQ249" s="27"/>
      <c r="AFR249" s="27"/>
      <c r="AFS249" s="27"/>
      <c r="AFT249" s="27"/>
      <c r="AFU249" s="27"/>
      <c r="AFV249" s="27"/>
      <c r="AFW249" s="27"/>
      <c r="AFX249" s="27"/>
      <c r="AFY249" s="27"/>
      <c r="AFZ249" s="27"/>
      <c r="AGA249" s="27"/>
      <c r="AGB249" s="27"/>
      <c r="AGC249" s="27"/>
      <c r="AGD249" s="27"/>
      <c r="AGE249" s="27"/>
      <c r="AGF249" s="27"/>
      <c r="AGG249" s="27"/>
      <c r="AGH249" s="27"/>
      <c r="AGI249" s="27"/>
      <c r="AGJ249" s="27"/>
      <c r="AGK249" s="27"/>
      <c r="AGL249" s="27"/>
      <c r="AGM249" s="27"/>
      <c r="AGN249" s="27"/>
      <c r="AGO249" s="27"/>
      <c r="AGP249" s="27"/>
      <c r="AGQ249" s="27"/>
      <c r="AGR249" s="27"/>
      <c r="AGS249" s="27"/>
      <c r="AGT249" s="27"/>
      <c r="AGU249" s="27"/>
      <c r="AGV249" s="27"/>
      <c r="AGW249" s="27"/>
      <c r="AGX249" s="27"/>
      <c r="AGY249" s="27"/>
      <c r="AGZ249" s="27"/>
      <c r="AHA249" s="27"/>
      <c r="AHB249" s="27"/>
      <c r="AHC249" s="27"/>
      <c r="AHD249" s="27"/>
      <c r="AHE249" s="27"/>
      <c r="AHF249" s="27"/>
      <c r="AHG249" s="27"/>
      <c r="AHH249" s="27"/>
      <c r="AHI249" s="27"/>
      <c r="AHJ249" s="27"/>
      <c r="AHK249" s="27"/>
      <c r="AHL249" s="27"/>
      <c r="AHM249" s="27"/>
      <c r="AHN249" s="27"/>
      <c r="AHO249" s="27"/>
      <c r="AHP249" s="27"/>
      <c r="AHQ249" s="27"/>
      <c r="AHR249" s="27"/>
      <c r="AHS249" s="27"/>
      <c r="AHT249" s="27"/>
      <c r="AHU249" s="27"/>
      <c r="AHV249" s="27"/>
      <c r="AHW249" s="27"/>
      <c r="AHX249" s="27"/>
      <c r="AHY249" s="27"/>
      <c r="AHZ249" s="27"/>
      <c r="AIA249" s="27"/>
      <c r="AIB249" s="27"/>
      <c r="AIC249" s="27"/>
      <c r="AID249" s="27"/>
      <c r="AIE249" s="27"/>
      <c r="AIF249" s="27"/>
      <c r="AIG249" s="27"/>
      <c r="AIH249" s="27"/>
      <c r="AII249" s="27"/>
      <c r="AIJ249" s="27"/>
      <c r="AIK249" s="27"/>
      <c r="AIL249" s="27"/>
      <c r="AIM249" s="27"/>
      <c r="AIN249" s="27"/>
      <c r="AIO249" s="27"/>
      <c r="AIP249" s="27"/>
      <c r="AIQ249" s="27"/>
      <c r="AIR249" s="27"/>
      <c r="AIS249" s="27"/>
      <c r="AIT249" s="27"/>
      <c r="AIU249" s="27"/>
      <c r="AIV249" s="27"/>
      <c r="AIW249" s="27"/>
      <c r="AIX249" s="27"/>
      <c r="AIY249" s="27"/>
      <c r="AIZ249" s="27"/>
      <c r="AJA249" s="27"/>
      <c r="AJB249" s="27"/>
      <c r="AJC249" s="27"/>
      <c r="AJD249" s="27"/>
      <c r="AJE249" s="27"/>
      <c r="AJF249" s="27"/>
      <c r="AJG249" s="27"/>
      <c r="AJH249" s="27"/>
      <c r="AJI249" s="27"/>
      <c r="AJJ249" s="27"/>
      <c r="AJK249" s="27"/>
      <c r="AJL249" s="27"/>
      <c r="AJM249" s="27"/>
      <c r="AJN249" s="27"/>
      <c r="AJO249" s="27"/>
      <c r="AJP249" s="27"/>
      <c r="AJQ249" s="27"/>
      <c r="AJR249" s="27"/>
      <c r="AJS249" s="27"/>
      <c r="AJT249" s="27"/>
      <c r="AJU249" s="27"/>
      <c r="AJV249" s="27"/>
      <c r="AJW249" s="27"/>
      <c r="AJX249" s="27"/>
      <c r="AJY249" s="27"/>
      <c r="AJZ249" s="27"/>
      <c r="AKA249" s="27"/>
      <c r="AKB249" s="27"/>
      <c r="AKC249" s="27"/>
      <c r="AKD249" s="27"/>
      <c r="AKE249" s="27"/>
      <c r="AKF249" s="27"/>
      <c r="AKG249" s="27"/>
      <c r="AKH249" s="27"/>
      <c r="AKI249" s="27"/>
      <c r="AKJ249" s="27"/>
      <c r="AKK249" s="27"/>
      <c r="AKL249" s="27"/>
      <c r="AKM249" s="27"/>
      <c r="AKN249" s="27"/>
      <c r="AKO249" s="27"/>
      <c r="AKP249" s="27"/>
      <c r="AKQ249" s="27"/>
      <c r="AKR249" s="27"/>
      <c r="AKS249" s="27"/>
      <c r="AKT249" s="27"/>
      <c r="AKU249" s="27"/>
      <c r="AKV249" s="27"/>
      <c r="AKW249" s="27"/>
      <c r="AKX249" s="27"/>
      <c r="AKY249" s="27"/>
      <c r="AKZ249" s="27"/>
      <c r="ALA249" s="27"/>
      <c r="ALB249" s="27"/>
      <c r="ALC249" s="27"/>
      <c r="ALD249" s="27"/>
      <c r="ALE249" s="27"/>
      <c r="ALF249" s="27"/>
      <c r="ALG249" s="27"/>
      <c r="ALH249" s="27"/>
      <c r="ALI249" s="27"/>
      <c r="ALJ249" s="27"/>
      <c r="ALK249" s="27"/>
      <c r="ALL249" s="27"/>
      <c r="ALM249" s="27"/>
      <c r="ALN249" s="27"/>
      <c r="ALO249" s="27"/>
      <c r="ALP249" s="27"/>
      <c r="ALQ249" s="27"/>
      <c r="ALR249" s="27"/>
      <c r="ALS249" s="27"/>
      <c r="ALT249" s="27"/>
      <c r="ALU249" s="27"/>
      <c r="ALV249" s="27"/>
      <c r="ALW249" s="27"/>
      <c r="ALX249" s="27"/>
      <c r="ALY249" s="27"/>
      <c r="ALZ249" s="27"/>
      <c r="AMA249" s="27"/>
      <c r="AMB249" s="27"/>
      <c r="AMC249" s="27"/>
      <c r="AMD249" s="27"/>
      <c r="AME249" s="27"/>
      <c r="AMF249" s="27"/>
      <c r="AMG249" s="27"/>
      <c r="AMH249" s="27"/>
      <c r="AMI249" s="27"/>
      <c r="AMJ249" s="27"/>
      <c r="AMK249" s="27"/>
      <c r="AML249" s="27"/>
      <c r="AMM249" s="27"/>
      <c r="AMN249" s="27"/>
      <c r="AMO249" s="27"/>
      <c r="AMP249" s="27"/>
      <c r="AMQ249" s="27"/>
      <c r="AMR249" s="27"/>
      <c r="AMS249" s="27"/>
      <c r="AMT249" s="27"/>
      <c r="AMU249" s="27"/>
      <c r="AMV249" s="27"/>
      <c r="AMW249" s="27"/>
      <c r="AMX249" s="27"/>
      <c r="AMY249" s="27"/>
      <c r="AMZ249" s="27"/>
      <c r="ANA249" s="27"/>
      <c r="ANB249" s="27"/>
      <c r="ANC249" s="27"/>
      <c r="AND249" s="27"/>
      <c r="ANE249" s="27"/>
      <c r="ANF249" s="27"/>
      <c r="ANG249" s="27"/>
      <c r="ANH249" s="27"/>
      <c r="ANI249" s="27"/>
      <c r="ANJ249" s="27"/>
      <c r="ANK249" s="27"/>
      <c r="ANL249" s="27"/>
      <c r="ANM249" s="27"/>
      <c r="ANN249" s="27"/>
      <c r="ANO249" s="27"/>
      <c r="ANP249" s="27"/>
      <c r="ANQ249" s="27"/>
      <c r="ANR249" s="27"/>
      <c r="ANS249" s="27"/>
      <c r="ANT249" s="27"/>
      <c r="ANU249" s="27"/>
      <c r="ANV249" s="27"/>
      <c r="ANW249" s="27"/>
      <c r="ANX249" s="27"/>
      <c r="ANY249" s="27"/>
      <c r="ANZ249" s="27"/>
      <c r="AOA249" s="27"/>
      <c r="AOB249" s="27"/>
      <c r="AOC249" s="27"/>
      <c r="AOD249" s="27"/>
      <c r="AOE249" s="27"/>
      <c r="AOF249" s="27"/>
      <c r="AOG249" s="27"/>
      <c r="AOH249" s="27"/>
      <c r="AOI249" s="27"/>
      <c r="AOJ249" s="27"/>
      <c r="AOK249" s="27"/>
      <c r="AOL249" s="27"/>
      <c r="AOM249" s="27"/>
      <c r="AON249" s="27"/>
      <c r="AOO249" s="27"/>
      <c r="AOP249" s="27"/>
      <c r="AOQ249" s="27"/>
      <c r="AOR249" s="27"/>
      <c r="AOS249" s="27"/>
      <c r="AOT249" s="27"/>
      <c r="AOU249" s="27"/>
      <c r="AOV249" s="27"/>
      <c r="AOW249" s="27"/>
      <c r="AOX249" s="27"/>
      <c r="AOY249" s="27"/>
      <c r="AOZ249" s="27"/>
      <c r="APA249" s="27"/>
      <c r="APB249" s="27"/>
      <c r="APC249" s="27"/>
      <c r="APD249" s="27"/>
      <c r="APE249" s="27"/>
      <c r="APF249" s="27"/>
      <c r="APG249" s="27"/>
      <c r="APH249" s="27"/>
      <c r="API249" s="27"/>
      <c r="APJ249" s="27"/>
      <c r="APK249" s="27"/>
      <c r="APL249" s="27"/>
      <c r="APM249" s="27"/>
      <c r="APN249" s="27"/>
      <c r="APO249" s="27"/>
      <c r="APP249" s="27"/>
      <c r="APQ249" s="27"/>
      <c r="APR249" s="27"/>
      <c r="APS249" s="27"/>
      <c r="APT249" s="27"/>
      <c r="APU249" s="27"/>
      <c r="APV249" s="27"/>
      <c r="APW249" s="27"/>
      <c r="APX249" s="27"/>
      <c r="APY249" s="27"/>
      <c r="APZ249" s="27"/>
      <c r="AQA249" s="27"/>
      <c r="AQB249" s="27"/>
      <c r="AQC249" s="27"/>
      <c r="AQD249" s="27"/>
      <c r="AQE249" s="27"/>
      <c r="AQF249" s="27"/>
      <c r="AQG249" s="27"/>
      <c r="AQH249" s="27"/>
      <c r="AQI249" s="27"/>
      <c r="AQJ249" s="27"/>
      <c r="AQK249" s="27"/>
      <c r="AQL249" s="27"/>
      <c r="AQM249" s="27"/>
      <c r="AQN249" s="27"/>
      <c r="AQO249" s="27"/>
      <c r="AQP249" s="27"/>
      <c r="AQQ249" s="27"/>
      <c r="AQR249" s="27"/>
      <c r="AQS249" s="27"/>
      <c r="AQT249" s="27"/>
      <c r="AQU249" s="27"/>
      <c r="AQV249" s="27"/>
      <c r="AQW249" s="27"/>
      <c r="AQX249" s="27"/>
      <c r="AQY249" s="27"/>
      <c r="AQZ249" s="27"/>
      <c r="ARA249" s="27"/>
      <c r="ARB249" s="27"/>
      <c r="ARC249" s="27"/>
      <c r="ARD249" s="27"/>
      <c r="ARE249" s="27"/>
      <c r="ARF249" s="27"/>
      <c r="ARG249" s="27"/>
      <c r="ARH249" s="27"/>
      <c r="ARI249" s="27"/>
      <c r="ARJ249" s="27"/>
      <c r="ARK249" s="27"/>
      <c r="ARL249" s="27"/>
      <c r="ARM249" s="27"/>
      <c r="ARN249" s="27"/>
      <c r="ARO249" s="27"/>
      <c r="ARP249" s="27"/>
      <c r="ARQ249" s="27"/>
      <c r="ARR249" s="27"/>
      <c r="ARS249" s="27"/>
      <c r="ART249" s="27"/>
      <c r="ARU249" s="27"/>
      <c r="ARV249" s="27"/>
      <c r="ARW249" s="27"/>
      <c r="ARX249" s="27"/>
      <c r="ARY249" s="27"/>
      <c r="ARZ249" s="27"/>
      <c r="ASA249" s="27"/>
      <c r="ASB249" s="27"/>
      <c r="ASC249" s="27"/>
      <c r="ASD249" s="27"/>
      <c r="ASE249" s="27"/>
      <c r="ASF249" s="27"/>
      <c r="ASG249" s="27"/>
      <c r="ASH249" s="27"/>
      <c r="ASI249" s="27"/>
      <c r="ASJ249" s="27"/>
      <c r="ASK249" s="27"/>
      <c r="ASL249" s="27"/>
      <c r="ASM249" s="27"/>
      <c r="ASN249" s="27"/>
      <c r="ASO249" s="27"/>
      <c r="ASP249" s="27"/>
      <c r="ASQ249" s="27"/>
      <c r="ASR249" s="27"/>
      <c r="ASS249" s="27"/>
      <c r="AST249" s="27"/>
      <c r="ASU249" s="27"/>
      <c r="ASV249" s="27"/>
      <c r="ASW249" s="27"/>
      <c r="ASX249" s="27"/>
      <c r="ASY249" s="27"/>
      <c r="ASZ249" s="27"/>
      <c r="ATA249" s="27"/>
      <c r="ATB249" s="27"/>
      <c r="ATC249" s="27"/>
      <c r="ATD249" s="27"/>
      <c r="ATE249" s="27"/>
      <c r="ATF249" s="27"/>
      <c r="ATG249" s="27"/>
      <c r="ATH249" s="27"/>
      <c r="ATI249" s="27"/>
      <c r="ATJ249" s="27"/>
      <c r="ATK249" s="27"/>
      <c r="ATL249" s="27"/>
      <c r="ATM249" s="27"/>
      <c r="ATN249" s="27"/>
      <c r="ATO249" s="27"/>
      <c r="ATP249" s="27"/>
      <c r="ATQ249" s="27"/>
      <c r="ATR249" s="27"/>
      <c r="ATS249" s="27"/>
      <c r="ATT249" s="27"/>
      <c r="ATU249" s="27"/>
      <c r="ATV249" s="27"/>
      <c r="ATW249" s="27"/>
      <c r="ATX249" s="27"/>
      <c r="ATY249" s="27"/>
      <c r="ATZ249" s="27"/>
      <c r="AUA249" s="27"/>
      <c r="AUB249" s="27"/>
      <c r="AUC249" s="27"/>
      <c r="AUD249" s="27"/>
      <c r="AUE249" s="27"/>
      <c r="AUF249" s="27"/>
      <c r="AUG249" s="27"/>
      <c r="AUH249" s="27"/>
      <c r="AUI249" s="27"/>
      <c r="AUJ249" s="27"/>
      <c r="AUK249" s="27"/>
      <c r="AUL249" s="27"/>
      <c r="AUM249" s="27"/>
      <c r="AUN249" s="27"/>
      <c r="AUO249" s="27"/>
      <c r="AUP249" s="27"/>
      <c r="AUQ249" s="27"/>
      <c r="AUR249" s="27"/>
      <c r="AUS249" s="27"/>
      <c r="AUT249" s="27"/>
      <c r="AUU249" s="27"/>
      <c r="AUV249" s="27"/>
      <c r="AUW249" s="27"/>
      <c r="AUX249" s="27"/>
      <c r="AUY249" s="27"/>
      <c r="AUZ249" s="27"/>
      <c r="AVA249" s="27"/>
      <c r="AVB249" s="27"/>
      <c r="AVC249" s="27"/>
      <c r="AVD249" s="27"/>
      <c r="AVE249" s="27"/>
      <c r="AVF249" s="27"/>
      <c r="AVG249" s="27"/>
      <c r="AVH249" s="27"/>
      <c r="AVI249" s="27"/>
      <c r="AVJ249" s="27"/>
      <c r="AVK249" s="27"/>
      <c r="AVL249" s="27"/>
      <c r="AVM249" s="27"/>
      <c r="AVN249" s="27"/>
      <c r="AVO249" s="27"/>
      <c r="AVP249" s="27"/>
      <c r="AVQ249" s="27"/>
      <c r="AVR249" s="27"/>
      <c r="AVS249" s="27"/>
      <c r="AVT249" s="27"/>
      <c r="AVU249" s="27"/>
      <c r="AVV249" s="27"/>
      <c r="AVW249" s="27"/>
      <c r="AVX249" s="27"/>
      <c r="AVY249" s="27"/>
      <c r="AVZ249" s="27"/>
      <c r="AWA249" s="27"/>
      <c r="AWB249" s="27"/>
      <c r="AWC249" s="27"/>
      <c r="AWD249" s="27"/>
      <c r="AWE249" s="27"/>
      <c r="AWF249" s="27"/>
      <c r="AWG249" s="27"/>
      <c r="AWH249" s="27"/>
      <c r="AWI249" s="27"/>
      <c r="AWJ249" s="27"/>
      <c r="AWK249" s="27"/>
      <c r="AWL249" s="27"/>
      <c r="AWM249" s="27"/>
      <c r="AWN249" s="27"/>
      <c r="AWO249" s="27"/>
      <c r="AWP249" s="27"/>
      <c r="AWQ249" s="27"/>
      <c r="AWR249" s="27"/>
      <c r="AWS249" s="27"/>
      <c r="AWT249" s="27"/>
      <c r="AWU249" s="27"/>
      <c r="AWV249" s="27"/>
      <c r="AWW249" s="27"/>
      <c r="AWX249" s="27"/>
      <c r="AWY249" s="27"/>
      <c r="AWZ249" s="27"/>
      <c r="AXA249" s="27"/>
      <c r="AXB249" s="27"/>
      <c r="AXC249" s="27"/>
      <c r="AXD249" s="27"/>
      <c r="AXE249" s="27"/>
      <c r="AXF249" s="27"/>
      <c r="AXG249" s="27"/>
      <c r="AXH249" s="27"/>
      <c r="AXI249" s="27"/>
      <c r="AXJ249" s="27"/>
      <c r="AXK249" s="27"/>
      <c r="AXL249" s="27"/>
      <c r="AXM249" s="27"/>
      <c r="AXN249" s="27"/>
      <c r="AXO249" s="27"/>
      <c r="AXP249" s="27"/>
      <c r="AXQ249" s="27"/>
      <c r="AXR249" s="27"/>
      <c r="AXS249" s="27"/>
      <c r="AXT249" s="27"/>
      <c r="AXU249" s="27"/>
      <c r="AXV249" s="27"/>
      <c r="AXW249" s="27"/>
      <c r="AXX249" s="27"/>
      <c r="AXY249" s="27"/>
      <c r="AXZ249" s="27"/>
      <c r="AYA249" s="27"/>
      <c r="AYB249" s="27"/>
      <c r="AYC249" s="27"/>
      <c r="AYD249" s="27"/>
      <c r="AYE249" s="27"/>
      <c r="AYF249" s="27"/>
      <c r="AYG249" s="27"/>
      <c r="AYH249" s="27"/>
      <c r="AYI249" s="27"/>
      <c r="AYJ249" s="27"/>
      <c r="AYK249" s="27"/>
      <c r="AYL249" s="27"/>
      <c r="AYM249" s="27"/>
      <c r="AYN249" s="27"/>
      <c r="AYO249" s="27"/>
      <c r="AYP249" s="27"/>
      <c r="AYQ249" s="27"/>
      <c r="AYR249" s="27"/>
      <c r="AYS249" s="27"/>
      <c r="AYT249" s="27"/>
      <c r="AYU249" s="27"/>
      <c r="AYV249" s="27"/>
      <c r="AYW249" s="27"/>
      <c r="AYX249" s="27"/>
      <c r="AYY249" s="27"/>
      <c r="AYZ249" s="27"/>
      <c r="AZA249" s="27"/>
      <c r="AZB249" s="27"/>
      <c r="AZC249" s="27"/>
      <c r="AZD249" s="27"/>
      <c r="AZE249" s="27"/>
      <c r="AZF249" s="27"/>
      <c r="AZG249" s="27"/>
      <c r="AZH249" s="27"/>
      <c r="AZI249" s="27"/>
      <c r="AZJ249" s="27"/>
      <c r="AZK249" s="27"/>
      <c r="AZL249" s="27"/>
      <c r="AZM249" s="27"/>
      <c r="AZN249" s="27"/>
      <c r="AZO249" s="27"/>
      <c r="AZP249" s="27"/>
      <c r="AZQ249" s="27"/>
      <c r="AZR249" s="27"/>
      <c r="AZS249" s="27"/>
      <c r="AZT249" s="27"/>
      <c r="AZU249" s="27"/>
      <c r="AZV249" s="27"/>
      <c r="AZW249" s="27"/>
      <c r="AZX249" s="27"/>
      <c r="AZY249" s="27"/>
      <c r="AZZ249" s="27"/>
      <c r="BAA249" s="27"/>
      <c r="BAB249" s="27"/>
      <c r="BAC249" s="27"/>
      <c r="BAD249" s="27"/>
      <c r="BAE249" s="27"/>
      <c r="BAF249" s="27"/>
      <c r="BAG249" s="27"/>
      <c r="BAH249" s="27"/>
      <c r="BAI249" s="27"/>
      <c r="BAJ249" s="27"/>
      <c r="BAK249" s="27"/>
      <c r="BAL249" s="27"/>
      <c r="BAM249" s="27"/>
      <c r="BAN249" s="27"/>
      <c r="BAO249" s="27"/>
      <c r="BAP249" s="27"/>
      <c r="BAQ249" s="27"/>
      <c r="BAR249" s="27"/>
      <c r="BAS249" s="27"/>
      <c r="BAT249" s="27"/>
      <c r="BAU249" s="27"/>
      <c r="BAV249" s="27"/>
      <c r="BAW249" s="27"/>
      <c r="BAX249" s="27"/>
      <c r="BAY249" s="27"/>
      <c r="BAZ249" s="27"/>
      <c r="BBA249" s="27"/>
      <c r="BBB249" s="27"/>
      <c r="BBC249" s="27"/>
      <c r="BBD249" s="27"/>
      <c r="BBE249" s="27"/>
      <c r="BBF249" s="27"/>
      <c r="BBG249" s="27"/>
      <c r="BBH249" s="27"/>
      <c r="BBI249" s="27"/>
      <c r="BBJ249" s="27"/>
      <c r="BBK249" s="27"/>
      <c r="BBL249" s="27"/>
      <c r="BBM249" s="27"/>
      <c r="BBN249" s="27"/>
      <c r="BBO249" s="27"/>
      <c r="BBP249" s="27"/>
      <c r="BBQ249" s="27"/>
      <c r="BBR249" s="27"/>
      <c r="BBS249" s="27"/>
      <c r="BBT249" s="27"/>
      <c r="BBU249" s="27"/>
      <c r="BBV249" s="27"/>
      <c r="BBW249" s="27"/>
      <c r="BBX249" s="27"/>
      <c r="BBY249" s="27"/>
      <c r="BBZ249" s="27"/>
      <c r="BCA249" s="27"/>
      <c r="BCB249" s="27"/>
      <c r="BCC249" s="27"/>
      <c r="BCD249" s="27"/>
      <c r="BCE249" s="27"/>
      <c r="BCF249" s="27"/>
      <c r="BCG249" s="27"/>
      <c r="BCH249" s="27"/>
      <c r="BCI249" s="27"/>
      <c r="BCJ249" s="27"/>
      <c r="BCK249" s="27"/>
      <c r="BCL249" s="27"/>
      <c r="BCM249" s="27"/>
      <c r="BCN249" s="27"/>
      <c r="BCO249" s="27"/>
      <c r="BCP249" s="27"/>
      <c r="BCQ249" s="27"/>
      <c r="BCR249" s="27"/>
      <c r="BCS249" s="27"/>
      <c r="BCT249" s="27"/>
      <c r="BCU249" s="27"/>
      <c r="BCV249" s="27"/>
      <c r="BCW249" s="27"/>
      <c r="BCX249" s="27"/>
      <c r="BCY249" s="27"/>
      <c r="BCZ249" s="27"/>
      <c r="BDA249" s="27"/>
      <c r="BDB249" s="27"/>
      <c r="BDC249" s="27"/>
      <c r="BDD249" s="27"/>
      <c r="BDE249" s="27"/>
      <c r="BDF249" s="27"/>
      <c r="BDG249" s="27"/>
      <c r="BDH249" s="27"/>
      <c r="BDI249" s="27"/>
      <c r="BDJ249" s="27"/>
      <c r="BDK249" s="27"/>
      <c r="BDL249" s="27"/>
      <c r="BDM249" s="27"/>
      <c r="BDN249" s="27"/>
      <c r="BDO249" s="27"/>
      <c r="BDP249" s="27"/>
      <c r="BDQ249" s="27"/>
      <c r="BDR249" s="27"/>
      <c r="BDS249" s="27"/>
      <c r="BDT249" s="27"/>
      <c r="BDU249" s="27"/>
      <c r="BDV249" s="27"/>
      <c r="BDW249" s="27"/>
      <c r="BDX249" s="27"/>
      <c r="BDY249" s="27"/>
      <c r="BDZ249" s="27"/>
      <c r="BEA249" s="27"/>
      <c r="BEB249" s="27"/>
      <c r="BEC249" s="27"/>
      <c r="BED249" s="27"/>
      <c r="BEE249" s="27"/>
      <c r="BEF249" s="27"/>
      <c r="BEG249" s="27"/>
      <c r="BEH249" s="27"/>
      <c r="BEI249" s="27"/>
      <c r="BEJ249" s="27"/>
      <c r="BEK249" s="27"/>
      <c r="BEL249" s="27"/>
      <c r="BEM249" s="27"/>
      <c r="BEN249" s="27"/>
      <c r="BEO249" s="27"/>
      <c r="BEP249" s="27"/>
      <c r="BEQ249" s="27"/>
      <c r="BER249" s="27"/>
      <c r="BES249" s="27"/>
      <c r="BET249" s="27"/>
      <c r="BEU249" s="27"/>
      <c r="BEV249" s="27"/>
      <c r="BEW249" s="27"/>
      <c r="BEX249" s="27"/>
      <c r="BEY249" s="27"/>
      <c r="BEZ249" s="27"/>
      <c r="BFA249" s="27"/>
      <c r="BFB249" s="27"/>
      <c r="BFC249" s="27"/>
      <c r="BFD249" s="27"/>
      <c r="BFE249" s="27"/>
      <c r="BFF249" s="27"/>
      <c r="BFG249" s="27"/>
      <c r="BFH249" s="27"/>
      <c r="BFI249" s="27"/>
      <c r="BFJ249" s="27"/>
      <c r="BFK249" s="27"/>
      <c r="BFL249" s="27"/>
      <c r="BFM249" s="27"/>
      <c r="BFN249" s="27"/>
      <c r="BFO249" s="27"/>
      <c r="BFP249" s="27"/>
      <c r="BFQ249" s="27"/>
      <c r="BFR249" s="27"/>
      <c r="BFS249" s="27"/>
      <c r="BFT249" s="27"/>
      <c r="BFU249" s="27"/>
      <c r="BFV249" s="27"/>
      <c r="BFW249" s="27"/>
      <c r="BFX249" s="27"/>
      <c r="BFY249" s="27"/>
      <c r="BFZ249" s="27"/>
      <c r="BGA249" s="27"/>
      <c r="BGB249" s="27"/>
      <c r="BGC249" s="27"/>
      <c r="BGD249" s="27"/>
      <c r="BGE249" s="27"/>
      <c r="BGF249" s="27"/>
      <c r="BGG249" s="27"/>
      <c r="BGH249" s="27"/>
      <c r="BGI249" s="27"/>
      <c r="BGJ249" s="27"/>
      <c r="BGK249" s="27"/>
      <c r="BGL249" s="27"/>
      <c r="BGM249" s="27"/>
      <c r="BGN249" s="27"/>
      <c r="BGO249" s="27"/>
      <c r="BGP249" s="27"/>
      <c r="BGQ249" s="27"/>
      <c r="BGR249" s="27"/>
      <c r="BGS249" s="27"/>
      <c r="BGT249" s="27"/>
      <c r="BGU249" s="27"/>
      <c r="BGV249" s="27"/>
      <c r="BGW249" s="27"/>
      <c r="BGX249" s="27"/>
      <c r="BGY249" s="27"/>
      <c r="BGZ249" s="27"/>
      <c r="BHA249" s="27"/>
      <c r="BHB249" s="27"/>
      <c r="BHC249" s="27"/>
      <c r="BHD249" s="27"/>
      <c r="BHE249" s="27"/>
      <c r="BHF249" s="27"/>
      <c r="BHG249" s="27"/>
      <c r="BHH249" s="27"/>
      <c r="BHI249" s="27"/>
      <c r="BHJ249" s="27"/>
      <c r="BHK249" s="27"/>
      <c r="BHL249" s="27"/>
      <c r="BHM249" s="27"/>
      <c r="BHN249" s="27"/>
      <c r="BHO249" s="27"/>
      <c r="BHP249" s="27"/>
      <c r="BHQ249" s="27"/>
      <c r="BHR249" s="27"/>
      <c r="BHS249" s="27"/>
      <c r="BHT249" s="27"/>
      <c r="BHU249" s="27"/>
      <c r="BHV249" s="27"/>
      <c r="BHW249" s="27"/>
      <c r="BHX249" s="27"/>
      <c r="BHY249" s="27"/>
      <c r="BHZ249" s="27"/>
      <c r="BIA249" s="27"/>
      <c r="BIB249" s="27"/>
      <c r="BIC249" s="27"/>
      <c r="BID249" s="27"/>
      <c r="BIE249" s="27"/>
      <c r="BIF249" s="27"/>
      <c r="BIG249" s="27"/>
      <c r="BIH249" s="27"/>
      <c r="BII249" s="27"/>
      <c r="BIJ249" s="27"/>
      <c r="BIK249" s="27"/>
      <c r="BIL249" s="27"/>
      <c r="BIM249" s="27"/>
      <c r="BIN249" s="27"/>
      <c r="BIO249" s="27"/>
      <c r="BIP249" s="27"/>
      <c r="BIQ249" s="27"/>
      <c r="BIR249" s="27"/>
      <c r="BIS249" s="27"/>
      <c r="BIT249" s="27"/>
      <c r="BIU249" s="27"/>
      <c r="BIV249" s="27"/>
      <c r="BIW249" s="27"/>
      <c r="BIX249" s="27"/>
      <c r="BIY249" s="27"/>
      <c r="BIZ249" s="27"/>
      <c r="BJA249" s="27"/>
      <c r="BJB249" s="27"/>
      <c r="BJC249" s="27"/>
      <c r="BJD249" s="27"/>
      <c r="BJE249" s="27"/>
      <c r="BJF249" s="27"/>
      <c r="BJG249" s="27"/>
      <c r="BJH249" s="27"/>
      <c r="BJI249" s="27"/>
      <c r="BJJ249" s="27"/>
      <c r="BJK249" s="27"/>
      <c r="BJL249" s="27"/>
      <c r="BJM249" s="27"/>
      <c r="BJN249" s="27"/>
      <c r="BJO249" s="27"/>
      <c r="BJP249" s="27"/>
      <c r="BJQ249" s="27"/>
      <c r="BJR249" s="27"/>
      <c r="BJS249" s="27"/>
      <c r="BJT249" s="27"/>
      <c r="BJU249" s="27"/>
      <c r="BJV249" s="27"/>
      <c r="BJW249" s="27"/>
      <c r="BJX249" s="27"/>
      <c r="BJY249" s="27"/>
      <c r="BJZ249" s="27"/>
      <c r="BKA249" s="27"/>
      <c r="BKB249" s="27"/>
      <c r="BKC249" s="27"/>
      <c r="BKD249" s="27"/>
      <c r="BKE249" s="27"/>
      <c r="BKF249" s="27"/>
      <c r="BKG249" s="27"/>
      <c r="BKH249" s="27"/>
      <c r="BKI249" s="27"/>
      <c r="BKJ249" s="27"/>
      <c r="BKK249" s="27"/>
      <c r="BKL249" s="27"/>
      <c r="BKM249" s="27"/>
      <c r="BKN249" s="27"/>
      <c r="BKO249" s="27"/>
      <c r="BKP249" s="27"/>
      <c r="BKQ249" s="27"/>
      <c r="BKR249" s="27"/>
      <c r="BKS249" s="27"/>
      <c r="BKT249" s="27"/>
      <c r="BKU249" s="27"/>
      <c r="BKV249" s="27"/>
      <c r="BKW249" s="27"/>
      <c r="BKX249" s="27"/>
      <c r="BKY249" s="27"/>
      <c r="BKZ249" s="27"/>
      <c r="BLA249" s="27"/>
      <c r="BLB249" s="27"/>
      <c r="BLC249" s="27"/>
      <c r="BLD249" s="27"/>
      <c r="BLE249" s="27"/>
      <c r="BLF249" s="27"/>
      <c r="BLG249" s="27"/>
      <c r="BLH249" s="27"/>
      <c r="BLI249" s="27"/>
      <c r="BLJ249" s="27"/>
      <c r="BLK249" s="27"/>
      <c r="BLL249" s="27"/>
      <c r="BLM249" s="27"/>
      <c r="BLN249" s="27"/>
      <c r="BLO249" s="27"/>
      <c r="BLP249" s="27"/>
      <c r="BLQ249" s="27"/>
      <c r="BLR249" s="27"/>
      <c r="BLS249" s="27"/>
      <c r="BLT249" s="27"/>
      <c r="BLU249" s="27"/>
      <c r="BLV249" s="27"/>
      <c r="BLW249" s="27"/>
      <c r="BLX249" s="27"/>
      <c r="BLY249" s="27"/>
      <c r="BLZ249" s="27"/>
      <c r="BMA249" s="27"/>
      <c r="BMB249" s="27"/>
      <c r="BMC249" s="27"/>
      <c r="BMD249" s="27"/>
      <c r="BME249" s="27"/>
      <c r="BMF249" s="27"/>
      <c r="BMG249" s="27"/>
      <c r="BMH249" s="27"/>
      <c r="BMI249" s="27"/>
      <c r="BMJ249" s="27"/>
      <c r="BMK249" s="27"/>
      <c r="BML249" s="27"/>
      <c r="BMM249" s="27"/>
      <c r="BMN249" s="27"/>
      <c r="BMO249" s="27"/>
      <c r="BMP249" s="27"/>
      <c r="BMQ249" s="27"/>
      <c r="BMR249" s="27"/>
      <c r="BMS249" s="27"/>
      <c r="BMT249" s="27"/>
      <c r="BMU249" s="27"/>
      <c r="BMV249" s="27"/>
      <c r="BMW249" s="27"/>
      <c r="BMX249" s="27"/>
      <c r="BMY249" s="27"/>
      <c r="BMZ249" s="27"/>
      <c r="BNA249" s="27"/>
      <c r="BNB249" s="27"/>
      <c r="BNC249" s="27"/>
      <c r="BND249" s="27"/>
      <c r="BNE249" s="27"/>
      <c r="BNF249" s="27"/>
      <c r="BNG249" s="27"/>
      <c r="BNH249" s="27"/>
      <c r="BNI249" s="27"/>
      <c r="BNJ249" s="27"/>
      <c r="BNK249" s="27"/>
      <c r="BNL249" s="27"/>
      <c r="BNM249" s="27"/>
      <c r="BNN249" s="27"/>
      <c r="BNO249" s="27"/>
      <c r="BNP249" s="27"/>
      <c r="BNQ249" s="27"/>
      <c r="BNR249" s="27"/>
      <c r="BNS249" s="27"/>
      <c r="BNT249" s="27"/>
      <c r="BNU249" s="27"/>
      <c r="BNV249" s="27"/>
      <c r="BNW249" s="27"/>
      <c r="BNX249" s="27"/>
      <c r="BNY249" s="27"/>
      <c r="BNZ249" s="27"/>
      <c r="BOA249" s="27"/>
      <c r="BOB249" s="27"/>
      <c r="BOC249" s="27"/>
      <c r="BOD249" s="27"/>
      <c r="BOE249" s="27"/>
      <c r="BOF249" s="27"/>
      <c r="BOG249" s="27"/>
      <c r="BOH249" s="27"/>
      <c r="BOI249" s="27"/>
      <c r="BOJ249" s="27"/>
      <c r="BOK249" s="27"/>
      <c r="BOL249" s="27"/>
      <c r="BOM249" s="27"/>
      <c r="BON249" s="27"/>
      <c r="BOO249" s="27"/>
      <c r="BOP249" s="27"/>
      <c r="BOQ249" s="27"/>
      <c r="BOR249" s="27"/>
      <c r="BOS249" s="27"/>
      <c r="BOT249" s="27"/>
      <c r="BOU249" s="27"/>
      <c r="BOV249" s="27"/>
      <c r="BOW249" s="27"/>
      <c r="BOX249" s="27"/>
      <c r="BOY249" s="27"/>
      <c r="BOZ249" s="27"/>
      <c r="BPA249" s="27"/>
      <c r="BPB249" s="27"/>
      <c r="BPC249" s="27"/>
      <c r="BPD249" s="27"/>
      <c r="BPE249" s="27"/>
      <c r="BPF249" s="27"/>
      <c r="BPG249" s="27"/>
      <c r="BPH249" s="27"/>
      <c r="BPI249" s="27"/>
      <c r="BPJ249" s="27"/>
      <c r="BPK249" s="27"/>
      <c r="BPL249" s="27"/>
      <c r="BPM249" s="27"/>
      <c r="BPN249" s="27"/>
      <c r="BPO249" s="27"/>
      <c r="BPP249" s="27"/>
      <c r="BPQ249" s="27"/>
      <c r="BPR249" s="27"/>
      <c r="BPS249" s="27"/>
      <c r="BPT249" s="27"/>
      <c r="BPU249" s="27"/>
      <c r="BPV249" s="27"/>
      <c r="BPW249" s="27"/>
      <c r="BPX249" s="27"/>
      <c r="BPY249" s="27"/>
      <c r="BPZ249" s="27"/>
      <c r="BQA249" s="27"/>
      <c r="BQB249" s="27"/>
      <c r="BQC249" s="27"/>
      <c r="BQD249" s="27"/>
      <c r="BQE249" s="27"/>
      <c r="BQF249" s="27"/>
      <c r="BQG249" s="27"/>
      <c r="BQH249" s="27"/>
      <c r="BQI249" s="27"/>
      <c r="BQJ249" s="27"/>
      <c r="BQK249" s="27"/>
      <c r="BQL249" s="27"/>
      <c r="BQM249" s="27"/>
      <c r="BQN249" s="27"/>
      <c r="BQO249" s="27"/>
      <c r="BQP249" s="27"/>
      <c r="BQQ249" s="27"/>
      <c r="BQR249" s="27"/>
      <c r="BQS249" s="27"/>
      <c r="BQT249" s="27"/>
      <c r="BQU249" s="27"/>
      <c r="BQV249" s="27"/>
      <c r="BQW249" s="27"/>
      <c r="BQX249" s="27"/>
      <c r="BQY249" s="27"/>
      <c r="BQZ249" s="27"/>
      <c r="BRA249" s="27"/>
      <c r="BRB249" s="27"/>
      <c r="BRC249" s="27"/>
      <c r="BRD249" s="27"/>
      <c r="BRE249" s="27"/>
      <c r="BRF249" s="27"/>
      <c r="BRG249" s="27"/>
      <c r="BRH249" s="27"/>
      <c r="BRI249" s="27"/>
      <c r="BRJ249" s="27"/>
      <c r="BRK249" s="27"/>
      <c r="BRL249" s="27"/>
      <c r="BRM249" s="27"/>
      <c r="BRN249" s="27"/>
      <c r="BRO249" s="27"/>
      <c r="BRP249" s="27"/>
      <c r="BRQ249" s="27"/>
      <c r="BRR249" s="27"/>
      <c r="BRS249" s="27"/>
      <c r="BRT249" s="27"/>
      <c r="BRU249" s="27"/>
      <c r="BRV249" s="27"/>
      <c r="BRW249" s="27"/>
      <c r="BRX249" s="27"/>
      <c r="BRY249" s="27"/>
      <c r="BRZ249" s="27"/>
      <c r="BSA249" s="27"/>
      <c r="BSB249" s="27"/>
      <c r="BSC249" s="27"/>
      <c r="BSD249" s="27"/>
      <c r="BSE249" s="27"/>
      <c r="BSF249" s="27"/>
      <c r="BSG249" s="27"/>
      <c r="BSH249" s="27"/>
      <c r="BSI249" s="27"/>
      <c r="BSJ249" s="27"/>
      <c r="BSK249" s="27"/>
      <c r="BSL249" s="27"/>
      <c r="BSM249" s="27"/>
      <c r="BSN249" s="27"/>
      <c r="BSO249" s="27"/>
      <c r="BSP249" s="27"/>
      <c r="BSQ249" s="27"/>
      <c r="BSR249" s="27"/>
      <c r="BSS249" s="27"/>
      <c r="BST249" s="27"/>
      <c r="BSU249" s="27"/>
      <c r="BSV249" s="27"/>
      <c r="BSW249" s="27"/>
      <c r="BSX249" s="27"/>
      <c r="BSY249" s="27"/>
      <c r="BSZ249" s="27"/>
      <c r="BTA249" s="27"/>
      <c r="BTB249" s="27"/>
      <c r="BTC249" s="27"/>
      <c r="BTD249" s="27"/>
      <c r="BTE249" s="27"/>
      <c r="BTF249" s="27"/>
      <c r="BTG249" s="27"/>
      <c r="BTH249" s="27"/>
      <c r="BTI249" s="27"/>
      <c r="BTJ249" s="27"/>
      <c r="BTK249" s="27"/>
      <c r="BTL249" s="27"/>
      <c r="BTM249" s="27"/>
      <c r="BTN249" s="27"/>
      <c r="BTO249" s="27"/>
      <c r="BTP249" s="27"/>
      <c r="BTQ249" s="27"/>
      <c r="BTR249" s="27"/>
      <c r="BTS249" s="27"/>
      <c r="BTT249" s="27"/>
      <c r="BTU249" s="27"/>
      <c r="BTV249" s="27"/>
      <c r="BTW249" s="27"/>
      <c r="BTX249" s="27"/>
      <c r="BTY249" s="27"/>
      <c r="BTZ249" s="27"/>
      <c r="BUA249" s="27"/>
      <c r="BUB249" s="27"/>
      <c r="BUC249" s="27"/>
      <c r="BUD249" s="27"/>
      <c r="BUE249" s="27"/>
      <c r="BUF249" s="27"/>
      <c r="BUG249" s="27"/>
      <c r="BUH249" s="27"/>
      <c r="BUI249" s="27"/>
      <c r="BUJ249" s="27"/>
      <c r="BUK249" s="27"/>
      <c r="BUL249" s="27"/>
      <c r="BUM249" s="27"/>
      <c r="BUN249" s="27"/>
      <c r="BUO249" s="27"/>
      <c r="BUP249" s="27"/>
      <c r="BUQ249" s="27"/>
      <c r="BUR249" s="27"/>
      <c r="BUS249" s="27"/>
      <c r="BUT249" s="27"/>
      <c r="BUU249" s="27"/>
      <c r="BUV249" s="27"/>
      <c r="BUW249" s="27"/>
      <c r="BUX249" s="27"/>
      <c r="BUY249" s="27"/>
      <c r="BUZ249" s="27"/>
      <c r="BVA249" s="27"/>
      <c r="BVB249" s="27"/>
      <c r="BVC249" s="27"/>
      <c r="BVD249" s="27"/>
      <c r="BVE249" s="27"/>
      <c r="BVF249" s="27"/>
      <c r="BVG249" s="27"/>
      <c r="BVH249" s="27"/>
      <c r="BVI249" s="27"/>
      <c r="BVJ249" s="27"/>
      <c r="BVK249" s="27"/>
      <c r="BVL249" s="27"/>
      <c r="BVM249" s="27"/>
      <c r="BVN249" s="27"/>
      <c r="BVO249" s="27"/>
      <c r="BVP249" s="27"/>
      <c r="BVQ249" s="27"/>
      <c r="BVR249" s="27"/>
      <c r="BVS249" s="27"/>
      <c r="BVT249" s="27"/>
      <c r="BVU249" s="27"/>
      <c r="BVV249" s="27"/>
      <c r="BVW249" s="27"/>
      <c r="BVX249" s="27"/>
      <c r="BVY249" s="27"/>
      <c r="BVZ249" s="27"/>
      <c r="BWA249" s="27"/>
      <c r="BWB249" s="27"/>
      <c r="BWC249" s="27"/>
      <c r="BWD249" s="27"/>
      <c r="BWE249" s="27"/>
      <c r="BWF249" s="27"/>
      <c r="BWG249" s="27"/>
      <c r="BWH249" s="27"/>
      <c r="BWI249" s="27"/>
      <c r="BWJ249" s="27"/>
      <c r="BWK249" s="27"/>
      <c r="BWL249" s="27"/>
      <c r="BWM249" s="27"/>
      <c r="BWN249" s="27"/>
      <c r="BWO249" s="27"/>
      <c r="BWP249" s="27"/>
      <c r="BWQ249" s="27"/>
      <c r="BWR249" s="27"/>
      <c r="BWS249" s="27"/>
      <c r="BWT249" s="27"/>
      <c r="BWU249" s="27"/>
      <c r="BWV249" s="27"/>
      <c r="BWW249" s="27"/>
      <c r="BWX249" s="27"/>
      <c r="BWY249" s="27"/>
      <c r="BWZ249" s="27"/>
      <c r="BXA249" s="27"/>
      <c r="BXB249" s="27"/>
      <c r="BXC249" s="27"/>
      <c r="BXD249" s="27"/>
      <c r="BXE249" s="27"/>
      <c r="BXF249" s="27"/>
      <c r="BXG249" s="27"/>
      <c r="BXH249" s="27"/>
      <c r="BXI249" s="27"/>
      <c r="BXJ249" s="27"/>
      <c r="BXK249" s="27"/>
      <c r="BXL249" s="27"/>
      <c r="BXM249" s="27"/>
      <c r="BXN249" s="27"/>
      <c r="BXO249" s="27"/>
      <c r="BXP249" s="27"/>
      <c r="BXQ249" s="27"/>
      <c r="BXR249" s="27"/>
      <c r="BXS249" s="27"/>
      <c r="BXT249" s="27"/>
      <c r="BXU249" s="27"/>
      <c r="BXV249" s="27"/>
      <c r="BXW249" s="27"/>
      <c r="BXX249" s="27"/>
      <c r="BXY249" s="27"/>
      <c r="BXZ249" s="27"/>
      <c r="BYA249" s="27"/>
      <c r="BYB249" s="27"/>
      <c r="BYC249" s="27"/>
      <c r="BYD249" s="27"/>
      <c r="BYE249" s="27"/>
      <c r="BYF249" s="27"/>
      <c r="BYG249" s="27"/>
      <c r="BYH249" s="27"/>
      <c r="BYI249" s="27"/>
      <c r="BYJ249" s="27"/>
      <c r="BYK249" s="27"/>
      <c r="BYL249" s="27"/>
      <c r="BYM249" s="27"/>
      <c r="BYN249" s="27"/>
      <c r="BYO249" s="27"/>
      <c r="BYP249" s="27"/>
      <c r="BYQ249" s="27"/>
      <c r="BYR249" s="27"/>
      <c r="BYS249" s="27"/>
      <c r="BYT249" s="27"/>
      <c r="BYU249" s="27"/>
      <c r="BYV249" s="27"/>
      <c r="BYW249" s="27"/>
      <c r="BYX249" s="27"/>
      <c r="BYY249" s="27"/>
      <c r="BYZ249" s="27"/>
      <c r="BZA249" s="27"/>
      <c r="BZB249" s="27"/>
      <c r="BZC249" s="27"/>
      <c r="BZD249" s="27"/>
      <c r="BZE249" s="27"/>
      <c r="BZF249" s="27"/>
      <c r="BZG249" s="27"/>
      <c r="BZH249" s="27"/>
      <c r="BZI249" s="27"/>
      <c r="BZJ249" s="27"/>
      <c r="BZK249" s="27"/>
      <c r="BZL249" s="27"/>
      <c r="BZM249" s="27"/>
      <c r="BZN249" s="27"/>
      <c r="BZO249" s="27"/>
      <c r="BZP249" s="27"/>
      <c r="BZQ249" s="27"/>
      <c r="BZR249" s="27"/>
      <c r="BZS249" s="27"/>
      <c r="BZT249" s="27"/>
      <c r="BZU249" s="27"/>
      <c r="BZV249" s="27"/>
      <c r="BZW249" s="27"/>
      <c r="BZX249" s="27"/>
      <c r="BZY249" s="27"/>
      <c r="BZZ249" s="27"/>
      <c r="CAA249" s="27"/>
      <c r="CAB249" s="27"/>
      <c r="CAC249" s="27"/>
      <c r="CAD249" s="27"/>
      <c r="CAE249" s="27"/>
      <c r="CAF249" s="27"/>
      <c r="CAG249" s="27"/>
      <c r="CAH249" s="27"/>
      <c r="CAI249" s="27"/>
      <c r="CAJ249" s="27"/>
      <c r="CAK249" s="27"/>
      <c r="CAL249" s="27"/>
      <c r="CAM249" s="27"/>
      <c r="CAN249" s="27"/>
      <c r="CAO249" s="27"/>
      <c r="CAP249" s="27"/>
      <c r="CAQ249" s="27"/>
      <c r="CAR249" s="27"/>
      <c r="CAS249" s="27"/>
      <c r="CAT249" s="27"/>
      <c r="CAU249" s="27"/>
      <c r="CAV249" s="27"/>
      <c r="CAW249" s="27"/>
      <c r="CAX249" s="27"/>
      <c r="CAY249" s="27"/>
      <c r="CAZ249" s="27"/>
      <c r="CBA249" s="27"/>
      <c r="CBB249" s="27"/>
      <c r="CBC249" s="27"/>
      <c r="CBD249" s="27"/>
      <c r="CBE249" s="27"/>
      <c r="CBF249" s="27"/>
      <c r="CBG249" s="27"/>
      <c r="CBH249" s="27"/>
      <c r="CBI249" s="27"/>
      <c r="CBJ249" s="27"/>
      <c r="CBK249" s="27"/>
      <c r="CBL249" s="27"/>
      <c r="CBM249" s="27"/>
      <c r="CBN249" s="27"/>
      <c r="CBO249" s="27"/>
      <c r="CBP249" s="27"/>
      <c r="CBQ249" s="27"/>
      <c r="CBR249" s="27"/>
      <c r="CBS249" s="27"/>
      <c r="CBT249" s="27"/>
      <c r="CBU249" s="27"/>
      <c r="CBV249" s="27"/>
      <c r="CBW249" s="27"/>
      <c r="CBX249" s="27"/>
      <c r="CBY249" s="27"/>
      <c r="CBZ249" s="27"/>
      <c r="CCA249" s="27"/>
      <c r="CCB249" s="27"/>
      <c r="CCC249" s="27"/>
      <c r="CCD249" s="27"/>
      <c r="CCE249" s="27"/>
      <c r="CCF249" s="27"/>
      <c r="CCG249" s="27"/>
      <c r="CCH249" s="27"/>
      <c r="CCI249" s="27"/>
      <c r="CCJ249" s="27"/>
      <c r="CCK249" s="27"/>
      <c r="CCL249" s="27"/>
      <c r="CCM249" s="27"/>
      <c r="CCN249" s="27"/>
      <c r="CCO249" s="27"/>
      <c r="CCP249" s="27"/>
      <c r="CCQ249" s="27"/>
      <c r="CCR249" s="27"/>
      <c r="CCS249" s="27"/>
      <c r="CCT249" s="27"/>
      <c r="CCU249" s="27"/>
      <c r="CCV249" s="27"/>
      <c r="CCW249" s="27"/>
      <c r="CCX249" s="27"/>
      <c r="CCY249" s="27"/>
      <c r="CCZ249" s="27"/>
      <c r="CDA249" s="27"/>
      <c r="CDB249" s="27"/>
      <c r="CDC249" s="27"/>
      <c r="CDD249" s="27"/>
      <c r="CDE249" s="27"/>
      <c r="CDF249" s="27"/>
      <c r="CDG249" s="27"/>
      <c r="CDH249" s="27"/>
      <c r="CDI249" s="27"/>
      <c r="CDJ249" s="27"/>
      <c r="CDK249" s="27"/>
      <c r="CDL249" s="27"/>
      <c r="CDM249" s="27"/>
      <c r="CDN249" s="27"/>
      <c r="CDO249" s="27"/>
      <c r="CDP249" s="27"/>
      <c r="CDQ249" s="27"/>
      <c r="CDR249" s="27"/>
      <c r="CDS249" s="27"/>
      <c r="CDT249" s="27"/>
      <c r="CDU249" s="27"/>
      <c r="CDV249" s="27"/>
      <c r="CDW249" s="27"/>
      <c r="CDX249" s="27"/>
      <c r="CDY249" s="27"/>
      <c r="CDZ249" s="27"/>
      <c r="CEA249" s="27"/>
      <c r="CEB249" s="27"/>
      <c r="CEC249" s="27"/>
      <c r="CED249" s="27"/>
      <c r="CEE249" s="27"/>
      <c r="CEF249" s="27"/>
      <c r="CEG249" s="27"/>
      <c r="CEH249" s="27"/>
      <c r="CEI249" s="27"/>
      <c r="CEJ249" s="27"/>
      <c r="CEK249" s="27"/>
      <c r="CEL249" s="27"/>
      <c r="CEM249" s="27"/>
      <c r="CEN249" s="27"/>
      <c r="CEO249" s="27"/>
      <c r="CEP249" s="27"/>
      <c r="CEQ249" s="27"/>
      <c r="CER249" s="27"/>
      <c r="CES249" s="27"/>
      <c r="CET249" s="27"/>
      <c r="CEU249" s="27"/>
      <c r="CEV249" s="27"/>
      <c r="CEW249" s="27"/>
      <c r="CEX249" s="27"/>
      <c r="CEY249" s="27"/>
      <c r="CEZ249" s="27"/>
      <c r="CFA249" s="27"/>
      <c r="CFB249" s="27"/>
      <c r="CFC249" s="27"/>
      <c r="CFD249" s="27"/>
      <c r="CFE249" s="27"/>
      <c r="CFF249" s="27"/>
      <c r="CFG249" s="27"/>
      <c r="CFH249" s="27"/>
      <c r="CFI249" s="27"/>
      <c r="CFJ249" s="27"/>
      <c r="CFK249" s="27"/>
      <c r="CFL249" s="27"/>
      <c r="CFM249" s="27"/>
      <c r="CFN249" s="27"/>
      <c r="CFO249" s="27"/>
      <c r="CFP249" s="27"/>
      <c r="CFQ249" s="27"/>
      <c r="CFR249" s="27"/>
      <c r="CFS249" s="27"/>
      <c r="CFT249" s="27"/>
      <c r="CFU249" s="27"/>
      <c r="CFV249" s="27"/>
      <c r="CFW249" s="27"/>
      <c r="CFX249" s="27"/>
      <c r="CFY249" s="27"/>
      <c r="CFZ249" s="27"/>
      <c r="CGA249" s="27"/>
      <c r="CGB249" s="27"/>
      <c r="CGC249" s="27"/>
      <c r="CGD249" s="27"/>
      <c r="CGE249" s="27"/>
      <c r="CGF249" s="27"/>
      <c r="CGG249" s="27"/>
      <c r="CGH249" s="27"/>
      <c r="CGI249" s="27"/>
      <c r="CGJ249" s="27"/>
      <c r="CGK249" s="27"/>
      <c r="CGL249" s="27"/>
      <c r="CGM249" s="27"/>
      <c r="CGN249" s="27"/>
      <c r="CGO249" s="27"/>
      <c r="CGP249" s="27"/>
      <c r="CGQ249" s="27"/>
      <c r="CGR249" s="27"/>
      <c r="CGS249" s="27"/>
      <c r="CGT249" s="27"/>
      <c r="CGU249" s="27"/>
      <c r="CGV249" s="27"/>
      <c r="CGW249" s="27"/>
      <c r="CGX249" s="27"/>
      <c r="CGY249" s="27"/>
      <c r="CGZ249" s="27"/>
      <c r="CHA249" s="27"/>
      <c r="CHB249" s="27"/>
      <c r="CHC249" s="27"/>
      <c r="CHD249" s="27"/>
      <c r="CHE249" s="27"/>
      <c r="CHF249" s="27"/>
      <c r="CHG249" s="27"/>
      <c r="CHH249" s="27"/>
      <c r="CHI249" s="27"/>
      <c r="CHJ249" s="27"/>
      <c r="CHK249" s="27"/>
      <c r="CHL249" s="27"/>
      <c r="CHM249" s="27"/>
      <c r="CHN249" s="27"/>
      <c r="CHO249" s="27"/>
      <c r="CHP249" s="27"/>
      <c r="CHQ249" s="27"/>
      <c r="CHR249" s="27"/>
      <c r="CHS249" s="27"/>
      <c r="CHT249" s="27"/>
      <c r="CHU249" s="27"/>
      <c r="CHV249" s="27"/>
      <c r="CHW249" s="27"/>
      <c r="CHX249" s="27"/>
      <c r="CHY249" s="27"/>
      <c r="CHZ249" s="27"/>
      <c r="CIA249" s="27"/>
      <c r="CIB249" s="27"/>
      <c r="CIC249" s="27"/>
      <c r="CID249" s="27"/>
      <c r="CIE249" s="27"/>
      <c r="CIF249" s="27"/>
      <c r="CIG249" s="27"/>
      <c r="CIH249" s="27"/>
      <c r="CII249" s="27"/>
      <c r="CIJ249" s="27"/>
      <c r="CIK249" s="27"/>
      <c r="CIL249" s="27"/>
      <c r="CIM249" s="27"/>
      <c r="CIN249" s="27"/>
      <c r="CIO249" s="27"/>
      <c r="CIP249" s="27"/>
      <c r="CIQ249" s="27"/>
      <c r="CIR249" s="27"/>
      <c r="CIS249" s="27"/>
      <c r="CIT249" s="27"/>
      <c r="CIU249" s="27"/>
      <c r="CIV249" s="27"/>
      <c r="CIW249" s="27"/>
      <c r="CIX249" s="27"/>
      <c r="CIY249" s="27"/>
      <c r="CIZ249" s="27"/>
      <c r="CJA249" s="27"/>
      <c r="CJB249" s="27"/>
      <c r="CJC249" s="27"/>
      <c r="CJD249" s="27"/>
      <c r="CJE249" s="27"/>
      <c r="CJF249" s="27"/>
      <c r="CJG249" s="27"/>
      <c r="CJH249" s="27"/>
      <c r="CJI249" s="27"/>
      <c r="CJJ249" s="27"/>
      <c r="CJK249" s="27"/>
      <c r="CJL249" s="27"/>
      <c r="CJM249" s="27"/>
      <c r="CJN249" s="27"/>
      <c r="CJO249" s="27"/>
      <c r="CJP249" s="27"/>
      <c r="CJQ249" s="27"/>
      <c r="CJR249" s="27"/>
      <c r="CJS249" s="27"/>
      <c r="CJT249" s="27"/>
      <c r="CJU249" s="27"/>
      <c r="CJV249" s="27"/>
      <c r="CJW249" s="27"/>
      <c r="CJX249" s="27"/>
      <c r="CJY249" s="27"/>
      <c r="CJZ249" s="27"/>
      <c r="CKA249" s="27"/>
      <c r="CKB249" s="27"/>
      <c r="CKC249" s="27"/>
      <c r="CKD249" s="27"/>
      <c r="CKE249" s="27"/>
      <c r="CKF249" s="27"/>
      <c r="CKG249" s="27"/>
      <c r="CKH249" s="27"/>
      <c r="CKI249" s="27"/>
      <c r="CKJ249" s="27"/>
      <c r="CKK249" s="27"/>
      <c r="CKL249" s="27"/>
      <c r="CKM249" s="27"/>
      <c r="CKN249" s="27"/>
      <c r="CKO249" s="27"/>
      <c r="CKP249" s="27"/>
      <c r="CKQ249" s="27"/>
      <c r="CKR249" s="27"/>
      <c r="CKS249" s="27"/>
      <c r="CKT249" s="27"/>
      <c r="CKU249" s="27"/>
      <c r="CKV249" s="27"/>
      <c r="CKW249" s="27"/>
      <c r="CKX249" s="27"/>
      <c r="CKY249" s="27"/>
      <c r="CKZ249" s="27"/>
      <c r="CLA249" s="27"/>
      <c r="CLB249" s="27"/>
      <c r="CLC249" s="27"/>
      <c r="CLD249" s="27"/>
      <c r="CLE249" s="27"/>
      <c r="CLF249" s="27"/>
      <c r="CLG249" s="27"/>
      <c r="CLH249" s="27"/>
      <c r="CLI249" s="27"/>
      <c r="CLJ249" s="27"/>
      <c r="CLK249" s="27"/>
      <c r="CLL249" s="27"/>
      <c r="CLM249" s="27"/>
      <c r="CLN249" s="27"/>
      <c r="CLO249" s="27"/>
      <c r="CLP249" s="27"/>
      <c r="CLQ249" s="27"/>
      <c r="CLR249" s="27"/>
      <c r="CLS249" s="27"/>
      <c r="CLT249" s="27"/>
      <c r="CLU249" s="27"/>
      <c r="CLV249" s="27"/>
      <c r="CLW249" s="27"/>
      <c r="CLX249" s="27"/>
      <c r="CLY249" s="27"/>
      <c r="CLZ249" s="27"/>
      <c r="CMA249" s="27"/>
      <c r="CMB249" s="27"/>
      <c r="CMC249" s="27"/>
      <c r="CMD249" s="27"/>
      <c r="CME249" s="27"/>
      <c r="CMF249" s="27"/>
      <c r="CMG249" s="27"/>
      <c r="CMH249" s="27"/>
      <c r="CMI249" s="27"/>
      <c r="CMJ249" s="27"/>
      <c r="CMK249" s="27"/>
      <c r="CML249" s="27"/>
      <c r="CMM249" s="27"/>
      <c r="CMN249" s="27"/>
      <c r="CMO249" s="27"/>
      <c r="CMP249" s="27"/>
      <c r="CMQ249" s="27"/>
      <c r="CMR249" s="27"/>
      <c r="CMS249" s="27"/>
      <c r="CMT249" s="27"/>
      <c r="CMU249" s="27"/>
      <c r="CMV249" s="27"/>
      <c r="CMW249" s="27"/>
      <c r="CMX249" s="27"/>
      <c r="CMY249" s="27"/>
      <c r="CMZ249" s="27"/>
      <c r="CNA249" s="27"/>
      <c r="CNB249" s="27"/>
      <c r="CNC249" s="27"/>
      <c r="CND249" s="27"/>
      <c r="CNE249" s="27"/>
      <c r="CNF249" s="27"/>
      <c r="CNG249" s="27"/>
      <c r="CNH249" s="27"/>
      <c r="CNI249" s="27"/>
      <c r="CNJ249" s="27"/>
      <c r="CNK249" s="27"/>
      <c r="CNL249" s="27"/>
      <c r="CNM249" s="27"/>
      <c r="CNN249" s="27"/>
      <c r="CNO249" s="27"/>
      <c r="CNP249" s="27"/>
      <c r="CNQ249" s="27"/>
      <c r="CNR249" s="27"/>
      <c r="CNS249" s="27"/>
      <c r="CNT249" s="27"/>
      <c r="CNU249" s="27"/>
      <c r="CNV249" s="27"/>
      <c r="CNW249" s="27"/>
      <c r="CNX249" s="27"/>
      <c r="CNY249" s="27"/>
      <c r="CNZ249" s="27"/>
      <c r="COA249" s="27"/>
      <c r="COB249" s="27"/>
      <c r="COC249" s="27"/>
      <c r="COD249" s="27"/>
      <c r="COE249" s="27"/>
      <c r="COF249" s="27"/>
      <c r="COG249" s="27"/>
      <c r="COH249" s="27"/>
      <c r="COI249" s="27"/>
      <c r="COJ249" s="27"/>
      <c r="COK249" s="27"/>
      <c r="COL249" s="27"/>
      <c r="COM249" s="27"/>
      <c r="CON249" s="27"/>
      <c r="COO249" s="27"/>
      <c r="COP249" s="27"/>
      <c r="COQ249" s="27"/>
      <c r="COR249" s="27"/>
      <c r="COS249" s="27"/>
      <c r="COT249" s="27"/>
      <c r="COU249" s="27"/>
      <c r="COV249" s="27"/>
      <c r="COW249" s="27"/>
      <c r="COX249" s="27"/>
      <c r="COY249" s="27"/>
      <c r="COZ249" s="27"/>
      <c r="CPA249" s="27"/>
      <c r="CPB249" s="27"/>
      <c r="CPC249" s="27"/>
      <c r="CPD249" s="27"/>
      <c r="CPE249" s="27"/>
      <c r="CPF249" s="27"/>
      <c r="CPG249" s="27"/>
      <c r="CPH249" s="27"/>
      <c r="CPI249" s="27"/>
      <c r="CPJ249" s="27"/>
      <c r="CPK249" s="27"/>
      <c r="CPL249" s="27"/>
      <c r="CPM249" s="27"/>
      <c r="CPN249" s="27"/>
      <c r="CPO249" s="27"/>
      <c r="CPP249" s="27"/>
      <c r="CPQ249" s="27"/>
      <c r="CPR249" s="27"/>
      <c r="CPS249" s="27"/>
      <c r="CPT249" s="27"/>
      <c r="CPU249" s="27"/>
      <c r="CPV249" s="27"/>
      <c r="CPW249" s="27"/>
      <c r="CPX249" s="27"/>
      <c r="CPY249" s="27"/>
      <c r="CPZ249" s="27"/>
      <c r="CQA249" s="27"/>
      <c r="CQB249" s="27"/>
      <c r="CQC249" s="27"/>
      <c r="CQD249" s="27"/>
      <c r="CQE249" s="27"/>
      <c r="CQF249" s="27"/>
      <c r="CQG249" s="27"/>
      <c r="CQH249" s="27"/>
      <c r="CQI249" s="27"/>
      <c r="CQJ249" s="27"/>
      <c r="CQK249" s="27"/>
      <c r="CQL249" s="27"/>
      <c r="CQM249" s="27"/>
      <c r="CQN249" s="27"/>
      <c r="CQO249" s="27"/>
      <c r="CQP249" s="27"/>
      <c r="CQQ249" s="27"/>
      <c r="CQR249" s="27"/>
      <c r="CQS249" s="27"/>
      <c r="CQT249" s="27"/>
      <c r="CQU249" s="27"/>
      <c r="CQV249" s="27"/>
      <c r="CQW249" s="27"/>
      <c r="CQX249" s="27"/>
      <c r="CQY249" s="27"/>
      <c r="CQZ249" s="27"/>
      <c r="CRA249" s="27"/>
      <c r="CRB249" s="27"/>
      <c r="CRC249" s="27"/>
      <c r="CRD249" s="27"/>
      <c r="CRE249" s="27"/>
      <c r="CRF249" s="27"/>
      <c r="CRG249" s="27"/>
      <c r="CRH249" s="27"/>
      <c r="CRI249" s="27"/>
      <c r="CRJ249" s="27"/>
      <c r="CRK249" s="27"/>
      <c r="CRL249" s="27"/>
      <c r="CRM249" s="27"/>
      <c r="CRN249" s="27"/>
      <c r="CRO249" s="27"/>
      <c r="CRP249" s="27"/>
      <c r="CRQ249" s="27"/>
      <c r="CRR249" s="27"/>
      <c r="CRS249" s="27"/>
      <c r="CRT249" s="27"/>
      <c r="CRU249" s="27"/>
      <c r="CRV249" s="27"/>
      <c r="CRW249" s="27"/>
      <c r="CRX249" s="27"/>
      <c r="CRY249" s="27"/>
      <c r="CRZ249" s="27"/>
      <c r="CSA249" s="27"/>
      <c r="CSB249" s="27"/>
      <c r="CSC249" s="27"/>
      <c r="CSD249" s="27"/>
      <c r="CSE249" s="27"/>
      <c r="CSF249" s="27"/>
      <c r="CSG249" s="27"/>
      <c r="CSH249" s="27"/>
      <c r="CSI249" s="27"/>
      <c r="CSJ249" s="27"/>
      <c r="CSK249" s="27"/>
      <c r="CSL249" s="27"/>
      <c r="CSM249" s="27"/>
      <c r="CSN249" s="27"/>
      <c r="CSO249" s="27"/>
      <c r="CSP249" s="27"/>
      <c r="CSQ249" s="27"/>
      <c r="CSR249" s="27"/>
      <c r="CSS249" s="27"/>
      <c r="CST249" s="27"/>
      <c r="CSU249" s="27"/>
      <c r="CSV249" s="27"/>
      <c r="CSW249" s="27"/>
      <c r="CSX249" s="27"/>
      <c r="CSY249" s="27"/>
      <c r="CSZ249" s="27"/>
      <c r="CTA249" s="27"/>
      <c r="CTB249" s="27"/>
      <c r="CTC249" s="27"/>
      <c r="CTD249" s="27"/>
      <c r="CTE249" s="27"/>
      <c r="CTF249" s="27"/>
      <c r="CTG249" s="27"/>
      <c r="CTH249" s="27"/>
      <c r="CTI249" s="27"/>
      <c r="CTJ249" s="27"/>
      <c r="CTK249" s="27"/>
      <c r="CTL249" s="27"/>
      <c r="CTM249" s="27"/>
      <c r="CTN249" s="27"/>
      <c r="CTO249" s="27"/>
      <c r="CTP249" s="27"/>
      <c r="CTQ249" s="27"/>
      <c r="CTR249" s="27"/>
      <c r="CTS249" s="27"/>
      <c r="CTT249" s="27"/>
      <c r="CTU249" s="27"/>
      <c r="CTV249" s="27"/>
      <c r="CTW249" s="27"/>
      <c r="CTX249" s="27"/>
      <c r="CTY249" s="27"/>
      <c r="CTZ249" s="27"/>
      <c r="CUA249" s="27"/>
      <c r="CUB249" s="27"/>
      <c r="CUC249" s="27"/>
      <c r="CUD249" s="27"/>
      <c r="CUE249" s="27"/>
      <c r="CUF249" s="27"/>
      <c r="CUG249" s="27"/>
      <c r="CUH249" s="27"/>
      <c r="CUI249" s="27"/>
      <c r="CUJ249" s="27"/>
      <c r="CUK249" s="27"/>
      <c r="CUL249" s="27"/>
      <c r="CUM249" s="27"/>
      <c r="CUN249" s="27"/>
      <c r="CUO249" s="27"/>
      <c r="CUP249" s="27"/>
      <c r="CUQ249" s="27"/>
      <c r="CUR249" s="27"/>
      <c r="CUS249" s="27"/>
      <c r="CUT249" s="27"/>
      <c r="CUU249" s="27"/>
      <c r="CUV249" s="27"/>
      <c r="CUW249" s="27"/>
      <c r="CUX249" s="27"/>
      <c r="CUY249" s="27"/>
      <c r="CUZ249" s="27"/>
      <c r="CVA249" s="27"/>
      <c r="CVB249" s="27"/>
      <c r="CVC249" s="27"/>
      <c r="CVD249" s="27"/>
      <c r="CVE249" s="27"/>
      <c r="CVF249" s="27"/>
      <c r="CVG249" s="27"/>
      <c r="CVH249" s="27"/>
      <c r="CVI249" s="27"/>
      <c r="CVJ249" s="27"/>
      <c r="CVK249" s="27"/>
      <c r="CVL249" s="27"/>
      <c r="CVM249" s="27"/>
      <c r="CVN249" s="27"/>
      <c r="CVO249" s="27"/>
      <c r="CVP249" s="27"/>
      <c r="CVQ249" s="27"/>
      <c r="CVR249" s="27"/>
      <c r="CVS249" s="27"/>
      <c r="CVT249" s="27"/>
      <c r="CVU249" s="27"/>
      <c r="CVV249" s="27"/>
      <c r="CVW249" s="27"/>
      <c r="CVX249" s="27"/>
      <c r="CVY249" s="27"/>
      <c r="CVZ249" s="27"/>
      <c r="CWA249" s="27"/>
      <c r="CWB249" s="27"/>
      <c r="CWC249" s="27"/>
      <c r="CWD249" s="27"/>
      <c r="CWE249" s="27"/>
      <c r="CWF249" s="27"/>
      <c r="CWG249" s="27"/>
      <c r="CWH249" s="27"/>
      <c r="CWI249" s="27"/>
      <c r="CWJ249" s="27"/>
      <c r="CWK249" s="27"/>
      <c r="CWL249" s="27"/>
      <c r="CWM249" s="27"/>
      <c r="CWN249" s="27"/>
      <c r="CWO249" s="27"/>
      <c r="CWP249" s="27"/>
      <c r="CWQ249" s="27"/>
      <c r="CWR249" s="27"/>
      <c r="CWS249" s="27"/>
      <c r="CWT249" s="27"/>
      <c r="CWU249" s="27"/>
      <c r="CWV249" s="27"/>
      <c r="CWW249" s="27"/>
      <c r="CWX249" s="27"/>
      <c r="CWY249" s="27"/>
      <c r="CWZ249" s="27"/>
      <c r="CXA249" s="27"/>
      <c r="CXB249" s="27"/>
      <c r="CXC249" s="27"/>
      <c r="CXD249" s="27"/>
      <c r="CXE249" s="27"/>
      <c r="CXF249" s="27"/>
      <c r="CXG249" s="27"/>
      <c r="CXH249" s="27"/>
      <c r="CXI249" s="27"/>
      <c r="CXJ249" s="27"/>
      <c r="CXK249" s="27"/>
      <c r="CXL249" s="27"/>
      <c r="CXM249" s="27"/>
      <c r="CXN249" s="27"/>
      <c r="CXO249" s="27"/>
      <c r="CXP249" s="27"/>
      <c r="CXQ249" s="27"/>
      <c r="CXR249" s="27"/>
      <c r="CXS249" s="27"/>
      <c r="CXT249" s="27"/>
      <c r="CXU249" s="27"/>
      <c r="CXV249" s="27"/>
      <c r="CXW249" s="27"/>
      <c r="CXX249" s="27"/>
      <c r="CXY249" s="27"/>
      <c r="CXZ249" s="27"/>
      <c r="CYA249" s="27"/>
      <c r="CYB249" s="27"/>
      <c r="CYC249" s="27"/>
      <c r="CYD249" s="27"/>
      <c r="CYE249" s="27"/>
      <c r="CYF249" s="27"/>
      <c r="CYG249" s="27"/>
      <c r="CYH249" s="27"/>
      <c r="CYI249" s="27"/>
      <c r="CYJ249" s="27"/>
      <c r="CYK249" s="27"/>
      <c r="CYL249" s="27"/>
      <c r="CYM249" s="27"/>
      <c r="CYN249" s="27"/>
      <c r="CYO249" s="27"/>
      <c r="CYP249" s="27"/>
      <c r="CYQ249" s="27"/>
      <c r="CYR249" s="27"/>
      <c r="CYS249" s="27"/>
      <c r="CYT249" s="27"/>
      <c r="CYU249" s="27"/>
      <c r="CYV249" s="27"/>
      <c r="CYW249" s="27"/>
      <c r="CYX249" s="27"/>
      <c r="CYY249" s="27"/>
      <c r="CYZ249" s="27"/>
      <c r="CZA249" s="27"/>
      <c r="CZB249" s="27"/>
      <c r="CZC249" s="27"/>
      <c r="CZD249" s="27"/>
      <c r="CZE249" s="27"/>
      <c r="CZF249" s="27"/>
      <c r="CZG249" s="27"/>
      <c r="CZH249" s="27"/>
      <c r="CZI249" s="27"/>
      <c r="CZJ249" s="27"/>
      <c r="CZK249" s="27"/>
      <c r="CZL249" s="27"/>
      <c r="CZM249" s="27"/>
      <c r="CZN249" s="27"/>
      <c r="CZO249" s="27"/>
      <c r="CZP249" s="27"/>
      <c r="CZQ249" s="27"/>
      <c r="CZR249" s="27"/>
      <c r="CZS249" s="27"/>
      <c r="CZT249" s="27"/>
      <c r="CZU249" s="27"/>
      <c r="CZV249" s="27"/>
      <c r="CZW249" s="27"/>
      <c r="CZX249" s="27"/>
      <c r="CZY249" s="27"/>
      <c r="CZZ249" s="27"/>
      <c r="DAA249" s="27"/>
      <c r="DAB249" s="27"/>
      <c r="DAC249" s="27"/>
      <c r="DAD249" s="27"/>
      <c r="DAE249" s="27"/>
      <c r="DAF249" s="27"/>
      <c r="DAG249" s="27"/>
      <c r="DAH249" s="27"/>
      <c r="DAI249" s="27"/>
      <c r="DAJ249" s="27"/>
      <c r="DAK249" s="27"/>
      <c r="DAL249" s="27"/>
      <c r="DAM249" s="27"/>
      <c r="DAN249" s="27"/>
      <c r="DAO249" s="27"/>
      <c r="DAP249" s="27"/>
      <c r="DAQ249" s="27"/>
      <c r="DAR249" s="27"/>
      <c r="DAS249" s="27"/>
      <c r="DAT249" s="27"/>
      <c r="DAU249" s="27"/>
      <c r="DAV249" s="27"/>
      <c r="DAW249" s="27"/>
      <c r="DAX249" s="27"/>
      <c r="DAY249" s="27"/>
      <c r="DAZ249" s="27"/>
      <c r="DBA249" s="27"/>
      <c r="DBB249" s="27"/>
      <c r="DBC249" s="27"/>
      <c r="DBD249" s="27"/>
      <c r="DBE249" s="27"/>
      <c r="DBF249" s="27"/>
      <c r="DBG249" s="27"/>
      <c r="DBH249" s="27"/>
      <c r="DBI249" s="27"/>
      <c r="DBJ249" s="27"/>
      <c r="DBK249" s="27"/>
      <c r="DBL249" s="27"/>
      <c r="DBM249" s="27"/>
      <c r="DBN249" s="27"/>
      <c r="DBO249" s="27"/>
      <c r="DBP249" s="27"/>
      <c r="DBQ249" s="27"/>
      <c r="DBR249" s="27"/>
      <c r="DBS249" s="27"/>
      <c r="DBT249" s="27"/>
      <c r="DBU249" s="27"/>
      <c r="DBV249" s="27"/>
      <c r="DBW249" s="27"/>
      <c r="DBX249" s="27"/>
      <c r="DBY249" s="27"/>
      <c r="DBZ249" s="27"/>
      <c r="DCA249" s="27"/>
      <c r="DCB249" s="27"/>
      <c r="DCC249" s="27"/>
      <c r="DCD249" s="27"/>
      <c r="DCE249" s="27"/>
      <c r="DCF249" s="27"/>
      <c r="DCG249" s="27"/>
      <c r="DCH249" s="27"/>
      <c r="DCI249" s="27"/>
      <c r="DCJ249" s="27"/>
      <c r="DCK249" s="27"/>
      <c r="DCL249" s="27"/>
      <c r="DCM249" s="27"/>
      <c r="DCN249" s="27"/>
      <c r="DCO249" s="27"/>
      <c r="DCP249" s="27"/>
      <c r="DCQ249" s="27"/>
      <c r="DCR249" s="27"/>
      <c r="DCS249" s="27"/>
      <c r="DCT249" s="27"/>
      <c r="DCU249" s="27"/>
      <c r="DCV249" s="27"/>
      <c r="DCW249" s="27"/>
      <c r="DCX249" s="27"/>
      <c r="DCY249" s="27"/>
      <c r="DCZ249" s="27"/>
      <c r="DDA249" s="27"/>
      <c r="DDB249" s="27"/>
      <c r="DDC249" s="27"/>
      <c r="DDD249" s="27"/>
      <c r="DDE249" s="27"/>
      <c r="DDF249" s="27"/>
      <c r="DDG249" s="27"/>
      <c r="DDH249" s="27"/>
      <c r="DDI249" s="27"/>
      <c r="DDJ249" s="27"/>
      <c r="DDK249" s="27"/>
      <c r="DDL249" s="27"/>
      <c r="DDM249" s="27"/>
      <c r="DDN249" s="27"/>
      <c r="DDO249" s="27"/>
      <c r="DDP249" s="27"/>
      <c r="DDQ249" s="27"/>
      <c r="DDR249" s="27"/>
      <c r="DDS249" s="27"/>
      <c r="DDT249" s="27"/>
      <c r="DDU249" s="27"/>
      <c r="DDV249" s="27"/>
      <c r="DDW249" s="27"/>
      <c r="DDX249" s="27"/>
      <c r="DDY249" s="27"/>
      <c r="DDZ249" s="27"/>
      <c r="DEA249" s="27"/>
      <c r="DEB249" s="27"/>
      <c r="DEC249" s="27"/>
      <c r="DED249" s="27"/>
      <c r="DEE249" s="27"/>
      <c r="DEF249" s="27"/>
      <c r="DEG249" s="27"/>
      <c r="DEH249" s="27"/>
      <c r="DEI249" s="27"/>
      <c r="DEJ249" s="27"/>
      <c r="DEK249" s="27"/>
      <c r="DEL249" s="27"/>
      <c r="DEM249" s="27"/>
      <c r="DEN249" s="27"/>
      <c r="DEO249" s="27"/>
      <c r="DEP249" s="27"/>
      <c r="DEQ249" s="27"/>
      <c r="DER249" s="27"/>
      <c r="DES249" s="27"/>
      <c r="DET249" s="27"/>
      <c r="DEU249" s="27"/>
      <c r="DEV249" s="27"/>
      <c r="DEW249" s="27"/>
      <c r="DEX249" s="27"/>
      <c r="DEY249" s="27"/>
      <c r="DEZ249" s="27"/>
      <c r="DFA249" s="27"/>
      <c r="DFB249" s="27"/>
      <c r="DFC249" s="27"/>
      <c r="DFD249" s="27"/>
      <c r="DFE249" s="27"/>
      <c r="DFF249" s="27"/>
      <c r="DFG249" s="27"/>
      <c r="DFH249" s="27"/>
      <c r="DFI249" s="27"/>
      <c r="DFJ249" s="27"/>
      <c r="DFK249" s="27"/>
      <c r="DFL249" s="27"/>
      <c r="DFM249" s="27"/>
      <c r="DFN249" s="27"/>
      <c r="DFO249" s="27"/>
      <c r="DFP249" s="27"/>
      <c r="DFQ249" s="27"/>
      <c r="DFR249" s="27"/>
      <c r="DFS249" s="27"/>
      <c r="DFT249" s="27"/>
      <c r="DFU249" s="27"/>
      <c r="DFV249" s="27"/>
      <c r="DFW249" s="27"/>
      <c r="DFX249" s="27"/>
      <c r="DFY249" s="27"/>
      <c r="DFZ249" s="27"/>
      <c r="DGA249" s="27"/>
      <c r="DGB249" s="27"/>
      <c r="DGC249" s="27"/>
      <c r="DGD249" s="27"/>
      <c r="DGE249" s="27"/>
      <c r="DGF249" s="27"/>
      <c r="DGG249" s="27"/>
      <c r="DGH249" s="27"/>
      <c r="DGI249" s="27"/>
      <c r="DGJ249" s="27"/>
      <c r="DGK249" s="27"/>
      <c r="DGL249" s="27"/>
      <c r="DGM249" s="27"/>
      <c r="DGN249" s="27"/>
      <c r="DGO249" s="27"/>
      <c r="DGP249" s="27"/>
      <c r="DGQ249" s="27"/>
      <c r="DGR249" s="27"/>
      <c r="DGS249" s="27"/>
      <c r="DGT249" s="27"/>
      <c r="DGU249" s="27"/>
      <c r="DGV249" s="27"/>
      <c r="DGW249" s="27"/>
      <c r="DGX249" s="27"/>
      <c r="DGY249" s="27"/>
      <c r="DGZ249" s="27"/>
      <c r="DHA249" s="27"/>
      <c r="DHB249" s="27"/>
      <c r="DHC249" s="27"/>
      <c r="DHD249" s="27"/>
      <c r="DHE249" s="27"/>
      <c r="DHF249" s="27"/>
      <c r="DHG249" s="27"/>
      <c r="DHH249" s="27"/>
      <c r="DHI249" s="27"/>
      <c r="DHJ249" s="27"/>
      <c r="DHK249" s="27"/>
      <c r="DHL249" s="27"/>
      <c r="DHM249" s="27"/>
      <c r="DHN249" s="27"/>
      <c r="DHO249" s="27"/>
      <c r="DHP249" s="27"/>
      <c r="DHQ249" s="27"/>
      <c r="DHR249" s="27"/>
      <c r="DHS249" s="27"/>
      <c r="DHT249" s="27"/>
      <c r="DHU249" s="27"/>
      <c r="DHV249" s="27"/>
      <c r="DHW249" s="27"/>
      <c r="DHX249" s="27"/>
      <c r="DHY249" s="27"/>
      <c r="DHZ249" s="27"/>
      <c r="DIA249" s="27"/>
      <c r="DIB249" s="27"/>
      <c r="DIC249" s="27"/>
      <c r="DID249" s="27"/>
      <c r="DIE249" s="27"/>
      <c r="DIF249" s="27"/>
      <c r="DIG249" s="27"/>
      <c r="DIH249" s="27"/>
      <c r="DII249" s="27"/>
      <c r="DIJ249" s="27"/>
      <c r="DIK249" s="27"/>
      <c r="DIL249" s="27"/>
      <c r="DIM249" s="27"/>
      <c r="DIN249" s="27"/>
      <c r="DIO249" s="27"/>
      <c r="DIP249" s="27"/>
      <c r="DIQ249" s="27"/>
      <c r="DIR249" s="27"/>
      <c r="DIS249" s="27"/>
      <c r="DIT249" s="27"/>
      <c r="DIU249" s="27"/>
      <c r="DIV249" s="27"/>
      <c r="DIW249" s="27"/>
      <c r="DIX249" s="27"/>
      <c r="DIY249" s="27"/>
      <c r="DIZ249" s="27"/>
      <c r="DJA249" s="27"/>
      <c r="DJB249" s="27"/>
      <c r="DJC249" s="27"/>
      <c r="DJD249" s="27"/>
      <c r="DJE249" s="27"/>
      <c r="DJF249" s="27"/>
      <c r="DJG249" s="27"/>
      <c r="DJH249" s="27"/>
      <c r="DJI249" s="27"/>
      <c r="DJJ249" s="27"/>
      <c r="DJK249" s="27"/>
      <c r="DJL249" s="27"/>
      <c r="DJM249" s="27"/>
      <c r="DJN249" s="27"/>
      <c r="DJO249" s="27"/>
      <c r="DJP249" s="27"/>
      <c r="DJQ249" s="27"/>
      <c r="DJR249" s="27"/>
      <c r="DJS249" s="27"/>
      <c r="DJT249" s="27"/>
      <c r="DJU249" s="27"/>
      <c r="DJV249" s="27"/>
      <c r="DJW249" s="27"/>
      <c r="DJX249" s="27"/>
      <c r="DJY249" s="27"/>
      <c r="DJZ249" s="27"/>
      <c r="DKA249" s="27"/>
      <c r="DKB249" s="27"/>
      <c r="DKC249" s="27"/>
      <c r="DKD249" s="27"/>
      <c r="DKE249" s="27"/>
      <c r="DKF249" s="27"/>
      <c r="DKG249" s="27"/>
      <c r="DKH249" s="27"/>
      <c r="DKI249" s="27"/>
      <c r="DKJ249" s="27"/>
      <c r="DKK249" s="27"/>
      <c r="DKL249" s="27"/>
      <c r="DKM249" s="27"/>
      <c r="DKN249" s="27"/>
      <c r="DKO249" s="27"/>
      <c r="DKP249" s="27"/>
      <c r="DKQ249" s="27"/>
      <c r="DKR249" s="27"/>
      <c r="DKS249" s="27"/>
      <c r="DKT249" s="27"/>
      <c r="DKU249" s="27"/>
      <c r="DKV249" s="27"/>
      <c r="DKW249" s="27"/>
      <c r="DKX249" s="27"/>
      <c r="DKY249" s="27"/>
      <c r="DKZ249" s="27"/>
      <c r="DLA249" s="27"/>
      <c r="DLB249" s="27"/>
      <c r="DLC249" s="27"/>
      <c r="DLD249" s="27"/>
      <c r="DLE249" s="27"/>
      <c r="DLF249" s="27"/>
      <c r="DLG249" s="27"/>
      <c r="DLH249" s="27"/>
      <c r="DLI249" s="27"/>
      <c r="DLJ249" s="27"/>
      <c r="DLK249" s="27"/>
      <c r="DLL249" s="27"/>
      <c r="DLM249" s="27"/>
      <c r="DLN249" s="27"/>
      <c r="DLO249" s="27"/>
      <c r="DLP249" s="27"/>
      <c r="DLQ249" s="27"/>
      <c r="DLR249" s="27"/>
      <c r="DLS249" s="27"/>
      <c r="DLT249" s="27"/>
      <c r="DLU249" s="27"/>
      <c r="DLV249" s="27"/>
      <c r="DLW249" s="27"/>
      <c r="DLX249" s="27"/>
      <c r="DLY249" s="27"/>
      <c r="DLZ249" s="27"/>
      <c r="DMA249" s="27"/>
      <c r="DMB249" s="27"/>
      <c r="DMC249" s="27"/>
      <c r="DMD249" s="27"/>
      <c r="DME249" s="27"/>
      <c r="DMF249" s="27"/>
      <c r="DMG249" s="27"/>
      <c r="DMH249" s="27"/>
      <c r="DMI249" s="27"/>
      <c r="DMJ249" s="27"/>
      <c r="DMK249" s="27"/>
      <c r="DML249" s="27"/>
      <c r="DMM249" s="27"/>
      <c r="DMN249" s="27"/>
      <c r="DMO249" s="27"/>
      <c r="DMP249" s="27"/>
      <c r="DMQ249" s="27"/>
      <c r="DMR249" s="27"/>
      <c r="DMS249" s="27"/>
      <c r="DMT249" s="27"/>
      <c r="DMU249" s="27"/>
      <c r="DMV249" s="27"/>
      <c r="DMW249" s="27"/>
      <c r="DMX249" s="27"/>
      <c r="DMY249" s="27"/>
      <c r="DMZ249" s="27"/>
      <c r="DNA249" s="27"/>
      <c r="DNB249" s="27"/>
      <c r="DNC249" s="27"/>
      <c r="DND249" s="27"/>
      <c r="DNE249" s="27"/>
      <c r="DNF249" s="27"/>
      <c r="DNG249" s="27"/>
      <c r="DNH249" s="27"/>
      <c r="DNI249" s="27"/>
      <c r="DNJ249" s="27"/>
      <c r="DNK249" s="27"/>
      <c r="DNL249" s="27"/>
      <c r="DNM249" s="27"/>
      <c r="DNN249" s="27"/>
      <c r="DNO249" s="27"/>
      <c r="DNP249" s="27"/>
      <c r="DNQ249" s="27"/>
      <c r="DNR249" s="27"/>
      <c r="DNS249" s="27"/>
      <c r="DNT249" s="27"/>
      <c r="DNU249" s="27"/>
      <c r="DNV249" s="27"/>
      <c r="DNW249" s="27"/>
      <c r="DNX249" s="27"/>
      <c r="DNY249" s="27"/>
      <c r="DNZ249" s="27"/>
      <c r="DOA249" s="27"/>
      <c r="DOB249" s="27"/>
      <c r="DOC249" s="27"/>
      <c r="DOD249" s="27"/>
      <c r="DOE249" s="27"/>
      <c r="DOF249" s="27"/>
      <c r="DOG249" s="27"/>
      <c r="DOH249" s="27"/>
      <c r="DOI249" s="27"/>
      <c r="DOJ249" s="27"/>
      <c r="DOK249" s="27"/>
      <c r="DOL249" s="27"/>
      <c r="DOM249" s="27"/>
      <c r="DON249" s="27"/>
      <c r="DOO249" s="27"/>
      <c r="DOP249" s="27"/>
      <c r="DOQ249" s="27"/>
      <c r="DOR249" s="27"/>
      <c r="DOS249" s="27"/>
      <c r="DOT249" s="27"/>
      <c r="DOU249" s="27"/>
      <c r="DOV249" s="27"/>
      <c r="DOW249" s="27"/>
      <c r="DOX249" s="27"/>
      <c r="DOY249" s="27"/>
      <c r="DOZ249" s="27"/>
      <c r="DPA249" s="27"/>
      <c r="DPB249" s="27"/>
      <c r="DPC249" s="27"/>
      <c r="DPD249" s="27"/>
      <c r="DPE249" s="27"/>
      <c r="DPF249" s="27"/>
      <c r="DPG249" s="27"/>
      <c r="DPH249" s="27"/>
      <c r="DPI249" s="27"/>
      <c r="DPJ249" s="27"/>
      <c r="DPK249" s="27"/>
      <c r="DPL249" s="27"/>
      <c r="DPM249" s="27"/>
      <c r="DPN249" s="27"/>
      <c r="DPO249" s="27"/>
      <c r="DPP249" s="27"/>
      <c r="DPQ249" s="27"/>
      <c r="DPR249" s="27"/>
      <c r="DPS249" s="27"/>
      <c r="DPT249" s="27"/>
      <c r="DPU249" s="27"/>
      <c r="DPV249" s="27"/>
      <c r="DPW249" s="27"/>
      <c r="DPX249" s="27"/>
      <c r="DPY249" s="27"/>
      <c r="DPZ249" s="27"/>
      <c r="DQA249" s="27"/>
      <c r="DQB249" s="27"/>
      <c r="DQC249" s="27"/>
      <c r="DQD249" s="27"/>
      <c r="DQE249" s="27"/>
      <c r="DQF249" s="27"/>
      <c r="DQG249" s="27"/>
      <c r="DQH249" s="27"/>
      <c r="DQI249" s="27"/>
      <c r="DQJ249" s="27"/>
      <c r="DQK249" s="27"/>
      <c r="DQL249" s="27"/>
      <c r="DQM249" s="27"/>
      <c r="DQN249" s="27"/>
      <c r="DQO249" s="27"/>
      <c r="DQP249" s="27"/>
      <c r="DQQ249" s="27"/>
      <c r="DQR249" s="27"/>
      <c r="DQS249" s="27"/>
      <c r="DQT249" s="27"/>
      <c r="DQU249" s="27"/>
      <c r="DQV249" s="27"/>
      <c r="DQW249" s="27"/>
      <c r="DQX249" s="27"/>
      <c r="DQY249" s="27"/>
      <c r="DQZ249" s="27"/>
      <c r="DRA249" s="27"/>
      <c r="DRB249" s="27"/>
      <c r="DRC249" s="27"/>
      <c r="DRD249" s="27"/>
      <c r="DRE249" s="27"/>
      <c r="DRF249" s="27"/>
      <c r="DRG249" s="27"/>
      <c r="DRH249" s="27"/>
      <c r="DRI249" s="27"/>
      <c r="DRJ249" s="27"/>
      <c r="DRK249" s="27"/>
      <c r="DRL249" s="27"/>
      <c r="DRM249" s="27"/>
      <c r="DRN249" s="27"/>
      <c r="DRO249" s="27"/>
      <c r="DRP249" s="27"/>
      <c r="DRQ249" s="27"/>
      <c r="DRR249" s="27"/>
      <c r="DRS249" s="27"/>
      <c r="DRT249" s="27"/>
      <c r="DRU249" s="27"/>
      <c r="DRV249" s="27"/>
      <c r="DRW249" s="27"/>
      <c r="DRX249" s="27"/>
      <c r="DRY249" s="27"/>
      <c r="DRZ249" s="27"/>
      <c r="DSA249" s="27"/>
      <c r="DSB249" s="27"/>
      <c r="DSC249" s="27"/>
      <c r="DSD249" s="27"/>
      <c r="DSE249" s="27"/>
      <c r="DSF249" s="27"/>
      <c r="DSG249" s="27"/>
      <c r="DSH249" s="27"/>
      <c r="DSI249" s="27"/>
      <c r="DSJ249" s="27"/>
      <c r="DSK249" s="27"/>
      <c r="DSL249" s="27"/>
      <c r="DSM249" s="27"/>
      <c r="DSN249" s="27"/>
      <c r="DSO249" s="27"/>
      <c r="DSP249" s="27"/>
      <c r="DSQ249" s="27"/>
      <c r="DSR249" s="27"/>
      <c r="DSS249" s="27"/>
      <c r="DST249" s="27"/>
      <c r="DSU249" s="27"/>
      <c r="DSV249" s="27"/>
      <c r="DSW249" s="27"/>
      <c r="DSX249" s="27"/>
      <c r="DSY249" s="27"/>
      <c r="DSZ249" s="27"/>
      <c r="DTA249" s="27"/>
      <c r="DTB249" s="27"/>
      <c r="DTC249" s="27"/>
      <c r="DTD249" s="27"/>
      <c r="DTE249" s="27"/>
      <c r="DTF249" s="27"/>
      <c r="DTG249" s="27"/>
      <c r="DTH249" s="27"/>
      <c r="DTI249" s="27"/>
      <c r="DTJ249" s="27"/>
      <c r="DTK249" s="27"/>
      <c r="DTL249" s="27"/>
      <c r="DTM249" s="27"/>
      <c r="DTN249" s="27"/>
      <c r="DTO249" s="27"/>
      <c r="DTP249" s="27"/>
      <c r="DTQ249" s="27"/>
      <c r="DTR249" s="27"/>
      <c r="DTS249" s="27"/>
      <c r="DTT249" s="27"/>
      <c r="DTU249" s="27"/>
      <c r="DTV249" s="27"/>
      <c r="DTW249" s="27"/>
      <c r="DTX249" s="27"/>
      <c r="DTY249" s="27"/>
      <c r="DTZ249" s="27"/>
      <c r="DUA249" s="27"/>
      <c r="DUB249" s="27"/>
      <c r="DUC249" s="27"/>
      <c r="DUD249" s="27"/>
      <c r="DUE249" s="27"/>
      <c r="DUF249" s="27"/>
      <c r="DUG249" s="27"/>
      <c r="DUH249" s="27"/>
      <c r="DUI249" s="27"/>
      <c r="DUJ249" s="27"/>
      <c r="DUK249" s="27"/>
      <c r="DUL249" s="27"/>
      <c r="DUM249" s="27"/>
      <c r="DUN249" s="27"/>
      <c r="DUO249" s="27"/>
      <c r="DUP249" s="27"/>
      <c r="DUQ249" s="27"/>
      <c r="DUR249" s="27"/>
      <c r="DUS249" s="27"/>
      <c r="DUT249" s="27"/>
      <c r="DUU249" s="27"/>
      <c r="DUV249" s="27"/>
      <c r="DUW249" s="27"/>
      <c r="DUX249" s="27"/>
      <c r="DUY249" s="27"/>
      <c r="DUZ249" s="27"/>
      <c r="DVA249" s="27"/>
      <c r="DVB249" s="27"/>
      <c r="DVC249" s="27"/>
      <c r="DVD249" s="27"/>
      <c r="DVE249" s="27"/>
      <c r="DVF249" s="27"/>
      <c r="DVG249" s="27"/>
      <c r="DVH249" s="27"/>
      <c r="DVI249" s="27"/>
      <c r="DVJ249" s="27"/>
      <c r="DVK249" s="27"/>
      <c r="DVL249" s="27"/>
      <c r="DVM249" s="27"/>
      <c r="DVN249" s="27"/>
      <c r="DVO249" s="27"/>
      <c r="DVP249" s="27"/>
      <c r="DVQ249" s="27"/>
      <c r="DVR249" s="27"/>
      <c r="DVS249" s="27"/>
      <c r="DVT249" s="27"/>
      <c r="DVU249" s="27"/>
      <c r="DVV249" s="27"/>
      <c r="DVW249" s="27"/>
      <c r="DVX249" s="27"/>
      <c r="DVY249" s="27"/>
      <c r="DVZ249" s="27"/>
      <c r="DWA249" s="27"/>
      <c r="DWB249" s="27"/>
      <c r="DWC249" s="27"/>
      <c r="DWD249" s="27"/>
      <c r="DWE249" s="27"/>
      <c r="DWF249" s="27"/>
      <c r="DWG249" s="27"/>
      <c r="DWH249" s="27"/>
      <c r="DWI249" s="27"/>
      <c r="DWJ249" s="27"/>
      <c r="DWK249" s="27"/>
      <c r="DWL249" s="27"/>
      <c r="DWM249" s="27"/>
      <c r="DWN249" s="27"/>
      <c r="DWO249" s="27"/>
      <c r="DWP249" s="27"/>
      <c r="DWQ249" s="27"/>
      <c r="DWR249" s="27"/>
      <c r="DWS249" s="27"/>
      <c r="DWT249" s="27"/>
      <c r="DWU249" s="27"/>
      <c r="DWV249" s="27"/>
      <c r="DWW249" s="27"/>
      <c r="DWX249" s="27"/>
      <c r="DWY249" s="27"/>
      <c r="DWZ249" s="27"/>
      <c r="DXA249" s="27"/>
      <c r="DXB249" s="27"/>
      <c r="DXC249" s="27"/>
      <c r="DXD249" s="27"/>
      <c r="DXE249" s="27"/>
      <c r="DXF249" s="27"/>
      <c r="DXG249" s="27"/>
      <c r="DXH249" s="27"/>
      <c r="DXI249" s="27"/>
      <c r="DXJ249" s="27"/>
      <c r="DXK249" s="27"/>
      <c r="DXL249" s="27"/>
      <c r="DXM249" s="27"/>
      <c r="DXN249" s="27"/>
      <c r="DXO249" s="27"/>
      <c r="DXP249" s="27"/>
      <c r="DXQ249" s="27"/>
      <c r="DXR249" s="27"/>
      <c r="DXS249" s="27"/>
      <c r="DXT249" s="27"/>
      <c r="DXU249" s="27"/>
      <c r="DXV249" s="27"/>
      <c r="DXW249" s="27"/>
      <c r="DXX249" s="27"/>
      <c r="DXY249" s="27"/>
      <c r="DXZ249" s="27"/>
      <c r="DYA249" s="27"/>
      <c r="DYB249" s="27"/>
      <c r="DYC249" s="27"/>
      <c r="DYD249" s="27"/>
      <c r="DYE249" s="27"/>
      <c r="DYF249" s="27"/>
      <c r="DYG249" s="27"/>
      <c r="DYH249" s="27"/>
      <c r="DYI249" s="27"/>
      <c r="DYJ249" s="27"/>
      <c r="DYK249" s="27"/>
      <c r="DYL249" s="27"/>
      <c r="DYM249" s="27"/>
      <c r="DYN249" s="27"/>
      <c r="DYO249" s="27"/>
      <c r="DYP249" s="27"/>
      <c r="DYQ249" s="27"/>
      <c r="DYR249" s="27"/>
      <c r="DYS249" s="27"/>
      <c r="DYT249" s="27"/>
      <c r="DYU249" s="27"/>
      <c r="DYV249" s="27"/>
      <c r="DYW249" s="27"/>
      <c r="DYX249" s="27"/>
      <c r="DYY249" s="27"/>
      <c r="DYZ249" s="27"/>
      <c r="DZA249" s="27"/>
      <c r="DZB249" s="27"/>
      <c r="DZC249" s="27"/>
      <c r="DZD249" s="27"/>
      <c r="DZE249" s="27"/>
      <c r="DZF249" s="27"/>
      <c r="DZG249" s="27"/>
      <c r="DZH249" s="27"/>
      <c r="DZI249" s="27"/>
      <c r="DZJ249" s="27"/>
      <c r="DZK249" s="27"/>
      <c r="DZL249" s="27"/>
      <c r="DZM249" s="27"/>
      <c r="DZN249" s="27"/>
      <c r="DZO249" s="27"/>
      <c r="DZP249" s="27"/>
      <c r="DZQ249" s="27"/>
      <c r="DZR249" s="27"/>
      <c r="DZS249" s="27"/>
      <c r="DZT249" s="27"/>
      <c r="DZU249" s="27"/>
      <c r="DZV249" s="27"/>
      <c r="DZW249" s="27"/>
      <c r="DZX249" s="27"/>
      <c r="DZY249" s="27"/>
      <c r="DZZ249" s="27"/>
      <c r="EAA249" s="27"/>
      <c r="EAB249" s="27"/>
      <c r="EAC249" s="27"/>
      <c r="EAD249" s="27"/>
      <c r="EAE249" s="27"/>
      <c r="EAF249" s="27"/>
      <c r="EAG249" s="27"/>
      <c r="EAH249" s="27"/>
      <c r="EAI249" s="27"/>
      <c r="EAJ249" s="27"/>
      <c r="EAK249" s="27"/>
      <c r="EAL249" s="27"/>
      <c r="EAM249" s="27"/>
      <c r="EAN249" s="27"/>
      <c r="EAO249" s="27"/>
      <c r="EAP249" s="27"/>
      <c r="EAQ249" s="27"/>
      <c r="EAR249" s="27"/>
      <c r="EAS249" s="27"/>
      <c r="EAT249" s="27"/>
      <c r="EAU249" s="27"/>
      <c r="EAV249" s="27"/>
      <c r="EAW249" s="27"/>
      <c r="EAX249" s="27"/>
      <c r="EAY249" s="27"/>
      <c r="EAZ249" s="27"/>
      <c r="EBA249" s="27"/>
      <c r="EBB249" s="27"/>
      <c r="EBC249" s="27"/>
      <c r="EBD249" s="27"/>
      <c r="EBE249" s="27"/>
      <c r="EBF249" s="27"/>
      <c r="EBG249" s="27"/>
      <c r="EBH249" s="27"/>
      <c r="EBI249" s="27"/>
      <c r="EBJ249" s="27"/>
      <c r="EBK249" s="27"/>
      <c r="EBL249" s="27"/>
      <c r="EBM249" s="27"/>
      <c r="EBN249" s="27"/>
      <c r="EBO249" s="27"/>
      <c r="EBP249" s="27"/>
      <c r="EBQ249" s="27"/>
      <c r="EBR249" s="27"/>
      <c r="EBS249" s="27"/>
      <c r="EBT249" s="27"/>
      <c r="EBU249" s="27"/>
      <c r="EBV249" s="27"/>
      <c r="EBW249" s="27"/>
      <c r="EBX249" s="27"/>
      <c r="EBY249" s="27"/>
      <c r="EBZ249" s="27"/>
      <c r="ECA249" s="27"/>
      <c r="ECB249" s="27"/>
      <c r="ECC249" s="27"/>
      <c r="ECD249" s="27"/>
      <c r="ECE249" s="27"/>
      <c r="ECF249" s="27"/>
      <c r="ECG249" s="27"/>
      <c r="ECH249" s="27"/>
      <c r="ECI249" s="27"/>
      <c r="ECJ249" s="27"/>
      <c r="ECK249" s="27"/>
      <c r="ECL249" s="27"/>
      <c r="ECM249" s="27"/>
      <c r="ECN249" s="27"/>
      <c r="ECO249" s="27"/>
      <c r="ECP249" s="27"/>
      <c r="ECQ249" s="27"/>
      <c r="ECR249" s="27"/>
      <c r="ECS249" s="27"/>
      <c r="ECT249" s="27"/>
      <c r="ECU249" s="27"/>
      <c r="ECV249" s="27"/>
      <c r="ECW249" s="27"/>
      <c r="ECX249" s="27"/>
      <c r="ECY249" s="27"/>
      <c r="ECZ249" s="27"/>
      <c r="EDA249" s="27"/>
      <c r="EDB249" s="27"/>
      <c r="EDC249" s="27"/>
      <c r="EDD249" s="27"/>
      <c r="EDE249" s="27"/>
      <c r="EDF249" s="27"/>
      <c r="EDG249" s="27"/>
      <c r="EDH249" s="27"/>
      <c r="EDI249" s="27"/>
      <c r="EDJ249" s="27"/>
      <c r="EDK249" s="27"/>
      <c r="EDL249" s="27"/>
      <c r="EDM249" s="27"/>
      <c r="EDN249" s="27"/>
      <c r="EDO249" s="27"/>
      <c r="EDP249" s="27"/>
      <c r="EDQ249" s="27"/>
      <c r="EDR249" s="27"/>
      <c r="EDS249" s="27"/>
      <c r="EDT249" s="27"/>
      <c r="EDU249" s="27"/>
      <c r="EDV249" s="27"/>
      <c r="EDW249" s="27"/>
      <c r="EDX249" s="27"/>
      <c r="EDY249" s="27"/>
      <c r="EDZ249" s="27"/>
      <c r="EEA249" s="27"/>
      <c r="EEB249" s="27"/>
      <c r="EEC249" s="27"/>
      <c r="EED249" s="27"/>
      <c r="EEE249" s="27"/>
      <c r="EEF249" s="27"/>
      <c r="EEG249" s="27"/>
      <c r="EEH249" s="27"/>
      <c r="EEI249" s="27"/>
      <c r="EEJ249" s="27"/>
      <c r="EEK249" s="27"/>
      <c r="EEL249" s="27"/>
      <c r="EEM249" s="27"/>
      <c r="EEN249" s="27"/>
      <c r="EEO249" s="27"/>
      <c r="EEP249" s="27"/>
      <c r="EEQ249" s="27"/>
      <c r="EER249" s="27"/>
      <c r="EES249" s="27"/>
      <c r="EET249" s="27"/>
      <c r="EEU249" s="27"/>
      <c r="EEV249" s="27"/>
      <c r="EEW249" s="27"/>
      <c r="EEX249" s="27"/>
      <c r="EEY249" s="27"/>
      <c r="EEZ249" s="27"/>
      <c r="EFA249" s="27"/>
      <c r="EFB249" s="27"/>
      <c r="EFC249" s="27"/>
      <c r="EFD249" s="27"/>
      <c r="EFE249" s="27"/>
      <c r="EFF249" s="27"/>
      <c r="EFG249" s="27"/>
      <c r="EFH249" s="27"/>
      <c r="EFI249" s="27"/>
      <c r="EFJ249" s="27"/>
      <c r="EFK249" s="27"/>
      <c r="EFL249" s="27"/>
      <c r="EFM249" s="27"/>
      <c r="EFN249" s="27"/>
      <c r="EFO249" s="27"/>
      <c r="EFP249" s="27"/>
      <c r="EFQ249" s="27"/>
      <c r="EFR249" s="27"/>
      <c r="EFS249" s="27"/>
      <c r="EFT249" s="27"/>
      <c r="EFU249" s="27"/>
      <c r="EFV249" s="27"/>
      <c r="EFW249" s="27"/>
      <c r="EFX249" s="27"/>
      <c r="EFY249" s="27"/>
      <c r="EFZ249" s="27"/>
      <c r="EGA249" s="27"/>
      <c r="EGB249" s="27"/>
      <c r="EGC249" s="27"/>
      <c r="EGD249" s="27"/>
      <c r="EGE249" s="27"/>
      <c r="EGF249" s="27"/>
      <c r="EGG249" s="27"/>
      <c r="EGH249" s="27"/>
      <c r="EGI249" s="27"/>
      <c r="EGJ249" s="27"/>
      <c r="EGK249" s="27"/>
      <c r="EGL249" s="27"/>
      <c r="EGM249" s="27"/>
      <c r="EGN249" s="27"/>
      <c r="EGO249" s="27"/>
      <c r="EGP249" s="27"/>
      <c r="EGQ249" s="27"/>
      <c r="EGR249" s="27"/>
      <c r="EGS249" s="27"/>
      <c r="EGT249" s="27"/>
      <c r="EGU249" s="27"/>
      <c r="EGV249" s="27"/>
      <c r="EGW249" s="27"/>
      <c r="EGX249" s="27"/>
      <c r="EGY249" s="27"/>
      <c r="EGZ249" s="27"/>
      <c r="EHA249" s="27"/>
      <c r="EHB249" s="27"/>
      <c r="EHC249" s="27"/>
      <c r="EHD249" s="27"/>
      <c r="EHE249" s="27"/>
      <c r="EHF249" s="27"/>
      <c r="EHG249" s="27"/>
      <c r="EHH249" s="27"/>
      <c r="EHI249" s="27"/>
      <c r="EHJ249" s="27"/>
      <c r="EHK249" s="27"/>
      <c r="EHL249" s="27"/>
      <c r="EHM249" s="27"/>
      <c r="EHN249" s="27"/>
      <c r="EHO249" s="27"/>
      <c r="EHP249" s="27"/>
      <c r="EHQ249" s="27"/>
      <c r="EHR249" s="27"/>
      <c r="EHS249" s="27"/>
      <c r="EHT249" s="27"/>
      <c r="EHU249" s="27"/>
      <c r="EHV249" s="27"/>
      <c r="EHW249" s="27"/>
      <c r="EHX249" s="27"/>
      <c r="EHY249" s="27"/>
      <c r="EHZ249" s="27"/>
      <c r="EIA249" s="27"/>
      <c r="EIB249" s="27"/>
      <c r="EIC249" s="27"/>
      <c r="EID249" s="27"/>
      <c r="EIE249" s="27"/>
      <c r="EIF249" s="27"/>
      <c r="EIG249" s="27"/>
      <c r="EIH249" s="27"/>
      <c r="EII249" s="27"/>
      <c r="EIJ249" s="27"/>
      <c r="EIK249" s="27"/>
      <c r="EIL249" s="27"/>
      <c r="EIM249" s="27"/>
      <c r="EIN249" s="27"/>
      <c r="EIO249" s="27"/>
      <c r="EIP249" s="27"/>
      <c r="EIQ249" s="27"/>
      <c r="EIR249" s="27"/>
      <c r="EIS249" s="27"/>
      <c r="EIT249" s="27"/>
      <c r="EIU249" s="27"/>
      <c r="EIV249" s="27"/>
      <c r="EIW249" s="27"/>
      <c r="EIX249" s="27"/>
      <c r="EIY249" s="27"/>
      <c r="EIZ249" s="27"/>
      <c r="EJA249" s="27"/>
      <c r="EJB249" s="27"/>
      <c r="EJC249" s="27"/>
      <c r="EJD249" s="27"/>
      <c r="EJE249" s="27"/>
      <c r="EJF249" s="27"/>
      <c r="EJG249" s="27"/>
      <c r="EJH249" s="27"/>
      <c r="EJI249" s="27"/>
      <c r="EJJ249" s="27"/>
      <c r="EJK249" s="27"/>
      <c r="EJL249" s="27"/>
      <c r="EJM249" s="27"/>
      <c r="EJN249" s="27"/>
      <c r="EJO249" s="27"/>
      <c r="EJP249" s="27"/>
      <c r="EJQ249" s="27"/>
      <c r="EJR249" s="27"/>
      <c r="EJS249" s="27"/>
      <c r="EJT249" s="27"/>
      <c r="EJU249" s="27"/>
      <c r="EJV249" s="27"/>
      <c r="EJW249" s="27"/>
      <c r="EJX249" s="27"/>
      <c r="EJY249" s="27"/>
      <c r="EJZ249" s="27"/>
      <c r="EKA249" s="27"/>
      <c r="EKB249" s="27"/>
      <c r="EKC249" s="27"/>
      <c r="EKD249" s="27"/>
      <c r="EKE249" s="27"/>
      <c r="EKF249" s="27"/>
      <c r="EKG249" s="27"/>
      <c r="EKH249" s="27"/>
      <c r="EKI249" s="27"/>
      <c r="EKJ249" s="27"/>
      <c r="EKK249" s="27"/>
      <c r="EKL249" s="27"/>
      <c r="EKM249" s="27"/>
      <c r="EKN249" s="27"/>
      <c r="EKO249" s="27"/>
      <c r="EKP249" s="27"/>
      <c r="EKQ249" s="27"/>
      <c r="EKR249" s="27"/>
      <c r="EKS249" s="27"/>
      <c r="EKT249" s="27"/>
      <c r="EKU249" s="27"/>
      <c r="EKV249" s="27"/>
      <c r="EKW249" s="27"/>
      <c r="EKX249" s="27"/>
      <c r="EKY249" s="27"/>
      <c r="EKZ249" s="27"/>
      <c r="ELA249" s="27"/>
      <c r="ELB249" s="27"/>
      <c r="ELC249" s="27"/>
      <c r="ELD249" s="27"/>
      <c r="ELE249" s="27"/>
      <c r="ELF249" s="27"/>
      <c r="ELG249" s="27"/>
      <c r="ELH249" s="27"/>
      <c r="ELI249" s="27"/>
      <c r="ELJ249" s="27"/>
      <c r="ELK249" s="27"/>
      <c r="ELL249" s="27"/>
      <c r="ELM249" s="27"/>
      <c r="ELN249" s="27"/>
      <c r="ELO249" s="27"/>
      <c r="ELP249" s="27"/>
      <c r="ELQ249" s="27"/>
      <c r="ELR249" s="27"/>
      <c r="ELS249" s="27"/>
      <c r="ELT249" s="27"/>
      <c r="ELU249" s="27"/>
      <c r="ELV249" s="27"/>
      <c r="ELW249" s="27"/>
      <c r="ELX249" s="27"/>
      <c r="ELY249" s="27"/>
      <c r="ELZ249" s="27"/>
      <c r="EMA249" s="27"/>
      <c r="EMB249" s="27"/>
      <c r="EMC249" s="27"/>
      <c r="EMD249" s="27"/>
      <c r="EME249" s="27"/>
      <c r="EMF249" s="27"/>
      <c r="EMG249" s="27"/>
      <c r="EMH249" s="27"/>
      <c r="EMI249" s="27"/>
      <c r="EMJ249" s="27"/>
      <c r="EMK249" s="27"/>
      <c r="EML249" s="27"/>
      <c r="EMM249" s="27"/>
      <c r="EMN249" s="27"/>
      <c r="EMO249" s="27"/>
      <c r="EMP249" s="27"/>
      <c r="EMQ249" s="27"/>
      <c r="EMR249" s="27"/>
      <c r="EMS249" s="27"/>
      <c r="EMT249" s="27"/>
      <c r="EMU249" s="27"/>
      <c r="EMV249" s="27"/>
      <c r="EMW249" s="27"/>
      <c r="EMX249" s="27"/>
      <c r="EMY249" s="27"/>
      <c r="EMZ249" s="27"/>
      <c r="ENA249" s="27"/>
      <c r="ENB249" s="27"/>
      <c r="ENC249" s="27"/>
      <c r="END249" s="27"/>
      <c r="ENE249" s="27"/>
      <c r="ENF249" s="27"/>
      <c r="ENG249" s="27"/>
      <c r="ENH249" s="27"/>
      <c r="ENI249" s="27"/>
      <c r="ENJ249" s="27"/>
      <c r="ENK249" s="27"/>
      <c r="ENL249" s="27"/>
      <c r="ENM249" s="27"/>
      <c r="ENN249" s="27"/>
      <c r="ENO249" s="27"/>
      <c r="ENP249" s="27"/>
      <c r="ENQ249" s="27"/>
      <c r="ENR249" s="27"/>
      <c r="ENS249" s="27"/>
      <c r="ENT249" s="27"/>
      <c r="ENU249" s="27"/>
      <c r="ENV249" s="27"/>
      <c r="ENW249" s="27"/>
      <c r="ENX249" s="27"/>
      <c r="ENY249" s="27"/>
      <c r="ENZ249" s="27"/>
      <c r="EOA249" s="27"/>
      <c r="EOB249" s="27"/>
      <c r="EOC249" s="27"/>
      <c r="EOD249" s="27"/>
      <c r="EOE249" s="27"/>
      <c r="EOF249" s="27"/>
      <c r="EOG249" s="27"/>
      <c r="EOH249" s="27"/>
      <c r="EOI249" s="27"/>
      <c r="EOJ249" s="27"/>
      <c r="EOK249" s="27"/>
      <c r="EOL249" s="27"/>
      <c r="EOM249" s="27"/>
      <c r="EON249" s="27"/>
      <c r="EOO249" s="27"/>
      <c r="EOP249" s="27"/>
      <c r="EOQ249" s="27"/>
      <c r="EOR249" s="27"/>
      <c r="EOS249" s="27"/>
      <c r="EOT249" s="27"/>
      <c r="EOU249" s="27"/>
      <c r="EOV249" s="27"/>
      <c r="EOW249" s="27"/>
      <c r="EOX249" s="27"/>
      <c r="EOY249" s="27"/>
      <c r="EOZ249" s="27"/>
      <c r="EPA249" s="27"/>
      <c r="EPB249" s="27"/>
      <c r="EPC249" s="27"/>
      <c r="EPD249" s="27"/>
      <c r="EPE249" s="27"/>
      <c r="EPF249" s="27"/>
      <c r="EPG249" s="27"/>
      <c r="EPH249" s="27"/>
      <c r="EPI249" s="27"/>
      <c r="EPJ249" s="27"/>
      <c r="EPK249" s="27"/>
      <c r="EPL249" s="27"/>
      <c r="EPM249" s="27"/>
      <c r="EPN249" s="27"/>
      <c r="EPO249" s="27"/>
      <c r="EPP249" s="27"/>
      <c r="EPQ249" s="27"/>
      <c r="EPR249" s="27"/>
      <c r="EPS249" s="27"/>
      <c r="EPT249" s="27"/>
      <c r="EPU249" s="27"/>
      <c r="EPV249" s="27"/>
      <c r="EPW249" s="27"/>
      <c r="EPX249" s="27"/>
      <c r="EPY249" s="27"/>
      <c r="EPZ249" s="27"/>
      <c r="EQA249" s="27"/>
      <c r="EQB249" s="27"/>
      <c r="EQC249" s="27"/>
      <c r="EQD249" s="27"/>
      <c r="EQE249" s="27"/>
      <c r="EQF249" s="27"/>
      <c r="EQG249" s="27"/>
      <c r="EQH249" s="27"/>
      <c r="EQI249" s="27"/>
      <c r="EQJ249" s="27"/>
      <c r="EQK249" s="27"/>
      <c r="EQL249" s="27"/>
      <c r="EQM249" s="27"/>
      <c r="EQN249" s="27"/>
      <c r="EQO249" s="27"/>
      <c r="EQP249" s="27"/>
      <c r="EQQ249" s="27"/>
      <c r="EQR249" s="27"/>
      <c r="EQS249" s="27"/>
      <c r="EQT249" s="27"/>
      <c r="EQU249" s="27"/>
      <c r="EQV249" s="27"/>
      <c r="EQW249" s="27"/>
      <c r="EQX249" s="27"/>
      <c r="EQY249" s="27"/>
      <c r="EQZ249" s="27"/>
      <c r="ERA249" s="27"/>
      <c r="ERB249" s="27"/>
      <c r="ERC249" s="27"/>
      <c r="ERD249" s="27"/>
      <c r="ERE249" s="27"/>
      <c r="ERF249" s="27"/>
      <c r="ERG249" s="27"/>
      <c r="ERH249" s="27"/>
      <c r="ERI249" s="27"/>
      <c r="ERJ249" s="27"/>
      <c r="ERK249" s="27"/>
      <c r="ERL249" s="27"/>
      <c r="ERM249" s="27"/>
      <c r="ERN249" s="27"/>
      <c r="ERO249" s="27"/>
      <c r="ERP249" s="27"/>
      <c r="ERQ249" s="27"/>
      <c r="ERR249" s="27"/>
      <c r="ERS249" s="27"/>
      <c r="ERT249" s="27"/>
      <c r="ERU249" s="27"/>
      <c r="ERV249" s="27"/>
      <c r="ERW249" s="27"/>
      <c r="ERX249" s="27"/>
      <c r="ERY249" s="27"/>
      <c r="ERZ249" s="27"/>
      <c r="ESA249" s="27"/>
      <c r="ESB249" s="27"/>
      <c r="ESC249" s="27"/>
      <c r="ESD249" s="27"/>
      <c r="ESE249" s="27"/>
      <c r="ESF249" s="27"/>
      <c r="ESG249" s="27"/>
      <c r="ESH249" s="27"/>
      <c r="ESI249" s="27"/>
      <c r="ESJ249" s="27"/>
      <c r="ESK249" s="27"/>
      <c r="ESL249" s="27"/>
      <c r="ESM249" s="27"/>
      <c r="ESN249" s="27"/>
      <c r="ESO249" s="27"/>
      <c r="ESP249" s="27"/>
      <c r="ESQ249" s="27"/>
      <c r="ESR249" s="27"/>
      <c r="ESS249" s="27"/>
      <c r="EST249" s="27"/>
      <c r="ESU249" s="27"/>
      <c r="ESV249" s="27"/>
      <c r="ESW249" s="27"/>
      <c r="ESX249" s="27"/>
      <c r="ESY249" s="27"/>
      <c r="ESZ249" s="27"/>
      <c r="ETA249" s="27"/>
      <c r="ETB249" s="27"/>
      <c r="ETC249" s="27"/>
      <c r="ETD249" s="27"/>
      <c r="ETE249" s="27"/>
      <c r="ETF249" s="27"/>
      <c r="ETG249" s="27"/>
      <c r="ETH249" s="27"/>
      <c r="ETI249" s="27"/>
      <c r="ETJ249" s="27"/>
      <c r="ETK249" s="27"/>
      <c r="ETL249" s="27"/>
      <c r="ETM249" s="27"/>
      <c r="ETN249" s="27"/>
      <c r="ETO249" s="27"/>
      <c r="ETP249" s="27"/>
      <c r="ETQ249" s="27"/>
      <c r="ETR249" s="27"/>
      <c r="ETS249" s="27"/>
      <c r="ETT249" s="27"/>
      <c r="ETU249" s="27"/>
      <c r="ETV249" s="27"/>
      <c r="ETW249" s="27"/>
      <c r="ETX249" s="27"/>
      <c r="ETY249" s="27"/>
      <c r="ETZ249" s="27"/>
      <c r="EUA249" s="27"/>
      <c r="EUB249" s="27"/>
      <c r="EUC249" s="27"/>
      <c r="EUD249" s="27"/>
      <c r="EUE249" s="27"/>
      <c r="EUF249" s="27"/>
      <c r="EUG249" s="27"/>
      <c r="EUH249" s="27"/>
      <c r="EUI249" s="27"/>
      <c r="EUJ249" s="27"/>
      <c r="EUK249" s="27"/>
      <c r="EUL249" s="27"/>
      <c r="EUM249" s="27"/>
      <c r="EUN249" s="27"/>
      <c r="EUO249" s="27"/>
      <c r="EUP249" s="27"/>
      <c r="EUQ249" s="27"/>
      <c r="EUR249" s="27"/>
      <c r="EUS249" s="27"/>
      <c r="EUT249" s="27"/>
      <c r="EUU249" s="27"/>
      <c r="EUV249" s="27"/>
      <c r="EUW249" s="27"/>
      <c r="EUX249" s="27"/>
      <c r="EUY249" s="27"/>
      <c r="EUZ249" s="27"/>
      <c r="EVA249" s="27"/>
      <c r="EVB249" s="27"/>
      <c r="EVC249" s="27"/>
      <c r="EVD249" s="27"/>
      <c r="EVE249" s="27"/>
      <c r="EVF249" s="27"/>
      <c r="EVG249" s="27"/>
      <c r="EVH249" s="27"/>
      <c r="EVI249" s="27"/>
      <c r="EVJ249" s="27"/>
      <c r="EVK249" s="27"/>
      <c r="EVL249" s="27"/>
      <c r="EVM249" s="27"/>
      <c r="EVN249" s="27"/>
      <c r="EVO249" s="27"/>
      <c r="EVP249" s="27"/>
      <c r="EVQ249" s="27"/>
      <c r="EVR249" s="27"/>
      <c r="EVS249" s="27"/>
      <c r="EVT249" s="27"/>
      <c r="EVU249" s="27"/>
      <c r="EVV249" s="27"/>
      <c r="EVW249" s="27"/>
      <c r="EVX249" s="27"/>
      <c r="EVY249" s="27"/>
      <c r="EVZ249" s="27"/>
      <c r="EWA249" s="27"/>
      <c r="EWB249" s="27"/>
      <c r="EWC249" s="27"/>
      <c r="EWD249" s="27"/>
      <c r="EWE249" s="27"/>
      <c r="EWF249" s="27"/>
      <c r="EWG249" s="27"/>
      <c r="EWH249" s="27"/>
      <c r="EWI249" s="27"/>
      <c r="EWJ249" s="27"/>
      <c r="EWK249" s="27"/>
      <c r="EWL249" s="27"/>
      <c r="EWM249" s="27"/>
      <c r="EWN249" s="27"/>
      <c r="EWO249" s="27"/>
      <c r="EWP249" s="27"/>
      <c r="EWQ249" s="27"/>
      <c r="EWR249" s="27"/>
      <c r="EWS249" s="27"/>
      <c r="EWT249" s="27"/>
      <c r="EWU249" s="27"/>
      <c r="EWV249" s="27"/>
      <c r="EWW249" s="27"/>
      <c r="EWX249" s="27"/>
      <c r="EWY249" s="27"/>
      <c r="EWZ249" s="27"/>
      <c r="EXA249" s="27"/>
      <c r="EXB249" s="27"/>
      <c r="EXC249" s="27"/>
      <c r="EXD249" s="27"/>
      <c r="EXE249" s="27"/>
      <c r="EXF249" s="27"/>
      <c r="EXG249" s="27"/>
      <c r="EXH249" s="27"/>
      <c r="EXI249" s="27"/>
      <c r="EXJ249" s="27"/>
      <c r="EXK249" s="27"/>
      <c r="EXL249" s="27"/>
      <c r="EXM249" s="27"/>
      <c r="EXN249" s="27"/>
      <c r="EXO249" s="27"/>
      <c r="EXP249" s="27"/>
      <c r="EXQ249" s="27"/>
      <c r="EXR249" s="27"/>
      <c r="EXS249" s="27"/>
      <c r="EXT249" s="27"/>
      <c r="EXU249" s="27"/>
      <c r="EXV249" s="27"/>
      <c r="EXW249" s="27"/>
      <c r="EXX249" s="27"/>
      <c r="EXY249" s="27"/>
      <c r="EXZ249" s="27"/>
      <c r="EYA249" s="27"/>
      <c r="EYB249" s="27"/>
      <c r="EYC249" s="27"/>
      <c r="EYD249" s="27"/>
      <c r="EYE249" s="27"/>
      <c r="EYF249" s="27"/>
      <c r="EYG249" s="27"/>
      <c r="EYH249" s="27"/>
      <c r="EYI249" s="27"/>
      <c r="EYJ249" s="27"/>
      <c r="EYK249" s="27"/>
      <c r="EYL249" s="27"/>
      <c r="EYM249" s="27"/>
      <c r="EYN249" s="27"/>
      <c r="EYO249" s="27"/>
      <c r="EYP249" s="27"/>
      <c r="EYQ249" s="27"/>
      <c r="EYR249" s="27"/>
      <c r="EYS249" s="27"/>
      <c r="EYT249" s="27"/>
      <c r="EYU249" s="27"/>
      <c r="EYV249" s="27"/>
      <c r="EYW249" s="27"/>
      <c r="EYX249" s="27"/>
      <c r="EYY249" s="27"/>
      <c r="EYZ249" s="27"/>
      <c r="EZA249" s="27"/>
      <c r="EZB249" s="27"/>
      <c r="EZC249" s="27"/>
      <c r="EZD249" s="27"/>
      <c r="EZE249" s="27"/>
      <c r="EZF249" s="27"/>
      <c r="EZG249" s="27"/>
      <c r="EZH249" s="27"/>
      <c r="EZI249" s="27"/>
      <c r="EZJ249" s="27"/>
      <c r="EZK249" s="27"/>
      <c r="EZL249" s="27"/>
      <c r="EZM249" s="27"/>
      <c r="EZN249" s="27"/>
      <c r="EZO249" s="27"/>
      <c r="EZP249" s="27"/>
      <c r="EZQ249" s="27"/>
      <c r="EZR249" s="27"/>
      <c r="EZS249" s="27"/>
      <c r="EZT249" s="27"/>
      <c r="EZU249" s="27"/>
      <c r="EZV249" s="27"/>
      <c r="EZW249" s="27"/>
      <c r="EZX249" s="27"/>
      <c r="EZY249" s="27"/>
      <c r="EZZ249" s="27"/>
      <c r="FAA249" s="27"/>
      <c r="FAB249" s="27"/>
      <c r="FAC249" s="27"/>
      <c r="FAD249" s="27"/>
      <c r="FAE249" s="27"/>
      <c r="FAF249" s="27"/>
      <c r="FAG249" s="27"/>
      <c r="FAH249" s="27"/>
      <c r="FAI249" s="27"/>
      <c r="FAJ249" s="27"/>
      <c r="FAK249" s="27"/>
      <c r="FAL249" s="27"/>
      <c r="FAM249" s="27"/>
      <c r="FAN249" s="27"/>
      <c r="FAO249" s="27"/>
      <c r="FAP249" s="27"/>
      <c r="FAQ249" s="27"/>
      <c r="FAR249" s="27"/>
      <c r="FAS249" s="27"/>
      <c r="FAT249" s="27"/>
      <c r="FAU249" s="27"/>
      <c r="FAV249" s="27"/>
      <c r="FAW249" s="27"/>
      <c r="FAX249" s="27"/>
      <c r="FAY249" s="27"/>
      <c r="FAZ249" s="27"/>
      <c r="FBA249" s="27"/>
      <c r="FBB249" s="27"/>
      <c r="FBC249" s="27"/>
      <c r="FBD249" s="27"/>
      <c r="FBE249" s="27"/>
      <c r="FBF249" s="27"/>
      <c r="FBG249" s="27"/>
      <c r="FBH249" s="27"/>
      <c r="FBI249" s="27"/>
      <c r="FBJ249" s="27"/>
      <c r="FBK249" s="27"/>
      <c r="FBL249" s="27"/>
      <c r="FBM249" s="27"/>
      <c r="FBN249" s="27"/>
      <c r="FBO249" s="27"/>
      <c r="FBP249" s="27"/>
      <c r="FBQ249" s="27"/>
      <c r="FBR249" s="27"/>
      <c r="FBS249" s="27"/>
      <c r="FBT249" s="27"/>
      <c r="FBU249" s="27"/>
      <c r="FBV249" s="27"/>
      <c r="FBW249" s="27"/>
      <c r="FBX249" s="27"/>
      <c r="FBY249" s="27"/>
      <c r="FBZ249" s="27"/>
      <c r="FCA249" s="27"/>
      <c r="FCB249" s="27"/>
      <c r="FCC249" s="27"/>
      <c r="FCD249" s="27"/>
      <c r="FCE249" s="27"/>
      <c r="FCF249" s="27"/>
      <c r="FCG249" s="27"/>
      <c r="FCH249" s="27"/>
      <c r="FCI249" s="27"/>
      <c r="FCJ249" s="27"/>
      <c r="FCK249" s="27"/>
      <c r="FCL249" s="27"/>
      <c r="FCM249" s="27"/>
      <c r="FCN249" s="27"/>
      <c r="FCO249" s="27"/>
      <c r="FCP249" s="27"/>
      <c r="FCQ249" s="27"/>
      <c r="FCR249" s="27"/>
      <c r="FCS249" s="27"/>
      <c r="FCT249" s="27"/>
      <c r="FCU249" s="27"/>
      <c r="FCV249" s="27"/>
      <c r="FCW249" s="27"/>
      <c r="FCX249" s="27"/>
      <c r="FCY249" s="27"/>
      <c r="FCZ249" s="27"/>
      <c r="FDA249" s="27"/>
      <c r="FDB249" s="27"/>
      <c r="FDC249" s="27"/>
      <c r="FDD249" s="27"/>
      <c r="FDE249" s="27"/>
      <c r="FDF249" s="27"/>
      <c r="FDG249" s="27"/>
      <c r="FDH249" s="27"/>
      <c r="FDI249" s="27"/>
      <c r="FDJ249" s="27"/>
      <c r="FDK249" s="27"/>
      <c r="FDL249" s="27"/>
      <c r="FDM249" s="27"/>
      <c r="FDN249" s="27"/>
      <c r="FDO249" s="27"/>
      <c r="FDP249" s="27"/>
      <c r="FDQ249" s="27"/>
      <c r="FDR249" s="27"/>
      <c r="FDS249" s="27"/>
      <c r="FDT249" s="27"/>
      <c r="FDU249" s="27"/>
      <c r="FDV249" s="27"/>
      <c r="FDW249" s="27"/>
      <c r="FDX249" s="27"/>
      <c r="FDY249" s="27"/>
      <c r="FDZ249" s="27"/>
      <c r="FEA249" s="27"/>
      <c r="FEB249" s="27"/>
      <c r="FEC249" s="27"/>
      <c r="FED249" s="27"/>
      <c r="FEE249" s="27"/>
      <c r="FEF249" s="27"/>
      <c r="FEG249" s="27"/>
      <c r="FEH249" s="27"/>
      <c r="FEI249" s="27"/>
      <c r="FEJ249" s="27"/>
      <c r="FEK249" s="27"/>
      <c r="FEL249" s="27"/>
      <c r="FEM249" s="27"/>
      <c r="FEN249" s="27"/>
      <c r="FEO249" s="27"/>
      <c r="FEP249" s="27"/>
      <c r="FEQ249" s="27"/>
      <c r="FER249" s="27"/>
      <c r="FES249" s="27"/>
      <c r="FET249" s="27"/>
      <c r="FEU249" s="27"/>
      <c r="FEV249" s="27"/>
      <c r="FEW249" s="27"/>
      <c r="FEX249" s="27"/>
      <c r="FEY249" s="27"/>
      <c r="FEZ249" s="27"/>
      <c r="FFA249" s="27"/>
      <c r="FFB249" s="27"/>
      <c r="FFC249" s="27"/>
      <c r="FFD249" s="27"/>
      <c r="FFE249" s="27"/>
      <c r="FFF249" s="27"/>
      <c r="FFG249" s="27"/>
      <c r="FFH249" s="27"/>
      <c r="FFI249" s="27"/>
      <c r="FFJ249" s="27"/>
      <c r="FFK249" s="27"/>
      <c r="FFL249" s="27"/>
      <c r="FFM249" s="27"/>
      <c r="FFN249" s="27"/>
      <c r="FFO249" s="27"/>
      <c r="FFP249" s="27"/>
      <c r="FFQ249" s="27"/>
      <c r="FFR249" s="27"/>
      <c r="FFS249" s="27"/>
      <c r="FFT249" s="27"/>
      <c r="FFU249" s="27"/>
      <c r="FFV249" s="27"/>
      <c r="FFW249" s="27"/>
      <c r="FFX249" s="27"/>
      <c r="FFY249" s="27"/>
      <c r="FFZ249" s="27"/>
      <c r="FGA249" s="27"/>
      <c r="FGB249" s="27"/>
      <c r="FGC249" s="27"/>
      <c r="FGD249" s="27"/>
      <c r="FGE249" s="27"/>
      <c r="FGF249" s="27"/>
      <c r="FGG249" s="27"/>
      <c r="FGH249" s="27"/>
      <c r="FGI249" s="27"/>
      <c r="FGJ249" s="27"/>
      <c r="FGK249" s="27"/>
      <c r="FGL249" s="27"/>
      <c r="FGM249" s="27"/>
      <c r="FGN249" s="27"/>
      <c r="FGO249" s="27"/>
      <c r="FGP249" s="27"/>
      <c r="FGQ249" s="27"/>
      <c r="FGR249" s="27"/>
      <c r="FGS249" s="27"/>
      <c r="FGT249" s="27"/>
      <c r="FGU249" s="27"/>
      <c r="FGV249" s="27"/>
      <c r="FGW249" s="27"/>
      <c r="FGX249" s="27"/>
      <c r="FGY249" s="27"/>
      <c r="FGZ249" s="27"/>
      <c r="FHA249" s="27"/>
      <c r="FHB249" s="27"/>
      <c r="FHC249" s="27"/>
      <c r="FHD249" s="27"/>
      <c r="FHE249" s="27"/>
      <c r="FHF249" s="27"/>
      <c r="FHG249" s="27"/>
      <c r="FHH249" s="27"/>
      <c r="FHI249" s="27"/>
      <c r="FHJ249" s="27"/>
      <c r="FHK249" s="27"/>
      <c r="FHL249" s="27"/>
      <c r="FHM249" s="27"/>
      <c r="FHN249" s="27"/>
      <c r="FHO249" s="27"/>
      <c r="FHP249" s="27"/>
      <c r="FHQ249" s="27"/>
      <c r="FHR249" s="27"/>
      <c r="FHS249" s="27"/>
      <c r="FHT249" s="27"/>
      <c r="FHU249" s="27"/>
      <c r="FHV249" s="27"/>
      <c r="FHW249" s="27"/>
      <c r="FHX249" s="27"/>
      <c r="FHY249" s="27"/>
      <c r="FHZ249" s="27"/>
      <c r="FIA249" s="27"/>
      <c r="FIB249" s="27"/>
      <c r="FIC249" s="27"/>
      <c r="FID249" s="27"/>
      <c r="FIE249" s="27"/>
      <c r="FIF249" s="27"/>
      <c r="FIG249" s="27"/>
      <c r="FIH249" s="27"/>
      <c r="FII249" s="27"/>
      <c r="FIJ249" s="27"/>
      <c r="FIK249" s="27"/>
      <c r="FIL249" s="27"/>
      <c r="FIM249" s="27"/>
      <c r="FIN249" s="27"/>
      <c r="FIO249" s="27"/>
      <c r="FIP249" s="27"/>
      <c r="FIQ249" s="27"/>
      <c r="FIR249" s="27"/>
      <c r="FIS249" s="27"/>
      <c r="FIT249" s="27"/>
      <c r="FIU249" s="27"/>
      <c r="FIV249" s="27"/>
      <c r="FIW249" s="27"/>
      <c r="FIX249" s="27"/>
      <c r="FIY249" s="27"/>
      <c r="FIZ249" s="27"/>
      <c r="FJA249" s="27"/>
      <c r="FJB249" s="27"/>
      <c r="FJC249" s="27"/>
      <c r="FJD249" s="27"/>
      <c r="FJE249" s="27"/>
      <c r="FJF249" s="27"/>
      <c r="FJG249" s="27"/>
      <c r="FJH249" s="27"/>
      <c r="FJI249" s="27"/>
      <c r="FJJ249" s="27"/>
      <c r="FJK249" s="27"/>
      <c r="FJL249" s="27"/>
      <c r="FJM249" s="27"/>
      <c r="FJN249" s="27"/>
      <c r="FJO249" s="27"/>
      <c r="FJP249" s="27"/>
      <c r="FJQ249" s="27"/>
      <c r="FJR249" s="27"/>
      <c r="FJS249" s="27"/>
      <c r="FJT249" s="27"/>
      <c r="FJU249" s="27"/>
      <c r="FJV249" s="27"/>
      <c r="FJW249" s="27"/>
      <c r="FJX249" s="27"/>
      <c r="FJY249" s="27"/>
      <c r="FJZ249" s="27"/>
      <c r="FKA249" s="27"/>
      <c r="FKB249" s="27"/>
      <c r="FKC249" s="27"/>
      <c r="FKD249" s="27"/>
      <c r="FKE249" s="27"/>
      <c r="FKF249" s="27"/>
      <c r="FKG249" s="27"/>
      <c r="FKH249" s="27"/>
      <c r="FKI249" s="27"/>
      <c r="FKJ249" s="27"/>
      <c r="FKK249" s="27"/>
      <c r="FKL249" s="27"/>
      <c r="FKM249" s="27"/>
      <c r="FKN249" s="27"/>
      <c r="FKO249" s="27"/>
      <c r="FKP249" s="27"/>
      <c r="FKQ249" s="27"/>
      <c r="FKR249" s="27"/>
      <c r="FKS249" s="27"/>
      <c r="FKT249" s="27"/>
      <c r="FKU249" s="27"/>
      <c r="FKV249" s="27"/>
      <c r="FKW249" s="27"/>
      <c r="FKX249" s="27"/>
      <c r="FKY249" s="27"/>
      <c r="FKZ249" s="27"/>
      <c r="FLA249" s="27"/>
      <c r="FLB249" s="27"/>
      <c r="FLC249" s="27"/>
      <c r="FLD249" s="27"/>
      <c r="FLE249" s="27"/>
      <c r="FLF249" s="27"/>
      <c r="FLG249" s="27"/>
      <c r="FLH249" s="27"/>
      <c r="FLI249" s="27"/>
      <c r="FLJ249" s="27"/>
      <c r="FLK249" s="27"/>
      <c r="FLL249" s="27"/>
      <c r="FLM249" s="27"/>
      <c r="FLN249" s="27"/>
      <c r="FLO249" s="27"/>
      <c r="FLP249" s="27"/>
      <c r="FLQ249" s="27"/>
      <c r="FLR249" s="27"/>
      <c r="FLS249" s="27"/>
      <c r="FLT249" s="27"/>
      <c r="FLU249" s="27"/>
      <c r="FLV249" s="27"/>
      <c r="FLW249" s="27"/>
      <c r="FLX249" s="27"/>
      <c r="FLY249" s="27"/>
      <c r="FLZ249" s="27"/>
      <c r="FMA249" s="27"/>
      <c r="FMB249" s="27"/>
      <c r="FMC249" s="27"/>
      <c r="FMD249" s="27"/>
      <c r="FME249" s="27"/>
      <c r="FMF249" s="27"/>
      <c r="FMG249" s="27"/>
      <c r="FMH249" s="27"/>
      <c r="FMI249" s="27"/>
      <c r="FMJ249" s="27"/>
      <c r="FMK249" s="27"/>
      <c r="FML249" s="27"/>
      <c r="FMM249" s="27"/>
      <c r="FMN249" s="27"/>
      <c r="FMO249" s="27"/>
      <c r="FMP249" s="27"/>
      <c r="FMQ249" s="27"/>
      <c r="FMR249" s="27"/>
      <c r="FMS249" s="27"/>
      <c r="FMT249" s="27"/>
      <c r="FMU249" s="27"/>
      <c r="FMV249" s="27"/>
      <c r="FMW249" s="27"/>
      <c r="FMX249" s="27"/>
      <c r="FMY249" s="27"/>
      <c r="FMZ249" s="27"/>
      <c r="FNA249" s="27"/>
      <c r="FNB249" s="27"/>
      <c r="FNC249" s="27"/>
      <c r="FND249" s="27"/>
      <c r="FNE249" s="27"/>
      <c r="FNF249" s="27"/>
      <c r="FNG249" s="27"/>
      <c r="FNH249" s="27"/>
      <c r="FNI249" s="27"/>
      <c r="FNJ249" s="27"/>
      <c r="FNK249" s="27"/>
      <c r="FNL249" s="27"/>
      <c r="FNM249" s="27"/>
      <c r="FNN249" s="27"/>
      <c r="FNO249" s="27"/>
      <c r="FNP249" s="27"/>
      <c r="FNQ249" s="27"/>
      <c r="FNR249" s="27"/>
      <c r="FNS249" s="27"/>
      <c r="FNT249" s="27"/>
      <c r="FNU249" s="27"/>
      <c r="FNV249" s="27"/>
      <c r="FNW249" s="27"/>
      <c r="FNX249" s="27"/>
      <c r="FNY249" s="27"/>
      <c r="FNZ249" s="27"/>
      <c r="FOA249" s="27"/>
      <c r="FOB249" s="27"/>
      <c r="FOC249" s="27"/>
      <c r="FOD249" s="27"/>
      <c r="FOE249" s="27"/>
      <c r="FOF249" s="27"/>
      <c r="FOG249" s="27"/>
      <c r="FOH249" s="27"/>
      <c r="FOI249" s="27"/>
      <c r="FOJ249" s="27"/>
      <c r="FOK249" s="27"/>
      <c r="FOL249" s="27"/>
      <c r="FOM249" s="27"/>
      <c r="FON249" s="27"/>
      <c r="FOO249" s="27"/>
      <c r="FOP249" s="27"/>
      <c r="FOQ249" s="27"/>
      <c r="FOR249" s="27"/>
      <c r="FOS249" s="27"/>
      <c r="FOT249" s="27"/>
      <c r="FOU249" s="27"/>
      <c r="FOV249" s="27"/>
      <c r="FOW249" s="27"/>
      <c r="FOX249" s="27"/>
      <c r="FOY249" s="27"/>
      <c r="FOZ249" s="27"/>
      <c r="FPA249" s="27"/>
      <c r="FPB249" s="27"/>
      <c r="FPC249" s="27"/>
      <c r="FPD249" s="27"/>
      <c r="FPE249" s="27"/>
      <c r="FPF249" s="27"/>
      <c r="FPG249" s="27"/>
      <c r="FPH249" s="27"/>
      <c r="FPI249" s="27"/>
      <c r="FPJ249" s="27"/>
      <c r="FPK249" s="27"/>
      <c r="FPL249" s="27"/>
      <c r="FPM249" s="27"/>
      <c r="FPN249" s="27"/>
      <c r="FPO249" s="27"/>
      <c r="FPP249" s="27"/>
      <c r="FPQ249" s="27"/>
      <c r="FPR249" s="27"/>
      <c r="FPS249" s="27"/>
      <c r="FPT249" s="27"/>
      <c r="FPU249" s="27"/>
      <c r="FPV249" s="27"/>
      <c r="FPW249" s="27"/>
      <c r="FPX249" s="27"/>
      <c r="FPY249" s="27"/>
      <c r="FPZ249" s="27"/>
      <c r="FQA249" s="27"/>
      <c r="FQB249" s="27"/>
      <c r="FQC249" s="27"/>
      <c r="FQD249" s="27"/>
      <c r="FQE249" s="27"/>
      <c r="FQF249" s="27"/>
      <c r="FQG249" s="27"/>
      <c r="FQH249" s="27"/>
      <c r="FQI249" s="27"/>
      <c r="FQJ249" s="27"/>
      <c r="FQK249" s="27"/>
      <c r="FQL249" s="27"/>
      <c r="FQM249" s="27"/>
      <c r="FQN249" s="27"/>
      <c r="FQO249" s="27"/>
      <c r="FQP249" s="27"/>
      <c r="FQQ249" s="27"/>
      <c r="FQR249" s="27"/>
      <c r="FQS249" s="27"/>
      <c r="FQT249" s="27"/>
      <c r="FQU249" s="27"/>
      <c r="FQV249" s="27"/>
      <c r="FQW249" s="27"/>
      <c r="FQX249" s="27"/>
      <c r="FQY249" s="27"/>
      <c r="FQZ249" s="27"/>
      <c r="FRA249" s="27"/>
      <c r="FRB249" s="27"/>
      <c r="FRC249" s="27"/>
      <c r="FRD249" s="27"/>
      <c r="FRE249" s="27"/>
      <c r="FRF249" s="27"/>
      <c r="FRG249" s="27"/>
      <c r="FRH249" s="27"/>
      <c r="FRI249" s="27"/>
      <c r="FRJ249" s="27"/>
      <c r="FRK249" s="27"/>
      <c r="FRL249" s="27"/>
      <c r="FRM249" s="27"/>
      <c r="FRN249" s="27"/>
      <c r="FRO249" s="27"/>
      <c r="FRP249" s="27"/>
      <c r="FRQ249" s="27"/>
      <c r="FRR249" s="27"/>
      <c r="FRS249" s="27"/>
      <c r="FRT249" s="27"/>
      <c r="FRU249" s="27"/>
      <c r="FRV249" s="27"/>
      <c r="FRW249" s="27"/>
      <c r="FRX249" s="27"/>
      <c r="FRY249" s="27"/>
      <c r="FRZ249" s="27"/>
      <c r="FSA249" s="27"/>
      <c r="FSB249" s="27"/>
      <c r="FSC249" s="27"/>
      <c r="FSD249" s="27"/>
      <c r="FSE249" s="27"/>
      <c r="FSF249" s="27"/>
      <c r="FSG249" s="27"/>
      <c r="FSH249" s="27"/>
      <c r="FSI249" s="27"/>
      <c r="FSJ249" s="27"/>
      <c r="FSK249" s="27"/>
      <c r="FSL249" s="27"/>
      <c r="FSM249" s="27"/>
      <c r="FSN249" s="27"/>
      <c r="FSO249" s="27"/>
      <c r="FSP249" s="27"/>
      <c r="FSQ249" s="27"/>
      <c r="FSR249" s="27"/>
      <c r="FSS249" s="27"/>
      <c r="FST249" s="27"/>
      <c r="FSU249" s="27"/>
      <c r="FSV249" s="27"/>
      <c r="FSW249" s="27"/>
      <c r="FSX249" s="27"/>
      <c r="FSY249" s="27"/>
      <c r="FSZ249" s="27"/>
      <c r="FTA249" s="27"/>
      <c r="FTB249" s="27"/>
      <c r="FTC249" s="27"/>
      <c r="FTD249" s="27"/>
      <c r="FTE249" s="27"/>
      <c r="FTF249" s="27"/>
      <c r="FTG249" s="27"/>
      <c r="FTH249" s="27"/>
      <c r="FTI249" s="27"/>
      <c r="FTJ249" s="27"/>
      <c r="FTK249" s="27"/>
      <c r="FTL249" s="27"/>
      <c r="FTM249" s="27"/>
      <c r="FTN249" s="27"/>
      <c r="FTO249" s="27"/>
      <c r="FTP249" s="27"/>
      <c r="FTQ249" s="27"/>
      <c r="FTR249" s="27"/>
      <c r="FTS249" s="27"/>
      <c r="FTT249" s="27"/>
      <c r="FTU249" s="27"/>
      <c r="FTV249" s="27"/>
      <c r="FTW249" s="27"/>
      <c r="FTX249" s="27"/>
      <c r="FTY249" s="27"/>
      <c r="FTZ249" s="27"/>
      <c r="FUA249" s="27"/>
      <c r="FUB249" s="27"/>
      <c r="FUC249" s="27"/>
      <c r="FUD249" s="27"/>
      <c r="FUE249" s="27"/>
      <c r="FUF249" s="27"/>
      <c r="FUG249" s="27"/>
      <c r="FUH249" s="27"/>
      <c r="FUI249" s="27"/>
      <c r="FUJ249" s="27"/>
      <c r="FUK249" s="27"/>
      <c r="FUL249" s="27"/>
      <c r="FUM249" s="27"/>
      <c r="FUN249" s="27"/>
      <c r="FUO249" s="27"/>
      <c r="FUP249" s="27"/>
      <c r="FUQ249" s="27"/>
      <c r="FUR249" s="27"/>
      <c r="FUS249" s="27"/>
      <c r="FUT249" s="27"/>
      <c r="FUU249" s="27"/>
      <c r="FUV249" s="27"/>
      <c r="FUW249" s="27"/>
      <c r="FUX249" s="27"/>
      <c r="FUY249" s="27"/>
      <c r="FUZ249" s="27"/>
      <c r="FVA249" s="27"/>
      <c r="FVB249" s="27"/>
      <c r="FVC249" s="27"/>
      <c r="FVD249" s="27"/>
      <c r="FVE249" s="27"/>
      <c r="FVF249" s="27"/>
      <c r="FVG249" s="27"/>
      <c r="FVH249" s="27"/>
      <c r="FVI249" s="27"/>
      <c r="FVJ249" s="27"/>
      <c r="FVK249" s="27"/>
      <c r="FVL249" s="27"/>
      <c r="FVM249" s="27"/>
      <c r="FVN249" s="27"/>
      <c r="FVO249" s="27"/>
      <c r="FVP249" s="27"/>
      <c r="FVQ249" s="27"/>
      <c r="FVR249" s="27"/>
      <c r="FVS249" s="27"/>
      <c r="FVT249" s="27"/>
      <c r="FVU249" s="27"/>
      <c r="FVV249" s="27"/>
      <c r="FVW249" s="27"/>
      <c r="FVX249" s="27"/>
      <c r="FVY249" s="27"/>
      <c r="FVZ249" s="27"/>
      <c r="FWA249" s="27"/>
      <c r="FWB249" s="27"/>
      <c r="FWC249" s="27"/>
      <c r="FWD249" s="27"/>
      <c r="FWE249" s="27"/>
      <c r="FWF249" s="27"/>
      <c r="FWG249" s="27"/>
      <c r="FWH249" s="27"/>
      <c r="FWI249" s="27"/>
      <c r="FWJ249" s="27"/>
      <c r="FWK249" s="27"/>
      <c r="FWL249" s="27"/>
      <c r="FWM249" s="27"/>
      <c r="FWN249" s="27"/>
      <c r="FWO249" s="27"/>
      <c r="FWP249" s="27"/>
      <c r="FWQ249" s="27"/>
      <c r="FWR249" s="27"/>
      <c r="FWS249" s="27"/>
      <c r="FWT249" s="27"/>
      <c r="FWU249" s="27"/>
      <c r="FWV249" s="27"/>
      <c r="FWW249" s="27"/>
      <c r="FWX249" s="27"/>
      <c r="FWY249" s="27"/>
      <c r="FWZ249" s="27"/>
      <c r="FXA249" s="27"/>
      <c r="FXB249" s="27"/>
      <c r="FXC249" s="27"/>
      <c r="FXD249" s="27"/>
      <c r="FXE249" s="27"/>
      <c r="FXF249" s="27"/>
      <c r="FXG249" s="27"/>
      <c r="FXH249" s="27"/>
      <c r="FXI249" s="27"/>
      <c r="FXJ249" s="27"/>
      <c r="FXK249" s="27"/>
      <c r="FXL249" s="27"/>
      <c r="FXM249" s="27"/>
      <c r="FXN249" s="27"/>
      <c r="FXO249" s="27"/>
      <c r="FXP249" s="27"/>
      <c r="FXQ249" s="27"/>
      <c r="FXR249" s="27"/>
      <c r="FXS249" s="27"/>
      <c r="FXT249" s="27"/>
      <c r="FXU249" s="27"/>
      <c r="FXV249" s="27"/>
      <c r="FXW249" s="27"/>
      <c r="FXX249" s="27"/>
      <c r="FXY249" s="27"/>
      <c r="FXZ249" s="27"/>
      <c r="FYA249" s="27"/>
      <c r="FYB249" s="27"/>
      <c r="FYC249" s="27"/>
      <c r="FYD249" s="27"/>
      <c r="FYE249" s="27"/>
      <c r="FYF249" s="27"/>
      <c r="FYG249" s="27"/>
      <c r="FYH249" s="27"/>
      <c r="FYI249" s="27"/>
      <c r="FYJ249" s="27"/>
      <c r="FYK249" s="27"/>
      <c r="FYL249" s="27"/>
      <c r="FYM249" s="27"/>
      <c r="FYN249" s="27"/>
      <c r="FYO249" s="27"/>
      <c r="FYP249" s="27"/>
      <c r="FYQ249" s="27"/>
      <c r="FYR249" s="27"/>
      <c r="FYS249" s="27"/>
      <c r="FYT249" s="27"/>
      <c r="FYU249" s="27"/>
      <c r="FYV249" s="27"/>
      <c r="FYW249" s="27"/>
      <c r="FYX249" s="27"/>
      <c r="FYY249" s="27"/>
      <c r="FYZ249" s="27"/>
      <c r="FZA249" s="27"/>
      <c r="FZB249" s="27"/>
      <c r="FZC249" s="27"/>
      <c r="FZD249" s="27"/>
      <c r="FZE249" s="27"/>
      <c r="FZF249" s="27"/>
      <c r="FZG249" s="27"/>
      <c r="FZH249" s="27"/>
      <c r="FZI249" s="27"/>
      <c r="FZJ249" s="27"/>
      <c r="FZK249" s="27"/>
      <c r="FZL249" s="27"/>
      <c r="FZM249" s="27"/>
      <c r="FZN249" s="27"/>
      <c r="FZO249" s="27"/>
      <c r="FZP249" s="27"/>
      <c r="FZQ249" s="27"/>
      <c r="FZR249" s="27"/>
      <c r="FZS249" s="27"/>
      <c r="FZT249" s="27"/>
      <c r="FZU249" s="27"/>
      <c r="FZV249" s="27"/>
      <c r="FZW249" s="27"/>
      <c r="FZX249" s="27"/>
      <c r="FZY249" s="27"/>
      <c r="FZZ249" s="27"/>
      <c r="GAA249" s="27"/>
      <c r="GAB249" s="27"/>
      <c r="GAC249" s="27"/>
      <c r="GAD249" s="27"/>
      <c r="GAE249" s="27"/>
      <c r="GAF249" s="27"/>
      <c r="GAG249" s="27"/>
      <c r="GAH249" s="27"/>
      <c r="GAI249" s="27"/>
      <c r="GAJ249" s="27"/>
      <c r="GAK249" s="27"/>
      <c r="GAL249" s="27"/>
      <c r="GAM249" s="27"/>
      <c r="GAN249" s="27"/>
      <c r="GAO249" s="27"/>
      <c r="GAP249" s="27"/>
      <c r="GAQ249" s="27"/>
      <c r="GAR249" s="27"/>
      <c r="GAS249" s="27"/>
      <c r="GAT249" s="27"/>
      <c r="GAU249" s="27"/>
      <c r="GAV249" s="27"/>
      <c r="GAW249" s="27"/>
      <c r="GAX249" s="27"/>
      <c r="GAY249" s="27"/>
      <c r="GAZ249" s="27"/>
      <c r="GBA249" s="27"/>
      <c r="GBB249" s="27"/>
      <c r="GBC249" s="27"/>
      <c r="GBD249" s="27"/>
      <c r="GBE249" s="27"/>
      <c r="GBF249" s="27"/>
      <c r="GBG249" s="27"/>
      <c r="GBH249" s="27"/>
      <c r="GBI249" s="27"/>
      <c r="GBJ249" s="27"/>
      <c r="GBK249" s="27"/>
      <c r="GBL249" s="27"/>
      <c r="GBM249" s="27"/>
      <c r="GBN249" s="27"/>
      <c r="GBO249" s="27"/>
      <c r="GBP249" s="27"/>
      <c r="GBQ249" s="27"/>
      <c r="GBR249" s="27"/>
      <c r="GBS249" s="27"/>
      <c r="GBT249" s="27"/>
      <c r="GBU249" s="27"/>
      <c r="GBV249" s="27"/>
      <c r="GBW249" s="27"/>
      <c r="GBX249" s="27"/>
      <c r="GBY249" s="27"/>
      <c r="GBZ249" s="27"/>
      <c r="GCA249" s="27"/>
      <c r="GCB249" s="27"/>
      <c r="GCC249" s="27"/>
      <c r="GCD249" s="27"/>
      <c r="GCE249" s="27"/>
      <c r="GCF249" s="27"/>
      <c r="GCG249" s="27"/>
      <c r="GCH249" s="27"/>
      <c r="GCI249" s="27"/>
      <c r="GCJ249" s="27"/>
      <c r="GCK249" s="27"/>
      <c r="GCL249" s="27"/>
      <c r="GCM249" s="27"/>
      <c r="GCN249" s="27"/>
      <c r="GCO249" s="27"/>
      <c r="GCP249" s="27"/>
      <c r="GCQ249" s="27"/>
      <c r="GCR249" s="27"/>
      <c r="GCS249" s="27"/>
      <c r="GCT249" s="27"/>
      <c r="GCU249" s="27"/>
      <c r="GCV249" s="27"/>
      <c r="GCW249" s="27"/>
      <c r="GCX249" s="27"/>
      <c r="GCY249" s="27"/>
      <c r="GCZ249" s="27"/>
      <c r="GDA249" s="27"/>
      <c r="GDB249" s="27"/>
      <c r="GDC249" s="27"/>
      <c r="GDD249" s="27"/>
      <c r="GDE249" s="27"/>
      <c r="GDF249" s="27"/>
      <c r="GDG249" s="27"/>
      <c r="GDH249" s="27"/>
      <c r="GDI249" s="27"/>
      <c r="GDJ249" s="27"/>
      <c r="GDK249" s="27"/>
      <c r="GDL249" s="27"/>
      <c r="GDM249" s="27"/>
      <c r="GDN249" s="27"/>
      <c r="GDO249" s="27"/>
      <c r="GDP249" s="27"/>
      <c r="GDQ249" s="27"/>
      <c r="GDR249" s="27"/>
      <c r="GDS249" s="27"/>
      <c r="GDT249" s="27"/>
      <c r="GDU249" s="27"/>
      <c r="GDV249" s="27"/>
      <c r="GDW249" s="27"/>
      <c r="GDX249" s="27"/>
      <c r="GDY249" s="27"/>
      <c r="GDZ249" s="27"/>
      <c r="GEA249" s="27"/>
      <c r="GEB249" s="27"/>
      <c r="GEC249" s="27"/>
      <c r="GED249" s="27"/>
      <c r="GEE249" s="27"/>
      <c r="GEF249" s="27"/>
      <c r="GEG249" s="27"/>
      <c r="GEH249" s="27"/>
      <c r="GEI249" s="27"/>
      <c r="GEJ249" s="27"/>
      <c r="GEK249" s="27"/>
      <c r="GEL249" s="27"/>
      <c r="GEM249" s="27"/>
      <c r="GEN249" s="27"/>
      <c r="GEO249" s="27"/>
      <c r="GEP249" s="27"/>
      <c r="GEQ249" s="27"/>
      <c r="GER249" s="27"/>
      <c r="GES249" s="27"/>
      <c r="GET249" s="27"/>
      <c r="GEU249" s="27"/>
      <c r="GEV249" s="27"/>
      <c r="GEW249" s="27"/>
      <c r="GEX249" s="27"/>
      <c r="GEY249" s="27"/>
      <c r="GEZ249" s="27"/>
      <c r="GFA249" s="27"/>
      <c r="GFB249" s="27"/>
      <c r="GFC249" s="27"/>
      <c r="GFD249" s="27"/>
      <c r="GFE249" s="27"/>
      <c r="GFF249" s="27"/>
      <c r="GFG249" s="27"/>
      <c r="GFH249" s="27"/>
      <c r="GFI249" s="27"/>
      <c r="GFJ249" s="27"/>
      <c r="GFK249" s="27"/>
      <c r="GFL249" s="27"/>
      <c r="GFM249" s="27"/>
      <c r="GFN249" s="27"/>
      <c r="GFO249" s="27"/>
      <c r="GFP249" s="27"/>
      <c r="GFQ249" s="27"/>
      <c r="GFR249" s="27"/>
      <c r="GFS249" s="27"/>
      <c r="GFT249" s="27"/>
      <c r="GFU249" s="27"/>
      <c r="GFV249" s="27"/>
      <c r="GFW249" s="27"/>
      <c r="GFX249" s="27"/>
      <c r="GFY249" s="27"/>
      <c r="GFZ249" s="27"/>
      <c r="GGA249" s="27"/>
      <c r="GGB249" s="27"/>
      <c r="GGC249" s="27"/>
      <c r="GGD249" s="27"/>
      <c r="GGE249" s="27"/>
      <c r="GGF249" s="27"/>
      <c r="GGG249" s="27"/>
      <c r="GGH249" s="27"/>
      <c r="GGI249" s="27"/>
      <c r="GGJ249" s="27"/>
      <c r="GGK249" s="27"/>
      <c r="GGL249" s="27"/>
      <c r="GGM249" s="27"/>
      <c r="GGN249" s="27"/>
      <c r="GGO249" s="27"/>
      <c r="GGP249" s="27"/>
      <c r="GGQ249" s="27"/>
      <c r="GGR249" s="27"/>
      <c r="GGS249" s="27"/>
      <c r="GGT249" s="27"/>
      <c r="GGU249" s="27"/>
      <c r="GGV249" s="27"/>
      <c r="GGW249" s="27"/>
      <c r="GGX249" s="27"/>
      <c r="GGY249" s="27"/>
      <c r="GGZ249" s="27"/>
      <c r="GHA249" s="27"/>
      <c r="GHB249" s="27"/>
      <c r="GHC249" s="27"/>
      <c r="GHD249" s="27"/>
      <c r="GHE249" s="27"/>
      <c r="GHF249" s="27"/>
      <c r="GHG249" s="27"/>
      <c r="GHH249" s="27"/>
      <c r="GHI249" s="27"/>
      <c r="GHJ249" s="27"/>
      <c r="GHK249" s="27"/>
      <c r="GHL249" s="27"/>
      <c r="GHM249" s="27"/>
      <c r="GHN249" s="27"/>
      <c r="GHO249" s="27"/>
      <c r="GHP249" s="27"/>
      <c r="GHQ249" s="27"/>
      <c r="GHR249" s="27"/>
      <c r="GHS249" s="27"/>
      <c r="GHT249" s="27"/>
      <c r="GHU249" s="27"/>
      <c r="GHV249" s="27"/>
      <c r="GHW249" s="27"/>
      <c r="GHX249" s="27"/>
      <c r="GHY249" s="27"/>
      <c r="GHZ249" s="27"/>
      <c r="GIA249" s="27"/>
      <c r="GIB249" s="27"/>
      <c r="GIC249" s="27"/>
      <c r="GID249" s="27"/>
      <c r="GIE249" s="27"/>
      <c r="GIF249" s="27"/>
      <c r="GIG249" s="27"/>
      <c r="GIH249" s="27"/>
      <c r="GII249" s="27"/>
      <c r="GIJ249" s="27"/>
      <c r="GIK249" s="27"/>
      <c r="GIL249" s="27"/>
      <c r="GIM249" s="27"/>
      <c r="GIN249" s="27"/>
      <c r="GIO249" s="27"/>
      <c r="GIP249" s="27"/>
      <c r="GIQ249" s="27"/>
      <c r="GIR249" s="27"/>
      <c r="GIS249" s="27"/>
      <c r="GIT249" s="27"/>
      <c r="GIU249" s="27"/>
      <c r="GIV249" s="27"/>
      <c r="GIW249" s="27"/>
      <c r="GIX249" s="27"/>
      <c r="GIY249" s="27"/>
      <c r="GIZ249" s="27"/>
      <c r="GJA249" s="27"/>
      <c r="GJB249" s="27"/>
      <c r="GJC249" s="27"/>
      <c r="GJD249" s="27"/>
      <c r="GJE249" s="27"/>
      <c r="GJF249" s="27"/>
      <c r="GJG249" s="27"/>
      <c r="GJH249" s="27"/>
      <c r="GJI249" s="27"/>
      <c r="GJJ249" s="27"/>
      <c r="GJK249" s="27"/>
      <c r="GJL249" s="27"/>
      <c r="GJM249" s="27"/>
      <c r="GJN249" s="27"/>
      <c r="GJO249" s="27"/>
      <c r="GJP249" s="27"/>
      <c r="GJQ249" s="27"/>
      <c r="GJR249" s="27"/>
      <c r="GJS249" s="27"/>
      <c r="GJT249" s="27"/>
      <c r="GJU249" s="27"/>
      <c r="GJV249" s="27"/>
      <c r="GJW249" s="27"/>
      <c r="GJX249" s="27"/>
      <c r="GJY249" s="27"/>
      <c r="GJZ249" s="27"/>
      <c r="GKA249" s="27"/>
      <c r="GKB249" s="27"/>
      <c r="GKC249" s="27"/>
      <c r="GKD249" s="27"/>
      <c r="GKE249" s="27"/>
      <c r="GKF249" s="27"/>
      <c r="GKG249" s="27"/>
      <c r="GKH249" s="27"/>
      <c r="GKI249" s="27"/>
      <c r="GKJ249" s="27"/>
      <c r="GKK249" s="27"/>
      <c r="GKL249" s="27"/>
      <c r="GKM249" s="27"/>
      <c r="GKN249" s="27"/>
      <c r="GKO249" s="27"/>
      <c r="GKP249" s="27"/>
      <c r="GKQ249" s="27"/>
      <c r="GKR249" s="27"/>
      <c r="GKS249" s="27"/>
      <c r="GKT249" s="27"/>
      <c r="GKU249" s="27"/>
      <c r="GKV249" s="27"/>
      <c r="GKW249" s="27"/>
      <c r="GKX249" s="27"/>
      <c r="GKY249" s="27"/>
      <c r="GKZ249" s="27"/>
      <c r="GLA249" s="27"/>
      <c r="GLB249" s="27"/>
      <c r="GLC249" s="27"/>
      <c r="GLD249" s="27"/>
      <c r="GLE249" s="27"/>
      <c r="GLF249" s="27"/>
      <c r="GLG249" s="27"/>
      <c r="GLH249" s="27"/>
      <c r="GLI249" s="27"/>
      <c r="GLJ249" s="27"/>
      <c r="GLK249" s="27"/>
      <c r="GLL249" s="27"/>
      <c r="GLM249" s="27"/>
      <c r="GLN249" s="27"/>
      <c r="GLO249" s="27"/>
      <c r="GLP249" s="27"/>
      <c r="GLQ249" s="27"/>
      <c r="GLR249" s="27"/>
      <c r="GLS249" s="27"/>
      <c r="GLT249" s="27"/>
      <c r="GLU249" s="27"/>
      <c r="GLV249" s="27"/>
      <c r="GLW249" s="27"/>
      <c r="GLX249" s="27"/>
      <c r="GLY249" s="27"/>
      <c r="GLZ249" s="27"/>
      <c r="GMA249" s="27"/>
      <c r="GMB249" s="27"/>
      <c r="GMC249" s="27"/>
      <c r="GMD249" s="27"/>
      <c r="GME249" s="27"/>
      <c r="GMF249" s="27"/>
      <c r="GMG249" s="27"/>
      <c r="GMH249" s="27"/>
      <c r="GMI249" s="27"/>
      <c r="GMJ249" s="27"/>
      <c r="GMK249" s="27"/>
      <c r="GML249" s="27"/>
      <c r="GMM249" s="27"/>
      <c r="GMN249" s="27"/>
      <c r="GMO249" s="27"/>
      <c r="GMP249" s="27"/>
      <c r="GMQ249" s="27"/>
      <c r="GMR249" s="27"/>
      <c r="GMS249" s="27"/>
      <c r="GMT249" s="27"/>
      <c r="GMU249" s="27"/>
      <c r="GMV249" s="27"/>
      <c r="GMW249" s="27"/>
      <c r="GMX249" s="27"/>
      <c r="GMY249" s="27"/>
      <c r="GMZ249" s="27"/>
      <c r="GNA249" s="27"/>
      <c r="GNB249" s="27"/>
      <c r="GNC249" s="27"/>
      <c r="GND249" s="27"/>
      <c r="GNE249" s="27"/>
      <c r="GNF249" s="27"/>
      <c r="GNG249" s="27"/>
      <c r="GNH249" s="27"/>
      <c r="GNI249" s="27"/>
      <c r="GNJ249" s="27"/>
      <c r="GNK249" s="27"/>
      <c r="GNL249" s="27"/>
      <c r="GNM249" s="27"/>
      <c r="GNN249" s="27"/>
      <c r="GNO249" s="27"/>
      <c r="GNP249" s="27"/>
      <c r="GNQ249" s="27"/>
      <c r="GNR249" s="27"/>
      <c r="GNS249" s="27"/>
      <c r="GNT249" s="27"/>
      <c r="GNU249" s="27"/>
      <c r="GNV249" s="27"/>
      <c r="GNW249" s="27"/>
      <c r="GNX249" s="27"/>
      <c r="GNY249" s="27"/>
      <c r="GNZ249" s="27"/>
      <c r="GOA249" s="27"/>
      <c r="GOB249" s="27"/>
      <c r="GOC249" s="27"/>
      <c r="GOD249" s="27"/>
      <c r="GOE249" s="27"/>
      <c r="GOF249" s="27"/>
      <c r="GOG249" s="27"/>
      <c r="GOH249" s="27"/>
      <c r="GOI249" s="27"/>
      <c r="GOJ249" s="27"/>
      <c r="GOK249" s="27"/>
      <c r="GOL249" s="27"/>
      <c r="GOM249" s="27"/>
      <c r="GON249" s="27"/>
      <c r="GOO249" s="27"/>
      <c r="GOP249" s="27"/>
      <c r="GOQ249" s="27"/>
      <c r="GOR249" s="27"/>
      <c r="GOS249" s="27"/>
      <c r="GOT249" s="27"/>
      <c r="GOU249" s="27"/>
      <c r="GOV249" s="27"/>
      <c r="GOW249" s="27"/>
      <c r="GOX249" s="27"/>
      <c r="GOY249" s="27"/>
      <c r="GOZ249" s="27"/>
      <c r="GPA249" s="27"/>
      <c r="GPB249" s="27"/>
      <c r="GPC249" s="27"/>
      <c r="GPD249" s="27"/>
      <c r="GPE249" s="27"/>
      <c r="GPF249" s="27"/>
      <c r="GPG249" s="27"/>
      <c r="GPH249" s="27"/>
      <c r="GPI249" s="27"/>
      <c r="GPJ249" s="27"/>
      <c r="GPK249" s="27"/>
      <c r="GPL249" s="27"/>
      <c r="GPM249" s="27"/>
      <c r="GPN249" s="27"/>
      <c r="GPO249" s="27"/>
      <c r="GPP249" s="27"/>
      <c r="GPQ249" s="27"/>
      <c r="GPR249" s="27"/>
      <c r="GPS249" s="27"/>
      <c r="GPT249" s="27"/>
      <c r="GPU249" s="27"/>
      <c r="GPV249" s="27"/>
      <c r="GPW249" s="27"/>
      <c r="GPX249" s="27"/>
      <c r="GPY249" s="27"/>
      <c r="GPZ249" s="27"/>
      <c r="GQA249" s="27"/>
      <c r="GQB249" s="27"/>
      <c r="GQC249" s="27"/>
      <c r="GQD249" s="27"/>
      <c r="GQE249" s="27"/>
      <c r="GQF249" s="27"/>
      <c r="GQG249" s="27"/>
      <c r="GQH249" s="27"/>
      <c r="GQI249" s="27"/>
      <c r="GQJ249" s="27"/>
      <c r="GQK249" s="27"/>
      <c r="GQL249" s="27"/>
      <c r="GQM249" s="27"/>
      <c r="GQN249" s="27"/>
      <c r="GQO249" s="27"/>
      <c r="GQP249" s="27"/>
      <c r="GQQ249" s="27"/>
      <c r="GQR249" s="27"/>
      <c r="GQS249" s="27"/>
      <c r="GQT249" s="27"/>
      <c r="GQU249" s="27"/>
      <c r="GQV249" s="27"/>
      <c r="GQW249" s="27"/>
      <c r="GQX249" s="27"/>
      <c r="GQY249" s="27"/>
      <c r="GQZ249" s="27"/>
      <c r="GRA249" s="27"/>
      <c r="GRB249" s="27"/>
      <c r="GRC249" s="27"/>
      <c r="GRD249" s="27"/>
      <c r="GRE249" s="27"/>
      <c r="GRF249" s="27"/>
      <c r="GRG249" s="27"/>
      <c r="GRH249" s="27"/>
      <c r="GRI249" s="27"/>
      <c r="GRJ249" s="27"/>
      <c r="GRK249" s="27"/>
      <c r="GRL249" s="27"/>
      <c r="GRM249" s="27"/>
      <c r="GRN249" s="27"/>
      <c r="GRO249" s="27"/>
      <c r="GRP249" s="27"/>
      <c r="GRQ249" s="27"/>
      <c r="GRR249" s="27"/>
      <c r="GRS249" s="27"/>
      <c r="GRT249" s="27"/>
      <c r="GRU249" s="27"/>
      <c r="GRV249" s="27"/>
      <c r="GRW249" s="27"/>
      <c r="GRX249" s="27"/>
      <c r="GRY249" s="27"/>
      <c r="GRZ249" s="27"/>
      <c r="GSA249" s="27"/>
      <c r="GSB249" s="27"/>
      <c r="GSC249" s="27"/>
      <c r="GSD249" s="27"/>
      <c r="GSE249" s="27"/>
      <c r="GSF249" s="27"/>
      <c r="GSG249" s="27"/>
      <c r="GSH249" s="27"/>
      <c r="GSI249" s="27"/>
      <c r="GSJ249" s="27"/>
      <c r="GSK249" s="27"/>
      <c r="GSL249" s="27"/>
      <c r="GSM249" s="27"/>
      <c r="GSN249" s="27"/>
      <c r="GSO249" s="27"/>
      <c r="GSP249" s="27"/>
      <c r="GSQ249" s="27"/>
      <c r="GSR249" s="27"/>
      <c r="GSS249" s="27"/>
      <c r="GST249" s="27"/>
      <c r="GSU249" s="27"/>
      <c r="GSV249" s="27"/>
      <c r="GSW249" s="27"/>
      <c r="GSX249" s="27"/>
      <c r="GSY249" s="27"/>
      <c r="GSZ249" s="27"/>
      <c r="GTA249" s="27"/>
      <c r="GTB249" s="27"/>
      <c r="GTC249" s="27"/>
      <c r="GTD249" s="27"/>
      <c r="GTE249" s="27"/>
      <c r="GTF249" s="27"/>
      <c r="GTG249" s="27"/>
      <c r="GTH249" s="27"/>
      <c r="GTI249" s="27"/>
      <c r="GTJ249" s="27"/>
      <c r="GTK249" s="27"/>
      <c r="GTL249" s="27"/>
      <c r="GTM249" s="27"/>
      <c r="GTN249" s="27"/>
      <c r="GTO249" s="27"/>
      <c r="GTP249" s="27"/>
      <c r="GTQ249" s="27"/>
      <c r="GTR249" s="27"/>
      <c r="GTS249" s="27"/>
      <c r="GTT249" s="27"/>
      <c r="GTU249" s="27"/>
      <c r="GTV249" s="27"/>
      <c r="GTW249" s="27"/>
      <c r="GTX249" s="27"/>
      <c r="GTY249" s="27"/>
      <c r="GTZ249" s="27"/>
      <c r="GUA249" s="27"/>
      <c r="GUB249" s="27"/>
      <c r="GUC249" s="27"/>
      <c r="GUD249" s="27"/>
      <c r="GUE249" s="27"/>
      <c r="GUF249" s="27"/>
      <c r="GUG249" s="27"/>
      <c r="GUH249" s="27"/>
      <c r="GUI249" s="27"/>
      <c r="GUJ249" s="27"/>
      <c r="GUK249" s="27"/>
      <c r="GUL249" s="27"/>
      <c r="GUM249" s="27"/>
      <c r="GUN249" s="27"/>
      <c r="GUO249" s="27"/>
      <c r="GUP249" s="27"/>
      <c r="GUQ249" s="27"/>
      <c r="GUR249" s="27"/>
      <c r="GUS249" s="27"/>
      <c r="GUT249" s="27"/>
      <c r="GUU249" s="27"/>
      <c r="GUV249" s="27"/>
      <c r="GUW249" s="27"/>
      <c r="GUX249" s="27"/>
      <c r="GUY249" s="27"/>
      <c r="GUZ249" s="27"/>
      <c r="GVA249" s="27"/>
      <c r="GVB249" s="27"/>
      <c r="GVC249" s="27"/>
      <c r="GVD249" s="27"/>
      <c r="GVE249" s="27"/>
      <c r="GVF249" s="27"/>
      <c r="GVG249" s="27"/>
      <c r="GVH249" s="27"/>
      <c r="GVI249" s="27"/>
      <c r="GVJ249" s="27"/>
      <c r="GVK249" s="27"/>
      <c r="GVL249" s="27"/>
      <c r="GVM249" s="27"/>
      <c r="GVN249" s="27"/>
      <c r="GVO249" s="27"/>
      <c r="GVP249" s="27"/>
      <c r="GVQ249" s="27"/>
      <c r="GVR249" s="27"/>
      <c r="GVS249" s="27"/>
      <c r="GVT249" s="27"/>
      <c r="GVU249" s="27"/>
      <c r="GVV249" s="27"/>
      <c r="GVW249" s="27"/>
      <c r="GVX249" s="27"/>
      <c r="GVY249" s="27"/>
      <c r="GVZ249" s="27"/>
      <c r="GWA249" s="27"/>
      <c r="GWB249" s="27"/>
      <c r="GWC249" s="27"/>
      <c r="GWD249" s="27"/>
      <c r="GWE249" s="27"/>
      <c r="GWF249" s="27"/>
      <c r="GWG249" s="27"/>
      <c r="GWH249" s="27"/>
      <c r="GWI249" s="27"/>
      <c r="GWJ249" s="27"/>
      <c r="GWK249" s="27"/>
      <c r="GWL249" s="27"/>
      <c r="GWM249" s="27"/>
      <c r="GWN249" s="27"/>
      <c r="GWO249" s="27"/>
      <c r="GWP249" s="27"/>
      <c r="GWQ249" s="27"/>
      <c r="GWR249" s="27"/>
      <c r="GWS249" s="27"/>
      <c r="GWT249" s="27"/>
      <c r="GWU249" s="27"/>
      <c r="GWV249" s="27"/>
      <c r="GWW249" s="27"/>
      <c r="GWX249" s="27"/>
      <c r="GWY249" s="27"/>
      <c r="GWZ249" s="27"/>
      <c r="GXA249" s="27"/>
      <c r="GXB249" s="27"/>
      <c r="GXC249" s="27"/>
      <c r="GXD249" s="27"/>
      <c r="GXE249" s="27"/>
      <c r="GXF249" s="27"/>
      <c r="GXG249" s="27"/>
      <c r="GXH249" s="27"/>
      <c r="GXI249" s="27"/>
      <c r="GXJ249" s="27"/>
      <c r="GXK249" s="27"/>
      <c r="GXL249" s="27"/>
      <c r="GXM249" s="27"/>
      <c r="GXN249" s="27"/>
      <c r="GXO249" s="27"/>
      <c r="GXP249" s="27"/>
      <c r="GXQ249" s="27"/>
      <c r="GXR249" s="27"/>
      <c r="GXS249" s="27"/>
      <c r="GXT249" s="27"/>
      <c r="GXU249" s="27"/>
      <c r="GXV249" s="27"/>
      <c r="GXW249" s="27"/>
      <c r="GXX249" s="27"/>
      <c r="GXY249" s="27"/>
      <c r="GXZ249" s="27"/>
      <c r="GYA249" s="27"/>
      <c r="GYB249" s="27"/>
      <c r="GYC249" s="27"/>
      <c r="GYD249" s="27"/>
      <c r="GYE249" s="27"/>
      <c r="GYF249" s="27"/>
      <c r="GYG249" s="27"/>
      <c r="GYH249" s="27"/>
      <c r="GYI249" s="27"/>
      <c r="GYJ249" s="27"/>
      <c r="GYK249" s="27"/>
      <c r="GYL249" s="27"/>
      <c r="GYM249" s="27"/>
      <c r="GYN249" s="27"/>
      <c r="GYO249" s="27"/>
      <c r="GYP249" s="27"/>
      <c r="GYQ249" s="27"/>
      <c r="GYR249" s="27"/>
      <c r="GYS249" s="27"/>
      <c r="GYT249" s="27"/>
      <c r="GYU249" s="27"/>
      <c r="GYV249" s="27"/>
      <c r="GYW249" s="27"/>
      <c r="GYX249" s="27"/>
      <c r="GYY249" s="27"/>
      <c r="GYZ249" s="27"/>
      <c r="GZA249" s="27"/>
      <c r="GZB249" s="27"/>
      <c r="GZC249" s="27"/>
      <c r="GZD249" s="27"/>
      <c r="GZE249" s="27"/>
      <c r="GZF249" s="27"/>
      <c r="GZG249" s="27"/>
      <c r="GZH249" s="27"/>
      <c r="GZI249" s="27"/>
      <c r="GZJ249" s="27"/>
      <c r="GZK249" s="27"/>
      <c r="GZL249" s="27"/>
      <c r="GZM249" s="27"/>
      <c r="GZN249" s="27"/>
      <c r="GZO249" s="27"/>
      <c r="GZP249" s="27"/>
      <c r="GZQ249" s="27"/>
      <c r="GZR249" s="27"/>
      <c r="GZS249" s="27"/>
      <c r="GZT249" s="27"/>
      <c r="GZU249" s="27"/>
      <c r="GZV249" s="27"/>
      <c r="GZW249" s="27"/>
      <c r="GZX249" s="27"/>
      <c r="GZY249" s="27"/>
      <c r="GZZ249" s="27"/>
      <c r="HAA249" s="27"/>
      <c r="HAB249" s="27"/>
      <c r="HAC249" s="27"/>
      <c r="HAD249" s="27"/>
      <c r="HAE249" s="27"/>
      <c r="HAF249" s="27"/>
      <c r="HAG249" s="27"/>
      <c r="HAH249" s="27"/>
      <c r="HAI249" s="27"/>
      <c r="HAJ249" s="27"/>
      <c r="HAK249" s="27"/>
      <c r="HAL249" s="27"/>
      <c r="HAM249" s="27"/>
      <c r="HAN249" s="27"/>
      <c r="HAO249" s="27"/>
      <c r="HAP249" s="27"/>
      <c r="HAQ249" s="27"/>
      <c r="HAR249" s="27"/>
      <c r="HAS249" s="27"/>
      <c r="HAT249" s="27"/>
      <c r="HAU249" s="27"/>
      <c r="HAV249" s="27"/>
      <c r="HAW249" s="27"/>
      <c r="HAX249" s="27"/>
      <c r="HAY249" s="27"/>
      <c r="HAZ249" s="27"/>
      <c r="HBA249" s="27"/>
      <c r="HBB249" s="27"/>
      <c r="HBC249" s="27"/>
      <c r="HBD249" s="27"/>
      <c r="HBE249" s="27"/>
      <c r="HBF249" s="27"/>
      <c r="HBG249" s="27"/>
      <c r="HBH249" s="27"/>
      <c r="HBI249" s="27"/>
      <c r="HBJ249" s="27"/>
      <c r="HBK249" s="27"/>
      <c r="HBL249" s="27"/>
      <c r="HBM249" s="27"/>
      <c r="HBN249" s="27"/>
      <c r="HBO249" s="27"/>
      <c r="HBP249" s="27"/>
      <c r="HBQ249" s="27"/>
      <c r="HBR249" s="27"/>
      <c r="HBS249" s="27"/>
      <c r="HBT249" s="27"/>
      <c r="HBU249" s="27"/>
      <c r="HBV249" s="27"/>
      <c r="HBW249" s="27"/>
      <c r="HBX249" s="27"/>
      <c r="HBY249" s="27"/>
      <c r="HBZ249" s="27"/>
      <c r="HCA249" s="27"/>
      <c r="HCB249" s="27"/>
      <c r="HCC249" s="27"/>
      <c r="HCD249" s="27"/>
      <c r="HCE249" s="27"/>
      <c r="HCF249" s="27"/>
      <c r="HCG249" s="27"/>
      <c r="HCH249" s="27"/>
      <c r="HCI249" s="27"/>
      <c r="HCJ249" s="27"/>
      <c r="HCK249" s="27"/>
      <c r="HCL249" s="27"/>
      <c r="HCM249" s="27"/>
      <c r="HCN249" s="27"/>
      <c r="HCO249" s="27"/>
      <c r="HCP249" s="27"/>
      <c r="HCQ249" s="27"/>
      <c r="HCR249" s="27"/>
      <c r="HCS249" s="27"/>
      <c r="HCT249" s="27"/>
      <c r="HCU249" s="27"/>
      <c r="HCV249" s="27"/>
      <c r="HCW249" s="27"/>
      <c r="HCX249" s="27"/>
      <c r="HCY249" s="27"/>
      <c r="HCZ249" s="27"/>
      <c r="HDA249" s="27"/>
      <c r="HDB249" s="27"/>
      <c r="HDC249" s="27"/>
      <c r="HDD249" s="27"/>
      <c r="HDE249" s="27"/>
      <c r="HDF249" s="27"/>
      <c r="HDG249" s="27"/>
      <c r="HDH249" s="27"/>
      <c r="HDI249" s="27"/>
      <c r="HDJ249" s="27"/>
      <c r="HDK249" s="27"/>
      <c r="HDL249" s="27"/>
      <c r="HDM249" s="27"/>
      <c r="HDN249" s="27"/>
      <c r="HDO249" s="27"/>
      <c r="HDP249" s="27"/>
      <c r="HDQ249" s="27"/>
      <c r="HDR249" s="27"/>
      <c r="HDS249" s="27"/>
      <c r="HDT249" s="27"/>
      <c r="HDU249" s="27"/>
      <c r="HDV249" s="27"/>
      <c r="HDW249" s="27"/>
      <c r="HDX249" s="27"/>
      <c r="HDY249" s="27"/>
      <c r="HDZ249" s="27"/>
      <c r="HEA249" s="27"/>
      <c r="HEB249" s="27"/>
      <c r="HEC249" s="27"/>
      <c r="HED249" s="27"/>
      <c r="HEE249" s="27"/>
      <c r="HEF249" s="27"/>
      <c r="HEG249" s="27"/>
      <c r="HEH249" s="27"/>
      <c r="HEI249" s="27"/>
      <c r="HEJ249" s="27"/>
      <c r="HEK249" s="27"/>
      <c r="HEL249" s="27"/>
      <c r="HEM249" s="27"/>
      <c r="HEN249" s="27"/>
      <c r="HEO249" s="27"/>
      <c r="HEP249" s="27"/>
      <c r="HEQ249" s="27"/>
      <c r="HER249" s="27"/>
      <c r="HES249" s="27"/>
      <c r="HET249" s="27"/>
      <c r="HEU249" s="27"/>
      <c r="HEV249" s="27"/>
      <c r="HEW249" s="27"/>
      <c r="HEX249" s="27"/>
      <c r="HEY249" s="27"/>
      <c r="HEZ249" s="27"/>
      <c r="HFA249" s="27"/>
      <c r="HFB249" s="27"/>
      <c r="HFC249" s="27"/>
      <c r="HFD249" s="27"/>
      <c r="HFE249" s="27"/>
      <c r="HFF249" s="27"/>
      <c r="HFG249" s="27"/>
      <c r="HFH249" s="27"/>
      <c r="HFI249" s="27"/>
      <c r="HFJ249" s="27"/>
      <c r="HFK249" s="27"/>
      <c r="HFL249" s="27"/>
      <c r="HFM249" s="27"/>
      <c r="HFN249" s="27"/>
      <c r="HFO249" s="27"/>
      <c r="HFP249" s="27"/>
      <c r="HFQ249" s="27"/>
      <c r="HFR249" s="27"/>
      <c r="HFS249" s="27"/>
      <c r="HFT249" s="27"/>
      <c r="HFU249" s="27"/>
      <c r="HFV249" s="27"/>
      <c r="HFW249" s="27"/>
      <c r="HFX249" s="27"/>
      <c r="HFY249" s="27"/>
      <c r="HFZ249" s="27"/>
      <c r="HGA249" s="27"/>
      <c r="HGB249" s="27"/>
      <c r="HGC249" s="27"/>
      <c r="HGD249" s="27"/>
      <c r="HGE249" s="27"/>
      <c r="HGF249" s="27"/>
      <c r="HGG249" s="27"/>
      <c r="HGH249" s="27"/>
      <c r="HGI249" s="27"/>
      <c r="HGJ249" s="27"/>
      <c r="HGK249" s="27"/>
      <c r="HGL249" s="27"/>
      <c r="HGM249" s="27"/>
      <c r="HGN249" s="27"/>
      <c r="HGO249" s="27"/>
      <c r="HGP249" s="27"/>
      <c r="HGQ249" s="27"/>
      <c r="HGR249" s="27"/>
      <c r="HGS249" s="27"/>
      <c r="HGT249" s="27"/>
      <c r="HGU249" s="27"/>
      <c r="HGV249" s="27"/>
      <c r="HGW249" s="27"/>
      <c r="HGX249" s="27"/>
      <c r="HGY249" s="27"/>
      <c r="HGZ249" s="27"/>
      <c r="HHA249" s="27"/>
      <c r="HHB249" s="27"/>
      <c r="HHC249" s="27"/>
      <c r="HHD249" s="27"/>
      <c r="HHE249" s="27"/>
      <c r="HHF249" s="27"/>
      <c r="HHG249" s="27"/>
      <c r="HHH249" s="27"/>
      <c r="HHI249" s="27"/>
      <c r="HHJ249" s="27"/>
      <c r="HHK249" s="27"/>
      <c r="HHL249" s="27"/>
      <c r="HHM249" s="27"/>
      <c r="HHN249" s="27"/>
      <c r="HHO249" s="27"/>
      <c r="HHP249" s="27"/>
      <c r="HHQ249" s="27"/>
      <c r="HHR249" s="27"/>
      <c r="HHS249" s="27"/>
      <c r="HHT249" s="27"/>
      <c r="HHU249" s="27"/>
      <c r="HHV249" s="27"/>
      <c r="HHW249" s="27"/>
      <c r="HHX249" s="27"/>
      <c r="HHY249" s="27"/>
      <c r="HHZ249" s="27"/>
      <c r="HIA249" s="27"/>
      <c r="HIB249" s="27"/>
      <c r="HIC249" s="27"/>
      <c r="HID249" s="27"/>
      <c r="HIE249" s="27"/>
      <c r="HIF249" s="27"/>
      <c r="HIG249" s="27"/>
      <c r="HIH249" s="27"/>
      <c r="HII249" s="27"/>
      <c r="HIJ249" s="27"/>
      <c r="HIK249" s="27"/>
      <c r="HIL249" s="27"/>
      <c r="HIM249" s="27"/>
      <c r="HIN249" s="27"/>
      <c r="HIO249" s="27"/>
      <c r="HIP249" s="27"/>
      <c r="HIQ249" s="27"/>
      <c r="HIR249" s="27"/>
      <c r="HIS249" s="27"/>
      <c r="HIT249" s="27"/>
      <c r="HIU249" s="27"/>
      <c r="HIV249" s="27"/>
      <c r="HIW249" s="27"/>
      <c r="HIX249" s="27"/>
      <c r="HIY249" s="27"/>
      <c r="HIZ249" s="27"/>
      <c r="HJA249" s="27"/>
      <c r="HJB249" s="27"/>
      <c r="HJC249" s="27"/>
      <c r="HJD249" s="27"/>
      <c r="HJE249" s="27"/>
      <c r="HJF249" s="27"/>
      <c r="HJG249" s="27"/>
      <c r="HJH249" s="27"/>
      <c r="HJI249" s="27"/>
      <c r="HJJ249" s="27"/>
      <c r="HJK249" s="27"/>
      <c r="HJL249" s="27"/>
      <c r="HJM249" s="27"/>
      <c r="HJN249" s="27"/>
      <c r="HJO249" s="27"/>
      <c r="HJP249" s="27"/>
      <c r="HJQ249" s="27"/>
      <c r="HJR249" s="27"/>
      <c r="HJS249" s="27"/>
      <c r="HJT249" s="27"/>
      <c r="HJU249" s="27"/>
      <c r="HJV249" s="27"/>
      <c r="HJW249" s="27"/>
      <c r="HJX249" s="27"/>
      <c r="HJY249" s="27"/>
      <c r="HJZ249" s="27"/>
      <c r="HKA249" s="27"/>
      <c r="HKB249" s="27"/>
      <c r="HKC249" s="27"/>
      <c r="HKD249" s="27"/>
      <c r="HKE249" s="27"/>
      <c r="HKF249" s="27"/>
      <c r="HKG249" s="27"/>
      <c r="HKH249" s="27"/>
      <c r="HKI249" s="27"/>
      <c r="HKJ249" s="27"/>
      <c r="HKK249" s="27"/>
      <c r="HKL249" s="27"/>
      <c r="HKM249" s="27"/>
      <c r="HKN249" s="27"/>
      <c r="HKO249" s="27"/>
      <c r="HKP249" s="27"/>
      <c r="HKQ249" s="27"/>
      <c r="HKR249" s="27"/>
      <c r="HKS249" s="27"/>
      <c r="HKT249" s="27"/>
      <c r="HKU249" s="27"/>
      <c r="HKV249" s="27"/>
      <c r="HKW249" s="27"/>
      <c r="HKX249" s="27"/>
      <c r="HKY249" s="27"/>
      <c r="HKZ249" s="27"/>
      <c r="HLA249" s="27"/>
      <c r="HLB249" s="27"/>
      <c r="HLC249" s="27"/>
      <c r="HLD249" s="27"/>
      <c r="HLE249" s="27"/>
      <c r="HLF249" s="27"/>
      <c r="HLG249" s="27"/>
      <c r="HLH249" s="27"/>
      <c r="HLI249" s="27"/>
      <c r="HLJ249" s="27"/>
      <c r="HLK249" s="27"/>
      <c r="HLL249" s="27"/>
      <c r="HLM249" s="27"/>
      <c r="HLN249" s="27"/>
      <c r="HLO249" s="27"/>
      <c r="HLP249" s="27"/>
      <c r="HLQ249" s="27"/>
      <c r="HLR249" s="27"/>
      <c r="HLS249" s="27"/>
      <c r="HLT249" s="27"/>
      <c r="HLU249" s="27"/>
      <c r="HLV249" s="27"/>
      <c r="HLW249" s="27"/>
      <c r="HLX249" s="27"/>
      <c r="HLY249" s="27"/>
      <c r="HLZ249" s="27"/>
      <c r="HMA249" s="27"/>
      <c r="HMB249" s="27"/>
      <c r="HMC249" s="27"/>
      <c r="HMD249" s="27"/>
      <c r="HME249" s="27"/>
      <c r="HMF249" s="27"/>
      <c r="HMG249" s="27"/>
      <c r="HMH249" s="27"/>
      <c r="HMI249" s="27"/>
      <c r="HMJ249" s="27"/>
      <c r="HMK249" s="27"/>
      <c r="HML249" s="27"/>
      <c r="HMM249" s="27"/>
      <c r="HMN249" s="27"/>
      <c r="HMO249" s="27"/>
      <c r="HMP249" s="27"/>
      <c r="HMQ249" s="27"/>
      <c r="HMR249" s="27"/>
      <c r="HMS249" s="27"/>
      <c r="HMT249" s="27"/>
      <c r="HMU249" s="27"/>
      <c r="HMV249" s="27"/>
      <c r="HMW249" s="27"/>
      <c r="HMX249" s="27"/>
      <c r="HMY249" s="27"/>
      <c r="HMZ249" s="27"/>
      <c r="HNA249" s="27"/>
      <c r="HNB249" s="27"/>
      <c r="HNC249" s="27"/>
      <c r="HND249" s="27"/>
      <c r="HNE249" s="27"/>
      <c r="HNF249" s="27"/>
      <c r="HNG249" s="27"/>
      <c r="HNH249" s="27"/>
      <c r="HNI249" s="27"/>
      <c r="HNJ249" s="27"/>
      <c r="HNK249" s="27"/>
      <c r="HNL249" s="27"/>
      <c r="HNM249" s="27"/>
      <c r="HNN249" s="27"/>
      <c r="HNO249" s="27"/>
      <c r="HNP249" s="27"/>
      <c r="HNQ249" s="27"/>
      <c r="HNR249" s="27"/>
      <c r="HNS249" s="27"/>
      <c r="HNT249" s="27"/>
      <c r="HNU249" s="27"/>
      <c r="HNV249" s="27"/>
      <c r="HNW249" s="27"/>
      <c r="HNX249" s="27"/>
      <c r="HNY249" s="27"/>
      <c r="HNZ249" s="27"/>
      <c r="HOA249" s="27"/>
      <c r="HOB249" s="27"/>
      <c r="HOC249" s="27"/>
      <c r="HOD249" s="27"/>
      <c r="HOE249" s="27"/>
      <c r="HOF249" s="27"/>
      <c r="HOG249" s="27"/>
      <c r="HOH249" s="27"/>
      <c r="HOI249" s="27"/>
      <c r="HOJ249" s="27"/>
      <c r="HOK249" s="27"/>
      <c r="HOL249" s="27"/>
      <c r="HOM249" s="27"/>
      <c r="HON249" s="27"/>
      <c r="HOO249" s="27"/>
      <c r="HOP249" s="27"/>
      <c r="HOQ249" s="27"/>
      <c r="HOR249" s="27"/>
      <c r="HOS249" s="27"/>
      <c r="HOT249" s="27"/>
      <c r="HOU249" s="27"/>
      <c r="HOV249" s="27"/>
      <c r="HOW249" s="27"/>
      <c r="HOX249" s="27"/>
      <c r="HOY249" s="27"/>
      <c r="HOZ249" s="27"/>
      <c r="HPA249" s="27"/>
      <c r="HPB249" s="27"/>
      <c r="HPC249" s="27"/>
      <c r="HPD249" s="27"/>
      <c r="HPE249" s="27"/>
      <c r="HPF249" s="27"/>
      <c r="HPG249" s="27"/>
      <c r="HPH249" s="27"/>
      <c r="HPI249" s="27"/>
      <c r="HPJ249" s="27"/>
      <c r="HPK249" s="27"/>
      <c r="HPL249" s="27"/>
      <c r="HPM249" s="27"/>
      <c r="HPN249" s="27"/>
      <c r="HPO249" s="27"/>
      <c r="HPP249" s="27"/>
      <c r="HPQ249" s="27"/>
      <c r="HPR249" s="27"/>
      <c r="HPS249" s="27"/>
      <c r="HPT249" s="27"/>
      <c r="HPU249" s="27"/>
      <c r="HPV249" s="27"/>
      <c r="HPW249" s="27"/>
      <c r="HPX249" s="27"/>
      <c r="HPY249" s="27"/>
      <c r="HPZ249" s="27"/>
      <c r="HQA249" s="27"/>
      <c r="HQB249" s="27"/>
      <c r="HQC249" s="27"/>
      <c r="HQD249" s="27"/>
      <c r="HQE249" s="27"/>
      <c r="HQF249" s="27"/>
      <c r="HQG249" s="27"/>
      <c r="HQH249" s="27"/>
      <c r="HQI249" s="27"/>
      <c r="HQJ249" s="27"/>
      <c r="HQK249" s="27"/>
      <c r="HQL249" s="27"/>
      <c r="HQM249" s="27"/>
      <c r="HQN249" s="27"/>
      <c r="HQO249" s="27"/>
      <c r="HQP249" s="27"/>
      <c r="HQQ249" s="27"/>
      <c r="HQR249" s="27"/>
      <c r="HQS249" s="27"/>
      <c r="HQT249" s="27"/>
      <c r="HQU249" s="27"/>
      <c r="HQV249" s="27"/>
      <c r="HQW249" s="27"/>
      <c r="HQX249" s="27"/>
      <c r="HQY249" s="27"/>
      <c r="HQZ249" s="27"/>
      <c r="HRA249" s="27"/>
      <c r="HRB249" s="27"/>
      <c r="HRC249" s="27"/>
      <c r="HRD249" s="27"/>
      <c r="HRE249" s="27"/>
      <c r="HRF249" s="27"/>
      <c r="HRG249" s="27"/>
      <c r="HRH249" s="27"/>
      <c r="HRI249" s="27"/>
      <c r="HRJ249" s="27"/>
      <c r="HRK249" s="27"/>
      <c r="HRL249" s="27"/>
      <c r="HRM249" s="27"/>
      <c r="HRN249" s="27"/>
      <c r="HRO249" s="27"/>
      <c r="HRP249" s="27"/>
      <c r="HRQ249" s="27"/>
      <c r="HRR249" s="27"/>
      <c r="HRS249" s="27"/>
      <c r="HRT249" s="27"/>
      <c r="HRU249" s="27"/>
      <c r="HRV249" s="27"/>
      <c r="HRW249" s="27"/>
      <c r="HRX249" s="27"/>
      <c r="HRY249" s="27"/>
      <c r="HRZ249" s="27"/>
      <c r="HSA249" s="27"/>
      <c r="HSB249" s="27"/>
      <c r="HSC249" s="27"/>
      <c r="HSD249" s="27"/>
      <c r="HSE249" s="27"/>
      <c r="HSF249" s="27"/>
      <c r="HSG249" s="27"/>
      <c r="HSH249" s="27"/>
      <c r="HSI249" s="27"/>
      <c r="HSJ249" s="27"/>
      <c r="HSK249" s="27"/>
      <c r="HSL249" s="27"/>
      <c r="HSM249" s="27"/>
      <c r="HSN249" s="27"/>
      <c r="HSO249" s="27"/>
      <c r="HSP249" s="27"/>
      <c r="HSQ249" s="27"/>
      <c r="HSR249" s="27"/>
      <c r="HSS249" s="27"/>
      <c r="HST249" s="27"/>
      <c r="HSU249" s="27"/>
      <c r="HSV249" s="27"/>
      <c r="HSW249" s="27"/>
      <c r="HSX249" s="27"/>
      <c r="HSY249" s="27"/>
      <c r="HSZ249" s="27"/>
      <c r="HTA249" s="27"/>
      <c r="HTB249" s="27"/>
      <c r="HTC249" s="27"/>
      <c r="HTD249" s="27"/>
      <c r="HTE249" s="27"/>
      <c r="HTF249" s="27"/>
      <c r="HTG249" s="27"/>
      <c r="HTH249" s="27"/>
      <c r="HTI249" s="27"/>
      <c r="HTJ249" s="27"/>
      <c r="HTK249" s="27"/>
      <c r="HTL249" s="27"/>
      <c r="HTM249" s="27"/>
      <c r="HTN249" s="27"/>
      <c r="HTO249" s="27"/>
      <c r="HTP249" s="27"/>
      <c r="HTQ249" s="27"/>
      <c r="HTR249" s="27"/>
      <c r="HTS249" s="27"/>
      <c r="HTT249" s="27"/>
      <c r="HTU249" s="27"/>
      <c r="HTV249" s="27"/>
      <c r="HTW249" s="27"/>
      <c r="HTX249" s="27"/>
      <c r="HTY249" s="27"/>
      <c r="HTZ249" s="27"/>
      <c r="HUA249" s="27"/>
      <c r="HUB249" s="27"/>
      <c r="HUC249" s="27"/>
      <c r="HUD249" s="27"/>
      <c r="HUE249" s="27"/>
      <c r="HUF249" s="27"/>
      <c r="HUG249" s="27"/>
      <c r="HUH249" s="27"/>
      <c r="HUI249" s="27"/>
      <c r="HUJ249" s="27"/>
      <c r="HUK249" s="27"/>
      <c r="HUL249" s="27"/>
      <c r="HUM249" s="27"/>
      <c r="HUN249" s="27"/>
      <c r="HUO249" s="27"/>
      <c r="HUP249" s="27"/>
      <c r="HUQ249" s="27"/>
      <c r="HUR249" s="27"/>
      <c r="HUS249" s="27"/>
      <c r="HUT249" s="27"/>
      <c r="HUU249" s="27"/>
      <c r="HUV249" s="27"/>
      <c r="HUW249" s="27"/>
      <c r="HUX249" s="27"/>
      <c r="HUY249" s="27"/>
      <c r="HUZ249" s="27"/>
      <c r="HVA249" s="27"/>
      <c r="HVB249" s="27"/>
      <c r="HVC249" s="27"/>
      <c r="HVD249" s="27"/>
      <c r="HVE249" s="27"/>
      <c r="HVF249" s="27"/>
      <c r="HVG249" s="27"/>
      <c r="HVH249" s="27"/>
      <c r="HVI249" s="27"/>
      <c r="HVJ249" s="27"/>
      <c r="HVK249" s="27"/>
      <c r="HVL249" s="27"/>
      <c r="HVM249" s="27"/>
      <c r="HVN249" s="27"/>
      <c r="HVO249" s="27"/>
      <c r="HVP249" s="27"/>
      <c r="HVQ249" s="27"/>
      <c r="HVR249" s="27"/>
      <c r="HVS249" s="27"/>
      <c r="HVT249" s="27"/>
      <c r="HVU249" s="27"/>
      <c r="HVV249" s="27"/>
      <c r="HVW249" s="27"/>
      <c r="HVX249" s="27"/>
      <c r="HVY249" s="27"/>
      <c r="HVZ249" s="27"/>
      <c r="HWA249" s="27"/>
      <c r="HWB249" s="27"/>
      <c r="HWC249" s="27"/>
      <c r="HWD249" s="27"/>
      <c r="HWE249" s="27"/>
      <c r="HWF249" s="27"/>
      <c r="HWG249" s="27"/>
      <c r="HWH249" s="27"/>
      <c r="HWI249" s="27"/>
      <c r="HWJ249" s="27"/>
      <c r="HWK249" s="27"/>
      <c r="HWL249" s="27"/>
      <c r="HWM249" s="27"/>
      <c r="HWN249" s="27"/>
      <c r="HWO249" s="27"/>
      <c r="HWP249" s="27"/>
      <c r="HWQ249" s="27"/>
      <c r="HWR249" s="27"/>
      <c r="HWS249" s="27"/>
      <c r="HWT249" s="27"/>
      <c r="HWU249" s="27"/>
      <c r="HWV249" s="27"/>
      <c r="HWW249" s="27"/>
      <c r="HWX249" s="27"/>
      <c r="HWY249" s="27"/>
      <c r="HWZ249" s="27"/>
      <c r="HXA249" s="27"/>
      <c r="HXB249" s="27"/>
      <c r="HXC249" s="27"/>
      <c r="HXD249" s="27"/>
      <c r="HXE249" s="27"/>
      <c r="HXF249" s="27"/>
      <c r="HXG249" s="27"/>
      <c r="HXH249" s="27"/>
      <c r="HXI249" s="27"/>
      <c r="HXJ249" s="27"/>
      <c r="HXK249" s="27"/>
      <c r="HXL249" s="27"/>
      <c r="HXM249" s="27"/>
      <c r="HXN249" s="27"/>
      <c r="HXO249" s="27"/>
      <c r="HXP249" s="27"/>
      <c r="HXQ249" s="27"/>
      <c r="HXR249" s="27"/>
      <c r="HXS249" s="27"/>
      <c r="HXT249" s="27"/>
      <c r="HXU249" s="27"/>
      <c r="HXV249" s="27"/>
      <c r="HXW249" s="27"/>
      <c r="HXX249" s="27"/>
      <c r="HXY249" s="27"/>
      <c r="HXZ249" s="27"/>
      <c r="HYA249" s="27"/>
      <c r="HYB249" s="27"/>
      <c r="HYC249" s="27"/>
      <c r="HYD249" s="27"/>
      <c r="HYE249" s="27"/>
      <c r="HYF249" s="27"/>
      <c r="HYG249" s="27"/>
      <c r="HYH249" s="27"/>
      <c r="HYI249" s="27"/>
      <c r="HYJ249" s="27"/>
      <c r="HYK249" s="27"/>
      <c r="HYL249" s="27"/>
      <c r="HYM249" s="27"/>
      <c r="HYN249" s="27"/>
      <c r="HYO249" s="27"/>
      <c r="HYP249" s="27"/>
      <c r="HYQ249" s="27"/>
      <c r="HYR249" s="27"/>
      <c r="HYS249" s="27"/>
      <c r="HYT249" s="27"/>
      <c r="HYU249" s="27"/>
      <c r="HYV249" s="27"/>
      <c r="HYW249" s="27"/>
      <c r="HYX249" s="27"/>
      <c r="HYY249" s="27"/>
      <c r="HYZ249" s="27"/>
      <c r="HZA249" s="27"/>
      <c r="HZB249" s="27"/>
      <c r="HZC249" s="27"/>
      <c r="HZD249" s="27"/>
      <c r="HZE249" s="27"/>
      <c r="HZF249" s="27"/>
      <c r="HZG249" s="27"/>
      <c r="HZH249" s="27"/>
      <c r="HZI249" s="27"/>
      <c r="HZJ249" s="27"/>
      <c r="HZK249" s="27"/>
      <c r="HZL249" s="27"/>
      <c r="HZM249" s="27"/>
      <c r="HZN249" s="27"/>
      <c r="HZO249" s="27"/>
      <c r="HZP249" s="27"/>
      <c r="HZQ249" s="27"/>
      <c r="HZR249" s="27"/>
      <c r="HZS249" s="27"/>
      <c r="HZT249" s="27"/>
      <c r="HZU249" s="27"/>
      <c r="HZV249" s="27"/>
      <c r="HZW249" s="27"/>
      <c r="HZX249" s="27"/>
      <c r="HZY249" s="27"/>
      <c r="HZZ249" s="27"/>
      <c r="IAA249" s="27"/>
      <c r="IAB249" s="27"/>
      <c r="IAC249" s="27"/>
      <c r="IAD249" s="27"/>
      <c r="IAE249" s="27"/>
      <c r="IAF249" s="27"/>
      <c r="IAG249" s="27"/>
      <c r="IAH249" s="27"/>
      <c r="IAI249" s="27"/>
      <c r="IAJ249" s="27"/>
      <c r="IAK249" s="27"/>
      <c r="IAL249" s="27"/>
      <c r="IAM249" s="27"/>
      <c r="IAN249" s="27"/>
      <c r="IAO249" s="27"/>
      <c r="IAP249" s="27"/>
      <c r="IAQ249" s="27"/>
      <c r="IAR249" s="27"/>
      <c r="IAS249" s="27"/>
      <c r="IAT249" s="27"/>
      <c r="IAU249" s="27"/>
      <c r="IAV249" s="27"/>
      <c r="IAW249" s="27"/>
      <c r="IAX249" s="27"/>
      <c r="IAY249" s="27"/>
      <c r="IAZ249" s="27"/>
      <c r="IBA249" s="27"/>
      <c r="IBB249" s="27"/>
      <c r="IBC249" s="27"/>
      <c r="IBD249" s="27"/>
      <c r="IBE249" s="27"/>
      <c r="IBF249" s="27"/>
      <c r="IBG249" s="27"/>
      <c r="IBH249" s="27"/>
      <c r="IBI249" s="27"/>
      <c r="IBJ249" s="27"/>
      <c r="IBK249" s="27"/>
      <c r="IBL249" s="27"/>
      <c r="IBM249" s="27"/>
      <c r="IBN249" s="27"/>
      <c r="IBO249" s="27"/>
      <c r="IBP249" s="27"/>
      <c r="IBQ249" s="27"/>
      <c r="IBR249" s="27"/>
      <c r="IBS249" s="27"/>
      <c r="IBT249" s="27"/>
      <c r="IBU249" s="27"/>
      <c r="IBV249" s="27"/>
      <c r="IBW249" s="27"/>
      <c r="IBX249" s="27"/>
      <c r="IBY249" s="27"/>
      <c r="IBZ249" s="27"/>
      <c r="ICA249" s="27"/>
      <c r="ICB249" s="27"/>
      <c r="ICC249" s="27"/>
      <c r="ICD249" s="27"/>
      <c r="ICE249" s="27"/>
      <c r="ICF249" s="27"/>
      <c r="ICG249" s="27"/>
      <c r="ICH249" s="27"/>
      <c r="ICI249" s="27"/>
      <c r="ICJ249" s="27"/>
      <c r="ICK249" s="27"/>
      <c r="ICL249" s="27"/>
      <c r="ICM249" s="27"/>
      <c r="ICN249" s="27"/>
      <c r="ICO249" s="27"/>
      <c r="ICP249" s="27"/>
      <c r="ICQ249" s="27"/>
      <c r="ICR249" s="27"/>
      <c r="ICS249" s="27"/>
      <c r="ICT249" s="27"/>
      <c r="ICU249" s="27"/>
      <c r="ICV249" s="27"/>
      <c r="ICW249" s="27"/>
      <c r="ICX249" s="27"/>
      <c r="ICY249" s="27"/>
      <c r="ICZ249" s="27"/>
      <c r="IDA249" s="27"/>
      <c r="IDB249" s="27"/>
      <c r="IDC249" s="27"/>
      <c r="IDD249" s="27"/>
      <c r="IDE249" s="27"/>
      <c r="IDF249" s="27"/>
      <c r="IDG249" s="27"/>
      <c r="IDH249" s="27"/>
      <c r="IDI249" s="27"/>
      <c r="IDJ249" s="27"/>
      <c r="IDK249" s="27"/>
      <c r="IDL249" s="27"/>
      <c r="IDM249" s="27"/>
      <c r="IDN249" s="27"/>
      <c r="IDO249" s="27"/>
      <c r="IDP249" s="27"/>
      <c r="IDQ249" s="27"/>
      <c r="IDR249" s="27"/>
      <c r="IDS249" s="27"/>
      <c r="IDT249" s="27"/>
      <c r="IDU249" s="27"/>
      <c r="IDV249" s="27"/>
      <c r="IDW249" s="27"/>
      <c r="IDX249" s="27"/>
      <c r="IDY249" s="27"/>
      <c r="IDZ249" s="27"/>
      <c r="IEA249" s="27"/>
      <c r="IEB249" s="27"/>
      <c r="IEC249" s="27"/>
      <c r="IED249" s="27"/>
      <c r="IEE249" s="27"/>
      <c r="IEF249" s="27"/>
      <c r="IEG249" s="27"/>
      <c r="IEH249" s="27"/>
      <c r="IEI249" s="27"/>
      <c r="IEJ249" s="27"/>
      <c r="IEK249" s="27"/>
      <c r="IEL249" s="27"/>
      <c r="IEM249" s="27"/>
      <c r="IEN249" s="27"/>
      <c r="IEO249" s="27"/>
      <c r="IEP249" s="27"/>
      <c r="IEQ249" s="27"/>
      <c r="IER249" s="27"/>
      <c r="IES249" s="27"/>
      <c r="IET249" s="27"/>
      <c r="IEU249" s="27"/>
      <c r="IEV249" s="27"/>
      <c r="IEW249" s="27"/>
      <c r="IEX249" s="27"/>
      <c r="IEY249" s="27"/>
      <c r="IEZ249" s="27"/>
      <c r="IFA249" s="27"/>
      <c r="IFB249" s="27"/>
      <c r="IFC249" s="27"/>
      <c r="IFD249" s="27"/>
      <c r="IFE249" s="27"/>
      <c r="IFF249" s="27"/>
      <c r="IFG249" s="27"/>
      <c r="IFH249" s="27"/>
      <c r="IFI249" s="27"/>
      <c r="IFJ249" s="27"/>
      <c r="IFK249" s="27"/>
      <c r="IFL249" s="27"/>
      <c r="IFM249" s="27"/>
      <c r="IFN249" s="27"/>
      <c r="IFO249" s="27"/>
      <c r="IFP249" s="27"/>
      <c r="IFQ249" s="27"/>
      <c r="IFR249" s="27"/>
      <c r="IFS249" s="27"/>
      <c r="IFT249" s="27"/>
      <c r="IFU249" s="27"/>
      <c r="IFV249" s="27"/>
      <c r="IFW249" s="27"/>
      <c r="IFX249" s="27"/>
      <c r="IFY249" s="27"/>
      <c r="IFZ249" s="27"/>
      <c r="IGA249" s="27"/>
      <c r="IGB249" s="27"/>
      <c r="IGC249" s="27"/>
      <c r="IGD249" s="27"/>
      <c r="IGE249" s="27"/>
      <c r="IGF249" s="27"/>
      <c r="IGG249" s="27"/>
      <c r="IGH249" s="27"/>
      <c r="IGI249" s="27"/>
      <c r="IGJ249" s="27"/>
      <c r="IGK249" s="27"/>
      <c r="IGL249" s="27"/>
      <c r="IGM249" s="27"/>
      <c r="IGN249" s="27"/>
      <c r="IGO249" s="27"/>
      <c r="IGP249" s="27"/>
      <c r="IGQ249" s="27"/>
      <c r="IGR249" s="27"/>
      <c r="IGS249" s="27"/>
      <c r="IGT249" s="27"/>
      <c r="IGU249" s="27"/>
      <c r="IGV249" s="27"/>
      <c r="IGW249" s="27"/>
      <c r="IGX249" s="27"/>
      <c r="IGY249" s="27"/>
      <c r="IGZ249" s="27"/>
      <c r="IHA249" s="27"/>
      <c r="IHB249" s="27"/>
      <c r="IHC249" s="27"/>
      <c r="IHD249" s="27"/>
      <c r="IHE249" s="27"/>
      <c r="IHF249" s="27"/>
      <c r="IHG249" s="27"/>
      <c r="IHH249" s="27"/>
      <c r="IHI249" s="27"/>
      <c r="IHJ249" s="27"/>
      <c r="IHK249" s="27"/>
      <c r="IHL249" s="27"/>
      <c r="IHM249" s="27"/>
      <c r="IHN249" s="27"/>
      <c r="IHO249" s="27"/>
      <c r="IHP249" s="27"/>
      <c r="IHQ249" s="27"/>
      <c r="IHR249" s="27"/>
      <c r="IHS249" s="27"/>
      <c r="IHT249" s="27"/>
      <c r="IHU249" s="27"/>
      <c r="IHV249" s="27"/>
      <c r="IHW249" s="27"/>
      <c r="IHX249" s="27"/>
      <c r="IHY249" s="27"/>
      <c r="IHZ249" s="27"/>
      <c r="IIA249" s="27"/>
      <c r="IIB249" s="27"/>
      <c r="IIC249" s="27"/>
      <c r="IID249" s="27"/>
      <c r="IIE249" s="27"/>
      <c r="IIF249" s="27"/>
      <c r="IIG249" s="27"/>
      <c r="IIH249" s="27"/>
      <c r="III249" s="27"/>
      <c r="IIJ249" s="27"/>
      <c r="IIK249" s="27"/>
      <c r="IIL249" s="27"/>
      <c r="IIM249" s="27"/>
      <c r="IIN249" s="27"/>
      <c r="IIO249" s="27"/>
      <c r="IIP249" s="27"/>
      <c r="IIQ249" s="27"/>
      <c r="IIR249" s="27"/>
      <c r="IIS249" s="27"/>
      <c r="IIT249" s="27"/>
      <c r="IIU249" s="27"/>
      <c r="IIV249" s="27"/>
      <c r="IIW249" s="27"/>
      <c r="IIX249" s="27"/>
      <c r="IIY249" s="27"/>
      <c r="IIZ249" s="27"/>
      <c r="IJA249" s="27"/>
      <c r="IJB249" s="27"/>
      <c r="IJC249" s="27"/>
      <c r="IJD249" s="27"/>
      <c r="IJE249" s="27"/>
      <c r="IJF249" s="27"/>
      <c r="IJG249" s="27"/>
      <c r="IJH249" s="27"/>
      <c r="IJI249" s="27"/>
      <c r="IJJ249" s="27"/>
      <c r="IJK249" s="27"/>
      <c r="IJL249" s="27"/>
      <c r="IJM249" s="27"/>
      <c r="IJN249" s="27"/>
      <c r="IJO249" s="27"/>
      <c r="IJP249" s="27"/>
      <c r="IJQ249" s="27"/>
      <c r="IJR249" s="27"/>
      <c r="IJS249" s="27"/>
      <c r="IJT249" s="27"/>
      <c r="IJU249" s="27"/>
      <c r="IJV249" s="27"/>
      <c r="IJW249" s="27"/>
      <c r="IJX249" s="27"/>
      <c r="IJY249" s="27"/>
      <c r="IJZ249" s="27"/>
      <c r="IKA249" s="27"/>
      <c r="IKB249" s="27"/>
      <c r="IKC249" s="27"/>
      <c r="IKD249" s="27"/>
      <c r="IKE249" s="27"/>
      <c r="IKF249" s="27"/>
      <c r="IKG249" s="27"/>
      <c r="IKH249" s="27"/>
      <c r="IKI249" s="27"/>
      <c r="IKJ249" s="27"/>
      <c r="IKK249" s="27"/>
      <c r="IKL249" s="27"/>
      <c r="IKM249" s="27"/>
      <c r="IKN249" s="27"/>
      <c r="IKO249" s="27"/>
      <c r="IKP249" s="27"/>
      <c r="IKQ249" s="27"/>
      <c r="IKR249" s="27"/>
      <c r="IKS249" s="27"/>
      <c r="IKT249" s="27"/>
      <c r="IKU249" s="27"/>
      <c r="IKV249" s="27"/>
      <c r="IKW249" s="27"/>
      <c r="IKX249" s="27"/>
      <c r="IKY249" s="27"/>
      <c r="IKZ249" s="27"/>
      <c r="ILA249" s="27"/>
      <c r="ILB249" s="27"/>
      <c r="ILC249" s="27"/>
      <c r="ILD249" s="27"/>
      <c r="ILE249" s="27"/>
      <c r="ILF249" s="27"/>
      <c r="ILG249" s="27"/>
      <c r="ILH249" s="27"/>
      <c r="ILI249" s="27"/>
      <c r="ILJ249" s="27"/>
      <c r="ILK249" s="27"/>
      <c r="ILL249" s="27"/>
      <c r="ILM249" s="27"/>
      <c r="ILN249" s="27"/>
      <c r="ILO249" s="27"/>
      <c r="ILP249" s="27"/>
      <c r="ILQ249" s="27"/>
      <c r="ILR249" s="27"/>
      <c r="ILS249" s="27"/>
      <c r="ILT249" s="27"/>
      <c r="ILU249" s="27"/>
      <c r="ILV249" s="27"/>
      <c r="ILW249" s="27"/>
      <c r="ILX249" s="27"/>
      <c r="ILY249" s="27"/>
      <c r="ILZ249" s="27"/>
      <c r="IMA249" s="27"/>
      <c r="IMB249" s="27"/>
      <c r="IMC249" s="27"/>
      <c r="IMD249" s="27"/>
      <c r="IME249" s="27"/>
      <c r="IMF249" s="27"/>
      <c r="IMG249" s="27"/>
      <c r="IMH249" s="27"/>
      <c r="IMI249" s="27"/>
      <c r="IMJ249" s="27"/>
      <c r="IMK249" s="27"/>
      <c r="IML249" s="27"/>
      <c r="IMM249" s="27"/>
      <c r="IMN249" s="27"/>
      <c r="IMO249" s="27"/>
      <c r="IMP249" s="27"/>
      <c r="IMQ249" s="27"/>
      <c r="IMR249" s="27"/>
      <c r="IMS249" s="27"/>
      <c r="IMT249" s="27"/>
      <c r="IMU249" s="27"/>
      <c r="IMV249" s="27"/>
      <c r="IMW249" s="27"/>
      <c r="IMX249" s="27"/>
      <c r="IMY249" s="27"/>
      <c r="IMZ249" s="27"/>
      <c r="INA249" s="27"/>
      <c r="INB249" s="27"/>
      <c r="INC249" s="27"/>
      <c r="IND249" s="27"/>
      <c r="INE249" s="27"/>
      <c r="INF249" s="27"/>
      <c r="ING249" s="27"/>
      <c r="INH249" s="27"/>
      <c r="INI249" s="27"/>
      <c r="INJ249" s="27"/>
      <c r="INK249" s="27"/>
      <c r="INL249" s="27"/>
      <c r="INM249" s="27"/>
      <c r="INN249" s="27"/>
      <c r="INO249" s="27"/>
      <c r="INP249" s="27"/>
      <c r="INQ249" s="27"/>
      <c r="INR249" s="27"/>
      <c r="INS249" s="27"/>
      <c r="INT249" s="27"/>
      <c r="INU249" s="27"/>
      <c r="INV249" s="27"/>
      <c r="INW249" s="27"/>
      <c r="INX249" s="27"/>
      <c r="INY249" s="27"/>
      <c r="INZ249" s="27"/>
      <c r="IOA249" s="27"/>
      <c r="IOB249" s="27"/>
      <c r="IOC249" s="27"/>
      <c r="IOD249" s="27"/>
      <c r="IOE249" s="27"/>
      <c r="IOF249" s="27"/>
      <c r="IOG249" s="27"/>
      <c r="IOH249" s="27"/>
      <c r="IOI249" s="27"/>
      <c r="IOJ249" s="27"/>
      <c r="IOK249" s="27"/>
      <c r="IOL249" s="27"/>
      <c r="IOM249" s="27"/>
      <c r="ION249" s="27"/>
      <c r="IOO249" s="27"/>
      <c r="IOP249" s="27"/>
      <c r="IOQ249" s="27"/>
      <c r="IOR249" s="27"/>
      <c r="IOS249" s="27"/>
      <c r="IOT249" s="27"/>
      <c r="IOU249" s="27"/>
      <c r="IOV249" s="27"/>
      <c r="IOW249" s="27"/>
      <c r="IOX249" s="27"/>
      <c r="IOY249" s="27"/>
      <c r="IOZ249" s="27"/>
      <c r="IPA249" s="27"/>
      <c r="IPB249" s="27"/>
      <c r="IPC249" s="27"/>
      <c r="IPD249" s="27"/>
      <c r="IPE249" s="27"/>
      <c r="IPF249" s="27"/>
      <c r="IPG249" s="27"/>
      <c r="IPH249" s="27"/>
      <c r="IPI249" s="27"/>
      <c r="IPJ249" s="27"/>
      <c r="IPK249" s="27"/>
      <c r="IPL249" s="27"/>
      <c r="IPM249" s="27"/>
      <c r="IPN249" s="27"/>
      <c r="IPO249" s="27"/>
      <c r="IPP249" s="27"/>
      <c r="IPQ249" s="27"/>
      <c r="IPR249" s="27"/>
      <c r="IPS249" s="27"/>
      <c r="IPT249" s="27"/>
      <c r="IPU249" s="27"/>
      <c r="IPV249" s="27"/>
      <c r="IPW249" s="27"/>
      <c r="IPX249" s="27"/>
      <c r="IPY249" s="27"/>
      <c r="IPZ249" s="27"/>
      <c r="IQA249" s="27"/>
      <c r="IQB249" s="27"/>
      <c r="IQC249" s="27"/>
      <c r="IQD249" s="27"/>
      <c r="IQE249" s="27"/>
      <c r="IQF249" s="27"/>
      <c r="IQG249" s="27"/>
      <c r="IQH249" s="27"/>
      <c r="IQI249" s="27"/>
      <c r="IQJ249" s="27"/>
      <c r="IQK249" s="27"/>
      <c r="IQL249" s="27"/>
      <c r="IQM249" s="27"/>
      <c r="IQN249" s="27"/>
      <c r="IQO249" s="27"/>
      <c r="IQP249" s="27"/>
      <c r="IQQ249" s="27"/>
      <c r="IQR249" s="27"/>
      <c r="IQS249" s="27"/>
      <c r="IQT249" s="27"/>
      <c r="IQU249" s="27"/>
      <c r="IQV249" s="27"/>
      <c r="IQW249" s="27"/>
      <c r="IQX249" s="27"/>
      <c r="IQY249" s="27"/>
      <c r="IQZ249" s="27"/>
      <c r="IRA249" s="27"/>
      <c r="IRB249" s="27"/>
      <c r="IRC249" s="27"/>
      <c r="IRD249" s="27"/>
      <c r="IRE249" s="27"/>
      <c r="IRF249" s="27"/>
      <c r="IRG249" s="27"/>
      <c r="IRH249" s="27"/>
      <c r="IRI249" s="27"/>
      <c r="IRJ249" s="27"/>
      <c r="IRK249" s="27"/>
      <c r="IRL249" s="27"/>
      <c r="IRM249" s="27"/>
      <c r="IRN249" s="27"/>
      <c r="IRO249" s="27"/>
      <c r="IRP249" s="27"/>
      <c r="IRQ249" s="27"/>
      <c r="IRR249" s="27"/>
      <c r="IRS249" s="27"/>
      <c r="IRT249" s="27"/>
      <c r="IRU249" s="27"/>
      <c r="IRV249" s="27"/>
      <c r="IRW249" s="27"/>
      <c r="IRX249" s="27"/>
      <c r="IRY249" s="27"/>
      <c r="IRZ249" s="27"/>
      <c r="ISA249" s="27"/>
      <c r="ISB249" s="27"/>
      <c r="ISC249" s="27"/>
      <c r="ISD249" s="27"/>
      <c r="ISE249" s="27"/>
      <c r="ISF249" s="27"/>
      <c r="ISG249" s="27"/>
      <c r="ISH249" s="27"/>
      <c r="ISI249" s="27"/>
      <c r="ISJ249" s="27"/>
      <c r="ISK249" s="27"/>
      <c r="ISL249" s="27"/>
      <c r="ISM249" s="27"/>
      <c r="ISN249" s="27"/>
      <c r="ISO249" s="27"/>
      <c r="ISP249" s="27"/>
      <c r="ISQ249" s="27"/>
      <c r="ISR249" s="27"/>
      <c r="ISS249" s="27"/>
      <c r="IST249" s="27"/>
      <c r="ISU249" s="27"/>
      <c r="ISV249" s="27"/>
      <c r="ISW249" s="27"/>
      <c r="ISX249" s="27"/>
      <c r="ISY249" s="27"/>
      <c r="ISZ249" s="27"/>
      <c r="ITA249" s="27"/>
      <c r="ITB249" s="27"/>
      <c r="ITC249" s="27"/>
      <c r="ITD249" s="27"/>
      <c r="ITE249" s="27"/>
      <c r="ITF249" s="27"/>
      <c r="ITG249" s="27"/>
      <c r="ITH249" s="27"/>
      <c r="ITI249" s="27"/>
      <c r="ITJ249" s="27"/>
      <c r="ITK249" s="27"/>
      <c r="ITL249" s="27"/>
      <c r="ITM249" s="27"/>
      <c r="ITN249" s="27"/>
      <c r="ITO249" s="27"/>
      <c r="ITP249" s="27"/>
      <c r="ITQ249" s="27"/>
      <c r="ITR249" s="27"/>
      <c r="ITS249" s="27"/>
      <c r="ITT249" s="27"/>
      <c r="ITU249" s="27"/>
      <c r="ITV249" s="27"/>
      <c r="ITW249" s="27"/>
      <c r="ITX249" s="27"/>
      <c r="ITY249" s="27"/>
      <c r="ITZ249" s="27"/>
      <c r="IUA249" s="27"/>
      <c r="IUB249" s="27"/>
      <c r="IUC249" s="27"/>
      <c r="IUD249" s="27"/>
      <c r="IUE249" s="27"/>
      <c r="IUF249" s="27"/>
      <c r="IUG249" s="27"/>
      <c r="IUH249" s="27"/>
      <c r="IUI249" s="27"/>
      <c r="IUJ249" s="27"/>
      <c r="IUK249" s="27"/>
      <c r="IUL249" s="27"/>
      <c r="IUM249" s="27"/>
      <c r="IUN249" s="27"/>
      <c r="IUO249" s="27"/>
      <c r="IUP249" s="27"/>
      <c r="IUQ249" s="27"/>
      <c r="IUR249" s="27"/>
      <c r="IUS249" s="27"/>
      <c r="IUT249" s="27"/>
      <c r="IUU249" s="27"/>
      <c r="IUV249" s="27"/>
      <c r="IUW249" s="27"/>
      <c r="IUX249" s="27"/>
      <c r="IUY249" s="27"/>
      <c r="IUZ249" s="27"/>
      <c r="IVA249" s="27"/>
      <c r="IVB249" s="27"/>
      <c r="IVC249" s="27"/>
      <c r="IVD249" s="27"/>
      <c r="IVE249" s="27"/>
      <c r="IVF249" s="27"/>
      <c r="IVG249" s="27"/>
      <c r="IVH249" s="27"/>
      <c r="IVI249" s="27"/>
      <c r="IVJ249" s="27"/>
      <c r="IVK249" s="27"/>
      <c r="IVL249" s="27"/>
      <c r="IVM249" s="27"/>
      <c r="IVN249" s="27"/>
      <c r="IVO249" s="27"/>
      <c r="IVP249" s="27"/>
      <c r="IVQ249" s="27"/>
      <c r="IVR249" s="27"/>
      <c r="IVS249" s="27"/>
      <c r="IVT249" s="27"/>
      <c r="IVU249" s="27"/>
      <c r="IVV249" s="27"/>
      <c r="IVW249" s="27"/>
      <c r="IVX249" s="27"/>
      <c r="IVY249" s="27"/>
      <c r="IVZ249" s="27"/>
      <c r="IWA249" s="27"/>
      <c r="IWB249" s="27"/>
      <c r="IWC249" s="27"/>
      <c r="IWD249" s="27"/>
      <c r="IWE249" s="27"/>
      <c r="IWF249" s="27"/>
      <c r="IWG249" s="27"/>
      <c r="IWH249" s="27"/>
      <c r="IWI249" s="27"/>
      <c r="IWJ249" s="27"/>
      <c r="IWK249" s="27"/>
      <c r="IWL249" s="27"/>
      <c r="IWM249" s="27"/>
      <c r="IWN249" s="27"/>
      <c r="IWO249" s="27"/>
      <c r="IWP249" s="27"/>
      <c r="IWQ249" s="27"/>
      <c r="IWR249" s="27"/>
      <c r="IWS249" s="27"/>
      <c r="IWT249" s="27"/>
      <c r="IWU249" s="27"/>
      <c r="IWV249" s="27"/>
      <c r="IWW249" s="27"/>
      <c r="IWX249" s="27"/>
      <c r="IWY249" s="27"/>
      <c r="IWZ249" s="27"/>
      <c r="IXA249" s="27"/>
      <c r="IXB249" s="27"/>
      <c r="IXC249" s="27"/>
      <c r="IXD249" s="27"/>
      <c r="IXE249" s="27"/>
      <c r="IXF249" s="27"/>
      <c r="IXG249" s="27"/>
      <c r="IXH249" s="27"/>
      <c r="IXI249" s="27"/>
      <c r="IXJ249" s="27"/>
      <c r="IXK249" s="27"/>
      <c r="IXL249" s="27"/>
      <c r="IXM249" s="27"/>
      <c r="IXN249" s="27"/>
      <c r="IXO249" s="27"/>
      <c r="IXP249" s="27"/>
      <c r="IXQ249" s="27"/>
      <c r="IXR249" s="27"/>
      <c r="IXS249" s="27"/>
      <c r="IXT249" s="27"/>
      <c r="IXU249" s="27"/>
      <c r="IXV249" s="27"/>
      <c r="IXW249" s="27"/>
      <c r="IXX249" s="27"/>
      <c r="IXY249" s="27"/>
      <c r="IXZ249" s="27"/>
      <c r="IYA249" s="27"/>
      <c r="IYB249" s="27"/>
      <c r="IYC249" s="27"/>
      <c r="IYD249" s="27"/>
      <c r="IYE249" s="27"/>
      <c r="IYF249" s="27"/>
      <c r="IYG249" s="27"/>
      <c r="IYH249" s="27"/>
      <c r="IYI249" s="27"/>
      <c r="IYJ249" s="27"/>
      <c r="IYK249" s="27"/>
      <c r="IYL249" s="27"/>
      <c r="IYM249" s="27"/>
      <c r="IYN249" s="27"/>
      <c r="IYO249" s="27"/>
      <c r="IYP249" s="27"/>
      <c r="IYQ249" s="27"/>
      <c r="IYR249" s="27"/>
      <c r="IYS249" s="27"/>
      <c r="IYT249" s="27"/>
      <c r="IYU249" s="27"/>
      <c r="IYV249" s="27"/>
      <c r="IYW249" s="27"/>
      <c r="IYX249" s="27"/>
      <c r="IYY249" s="27"/>
      <c r="IYZ249" s="27"/>
      <c r="IZA249" s="27"/>
      <c r="IZB249" s="27"/>
      <c r="IZC249" s="27"/>
      <c r="IZD249" s="27"/>
      <c r="IZE249" s="27"/>
      <c r="IZF249" s="27"/>
      <c r="IZG249" s="27"/>
      <c r="IZH249" s="27"/>
      <c r="IZI249" s="27"/>
      <c r="IZJ249" s="27"/>
      <c r="IZK249" s="27"/>
      <c r="IZL249" s="27"/>
      <c r="IZM249" s="27"/>
      <c r="IZN249" s="27"/>
      <c r="IZO249" s="27"/>
      <c r="IZP249" s="27"/>
      <c r="IZQ249" s="27"/>
      <c r="IZR249" s="27"/>
      <c r="IZS249" s="27"/>
      <c r="IZT249" s="27"/>
      <c r="IZU249" s="27"/>
      <c r="IZV249" s="27"/>
      <c r="IZW249" s="27"/>
      <c r="IZX249" s="27"/>
      <c r="IZY249" s="27"/>
      <c r="IZZ249" s="27"/>
      <c r="JAA249" s="27"/>
      <c r="JAB249" s="27"/>
      <c r="JAC249" s="27"/>
      <c r="JAD249" s="27"/>
      <c r="JAE249" s="27"/>
      <c r="JAF249" s="27"/>
      <c r="JAG249" s="27"/>
      <c r="JAH249" s="27"/>
      <c r="JAI249" s="27"/>
      <c r="JAJ249" s="27"/>
      <c r="JAK249" s="27"/>
      <c r="JAL249" s="27"/>
      <c r="JAM249" s="27"/>
      <c r="JAN249" s="27"/>
      <c r="JAO249" s="27"/>
      <c r="JAP249" s="27"/>
      <c r="JAQ249" s="27"/>
      <c r="JAR249" s="27"/>
      <c r="JAS249" s="27"/>
      <c r="JAT249" s="27"/>
      <c r="JAU249" s="27"/>
      <c r="JAV249" s="27"/>
      <c r="JAW249" s="27"/>
      <c r="JAX249" s="27"/>
      <c r="JAY249" s="27"/>
      <c r="JAZ249" s="27"/>
      <c r="JBA249" s="27"/>
      <c r="JBB249" s="27"/>
      <c r="JBC249" s="27"/>
      <c r="JBD249" s="27"/>
      <c r="JBE249" s="27"/>
      <c r="JBF249" s="27"/>
      <c r="JBG249" s="27"/>
      <c r="JBH249" s="27"/>
      <c r="JBI249" s="27"/>
      <c r="JBJ249" s="27"/>
      <c r="JBK249" s="27"/>
      <c r="JBL249" s="27"/>
      <c r="JBM249" s="27"/>
      <c r="JBN249" s="27"/>
      <c r="JBO249" s="27"/>
      <c r="JBP249" s="27"/>
      <c r="JBQ249" s="27"/>
      <c r="JBR249" s="27"/>
      <c r="JBS249" s="27"/>
      <c r="JBT249" s="27"/>
      <c r="JBU249" s="27"/>
      <c r="JBV249" s="27"/>
      <c r="JBW249" s="27"/>
      <c r="JBX249" s="27"/>
      <c r="JBY249" s="27"/>
      <c r="JBZ249" s="27"/>
      <c r="JCA249" s="27"/>
      <c r="JCB249" s="27"/>
      <c r="JCC249" s="27"/>
      <c r="JCD249" s="27"/>
      <c r="JCE249" s="27"/>
      <c r="JCF249" s="27"/>
      <c r="JCG249" s="27"/>
      <c r="JCH249" s="27"/>
      <c r="JCI249" s="27"/>
      <c r="JCJ249" s="27"/>
      <c r="JCK249" s="27"/>
      <c r="JCL249" s="27"/>
      <c r="JCM249" s="27"/>
      <c r="JCN249" s="27"/>
      <c r="JCO249" s="27"/>
      <c r="JCP249" s="27"/>
      <c r="JCQ249" s="27"/>
      <c r="JCR249" s="27"/>
      <c r="JCS249" s="27"/>
      <c r="JCT249" s="27"/>
      <c r="JCU249" s="27"/>
      <c r="JCV249" s="27"/>
      <c r="JCW249" s="27"/>
      <c r="JCX249" s="27"/>
      <c r="JCY249" s="27"/>
      <c r="JCZ249" s="27"/>
      <c r="JDA249" s="27"/>
      <c r="JDB249" s="27"/>
      <c r="JDC249" s="27"/>
      <c r="JDD249" s="27"/>
      <c r="JDE249" s="27"/>
      <c r="JDF249" s="27"/>
      <c r="JDG249" s="27"/>
      <c r="JDH249" s="27"/>
      <c r="JDI249" s="27"/>
      <c r="JDJ249" s="27"/>
      <c r="JDK249" s="27"/>
      <c r="JDL249" s="27"/>
      <c r="JDM249" s="27"/>
      <c r="JDN249" s="27"/>
      <c r="JDO249" s="27"/>
      <c r="JDP249" s="27"/>
      <c r="JDQ249" s="27"/>
      <c r="JDR249" s="27"/>
      <c r="JDS249" s="27"/>
      <c r="JDT249" s="27"/>
      <c r="JDU249" s="27"/>
      <c r="JDV249" s="27"/>
      <c r="JDW249" s="27"/>
      <c r="JDX249" s="27"/>
      <c r="JDY249" s="27"/>
      <c r="JDZ249" s="27"/>
      <c r="JEA249" s="27"/>
      <c r="JEB249" s="27"/>
      <c r="JEC249" s="27"/>
      <c r="JED249" s="27"/>
      <c r="JEE249" s="27"/>
      <c r="JEF249" s="27"/>
      <c r="JEG249" s="27"/>
      <c r="JEH249" s="27"/>
      <c r="JEI249" s="27"/>
      <c r="JEJ249" s="27"/>
      <c r="JEK249" s="27"/>
      <c r="JEL249" s="27"/>
      <c r="JEM249" s="27"/>
      <c r="JEN249" s="27"/>
      <c r="JEO249" s="27"/>
      <c r="JEP249" s="27"/>
      <c r="JEQ249" s="27"/>
      <c r="JER249" s="27"/>
      <c r="JES249" s="27"/>
      <c r="JET249" s="27"/>
      <c r="JEU249" s="27"/>
      <c r="JEV249" s="27"/>
      <c r="JEW249" s="27"/>
      <c r="JEX249" s="27"/>
      <c r="JEY249" s="27"/>
      <c r="JEZ249" s="27"/>
      <c r="JFA249" s="27"/>
      <c r="JFB249" s="27"/>
      <c r="JFC249" s="27"/>
      <c r="JFD249" s="27"/>
      <c r="JFE249" s="27"/>
      <c r="JFF249" s="27"/>
      <c r="JFG249" s="27"/>
      <c r="JFH249" s="27"/>
      <c r="JFI249" s="27"/>
      <c r="JFJ249" s="27"/>
      <c r="JFK249" s="27"/>
      <c r="JFL249" s="27"/>
      <c r="JFM249" s="27"/>
      <c r="JFN249" s="27"/>
      <c r="JFO249" s="27"/>
      <c r="JFP249" s="27"/>
      <c r="JFQ249" s="27"/>
      <c r="JFR249" s="27"/>
      <c r="JFS249" s="27"/>
      <c r="JFT249" s="27"/>
      <c r="JFU249" s="27"/>
      <c r="JFV249" s="27"/>
      <c r="JFW249" s="27"/>
      <c r="JFX249" s="27"/>
      <c r="JFY249" s="27"/>
      <c r="JFZ249" s="27"/>
      <c r="JGA249" s="27"/>
      <c r="JGB249" s="27"/>
      <c r="JGC249" s="27"/>
      <c r="JGD249" s="27"/>
      <c r="JGE249" s="27"/>
      <c r="JGF249" s="27"/>
      <c r="JGG249" s="27"/>
      <c r="JGH249" s="27"/>
      <c r="JGI249" s="27"/>
      <c r="JGJ249" s="27"/>
      <c r="JGK249" s="27"/>
      <c r="JGL249" s="27"/>
      <c r="JGM249" s="27"/>
      <c r="JGN249" s="27"/>
      <c r="JGO249" s="27"/>
      <c r="JGP249" s="27"/>
      <c r="JGQ249" s="27"/>
      <c r="JGR249" s="27"/>
      <c r="JGS249" s="27"/>
      <c r="JGT249" s="27"/>
      <c r="JGU249" s="27"/>
      <c r="JGV249" s="27"/>
      <c r="JGW249" s="27"/>
      <c r="JGX249" s="27"/>
      <c r="JGY249" s="27"/>
      <c r="JGZ249" s="27"/>
      <c r="JHA249" s="27"/>
      <c r="JHB249" s="27"/>
      <c r="JHC249" s="27"/>
      <c r="JHD249" s="27"/>
      <c r="JHE249" s="27"/>
      <c r="JHF249" s="27"/>
      <c r="JHG249" s="27"/>
      <c r="JHH249" s="27"/>
      <c r="JHI249" s="27"/>
      <c r="JHJ249" s="27"/>
      <c r="JHK249" s="27"/>
      <c r="JHL249" s="27"/>
      <c r="JHM249" s="27"/>
      <c r="JHN249" s="27"/>
      <c r="JHO249" s="27"/>
      <c r="JHP249" s="27"/>
      <c r="JHQ249" s="27"/>
      <c r="JHR249" s="27"/>
      <c r="JHS249" s="27"/>
      <c r="JHT249" s="27"/>
      <c r="JHU249" s="27"/>
      <c r="JHV249" s="27"/>
      <c r="JHW249" s="27"/>
      <c r="JHX249" s="27"/>
      <c r="JHY249" s="27"/>
      <c r="JHZ249" s="27"/>
      <c r="JIA249" s="27"/>
      <c r="JIB249" s="27"/>
      <c r="JIC249" s="27"/>
      <c r="JID249" s="27"/>
      <c r="JIE249" s="27"/>
      <c r="JIF249" s="27"/>
      <c r="JIG249" s="27"/>
      <c r="JIH249" s="27"/>
      <c r="JII249" s="27"/>
      <c r="JIJ249" s="27"/>
      <c r="JIK249" s="27"/>
      <c r="JIL249" s="27"/>
      <c r="JIM249" s="27"/>
      <c r="JIN249" s="27"/>
      <c r="JIO249" s="27"/>
      <c r="JIP249" s="27"/>
      <c r="JIQ249" s="27"/>
      <c r="JIR249" s="27"/>
      <c r="JIS249" s="27"/>
      <c r="JIT249" s="27"/>
      <c r="JIU249" s="27"/>
      <c r="JIV249" s="27"/>
      <c r="JIW249" s="27"/>
      <c r="JIX249" s="27"/>
      <c r="JIY249" s="27"/>
      <c r="JIZ249" s="27"/>
      <c r="JJA249" s="27"/>
      <c r="JJB249" s="27"/>
      <c r="JJC249" s="27"/>
      <c r="JJD249" s="27"/>
      <c r="JJE249" s="27"/>
      <c r="JJF249" s="27"/>
      <c r="JJG249" s="27"/>
      <c r="JJH249" s="27"/>
      <c r="JJI249" s="27"/>
      <c r="JJJ249" s="27"/>
      <c r="JJK249" s="27"/>
      <c r="JJL249" s="27"/>
      <c r="JJM249" s="27"/>
      <c r="JJN249" s="27"/>
      <c r="JJO249" s="27"/>
      <c r="JJP249" s="27"/>
      <c r="JJQ249" s="27"/>
      <c r="JJR249" s="27"/>
      <c r="JJS249" s="27"/>
      <c r="JJT249" s="27"/>
      <c r="JJU249" s="27"/>
      <c r="JJV249" s="27"/>
      <c r="JJW249" s="27"/>
      <c r="JJX249" s="27"/>
      <c r="JJY249" s="27"/>
      <c r="JJZ249" s="27"/>
      <c r="JKA249" s="27"/>
      <c r="JKB249" s="27"/>
      <c r="JKC249" s="27"/>
      <c r="JKD249" s="27"/>
      <c r="JKE249" s="27"/>
      <c r="JKF249" s="27"/>
      <c r="JKG249" s="27"/>
      <c r="JKH249" s="27"/>
      <c r="JKI249" s="27"/>
      <c r="JKJ249" s="27"/>
      <c r="JKK249" s="27"/>
      <c r="JKL249" s="27"/>
      <c r="JKM249" s="27"/>
      <c r="JKN249" s="27"/>
      <c r="JKO249" s="27"/>
      <c r="JKP249" s="27"/>
      <c r="JKQ249" s="27"/>
      <c r="JKR249" s="27"/>
      <c r="JKS249" s="27"/>
      <c r="JKT249" s="27"/>
      <c r="JKU249" s="27"/>
      <c r="JKV249" s="27"/>
      <c r="JKW249" s="27"/>
      <c r="JKX249" s="27"/>
      <c r="JKY249" s="27"/>
      <c r="JKZ249" s="27"/>
      <c r="JLA249" s="27"/>
      <c r="JLB249" s="27"/>
      <c r="JLC249" s="27"/>
      <c r="JLD249" s="27"/>
      <c r="JLE249" s="27"/>
      <c r="JLF249" s="27"/>
      <c r="JLG249" s="27"/>
      <c r="JLH249" s="27"/>
      <c r="JLI249" s="27"/>
      <c r="JLJ249" s="27"/>
      <c r="JLK249" s="27"/>
      <c r="JLL249" s="27"/>
      <c r="JLM249" s="27"/>
      <c r="JLN249" s="27"/>
      <c r="JLO249" s="27"/>
      <c r="JLP249" s="27"/>
      <c r="JLQ249" s="27"/>
      <c r="JLR249" s="27"/>
      <c r="JLS249" s="27"/>
      <c r="JLT249" s="27"/>
      <c r="JLU249" s="27"/>
      <c r="JLV249" s="27"/>
      <c r="JLW249" s="27"/>
      <c r="JLX249" s="27"/>
      <c r="JLY249" s="27"/>
      <c r="JLZ249" s="27"/>
      <c r="JMA249" s="27"/>
      <c r="JMB249" s="27"/>
      <c r="JMC249" s="27"/>
      <c r="JMD249" s="27"/>
      <c r="JME249" s="27"/>
      <c r="JMF249" s="27"/>
      <c r="JMG249" s="27"/>
      <c r="JMH249" s="27"/>
      <c r="JMI249" s="27"/>
      <c r="JMJ249" s="27"/>
      <c r="JMK249" s="27"/>
      <c r="JML249" s="27"/>
      <c r="JMM249" s="27"/>
      <c r="JMN249" s="27"/>
      <c r="JMO249" s="27"/>
      <c r="JMP249" s="27"/>
      <c r="JMQ249" s="27"/>
      <c r="JMR249" s="27"/>
      <c r="JMS249" s="27"/>
      <c r="JMT249" s="27"/>
      <c r="JMU249" s="27"/>
      <c r="JMV249" s="27"/>
      <c r="JMW249" s="27"/>
      <c r="JMX249" s="27"/>
      <c r="JMY249" s="27"/>
      <c r="JMZ249" s="27"/>
      <c r="JNA249" s="27"/>
      <c r="JNB249" s="27"/>
      <c r="JNC249" s="27"/>
      <c r="JND249" s="27"/>
      <c r="JNE249" s="27"/>
      <c r="JNF249" s="27"/>
      <c r="JNG249" s="27"/>
      <c r="JNH249" s="27"/>
      <c r="JNI249" s="27"/>
      <c r="JNJ249" s="27"/>
      <c r="JNK249" s="27"/>
      <c r="JNL249" s="27"/>
      <c r="JNM249" s="27"/>
      <c r="JNN249" s="27"/>
      <c r="JNO249" s="27"/>
      <c r="JNP249" s="27"/>
      <c r="JNQ249" s="27"/>
      <c r="JNR249" s="27"/>
      <c r="JNS249" s="27"/>
      <c r="JNT249" s="27"/>
      <c r="JNU249" s="27"/>
      <c r="JNV249" s="27"/>
      <c r="JNW249" s="27"/>
      <c r="JNX249" s="27"/>
      <c r="JNY249" s="27"/>
      <c r="JNZ249" s="27"/>
      <c r="JOA249" s="27"/>
      <c r="JOB249" s="27"/>
      <c r="JOC249" s="27"/>
      <c r="JOD249" s="27"/>
      <c r="JOE249" s="27"/>
      <c r="JOF249" s="27"/>
      <c r="JOG249" s="27"/>
      <c r="JOH249" s="27"/>
      <c r="JOI249" s="27"/>
      <c r="JOJ249" s="27"/>
      <c r="JOK249" s="27"/>
      <c r="JOL249" s="27"/>
      <c r="JOM249" s="27"/>
      <c r="JON249" s="27"/>
      <c r="JOO249" s="27"/>
      <c r="JOP249" s="27"/>
      <c r="JOQ249" s="27"/>
      <c r="JOR249" s="27"/>
      <c r="JOS249" s="27"/>
      <c r="JOT249" s="27"/>
      <c r="JOU249" s="27"/>
      <c r="JOV249" s="27"/>
      <c r="JOW249" s="27"/>
      <c r="JOX249" s="27"/>
      <c r="JOY249" s="27"/>
      <c r="JOZ249" s="27"/>
      <c r="JPA249" s="27"/>
      <c r="JPB249" s="27"/>
      <c r="JPC249" s="27"/>
      <c r="JPD249" s="27"/>
      <c r="JPE249" s="27"/>
      <c r="JPF249" s="27"/>
      <c r="JPG249" s="27"/>
      <c r="JPH249" s="27"/>
      <c r="JPI249" s="27"/>
      <c r="JPJ249" s="27"/>
      <c r="JPK249" s="27"/>
      <c r="JPL249" s="27"/>
      <c r="JPM249" s="27"/>
      <c r="JPN249" s="27"/>
      <c r="JPO249" s="27"/>
      <c r="JPP249" s="27"/>
      <c r="JPQ249" s="27"/>
      <c r="JPR249" s="27"/>
      <c r="JPS249" s="27"/>
      <c r="JPT249" s="27"/>
      <c r="JPU249" s="27"/>
      <c r="JPV249" s="27"/>
      <c r="JPW249" s="27"/>
      <c r="JPX249" s="27"/>
      <c r="JPY249" s="27"/>
      <c r="JPZ249" s="27"/>
      <c r="JQA249" s="27"/>
      <c r="JQB249" s="27"/>
      <c r="JQC249" s="27"/>
      <c r="JQD249" s="27"/>
      <c r="JQE249" s="27"/>
      <c r="JQF249" s="27"/>
      <c r="JQG249" s="27"/>
      <c r="JQH249" s="27"/>
      <c r="JQI249" s="27"/>
      <c r="JQJ249" s="27"/>
      <c r="JQK249" s="27"/>
      <c r="JQL249" s="27"/>
      <c r="JQM249" s="27"/>
      <c r="JQN249" s="27"/>
      <c r="JQO249" s="27"/>
      <c r="JQP249" s="27"/>
      <c r="JQQ249" s="27"/>
      <c r="JQR249" s="27"/>
      <c r="JQS249" s="27"/>
      <c r="JQT249" s="27"/>
      <c r="JQU249" s="27"/>
      <c r="JQV249" s="27"/>
      <c r="JQW249" s="27"/>
      <c r="JQX249" s="27"/>
      <c r="JQY249" s="27"/>
      <c r="JQZ249" s="27"/>
      <c r="JRA249" s="27"/>
      <c r="JRB249" s="27"/>
      <c r="JRC249" s="27"/>
      <c r="JRD249" s="27"/>
      <c r="JRE249" s="27"/>
      <c r="JRF249" s="27"/>
      <c r="JRG249" s="27"/>
      <c r="JRH249" s="27"/>
      <c r="JRI249" s="27"/>
      <c r="JRJ249" s="27"/>
      <c r="JRK249" s="27"/>
      <c r="JRL249" s="27"/>
      <c r="JRM249" s="27"/>
      <c r="JRN249" s="27"/>
      <c r="JRO249" s="27"/>
      <c r="JRP249" s="27"/>
      <c r="JRQ249" s="27"/>
      <c r="JRR249" s="27"/>
      <c r="JRS249" s="27"/>
      <c r="JRT249" s="27"/>
      <c r="JRU249" s="27"/>
      <c r="JRV249" s="27"/>
      <c r="JRW249" s="27"/>
      <c r="JRX249" s="27"/>
      <c r="JRY249" s="27"/>
      <c r="JRZ249" s="27"/>
      <c r="JSA249" s="27"/>
      <c r="JSB249" s="27"/>
      <c r="JSC249" s="27"/>
      <c r="JSD249" s="27"/>
      <c r="JSE249" s="27"/>
      <c r="JSF249" s="27"/>
      <c r="JSG249" s="27"/>
      <c r="JSH249" s="27"/>
      <c r="JSI249" s="27"/>
      <c r="JSJ249" s="27"/>
      <c r="JSK249" s="27"/>
      <c r="JSL249" s="27"/>
      <c r="JSM249" s="27"/>
      <c r="JSN249" s="27"/>
      <c r="JSO249" s="27"/>
      <c r="JSP249" s="27"/>
      <c r="JSQ249" s="27"/>
      <c r="JSR249" s="27"/>
      <c r="JSS249" s="27"/>
      <c r="JST249" s="27"/>
      <c r="JSU249" s="27"/>
      <c r="JSV249" s="27"/>
      <c r="JSW249" s="27"/>
      <c r="JSX249" s="27"/>
      <c r="JSY249" s="27"/>
      <c r="JSZ249" s="27"/>
      <c r="JTA249" s="27"/>
      <c r="JTB249" s="27"/>
      <c r="JTC249" s="27"/>
      <c r="JTD249" s="27"/>
      <c r="JTE249" s="27"/>
      <c r="JTF249" s="27"/>
      <c r="JTG249" s="27"/>
      <c r="JTH249" s="27"/>
      <c r="JTI249" s="27"/>
      <c r="JTJ249" s="27"/>
      <c r="JTK249" s="27"/>
      <c r="JTL249" s="27"/>
      <c r="JTM249" s="27"/>
      <c r="JTN249" s="27"/>
      <c r="JTO249" s="27"/>
      <c r="JTP249" s="27"/>
      <c r="JTQ249" s="27"/>
      <c r="JTR249" s="27"/>
      <c r="JTS249" s="27"/>
      <c r="JTT249" s="27"/>
      <c r="JTU249" s="27"/>
      <c r="JTV249" s="27"/>
      <c r="JTW249" s="27"/>
      <c r="JTX249" s="27"/>
      <c r="JTY249" s="27"/>
      <c r="JTZ249" s="27"/>
      <c r="JUA249" s="27"/>
      <c r="JUB249" s="27"/>
      <c r="JUC249" s="27"/>
      <c r="JUD249" s="27"/>
      <c r="JUE249" s="27"/>
      <c r="JUF249" s="27"/>
      <c r="JUG249" s="27"/>
      <c r="JUH249" s="27"/>
      <c r="JUI249" s="27"/>
      <c r="JUJ249" s="27"/>
      <c r="JUK249" s="27"/>
      <c r="JUL249" s="27"/>
      <c r="JUM249" s="27"/>
      <c r="JUN249" s="27"/>
      <c r="JUO249" s="27"/>
      <c r="JUP249" s="27"/>
      <c r="JUQ249" s="27"/>
      <c r="JUR249" s="27"/>
      <c r="JUS249" s="27"/>
      <c r="JUT249" s="27"/>
      <c r="JUU249" s="27"/>
      <c r="JUV249" s="27"/>
      <c r="JUW249" s="27"/>
      <c r="JUX249" s="27"/>
      <c r="JUY249" s="27"/>
      <c r="JUZ249" s="27"/>
      <c r="JVA249" s="27"/>
      <c r="JVB249" s="27"/>
      <c r="JVC249" s="27"/>
      <c r="JVD249" s="27"/>
      <c r="JVE249" s="27"/>
      <c r="JVF249" s="27"/>
      <c r="JVG249" s="27"/>
      <c r="JVH249" s="27"/>
      <c r="JVI249" s="27"/>
      <c r="JVJ249" s="27"/>
      <c r="JVK249" s="27"/>
      <c r="JVL249" s="27"/>
      <c r="JVM249" s="27"/>
      <c r="JVN249" s="27"/>
      <c r="JVO249" s="27"/>
      <c r="JVP249" s="27"/>
      <c r="JVQ249" s="27"/>
      <c r="JVR249" s="27"/>
      <c r="JVS249" s="27"/>
      <c r="JVT249" s="27"/>
      <c r="JVU249" s="27"/>
      <c r="JVV249" s="27"/>
      <c r="JVW249" s="27"/>
      <c r="JVX249" s="27"/>
      <c r="JVY249" s="27"/>
      <c r="JVZ249" s="27"/>
      <c r="JWA249" s="27"/>
      <c r="JWB249" s="27"/>
      <c r="JWC249" s="27"/>
      <c r="JWD249" s="27"/>
      <c r="JWE249" s="27"/>
      <c r="JWF249" s="27"/>
      <c r="JWG249" s="27"/>
      <c r="JWH249" s="27"/>
      <c r="JWI249" s="27"/>
      <c r="JWJ249" s="27"/>
      <c r="JWK249" s="27"/>
      <c r="JWL249" s="27"/>
      <c r="JWM249" s="27"/>
      <c r="JWN249" s="27"/>
      <c r="JWO249" s="27"/>
      <c r="JWP249" s="27"/>
      <c r="JWQ249" s="27"/>
      <c r="JWR249" s="27"/>
      <c r="JWS249" s="27"/>
      <c r="JWT249" s="27"/>
      <c r="JWU249" s="27"/>
      <c r="JWV249" s="27"/>
      <c r="JWW249" s="27"/>
      <c r="JWX249" s="27"/>
      <c r="JWY249" s="27"/>
      <c r="JWZ249" s="27"/>
      <c r="JXA249" s="27"/>
      <c r="JXB249" s="27"/>
      <c r="JXC249" s="27"/>
      <c r="JXD249" s="27"/>
      <c r="JXE249" s="27"/>
      <c r="JXF249" s="27"/>
      <c r="JXG249" s="27"/>
      <c r="JXH249" s="27"/>
      <c r="JXI249" s="27"/>
      <c r="JXJ249" s="27"/>
      <c r="JXK249" s="27"/>
      <c r="JXL249" s="27"/>
      <c r="JXM249" s="27"/>
      <c r="JXN249" s="27"/>
      <c r="JXO249" s="27"/>
      <c r="JXP249" s="27"/>
      <c r="JXQ249" s="27"/>
      <c r="JXR249" s="27"/>
      <c r="JXS249" s="27"/>
      <c r="JXT249" s="27"/>
      <c r="JXU249" s="27"/>
      <c r="JXV249" s="27"/>
      <c r="JXW249" s="27"/>
      <c r="JXX249" s="27"/>
      <c r="JXY249" s="27"/>
      <c r="JXZ249" s="27"/>
      <c r="JYA249" s="27"/>
      <c r="JYB249" s="27"/>
      <c r="JYC249" s="27"/>
      <c r="JYD249" s="27"/>
      <c r="JYE249" s="27"/>
      <c r="JYF249" s="27"/>
      <c r="JYG249" s="27"/>
      <c r="JYH249" s="27"/>
      <c r="JYI249" s="27"/>
      <c r="JYJ249" s="27"/>
      <c r="JYK249" s="27"/>
      <c r="JYL249" s="27"/>
      <c r="JYM249" s="27"/>
      <c r="JYN249" s="27"/>
      <c r="JYO249" s="27"/>
      <c r="JYP249" s="27"/>
      <c r="JYQ249" s="27"/>
      <c r="JYR249" s="27"/>
      <c r="JYS249" s="27"/>
      <c r="JYT249" s="27"/>
      <c r="JYU249" s="27"/>
      <c r="JYV249" s="27"/>
      <c r="JYW249" s="27"/>
      <c r="JYX249" s="27"/>
      <c r="JYY249" s="27"/>
      <c r="JYZ249" s="27"/>
      <c r="JZA249" s="27"/>
      <c r="JZB249" s="27"/>
      <c r="JZC249" s="27"/>
      <c r="JZD249" s="27"/>
      <c r="JZE249" s="27"/>
      <c r="JZF249" s="27"/>
      <c r="JZG249" s="27"/>
      <c r="JZH249" s="27"/>
      <c r="JZI249" s="27"/>
      <c r="JZJ249" s="27"/>
      <c r="JZK249" s="27"/>
      <c r="JZL249" s="27"/>
      <c r="JZM249" s="27"/>
      <c r="JZN249" s="27"/>
      <c r="JZO249" s="27"/>
      <c r="JZP249" s="27"/>
      <c r="JZQ249" s="27"/>
      <c r="JZR249" s="27"/>
      <c r="JZS249" s="27"/>
      <c r="JZT249" s="27"/>
      <c r="JZU249" s="27"/>
      <c r="JZV249" s="27"/>
      <c r="JZW249" s="27"/>
      <c r="JZX249" s="27"/>
      <c r="JZY249" s="27"/>
      <c r="JZZ249" s="27"/>
      <c r="KAA249" s="27"/>
      <c r="KAB249" s="27"/>
      <c r="KAC249" s="27"/>
      <c r="KAD249" s="27"/>
      <c r="KAE249" s="27"/>
      <c r="KAF249" s="27"/>
      <c r="KAG249" s="27"/>
      <c r="KAH249" s="27"/>
      <c r="KAI249" s="27"/>
      <c r="KAJ249" s="27"/>
      <c r="KAK249" s="27"/>
      <c r="KAL249" s="27"/>
      <c r="KAM249" s="27"/>
      <c r="KAN249" s="27"/>
      <c r="KAO249" s="27"/>
      <c r="KAP249" s="27"/>
      <c r="KAQ249" s="27"/>
      <c r="KAR249" s="27"/>
      <c r="KAS249" s="27"/>
      <c r="KAT249" s="27"/>
      <c r="KAU249" s="27"/>
      <c r="KAV249" s="27"/>
      <c r="KAW249" s="27"/>
      <c r="KAX249" s="27"/>
      <c r="KAY249" s="27"/>
      <c r="KAZ249" s="27"/>
      <c r="KBA249" s="27"/>
      <c r="KBB249" s="27"/>
      <c r="KBC249" s="27"/>
      <c r="KBD249" s="27"/>
      <c r="KBE249" s="27"/>
      <c r="KBF249" s="27"/>
      <c r="KBG249" s="27"/>
      <c r="KBH249" s="27"/>
      <c r="KBI249" s="27"/>
      <c r="KBJ249" s="27"/>
      <c r="KBK249" s="27"/>
      <c r="KBL249" s="27"/>
      <c r="KBM249" s="27"/>
      <c r="KBN249" s="27"/>
      <c r="KBO249" s="27"/>
      <c r="KBP249" s="27"/>
      <c r="KBQ249" s="27"/>
      <c r="KBR249" s="27"/>
      <c r="KBS249" s="27"/>
      <c r="KBT249" s="27"/>
      <c r="KBU249" s="27"/>
      <c r="KBV249" s="27"/>
      <c r="KBW249" s="27"/>
      <c r="KBX249" s="27"/>
      <c r="KBY249" s="27"/>
      <c r="KBZ249" s="27"/>
      <c r="KCA249" s="27"/>
      <c r="KCB249" s="27"/>
      <c r="KCC249" s="27"/>
      <c r="KCD249" s="27"/>
      <c r="KCE249" s="27"/>
      <c r="KCF249" s="27"/>
      <c r="KCG249" s="27"/>
      <c r="KCH249" s="27"/>
      <c r="KCI249" s="27"/>
      <c r="KCJ249" s="27"/>
      <c r="KCK249" s="27"/>
      <c r="KCL249" s="27"/>
      <c r="KCM249" s="27"/>
      <c r="KCN249" s="27"/>
      <c r="KCO249" s="27"/>
      <c r="KCP249" s="27"/>
      <c r="KCQ249" s="27"/>
      <c r="KCR249" s="27"/>
      <c r="KCS249" s="27"/>
      <c r="KCT249" s="27"/>
      <c r="KCU249" s="27"/>
      <c r="KCV249" s="27"/>
      <c r="KCW249" s="27"/>
      <c r="KCX249" s="27"/>
      <c r="KCY249" s="27"/>
      <c r="KCZ249" s="27"/>
      <c r="KDA249" s="27"/>
      <c r="KDB249" s="27"/>
      <c r="KDC249" s="27"/>
      <c r="KDD249" s="27"/>
      <c r="KDE249" s="27"/>
      <c r="KDF249" s="27"/>
      <c r="KDG249" s="27"/>
      <c r="KDH249" s="27"/>
      <c r="KDI249" s="27"/>
      <c r="KDJ249" s="27"/>
      <c r="KDK249" s="27"/>
      <c r="KDL249" s="27"/>
      <c r="KDM249" s="27"/>
      <c r="KDN249" s="27"/>
      <c r="KDO249" s="27"/>
      <c r="KDP249" s="27"/>
      <c r="KDQ249" s="27"/>
      <c r="KDR249" s="27"/>
      <c r="KDS249" s="27"/>
      <c r="KDT249" s="27"/>
      <c r="KDU249" s="27"/>
      <c r="KDV249" s="27"/>
      <c r="KDW249" s="27"/>
      <c r="KDX249" s="27"/>
      <c r="KDY249" s="27"/>
      <c r="KDZ249" s="27"/>
      <c r="KEA249" s="27"/>
      <c r="KEB249" s="27"/>
      <c r="KEC249" s="27"/>
      <c r="KED249" s="27"/>
      <c r="KEE249" s="27"/>
      <c r="KEF249" s="27"/>
      <c r="KEG249" s="27"/>
      <c r="KEH249" s="27"/>
      <c r="KEI249" s="27"/>
      <c r="KEJ249" s="27"/>
      <c r="KEK249" s="27"/>
      <c r="KEL249" s="27"/>
      <c r="KEM249" s="27"/>
      <c r="KEN249" s="27"/>
      <c r="KEO249" s="27"/>
      <c r="KEP249" s="27"/>
      <c r="KEQ249" s="27"/>
      <c r="KER249" s="27"/>
      <c r="KES249" s="27"/>
      <c r="KET249" s="27"/>
      <c r="KEU249" s="27"/>
      <c r="KEV249" s="27"/>
      <c r="KEW249" s="27"/>
      <c r="KEX249" s="27"/>
      <c r="KEY249" s="27"/>
      <c r="KEZ249" s="27"/>
      <c r="KFA249" s="27"/>
      <c r="KFB249" s="27"/>
      <c r="KFC249" s="27"/>
      <c r="KFD249" s="27"/>
      <c r="KFE249" s="27"/>
      <c r="KFF249" s="27"/>
      <c r="KFG249" s="27"/>
      <c r="KFH249" s="27"/>
      <c r="KFI249" s="27"/>
      <c r="KFJ249" s="27"/>
      <c r="KFK249" s="27"/>
      <c r="KFL249" s="27"/>
      <c r="KFM249" s="27"/>
      <c r="KFN249" s="27"/>
      <c r="KFO249" s="27"/>
      <c r="KFP249" s="27"/>
      <c r="KFQ249" s="27"/>
      <c r="KFR249" s="27"/>
      <c r="KFS249" s="27"/>
      <c r="KFT249" s="27"/>
      <c r="KFU249" s="27"/>
      <c r="KFV249" s="27"/>
      <c r="KFW249" s="27"/>
      <c r="KFX249" s="27"/>
      <c r="KFY249" s="27"/>
      <c r="KFZ249" s="27"/>
      <c r="KGA249" s="27"/>
      <c r="KGB249" s="27"/>
      <c r="KGC249" s="27"/>
      <c r="KGD249" s="27"/>
      <c r="KGE249" s="27"/>
      <c r="KGF249" s="27"/>
      <c r="KGG249" s="27"/>
      <c r="KGH249" s="27"/>
      <c r="KGI249" s="27"/>
      <c r="KGJ249" s="27"/>
      <c r="KGK249" s="27"/>
      <c r="KGL249" s="27"/>
      <c r="KGM249" s="27"/>
      <c r="KGN249" s="27"/>
      <c r="KGO249" s="27"/>
      <c r="KGP249" s="27"/>
      <c r="KGQ249" s="27"/>
      <c r="KGR249" s="27"/>
      <c r="KGS249" s="27"/>
      <c r="KGT249" s="27"/>
      <c r="KGU249" s="27"/>
      <c r="KGV249" s="27"/>
      <c r="KGW249" s="27"/>
      <c r="KGX249" s="27"/>
      <c r="KGY249" s="27"/>
      <c r="KGZ249" s="27"/>
      <c r="KHA249" s="27"/>
      <c r="KHB249" s="27"/>
      <c r="KHC249" s="27"/>
      <c r="KHD249" s="27"/>
      <c r="KHE249" s="27"/>
      <c r="KHF249" s="27"/>
      <c r="KHG249" s="27"/>
      <c r="KHH249" s="27"/>
      <c r="KHI249" s="27"/>
      <c r="KHJ249" s="27"/>
      <c r="KHK249" s="27"/>
      <c r="KHL249" s="27"/>
      <c r="KHM249" s="27"/>
      <c r="KHN249" s="27"/>
      <c r="KHO249" s="27"/>
      <c r="KHP249" s="27"/>
      <c r="KHQ249" s="27"/>
      <c r="KHR249" s="27"/>
      <c r="KHS249" s="27"/>
      <c r="KHT249" s="27"/>
      <c r="KHU249" s="27"/>
      <c r="KHV249" s="27"/>
      <c r="KHW249" s="27"/>
      <c r="KHX249" s="27"/>
      <c r="KHY249" s="27"/>
      <c r="KHZ249" s="27"/>
      <c r="KIA249" s="27"/>
      <c r="KIB249" s="27"/>
      <c r="KIC249" s="27"/>
      <c r="KID249" s="27"/>
      <c r="KIE249" s="27"/>
      <c r="KIF249" s="27"/>
      <c r="KIG249" s="27"/>
      <c r="KIH249" s="27"/>
      <c r="KII249" s="27"/>
      <c r="KIJ249" s="27"/>
      <c r="KIK249" s="27"/>
      <c r="KIL249" s="27"/>
      <c r="KIM249" s="27"/>
      <c r="KIN249" s="27"/>
      <c r="KIO249" s="27"/>
      <c r="KIP249" s="27"/>
      <c r="KIQ249" s="27"/>
      <c r="KIR249" s="27"/>
      <c r="KIS249" s="27"/>
      <c r="KIT249" s="27"/>
      <c r="KIU249" s="27"/>
      <c r="KIV249" s="27"/>
      <c r="KIW249" s="27"/>
      <c r="KIX249" s="27"/>
      <c r="KIY249" s="27"/>
      <c r="KIZ249" s="27"/>
      <c r="KJA249" s="27"/>
      <c r="KJB249" s="27"/>
      <c r="KJC249" s="27"/>
      <c r="KJD249" s="27"/>
      <c r="KJE249" s="27"/>
      <c r="KJF249" s="27"/>
      <c r="KJG249" s="27"/>
      <c r="KJH249" s="27"/>
      <c r="KJI249" s="27"/>
      <c r="KJJ249" s="27"/>
      <c r="KJK249" s="27"/>
      <c r="KJL249" s="27"/>
      <c r="KJM249" s="27"/>
      <c r="KJN249" s="27"/>
      <c r="KJO249" s="27"/>
      <c r="KJP249" s="27"/>
      <c r="KJQ249" s="27"/>
      <c r="KJR249" s="27"/>
      <c r="KJS249" s="27"/>
      <c r="KJT249" s="27"/>
      <c r="KJU249" s="27"/>
      <c r="KJV249" s="27"/>
      <c r="KJW249" s="27"/>
      <c r="KJX249" s="27"/>
      <c r="KJY249" s="27"/>
      <c r="KJZ249" s="27"/>
      <c r="KKA249" s="27"/>
      <c r="KKB249" s="27"/>
      <c r="KKC249" s="27"/>
      <c r="KKD249" s="27"/>
      <c r="KKE249" s="27"/>
      <c r="KKF249" s="27"/>
      <c r="KKG249" s="27"/>
      <c r="KKH249" s="27"/>
      <c r="KKI249" s="27"/>
      <c r="KKJ249" s="27"/>
      <c r="KKK249" s="27"/>
      <c r="KKL249" s="27"/>
      <c r="KKM249" s="27"/>
      <c r="KKN249" s="27"/>
      <c r="KKO249" s="27"/>
      <c r="KKP249" s="27"/>
      <c r="KKQ249" s="27"/>
      <c r="KKR249" s="27"/>
      <c r="KKS249" s="27"/>
      <c r="KKT249" s="27"/>
      <c r="KKU249" s="27"/>
      <c r="KKV249" s="27"/>
      <c r="KKW249" s="27"/>
      <c r="KKX249" s="27"/>
      <c r="KKY249" s="27"/>
      <c r="KKZ249" s="27"/>
      <c r="KLA249" s="27"/>
      <c r="KLB249" s="27"/>
      <c r="KLC249" s="27"/>
      <c r="KLD249" s="27"/>
      <c r="KLE249" s="27"/>
      <c r="KLF249" s="27"/>
      <c r="KLG249" s="27"/>
      <c r="KLH249" s="27"/>
      <c r="KLI249" s="27"/>
      <c r="KLJ249" s="27"/>
      <c r="KLK249" s="27"/>
      <c r="KLL249" s="27"/>
      <c r="KLM249" s="27"/>
      <c r="KLN249" s="27"/>
      <c r="KLO249" s="27"/>
      <c r="KLP249" s="27"/>
      <c r="KLQ249" s="27"/>
      <c r="KLR249" s="27"/>
      <c r="KLS249" s="27"/>
      <c r="KLT249" s="27"/>
      <c r="KLU249" s="27"/>
      <c r="KLV249" s="27"/>
      <c r="KLW249" s="27"/>
      <c r="KLX249" s="27"/>
      <c r="KLY249" s="27"/>
      <c r="KLZ249" s="27"/>
      <c r="KMA249" s="27"/>
      <c r="KMB249" s="27"/>
      <c r="KMC249" s="27"/>
      <c r="KMD249" s="27"/>
      <c r="KME249" s="27"/>
      <c r="KMF249" s="27"/>
      <c r="KMG249" s="27"/>
      <c r="KMH249" s="27"/>
      <c r="KMI249" s="27"/>
      <c r="KMJ249" s="27"/>
      <c r="KMK249" s="27"/>
      <c r="KML249" s="27"/>
      <c r="KMM249" s="27"/>
      <c r="KMN249" s="27"/>
      <c r="KMO249" s="27"/>
      <c r="KMP249" s="27"/>
      <c r="KMQ249" s="27"/>
      <c r="KMR249" s="27"/>
      <c r="KMS249" s="27"/>
      <c r="KMT249" s="27"/>
      <c r="KMU249" s="27"/>
      <c r="KMV249" s="27"/>
      <c r="KMW249" s="27"/>
      <c r="KMX249" s="27"/>
      <c r="KMY249" s="27"/>
      <c r="KMZ249" s="27"/>
      <c r="KNA249" s="27"/>
      <c r="KNB249" s="27"/>
      <c r="KNC249" s="27"/>
      <c r="KND249" s="27"/>
      <c r="KNE249" s="27"/>
      <c r="KNF249" s="27"/>
      <c r="KNG249" s="27"/>
      <c r="KNH249" s="27"/>
      <c r="KNI249" s="27"/>
      <c r="KNJ249" s="27"/>
      <c r="KNK249" s="27"/>
      <c r="KNL249" s="27"/>
      <c r="KNM249" s="27"/>
      <c r="KNN249" s="27"/>
      <c r="KNO249" s="27"/>
      <c r="KNP249" s="27"/>
      <c r="KNQ249" s="27"/>
      <c r="KNR249" s="27"/>
      <c r="KNS249" s="27"/>
      <c r="KNT249" s="27"/>
      <c r="KNU249" s="27"/>
      <c r="KNV249" s="27"/>
      <c r="KNW249" s="27"/>
      <c r="KNX249" s="27"/>
      <c r="KNY249" s="27"/>
      <c r="KNZ249" s="27"/>
      <c r="KOA249" s="27"/>
      <c r="KOB249" s="27"/>
      <c r="KOC249" s="27"/>
      <c r="KOD249" s="27"/>
      <c r="KOE249" s="27"/>
      <c r="KOF249" s="27"/>
      <c r="KOG249" s="27"/>
      <c r="KOH249" s="27"/>
      <c r="KOI249" s="27"/>
      <c r="KOJ249" s="27"/>
      <c r="KOK249" s="27"/>
      <c r="KOL249" s="27"/>
      <c r="KOM249" s="27"/>
      <c r="KON249" s="27"/>
      <c r="KOO249" s="27"/>
      <c r="KOP249" s="27"/>
      <c r="KOQ249" s="27"/>
      <c r="KOR249" s="27"/>
      <c r="KOS249" s="27"/>
      <c r="KOT249" s="27"/>
      <c r="KOU249" s="27"/>
      <c r="KOV249" s="27"/>
      <c r="KOW249" s="27"/>
      <c r="KOX249" s="27"/>
      <c r="KOY249" s="27"/>
      <c r="KOZ249" s="27"/>
      <c r="KPA249" s="27"/>
      <c r="KPB249" s="27"/>
      <c r="KPC249" s="27"/>
      <c r="KPD249" s="27"/>
      <c r="KPE249" s="27"/>
      <c r="KPF249" s="27"/>
      <c r="KPG249" s="27"/>
      <c r="KPH249" s="27"/>
      <c r="KPI249" s="27"/>
      <c r="KPJ249" s="27"/>
      <c r="KPK249" s="27"/>
      <c r="KPL249" s="27"/>
      <c r="KPM249" s="27"/>
      <c r="KPN249" s="27"/>
      <c r="KPO249" s="27"/>
      <c r="KPP249" s="27"/>
      <c r="KPQ249" s="27"/>
      <c r="KPR249" s="27"/>
      <c r="KPS249" s="27"/>
      <c r="KPT249" s="27"/>
      <c r="KPU249" s="27"/>
      <c r="KPV249" s="27"/>
      <c r="KPW249" s="27"/>
      <c r="KPX249" s="27"/>
      <c r="KPY249" s="27"/>
      <c r="KPZ249" s="27"/>
      <c r="KQA249" s="27"/>
      <c r="KQB249" s="27"/>
      <c r="KQC249" s="27"/>
      <c r="KQD249" s="27"/>
      <c r="KQE249" s="27"/>
      <c r="KQF249" s="27"/>
      <c r="KQG249" s="27"/>
      <c r="KQH249" s="27"/>
      <c r="KQI249" s="27"/>
      <c r="KQJ249" s="27"/>
      <c r="KQK249" s="27"/>
      <c r="KQL249" s="27"/>
      <c r="KQM249" s="27"/>
      <c r="KQN249" s="27"/>
      <c r="KQO249" s="27"/>
      <c r="KQP249" s="27"/>
      <c r="KQQ249" s="27"/>
      <c r="KQR249" s="27"/>
      <c r="KQS249" s="27"/>
      <c r="KQT249" s="27"/>
      <c r="KQU249" s="27"/>
      <c r="KQV249" s="27"/>
      <c r="KQW249" s="27"/>
      <c r="KQX249" s="27"/>
      <c r="KQY249" s="27"/>
      <c r="KQZ249" s="27"/>
      <c r="KRA249" s="27"/>
      <c r="KRB249" s="27"/>
      <c r="KRC249" s="27"/>
      <c r="KRD249" s="27"/>
      <c r="KRE249" s="27"/>
      <c r="KRF249" s="27"/>
      <c r="KRG249" s="27"/>
      <c r="KRH249" s="27"/>
      <c r="KRI249" s="27"/>
      <c r="KRJ249" s="27"/>
      <c r="KRK249" s="27"/>
      <c r="KRL249" s="27"/>
      <c r="KRM249" s="27"/>
      <c r="KRN249" s="27"/>
      <c r="KRO249" s="27"/>
      <c r="KRP249" s="27"/>
      <c r="KRQ249" s="27"/>
      <c r="KRR249" s="27"/>
      <c r="KRS249" s="27"/>
      <c r="KRT249" s="27"/>
      <c r="KRU249" s="27"/>
      <c r="KRV249" s="27"/>
      <c r="KRW249" s="27"/>
      <c r="KRX249" s="27"/>
      <c r="KRY249" s="27"/>
      <c r="KRZ249" s="27"/>
      <c r="KSA249" s="27"/>
      <c r="KSB249" s="27"/>
      <c r="KSC249" s="27"/>
      <c r="KSD249" s="27"/>
      <c r="KSE249" s="27"/>
      <c r="KSF249" s="27"/>
      <c r="KSG249" s="27"/>
      <c r="KSH249" s="27"/>
      <c r="KSI249" s="27"/>
      <c r="KSJ249" s="27"/>
      <c r="KSK249" s="27"/>
      <c r="KSL249" s="27"/>
      <c r="KSM249" s="27"/>
      <c r="KSN249" s="27"/>
      <c r="KSO249" s="27"/>
      <c r="KSP249" s="27"/>
      <c r="KSQ249" s="27"/>
      <c r="KSR249" s="27"/>
      <c r="KSS249" s="27"/>
      <c r="KST249" s="27"/>
      <c r="KSU249" s="27"/>
      <c r="KSV249" s="27"/>
      <c r="KSW249" s="27"/>
      <c r="KSX249" s="27"/>
      <c r="KSY249" s="27"/>
      <c r="KSZ249" s="27"/>
      <c r="KTA249" s="27"/>
      <c r="KTB249" s="27"/>
      <c r="KTC249" s="27"/>
      <c r="KTD249" s="27"/>
      <c r="KTE249" s="27"/>
      <c r="KTF249" s="27"/>
      <c r="KTG249" s="27"/>
      <c r="KTH249" s="27"/>
      <c r="KTI249" s="27"/>
      <c r="KTJ249" s="27"/>
      <c r="KTK249" s="27"/>
      <c r="KTL249" s="27"/>
      <c r="KTM249" s="27"/>
      <c r="KTN249" s="27"/>
      <c r="KTO249" s="27"/>
      <c r="KTP249" s="27"/>
      <c r="KTQ249" s="27"/>
      <c r="KTR249" s="27"/>
      <c r="KTS249" s="27"/>
      <c r="KTT249" s="27"/>
      <c r="KTU249" s="27"/>
      <c r="KTV249" s="27"/>
      <c r="KTW249" s="27"/>
      <c r="KTX249" s="27"/>
      <c r="KTY249" s="27"/>
      <c r="KTZ249" s="27"/>
      <c r="KUA249" s="27"/>
      <c r="KUB249" s="27"/>
      <c r="KUC249" s="27"/>
      <c r="KUD249" s="27"/>
      <c r="KUE249" s="27"/>
      <c r="KUF249" s="27"/>
      <c r="KUG249" s="27"/>
      <c r="KUH249" s="27"/>
      <c r="KUI249" s="27"/>
      <c r="KUJ249" s="27"/>
      <c r="KUK249" s="27"/>
      <c r="KUL249" s="27"/>
      <c r="KUM249" s="27"/>
      <c r="KUN249" s="27"/>
      <c r="KUO249" s="27"/>
      <c r="KUP249" s="27"/>
      <c r="KUQ249" s="27"/>
      <c r="KUR249" s="27"/>
      <c r="KUS249" s="27"/>
      <c r="KUT249" s="27"/>
      <c r="KUU249" s="27"/>
      <c r="KUV249" s="27"/>
      <c r="KUW249" s="27"/>
      <c r="KUX249" s="27"/>
      <c r="KUY249" s="27"/>
      <c r="KUZ249" s="27"/>
      <c r="KVA249" s="27"/>
      <c r="KVB249" s="27"/>
      <c r="KVC249" s="27"/>
      <c r="KVD249" s="27"/>
      <c r="KVE249" s="27"/>
      <c r="KVF249" s="27"/>
      <c r="KVG249" s="27"/>
      <c r="KVH249" s="27"/>
      <c r="KVI249" s="27"/>
      <c r="KVJ249" s="27"/>
      <c r="KVK249" s="27"/>
      <c r="KVL249" s="27"/>
      <c r="KVM249" s="27"/>
      <c r="KVN249" s="27"/>
      <c r="KVO249" s="27"/>
      <c r="KVP249" s="27"/>
      <c r="KVQ249" s="27"/>
      <c r="KVR249" s="27"/>
      <c r="KVS249" s="27"/>
      <c r="KVT249" s="27"/>
      <c r="KVU249" s="27"/>
      <c r="KVV249" s="27"/>
      <c r="KVW249" s="27"/>
      <c r="KVX249" s="27"/>
      <c r="KVY249" s="27"/>
      <c r="KVZ249" s="27"/>
      <c r="KWA249" s="27"/>
      <c r="KWB249" s="27"/>
      <c r="KWC249" s="27"/>
      <c r="KWD249" s="27"/>
      <c r="KWE249" s="27"/>
      <c r="KWF249" s="27"/>
      <c r="KWG249" s="27"/>
      <c r="KWH249" s="27"/>
      <c r="KWI249" s="27"/>
      <c r="KWJ249" s="27"/>
      <c r="KWK249" s="27"/>
      <c r="KWL249" s="27"/>
      <c r="KWM249" s="27"/>
      <c r="KWN249" s="27"/>
      <c r="KWO249" s="27"/>
      <c r="KWP249" s="27"/>
      <c r="KWQ249" s="27"/>
      <c r="KWR249" s="27"/>
      <c r="KWS249" s="27"/>
      <c r="KWT249" s="27"/>
      <c r="KWU249" s="27"/>
      <c r="KWV249" s="27"/>
      <c r="KWW249" s="27"/>
      <c r="KWX249" s="27"/>
      <c r="KWY249" s="27"/>
      <c r="KWZ249" s="27"/>
      <c r="KXA249" s="27"/>
      <c r="KXB249" s="27"/>
      <c r="KXC249" s="27"/>
      <c r="KXD249" s="27"/>
      <c r="KXE249" s="27"/>
      <c r="KXF249" s="27"/>
      <c r="KXG249" s="27"/>
      <c r="KXH249" s="27"/>
      <c r="KXI249" s="27"/>
      <c r="KXJ249" s="27"/>
      <c r="KXK249" s="27"/>
      <c r="KXL249" s="27"/>
      <c r="KXM249" s="27"/>
      <c r="KXN249" s="27"/>
      <c r="KXO249" s="27"/>
      <c r="KXP249" s="27"/>
      <c r="KXQ249" s="27"/>
      <c r="KXR249" s="27"/>
      <c r="KXS249" s="27"/>
      <c r="KXT249" s="27"/>
      <c r="KXU249" s="27"/>
      <c r="KXV249" s="27"/>
      <c r="KXW249" s="27"/>
      <c r="KXX249" s="27"/>
      <c r="KXY249" s="27"/>
      <c r="KXZ249" s="27"/>
      <c r="KYA249" s="27"/>
      <c r="KYB249" s="27"/>
      <c r="KYC249" s="27"/>
      <c r="KYD249" s="27"/>
      <c r="KYE249" s="27"/>
      <c r="KYF249" s="27"/>
      <c r="KYG249" s="27"/>
      <c r="KYH249" s="27"/>
      <c r="KYI249" s="27"/>
      <c r="KYJ249" s="27"/>
      <c r="KYK249" s="27"/>
      <c r="KYL249" s="27"/>
      <c r="KYM249" s="27"/>
      <c r="KYN249" s="27"/>
      <c r="KYO249" s="27"/>
      <c r="KYP249" s="27"/>
      <c r="KYQ249" s="27"/>
      <c r="KYR249" s="27"/>
      <c r="KYS249" s="27"/>
      <c r="KYT249" s="27"/>
      <c r="KYU249" s="27"/>
      <c r="KYV249" s="27"/>
      <c r="KYW249" s="27"/>
      <c r="KYX249" s="27"/>
      <c r="KYY249" s="27"/>
      <c r="KYZ249" s="27"/>
      <c r="KZA249" s="27"/>
      <c r="KZB249" s="27"/>
      <c r="KZC249" s="27"/>
      <c r="KZD249" s="27"/>
      <c r="KZE249" s="27"/>
      <c r="KZF249" s="27"/>
      <c r="KZG249" s="27"/>
      <c r="KZH249" s="27"/>
      <c r="KZI249" s="27"/>
      <c r="KZJ249" s="27"/>
      <c r="KZK249" s="27"/>
      <c r="KZL249" s="27"/>
      <c r="KZM249" s="27"/>
      <c r="KZN249" s="27"/>
      <c r="KZO249" s="27"/>
      <c r="KZP249" s="27"/>
      <c r="KZQ249" s="27"/>
      <c r="KZR249" s="27"/>
      <c r="KZS249" s="27"/>
      <c r="KZT249" s="27"/>
      <c r="KZU249" s="27"/>
      <c r="KZV249" s="27"/>
      <c r="KZW249" s="27"/>
      <c r="KZX249" s="27"/>
      <c r="KZY249" s="27"/>
      <c r="KZZ249" s="27"/>
      <c r="LAA249" s="27"/>
      <c r="LAB249" s="27"/>
      <c r="LAC249" s="27"/>
      <c r="LAD249" s="27"/>
      <c r="LAE249" s="27"/>
      <c r="LAF249" s="27"/>
      <c r="LAG249" s="27"/>
      <c r="LAH249" s="27"/>
      <c r="LAI249" s="27"/>
      <c r="LAJ249" s="27"/>
      <c r="LAK249" s="27"/>
      <c r="LAL249" s="27"/>
      <c r="LAM249" s="27"/>
      <c r="LAN249" s="27"/>
      <c r="LAO249" s="27"/>
      <c r="LAP249" s="27"/>
      <c r="LAQ249" s="27"/>
      <c r="LAR249" s="27"/>
      <c r="LAS249" s="27"/>
      <c r="LAT249" s="27"/>
      <c r="LAU249" s="27"/>
      <c r="LAV249" s="27"/>
      <c r="LAW249" s="27"/>
      <c r="LAX249" s="27"/>
      <c r="LAY249" s="27"/>
      <c r="LAZ249" s="27"/>
      <c r="LBA249" s="27"/>
      <c r="LBB249" s="27"/>
      <c r="LBC249" s="27"/>
      <c r="LBD249" s="27"/>
      <c r="LBE249" s="27"/>
      <c r="LBF249" s="27"/>
      <c r="LBG249" s="27"/>
      <c r="LBH249" s="27"/>
      <c r="LBI249" s="27"/>
      <c r="LBJ249" s="27"/>
      <c r="LBK249" s="27"/>
      <c r="LBL249" s="27"/>
      <c r="LBM249" s="27"/>
      <c r="LBN249" s="27"/>
      <c r="LBO249" s="27"/>
      <c r="LBP249" s="27"/>
      <c r="LBQ249" s="27"/>
      <c r="LBR249" s="27"/>
      <c r="LBS249" s="27"/>
      <c r="LBT249" s="27"/>
      <c r="LBU249" s="27"/>
      <c r="LBV249" s="27"/>
      <c r="LBW249" s="27"/>
      <c r="LBX249" s="27"/>
      <c r="LBY249" s="27"/>
      <c r="LBZ249" s="27"/>
      <c r="LCA249" s="27"/>
      <c r="LCB249" s="27"/>
      <c r="LCC249" s="27"/>
      <c r="LCD249" s="27"/>
      <c r="LCE249" s="27"/>
      <c r="LCF249" s="27"/>
      <c r="LCG249" s="27"/>
      <c r="LCH249" s="27"/>
      <c r="LCI249" s="27"/>
      <c r="LCJ249" s="27"/>
      <c r="LCK249" s="27"/>
      <c r="LCL249" s="27"/>
      <c r="LCM249" s="27"/>
      <c r="LCN249" s="27"/>
      <c r="LCO249" s="27"/>
      <c r="LCP249" s="27"/>
      <c r="LCQ249" s="27"/>
      <c r="LCR249" s="27"/>
      <c r="LCS249" s="27"/>
      <c r="LCT249" s="27"/>
      <c r="LCU249" s="27"/>
      <c r="LCV249" s="27"/>
      <c r="LCW249" s="27"/>
      <c r="LCX249" s="27"/>
      <c r="LCY249" s="27"/>
      <c r="LCZ249" s="27"/>
      <c r="LDA249" s="27"/>
      <c r="LDB249" s="27"/>
      <c r="LDC249" s="27"/>
      <c r="LDD249" s="27"/>
      <c r="LDE249" s="27"/>
      <c r="LDF249" s="27"/>
      <c r="LDG249" s="27"/>
      <c r="LDH249" s="27"/>
      <c r="LDI249" s="27"/>
      <c r="LDJ249" s="27"/>
      <c r="LDK249" s="27"/>
      <c r="LDL249" s="27"/>
      <c r="LDM249" s="27"/>
      <c r="LDN249" s="27"/>
      <c r="LDO249" s="27"/>
      <c r="LDP249" s="27"/>
      <c r="LDQ249" s="27"/>
      <c r="LDR249" s="27"/>
      <c r="LDS249" s="27"/>
      <c r="LDT249" s="27"/>
      <c r="LDU249" s="27"/>
      <c r="LDV249" s="27"/>
      <c r="LDW249" s="27"/>
      <c r="LDX249" s="27"/>
      <c r="LDY249" s="27"/>
      <c r="LDZ249" s="27"/>
      <c r="LEA249" s="27"/>
      <c r="LEB249" s="27"/>
      <c r="LEC249" s="27"/>
      <c r="LED249" s="27"/>
      <c r="LEE249" s="27"/>
      <c r="LEF249" s="27"/>
      <c r="LEG249" s="27"/>
      <c r="LEH249" s="27"/>
      <c r="LEI249" s="27"/>
      <c r="LEJ249" s="27"/>
      <c r="LEK249" s="27"/>
      <c r="LEL249" s="27"/>
      <c r="LEM249" s="27"/>
      <c r="LEN249" s="27"/>
      <c r="LEO249" s="27"/>
      <c r="LEP249" s="27"/>
      <c r="LEQ249" s="27"/>
      <c r="LER249" s="27"/>
      <c r="LES249" s="27"/>
      <c r="LET249" s="27"/>
      <c r="LEU249" s="27"/>
      <c r="LEV249" s="27"/>
      <c r="LEW249" s="27"/>
      <c r="LEX249" s="27"/>
      <c r="LEY249" s="27"/>
      <c r="LEZ249" s="27"/>
      <c r="LFA249" s="27"/>
      <c r="LFB249" s="27"/>
      <c r="LFC249" s="27"/>
      <c r="LFD249" s="27"/>
      <c r="LFE249" s="27"/>
      <c r="LFF249" s="27"/>
      <c r="LFG249" s="27"/>
      <c r="LFH249" s="27"/>
      <c r="LFI249" s="27"/>
      <c r="LFJ249" s="27"/>
      <c r="LFK249" s="27"/>
      <c r="LFL249" s="27"/>
      <c r="LFM249" s="27"/>
      <c r="LFN249" s="27"/>
      <c r="LFO249" s="27"/>
      <c r="LFP249" s="27"/>
      <c r="LFQ249" s="27"/>
      <c r="LFR249" s="27"/>
      <c r="LFS249" s="27"/>
      <c r="LFT249" s="27"/>
      <c r="LFU249" s="27"/>
      <c r="LFV249" s="27"/>
      <c r="LFW249" s="27"/>
      <c r="LFX249" s="27"/>
      <c r="LFY249" s="27"/>
      <c r="LFZ249" s="27"/>
      <c r="LGA249" s="27"/>
      <c r="LGB249" s="27"/>
      <c r="LGC249" s="27"/>
      <c r="LGD249" s="27"/>
      <c r="LGE249" s="27"/>
      <c r="LGF249" s="27"/>
      <c r="LGG249" s="27"/>
      <c r="LGH249" s="27"/>
      <c r="LGI249" s="27"/>
      <c r="LGJ249" s="27"/>
      <c r="LGK249" s="27"/>
      <c r="LGL249" s="27"/>
      <c r="LGM249" s="27"/>
      <c r="LGN249" s="27"/>
      <c r="LGO249" s="27"/>
      <c r="LGP249" s="27"/>
      <c r="LGQ249" s="27"/>
      <c r="LGR249" s="27"/>
      <c r="LGS249" s="27"/>
      <c r="LGT249" s="27"/>
      <c r="LGU249" s="27"/>
      <c r="LGV249" s="27"/>
      <c r="LGW249" s="27"/>
      <c r="LGX249" s="27"/>
      <c r="LGY249" s="27"/>
      <c r="LGZ249" s="27"/>
      <c r="LHA249" s="27"/>
      <c r="LHB249" s="27"/>
      <c r="LHC249" s="27"/>
      <c r="LHD249" s="27"/>
      <c r="LHE249" s="27"/>
      <c r="LHF249" s="27"/>
      <c r="LHG249" s="27"/>
      <c r="LHH249" s="27"/>
      <c r="LHI249" s="27"/>
      <c r="LHJ249" s="27"/>
      <c r="LHK249" s="27"/>
      <c r="LHL249" s="27"/>
      <c r="LHM249" s="27"/>
      <c r="LHN249" s="27"/>
      <c r="LHO249" s="27"/>
      <c r="LHP249" s="27"/>
      <c r="LHQ249" s="27"/>
      <c r="LHR249" s="27"/>
      <c r="LHS249" s="27"/>
      <c r="LHT249" s="27"/>
      <c r="LHU249" s="27"/>
      <c r="LHV249" s="27"/>
      <c r="LHW249" s="27"/>
      <c r="LHX249" s="27"/>
      <c r="LHY249" s="27"/>
      <c r="LHZ249" s="27"/>
      <c r="LIA249" s="27"/>
      <c r="LIB249" s="27"/>
      <c r="LIC249" s="27"/>
      <c r="LID249" s="27"/>
      <c r="LIE249" s="27"/>
      <c r="LIF249" s="27"/>
      <c r="LIG249" s="27"/>
      <c r="LIH249" s="27"/>
      <c r="LII249" s="27"/>
      <c r="LIJ249" s="27"/>
      <c r="LIK249" s="27"/>
      <c r="LIL249" s="27"/>
      <c r="LIM249" s="27"/>
      <c r="LIN249" s="27"/>
      <c r="LIO249" s="27"/>
      <c r="LIP249" s="27"/>
      <c r="LIQ249" s="27"/>
      <c r="LIR249" s="27"/>
      <c r="LIS249" s="27"/>
      <c r="LIT249" s="27"/>
      <c r="LIU249" s="27"/>
      <c r="LIV249" s="27"/>
      <c r="LIW249" s="27"/>
      <c r="LIX249" s="27"/>
      <c r="LIY249" s="27"/>
      <c r="LIZ249" s="27"/>
      <c r="LJA249" s="27"/>
      <c r="LJB249" s="27"/>
      <c r="LJC249" s="27"/>
      <c r="LJD249" s="27"/>
      <c r="LJE249" s="27"/>
      <c r="LJF249" s="27"/>
      <c r="LJG249" s="27"/>
      <c r="LJH249" s="27"/>
      <c r="LJI249" s="27"/>
      <c r="LJJ249" s="27"/>
      <c r="LJK249" s="27"/>
      <c r="LJL249" s="27"/>
      <c r="LJM249" s="27"/>
      <c r="LJN249" s="27"/>
      <c r="LJO249" s="27"/>
      <c r="LJP249" s="27"/>
      <c r="LJQ249" s="27"/>
      <c r="LJR249" s="27"/>
      <c r="LJS249" s="27"/>
      <c r="LJT249" s="27"/>
      <c r="LJU249" s="27"/>
      <c r="LJV249" s="27"/>
      <c r="LJW249" s="27"/>
      <c r="LJX249" s="27"/>
      <c r="LJY249" s="27"/>
      <c r="LJZ249" s="27"/>
      <c r="LKA249" s="27"/>
      <c r="LKB249" s="27"/>
      <c r="LKC249" s="27"/>
      <c r="LKD249" s="27"/>
      <c r="LKE249" s="27"/>
      <c r="LKF249" s="27"/>
      <c r="LKG249" s="27"/>
      <c r="LKH249" s="27"/>
      <c r="LKI249" s="27"/>
      <c r="LKJ249" s="27"/>
      <c r="LKK249" s="27"/>
      <c r="LKL249" s="27"/>
      <c r="LKM249" s="27"/>
      <c r="LKN249" s="27"/>
      <c r="LKO249" s="27"/>
      <c r="LKP249" s="27"/>
      <c r="LKQ249" s="27"/>
      <c r="LKR249" s="27"/>
      <c r="LKS249" s="27"/>
      <c r="LKT249" s="27"/>
      <c r="LKU249" s="27"/>
      <c r="LKV249" s="27"/>
      <c r="LKW249" s="27"/>
      <c r="LKX249" s="27"/>
      <c r="LKY249" s="27"/>
      <c r="LKZ249" s="27"/>
      <c r="LLA249" s="27"/>
      <c r="LLB249" s="27"/>
      <c r="LLC249" s="27"/>
      <c r="LLD249" s="27"/>
      <c r="LLE249" s="27"/>
      <c r="LLF249" s="27"/>
      <c r="LLG249" s="27"/>
      <c r="LLH249" s="27"/>
      <c r="LLI249" s="27"/>
      <c r="LLJ249" s="27"/>
      <c r="LLK249" s="27"/>
      <c r="LLL249" s="27"/>
      <c r="LLM249" s="27"/>
      <c r="LLN249" s="27"/>
      <c r="LLO249" s="27"/>
      <c r="LLP249" s="27"/>
      <c r="LLQ249" s="27"/>
      <c r="LLR249" s="27"/>
      <c r="LLS249" s="27"/>
      <c r="LLT249" s="27"/>
      <c r="LLU249" s="27"/>
      <c r="LLV249" s="27"/>
      <c r="LLW249" s="27"/>
      <c r="LLX249" s="27"/>
      <c r="LLY249" s="27"/>
      <c r="LLZ249" s="27"/>
      <c r="LMA249" s="27"/>
      <c r="LMB249" s="27"/>
      <c r="LMC249" s="27"/>
      <c r="LMD249" s="27"/>
      <c r="LME249" s="27"/>
      <c r="LMF249" s="27"/>
      <c r="LMG249" s="27"/>
      <c r="LMH249" s="27"/>
      <c r="LMI249" s="27"/>
      <c r="LMJ249" s="27"/>
      <c r="LMK249" s="27"/>
      <c r="LML249" s="27"/>
      <c r="LMM249" s="27"/>
      <c r="LMN249" s="27"/>
      <c r="LMO249" s="27"/>
      <c r="LMP249" s="27"/>
      <c r="LMQ249" s="27"/>
      <c r="LMR249" s="27"/>
      <c r="LMS249" s="27"/>
      <c r="LMT249" s="27"/>
      <c r="LMU249" s="27"/>
      <c r="LMV249" s="27"/>
      <c r="LMW249" s="27"/>
      <c r="LMX249" s="27"/>
      <c r="LMY249" s="27"/>
      <c r="LMZ249" s="27"/>
      <c r="LNA249" s="27"/>
      <c r="LNB249" s="27"/>
      <c r="LNC249" s="27"/>
      <c r="LND249" s="27"/>
      <c r="LNE249" s="27"/>
      <c r="LNF249" s="27"/>
      <c r="LNG249" s="27"/>
      <c r="LNH249" s="27"/>
      <c r="LNI249" s="27"/>
      <c r="LNJ249" s="27"/>
      <c r="LNK249" s="27"/>
      <c r="LNL249" s="27"/>
      <c r="LNM249" s="27"/>
      <c r="LNN249" s="27"/>
      <c r="LNO249" s="27"/>
      <c r="LNP249" s="27"/>
      <c r="LNQ249" s="27"/>
      <c r="LNR249" s="27"/>
      <c r="LNS249" s="27"/>
      <c r="LNT249" s="27"/>
      <c r="LNU249" s="27"/>
      <c r="LNV249" s="27"/>
      <c r="LNW249" s="27"/>
      <c r="LNX249" s="27"/>
      <c r="LNY249" s="27"/>
      <c r="LNZ249" s="27"/>
      <c r="LOA249" s="27"/>
      <c r="LOB249" s="27"/>
      <c r="LOC249" s="27"/>
      <c r="LOD249" s="27"/>
      <c r="LOE249" s="27"/>
      <c r="LOF249" s="27"/>
      <c r="LOG249" s="27"/>
      <c r="LOH249" s="27"/>
      <c r="LOI249" s="27"/>
      <c r="LOJ249" s="27"/>
      <c r="LOK249" s="27"/>
      <c r="LOL249" s="27"/>
      <c r="LOM249" s="27"/>
      <c r="LON249" s="27"/>
      <c r="LOO249" s="27"/>
      <c r="LOP249" s="27"/>
      <c r="LOQ249" s="27"/>
      <c r="LOR249" s="27"/>
      <c r="LOS249" s="27"/>
      <c r="LOT249" s="27"/>
      <c r="LOU249" s="27"/>
      <c r="LOV249" s="27"/>
      <c r="LOW249" s="27"/>
      <c r="LOX249" s="27"/>
      <c r="LOY249" s="27"/>
      <c r="LOZ249" s="27"/>
      <c r="LPA249" s="27"/>
      <c r="LPB249" s="27"/>
      <c r="LPC249" s="27"/>
      <c r="LPD249" s="27"/>
      <c r="LPE249" s="27"/>
      <c r="LPF249" s="27"/>
      <c r="LPG249" s="27"/>
      <c r="LPH249" s="27"/>
      <c r="LPI249" s="27"/>
      <c r="LPJ249" s="27"/>
      <c r="LPK249" s="27"/>
      <c r="LPL249" s="27"/>
      <c r="LPM249" s="27"/>
      <c r="LPN249" s="27"/>
      <c r="LPO249" s="27"/>
      <c r="LPP249" s="27"/>
      <c r="LPQ249" s="27"/>
      <c r="LPR249" s="27"/>
      <c r="LPS249" s="27"/>
      <c r="LPT249" s="27"/>
      <c r="LPU249" s="27"/>
      <c r="LPV249" s="27"/>
      <c r="LPW249" s="27"/>
      <c r="LPX249" s="27"/>
      <c r="LPY249" s="27"/>
      <c r="LPZ249" s="27"/>
      <c r="LQA249" s="27"/>
      <c r="LQB249" s="27"/>
      <c r="LQC249" s="27"/>
      <c r="LQD249" s="27"/>
      <c r="LQE249" s="27"/>
      <c r="LQF249" s="27"/>
      <c r="LQG249" s="27"/>
      <c r="LQH249" s="27"/>
      <c r="LQI249" s="27"/>
      <c r="LQJ249" s="27"/>
      <c r="LQK249" s="27"/>
      <c r="LQL249" s="27"/>
      <c r="LQM249" s="27"/>
      <c r="LQN249" s="27"/>
      <c r="LQO249" s="27"/>
      <c r="LQP249" s="27"/>
      <c r="LQQ249" s="27"/>
      <c r="LQR249" s="27"/>
      <c r="LQS249" s="27"/>
      <c r="LQT249" s="27"/>
      <c r="LQU249" s="27"/>
      <c r="LQV249" s="27"/>
      <c r="LQW249" s="27"/>
      <c r="LQX249" s="27"/>
      <c r="LQY249" s="27"/>
      <c r="LQZ249" s="27"/>
      <c r="LRA249" s="27"/>
      <c r="LRB249" s="27"/>
      <c r="LRC249" s="27"/>
      <c r="LRD249" s="27"/>
      <c r="LRE249" s="27"/>
      <c r="LRF249" s="27"/>
      <c r="LRG249" s="27"/>
      <c r="LRH249" s="27"/>
      <c r="LRI249" s="27"/>
      <c r="LRJ249" s="27"/>
      <c r="LRK249" s="27"/>
      <c r="LRL249" s="27"/>
      <c r="LRM249" s="27"/>
      <c r="LRN249" s="27"/>
      <c r="LRO249" s="27"/>
      <c r="LRP249" s="27"/>
      <c r="LRQ249" s="27"/>
      <c r="LRR249" s="27"/>
      <c r="LRS249" s="27"/>
      <c r="LRT249" s="27"/>
      <c r="LRU249" s="27"/>
      <c r="LRV249" s="27"/>
      <c r="LRW249" s="27"/>
      <c r="LRX249" s="27"/>
      <c r="LRY249" s="27"/>
      <c r="LRZ249" s="27"/>
      <c r="LSA249" s="27"/>
      <c r="LSB249" s="27"/>
      <c r="LSC249" s="27"/>
      <c r="LSD249" s="27"/>
      <c r="LSE249" s="27"/>
      <c r="LSF249" s="27"/>
      <c r="LSG249" s="27"/>
      <c r="LSH249" s="27"/>
      <c r="LSI249" s="27"/>
      <c r="LSJ249" s="27"/>
      <c r="LSK249" s="27"/>
      <c r="LSL249" s="27"/>
      <c r="LSM249" s="27"/>
      <c r="LSN249" s="27"/>
      <c r="LSO249" s="27"/>
      <c r="LSP249" s="27"/>
      <c r="LSQ249" s="27"/>
      <c r="LSR249" s="27"/>
      <c r="LSS249" s="27"/>
      <c r="LST249" s="27"/>
      <c r="LSU249" s="27"/>
      <c r="LSV249" s="27"/>
      <c r="LSW249" s="27"/>
      <c r="LSX249" s="27"/>
      <c r="LSY249" s="27"/>
      <c r="LSZ249" s="27"/>
      <c r="LTA249" s="27"/>
      <c r="LTB249" s="27"/>
      <c r="LTC249" s="27"/>
      <c r="LTD249" s="27"/>
      <c r="LTE249" s="27"/>
      <c r="LTF249" s="27"/>
      <c r="LTG249" s="27"/>
      <c r="LTH249" s="27"/>
      <c r="LTI249" s="27"/>
      <c r="LTJ249" s="27"/>
      <c r="LTK249" s="27"/>
      <c r="LTL249" s="27"/>
      <c r="LTM249" s="27"/>
      <c r="LTN249" s="27"/>
      <c r="LTO249" s="27"/>
      <c r="LTP249" s="27"/>
      <c r="LTQ249" s="27"/>
      <c r="LTR249" s="27"/>
      <c r="LTS249" s="27"/>
      <c r="LTT249" s="27"/>
      <c r="LTU249" s="27"/>
      <c r="LTV249" s="27"/>
      <c r="LTW249" s="27"/>
      <c r="LTX249" s="27"/>
      <c r="LTY249" s="27"/>
      <c r="LTZ249" s="27"/>
      <c r="LUA249" s="27"/>
      <c r="LUB249" s="27"/>
      <c r="LUC249" s="27"/>
      <c r="LUD249" s="27"/>
      <c r="LUE249" s="27"/>
      <c r="LUF249" s="27"/>
      <c r="LUG249" s="27"/>
      <c r="LUH249" s="27"/>
      <c r="LUI249" s="27"/>
      <c r="LUJ249" s="27"/>
      <c r="LUK249" s="27"/>
      <c r="LUL249" s="27"/>
      <c r="LUM249" s="27"/>
      <c r="LUN249" s="27"/>
      <c r="LUO249" s="27"/>
      <c r="LUP249" s="27"/>
      <c r="LUQ249" s="27"/>
      <c r="LUR249" s="27"/>
      <c r="LUS249" s="27"/>
      <c r="LUT249" s="27"/>
      <c r="LUU249" s="27"/>
      <c r="LUV249" s="27"/>
      <c r="LUW249" s="27"/>
      <c r="LUX249" s="27"/>
      <c r="LUY249" s="27"/>
      <c r="LUZ249" s="27"/>
      <c r="LVA249" s="27"/>
      <c r="LVB249" s="27"/>
      <c r="LVC249" s="27"/>
      <c r="LVD249" s="27"/>
      <c r="LVE249" s="27"/>
      <c r="LVF249" s="27"/>
      <c r="LVG249" s="27"/>
      <c r="LVH249" s="27"/>
      <c r="LVI249" s="27"/>
      <c r="LVJ249" s="27"/>
      <c r="LVK249" s="27"/>
      <c r="LVL249" s="27"/>
      <c r="LVM249" s="27"/>
      <c r="LVN249" s="27"/>
      <c r="LVO249" s="27"/>
      <c r="LVP249" s="27"/>
      <c r="LVQ249" s="27"/>
      <c r="LVR249" s="27"/>
      <c r="LVS249" s="27"/>
      <c r="LVT249" s="27"/>
      <c r="LVU249" s="27"/>
      <c r="LVV249" s="27"/>
      <c r="LVW249" s="27"/>
      <c r="LVX249" s="27"/>
      <c r="LVY249" s="27"/>
      <c r="LVZ249" s="27"/>
      <c r="LWA249" s="27"/>
      <c r="LWB249" s="27"/>
      <c r="LWC249" s="27"/>
      <c r="LWD249" s="27"/>
      <c r="LWE249" s="27"/>
      <c r="LWF249" s="27"/>
      <c r="LWG249" s="27"/>
      <c r="LWH249" s="27"/>
      <c r="LWI249" s="27"/>
      <c r="LWJ249" s="27"/>
      <c r="LWK249" s="27"/>
      <c r="LWL249" s="27"/>
      <c r="LWM249" s="27"/>
      <c r="LWN249" s="27"/>
      <c r="LWO249" s="27"/>
      <c r="LWP249" s="27"/>
      <c r="LWQ249" s="27"/>
      <c r="LWR249" s="27"/>
      <c r="LWS249" s="27"/>
      <c r="LWT249" s="27"/>
      <c r="LWU249" s="27"/>
      <c r="LWV249" s="27"/>
      <c r="LWW249" s="27"/>
      <c r="LWX249" s="27"/>
      <c r="LWY249" s="27"/>
      <c r="LWZ249" s="27"/>
      <c r="LXA249" s="27"/>
      <c r="LXB249" s="27"/>
      <c r="LXC249" s="27"/>
      <c r="LXD249" s="27"/>
      <c r="LXE249" s="27"/>
      <c r="LXF249" s="27"/>
      <c r="LXG249" s="27"/>
      <c r="LXH249" s="27"/>
      <c r="LXI249" s="27"/>
      <c r="LXJ249" s="27"/>
      <c r="LXK249" s="27"/>
      <c r="LXL249" s="27"/>
      <c r="LXM249" s="27"/>
      <c r="LXN249" s="27"/>
      <c r="LXO249" s="27"/>
      <c r="LXP249" s="27"/>
      <c r="LXQ249" s="27"/>
      <c r="LXR249" s="27"/>
      <c r="LXS249" s="27"/>
      <c r="LXT249" s="27"/>
      <c r="LXU249" s="27"/>
      <c r="LXV249" s="27"/>
      <c r="LXW249" s="27"/>
      <c r="LXX249" s="27"/>
      <c r="LXY249" s="27"/>
      <c r="LXZ249" s="27"/>
      <c r="LYA249" s="27"/>
      <c r="LYB249" s="27"/>
      <c r="LYC249" s="27"/>
      <c r="LYD249" s="27"/>
      <c r="LYE249" s="27"/>
      <c r="LYF249" s="27"/>
      <c r="LYG249" s="27"/>
      <c r="LYH249" s="27"/>
      <c r="LYI249" s="27"/>
      <c r="LYJ249" s="27"/>
      <c r="LYK249" s="27"/>
      <c r="LYL249" s="27"/>
      <c r="LYM249" s="27"/>
      <c r="LYN249" s="27"/>
      <c r="LYO249" s="27"/>
      <c r="LYP249" s="27"/>
      <c r="LYQ249" s="27"/>
      <c r="LYR249" s="27"/>
      <c r="LYS249" s="27"/>
      <c r="LYT249" s="27"/>
      <c r="LYU249" s="27"/>
      <c r="LYV249" s="27"/>
      <c r="LYW249" s="27"/>
      <c r="LYX249" s="27"/>
      <c r="LYY249" s="27"/>
      <c r="LYZ249" s="27"/>
      <c r="LZA249" s="27"/>
      <c r="LZB249" s="27"/>
      <c r="LZC249" s="27"/>
      <c r="LZD249" s="27"/>
      <c r="LZE249" s="27"/>
      <c r="LZF249" s="27"/>
      <c r="LZG249" s="27"/>
      <c r="LZH249" s="27"/>
      <c r="LZI249" s="27"/>
      <c r="LZJ249" s="27"/>
      <c r="LZK249" s="27"/>
      <c r="LZL249" s="27"/>
      <c r="LZM249" s="27"/>
      <c r="LZN249" s="27"/>
      <c r="LZO249" s="27"/>
      <c r="LZP249" s="27"/>
      <c r="LZQ249" s="27"/>
      <c r="LZR249" s="27"/>
      <c r="LZS249" s="27"/>
      <c r="LZT249" s="27"/>
      <c r="LZU249" s="27"/>
      <c r="LZV249" s="27"/>
      <c r="LZW249" s="27"/>
      <c r="LZX249" s="27"/>
      <c r="LZY249" s="27"/>
      <c r="LZZ249" s="27"/>
      <c r="MAA249" s="27"/>
      <c r="MAB249" s="27"/>
      <c r="MAC249" s="27"/>
      <c r="MAD249" s="27"/>
      <c r="MAE249" s="27"/>
      <c r="MAF249" s="27"/>
      <c r="MAG249" s="27"/>
      <c r="MAH249" s="27"/>
      <c r="MAI249" s="27"/>
      <c r="MAJ249" s="27"/>
      <c r="MAK249" s="27"/>
      <c r="MAL249" s="27"/>
      <c r="MAM249" s="27"/>
      <c r="MAN249" s="27"/>
      <c r="MAO249" s="27"/>
      <c r="MAP249" s="27"/>
      <c r="MAQ249" s="27"/>
      <c r="MAR249" s="27"/>
      <c r="MAS249" s="27"/>
      <c r="MAT249" s="27"/>
      <c r="MAU249" s="27"/>
      <c r="MAV249" s="27"/>
      <c r="MAW249" s="27"/>
      <c r="MAX249" s="27"/>
      <c r="MAY249" s="27"/>
      <c r="MAZ249" s="27"/>
      <c r="MBA249" s="27"/>
      <c r="MBB249" s="27"/>
      <c r="MBC249" s="27"/>
      <c r="MBD249" s="27"/>
      <c r="MBE249" s="27"/>
      <c r="MBF249" s="27"/>
      <c r="MBG249" s="27"/>
      <c r="MBH249" s="27"/>
      <c r="MBI249" s="27"/>
      <c r="MBJ249" s="27"/>
      <c r="MBK249" s="27"/>
      <c r="MBL249" s="27"/>
      <c r="MBM249" s="27"/>
      <c r="MBN249" s="27"/>
      <c r="MBO249" s="27"/>
      <c r="MBP249" s="27"/>
      <c r="MBQ249" s="27"/>
      <c r="MBR249" s="27"/>
      <c r="MBS249" s="27"/>
      <c r="MBT249" s="27"/>
      <c r="MBU249" s="27"/>
      <c r="MBV249" s="27"/>
      <c r="MBW249" s="27"/>
      <c r="MBX249" s="27"/>
      <c r="MBY249" s="27"/>
      <c r="MBZ249" s="27"/>
      <c r="MCA249" s="27"/>
      <c r="MCB249" s="27"/>
      <c r="MCC249" s="27"/>
      <c r="MCD249" s="27"/>
      <c r="MCE249" s="27"/>
      <c r="MCF249" s="27"/>
      <c r="MCG249" s="27"/>
      <c r="MCH249" s="27"/>
      <c r="MCI249" s="27"/>
      <c r="MCJ249" s="27"/>
      <c r="MCK249" s="27"/>
      <c r="MCL249" s="27"/>
      <c r="MCM249" s="27"/>
      <c r="MCN249" s="27"/>
      <c r="MCO249" s="27"/>
      <c r="MCP249" s="27"/>
      <c r="MCQ249" s="27"/>
      <c r="MCR249" s="27"/>
      <c r="MCS249" s="27"/>
      <c r="MCT249" s="27"/>
      <c r="MCU249" s="27"/>
      <c r="MCV249" s="27"/>
      <c r="MCW249" s="27"/>
      <c r="MCX249" s="27"/>
      <c r="MCY249" s="27"/>
      <c r="MCZ249" s="27"/>
      <c r="MDA249" s="27"/>
      <c r="MDB249" s="27"/>
      <c r="MDC249" s="27"/>
      <c r="MDD249" s="27"/>
      <c r="MDE249" s="27"/>
      <c r="MDF249" s="27"/>
      <c r="MDG249" s="27"/>
      <c r="MDH249" s="27"/>
      <c r="MDI249" s="27"/>
      <c r="MDJ249" s="27"/>
      <c r="MDK249" s="27"/>
      <c r="MDL249" s="27"/>
      <c r="MDM249" s="27"/>
      <c r="MDN249" s="27"/>
      <c r="MDO249" s="27"/>
      <c r="MDP249" s="27"/>
      <c r="MDQ249" s="27"/>
      <c r="MDR249" s="27"/>
      <c r="MDS249" s="27"/>
      <c r="MDT249" s="27"/>
      <c r="MDU249" s="27"/>
      <c r="MDV249" s="27"/>
      <c r="MDW249" s="27"/>
      <c r="MDX249" s="27"/>
      <c r="MDY249" s="27"/>
      <c r="MDZ249" s="27"/>
      <c r="MEA249" s="27"/>
      <c r="MEB249" s="27"/>
      <c r="MEC249" s="27"/>
      <c r="MED249" s="27"/>
      <c r="MEE249" s="27"/>
      <c r="MEF249" s="27"/>
      <c r="MEG249" s="27"/>
      <c r="MEH249" s="27"/>
      <c r="MEI249" s="27"/>
      <c r="MEJ249" s="27"/>
      <c r="MEK249" s="27"/>
      <c r="MEL249" s="27"/>
      <c r="MEM249" s="27"/>
      <c r="MEN249" s="27"/>
      <c r="MEO249" s="27"/>
      <c r="MEP249" s="27"/>
      <c r="MEQ249" s="27"/>
      <c r="MER249" s="27"/>
      <c r="MES249" s="27"/>
      <c r="MET249" s="27"/>
      <c r="MEU249" s="27"/>
      <c r="MEV249" s="27"/>
      <c r="MEW249" s="27"/>
      <c r="MEX249" s="27"/>
      <c r="MEY249" s="27"/>
      <c r="MEZ249" s="27"/>
      <c r="MFA249" s="27"/>
      <c r="MFB249" s="27"/>
      <c r="MFC249" s="27"/>
      <c r="MFD249" s="27"/>
      <c r="MFE249" s="27"/>
      <c r="MFF249" s="27"/>
      <c r="MFG249" s="27"/>
      <c r="MFH249" s="27"/>
      <c r="MFI249" s="27"/>
      <c r="MFJ249" s="27"/>
      <c r="MFK249" s="27"/>
      <c r="MFL249" s="27"/>
      <c r="MFM249" s="27"/>
      <c r="MFN249" s="27"/>
      <c r="MFO249" s="27"/>
      <c r="MFP249" s="27"/>
      <c r="MFQ249" s="27"/>
      <c r="MFR249" s="27"/>
      <c r="MFS249" s="27"/>
      <c r="MFT249" s="27"/>
      <c r="MFU249" s="27"/>
      <c r="MFV249" s="27"/>
      <c r="MFW249" s="27"/>
      <c r="MFX249" s="27"/>
      <c r="MFY249" s="27"/>
      <c r="MFZ249" s="27"/>
      <c r="MGA249" s="27"/>
      <c r="MGB249" s="27"/>
      <c r="MGC249" s="27"/>
      <c r="MGD249" s="27"/>
      <c r="MGE249" s="27"/>
      <c r="MGF249" s="27"/>
      <c r="MGG249" s="27"/>
      <c r="MGH249" s="27"/>
      <c r="MGI249" s="27"/>
      <c r="MGJ249" s="27"/>
      <c r="MGK249" s="27"/>
      <c r="MGL249" s="27"/>
      <c r="MGM249" s="27"/>
      <c r="MGN249" s="27"/>
      <c r="MGO249" s="27"/>
      <c r="MGP249" s="27"/>
      <c r="MGQ249" s="27"/>
      <c r="MGR249" s="27"/>
      <c r="MGS249" s="27"/>
      <c r="MGT249" s="27"/>
      <c r="MGU249" s="27"/>
      <c r="MGV249" s="27"/>
      <c r="MGW249" s="27"/>
      <c r="MGX249" s="27"/>
      <c r="MGY249" s="27"/>
      <c r="MGZ249" s="27"/>
      <c r="MHA249" s="27"/>
      <c r="MHB249" s="27"/>
      <c r="MHC249" s="27"/>
      <c r="MHD249" s="27"/>
      <c r="MHE249" s="27"/>
      <c r="MHF249" s="27"/>
      <c r="MHG249" s="27"/>
      <c r="MHH249" s="27"/>
      <c r="MHI249" s="27"/>
      <c r="MHJ249" s="27"/>
      <c r="MHK249" s="27"/>
      <c r="MHL249" s="27"/>
      <c r="MHM249" s="27"/>
      <c r="MHN249" s="27"/>
      <c r="MHO249" s="27"/>
      <c r="MHP249" s="27"/>
      <c r="MHQ249" s="27"/>
      <c r="MHR249" s="27"/>
      <c r="MHS249" s="27"/>
      <c r="MHT249" s="27"/>
      <c r="MHU249" s="27"/>
      <c r="MHV249" s="27"/>
      <c r="MHW249" s="27"/>
      <c r="MHX249" s="27"/>
      <c r="MHY249" s="27"/>
      <c r="MHZ249" s="27"/>
      <c r="MIA249" s="27"/>
      <c r="MIB249" s="27"/>
      <c r="MIC249" s="27"/>
      <c r="MID249" s="27"/>
      <c r="MIE249" s="27"/>
      <c r="MIF249" s="27"/>
      <c r="MIG249" s="27"/>
      <c r="MIH249" s="27"/>
      <c r="MII249" s="27"/>
      <c r="MIJ249" s="27"/>
      <c r="MIK249" s="27"/>
      <c r="MIL249" s="27"/>
      <c r="MIM249" s="27"/>
      <c r="MIN249" s="27"/>
      <c r="MIO249" s="27"/>
      <c r="MIP249" s="27"/>
      <c r="MIQ249" s="27"/>
      <c r="MIR249" s="27"/>
      <c r="MIS249" s="27"/>
      <c r="MIT249" s="27"/>
      <c r="MIU249" s="27"/>
      <c r="MIV249" s="27"/>
      <c r="MIW249" s="27"/>
      <c r="MIX249" s="27"/>
      <c r="MIY249" s="27"/>
      <c r="MIZ249" s="27"/>
      <c r="MJA249" s="27"/>
      <c r="MJB249" s="27"/>
      <c r="MJC249" s="27"/>
      <c r="MJD249" s="27"/>
      <c r="MJE249" s="27"/>
      <c r="MJF249" s="27"/>
      <c r="MJG249" s="27"/>
      <c r="MJH249" s="27"/>
      <c r="MJI249" s="27"/>
      <c r="MJJ249" s="27"/>
      <c r="MJK249" s="27"/>
      <c r="MJL249" s="27"/>
      <c r="MJM249" s="27"/>
      <c r="MJN249" s="27"/>
      <c r="MJO249" s="27"/>
      <c r="MJP249" s="27"/>
      <c r="MJQ249" s="27"/>
      <c r="MJR249" s="27"/>
      <c r="MJS249" s="27"/>
      <c r="MJT249" s="27"/>
      <c r="MJU249" s="27"/>
      <c r="MJV249" s="27"/>
      <c r="MJW249" s="27"/>
      <c r="MJX249" s="27"/>
      <c r="MJY249" s="27"/>
      <c r="MJZ249" s="27"/>
      <c r="MKA249" s="27"/>
      <c r="MKB249" s="27"/>
      <c r="MKC249" s="27"/>
      <c r="MKD249" s="27"/>
      <c r="MKE249" s="27"/>
      <c r="MKF249" s="27"/>
      <c r="MKG249" s="27"/>
      <c r="MKH249" s="27"/>
      <c r="MKI249" s="27"/>
      <c r="MKJ249" s="27"/>
      <c r="MKK249" s="27"/>
      <c r="MKL249" s="27"/>
      <c r="MKM249" s="27"/>
      <c r="MKN249" s="27"/>
      <c r="MKO249" s="27"/>
      <c r="MKP249" s="27"/>
      <c r="MKQ249" s="27"/>
      <c r="MKR249" s="27"/>
      <c r="MKS249" s="27"/>
      <c r="MKT249" s="27"/>
      <c r="MKU249" s="27"/>
      <c r="MKV249" s="27"/>
      <c r="MKW249" s="27"/>
      <c r="MKX249" s="27"/>
      <c r="MKY249" s="27"/>
      <c r="MKZ249" s="27"/>
      <c r="MLA249" s="27"/>
      <c r="MLB249" s="27"/>
      <c r="MLC249" s="27"/>
      <c r="MLD249" s="27"/>
      <c r="MLE249" s="27"/>
      <c r="MLF249" s="27"/>
      <c r="MLG249" s="27"/>
      <c r="MLH249" s="27"/>
      <c r="MLI249" s="27"/>
      <c r="MLJ249" s="27"/>
      <c r="MLK249" s="27"/>
      <c r="MLL249" s="27"/>
      <c r="MLM249" s="27"/>
      <c r="MLN249" s="27"/>
      <c r="MLO249" s="27"/>
      <c r="MLP249" s="27"/>
      <c r="MLQ249" s="27"/>
      <c r="MLR249" s="27"/>
      <c r="MLS249" s="27"/>
      <c r="MLT249" s="27"/>
      <c r="MLU249" s="27"/>
      <c r="MLV249" s="27"/>
      <c r="MLW249" s="27"/>
      <c r="MLX249" s="27"/>
      <c r="MLY249" s="27"/>
      <c r="MLZ249" s="27"/>
      <c r="MMA249" s="27"/>
      <c r="MMB249" s="27"/>
      <c r="MMC249" s="27"/>
      <c r="MMD249" s="27"/>
      <c r="MME249" s="27"/>
      <c r="MMF249" s="27"/>
      <c r="MMG249" s="27"/>
      <c r="MMH249" s="27"/>
      <c r="MMI249" s="27"/>
      <c r="MMJ249" s="27"/>
      <c r="MMK249" s="27"/>
      <c r="MML249" s="27"/>
      <c r="MMM249" s="27"/>
      <c r="MMN249" s="27"/>
      <c r="MMO249" s="27"/>
      <c r="MMP249" s="27"/>
      <c r="MMQ249" s="27"/>
      <c r="MMR249" s="27"/>
      <c r="MMS249" s="27"/>
      <c r="MMT249" s="27"/>
      <c r="MMU249" s="27"/>
      <c r="MMV249" s="27"/>
      <c r="MMW249" s="27"/>
      <c r="MMX249" s="27"/>
      <c r="MMY249" s="27"/>
      <c r="MMZ249" s="27"/>
      <c r="MNA249" s="27"/>
      <c r="MNB249" s="27"/>
      <c r="MNC249" s="27"/>
      <c r="MND249" s="27"/>
      <c r="MNE249" s="27"/>
      <c r="MNF249" s="27"/>
      <c r="MNG249" s="27"/>
      <c r="MNH249" s="27"/>
      <c r="MNI249" s="27"/>
      <c r="MNJ249" s="27"/>
      <c r="MNK249" s="27"/>
      <c r="MNL249" s="27"/>
      <c r="MNM249" s="27"/>
      <c r="MNN249" s="27"/>
      <c r="MNO249" s="27"/>
      <c r="MNP249" s="27"/>
      <c r="MNQ249" s="27"/>
      <c r="MNR249" s="27"/>
      <c r="MNS249" s="27"/>
      <c r="MNT249" s="27"/>
      <c r="MNU249" s="27"/>
      <c r="MNV249" s="27"/>
      <c r="MNW249" s="27"/>
      <c r="MNX249" s="27"/>
      <c r="MNY249" s="27"/>
      <c r="MNZ249" s="27"/>
      <c r="MOA249" s="27"/>
      <c r="MOB249" s="27"/>
      <c r="MOC249" s="27"/>
      <c r="MOD249" s="27"/>
      <c r="MOE249" s="27"/>
      <c r="MOF249" s="27"/>
      <c r="MOG249" s="27"/>
      <c r="MOH249" s="27"/>
      <c r="MOI249" s="27"/>
      <c r="MOJ249" s="27"/>
      <c r="MOK249" s="27"/>
      <c r="MOL249" s="27"/>
      <c r="MOM249" s="27"/>
      <c r="MON249" s="27"/>
      <c r="MOO249" s="27"/>
      <c r="MOP249" s="27"/>
      <c r="MOQ249" s="27"/>
      <c r="MOR249" s="27"/>
      <c r="MOS249" s="27"/>
      <c r="MOT249" s="27"/>
      <c r="MOU249" s="27"/>
      <c r="MOV249" s="27"/>
      <c r="MOW249" s="27"/>
      <c r="MOX249" s="27"/>
      <c r="MOY249" s="27"/>
      <c r="MOZ249" s="27"/>
      <c r="MPA249" s="27"/>
      <c r="MPB249" s="27"/>
      <c r="MPC249" s="27"/>
      <c r="MPD249" s="27"/>
      <c r="MPE249" s="27"/>
      <c r="MPF249" s="27"/>
      <c r="MPG249" s="27"/>
      <c r="MPH249" s="27"/>
      <c r="MPI249" s="27"/>
      <c r="MPJ249" s="27"/>
      <c r="MPK249" s="27"/>
      <c r="MPL249" s="27"/>
      <c r="MPM249" s="27"/>
      <c r="MPN249" s="27"/>
      <c r="MPO249" s="27"/>
      <c r="MPP249" s="27"/>
      <c r="MPQ249" s="27"/>
      <c r="MPR249" s="27"/>
      <c r="MPS249" s="27"/>
      <c r="MPT249" s="27"/>
      <c r="MPU249" s="27"/>
      <c r="MPV249" s="27"/>
      <c r="MPW249" s="27"/>
      <c r="MPX249" s="27"/>
      <c r="MPY249" s="27"/>
      <c r="MPZ249" s="27"/>
      <c r="MQA249" s="27"/>
      <c r="MQB249" s="27"/>
      <c r="MQC249" s="27"/>
      <c r="MQD249" s="27"/>
      <c r="MQE249" s="27"/>
      <c r="MQF249" s="27"/>
      <c r="MQG249" s="27"/>
      <c r="MQH249" s="27"/>
      <c r="MQI249" s="27"/>
      <c r="MQJ249" s="27"/>
      <c r="MQK249" s="27"/>
      <c r="MQL249" s="27"/>
      <c r="MQM249" s="27"/>
      <c r="MQN249" s="27"/>
      <c r="MQO249" s="27"/>
      <c r="MQP249" s="27"/>
      <c r="MQQ249" s="27"/>
      <c r="MQR249" s="27"/>
      <c r="MQS249" s="27"/>
      <c r="MQT249" s="27"/>
      <c r="MQU249" s="27"/>
      <c r="MQV249" s="27"/>
      <c r="MQW249" s="27"/>
      <c r="MQX249" s="27"/>
      <c r="MQY249" s="27"/>
      <c r="MQZ249" s="27"/>
      <c r="MRA249" s="27"/>
      <c r="MRB249" s="27"/>
      <c r="MRC249" s="27"/>
      <c r="MRD249" s="27"/>
      <c r="MRE249" s="27"/>
      <c r="MRF249" s="27"/>
      <c r="MRG249" s="27"/>
      <c r="MRH249" s="27"/>
      <c r="MRI249" s="27"/>
      <c r="MRJ249" s="27"/>
      <c r="MRK249" s="27"/>
      <c r="MRL249" s="27"/>
      <c r="MRM249" s="27"/>
      <c r="MRN249" s="27"/>
      <c r="MRO249" s="27"/>
      <c r="MRP249" s="27"/>
      <c r="MRQ249" s="27"/>
      <c r="MRR249" s="27"/>
      <c r="MRS249" s="27"/>
      <c r="MRT249" s="27"/>
      <c r="MRU249" s="27"/>
      <c r="MRV249" s="27"/>
      <c r="MRW249" s="27"/>
      <c r="MRX249" s="27"/>
      <c r="MRY249" s="27"/>
      <c r="MRZ249" s="27"/>
      <c r="MSA249" s="27"/>
      <c r="MSB249" s="27"/>
      <c r="MSC249" s="27"/>
      <c r="MSD249" s="27"/>
      <c r="MSE249" s="27"/>
      <c r="MSF249" s="27"/>
      <c r="MSG249" s="27"/>
      <c r="MSH249" s="27"/>
      <c r="MSI249" s="27"/>
      <c r="MSJ249" s="27"/>
      <c r="MSK249" s="27"/>
      <c r="MSL249" s="27"/>
      <c r="MSM249" s="27"/>
      <c r="MSN249" s="27"/>
      <c r="MSO249" s="27"/>
      <c r="MSP249" s="27"/>
      <c r="MSQ249" s="27"/>
      <c r="MSR249" s="27"/>
      <c r="MSS249" s="27"/>
      <c r="MST249" s="27"/>
      <c r="MSU249" s="27"/>
      <c r="MSV249" s="27"/>
      <c r="MSW249" s="27"/>
      <c r="MSX249" s="27"/>
      <c r="MSY249" s="27"/>
      <c r="MSZ249" s="27"/>
      <c r="MTA249" s="27"/>
      <c r="MTB249" s="27"/>
      <c r="MTC249" s="27"/>
      <c r="MTD249" s="27"/>
      <c r="MTE249" s="27"/>
      <c r="MTF249" s="27"/>
      <c r="MTG249" s="27"/>
      <c r="MTH249" s="27"/>
      <c r="MTI249" s="27"/>
      <c r="MTJ249" s="27"/>
      <c r="MTK249" s="27"/>
      <c r="MTL249" s="27"/>
      <c r="MTM249" s="27"/>
      <c r="MTN249" s="27"/>
      <c r="MTO249" s="27"/>
      <c r="MTP249" s="27"/>
      <c r="MTQ249" s="27"/>
      <c r="MTR249" s="27"/>
      <c r="MTS249" s="27"/>
      <c r="MTT249" s="27"/>
      <c r="MTU249" s="27"/>
      <c r="MTV249" s="27"/>
      <c r="MTW249" s="27"/>
      <c r="MTX249" s="27"/>
      <c r="MTY249" s="27"/>
      <c r="MTZ249" s="27"/>
      <c r="MUA249" s="27"/>
      <c r="MUB249" s="27"/>
      <c r="MUC249" s="27"/>
      <c r="MUD249" s="27"/>
      <c r="MUE249" s="27"/>
      <c r="MUF249" s="27"/>
      <c r="MUG249" s="27"/>
      <c r="MUH249" s="27"/>
      <c r="MUI249" s="27"/>
      <c r="MUJ249" s="27"/>
      <c r="MUK249" s="27"/>
      <c r="MUL249" s="27"/>
      <c r="MUM249" s="27"/>
      <c r="MUN249" s="27"/>
      <c r="MUO249" s="27"/>
      <c r="MUP249" s="27"/>
      <c r="MUQ249" s="27"/>
      <c r="MUR249" s="27"/>
      <c r="MUS249" s="27"/>
      <c r="MUT249" s="27"/>
      <c r="MUU249" s="27"/>
      <c r="MUV249" s="27"/>
      <c r="MUW249" s="27"/>
      <c r="MUX249" s="27"/>
      <c r="MUY249" s="27"/>
      <c r="MUZ249" s="27"/>
      <c r="MVA249" s="27"/>
      <c r="MVB249" s="27"/>
      <c r="MVC249" s="27"/>
      <c r="MVD249" s="27"/>
      <c r="MVE249" s="27"/>
      <c r="MVF249" s="27"/>
      <c r="MVG249" s="27"/>
      <c r="MVH249" s="27"/>
      <c r="MVI249" s="27"/>
      <c r="MVJ249" s="27"/>
      <c r="MVK249" s="27"/>
      <c r="MVL249" s="27"/>
      <c r="MVM249" s="27"/>
      <c r="MVN249" s="27"/>
      <c r="MVO249" s="27"/>
      <c r="MVP249" s="27"/>
      <c r="MVQ249" s="27"/>
      <c r="MVR249" s="27"/>
      <c r="MVS249" s="27"/>
      <c r="MVT249" s="27"/>
      <c r="MVU249" s="27"/>
      <c r="MVV249" s="27"/>
      <c r="MVW249" s="27"/>
      <c r="MVX249" s="27"/>
      <c r="MVY249" s="27"/>
      <c r="MVZ249" s="27"/>
      <c r="MWA249" s="27"/>
      <c r="MWB249" s="27"/>
      <c r="MWC249" s="27"/>
      <c r="MWD249" s="27"/>
      <c r="MWE249" s="27"/>
      <c r="MWF249" s="27"/>
      <c r="MWG249" s="27"/>
      <c r="MWH249" s="27"/>
      <c r="MWI249" s="27"/>
      <c r="MWJ249" s="27"/>
      <c r="MWK249" s="27"/>
      <c r="MWL249" s="27"/>
      <c r="MWM249" s="27"/>
      <c r="MWN249" s="27"/>
      <c r="MWO249" s="27"/>
      <c r="MWP249" s="27"/>
      <c r="MWQ249" s="27"/>
      <c r="MWR249" s="27"/>
      <c r="MWS249" s="27"/>
      <c r="MWT249" s="27"/>
      <c r="MWU249" s="27"/>
      <c r="MWV249" s="27"/>
      <c r="MWW249" s="27"/>
      <c r="MWX249" s="27"/>
      <c r="MWY249" s="27"/>
      <c r="MWZ249" s="27"/>
      <c r="MXA249" s="27"/>
      <c r="MXB249" s="27"/>
      <c r="MXC249" s="27"/>
      <c r="MXD249" s="27"/>
      <c r="MXE249" s="27"/>
      <c r="MXF249" s="27"/>
      <c r="MXG249" s="27"/>
      <c r="MXH249" s="27"/>
      <c r="MXI249" s="27"/>
      <c r="MXJ249" s="27"/>
      <c r="MXK249" s="27"/>
      <c r="MXL249" s="27"/>
      <c r="MXM249" s="27"/>
      <c r="MXN249" s="27"/>
      <c r="MXO249" s="27"/>
      <c r="MXP249" s="27"/>
      <c r="MXQ249" s="27"/>
      <c r="MXR249" s="27"/>
      <c r="MXS249" s="27"/>
      <c r="MXT249" s="27"/>
      <c r="MXU249" s="27"/>
      <c r="MXV249" s="27"/>
      <c r="MXW249" s="27"/>
      <c r="MXX249" s="27"/>
      <c r="MXY249" s="27"/>
      <c r="MXZ249" s="27"/>
      <c r="MYA249" s="27"/>
      <c r="MYB249" s="27"/>
      <c r="MYC249" s="27"/>
      <c r="MYD249" s="27"/>
      <c r="MYE249" s="27"/>
      <c r="MYF249" s="27"/>
      <c r="MYG249" s="27"/>
      <c r="MYH249" s="27"/>
      <c r="MYI249" s="27"/>
      <c r="MYJ249" s="27"/>
      <c r="MYK249" s="27"/>
      <c r="MYL249" s="27"/>
      <c r="MYM249" s="27"/>
      <c r="MYN249" s="27"/>
      <c r="MYO249" s="27"/>
      <c r="MYP249" s="27"/>
      <c r="MYQ249" s="27"/>
      <c r="MYR249" s="27"/>
      <c r="MYS249" s="27"/>
      <c r="MYT249" s="27"/>
      <c r="MYU249" s="27"/>
      <c r="MYV249" s="27"/>
      <c r="MYW249" s="27"/>
      <c r="MYX249" s="27"/>
      <c r="MYY249" s="27"/>
      <c r="MYZ249" s="27"/>
      <c r="MZA249" s="27"/>
      <c r="MZB249" s="27"/>
      <c r="MZC249" s="27"/>
      <c r="MZD249" s="27"/>
      <c r="MZE249" s="27"/>
      <c r="MZF249" s="27"/>
      <c r="MZG249" s="27"/>
      <c r="MZH249" s="27"/>
      <c r="MZI249" s="27"/>
      <c r="MZJ249" s="27"/>
      <c r="MZK249" s="27"/>
      <c r="MZL249" s="27"/>
      <c r="MZM249" s="27"/>
      <c r="MZN249" s="27"/>
      <c r="MZO249" s="27"/>
      <c r="MZP249" s="27"/>
      <c r="MZQ249" s="27"/>
      <c r="MZR249" s="27"/>
      <c r="MZS249" s="27"/>
      <c r="MZT249" s="27"/>
      <c r="MZU249" s="27"/>
      <c r="MZV249" s="27"/>
      <c r="MZW249" s="27"/>
      <c r="MZX249" s="27"/>
      <c r="MZY249" s="27"/>
      <c r="MZZ249" s="27"/>
      <c r="NAA249" s="27"/>
      <c r="NAB249" s="27"/>
      <c r="NAC249" s="27"/>
      <c r="NAD249" s="27"/>
      <c r="NAE249" s="27"/>
      <c r="NAF249" s="27"/>
      <c r="NAG249" s="27"/>
      <c r="NAH249" s="27"/>
      <c r="NAI249" s="27"/>
      <c r="NAJ249" s="27"/>
      <c r="NAK249" s="27"/>
      <c r="NAL249" s="27"/>
      <c r="NAM249" s="27"/>
      <c r="NAN249" s="27"/>
      <c r="NAO249" s="27"/>
      <c r="NAP249" s="27"/>
      <c r="NAQ249" s="27"/>
      <c r="NAR249" s="27"/>
      <c r="NAS249" s="27"/>
      <c r="NAT249" s="27"/>
      <c r="NAU249" s="27"/>
      <c r="NAV249" s="27"/>
      <c r="NAW249" s="27"/>
      <c r="NAX249" s="27"/>
      <c r="NAY249" s="27"/>
      <c r="NAZ249" s="27"/>
      <c r="NBA249" s="27"/>
      <c r="NBB249" s="27"/>
      <c r="NBC249" s="27"/>
      <c r="NBD249" s="27"/>
      <c r="NBE249" s="27"/>
      <c r="NBF249" s="27"/>
      <c r="NBG249" s="27"/>
      <c r="NBH249" s="27"/>
      <c r="NBI249" s="27"/>
      <c r="NBJ249" s="27"/>
      <c r="NBK249" s="27"/>
      <c r="NBL249" s="27"/>
      <c r="NBM249" s="27"/>
      <c r="NBN249" s="27"/>
      <c r="NBO249" s="27"/>
      <c r="NBP249" s="27"/>
      <c r="NBQ249" s="27"/>
      <c r="NBR249" s="27"/>
      <c r="NBS249" s="27"/>
      <c r="NBT249" s="27"/>
      <c r="NBU249" s="27"/>
      <c r="NBV249" s="27"/>
      <c r="NBW249" s="27"/>
      <c r="NBX249" s="27"/>
      <c r="NBY249" s="27"/>
      <c r="NBZ249" s="27"/>
      <c r="NCA249" s="27"/>
      <c r="NCB249" s="27"/>
      <c r="NCC249" s="27"/>
      <c r="NCD249" s="27"/>
      <c r="NCE249" s="27"/>
      <c r="NCF249" s="27"/>
      <c r="NCG249" s="27"/>
      <c r="NCH249" s="27"/>
      <c r="NCI249" s="27"/>
      <c r="NCJ249" s="27"/>
      <c r="NCK249" s="27"/>
      <c r="NCL249" s="27"/>
      <c r="NCM249" s="27"/>
      <c r="NCN249" s="27"/>
      <c r="NCO249" s="27"/>
      <c r="NCP249" s="27"/>
      <c r="NCQ249" s="27"/>
      <c r="NCR249" s="27"/>
      <c r="NCS249" s="27"/>
      <c r="NCT249" s="27"/>
      <c r="NCU249" s="27"/>
      <c r="NCV249" s="27"/>
      <c r="NCW249" s="27"/>
      <c r="NCX249" s="27"/>
      <c r="NCY249" s="27"/>
      <c r="NCZ249" s="27"/>
      <c r="NDA249" s="27"/>
      <c r="NDB249" s="27"/>
      <c r="NDC249" s="27"/>
      <c r="NDD249" s="27"/>
      <c r="NDE249" s="27"/>
      <c r="NDF249" s="27"/>
      <c r="NDG249" s="27"/>
      <c r="NDH249" s="27"/>
      <c r="NDI249" s="27"/>
      <c r="NDJ249" s="27"/>
      <c r="NDK249" s="27"/>
      <c r="NDL249" s="27"/>
      <c r="NDM249" s="27"/>
      <c r="NDN249" s="27"/>
      <c r="NDO249" s="27"/>
      <c r="NDP249" s="27"/>
      <c r="NDQ249" s="27"/>
      <c r="NDR249" s="27"/>
      <c r="NDS249" s="27"/>
      <c r="NDT249" s="27"/>
      <c r="NDU249" s="27"/>
      <c r="NDV249" s="27"/>
      <c r="NDW249" s="27"/>
      <c r="NDX249" s="27"/>
      <c r="NDY249" s="27"/>
      <c r="NDZ249" s="27"/>
      <c r="NEA249" s="27"/>
      <c r="NEB249" s="27"/>
      <c r="NEC249" s="27"/>
      <c r="NED249" s="27"/>
      <c r="NEE249" s="27"/>
      <c r="NEF249" s="27"/>
      <c r="NEG249" s="27"/>
      <c r="NEH249" s="27"/>
      <c r="NEI249" s="27"/>
      <c r="NEJ249" s="27"/>
      <c r="NEK249" s="27"/>
      <c r="NEL249" s="27"/>
      <c r="NEM249" s="27"/>
      <c r="NEN249" s="27"/>
      <c r="NEO249" s="27"/>
      <c r="NEP249" s="27"/>
      <c r="NEQ249" s="27"/>
      <c r="NER249" s="27"/>
      <c r="NES249" s="27"/>
      <c r="NET249" s="27"/>
      <c r="NEU249" s="27"/>
      <c r="NEV249" s="27"/>
      <c r="NEW249" s="27"/>
      <c r="NEX249" s="27"/>
      <c r="NEY249" s="27"/>
      <c r="NEZ249" s="27"/>
      <c r="NFA249" s="27"/>
      <c r="NFB249" s="27"/>
      <c r="NFC249" s="27"/>
      <c r="NFD249" s="27"/>
      <c r="NFE249" s="27"/>
      <c r="NFF249" s="27"/>
      <c r="NFG249" s="27"/>
      <c r="NFH249" s="27"/>
      <c r="NFI249" s="27"/>
      <c r="NFJ249" s="27"/>
      <c r="NFK249" s="27"/>
      <c r="NFL249" s="27"/>
      <c r="NFM249" s="27"/>
      <c r="NFN249" s="27"/>
      <c r="NFO249" s="27"/>
      <c r="NFP249" s="27"/>
      <c r="NFQ249" s="27"/>
      <c r="NFR249" s="27"/>
      <c r="NFS249" s="27"/>
      <c r="NFT249" s="27"/>
      <c r="NFU249" s="27"/>
      <c r="NFV249" s="27"/>
      <c r="NFW249" s="27"/>
      <c r="NFX249" s="27"/>
      <c r="NFY249" s="27"/>
      <c r="NFZ249" s="27"/>
      <c r="NGA249" s="27"/>
      <c r="NGB249" s="27"/>
      <c r="NGC249" s="27"/>
      <c r="NGD249" s="27"/>
      <c r="NGE249" s="27"/>
      <c r="NGF249" s="27"/>
      <c r="NGG249" s="27"/>
      <c r="NGH249" s="27"/>
      <c r="NGI249" s="27"/>
      <c r="NGJ249" s="27"/>
      <c r="NGK249" s="27"/>
      <c r="NGL249" s="27"/>
      <c r="NGM249" s="27"/>
      <c r="NGN249" s="27"/>
      <c r="NGO249" s="27"/>
      <c r="NGP249" s="27"/>
      <c r="NGQ249" s="27"/>
      <c r="NGR249" s="27"/>
      <c r="NGS249" s="27"/>
      <c r="NGT249" s="27"/>
      <c r="NGU249" s="27"/>
      <c r="NGV249" s="27"/>
      <c r="NGW249" s="27"/>
      <c r="NGX249" s="27"/>
      <c r="NGY249" s="27"/>
      <c r="NGZ249" s="27"/>
      <c r="NHA249" s="27"/>
      <c r="NHB249" s="27"/>
      <c r="NHC249" s="27"/>
      <c r="NHD249" s="27"/>
      <c r="NHE249" s="27"/>
      <c r="NHF249" s="27"/>
      <c r="NHG249" s="27"/>
      <c r="NHH249" s="27"/>
      <c r="NHI249" s="27"/>
      <c r="NHJ249" s="27"/>
      <c r="NHK249" s="27"/>
      <c r="NHL249" s="27"/>
      <c r="NHM249" s="27"/>
      <c r="NHN249" s="27"/>
      <c r="NHO249" s="27"/>
      <c r="NHP249" s="27"/>
      <c r="NHQ249" s="27"/>
      <c r="NHR249" s="27"/>
      <c r="NHS249" s="27"/>
      <c r="NHT249" s="27"/>
      <c r="NHU249" s="27"/>
      <c r="NHV249" s="27"/>
      <c r="NHW249" s="27"/>
      <c r="NHX249" s="27"/>
      <c r="NHY249" s="27"/>
      <c r="NHZ249" s="27"/>
      <c r="NIA249" s="27"/>
      <c r="NIB249" s="27"/>
      <c r="NIC249" s="27"/>
      <c r="NID249" s="27"/>
      <c r="NIE249" s="27"/>
      <c r="NIF249" s="27"/>
      <c r="NIG249" s="27"/>
      <c r="NIH249" s="27"/>
      <c r="NII249" s="27"/>
      <c r="NIJ249" s="27"/>
      <c r="NIK249" s="27"/>
      <c r="NIL249" s="27"/>
      <c r="NIM249" s="27"/>
      <c r="NIN249" s="27"/>
      <c r="NIO249" s="27"/>
      <c r="NIP249" s="27"/>
      <c r="NIQ249" s="27"/>
      <c r="NIR249" s="27"/>
      <c r="NIS249" s="27"/>
      <c r="NIT249" s="27"/>
      <c r="NIU249" s="27"/>
      <c r="NIV249" s="27"/>
      <c r="NIW249" s="27"/>
      <c r="NIX249" s="27"/>
      <c r="NIY249" s="27"/>
      <c r="NIZ249" s="27"/>
      <c r="NJA249" s="27"/>
      <c r="NJB249" s="27"/>
      <c r="NJC249" s="27"/>
      <c r="NJD249" s="27"/>
      <c r="NJE249" s="27"/>
      <c r="NJF249" s="27"/>
      <c r="NJG249" s="27"/>
      <c r="NJH249" s="27"/>
      <c r="NJI249" s="27"/>
      <c r="NJJ249" s="27"/>
      <c r="NJK249" s="27"/>
      <c r="NJL249" s="27"/>
      <c r="NJM249" s="27"/>
      <c r="NJN249" s="27"/>
      <c r="NJO249" s="27"/>
      <c r="NJP249" s="27"/>
      <c r="NJQ249" s="27"/>
      <c r="NJR249" s="27"/>
      <c r="NJS249" s="27"/>
      <c r="NJT249" s="27"/>
      <c r="NJU249" s="27"/>
      <c r="NJV249" s="27"/>
      <c r="NJW249" s="27"/>
      <c r="NJX249" s="27"/>
      <c r="NJY249" s="27"/>
      <c r="NJZ249" s="27"/>
      <c r="NKA249" s="27"/>
      <c r="NKB249" s="27"/>
      <c r="NKC249" s="27"/>
      <c r="NKD249" s="27"/>
      <c r="NKE249" s="27"/>
      <c r="NKF249" s="27"/>
      <c r="NKG249" s="27"/>
      <c r="NKH249" s="27"/>
      <c r="NKI249" s="27"/>
      <c r="NKJ249" s="27"/>
      <c r="NKK249" s="27"/>
      <c r="NKL249" s="27"/>
      <c r="NKM249" s="27"/>
      <c r="NKN249" s="27"/>
      <c r="NKO249" s="27"/>
      <c r="NKP249" s="27"/>
      <c r="NKQ249" s="27"/>
      <c r="NKR249" s="27"/>
      <c r="NKS249" s="27"/>
      <c r="NKT249" s="27"/>
      <c r="NKU249" s="27"/>
      <c r="NKV249" s="27"/>
      <c r="NKW249" s="27"/>
      <c r="NKX249" s="27"/>
      <c r="NKY249" s="27"/>
      <c r="NKZ249" s="27"/>
      <c r="NLA249" s="27"/>
      <c r="NLB249" s="27"/>
      <c r="NLC249" s="27"/>
      <c r="NLD249" s="27"/>
      <c r="NLE249" s="27"/>
      <c r="NLF249" s="27"/>
      <c r="NLG249" s="27"/>
      <c r="NLH249" s="27"/>
      <c r="NLI249" s="27"/>
      <c r="NLJ249" s="27"/>
      <c r="NLK249" s="27"/>
      <c r="NLL249" s="27"/>
      <c r="NLM249" s="27"/>
      <c r="NLN249" s="27"/>
      <c r="NLO249" s="27"/>
      <c r="NLP249" s="27"/>
      <c r="NLQ249" s="27"/>
      <c r="NLR249" s="27"/>
      <c r="NLS249" s="27"/>
      <c r="NLT249" s="27"/>
      <c r="NLU249" s="27"/>
      <c r="NLV249" s="27"/>
      <c r="NLW249" s="27"/>
      <c r="NLX249" s="27"/>
      <c r="NLY249" s="27"/>
      <c r="NLZ249" s="27"/>
      <c r="NMA249" s="27"/>
      <c r="NMB249" s="27"/>
      <c r="NMC249" s="27"/>
      <c r="NMD249" s="27"/>
      <c r="NME249" s="27"/>
      <c r="NMF249" s="27"/>
      <c r="NMG249" s="27"/>
      <c r="NMH249" s="27"/>
      <c r="NMI249" s="27"/>
      <c r="NMJ249" s="27"/>
      <c r="NMK249" s="27"/>
      <c r="NML249" s="27"/>
      <c r="NMM249" s="27"/>
      <c r="NMN249" s="27"/>
      <c r="NMO249" s="27"/>
      <c r="NMP249" s="27"/>
      <c r="NMQ249" s="27"/>
      <c r="NMR249" s="27"/>
      <c r="NMS249" s="27"/>
      <c r="NMT249" s="27"/>
      <c r="NMU249" s="27"/>
      <c r="NMV249" s="27"/>
      <c r="NMW249" s="27"/>
      <c r="NMX249" s="27"/>
      <c r="NMY249" s="27"/>
      <c r="NMZ249" s="27"/>
      <c r="NNA249" s="27"/>
      <c r="NNB249" s="27"/>
      <c r="NNC249" s="27"/>
      <c r="NND249" s="27"/>
      <c r="NNE249" s="27"/>
      <c r="NNF249" s="27"/>
      <c r="NNG249" s="27"/>
      <c r="NNH249" s="27"/>
      <c r="NNI249" s="27"/>
      <c r="NNJ249" s="27"/>
      <c r="NNK249" s="27"/>
      <c r="NNL249" s="27"/>
      <c r="NNM249" s="27"/>
      <c r="NNN249" s="27"/>
      <c r="NNO249" s="27"/>
      <c r="NNP249" s="27"/>
      <c r="NNQ249" s="27"/>
      <c r="NNR249" s="27"/>
      <c r="NNS249" s="27"/>
      <c r="NNT249" s="27"/>
      <c r="NNU249" s="27"/>
      <c r="NNV249" s="27"/>
      <c r="NNW249" s="27"/>
      <c r="NNX249" s="27"/>
      <c r="NNY249" s="27"/>
      <c r="NNZ249" s="27"/>
      <c r="NOA249" s="27"/>
      <c r="NOB249" s="27"/>
      <c r="NOC249" s="27"/>
      <c r="NOD249" s="27"/>
      <c r="NOE249" s="27"/>
      <c r="NOF249" s="27"/>
      <c r="NOG249" s="27"/>
      <c r="NOH249" s="27"/>
      <c r="NOI249" s="27"/>
      <c r="NOJ249" s="27"/>
      <c r="NOK249" s="27"/>
      <c r="NOL249" s="27"/>
      <c r="NOM249" s="27"/>
      <c r="NON249" s="27"/>
      <c r="NOO249" s="27"/>
      <c r="NOP249" s="27"/>
      <c r="NOQ249" s="27"/>
      <c r="NOR249" s="27"/>
      <c r="NOS249" s="27"/>
      <c r="NOT249" s="27"/>
      <c r="NOU249" s="27"/>
      <c r="NOV249" s="27"/>
      <c r="NOW249" s="27"/>
      <c r="NOX249" s="27"/>
      <c r="NOY249" s="27"/>
      <c r="NOZ249" s="27"/>
      <c r="NPA249" s="27"/>
      <c r="NPB249" s="27"/>
      <c r="NPC249" s="27"/>
      <c r="NPD249" s="27"/>
      <c r="NPE249" s="27"/>
      <c r="NPF249" s="27"/>
      <c r="NPG249" s="27"/>
      <c r="NPH249" s="27"/>
      <c r="NPI249" s="27"/>
      <c r="NPJ249" s="27"/>
      <c r="NPK249" s="27"/>
      <c r="NPL249" s="27"/>
      <c r="NPM249" s="27"/>
      <c r="NPN249" s="27"/>
      <c r="NPO249" s="27"/>
      <c r="NPP249" s="27"/>
      <c r="NPQ249" s="27"/>
      <c r="NPR249" s="27"/>
      <c r="NPS249" s="27"/>
      <c r="NPT249" s="27"/>
      <c r="NPU249" s="27"/>
      <c r="NPV249" s="27"/>
      <c r="NPW249" s="27"/>
      <c r="NPX249" s="27"/>
      <c r="NPY249" s="27"/>
      <c r="NPZ249" s="27"/>
      <c r="NQA249" s="27"/>
      <c r="NQB249" s="27"/>
      <c r="NQC249" s="27"/>
      <c r="NQD249" s="27"/>
      <c r="NQE249" s="27"/>
      <c r="NQF249" s="27"/>
      <c r="NQG249" s="27"/>
      <c r="NQH249" s="27"/>
      <c r="NQI249" s="27"/>
      <c r="NQJ249" s="27"/>
      <c r="NQK249" s="27"/>
      <c r="NQL249" s="27"/>
      <c r="NQM249" s="27"/>
      <c r="NQN249" s="27"/>
      <c r="NQO249" s="27"/>
      <c r="NQP249" s="27"/>
      <c r="NQQ249" s="27"/>
      <c r="NQR249" s="27"/>
      <c r="NQS249" s="27"/>
      <c r="NQT249" s="27"/>
      <c r="NQU249" s="27"/>
      <c r="NQV249" s="27"/>
      <c r="NQW249" s="27"/>
      <c r="NQX249" s="27"/>
      <c r="NQY249" s="27"/>
      <c r="NQZ249" s="27"/>
      <c r="NRA249" s="27"/>
      <c r="NRB249" s="27"/>
      <c r="NRC249" s="27"/>
      <c r="NRD249" s="27"/>
      <c r="NRE249" s="27"/>
      <c r="NRF249" s="27"/>
      <c r="NRG249" s="27"/>
      <c r="NRH249" s="27"/>
      <c r="NRI249" s="27"/>
      <c r="NRJ249" s="27"/>
      <c r="NRK249" s="27"/>
      <c r="NRL249" s="27"/>
      <c r="NRM249" s="27"/>
      <c r="NRN249" s="27"/>
      <c r="NRO249" s="27"/>
      <c r="NRP249" s="27"/>
      <c r="NRQ249" s="27"/>
      <c r="NRR249" s="27"/>
      <c r="NRS249" s="27"/>
      <c r="NRT249" s="27"/>
      <c r="NRU249" s="27"/>
      <c r="NRV249" s="27"/>
      <c r="NRW249" s="27"/>
      <c r="NRX249" s="27"/>
      <c r="NRY249" s="27"/>
      <c r="NRZ249" s="27"/>
      <c r="NSA249" s="27"/>
      <c r="NSB249" s="27"/>
      <c r="NSC249" s="27"/>
      <c r="NSD249" s="27"/>
      <c r="NSE249" s="27"/>
      <c r="NSF249" s="27"/>
      <c r="NSG249" s="27"/>
      <c r="NSH249" s="27"/>
      <c r="NSI249" s="27"/>
      <c r="NSJ249" s="27"/>
      <c r="NSK249" s="27"/>
      <c r="NSL249" s="27"/>
      <c r="NSM249" s="27"/>
      <c r="NSN249" s="27"/>
      <c r="NSO249" s="27"/>
      <c r="NSP249" s="27"/>
      <c r="NSQ249" s="27"/>
      <c r="NSR249" s="27"/>
      <c r="NSS249" s="27"/>
      <c r="NST249" s="27"/>
      <c r="NSU249" s="27"/>
      <c r="NSV249" s="27"/>
      <c r="NSW249" s="27"/>
      <c r="NSX249" s="27"/>
      <c r="NSY249" s="27"/>
      <c r="NSZ249" s="27"/>
      <c r="NTA249" s="27"/>
      <c r="NTB249" s="27"/>
      <c r="NTC249" s="27"/>
      <c r="NTD249" s="27"/>
      <c r="NTE249" s="27"/>
      <c r="NTF249" s="27"/>
      <c r="NTG249" s="27"/>
      <c r="NTH249" s="27"/>
      <c r="NTI249" s="27"/>
      <c r="NTJ249" s="27"/>
      <c r="NTK249" s="27"/>
      <c r="NTL249" s="27"/>
      <c r="NTM249" s="27"/>
      <c r="NTN249" s="27"/>
      <c r="NTO249" s="27"/>
      <c r="NTP249" s="27"/>
      <c r="NTQ249" s="27"/>
      <c r="NTR249" s="27"/>
      <c r="NTS249" s="27"/>
      <c r="NTT249" s="27"/>
      <c r="NTU249" s="27"/>
      <c r="NTV249" s="27"/>
      <c r="NTW249" s="27"/>
      <c r="NTX249" s="27"/>
      <c r="NTY249" s="27"/>
      <c r="NTZ249" s="27"/>
      <c r="NUA249" s="27"/>
      <c r="NUB249" s="27"/>
      <c r="NUC249" s="27"/>
      <c r="NUD249" s="27"/>
      <c r="NUE249" s="27"/>
      <c r="NUF249" s="27"/>
      <c r="NUG249" s="27"/>
      <c r="NUH249" s="27"/>
      <c r="NUI249" s="27"/>
      <c r="NUJ249" s="27"/>
      <c r="NUK249" s="27"/>
      <c r="NUL249" s="27"/>
      <c r="NUM249" s="27"/>
      <c r="NUN249" s="27"/>
      <c r="NUO249" s="27"/>
      <c r="NUP249" s="27"/>
      <c r="NUQ249" s="27"/>
      <c r="NUR249" s="27"/>
      <c r="NUS249" s="27"/>
      <c r="NUT249" s="27"/>
      <c r="NUU249" s="27"/>
      <c r="NUV249" s="27"/>
      <c r="NUW249" s="27"/>
      <c r="NUX249" s="27"/>
      <c r="NUY249" s="27"/>
      <c r="NUZ249" s="27"/>
      <c r="NVA249" s="27"/>
      <c r="NVB249" s="27"/>
      <c r="NVC249" s="27"/>
      <c r="NVD249" s="27"/>
      <c r="NVE249" s="27"/>
      <c r="NVF249" s="27"/>
      <c r="NVG249" s="27"/>
      <c r="NVH249" s="27"/>
      <c r="NVI249" s="27"/>
      <c r="NVJ249" s="27"/>
      <c r="NVK249" s="27"/>
      <c r="NVL249" s="27"/>
      <c r="NVM249" s="27"/>
      <c r="NVN249" s="27"/>
      <c r="NVO249" s="27"/>
      <c r="NVP249" s="27"/>
      <c r="NVQ249" s="27"/>
      <c r="NVR249" s="27"/>
      <c r="NVS249" s="27"/>
      <c r="NVT249" s="27"/>
      <c r="NVU249" s="27"/>
      <c r="NVV249" s="27"/>
      <c r="NVW249" s="27"/>
      <c r="NVX249" s="27"/>
      <c r="NVY249" s="27"/>
      <c r="NVZ249" s="27"/>
      <c r="NWA249" s="27"/>
      <c r="NWB249" s="27"/>
      <c r="NWC249" s="27"/>
      <c r="NWD249" s="27"/>
      <c r="NWE249" s="27"/>
      <c r="NWF249" s="27"/>
      <c r="NWG249" s="27"/>
      <c r="NWH249" s="27"/>
      <c r="NWI249" s="27"/>
      <c r="NWJ249" s="27"/>
      <c r="NWK249" s="27"/>
      <c r="NWL249" s="27"/>
      <c r="NWM249" s="27"/>
      <c r="NWN249" s="27"/>
      <c r="NWO249" s="27"/>
      <c r="NWP249" s="27"/>
      <c r="NWQ249" s="27"/>
      <c r="NWR249" s="27"/>
      <c r="NWS249" s="27"/>
      <c r="NWT249" s="27"/>
      <c r="NWU249" s="27"/>
      <c r="NWV249" s="27"/>
      <c r="NWW249" s="27"/>
      <c r="NWX249" s="27"/>
      <c r="NWY249" s="27"/>
      <c r="NWZ249" s="27"/>
      <c r="NXA249" s="27"/>
      <c r="NXB249" s="27"/>
      <c r="NXC249" s="27"/>
      <c r="NXD249" s="27"/>
      <c r="NXE249" s="27"/>
      <c r="NXF249" s="27"/>
      <c r="NXG249" s="27"/>
      <c r="NXH249" s="27"/>
      <c r="NXI249" s="27"/>
      <c r="NXJ249" s="27"/>
      <c r="NXK249" s="27"/>
      <c r="NXL249" s="27"/>
      <c r="NXM249" s="27"/>
      <c r="NXN249" s="27"/>
      <c r="NXO249" s="27"/>
      <c r="NXP249" s="27"/>
      <c r="NXQ249" s="27"/>
      <c r="NXR249" s="27"/>
      <c r="NXS249" s="27"/>
      <c r="NXT249" s="27"/>
      <c r="NXU249" s="27"/>
      <c r="NXV249" s="27"/>
      <c r="NXW249" s="27"/>
      <c r="NXX249" s="27"/>
      <c r="NXY249" s="27"/>
      <c r="NXZ249" s="27"/>
      <c r="NYA249" s="27"/>
      <c r="NYB249" s="27"/>
      <c r="NYC249" s="27"/>
      <c r="NYD249" s="27"/>
      <c r="NYE249" s="27"/>
      <c r="NYF249" s="27"/>
      <c r="NYG249" s="27"/>
      <c r="NYH249" s="27"/>
      <c r="NYI249" s="27"/>
      <c r="NYJ249" s="27"/>
      <c r="NYK249" s="27"/>
      <c r="NYL249" s="27"/>
      <c r="NYM249" s="27"/>
      <c r="NYN249" s="27"/>
      <c r="NYO249" s="27"/>
      <c r="NYP249" s="27"/>
      <c r="NYQ249" s="27"/>
      <c r="NYR249" s="27"/>
      <c r="NYS249" s="27"/>
      <c r="NYT249" s="27"/>
      <c r="NYU249" s="27"/>
      <c r="NYV249" s="27"/>
      <c r="NYW249" s="27"/>
      <c r="NYX249" s="27"/>
      <c r="NYY249" s="27"/>
      <c r="NYZ249" s="27"/>
      <c r="NZA249" s="27"/>
      <c r="NZB249" s="27"/>
      <c r="NZC249" s="27"/>
      <c r="NZD249" s="27"/>
      <c r="NZE249" s="27"/>
      <c r="NZF249" s="27"/>
      <c r="NZG249" s="27"/>
      <c r="NZH249" s="27"/>
      <c r="NZI249" s="27"/>
      <c r="NZJ249" s="27"/>
      <c r="NZK249" s="27"/>
      <c r="NZL249" s="27"/>
      <c r="NZM249" s="27"/>
      <c r="NZN249" s="27"/>
      <c r="NZO249" s="27"/>
      <c r="NZP249" s="27"/>
      <c r="NZQ249" s="27"/>
      <c r="NZR249" s="27"/>
      <c r="NZS249" s="27"/>
      <c r="NZT249" s="27"/>
      <c r="NZU249" s="27"/>
      <c r="NZV249" s="27"/>
      <c r="NZW249" s="27"/>
      <c r="NZX249" s="27"/>
      <c r="NZY249" s="27"/>
      <c r="NZZ249" s="27"/>
      <c r="OAA249" s="27"/>
      <c r="OAB249" s="27"/>
      <c r="OAC249" s="27"/>
      <c r="OAD249" s="27"/>
      <c r="OAE249" s="27"/>
      <c r="OAF249" s="27"/>
      <c r="OAG249" s="27"/>
      <c r="OAH249" s="27"/>
      <c r="OAI249" s="27"/>
      <c r="OAJ249" s="27"/>
      <c r="OAK249" s="27"/>
      <c r="OAL249" s="27"/>
      <c r="OAM249" s="27"/>
      <c r="OAN249" s="27"/>
      <c r="OAO249" s="27"/>
      <c r="OAP249" s="27"/>
      <c r="OAQ249" s="27"/>
      <c r="OAR249" s="27"/>
      <c r="OAS249" s="27"/>
      <c r="OAT249" s="27"/>
      <c r="OAU249" s="27"/>
      <c r="OAV249" s="27"/>
      <c r="OAW249" s="27"/>
      <c r="OAX249" s="27"/>
      <c r="OAY249" s="27"/>
      <c r="OAZ249" s="27"/>
      <c r="OBA249" s="27"/>
      <c r="OBB249" s="27"/>
      <c r="OBC249" s="27"/>
      <c r="OBD249" s="27"/>
      <c r="OBE249" s="27"/>
      <c r="OBF249" s="27"/>
      <c r="OBG249" s="27"/>
      <c r="OBH249" s="27"/>
      <c r="OBI249" s="27"/>
      <c r="OBJ249" s="27"/>
      <c r="OBK249" s="27"/>
      <c r="OBL249" s="27"/>
      <c r="OBM249" s="27"/>
      <c r="OBN249" s="27"/>
      <c r="OBO249" s="27"/>
      <c r="OBP249" s="27"/>
      <c r="OBQ249" s="27"/>
      <c r="OBR249" s="27"/>
      <c r="OBS249" s="27"/>
      <c r="OBT249" s="27"/>
      <c r="OBU249" s="27"/>
      <c r="OBV249" s="27"/>
      <c r="OBW249" s="27"/>
      <c r="OBX249" s="27"/>
      <c r="OBY249" s="27"/>
      <c r="OBZ249" s="27"/>
      <c r="OCA249" s="27"/>
      <c r="OCB249" s="27"/>
      <c r="OCC249" s="27"/>
      <c r="OCD249" s="27"/>
      <c r="OCE249" s="27"/>
      <c r="OCF249" s="27"/>
      <c r="OCG249" s="27"/>
      <c r="OCH249" s="27"/>
      <c r="OCI249" s="27"/>
      <c r="OCJ249" s="27"/>
      <c r="OCK249" s="27"/>
      <c r="OCL249" s="27"/>
      <c r="OCM249" s="27"/>
      <c r="OCN249" s="27"/>
      <c r="OCO249" s="27"/>
      <c r="OCP249" s="27"/>
      <c r="OCQ249" s="27"/>
      <c r="OCR249" s="27"/>
      <c r="OCS249" s="27"/>
      <c r="OCT249" s="27"/>
      <c r="OCU249" s="27"/>
      <c r="OCV249" s="27"/>
      <c r="OCW249" s="27"/>
      <c r="OCX249" s="27"/>
      <c r="OCY249" s="27"/>
      <c r="OCZ249" s="27"/>
      <c r="ODA249" s="27"/>
      <c r="ODB249" s="27"/>
      <c r="ODC249" s="27"/>
      <c r="ODD249" s="27"/>
      <c r="ODE249" s="27"/>
      <c r="ODF249" s="27"/>
      <c r="ODG249" s="27"/>
      <c r="ODH249" s="27"/>
      <c r="ODI249" s="27"/>
      <c r="ODJ249" s="27"/>
      <c r="ODK249" s="27"/>
      <c r="ODL249" s="27"/>
      <c r="ODM249" s="27"/>
      <c r="ODN249" s="27"/>
      <c r="ODO249" s="27"/>
      <c r="ODP249" s="27"/>
      <c r="ODQ249" s="27"/>
      <c r="ODR249" s="27"/>
      <c r="ODS249" s="27"/>
      <c r="ODT249" s="27"/>
      <c r="ODU249" s="27"/>
      <c r="ODV249" s="27"/>
      <c r="ODW249" s="27"/>
      <c r="ODX249" s="27"/>
      <c r="ODY249" s="27"/>
      <c r="ODZ249" s="27"/>
      <c r="OEA249" s="27"/>
      <c r="OEB249" s="27"/>
      <c r="OEC249" s="27"/>
      <c r="OED249" s="27"/>
      <c r="OEE249" s="27"/>
      <c r="OEF249" s="27"/>
      <c r="OEG249" s="27"/>
      <c r="OEH249" s="27"/>
      <c r="OEI249" s="27"/>
      <c r="OEJ249" s="27"/>
      <c r="OEK249" s="27"/>
      <c r="OEL249" s="27"/>
      <c r="OEM249" s="27"/>
      <c r="OEN249" s="27"/>
      <c r="OEO249" s="27"/>
      <c r="OEP249" s="27"/>
      <c r="OEQ249" s="27"/>
      <c r="OER249" s="27"/>
      <c r="OES249" s="27"/>
      <c r="OET249" s="27"/>
      <c r="OEU249" s="27"/>
      <c r="OEV249" s="27"/>
      <c r="OEW249" s="27"/>
      <c r="OEX249" s="27"/>
      <c r="OEY249" s="27"/>
      <c r="OEZ249" s="27"/>
      <c r="OFA249" s="27"/>
      <c r="OFB249" s="27"/>
      <c r="OFC249" s="27"/>
      <c r="OFD249" s="27"/>
      <c r="OFE249" s="27"/>
      <c r="OFF249" s="27"/>
      <c r="OFG249" s="27"/>
      <c r="OFH249" s="27"/>
      <c r="OFI249" s="27"/>
      <c r="OFJ249" s="27"/>
      <c r="OFK249" s="27"/>
      <c r="OFL249" s="27"/>
      <c r="OFM249" s="27"/>
      <c r="OFN249" s="27"/>
      <c r="OFO249" s="27"/>
      <c r="OFP249" s="27"/>
      <c r="OFQ249" s="27"/>
      <c r="OFR249" s="27"/>
      <c r="OFS249" s="27"/>
      <c r="OFT249" s="27"/>
      <c r="OFU249" s="27"/>
      <c r="OFV249" s="27"/>
      <c r="OFW249" s="27"/>
      <c r="OFX249" s="27"/>
      <c r="OFY249" s="27"/>
      <c r="OFZ249" s="27"/>
      <c r="OGA249" s="27"/>
      <c r="OGB249" s="27"/>
      <c r="OGC249" s="27"/>
      <c r="OGD249" s="27"/>
      <c r="OGE249" s="27"/>
      <c r="OGF249" s="27"/>
      <c r="OGG249" s="27"/>
      <c r="OGH249" s="27"/>
      <c r="OGI249" s="27"/>
      <c r="OGJ249" s="27"/>
      <c r="OGK249" s="27"/>
      <c r="OGL249" s="27"/>
      <c r="OGM249" s="27"/>
      <c r="OGN249" s="27"/>
      <c r="OGO249" s="27"/>
      <c r="OGP249" s="27"/>
      <c r="OGQ249" s="27"/>
      <c r="OGR249" s="27"/>
      <c r="OGS249" s="27"/>
      <c r="OGT249" s="27"/>
      <c r="OGU249" s="27"/>
      <c r="OGV249" s="27"/>
      <c r="OGW249" s="27"/>
      <c r="OGX249" s="27"/>
      <c r="OGY249" s="27"/>
      <c r="OGZ249" s="27"/>
      <c r="OHA249" s="27"/>
      <c r="OHB249" s="27"/>
      <c r="OHC249" s="27"/>
      <c r="OHD249" s="27"/>
      <c r="OHE249" s="27"/>
      <c r="OHF249" s="27"/>
      <c r="OHG249" s="27"/>
      <c r="OHH249" s="27"/>
      <c r="OHI249" s="27"/>
      <c r="OHJ249" s="27"/>
      <c r="OHK249" s="27"/>
      <c r="OHL249" s="27"/>
      <c r="OHM249" s="27"/>
      <c r="OHN249" s="27"/>
      <c r="OHO249" s="27"/>
      <c r="OHP249" s="27"/>
      <c r="OHQ249" s="27"/>
      <c r="OHR249" s="27"/>
      <c r="OHS249" s="27"/>
      <c r="OHT249" s="27"/>
      <c r="OHU249" s="27"/>
      <c r="OHV249" s="27"/>
      <c r="OHW249" s="27"/>
      <c r="OHX249" s="27"/>
      <c r="OHY249" s="27"/>
      <c r="OHZ249" s="27"/>
      <c r="OIA249" s="27"/>
      <c r="OIB249" s="27"/>
      <c r="OIC249" s="27"/>
      <c r="OID249" s="27"/>
      <c r="OIE249" s="27"/>
      <c r="OIF249" s="27"/>
      <c r="OIG249" s="27"/>
      <c r="OIH249" s="27"/>
      <c r="OII249" s="27"/>
      <c r="OIJ249" s="27"/>
      <c r="OIK249" s="27"/>
      <c r="OIL249" s="27"/>
      <c r="OIM249" s="27"/>
      <c r="OIN249" s="27"/>
      <c r="OIO249" s="27"/>
      <c r="OIP249" s="27"/>
      <c r="OIQ249" s="27"/>
      <c r="OIR249" s="27"/>
      <c r="OIS249" s="27"/>
      <c r="OIT249" s="27"/>
      <c r="OIU249" s="27"/>
      <c r="OIV249" s="27"/>
      <c r="OIW249" s="27"/>
      <c r="OIX249" s="27"/>
      <c r="OIY249" s="27"/>
      <c r="OIZ249" s="27"/>
      <c r="OJA249" s="27"/>
      <c r="OJB249" s="27"/>
      <c r="OJC249" s="27"/>
      <c r="OJD249" s="27"/>
      <c r="OJE249" s="27"/>
      <c r="OJF249" s="27"/>
      <c r="OJG249" s="27"/>
      <c r="OJH249" s="27"/>
      <c r="OJI249" s="27"/>
      <c r="OJJ249" s="27"/>
      <c r="OJK249" s="27"/>
      <c r="OJL249" s="27"/>
      <c r="OJM249" s="27"/>
      <c r="OJN249" s="27"/>
      <c r="OJO249" s="27"/>
      <c r="OJP249" s="27"/>
      <c r="OJQ249" s="27"/>
      <c r="OJR249" s="27"/>
      <c r="OJS249" s="27"/>
      <c r="OJT249" s="27"/>
      <c r="OJU249" s="27"/>
      <c r="OJV249" s="27"/>
      <c r="OJW249" s="27"/>
      <c r="OJX249" s="27"/>
      <c r="OJY249" s="27"/>
      <c r="OJZ249" s="27"/>
      <c r="OKA249" s="27"/>
      <c r="OKB249" s="27"/>
      <c r="OKC249" s="27"/>
      <c r="OKD249" s="27"/>
      <c r="OKE249" s="27"/>
      <c r="OKF249" s="27"/>
      <c r="OKG249" s="27"/>
      <c r="OKH249" s="27"/>
      <c r="OKI249" s="27"/>
      <c r="OKJ249" s="27"/>
      <c r="OKK249" s="27"/>
      <c r="OKL249" s="27"/>
      <c r="OKM249" s="27"/>
      <c r="OKN249" s="27"/>
      <c r="OKO249" s="27"/>
      <c r="OKP249" s="27"/>
      <c r="OKQ249" s="27"/>
      <c r="OKR249" s="27"/>
      <c r="OKS249" s="27"/>
      <c r="OKT249" s="27"/>
      <c r="OKU249" s="27"/>
      <c r="OKV249" s="27"/>
      <c r="OKW249" s="27"/>
      <c r="OKX249" s="27"/>
      <c r="OKY249" s="27"/>
      <c r="OKZ249" s="27"/>
      <c r="OLA249" s="27"/>
      <c r="OLB249" s="27"/>
      <c r="OLC249" s="27"/>
      <c r="OLD249" s="27"/>
      <c r="OLE249" s="27"/>
      <c r="OLF249" s="27"/>
      <c r="OLG249" s="27"/>
      <c r="OLH249" s="27"/>
      <c r="OLI249" s="27"/>
      <c r="OLJ249" s="27"/>
      <c r="OLK249" s="27"/>
      <c r="OLL249" s="27"/>
      <c r="OLM249" s="27"/>
      <c r="OLN249" s="27"/>
      <c r="OLO249" s="27"/>
      <c r="OLP249" s="27"/>
      <c r="OLQ249" s="27"/>
      <c r="OLR249" s="27"/>
      <c r="OLS249" s="27"/>
      <c r="OLT249" s="27"/>
      <c r="OLU249" s="27"/>
      <c r="OLV249" s="27"/>
      <c r="OLW249" s="27"/>
      <c r="OLX249" s="27"/>
      <c r="OLY249" s="27"/>
      <c r="OLZ249" s="27"/>
      <c r="OMA249" s="27"/>
      <c r="OMB249" s="27"/>
      <c r="OMC249" s="27"/>
      <c r="OMD249" s="27"/>
      <c r="OME249" s="27"/>
      <c r="OMF249" s="27"/>
      <c r="OMG249" s="27"/>
      <c r="OMH249" s="27"/>
      <c r="OMI249" s="27"/>
      <c r="OMJ249" s="27"/>
      <c r="OMK249" s="27"/>
      <c r="OML249" s="27"/>
      <c r="OMM249" s="27"/>
      <c r="OMN249" s="27"/>
      <c r="OMO249" s="27"/>
      <c r="OMP249" s="27"/>
      <c r="OMQ249" s="27"/>
      <c r="OMR249" s="27"/>
      <c r="OMS249" s="27"/>
      <c r="OMT249" s="27"/>
      <c r="OMU249" s="27"/>
      <c r="OMV249" s="27"/>
      <c r="OMW249" s="27"/>
      <c r="OMX249" s="27"/>
      <c r="OMY249" s="27"/>
      <c r="OMZ249" s="27"/>
      <c r="ONA249" s="27"/>
      <c r="ONB249" s="27"/>
      <c r="ONC249" s="27"/>
      <c r="OND249" s="27"/>
      <c r="ONE249" s="27"/>
      <c r="ONF249" s="27"/>
      <c r="ONG249" s="27"/>
      <c r="ONH249" s="27"/>
      <c r="ONI249" s="27"/>
      <c r="ONJ249" s="27"/>
      <c r="ONK249" s="27"/>
      <c r="ONL249" s="27"/>
      <c r="ONM249" s="27"/>
      <c r="ONN249" s="27"/>
      <c r="ONO249" s="27"/>
      <c r="ONP249" s="27"/>
      <c r="ONQ249" s="27"/>
      <c r="ONR249" s="27"/>
      <c r="ONS249" s="27"/>
      <c r="ONT249" s="27"/>
      <c r="ONU249" s="27"/>
      <c r="ONV249" s="27"/>
      <c r="ONW249" s="27"/>
      <c r="ONX249" s="27"/>
      <c r="ONY249" s="27"/>
      <c r="ONZ249" s="27"/>
      <c r="OOA249" s="27"/>
      <c r="OOB249" s="27"/>
      <c r="OOC249" s="27"/>
      <c r="OOD249" s="27"/>
      <c r="OOE249" s="27"/>
      <c r="OOF249" s="27"/>
      <c r="OOG249" s="27"/>
      <c r="OOH249" s="27"/>
      <c r="OOI249" s="27"/>
      <c r="OOJ249" s="27"/>
      <c r="OOK249" s="27"/>
      <c r="OOL249" s="27"/>
      <c r="OOM249" s="27"/>
      <c r="OON249" s="27"/>
      <c r="OOO249" s="27"/>
      <c r="OOP249" s="27"/>
      <c r="OOQ249" s="27"/>
      <c r="OOR249" s="27"/>
      <c r="OOS249" s="27"/>
      <c r="OOT249" s="27"/>
      <c r="OOU249" s="27"/>
      <c r="OOV249" s="27"/>
      <c r="OOW249" s="27"/>
      <c r="OOX249" s="27"/>
      <c r="OOY249" s="27"/>
      <c r="OOZ249" s="27"/>
      <c r="OPA249" s="27"/>
      <c r="OPB249" s="27"/>
      <c r="OPC249" s="27"/>
      <c r="OPD249" s="27"/>
      <c r="OPE249" s="27"/>
      <c r="OPF249" s="27"/>
      <c r="OPG249" s="27"/>
      <c r="OPH249" s="27"/>
      <c r="OPI249" s="27"/>
      <c r="OPJ249" s="27"/>
      <c r="OPK249" s="27"/>
      <c r="OPL249" s="27"/>
      <c r="OPM249" s="27"/>
      <c r="OPN249" s="27"/>
      <c r="OPO249" s="27"/>
      <c r="OPP249" s="27"/>
      <c r="OPQ249" s="27"/>
      <c r="OPR249" s="27"/>
      <c r="OPS249" s="27"/>
      <c r="OPT249" s="27"/>
      <c r="OPU249" s="27"/>
      <c r="OPV249" s="27"/>
      <c r="OPW249" s="27"/>
      <c r="OPX249" s="27"/>
      <c r="OPY249" s="27"/>
      <c r="OPZ249" s="27"/>
      <c r="OQA249" s="27"/>
      <c r="OQB249" s="27"/>
      <c r="OQC249" s="27"/>
      <c r="OQD249" s="27"/>
      <c r="OQE249" s="27"/>
      <c r="OQF249" s="27"/>
      <c r="OQG249" s="27"/>
      <c r="OQH249" s="27"/>
      <c r="OQI249" s="27"/>
      <c r="OQJ249" s="27"/>
      <c r="OQK249" s="27"/>
      <c r="OQL249" s="27"/>
      <c r="OQM249" s="27"/>
      <c r="OQN249" s="27"/>
      <c r="OQO249" s="27"/>
      <c r="OQP249" s="27"/>
      <c r="OQQ249" s="27"/>
      <c r="OQR249" s="27"/>
      <c r="OQS249" s="27"/>
      <c r="OQT249" s="27"/>
      <c r="OQU249" s="27"/>
      <c r="OQV249" s="27"/>
      <c r="OQW249" s="27"/>
      <c r="OQX249" s="27"/>
      <c r="OQY249" s="27"/>
      <c r="OQZ249" s="27"/>
      <c r="ORA249" s="27"/>
      <c r="ORB249" s="27"/>
      <c r="ORC249" s="27"/>
      <c r="ORD249" s="27"/>
      <c r="ORE249" s="27"/>
      <c r="ORF249" s="27"/>
      <c r="ORG249" s="27"/>
      <c r="ORH249" s="27"/>
      <c r="ORI249" s="27"/>
      <c r="ORJ249" s="27"/>
      <c r="ORK249" s="27"/>
      <c r="ORL249" s="27"/>
      <c r="ORM249" s="27"/>
      <c r="ORN249" s="27"/>
      <c r="ORO249" s="27"/>
      <c r="ORP249" s="27"/>
      <c r="ORQ249" s="27"/>
      <c r="ORR249" s="27"/>
      <c r="ORS249" s="27"/>
      <c r="ORT249" s="27"/>
      <c r="ORU249" s="27"/>
      <c r="ORV249" s="27"/>
      <c r="ORW249" s="27"/>
      <c r="ORX249" s="27"/>
      <c r="ORY249" s="27"/>
      <c r="ORZ249" s="27"/>
      <c r="OSA249" s="27"/>
      <c r="OSB249" s="27"/>
      <c r="OSC249" s="27"/>
      <c r="OSD249" s="27"/>
      <c r="OSE249" s="27"/>
      <c r="OSF249" s="27"/>
      <c r="OSG249" s="27"/>
      <c r="OSH249" s="27"/>
      <c r="OSI249" s="27"/>
      <c r="OSJ249" s="27"/>
      <c r="OSK249" s="27"/>
      <c r="OSL249" s="27"/>
      <c r="OSM249" s="27"/>
      <c r="OSN249" s="27"/>
      <c r="OSO249" s="27"/>
      <c r="OSP249" s="27"/>
      <c r="OSQ249" s="27"/>
      <c r="OSR249" s="27"/>
      <c r="OSS249" s="27"/>
      <c r="OST249" s="27"/>
      <c r="OSU249" s="27"/>
      <c r="OSV249" s="27"/>
      <c r="OSW249" s="27"/>
      <c r="OSX249" s="27"/>
      <c r="OSY249" s="27"/>
      <c r="OSZ249" s="27"/>
      <c r="OTA249" s="27"/>
      <c r="OTB249" s="27"/>
      <c r="OTC249" s="27"/>
      <c r="OTD249" s="27"/>
      <c r="OTE249" s="27"/>
      <c r="OTF249" s="27"/>
      <c r="OTG249" s="27"/>
      <c r="OTH249" s="27"/>
      <c r="OTI249" s="27"/>
      <c r="OTJ249" s="27"/>
      <c r="OTK249" s="27"/>
      <c r="OTL249" s="27"/>
      <c r="OTM249" s="27"/>
      <c r="OTN249" s="27"/>
      <c r="OTO249" s="27"/>
      <c r="OTP249" s="27"/>
      <c r="OTQ249" s="27"/>
      <c r="OTR249" s="27"/>
      <c r="OTS249" s="27"/>
      <c r="OTT249" s="27"/>
      <c r="OTU249" s="27"/>
      <c r="OTV249" s="27"/>
      <c r="OTW249" s="27"/>
      <c r="OTX249" s="27"/>
      <c r="OTY249" s="27"/>
      <c r="OTZ249" s="27"/>
      <c r="OUA249" s="27"/>
      <c r="OUB249" s="27"/>
      <c r="OUC249" s="27"/>
      <c r="OUD249" s="27"/>
      <c r="OUE249" s="27"/>
      <c r="OUF249" s="27"/>
      <c r="OUG249" s="27"/>
      <c r="OUH249" s="27"/>
      <c r="OUI249" s="27"/>
      <c r="OUJ249" s="27"/>
      <c r="OUK249" s="27"/>
      <c r="OUL249" s="27"/>
      <c r="OUM249" s="27"/>
      <c r="OUN249" s="27"/>
      <c r="OUO249" s="27"/>
      <c r="OUP249" s="27"/>
      <c r="OUQ249" s="27"/>
      <c r="OUR249" s="27"/>
      <c r="OUS249" s="27"/>
      <c r="OUT249" s="27"/>
      <c r="OUU249" s="27"/>
      <c r="OUV249" s="27"/>
      <c r="OUW249" s="27"/>
      <c r="OUX249" s="27"/>
      <c r="OUY249" s="27"/>
      <c r="OUZ249" s="27"/>
      <c r="OVA249" s="27"/>
      <c r="OVB249" s="27"/>
      <c r="OVC249" s="27"/>
      <c r="OVD249" s="27"/>
      <c r="OVE249" s="27"/>
      <c r="OVF249" s="27"/>
      <c r="OVG249" s="27"/>
      <c r="OVH249" s="27"/>
      <c r="OVI249" s="27"/>
      <c r="OVJ249" s="27"/>
      <c r="OVK249" s="27"/>
      <c r="OVL249" s="27"/>
      <c r="OVM249" s="27"/>
      <c r="OVN249" s="27"/>
      <c r="OVO249" s="27"/>
      <c r="OVP249" s="27"/>
      <c r="OVQ249" s="27"/>
      <c r="OVR249" s="27"/>
      <c r="OVS249" s="27"/>
      <c r="OVT249" s="27"/>
      <c r="OVU249" s="27"/>
      <c r="OVV249" s="27"/>
      <c r="OVW249" s="27"/>
      <c r="OVX249" s="27"/>
      <c r="OVY249" s="27"/>
      <c r="OVZ249" s="27"/>
      <c r="OWA249" s="27"/>
      <c r="OWB249" s="27"/>
      <c r="OWC249" s="27"/>
      <c r="OWD249" s="27"/>
      <c r="OWE249" s="27"/>
      <c r="OWF249" s="27"/>
      <c r="OWG249" s="27"/>
      <c r="OWH249" s="27"/>
      <c r="OWI249" s="27"/>
      <c r="OWJ249" s="27"/>
      <c r="OWK249" s="27"/>
      <c r="OWL249" s="27"/>
      <c r="OWM249" s="27"/>
      <c r="OWN249" s="27"/>
      <c r="OWO249" s="27"/>
      <c r="OWP249" s="27"/>
      <c r="OWQ249" s="27"/>
      <c r="OWR249" s="27"/>
      <c r="OWS249" s="27"/>
      <c r="OWT249" s="27"/>
      <c r="OWU249" s="27"/>
      <c r="OWV249" s="27"/>
      <c r="OWW249" s="27"/>
      <c r="OWX249" s="27"/>
      <c r="OWY249" s="27"/>
      <c r="OWZ249" s="27"/>
      <c r="OXA249" s="27"/>
      <c r="OXB249" s="27"/>
      <c r="OXC249" s="27"/>
      <c r="OXD249" s="27"/>
      <c r="OXE249" s="27"/>
      <c r="OXF249" s="27"/>
      <c r="OXG249" s="27"/>
      <c r="OXH249" s="27"/>
      <c r="OXI249" s="27"/>
      <c r="OXJ249" s="27"/>
      <c r="OXK249" s="27"/>
      <c r="OXL249" s="27"/>
      <c r="OXM249" s="27"/>
      <c r="OXN249" s="27"/>
      <c r="OXO249" s="27"/>
      <c r="OXP249" s="27"/>
      <c r="OXQ249" s="27"/>
      <c r="OXR249" s="27"/>
      <c r="OXS249" s="27"/>
      <c r="OXT249" s="27"/>
      <c r="OXU249" s="27"/>
      <c r="OXV249" s="27"/>
      <c r="OXW249" s="27"/>
      <c r="OXX249" s="27"/>
      <c r="OXY249" s="27"/>
      <c r="OXZ249" s="27"/>
      <c r="OYA249" s="27"/>
      <c r="OYB249" s="27"/>
      <c r="OYC249" s="27"/>
      <c r="OYD249" s="27"/>
      <c r="OYE249" s="27"/>
      <c r="OYF249" s="27"/>
      <c r="OYG249" s="27"/>
      <c r="OYH249" s="27"/>
      <c r="OYI249" s="27"/>
      <c r="OYJ249" s="27"/>
      <c r="OYK249" s="27"/>
      <c r="OYL249" s="27"/>
      <c r="OYM249" s="27"/>
      <c r="OYN249" s="27"/>
      <c r="OYO249" s="27"/>
      <c r="OYP249" s="27"/>
      <c r="OYQ249" s="27"/>
      <c r="OYR249" s="27"/>
      <c r="OYS249" s="27"/>
      <c r="OYT249" s="27"/>
      <c r="OYU249" s="27"/>
      <c r="OYV249" s="27"/>
      <c r="OYW249" s="27"/>
      <c r="OYX249" s="27"/>
      <c r="OYY249" s="27"/>
      <c r="OYZ249" s="27"/>
      <c r="OZA249" s="27"/>
      <c r="OZB249" s="27"/>
      <c r="OZC249" s="27"/>
      <c r="OZD249" s="27"/>
      <c r="OZE249" s="27"/>
      <c r="OZF249" s="27"/>
      <c r="OZG249" s="27"/>
      <c r="OZH249" s="27"/>
      <c r="OZI249" s="27"/>
      <c r="OZJ249" s="27"/>
      <c r="OZK249" s="27"/>
      <c r="OZL249" s="27"/>
      <c r="OZM249" s="27"/>
      <c r="OZN249" s="27"/>
      <c r="OZO249" s="27"/>
      <c r="OZP249" s="27"/>
      <c r="OZQ249" s="27"/>
      <c r="OZR249" s="27"/>
      <c r="OZS249" s="27"/>
      <c r="OZT249" s="27"/>
      <c r="OZU249" s="27"/>
      <c r="OZV249" s="27"/>
      <c r="OZW249" s="27"/>
      <c r="OZX249" s="27"/>
      <c r="OZY249" s="27"/>
      <c r="OZZ249" s="27"/>
      <c r="PAA249" s="27"/>
      <c r="PAB249" s="27"/>
      <c r="PAC249" s="27"/>
      <c r="PAD249" s="27"/>
      <c r="PAE249" s="27"/>
      <c r="PAF249" s="27"/>
      <c r="PAG249" s="27"/>
      <c r="PAH249" s="27"/>
      <c r="PAI249" s="27"/>
      <c r="PAJ249" s="27"/>
      <c r="PAK249" s="27"/>
      <c r="PAL249" s="27"/>
      <c r="PAM249" s="27"/>
      <c r="PAN249" s="27"/>
      <c r="PAO249" s="27"/>
      <c r="PAP249" s="27"/>
      <c r="PAQ249" s="27"/>
      <c r="PAR249" s="27"/>
      <c r="PAS249" s="27"/>
      <c r="PAT249" s="27"/>
      <c r="PAU249" s="27"/>
      <c r="PAV249" s="27"/>
      <c r="PAW249" s="27"/>
      <c r="PAX249" s="27"/>
      <c r="PAY249" s="27"/>
      <c r="PAZ249" s="27"/>
      <c r="PBA249" s="27"/>
      <c r="PBB249" s="27"/>
      <c r="PBC249" s="27"/>
      <c r="PBD249" s="27"/>
      <c r="PBE249" s="27"/>
      <c r="PBF249" s="27"/>
      <c r="PBG249" s="27"/>
      <c r="PBH249" s="27"/>
      <c r="PBI249" s="27"/>
      <c r="PBJ249" s="27"/>
      <c r="PBK249" s="27"/>
      <c r="PBL249" s="27"/>
      <c r="PBM249" s="27"/>
      <c r="PBN249" s="27"/>
      <c r="PBO249" s="27"/>
      <c r="PBP249" s="27"/>
      <c r="PBQ249" s="27"/>
      <c r="PBR249" s="27"/>
      <c r="PBS249" s="27"/>
      <c r="PBT249" s="27"/>
      <c r="PBU249" s="27"/>
      <c r="PBV249" s="27"/>
      <c r="PBW249" s="27"/>
      <c r="PBX249" s="27"/>
      <c r="PBY249" s="27"/>
      <c r="PBZ249" s="27"/>
      <c r="PCA249" s="27"/>
      <c r="PCB249" s="27"/>
      <c r="PCC249" s="27"/>
      <c r="PCD249" s="27"/>
      <c r="PCE249" s="27"/>
      <c r="PCF249" s="27"/>
      <c r="PCG249" s="27"/>
      <c r="PCH249" s="27"/>
      <c r="PCI249" s="27"/>
      <c r="PCJ249" s="27"/>
      <c r="PCK249" s="27"/>
      <c r="PCL249" s="27"/>
      <c r="PCM249" s="27"/>
      <c r="PCN249" s="27"/>
      <c r="PCO249" s="27"/>
      <c r="PCP249" s="27"/>
      <c r="PCQ249" s="27"/>
      <c r="PCR249" s="27"/>
      <c r="PCS249" s="27"/>
      <c r="PCT249" s="27"/>
      <c r="PCU249" s="27"/>
      <c r="PCV249" s="27"/>
      <c r="PCW249" s="27"/>
      <c r="PCX249" s="27"/>
      <c r="PCY249" s="27"/>
      <c r="PCZ249" s="27"/>
      <c r="PDA249" s="27"/>
      <c r="PDB249" s="27"/>
      <c r="PDC249" s="27"/>
      <c r="PDD249" s="27"/>
      <c r="PDE249" s="27"/>
      <c r="PDF249" s="27"/>
      <c r="PDG249" s="27"/>
      <c r="PDH249" s="27"/>
      <c r="PDI249" s="27"/>
      <c r="PDJ249" s="27"/>
      <c r="PDK249" s="27"/>
      <c r="PDL249" s="27"/>
      <c r="PDM249" s="27"/>
      <c r="PDN249" s="27"/>
      <c r="PDO249" s="27"/>
      <c r="PDP249" s="27"/>
      <c r="PDQ249" s="27"/>
      <c r="PDR249" s="27"/>
      <c r="PDS249" s="27"/>
      <c r="PDT249" s="27"/>
      <c r="PDU249" s="27"/>
      <c r="PDV249" s="27"/>
      <c r="PDW249" s="27"/>
      <c r="PDX249" s="27"/>
      <c r="PDY249" s="27"/>
      <c r="PDZ249" s="27"/>
      <c r="PEA249" s="27"/>
      <c r="PEB249" s="27"/>
      <c r="PEC249" s="27"/>
      <c r="PED249" s="27"/>
      <c r="PEE249" s="27"/>
      <c r="PEF249" s="27"/>
      <c r="PEG249" s="27"/>
      <c r="PEH249" s="27"/>
      <c r="PEI249" s="27"/>
      <c r="PEJ249" s="27"/>
      <c r="PEK249" s="27"/>
      <c r="PEL249" s="27"/>
      <c r="PEM249" s="27"/>
      <c r="PEN249" s="27"/>
      <c r="PEO249" s="27"/>
      <c r="PEP249" s="27"/>
      <c r="PEQ249" s="27"/>
      <c r="PER249" s="27"/>
      <c r="PES249" s="27"/>
      <c r="PET249" s="27"/>
      <c r="PEU249" s="27"/>
      <c r="PEV249" s="27"/>
      <c r="PEW249" s="27"/>
      <c r="PEX249" s="27"/>
      <c r="PEY249" s="27"/>
      <c r="PEZ249" s="27"/>
      <c r="PFA249" s="27"/>
      <c r="PFB249" s="27"/>
      <c r="PFC249" s="27"/>
      <c r="PFD249" s="27"/>
      <c r="PFE249" s="27"/>
      <c r="PFF249" s="27"/>
      <c r="PFG249" s="27"/>
      <c r="PFH249" s="27"/>
      <c r="PFI249" s="27"/>
      <c r="PFJ249" s="27"/>
      <c r="PFK249" s="27"/>
      <c r="PFL249" s="27"/>
      <c r="PFM249" s="27"/>
      <c r="PFN249" s="27"/>
      <c r="PFO249" s="27"/>
      <c r="PFP249" s="27"/>
      <c r="PFQ249" s="27"/>
      <c r="PFR249" s="27"/>
      <c r="PFS249" s="27"/>
      <c r="PFT249" s="27"/>
      <c r="PFU249" s="27"/>
      <c r="PFV249" s="27"/>
      <c r="PFW249" s="27"/>
      <c r="PFX249" s="27"/>
      <c r="PFY249" s="27"/>
      <c r="PFZ249" s="27"/>
      <c r="PGA249" s="27"/>
      <c r="PGB249" s="27"/>
      <c r="PGC249" s="27"/>
      <c r="PGD249" s="27"/>
      <c r="PGE249" s="27"/>
      <c r="PGF249" s="27"/>
      <c r="PGG249" s="27"/>
      <c r="PGH249" s="27"/>
      <c r="PGI249" s="27"/>
      <c r="PGJ249" s="27"/>
      <c r="PGK249" s="27"/>
      <c r="PGL249" s="27"/>
      <c r="PGM249" s="27"/>
      <c r="PGN249" s="27"/>
      <c r="PGO249" s="27"/>
      <c r="PGP249" s="27"/>
      <c r="PGQ249" s="27"/>
      <c r="PGR249" s="27"/>
      <c r="PGS249" s="27"/>
      <c r="PGT249" s="27"/>
      <c r="PGU249" s="27"/>
      <c r="PGV249" s="27"/>
      <c r="PGW249" s="27"/>
      <c r="PGX249" s="27"/>
      <c r="PGY249" s="27"/>
      <c r="PGZ249" s="27"/>
      <c r="PHA249" s="27"/>
      <c r="PHB249" s="27"/>
      <c r="PHC249" s="27"/>
      <c r="PHD249" s="27"/>
      <c r="PHE249" s="27"/>
      <c r="PHF249" s="27"/>
      <c r="PHG249" s="27"/>
      <c r="PHH249" s="27"/>
      <c r="PHI249" s="27"/>
      <c r="PHJ249" s="27"/>
      <c r="PHK249" s="27"/>
      <c r="PHL249" s="27"/>
      <c r="PHM249" s="27"/>
      <c r="PHN249" s="27"/>
      <c r="PHO249" s="27"/>
      <c r="PHP249" s="27"/>
      <c r="PHQ249" s="27"/>
      <c r="PHR249" s="27"/>
      <c r="PHS249" s="27"/>
      <c r="PHT249" s="27"/>
      <c r="PHU249" s="27"/>
      <c r="PHV249" s="27"/>
      <c r="PHW249" s="27"/>
      <c r="PHX249" s="27"/>
      <c r="PHY249" s="27"/>
      <c r="PHZ249" s="27"/>
      <c r="PIA249" s="27"/>
      <c r="PIB249" s="27"/>
      <c r="PIC249" s="27"/>
      <c r="PID249" s="27"/>
      <c r="PIE249" s="27"/>
      <c r="PIF249" s="27"/>
      <c r="PIG249" s="27"/>
      <c r="PIH249" s="27"/>
      <c r="PII249" s="27"/>
      <c r="PIJ249" s="27"/>
      <c r="PIK249" s="27"/>
      <c r="PIL249" s="27"/>
      <c r="PIM249" s="27"/>
      <c r="PIN249" s="27"/>
      <c r="PIO249" s="27"/>
      <c r="PIP249" s="27"/>
      <c r="PIQ249" s="27"/>
      <c r="PIR249" s="27"/>
      <c r="PIS249" s="27"/>
      <c r="PIT249" s="27"/>
      <c r="PIU249" s="27"/>
      <c r="PIV249" s="27"/>
      <c r="PIW249" s="27"/>
      <c r="PIX249" s="27"/>
      <c r="PIY249" s="27"/>
      <c r="PIZ249" s="27"/>
      <c r="PJA249" s="27"/>
      <c r="PJB249" s="27"/>
      <c r="PJC249" s="27"/>
      <c r="PJD249" s="27"/>
      <c r="PJE249" s="27"/>
      <c r="PJF249" s="27"/>
      <c r="PJG249" s="27"/>
      <c r="PJH249" s="27"/>
      <c r="PJI249" s="27"/>
      <c r="PJJ249" s="27"/>
      <c r="PJK249" s="27"/>
      <c r="PJL249" s="27"/>
      <c r="PJM249" s="27"/>
      <c r="PJN249" s="27"/>
      <c r="PJO249" s="27"/>
      <c r="PJP249" s="27"/>
      <c r="PJQ249" s="27"/>
      <c r="PJR249" s="27"/>
      <c r="PJS249" s="27"/>
      <c r="PJT249" s="27"/>
      <c r="PJU249" s="27"/>
      <c r="PJV249" s="27"/>
      <c r="PJW249" s="27"/>
      <c r="PJX249" s="27"/>
      <c r="PJY249" s="27"/>
      <c r="PJZ249" s="27"/>
      <c r="PKA249" s="27"/>
      <c r="PKB249" s="27"/>
      <c r="PKC249" s="27"/>
      <c r="PKD249" s="27"/>
      <c r="PKE249" s="27"/>
      <c r="PKF249" s="27"/>
      <c r="PKG249" s="27"/>
      <c r="PKH249" s="27"/>
      <c r="PKI249" s="27"/>
      <c r="PKJ249" s="27"/>
      <c r="PKK249" s="27"/>
      <c r="PKL249" s="27"/>
      <c r="PKM249" s="27"/>
      <c r="PKN249" s="27"/>
      <c r="PKO249" s="27"/>
      <c r="PKP249" s="27"/>
      <c r="PKQ249" s="27"/>
      <c r="PKR249" s="27"/>
      <c r="PKS249" s="27"/>
      <c r="PKT249" s="27"/>
      <c r="PKU249" s="27"/>
      <c r="PKV249" s="27"/>
      <c r="PKW249" s="27"/>
      <c r="PKX249" s="27"/>
      <c r="PKY249" s="27"/>
      <c r="PKZ249" s="27"/>
      <c r="PLA249" s="27"/>
      <c r="PLB249" s="27"/>
      <c r="PLC249" s="27"/>
      <c r="PLD249" s="27"/>
      <c r="PLE249" s="27"/>
      <c r="PLF249" s="27"/>
      <c r="PLG249" s="27"/>
      <c r="PLH249" s="27"/>
      <c r="PLI249" s="27"/>
      <c r="PLJ249" s="27"/>
      <c r="PLK249" s="27"/>
      <c r="PLL249" s="27"/>
      <c r="PLM249" s="27"/>
      <c r="PLN249" s="27"/>
      <c r="PLO249" s="27"/>
      <c r="PLP249" s="27"/>
      <c r="PLQ249" s="27"/>
      <c r="PLR249" s="27"/>
      <c r="PLS249" s="27"/>
      <c r="PLT249" s="27"/>
      <c r="PLU249" s="27"/>
      <c r="PLV249" s="27"/>
      <c r="PLW249" s="27"/>
      <c r="PLX249" s="27"/>
      <c r="PLY249" s="27"/>
      <c r="PLZ249" s="27"/>
      <c r="PMA249" s="27"/>
      <c r="PMB249" s="27"/>
      <c r="PMC249" s="27"/>
      <c r="PMD249" s="27"/>
      <c r="PME249" s="27"/>
      <c r="PMF249" s="27"/>
      <c r="PMG249" s="27"/>
      <c r="PMH249" s="27"/>
      <c r="PMI249" s="27"/>
      <c r="PMJ249" s="27"/>
      <c r="PMK249" s="27"/>
      <c r="PML249" s="27"/>
      <c r="PMM249" s="27"/>
      <c r="PMN249" s="27"/>
      <c r="PMO249" s="27"/>
      <c r="PMP249" s="27"/>
      <c r="PMQ249" s="27"/>
      <c r="PMR249" s="27"/>
      <c r="PMS249" s="27"/>
      <c r="PMT249" s="27"/>
      <c r="PMU249" s="27"/>
      <c r="PMV249" s="27"/>
      <c r="PMW249" s="27"/>
      <c r="PMX249" s="27"/>
      <c r="PMY249" s="27"/>
      <c r="PMZ249" s="27"/>
      <c r="PNA249" s="27"/>
      <c r="PNB249" s="27"/>
      <c r="PNC249" s="27"/>
      <c r="PND249" s="27"/>
      <c r="PNE249" s="27"/>
      <c r="PNF249" s="27"/>
      <c r="PNG249" s="27"/>
      <c r="PNH249" s="27"/>
      <c r="PNI249" s="27"/>
      <c r="PNJ249" s="27"/>
      <c r="PNK249" s="27"/>
      <c r="PNL249" s="27"/>
      <c r="PNM249" s="27"/>
      <c r="PNN249" s="27"/>
      <c r="PNO249" s="27"/>
      <c r="PNP249" s="27"/>
      <c r="PNQ249" s="27"/>
      <c r="PNR249" s="27"/>
      <c r="PNS249" s="27"/>
      <c r="PNT249" s="27"/>
      <c r="PNU249" s="27"/>
      <c r="PNV249" s="27"/>
      <c r="PNW249" s="27"/>
      <c r="PNX249" s="27"/>
      <c r="PNY249" s="27"/>
      <c r="PNZ249" s="27"/>
      <c r="POA249" s="27"/>
      <c r="POB249" s="27"/>
      <c r="POC249" s="27"/>
      <c r="POD249" s="27"/>
      <c r="POE249" s="27"/>
      <c r="POF249" s="27"/>
      <c r="POG249" s="27"/>
      <c r="POH249" s="27"/>
      <c r="POI249" s="27"/>
      <c r="POJ249" s="27"/>
      <c r="POK249" s="27"/>
      <c r="POL249" s="27"/>
      <c r="POM249" s="27"/>
      <c r="PON249" s="27"/>
      <c r="POO249" s="27"/>
      <c r="POP249" s="27"/>
      <c r="POQ249" s="27"/>
      <c r="POR249" s="27"/>
      <c r="POS249" s="27"/>
      <c r="POT249" s="27"/>
      <c r="POU249" s="27"/>
      <c r="POV249" s="27"/>
      <c r="POW249" s="27"/>
      <c r="POX249" s="27"/>
      <c r="POY249" s="27"/>
      <c r="POZ249" s="27"/>
      <c r="PPA249" s="27"/>
      <c r="PPB249" s="27"/>
      <c r="PPC249" s="27"/>
      <c r="PPD249" s="27"/>
      <c r="PPE249" s="27"/>
      <c r="PPF249" s="27"/>
      <c r="PPG249" s="27"/>
      <c r="PPH249" s="27"/>
      <c r="PPI249" s="27"/>
      <c r="PPJ249" s="27"/>
      <c r="PPK249" s="27"/>
      <c r="PPL249" s="27"/>
      <c r="PPM249" s="27"/>
      <c r="PPN249" s="27"/>
      <c r="PPO249" s="27"/>
      <c r="PPP249" s="27"/>
      <c r="PPQ249" s="27"/>
      <c r="PPR249" s="27"/>
      <c r="PPS249" s="27"/>
      <c r="PPT249" s="27"/>
      <c r="PPU249" s="27"/>
      <c r="PPV249" s="27"/>
      <c r="PPW249" s="27"/>
      <c r="PPX249" s="27"/>
      <c r="PPY249" s="27"/>
      <c r="PPZ249" s="27"/>
      <c r="PQA249" s="27"/>
      <c r="PQB249" s="27"/>
      <c r="PQC249" s="27"/>
      <c r="PQD249" s="27"/>
      <c r="PQE249" s="27"/>
      <c r="PQF249" s="27"/>
      <c r="PQG249" s="27"/>
      <c r="PQH249" s="27"/>
      <c r="PQI249" s="27"/>
      <c r="PQJ249" s="27"/>
      <c r="PQK249" s="27"/>
      <c r="PQL249" s="27"/>
      <c r="PQM249" s="27"/>
      <c r="PQN249" s="27"/>
      <c r="PQO249" s="27"/>
      <c r="PQP249" s="27"/>
      <c r="PQQ249" s="27"/>
      <c r="PQR249" s="27"/>
      <c r="PQS249" s="27"/>
      <c r="PQT249" s="27"/>
      <c r="PQU249" s="27"/>
      <c r="PQV249" s="27"/>
      <c r="PQW249" s="27"/>
      <c r="PQX249" s="27"/>
      <c r="PQY249" s="27"/>
      <c r="PQZ249" s="27"/>
      <c r="PRA249" s="27"/>
      <c r="PRB249" s="27"/>
      <c r="PRC249" s="27"/>
      <c r="PRD249" s="27"/>
      <c r="PRE249" s="27"/>
      <c r="PRF249" s="27"/>
      <c r="PRG249" s="27"/>
      <c r="PRH249" s="27"/>
      <c r="PRI249" s="27"/>
      <c r="PRJ249" s="27"/>
      <c r="PRK249" s="27"/>
      <c r="PRL249" s="27"/>
      <c r="PRM249" s="27"/>
      <c r="PRN249" s="27"/>
      <c r="PRO249" s="27"/>
      <c r="PRP249" s="27"/>
      <c r="PRQ249" s="27"/>
      <c r="PRR249" s="27"/>
      <c r="PRS249" s="27"/>
      <c r="PRT249" s="27"/>
      <c r="PRU249" s="27"/>
      <c r="PRV249" s="27"/>
      <c r="PRW249" s="27"/>
      <c r="PRX249" s="27"/>
      <c r="PRY249" s="27"/>
      <c r="PRZ249" s="27"/>
      <c r="PSA249" s="27"/>
      <c r="PSB249" s="27"/>
      <c r="PSC249" s="27"/>
      <c r="PSD249" s="27"/>
      <c r="PSE249" s="27"/>
      <c r="PSF249" s="27"/>
      <c r="PSG249" s="27"/>
      <c r="PSH249" s="27"/>
      <c r="PSI249" s="27"/>
      <c r="PSJ249" s="27"/>
      <c r="PSK249" s="27"/>
      <c r="PSL249" s="27"/>
      <c r="PSM249" s="27"/>
      <c r="PSN249" s="27"/>
      <c r="PSO249" s="27"/>
      <c r="PSP249" s="27"/>
      <c r="PSQ249" s="27"/>
      <c r="PSR249" s="27"/>
      <c r="PSS249" s="27"/>
      <c r="PST249" s="27"/>
      <c r="PSU249" s="27"/>
      <c r="PSV249" s="27"/>
      <c r="PSW249" s="27"/>
      <c r="PSX249" s="27"/>
      <c r="PSY249" s="27"/>
      <c r="PSZ249" s="27"/>
      <c r="PTA249" s="27"/>
      <c r="PTB249" s="27"/>
      <c r="PTC249" s="27"/>
      <c r="PTD249" s="27"/>
      <c r="PTE249" s="27"/>
      <c r="PTF249" s="27"/>
      <c r="PTG249" s="27"/>
      <c r="PTH249" s="27"/>
      <c r="PTI249" s="27"/>
      <c r="PTJ249" s="27"/>
      <c r="PTK249" s="27"/>
      <c r="PTL249" s="27"/>
      <c r="PTM249" s="27"/>
      <c r="PTN249" s="27"/>
      <c r="PTO249" s="27"/>
      <c r="PTP249" s="27"/>
      <c r="PTQ249" s="27"/>
      <c r="PTR249" s="27"/>
      <c r="PTS249" s="27"/>
      <c r="PTT249" s="27"/>
      <c r="PTU249" s="27"/>
      <c r="PTV249" s="27"/>
      <c r="PTW249" s="27"/>
      <c r="PTX249" s="27"/>
      <c r="PTY249" s="27"/>
      <c r="PTZ249" s="27"/>
      <c r="PUA249" s="27"/>
      <c r="PUB249" s="27"/>
      <c r="PUC249" s="27"/>
      <c r="PUD249" s="27"/>
      <c r="PUE249" s="27"/>
      <c r="PUF249" s="27"/>
      <c r="PUG249" s="27"/>
      <c r="PUH249" s="27"/>
      <c r="PUI249" s="27"/>
      <c r="PUJ249" s="27"/>
      <c r="PUK249" s="27"/>
      <c r="PUL249" s="27"/>
      <c r="PUM249" s="27"/>
      <c r="PUN249" s="27"/>
      <c r="PUO249" s="27"/>
      <c r="PUP249" s="27"/>
      <c r="PUQ249" s="27"/>
      <c r="PUR249" s="27"/>
      <c r="PUS249" s="27"/>
      <c r="PUT249" s="27"/>
      <c r="PUU249" s="27"/>
      <c r="PUV249" s="27"/>
      <c r="PUW249" s="27"/>
      <c r="PUX249" s="27"/>
      <c r="PUY249" s="27"/>
      <c r="PUZ249" s="27"/>
      <c r="PVA249" s="27"/>
      <c r="PVB249" s="27"/>
      <c r="PVC249" s="27"/>
      <c r="PVD249" s="27"/>
      <c r="PVE249" s="27"/>
      <c r="PVF249" s="27"/>
      <c r="PVG249" s="27"/>
      <c r="PVH249" s="27"/>
      <c r="PVI249" s="27"/>
      <c r="PVJ249" s="27"/>
      <c r="PVK249" s="27"/>
      <c r="PVL249" s="27"/>
      <c r="PVM249" s="27"/>
      <c r="PVN249" s="27"/>
      <c r="PVO249" s="27"/>
      <c r="PVP249" s="27"/>
      <c r="PVQ249" s="27"/>
      <c r="PVR249" s="27"/>
      <c r="PVS249" s="27"/>
      <c r="PVT249" s="27"/>
      <c r="PVU249" s="27"/>
      <c r="PVV249" s="27"/>
      <c r="PVW249" s="27"/>
      <c r="PVX249" s="27"/>
      <c r="PVY249" s="27"/>
      <c r="PVZ249" s="27"/>
      <c r="PWA249" s="27"/>
      <c r="PWB249" s="27"/>
      <c r="PWC249" s="27"/>
      <c r="PWD249" s="27"/>
      <c r="PWE249" s="27"/>
      <c r="PWF249" s="27"/>
      <c r="PWG249" s="27"/>
      <c r="PWH249" s="27"/>
      <c r="PWI249" s="27"/>
      <c r="PWJ249" s="27"/>
      <c r="PWK249" s="27"/>
      <c r="PWL249" s="27"/>
      <c r="PWM249" s="27"/>
      <c r="PWN249" s="27"/>
      <c r="PWO249" s="27"/>
      <c r="PWP249" s="27"/>
      <c r="PWQ249" s="27"/>
      <c r="PWR249" s="27"/>
      <c r="PWS249" s="27"/>
      <c r="PWT249" s="27"/>
      <c r="PWU249" s="27"/>
      <c r="PWV249" s="27"/>
      <c r="PWW249" s="27"/>
      <c r="PWX249" s="27"/>
      <c r="PWY249" s="27"/>
      <c r="PWZ249" s="27"/>
      <c r="PXA249" s="27"/>
      <c r="PXB249" s="27"/>
      <c r="PXC249" s="27"/>
      <c r="PXD249" s="27"/>
      <c r="PXE249" s="27"/>
      <c r="PXF249" s="27"/>
      <c r="PXG249" s="27"/>
      <c r="PXH249" s="27"/>
      <c r="PXI249" s="27"/>
      <c r="PXJ249" s="27"/>
      <c r="PXK249" s="27"/>
      <c r="PXL249" s="27"/>
      <c r="PXM249" s="27"/>
      <c r="PXN249" s="27"/>
      <c r="PXO249" s="27"/>
      <c r="PXP249" s="27"/>
      <c r="PXQ249" s="27"/>
      <c r="PXR249" s="27"/>
      <c r="PXS249" s="27"/>
      <c r="PXT249" s="27"/>
      <c r="PXU249" s="27"/>
      <c r="PXV249" s="27"/>
      <c r="PXW249" s="27"/>
      <c r="PXX249" s="27"/>
      <c r="PXY249" s="27"/>
      <c r="PXZ249" s="27"/>
      <c r="PYA249" s="27"/>
      <c r="PYB249" s="27"/>
      <c r="PYC249" s="27"/>
      <c r="PYD249" s="27"/>
      <c r="PYE249" s="27"/>
      <c r="PYF249" s="27"/>
      <c r="PYG249" s="27"/>
      <c r="PYH249" s="27"/>
      <c r="PYI249" s="27"/>
      <c r="PYJ249" s="27"/>
      <c r="PYK249" s="27"/>
      <c r="PYL249" s="27"/>
      <c r="PYM249" s="27"/>
      <c r="PYN249" s="27"/>
      <c r="PYO249" s="27"/>
      <c r="PYP249" s="27"/>
      <c r="PYQ249" s="27"/>
      <c r="PYR249" s="27"/>
      <c r="PYS249" s="27"/>
      <c r="PYT249" s="27"/>
      <c r="PYU249" s="27"/>
      <c r="PYV249" s="27"/>
      <c r="PYW249" s="27"/>
      <c r="PYX249" s="27"/>
      <c r="PYY249" s="27"/>
      <c r="PYZ249" s="27"/>
      <c r="PZA249" s="27"/>
      <c r="PZB249" s="27"/>
      <c r="PZC249" s="27"/>
      <c r="PZD249" s="27"/>
      <c r="PZE249" s="27"/>
      <c r="PZF249" s="27"/>
      <c r="PZG249" s="27"/>
      <c r="PZH249" s="27"/>
      <c r="PZI249" s="27"/>
      <c r="PZJ249" s="27"/>
      <c r="PZK249" s="27"/>
      <c r="PZL249" s="27"/>
      <c r="PZM249" s="27"/>
      <c r="PZN249" s="27"/>
      <c r="PZO249" s="27"/>
      <c r="PZP249" s="27"/>
      <c r="PZQ249" s="27"/>
      <c r="PZR249" s="27"/>
      <c r="PZS249" s="27"/>
      <c r="PZT249" s="27"/>
      <c r="PZU249" s="27"/>
      <c r="PZV249" s="27"/>
      <c r="PZW249" s="27"/>
      <c r="PZX249" s="27"/>
      <c r="PZY249" s="27"/>
      <c r="PZZ249" s="27"/>
      <c r="QAA249" s="27"/>
      <c r="QAB249" s="27"/>
      <c r="QAC249" s="27"/>
      <c r="QAD249" s="27"/>
      <c r="QAE249" s="27"/>
      <c r="QAF249" s="27"/>
      <c r="QAG249" s="27"/>
      <c r="QAH249" s="27"/>
      <c r="QAI249" s="27"/>
      <c r="QAJ249" s="27"/>
      <c r="QAK249" s="27"/>
      <c r="QAL249" s="27"/>
      <c r="QAM249" s="27"/>
      <c r="QAN249" s="27"/>
      <c r="QAO249" s="27"/>
      <c r="QAP249" s="27"/>
      <c r="QAQ249" s="27"/>
      <c r="QAR249" s="27"/>
      <c r="QAS249" s="27"/>
      <c r="QAT249" s="27"/>
      <c r="QAU249" s="27"/>
      <c r="QAV249" s="27"/>
      <c r="QAW249" s="27"/>
      <c r="QAX249" s="27"/>
      <c r="QAY249" s="27"/>
      <c r="QAZ249" s="27"/>
      <c r="QBA249" s="27"/>
      <c r="QBB249" s="27"/>
      <c r="QBC249" s="27"/>
      <c r="QBD249" s="27"/>
      <c r="QBE249" s="27"/>
      <c r="QBF249" s="27"/>
      <c r="QBG249" s="27"/>
      <c r="QBH249" s="27"/>
      <c r="QBI249" s="27"/>
      <c r="QBJ249" s="27"/>
      <c r="QBK249" s="27"/>
      <c r="QBL249" s="27"/>
      <c r="QBM249" s="27"/>
      <c r="QBN249" s="27"/>
      <c r="QBO249" s="27"/>
      <c r="QBP249" s="27"/>
      <c r="QBQ249" s="27"/>
      <c r="QBR249" s="27"/>
      <c r="QBS249" s="27"/>
      <c r="QBT249" s="27"/>
      <c r="QBU249" s="27"/>
      <c r="QBV249" s="27"/>
      <c r="QBW249" s="27"/>
      <c r="QBX249" s="27"/>
      <c r="QBY249" s="27"/>
      <c r="QBZ249" s="27"/>
      <c r="QCA249" s="27"/>
      <c r="QCB249" s="27"/>
      <c r="QCC249" s="27"/>
      <c r="QCD249" s="27"/>
      <c r="QCE249" s="27"/>
      <c r="QCF249" s="27"/>
      <c r="QCG249" s="27"/>
      <c r="QCH249" s="27"/>
      <c r="QCI249" s="27"/>
      <c r="QCJ249" s="27"/>
      <c r="QCK249" s="27"/>
      <c r="QCL249" s="27"/>
      <c r="QCM249" s="27"/>
      <c r="QCN249" s="27"/>
      <c r="QCO249" s="27"/>
      <c r="QCP249" s="27"/>
      <c r="QCQ249" s="27"/>
      <c r="QCR249" s="27"/>
      <c r="QCS249" s="27"/>
      <c r="QCT249" s="27"/>
      <c r="QCU249" s="27"/>
      <c r="QCV249" s="27"/>
      <c r="QCW249" s="27"/>
      <c r="QCX249" s="27"/>
      <c r="QCY249" s="27"/>
      <c r="QCZ249" s="27"/>
      <c r="QDA249" s="27"/>
      <c r="QDB249" s="27"/>
      <c r="QDC249" s="27"/>
      <c r="QDD249" s="27"/>
      <c r="QDE249" s="27"/>
      <c r="QDF249" s="27"/>
      <c r="QDG249" s="27"/>
      <c r="QDH249" s="27"/>
      <c r="QDI249" s="27"/>
      <c r="QDJ249" s="27"/>
      <c r="QDK249" s="27"/>
      <c r="QDL249" s="27"/>
      <c r="QDM249" s="27"/>
      <c r="QDN249" s="27"/>
      <c r="QDO249" s="27"/>
      <c r="QDP249" s="27"/>
      <c r="QDQ249" s="27"/>
      <c r="QDR249" s="27"/>
      <c r="QDS249" s="27"/>
      <c r="QDT249" s="27"/>
      <c r="QDU249" s="27"/>
      <c r="QDV249" s="27"/>
      <c r="QDW249" s="27"/>
      <c r="QDX249" s="27"/>
      <c r="QDY249" s="27"/>
      <c r="QDZ249" s="27"/>
      <c r="QEA249" s="27"/>
      <c r="QEB249" s="27"/>
      <c r="QEC249" s="27"/>
      <c r="QED249" s="27"/>
      <c r="QEE249" s="27"/>
      <c r="QEF249" s="27"/>
      <c r="QEG249" s="27"/>
      <c r="QEH249" s="27"/>
      <c r="QEI249" s="27"/>
      <c r="QEJ249" s="27"/>
      <c r="QEK249" s="27"/>
      <c r="QEL249" s="27"/>
      <c r="QEM249" s="27"/>
      <c r="QEN249" s="27"/>
      <c r="QEO249" s="27"/>
      <c r="QEP249" s="27"/>
      <c r="QEQ249" s="27"/>
      <c r="QER249" s="27"/>
      <c r="QES249" s="27"/>
      <c r="QET249" s="27"/>
      <c r="QEU249" s="27"/>
      <c r="QEV249" s="27"/>
      <c r="QEW249" s="27"/>
      <c r="QEX249" s="27"/>
      <c r="QEY249" s="27"/>
      <c r="QEZ249" s="27"/>
      <c r="QFA249" s="27"/>
      <c r="QFB249" s="27"/>
      <c r="QFC249" s="27"/>
      <c r="QFD249" s="27"/>
      <c r="QFE249" s="27"/>
      <c r="QFF249" s="27"/>
      <c r="QFG249" s="27"/>
      <c r="QFH249" s="27"/>
      <c r="QFI249" s="27"/>
      <c r="QFJ249" s="27"/>
      <c r="QFK249" s="27"/>
      <c r="QFL249" s="27"/>
      <c r="QFM249" s="27"/>
      <c r="QFN249" s="27"/>
      <c r="QFO249" s="27"/>
      <c r="QFP249" s="27"/>
      <c r="QFQ249" s="27"/>
      <c r="QFR249" s="27"/>
      <c r="QFS249" s="27"/>
      <c r="QFT249" s="27"/>
      <c r="QFU249" s="27"/>
      <c r="QFV249" s="27"/>
      <c r="QFW249" s="27"/>
      <c r="QFX249" s="27"/>
      <c r="QFY249" s="27"/>
      <c r="QFZ249" s="27"/>
      <c r="QGA249" s="27"/>
      <c r="QGB249" s="27"/>
      <c r="QGC249" s="27"/>
      <c r="QGD249" s="27"/>
      <c r="QGE249" s="27"/>
      <c r="QGF249" s="27"/>
      <c r="QGG249" s="27"/>
      <c r="QGH249" s="27"/>
      <c r="QGI249" s="27"/>
      <c r="QGJ249" s="27"/>
      <c r="QGK249" s="27"/>
      <c r="QGL249" s="27"/>
      <c r="QGM249" s="27"/>
      <c r="QGN249" s="27"/>
      <c r="QGO249" s="27"/>
      <c r="QGP249" s="27"/>
      <c r="QGQ249" s="27"/>
      <c r="QGR249" s="27"/>
      <c r="QGS249" s="27"/>
      <c r="QGT249" s="27"/>
      <c r="QGU249" s="27"/>
      <c r="QGV249" s="27"/>
      <c r="QGW249" s="27"/>
      <c r="QGX249" s="27"/>
      <c r="QGY249" s="27"/>
      <c r="QGZ249" s="27"/>
      <c r="QHA249" s="27"/>
      <c r="QHB249" s="27"/>
      <c r="QHC249" s="27"/>
      <c r="QHD249" s="27"/>
      <c r="QHE249" s="27"/>
      <c r="QHF249" s="27"/>
      <c r="QHG249" s="27"/>
      <c r="QHH249" s="27"/>
      <c r="QHI249" s="27"/>
      <c r="QHJ249" s="27"/>
      <c r="QHK249" s="27"/>
      <c r="QHL249" s="27"/>
      <c r="QHM249" s="27"/>
      <c r="QHN249" s="27"/>
      <c r="QHO249" s="27"/>
      <c r="QHP249" s="27"/>
      <c r="QHQ249" s="27"/>
      <c r="QHR249" s="27"/>
      <c r="QHS249" s="27"/>
      <c r="QHT249" s="27"/>
      <c r="QHU249" s="27"/>
      <c r="QHV249" s="27"/>
      <c r="QHW249" s="27"/>
      <c r="QHX249" s="27"/>
      <c r="QHY249" s="27"/>
      <c r="QHZ249" s="27"/>
      <c r="QIA249" s="27"/>
      <c r="QIB249" s="27"/>
      <c r="QIC249" s="27"/>
      <c r="QID249" s="27"/>
      <c r="QIE249" s="27"/>
      <c r="QIF249" s="27"/>
      <c r="QIG249" s="27"/>
      <c r="QIH249" s="27"/>
      <c r="QII249" s="27"/>
      <c r="QIJ249" s="27"/>
      <c r="QIK249" s="27"/>
      <c r="QIL249" s="27"/>
      <c r="QIM249" s="27"/>
      <c r="QIN249" s="27"/>
      <c r="QIO249" s="27"/>
      <c r="QIP249" s="27"/>
      <c r="QIQ249" s="27"/>
      <c r="QIR249" s="27"/>
      <c r="QIS249" s="27"/>
      <c r="QIT249" s="27"/>
      <c r="QIU249" s="27"/>
      <c r="QIV249" s="27"/>
      <c r="QIW249" s="27"/>
      <c r="QIX249" s="27"/>
      <c r="QIY249" s="27"/>
      <c r="QIZ249" s="27"/>
      <c r="QJA249" s="27"/>
      <c r="QJB249" s="27"/>
      <c r="QJC249" s="27"/>
      <c r="QJD249" s="27"/>
      <c r="QJE249" s="27"/>
      <c r="QJF249" s="27"/>
      <c r="QJG249" s="27"/>
      <c r="QJH249" s="27"/>
      <c r="QJI249" s="27"/>
      <c r="QJJ249" s="27"/>
      <c r="QJK249" s="27"/>
      <c r="QJL249" s="27"/>
      <c r="QJM249" s="27"/>
      <c r="QJN249" s="27"/>
      <c r="QJO249" s="27"/>
      <c r="QJP249" s="27"/>
      <c r="QJQ249" s="27"/>
      <c r="QJR249" s="27"/>
      <c r="QJS249" s="27"/>
      <c r="QJT249" s="27"/>
      <c r="QJU249" s="27"/>
      <c r="QJV249" s="27"/>
      <c r="QJW249" s="27"/>
      <c r="QJX249" s="27"/>
      <c r="QJY249" s="27"/>
      <c r="QJZ249" s="27"/>
      <c r="QKA249" s="27"/>
      <c r="QKB249" s="27"/>
      <c r="QKC249" s="27"/>
      <c r="QKD249" s="27"/>
      <c r="QKE249" s="27"/>
      <c r="QKF249" s="27"/>
      <c r="QKG249" s="27"/>
      <c r="QKH249" s="27"/>
      <c r="QKI249" s="27"/>
      <c r="QKJ249" s="27"/>
      <c r="QKK249" s="27"/>
      <c r="QKL249" s="27"/>
      <c r="QKM249" s="27"/>
      <c r="QKN249" s="27"/>
      <c r="QKO249" s="27"/>
      <c r="QKP249" s="27"/>
      <c r="QKQ249" s="27"/>
      <c r="QKR249" s="27"/>
      <c r="QKS249" s="27"/>
      <c r="QKT249" s="27"/>
      <c r="QKU249" s="27"/>
      <c r="QKV249" s="27"/>
      <c r="QKW249" s="27"/>
      <c r="QKX249" s="27"/>
      <c r="QKY249" s="27"/>
      <c r="QKZ249" s="27"/>
      <c r="QLA249" s="27"/>
      <c r="QLB249" s="27"/>
      <c r="QLC249" s="27"/>
      <c r="QLD249" s="27"/>
      <c r="QLE249" s="27"/>
      <c r="QLF249" s="27"/>
      <c r="QLG249" s="27"/>
      <c r="QLH249" s="27"/>
      <c r="QLI249" s="27"/>
      <c r="QLJ249" s="27"/>
      <c r="QLK249" s="27"/>
      <c r="QLL249" s="27"/>
      <c r="QLM249" s="27"/>
      <c r="QLN249" s="27"/>
      <c r="QLO249" s="27"/>
      <c r="QLP249" s="27"/>
      <c r="QLQ249" s="27"/>
      <c r="QLR249" s="27"/>
      <c r="QLS249" s="27"/>
      <c r="QLT249" s="27"/>
      <c r="QLU249" s="27"/>
      <c r="QLV249" s="27"/>
      <c r="QLW249" s="27"/>
      <c r="QLX249" s="27"/>
      <c r="QLY249" s="27"/>
      <c r="QLZ249" s="27"/>
      <c r="QMA249" s="27"/>
      <c r="QMB249" s="27"/>
      <c r="QMC249" s="27"/>
      <c r="QMD249" s="27"/>
      <c r="QME249" s="27"/>
      <c r="QMF249" s="27"/>
      <c r="QMG249" s="27"/>
      <c r="QMH249" s="27"/>
      <c r="QMI249" s="27"/>
      <c r="QMJ249" s="27"/>
      <c r="QMK249" s="27"/>
      <c r="QML249" s="27"/>
      <c r="QMM249" s="27"/>
      <c r="QMN249" s="27"/>
      <c r="QMO249" s="27"/>
      <c r="QMP249" s="27"/>
      <c r="QMQ249" s="27"/>
      <c r="QMR249" s="27"/>
      <c r="QMS249" s="27"/>
      <c r="QMT249" s="27"/>
      <c r="QMU249" s="27"/>
      <c r="QMV249" s="27"/>
      <c r="QMW249" s="27"/>
      <c r="QMX249" s="27"/>
      <c r="QMY249" s="27"/>
      <c r="QMZ249" s="27"/>
      <c r="QNA249" s="27"/>
      <c r="QNB249" s="27"/>
      <c r="QNC249" s="27"/>
      <c r="QND249" s="27"/>
      <c r="QNE249" s="27"/>
      <c r="QNF249" s="27"/>
      <c r="QNG249" s="27"/>
      <c r="QNH249" s="27"/>
      <c r="QNI249" s="27"/>
      <c r="QNJ249" s="27"/>
      <c r="QNK249" s="27"/>
      <c r="QNL249" s="27"/>
      <c r="QNM249" s="27"/>
      <c r="QNN249" s="27"/>
      <c r="QNO249" s="27"/>
      <c r="QNP249" s="27"/>
      <c r="QNQ249" s="27"/>
      <c r="QNR249" s="27"/>
      <c r="QNS249" s="27"/>
      <c r="QNT249" s="27"/>
      <c r="QNU249" s="27"/>
      <c r="QNV249" s="27"/>
      <c r="QNW249" s="27"/>
      <c r="QNX249" s="27"/>
      <c r="QNY249" s="27"/>
      <c r="QNZ249" s="27"/>
      <c r="QOA249" s="27"/>
      <c r="QOB249" s="27"/>
      <c r="QOC249" s="27"/>
      <c r="QOD249" s="27"/>
      <c r="QOE249" s="27"/>
      <c r="QOF249" s="27"/>
      <c r="QOG249" s="27"/>
      <c r="QOH249" s="27"/>
      <c r="QOI249" s="27"/>
      <c r="QOJ249" s="27"/>
      <c r="QOK249" s="27"/>
      <c r="QOL249" s="27"/>
      <c r="QOM249" s="27"/>
      <c r="QON249" s="27"/>
      <c r="QOO249" s="27"/>
      <c r="QOP249" s="27"/>
      <c r="QOQ249" s="27"/>
      <c r="QOR249" s="27"/>
      <c r="QOS249" s="27"/>
      <c r="QOT249" s="27"/>
      <c r="QOU249" s="27"/>
      <c r="QOV249" s="27"/>
      <c r="QOW249" s="27"/>
      <c r="QOX249" s="27"/>
      <c r="QOY249" s="27"/>
      <c r="QOZ249" s="27"/>
      <c r="QPA249" s="27"/>
      <c r="QPB249" s="27"/>
      <c r="QPC249" s="27"/>
      <c r="QPD249" s="27"/>
      <c r="QPE249" s="27"/>
      <c r="QPF249" s="27"/>
      <c r="QPG249" s="27"/>
      <c r="QPH249" s="27"/>
      <c r="QPI249" s="27"/>
      <c r="QPJ249" s="27"/>
      <c r="QPK249" s="27"/>
      <c r="QPL249" s="27"/>
      <c r="QPM249" s="27"/>
      <c r="QPN249" s="27"/>
      <c r="QPO249" s="27"/>
      <c r="QPP249" s="27"/>
      <c r="QPQ249" s="27"/>
      <c r="QPR249" s="27"/>
      <c r="QPS249" s="27"/>
      <c r="QPT249" s="27"/>
      <c r="QPU249" s="27"/>
      <c r="QPV249" s="27"/>
      <c r="QPW249" s="27"/>
      <c r="QPX249" s="27"/>
      <c r="QPY249" s="27"/>
      <c r="QPZ249" s="27"/>
      <c r="QQA249" s="27"/>
      <c r="QQB249" s="27"/>
      <c r="QQC249" s="27"/>
      <c r="QQD249" s="27"/>
      <c r="QQE249" s="27"/>
      <c r="QQF249" s="27"/>
      <c r="QQG249" s="27"/>
      <c r="QQH249" s="27"/>
      <c r="QQI249" s="27"/>
      <c r="QQJ249" s="27"/>
      <c r="QQK249" s="27"/>
      <c r="QQL249" s="27"/>
      <c r="QQM249" s="27"/>
      <c r="QQN249" s="27"/>
      <c r="QQO249" s="27"/>
      <c r="QQP249" s="27"/>
      <c r="QQQ249" s="27"/>
      <c r="QQR249" s="27"/>
      <c r="QQS249" s="27"/>
      <c r="QQT249" s="27"/>
      <c r="QQU249" s="27"/>
      <c r="QQV249" s="27"/>
      <c r="QQW249" s="27"/>
      <c r="QQX249" s="27"/>
      <c r="QQY249" s="27"/>
      <c r="QQZ249" s="27"/>
      <c r="QRA249" s="27"/>
      <c r="QRB249" s="27"/>
      <c r="QRC249" s="27"/>
      <c r="QRD249" s="27"/>
      <c r="QRE249" s="27"/>
      <c r="QRF249" s="27"/>
      <c r="QRG249" s="27"/>
      <c r="QRH249" s="27"/>
      <c r="QRI249" s="27"/>
      <c r="QRJ249" s="27"/>
      <c r="QRK249" s="27"/>
      <c r="QRL249" s="27"/>
      <c r="QRM249" s="27"/>
      <c r="QRN249" s="27"/>
      <c r="QRO249" s="27"/>
      <c r="QRP249" s="27"/>
      <c r="QRQ249" s="27"/>
      <c r="QRR249" s="27"/>
      <c r="QRS249" s="27"/>
      <c r="QRT249" s="27"/>
      <c r="QRU249" s="27"/>
      <c r="QRV249" s="27"/>
      <c r="QRW249" s="27"/>
      <c r="QRX249" s="27"/>
      <c r="QRY249" s="27"/>
      <c r="QRZ249" s="27"/>
      <c r="QSA249" s="27"/>
      <c r="QSB249" s="27"/>
      <c r="QSC249" s="27"/>
      <c r="QSD249" s="27"/>
      <c r="QSE249" s="27"/>
      <c r="QSF249" s="27"/>
      <c r="QSG249" s="27"/>
      <c r="QSH249" s="27"/>
      <c r="QSI249" s="27"/>
      <c r="QSJ249" s="27"/>
      <c r="QSK249" s="27"/>
      <c r="QSL249" s="27"/>
      <c r="QSM249" s="27"/>
      <c r="QSN249" s="27"/>
      <c r="QSO249" s="27"/>
      <c r="QSP249" s="27"/>
      <c r="QSQ249" s="27"/>
      <c r="QSR249" s="27"/>
      <c r="QSS249" s="27"/>
      <c r="QST249" s="27"/>
      <c r="QSU249" s="27"/>
      <c r="QSV249" s="27"/>
      <c r="QSW249" s="27"/>
      <c r="QSX249" s="27"/>
      <c r="QSY249" s="27"/>
      <c r="QSZ249" s="27"/>
      <c r="QTA249" s="27"/>
      <c r="QTB249" s="27"/>
      <c r="QTC249" s="27"/>
      <c r="QTD249" s="27"/>
      <c r="QTE249" s="27"/>
      <c r="QTF249" s="27"/>
      <c r="QTG249" s="27"/>
      <c r="QTH249" s="27"/>
      <c r="QTI249" s="27"/>
      <c r="QTJ249" s="27"/>
      <c r="QTK249" s="27"/>
      <c r="QTL249" s="27"/>
      <c r="QTM249" s="27"/>
      <c r="QTN249" s="27"/>
      <c r="QTO249" s="27"/>
      <c r="QTP249" s="27"/>
      <c r="QTQ249" s="27"/>
      <c r="QTR249" s="27"/>
      <c r="QTS249" s="27"/>
      <c r="QTT249" s="27"/>
      <c r="QTU249" s="27"/>
      <c r="QTV249" s="27"/>
      <c r="QTW249" s="27"/>
      <c r="QTX249" s="27"/>
      <c r="QTY249" s="27"/>
      <c r="QTZ249" s="27"/>
      <c r="QUA249" s="27"/>
      <c r="QUB249" s="27"/>
      <c r="QUC249" s="27"/>
      <c r="QUD249" s="27"/>
      <c r="QUE249" s="27"/>
      <c r="QUF249" s="27"/>
      <c r="QUG249" s="27"/>
      <c r="QUH249" s="27"/>
      <c r="QUI249" s="27"/>
      <c r="QUJ249" s="27"/>
      <c r="QUK249" s="27"/>
      <c r="QUL249" s="27"/>
      <c r="QUM249" s="27"/>
      <c r="QUN249" s="27"/>
      <c r="QUO249" s="27"/>
      <c r="QUP249" s="27"/>
      <c r="QUQ249" s="27"/>
      <c r="QUR249" s="27"/>
      <c r="QUS249" s="27"/>
      <c r="QUT249" s="27"/>
      <c r="QUU249" s="27"/>
      <c r="QUV249" s="27"/>
      <c r="QUW249" s="27"/>
      <c r="QUX249" s="27"/>
      <c r="QUY249" s="27"/>
      <c r="QUZ249" s="27"/>
      <c r="QVA249" s="27"/>
      <c r="QVB249" s="27"/>
      <c r="QVC249" s="27"/>
      <c r="QVD249" s="27"/>
      <c r="QVE249" s="27"/>
      <c r="QVF249" s="27"/>
      <c r="QVG249" s="27"/>
      <c r="QVH249" s="27"/>
      <c r="QVI249" s="27"/>
      <c r="QVJ249" s="27"/>
      <c r="QVK249" s="27"/>
      <c r="QVL249" s="27"/>
      <c r="QVM249" s="27"/>
      <c r="QVN249" s="27"/>
      <c r="QVO249" s="27"/>
      <c r="QVP249" s="27"/>
      <c r="QVQ249" s="27"/>
      <c r="QVR249" s="27"/>
      <c r="QVS249" s="27"/>
      <c r="QVT249" s="27"/>
      <c r="QVU249" s="27"/>
      <c r="QVV249" s="27"/>
      <c r="QVW249" s="27"/>
      <c r="QVX249" s="27"/>
      <c r="QVY249" s="27"/>
      <c r="QVZ249" s="27"/>
      <c r="QWA249" s="27"/>
      <c r="QWB249" s="27"/>
      <c r="QWC249" s="27"/>
      <c r="QWD249" s="27"/>
      <c r="QWE249" s="27"/>
      <c r="QWF249" s="27"/>
      <c r="QWG249" s="27"/>
      <c r="QWH249" s="27"/>
      <c r="QWI249" s="27"/>
      <c r="QWJ249" s="27"/>
      <c r="QWK249" s="27"/>
      <c r="QWL249" s="27"/>
      <c r="QWM249" s="27"/>
      <c r="QWN249" s="27"/>
      <c r="QWO249" s="27"/>
      <c r="QWP249" s="27"/>
      <c r="QWQ249" s="27"/>
      <c r="QWR249" s="27"/>
      <c r="QWS249" s="27"/>
      <c r="QWT249" s="27"/>
      <c r="QWU249" s="27"/>
      <c r="QWV249" s="27"/>
      <c r="QWW249" s="27"/>
      <c r="QWX249" s="27"/>
      <c r="QWY249" s="27"/>
      <c r="QWZ249" s="27"/>
      <c r="QXA249" s="27"/>
      <c r="QXB249" s="27"/>
      <c r="QXC249" s="27"/>
      <c r="QXD249" s="27"/>
      <c r="QXE249" s="27"/>
      <c r="QXF249" s="27"/>
      <c r="QXG249" s="27"/>
      <c r="QXH249" s="27"/>
      <c r="QXI249" s="27"/>
      <c r="QXJ249" s="27"/>
      <c r="QXK249" s="27"/>
      <c r="QXL249" s="27"/>
      <c r="QXM249" s="27"/>
      <c r="QXN249" s="27"/>
      <c r="QXO249" s="27"/>
      <c r="QXP249" s="27"/>
      <c r="QXQ249" s="27"/>
      <c r="QXR249" s="27"/>
      <c r="QXS249" s="27"/>
      <c r="QXT249" s="27"/>
      <c r="QXU249" s="27"/>
      <c r="QXV249" s="27"/>
      <c r="QXW249" s="27"/>
      <c r="QXX249" s="27"/>
      <c r="QXY249" s="27"/>
      <c r="QXZ249" s="27"/>
      <c r="QYA249" s="27"/>
      <c r="QYB249" s="27"/>
      <c r="QYC249" s="27"/>
      <c r="QYD249" s="27"/>
      <c r="QYE249" s="27"/>
      <c r="QYF249" s="27"/>
      <c r="QYG249" s="27"/>
      <c r="QYH249" s="27"/>
      <c r="QYI249" s="27"/>
      <c r="QYJ249" s="27"/>
      <c r="QYK249" s="27"/>
      <c r="QYL249" s="27"/>
      <c r="QYM249" s="27"/>
      <c r="QYN249" s="27"/>
      <c r="QYO249" s="27"/>
      <c r="QYP249" s="27"/>
      <c r="QYQ249" s="27"/>
      <c r="QYR249" s="27"/>
      <c r="QYS249" s="27"/>
      <c r="QYT249" s="27"/>
      <c r="QYU249" s="27"/>
      <c r="QYV249" s="27"/>
      <c r="QYW249" s="27"/>
      <c r="QYX249" s="27"/>
      <c r="QYY249" s="27"/>
      <c r="QYZ249" s="27"/>
      <c r="QZA249" s="27"/>
      <c r="QZB249" s="27"/>
      <c r="QZC249" s="27"/>
      <c r="QZD249" s="27"/>
      <c r="QZE249" s="27"/>
      <c r="QZF249" s="27"/>
      <c r="QZG249" s="27"/>
      <c r="QZH249" s="27"/>
      <c r="QZI249" s="27"/>
      <c r="QZJ249" s="27"/>
      <c r="QZK249" s="27"/>
      <c r="QZL249" s="27"/>
      <c r="QZM249" s="27"/>
      <c r="QZN249" s="27"/>
      <c r="QZO249" s="27"/>
      <c r="QZP249" s="27"/>
      <c r="QZQ249" s="27"/>
      <c r="QZR249" s="27"/>
      <c r="QZS249" s="27"/>
      <c r="QZT249" s="27"/>
      <c r="QZU249" s="27"/>
      <c r="QZV249" s="27"/>
      <c r="QZW249" s="27"/>
      <c r="QZX249" s="27"/>
      <c r="QZY249" s="27"/>
      <c r="QZZ249" s="27"/>
      <c r="RAA249" s="27"/>
      <c r="RAB249" s="27"/>
      <c r="RAC249" s="27"/>
      <c r="RAD249" s="27"/>
      <c r="RAE249" s="27"/>
      <c r="RAF249" s="27"/>
      <c r="RAG249" s="27"/>
      <c r="RAH249" s="27"/>
      <c r="RAI249" s="27"/>
      <c r="RAJ249" s="27"/>
      <c r="RAK249" s="27"/>
      <c r="RAL249" s="27"/>
      <c r="RAM249" s="27"/>
      <c r="RAN249" s="27"/>
      <c r="RAO249" s="27"/>
      <c r="RAP249" s="27"/>
      <c r="RAQ249" s="27"/>
      <c r="RAR249" s="27"/>
      <c r="RAS249" s="27"/>
      <c r="RAT249" s="27"/>
      <c r="RAU249" s="27"/>
      <c r="RAV249" s="27"/>
      <c r="RAW249" s="27"/>
      <c r="RAX249" s="27"/>
      <c r="RAY249" s="27"/>
      <c r="RAZ249" s="27"/>
      <c r="RBA249" s="27"/>
      <c r="RBB249" s="27"/>
      <c r="RBC249" s="27"/>
      <c r="RBD249" s="27"/>
      <c r="RBE249" s="27"/>
      <c r="RBF249" s="27"/>
      <c r="RBG249" s="27"/>
      <c r="RBH249" s="27"/>
      <c r="RBI249" s="27"/>
      <c r="RBJ249" s="27"/>
      <c r="RBK249" s="27"/>
      <c r="RBL249" s="27"/>
      <c r="RBM249" s="27"/>
      <c r="RBN249" s="27"/>
      <c r="RBO249" s="27"/>
      <c r="RBP249" s="27"/>
      <c r="RBQ249" s="27"/>
      <c r="RBR249" s="27"/>
      <c r="RBS249" s="27"/>
      <c r="RBT249" s="27"/>
      <c r="RBU249" s="27"/>
      <c r="RBV249" s="27"/>
      <c r="RBW249" s="27"/>
      <c r="RBX249" s="27"/>
      <c r="RBY249" s="27"/>
      <c r="RBZ249" s="27"/>
      <c r="RCA249" s="27"/>
      <c r="RCB249" s="27"/>
      <c r="RCC249" s="27"/>
      <c r="RCD249" s="27"/>
      <c r="RCE249" s="27"/>
      <c r="RCF249" s="27"/>
      <c r="RCG249" s="27"/>
      <c r="RCH249" s="27"/>
      <c r="RCI249" s="27"/>
      <c r="RCJ249" s="27"/>
      <c r="RCK249" s="27"/>
      <c r="RCL249" s="27"/>
      <c r="RCM249" s="27"/>
      <c r="RCN249" s="27"/>
      <c r="RCO249" s="27"/>
      <c r="RCP249" s="27"/>
      <c r="RCQ249" s="27"/>
      <c r="RCR249" s="27"/>
      <c r="RCS249" s="27"/>
      <c r="RCT249" s="27"/>
      <c r="RCU249" s="27"/>
      <c r="RCV249" s="27"/>
      <c r="RCW249" s="27"/>
      <c r="RCX249" s="27"/>
      <c r="RCY249" s="27"/>
      <c r="RCZ249" s="27"/>
      <c r="RDA249" s="27"/>
      <c r="RDB249" s="27"/>
      <c r="RDC249" s="27"/>
      <c r="RDD249" s="27"/>
      <c r="RDE249" s="27"/>
      <c r="RDF249" s="27"/>
      <c r="RDG249" s="27"/>
      <c r="RDH249" s="27"/>
      <c r="RDI249" s="27"/>
      <c r="RDJ249" s="27"/>
      <c r="RDK249" s="27"/>
      <c r="RDL249" s="27"/>
      <c r="RDM249" s="27"/>
      <c r="RDN249" s="27"/>
      <c r="RDO249" s="27"/>
      <c r="RDP249" s="27"/>
      <c r="RDQ249" s="27"/>
      <c r="RDR249" s="27"/>
      <c r="RDS249" s="27"/>
      <c r="RDT249" s="27"/>
      <c r="RDU249" s="27"/>
      <c r="RDV249" s="27"/>
      <c r="RDW249" s="27"/>
      <c r="RDX249" s="27"/>
      <c r="RDY249" s="27"/>
      <c r="RDZ249" s="27"/>
      <c r="REA249" s="27"/>
      <c r="REB249" s="27"/>
      <c r="REC249" s="27"/>
      <c r="RED249" s="27"/>
      <c r="REE249" s="27"/>
      <c r="REF249" s="27"/>
      <c r="REG249" s="27"/>
      <c r="REH249" s="27"/>
      <c r="REI249" s="27"/>
      <c r="REJ249" s="27"/>
      <c r="REK249" s="27"/>
      <c r="REL249" s="27"/>
      <c r="REM249" s="27"/>
      <c r="REN249" s="27"/>
      <c r="REO249" s="27"/>
      <c r="REP249" s="27"/>
      <c r="REQ249" s="27"/>
      <c r="RER249" s="27"/>
      <c r="RES249" s="27"/>
      <c r="RET249" s="27"/>
      <c r="REU249" s="27"/>
      <c r="REV249" s="27"/>
      <c r="REW249" s="27"/>
      <c r="REX249" s="27"/>
      <c r="REY249" s="27"/>
      <c r="REZ249" s="27"/>
      <c r="RFA249" s="27"/>
      <c r="RFB249" s="27"/>
      <c r="RFC249" s="27"/>
      <c r="RFD249" s="27"/>
      <c r="RFE249" s="27"/>
      <c r="RFF249" s="27"/>
      <c r="RFG249" s="27"/>
      <c r="RFH249" s="27"/>
      <c r="RFI249" s="27"/>
      <c r="RFJ249" s="27"/>
      <c r="RFK249" s="27"/>
      <c r="RFL249" s="27"/>
      <c r="RFM249" s="27"/>
      <c r="RFN249" s="27"/>
      <c r="RFO249" s="27"/>
      <c r="RFP249" s="27"/>
      <c r="RFQ249" s="27"/>
      <c r="RFR249" s="27"/>
      <c r="RFS249" s="27"/>
      <c r="RFT249" s="27"/>
      <c r="RFU249" s="27"/>
      <c r="RFV249" s="27"/>
      <c r="RFW249" s="27"/>
      <c r="RFX249" s="27"/>
      <c r="RFY249" s="27"/>
      <c r="RFZ249" s="27"/>
      <c r="RGA249" s="27"/>
      <c r="RGB249" s="27"/>
      <c r="RGC249" s="27"/>
      <c r="RGD249" s="27"/>
      <c r="RGE249" s="27"/>
      <c r="RGF249" s="27"/>
      <c r="RGG249" s="27"/>
      <c r="RGH249" s="27"/>
      <c r="RGI249" s="27"/>
      <c r="RGJ249" s="27"/>
      <c r="RGK249" s="27"/>
      <c r="RGL249" s="27"/>
      <c r="RGM249" s="27"/>
      <c r="RGN249" s="27"/>
      <c r="RGO249" s="27"/>
      <c r="RGP249" s="27"/>
      <c r="RGQ249" s="27"/>
      <c r="RGR249" s="27"/>
      <c r="RGS249" s="27"/>
      <c r="RGT249" s="27"/>
      <c r="RGU249" s="27"/>
      <c r="RGV249" s="27"/>
      <c r="RGW249" s="27"/>
      <c r="RGX249" s="27"/>
      <c r="RGY249" s="27"/>
      <c r="RGZ249" s="27"/>
      <c r="RHA249" s="27"/>
      <c r="RHB249" s="27"/>
      <c r="RHC249" s="27"/>
      <c r="RHD249" s="27"/>
      <c r="RHE249" s="27"/>
      <c r="RHF249" s="27"/>
      <c r="RHG249" s="27"/>
      <c r="RHH249" s="27"/>
      <c r="RHI249" s="27"/>
      <c r="RHJ249" s="27"/>
      <c r="RHK249" s="27"/>
      <c r="RHL249" s="27"/>
      <c r="RHM249" s="27"/>
      <c r="RHN249" s="27"/>
      <c r="RHO249" s="27"/>
      <c r="RHP249" s="27"/>
      <c r="RHQ249" s="27"/>
      <c r="RHR249" s="27"/>
      <c r="RHS249" s="27"/>
      <c r="RHT249" s="27"/>
      <c r="RHU249" s="27"/>
      <c r="RHV249" s="27"/>
      <c r="RHW249" s="27"/>
      <c r="RHX249" s="27"/>
      <c r="RHY249" s="27"/>
      <c r="RHZ249" s="27"/>
      <c r="RIA249" s="27"/>
      <c r="RIB249" s="27"/>
      <c r="RIC249" s="27"/>
      <c r="RID249" s="27"/>
      <c r="RIE249" s="27"/>
      <c r="RIF249" s="27"/>
      <c r="RIG249" s="27"/>
      <c r="RIH249" s="27"/>
      <c r="RII249" s="27"/>
      <c r="RIJ249" s="27"/>
      <c r="RIK249" s="27"/>
      <c r="RIL249" s="27"/>
      <c r="RIM249" s="27"/>
      <c r="RIN249" s="27"/>
      <c r="RIO249" s="27"/>
      <c r="RIP249" s="27"/>
      <c r="RIQ249" s="27"/>
      <c r="RIR249" s="27"/>
      <c r="RIS249" s="27"/>
      <c r="RIT249" s="27"/>
      <c r="RIU249" s="27"/>
      <c r="RIV249" s="27"/>
      <c r="RIW249" s="27"/>
      <c r="RIX249" s="27"/>
      <c r="RIY249" s="27"/>
      <c r="RIZ249" s="27"/>
      <c r="RJA249" s="27"/>
      <c r="RJB249" s="27"/>
      <c r="RJC249" s="27"/>
      <c r="RJD249" s="27"/>
      <c r="RJE249" s="27"/>
      <c r="RJF249" s="27"/>
      <c r="RJG249" s="27"/>
      <c r="RJH249" s="27"/>
      <c r="RJI249" s="27"/>
      <c r="RJJ249" s="27"/>
      <c r="RJK249" s="27"/>
      <c r="RJL249" s="27"/>
      <c r="RJM249" s="27"/>
      <c r="RJN249" s="27"/>
      <c r="RJO249" s="27"/>
      <c r="RJP249" s="27"/>
      <c r="RJQ249" s="27"/>
      <c r="RJR249" s="27"/>
      <c r="RJS249" s="27"/>
      <c r="RJT249" s="27"/>
      <c r="RJU249" s="27"/>
      <c r="RJV249" s="27"/>
      <c r="RJW249" s="27"/>
      <c r="RJX249" s="27"/>
      <c r="RJY249" s="27"/>
      <c r="RJZ249" s="27"/>
      <c r="RKA249" s="27"/>
      <c r="RKB249" s="27"/>
      <c r="RKC249" s="27"/>
      <c r="RKD249" s="27"/>
      <c r="RKE249" s="27"/>
      <c r="RKF249" s="27"/>
      <c r="RKG249" s="27"/>
      <c r="RKH249" s="27"/>
      <c r="RKI249" s="27"/>
      <c r="RKJ249" s="27"/>
      <c r="RKK249" s="27"/>
      <c r="RKL249" s="27"/>
      <c r="RKM249" s="27"/>
      <c r="RKN249" s="27"/>
      <c r="RKO249" s="27"/>
      <c r="RKP249" s="27"/>
      <c r="RKQ249" s="27"/>
      <c r="RKR249" s="27"/>
      <c r="RKS249" s="27"/>
      <c r="RKT249" s="27"/>
      <c r="RKU249" s="27"/>
      <c r="RKV249" s="27"/>
      <c r="RKW249" s="27"/>
      <c r="RKX249" s="27"/>
      <c r="RKY249" s="27"/>
      <c r="RKZ249" s="27"/>
      <c r="RLA249" s="27"/>
      <c r="RLB249" s="27"/>
      <c r="RLC249" s="27"/>
      <c r="RLD249" s="27"/>
      <c r="RLE249" s="27"/>
      <c r="RLF249" s="27"/>
      <c r="RLG249" s="27"/>
      <c r="RLH249" s="27"/>
      <c r="RLI249" s="27"/>
      <c r="RLJ249" s="27"/>
      <c r="RLK249" s="27"/>
      <c r="RLL249" s="27"/>
      <c r="RLM249" s="27"/>
      <c r="RLN249" s="27"/>
      <c r="RLO249" s="27"/>
      <c r="RLP249" s="27"/>
      <c r="RLQ249" s="27"/>
      <c r="RLR249" s="27"/>
      <c r="RLS249" s="27"/>
      <c r="RLT249" s="27"/>
      <c r="RLU249" s="27"/>
      <c r="RLV249" s="27"/>
      <c r="RLW249" s="27"/>
      <c r="RLX249" s="27"/>
      <c r="RLY249" s="27"/>
      <c r="RLZ249" s="27"/>
      <c r="RMA249" s="27"/>
      <c r="RMB249" s="27"/>
      <c r="RMC249" s="27"/>
      <c r="RMD249" s="27"/>
      <c r="RME249" s="27"/>
      <c r="RMF249" s="27"/>
      <c r="RMG249" s="27"/>
      <c r="RMH249" s="27"/>
      <c r="RMI249" s="27"/>
      <c r="RMJ249" s="27"/>
      <c r="RMK249" s="27"/>
      <c r="RML249" s="27"/>
      <c r="RMM249" s="27"/>
      <c r="RMN249" s="27"/>
      <c r="RMO249" s="27"/>
      <c r="RMP249" s="27"/>
      <c r="RMQ249" s="27"/>
      <c r="RMR249" s="27"/>
      <c r="RMS249" s="27"/>
      <c r="RMT249" s="27"/>
      <c r="RMU249" s="27"/>
      <c r="RMV249" s="27"/>
      <c r="RMW249" s="27"/>
      <c r="RMX249" s="27"/>
      <c r="RMY249" s="27"/>
      <c r="RMZ249" s="27"/>
      <c r="RNA249" s="27"/>
      <c r="RNB249" s="27"/>
      <c r="RNC249" s="27"/>
      <c r="RND249" s="27"/>
      <c r="RNE249" s="27"/>
      <c r="RNF249" s="27"/>
      <c r="RNG249" s="27"/>
      <c r="RNH249" s="27"/>
      <c r="RNI249" s="27"/>
      <c r="RNJ249" s="27"/>
      <c r="RNK249" s="27"/>
      <c r="RNL249" s="27"/>
      <c r="RNM249" s="27"/>
      <c r="RNN249" s="27"/>
      <c r="RNO249" s="27"/>
      <c r="RNP249" s="27"/>
      <c r="RNQ249" s="27"/>
      <c r="RNR249" s="27"/>
      <c r="RNS249" s="27"/>
      <c r="RNT249" s="27"/>
      <c r="RNU249" s="27"/>
      <c r="RNV249" s="27"/>
      <c r="RNW249" s="27"/>
      <c r="RNX249" s="27"/>
      <c r="RNY249" s="27"/>
      <c r="RNZ249" s="27"/>
      <c r="ROA249" s="27"/>
      <c r="ROB249" s="27"/>
      <c r="ROC249" s="27"/>
      <c r="ROD249" s="27"/>
      <c r="ROE249" s="27"/>
      <c r="ROF249" s="27"/>
      <c r="ROG249" s="27"/>
      <c r="ROH249" s="27"/>
      <c r="ROI249" s="27"/>
      <c r="ROJ249" s="27"/>
      <c r="ROK249" s="27"/>
      <c r="ROL249" s="27"/>
      <c r="ROM249" s="27"/>
      <c r="RON249" s="27"/>
      <c r="ROO249" s="27"/>
      <c r="ROP249" s="27"/>
      <c r="ROQ249" s="27"/>
      <c r="ROR249" s="27"/>
      <c r="ROS249" s="27"/>
      <c r="ROT249" s="27"/>
      <c r="ROU249" s="27"/>
      <c r="ROV249" s="27"/>
      <c r="ROW249" s="27"/>
      <c r="ROX249" s="27"/>
      <c r="ROY249" s="27"/>
      <c r="ROZ249" s="27"/>
      <c r="RPA249" s="27"/>
      <c r="RPB249" s="27"/>
      <c r="RPC249" s="27"/>
      <c r="RPD249" s="27"/>
      <c r="RPE249" s="27"/>
      <c r="RPF249" s="27"/>
      <c r="RPG249" s="27"/>
      <c r="RPH249" s="27"/>
      <c r="RPI249" s="27"/>
      <c r="RPJ249" s="27"/>
      <c r="RPK249" s="27"/>
      <c r="RPL249" s="27"/>
      <c r="RPM249" s="27"/>
      <c r="RPN249" s="27"/>
      <c r="RPO249" s="27"/>
      <c r="RPP249" s="27"/>
      <c r="RPQ249" s="27"/>
      <c r="RPR249" s="27"/>
      <c r="RPS249" s="27"/>
      <c r="RPT249" s="27"/>
      <c r="RPU249" s="27"/>
      <c r="RPV249" s="27"/>
      <c r="RPW249" s="27"/>
      <c r="RPX249" s="27"/>
      <c r="RPY249" s="27"/>
      <c r="RPZ249" s="27"/>
      <c r="RQA249" s="27"/>
      <c r="RQB249" s="27"/>
      <c r="RQC249" s="27"/>
      <c r="RQD249" s="27"/>
      <c r="RQE249" s="27"/>
      <c r="RQF249" s="27"/>
      <c r="RQG249" s="27"/>
      <c r="RQH249" s="27"/>
      <c r="RQI249" s="27"/>
      <c r="RQJ249" s="27"/>
      <c r="RQK249" s="27"/>
      <c r="RQL249" s="27"/>
      <c r="RQM249" s="27"/>
      <c r="RQN249" s="27"/>
      <c r="RQO249" s="27"/>
      <c r="RQP249" s="27"/>
      <c r="RQQ249" s="27"/>
      <c r="RQR249" s="27"/>
      <c r="RQS249" s="27"/>
      <c r="RQT249" s="27"/>
      <c r="RQU249" s="27"/>
      <c r="RQV249" s="27"/>
      <c r="RQW249" s="27"/>
      <c r="RQX249" s="27"/>
      <c r="RQY249" s="27"/>
      <c r="RQZ249" s="27"/>
      <c r="RRA249" s="27"/>
      <c r="RRB249" s="27"/>
      <c r="RRC249" s="27"/>
      <c r="RRD249" s="27"/>
      <c r="RRE249" s="27"/>
      <c r="RRF249" s="27"/>
      <c r="RRG249" s="27"/>
      <c r="RRH249" s="27"/>
      <c r="RRI249" s="27"/>
      <c r="RRJ249" s="27"/>
      <c r="RRK249" s="27"/>
      <c r="RRL249" s="27"/>
      <c r="RRM249" s="27"/>
      <c r="RRN249" s="27"/>
      <c r="RRO249" s="27"/>
      <c r="RRP249" s="27"/>
      <c r="RRQ249" s="27"/>
      <c r="RRR249" s="27"/>
      <c r="RRS249" s="27"/>
      <c r="RRT249" s="27"/>
      <c r="RRU249" s="27"/>
      <c r="RRV249" s="27"/>
      <c r="RRW249" s="27"/>
      <c r="RRX249" s="27"/>
      <c r="RRY249" s="27"/>
      <c r="RRZ249" s="27"/>
      <c r="RSA249" s="27"/>
      <c r="RSB249" s="27"/>
      <c r="RSC249" s="27"/>
      <c r="RSD249" s="27"/>
      <c r="RSE249" s="27"/>
      <c r="RSF249" s="27"/>
      <c r="RSG249" s="27"/>
      <c r="RSH249" s="27"/>
      <c r="RSI249" s="27"/>
      <c r="RSJ249" s="27"/>
      <c r="RSK249" s="27"/>
      <c r="RSL249" s="27"/>
      <c r="RSM249" s="27"/>
      <c r="RSN249" s="27"/>
      <c r="RSO249" s="27"/>
      <c r="RSP249" s="27"/>
      <c r="RSQ249" s="27"/>
      <c r="RSR249" s="27"/>
      <c r="RSS249" s="27"/>
      <c r="RST249" s="27"/>
      <c r="RSU249" s="27"/>
      <c r="RSV249" s="27"/>
      <c r="RSW249" s="27"/>
      <c r="RSX249" s="27"/>
      <c r="RSY249" s="27"/>
      <c r="RSZ249" s="27"/>
      <c r="RTA249" s="27"/>
      <c r="RTB249" s="27"/>
      <c r="RTC249" s="27"/>
      <c r="RTD249" s="27"/>
      <c r="RTE249" s="27"/>
      <c r="RTF249" s="27"/>
      <c r="RTG249" s="27"/>
      <c r="RTH249" s="27"/>
      <c r="RTI249" s="27"/>
      <c r="RTJ249" s="27"/>
      <c r="RTK249" s="27"/>
      <c r="RTL249" s="27"/>
      <c r="RTM249" s="27"/>
      <c r="RTN249" s="27"/>
      <c r="RTO249" s="27"/>
      <c r="RTP249" s="27"/>
      <c r="RTQ249" s="27"/>
      <c r="RTR249" s="27"/>
      <c r="RTS249" s="27"/>
      <c r="RTT249" s="27"/>
      <c r="RTU249" s="27"/>
      <c r="RTV249" s="27"/>
      <c r="RTW249" s="27"/>
      <c r="RTX249" s="27"/>
      <c r="RTY249" s="27"/>
      <c r="RTZ249" s="27"/>
      <c r="RUA249" s="27"/>
      <c r="RUB249" s="27"/>
      <c r="RUC249" s="27"/>
      <c r="RUD249" s="27"/>
      <c r="RUE249" s="27"/>
      <c r="RUF249" s="27"/>
      <c r="RUG249" s="27"/>
      <c r="RUH249" s="27"/>
      <c r="RUI249" s="27"/>
      <c r="RUJ249" s="27"/>
      <c r="RUK249" s="27"/>
      <c r="RUL249" s="27"/>
      <c r="RUM249" s="27"/>
      <c r="RUN249" s="27"/>
      <c r="RUO249" s="27"/>
      <c r="RUP249" s="27"/>
      <c r="RUQ249" s="27"/>
      <c r="RUR249" s="27"/>
      <c r="RUS249" s="27"/>
      <c r="RUT249" s="27"/>
      <c r="RUU249" s="27"/>
      <c r="RUV249" s="27"/>
      <c r="RUW249" s="27"/>
      <c r="RUX249" s="27"/>
      <c r="RUY249" s="27"/>
      <c r="RUZ249" s="27"/>
      <c r="RVA249" s="27"/>
      <c r="RVB249" s="27"/>
      <c r="RVC249" s="27"/>
      <c r="RVD249" s="27"/>
      <c r="RVE249" s="27"/>
      <c r="RVF249" s="27"/>
      <c r="RVG249" s="27"/>
      <c r="RVH249" s="27"/>
      <c r="RVI249" s="27"/>
      <c r="RVJ249" s="27"/>
      <c r="RVK249" s="27"/>
      <c r="RVL249" s="27"/>
      <c r="RVM249" s="27"/>
      <c r="RVN249" s="27"/>
      <c r="RVO249" s="27"/>
      <c r="RVP249" s="27"/>
      <c r="RVQ249" s="27"/>
      <c r="RVR249" s="27"/>
      <c r="RVS249" s="27"/>
      <c r="RVT249" s="27"/>
      <c r="RVU249" s="27"/>
      <c r="RVV249" s="27"/>
      <c r="RVW249" s="27"/>
      <c r="RVX249" s="27"/>
      <c r="RVY249" s="27"/>
      <c r="RVZ249" s="27"/>
      <c r="RWA249" s="27"/>
      <c r="RWB249" s="27"/>
      <c r="RWC249" s="27"/>
      <c r="RWD249" s="27"/>
      <c r="RWE249" s="27"/>
      <c r="RWF249" s="27"/>
      <c r="RWG249" s="27"/>
      <c r="RWH249" s="27"/>
      <c r="RWI249" s="27"/>
      <c r="RWJ249" s="27"/>
      <c r="RWK249" s="27"/>
      <c r="RWL249" s="27"/>
      <c r="RWM249" s="27"/>
      <c r="RWN249" s="27"/>
      <c r="RWO249" s="27"/>
      <c r="RWP249" s="27"/>
      <c r="RWQ249" s="27"/>
      <c r="RWR249" s="27"/>
      <c r="RWS249" s="27"/>
      <c r="RWT249" s="27"/>
      <c r="RWU249" s="27"/>
      <c r="RWV249" s="27"/>
      <c r="RWW249" s="27"/>
      <c r="RWX249" s="27"/>
      <c r="RWY249" s="27"/>
      <c r="RWZ249" s="27"/>
      <c r="RXA249" s="27"/>
      <c r="RXB249" s="27"/>
      <c r="RXC249" s="27"/>
      <c r="RXD249" s="27"/>
      <c r="RXE249" s="27"/>
      <c r="RXF249" s="27"/>
      <c r="RXG249" s="27"/>
      <c r="RXH249" s="27"/>
      <c r="RXI249" s="27"/>
      <c r="RXJ249" s="27"/>
      <c r="RXK249" s="27"/>
      <c r="RXL249" s="27"/>
      <c r="RXM249" s="27"/>
      <c r="RXN249" s="27"/>
      <c r="RXO249" s="27"/>
      <c r="RXP249" s="27"/>
      <c r="RXQ249" s="27"/>
      <c r="RXR249" s="27"/>
      <c r="RXS249" s="27"/>
      <c r="RXT249" s="27"/>
      <c r="RXU249" s="27"/>
      <c r="RXV249" s="27"/>
      <c r="RXW249" s="27"/>
      <c r="RXX249" s="27"/>
      <c r="RXY249" s="27"/>
      <c r="RXZ249" s="27"/>
      <c r="RYA249" s="27"/>
      <c r="RYB249" s="27"/>
      <c r="RYC249" s="27"/>
      <c r="RYD249" s="27"/>
      <c r="RYE249" s="27"/>
      <c r="RYF249" s="27"/>
      <c r="RYG249" s="27"/>
      <c r="RYH249" s="27"/>
      <c r="RYI249" s="27"/>
      <c r="RYJ249" s="27"/>
      <c r="RYK249" s="27"/>
      <c r="RYL249" s="27"/>
      <c r="RYM249" s="27"/>
      <c r="RYN249" s="27"/>
      <c r="RYO249" s="27"/>
      <c r="RYP249" s="27"/>
      <c r="RYQ249" s="27"/>
      <c r="RYR249" s="27"/>
      <c r="RYS249" s="27"/>
      <c r="RYT249" s="27"/>
      <c r="RYU249" s="27"/>
      <c r="RYV249" s="27"/>
      <c r="RYW249" s="27"/>
      <c r="RYX249" s="27"/>
      <c r="RYY249" s="27"/>
      <c r="RYZ249" s="27"/>
      <c r="RZA249" s="27"/>
      <c r="RZB249" s="27"/>
      <c r="RZC249" s="27"/>
      <c r="RZD249" s="27"/>
      <c r="RZE249" s="27"/>
      <c r="RZF249" s="27"/>
      <c r="RZG249" s="27"/>
      <c r="RZH249" s="27"/>
      <c r="RZI249" s="27"/>
      <c r="RZJ249" s="27"/>
      <c r="RZK249" s="27"/>
      <c r="RZL249" s="27"/>
      <c r="RZM249" s="27"/>
      <c r="RZN249" s="27"/>
      <c r="RZO249" s="27"/>
      <c r="RZP249" s="27"/>
      <c r="RZQ249" s="27"/>
      <c r="RZR249" s="27"/>
      <c r="RZS249" s="27"/>
      <c r="RZT249" s="27"/>
      <c r="RZU249" s="27"/>
      <c r="RZV249" s="27"/>
      <c r="RZW249" s="27"/>
      <c r="RZX249" s="27"/>
      <c r="RZY249" s="27"/>
      <c r="RZZ249" s="27"/>
      <c r="SAA249" s="27"/>
      <c r="SAB249" s="27"/>
      <c r="SAC249" s="27"/>
      <c r="SAD249" s="27"/>
      <c r="SAE249" s="27"/>
      <c r="SAF249" s="27"/>
      <c r="SAG249" s="27"/>
      <c r="SAH249" s="27"/>
      <c r="SAI249" s="27"/>
      <c r="SAJ249" s="27"/>
      <c r="SAK249" s="27"/>
      <c r="SAL249" s="27"/>
      <c r="SAM249" s="27"/>
      <c r="SAN249" s="27"/>
      <c r="SAO249" s="27"/>
      <c r="SAP249" s="27"/>
      <c r="SAQ249" s="27"/>
      <c r="SAR249" s="27"/>
      <c r="SAS249" s="27"/>
      <c r="SAT249" s="27"/>
      <c r="SAU249" s="27"/>
      <c r="SAV249" s="27"/>
      <c r="SAW249" s="27"/>
      <c r="SAX249" s="27"/>
      <c r="SAY249" s="27"/>
      <c r="SAZ249" s="27"/>
      <c r="SBA249" s="27"/>
      <c r="SBB249" s="27"/>
      <c r="SBC249" s="27"/>
      <c r="SBD249" s="27"/>
      <c r="SBE249" s="27"/>
      <c r="SBF249" s="27"/>
      <c r="SBG249" s="27"/>
      <c r="SBH249" s="27"/>
      <c r="SBI249" s="27"/>
      <c r="SBJ249" s="27"/>
      <c r="SBK249" s="27"/>
      <c r="SBL249" s="27"/>
      <c r="SBM249" s="27"/>
      <c r="SBN249" s="27"/>
      <c r="SBO249" s="27"/>
      <c r="SBP249" s="27"/>
      <c r="SBQ249" s="27"/>
      <c r="SBR249" s="27"/>
      <c r="SBS249" s="27"/>
      <c r="SBT249" s="27"/>
      <c r="SBU249" s="27"/>
      <c r="SBV249" s="27"/>
      <c r="SBW249" s="27"/>
      <c r="SBX249" s="27"/>
      <c r="SBY249" s="27"/>
      <c r="SBZ249" s="27"/>
      <c r="SCA249" s="27"/>
      <c r="SCB249" s="27"/>
      <c r="SCC249" s="27"/>
      <c r="SCD249" s="27"/>
      <c r="SCE249" s="27"/>
      <c r="SCF249" s="27"/>
      <c r="SCG249" s="27"/>
      <c r="SCH249" s="27"/>
      <c r="SCI249" s="27"/>
      <c r="SCJ249" s="27"/>
      <c r="SCK249" s="27"/>
      <c r="SCL249" s="27"/>
      <c r="SCM249" s="27"/>
      <c r="SCN249" s="27"/>
      <c r="SCO249" s="27"/>
      <c r="SCP249" s="27"/>
      <c r="SCQ249" s="27"/>
      <c r="SCR249" s="27"/>
      <c r="SCS249" s="27"/>
      <c r="SCT249" s="27"/>
      <c r="SCU249" s="27"/>
      <c r="SCV249" s="27"/>
      <c r="SCW249" s="27"/>
      <c r="SCX249" s="27"/>
      <c r="SCY249" s="27"/>
      <c r="SCZ249" s="27"/>
      <c r="SDA249" s="27"/>
      <c r="SDB249" s="27"/>
      <c r="SDC249" s="27"/>
      <c r="SDD249" s="27"/>
      <c r="SDE249" s="27"/>
      <c r="SDF249" s="27"/>
      <c r="SDG249" s="27"/>
      <c r="SDH249" s="27"/>
      <c r="SDI249" s="27"/>
      <c r="SDJ249" s="27"/>
      <c r="SDK249" s="27"/>
      <c r="SDL249" s="27"/>
      <c r="SDM249" s="27"/>
      <c r="SDN249" s="27"/>
      <c r="SDO249" s="27"/>
      <c r="SDP249" s="27"/>
      <c r="SDQ249" s="27"/>
      <c r="SDR249" s="27"/>
      <c r="SDS249" s="27"/>
      <c r="SDT249" s="27"/>
      <c r="SDU249" s="27"/>
      <c r="SDV249" s="27"/>
      <c r="SDW249" s="27"/>
      <c r="SDX249" s="27"/>
      <c r="SDY249" s="27"/>
      <c r="SDZ249" s="27"/>
      <c r="SEA249" s="27"/>
      <c r="SEB249" s="27"/>
      <c r="SEC249" s="27"/>
      <c r="SED249" s="27"/>
      <c r="SEE249" s="27"/>
      <c r="SEF249" s="27"/>
      <c r="SEG249" s="27"/>
      <c r="SEH249" s="27"/>
      <c r="SEI249" s="27"/>
      <c r="SEJ249" s="27"/>
      <c r="SEK249" s="27"/>
      <c r="SEL249" s="27"/>
      <c r="SEM249" s="27"/>
      <c r="SEN249" s="27"/>
      <c r="SEO249" s="27"/>
      <c r="SEP249" s="27"/>
      <c r="SEQ249" s="27"/>
      <c r="SER249" s="27"/>
      <c r="SES249" s="27"/>
      <c r="SET249" s="27"/>
      <c r="SEU249" s="27"/>
      <c r="SEV249" s="27"/>
      <c r="SEW249" s="27"/>
      <c r="SEX249" s="27"/>
      <c r="SEY249" s="27"/>
      <c r="SEZ249" s="27"/>
      <c r="SFA249" s="27"/>
      <c r="SFB249" s="27"/>
      <c r="SFC249" s="27"/>
      <c r="SFD249" s="27"/>
      <c r="SFE249" s="27"/>
      <c r="SFF249" s="27"/>
      <c r="SFG249" s="27"/>
      <c r="SFH249" s="27"/>
      <c r="SFI249" s="27"/>
      <c r="SFJ249" s="27"/>
      <c r="SFK249" s="27"/>
      <c r="SFL249" s="27"/>
      <c r="SFM249" s="27"/>
      <c r="SFN249" s="27"/>
      <c r="SFO249" s="27"/>
      <c r="SFP249" s="27"/>
      <c r="SFQ249" s="27"/>
      <c r="SFR249" s="27"/>
      <c r="SFS249" s="27"/>
      <c r="SFT249" s="27"/>
      <c r="SFU249" s="27"/>
      <c r="SFV249" s="27"/>
      <c r="SFW249" s="27"/>
      <c r="SFX249" s="27"/>
      <c r="SFY249" s="27"/>
      <c r="SFZ249" s="27"/>
      <c r="SGA249" s="27"/>
      <c r="SGB249" s="27"/>
      <c r="SGC249" s="27"/>
      <c r="SGD249" s="27"/>
      <c r="SGE249" s="27"/>
      <c r="SGF249" s="27"/>
      <c r="SGG249" s="27"/>
      <c r="SGH249" s="27"/>
      <c r="SGI249" s="27"/>
      <c r="SGJ249" s="27"/>
      <c r="SGK249" s="27"/>
      <c r="SGL249" s="27"/>
      <c r="SGM249" s="27"/>
      <c r="SGN249" s="27"/>
      <c r="SGO249" s="27"/>
      <c r="SGP249" s="27"/>
      <c r="SGQ249" s="27"/>
      <c r="SGR249" s="27"/>
      <c r="SGS249" s="27"/>
      <c r="SGT249" s="27"/>
      <c r="SGU249" s="27"/>
      <c r="SGV249" s="27"/>
      <c r="SGW249" s="27"/>
      <c r="SGX249" s="27"/>
      <c r="SGY249" s="27"/>
      <c r="SGZ249" s="27"/>
      <c r="SHA249" s="27"/>
      <c r="SHB249" s="27"/>
      <c r="SHC249" s="27"/>
      <c r="SHD249" s="27"/>
      <c r="SHE249" s="27"/>
      <c r="SHF249" s="27"/>
      <c r="SHG249" s="27"/>
      <c r="SHH249" s="27"/>
      <c r="SHI249" s="27"/>
      <c r="SHJ249" s="27"/>
      <c r="SHK249" s="27"/>
      <c r="SHL249" s="27"/>
      <c r="SHM249" s="27"/>
      <c r="SHN249" s="27"/>
      <c r="SHO249" s="27"/>
      <c r="SHP249" s="27"/>
      <c r="SHQ249" s="27"/>
      <c r="SHR249" s="27"/>
      <c r="SHS249" s="27"/>
      <c r="SHT249" s="27"/>
      <c r="SHU249" s="27"/>
      <c r="SHV249" s="27"/>
      <c r="SHW249" s="27"/>
      <c r="SHX249" s="27"/>
      <c r="SHY249" s="27"/>
      <c r="SHZ249" s="27"/>
      <c r="SIA249" s="27"/>
      <c r="SIB249" s="27"/>
      <c r="SIC249" s="27"/>
      <c r="SID249" s="27"/>
      <c r="SIE249" s="27"/>
      <c r="SIF249" s="27"/>
      <c r="SIG249" s="27"/>
      <c r="SIH249" s="27"/>
      <c r="SII249" s="27"/>
      <c r="SIJ249" s="27"/>
      <c r="SIK249" s="27"/>
      <c r="SIL249" s="27"/>
      <c r="SIM249" s="27"/>
      <c r="SIN249" s="27"/>
      <c r="SIO249" s="27"/>
      <c r="SIP249" s="27"/>
      <c r="SIQ249" s="27"/>
      <c r="SIR249" s="27"/>
      <c r="SIS249" s="27"/>
      <c r="SIT249" s="27"/>
      <c r="SIU249" s="27"/>
      <c r="SIV249" s="27"/>
      <c r="SIW249" s="27"/>
      <c r="SIX249" s="27"/>
      <c r="SIY249" s="27"/>
      <c r="SIZ249" s="27"/>
      <c r="SJA249" s="27"/>
      <c r="SJB249" s="27"/>
      <c r="SJC249" s="27"/>
      <c r="SJD249" s="27"/>
      <c r="SJE249" s="27"/>
      <c r="SJF249" s="27"/>
      <c r="SJG249" s="27"/>
      <c r="SJH249" s="27"/>
      <c r="SJI249" s="27"/>
      <c r="SJJ249" s="27"/>
      <c r="SJK249" s="27"/>
      <c r="SJL249" s="27"/>
      <c r="SJM249" s="27"/>
      <c r="SJN249" s="27"/>
      <c r="SJO249" s="27"/>
      <c r="SJP249" s="27"/>
      <c r="SJQ249" s="27"/>
      <c r="SJR249" s="27"/>
      <c r="SJS249" s="27"/>
      <c r="SJT249" s="27"/>
      <c r="SJU249" s="27"/>
      <c r="SJV249" s="27"/>
      <c r="SJW249" s="27"/>
      <c r="SJX249" s="27"/>
      <c r="SJY249" s="27"/>
      <c r="SJZ249" s="27"/>
      <c r="SKA249" s="27"/>
      <c r="SKB249" s="27"/>
      <c r="SKC249" s="27"/>
      <c r="SKD249" s="27"/>
      <c r="SKE249" s="27"/>
      <c r="SKF249" s="27"/>
      <c r="SKG249" s="27"/>
      <c r="SKH249" s="27"/>
      <c r="SKI249" s="27"/>
      <c r="SKJ249" s="27"/>
      <c r="SKK249" s="27"/>
      <c r="SKL249" s="27"/>
      <c r="SKM249" s="27"/>
      <c r="SKN249" s="27"/>
      <c r="SKO249" s="27"/>
      <c r="SKP249" s="27"/>
      <c r="SKQ249" s="27"/>
      <c r="SKR249" s="27"/>
      <c r="SKS249" s="27"/>
      <c r="SKT249" s="27"/>
      <c r="SKU249" s="27"/>
      <c r="SKV249" s="27"/>
      <c r="SKW249" s="27"/>
      <c r="SKX249" s="27"/>
      <c r="SKY249" s="27"/>
      <c r="SKZ249" s="27"/>
      <c r="SLA249" s="27"/>
      <c r="SLB249" s="27"/>
      <c r="SLC249" s="27"/>
      <c r="SLD249" s="27"/>
      <c r="SLE249" s="27"/>
      <c r="SLF249" s="27"/>
      <c r="SLG249" s="27"/>
      <c r="SLH249" s="27"/>
      <c r="SLI249" s="27"/>
      <c r="SLJ249" s="27"/>
      <c r="SLK249" s="27"/>
      <c r="SLL249" s="27"/>
      <c r="SLM249" s="27"/>
      <c r="SLN249" s="27"/>
      <c r="SLO249" s="27"/>
      <c r="SLP249" s="27"/>
      <c r="SLQ249" s="27"/>
      <c r="SLR249" s="27"/>
      <c r="SLS249" s="27"/>
      <c r="SLT249" s="27"/>
      <c r="SLU249" s="27"/>
      <c r="SLV249" s="27"/>
      <c r="SLW249" s="27"/>
      <c r="SLX249" s="27"/>
      <c r="SLY249" s="27"/>
      <c r="SLZ249" s="27"/>
      <c r="SMA249" s="27"/>
      <c r="SMB249" s="27"/>
      <c r="SMC249" s="27"/>
      <c r="SMD249" s="27"/>
      <c r="SME249" s="27"/>
      <c r="SMF249" s="27"/>
      <c r="SMG249" s="27"/>
      <c r="SMH249" s="27"/>
      <c r="SMI249" s="27"/>
      <c r="SMJ249" s="27"/>
      <c r="SMK249" s="27"/>
      <c r="SML249" s="27"/>
      <c r="SMM249" s="27"/>
      <c r="SMN249" s="27"/>
      <c r="SMO249" s="27"/>
      <c r="SMP249" s="27"/>
      <c r="SMQ249" s="27"/>
      <c r="SMR249" s="27"/>
      <c r="SMS249" s="27"/>
      <c r="SMT249" s="27"/>
      <c r="SMU249" s="27"/>
      <c r="SMV249" s="27"/>
      <c r="SMW249" s="27"/>
      <c r="SMX249" s="27"/>
      <c r="SMY249" s="27"/>
      <c r="SMZ249" s="27"/>
      <c r="SNA249" s="27"/>
      <c r="SNB249" s="27"/>
      <c r="SNC249" s="27"/>
      <c r="SND249" s="27"/>
      <c r="SNE249" s="27"/>
      <c r="SNF249" s="27"/>
      <c r="SNG249" s="27"/>
      <c r="SNH249" s="27"/>
      <c r="SNI249" s="27"/>
      <c r="SNJ249" s="27"/>
      <c r="SNK249" s="27"/>
      <c r="SNL249" s="27"/>
      <c r="SNM249" s="27"/>
      <c r="SNN249" s="27"/>
      <c r="SNO249" s="27"/>
      <c r="SNP249" s="27"/>
      <c r="SNQ249" s="27"/>
      <c r="SNR249" s="27"/>
      <c r="SNS249" s="27"/>
      <c r="SNT249" s="27"/>
      <c r="SNU249" s="27"/>
      <c r="SNV249" s="27"/>
      <c r="SNW249" s="27"/>
      <c r="SNX249" s="27"/>
      <c r="SNY249" s="27"/>
      <c r="SNZ249" s="27"/>
      <c r="SOA249" s="27"/>
      <c r="SOB249" s="27"/>
      <c r="SOC249" s="27"/>
      <c r="SOD249" s="27"/>
      <c r="SOE249" s="27"/>
      <c r="SOF249" s="27"/>
      <c r="SOG249" s="27"/>
      <c r="SOH249" s="27"/>
      <c r="SOI249" s="27"/>
      <c r="SOJ249" s="27"/>
      <c r="SOK249" s="27"/>
      <c r="SOL249" s="27"/>
      <c r="SOM249" s="27"/>
      <c r="SON249" s="27"/>
      <c r="SOO249" s="27"/>
      <c r="SOP249" s="27"/>
      <c r="SOQ249" s="27"/>
      <c r="SOR249" s="27"/>
      <c r="SOS249" s="27"/>
      <c r="SOT249" s="27"/>
      <c r="SOU249" s="27"/>
      <c r="SOV249" s="27"/>
      <c r="SOW249" s="27"/>
      <c r="SOX249" s="27"/>
      <c r="SOY249" s="27"/>
      <c r="SOZ249" s="27"/>
      <c r="SPA249" s="27"/>
      <c r="SPB249" s="27"/>
      <c r="SPC249" s="27"/>
      <c r="SPD249" s="27"/>
      <c r="SPE249" s="27"/>
      <c r="SPF249" s="27"/>
      <c r="SPG249" s="27"/>
      <c r="SPH249" s="27"/>
      <c r="SPI249" s="27"/>
      <c r="SPJ249" s="27"/>
      <c r="SPK249" s="27"/>
      <c r="SPL249" s="27"/>
      <c r="SPM249" s="27"/>
      <c r="SPN249" s="27"/>
      <c r="SPO249" s="27"/>
      <c r="SPP249" s="27"/>
      <c r="SPQ249" s="27"/>
      <c r="SPR249" s="27"/>
      <c r="SPS249" s="27"/>
      <c r="SPT249" s="27"/>
      <c r="SPU249" s="27"/>
      <c r="SPV249" s="27"/>
      <c r="SPW249" s="27"/>
      <c r="SPX249" s="27"/>
      <c r="SPY249" s="27"/>
      <c r="SPZ249" s="27"/>
      <c r="SQA249" s="27"/>
      <c r="SQB249" s="27"/>
      <c r="SQC249" s="27"/>
      <c r="SQD249" s="27"/>
      <c r="SQE249" s="27"/>
      <c r="SQF249" s="27"/>
      <c r="SQG249" s="27"/>
      <c r="SQH249" s="27"/>
      <c r="SQI249" s="27"/>
      <c r="SQJ249" s="27"/>
      <c r="SQK249" s="27"/>
      <c r="SQL249" s="27"/>
      <c r="SQM249" s="27"/>
      <c r="SQN249" s="27"/>
      <c r="SQO249" s="27"/>
      <c r="SQP249" s="27"/>
      <c r="SQQ249" s="27"/>
      <c r="SQR249" s="27"/>
      <c r="SQS249" s="27"/>
      <c r="SQT249" s="27"/>
      <c r="SQU249" s="27"/>
      <c r="SQV249" s="27"/>
      <c r="SQW249" s="27"/>
      <c r="SQX249" s="27"/>
      <c r="SQY249" s="27"/>
      <c r="SQZ249" s="27"/>
      <c r="SRA249" s="27"/>
      <c r="SRB249" s="27"/>
      <c r="SRC249" s="27"/>
      <c r="SRD249" s="27"/>
      <c r="SRE249" s="27"/>
      <c r="SRF249" s="27"/>
      <c r="SRG249" s="27"/>
      <c r="SRH249" s="27"/>
      <c r="SRI249" s="27"/>
      <c r="SRJ249" s="27"/>
      <c r="SRK249" s="27"/>
      <c r="SRL249" s="27"/>
      <c r="SRM249" s="27"/>
      <c r="SRN249" s="27"/>
      <c r="SRO249" s="27"/>
      <c r="SRP249" s="27"/>
      <c r="SRQ249" s="27"/>
      <c r="SRR249" s="27"/>
      <c r="SRS249" s="27"/>
      <c r="SRT249" s="27"/>
      <c r="SRU249" s="27"/>
      <c r="SRV249" s="27"/>
      <c r="SRW249" s="27"/>
      <c r="SRX249" s="27"/>
      <c r="SRY249" s="27"/>
      <c r="SRZ249" s="27"/>
      <c r="SSA249" s="27"/>
      <c r="SSB249" s="27"/>
      <c r="SSC249" s="27"/>
      <c r="SSD249" s="27"/>
      <c r="SSE249" s="27"/>
      <c r="SSF249" s="27"/>
      <c r="SSG249" s="27"/>
      <c r="SSH249" s="27"/>
      <c r="SSI249" s="27"/>
      <c r="SSJ249" s="27"/>
      <c r="SSK249" s="27"/>
      <c r="SSL249" s="27"/>
      <c r="SSM249" s="27"/>
      <c r="SSN249" s="27"/>
      <c r="SSO249" s="27"/>
      <c r="SSP249" s="27"/>
      <c r="SSQ249" s="27"/>
      <c r="SSR249" s="27"/>
      <c r="SSS249" s="27"/>
      <c r="SST249" s="27"/>
      <c r="SSU249" s="27"/>
      <c r="SSV249" s="27"/>
      <c r="SSW249" s="27"/>
      <c r="SSX249" s="27"/>
      <c r="SSY249" s="27"/>
      <c r="SSZ249" s="27"/>
      <c r="STA249" s="27"/>
      <c r="STB249" s="27"/>
      <c r="STC249" s="27"/>
      <c r="STD249" s="27"/>
      <c r="STE249" s="27"/>
      <c r="STF249" s="27"/>
      <c r="STG249" s="27"/>
      <c r="STH249" s="27"/>
      <c r="STI249" s="27"/>
      <c r="STJ249" s="27"/>
      <c r="STK249" s="27"/>
      <c r="STL249" s="27"/>
      <c r="STM249" s="27"/>
      <c r="STN249" s="27"/>
      <c r="STO249" s="27"/>
      <c r="STP249" s="27"/>
      <c r="STQ249" s="27"/>
      <c r="STR249" s="27"/>
      <c r="STS249" s="27"/>
      <c r="STT249" s="27"/>
      <c r="STU249" s="27"/>
      <c r="STV249" s="27"/>
      <c r="STW249" s="27"/>
      <c r="STX249" s="27"/>
      <c r="STY249" s="27"/>
      <c r="STZ249" s="27"/>
      <c r="SUA249" s="27"/>
      <c r="SUB249" s="27"/>
      <c r="SUC249" s="27"/>
      <c r="SUD249" s="27"/>
      <c r="SUE249" s="27"/>
      <c r="SUF249" s="27"/>
      <c r="SUG249" s="27"/>
      <c r="SUH249" s="27"/>
      <c r="SUI249" s="27"/>
      <c r="SUJ249" s="27"/>
      <c r="SUK249" s="27"/>
      <c r="SUL249" s="27"/>
      <c r="SUM249" s="27"/>
      <c r="SUN249" s="27"/>
      <c r="SUO249" s="27"/>
      <c r="SUP249" s="27"/>
      <c r="SUQ249" s="27"/>
      <c r="SUR249" s="27"/>
      <c r="SUS249" s="27"/>
      <c r="SUT249" s="27"/>
      <c r="SUU249" s="27"/>
      <c r="SUV249" s="27"/>
      <c r="SUW249" s="27"/>
      <c r="SUX249" s="27"/>
      <c r="SUY249" s="27"/>
      <c r="SUZ249" s="27"/>
      <c r="SVA249" s="27"/>
      <c r="SVB249" s="27"/>
      <c r="SVC249" s="27"/>
      <c r="SVD249" s="27"/>
      <c r="SVE249" s="27"/>
      <c r="SVF249" s="27"/>
      <c r="SVG249" s="27"/>
      <c r="SVH249" s="27"/>
      <c r="SVI249" s="27"/>
      <c r="SVJ249" s="27"/>
      <c r="SVK249" s="27"/>
      <c r="SVL249" s="27"/>
      <c r="SVM249" s="27"/>
      <c r="SVN249" s="27"/>
      <c r="SVO249" s="27"/>
      <c r="SVP249" s="27"/>
      <c r="SVQ249" s="27"/>
      <c r="SVR249" s="27"/>
      <c r="SVS249" s="27"/>
      <c r="SVT249" s="27"/>
      <c r="SVU249" s="27"/>
      <c r="SVV249" s="27"/>
      <c r="SVW249" s="27"/>
      <c r="SVX249" s="27"/>
      <c r="SVY249" s="27"/>
      <c r="SVZ249" s="27"/>
      <c r="SWA249" s="27"/>
      <c r="SWB249" s="27"/>
      <c r="SWC249" s="27"/>
      <c r="SWD249" s="27"/>
      <c r="SWE249" s="27"/>
      <c r="SWF249" s="27"/>
      <c r="SWG249" s="27"/>
      <c r="SWH249" s="27"/>
      <c r="SWI249" s="27"/>
      <c r="SWJ249" s="27"/>
      <c r="SWK249" s="27"/>
      <c r="SWL249" s="27"/>
      <c r="SWM249" s="27"/>
      <c r="SWN249" s="27"/>
      <c r="SWO249" s="27"/>
      <c r="SWP249" s="27"/>
      <c r="SWQ249" s="27"/>
      <c r="SWR249" s="27"/>
      <c r="SWS249" s="27"/>
      <c r="SWT249" s="27"/>
      <c r="SWU249" s="27"/>
      <c r="SWV249" s="27"/>
      <c r="SWW249" s="27"/>
      <c r="SWX249" s="27"/>
      <c r="SWY249" s="27"/>
      <c r="SWZ249" s="27"/>
      <c r="SXA249" s="27"/>
      <c r="SXB249" s="27"/>
      <c r="SXC249" s="27"/>
      <c r="SXD249" s="27"/>
      <c r="SXE249" s="27"/>
      <c r="SXF249" s="27"/>
      <c r="SXG249" s="27"/>
      <c r="SXH249" s="27"/>
      <c r="SXI249" s="27"/>
      <c r="SXJ249" s="27"/>
      <c r="SXK249" s="27"/>
      <c r="SXL249" s="27"/>
      <c r="SXM249" s="27"/>
      <c r="SXN249" s="27"/>
      <c r="SXO249" s="27"/>
      <c r="SXP249" s="27"/>
      <c r="SXQ249" s="27"/>
      <c r="SXR249" s="27"/>
      <c r="SXS249" s="27"/>
      <c r="SXT249" s="27"/>
      <c r="SXU249" s="27"/>
      <c r="SXV249" s="27"/>
      <c r="SXW249" s="27"/>
      <c r="SXX249" s="27"/>
      <c r="SXY249" s="27"/>
      <c r="SXZ249" s="27"/>
      <c r="SYA249" s="27"/>
      <c r="SYB249" s="27"/>
      <c r="SYC249" s="27"/>
      <c r="SYD249" s="27"/>
      <c r="SYE249" s="27"/>
      <c r="SYF249" s="27"/>
      <c r="SYG249" s="27"/>
      <c r="SYH249" s="27"/>
      <c r="SYI249" s="27"/>
      <c r="SYJ249" s="27"/>
      <c r="SYK249" s="27"/>
      <c r="SYL249" s="27"/>
      <c r="SYM249" s="27"/>
      <c r="SYN249" s="27"/>
      <c r="SYO249" s="27"/>
      <c r="SYP249" s="27"/>
      <c r="SYQ249" s="27"/>
      <c r="SYR249" s="27"/>
      <c r="SYS249" s="27"/>
      <c r="SYT249" s="27"/>
      <c r="SYU249" s="27"/>
      <c r="SYV249" s="27"/>
      <c r="SYW249" s="27"/>
      <c r="SYX249" s="27"/>
      <c r="SYY249" s="27"/>
      <c r="SYZ249" s="27"/>
      <c r="SZA249" s="27"/>
      <c r="SZB249" s="27"/>
      <c r="SZC249" s="27"/>
      <c r="SZD249" s="27"/>
      <c r="SZE249" s="27"/>
      <c r="SZF249" s="27"/>
      <c r="SZG249" s="27"/>
      <c r="SZH249" s="27"/>
      <c r="SZI249" s="27"/>
      <c r="SZJ249" s="27"/>
      <c r="SZK249" s="27"/>
      <c r="SZL249" s="27"/>
      <c r="SZM249" s="27"/>
      <c r="SZN249" s="27"/>
      <c r="SZO249" s="27"/>
      <c r="SZP249" s="27"/>
      <c r="SZQ249" s="27"/>
      <c r="SZR249" s="27"/>
      <c r="SZS249" s="27"/>
      <c r="SZT249" s="27"/>
      <c r="SZU249" s="27"/>
      <c r="SZV249" s="27"/>
      <c r="SZW249" s="27"/>
      <c r="SZX249" s="27"/>
      <c r="SZY249" s="27"/>
      <c r="SZZ249" s="27"/>
      <c r="TAA249" s="27"/>
      <c r="TAB249" s="27"/>
      <c r="TAC249" s="27"/>
      <c r="TAD249" s="27"/>
      <c r="TAE249" s="27"/>
      <c r="TAF249" s="27"/>
      <c r="TAG249" s="27"/>
      <c r="TAH249" s="27"/>
      <c r="TAI249" s="27"/>
      <c r="TAJ249" s="27"/>
      <c r="TAK249" s="27"/>
      <c r="TAL249" s="27"/>
      <c r="TAM249" s="27"/>
      <c r="TAN249" s="27"/>
      <c r="TAO249" s="27"/>
      <c r="TAP249" s="27"/>
      <c r="TAQ249" s="27"/>
      <c r="TAR249" s="27"/>
      <c r="TAS249" s="27"/>
      <c r="TAT249" s="27"/>
      <c r="TAU249" s="27"/>
      <c r="TAV249" s="27"/>
      <c r="TAW249" s="27"/>
      <c r="TAX249" s="27"/>
      <c r="TAY249" s="27"/>
      <c r="TAZ249" s="27"/>
      <c r="TBA249" s="27"/>
      <c r="TBB249" s="27"/>
      <c r="TBC249" s="27"/>
      <c r="TBD249" s="27"/>
      <c r="TBE249" s="27"/>
      <c r="TBF249" s="27"/>
      <c r="TBG249" s="27"/>
      <c r="TBH249" s="27"/>
      <c r="TBI249" s="27"/>
      <c r="TBJ249" s="27"/>
      <c r="TBK249" s="27"/>
      <c r="TBL249" s="27"/>
      <c r="TBM249" s="27"/>
      <c r="TBN249" s="27"/>
      <c r="TBO249" s="27"/>
      <c r="TBP249" s="27"/>
      <c r="TBQ249" s="27"/>
      <c r="TBR249" s="27"/>
      <c r="TBS249" s="27"/>
      <c r="TBT249" s="27"/>
      <c r="TBU249" s="27"/>
      <c r="TBV249" s="27"/>
      <c r="TBW249" s="27"/>
      <c r="TBX249" s="27"/>
      <c r="TBY249" s="27"/>
      <c r="TBZ249" s="27"/>
      <c r="TCA249" s="27"/>
      <c r="TCB249" s="27"/>
      <c r="TCC249" s="27"/>
      <c r="TCD249" s="27"/>
      <c r="TCE249" s="27"/>
      <c r="TCF249" s="27"/>
      <c r="TCG249" s="27"/>
      <c r="TCH249" s="27"/>
      <c r="TCI249" s="27"/>
      <c r="TCJ249" s="27"/>
      <c r="TCK249" s="27"/>
      <c r="TCL249" s="27"/>
      <c r="TCM249" s="27"/>
      <c r="TCN249" s="27"/>
      <c r="TCO249" s="27"/>
      <c r="TCP249" s="27"/>
      <c r="TCQ249" s="27"/>
      <c r="TCR249" s="27"/>
      <c r="TCS249" s="27"/>
      <c r="TCT249" s="27"/>
      <c r="TCU249" s="27"/>
      <c r="TCV249" s="27"/>
      <c r="TCW249" s="27"/>
      <c r="TCX249" s="27"/>
      <c r="TCY249" s="27"/>
      <c r="TCZ249" s="27"/>
      <c r="TDA249" s="27"/>
      <c r="TDB249" s="27"/>
      <c r="TDC249" s="27"/>
      <c r="TDD249" s="27"/>
      <c r="TDE249" s="27"/>
      <c r="TDF249" s="27"/>
      <c r="TDG249" s="27"/>
      <c r="TDH249" s="27"/>
      <c r="TDI249" s="27"/>
      <c r="TDJ249" s="27"/>
      <c r="TDK249" s="27"/>
      <c r="TDL249" s="27"/>
      <c r="TDM249" s="27"/>
      <c r="TDN249" s="27"/>
      <c r="TDO249" s="27"/>
      <c r="TDP249" s="27"/>
      <c r="TDQ249" s="27"/>
      <c r="TDR249" s="27"/>
      <c r="TDS249" s="27"/>
      <c r="TDT249" s="27"/>
      <c r="TDU249" s="27"/>
      <c r="TDV249" s="27"/>
      <c r="TDW249" s="27"/>
      <c r="TDX249" s="27"/>
      <c r="TDY249" s="27"/>
      <c r="TDZ249" s="27"/>
      <c r="TEA249" s="27"/>
      <c r="TEB249" s="27"/>
      <c r="TEC249" s="27"/>
      <c r="TED249" s="27"/>
      <c r="TEE249" s="27"/>
      <c r="TEF249" s="27"/>
      <c r="TEG249" s="27"/>
      <c r="TEH249" s="27"/>
      <c r="TEI249" s="27"/>
      <c r="TEJ249" s="27"/>
      <c r="TEK249" s="27"/>
      <c r="TEL249" s="27"/>
      <c r="TEM249" s="27"/>
      <c r="TEN249" s="27"/>
      <c r="TEO249" s="27"/>
      <c r="TEP249" s="27"/>
      <c r="TEQ249" s="27"/>
      <c r="TER249" s="27"/>
      <c r="TES249" s="27"/>
      <c r="TET249" s="27"/>
      <c r="TEU249" s="27"/>
      <c r="TEV249" s="27"/>
      <c r="TEW249" s="27"/>
      <c r="TEX249" s="27"/>
      <c r="TEY249" s="27"/>
      <c r="TEZ249" s="27"/>
      <c r="TFA249" s="27"/>
      <c r="TFB249" s="27"/>
      <c r="TFC249" s="27"/>
      <c r="TFD249" s="27"/>
      <c r="TFE249" s="27"/>
      <c r="TFF249" s="27"/>
      <c r="TFG249" s="27"/>
      <c r="TFH249" s="27"/>
      <c r="TFI249" s="27"/>
      <c r="TFJ249" s="27"/>
      <c r="TFK249" s="27"/>
      <c r="TFL249" s="27"/>
      <c r="TFM249" s="27"/>
      <c r="TFN249" s="27"/>
      <c r="TFO249" s="27"/>
      <c r="TFP249" s="27"/>
      <c r="TFQ249" s="27"/>
      <c r="TFR249" s="27"/>
      <c r="TFS249" s="27"/>
      <c r="TFT249" s="27"/>
      <c r="TFU249" s="27"/>
      <c r="TFV249" s="27"/>
      <c r="TFW249" s="27"/>
      <c r="TFX249" s="27"/>
      <c r="TFY249" s="27"/>
      <c r="TFZ249" s="27"/>
      <c r="TGA249" s="27"/>
      <c r="TGB249" s="27"/>
      <c r="TGC249" s="27"/>
      <c r="TGD249" s="27"/>
      <c r="TGE249" s="27"/>
      <c r="TGF249" s="27"/>
      <c r="TGG249" s="27"/>
      <c r="TGH249" s="27"/>
      <c r="TGI249" s="27"/>
      <c r="TGJ249" s="27"/>
      <c r="TGK249" s="27"/>
      <c r="TGL249" s="27"/>
      <c r="TGM249" s="27"/>
      <c r="TGN249" s="27"/>
      <c r="TGO249" s="27"/>
      <c r="TGP249" s="27"/>
      <c r="TGQ249" s="27"/>
      <c r="TGR249" s="27"/>
      <c r="TGS249" s="27"/>
      <c r="TGT249" s="27"/>
      <c r="TGU249" s="27"/>
      <c r="TGV249" s="27"/>
      <c r="TGW249" s="27"/>
      <c r="TGX249" s="27"/>
      <c r="TGY249" s="27"/>
      <c r="TGZ249" s="27"/>
      <c r="THA249" s="27"/>
      <c r="THB249" s="27"/>
      <c r="THC249" s="27"/>
      <c r="THD249" s="27"/>
      <c r="THE249" s="27"/>
      <c r="THF249" s="27"/>
      <c r="THG249" s="27"/>
      <c r="THH249" s="27"/>
      <c r="THI249" s="27"/>
      <c r="THJ249" s="27"/>
      <c r="THK249" s="27"/>
      <c r="THL249" s="27"/>
      <c r="THM249" s="27"/>
      <c r="THN249" s="27"/>
      <c r="THO249" s="27"/>
      <c r="THP249" s="27"/>
      <c r="THQ249" s="27"/>
      <c r="THR249" s="27"/>
      <c r="THS249" s="27"/>
      <c r="THT249" s="27"/>
      <c r="THU249" s="27"/>
      <c r="THV249" s="27"/>
      <c r="THW249" s="27"/>
      <c r="THX249" s="27"/>
      <c r="THY249" s="27"/>
      <c r="THZ249" s="27"/>
      <c r="TIA249" s="27"/>
      <c r="TIB249" s="27"/>
      <c r="TIC249" s="27"/>
      <c r="TID249" s="27"/>
      <c r="TIE249" s="27"/>
      <c r="TIF249" s="27"/>
      <c r="TIG249" s="27"/>
      <c r="TIH249" s="27"/>
      <c r="TII249" s="27"/>
      <c r="TIJ249" s="27"/>
      <c r="TIK249" s="27"/>
      <c r="TIL249" s="27"/>
      <c r="TIM249" s="27"/>
      <c r="TIN249" s="27"/>
      <c r="TIO249" s="27"/>
      <c r="TIP249" s="27"/>
      <c r="TIQ249" s="27"/>
      <c r="TIR249" s="27"/>
      <c r="TIS249" s="27"/>
      <c r="TIT249" s="27"/>
      <c r="TIU249" s="27"/>
      <c r="TIV249" s="27"/>
      <c r="TIW249" s="27"/>
      <c r="TIX249" s="27"/>
      <c r="TIY249" s="27"/>
      <c r="TIZ249" s="27"/>
      <c r="TJA249" s="27"/>
      <c r="TJB249" s="27"/>
      <c r="TJC249" s="27"/>
      <c r="TJD249" s="27"/>
      <c r="TJE249" s="27"/>
      <c r="TJF249" s="27"/>
      <c r="TJG249" s="27"/>
      <c r="TJH249" s="27"/>
      <c r="TJI249" s="27"/>
      <c r="TJJ249" s="27"/>
      <c r="TJK249" s="27"/>
      <c r="TJL249" s="27"/>
      <c r="TJM249" s="27"/>
      <c r="TJN249" s="27"/>
      <c r="TJO249" s="27"/>
      <c r="TJP249" s="27"/>
      <c r="TJQ249" s="27"/>
      <c r="TJR249" s="27"/>
      <c r="TJS249" s="27"/>
      <c r="TJT249" s="27"/>
      <c r="TJU249" s="27"/>
      <c r="TJV249" s="27"/>
      <c r="TJW249" s="27"/>
      <c r="TJX249" s="27"/>
      <c r="TJY249" s="27"/>
      <c r="TJZ249" s="27"/>
      <c r="TKA249" s="27"/>
      <c r="TKB249" s="27"/>
      <c r="TKC249" s="27"/>
      <c r="TKD249" s="27"/>
      <c r="TKE249" s="27"/>
      <c r="TKF249" s="27"/>
      <c r="TKG249" s="27"/>
      <c r="TKH249" s="27"/>
      <c r="TKI249" s="27"/>
      <c r="TKJ249" s="27"/>
      <c r="TKK249" s="27"/>
      <c r="TKL249" s="27"/>
      <c r="TKM249" s="27"/>
      <c r="TKN249" s="27"/>
      <c r="TKO249" s="27"/>
      <c r="TKP249" s="27"/>
      <c r="TKQ249" s="27"/>
      <c r="TKR249" s="27"/>
      <c r="TKS249" s="27"/>
      <c r="TKT249" s="27"/>
      <c r="TKU249" s="27"/>
      <c r="TKV249" s="27"/>
      <c r="TKW249" s="27"/>
      <c r="TKX249" s="27"/>
      <c r="TKY249" s="27"/>
      <c r="TKZ249" s="27"/>
      <c r="TLA249" s="27"/>
      <c r="TLB249" s="27"/>
      <c r="TLC249" s="27"/>
      <c r="TLD249" s="27"/>
      <c r="TLE249" s="27"/>
      <c r="TLF249" s="27"/>
      <c r="TLG249" s="27"/>
      <c r="TLH249" s="27"/>
      <c r="TLI249" s="27"/>
      <c r="TLJ249" s="27"/>
      <c r="TLK249" s="27"/>
      <c r="TLL249" s="27"/>
      <c r="TLM249" s="27"/>
      <c r="TLN249" s="27"/>
      <c r="TLO249" s="27"/>
      <c r="TLP249" s="27"/>
      <c r="TLQ249" s="27"/>
      <c r="TLR249" s="27"/>
      <c r="TLS249" s="27"/>
      <c r="TLT249" s="27"/>
      <c r="TLU249" s="27"/>
      <c r="TLV249" s="27"/>
      <c r="TLW249" s="27"/>
      <c r="TLX249" s="27"/>
      <c r="TLY249" s="27"/>
      <c r="TLZ249" s="27"/>
      <c r="TMA249" s="27"/>
      <c r="TMB249" s="27"/>
      <c r="TMC249" s="27"/>
      <c r="TMD249" s="27"/>
      <c r="TME249" s="27"/>
      <c r="TMF249" s="27"/>
      <c r="TMG249" s="27"/>
      <c r="TMH249" s="27"/>
      <c r="TMI249" s="27"/>
      <c r="TMJ249" s="27"/>
      <c r="TMK249" s="27"/>
      <c r="TML249" s="27"/>
      <c r="TMM249" s="27"/>
      <c r="TMN249" s="27"/>
      <c r="TMO249" s="27"/>
      <c r="TMP249" s="27"/>
      <c r="TMQ249" s="27"/>
      <c r="TMR249" s="27"/>
      <c r="TMS249" s="27"/>
      <c r="TMT249" s="27"/>
      <c r="TMU249" s="27"/>
      <c r="TMV249" s="27"/>
      <c r="TMW249" s="27"/>
      <c r="TMX249" s="27"/>
      <c r="TMY249" s="27"/>
      <c r="TMZ249" s="27"/>
      <c r="TNA249" s="27"/>
      <c r="TNB249" s="27"/>
      <c r="TNC249" s="27"/>
      <c r="TND249" s="27"/>
      <c r="TNE249" s="27"/>
      <c r="TNF249" s="27"/>
      <c r="TNG249" s="27"/>
      <c r="TNH249" s="27"/>
      <c r="TNI249" s="27"/>
      <c r="TNJ249" s="27"/>
      <c r="TNK249" s="27"/>
      <c r="TNL249" s="27"/>
      <c r="TNM249" s="27"/>
      <c r="TNN249" s="27"/>
      <c r="TNO249" s="27"/>
      <c r="TNP249" s="27"/>
      <c r="TNQ249" s="27"/>
      <c r="TNR249" s="27"/>
      <c r="TNS249" s="27"/>
      <c r="TNT249" s="27"/>
      <c r="TNU249" s="27"/>
      <c r="TNV249" s="27"/>
      <c r="TNW249" s="27"/>
      <c r="TNX249" s="27"/>
      <c r="TNY249" s="27"/>
      <c r="TNZ249" s="27"/>
      <c r="TOA249" s="27"/>
      <c r="TOB249" s="27"/>
      <c r="TOC249" s="27"/>
      <c r="TOD249" s="27"/>
      <c r="TOE249" s="27"/>
      <c r="TOF249" s="27"/>
      <c r="TOG249" s="27"/>
      <c r="TOH249" s="27"/>
      <c r="TOI249" s="27"/>
      <c r="TOJ249" s="27"/>
      <c r="TOK249" s="27"/>
      <c r="TOL249" s="27"/>
      <c r="TOM249" s="27"/>
      <c r="TON249" s="27"/>
      <c r="TOO249" s="27"/>
      <c r="TOP249" s="27"/>
      <c r="TOQ249" s="27"/>
      <c r="TOR249" s="27"/>
      <c r="TOS249" s="27"/>
      <c r="TOT249" s="27"/>
      <c r="TOU249" s="27"/>
      <c r="TOV249" s="27"/>
      <c r="TOW249" s="27"/>
      <c r="TOX249" s="27"/>
      <c r="TOY249" s="27"/>
      <c r="TOZ249" s="27"/>
      <c r="TPA249" s="27"/>
      <c r="TPB249" s="27"/>
      <c r="TPC249" s="27"/>
      <c r="TPD249" s="27"/>
      <c r="TPE249" s="27"/>
      <c r="TPF249" s="27"/>
      <c r="TPG249" s="27"/>
      <c r="TPH249" s="27"/>
      <c r="TPI249" s="27"/>
      <c r="TPJ249" s="27"/>
      <c r="TPK249" s="27"/>
      <c r="TPL249" s="27"/>
      <c r="TPM249" s="27"/>
      <c r="TPN249" s="27"/>
      <c r="TPO249" s="27"/>
      <c r="TPP249" s="27"/>
      <c r="TPQ249" s="27"/>
      <c r="TPR249" s="27"/>
      <c r="TPS249" s="27"/>
      <c r="TPT249" s="27"/>
      <c r="TPU249" s="27"/>
      <c r="TPV249" s="27"/>
      <c r="TPW249" s="27"/>
      <c r="TPX249" s="27"/>
      <c r="TPY249" s="27"/>
      <c r="TPZ249" s="27"/>
      <c r="TQA249" s="27"/>
      <c r="TQB249" s="27"/>
      <c r="TQC249" s="27"/>
      <c r="TQD249" s="27"/>
      <c r="TQE249" s="27"/>
      <c r="TQF249" s="27"/>
      <c r="TQG249" s="27"/>
      <c r="TQH249" s="27"/>
      <c r="TQI249" s="27"/>
      <c r="TQJ249" s="27"/>
      <c r="TQK249" s="27"/>
      <c r="TQL249" s="27"/>
      <c r="TQM249" s="27"/>
      <c r="TQN249" s="27"/>
      <c r="TQO249" s="27"/>
      <c r="TQP249" s="27"/>
      <c r="TQQ249" s="27"/>
      <c r="TQR249" s="27"/>
      <c r="TQS249" s="27"/>
      <c r="TQT249" s="27"/>
      <c r="TQU249" s="27"/>
      <c r="TQV249" s="27"/>
      <c r="TQW249" s="27"/>
      <c r="TQX249" s="27"/>
      <c r="TQY249" s="27"/>
      <c r="TQZ249" s="27"/>
      <c r="TRA249" s="27"/>
      <c r="TRB249" s="27"/>
      <c r="TRC249" s="27"/>
      <c r="TRD249" s="27"/>
      <c r="TRE249" s="27"/>
      <c r="TRF249" s="27"/>
      <c r="TRG249" s="27"/>
      <c r="TRH249" s="27"/>
      <c r="TRI249" s="27"/>
      <c r="TRJ249" s="27"/>
      <c r="TRK249" s="27"/>
      <c r="TRL249" s="27"/>
      <c r="TRM249" s="27"/>
      <c r="TRN249" s="27"/>
      <c r="TRO249" s="27"/>
      <c r="TRP249" s="27"/>
      <c r="TRQ249" s="27"/>
      <c r="TRR249" s="27"/>
      <c r="TRS249" s="27"/>
      <c r="TRT249" s="27"/>
      <c r="TRU249" s="27"/>
      <c r="TRV249" s="27"/>
      <c r="TRW249" s="27"/>
      <c r="TRX249" s="27"/>
      <c r="TRY249" s="27"/>
      <c r="TRZ249" s="27"/>
      <c r="TSA249" s="27"/>
      <c r="TSB249" s="27"/>
      <c r="TSC249" s="27"/>
      <c r="TSD249" s="27"/>
      <c r="TSE249" s="27"/>
      <c r="TSF249" s="27"/>
      <c r="TSG249" s="27"/>
      <c r="TSH249" s="27"/>
      <c r="TSI249" s="27"/>
      <c r="TSJ249" s="27"/>
      <c r="TSK249" s="27"/>
      <c r="TSL249" s="27"/>
      <c r="TSM249" s="27"/>
      <c r="TSN249" s="27"/>
      <c r="TSO249" s="27"/>
      <c r="TSP249" s="27"/>
      <c r="TSQ249" s="27"/>
      <c r="TSR249" s="27"/>
      <c r="TSS249" s="27"/>
      <c r="TST249" s="27"/>
      <c r="TSU249" s="27"/>
      <c r="TSV249" s="27"/>
      <c r="TSW249" s="27"/>
      <c r="TSX249" s="27"/>
      <c r="TSY249" s="27"/>
      <c r="TSZ249" s="27"/>
      <c r="TTA249" s="27"/>
      <c r="TTB249" s="27"/>
      <c r="TTC249" s="27"/>
      <c r="TTD249" s="27"/>
      <c r="TTE249" s="27"/>
      <c r="TTF249" s="27"/>
      <c r="TTG249" s="27"/>
      <c r="TTH249" s="27"/>
      <c r="TTI249" s="27"/>
      <c r="TTJ249" s="27"/>
      <c r="TTK249" s="27"/>
      <c r="TTL249" s="27"/>
      <c r="TTM249" s="27"/>
      <c r="TTN249" s="27"/>
      <c r="TTO249" s="27"/>
      <c r="TTP249" s="27"/>
      <c r="TTQ249" s="27"/>
      <c r="TTR249" s="27"/>
      <c r="TTS249" s="27"/>
      <c r="TTT249" s="27"/>
      <c r="TTU249" s="27"/>
      <c r="TTV249" s="27"/>
      <c r="TTW249" s="27"/>
      <c r="TTX249" s="27"/>
      <c r="TTY249" s="27"/>
      <c r="TTZ249" s="27"/>
      <c r="TUA249" s="27"/>
      <c r="TUB249" s="27"/>
      <c r="TUC249" s="27"/>
      <c r="TUD249" s="27"/>
      <c r="TUE249" s="27"/>
      <c r="TUF249" s="27"/>
      <c r="TUG249" s="27"/>
      <c r="TUH249" s="27"/>
      <c r="TUI249" s="27"/>
      <c r="TUJ249" s="27"/>
      <c r="TUK249" s="27"/>
      <c r="TUL249" s="27"/>
      <c r="TUM249" s="27"/>
      <c r="TUN249" s="27"/>
      <c r="TUO249" s="27"/>
      <c r="TUP249" s="27"/>
      <c r="TUQ249" s="27"/>
      <c r="TUR249" s="27"/>
      <c r="TUS249" s="27"/>
      <c r="TUT249" s="27"/>
      <c r="TUU249" s="27"/>
      <c r="TUV249" s="27"/>
      <c r="TUW249" s="27"/>
      <c r="TUX249" s="27"/>
      <c r="TUY249" s="27"/>
      <c r="TUZ249" s="27"/>
      <c r="TVA249" s="27"/>
      <c r="TVB249" s="27"/>
      <c r="TVC249" s="27"/>
      <c r="TVD249" s="27"/>
      <c r="TVE249" s="27"/>
      <c r="TVF249" s="27"/>
      <c r="TVG249" s="27"/>
      <c r="TVH249" s="27"/>
      <c r="TVI249" s="27"/>
      <c r="TVJ249" s="27"/>
      <c r="TVK249" s="27"/>
      <c r="TVL249" s="27"/>
      <c r="TVM249" s="27"/>
      <c r="TVN249" s="27"/>
      <c r="TVO249" s="27"/>
      <c r="TVP249" s="27"/>
      <c r="TVQ249" s="27"/>
      <c r="TVR249" s="27"/>
      <c r="TVS249" s="27"/>
      <c r="TVT249" s="27"/>
      <c r="TVU249" s="27"/>
      <c r="TVV249" s="27"/>
      <c r="TVW249" s="27"/>
      <c r="TVX249" s="27"/>
      <c r="TVY249" s="27"/>
      <c r="TVZ249" s="27"/>
      <c r="TWA249" s="27"/>
      <c r="TWB249" s="27"/>
      <c r="TWC249" s="27"/>
      <c r="TWD249" s="27"/>
      <c r="TWE249" s="27"/>
      <c r="TWF249" s="27"/>
      <c r="TWG249" s="27"/>
      <c r="TWH249" s="27"/>
      <c r="TWI249" s="27"/>
      <c r="TWJ249" s="27"/>
      <c r="TWK249" s="27"/>
      <c r="TWL249" s="27"/>
      <c r="TWM249" s="27"/>
      <c r="TWN249" s="27"/>
      <c r="TWO249" s="27"/>
      <c r="TWP249" s="27"/>
      <c r="TWQ249" s="27"/>
      <c r="TWR249" s="27"/>
      <c r="TWS249" s="27"/>
      <c r="TWT249" s="27"/>
      <c r="TWU249" s="27"/>
      <c r="TWV249" s="27"/>
      <c r="TWW249" s="27"/>
      <c r="TWX249" s="27"/>
      <c r="TWY249" s="27"/>
      <c r="TWZ249" s="27"/>
      <c r="TXA249" s="27"/>
      <c r="TXB249" s="27"/>
      <c r="TXC249" s="27"/>
      <c r="TXD249" s="27"/>
      <c r="TXE249" s="27"/>
      <c r="TXF249" s="27"/>
      <c r="TXG249" s="27"/>
      <c r="TXH249" s="27"/>
      <c r="TXI249" s="27"/>
      <c r="TXJ249" s="27"/>
      <c r="TXK249" s="27"/>
      <c r="TXL249" s="27"/>
      <c r="TXM249" s="27"/>
      <c r="TXN249" s="27"/>
      <c r="TXO249" s="27"/>
      <c r="TXP249" s="27"/>
      <c r="TXQ249" s="27"/>
      <c r="TXR249" s="27"/>
      <c r="TXS249" s="27"/>
      <c r="TXT249" s="27"/>
      <c r="TXU249" s="27"/>
      <c r="TXV249" s="27"/>
      <c r="TXW249" s="27"/>
      <c r="TXX249" s="27"/>
      <c r="TXY249" s="27"/>
      <c r="TXZ249" s="27"/>
      <c r="TYA249" s="27"/>
      <c r="TYB249" s="27"/>
      <c r="TYC249" s="27"/>
      <c r="TYD249" s="27"/>
      <c r="TYE249" s="27"/>
      <c r="TYF249" s="27"/>
      <c r="TYG249" s="27"/>
      <c r="TYH249" s="27"/>
      <c r="TYI249" s="27"/>
      <c r="TYJ249" s="27"/>
      <c r="TYK249" s="27"/>
      <c r="TYL249" s="27"/>
      <c r="TYM249" s="27"/>
      <c r="TYN249" s="27"/>
      <c r="TYO249" s="27"/>
      <c r="TYP249" s="27"/>
      <c r="TYQ249" s="27"/>
      <c r="TYR249" s="27"/>
      <c r="TYS249" s="27"/>
      <c r="TYT249" s="27"/>
      <c r="TYU249" s="27"/>
      <c r="TYV249" s="27"/>
      <c r="TYW249" s="27"/>
      <c r="TYX249" s="27"/>
      <c r="TYY249" s="27"/>
      <c r="TYZ249" s="27"/>
      <c r="TZA249" s="27"/>
      <c r="TZB249" s="27"/>
      <c r="TZC249" s="27"/>
      <c r="TZD249" s="27"/>
      <c r="TZE249" s="27"/>
      <c r="TZF249" s="27"/>
      <c r="TZG249" s="27"/>
      <c r="TZH249" s="27"/>
      <c r="TZI249" s="27"/>
      <c r="TZJ249" s="27"/>
      <c r="TZK249" s="27"/>
      <c r="TZL249" s="27"/>
      <c r="TZM249" s="27"/>
      <c r="TZN249" s="27"/>
      <c r="TZO249" s="27"/>
      <c r="TZP249" s="27"/>
      <c r="TZQ249" s="27"/>
      <c r="TZR249" s="27"/>
      <c r="TZS249" s="27"/>
      <c r="TZT249" s="27"/>
      <c r="TZU249" s="27"/>
      <c r="TZV249" s="27"/>
      <c r="TZW249" s="27"/>
      <c r="TZX249" s="27"/>
      <c r="TZY249" s="27"/>
      <c r="TZZ249" s="27"/>
      <c r="UAA249" s="27"/>
      <c r="UAB249" s="27"/>
      <c r="UAC249" s="27"/>
      <c r="UAD249" s="27"/>
      <c r="UAE249" s="27"/>
      <c r="UAF249" s="27"/>
      <c r="UAG249" s="27"/>
      <c r="UAH249" s="27"/>
      <c r="UAI249" s="27"/>
      <c r="UAJ249" s="27"/>
      <c r="UAK249" s="27"/>
      <c r="UAL249" s="27"/>
      <c r="UAM249" s="27"/>
      <c r="UAN249" s="27"/>
      <c r="UAO249" s="27"/>
      <c r="UAP249" s="27"/>
      <c r="UAQ249" s="27"/>
      <c r="UAR249" s="27"/>
      <c r="UAS249" s="27"/>
      <c r="UAT249" s="27"/>
      <c r="UAU249" s="27"/>
      <c r="UAV249" s="27"/>
      <c r="UAW249" s="27"/>
      <c r="UAX249" s="27"/>
      <c r="UAY249" s="27"/>
      <c r="UAZ249" s="27"/>
      <c r="UBA249" s="27"/>
      <c r="UBB249" s="27"/>
      <c r="UBC249" s="27"/>
      <c r="UBD249" s="27"/>
      <c r="UBE249" s="27"/>
      <c r="UBF249" s="27"/>
      <c r="UBG249" s="27"/>
      <c r="UBH249" s="27"/>
      <c r="UBI249" s="27"/>
      <c r="UBJ249" s="27"/>
      <c r="UBK249" s="27"/>
      <c r="UBL249" s="27"/>
      <c r="UBM249" s="27"/>
      <c r="UBN249" s="27"/>
      <c r="UBO249" s="27"/>
      <c r="UBP249" s="27"/>
      <c r="UBQ249" s="27"/>
      <c r="UBR249" s="27"/>
      <c r="UBS249" s="27"/>
      <c r="UBT249" s="27"/>
      <c r="UBU249" s="27"/>
      <c r="UBV249" s="27"/>
      <c r="UBW249" s="27"/>
      <c r="UBX249" s="27"/>
      <c r="UBY249" s="27"/>
      <c r="UBZ249" s="27"/>
      <c r="UCA249" s="27"/>
      <c r="UCB249" s="27"/>
      <c r="UCC249" s="27"/>
      <c r="UCD249" s="27"/>
      <c r="UCE249" s="27"/>
      <c r="UCF249" s="27"/>
      <c r="UCG249" s="27"/>
      <c r="UCH249" s="27"/>
      <c r="UCI249" s="27"/>
      <c r="UCJ249" s="27"/>
      <c r="UCK249" s="27"/>
      <c r="UCL249" s="27"/>
      <c r="UCM249" s="27"/>
      <c r="UCN249" s="27"/>
      <c r="UCO249" s="27"/>
      <c r="UCP249" s="27"/>
      <c r="UCQ249" s="27"/>
      <c r="UCR249" s="27"/>
      <c r="UCS249" s="27"/>
      <c r="UCT249" s="27"/>
      <c r="UCU249" s="27"/>
      <c r="UCV249" s="27"/>
      <c r="UCW249" s="27"/>
      <c r="UCX249" s="27"/>
      <c r="UCY249" s="27"/>
      <c r="UCZ249" s="27"/>
      <c r="UDA249" s="27"/>
      <c r="UDB249" s="27"/>
      <c r="UDC249" s="27"/>
      <c r="UDD249" s="27"/>
      <c r="UDE249" s="27"/>
      <c r="UDF249" s="27"/>
      <c r="UDG249" s="27"/>
      <c r="UDH249" s="27"/>
      <c r="UDI249" s="27"/>
      <c r="UDJ249" s="27"/>
      <c r="UDK249" s="27"/>
      <c r="UDL249" s="27"/>
      <c r="UDM249" s="27"/>
      <c r="UDN249" s="27"/>
      <c r="UDO249" s="27"/>
      <c r="UDP249" s="27"/>
      <c r="UDQ249" s="27"/>
      <c r="UDR249" s="27"/>
      <c r="UDS249" s="27"/>
      <c r="UDT249" s="27"/>
      <c r="UDU249" s="27"/>
      <c r="UDV249" s="27"/>
      <c r="UDW249" s="27"/>
      <c r="UDX249" s="27"/>
      <c r="UDY249" s="27"/>
      <c r="UDZ249" s="27"/>
      <c r="UEA249" s="27"/>
      <c r="UEB249" s="27"/>
      <c r="UEC249" s="27"/>
      <c r="UED249" s="27"/>
      <c r="UEE249" s="27"/>
      <c r="UEF249" s="27"/>
      <c r="UEG249" s="27"/>
      <c r="UEH249" s="27"/>
      <c r="UEI249" s="27"/>
      <c r="UEJ249" s="27"/>
      <c r="UEK249" s="27"/>
      <c r="UEL249" s="27"/>
      <c r="UEM249" s="27"/>
      <c r="UEN249" s="27"/>
      <c r="UEO249" s="27"/>
      <c r="UEP249" s="27"/>
      <c r="UEQ249" s="27"/>
      <c r="UER249" s="27"/>
      <c r="UES249" s="27"/>
      <c r="UET249" s="27"/>
      <c r="UEU249" s="27"/>
      <c r="UEV249" s="27"/>
      <c r="UEW249" s="27"/>
      <c r="UEX249" s="27"/>
      <c r="UEY249" s="27"/>
      <c r="UEZ249" s="27"/>
      <c r="UFA249" s="27"/>
      <c r="UFB249" s="27"/>
      <c r="UFC249" s="27"/>
      <c r="UFD249" s="27"/>
      <c r="UFE249" s="27"/>
      <c r="UFF249" s="27"/>
      <c r="UFG249" s="27"/>
      <c r="UFH249" s="27"/>
      <c r="UFI249" s="27"/>
      <c r="UFJ249" s="27"/>
      <c r="UFK249" s="27"/>
      <c r="UFL249" s="27"/>
      <c r="UFM249" s="27"/>
      <c r="UFN249" s="27"/>
      <c r="UFO249" s="27"/>
      <c r="UFP249" s="27"/>
      <c r="UFQ249" s="27"/>
      <c r="UFR249" s="27"/>
      <c r="UFS249" s="27"/>
      <c r="UFT249" s="27"/>
      <c r="UFU249" s="27"/>
      <c r="UFV249" s="27"/>
      <c r="UFW249" s="27"/>
      <c r="UFX249" s="27"/>
      <c r="UFY249" s="27"/>
      <c r="UFZ249" s="27"/>
      <c r="UGA249" s="27"/>
      <c r="UGB249" s="27"/>
      <c r="UGC249" s="27"/>
      <c r="UGD249" s="27"/>
      <c r="UGE249" s="27"/>
      <c r="UGF249" s="27"/>
      <c r="UGG249" s="27"/>
      <c r="UGH249" s="27"/>
      <c r="UGI249" s="27"/>
      <c r="UGJ249" s="27"/>
      <c r="UGK249" s="27"/>
      <c r="UGL249" s="27"/>
      <c r="UGM249" s="27"/>
      <c r="UGN249" s="27"/>
      <c r="UGO249" s="27"/>
      <c r="UGP249" s="27"/>
      <c r="UGQ249" s="27"/>
      <c r="UGR249" s="27"/>
      <c r="UGS249" s="27"/>
      <c r="UGT249" s="27"/>
      <c r="UGU249" s="27"/>
      <c r="UGV249" s="27"/>
      <c r="UGW249" s="27"/>
      <c r="UGX249" s="27"/>
      <c r="UGY249" s="27"/>
      <c r="UGZ249" s="27"/>
      <c r="UHA249" s="27"/>
      <c r="UHB249" s="27"/>
      <c r="UHC249" s="27"/>
      <c r="UHD249" s="27"/>
      <c r="UHE249" s="27"/>
      <c r="UHF249" s="27"/>
      <c r="UHG249" s="27"/>
      <c r="UHH249" s="27"/>
      <c r="UHI249" s="27"/>
      <c r="UHJ249" s="27"/>
      <c r="UHK249" s="27"/>
      <c r="UHL249" s="27"/>
      <c r="UHM249" s="27"/>
      <c r="UHN249" s="27"/>
      <c r="UHO249" s="27"/>
      <c r="UHP249" s="27"/>
      <c r="UHQ249" s="27"/>
      <c r="UHR249" s="27"/>
      <c r="UHS249" s="27"/>
      <c r="UHT249" s="27"/>
      <c r="UHU249" s="27"/>
      <c r="UHV249" s="27"/>
      <c r="UHW249" s="27"/>
      <c r="UHX249" s="27"/>
      <c r="UHY249" s="27"/>
      <c r="UHZ249" s="27"/>
      <c r="UIA249" s="27"/>
      <c r="UIB249" s="27"/>
      <c r="UIC249" s="27"/>
      <c r="UID249" s="27"/>
      <c r="UIE249" s="27"/>
      <c r="UIF249" s="27"/>
      <c r="UIG249" s="27"/>
      <c r="UIH249" s="27"/>
      <c r="UII249" s="27"/>
      <c r="UIJ249" s="27"/>
      <c r="UIK249" s="27"/>
      <c r="UIL249" s="27"/>
      <c r="UIM249" s="27"/>
      <c r="UIN249" s="27"/>
      <c r="UIO249" s="27"/>
      <c r="UIP249" s="27"/>
      <c r="UIQ249" s="27"/>
      <c r="UIR249" s="27"/>
      <c r="UIS249" s="27"/>
      <c r="UIT249" s="27"/>
      <c r="UIU249" s="27"/>
      <c r="UIV249" s="27"/>
      <c r="UIW249" s="27"/>
      <c r="UIX249" s="27"/>
      <c r="UIY249" s="27"/>
      <c r="UIZ249" s="27"/>
      <c r="UJA249" s="27"/>
      <c r="UJB249" s="27"/>
      <c r="UJC249" s="27"/>
      <c r="UJD249" s="27"/>
      <c r="UJE249" s="27"/>
      <c r="UJF249" s="27"/>
      <c r="UJG249" s="27"/>
      <c r="UJH249" s="27"/>
      <c r="UJI249" s="27"/>
      <c r="UJJ249" s="27"/>
      <c r="UJK249" s="27"/>
      <c r="UJL249" s="27"/>
      <c r="UJM249" s="27"/>
      <c r="UJN249" s="27"/>
      <c r="UJO249" s="27"/>
      <c r="UJP249" s="27"/>
      <c r="UJQ249" s="27"/>
      <c r="UJR249" s="27"/>
      <c r="UJS249" s="27"/>
      <c r="UJT249" s="27"/>
      <c r="UJU249" s="27"/>
      <c r="UJV249" s="27"/>
      <c r="UJW249" s="27"/>
      <c r="UJX249" s="27"/>
      <c r="UJY249" s="27"/>
      <c r="UJZ249" s="27"/>
      <c r="UKA249" s="27"/>
      <c r="UKB249" s="27"/>
      <c r="UKC249" s="27"/>
      <c r="UKD249" s="27"/>
      <c r="UKE249" s="27"/>
      <c r="UKF249" s="27"/>
      <c r="UKG249" s="27"/>
      <c r="UKH249" s="27"/>
      <c r="UKI249" s="27"/>
      <c r="UKJ249" s="27"/>
      <c r="UKK249" s="27"/>
      <c r="UKL249" s="27"/>
      <c r="UKM249" s="27"/>
      <c r="UKN249" s="27"/>
      <c r="UKO249" s="27"/>
      <c r="UKP249" s="27"/>
      <c r="UKQ249" s="27"/>
      <c r="UKR249" s="27"/>
      <c r="UKS249" s="27"/>
      <c r="UKT249" s="27"/>
      <c r="UKU249" s="27"/>
      <c r="UKV249" s="27"/>
      <c r="UKW249" s="27"/>
      <c r="UKX249" s="27"/>
      <c r="UKY249" s="27"/>
      <c r="UKZ249" s="27"/>
      <c r="ULA249" s="27"/>
      <c r="ULB249" s="27"/>
      <c r="ULC249" s="27"/>
      <c r="ULD249" s="27"/>
      <c r="ULE249" s="27"/>
      <c r="ULF249" s="27"/>
      <c r="ULG249" s="27"/>
      <c r="ULH249" s="27"/>
      <c r="ULI249" s="27"/>
      <c r="ULJ249" s="27"/>
      <c r="ULK249" s="27"/>
      <c r="ULL249" s="27"/>
      <c r="ULM249" s="27"/>
      <c r="ULN249" s="27"/>
      <c r="ULO249" s="27"/>
      <c r="ULP249" s="27"/>
      <c r="ULQ249" s="27"/>
      <c r="ULR249" s="27"/>
      <c r="ULS249" s="27"/>
      <c r="ULT249" s="27"/>
      <c r="ULU249" s="27"/>
      <c r="ULV249" s="27"/>
      <c r="ULW249" s="27"/>
      <c r="ULX249" s="27"/>
      <c r="ULY249" s="27"/>
      <c r="ULZ249" s="27"/>
      <c r="UMA249" s="27"/>
      <c r="UMB249" s="27"/>
      <c r="UMC249" s="27"/>
      <c r="UMD249" s="27"/>
      <c r="UME249" s="27"/>
      <c r="UMF249" s="27"/>
      <c r="UMG249" s="27"/>
      <c r="UMH249" s="27"/>
      <c r="UMI249" s="27"/>
      <c r="UMJ249" s="27"/>
      <c r="UMK249" s="27"/>
      <c r="UML249" s="27"/>
      <c r="UMM249" s="27"/>
      <c r="UMN249" s="27"/>
      <c r="UMO249" s="27"/>
      <c r="UMP249" s="27"/>
      <c r="UMQ249" s="27"/>
      <c r="UMR249" s="27"/>
      <c r="UMS249" s="27"/>
      <c r="UMT249" s="27"/>
      <c r="UMU249" s="27"/>
      <c r="UMV249" s="27"/>
      <c r="UMW249" s="27"/>
      <c r="UMX249" s="27"/>
      <c r="UMY249" s="27"/>
      <c r="UMZ249" s="27"/>
      <c r="UNA249" s="27"/>
      <c r="UNB249" s="27"/>
      <c r="UNC249" s="27"/>
      <c r="UND249" s="27"/>
      <c r="UNE249" s="27"/>
      <c r="UNF249" s="27"/>
      <c r="UNG249" s="27"/>
      <c r="UNH249" s="27"/>
      <c r="UNI249" s="27"/>
      <c r="UNJ249" s="27"/>
      <c r="UNK249" s="27"/>
      <c r="UNL249" s="27"/>
      <c r="UNM249" s="27"/>
      <c r="UNN249" s="27"/>
      <c r="UNO249" s="27"/>
      <c r="UNP249" s="27"/>
      <c r="UNQ249" s="27"/>
      <c r="UNR249" s="27"/>
      <c r="UNS249" s="27"/>
      <c r="UNT249" s="27"/>
      <c r="UNU249" s="27"/>
      <c r="UNV249" s="27"/>
      <c r="UNW249" s="27"/>
      <c r="UNX249" s="27"/>
      <c r="UNY249" s="27"/>
      <c r="UNZ249" s="27"/>
      <c r="UOA249" s="27"/>
      <c r="UOB249" s="27"/>
      <c r="UOC249" s="27"/>
      <c r="UOD249" s="27"/>
      <c r="UOE249" s="27"/>
      <c r="UOF249" s="27"/>
      <c r="UOG249" s="27"/>
      <c r="UOH249" s="27"/>
      <c r="UOI249" s="27"/>
      <c r="UOJ249" s="27"/>
      <c r="UOK249" s="27"/>
      <c r="UOL249" s="27"/>
      <c r="UOM249" s="27"/>
      <c r="UON249" s="27"/>
      <c r="UOO249" s="27"/>
      <c r="UOP249" s="27"/>
      <c r="UOQ249" s="27"/>
      <c r="UOR249" s="27"/>
      <c r="UOS249" s="27"/>
      <c r="UOT249" s="27"/>
      <c r="UOU249" s="27"/>
      <c r="UOV249" s="27"/>
      <c r="UOW249" s="27"/>
      <c r="UOX249" s="27"/>
      <c r="UOY249" s="27"/>
      <c r="UOZ249" s="27"/>
      <c r="UPA249" s="27"/>
      <c r="UPB249" s="27"/>
      <c r="UPC249" s="27"/>
      <c r="UPD249" s="27"/>
      <c r="UPE249" s="27"/>
      <c r="UPF249" s="27"/>
      <c r="UPG249" s="27"/>
      <c r="UPH249" s="27"/>
      <c r="UPI249" s="27"/>
      <c r="UPJ249" s="27"/>
      <c r="UPK249" s="27"/>
      <c r="UPL249" s="27"/>
      <c r="UPM249" s="27"/>
      <c r="UPN249" s="27"/>
      <c r="UPO249" s="27"/>
      <c r="UPP249" s="27"/>
      <c r="UPQ249" s="27"/>
      <c r="UPR249" s="27"/>
      <c r="UPS249" s="27"/>
      <c r="UPT249" s="27"/>
      <c r="UPU249" s="27"/>
      <c r="UPV249" s="27"/>
      <c r="UPW249" s="27"/>
      <c r="UPX249" s="27"/>
      <c r="UPY249" s="27"/>
      <c r="UPZ249" s="27"/>
      <c r="UQA249" s="27"/>
      <c r="UQB249" s="27"/>
      <c r="UQC249" s="27"/>
      <c r="UQD249" s="27"/>
      <c r="UQE249" s="27"/>
      <c r="UQF249" s="27"/>
      <c r="UQG249" s="27"/>
      <c r="UQH249" s="27"/>
      <c r="UQI249" s="27"/>
      <c r="UQJ249" s="27"/>
      <c r="UQK249" s="27"/>
      <c r="UQL249" s="27"/>
      <c r="UQM249" s="27"/>
      <c r="UQN249" s="27"/>
      <c r="UQO249" s="27"/>
      <c r="UQP249" s="27"/>
      <c r="UQQ249" s="27"/>
      <c r="UQR249" s="27"/>
      <c r="UQS249" s="27"/>
      <c r="UQT249" s="27"/>
      <c r="UQU249" s="27"/>
      <c r="UQV249" s="27"/>
      <c r="UQW249" s="27"/>
      <c r="UQX249" s="27"/>
      <c r="UQY249" s="27"/>
      <c r="UQZ249" s="27"/>
      <c r="URA249" s="27"/>
      <c r="URB249" s="27"/>
      <c r="URC249" s="27"/>
      <c r="URD249" s="27"/>
      <c r="URE249" s="27"/>
      <c r="URF249" s="27"/>
      <c r="URG249" s="27"/>
      <c r="URH249" s="27"/>
      <c r="URI249" s="27"/>
      <c r="URJ249" s="27"/>
      <c r="URK249" s="27"/>
      <c r="URL249" s="27"/>
      <c r="URM249" s="27"/>
      <c r="URN249" s="27"/>
      <c r="URO249" s="27"/>
      <c r="URP249" s="27"/>
      <c r="URQ249" s="27"/>
      <c r="URR249" s="27"/>
      <c r="URS249" s="27"/>
      <c r="URT249" s="27"/>
      <c r="URU249" s="27"/>
      <c r="URV249" s="27"/>
      <c r="URW249" s="27"/>
      <c r="URX249" s="27"/>
      <c r="URY249" s="27"/>
      <c r="URZ249" s="27"/>
      <c r="USA249" s="27"/>
      <c r="USB249" s="27"/>
      <c r="USC249" s="27"/>
      <c r="USD249" s="27"/>
      <c r="USE249" s="27"/>
      <c r="USF249" s="27"/>
      <c r="USG249" s="27"/>
      <c r="USH249" s="27"/>
      <c r="USI249" s="27"/>
      <c r="USJ249" s="27"/>
      <c r="USK249" s="27"/>
      <c r="USL249" s="27"/>
      <c r="USM249" s="27"/>
      <c r="USN249" s="27"/>
      <c r="USO249" s="27"/>
      <c r="USP249" s="27"/>
      <c r="USQ249" s="27"/>
      <c r="USR249" s="27"/>
      <c r="USS249" s="27"/>
      <c r="UST249" s="27"/>
      <c r="USU249" s="27"/>
      <c r="USV249" s="27"/>
      <c r="USW249" s="27"/>
      <c r="USX249" s="27"/>
      <c r="USY249" s="27"/>
      <c r="USZ249" s="27"/>
      <c r="UTA249" s="27"/>
      <c r="UTB249" s="27"/>
      <c r="UTC249" s="27"/>
      <c r="UTD249" s="27"/>
      <c r="UTE249" s="27"/>
      <c r="UTF249" s="27"/>
      <c r="UTG249" s="27"/>
      <c r="UTH249" s="27"/>
      <c r="UTI249" s="27"/>
      <c r="UTJ249" s="27"/>
      <c r="UTK249" s="27"/>
      <c r="UTL249" s="27"/>
      <c r="UTM249" s="27"/>
      <c r="UTN249" s="27"/>
      <c r="UTO249" s="27"/>
      <c r="UTP249" s="27"/>
      <c r="UTQ249" s="27"/>
      <c r="UTR249" s="27"/>
      <c r="UTS249" s="27"/>
      <c r="UTT249" s="27"/>
      <c r="UTU249" s="27"/>
      <c r="UTV249" s="27"/>
      <c r="UTW249" s="27"/>
      <c r="UTX249" s="27"/>
      <c r="UTY249" s="27"/>
      <c r="UTZ249" s="27"/>
      <c r="UUA249" s="27"/>
      <c r="UUB249" s="27"/>
      <c r="UUC249" s="27"/>
      <c r="UUD249" s="27"/>
      <c r="UUE249" s="27"/>
      <c r="UUF249" s="27"/>
      <c r="UUG249" s="27"/>
      <c r="UUH249" s="27"/>
      <c r="UUI249" s="27"/>
      <c r="UUJ249" s="27"/>
      <c r="UUK249" s="27"/>
      <c r="UUL249" s="27"/>
      <c r="UUM249" s="27"/>
      <c r="UUN249" s="27"/>
      <c r="UUO249" s="27"/>
      <c r="UUP249" s="27"/>
      <c r="UUQ249" s="27"/>
      <c r="UUR249" s="27"/>
      <c r="UUS249" s="27"/>
      <c r="UUT249" s="27"/>
      <c r="UUU249" s="27"/>
      <c r="UUV249" s="27"/>
      <c r="UUW249" s="27"/>
      <c r="UUX249" s="27"/>
      <c r="UUY249" s="27"/>
      <c r="UUZ249" s="27"/>
      <c r="UVA249" s="27"/>
      <c r="UVB249" s="27"/>
      <c r="UVC249" s="27"/>
      <c r="UVD249" s="27"/>
      <c r="UVE249" s="27"/>
      <c r="UVF249" s="27"/>
      <c r="UVG249" s="27"/>
      <c r="UVH249" s="27"/>
      <c r="UVI249" s="27"/>
      <c r="UVJ249" s="27"/>
      <c r="UVK249" s="27"/>
      <c r="UVL249" s="27"/>
      <c r="UVM249" s="27"/>
      <c r="UVN249" s="27"/>
      <c r="UVO249" s="27"/>
      <c r="UVP249" s="27"/>
      <c r="UVQ249" s="27"/>
      <c r="UVR249" s="27"/>
      <c r="UVS249" s="27"/>
      <c r="UVT249" s="27"/>
      <c r="UVU249" s="27"/>
      <c r="UVV249" s="27"/>
      <c r="UVW249" s="27"/>
      <c r="UVX249" s="27"/>
      <c r="UVY249" s="27"/>
      <c r="UVZ249" s="27"/>
      <c r="UWA249" s="27"/>
      <c r="UWB249" s="27"/>
      <c r="UWC249" s="27"/>
      <c r="UWD249" s="27"/>
      <c r="UWE249" s="27"/>
      <c r="UWF249" s="27"/>
      <c r="UWG249" s="27"/>
      <c r="UWH249" s="27"/>
      <c r="UWI249" s="27"/>
      <c r="UWJ249" s="27"/>
      <c r="UWK249" s="27"/>
      <c r="UWL249" s="27"/>
      <c r="UWM249" s="27"/>
      <c r="UWN249" s="27"/>
      <c r="UWO249" s="27"/>
      <c r="UWP249" s="27"/>
      <c r="UWQ249" s="27"/>
      <c r="UWR249" s="27"/>
      <c r="UWS249" s="27"/>
      <c r="UWT249" s="27"/>
      <c r="UWU249" s="27"/>
      <c r="UWV249" s="27"/>
      <c r="UWW249" s="27"/>
      <c r="UWX249" s="27"/>
      <c r="UWY249" s="27"/>
      <c r="UWZ249" s="27"/>
      <c r="UXA249" s="27"/>
      <c r="UXB249" s="27"/>
      <c r="UXC249" s="27"/>
      <c r="UXD249" s="27"/>
      <c r="UXE249" s="27"/>
      <c r="UXF249" s="27"/>
      <c r="UXG249" s="27"/>
      <c r="UXH249" s="27"/>
      <c r="UXI249" s="27"/>
      <c r="UXJ249" s="27"/>
      <c r="UXK249" s="27"/>
      <c r="UXL249" s="27"/>
      <c r="UXM249" s="27"/>
      <c r="UXN249" s="27"/>
      <c r="UXO249" s="27"/>
      <c r="UXP249" s="27"/>
      <c r="UXQ249" s="27"/>
      <c r="UXR249" s="27"/>
      <c r="UXS249" s="27"/>
      <c r="UXT249" s="27"/>
      <c r="UXU249" s="27"/>
      <c r="UXV249" s="27"/>
      <c r="UXW249" s="27"/>
      <c r="UXX249" s="27"/>
      <c r="UXY249" s="27"/>
      <c r="UXZ249" s="27"/>
      <c r="UYA249" s="27"/>
      <c r="UYB249" s="27"/>
      <c r="UYC249" s="27"/>
      <c r="UYD249" s="27"/>
      <c r="UYE249" s="27"/>
      <c r="UYF249" s="27"/>
      <c r="UYG249" s="27"/>
      <c r="UYH249" s="27"/>
      <c r="UYI249" s="27"/>
      <c r="UYJ249" s="27"/>
      <c r="UYK249" s="27"/>
      <c r="UYL249" s="27"/>
      <c r="UYM249" s="27"/>
      <c r="UYN249" s="27"/>
      <c r="UYO249" s="27"/>
      <c r="UYP249" s="27"/>
      <c r="UYQ249" s="27"/>
      <c r="UYR249" s="27"/>
      <c r="UYS249" s="27"/>
      <c r="UYT249" s="27"/>
      <c r="UYU249" s="27"/>
      <c r="UYV249" s="27"/>
      <c r="UYW249" s="27"/>
      <c r="UYX249" s="27"/>
      <c r="UYY249" s="27"/>
      <c r="UYZ249" s="27"/>
      <c r="UZA249" s="27"/>
      <c r="UZB249" s="27"/>
      <c r="UZC249" s="27"/>
      <c r="UZD249" s="27"/>
      <c r="UZE249" s="27"/>
      <c r="UZF249" s="27"/>
      <c r="UZG249" s="27"/>
      <c r="UZH249" s="27"/>
      <c r="UZI249" s="27"/>
      <c r="UZJ249" s="27"/>
      <c r="UZK249" s="27"/>
      <c r="UZL249" s="27"/>
      <c r="UZM249" s="27"/>
      <c r="UZN249" s="27"/>
      <c r="UZO249" s="27"/>
      <c r="UZP249" s="27"/>
      <c r="UZQ249" s="27"/>
      <c r="UZR249" s="27"/>
      <c r="UZS249" s="27"/>
      <c r="UZT249" s="27"/>
      <c r="UZU249" s="27"/>
      <c r="UZV249" s="27"/>
      <c r="UZW249" s="27"/>
      <c r="UZX249" s="27"/>
      <c r="UZY249" s="27"/>
      <c r="UZZ249" s="27"/>
      <c r="VAA249" s="27"/>
      <c r="VAB249" s="27"/>
      <c r="VAC249" s="27"/>
      <c r="VAD249" s="27"/>
      <c r="VAE249" s="27"/>
      <c r="VAF249" s="27"/>
      <c r="VAG249" s="27"/>
      <c r="VAH249" s="27"/>
      <c r="VAI249" s="27"/>
      <c r="VAJ249" s="27"/>
      <c r="VAK249" s="27"/>
      <c r="VAL249" s="27"/>
      <c r="VAM249" s="27"/>
      <c r="VAN249" s="27"/>
      <c r="VAO249" s="27"/>
      <c r="VAP249" s="27"/>
      <c r="VAQ249" s="27"/>
      <c r="VAR249" s="27"/>
      <c r="VAS249" s="27"/>
      <c r="VAT249" s="27"/>
      <c r="VAU249" s="27"/>
      <c r="VAV249" s="27"/>
      <c r="VAW249" s="27"/>
      <c r="VAX249" s="27"/>
      <c r="VAY249" s="27"/>
      <c r="VAZ249" s="27"/>
      <c r="VBA249" s="27"/>
      <c r="VBB249" s="27"/>
      <c r="VBC249" s="27"/>
      <c r="VBD249" s="27"/>
      <c r="VBE249" s="27"/>
      <c r="VBF249" s="27"/>
      <c r="VBG249" s="27"/>
      <c r="VBH249" s="27"/>
      <c r="VBI249" s="27"/>
      <c r="VBJ249" s="27"/>
      <c r="VBK249" s="27"/>
      <c r="VBL249" s="27"/>
      <c r="VBM249" s="27"/>
      <c r="VBN249" s="27"/>
      <c r="VBO249" s="27"/>
      <c r="VBP249" s="27"/>
      <c r="VBQ249" s="27"/>
      <c r="VBR249" s="27"/>
      <c r="VBS249" s="27"/>
      <c r="VBT249" s="27"/>
      <c r="VBU249" s="27"/>
      <c r="VBV249" s="27"/>
      <c r="VBW249" s="27"/>
      <c r="VBX249" s="27"/>
      <c r="VBY249" s="27"/>
      <c r="VBZ249" s="27"/>
      <c r="VCA249" s="27"/>
      <c r="VCB249" s="27"/>
      <c r="VCC249" s="27"/>
      <c r="VCD249" s="27"/>
      <c r="VCE249" s="27"/>
      <c r="VCF249" s="27"/>
      <c r="VCG249" s="27"/>
      <c r="VCH249" s="27"/>
      <c r="VCI249" s="27"/>
      <c r="VCJ249" s="27"/>
      <c r="VCK249" s="27"/>
      <c r="VCL249" s="27"/>
      <c r="VCM249" s="27"/>
      <c r="VCN249" s="27"/>
      <c r="VCO249" s="27"/>
      <c r="VCP249" s="27"/>
      <c r="VCQ249" s="27"/>
      <c r="VCR249" s="27"/>
      <c r="VCS249" s="27"/>
      <c r="VCT249" s="27"/>
      <c r="VCU249" s="27"/>
      <c r="VCV249" s="27"/>
      <c r="VCW249" s="27"/>
      <c r="VCX249" s="27"/>
      <c r="VCY249" s="27"/>
      <c r="VCZ249" s="27"/>
      <c r="VDA249" s="27"/>
      <c r="VDB249" s="27"/>
      <c r="VDC249" s="27"/>
      <c r="VDD249" s="27"/>
      <c r="VDE249" s="27"/>
      <c r="VDF249" s="27"/>
      <c r="VDG249" s="27"/>
      <c r="VDH249" s="27"/>
      <c r="VDI249" s="27"/>
      <c r="VDJ249" s="27"/>
      <c r="VDK249" s="27"/>
      <c r="VDL249" s="27"/>
      <c r="VDM249" s="27"/>
      <c r="VDN249" s="27"/>
      <c r="VDO249" s="27"/>
      <c r="VDP249" s="27"/>
      <c r="VDQ249" s="27"/>
      <c r="VDR249" s="27"/>
      <c r="VDS249" s="27"/>
      <c r="VDT249" s="27"/>
      <c r="VDU249" s="27"/>
      <c r="VDV249" s="27"/>
      <c r="VDW249" s="27"/>
      <c r="VDX249" s="27"/>
      <c r="VDY249" s="27"/>
      <c r="VDZ249" s="27"/>
      <c r="VEA249" s="27"/>
      <c r="VEB249" s="27"/>
      <c r="VEC249" s="27"/>
      <c r="VED249" s="27"/>
      <c r="VEE249" s="27"/>
      <c r="VEF249" s="27"/>
      <c r="VEG249" s="27"/>
      <c r="VEH249" s="27"/>
      <c r="VEI249" s="27"/>
      <c r="VEJ249" s="27"/>
      <c r="VEK249" s="27"/>
      <c r="VEL249" s="27"/>
      <c r="VEM249" s="27"/>
      <c r="VEN249" s="27"/>
      <c r="VEO249" s="27"/>
      <c r="VEP249" s="27"/>
      <c r="VEQ249" s="27"/>
      <c r="VER249" s="27"/>
      <c r="VES249" s="27"/>
      <c r="VET249" s="27"/>
      <c r="VEU249" s="27"/>
      <c r="VEV249" s="27"/>
      <c r="VEW249" s="27"/>
      <c r="VEX249" s="27"/>
      <c r="VEY249" s="27"/>
      <c r="VEZ249" s="27"/>
      <c r="VFA249" s="27"/>
      <c r="VFB249" s="27"/>
      <c r="VFC249" s="27"/>
      <c r="VFD249" s="27"/>
      <c r="VFE249" s="27"/>
      <c r="VFF249" s="27"/>
      <c r="VFG249" s="27"/>
      <c r="VFH249" s="27"/>
      <c r="VFI249" s="27"/>
      <c r="VFJ249" s="27"/>
      <c r="VFK249" s="27"/>
      <c r="VFL249" s="27"/>
      <c r="VFM249" s="27"/>
      <c r="VFN249" s="27"/>
      <c r="VFO249" s="27"/>
      <c r="VFP249" s="27"/>
      <c r="VFQ249" s="27"/>
      <c r="VFR249" s="27"/>
      <c r="VFS249" s="27"/>
      <c r="VFT249" s="27"/>
      <c r="VFU249" s="27"/>
      <c r="VFV249" s="27"/>
      <c r="VFW249" s="27"/>
      <c r="VFX249" s="27"/>
      <c r="VFY249" s="27"/>
      <c r="VFZ249" s="27"/>
      <c r="VGA249" s="27"/>
      <c r="VGB249" s="27"/>
      <c r="VGC249" s="27"/>
      <c r="VGD249" s="27"/>
      <c r="VGE249" s="27"/>
      <c r="VGF249" s="27"/>
      <c r="VGG249" s="27"/>
      <c r="VGH249" s="27"/>
      <c r="VGI249" s="27"/>
      <c r="VGJ249" s="27"/>
      <c r="VGK249" s="27"/>
      <c r="VGL249" s="27"/>
      <c r="VGM249" s="27"/>
      <c r="VGN249" s="27"/>
      <c r="VGO249" s="27"/>
      <c r="VGP249" s="27"/>
      <c r="VGQ249" s="27"/>
      <c r="VGR249" s="27"/>
      <c r="VGS249" s="27"/>
      <c r="VGT249" s="27"/>
      <c r="VGU249" s="27"/>
      <c r="VGV249" s="27"/>
      <c r="VGW249" s="27"/>
      <c r="VGX249" s="27"/>
      <c r="VGY249" s="27"/>
      <c r="VGZ249" s="27"/>
      <c r="VHA249" s="27"/>
      <c r="VHB249" s="27"/>
      <c r="VHC249" s="27"/>
      <c r="VHD249" s="27"/>
      <c r="VHE249" s="27"/>
      <c r="VHF249" s="27"/>
      <c r="VHG249" s="27"/>
      <c r="VHH249" s="27"/>
      <c r="VHI249" s="27"/>
      <c r="VHJ249" s="27"/>
      <c r="VHK249" s="27"/>
      <c r="VHL249" s="27"/>
      <c r="VHM249" s="27"/>
      <c r="VHN249" s="27"/>
      <c r="VHO249" s="27"/>
      <c r="VHP249" s="27"/>
      <c r="VHQ249" s="27"/>
      <c r="VHR249" s="27"/>
      <c r="VHS249" s="27"/>
      <c r="VHT249" s="27"/>
      <c r="VHU249" s="27"/>
      <c r="VHV249" s="27"/>
      <c r="VHW249" s="27"/>
      <c r="VHX249" s="27"/>
      <c r="VHY249" s="27"/>
      <c r="VHZ249" s="27"/>
      <c r="VIA249" s="27"/>
      <c r="VIB249" s="27"/>
      <c r="VIC249" s="27"/>
      <c r="VID249" s="27"/>
      <c r="VIE249" s="27"/>
      <c r="VIF249" s="27"/>
      <c r="VIG249" s="27"/>
      <c r="VIH249" s="27"/>
      <c r="VII249" s="27"/>
      <c r="VIJ249" s="27"/>
      <c r="VIK249" s="27"/>
      <c r="VIL249" s="27"/>
      <c r="VIM249" s="27"/>
      <c r="VIN249" s="27"/>
      <c r="VIO249" s="27"/>
      <c r="VIP249" s="27"/>
      <c r="VIQ249" s="27"/>
      <c r="VIR249" s="27"/>
      <c r="VIS249" s="27"/>
      <c r="VIT249" s="27"/>
      <c r="VIU249" s="27"/>
      <c r="VIV249" s="27"/>
      <c r="VIW249" s="27"/>
      <c r="VIX249" s="27"/>
      <c r="VIY249" s="27"/>
      <c r="VIZ249" s="27"/>
      <c r="VJA249" s="27"/>
      <c r="VJB249" s="27"/>
      <c r="VJC249" s="27"/>
      <c r="VJD249" s="27"/>
      <c r="VJE249" s="27"/>
      <c r="VJF249" s="27"/>
      <c r="VJG249" s="27"/>
      <c r="VJH249" s="27"/>
      <c r="VJI249" s="27"/>
      <c r="VJJ249" s="27"/>
      <c r="VJK249" s="27"/>
      <c r="VJL249" s="27"/>
      <c r="VJM249" s="27"/>
      <c r="VJN249" s="27"/>
      <c r="VJO249" s="27"/>
      <c r="VJP249" s="27"/>
      <c r="VJQ249" s="27"/>
      <c r="VJR249" s="27"/>
      <c r="VJS249" s="27"/>
      <c r="VJT249" s="27"/>
      <c r="VJU249" s="27"/>
      <c r="VJV249" s="27"/>
      <c r="VJW249" s="27"/>
      <c r="VJX249" s="27"/>
      <c r="VJY249" s="27"/>
      <c r="VJZ249" s="27"/>
      <c r="VKA249" s="27"/>
      <c r="VKB249" s="27"/>
      <c r="VKC249" s="27"/>
      <c r="VKD249" s="27"/>
      <c r="VKE249" s="27"/>
      <c r="VKF249" s="27"/>
      <c r="VKG249" s="27"/>
      <c r="VKH249" s="27"/>
      <c r="VKI249" s="27"/>
      <c r="VKJ249" s="27"/>
      <c r="VKK249" s="27"/>
      <c r="VKL249" s="27"/>
      <c r="VKM249" s="27"/>
      <c r="VKN249" s="27"/>
      <c r="VKO249" s="27"/>
      <c r="VKP249" s="27"/>
      <c r="VKQ249" s="27"/>
      <c r="VKR249" s="27"/>
      <c r="VKS249" s="27"/>
      <c r="VKT249" s="27"/>
      <c r="VKU249" s="27"/>
      <c r="VKV249" s="27"/>
      <c r="VKW249" s="27"/>
      <c r="VKX249" s="27"/>
      <c r="VKY249" s="27"/>
      <c r="VKZ249" s="27"/>
      <c r="VLA249" s="27"/>
      <c r="VLB249" s="27"/>
      <c r="VLC249" s="27"/>
      <c r="VLD249" s="27"/>
      <c r="VLE249" s="27"/>
      <c r="VLF249" s="27"/>
      <c r="VLG249" s="27"/>
      <c r="VLH249" s="27"/>
      <c r="VLI249" s="27"/>
      <c r="VLJ249" s="27"/>
      <c r="VLK249" s="27"/>
      <c r="VLL249" s="27"/>
      <c r="VLM249" s="27"/>
      <c r="VLN249" s="27"/>
      <c r="VLO249" s="27"/>
      <c r="VLP249" s="27"/>
      <c r="VLQ249" s="27"/>
      <c r="VLR249" s="27"/>
      <c r="VLS249" s="27"/>
      <c r="VLT249" s="27"/>
      <c r="VLU249" s="27"/>
      <c r="VLV249" s="27"/>
      <c r="VLW249" s="27"/>
      <c r="VLX249" s="27"/>
      <c r="VLY249" s="27"/>
      <c r="VLZ249" s="27"/>
      <c r="VMA249" s="27"/>
      <c r="VMB249" s="27"/>
      <c r="VMC249" s="27"/>
      <c r="VMD249" s="27"/>
      <c r="VME249" s="27"/>
      <c r="VMF249" s="27"/>
      <c r="VMG249" s="27"/>
      <c r="VMH249" s="27"/>
      <c r="VMI249" s="27"/>
      <c r="VMJ249" s="27"/>
      <c r="VMK249" s="27"/>
      <c r="VML249" s="27"/>
      <c r="VMM249" s="27"/>
      <c r="VMN249" s="27"/>
      <c r="VMO249" s="27"/>
      <c r="VMP249" s="27"/>
      <c r="VMQ249" s="27"/>
      <c r="VMR249" s="27"/>
      <c r="VMS249" s="27"/>
      <c r="VMT249" s="27"/>
      <c r="VMU249" s="27"/>
      <c r="VMV249" s="27"/>
      <c r="VMW249" s="27"/>
      <c r="VMX249" s="27"/>
      <c r="VMY249" s="27"/>
      <c r="VMZ249" s="27"/>
      <c r="VNA249" s="27"/>
      <c r="VNB249" s="27"/>
      <c r="VNC249" s="27"/>
      <c r="VND249" s="27"/>
      <c r="VNE249" s="27"/>
      <c r="VNF249" s="27"/>
      <c r="VNG249" s="27"/>
      <c r="VNH249" s="27"/>
      <c r="VNI249" s="27"/>
      <c r="VNJ249" s="27"/>
      <c r="VNK249" s="27"/>
      <c r="VNL249" s="27"/>
      <c r="VNM249" s="27"/>
      <c r="VNN249" s="27"/>
      <c r="VNO249" s="27"/>
      <c r="VNP249" s="27"/>
      <c r="VNQ249" s="27"/>
      <c r="VNR249" s="27"/>
      <c r="VNS249" s="27"/>
      <c r="VNT249" s="27"/>
      <c r="VNU249" s="27"/>
      <c r="VNV249" s="27"/>
      <c r="VNW249" s="27"/>
      <c r="VNX249" s="27"/>
      <c r="VNY249" s="27"/>
      <c r="VNZ249" s="27"/>
      <c r="VOA249" s="27"/>
      <c r="VOB249" s="27"/>
      <c r="VOC249" s="27"/>
      <c r="VOD249" s="27"/>
      <c r="VOE249" s="27"/>
      <c r="VOF249" s="27"/>
      <c r="VOG249" s="27"/>
      <c r="VOH249" s="27"/>
      <c r="VOI249" s="27"/>
      <c r="VOJ249" s="27"/>
      <c r="VOK249" s="27"/>
      <c r="VOL249" s="27"/>
      <c r="VOM249" s="27"/>
      <c r="VON249" s="27"/>
      <c r="VOO249" s="27"/>
      <c r="VOP249" s="27"/>
      <c r="VOQ249" s="27"/>
      <c r="VOR249" s="27"/>
      <c r="VOS249" s="27"/>
      <c r="VOT249" s="27"/>
      <c r="VOU249" s="27"/>
      <c r="VOV249" s="27"/>
      <c r="VOW249" s="27"/>
      <c r="VOX249" s="27"/>
      <c r="VOY249" s="27"/>
      <c r="VOZ249" s="27"/>
      <c r="VPA249" s="27"/>
      <c r="VPB249" s="27"/>
      <c r="VPC249" s="27"/>
      <c r="VPD249" s="27"/>
      <c r="VPE249" s="27"/>
      <c r="VPF249" s="27"/>
      <c r="VPG249" s="27"/>
      <c r="VPH249" s="27"/>
      <c r="VPI249" s="27"/>
      <c r="VPJ249" s="27"/>
      <c r="VPK249" s="27"/>
      <c r="VPL249" s="27"/>
      <c r="VPM249" s="27"/>
      <c r="VPN249" s="27"/>
      <c r="VPO249" s="27"/>
      <c r="VPP249" s="27"/>
      <c r="VPQ249" s="27"/>
      <c r="VPR249" s="27"/>
      <c r="VPS249" s="27"/>
      <c r="VPT249" s="27"/>
      <c r="VPU249" s="27"/>
      <c r="VPV249" s="27"/>
      <c r="VPW249" s="27"/>
      <c r="VPX249" s="27"/>
      <c r="VPY249" s="27"/>
      <c r="VPZ249" s="27"/>
      <c r="VQA249" s="27"/>
      <c r="VQB249" s="27"/>
      <c r="VQC249" s="27"/>
      <c r="VQD249" s="27"/>
      <c r="VQE249" s="27"/>
      <c r="VQF249" s="27"/>
      <c r="VQG249" s="27"/>
      <c r="VQH249" s="27"/>
      <c r="VQI249" s="27"/>
      <c r="VQJ249" s="27"/>
      <c r="VQK249" s="27"/>
      <c r="VQL249" s="27"/>
      <c r="VQM249" s="27"/>
      <c r="VQN249" s="27"/>
      <c r="VQO249" s="27"/>
      <c r="VQP249" s="27"/>
      <c r="VQQ249" s="27"/>
      <c r="VQR249" s="27"/>
      <c r="VQS249" s="27"/>
      <c r="VQT249" s="27"/>
      <c r="VQU249" s="27"/>
      <c r="VQV249" s="27"/>
      <c r="VQW249" s="27"/>
      <c r="VQX249" s="27"/>
      <c r="VQY249" s="27"/>
      <c r="VQZ249" s="27"/>
      <c r="VRA249" s="27"/>
      <c r="VRB249" s="27"/>
      <c r="VRC249" s="27"/>
      <c r="VRD249" s="27"/>
      <c r="VRE249" s="27"/>
      <c r="VRF249" s="27"/>
      <c r="VRG249" s="27"/>
      <c r="VRH249" s="27"/>
      <c r="VRI249" s="27"/>
      <c r="VRJ249" s="27"/>
      <c r="VRK249" s="27"/>
      <c r="VRL249" s="27"/>
      <c r="VRM249" s="27"/>
      <c r="VRN249" s="27"/>
      <c r="VRO249" s="27"/>
      <c r="VRP249" s="27"/>
      <c r="VRQ249" s="27"/>
      <c r="VRR249" s="27"/>
      <c r="VRS249" s="27"/>
      <c r="VRT249" s="27"/>
      <c r="VRU249" s="27"/>
      <c r="VRV249" s="27"/>
      <c r="VRW249" s="27"/>
      <c r="VRX249" s="27"/>
      <c r="VRY249" s="27"/>
      <c r="VRZ249" s="27"/>
      <c r="VSA249" s="27"/>
      <c r="VSB249" s="27"/>
      <c r="VSC249" s="27"/>
      <c r="VSD249" s="27"/>
      <c r="VSE249" s="27"/>
      <c r="VSF249" s="27"/>
      <c r="VSG249" s="27"/>
      <c r="VSH249" s="27"/>
      <c r="VSI249" s="27"/>
      <c r="VSJ249" s="27"/>
      <c r="VSK249" s="27"/>
      <c r="VSL249" s="27"/>
      <c r="VSM249" s="27"/>
      <c r="VSN249" s="27"/>
      <c r="VSO249" s="27"/>
      <c r="VSP249" s="27"/>
      <c r="VSQ249" s="27"/>
      <c r="VSR249" s="27"/>
      <c r="VSS249" s="27"/>
      <c r="VST249" s="27"/>
      <c r="VSU249" s="27"/>
      <c r="VSV249" s="27"/>
      <c r="VSW249" s="27"/>
      <c r="VSX249" s="27"/>
      <c r="VSY249" s="27"/>
      <c r="VSZ249" s="27"/>
      <c r="VTA249" s="27"/>
      <c r="VTB249" s="27"/>
      <c r="VTC249" s="27"/>
      <c r="VTD249" s="27"/>
      <c r="VTE249" s="27"/>
      <c r="VTF249" s="27"/>
      <c r="VTG249" s="27"/>
      <c r="VTH249" s="27"/>
      <c r="VTI249" s="27"/>
      <c r="VTJ249" s="27"/>
      <c r="VTK249" s="27"/>
      <c r="VTL249" s="27"/>
      <c r="VTM249" s="27"/>
      <c r="VTN249" s="27"/>
      <c r="VTO249" s="27"/>
      <c r="VTP249" s="27"/>
      <c r="VTQ249" s="27"/>
      <c r="VTR249" s="27"/>
      <c r="VTS249" s="27"/>
      <c r="VTT249" s="27"/>
      <c r="VTU249" s="27"/>
      <c r="VTV249" s="27"/>
      <c r="VTW249" s="27"/>
      <c r="VTX249" s="27"/>
      <c r="VTY249" s="27"/>
      <c r="VTZ249" s="27"/>
      <c r="VUA249" s="27"/>
      <c r="VUB249" s="27"/>
      <c r="VUC249" s="27"/>
      <c r="VUD249" s="27"/>
      <c r="VUE249" s="27"/>
      <c r="VUF249" s="27"/>
      <c r="VUG249" s="27"/>
      <c r="VUH249" s="27"/>
      <c r="VUI249" s="27"/>
      <c r="VUJ249" s="27"/>
      <c r="VUK249" s="27"/>
      <c r="VUL249" s="27"/>
      <c r="VUM249" s="27"/>
      <c r="VUN249" s="27"/>
      <c r="VUO249" s="27"/>
      <c r="VUP249" s="27"/>
      <c r="VUQ249" s="27"/>
      <c r="VUR249" s="27"/>
      <c r="VUS249" s="27"/>
      <c r="VUT249" s="27"/>
      <c r="VUU249" s="27"/>
      <c r="VUV249" s="27"/>
      <c r="VUW249" s="27"/>
      <c r="VUX249" s="27"/>
      <c r="VUY249" s="27"/>
      <c r="VUZ249" s="27"/>
      <c r="VVA249" s="27"/>
      <c r="VVB249" s="27"/>
      <c r="VVC249" s="27"/>
      <c r="VVD249" s="27"/>
      <c r="VVE249" s="27"/>
      <c r="VVF249" s="27"/>
      <c r="VVG249" s="27"/>
      <c r="VVH249" s="27"/>
      <c r="VVI249" s="27"/>
      <c r="VVJ249" s="27"/>
      <c r="VVK249" s="27"/>
      <c r="VVL249" s="27"/>
      <c r="VVM249" s="27"/>
      <c r="VVN249" s="27"/>
      <c r="VVO249" s="27"/>
      <c r="VVP249" s="27"/>
      <c r="VVQ249" s="27"/>
      <c r="VVR249" s="27"/>
      <c r="VVS249" s="27"/>
      <c r="VVT249" s="27"/>
      <c r="VVU249" s="27"/>
      <c r="VVV249" s="27"/>
      <c r="VVW249" s="27"/>
      <c r="VVX249" s="27"/>
      <c r="VVY249" s="27"/>
      <c r="VVZ249" s="27"/>
      <c r="VWA249" s="27"/>
      <c r="VWB249" s="27"/>
      <c r="VWC249" s="27"/>
      <c r="VWD249" s="27"/>
      <c r="VWE249" s="27"/>
      <c r="VWF249" s="27"/>
      <c r="VWG249" s="27"/>
      <c r="VWH249" s="27"/>
      <c r="VWI249" s="27"/>
      <c r="VWJ249" s="27"/>
      <c r="VWK249" s="27"/>
      <c r="VWL249" s="27"/>
      <c r="VWM249" s="27"/>
      <c r="VWN249" s="27"/>
      <c r="VWO249" s="27"/>
      <c r="VWP249" s="27"/>
      <c r="VWQ249" s="27"/>
      <c r="VWR249" s="27"/>
      <c r="VWS249" s="27"/>
      <c r="VWT249" s="27"/>
      <c r="VWU249" s="27"/>
      <c r="VWV249" s="27"/>
      <c r="VWW249" s="27"/>
      <c r="VWX249" s="27"/>
      <c r="VWY249" s="27"/>
      <c r="VWZ249" s="27"/>
      <c r="VXA249" s="27"/>
      <c r="VXB249" s="27"/>
      <c r="VXC249" s="27"/>
      <c r="VXD249" s="27"/>
      <c r="VXE249" s="27"/>
      <c r="VXF249" s="27"/>
      <c r="VXG249" s="27"/>
      <c r="VXH249" s="27"/>
      <c r="VXI249" s="27"/>
      <c r="VXJ249" s="27"/>
      <c r="VXK249" s="27"/>
      <c r="VXL249" s="27"/>
      <c r="VXM249" s="27"/>
      <c r="VXN249" s="27"/>
      <c r="VXO249" s="27"/>
      <c r="VXP249" s="27"/>
      <c r="VXQ249" s="27"/>
      <c r="VXR249" s="27"/>
      <c r="VXS249" s="27"/>
      <c r="VXT249" s="27"/>
      <c r="VXU249" s="27"/>
      <c r="VXV249" s="27"/>
      <c r="VXW249" s="27"/>
      <c r="VXX249" s="27"/>
      <c r="VXY249" s="27"/>
      <c r="VXZ249" s="27"/>
      <c r="VYA249" s="27"/>
      <c r="VYB249" s="27"/>
      <c r="VYC249" s="27"/>
      <c r="VYD249" s="27"/>
      <c r="VYE249" s="27"/>
      <c r="VYF249" s="27"/>
      <c r="VYG249" s="27"/>
      <c r="VYH249" s="27"/>
      <c r="VYI249" s="27"/>
      <c r="VYJ249" s="27"/>
      <c r="VYK249" s="27"/>
      <c r="VYL249" s="27"/>
      <c r="VYM249" s="27"/>
      <c r="VYN249" s="27"/>
      <c r="VYO249" s="27"/>
      <c r="VYP249" s="27"/>
      <c r="VYQ249" s="27"/>
      <c r="VYR249" s="27"/>
      <c r="VYS249" s="27"/>
      <c r="VYT249" s="27"/>
      <c r="VYU249" s="27"/>
      <c r="VYV249" s="27"/>
      <c r="VYW249" s="27"/>
      <c r="VYX249" s="27"/>
      <c r="VYY249" s="27"/>
      <c r="VYZ249" s="27"/>
      <c r="VZA249" s="27"/>
      <c r="VZB249" s="27"/>
      <c r="VZC249" s="27"/>
      <c r="VZD249" s="27"/>
      <c r="VZE249" s="27"/>
      <c r="VZF249" s="27"/>
      <c r="VZG249" s="27"/>
      <c r="VZH249" s="27"/>
      <c r="VZI249" s="27"/>
      <c r="VZJ249" s="27"/>
      <c r="VZK249" s="27"/>
      <c r="VZL249" s="27"/>
      <c r="VZM249" s="27"/>
      <c r="VZN249" s="27"/>
      <c r="VZO249" s="27"/>
      <c r="VZP249" s="27"/>
      <c r="VZQ249" s="27"/>
      <c r="VZR249" s="27"/>
      <c r="VZS249" s="27"/>
      <c r="VZT249" s="27"/>
      <c r="VZU249" s="27"/>
      <c r="VZV249" s="27"/>
      <c r="VZW249" s="27"/>
      <c r="VZX249" s="27"/>
      <c r="VZY249" s="27"/>
      <c r="VZZ249" s="27"/>
      <c r="WAA249" s="27"/>
      <c r="WAB249" s="27"/>
      <c r="WAC249" s="27"/>
      <c r="WAD249" s="27"/>
      <c r="WAE249" s="27"/>
      <c r="WAF249" s="27"/>
      <c r="WAG249" s="27"/>
      <c r="WAH249" s="27"/>
      <c r="WAI249" s="27"/>
      <c r="WAJ249" s="27"/>
      <c r="WAK249" s="27"/>
      <c r="WAL249" s="27"/>
      <c r="WAM249" s="27"/>
      <c r="WAN249" s="27"/>
      <c r="WAO249" s="27"/>
      <c r="WAP249" s="27"/>
      <c r="WAQ249" s="27"/>
      <c r="WAR249" s="27"/>
      <c r="WAS249" s="27"/>
      <c r="WAT249" s="27"/>
      <c r="WAU249" s="27"/>
      <c r="WAV249" s="27"/>
      <c r="WAW249" s="27"/>
      <c r="WAX249" s="27"/>
      <c r="WAY249" s="27"/>
      <c r="WAZ249" s="27"/>
      <c r="WBA249" s="27"/>
      <c r="WBB249" s="27"/>
      <c r="WBC249" s="27"/>
      <c r="WBD249" s="27"/>
      <c r="WBE249" s="27"/>
      <c r="WBF249" s="27"/>
      <c r="WBG249" s="27"/>
      <c r="WBH249" s="27"/>
      <c r="WBI249" s="27"/>
      <c r="WBJ249" s="27"/>
      <c r="WBK249" s="27"/>
      <c r="WBL249" s="27"/>
      <c r="WBM249" s="27"/>
      <c r="WBN249" s="27"/>
      <c r="WBO249" s="27"/>
      <c r="WBP249" s="27"/>
      <c r="WBQ249" s="27"/>
      <c r="WBR249" s="27"/>
      <c r="WBS249" s="27"/>
      <c r="WBT249" s="27"/>
      <c r="WBU249" s="27"/>
      <c r="WBV249" s="27"/>
      <c r="WBW249" s="27"/>
      <c r="WBX249" s="27"/>
      <c r="WBY249" s="27"/>
      <c r="WBZ249" s="27"/>
      <c r="WCA249" s="27"/>
      <c r="WCB249" s="27"/>
      <c r="WCC249" s="27"/>
      <c r="WCD249" s="27"/>
      <c r="WCE249" s="27"/>
      <c r="WCF249" s="27"/>
      <c r="WCG249" s="27"/>
      <c r="WCH249" s="27"/>
      <c r="WCI249" s="27"/>
      <c r="WCJ249" s="27"/>
      <c r="WCK249" s="27"/>
      <c r="WCL249" s="27"/>
      <c r="WCM249" s="27"/>
      <c r="WCN249" s="27"/>
      <c r="WCO249" s="27"/>
      <c r="WCP249" s="27"/>
      <c r="WCQ249" s="27"/>
      <c r="WCR249" s="27"/>
      <c r="WCS249" s="27"/>
      <c r="WCT249" s="27"/>
      <c r="WCU249" s="27"/>
      <c r="WCV249" s="27"/>
      <c r="WCW249" s="27"/>
      <c r="WCX249" s="27"/>
      <c r="WCY249" s="27"/>
      <c r="WCZ249" s="27"/>
      <c r="WDA249" s="27"/>
      <c r="WDB249" s="27"/>
      <c r="WDC249" s="27"/>
      <c r="WDD249" s="27"/>
      <c r="WDE249" s="27"/>
      <c r="WDF249" s="27"/>
      <c r="WDG249" s="27"/>
      <c r="WDH249" s="27"/>
      <c r="WDI249" s="27"/>
      <c r="WDJ249" s="27"/>
      <c r="WDK249" s="27"/>
      <c r="WDL249" s="27"/>
      <c r="WDM249" s="27"/>
      <c r="WDN249" s="27"/>
      <c r="WDO249" s="27"/>
      <c r="WDP249" s="27"/>
      <c r="WDQ249" s="27"/>
      <c r="WDR249" s="27"/>
      <c r="WDS249" s="27"/>
      <c r="WDT249" s="27"/>
      <c r="WDU249" s="27"/>
      <c r="WDV249" s="27"/>
      <c r="WDW249" s="27"/>
      <c r="WDX249" s="27"/>
      <c r="WDY249" s="27"/>
      <c r="WDZ249" s="27"/>
      <c r="WEA249" s="27"/>
      <c r="WEB249" s="27"/>
      <c r="WEC249" s="27"/>
      <c r="WED249" s="27"/>
      <c r="WEE249" s="27"/>
      <c r="WEF249" s="27"/>
      <c r="WEG249" s="27"/>
      <c r="WEH249" s="27"/>
      <c r="WEI249" s="27"/>
      <c r="WEJ249" s="27"/>
      <c r="WEK249" s="27"/>
      <c r="WEL249" s="27"/>
      <c r="WEM249" s="27"/>
      <c r="WEN249" s="27"/>
      <c r="WEO249" s="27"/>
      <c r="WEP249" s="27"/>
      <c r="WEQ249" s="27"/>
      <c r="WER249" s="27"/>
      <c r="WES249" s="27"/>
      <c r="WET249" s="27"/>
      <c r="WEU249" s="27"/>
      <c r="WEV249" s="27"/>
      <c r="WEW249" s="27"/>
      <c r="WEX249" s="27"/>
      <c r="WEY249" s="27"/>
      <c r="WEZ249" s="27"/>
      <c r="WFA249" s="27"/>
      <c r="WFB249" s="27"/>
      <c r="WFC249" s="27"/>
      <c r="WFD249" s="27"/>
      <c r="WFE249" s="27"/>
      <c r="WFF249" s="27"/>
      <c r="WFG249" s="27"/>
      <c r="WFH249" s="27"/>
      <c r="WFI249" s="27"/>
      <c r="WFJ249" s="27"/>
      <c r="WFK249" s="27"/>
      <c r="WFL249" s="27"/>
      <c r="WFM249" s="27"/>
      <c r="WFN249" s="27"/>
      <c r="WFO249" s="27"/>
      <c r="WFP249" s="27"/>
      <c r="WFQ249" s="27"/>
      <c r="WFR249" s="27"/>
      <c r="WFS249" s="27"/>
      <c r="WFT249" s="27"/>
      <c r="WFU249" s="27"/>
      <c r="WFV249" s="27"/>
      <c r="WFW249" s="27"/>
      <c r="WFX249" s="27"/>
      <c r="WFY249" s="27"/>
      <c r="WFZ249" s="27"/>
      <c r="WGA249" s="27"/>
      <c r="WGB249" s="27"/>
      <c r="WGC249" s="27"/>
      <c r="WGD249" s="27"/>
      <c r="WGE249" s="27"/>
      <c r="WGF249" s="27"/>
      <c r="WGG249" s="27"/>
      <c r="WGH249" s="27"/>
      <c r="WGI249" s="27"/>
      <c r="WGJ249" s="27"/>
      <c r="WGK249" s="27"/>
      <c r="WGL249" s="27"/>
      <c r="WGM249" s="27"/>
      <c r="WGN249" s="27"/>
      <c r="WGO249" s="27"/>
      <c r="WGP249" s="27"/>
      <c r="WGQ249" s="27"/>
      <c r="WGR249" s="27"/>
      <c r="WGS249" s="27"/>
      <c r="WGT249" s="27"/>
      <c r="WGU249" s="27"/>
      <c r="WGV249" s="27"/>
      <c r="WGW249" s="27"/>
      <c r="WGX249" s="27"/>
      <c r="WGY249" s="27"/>
      <c r="WGZ249" s="27"/>
      <c r="WHA249" s="27"/>
      <c r="WHB249" s="27"/>
      <c r="WHC249" s="27"/>
      <c r="WHD249" s="27"/>
      <c r="WHE249" s="27"/>
      <c r="WHF249" s="27"/>
      <c r="WHG249" s="27"/>
      <c r="WHH249" s="27"/>
      <c r="WHI249" s="27"/>
      <c r="WHJ249" s="27"/>
      <c r="WHK249" s="27"/>
      <c r="WHL249" s="27"/>
      <c r="WHM249" s="27"/>
      <c r="WHN249" s="27"/>
      <c r="WHO249" s="27"/>
      <c r="WHP249" s="27"/>
      <c r="WHQ249" s="27"/>
      <c r="WHR249" s="27"/>
      <c r="WHS249" s="27"/>
      <c r="WHT249" s="27"/>
      <c r="WHU249" s="27"/>
      <c r="WHV249" s="27"/>
      <c r="WHW249" s="27"/>
      <c r="WHX249" s="27"/>
      <c r="WHY249" s="27"/>
      <c r="WHZ249" s="27"/>
      <c r="WIA249" s="27"/>
      <c r="WIB249" s="27"/>
      <c r="WIC249" s="27"/>
      <c r="WID249" s="27"/>
      <c r="WIE249" s="27"/>
      <c r="WIF249" s="27"/>
      <c r="WIG249" s="27"/>
      <c r="WIH249" s="27"/>
      <c r="WII249" s="27"/>
      <c r="WIJ249" s="27"/>
      <c r="WIK249" s="27"/>
      <c r="WIL249" s="27"/>
      <c r="WIM249" s="27"/>
      <c r="WIN249" s="27"/>
      <c r="WIO249" s="27"/>
      <c r="WIP249" s="27"/>
      <c r="WIQ249" s="27"/>
      <c r="WIR249" s="27"/>
      <c r="WIS249" s="27"/>
      <c r="WIT249" s="27"/>
      <c r="WIU249" s="27"/>
      <c r="WIV249" s="27"/>
      <c r="WIW249" s="27"/>
      <c r="WIX249" s="27"/>
      <c r="WIY249" s="27"/>
      <c r="WIZ249" s="27"/>
      <c r="WJA249" s="27"/>
      <c r="WJB249" s="27"/>
      <c r="WJC249" s="27"/>
      <c r="WJD249" s="27"/>
      <c r="WJE249" s="27"/>
      <c r="WJF249" s="27"/>
      <c r="WJG249" s="27"/>
      <c r="WJH249" s="27"/>
      <c r="WJI249" s="27"/>
      <c r="WJJ249" s="27"/>
      <c r="WJK249" s="27"/>
      <c r="WJL249" s="27"/>
      <c r="WJM249" s="27"/>
      <c r="WJN249" s="27"/>
      <c r="WJO249" s="27"/>
      <c r="WJP249" s="27"/>
      <c r="WJQ249" s="27"/>
      <c r="WJR249" s="27"/>
      <c r="WJS249" s="27"/>
      <c r="WJT249" s="27"/>
      <c r="WJU249" s="27"/>
      <c r="WJV249" s="27"/>
      <c r="WJW249" s="27"/>
      <c r="WJX249" s="27"/>
      <c r="WJY249" s="27"/>
      <c r="WJZ249" s="27"/>
      <c r="WKA249" s="27"/>
      <c r="WKB249" s="27"/>
      <c r="WKC249" s="27"/>
      <c r="WKD249" s="27"/>
      <c r="WKE249" s="27"/>
      <c r="WKF249" s="27"/>
      <c r="WKG249" s="27"/>
      <c r="WKH249" s="27"/>
      <c r="WKI249" s="27"/>
      <c r="WKJ249" s="27"/>
      <c r="WKK249" s="27"/>
      <c r="WKL249" s="27"/>
      <c r="WKM249" s="27"/>
      <c r="WKN249" s="27"/>
      <c r="WKO249" s="27"/>
      <c r="WKP249" s="27"/>
      <c r="WKQ249" s="27"/>
      <c r="WKR249" s="27"/>
      <c r="WKS249" s="27"/>
      <c r="WKT249" s="27"/>
      <c r="WKU249" s="27"/>
      <c r="WKV249" s="27"/>
      <c r="WKW249" s="27"/>
      <c r="WKX249" s="27"/>
      <c r="WKY249" s="27"/>
      <c r="WKZ249" s="27"/>
      <c r="WLA249" s="27"/>
      <c r="WLB249" s="27"/>
      <c r="WLC249" s="27"/>
      <c r="WLD249" s="27"/>
      <c r="WLE249" s="27"/>
      <c r="WLF249" s="27"/>
      <c r="WLG249" s="27"/>
      <c r="WLH249" s="27"/>
      <c r="WLI249" s="27"/>
      <c r="WLJ249" s="27"/>
      <c r="WLK249" s="27"/>
      <c r="WLL249" s="27"/>
      <c r="WLM249" s="27"/>
      <c r="WLN249" s="27"/>
      <c r="WLO249" s="27"/>
      <c r="WLP249" s="27"/>
      <c r="WLQ249" s="27"/>
      <c r="WLR249" s="27"/>
      <c r="WLS249" s="27"/>
      <c r="WLT249" s="27"/>
      <c r="WLU249" s="27"/>
      <c r="WLV249" s="27"/>
      <c r="WLW249" s="27"/>
      <c r="WLX249" s="27"/>
      <c r="WLY249" s="27"/>
      <c r="WLZ249" s="27"/>
      <c r="WMA249" s="27"/>
      <c r="WMB249" s="27"/>
      <c r="WMC249" s="27"/>
      <c r="WMD249" s="27"/>
      <c r="WME249" s="27"/>
      <c r="WMF249" s="27"/>
      <c r="WMG249" s="27"/>
      <c r="WMH249" s="27"/>
      <c r="WMI249" s="27"/>
      <c r="WMJ249" s="27"/>
      <c r="WMK249" s="27"/>
      <c r="WML249" s="27"/>
      <c r="WMM249" s="27"/>
      <c r="WMN249" s="27"/>
      <c r="WMO249" s="27"/>
      <c r="WMP249" s="27"/>
      <c r="WMQ249" s="27"/>
      <c r="WMR249" s="27"/>
      <c r="WMS249" s="27"/>
      <c r="WMT249" s="27"/>
      <c r="WMU249" s="27"/>
      <c r="WMV249" s="27"/>
      <c r="WMW249" s="27"/>
      <c r="WMX249" s="27"/>
      <c r="WMY249" s="27"/>
      <c r="WMZ249" s="27"/>
      <c r="WNA249" s="27"/>
      <c r="WNB249" s="27"/>
      <c r="WNC249" s="27"/>
      <c r="WND249" s="27"/>
      <c r="WNE249" s="27"/>
      <c r="WNF249" s="27"/>
      <c r="WNG249" s="27"/>
      <c r="WNH249" s="27"/>
      <c r="WNI249" s="27"/>
      <c r="WNJ249" s="27"/>
      <c r="WNK249" s="27"/>
      <c r="WNL249" s="27"/>
      <c r="WNM249" s="27"/>
      <c r="WNN249" s="27"/>
      <c r="WNO249" s="27"/>
      <c r="WNP249" s="27"/>
      <c r="WNQ249" s="27"/>
      <c r="WNR249" s="27"/>
      <c r="WNS249" s="27"/>
      <c r="WNT249" s="27"/>
      <c r="WNU249" s="27"/>
      <c r="WNV249" s="27"/>
      <c r="WNW249" s="27"/>
      <c r="WNX249" s="27"/>
      <c r="WNY249" s="27"/>
      <c r="WNZ249" s="27"/>
      <c r="WOA249" s="27"/>
      <c r="WOB249" s="27"/>
      <c r="WOC249" s="27"/>
      <c r="WOD249" s="27"/>
      <c r="WOE249" s="27"/>
      <c r="WOF249" s="27"/>
      <c r="WOG249" s="27"/>
      <c r="WOH249" s="27"/>
      <c r="WOI249" s="27"/>
      <c r="WOJ249" s="27"/>
      <c r="WOK249" s="27"/>
      <c r="WOL249" s="27"/>
      <c r="WOM249" s="27"/>
      <c r="WON249" s="27"/>
      <c r="WOO249" s="27"/>
      <c r="WOP249" s="27"/>
      <c r="WOQ249" s="27"/>
      <c r="WOR249" s="27"/>
      <c r="WOS249" s="27"/>
      <c r="WOT249" s="27"/>
      <c r="WOU249" s="27"/>
      <c r="WOV249" s="27"/>
      <c r="WOW249" s="27"/>
      <c r="WOX249" s="27"/>
      <c r="WOY249" s="27"/>
      <c r="WOZ249" s="27"/>
      <c r="WPA249" s="27"/>
      <c r="WPB249" s="27"/>
      <c r="WPC249" s="27"/>
      <c r="WPD249" s="27"/>
      <c r="WPE249" s="27"/>
      <c r="WPF249" s="27"/>
      <c r="WPG249" s="27"/>
      <c r="WPH249" s="27"/>
      <c r="WPI249" s="27"/>
      <c r="WPJ249" s="27"/>
      <c r="WPK249" s="27"/>
      <c r="WPL249" s="27"/>
      <c r="WPM249" s="27"/>
      <c r="WPN249" s="27"/>
      <c r="WPO249" s="27"/>
      <c r="WPP249" s="27"/>
      <c r="WPQ249" s="27"/>
      <c r="WPR249" s="27"/>
      <c r="WPS249" s="27"/>
      <c r="WPT249" s="27"/>
      <c r="WPU249" s="27"/>
      <c r="WPV249" s="27"/>
      <c r="WPW249" s="27"/>
      <c r="WPX249" s="27"/>
      <c r="WPY249" s="27"/>
      <c r="WPZ249" s="27"/>
      <c r="WQA249" s="27"/>
      <c r="WQB249" s="27"/>
      <c r="WQC249" s="27"/>
      <c r="WQD249" s="27"/>
      <c r="WQE249" s="27"/>
      <c r="WQF249" s="27"/>
      <c r="WQG249" s="27"/>
      <c r="WQH249" s="27"/>
      <c r="WQI249" s="27"/>
      <c r="WQJ249" s="27"/>
      <c r="WQK249" s="27"/>
      <c r="WQL249" s="27"/>
      <c r="WQM249" s="27"/>
      <c r="WQN249" s="27"/>
      <c r="WQO249" s="27"/>
      <c r="WQP249" s="27"/>
      <c r="WQQ249" s="27"/>
      <c r="WQR249" s="27"/>
      <c r="WQS249" s="27"/>
      <c r="WQT249" s="27"/>
      <c r="WQU249" s="27"/>
      <c r="WQV249" s="27"/>
      <c r="WQW249" s="27"/>
      <c r="WQX249" s="27"/>
      <c r="WQY249" s="27"/>
      <c r="WQZ249" s="27"/>
      <c r="WRA249" s="27"/>
      <c r="WRB249" s="27"/>
      <c r="WRC249" s="27"/>
      <c r="WRD249" s="27"/>
      <c r="WRE249" s="27"/>
      <c r="WRF249" s="27"/>
      <c r="WRG249" s="27"/>
      <c r="WRH249" s="27"/>
      <c r="WRI249" s="27"/>
      <c r="WRJ249" s="27"/>
      <c r="WRK249" s="27"/>
      <c r="WRL249" s="27"/>
      <c r="WRM249" s="27"/>
      <c r="WRN249" s="27"/>
      <c r="WRO249" s="27"/>
      <c r="WRP249" s="27"/>
      <c r="WRQ249" s="27"/>
      <c r="WRR249" s="27"/>
      <c r="WRS249" s="27"/>
      <c r="WRT249" s="27"/>
      <c r="WRU249" s="27"/>
      <c r="WRV249" s="27"/>
      <c r="WRW249" s="27"/>
      <c r="WRX249" s="27"/>
      <c r="WRY249" s="27"/>
      <c r="WRZ249" s="27"/>
      <c r="WSA249" s="27"/>
      <c r="WSB249" s="27"/>
      <c r="WSC249" s="27"/>
      <c r="WSD249" s="27"/>
      <c r="WSE249" s="27"/>
      <c r="WSF249" s="27"/>
      <c r="WSG249" s="27"/>
      <c r="WSH249" s="27"/>
      <c r="WSI249" s="27"/>
      <c r="WSJ249" s="27"/>
      <c r="WSK249" s="27"/>
      <c r="WSL249" s="27"/>
      <c r="WSM249" s="27"/>
      <c r="WSN249" s="27"/>
      <c r="WSO249" s="27"/>
      <c r="WSP249" s="27"/>
      <c r="WSQ249" s="27"/>
      <c r="WSR249" s="27"/>
      <c r="WSS249" s="27"/>
      <c r="WST249" s="27"/>
      <c r="WSU249" s="27"/>
      <c r="WSV249" s="27"/>
      <c r="WSW249" s="27"/>
      <c r="WSX249" s="27"/>
      <c r="WSY249" s="27"/>
      <c r="WSZ249" s="27"/>
      <c r="WTA249" s="27"/>
      <c r="WTB249" s="27"/>
      <c r="WTC249" s="27"/>
      <c r="WTD249" s="27"/>
      <c r="WTE249" s="27"/>
      <c r="WTF249" s="27"/>
      <c r="WTG249" s="27"/>
      <c r="WTH249" s="27"/>
      <c r="WTI249" s="27"/>
      <c r="WTJ249" s="27"/>
      <c r="WTK249" s="27"/>
      <c r="WTL249" s="27"/>
      <c r="WTM249" s="27"/>
      <c r="WTN249" s="27"/>
      <c r="WTO249" s="27"/>
      <c r="WTP249" s="27"/>
      <c r="WTQ249" s="27"/>
      <c r="WTR249" s="27"/>
      <c r="WTS249" s="27"/>
      <c r="WTT249" s="27"/>
      <c r="WTU249" s="27"/>
      <c r="WTV249" s="27"/>
      <c r="WTW249" s="27"/>
      <c r="WTX249" s="27"/>
      <c r="WTY249" s="27"/>
      <c r="WTZ249" s="27"/>
      <c r="WUA249" s="27"/>
      <c r="WUB249" s="27"/>
      <c r="WUC249" s="27"/>
      <c r="WUD249" s="27"/>
      <c r="WUE249" s="27"/>
      <c r="WUF249" s="27"/>
      <c r="WUG249" s="27"/>
      <c r="WUH249" s="27"/>
      <c r="WUI249" s="27"/>
      <c r="WUJ249" s="27"/>
      <c r="WUK249" s="27"/>
      <c r="WUL249" s="27"/>
      <c r="WUM249" s="27"/>
      <c r="WUN249" s="27"/>
      <c r="WUO249" s="27"/>
      <c r="WUP249" s="27"/>
      <c r="WUQ249" s="27"/>
      <c r="WUR249" s="27"/>
      <c r="WUS249" s="27"/>
      <c r="WUT249" s="27"/>
      <c r="WUU249" s="27"/>
      <c r="WUV249" s="27"/>
      <c r="WUW249" s="27"/>
      <c r="WUX249" s="27"/>
      <c r="WUY249" s="27"/>
      <c r="WUZ249" s="27"/>
      <c r="WVA249" s="27"/>
      <c r="WVB249" s="27"/>
      <c r="WVC249" s="27"/>
      <c r="WVD249" s="27"/>
      <c r="WVE249" s="27"/>
      <c r="WVF249" s="27"/>
      <c r="WVG249" s="27"/>
      <c r="WVH249" s="27"/>
      <c r="WVI249" s="27"/>
      <c r="WVJ249" s="27"/>
      <c r="WVK249" s="27"/>
      <c r="WVL249" s="27"/>
      <c r="WVM249" s="27"/>
      <c r="WVN249" s="27"/>
      <c r="WVO249" s="27"/>
      <c r="WVP249" s="27"/>
      <c r="WVQ249" s="27"/>
      <c r="WVR249" s="27"/>
      <c r="WVS249" s="27"/>
      <c r="WVT249" s="27"/>
      <c r="WVU249" s="27"/>
      <c r="WVV249" s="27"/>
      <c r="WVW249" s="27"/>
      <c r="WVX249" s="27"/>
      <c r="WVY249" s="27"/>
      <c r="WVZ249" s="27"/>
      <c r="WWA249" s="27"/>
      <c r="WWB249" s="27"/>
      <c r="WWC249" s="27"/>
      <c r="WWD249" s="27"/>
      <c r="WWE249" s="27"/>
      <c r="WWF249" s="27"/>
      <c r="WWG249" s="27"/>
      <c r="WWH249" s="27"/>
      <c r="WWI249" s="27"/>
      <c r="WWJ249" s="27"/>
      <c r="WWK249" s="27"/>
      <c r="WWL249" s="27"/>
      <c r="WWM249" s="27"/>
      <c r="WWN249" s="27"/>
      <c r="WWO249" s="27"/>
      <c r="WWP249" s="27"/>
      <c r="WWQ249" s="27"/>
      <c r="WWR249" s="27"/>
      <c r="WWS249" s="27"/>
      <c r="WWT249" s="27"/>
      <c r="WWU249" s="27"/>
      <c r="WWV249" s="27"/>
      <c r="WWW249" s="27"/>
      <c r="WWX249" s="27"/>
      <c r="WWY249" s="27"/>
      <c r="WWZ249" s="27"/>
      <c r="WXA249" s="27"/>
      <c r="WXB249" s="27"/>
      <c r="WXC249" s="27"/>
      <c r="WXD249" s="27"/>
      <c r="WXE249" s="27"/>
      <c r="WXF249" s="27"/>
      <c r="WXG249" s="27"/>
      <c r="WXH249" s="27"/>
      <c r="WXI249" s="27"/>
      <c r="WXJ249" s="27"/>
      <c r="WXK249" s="27"/>
      <c r="WXL249" s="27"/>
      <c r="WXM249" s="27"/>
      <c r="WXN249" s="27"/>
      <c r="WXO249" s="27"/>
      <c r="WXP249" s="27"/>
      <c r="WXQ249" s="27"/>
      <c r="WXR249" s="27"/>
      <c r="WXS249" s="27"/>
      <c r="WXT249" s="27"/>
      <c r="WXU249" s="27"/>
      <c r="WXV249" s="27"/>
      <c r="WXW249" s="27"/>
      <c r="WXX249" s="27"/>
      <c r="WXY249" s="27"/>
      <c r="WXZ249" s="27"/>
      <c r="WYA249" s="27"/>
      <c r="WYB249" s="27"/>
      <c r="WYC249" s="27"/>
      <c r="WYD249" s="27"/>
      <c r="WYE249" s="27"/>
      <c r="WYF249" s="27"/>
      <c r="WYG249" s="27"/>
      <c r="WYH249" s="27"/>
      <c r="WYI249" s="27"/>
      <c r="WYJ249" s="27"/>
      <c r="WYK249" s="27"/>
      <c r="WYL249" s="27"/>
      <c r="WYM249" s="27"/>
      <c r="WYN249" s="27"/>
      <c r="WYO249" s="27"/>
      <c r="WYP249" s="27"/>
      <c r="WYQ249" s="27"/>
      <c r="WYR249" s="27"/>
      <c r="WYS249" s="27"/>
      <c r="WYT249" s="27"/>
      <c r="WYU249" s="27"/>
      <c r="WYV249" s="27"/>
      <c r="WYW249" s="27"/>
      <c r="WYX249" s="27"/>
      <c r="WYY249" s="27"/>
      <c r="WYZ249" s="27"/>
      <c r="WZA249" s="27"/>
      <c r="WZB249" s="27"/>
      <c r="WZC249" s="27"/>
      <c r="WZD249" s="27"/>
      <c r="WZE249" s="27"/>
      <c r="WZF249" s="27"/>
      <c r="WZG249" s="27"/>
      <c r="WZH249" s="27"/>
      <c r="WZI249" s="27"/>
      <c r="WZJ249" s="27"/>
      <c r="WZK249" s="27"/>
      <c r="WZL249" s="27"/>
      <c r="WZM249" s="27"/>
      <c r="WZN249" s="27"/>
      <c r="WZO249" s="27"/>
      <c r="WZP249" s="27"/>
      <c r="WZQ249" s="27"/>
      <c r="WZR249" s="27"/>
      <c r="WZS249" s="27"/>
      <c r="WZT249" s="27"/>
      <c r="WZU249" s="27"/>
      <c r="WZV249" s="27"/>
      <c r="WZW249" s="27"/>
      <c r="WZX249" s="27"/>
      <c r="WZY249" s="27"/>
      <c r="WZZ249" s="27"/>
      <c r="XAA249" s="27"/>
      <c r="XAB249" s="27"/>
      <c r="XAC249" s="27"/>
      <c r="XAD249" s="27"/>
      <c r="XAE249" s="27"/>
      <c r="XAF249" s="27"/>
      <c r="XAG249" s="27"/>
      <c r="XAH249" s="27"/>
      <c r="XAI249" s="27"/>
      <c r="XAJ249" s="27"/>
      <c r="XAK249" s="27"/>
      <c r="XAL249" s="27"/>
      <c r="XAM249" s="27"/>
      <c r="XAN249" s="27"/>
      <c r="XAO249" s="27"/>
      <c r="XAP249" s="27"/>
      <c r="XAQ249" s="27"/>
      <c r="XAR249" s="27"/>
      <c r="XAS249" s="27"/>
      <c r="XAT249" s="27"/>
      <c r="XAU249" s="27"/>
      <c r="XAV249" s="27"/>
      <c r="XAW249" s="27"/>
      <c r="XAX249" s="27"/>
      <c r="XAY249" s="27"/>
      <c r="XAZ249" s="27"/>
      <c r="XBA249" s="27"/>
      <c r="XBB249" s="27"/>
      <c r="XBC249" s="27"/>
      <c r="XBD249" s="27"/>
      <c r="XBE249" s="27"/>
      <c r="XBF249" s="27"/>
      <c r="XBG249" s="27"/>
      <c r="XBH249" s="27"/>
      <c r="XBI249" s="27"/>
      <c r="XBJ249" s="27"/>
      <c r="XBK249" s="27"/>
      <c r="XBL249" s="27"/>
      <c r="XBM249" s="27"/>
      <c r="XBN249" s="27"/>
      <c r="XBO249" s="27"/>
      <c r="XBP249" s="27"/>
      <c r="XBQ249" s="27"/>
      <c r="XBR249" s="27"/>
      <c r="XBS249" s="27"/>
      <c r="XBT249" s="27"/>
      <c r="XBU249" s="27"/>
      <c r="XBV249" s="27"/>
      <c r="XBW249" s="27"/>
      <c r="XBX249" s="27"/>
      <c r="XBY249" s="27"/>
      <c r="XBZ249" s="27"/>
      <c r="XCA249" s="27"/>
      <c r="XCB249" s="27"/>
      <c r="XCC249" s="27"/>
      <c r="XCD249" s="27"/>
      <c r="XCE249" s="27"/>
      <c r="XCF249" s="27"/>
      <c r="XCG249" s="27"/>
      <c r="XCH249" s="27"/>
      <c r="XCI249" s="27"/>
      <c r="XCJ249" s="27"/>
      <c r="XCK249" s="27"/>
      <c r="XCL249" s="27"/>
      <c r="XCM249" s="27"/>
      <c r="XCN249" s="27"/>
      <c r="XCO249" s="27"/>
      <c r="XCP249" s="27"/>
      <c r="XCQ249" s="27"/>
      <c r="XCR249" s="27"/>
      <c r="XCS249" s="27"/>
      <c r="XCT249" s="27"/>
      <c r="XCU249" s="27"/>
      <c r="XCV249" s="27"/>
      <c r="XCW249" s="27"/>
      <c r="XCX249" s="27"/>
      <c r="XCY249" s="27"/>
      <c r="XCZ249" s="27"/>
      <c r="XDA249" s="27"/>
      <c r="XDB249" s="27"/>
      <c r="XDC249" s="27"/>
      <c r="XDD249" s="27"/>
      <c r="XDE249" s="27"/>
      <c r="XDF249" s="27"/>
      <c r="XDG249" s="27"/>
      <c r="XDH249" s="27"/>
      <c r="XDI249" s="27"/>
      <c r="XDJ249" s="27"/>
      <c r="XDK249" s="27"/>
      <c r="XDL249" s="27"/>
      <c r="XDM249" s="27"/>
      <c r="XDN249" s="27"/>
      <c r="XDO249" s="27"/>
      <c r="XDP249" s="27"/>
      <c r="XDQ249" s="27"/>
      <c r="XDR249" s="27"/>
      <c r="XDS249" s="27"/>
      <c r="XDT249" s="27"/>
      <c r="XDU249" s="27"/>
      <c r="XDV249" s="27"/>
      <c r="XDW249" s="27"/>
      <c r="XDX249" s="27"/>
      <c r="XDY249" s="27"/>
      <c r="XDZ249" s="27"/>
      <c r="XEA249" s="27"/>
      <c r="XEB249" s="27"/>
      <c r="XEC249" s="27"/>
      <c r="XED249" s="27"/>
      <c r="XEE249" s="27"/>
      <c r="XEF249" s="27"/>
      <c r="XEG249" s="27"/>
      <c r="XEH249" s="27"/>
      <c r="XEI249" s="27"/>
      <c r="XEJ249" s="27"/>
      <c r="XEK249" s="27"/>
      <c r="XEL249" s="27"/>
      <c r="XEM249" s="27"/>
      <c r="XEN249" s="27"/>
      <c r="XEO249" s="27"/>
      <c r="XEP249" s="27"/>
      <c r="XEQ249" s="27"/>
      <c r="XER249" s="27"/>
      <c r="XES249" s="27"/>
      <c r="XET249" s="27"/>
      <c r="XEU249" s="27"/>
      <c r="XEV249" s="27"/>
      <c r="XEW249" s="27"/>
      <c r="XEX249" s="27"/>
    </row>
    <row r="250" s="3" customFormat="1" customHeight="1" outlineLevel="1" spans="1:16378">
      <c r="A250" s="7"/>
      <c r="B250" s="7"/>
      <c r="C250" s="90"/>
      <c r="D250" s="7"/>
      <c r="E250" s="54"/>
      <c r="F250" s="54"/>
      <c r="G250" s="7"/>
      <c r="H250" s="7" t="s">
        <v>531</v>
      </c>
      <c r="I250" s="7" t="s">
        <v>148</v>
      </c>
      <c r="J250" s="7">
        <v>80</v>
      </c>
      <c r="K250" s="7" t="s">
        <v>340</v>
      </c>
      <c r="L250" s="7" t="s">
        <v>327</v>
      </c>
      <c r="M250" s="7">
        <f>80*7</f>
        <v>560</v>
      </c>
      <c r="N250" s="26" t="s">
        <v>148</v>
      </c>
      <c r="O250" s="26">
        <v>2.34</v>
      </c>
      <c r="P250" s="26" t="s">
        <v>149</v>
      </c>
      <c r="Q250" s="7">
        <f t="shared" si="30"/>
        <v>1310.4</v>
      </c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27"/>
      <c r="BL250" s="27"/>
      <c r="BM250" s="27"/>
      <c r="BN250" s="27"/>
      <c r="BO250" s="27"/>
      <c r="BP250" s="27"/>
      <c r="BQ250" s="27"/>
      <c r="BR250" s="27"/>
      <c r="BS250" s="27"/>
      <c r="BT250" s="27"/>
      <c r="BU250" s="27"/>
      <c r="BV250" s="27"/>
      <c r="BW250" s="27"/>
      <c r="BX250" s="27"/>
      <c r="BY250" s="27"/>
      <c r="BZ250" s="27"/>
      <c r="CA250" s="27"/>
      <c r="CB250" s="27"/>
      <c r="CC250" s="27"/>
      <c r="CD250" s="27"/>
      <c r="CE250" s="27"/>
      <c r="CF250" s="27"/>
      <c r="CG250" s="27"/>
      <c r="CH250" s="27"/>
      <c r="CI250" s="27"/>
      <c r="CJ250" s="27"/>
      <c r="CK250" s="27"/>
      <c r="CL250" s="27"/>
      <c r="CM250" s="27"/>
      <c r="CN250" s="27"/>
      <c r="CO250" s="27"/>
      <c r="CP250" s="27"/>
      <c r="CQ250" s="27"/>
      <c r="CR250" s="27"/>
      <c r="CS250" s="27"/>
      <c r="CT250" s="27"/>
      <c r="CU250" s="27"/>
      <c r="CV250" s="27"/>
      <c r="CW250" s="27"/>
      <c r="CX250" s="27"/>
      <c r="CY250" s="27"/>
      <c r="CZ250" s="27"/>
      <c r="DA250" s="27"/>
      <c r="DB250" s="27"/>
      <c r="DC250" s="27"/>
      <c r="DD250" s="27"/>
      <c r="DE250" s="27"/>
      <c r="DF250" s="27"/>
      <c r="DG250" s="27"/>
      <c r="DH250" s="27"/>
      <c r="DI250" s="27"/>
      <c r="DJ250" s="27"/>
      <c r="DK250" s="27"/>
      <c r="DL250" s="27"/>
      <c r="DM250" s="27"/>
      <c r="DN250" s="27"/>
      <c r="DO250" s="27"/>
      <c r="DP250" s="27"/>
      <c r="DQ250" s="27"/>
      <c r="DR250" s="27"/>
      <c r="DS250" s="27"/>
      <c r="DT250" s="27"/>
      <c r="DU250" s="27"/>
      <c r="DV250" s="27"/>
      <c r="DW250" s="27"/>
      <c r="DX250" s="27"/>
      <c r="DY250" s="27"/>
      <c r="DZ250" s="27"/>
      <c r="EA250" s="27"/>
      <c r="EB250" s="27"/>
      <c r="EC250" s="27"/>
      <c r="ED250" s="27"/>
      <c r="EE250" s="27"/>
      <c r="EF250" s="27"/>
      <c r="EG250" s="27"/>
      <c r="EH250" s="27"/>
      <c r="EI250" s="27"/>
      <c r="EJ250" s="27"/>
      <c r="EK250" s="27"/>
      <c r="EL250" s="27"/>
      <c r="EM250" s="27"/>
      <c r="EN250" s="27"/>
      <c r="EO250" s="27"/>
      <c r="EP250" s="27"/>
      <c r="EQ250" s="27"/>
      <c r="ER250" s="27"/>
      <c r="ES250" s="27"/>
      <c r="ET250" s="27"/>
      <c r="EU250" s="27"/>
      <c r="EV250" s="27"/>
      <c r="EW250" s="27"/>
      <c r="EX250" s="27"/>
      <c r="EY250" s="27"/>
      <c r="EZ250" s="27"/>
      <c r="FA250" s="27"/>
      <c r="FB250" s="27"/>
      <c r="FC250" s="27"/>
      <c r="FD250" s="27"/>
      <c r="FE250" s="27"/>
      <c r="FF250" s="27"/>
      <c r="FG250" s="27"/>
      <c r="FH250" s="27"/>
      <c r="FI250" s="27"/>
      <c r="FJ250" s="27"/>
      <c r="FK250" s="27"/>
      <c r="FL250" s="27"/>
      <c r="FM250" s="27"/>
      <c r="FN250" s="27"/>
      <c r="FO250" s="27"/>
      <c r="FP250" s="27"/>
      <c r="FQ250" s="27"/>
      <c r="FR250" s="27"/>
      <c r="FS250" s="27"/>
      <c r="FT250" s="27"/>
      <c r="FU250" s="27"/>
      <c r="FV250" s="27"/>
      <c r="FW250" s="27"/>
      <c r="FX250" s="27"/>
      <c r="FY250" s="27"/>
      <c r="FZ250" s="27"/>
      <c r="GA250" s="27"/>
      <c r="GB250" s="27"/>
      <c r="GC250" s="27"/>
      <c r="GD250" s="27"/>
      <c r="GE250" s="27"/>
      <c r="GF250" s="27"/>
      <c r="GG250" s="27"/>
      <c r="GH250" s="27"/>
      <c r="GI250" s="27"/>
      <c r="GJ250" s="27"/>
      <c r="GK250" s="27"/>
      <c r="GL250" s="27"/>
      <c r="GM250" s="27"/>
      <c r="GN250" s="27"/>
      <c r="GO250" s="27"/>
      <c r="GP250" s="27"/>
      <c r="GQ250" s="27"/>
      <c r="GR250" s="27"/>
      <c r="GS250" s="27"/>
      <c r="GT250" s="27"/>
      <c r="GU250" s="27"/>
      <c r="GV250" s="27"/>
      <c r="GW250" s="27"/>
      <c r="GX250" s="27"/>
      <c r="GY250" s="27"/>
      <c r="GZ250" s="27"/>
      <c r="HA250" s="27"/>
      <c r="HB250" s="27"/>
      <c r="HC250" s="27"/>
      <c r="HD250" s="27"/>
      <c r="HE250" s="27"/>
      <c r="HF250" s="27"/>
      <c r="HG250" s="27"/>
      <c r="HH250" s="27"/>
      <c r="HI250" s="27"/>
      <c r="HJ250" s="27"/>
      <c r="HK250" s="27"/>
      <c r="HL250" s="27"/>
      <c r="HM250" s="27"/>
      <c r="HN250" s="27"/>
      <c r="HO250" s="27"/>
      <c r="HP250" s="27"/>
      <c r="HQ250" s="27"/>
      <c r="HR250" s="27"/>
      <c r="HS250" s="27"/>
      <c r="HT250" s="27"/>
      <c r="HU250" s="27"/>
      <c r="HV250" s="27"/>
      <c r="HW250" s="27"/>
      <c r="HX250" s="27"/>
      <c r="HY250" s="27"/>
      <c r="HZ250" s="27"/>
      <c r="IA250" s="27"/>
      <c r="IB250" s="27"/>
      <c r="IC250" s="27"/>
      <c r="ID250" s="27"/>
      <c r="IE250" s="27"/>
      <c r="IF250" s="27"/>
      <c r="IG250" s="27"/>
      <c r="IH250" s="27"/>
      <c r="II250" s="27"/>
      <c r="IJ250" s="27"/>
      <c r="IK250" s="27"/>
      <c r="IL250" s="27"/>
      <c r="IM250" s="27"/>
      <c r="IN250" s="27"/>
      <c r="IO250" s="27"/>
      <c r="IP250" s="27"/>
      <c r="IQ250" s="27"/>
      <c r="IR250" s="27"/>
      <c r="IS250" s="27"/>
      <c r="IT250" s="27"/>
      <c r="IU250" s="27"/>
      <c r="IV250" s="27"/>
      <c r="IW250" s="27"/>
      <c r="IX250" s="27"/>
      <c r="IY250" s="27"/>
      <c r="IZ250" s="27"/>
      <c r="JA250" s="27"/>
      <c r="JB250" s="27"/>
      <c r="JC250" s="27"/>
      <c r="JD250" s="27"/>
      <c r="JE250" s="27"/>
      <c r="JF250" s="27"/>
      <c r="JG250" s="27"/>
      <c r="JH250" s="27"/>
      <c r="JI250" s="27"/>
      <c r="JJ250" s="27"/>
      <c r="JK250" s="27"/>
      <c r="JL250" s="27"/>
      <c r="JM250" s="27"/>
      <c r="JN250" s="27"/>
      <c r="JO250" s="27"/>
      <c r="JP250" s="27"/>
      <c r="JQ250" s="27"/>
      <c r="JR250" s="27"/>
      <c r="JS250" s="27"/>
      <c r="JT250" s="27"/>
      <c r="JU250" s="27"/>
      <c r="JV250" s="27"/>
      <c r="JW250" s="27"/>
      <c r="JX250" s="27"/>
      <c r="JY250" s="27"/>
      <c r="JZ250" s="27"/>
      <c r="KA250" s="27"/>
      <c r="KB250" s="27"/>
      <c r="KC250" s="27"/>
      <c r="KD250" s="27"/>
      <c r="KE250" s="27"/>
      <c r="KF250" s="27"/>
      <c r="KG250" s="27"/>
      <c r="KH250" s="27"/>
      <c r="KI250" s="27"/>
      <c r="KJ250" s="27"/>
      <c r="KK250" s="27"/>
      <c r="KL250" s="27"/>
      <c r="KM250" s="27"/>
      <c r="KN250" s="27"/>
      <c r="KO250" s="27"/>
      <c r="KP250" s="27"/>
      <c r="KQ250" s="27"/>
      <c r="KR250" s="27"/>
      <c r="KS250" s="27"/>
      <c r="KT250" s="27"/>
      <c r="KU250" s="27"/>
      <c r="KV250" s="27"/>
      <c r="KW250" s="27"/>
      <c r="KX250" s="27"/>
      <c r="KY250" s="27"/>
      <c r="KZ250" s="27"/>
      <c r="LA250" s="27"/>
      <c r="LB250" s="27"/>
      <c r="LC250" s="27"/>
      <c r="LD250" s="27"/>
      <c r="LE250" s="27"/>
      <c r="LF250" s="27"/>
      <c r="LG250" s="27"/>
      <c r="LH250" s="27"/>
      <c r="LI250" s="27"/>
      <c r="LJ250" s="27"/>
      <c r="LK250" s="27"/>
      <c r="LL250" s="27"/>
      <c r="LM250" s="27"/>
      <c r="LN250" s="27"/>
      <c r="LO250" s="27"/>
      <c r="LP250" s="27"/>
      <c r="LQ250" s="27"/>
      <c r="LR250" s="27"/>
      <c r="LS250" s="27"/>
      <c r="LT250" s="27"/>
      <c r="LU250" s="27"/>
      <c r="LV250" s="27"/>
      <c r="LW250" s="27"/>
      <c r="LX250" s="27"/>
      <c r="LY250" s="27"/>
      <c r="LZ250" s="27"/>
      <c r="MA250" s="27"/>
      <c r="MB250" s="27"/>
      <c r="MC250" s="27"/>
      <c r="MD250" s="27"/>
      <c r="ME250" s="27"/>
      <c r="MF250" s="27"/>
      <c r="MG250" s="27"/>
      <c r="MH250" s="27"/>
      <c r="MI250" s="27"/>
      <c r="MJ250" s="27"/>
      <c r="MK250" s="27"/>
      <c r="ML250" s="27"/>
      <c r="MM250" s="27"/>
      <c r="MN250" s="27"/>
      <c r="MO250" s="27"/>
      <c r="MP250" s="27"/>
      <c r="MQ250" s="27"/>
      <c r="MR250" s="27"/>
      <c r="MS250" s="27"/>
      <c r="MT250" s="27"/>
      <c r="MU250" s="27"/>
      <c r="MV250" s="27"/>
      <c r="MW250" s="27"/>
      <c r="MX250" s="27"/>
      <c r="MY250" s="27"/>
      <c r="MZ250" s="27"/>
      <c r="NA250" s="27"/>
      <c r="NB250" s="27"/>
      <c r="NC250" s="27"/>
      <c r="ND250" s="27"/>
      <c r="NE250" s="27"/>
      <c r="NF250" s="27"/>
      <c r="NG250" s="27"/>
      <c r="NH250" s="27"/>
      <c r="NI250" s="27"/>
      <c r="NJ250" s="27"/>
      <c r="NK250" s="27"/>
      <c r="NL250" s="27"/>
      <c r="NM250" s="27"/>
      <c r="NN250" s="27"/>
      <c r="NO250" s="27"/>
      <c r="NP250" s="27"/>
      <c r="NQ250" s="27"/>
      <c r="NR250" s="27"/>
      <c r="NS250" s="27"/>
      <c r="NT250" s="27"/>
      <c r="NU250" s="27"/>
      <c r="NV250" s="27"/>
      <c r="NW250" s="27"/>
      <c r="NX250" s="27"/>
      <c r="NY250" s="27"/>
      <c r="NZ250" s="27"/>
      <c r="OA250" s="27"/>
      <c r="OB250" s="27"/>
      <c r="OC250" s="27"/>
      <c r="OD250" s="27"/>
      <c r="OE250" s="27"/>
      <c r="OF250" s="27"/>
      <c r="OG250" s="27"/>
      <c r="OH250" s="27"/>
      <c r="OI250" s="27"/>
      <c r="OJ250" s="27"/>
      <c r="OK250" s="27"/>
      <c r="OL250" s="27"/>
      <c r="OM250" s="27"/>
      <c r="ON250" s="27"/>
      <c r="OO250" s="27"/>
      <c r="OP250" s="27"/>
      <c r="OQ250" s="27"/>
      <c r="OR250" s="27"/>
      <c r="OS250" s="27"/>
      <c r="OT250" s="27"/>
      <c r="OU250" s="27"/>
      <c r="OV250" s="27"/>
      <c r="OW250" s="27"/>
      <c r="OX250" s="27"/>
      <c r="OY250" s="27"/>
      <c r="OZ250" s="27"/>
      <c r="PA250" s="27"/>
      <c r="PB250" s="27"/>
      <c r="PC250" s="27"/>
      <c r="PD250" s="27"/>
      <c r="PE250" s="27"/>
      <c r="PF250" s="27"/>
      <c r="PG250" s="27"/>
      <c r="PH250" s="27"/>
      <c r="PI250" s="27"/>
      <c r="PJ250" s="27"/>
      <c r="PK250" s="27"/>
      <c r="PL250" s="27"/>
      <c r="PM250" s="27"/>
      <c r="PN250" s="27"/>
      <c r="PO250" s="27"/>
      <c r="PP250" s="27"/>
      <c r="PQ250" s="27"/>
      <c r="PR250" s="27"/>
      <c r="PS250" s="27"/>
      <c r="PT250" s="27"/>
      <c r="PU250" s="27"/>
      <c r="PV250" s="27"/>
      <c r="PW250" s="27"/>
      <c r="PX250" s="27"/>
      <c r="PY250" s="27"/>
      <c r="PZ250" s="27"/>
      <c r="QA250" s="27"/>
      <c r="QB250" s="27"/>
      <c r="QC250" s="27"/>
      <c r="QD250" s="27"/>
      <c r="QE250" s="27"/>
      <c r="QF250" s="27"/>
      <c r="QG250" s="27"/>
      <c r="QH250" s="27"/>
      <c r="QI250" s="27"/>
      <c r="QJ250" s="27"/>
      <c r="QK250" s="27"/>
      <c r="QL250" s="27"/>
      <c r="QM250" s="27"/>
      <c r="QN250" s="27"/>
      <c r="QO250" s="27"/>
      <c r="QP250" s="27"/>
      <c r="QQ250" s="27"/>
      <c r="QR250" s="27"/>
      <c r="QS250" s="27"/>
      <c r="QT250" s="27"/>
      <c r="QU250" s="27"/>
      <c r="QV250" s="27"/>
      <c r="QW250" s="27"/>
      <c r="QX250" s="27"/>
      <c r="QY250" s="27"/>
      <c r="QZ250" s="27"/>
      <c r="RA250" s="27"/>
      <c r="RB250" s="27"/>
      <c r="RC250" s="27"/>
      <c r="RD250" s="27"/>
      <c r="RE250" s="27"/>
      <c r="RF250" s="27"/>
      <c r="RG250" s="27"/>
      <c r="RH250" s="27"/>
      <c r="RI250" s="27"/>
      <c r="RJ250" s="27"/>
      <c r="RK250" s="27"/>
      <c r="RL250" s="27"/>
      <c r="RM250" s="27"/>
      <c r="RN250" s="27"/>
      <c r="RO250" s="27"/>
      <c r="RP250" s="27"/>
      <c r="RQ250" s="27"/>
      <c r="RR250" s="27"/>
      <c r="RS250" s="27"/>
      <c r="RT250" s="27"/>
      <c r="RU250" s="27"/>
      <c r="RV250" s="27"/>
      <c r="RW250" s="27"/>
      <c r="RX250" s="27"/>
      <c r="RY250" s="27"/>
      <c r="RZ250" s="27"/>
      <c r="SA250" s="27"/>
      <c r="SB250" s="27"/>
      <c r="SC250" s="27"/>
      <c r="SD250" s="27"/>
      <c r="SE250" s="27"/>
      <c r="SF250" s="27"/>
      <c r="SG250" s="27"/>
      <c r="SH250" s="27"/>
      <c r="SI250" s="27"/>
      <c r="SJ250" s="27"/>
      <c r="SK250" s="27"/>
      <c r="SL250" s="27"/>
      <c r="SM250" s="27"/>
      <c r="SN250" s="27"/>
      <c r="SO250" s="27"/>
      <c r="SP250" s="27"/>
      <c r="SQ250" s="27"/>
      <c r="SR250" s="27"/>
      <c r="SS250" s="27"/>
      <c r="ST250" s="27"/>
      <c r="SU250" s="27"/>
      <c r="SV250" s="27"/>
      <c r="SW250" s="27"/>
      <c r="SX250" s="27"/>
      <c r="SY250" s="27"/>
      <c r="SZ250" s="27"/>
      <c r="TA250" s="27"/>
      <c r="TB250" s="27"/>
      <c r="TC250" s="27"/>
      <c r="TD250" s="27"/>
      <c r="TE250" s="27"/>
      <c r="TF250" s="27"/>
      <c r="TG250" s="27"/>
      <c r="TH250" s="27"/>
      <c r="TI250" s="27"/>
      <c r="TJ250" s="27"/>
      <c r="TK250" s="27"/>
      <c r="TL250" s="27"/>
      <c r="TM250" s="27"/>
      <c r="TN250" s="27"/>
      <c r="TO250" s="27"/>
      <c r="TP250" s="27"/>
      <c r="TQ250" s="27"/>
      <c r="TR250" s="27"/>
      <c r="TS250" s="27"/>
      <c r="TT250" s="27"/>
      <c r="TU250" s="27"/>
      <c r="TV250" s="27"/>
      <c r="TW250" s="27"/>
      <c r="TX250" s="27"/>
      <c r="TY250" s="27"/>
      <c r="TZ250" s="27"/>
      <c r="UA250" s="27"/>
      <c r="UB250" s="27"/>
      <c r="UC250" s="27"/>
      <c r="UD250" s="27"/>
      <c r="UE250" s="27"/>
      <c r="UF250" s="27"/>
      <c r="UG250" s="27"/>
      <c r="UH250" s="27"/>
      <c r="UI250" s="27"/>
      <c r="UJ250" s="27"/>
      <c r="UK250" s="27"/>
      <c r="UL250" s="27"/>
      <c r="UM250" s="27"/>
      <c r="UN250" s="27"/>
      <c r="UO250" s="27"/>
      <c r="UP250" s="27"/>
      <c r="UQ250" s="27"/>
      <c r="UR250" s="27"/>
      <c r="US250" s="27"/>
      <c r="UT250" s="27"/>
      <c r="UU250" s="27"/>
      <c r="UV250" s="27"/>
      <c r="UW250" s="27"/>
      <c r="UX250" s="27"/>
      <c r="UY250" s="27"/>
      <c r="UZ250" s="27"/>
      <c r="VA250" s="27"/>
      <c r="VB250" s="27"/>
      <c r="VC250" s="27"/>
      <c r="VD250" s="27"/>
      <c r="VE250" s="27"/>
      <c r="VF250" s="27"/>
      <c r="VG250" s="27"/>
      <c r="VH250" s="27"/>
      <c r="VI250" s="27"/>
      <c r="VJ250" s="27"/>
      <c r="VK250" s="27"/>
      <c r="VL250" s="27"/>
      <c r="VM250" s="27"/>
      <c r="VN250" s="27"/>
      <c r="VO250" s="27"/>
      <c r="VP250" s="27"/>
      <c r="VQ250" s="27"/>
      <c r="VR250" s="27"/>
      <c r="VS250" s="27"/>
      <c r="VT250" s="27"/>
      <c r="VU250" s="27"/>
      <c r="VV250" s="27"/>
      <c r="VW250" s="27"/>
      <c r="VX250" s="27"/>
      <c r="VY250" s="27"/>
      <c r="VZ250" s="27"/>
      <c r="WA250" s="27"/>
      <c r="WB250" s="27"/>
      <c r="WC250" s="27"/>
      <c r="WD250" s="27"/>
      <c r="WE250" s="27"/>
      <c r="WF250" s="27"/>
      <c r="WG250" s="27"/>
      <c r="WH250" s="27"/>
      <c r="WI250" s="27"/>
      <c r="WJ250" s="27"/>
      <c r="WK250" s="27"/>
      <c r="WL250" s="27"/>
      <c r="WM250" s="27"/>
      <c r="WN250" s="27"/>
      <c r="WO250" s="27"/>
      <c r="WP250" s="27"/>
      <c r="WQ250" s="27"/>
      <c r="WR250" s="27"/>
      <c r="WS250" s="27"/>
      <c r="WT250" s="27"/>
      <c r="WU250" s="27"/>
      <c r="WV250" s="27"/>
      <c r="WW250" s="27"/>
      <c r="WX250" s="27"/>
      <c r="WY250" s="27"/>
      <c r="WZ250" s="27"/>
      <c r="XA250" s="27"/>
      <c r="XB250" s="27"/>
      <c r="XC250" s="27"/>
      <c r="XD250" s="27"/>
      <c r="XE250" s="27"/>
      <c r="XF250" s="27"/>
      <c r="XG250" s="27"/>
      <c r="XH250" s="27"/>
      <c r="XI250" s="27"/>
      <c r="XJ250" s="27"/>
      <c r="XK250" s="27"/>
      <c r="XL250" s="27"/>
      <c r="XM250" s="27"/>
      <c r="XN250" s="27"/>
      <c r="XO250" s="27"/>
      <c r="XP250" s="27"/>
      <c r="XQ250" s="27"/>
      <c r="XR250" s="27"/>
      <c r="XS250" s="27"/>
      <c r="XT250" s="27"/>
      <c r="XU250" s="27"/>
      <c r="XV250" s="27"/>
      <c r="XW250" s="27"/>
      <c r="XX250" s="27"/>
      <c r="XY250" s="27"/>
      <c r="XZ250" s="27"/>
      <c r="YA250" s="27"/>
      <c r="YB250" s="27"/>
      <c r="YC250" s="27"/>
      <c r="YD250" s="27"/>
      <c r="YE250" s="27"/>
      <c r="YF250" s="27"/>
      <c r="YG250" s="27"/>
      <c r="YH250" s="27"/>
      <c r="YI250" s="27"/>
      <c r="YJ250" s="27"/>
      <c r="YK250" s="27"/>
      <c r="YL250" s="27"/>
      <c r="YM250" s="27"/>
      <c r="YN250" s="27"/>
      <c r="YO250" s="27"/>
      <c r="YP250" s="27"/>
      <c r="YQ250" s="27"/>
      <c r="YR250" s="27"/>
      <c r="YS250" s="27"/>
      <c r="YT250" s="27"/>
      <c r="YU250" s="27"/>
      <c r="YV250" s="27"/>
      <c r="YW250" s="27"/>
      <c r="YX250" s="27"/>
      <c r="YY250" s="27"/>
      <c r="YZ250" s="27"/>
      <c r="ZA250" s="27"/>
      <c r="ZB250" s="27"/>
      <c r="ZC250" s="27"/>
      <c r="ZD250" s="27"/>
      <c r="ZE250" s="27"/>
      <c r="ZF250" s="27"/>
      <c r="ZG250" s="27"/>
      <c r="ZH250" s="27"/>
      <c r="ZI250" s="27"/>
      <c r="ZJ250" s="27"/>
      <c r="ZK250" s="27"/>
      <c r="ZL250" s="27"/>
      <c r="ZM250" s="27"/>
      <c r="ZN250" s="27"/>
      <c r="ZO250" s="27"/>
      <c r="ZP250" s="27"/>
      <c r="ZQ250" s="27"/>
      <c r="ZR250" s="27"/>
      <c r="ZS250" s="27"/>
      <c r="ZT250" s="27"/>
      <c r="ZU250" s="27"/>
      <c r="ZV250" s="27"/>
      <c r="ZW250" s="27"/>
      <c r="ZX250" s="27"/>
      <c r="ZY250" s="27"/>
      <c r="ZZ250" s="27"/>
      <c r="AAA250" s="27"/>
      <c r="AAB250" s="27"/>
      <c r="AAC250" s="27"/>
      <c r="AAD250" s="27"/>
      <c r="AAE250" s="27"/>
      <c r="AAF250" s="27"/>
      <c r="AAG250" s="27"/>
      <c r="AAH250" s="27"/>
      <c r="AAI250" s="27"/>
      <c r="AAJ250" s="27"/>
      <c r="AAK250" s="27"/>
      <c r="AAL250" s="27"/>
      <c r="AAM250" s="27"/>
      <c r="AAN250" s="27"/>
      <c r="AAO250" s="27"/>
      <c r="AAP250" s="27"/>
      <c r="AAQ250" s="27"/>
      <c r="AAR250" s="27"/>
      <c r="AAS250" s="27"/>
      <c r="AAT250" s="27"/>
      <c r="AAU250" s="27"/>
      <c r="AAV250" s="27"/>
      <c r="AAW250" s="27"/>
      <c r="AAX250" s="27"/>
      <c r="AAY250" s="27"/>
      <c r="AAZ250" s="27"/>
      <c r="ABA250" s="27"/>
      <c r="ABB250" s="27"/>
      <c r="ABC250" s="27"/>
      <c r="ABD250" s="27"/>
      <c r="ABE250" s="27"/>
      <c r="ABF250" s="27"/>
      <c r="ABG250" s="27"/>
      <c r="ABH250" s="27"/>
      <c r="ABI250" s="27"/>
      <c r="ABJ250" s="27"/>
      <c r="ABK250" s="27"/>
      <c r="ABL250" s="27"/>
      <c r="ABM250" s="27"/>
      <c r="ABN250" s="27"/>
      <c r="ABO250" s="27"/>
      <c r="ABP250" s="27"/>
      <c r="ABQ250" s="27"/>
      <c r="ABR250" s="27"/>
      <c r="ABS250" s="27"/>
      <c r="ABT250" s="27"/>
      <c r="ABU250" s="27"/>
      <c r="ABV250" s="27"/>
      <c r="ABW250" s="27"/>
      <c r="ABX250" s="27"/>
      <c r="ABY250" s="27"/>
      <c r="ABZ250" s="27"/>
      <c r="ACA250" s="27"/>
      <c r="ACB250" s="27"/>
      <c r="ACC250" s="27"/>
      <c r="ACD250" s="27"/>
      <c r="ACE250" s="27"/>
      <c r="ACF250" s="27"/>
      <c r="ACG250" s="27"/>
      <c r="ACH250" s="27"/>
      <c r="ACI250" s="27"/>
      <c r="ACJ250" s="27"/>
      <c r="ACK250" s="27"/>
      <c r="ACL250" s="27"/>
      <c r="ACM250" s="27"/>
      <c r="ACN250" s="27"/>
      <c r="ACO250" s="27"/>
      <c r="ACP250" s="27"/>
      <c r="ACQ250" s="27"/>
      <c r="ACR250" s="27"/>
      <c r="ACS250" s="27"/>
      <c r="ACT250" s="27"/>
      <c r="ACU250" s="27"/>
      <c r="ACV250" s="27"/>
      <c r="ACW250" s="27"/>
      <c r="ACX250" s="27"/>
      <c r="ACY250" s="27"/>
      <c r="ACZ250" s="27"/>
      <c r="ADA250" s="27"/>
      <c r="ADB250" s="27"/>
      <c r="ADC250" s="27"/>
      <c r="ADD250" s="27"/>
      <c r="ADE250" s="27"/>
      <c r="ADF250" s="27"/>
      <c r="ADG250" s="27"/>
      <c r="ADH250" s="27"/>
      <c r="ADI250" s="27"/>
      <c r="ADJ250" s="27"/>
      <c r="ADK250" s="27"/>
      <c r="ADL250" s="27"/>
      <c r="ADM250" s="27"/>
      <c r="ADN250" s="27"/>
      <c r="ADO250" s="27"/>
      <c r="ADP250" s="27"/>
      <c r="ADQ250" s="27"/>
      <c r="ADR250" s="27"/>
      <c r="ADS250" s="27"/>
      <c r="ADT250" s="27"/>
      <c r="ADU250" s="27"/>
      <c r="ADV250" s="27"/>
      <c r="ADW250" s="27"/>
      <c r="ADX250" s="27"/>
      <c r="ADY250" s="27"/>
      <c r="ADZ250" s="27"/>
      <c r="AEA250" s="27"/>
      <c r="AEB250" s="27"/>
      <c r="AEC250" s="27"/>
      <c r="AED250" s="27"/>
      <c r="AEE250" s="27"/>
      <c r="AEF250" s="27"/>
      <c r="AEG250" s="27"/>
      <c r="AEH250" s="27"/>
      <c r="AEI250" s="27"/>
      <c r="AEJ250" s="27"/>
      <c r="AEK250" s="27"/>
      <c r="AEL250" s="27"/>
      <c r="AEM250" s="27"/>
      <c r="AEN250" s="27"/>
      <c r="AEO250" s="27"/>
      <c r="AEP250" s="27"/>
      <c r="AEQ250" s="27"/>
      <c r="AER250" s="27"/>
      <c r="AES250" s="27"/>
      <c r="AET250" s="27"/>
      <c r="AEU250" s="27"/>
      <c r="AEV250" s="27"/>
      <c r="AEW250" s="27"/>
      <c r="AEX250" s="27"/>
      <c r="AEY250" s="27"/>
      <c r="AEZ250" s="27"/>
      <c r="AFA250" s="27"/>
      <c r="AFB250" s="27"/>
      <c r="AFC250" s="27"/>
      <c r="AFD250" s="27"/>
      <c r="AFE250" s="27"/>
      <c r="AFF250" s="27"/>
      <c r="AFG250" s="27"/>
      <c r="AFH250" s="27"/>
      <c r="AFI250" s="27"/>
      <c r="AFJ250" s="27"/>
      <c r="AFK250" s="27"/>
      <c r="AFL250" s="27"/>
      <c r="AFM250" s="27"/>
      <c r="AFN250" s="27"/>
      <c r="AFO250" s="27"/>
      <c r="AFP250" s="27"/>
      <c r="AFQ250" s="27"/>
      <c r="AFR250" s="27"/>
      <c r="AFS250" s="27"/>
      <c r="AFT250" s="27"/>
      <c r="AFU250" s="27"/>
      <c r="AFV250" s="27"/>
      <c r="AFW250" s="27"/>
      <c r="AFX250" s="27"/>
      <c r="AFY250" s="27"/>
      <c r="AFZ250" s="27"/>
      <c r="AGA250" s="27"/>
      <c r="AGB250" s="27"/>
      <c r="AGC250" s="27"/>
      <c r="AGD250" s="27"/>
      <c r="AGE250" s="27"/>
      <c r="AGF250" s="27"/>
      <c r="AGG250" s="27"/>
      <c r="AGH250" s="27"/>
      <c r="AGI250" s="27"/>
      <c r="AGJ250" s="27"/>
      <c r="AGK250" s="27"/>
      <c r="AGL250" s="27"/>
      <c r="AGM250" s="27"/>
      <c r="AGN250" s="27"/>
      <c r="AGO250" s="27"/>
      <c r="AGP250" s="27"/>
      <c r="AGQ250" s="27"/>
      <c r="AGR250" s="27"/>
      <c r="AGS250" s="27"/>
      <c r="AGT250" s="27"/>
      <c r="AGU250" s="27"/>
      <c r="AGV250" s="27"/>
      <c r="AGW250" s="27"/>
      <c r="AGX250" s="27"/>
      <c r="AGY250" s="27"/>
      <c r="AGZ250" s="27"/>
      <c r="AHA250" s="27"/>
      <c r="AHB250" s="27"/>
      <c r="AHC250" s="27"/>
      <c r="AHD250" s="27"/>
      <c r="AHE250" s="27"/>
      <c r="AHF250" s="27"/>
      <c r="AHG250" s="27"/>
      <c r="AHH250" s="27"/>
      <c r="AHI250" s="27"/>
      <c r="AHJ250" s="27"/>
      <c r="AHK250" s="27"/>
      <c r="AHL250" s="27"/>
      <c r="AHM250" s="27"/>
      <c r="AHN250" s="27"/>
      <c r="AHO250" s="27"/>
      <c r="AHP250" s="27"/>
      <c r="AHQ250" s="27"/>
      <c r="AHR250" s="27"/>
      <c r="AHS250" s="27"/>
      <c r="AHT250" s="27"/>
      <c r="AHU250" s="27"/>
      <c r="AHV250" s="27"/>
      <c r="AHW250" s="27"/>
      <c r="AHX250" s="27"/>
      <c r="AHY250" s="27"/>
      <c r="AHZ250" s="27"/>
      <c r="AIA250" s="27"/>
      <c r="AIB250" s="27"/>
      <c r="AIC250" s="27"/>
      <c r="AID250" s="27"/>
      <c r="AIE250" s="27"/>
      <c r="AIF250" s="27"/>
      <c r="AIG250" s="27"/>
      <c r="AIH250" s="27"/>
      <c r="AII250" s="27"/>
      <c r="AIJ250" s="27"/>
      <c r="AIK250" s="27"/>
      <c r="AIL250" s="27"/>
      <c r="AIM250" s="27"/>
      <c r="AIN250" s="27"/>
      <c r="AIO250" s="27"/>
      <c r="AIP250" s="27"/>
      <c r="AIQ250" s="27"/>
      <c r="AIR250" s="27"/>
      <c r="AIS250" s="27"/>
      <c r="AIT250" s="27"/>
      <c r="AIU250" s="27"/>
      <c r="AIV250" s="27"/>
      <c r="AIW250" s="27"/>
      <c r="AIX250" s="27"/>
      <c r="AIY250" s="27"/>
      <c r="AIZ250" s="27"/>
      <c r="AJA250" s="27"/>
      <c r="AJB250" s="27"/>
      <c r="AJC250" s="27"/>
      <c r="AJD250" s="27"/>
      <c r="AJE250" s="27"/>
      <c r="AJF250" s="27"/>
      <c r="AJG250" s="27"/>
      <c r="AJH250" s="27"/>
      <c r="AJI250" s="27"/>
      <c r="AJJ250" s="27"/>
      <c r="AJK250" s="27"/>
      <c r="AJL250" s="27"/>
      <c r="AJM250" s="27"/>
      <c r="AJN250" s="27"/>
      <c r="AJO250" s="27"/>
      <c r="AJP250" s="27"/>
      <c r="AJQ250" s="27"/>
      <c r="AJR250" s="27"/>
      <c r="AJS250" s="27"/>
      <c r="AJT250" s="27"/>
      <c r="AJU250" s="27"/>
      <c r="AJV250" s="27"/>
      <c r="AJW250" s="27"/>
      <c r="AJX250" s="27"/>
      <c r="AJY250" s="27"/>
      <c r="AJZ250" s="27"/>
      <c r="AKA250" s="27"/>
      <c r="AKB250" s="27"/>
      <c r="AKC250" s="27"/>
      <c r="AKD250" s="27"/>
      <c r="AKE250" s="27"/>
      <c r="AKF250" s="27"/>
      <c r="AKG250" s="27"/>
      <c r="AKH250" s="27"/>
      <c r="AKI250" s="27"/>
      <c r="AKJ250" s="27"/>
      <c r="AKK250" s="27"/>
      <c r="AKL250" s="27"/>
      <c r="AKM250" s="27"/>
      <c r="AKN250" s="27"/>
      <c r="AKO250" s="27"/>
      <c r="AKP250" s="27"/>
      <c r="AKQ250" s="27"/>
      <c r="AKR250" s="27"/>
      <c r="AKS250" s="27"/>
      <c r="AKT250" s="27"/>
      <c r="AKU250" s="27"/>
      <c r="AKV250" s="27"/>
      <c r="AKW250" s="27"/>
      <c r="AKX250" s="27"/>
      <c r="AKY250" s="27"/>
      <c r="AKZ250" s="27"/>
      <c r="ALA250" s="27"/>
      <c r="ALB250" s="27"/>
      <c r="ALC250" s="27"/>
      <c r="ALD250" s="27"/>
      <c r="ALE250" s="27"/>
      <c r="ALF250" s="27"/>
      <c r="ALG250" s="27"/>
      <c r="ALH250" s="27"/>
      <c r="ALI250" s="27"/>
      <c r="ALJ250" s="27"/>
      <c r="ALK250" s="27"/>
      <c r="ALL250" s="27"/>
      <c r="ALM250" s="27"/>
      <c r="ALN250" s="27"/>
      <c r="ALO250" s="27"/>
      <c r="ALP250" s="27"/>
      <c r="ALQ250" s="27"/>
      <c r="ALR250" s="27"/>
      <c r="ALS250" s="27"/>
      <c r="ALT250" s="27"/>
      <c r="ALU250" s="27"/>
      <c r="ALV250" s="27"/>
      <c r="ALW250" s="27"/>
      <c r="ALX250" s="27"/>
      <c r="ALY250" s="27"/>
      <c r="ALZ250" s="27"/>
      <c r="AMA250" s="27"/>
      <c r="AMB250" s="27"/>
      <c r="AMC250" s="27"/>
      <c r="AMD250" s="27"/>
      <c r="AME250" s="27"/>
      <c r="AMF250" s="27"/>
      <c r="AMG250" s="27"/>
      <c r="AMH250" s="27"/>
      <c r="AMI250" s="27"/>
      <c r="AMJ250" s="27"/>
      <c r="AMK250" s="27"/>
      <c r="AML250" s="27"/>
      <c r="AMM250" s="27"/>
      <c r="AMN250" s="27"/>
      <c r="AMO250" s="27"/>
      <c r="AMP250" s="27"/>
      <c r="AMQ250" s="27"/>
      <c r="AMR250" s="27"/>
      <c r="AMS250" s="27"/>
      <c r="AMT250" s="27"/>
      <c r="AMU250" s="27"/>
      <c r="AMV250" s="27"/>
      <c r="AMW250" s="27"/>
      <c r="AMX250" s="27"/>
      <c r="AMY250" s="27"/>
      <c r="AMZ250" s="27"/>
      <c r="ANA250" s="27"/>
      <c r="ANB250" s="27"/>
      <c r="ANC250" s="27"/>
      <c r="AND250" s="27"/>
      <c r="ANE250" s="27"/>
      <c r="ANF250" s="27"/>
      <c r="ANG250" s="27"/>
      <c r="ANH250" s="27"/>
      <c r="ANI250" s="27"/>
      <c r="ANJ250" s="27"/>
      <c r="ANK250" s="27"/>
      <c r="ANL250" s="27"/>
      <c r="ANM250" s="27"/>
      <c r="ANN250" s="27"/>
      <c r="ANO250" s="27"/>
      <c r="ANP250" s="27"/>
      <c r="ANQ250" s="27"/>
      <c r="ANR250" s="27"/>
      <c r="ANS250" s="27"/>
      <c r="ANT250" s="27"/>
      <c r="ANU250" s="27"/>
      <c r="ANV250" s="27"/>
      <c r="ANW250" s="27"/>
      <c r="ANX250" s="27"/>
      <c r="ANY250" s="27"/>
      <c r="ANZ250" s="27"/>
      <c r="AOA250" s="27"/>
      <c r="AOB250" s="27"/>
      <c r="AOC250" s="27"/>
      <c r="AOD250" s="27"/>
      <c r="AOE250" s="27"/>
      <c r="AOF250" s="27"/>
      <c r="AOG250" s="27"/>
      <c r="AOH250" s="27"/>
      <c r="AOI250" s="27"/>
      <c r="AOJ250" s="27"/>
      <c r="AOK250" s="27"/>
      <c r="AOL250" s="27"/>
      <c r="AOM250" s="27"/>
      <c r="AON250" s="27"/>
      <c r="AOO250" s="27"/>
      <c r="AOP250" s="27"/>
      <c r="AOQ250" s="27"/>
      <c r="AOR250" s="27"/>
      <c r="AOS250" s="27"/>
      <c r="AOT250" s="27"/>
      <c r="AOU250" s="27"/>
      <c r="AOV250" s="27"/>
      <c r="AOW250" s="27"/>
      <c r="AOX250" s="27"/>
      <c r="AOY250" s="27"/>
      <c r="AOZ250" s="27"/>
      <c r="APA250" s="27"/>
      <c r="APB250" s="27"/>
      <c r="APC250" s="27"/>
      <c r="APD250" s="27"/>
      <c r="APE250" s="27"/>
      <c r="APF250" s="27"/>
      <c r="APG250" s="27"/>
      <c r="APH250" s="27"/>
      <c r="API250" s="27"/>
      <c r="APJ250" s="27"/>
      <c r="APK250" s="27"/>
      <c r="APL250" s="27"/>
      <c r="APM250" s="27"/>
      <c r="APN250" s="27"/>
      <c r="APO250" s="27"/>
      <c r="APP250" s="27"/>
      <c r="APQ250" s="27"/>
      <c r="APR250" s="27"/>
      <c r="APS250" s="27"/>
      <c r="APT250" s="27"/>
      <c r="APU250" s="27"/>
      <c r="APV250" s="27"/>
      <c r="APW250" s="27"/>
      <c r="APX250" s="27"/>
      <c r="APY250" s="27"/>
      <c r="APZ250" s="27"/>
      <c r="AQA250" s="27"/>
      <c r="AQB250" s="27"/>
      <c r="AQC250" s="27"/>
      <c r="AQD250" s="27"/>
      <c r="AQE250" s="27"/>
      <c r="AQF250" s="27"/>
      <c r="AQG250" s="27"/>
      <c r="AQH250" s="27"/>
      <c r="AQI250" s="27"/>
      <c r="AQJ250" s="27"/>
      <c r="AQK250" s="27"/>
      <c r="AQL250" s="27"/>
      <c r="AQM250" s="27"/>
      <c r="AQN250" s="27"/>
      <c r="AQO250" s="27"/>
      <c r="AQP250" s="27"/>
      <c r="AQQ250" s="27"/>
      <c r="AQR250" s="27"/>
      <c r="AQS250" s="27"/>
      <c r="AQT250" s="27"/>
      <c r="AQU250" s="27"/>
      <c r="AQV250" s="27"/>
      <c r="AQW250" s="27"/>
      <c r="AQX250" s="27"/>
      <c r="AQY250" s="27"/>
      <c r="AQZ250" s="27"/>
      <c r="ARA250" s="27"/>
      <c r="ARB250" s="27"/>
      <c r="ARC250" s="27"/>
      <c r="ARD250" s="27"/>
      <c r="ARE250" s="27"/>
      <c r="ARF250" s="27"/>
      <c r="ARG250" s="27"/>
      <c r="ARH250" s="27"/>
      <c r="ARI250" s="27"/>
      <c r="ARJ250" s="27"/>
      <c r="ARK250" s="27"/>
      <c r="ARL250" s="27"/>
      <c r="ARM250" s="27"/>
      <c r="ARN250" s="27"/>
      <c r="ARO250" s="27"/>
      <c r="ARP250" s="27"/>
      <c r="ARQ250" s="27"/>
      <c r="ARR250" s="27"/>
      <c r="ARS250" s="27"/>
      <c r="ART250" s="27"/>
      <c r="ARU250" s="27"/>
      <c r="ARV250" s="27"/>
      <c r="ARW250" s="27"/>
      <c r="ARX250" s="27"/>
      <c r="ARY250" s="27"/>
      <c r="ARZ250" s="27"/>
      <c r="ASA250" s="27"/>
      <c r="ASB250" s="27"/>
      <c r="ASC250" s="27"/>
      <c r="ASD250" s="27"/>
      <c r="ASE250" s="27"/>
      <c r="ASF250" s="27"/>
      <c r="ASG250" s="27"/>
      <c r="ASH250" s="27"/>
      <c r="ASI250" s="27"/>
      <c r="ASJ250" s="27"/>
      <c r="ASK250" s="27"/>
      <c r="ASL250" s="27"/>
      <c r="ASM250" s="27"/>
      <c r="ASN250" s="27"/>
      <c r="ASO250" s="27"/>
      <c r="ASP250" s="27"/>
      <c r="ASQ250" s="27"/>
      <c r="ASR250" s="27"/>
      <c r="ASS250" s="27"/>
      <c r="AST250" s="27"/>
      <c r="ASU250" s="27"/>
      <c r="ASV250" s="27"/>
      <c r="ASW250" s="27"/>
      <c r="ASX250" s="27"/>
      <c r="ASY250" s="27"/>
      <c r="ASZ250" s="27"/>
      <c r="ATA250" s="27"/>
      <c r="ATB250" s="27"/>
      <c r="ATC250" s="27"/>
      <c r="ATD250" s="27"/>
      <c r="ATE250" s="27"/>
      <c r="ATF250" s="27"/>
      <c r="ATG250" s="27"/>
      <c r="ATH250" s="27"/>
      <c r="ATI250" s="27"/>
      <c r="ATJ250" s="27"/>
      <c r="ATK250" s="27"/>
      <c r="ATL250" s="27"/>
      <c r="ATM250" s="27"/>
      <c r="ATN250" s="27"/>
      <c r="ATO250" s="27"/>
      <c r="ATP250" s="27"/>
      <c r="ATQ250" s="27"/>
      <c r="ATR250" s="27"/>
      <c r="ATS250" s="27"/>
      <c r="ATT250" s="27"/>
      <c r="ATU250" s="27"/>
      <c r="ATV250" s="27"/>
      <c r="ATW250" s="27"/>
      <c r="ATX250" s="27"/>
      <c r="ATY250" s="27"/>
      <c r="ATZ250" s="27"/>
      <c r="AUA250" s="27"/>
      <c r="AUB250" s="27"/>
      <c r="AUC250" s="27"/>
      <c r="AUD250" s="27"/>
      <c r="AUE250" s="27"/>
      <c r="AUF250" s="27"/>
      <c r="AUG250" s="27"/>
      <c r="AUH250" s="27"/>
      <c r="AUI250" s="27"/>
      <c r="AUJ250" s="27"/>
      <c r="AUK250" s="27"/>
      <c r="AUL250" s="27"/>
      <c r="AUM250" s="27"/>
      <c r="AUN250" s="27"/>
      <c r="AUO250" s="27"/>
      <c r="AUP250" s="27"/>
      <c r="AUQ250" s="27"/>
      <c r="AUR250" s="27"/>
      <c r="AUS250" s="27"/>
      <c r="AUT250" s="27"/>
      <c r="AUU250" s="27"/>
      <c r="AUV250" s="27"/>
      <c r="AUW250" s="27"/>
      <c r="AUX250" s="27"/>
      <c r="AUY250" s="27"/>
      <c r="AUZ250" s="27"/>
      <c r="AVA250" s="27"/>
      <c r="AVB250" s="27"/>
      <c r="AVC250" s="27"/>
      <c r="AVD250" s="27"/>
      <c r="AVE250" s="27"/>
      <c r="AVF250" s="27"/>
      <c r="AVG250" s="27"/>
      <c r="AVH250" s="27"/>
      <c r="AVI250" s="27"/>
      <c r="AVJ250" s="27"/>
      <c r="AVK250" s="27"/>
      <c r="AVL250" s="27"/>
      <c r="AVM250" s="27"/>
      <c r="AVN250" s="27"/>
      <c r="AVO250" s="27"/>
      <c r="AVP250" s="27"/>
      <c r="AVQ250" s="27"/>
      <c r="AVR250" s="27"/>
      <c r="AVS250" s="27"/>
      <c r="AVT250" s="27"/>
      <c r="AVU250" s="27"/>
      <c r="AVV250" s="27"/>
      <c r="AVW250" s="27"/>
      <c r="AVX250" s="27"/>
      <c r="AVY250" s="27"/>
      <c r="AVZ250" s="27"/>
      <c r="AWA250" s="27"/>
      <c r="AWB250" s="27"/>
      <c r="AWC250" s="27"/>
      <c r="AWD250" s="27"/>
      <c r="AWE250" s="27"/>
      <c r="AWF250" s="27"/>
      <c r="AWG250" s="27"/>
      <c r="AWH250" s="27"/>
      <c r="AWI250" s="27"/>
      <c r="AWJ250" s="27"/>
      <c r="AWK250" s="27"/>
      <c r="AWL250" s="27"/>
      <c r="AWM250" s="27"/>
      <c r="AWN250" s="27"/>
      <c r="AWO250" s="27"/>
      <c r="AWP250" s="27"/>
      <c r="AWQ250" s="27"/>
      <c r="AWR250" s="27"/>
      <c r="AWS250" s="27"/>
      <c r="AWT250" s="27"/>
      <c r="AWU250" s="27"/>
      <c r="AWV250" s="27"/>
      <c r="AWW250" s="27"/>
      <c r="AWX250" s="27"/>
      <c r="AWY250" s="27"/>
      <c r="AWZ250" s="27"/>
      <c r="AXA250" s="27"/>
      <c r="AXB250" s="27"/>
      <c r="AXC250" s="27"/>
      <c r="AXD250" s="27"/>
      <c r="AXE250" s="27"/>
      <c r="AXF250" s="27"/>
      <c r="AXG250" s="27"/>
      <c r="AXH250" s="27"/>
      <c r="AXI250" s="27"/>
      <c r="AXJ250" s="27"/>
      <c r="AXK250" s="27"/>
      <c r="AXL250" s="27"/>
      <c r="AXM250" s="27"/>
      <c r="AXN250" s="27"/>
      <c r="AXO250" s="27"/>
      <c r="AXP250" s="27"/>
      <c r="AXQ250" s="27"/>
      <c r="AXR250" s="27"/>
      <c r="AXS250" s="27"/>
      <c r="AXT250" s="27"/>
      <c r="AXU250" s="27"/>
      <c r="AXV250" s="27"/>
      <c r="AXW250" s="27"/>
      <c r="AXX250" s="27"/>
      <c r="AXY250" s="27"/>
      <c r="AXZ250" s="27"/>
      <c r="AYA250" s="27"/>
      <c r="AYB250" s="27"/>
      <c r="AYC250" s="27"/>
      <c r="AYD250" s="27"/>
      <c r="AYE250" s="27"/>
      <c r="AYF250" s="27"/>
      <c r="AYG250" s="27"/>
      <c r="AYH250" s="27"/>
      <c r="AYI250" s="27"/>
      <c r="AYJ250" s="27"/>
      <c r="AYK250" s="27"/>
      <c r="AYL250" s="27"/>
      <c r="AYM250" s="27"/>
      <c r="AYN250" s="27"/>
      <c r="AYO250" s="27"/>
      <c r="AYP250" s="27"/>
      <c r="AYQ250" s="27"/>
      <c r="AYR250" s="27"/>
      <c r="AYS250" s="27"/>
      <c r="AYT250" s="27"/>
      <c r="AYU250" s="27"/>
      <c r="AYV250" s="27"/>
      <c r="AYW250" s="27"/>
      <c r="AYX250" s="27"/>
      <c r="AYY250" s="27"/>
      <c r="AYZ250" s="27"/>
      <c r="AZA250" s="27"/>
      <c r="AZB250" s="27"/>
      <c r="AZC250" s="27"/>
      <c r="AZD250" s="27"/>
      <c r="AZE250" s="27"/>
      <c r="AZF250" s="27"/>
      <c r="AZG250" s="27"/>
      <c r="AZH250" s="27"/>
      <c r="AZI250" s="27"/>
      <c r="AZJ250" s="27"/>
      <c r="AZK250" s="27"/>
      <c r="AZL250" s="27"/>
      <c r="AZM250" s="27"/>
      <c r="AZN250" s="27"/>
      <c r="AZO250" s="27"/>
      <c r="AZP250" s="27"/>
      <c r="AZQ250" s="27"/>
      <c r="AZR250" s="27"/>
      <c r="AZS250" s="27"/>
      <c r="AZT250" s="27"/>
      <c r="AZU250" s="27"/>
      <c r="AZV250" s="27"/>
      <c r="AZW250" s="27"/>
      <c r="AZX250" s="27"/>
      <c r="AZY250" s="27"/>
      <c r="AZZ250" s="27"/>
      <c r="BAA250" s="27"/>
      <c r="BAB250" s="27"/>
      <c r="BAC250" s="27"/>
      <c r="BAD250" s="27"/>
      <c r="BAE250" s="27"/>
      <c r="BAF250" s="27"/>
      <c r="BAG250" s="27"/>
      <c r="BAH250" s="27"/>
      <c r="BAI250" s="27"/>
      <c r="BAJ250" s="27"/>
      <c r="BAK250" s="27"/>
      <c r="BAL250" s="27"/>
      <c r="BAM250" s="27"/>
      <c r="BAN250" s="27"/>
      <c r="BAO250" s="27"/>
      <c r="BAP250" s="27"/>
      <c r="BAQ250" s="27"/>
      <c r="BAR250" s="27"/>
      <c r="BAS250" s="27"/>
      <c r="BAT250" s="27"/>
      <c r="BAU250" s="27"/>
      <c r="BAV250" s="27"/>
      <c r="BAW250" s="27"/>
      <c r="BAX250" s="27"/>
      <c r="BAY250" s="27"/>
      <c r="BAZ250" s="27"/>
      <c r="BBA250" s="27"/>
      <c r="BBB250" s="27"/>
      <c r="BBC250" s="27"/>
      <c r="BBD250" s="27"/>
      <c r="BBE250" s="27"/>
      <c r="BBF250" s="27"/>
      <c r="BBG250" s="27"/>
      <c r="BBH250" s="27"/>
      <c r="BBI250" s="27"/>
      <c r="BBJ250" s="27"/>
      <c r="BBK250" s="27"/>
      <c r="BBL250" s="27"/>
      <c r="BBM250" s="27"/>
      <c r="BBN250" s="27"/>
      <c r="BBO250" s="27"/>
      <c r="BBP250" s="27"/>
      <c r="BBQ250" s="27"/>
      <c r="BBR250" s="27"/>
      <c r="BBS250" s="27"/>
      <c r="BBT250" s="27"/>
      <c r="BBU250" s="27"/>
      <c r="BBV250" s="27"/>
      <c r="BBW250" s="27"/>
      <c r="BBX250" s="27"/>
      <c r="BBY250" s="27"/>
      <c r="BBZ250" s="27"/>
      <c r="BCA250" s="27"/>
      <c r="BCB250" s="27"/>
      <c r="BCC250" s="27"/>
      <c r="BCD250" s="27"/>
      <c r="BCE250" s="27"/>
      <c r="BCF250" s="27"/>
      <c r="BCG250" s="27"/>
      <c r="BCH250" s="27"/>
      <c r="BCI250" s="27"/>
      <c r="BCJ250" s="27"/>
      <c r="BCK250" s="27"/>
      <c r="BCL250" s="27"/>
      <c r="BCM250" s="27"/>
      <c r="BCN250" s="27"/>
      <c r="BCO250" s="27"/>
      <c r="BCP250" s="27"/>
      <c r="BCQ250" s="27"/>
      <c r="BCR250" s="27"/>
      <c r="BCS250" s="27"/>
      <c r="BCT250" s="27"/>
      <c r="BCU250" s="27"/>
      <c r="BCV250" s="27"/>
      <c r="BCW250" s="27"/>
      <c r="BCX250" s="27"/>
      <c r="BCY250" s="27"/>
      <c r="BCZ250" s="27"/>
      <c r="BDA250" s="27"/>
      <c r="BDB250" s="27"/>
      <c r="BDC250" s="27"/>
      <c r="BDD250" s="27"/>
      <c r="BDE250" s="27"/>
      <c r="BDF250" s="27"/>
      <c r="BDG250" s="27"/>
      <c r="BDH250" s="27"/>
      <c r="BDI250" s="27"/>
      <c r="BDJ250" s="27"/>
      <c r="BDK250" s="27"/>
      <c r="BDL250" s="27"/>
      <c r="BDM250" s="27"/>
      <c r="BDN250" s="27"/>
      <c r="BDO250" s="27"/>
      <c r="BDP250" s="27"/>
      <c r="BDQ250" s="27"/>
      <c r="BDR250" s="27"/>
      <c r="BDS250" s="27"/>
      <c r="BDT250" s="27"/>
      <c r="BDU250" s="27"/>
      <c r="BDV250" s="27"/>
      <c r="BDW250" s="27"/>
      <c r="BDX250" s="27"/>
      <c r="BDY250" s="27"/>
      <c r="BDZ250" s="27"/>
      <c r="BEA250" s="27"/>
      <c r="BEB250" s="27"/>
      <c r="BEC250" s="27"/>
      <c r="BED250" s="27"/>
      <c r="BEE250" s="27"/>
      <c r="BEF250" s="27"/>
      <c r="BEG250" s="27"/>
      <c r="BEH250" s="27"/>
      <c r="BEI250" s="27"/>
      <c r="BEJ250" s="27"/>
      <c r="BEK250" s="27"/>
      <c r="BEL250" s="27"/>
      <c r="BEM250" s="27"/>
      <c r="BEN250" s="27"/>
      <c r="BEO250" s="27"/>
      <c r="BEP250" s="27"/>
      <c r="BEQ250" s="27"/>
      <c r="BER250" s="27"/>
      <c r="BES250" s="27"/>
      <c r="BET250" s="27"/>
      <c r="BEU250" s="27"/>
      <c r="BEV250" s="27"/>
      <c r="BEW250" s="27"/>
      <c r="BEX250" s="27"/>
      <c r="BEY250" s="27"/>
      <c r="BEZ250" s="27"/>
      <c r="BFA250" s="27"/>
      <c r="BFB250" s="27"/>
      <c r="BFC250" s="27"/>
      <c r="BFD250" s="27"/>
      <c r="BFE250" s="27"/>
      <c r="BFF250" s="27"/>
      <c r="BFG250" s="27"/>
      <c r="BFH250" s="27"/>
      <c r="BFI250" s="27"/>
      <c r="BFJ250" s="27"/>
      <c r="BFK250" s="27"/>
      <c r="BFL250" s="27"/>
      <c r="BFM250" s="27"/>
      <c r="BFN250" s="27"/>
      <c r="BFO250" s="27"/>
      <c r="BFP250" s="27"/>
      <c r="BFQ250" s="27"/>
      <c r="BFR250" s="27"/>
      <c r="BFS250" s="27"/>
      <c r="BFT250" s="27"/>
      <c r="BFU250" s="27"/>
      <c r="BFV250" s="27"/>
      <c r="BFW250" s="27"/>
      <c r="BFX250" s="27"/>
      <c r="BFY250" s="27"/>
      <c r="BFZ250" s="27"/>
      <c r="BGA250" s="27"/>
      <c r="BGB250" s="27"/>
      <c r="BGC250" s="27"/>
      <c r="BGD250" s="27"/>
      <c r="BGE250" s="27"/>
      <c r="BGF250" s="27"/>
      <c r="BGG250" s="27"/>
      <c r="BGH250" s="27"/>
      <c r="BGI250" s="27"/>
      <c r="BGJ250" s="27"/>
      <c r="BGK250" s="27"/>
      <c r="BGL250" s="27"/>
      <c r="BGM250" s="27"/>
      <c r="BGN250" s="27"/>
      <c r="BGO250" s="27"/>
      <c r="BGP250" s="27"/>
      <c r="BGQ250" s="27"/>
      <c r="BGR250" s="27"/>
      <c r="BGS250" s="27"/>
      <c r="BGT250" s="27"/>
      <c r="BGU250" s="27"/>
      <c r="BGV250" s="27"/>
      <c r="BGW250" s="27"/>
      <c r="BGX250" s="27"/>
      <c r="BGY250" s="27"/>
      <c r="BGZ250" s="27"/>
      <c r="BHA250" s="27"/>
      <c r="BHB250" s="27"/>
      <c r="BHC250" s="27"/>
      <c r="BHD250" s="27"/>
      <c r="BHE250" s="27"/>
      <c r="BHF250" s="27"/>
      <c r="BHG250" s="27"/>
      <c r="BHH250" s="27"/>
      <c r="BHI250" s="27"/>
      <c r="BHJ250" s="27"/>
      <c r="BHK250" s="27"/>
      <c r="BHL250" s="27"/>
      <c r="BHM250" s="27"/>
      <c r="BHN250" s="27"/>
      <c r="BHO250" s="27"/>
      <c r="BHP250" s="27"/>
      <c r="BHQ250" s="27"/>
      <c r="BHR250" s="27"/>
      <c r="BHS250" s="27"/>
      <c r="BHT250" s="27"/>
      <c r="BHU250" s="27"/>
      <c r="BHV250" s="27"/>
      <c r="BHW250" s="27"/>
      <c r="BHX250" s="27"/>
      <c r="BHY250" s="27"/>
      <c r="BHZ250" s="27"/>
      <c r="BIA250" s="27"/>
      <c r="BIB250" s="27"/>
      <c r="BIC250" s="27"/>
      <c r="BID250" s="27"/>
      <c r="BIE250" s="27"/>
      <c r="BIF250" s="27"/>
      <c r="BIG250" s="27"/>
      <c r="BIH250" s="27"/>
      <c r="BII250" s="27"/>
      <c r="BIJ250" s="27"/>
      <c r="BIK250" s="27"/>
      <c r="BIL250" s="27"/>
      <c r="BIM250" s="27"/>
      <c r="BIN250" s="27"/>
      <c r="BIO250" s="27"/>
      <c r="BIP250" s="27"/>
      <c r="BIQ250" s="27"/>
      <c r="BIR250" s="27"/>
      <c r="BIS250" s="27"/>
      <c r="BIT250" s="27"/>
      <c r="BIU250" s="27"/>
      <c r="BIV250" s="27"/>
      <c r="BIW250" s="27"/>
      <c r="BIX250" s="27"/>
      <c r="BIY250" s="27"/>
      <c r="BIZ250" s="27"/>
      <c r="BJA250" s="27"/>
      <c r="BJB250" s="27"/>
      <c r="BJC250" s="27"/>
      <c r="BJD250" s="27"/>
      <c r="BJE250" s="27"/>
      <c r="BJF250" s="27"/>
      <c r="BJG250" s="27"/>
      <c r="BJH250" s="27"/>
      <c r="BJI250" s="27"/>
      <c r="BJJ250" s="27"/>
      <c r="BJK250" s="27"/>
      <c r="BJL250" s="27"/>
      <c r="BJM250" s="27"/>
      <c r="BJN250" s="27"/>
      <c r="BJO250" s="27"/>
      <c r="BJP250" s="27"/>
      <c r="BJQ250" s="27"/>
      <c r="BJR250" s="27"/>
      <c r="BJS250" s="27"/>
      <c r="BJT250" s="27"/>
      <c r="BJU250" s="27"/>
      <c r="BJV250" s="27"/>
      <c r="BJW250" s="27"/>
      <c r="BJX250" s="27"/>
      <c r="BJY250" s="27"/>
      <c r="BJZ250" s="27"/>
      <c r="BKA250" s="27"/>
      <c r="BKB250" s="27"/>
      <c r="BKC250" s="27"/>
      <c r="BKD250" s="27"/>
      <c r="BKE250" s="27"/>
      <c r="BKF250" s="27"/>
      <c r="BKG250" s="27"/>
      <c r="BKH250" s="27"/>
      <c r="BKI250" s="27"/>
      <c r="BKJ250" s="27"/>
      <c r="BKK250" s="27"/>
      <c r="BKL250" s="27"/>
      <c r="BKM250" s="27"/>
      <c r="BKN250" s="27"/>
      <c r="BKO250" s="27"/>
      <c r="BKP250" s="27"/>
      <c r="BKQ250" s="27"/>
      <c r="BKR250" s="27"/>
      <c r="BKS250" s="27"/>
      <c r="BKT250" s="27"/>
      <c r="BKU250" s="27"/>
      <c r="BKV250" s="27"/>
      <c r="BKW250" s="27"/>
      <c r="BKX250" s="27"/>
      <c r="BKY250" s="27"/>
      <c r="BKZ250" s="27"/>
      <c r="BLA250" s="27"/>
      <c r="BLB250" s="27"/>
      <c r="BLC250" s="27"/>
      <c r="BLD250" s="27"/>
      <c r="BLE250" s="27"/>
      <c r="BLF250" s="27"/>
      <c r="BLG250" s="27"/>
      <c r="BLH250" s="27"/>
      <c r="BLI250" s="27"/>
      <c r="BLJ250" s="27"/>
      <c r="BLK250" s="27"/>
      <c r="BLL250" s="27"/>
      <c r="BLM250" s="27"/>
      <c r="BLN250" s="27"/>
      <c r="BLO250" s="27"/>
      <c r="BLP250" s="27"/>
      <c r="BLQ250" s="27"/>
      <c r="BLR250" s="27"/>
      <c r="BLS250" s="27"/>
      <c r="BLT250" s="27"/>
      <c r="BLU250" s="27"/>
      <c r="BLV250" s="27"/>
      <c r="BLW250" s="27"/>
      <c r="BLX250" s="27"/>
      <c r="BLY250" s="27"/>
      <c r="BLZ250" s="27"/>
      <c r="BMA250" s="27"/>
      <c r="BMB250" s="27"/>
      <c r="BMC250" s="27"/>
      <c r="BMD250" s="27"/>
      <c r="BME250" s="27"/>
      <c r="BMF250" s="27"/>
      <c r="BMG250" s="27"/>
      <c r="BMH250" s="27"/>
      <c r="BMI250" s="27"/>
      <c r="BMJ250" s="27"/>
      <c r="BMK250" s="27"/>
      <c r="BML250" s="27"/>
      <c r="BMM250" s="27"/>
      <c r="BMN250" s="27"/>
      <c r="BMO250" s="27"/>
      <c r="BMP250" s="27"/>
      <c r="BMQ250" s="27"/>
      <c r="BMR250" s="27"/>
      <c r="BMS250" s="27"/>
      <c r="BMT250" s="27"/>
      <c r="BMU250" s="27"/>
      <c r="BMV250" s="27"/>
      <c r="BMW250" s="27"/>
      <c r="BMX250" s="27"/>
      <c r="BMY250" s="27"/>
      <c r="BMZ250" s="27"/>
      <c r="BNA250" s="27"/>
      <c r="BNB250" s="27"/>
      <c r="BNC250" s="27"/>
      <c r="BND250" s="27"/>
      <c r="BNE250" s="27"/>
      <c r="BNF250" s="27"/>
      <c r="BNG250" s="27"/>
      <c r="BNH250" s="27"/>
      <c r="BNI250" s="27"/>
      <c r="BNJ250" s="27"/>
      <c r="BNK250" s="27"/>
      <c r="BNL250" s="27"/>
      <c r="BNM250" s="27"/>
      <c r="BNN250" s="27"/>
      <c r="BNO250" s="27"/>
      <c r="BNP250" s="27"/>
      <c r="BNQ250" s="27"/>
      <c r="BNR250" s="27"/>
      <c r="BNS250" s="27"/>
      <c r="BNT250" s="27"/>
      <c r="BNU250" s="27"/>
      <c r="BNV250" s="27"/>
      <c r="BNW250" s="27"/>
      <c r="BNX250" s="27"/>
      <c r="BNY250" s="27"/>
      <c r="BNZ250" s="27"/>
      <c r="BOA250" s="27"/>
      <c r="BOB250" s="27"/>
      <c r="BOC250" s="27"/>
      <c r="BOD250" s="27"/>
      <c r="BOE250" s="27"/>
      <c r="BOF250" s="27"/>
      <c r="BOG250" s="27"/>
      <c r="BOH250" s="27"/>
      <c r="BOI250" s="27"/>
      <c r="BOJ250" s="27"/>
      <c r="BOK250" s="27"/>
      <c r="BOL250" s="27"/>
      <c r="BOM250" s="27"/>
      <c r="BON250" s="27"/>
      <c r="BOO250" s="27"/>
      <c r="BOP250" s="27"/>
      <c r="BOQ250" s="27"/>
      <c r="BOR250" s="27"/>
      <c r="BOS250" s="27"/>
      <c r="BOT250" s="27"/>
      <c r="BOU250" s="27"/>
      <c r="BOV250" s="27"/>
      <c r="BOW250" s="27"/>
      <c r="BOX250" s="27"/>
      <c r="BOY250" s="27"/>
      <c r="BOZ250" s="27"/>
      <c r="BPA250" s="27"/>
      <c r="BPB250" s="27"/>
      <c r="BPC250" s="27"/>
      <c r="BPD250" s="27"/>
      <c r="BPE250" s="27"/>
      <c r="BPF250" s="27"/>
      <c r="BPG250" s="27"/>
      <c r="BPH250" s="27"/>
      <c r="BPI250" s="27"/>
      <c r="BPJ250" s="27"/>
      <c r="BPK250" s="27"/>
      <c r="BPL250" s="27"/>
      <c r="BPM250" s="27"/>
      <c r="BPN250" s="27"/>
      <c r="BPO250" s="27"/>
      <c r="BPP250" s="27"/>
      <c r="BPQ250" s="27"/>
      <c r="BPR250" s="27"/>
      <c r="BPS250" s="27"/>
      <c r="BPT250" s="27"/>
      <c r="BPU250" s="27"/>
      <c r="BPV250" s="27"/>
      <c r="BPW250" s="27"/>
      <c r="BPX250" s="27"/>
      <c r="BPY250" s="27"/>
      <c r="BPZ250" s="27"/>
      <c r="BQA250" s="27"/>
      <c r="BQB250" s="27"/>
      <c r="BQC250" s="27"/>
      <c r="BQD250" s="27"/>
      <c r="BQE250" s="27"/>
      <c r="BQF250" s="27"/>
      <c r="BQG250" s="27"/>
      <c r="BQH250" s="27"/>
      <c r="BQI250" s="27"/>
      <c r="BQJ250" s="27"/>
      <c r="BQK250" s="27"/>
      <c r="BQL250" s="27"/>
      <c r="BQM250" s="27"/>
      <c r="BQN250" s="27"/>
      <c r="BQO250" s="27"/>
      <c r="BQP250" s="27"/>
      <c r="BQQ250" s="27"/>
      <c r="BQR250" s="27"/>
      <c r="BQS250" s="27"/>
      <c r="BQT250" s="27"/>
      <c r="BQU250" s="27"/>
      <c r="BQV250" s="27"/>
      <c r="BQW250" s="27"/>
      <c r="BQX250" s="27"/>
      <c r="BQY250" s="27"/>
      <c r="BQZ250" s="27"/>
      <c r="BRA250" s="27"/>
      <c r="BRB250" s="27"/>
      <c r="BRC250" s="27"/>
      <c r="BRD250" s="27"/>
      <c r="BRE250" s="27"/>
      <c r="BRF250" s="27"/>
      <c r="BRG250" s="27"/>
      <c r="BRH250" s="27"/>
      <c r="BRI250" s="27"/>
      <c r="BRJ250" s="27"/>
      <c r="BRK250" s="27"/>
      <c r="BRL250" s="27"/>
      <c r="BRM250" s="27"/>
      <c r="BRN250" s="27"/>
      <c r="BRO250" s="27"/>
      <c r="BRP250" s="27"/>
      <c r="BRQ250" s="27"/>
      <c r="BRR250" s="27"/>
      <c r="BRS250" s="27"/>
      <c r="BRT250" s="27"/>
      <c r="BRU250" s="27"/>
      <c r="BRV250" s="27"/>
      <c r="BRW250" s="27"/>
      <c r="BRX250" s="27"/>
      <c r="BRY250" s="27"/>
      <c r="BRZ250" s="27"/>
      <c r="BSA250" s="27"/>
      <c r="BSB250" s="27"/>
      <c r="BSC250" s="27"/>
      <c r="BSD250" s="27"/>
      <c r="BSE250" s="27"/>
      <c r="BSF250" s="27"/>
      <c r="BSG250" s="27"/>
      <c r="BSH250" s="27"/>
      <c r="BSI250" s="27"/>
      <c r="BSJ250" s="27"/>
      <c r="BSK250" s="27"/>
      <c r="BSL250" s="27"/>
      <c r="BSM250" s="27"/>
      <c r="BSN250" s="27"/>
      <c r="BSO250" s="27"/>
      <c r="BSP250" s="27"/>
      <c r="BSQ250" s="27"/>
      <c r="BSR250" s="27"/>
      <c r="BSS250" s="27"/>
      <c r="BST250" s="27"/>
      <c r="BSU250" s="27"/>
      <c r="BSV250" s="27"/>
      <c r="BSW250" s="27"/>
      <c r="BSX250" s="27"/>
      <c r="BSY250" s="27"/>
      <c r="BSZ250" s="27"/>
      <c r="BTA250" s="27"/>
      <c r="BTB250" s="27"/>
      <c r="BTC250" s="27"/>
      <c r="BTD250" s="27"/>
      <c r="BTE250" s="27"/>
      <c r="BTF250" s="27"/>
      <c r="BTG250" s="27"/>
      <c r="BTH250" s="27"/>
      <c r="BTI250" s="27"/>
      <c r="BTJ250" s="27"/>
      <c r="BTK250" s="27"/>
      <c r="BTL250" s="27"/>
      <c r="BTM250" s="27"/>
      <c r="BTN250" s="27"/>
      <c r="BTO250" s="27"/>
      <c r="BTP250" s="27"/>
      <c r="BTQ250" s="27"/>
      <c r="BTR250" s="27"/>
      <c r="BTS250" s="27"/>
      <c r="BTT250" s="27"/>
      <c r="BTU250" s="27"/>
      <c r="BTV250" s="27"/>
      <c r="BTW250" s="27"/>
      <c r="BTX250" s="27"/>
      <c r="BTY250" s="27"/>
      <c r="BTZ250" s="27"/>
      <c r="BUA250" s="27"/>
      <c r="BUB250" s="27"/>
      <c r="BUC250" s="27"/>
      <c r="BUD250" s="27"/>
      <c r="BUE250" s="27"/>
      <c r="BUF250" s="27"/>
      <c r="BUG250" s="27"/>
      <c r="BUH250" s="27"/>
      <c r="BUI250" s="27"/>
      <c r="BUJ250" s="27"/>
      <c r="BUK250" s="27"/>
      <c r="BUL250" s="27"/>
      <c r="BUM250" s="27"/>
      <c r="BUN250" s="27"/>
      <c r="BUO250" s="27"/>
      <c r="BUP250" s="27"/>
      <c r="BUQ250" s="27"/>
      <c r="BUR250" s="27"/>
      <c r="BUS250" s="27"/>
      <c r="BUT250" s="27"/>
      <c r="BUU250" s="27"/>
      <c r="BUV250" s="27"/>
      <c r="BUW250" s="27"/>
      <c r="BUX250" s="27"/>
      <c r="BUY250" s="27"/>
      <c r="BUZ250" s="27"/>
      <c r="BVA250" s="27"/>
      <c r="BVB250" s="27"/>
      <c r="BVC250" s="27"/>
      <c r="BVD250" s="27"/>
      <c r="BVE250" s="27"/>
      <c r="BVF250" s="27"/>
      <c r="BVG250" s="27"/>
      <c r="BVH250" s="27"/>
      <c r="BVI250" s="27"/>
      <c r="BVJ250" s="27"/>
      <c r="BVK250" s="27"/>
      <c r="BVL250" s="27"/>
      <c r="BVM250" s="27"/>
      <c r="BVN250" s="27"/>
      <c r="BVO250" s="27"/>
      <c r="BVP250" s="27"/>
      <c r="BVQ250" s="27"/>
      <c r="BVR250" s="27"/>
      <c r="BVS250" s="27"/>
      <c r="BVT250" s="27"/>
      <c r="BVU250" s="27"/>
      <c r="BVV250" s="27"/>
      <c r="BVW250" s="27"/>
      <c r="BVX250" s="27"/>
      <c r="BVY250" s="27"/>
      <c r="BVZ250" s="27"/>
      <c r="BWA250" s="27"/>
      <c r="BWB250" s="27"/>
      <c r="BWC250" s="27"/>
      <c r="BWD250" s="27"/>
      <c r="BWE250" s="27"/>
      <c r="BWF250" s="27"/>
      <c r="BWG250" s="27"/>
      <c r="BWH250" s="27"/>
      <c r="BWI250" s="27"/>
      <c r="BWJ250" s="27"/>
      <c r="BWK250" s="27"/>
      <c r="BWL250" s="27"/>
      <c r="BWM250" s="27"/>
      <c r="BWN250" s="27"/>
      <c r="BWO250" s="27"/>
      <c r="BWP250" s="27"/>
      <c r="BWQ250" s="27"/>
      <c r="BWR250" s="27"/>
      <c r="BWS250" s="27"/>
      <c r="BWT250" s="27"/>
      <c r="BWU250" s="27"/>
      <c r="BWV250" s="27"/>
      <c r="BWW250" s="27"/>
      <c r="BWX250" s="27"/>
      <c r="BWY250" s="27"/>
      <c r="BWZ250" s="27"/>
      <c r="BXA250" s="27"/>
      <c r="BXB250" s="27"/>
      <c r="BXC250" s="27"/>
      <c r="BXD250" s="27"/>
      <c r="BXE250" s="27"/>
      <c r="BXF250" s="27"/>
      <c r="BXG250" s="27"/>
      <c r="BXH250" s="27"/>
      <c r="BXI250" s="27"/>
      <c r="BXJ250" s="27"/>
      <c r="BXK250" s="27"/>
      <c r="BXL250" s="27"/>
      <c r="BXM250" s="27"/>
      <c r="BXN250" s="27"/>
      <c r="BXO250" s="27"/>
      <c r="BXP250" s="27"/>
      <c r="BXQ250" s="27"/>
      <c r="BXR250" s="27"/>
      <c r="BXS250" s="27"/>
      <c r="BXT250" s="27"/>
      <c r="BXU250" s="27"/>
      <c r="BXV250" s="27"/>
      <c r="BXW250" s="27"/>
      <c r="BXX250" s="27"/>
      <c r="BXY250" s="27"/>
      <c r="BXZ250" s="27"/>
      <c r="BYA250" s="27"/>
      <c r="BYB250" s="27"/>
      <c r="BYC250" s="27"/>
      <c r="BYD250" s="27"/>
      <c r="BYE250" s="27"/>
      <c r="BYF250" s="27"/>
      <c r="BYG250" s="27"/>
      <c r="BYH250" s="27"/>
      <c r="BYI250" s="27"/>
      <c r="BYJ250" s="27"/>
      <c r="BYK250" s="27"/>
      <c r="BYL250" s="27"/>
      <c r="BYM250" s="27"/>
      <c r="BYN250" s="27"/>
      <c r="BYO250" s="27"/>
      <c r="BYP250" s="27"/>
      <c r="BYQ250" s="27"/>
      <c r="BYR250" s="27"/>
      <c r="BYS250" s="27"/>
      <c r="BYT250" s="27"/>
      <c r="BYU250" s="27"/>
      <c r="BYV250" s="27"/>
      <c r="BYW250" s="27"/>
      <c r="BYX250" s="27"/>
      <c r="BYY250" s="27"/>
      <c r="BYZ250" s="27"/>
      <c r="BZA250" s="27"/>
      <c r="BZB250" s="27"/>
      <c r="BZC250" s="27"/>
      <c r="BZD250" s="27"/>
      <c r="BZE250" s="27"/>
      <c r="BZF250" s="27"/>
      <c r="BZG250" s="27"/>
      <c r="BZH250" s="27"/>
      <c r="BZI250" s="27"/>
      <c r="BZJ250" s="27"/>
      <c r="BZK250" s="27"/>
      <c r="BZL250" s="27"/>
      <c r="BZM250" s="27"/>
      <c r="BZN250" s="27"/>
      <c r="BZO250" s="27"/>
      <c r="BZP250" s="27"/>
      <c r="BZQ250" s="27"/>
      <c r="BZR250" s="27"/>
      <c r="BZS250" s="27"/>
      <c r="BZT250" s="27"/>
      <c r="BZU250" s="27"/>
      <c r="BZV250" s="27"/>
      <c r="BZW250" s="27"/>
      <c r="BZX250" s="27"/>
      <c r="BZY250" s="27"/>
      <c r="BZZ250" s="27"/>
      <c r="CAA250" s="27"/>
      <c r="CAB250" s="27"/>
      <c r="CAC250" s="27"/>
      <c r="CAD250" s="27"/>
      <c r="CAE250" s="27"/>
      <c r="CAF250" s="27"/>
      <c r="CAG250" s="27"/>
      <c r="CAH250" s="27"/>
      <c r="CAI250" s="27"/>
      <c r="CAJ250" s="27"/>
      <c r="CAK250" s="27"/>
      <c r="CAL250" s="27"/>
      <c r="CAM250" s="27"/>
      <c r="CAN250" s="27"/>
      <c r="CAO250" s="27"/>
      <c r="CAP250" s="27"/>
      <c r="CAQ250" s="27"/>
      <c r="CAR250" s="27"/>
      <c r="CAS250" s="27"/>
      <c r="CAT250" s="27"/>
      <c r="CAU250" s="27"/>
      <c r="CAV250" s="27"/>
      <c r="CAW250" s="27"/>
      <c r="CAX250" s="27"/>
      <c r="CAY250" s="27"/>
      <c r="CAZ250" s="27"/>
      <c r="CBA250" s="27"/>
      <c r="CBB250" s="27"/>
      <c r="CBC250" s="27"/>
      <c r="CBD250" s="27"/>
      <c r="CBE250" s="27"/>
      <c r="CBF250" s="27"/>
      <c r="CBG250" s="27"/>
      <c r="CBH250" s="27"/>
      <c r="CBI250" s="27"/>
      <c r="CBJ250" s="27"/>
      <c r="CBK250" s="27"/>
      <c r="CBL250" s="27"/>
      <c r="CBM250" s="27"/>
      <c r="CBN250" s="27"/>
      <c r="CBO250" s="27"/>
      <c r="CBP250" s="27"/>
      <c r="CBQ250" s="27"/>
      <c r="CBR250" s="27"/>
      <c r="CBS250" s="27"/>
      <c r="CBT250" s="27"/>
      <c r="CBU250" s="27"/>
      <c r="CBV250" s="27"/>
      <c r="CBW250" s="27"/>
      <c r="CBX250" s="27"/>
      <c r="CBY250" s="27"/>
      <c r="CBZ250" s="27"/>
      <c r="CCA250" s="27"/>
      <c r="CCB250" s="27"/>
      <c r="CCC250" s="27"/>
      <c r="CCD250" s="27"/>
      <c r="CCE250" s="27"/>
      <c r="CCF250" s="27"/>
      <c r="CCG250" s="27"/>
      <c r="CCH250" s="27"/>
      <c r="CCI250" s="27"/>
      <c r="CCJ250" s="27"/>
      <c r="CCK250" s="27"/>
      <c r="CCL250" s="27"/>
      <c r="CCM250" s="27"/>
      <c r="CCN250" s="27"/>
      <c r="CCO250" s="27"/>
      <c r="CCP250" s="27"/>
      <c r="CCQ250" s="27"/>
      <c r="CCR250" s="27"/>
      <c r="CCS250" s="27"/>
      <c r="CCT250" s="27"/>
      <c r="CCU250" s="27"/>
      <c r="CCV250" s="27"/>
      <c r="CCW250" s="27"/>
      <c r="CCX250" s="27"/>
      <c r="CCY250" s="27"/>
      <c r="CCZ250" s="27"/>
      <c r="CDA250" s="27"/>
      <c r="CDB250" s="27"/>
      <c r="CDC250" s="27"/>
      <c r="CDD250" s="27"/>
      <c r="CDE250" s="27"/>
      <c r="CDF250" s="27"/>
      <c r="CDG250" s="27"/>
      <c r="CDH250" s="27"/>
      <c r="CDI250" s="27"/>
      <c r="CDJ250" s="27"/>
      <c r="CDK250" s="27"/>
      <c r="CDL250" s="27"/>
      <c r="CDM250" s="27"/>
      <c r="CDN250" s="27"/>
      <c r="CDO250" s="27"/>
      <c r="CDP250" s="27"/>
      <c r="CDQ250" s="27"/>
      <c r="CDR250" s="27"/>
      <c r="CDS250" s="27"/>
      <c r="CDT250" s="27"/>
      <c r="CDU250" s="27"/>
      <c r="CDV250" s="27"/>
      <c r="CDW250" s="27"/>
      <c r="CDX250" s="27"/>
      <c r="CDY250" s="27"/>
      <c r="CDZ250" s="27"/>
      <c r="CEA250" s="27"/>
      <c r="CEB250" s="27"/>
      <c r="CEC250" s="27"/>
      <c r="CED250" s="27"/>
      <c r="CEE250" s="27"/>
      <c r="CEF250" s="27"/>
      <c r="CEG250" s="27"/>
      <c r="CEH250" s="27"/>
      <c r="CEI250" s="27"/>
      <c r="CEJ250" s="27"/>
      <c r="CEK250" s="27"/>
      <c r="CEL250" s="27"/>
      <c r="CEM250" s="27"/>
      <c r="CEN250" s="27"/>
      <c r="CEO250" s="27"/>
      <c r="CEP250" s="27"/>
      <c r="CEQ250" s="27"/>
      <c r="CER250" s="27"/>
      <c r="CES250" s="27"/>
      <c r="CET250" s="27"/>
      <c r="CEU250" s="27"/>
      <c r="CEV250" s="27"/>
      <c r="CEW250" s="27"/>
      <c r="CEX250" s="27"/>
      <c r="CEY250" s="27"/>
      <c r="CEZ250" s="27"/>
      <c r="CFA250" s="27"/>
      <c r="CFB250" s="27"/>
      <c r="CFC250" s="27"/>
      <c r="CFD250" s="27"/>
      <c r="CFE250" s="27"/>
      <c r="CFF250" s="27"/>
      <c r="CFG250" s="27"/>
      <c r="CFH250" s="27"/>
      <c r="CFI250" s="27"/>
      <c r="CFJ250" s="27"/>
      <c r="CFK250" s="27"/>
      <c r="CFL250" s="27"/>
      <c r="CFM250" s="27"/>
      <c r="CFN250" s="27"/>
      <c r="CFO250" s="27"/>
      <c r="CFP250" s="27"/>
      <c r="CFQ250" s="27"/>
      <c r="CFR250" s="27"/>
      <c r="CFS250" s="27"/>
      <c r="CFT250" s="27"/>
      <c r="CFU250" s="27"/>
      <c r="CFV250" s="27"/>
      <c r="CFW250" s="27"/>
      <c r="CFX250" s="27"/>
      <c r="CFY250" s="27"/>
      <c r="CFZ250" s="27"/>
      <c r="CGA250" s="27"/>
      <c r="CGB250" s="27"/>
      <c r="CGC250" s="27"/>
      <c r="CGD250" s="27"/>
      <c r="CGE250" s="27"/>
      <c r="CGF250" s="27"/>
      <c r="CGG250" s="27"/>
      <c r="CGH250" s="27"/>
      <c r="CGI250" s="27"/>
      <c r="CGJ250" s="27"/>
      <c r="CGK250" s="27"/>
      <c r="CGL250" s="27"/>
      <c r="CGM250" s="27"/>
      <c r="CGN250" s="27"/>
      <c r="CGO250" s="27"/>
      <c r="CGP250" s="27"/>
      <c r="CGQ250" s="27"/>
      <c r="CGR250" s="27"/>
      <c r="CGS250" s="27"/>
      <c r="CGT250" s="27"/>
      <c r="CGU250" s="27"/>
      <c r="CGV250" s="27"/>
      <c r="CGW250" s="27"/>
      <c r="CGX250" s="27"/>
      <c r="CGY250" s="27"/>
      <c r="CGZ250" s="27"/>
      <c r="CHA250" s="27"/>
      <c r="CHB250" s="27"/>
      <c r="CHC250" s="27"/>
      <c r="CHD250" s="27"/>
      <c r="CHE250" s="27"/>
      <c r="CHF250" s="27"/>
      <c r="CHG250" s="27"/>
      <c r="CHH250" s="27"/>
      <c r="CHI250" s="27"/>
      <c r="CHJ250" s="27"/>
      <c r="CHK250" s="27"/>
      <c r="CHL250" s="27"/>
      <c r="CHM250" s="27"/>
      <c r="CHN250" s="27"/>
      <c r="CHO250" s="27"/>
      <c r="CHP250" s="27"/>
      <c r="CHQ250" s="27"/>
      <c r="CHR250" s="27"/>
      <c r="CHS250" s="27"/>
      <c r="CHT250" s="27"/>
      <c r="CHU250" s="27"/>
      <c r="CHV250" s="27"/>
      <c r="CHW250" s="27"/>
      <c r="CHX250" s="27"/>
      <c r="CHY250" s="27"/>
      <c r="CHZ250" s="27"/>
      <c r="CIA250" s="27"/>
      <c r="CIB250" s="27"/>
      <c r="CIC250" s="27"/>
      <c r="CID250" s="27"/>
      <c r="CIE250" s="27"/>
      <c r="CIF250" s="27"/>
      <c r="CIG250" s="27"/>
      <c r="CIH250" s="27"/>
      <c r="CII250" s="27"/>
      <c r="CIJ250" s="27"/>
      <c r="CIK250" s="27"/>
      <c r="CIL250" s="27"/>
      <c r="CIM250" s="27"/>
      <c r="CIN250" s="27"/>
      <c r="CIO250" s="27"/>
      <c r="CIP250" s="27"/>
      <c r="CIQ250" s="27"/>
      <c r="CIR250" s="27"/>
      <c r="CIS250" s="27"/>
      <c r="CIT250" s="27"/>
      <c r="CIU250" s="27"/>
      <c r="CIV250" s="27"/>
      <c r="CIW250" s="27"/>
      <c r="CIX250" s="27"/>
      <c r="CIY250" s="27"/>
      <c r="CIZ250" s="27"/>
      <c r="CJA250" s="27"/>
      <c r="CJB250" s="27"/>
      <c r="CJC250" s="27"/>
      <c r="CJD250" s="27"/>
      <c r="CJE250" s="27"/>
      <c r="CJF250" s="27"/>
      <c r="CJG250" s="27"/>
      <c r="CJH250" s="27"/>
      <c r="CJI250" s="27"/>
      <c r="CJJ250" s="27"/>
      <c r="CJK250" s="27"/>
      <c r="CJL250" s="27"/>
      <c r="CJM250" s="27"/>
      <c r="CJN250" s="27"/>
      <c r="CJO250" s="27"/>
      <c r="CJP250" s="27"/>
      <c r="CJQ250" s="27"/>
      <c r="CJR250" s="27"/>
      <c r="CJS250" s="27"/>
      <c r="CJT250" s="27"/>
      <c r="CJU250" s="27"/>
      <c r="CJV250" s="27"/>
      <c r="CJW250" s="27"/>
      <c r="CJX250" s="27"/>
      <c r="CJY250" s="27"/>
      <c r="CJZ250" s="27"/>
      <c r="CKA250" s="27"/>
      <c r="CKB250" s="27"/>
      <c r="CKC250" s="27"/>
      <c r="CKD250" s="27"/>
      <c r="CKE250" s="27"/>
      <c r="CKF250" s="27"/>
      <c r="CKG250" s="27"/>
      <c r="CKH250" s="27"/>
      <c r="CKI250" s="27"/>
      <c r="CKJ250" s="27"/>
      <c r="CKK250" s="27"/>
      <c r="CKL250" s="27"/>
      <c r="CKM250" s="27"/>
      <c r="CKN250" s="27"/>
      <c r="CKO250" s="27"/>
      <c r="CKP250" s="27"/>
      <c r="CKQ250" s="27"/>
      <c r="CKR250" s="27"/>
      <c r="CKS250" s="27"/>
      <c r="CKT250" s="27"/>
      <c r="CKU250" s="27"/>
      <c r="CKV250" s="27"/>
      <c r="CKW250" s="27"/>
      <c r="CKX250" s="27"/>
      <c r="CKY250" s="27"/>
      <c r="CKZ250" s="27"/>
      <c r="CLA250" s="27"/>
      <c r="CLB250" s="27"/>
      <c r="CLC250" s="27"/>
      <c r="CLD250" s="27"/>
      <c r="CLE250" s="27"/>
      <c r="CLF250" s="27"/>
      <c r="CLG250" s="27"/>
      <c r="CLH250" s="27"/>
      <c r="CLI250" s="27"/>
      <c r="CLJ250" s="27"/>
      <c r="CLK250" s="27"/>
      <c r="CLL250" s="27"/>
      <c r="CLM250" s="27"/>
      <c r="CLN250" s="27"/>
      <c r="CLO250" s="27"/>
      <c r="CLP250" s="27"/>
      <c r="CLQ250" s="27"/>
      <c r="CLR250" s="27"/>
      <c r="CLS250" s="27"/>
      <c r="CLT250" s="27"/>
      <c r="CLU250" s="27"/>
      <c r="CLV250" s="27"/>
      <c r="CLW250" s="27"/>
      <c r="CLX250" s="27"/>
      <c r="CLY250" s="27"/>
      <c r="CLZ250" s="27"/>
      <c r="CMA250" s="27"/>
      <c r="CMB250" s="27"/>
      <c r="CMC250" s="27"/>
      <c r="CMD250" s="27"/>
      <c r="CME250" s="27"/>
      <c r="CMF250" s="27"/>
      <c r="CMG250" s="27"/>
      <c r="CMH250" s="27"/>
      <c r="CMI250" s="27"/>
      <c r="CMJ250" s="27"/>
      <c r="CMK250" s="27"/>
      <c r="CML250" s="27"/>
      <c r="CMM250" s="27"/>
      <c r="CMN250" s="27"/>
      <c r="CMO250" s="27"/>
      <c r="CMP250" s="27"/>
      <c r="CMQ250" s="27"/>
      <c r="CMR250" s="27"/>
      <c r="CMS250" s="27"/>
      <c r="CMT250" s="27"/>
      <c r="CMU250" s="27"/>
      <c r="CMV250" s="27"/>
      <c r="CMW250" s="27"/>
      <c r="CMX250" s="27"/>
      <c r="CMY250" s="27"/>
      <c r="CMZ250" s="27"/>
      <c r="CNA250" s="27"/>
      <c r="CNB250" s="27"/>
      <c r="CNC250" s="27"/>
      <c r="CND250" s="27"/>
      <c r="CNE250" s="27"/>
      <c r="CNF250" s="27"/>
      <c r="CNG250" s="27"/>
      <c r="CNH250" s="27"/>
      <c r="CNI250" s="27"/>
      <c r="CNJ250" s="27"/>
      <c r="CNK250" s="27"/>
      <c r="CNL250" s="27"/>
      <c r="CNM250" s="27"/>
      <c r="CNN250" s="27"/>
      <c r="CNO250" s="27"/>
      <c r="CNP250" s="27"/>
      <c r="CNQ250" s="27"/>
      <c r="CNR250" s="27"/>
      <c r="CNS250" s="27"/>
      <c r="CNT250" s="27"/>
      <c r="CNU250" s="27"/>
      <c r="CNV250" s="27"/>
      <c r="CNW250" s="27"/>
      <c r="CNX250" s="27"/>
      <c r="CNY250" s="27"/>
      <c r="CNZ250" s="27"/>
      <c r="COA250" s="27"/>
      <c r="COB250" s="27"/>
      <c r="COC250" s="27"/>
      <c r="COD250" s="27"/>
      <c r="COE250" s="27"/>
      <c r="COF250" s="27"/>
      <c r="COG250" s="27"/>
      <c r="COH250" s="27"/>
      <c r="COI250" s="27"/>
      <c r="COJ250" s="27"/>
      <c r="COK250" s="27"/>
      <c r="COL250" s="27"/>
      <c r="COM250" s="27"/>
      <c r="CON250" s="27"/>
      <c r="COO250" s="27"/>
      <c r="COP250" s="27"/>
      <c r="COQ250" s="27"/>
      <c r="COR250" s="27"/>
      <c r="COS250" s="27"/>
      <c r="COT250" s="27"/>
      <c r="COU250" s="27"/>
      <c r="COV250" s="27"/>
      <c r="COW250" s="27"/>
      <c r="COX250" s="27"/>
      <c r="COY250" s="27"/>
      <c r="COZ250" s="27"/>
      <c r="CPA250" s="27"/>
      <c r="CPB250" s="27"/>
      <c r="CPC250" s="27"/>
      <c r="CPD250" s="27"/>
      <c r="CPE250" s="27"/>
      <c r="CPF250" s="27"/>
      <c r="CPG250" s="27"/>
      <c r="CPH250" s="27"/>
      <c r="CPI250" s="27"/>
      <c r="CPJ250" s="27"/>
      <c r="CPK250" s="27"/>
      <c r="CPL250" s="27"/>
      <c r="CPM250" s="27"/>
      <c r="CPN250" s="27"/>
      <c r="CPO250" s="27"/>
      <c r="CPP250" s="27"/>
      <c r="CPQ250" s="27"/>
      <c r="CPR250" s="27"/>
      <c r="CPS250" s="27"/>
      <c r="CPT250" s="27"/>
      <c r="CPU250" s="27"/>
      <c r="CPV250" s="27"/>
      <c r="CPW250" s="27"/>
      <c r="CPX250" s="27"/>
      <c r="CPY250" s="27"/>
      <c r="CPZ250" s="27"/>
      <c r="CQA250" s="27"/>
      <c r="CQB250" s="27"/>
      <c r="CQC250" s="27"/>
      <c r="CQD250" s="27"/>
      <c r="CQE250" s="27"/>
      <c r="CQF250" s="27"/>
      <c r="CQG250" s="27"/>
      <c r="CQH250" s="27"/>
      <c r="CQI250" s="27"/>
      <c r="CQJ250" s="27"/>
      <c r="CQK250" s="27"/>
      <c r="CQL250" s="27"/>
      <c r="CQM250" s="27"/>
      <c r="CQN250" s="27"/>
      <c r="CQO250" s="27"/>
      <c r="CQP250" s="27"/>
      <c r="CQQ250" s="27"/>
      <c r="CQR250" s="27"/>
      <c r="CQS250" s="27"/>
      <c r="CQT250" s="27"/>
      <c r="CQU250" s="27"/>
      <c r="CQV250" s="27"/>
      <c r="CQW250" s="27"/>
      <c r="CQX250" s="27"/>
      <c r="CQY250" s="27"/>
      <c r="CQZ250" s="27"/>
      <c r="CRA250" s="27"/>
      <c r="CRB250" s="27"/>
      <c r="CRC250" s="27"/>
      <c r="CRD250" s="27"/>
      <c r="CRE250" s="27"/>
      <c r="CRF250" s="27"/>
      <c r="CRG250" s="27"/>
      <c r="CRH250" s="27"/>
      <c r="CRI250" s="27"/>
      <c r="CRJ250" s="27"/>
      <c r="CRK250" s="27"/>
      <c r="CRL250" s="27"/>
      <c r="CRM250" s="27"/>
      <c r="CRN250" s="27"/>
      <c r="CRO250" s="27"/>
      <c r="CRP250" s="27"/>
      <c r="CRQ250" s="27"/>
      <c r="CRR250" s="27"/>
      <c r="CRS250" s="27"/>
      <c r="CRT250" s="27"/>
      <c r="CRU250" s="27"/>
      <c r="CRV250" s="27"/>
      <c r="CRW250" s="27"/>
      <c r="CRX250" s="27"/>
      <c r="CRY250" s="27"/>
      <c r="CRZ250" s="27"/>
      <c r="CSA250" s="27"/>
      <c r="CSB250" s="27"/>
      <c r="CSC250" s="27"/>
      <c r="CSD250" s="27"/>
      <c r="CSE250" s="27"/>
      <c r="CSF250" s="27"/>
      <c r="CSG250" s="27"/>
      <c r="CSH250" s="27"/>
      <c r="CSI250" s="27"/>
      <c r="CSJ250" s="27"/>
      <c r="CSK250" s="27"/>
      <c r="CSL250" s="27"/>
      <c r="CSM250" s="27"/>
      <c r="CSN250" s="27"/>
      <c r="CSO250" s="27"/>
      <c r="CSP250" s="27"/>
      <c r="CSQ250" s="27"/>
      <c r="CSR250" s="27"/>
      <c r="CSS250" s="27"/>
      <c r="CST250" s="27"/>
      <c r="CSU250" s="27"/>
      <c r="CSV250" s="27"/>
      <c r="CSW250" s="27"/>
      <c r="CSX250" s="27"/>
      <c r="CSY250" s="27"/>
      <c r="CSZ250" s="27"/>
      <c r="CTA250" s="27"/>
      <c r="CTB250" s="27"/>
      <c r="CTC250" s="27"/>
      <c r="CTD250" s="27"/>
      <c r="CTE250" s="27"/>
      <c r="CTF250" s="27"/>
      <c r="CTG250" s="27"/>
      <c r="CTH250" s="27"/>
      <c r="CTI250" s="27"/>
      <c r="CTJ250" s="27"/>
      <c r="CTK250" s="27"/>
      <c r="CTL250" s="27"/>
      <c r="CTM250" s="27"/>
      <c r="CTN250" s="27"/>
      <c r="CTO250" s="27"/>
      <c r="CTP250" s="27"/>
      <c r="CTQ250" s="27"/>
      <c r="CTR250" s="27"/>
      <c r="CTS250" s="27"/>
      <c r="CTT250" s="27"/>
      <c r="CTU250" s="27"/>
      <c r="CTV250" s="27"/>
      <c r="CTW250" s="27"/>
      <c r="CTX250" s="27"/>
      <c r="CTY250" s="27"/>
      <c r="CTZ250" s="27"/>
      <c r="CUA250" s="27"/>
      <c r="CUB250" s="27"/>
      <c r="CUC250" s="27"/>
      <c r="CUD250" s="27"/>
      <c r="CUE250" s="27"/>
      <c r="CUF250" s="27"/>
      <c r="CUG250" s="27"/>
      <c r="CUH250" s="27"/>
      <c r="CUI250" s="27"/>
      <c r="CUJ250" s="27"/>
      <c r="CUK250" s="27"/>
      <c r="CUL250" s="27"/>
      <c r="CUM250" s="27"/>
      <c r="CUN250" s="27"/>
      <c r="CUO250" s="27"/>
      <c r="CUP250" s="27"/>
      <c r="CUQ250" s="27"/>
      <c r="CUR250" s="27"/>
      <c r="CUS250" s="27"/>
      <c r="CUT250" s="27"/>
      <c r="CUU250" s="27"/>
      <c r="CUV250" s="27"/>
      <c r="CUW250" s="27"/>
      <c r="CUX250" s="27"/>
      <c r="CUY250" s="27"/>
      <c r="CUZ250" s="27"/>
      <c r="CVA250" s="27"/>
      <c r="CVB250" s="27"/>
      <c r="CVC250" s="27"/>
      <c r="CVD250" s="27"/>
      <c r="CVE250" s="27"/>
      <c r="CVF250" s="27"/>
      <c r="CVG250" s="27"/>
      <c r="CVH250" s="27"/>
      <c r="CVI250" s="27"/>
      <c r="CVJ250" s="27"/>
      <c r="CVK250" s="27"/>
      <c r="CVL250" s="27"/>
      <c r="CVM250" s="27"/>
      <c r="CVN250" s="27"/>
      <c r="CVO250" s="27"/>
      <c r="CVP250" s="27"/>
      <c r="CVQ250" s="27"/>
      <c r="CVR250" s="27"/>
      <c r="CVS250" s="27"/>
      <c r="CVT250" s="27"/>
      <c r="CVU250" s="27"/>
      <c r="CVV250" s="27"/>
      <c r="CVW250" s="27"/>
      <c r="CVX250" s="27"/>
      <c r="CVY250" s="27"/>
      <c r="CVZ250" s="27"/>
      <c r="CWA250" s="27"/>
      <c r="CWB250" s="27"/>
      <c r="CWC250" s="27"/>
      <c r="CWD250" s="27"/>
      <c r="CWE250" s="27"/>
      <c r="CWF250" s="27"/>
      <c r="CWG250" s="27"/>
      <c r="CWH250" s="27"/>
      <c r="CWI250" s="27"/>
      <c r="CWJ250" s="27"/>
      <c r="CWK250" s="27"/>
      <c r="CWL250" s="27"/>
      <c r="CWM250" s="27"/>
      <c r="CWN250" s="27"/>
      <c r="CWO250" s="27"/>
      <c r="CWP250" s="27"/>
      <c r="CWQ250" s="27"/>
      <c r="CWR250" s="27"/>
      <c r="CWS250" s="27"/>
      <c r="CWT250" s="27"/>
      <c r="CWU250" s="27"/>
      <c r="CWV250" s="27"/>
      <c r="CWW250" s="27"/>
      <c r="CWX250" s="27"/>
      <c r="CWY250" s="27"/>
      <c r="CWZ250" s="27"/>
      <c r="CXA250" s="27"/>
      <c r="CXB250" s="27"/>
      <c r="CXC250" s="27"/>
      <c r="CXD250" s="27"/>
      <c r="CXE250" s="27"/>
      <c r="CXF250" s="27"/>
      <c r="CXG250" s="27"/>
      <c r="CXH250" s="27"/>
      <c r="CXI250" s="27"/>
      <c r="CXJ250" s="27"/>
      <c r="CXK250" s="27"/>
      <c r="CXL250" s="27"/>
      <c r="CXM250" s="27"/>
      <c r="CXN250" s="27"/>
      <c r="CXO250" s="27"/>
      <c r="CXP250" s="27"/>
      <c r="CXQ250" s="27"/>
      <c r="CXR250" s="27"/>
      <c r="CXS250" s="27"/>
      <c r="CXT250" s="27"/>
      <c r="CXU250" s="27"/>
      <c r="CXV250" s="27"/>
      <c r="CXW250" s="27"/>
      <c r="CXX250" s="27"/>
      <c r="CXY250" s="27"/>
      <c r="CXZ250" s="27"/>
      <c r="CYA250" s="27"/>
      <c r="CYB250" s="27"/>
      <c r="CYC250" s="27"/>
      <c r="CYD250" s="27"/>
      <c r="CYE250" s="27"/>
      <c r="CYF250" s="27"/>
      <c r="CYG250" s="27"/>
      <c r="CYH250" s="27"/>
      <c r="CYI250" s="27"/>
      <c r="CYJ250" s="27"/>
      <c r="CYK250" s="27"/>
      <c r="CYL250" s="27"/>
      <c r="CYM250" s="27"/>
      <c r="CYN250" s="27"/>
      <c r="CYO250" s="27"/>
      <c r="CYP250" s="27"/>
      <c r="CYQ250" s="27"/>
      <c r="CYR250" s="27"/>
      <c r="CYS250" s="27"/>
      <c r="CYT250" s="27"/>
      <c r="CYU250" s="27"/>
      <c r="CYV250" s="27"/>
      <c r="CYW250" s="27"/>
      <c r="CYX250" s="27"/>
      <c r="CYY250" s="27"/>
      <c r="CYZ250" s="27"/>
      <c r="CZA250" s="27"/>
      <c r="CZB250" s="27"/>
      <c r="CZC250" s="27"/>
      <c r="CZD250" s="27"/>
      <c r="CZE250" s="27"/>
      <c r="CZF250" s="27"/>
      <c r="CZG250" s="27"/>
      <c r="CZH250" s="27"/>
      <c r="CZI250" s="27"/>
      <c r="CZJ250" s="27"/>
      <c r="CZK250" s="27"/>
      <c r="CZL250" s="27"/>
      <c r="CZM250" s="27"/>
      <c r="CZN250" s="27"/>
      <c r="CZO250" s="27"/>
      <c r="CZP250" s="27"/>
      <c r="CZQ250" s="27"/>
      <c r="CZR250" s="27"/>
      <c r="CZS250" s="27"/>
      <c r="CZT250" s="27"/>
      <c r="CZU250" s="27"/>
      <c r="CZV250" s="27"/>
      <c r="CZW250" s="27"/>
      <c r="CZX250" s="27"/>
      <c r="CZY250" s="27"/>
      <c r="CZZ250" s="27"/>
      <c r="DAA250" s="27"/>
      <c r="DAB250" s="27"/>
      <c r="DAC250" s="27"/>
      <c r="DAD250" s="27"/>
      <c r="DAE250" s="27"/>
      <c r="DAF250" s="27"/>
      <c r="DAG250" s="27"/>
      <c r="DAH250" s="27"/>
      <c r="DAI250" s="27"/>
      <c r="DAJ250" s="27"/>
      <c r="DAK250" s="27"/>
      <c r="DAL250" s="27"/>
      <c r="DAM250" s="27"/>
      <c r="DAN250" s="27"/>
      <c r="DAO250" s="27"/>
      <c r="DAP250" s="27"/>
      <c r="DAQ250" s="27"/>
      <c r="DAR250" s="27"/>
      <c r="DAS250" s="27"/>
      <c r="DAT250" s="27"/>
      <c r="DAU250" s="27"/>
      <c r="DAV250" s="27"/>
      <c r="DAW250" s="27"/>
      <c r="DAX250" s="27"/>
      <c r="DAY250" s="27"/>
      <c r="DAZ250" s="27"/>
      <c r="DBA250" s="27"/>
      <c r="DBB250" s="27"/>
      <c r="DBC250" s="27"/>
      <c r="DBD250" s="27"/>
      <c r="DBE250" s="27"/>
      <c r="DBF250" s="27"/>
      <c r="DBG250" s="27"/>
      <c r="DBH250" s="27"/>
      <c r="DBI250" s="27"/>
      <c r="DBJ250" s="27"/>
      <c r="DBK250" s="27"/>
      <c r="DBL250" s="27"/>
      <c r="DBM250" s="27"/>
      <c r="DBN250" s="27"/>
      <c r="DBO250" s="27"/>
      <c r="DBP250" s="27"/>
      <c r="DBQ250" s="27"/>
      <c r="DBR250" s="27"/>
      <c r="DBS250" s="27"/>
      <c r="DBT250" s="27"/>
      <c r="DBU250" s="27"/>
      <c r="DBV250" s="27"/>
      <c r="DBW250" s="27"/>
      <c r="DBX250" s="27"/>
      <c r="DBY250" s="27"/>
      <c r="DBZ250" s="27"/>
      <c r="DCA250" s="27"/>
      <c r="DCB250" s="27"/>
      <c r="DCC250" s="27"/>
      <c r="DCD250" s="27"/>
      <c r="DCE250" s="27"/>
      <c r="DCF250" s="27"/>
      <c r="DCG250" s="27"/>
      <c r="DCH250" s="27"/>
      <c r="DCI250" s="27"/>
      <c r="DCJ250" s="27"/>
      <c r="DCK250" s="27"/>
      <c r="DCL250" s="27"/>
      <c r="DCM250" s="27"/>
      <c r="DCN250" s="27"/>
      <c r="DCO250" s="27"/>
      <c r="DCP250" s="27"/>
      <c r="DCQ250" s="27"/>
      <c r="DCR250" s="27"/>
      <c r="DCS250" s="27"/>
      <c r="DCT250" s="27"/>
      <c r="DCU250" s="27"/>
      <c r="DCV250" s="27"/>
      <c r="DCW250" s="27"/>
      <c r="DCX250" s="27"/>
      <c r="DCY250" s="27"/>
      <c r="DCZ250" s="27"/>
      <c r="DDA250" s="27"/>
      <c r="DDB250" s="27"/>
      <c r="DDC250" s="27"/>
      <c r="DDD250" s="27"/>
      <c r="DDE250" s="27"/>
      <c r="DDF250" s="27"/>
      <c r="DDG250" s="27"/>
      <c r="DDH250" s="27"/>
      <c r="DDI250" s="27"/>
      <c r="DDJ250" s="27"/>
      <c r="DDK250" s="27"/>
      <c r="DDL250" s="27"/>
      <c r="DDM250" s="27"/>
      <c r="DDN250" s="27"/>
      <c r="DDO250" s="27"/>
      <c r="DDP250" s="27"/>
      <c r="DDQ250" s="27"/>
      <c r="DDR250" s="27"/>
      <c r="DDS250" s="27"/>
      <c r="DDT250" s="27"/>
      <c r="DDU250" s="27"/>
      <c r="DDV250" s="27"/>
      <c r="DDW250" s="27"/>
      <c r="DDX250" s="27"/>
      <c r="DDY250" s="27"/>
      <c r="DDZ250" s="27"/>
      <c r="DEA250" s="27"/>
      <c r="DEB250" s="27"/>
      <c r="DEC250" s="27"/>
      <c r="DED250" s="27"/>
      <c r="DEE250" s="27"/>
      <c r="DEF250" s="27"/>
      <c r="DEG250" s="27"/>
      <c r="DEH250" s="27"/>
      <c r="DEI250" s="27"/>
      <c r="DEJ250" s="27"/>
      <c r="DEK250" s="27"/>
      <c r="DEL250" s="27"/>
      <c r="DEM250" s="27"/>
      <c r="DEN250" s="27"/>
      <c r="DEO250" s="27"/>
      <c r="DEP250" s="27"/>
      <c r="DEQ250" s="27"/>
      <c r="DER250" s="27"/>
      <c r="DES250" s="27"/>
      <c r="DET250" s="27"/>
      <c r="DEU250" s="27"/>
      <c r="DEV250" s="27"/>
      <c r="DEW250" s="27"/>
      <c r="DEX250" s="27"/>
      <c r="DEY250" s="27"/>
      <c r="DEZ250" s="27"/>
      <c r="DFA250" s="27"/>
      <c r="DFB250" s="27"/>
      <c r="DFC250" s="27"/>
      <c r="DFD250" s="27"/>
      <c r="DFE250" s="27"/>
      <c r="DFF250" s="27"/>
      <c r="DFG250" s="27"/>
      <c r="DFH250" s="27"/>
      <c r="DFI250" s="27"/>
      <c r="DFJ250" s="27"/>
      <c r="DFK250" s="27"/>
      <c r="DFL250" s="27"/>
      <c r="DFM250" s="27"/>
      <c r="DFN250" s="27"/>
      <c r="DFO250" s="27"/>
      <c r="DFP250" s="27"/>
      <c r="DFQ250" s="27"/>
      <c r="DFR250" s="27"/>
      <c r="DFS250" s="27"/>
      <c r="DFT250" s="27"/>
      <c r="DFU250" s="27"/>
      <c r="DFV250" s="27"/>
      <c r="DFW250" s="27"/>
      <c r="DFX250" s="27"/>
      <c r="DFY250" s="27"/>
      <c r="DFZ250" s="27"/>
      <c r="DGA250" s="27"/>
      <c r="DGB250" s="27"/>
      <c r="DGC250" s="27"/>
      <c r="DGD250" s="27"/>
      <c r="DGE250" s="27"/>
      <c r="DGF250" s="27"/>
      <c r="DGG250" s="27"/>
      <c r="DGH250" s="27"/>
      <c r="DGI250" s="27"/>
      <c r="DGJ250" s="27"/>
      <c r="DGK250" s="27"/>
      <c r="DGL250" s="27"/>
      <c r="DGM250" s="27"/>
      <c r="DGN250" s="27"/>
      <c r="DGO250" s="27"/>
      <c r="DGP250" s="27"/>
      <c r="DGQ250" s="27"/>
      <c r="DGR250" s="27"/>
      <c r="DGS250" s="27"/>
      <c r="DGT250" s="27"/>
      <c r="DGU250" s="27"/>
      <c r="DGV250" s="27"/>
      <c r="DGW250" s="27"/>
      <c r="DGX250" s="27"/>
      <c r="DGY250" s="27"/>
      <c r="DGZ250" s="27"/>
      <c r="DHA250" s="27"/>
      <c r="DHB250" s="27"/>
      <c r="DHC250" s="27"/>
      <c r="DHD250" s="27"/>
      <c r="DHE250" s="27"/>
      <c r="DHF250" s="27"/>
      <c r="DHG250" s="27"/>
      <c r="DHH250" s="27"/>
      <c r="DHI250" s="27"/>
      <c r="DHJ250" s="27"/>
      <c r="DHK250" s="27"/>
      <c r="DHL250" s="27"/>
      <c r="DHM250" s="27"/>
      <c r="DHN250" s="27"/>
      <c r="DHO250" s="27"/>
      <c r="DHP250" s="27"/>
      <c r="DHQ250" s="27"/>
      <c r="DHR250" s="27"/>
      <c r="DHS250" s="27"/>
      <c r="DHT250" s="27"/>
      <c r="DHU250" s="27"/>
      <c r="DHV250" s="27"/>
      <c r="DHW250" s="27"/>
      <c r="DHX250" s="27"/>
      <c r="DHY250" s="27"/>
      <c r="DHZ250" s="27"/>
      <c r="DIA250" s="27"/>
      <c r="DIB250" s="27"/>
      <c r="DIC250" s="27"/>
      <c r="DID250" s="27"/>
      <c r="DIE250" s="27"/>
      <c r="DIF250" s="27"/>
      <c r="DIG250" s="27"/>
      <c r="DIH250" s="27"/>
      <c r="DII250" s="27"/>
      <c r="DIJ250" s="27"/>
      <c r="DIK250" s="27"/>
      <c r="DIL250" s="27"/>
      <c r="DIM250" s="27"/>
      <c r="DIN250" s="27"/>
      <c r="DIO250" s="27"/>
      <c r="DIP250" s="27"/>
      <c r="DIQ250" s="27"/>
      <c r="DIR250" s="27"/>
      <c r="DIS250" s="27"/>
      <c r="DIT250" s="27"/>
      <c r="DIU250" s="27"/>
      <c r="DIV250" s="27"/>
      <c r="DIW250" s="27"/>
      <c r="DIX250" s="27"/>
      <c r="DIY250" s="27"/>
      <c r="DIZ250" s="27"/>
      <c r="DJA250" s="27"/>
      <c r="DJB250" s="27"/>
      <c r="DJC250" s="27"/>
      <c r="DJD250" s="27"/>
      <c r="DJE250" s="27"/>
      <c r="DJF250" s="27"/>
      <c r="DJG250" s="27"/>
      <c r="DJH250" s="27"/>
      <c r="DJI250" s="27"/>
      <c r="DJJ250" s="27"/>
      <c r="DJK250" s="27"/>
      <c r="DJL250" s="27"/>
      <c r="DJM250" s="27"/>
      <c r="DJN250" s="27"/>
      <c r="DJO250" s="27"/>
      <c r="DJP250" s="27"/>
      <c r="DJQ250" s="27"/>
      <c r="DJR250" s="27"/>
      <c r="DJS250" s="27"/>
      <c r="DJT250" s="27"/>
      <c r="DJU250" s="27"/>
      <c r="DJV250" s="27"/>
      <c r="DJW250" s="27"/>
      <c r="DJX250" s="27"/>
      <c r="DJY250" s="27"/>
      <c r="DJZ250" s="27"/>
      <c r="DKA250" s="27"/>
      <c r="DKB250" s="27"/>
      <c r="DKC250" s="27"/>
      <c r="DKD250" s="27"/>
      <c r="DKE250" s="27"/>
      <c r="DKF250" s="27"/>
      <c r="DKG250" s="27"/>
      <c r="DKH250" s="27"/>
      <c r="DKI250" s="27"/>
      <c r="DKJ250" s="27"/>
      <c r="DKK250" s="27"/>
      <c r="DKL250" s="27"/>
      <c r="DKM250" s="27"/>
      <c r="DKN250" s="27"/>
      <c r="DKO250" s="27"/>
      <c r="DKP250" s="27"/>
      <c r="DKQ250" s="27"/>
      <c r="DKR250" s="27"/>
      <c r="DKS250" s="27"/>
      <c r="DKT250" s="27"/>
      <c r="DKU250" s="27"/>
      <c r="DKV250" s="27"/>
      <c r="DKW250" s="27"/>
      <c r="DKX250" s="27"/>
      <c r="DKY250" s="27"/>
      <c r="DKZ250" s="27"/>
      <c r="DLA250" s="27"/>
      <c r="DLB250" s="27"/>
      <c r="DLC250" s="27"/>
      <c r="DLD250" s="27"/>
      <c r="DLE250" s="27"/>
      <c r="DLF250" s="27"/>
      <c r="DLG250" s="27"/>
      <c r="DLH250" s="27"/>
      <c r="DLI250" s="27"/>
      <c r="DLJ250" s="27"/>
      <c r="DLK250" s="27"/>
      <c r="DLL250" s="27"/>
      <c r="DLM250" s="27"/>
      <c r="DLN250" s="27"/>
      <c r="DLO250" s="27"/>
      <c r="DLP250" s="27"/>
      <c r="DLQ250" s="27"/>
      <c r="DLR250" s="27"/>
      <c r="DLS250" s="27"/>
      <c r="DLT250" s="27"/>
      <c r="DLU250" s="27"/>
      <c r="DLV250" s="27"/>
      <c r="DLW250" s="27"/>
      <c r="DLX250" s="27"/>
      <c r="DLY250" s="27"/>
      <c r="DLZ250" s="27"/>
      <c r="DMA250" s="27"/>
      <c r="DMB250" s="27"/>
      <c r="DMC250" s="27"/>
      <c r="DMD250" s="27"/>
      <c r="DME250" s="27"/>
      <c r="DMF250" s="27"/>
      <c r="DMG250" s="27"/>
      <c r="DMH250" s="27"/>
      <c r="DMI250" s="27"/>
      <c r="DMJ250" s="27"/>
      <c r="DMK250" s="27"/>
      <c r="DML250" s="27"/>
      <c r="DMM250" s="27"/>
      <c r="DMN250" s="27"/>
      <c r="DMO250" s="27"/>
      <c r="DMP250" s="27"/>
      <c r="DMQ250" s="27"/>
      <c r="DMR250" s="27"/>
      <c r="DMS250" s="27"/>
      <c r="DMT250" s="27"/>
      <c r="DMU250" s="27"/>
      <c r="DMV250" s="27"/>
      <c r="DMW250" s="27"/>
      <c r="DMX250" s="27"/>
      <c r="DMY250" s="27"/>
      <c r="DMZ250" s="27"/>
      <c r="DNA250" s="27"/>
      <c r="DNB250" s="27"/>
      <c r="DNC250" s="27"/>
      <c r="DND250" s="27"/>
      <c r="DNE250" s="27"/>
      <c r="DNF250" s="27"/>
      <c r="DNG250" s="27"/>
      <c r="DNH250" s="27"/>
      <c r="DNI250" s="27"/>
      <c r="DNJ250" s="27"/>
      <c r="DNK250" s="27"/>
      <c r="DNL250" s="27"/>
      <c r="DNM250" s="27"/>
      <c r="DNN250" s="27"/>
      <c r="DNO250" s="27"/>
      <c r="DNP250" s="27"/>
      <c r="DNQ250" s="27"/>
      <c r="DNR250" s="27"/>
      <c r="DNS250" s="27"/>
      <c r="DNT250" s="27"/>
      <c r="DNU250" s="27"/>
      <c r="DNV250" s="27"/>
      <c r="DNW250" s="27"/>
      <c r="DNX250" s="27"/>
      <c r="DNY250" s="27"/>
      <c r="DNZ250" s="27"/>
      <c r="DOA250" s="27"/>
      <c r="DOB250" s="27"/>
      <c r="DOC250" s="27"/>
      <c r="DOD250" s="27"/>
      <c r="DOE250" s="27"/>
      <c r="DOF250" s="27"/>
      <c r="DOG250" s="27"/>
      <c r="DOH250" s="27"/>
      <c r="DOI250" s="27"/>
      <c r="DOJ250" s="27"/>
      <c r="DOK250" s="27"/>
      <c r="DOL250" s="27"/>
      <c r="DOM250" s="27"/>
      <c r="DON250" s="27"/>
      <c r="DOO250" s="27"/>
      <c r="DOP250" s="27"/>
      <c r="DOQ250" s="27"/>
      <c r="DOR250" s="27"/>
      <c r="DOS250" s="27"/>
      <c r="DOT250" s="27"/>
      <c r="DOU250" s="27"/>
      <c r="DOV250" s="27"/>
      <c r="DOW250" s="27"/>
      <c r="DOX250" s="27"/>
      <c r="DOY250" s="27"/>
      <c r="DOZ250" s="27"/>
      <c r="DPA250" s="27"/>
      <c r="DPB250" s="27"/>
      <c r="DPC250" s="27"/>
      <c r="DPD250" s="27"/>
      <c r="DPE250" s="27"/>
      <c r="DPF250" s="27"/>
      <c r="DPG250" s="27"/>
      <c r="DPH250" s="27"/>
      <c r="DPI250" s="27"/>
      <c r="DPJ250" s="27"/>
      <c r="DPK250" s="27"/>
      <c r="DPL250" s="27"/>
      <c r="DPM250" s="27"/>
      <c r="DPN250" s="27"/>
      <c r="DPO250" s="27"/>
      <c r="DPP250" s="27"/>
      <c r="DPQ250" s="27"/>
      <c r="DPR250" s="27"/>
      <c r="DPS250" s="27"/>
      <c r="DPT250" s="27"/>
      <c r="DPU250" s="27"/>
      <c r="DPV250" s="27"/>
      <c r="DPW250" s="27"/>
      <c r="DPX250" s="27"/>
      <c r="DPY250" s="27"/>
      <c r="DPZ250" s="27"/>
      <c r="DQA250" s="27"/>
      <c r="DQB250" s="27"/>
      <c r="DQC250" s="27"/>
      <c r="DQD250" s="27"/>
      <c r="DQE250" s="27"/>
      <c r="DQF250" s="27"/>
      <c r="DQG250" s="27"/>
      <c r="DQH250" s="27"/>
      <c r="DQI250" s="27"/>
      <c r="DQJ250" s="27"/>
      <c r="DQK250" s="27"/>
      <c r="DQL250" s="27"/>
      <c r="DQM250" s="27"/>
      <c r="DQN250" s="27"/>
      <c r="DQO250" s="27"/>
      <c r="DQP250" s="27"/>
      <c r="DQQ250" s="27"/>
      <c r="DQR250" s="27"/>
      <c r="DQS250" s="27"/>
      <c r="DQT250" s="27"/>
      <c r="DQU250" s="27"/>
      <c r="DQV250" s="27"/>
      <c r="DQW250" s="27"/>
      <c r="DQX250" s="27"/>
      <c r="DQY250" s="27"/>
      <c r="DQZ250" s="27"/>
      <c r="DRA250" s="27"/>
      <c r="DRB250" s="27"/>
      <c r="DRC250" s="27"/>
      <c r="DRD250" s="27"/>
      <c r="DRE250" s="27"/>
      <c r="DRF250" s="27"/>
      <c r="DRG250" s="27"/>
      <c r="DRH250" s="27"/>
      <c r="DRI250" s="27"/>
      <c r="DRJ250" s="27"/>
      <c r="DRK250" s="27"/>
      <c r="DRL250" s="27"/>
      <c r="DRM250" s="27"/>
      <c r="DRN250" s="27"/>
      <c r="DRO250" s="27"/>
      <c r="DRP250" s="27"/>
      <c r="DRQ250" s="27"/>
      <c r="DRR250" s="27"/>
      <c r="DRS250" s="27"/>
      <c r="DRT250" s="27"/>
      <c r="DRU250" s="27"/>
      <c r="DRV250" s="27"/>
      <c r="DRW250" s="27"/>
      <c r="DRX250" s="27"/>
      <c r="DRY250" s="27"/>
      <c r="DRZ250" s="27"/>
      <c r="DSA250" s="27"/>
      <c r="DSB250" s="27"/>
      <c r="DSC250" s="27"/>
      <c r="DSD250" s="27"/>
      <c r="DSE250" s="27"/>
      <c r="DSF250" s="27"/>
      <c r="DSG250" s="27"/>
      <c r="DSH250" s="27"/>
      <c r="DSI250" s="27"/>
      <c r="DSJ250" s="27"/>
      <c r="DSK250" s="27"/>
      <c r="DSL250" s="27"/>
      <c r="DSM250" s="27"/>
      <c r="DSN250" s="27"/>
      <c r="DSO250" s="27"/>
      <c r="DSP250" s="27"/>
      <c r="DSQ250" s="27"/>
      <c r="DSR250" s="27"/>
      <c r="DSS250" s="27"/>
      <c r="DST250" s="27"/>
      <c r="DSU250" s="27"/>
      <c r="DSV250" s="27"/>
      <c r="DSW250" s="27"/>
      <c r="DSX250" s="27"/>
      <c r="DSY250" s="27"/>
      <c r="DSZ250" s="27"/>
      <c r="DTA250" s="27"/>
      <c r="DTB250" s="27"/>
      <c r="DTC250" s="27"/>
      <c r="DTD250" s="27"/>
      <c r="DTE250" s="27"/>
      <c r="DTF250" s="27"/>
      <c r="DTG250" s="27"/>
      <c r="DTH250" s="27"/>
      <c r="DTI250" s="27"/>
      <c r="DTJ250" s="27"/>
      <c r="DTK250" s="27"/>
      <c r="DTL250" s="27"/>
      <c r="DTM250" s="27"/>
      <c r="DTN250" s="27"/>
      <c r="DTO250" s="27"/>
      <c r="DTP250" s="27"/>
      <c r="DTQ250" s="27"/>
      <c r="DTR250" s="27"/>
      <c r="DTS250" s="27"/>
      <c r="DTT250" s="27"/>
      <c r="DTU250" s="27"/>
      <c r="DTV250" s="27"/>
      <c r="DTW250" s="27"/>
      <c r="DTX250" s="27"/>
      <c r="DTY250" s="27"/>
      <c r="DTZ250" s="27"/>
      <c r="DUA250" s="27"/>
      <c r="DUB250" s="27"/>
      <c r="DUC250" s="27"/>
      <c r="DUD250" s="27"/>
      <c r="DUE250" s="27"/>
      <c r="DUF250" s="27"/>
      <c r="DUG250" s="27"/>
      <c r="DUH250" s="27"/>
      <c r="DUI250" s="27"/>
      <c r="DUJ250" s="27"/>
      <c r="DUK250" s="27"/>
      <c r="DUL250" s="27"/>
      <c r="DUM250" s="27"/>
      <c r="DUN250" s="27"/>
      <c r="DUO250" s="27"/>
      <c r="DUP250" s="27"/>
      <c r="DUQ250" s="27"/>
      <c r="DUR250" s="27"/>
      <c r="DUS250" s="27"/>
      <c r="DUT250" s="27"/>
      <c r="DUU250" s="27"/>
      <c r="DUV250" s="27"/>
      <c r="DUW250" s="27"/>
      <c r="DUX250" s="27"/>
      <c r="DUY250" s="27"/>
      <c r="DUZ250" s="27"/>
      <c r="DVA250" s="27"/>
      <c r="DVB250" s="27"/>
      <c r="DVC250" s="27"/>
      <c r="DVD250" s="27"/>
      <c r="DVE250" s="27"/>
      <c r="DVF250" s="27"/>
      <c r="DVG250" s="27"/>
      <c r="DVH250" s="27"/>
      <c r="DVI250" s="27"/>
      <c r="DVJ250" s="27"/>
      <c r="DVK250" s="27"/>
      <c r="DVL250" s="27"/>
      <c r="DVM250" s="27"/>
      <c r="DVN250" s="27"/>
      <c r="DVO250" s="27"/>
      <c r="DVP250" s="27"/>
      <c r="DVQ250" s="27"/>
      <c r="DVR250" s="27"/>
      <c r="DVS250" s="27"/>
      <c r="DVT250" s="27"/>
      <c r="DVU250" s="27"/>
      <c r="DVV250" s="27"/>
      <c r="DVW250" s="27"/>
      <c r="DVX250" s="27"/>
      <c r="DVY250" s="27"/>
      <c r="DVZ250" s="27"/>
      <c r="DWA250" s="27"/>
      <c r="DWB250" s="27"/>
      <c r="DWC250" s="27"/>
      <c r="DWD250" s="27"/>
      <c r="DWE250" s="27"/>
      <c r="DWF250" s="27"/>
      <c r="DWG250" s="27"/>
      <c r="DWH250" s="27"/>
      <c r="DWI250" s="27"/>
      <c r="DWJ250" s="27"/>
      <c r="DWK250" s="27"/>
      <c r="DWL250" s="27"/>
      <c r="DWM250" s="27"/>
      <c r="DWN250" s="27"/>
      <c r="DWO250" s="27"/>
      <c r="DWP250" s="27"/>
      <c r="DWQ250" s="27"/>
      <c r="DWR250" s="27"/>
      <c r="DWS250" s="27"/>
      <c r="DWT250" s="27"/>
      <c r="DWU250" s="27"/>
      <c r="DWV250" s="27"/>
      <c r="DWW250" s="27"/>
      <c r="DWX250" s="27"/>
      <c r="DWY250" s="27"/>
      <c r="DWZ250" s="27"/>
      <c r="DXA250" s="27"/>
      <c r="DXB250" s="27"/>
      <c r="DXC250" s="27"/>
      <c r="DXD250" s="27"/>
      <c r="DXE250" s="27"/>
      <c r="DXF250" s="27"/>
      <c r="DXG250" s="27"/>
      <c r="DXH250" s="27"/>
      <c r="DXI250" s="27"/>
      <c r="DXJ250" s="27"/>
      <c r="DXK250" s="27"/>
      <c r="DXL250" s="27"/>
      <c r="DXM250" s="27"/>
      <c r="DXN250" s="27"/>
      <c r="DXO250" s="27"/>
      <c r="DXP250" s="27"/>
      <c r="DXQ250" s="27"/>
      <c r="DXR250" s="27"/>
      <c r="DXS250" s="27"/>
      <c r="DXT250" s="27"/>
      <c r="DXU250" s="27"/>
      <c r="DXV250" s="27"/>
      <c r="DXW250" s="27"/>
      <c r="DXX250" s="27"/>
      <c r="DXY250" s="27"/>
      <c r="DXZ250" s="27"/>
      <c r="DYA250" s="27"/>
      <c r="DYB250" s="27"/>
      <c r="DYC250" s="27"/>
      <c r="DYD250" s="27"/>
      <c r="DYE250" s="27"/>
      <c r="DYF250" s="27"/>
      <c r="DYG250" s="27"/>
      <c r="DYH250" s="27"/>
      <c r="DYI250" s="27"/>
      <c r="DYJ250" s="27"/>
      <c r="DYK250" s="27"/>
      <c r="DYL250" s="27"/>
      <c r="DYM250" s="27"/>
      <c r="DYN250" s="27"/>
      <c r="DYO250" s="27"/>
      <c r="DYP250" s="27"/>
      <c r="DYQ250" s="27"/>
      <c r="DYR250" s="27"/>
      <c r="DYS250" s="27"/>
      <c r="DYT250" s="27"/>
      <c r="DYU250" s="27"/>
      <c r="DYV250" s="27"/>
      <c r="DYW250" s="27"/>
      <c r="DYX250" s="27"/>
      <c r="DYY250" s="27"/>
      <c r="DYZ250" s="27"/>
      <c r="DZA250" s="27"/>
      <c r="DZB250" s="27"/>
      <c r="DZC250" s="27"/>
      <c r="DZD250" s="27"/>
      <c r="DZE250" s="27"/>
      <c r="DZF250" s="27"/>
      <c r="DZG250" s="27"/>
      <c r="DZH250" s="27"/>
      <c r="DZI250" s="27"/>
      <c r="DZJ250" s="27"/>
      <c r="DZK250" s="27"/>
      <c r="DZL250" s="27"/>
      <c r="DZM250" s="27"/>
      <c r="DZN250" s="27"/>
      <c r="DZO250" s="27"/>
      <c r="DZP250" s="27"/>
      <c r="DZQ250" s="27"/>
      <c r="DZR250" s="27"/>
      <c r="DZS250" s="27"/>
      <c r="DZT250" s="27"/>
      <c r="DZU250" s="27"/>
      <c r="DZV250" s="27"/>
      <c r="DZW250" s="27"/>
      <c r="DZX250" s="27"/>
      <c r="DZY250" s="27"/>
      <c r="DZZ250" s="27"/>
      <c r="EAA250" s="27"/>
      <c r="EAB250" s="27"/>
      <c r="EAC250" s="27"/>
      <c r="EAD250" s="27"/>
      <c r="EAE250" s="27"/>
      <c r="EAF250" s="27"/>
      <c r="EAG250" s="27"/>
      <c r="EAH250" s="27"/>
      <c r="EAI250" s="27"/>
      <c r="EAJ250" s="27"/>
      <c r="EAK250" s="27"/>
      <c r="EAL250" s="27"/>
      <c r="EAM250" s="27"/>
      <c r="EAN250" s="27"/>
      <c r="EAO250" s="27"/>
      <c r="EAP250" s="27"/>
      <c r="EAQ250" s="27"/>
      <c r="EAR250" s="27"/>
      <c r="EAS250" s="27"/>
      <c r="EAT250" s="27"/>
      <c r="EAU250" s="27"/>
      <c r="EAV250" s="27"/>
      <c r="EAW250" s="27"/>
      <c r="EAX250" s="27"/>
      <c r="EAY250" s="27"/>
      <c r="EAZ250" s="27"/>
      <c r="EBA250" s="27"/>
      <c r="EBB250" s="27"/>
      <c r="EBC250" s="27"/>
      <c r="EBD250" s="27"/>
      <c r="EBE250" s="27"/>
      <c r="EBF250" s="27"/>
      <c r="EBG250" s="27"/>
      <c r="EBH250" s="27"/>
      <c r="EBI250" s="27"/>
      <c r="EBJ250" s="27"/>
      <c r="EBK250" s="27"/>
      <c r="EBL250" s="27"/>
      <c r="EBM250" s="27"/>
      <c r="EBN250" s="27"/>
      <c r="EBO250" s="27"/>
      <c r="EBP250" s="27"/>
      <c r="EBQ250" s="27"/>
      <c r="EBR250" s="27"/>
      <c r="EBS250" s="27"/>
      <c r="EBT250" s="27"/>
      <c r="EBU250" s="27"/>
      <c r="EBV250" s="27"/>
      <c r="EBW250" s="27"/>
      <c r="EBX250" s="27"/>
      <c r="EBY250" s="27"/>
      <c r="EBZ250" s="27"/>
      <c r="ECA250" s="27"/>
      <c r="ECB250" s="27"/>
      <c r="ECC250" s="27"/>
      <c r="ECD250" s="27"/>
      <c r="ECE250" s="27"/>
      <c r="ECF250" s="27"/>
      <c r="ECG250" s="27"/>
      <c r="ECH250" s="27"/>
      <c r="ECI250" s="27"/>
      <c r="ECJ250" s="27"/>
      <c r="ECK250" s="27"/>
      <c r="ECL250" s="27"/>
      <c r="ECM250" s="27"/>
      <c r="ECN250" s="27"/>
      <c r="ECO250" s="27"/>
      <c r="ECP250" s="27"/>
      <c r="ECQ250" s="27"/>
      <c r="ECR250" s="27"/>
      <c r="ECS250" s="27"/>
      <c r="ECT250" s="27"/>
      <c r="ECU250" s="27"/>
      <c r="ECV250" s="27"/>
      <c r="ECW250" s="27"/>
      <c r="ECX250" s="27"/>
      <c r="ECY250" s="27"/>
      <c r="ECZ250" s="27"/>
      <c r="EDA250" s="27"/>
      <c r="EDB250" s="27"/>
      <c r="EDC250" s="27"/>
      <c r="EDD250" s="27"/>
      <c r="EDE250" s="27"/>
      <c r="EDF250" s="27"/>
      <c r="EDG250" s="27"/>
      <c r="EDH250" s="27"/>
      <c r="EDI250" s="27"/>
      <c r="EDJ250" s="27"/>
      <c r="EDK250" s="27"/>
      <c r="EDL250" s="27"/>
      <c r="EDM250" s="27"/>
      <c r="EDN250" s="27"/>
      <c r="EDO250" s="27"/>
      <c r="EDP250" s="27"/>
      <c r="EDQ250" s="27"/>
      <c r="EDR250" s="27"/>
      <c r="EDS250" s="27"/>
      <c r="EDT250" s="27"/>
      <c r="EDU250" s="27"/>
      <c r="EDV250" s="27"/>
      <c r="EDW250" s="27"/>
      <c r="EDX250" s="27"/>
      <c r="EDY250" s="27"/>
      <c r="EDZ250" s="27"/>
      <c r="EEA250" s="27"/>
      <c r="EEB250" s="27"/>
      <c r="EEC250" s="27"/>
      <c r="EED250" s="27"/>
      <c r="EEE250" s="27"/>
      <c r="EEF250" s="27"/>
      <c r="EEG250" s="27"/>
      <c r="EEH250" s="27"/>
      <c r="EEI250" s="27"/>
      <c r="EEJ250" s="27"/>
      <c r="EEK250" s="27"/>
      <c r="EEL250" s="27"/>
      <c r="EEM250" s="27"/>
      <c r="EEN250" s="27"/>
      <c r="EEO250" s="27"/>
      <c r="EEP250" s="27"/>
      <c r="EEQ250" s="27"/>
      <c r="EER250" s="27"/>
      <c r="EES250" s="27"/>
      <c r="EET250" s="27"/>
      <c r="EEU250" s="27"/>
      <c r="EEV250" s="27"/>
      <c r="EEW250" s="27"/>
      <c r="EEX250" s="27"/>
      <c r="EEY250" s="27"/>
      <c r="EEZ250" s="27"/>
      <c r="EFA250" s="27"/>
      <c r="EFB250" s="27"/>
      <c r="EFC250" s="27"/>
      <c r="EFD250" s="27"/>
      <c r="EFE250" s="27"/>
      <c r="EFF250" s="27"/>
      <c r="EFG250" s="27"/>
      <c r="EFH250" s="27"/>
      <c r="EFI250" s="27"/>
      <c r="EFJ250" s="27"/>
      <c r="EFK250" s="27"/>
      <c r="EFL250" s="27"/>
      <c r="EFM250" s="27"/>
      <c r="EFN250" s="27"/>
      <c r="EFO250" s="27"/>
      <c r="EFP250" s="27"/>
      <c r="EFQ250" s="27"/>
      <c r="EFR250" s="27"/>
      <c r="EFS250" s="27"/>
      <c r="EFT250" s="27"/>
      <c r="EFU250" s="27"/>
      <c r="EFV250" s="27"/>
      <c r="EFW250" s="27"/>
      <c r="EFX250" s="27"/>
      <c r="EFY250" s="27"/>
      <c r="EFZ250" s="27"/>
      <c r="EGA250" s="27"/>
      <c r="EGB250" s="27"/>
      <c r="EGC250" s="27"/>
      <c r="EGD250" s="27"/>
      <c r="EGE250" s="27"/>
      <c r="EGF250" s="27"/>
      <c r="EGG250" s="27"/>
      <c r="EGH250" s="27"/>
      <c r="EGI250" s="27"/>
      <c r="EGJ250" s="27"/>
      <c r="EGK250" s="27"/>
      <c r="EGL250" s="27"/>
      <c r="EGM250" s="27"/>
      <c r="EGN250" s="27"/>
      <c r="EGO250" s="27"/>
      <c r="EGP250" s="27"/>
      <c r="EGQ250" s="27"/>
      <c r="EGR250" s="27"/>
      <c r="EGS250" s="27"/>
      <c r="EGT250" s="27"/>
      <c r="EGU250" s="27"/>
      <c r="EGV250" s="27"/>
      <c r="EGW250" s="27"/>
      <c r="EGX250" s="27"/>
      <c r="EGY250" s="27"/>
      <c r="EGZ250" s="27"/>
      <c r="EHA250" s="27"/>
      <c r="EHB250" s="27"/>
      <c r="EHC250" s="27"/>
      <c r="EHD250" s="27"/>
      <c r="EHE250" s="27"/>
      <c r="EHF250" s="27"/>
      <c r="EHG250" s="27"/>
      <c r="EHH250" s="27"/>
      <c r="EHI250" s="27"/>
      <c r="EHJ250" s="27"/>
      <c r="EHK250" s="27"/>
      <c r="EHL250" s="27"/>
      <c r="EHM250" s="27"/>
      <c r="EHN250" s="27"/>
      <c r="EHO250" s="27"/>
      <c r="EHP250" s="27"/>
      <c r="EHQ250" s="27"/>
      <c r="EHR250" s="27"/>
      <c r="EHS250" s="27"/>
      <c r="EHT250" s="27"/>
      <c r="EHU250" s="27"/>
      <c r="EHV250" s="27"/>
      <c r="EHW250" s="27"/>
      <c r="EHX250" s="27"/>
      <c r="EHY250" s="27"/>
      <c r="EHZ250" s="27"/>
      <c r="EIA250" s="27"/>
      <c r="EIB250" s="27"/>
      <c r="EIC250" s="27"/>
      <c r="EID250" s="27"/>
      <c r="EIE250" s="27"/>
      <c r="EIF250" s="27"/>
      <c r="EIG250" s="27"/>
      <c r="EIH250" s="27"/>
      <c r="EII250" s="27"/>
      <c r="EIJ250" s="27"/>
      <c r="EIK250" s="27"/>
      <c r="EIL250" s="27"/>
      <c r="EIM250" s="27"/>
      <c r="EIN250" s="27"/>
      <c r="EIO250" s="27"/>
      <c r="EIP250" s="27"/>
      <c r="EIQ250" s="27"/>
      <c r="EIR250" s="27"/>
      <c r="EIS250" s="27"/>
      <c r="EIT250" s="27"/>
      <c r="EIU250" s="27"/>
      <c r="EIV250" s="27"/>
      <c r="EIW250" s="27"/>
      <c r="EIX250" s="27"/>
      <c r="EIY250" s="27"/>
      <c r="EIZ250" s="27"/>
      <c r="EJA250" s="27"/>
      <c r="EJB250" s="27"/>
      <c r="EJC250" s="27"/>
      <c r="EJD250" s="27"/>
      <c r="EJE250" s="27"/>
      <c r="EJF250" s="27"/>
      <c r="EJG250" s="27"/>
      <c r="EJH250" s="27"/>
      <c r="EJI250" s="27"/>
      <c r="EJJ250" s="27"/>
      <c r="EJK250" s="27"/>
      <c r="EJL250" s="27"/>
      <c r="EJM250" s="27"/>
      <c r="EJN250" s="27"/>
      <c r="EJO250" s="27"/>
      <c r="EJP250" s="27"/>
      <c r="EJQ250" s="27"/>
      <c r="EJR250" s="27"/>
      <c r="EJS250" s="27"/>
      <c r="EJT250" s="27"/>
      <c r="EJU250" s="27"/>
      <c r="EJV250" s="27"/>
      <c r="EJW250" s="27"/>
      <c r="EJX250" s="27"/>
      <c r="EJY250" s="27"/>
      <c r="EJZ250" s="27"/>
      <c r="EKA250" s="27"/>
      <c r="EKB250" s="27"/>
      <c r="EKC250" s="27"/>
      <c r="EKD250" s="27"/>
      <c r="EKE250" s="27"/>
      <c r="EKF250" s="27"/>
      <c r="EKG250" s="27"/>
      <c r="EKH250" s="27"/>
      <c r="EKI250" s="27"/>
      <c r="EKJ250" s="27"/>
      <c r="EKK250" s="27"/>
      <c r="EKL250" s="27"/>
      <c r="EKM250" s="27"/>
      <c r="EKN250" s="27"/>
      <c r="EKO250" s="27"/>
      <c r="EKP250" s="27"/>
      <c r="EKQ250" s="27"/>
      <c r="EKR250" s="27"/>
      <c r="EKS250" s="27"/>
      <c r="EKT250" s="27"/>
      <c r="EKU250" s="27"/>
      <c r="EKV250" s="27"/>
      <c r="EKW250" s="27"/>
      <c r="EKX250" s="27"/>
      <c r="EKY250" s="27"/>
      <c r="EKZ250" s="27"/>
      <c r="ELA250" s="27"/>
      <c r="ELB250" s="27"/>
      <c r="ELC250" s="27"/>
      <c r="ELD250" s="27"/>
      <c r="ELE250" s="27"/>
      <c r="ELF250" s="27"/>
      <c r="ELG250" s="27"/>
      <c r="ELH250" s="27"/>
      <c r="ELI250" s="27"/>
      <c r="ELJ250" s="27"/>
      <c r="ELK250" s="27"/>
      <c r="ELL250" s="27"/>
      <c r="ELM250" s="27"/>
      <c r="ELN250" s="27"/>
      <c r="ELO250" s="27"/>
      <c r="ELP250" s="27"/>
      <c r="ELQ250" s="27"/>
      <c r="ELR250" s="27"/>
      <c r="ELS250" s="27"/>
      <c r="ELT250" s="27"/>
      <c r="ELU250" s="27"/>
      <c r="ELV250" s="27"/>
      <c r="ELW250" s="27"/>
      <c r="ELX250" s="27"/>
      <c r="ELY250" s="27"/>
      <c r="ELZ250" s="27"/>
      <c r="EMA250" s="27"/>
      <c r="EMB250" s="27"/>
      <c r="EMC250" s="27"/>
      <c r="EMD250" s="27"/>
      <c r="EME250" s="27"/>
      <c r="EMF250" s="27"/>
      <c r="EMG250" s="27"/>
      <c r="EMH250" s="27"/>
      <c r="EMI250" s="27"/>
      <c r="EMJ250" s="27"/>
      <c r="EMK250" s="27"/>
      <c r="EML250" s="27"/>
      <c r="EMM250" s="27"/>
      <c r="EMN250" s="27"/>
      <c r="EMO250" s="27"/>
      <c r="EMP250" s="27"/>
      <c r="EMQ250" s="27"/>
      <c r="EMR250" s="27"/>
      <c r="EMS250" s="27"/>
      <c r="EMT250" s="27"/>
      <c r="EMU250" s="27"/>
      <c r="EMV250" s="27"/>
      <c r="EMW250" s="27"/>
      <c r="EMX250" s="27"/>
      <c r="EMY250" s="27"/>
      <c r="EMZ250" s="27"/>
      <c r="ENA250" s="27"/>
      <c r="ENB250" s="27"/>
      <c r="ENC250" s="27"/>
      <c r="END250" s="27"/>
      <c r="ENE250" s="27"/>
      <c r="ENF250" s="27"/>
      <c r="ENG250" s="27"/>
      <c r="ENH250" s="27"/>
      <c r="ENI250" s="27"/>
      <c r="ENJ250" s="27"/>
      <c r="ENK250" s="27"/>
      <c r="ENL250" s="27"/>
      <c r="ENM250" s="27"/>
      <c r="ENN250" s="27"/>
      <c r="ENO250" s="27"/>
      <c r="ENP250" s="27"/>
      <c r="ENQ250" s="27"/>
      <c r="ENR250" s="27"/>
      <c r="ENS250" s="27"/>
      <c r="ENT250" s="27"/>
      <c r="ENU250" s="27"/>
      <c r="ENV250" s="27"/>
      <c r="ENW250" s="27"/>
      <c r="ENX250" s="27"/>
      <c r="ENY250" s="27"/>
      <c r="ENZ250" s="27"/>
      <c r="EOA250" s="27"/>
      <c r="EOB250" s="27"/>
      <c r="EOC250" s="27"/>
      <c r="EOD250" s="27"/>
      <c r="EOE250" s="27"/>
      <c r="EOF250" s="27"/>
      <c r="EOG250" s="27"/>
      <c r="EOH250" s="27"/>
      <c r="EOI250" s="27"/>
      <c r="EOJ250" s="27"/>
      <c r="EOK250" s="27"/>
      <c r="EOL250" s="27"/>
      <c r="EOM250" s="27"/>
      <c r="EON250" s="27"/>
      <c r="EOO250" s="27"/>
      <c r="EOP250" s="27"/>
      <c r="EOQ250" s="27"/>
      <c r="EOR250" s="27"/>
      <c r="EOS250" s="27"/>
      <c r="EOT250" s="27"/>
      <c r="EOU250" s="27"/>
      <c r="EOV250" s="27"/>
      <c r="EOW250" s="27"/>
      <c r="EOX250" s="27"/>
      <c r="EOY250" s="27"/>
      <c r="EOZ250" s="27"/>
      <c r="EPA250" s="27"/>
      <c r="EPB250" s="27"/>
      <c r="EPC250" s="27"/>
      <c r="EPD250" s="27"/>
      <c r="EPE250" s="27"/>
      <c r="EPF250" s="27"/>
      <c r="EPG250" s="27"/>
      <c r="EPH250" s="27"/>
      <c r="EPI250" s="27"/>
      <c r="EPJ250" s="27"/>
      <c r="EPK250" s="27"/>
      <c r="EPL250" s="27"/>
      <c r="EPM250" s="27"/>
      <c r="EPN250" s="27"/>
      <c r="EPO250" s="27"/>
      <c r="EPP250" s="27"/>
      <c r="EPQ250" s="27"/>
      <c r="EPR250" s="27"/>
      <c r="EPS250" s="27"/>
      <c r="EPT250" s="27"/>
      <c r="EPU250" s="27"/>
      <c r="EPV250" s="27"/>
      <c r="EPW250" s="27"/>
      <c r="EPX250" s="27"/>
      <c r="EPY250" s="27"/>
      <c r="EPZ250" s="27"/>
      <c r="EQA250" s="27"/>
      <c r="EQB250" s="27"/>
      <c r="EQC250" s="27"/>
      <c r="EQD250" s="27"/>
      <c r="EQE250" s="27"/>
      <c r="EQF250" s="27"/>
      <c r="EQG250" s="27"/>
      <c r="EQH250" s="27"/>
      <c r="EQI250" s="27"/>
      <c r="EQJ250" s="27"/>
      <c r="EQK250" s="27"/>
      <c r="EQL250" s="27"/>
      <c r="EQM250" s="27"/>
      <c r="EQN250" s="27"/>
      <c r="EQO250" s="27"/>
      <c r="EQP250" s="27"/>
      <c r="EQQ250" s="27"/>
      <c r="EQR250" s="27"/>
      <c r="EQS250" s="27"/>
      <c r="EQT250" s="27"/>
      <c r="EQU250" s="27"/>
      <c r="EQV250" s="27"/>
      <c r="EQW250" s="27"/>
      <c r="EQX250" s="27"/>
      <c r="EQY250" s="27"/>
      <c r="EQZ250" s="27"/>
      <c r="ERA250" s="27"/>
      <c r="ERB250" s="27"/>
      <c r="ERC250" s="27"/>
      <c r="ERD250" s="27"/>
      <c r="ERE250" s="27"/>
      <c r="ERF250" s="27"/>
      <c r="ERG250" s="27"/>
      <c r="ERH250" s="27"/>
      <c r="ERI250" s="27"/>
      <c r="ERJ250" s="27"/>
      <c r="ERK250" s="27"/>
      <c r="ERL250" s="27"/>
      <c r="ERM250" s="27"/>
      <c r="ERN250" s="27"/>
      <c r="ERO250" s="27"/>
      <c r="ERP250" s="27"/>
      <c r="ERQ250" s="27"/>
      <c r="ERR250" s="27"/>
      <c r="ERS250" s="27"/>
      <c r="ERT250" s="27"/>
      <c r="ERU250" s="27"/>
      <c r="ERV250" s="27"/>
      <c r="ERW250" s="27"/>
      <c r="ERX250" s="27"/>
      <c r="ERY250" s="27"/>
      <c r="ERZ250" s="27"/>
      <c r="ESA250" s="27"/>
      <c r="ESB250" s="27"/>
      <c r="ESC250" s="27"/>
      <c r="ESD250" s="27"/>
      <c r="ESE250" s="27"/>
      <c r="ESF250" s="27"/>
      <c r="ESG250" s="27"/>
      <c r="ESH250" s="27"/>
      <c r="ESI250" s="27"/>
      <c r="ESJ250" s="27"/>
      <c r="ESK250" s="27"/>
      <c r="ESL250" s="27"/>
      <c r="ESM250" s="27"/>
      <c r="ESN250" s="27"/>
      <c r="ESO250" s="27"/>
      <c r="ESP250" s="27"/>
      <c r="ESQ250" s="27"/>
      <c r="ESR250" s="27"/>
      <c r="ESS250" s="27"/>
      <c r="EST250" s="27"/>
      <c r="ESU250" s="27"/>
      <c r="ESV250" s="27"/>
      <c r="ESW250" s="27"/>
      <c r="ESX250" s="27"/>
      <c r="ESY250" s="27"/>
      <c r="ESZ250" s="27"/>
      <c r="ETA250" s="27"/>
      <c r="ETB250" s="27"/>
      <c r="ETC250" s="27"/>
      <c r="ETD250" s="27"/>
      <c r="ETE250" s="27"/>
      <c r="ETF250" s="27"/>
      <c r="ETG250" s="27"/>
      <c r="ETH250" s="27"/>
      <c r="ETI250" s="27"/>
      <c r="ETJ250" s="27"/>
      <c r="ETK250" s="27"/>
      <c r="ETL250" s="27"/>
      <c r="ETM250" s="27"/>
      <c r="ETN250" s="27"/>
      <c r="ETO250" s="27"/>
      <c r="ETP250" s="27"/>
      <c r="ETQ250" s="27"/>
      <c r="ETR250" s="27"/>
      <c r="ETS250" s="27"/>
      <c r="ETT250" s="27"/>
      <c r="ETU250" s="27"/>
      <c r="ETV250" s="27"/>
      <c r="ETW250" s="27"/>
      <c r="ETX250" s="27"/>
      <c r="ETY250" s="27"/>
      <c r="ETZ250" s="27"/>
      <c r="EUA250" s="27"/>
      <c r="EUB250" s="27"/>
      <c r="EUC250" s="27"/>
      <c r="EUD250" s="27"/>
      <c r="EUE250" s="27"/>
      <c r="EUF250" s="27"/>
      <c r="EUG250" s="27"/>
      <c r="EUH250" s="27"/>
      <c r="EUI250" s="27"/>
      <c r="EUJ250" s="27"/>
      <c r="EUK250" s="27"/>
      <c r="EUL250" s="27"/>
      <c r="EUM250" s="27"/>
      <c r="EUN250" s="27"/>
      <c r="EUO250" s="27"/>
      <c r="EUP250" s="27"/>
      <c r="EUQ250" s="27"/>
      <c r="EUR250" s="27"/>
      <c r="EUS250" s="27"/>
      <c r="EUT250" s="27"/>
      <c r="EUU250" s="27"/>
      <c r="EUV250" s="27"/>
      <c r="EUW250" s="27"/>
      <c r="EUX250" s="27"/>
      <c r="EUY250" s="27"/>
      <c r="EUZ250" s="27"/>
      <c r="EVA250" s="27"/>
      <c r="EVB250" s="27"/>
      <c r="EVC250" s="27"/>
      <c r="EVD250" s="27"/>
      <c r="EVE250" s="27"/>
      <c r="EVF250" s="27"/>
      <c r="EVG250" s="27"/>
      <c r="EVH250" s="27"/>
      <c r="EVI250" s="27"/>
      <c r="EVJ250" s="27"/>
      <c r="EVK250" s="27"/>
      <c r="EVL250" s="27"/>
      <c r="EVM250" s="27"/>
      <c r="EVN250" s="27"/>
      <c r="EVO250" s="27"/>
      <c r="EVP250" s="27"/>
      <c r="EVQ250" s="27"/>
      <c r="EVR250" s="27"/>
      <c r="EVS250" s="27"/>
      <c r="EVT250" s="27"/>
      <c r="EVU250" s="27"/>
      <c r="EVV250" s="27"/>
      <c r="EVW250" s="27"/>
      <c r="EVX250" s="27"/>
      <c r="EVY250" s="27"/>
      <c r="EVZ250" s="27"/>
      <c r="EWA250" s="27"/>
      <c r="EWB250" s="27"/>
      <c r="EWC250" s="27"/>
      <c r="EWD250" s="27"/>
      <c r="EWE250" s="27"/>
      <c r="EWF250" s="27"/>
      <c r="EWG250" s="27"/>
      <c r="EWH250" s="27"/>
      <c r="EWI250" s="27"/>
      <c r="EWJ250" s="27"/>
      <c r="EWK250" s="27"/>
      <c r="EWL250" s="27"/>
      <c r="EWM250" s="27"/>
      <c r="EWN250" s="27"/>
      <c r="EWO250" s="27"/>
      <c r="EWP250" s="27"/>
      <c r="EWQ250" s="27"/>
      <c r="EWR250" s="27"/>
      <c r="EWS250" s="27"/>
      <c r="EWT250" s="27"/>
      <c r="EWU250" s="27"/>
      <c r="EWV250" s="27"/>
      <c r="EWW250" s="27"/>
      <c r="EWX250" s="27"/>
      <c r="EWY250" s="27"/>
      <c r="EWZ250" s="27"/>
      <c r="EXA250" s="27"/>
      <c r="EXB250" s="27"/>
      <c r="EXC250" s="27"/>
      <c r="EXD250" s="27"/>
      <c r="EXE250" s="27"/>
      <c r="EXF250" s="27"/>
      <c r="EXG250" s="27"/>
      <c r="EXH250" s="27"/>
      <c r="EXI250" s="27"/>
      <c r="EXJ250" s="27"/>
      <c r="EXK250" s="27"/>
      <c r="EXL250" s="27"/>
      <c r="EXM250" s="27"/>
      <c r="EXN250" s="27"/>
      <c r="EXO250" s="27"/>
      <c r="EXP250" s="27"/>
      <c r="EXQ250" s="27"/>
      <c r="EXR250" s="27"/>
      <c r="EXS250" s="27"/>
      <c r="EXT250" s="27"/>
      <c r="EXU250" s="27"/>
      <c r="EXV250" s="27"/>
      <c r="EXW250" s="27"/>
      <c r="EXX250" s="27"/>
      <c r="EXY250" s="27"/>
      <c r="EXZ250" s="27"/>
      <c r="EYA250" s="27"/>
      <c r="EYB250" s="27"/>
      <c r="EYC250" s="27"/>
      <c r="EYD250" s="27"/>
      <c r="EYE250" s="27"/>
      <c r="EYF250" s="27"/>
      <c r="EYG250" s="27"/>
      <c r="EYH250" s="27"/>
      <c r="EYI250" s="27"/>
      <c r="EYJ250" s="27"/>
      <c r="EYK250" s="27"/>
      <c r="EYL250" s="27"/>
      <c r="EYM250" s="27"/>
      <c r="EYN250" s="27"/>
      <c r="EYO250" s="27"/>
      <c r="EYP250" s="27"/>
      <c r="EYQ250" s="27"/>
      <c r="EYR250" s="27"/>
      <c r="EYS250" s="27"/>
      <c r="EYT250" s="27"/>
      <c r="EYU250" s="27"/>
      <c r="EYV250" s="27"/>
      <c r="EYW250" s="27"/>
      <c r="EYX250" s="27"/>
      <c r="EYY250" s="27"/>
      <c r="EYZ250" s="27"/>
      <c r="EZA250" s="27"/>
      <c r="EZB250" s="27"/>
      <c r="EZC250" s="27"/>
      <c r="EZD250" s="27"/>
      <c r="EZE250" s="27"/>
      <c r="EZF250" s="27"/>
      <c r="EZG250" s="27"/>
      <c r="EZH250" s="27"/>
      <c r="EZI250" s="27"/>
      <c r="EZJ250" s="27"/>
      <c r="EZK250" s="27"/>
      <c r="EZL250" s="27"/>
      <c r="EZM250" s="27"/>
      <c r="EZN250" s="27"/>
      <c r="EZO250" s="27"/>
      <c r="EZP250" s="27"/>
      <c r="EZQ250" s="27"/>
      <c r="EZR250" s="27"/>
      <c r="EZS250" s="27"/>
      <c r="EZT250" s="27"/>
      <c r="EZU250" s="27"/>
      <c r="EZV250" s="27"/>
      <c r="EZW250" s="27"/>
      <c r="EZX250" s="27"/>
      <c r="EZY250" s="27"/>
      <c r="EZZ250" s="27"/>
      <c r="FAA250" s="27"/>
      <c r="FAB250" s="27"/>
      <c r="FAC250" s="27"/>
      <c r="FAD250" s="27"/>
      <c r="FAE250" s="27"/>
      <c r="FAF250" s="27"/>
      <c r="FAG250" s="27"/>
      <c r="FAH250" s="27"/>
      <c r="FAI250" s="27"/>
      <c r="FAJ250" s="27"/>
      <c r="FAK250" s="27"/>
      <c r="FAL250" s="27"/>
      <c r="FAM250" s="27"/>
      <c r="FAN250" s="27"/>
      <c r="FAO250" s="27"/>
      <c r="FAP250" s="27"/>
      <c r="FAQ250" s="27"/>
      <c r="FAR250" s="27"/>
      <c r="FAS250" s="27"/>
      <c r="FAT250" s="27"/>
      <c r="FAU250" s="27"/>
      <c r="FAV250" s="27"/>
      <c r="FAW250" s="27"/>
      <c r="FAX250" s="27"/>
      <c r="FAY250" s="27"/>
      <c r="FAZ250" s="27"/>
      <c r="FBA250" s="27"/>
      <c r="FBB250" s="27"/>
      <c r="FBC250" s="27"/>
      <c r="FBD250" s="27"/>
      <c r="FBE250" s="27"/>
      <c r="FBF250" s="27"/>
      <c r="FBG250" s="27"/>
      <c r="FBH250" s="27"/>
      <c r="FBI250" s="27"/>
      <c r="FBJ250" s="27"/>
      <c r="FBK250" s="27"/>
      <c r="FBL250" s="27"/>
      <c r="FBM250" s="27"/>
      <c r="FBN250" s="27"/>
      <c r="FBO250" s="27"/>
      <c r="FBP250" s="27"/>
      <c r="FBQ250" s="27"/>
      <c r="FBR250" s="27"/>
      <c r="FBS250" s="27"/>
      <c r="FBT250" s="27"/>
      <c r="FBU250" s="27"/>
      <c r="FBV250" s="27"/>
      <c r="FBW250" s="27"/>
      <c r="FBX250" s="27"/>
      <c r="FBY250" s="27"/>
      <c r="FBZ250" s="27"/>
      <c r="FCA250" s="27"/>
      <c r="FCB250" s="27"/>
      <c r="FCC250" s="27"/>
      <c r="FCD250" s="27"/>
      <c r="FCE250" s="27"/>
      <c r="FCF250" s="27"/>
      <c r="FCG250" s="27"/>
      <c r="FCH250" s="27"/>
      <c r="FCI250" s="27"/>
      <c r="FCJ250" s="27"/>
      <c r="FCK250" s="27"/>
      <c r="FCL250" s="27"/>
      <c r="FCM250" s="27"/>
      <c r="FCN250" s="27"/>
      <c r="FCO250" s="27"/>
      <c r="FCP250" s="27"/>
      <c r="FCQ250" s="27"/>
      <c r="FCR250" s="27"/>
      <c r="FCS250" s="27"/>
      <c r="FCT250" s="27"/>
      <c r="FCU250" s="27"/>
      <c r="FCV250" s="27"/>
      <c r="FCW250" s="27"/>
      <c r="FCX250" s="27"/>
      <c r="FCY250" s="27"/>
      <c r="FCZ250" s="27"/>
      <c r="FDA250" s="27"/>
      <c r="FDB250" s="27"/>
      <c r="FDC250" s="27"/>
      <c r="FDD250" s="27"/>
      <c r="FDE250" s="27"/>
      <c r="FDF250" s="27"/>
      <c r="FDG250" s="27"/>
      <c r="FDH250" s="27"/>
      <c r="FDI250" s="27"/>
      <c r="FDJ250" s="27"/>
      <c r="FDK250" s="27"/>
      <c r="FDL250" s="27"/>
      <c r="FDM250" s="27"/>
      <c r="FDN250" s="27"/>
      <c r="FDO250" s="27"/>
      <c r="FDP250" s="27"/>
      <c r="FDQ250" s="27"/>
      <c r="FDR250" s="27"/>
      <c r="FDS250" s="27"/>
      <c r="FDT250" s="27"/>
      <c r="FDU250" s="27"/>
      <c r="FDV250" s="27"/>
      <c r="FDW250" s="27"/>
      <c r="FDX250" s="27"/>
      <c r="FDY250" s="27"/>
      <c r="FDZ250" s="27"/>
      <c r="FEA250" s="27"/>
      <c r="FEB250" s="27"/>
      <c r="FEC250" s="27"/>
      <c r="FED250" s="27"/>
      <c r="FEE250" s="27"/>
      <c r="FEF250" s="27"/>
      <c r="FEG250" s="27"/>
      <c r="FEH250" s="27"/>
      <c r="FEI250" s="27"/>
      <c r="FEJ250" s="27"/>
      <c r="FEK250" s="27"/>
      <c r="FEL250" s="27"/>
      <c r="FEM250" s="27"/>
      <c r="FEN250" s="27"/>
      <c r="FEO250" s="27"/>
      <c r="FEP250" s="27"/>
      <c r="FEQ250" s="27"/>
      <c r="FER250" s="27"/>
      <c r="FES250" s="27"/>
      <c r="FET250" s="27"/>
      <c r="FEU250" s="27"/>
      <c r="FEV250" s="27"/>
      <c r="FEW250" s="27"/>
      <c r="FEX250" s="27"/>
      <c r="FEY250" s="27"/>
      <c r="FEZ250" s="27"/>
      <c r="FFA250" s="27"/>
      <c r="FFB250" s="27"/>
      <c r="FFC250" s="27"/>
      <c r="FFD250" s="27"/>
      <c r="FFE250" s="27"/>
      <c r="FFF250" s="27"/>
      <c r="FFG250" s="27"/>
      <c r="FFH250" s="27"/>
      <c r="FFI250" s="27"/>
      <c r="FFJ250" s="27"/>
      <c r="FFK250" s="27"/>
      <c r="FFL250" s="27"/>
      <c r="FFM250" s="27"/>
      <c r="FFN250" s="27"/>
      <c r="FFO250" s="27"/>
      <c r="FFP250" s="27"/>
      <c r="FFQ250" s="27"/>
      <c r="FFR250" s="27"/>
      <c r="FFS250" s="27"/>
      <c r="FFT250" s="27"/>
      <c r="FFU250" s="27"/>
      <c r="FFV250" s="27"/>
      <c r="FFW250" s="27"/>
      <c r="FFX250" s="27"/>
      <c r="FFY250" s="27"/>
      <c r="FFZ250" s="27"/>
      <c r="FGA250" s="27"/>
      <c r="FGB250" s="27"/>
      <c r="FGC250" s="27"/>
      <c r="FGD250" s="27"/>
      <c r="FGE250" s="27"/>
      <c r="FGF250" s="27"/>
      <c r="FGG250" s="27"/>
      <c r="FGH250" s="27"/>
      <c r="FGI250" s="27"/>
      <c r="FGJ250" s="27"/>
      <c r="FGK250" s="27"/>
      <c r="FGL250" s="27"/>
      <c r="FGM250" s="27"/>
      <c r="FGN250" s="27"/>
      <c r="FGO250" s="27"/>
      <c r="FGP250" s="27"/>
      <c r="FGQ250" s="27"/>
      <c r="FGR250" s="27"/>
      <c r="FGS250" s="27"/>
      <c r="FGT250" s="27"/>
      <c r="FGU250" s="27"/>
      <c r="FGV250" s="27"/>
      <c r="FGW250" s="27"/>
      <c r="FGX250" s="27"/>
      <c r="FGY250" s="27"/>
      <c r="FGZ250" s="27"/>
      <c r="FHA250" s="27"/>
      <c r="FHB250" s="27"/>
      <c r="FHC250" s="27"/>
      <c r="FHD250" s="27"/>
      <c r="FHE250" s="27"/>
      <c r="FHF250" s="27"/>
      <c r="FHG250" s="27"/>
      <c r="FHH250" s="27"/>
      <c r="FHI250" s="27"/>
      <c r="FHJ250" s="27"/>
      <c r="FHK250" s="27"/>
      <c r="FHL250" s="27"/>
      <c r="FHM250" s="27"/>
      <c r="FHN250" s="27"/>
      <c r="FHO250" s="27"/>
      <c r="FHP250" s="27"/>
      <c r="FHQ250" s="27"/>
      <c r="FHR250" s="27"/>
      <c r="FHS250" s="27"/>
      <c r="FHT250" s="27"/>
      <c r="FHU250" s="27"/>
      <c r="FHV250" s="27"/>
      <c r="FHW250" s="27"/>
      <c r="FHX250" s="27"/>
      <c r="FHY250" s="27"/>
      <c r="FHZ250" s="27"/>
      <c r="FIA250" s="27"/>
      <c r="FIB250" s="27"/>
      <c r="FIC250" s="27"/>
      <c r="FID250" s="27"/>
      <c r="FIE250" s="27"/>
      <c r="FIF250" s="27"/>
      <c r="FIG250" s="27"/>
      <c r="FIH250" s="27"/>
      <c r="FII250" s="27"/>
      <c r="FIJ250" s="27"/>
      <c r="FIK250" s="27"/>
      <c r="FIL250" s="27"/>
      <c r="FIM250" s="27"/>
      <c r="FIN250" s="27"/>
      <c r="FIO250" s="27"/>
      <c r="FIP250" s="27"/>
      <c r="FIQ250" s="27"/>
      <c r="FIR250" s="27"/>
      <c r="FIS250" s="27"/>
      <c r="FIT250" s="27"/>
      <c r="FIU250" s="27"/>
      <c r="FIV250" s="27"/>
      <c r="FIW250" s="27"/>
      <c r="FIX250" s="27"/>
      <c r="FIY250" s="27"/>
      <c r="FIZ250" s="27"/>
      <c r="FJA250" s="27"/>
      <c r="FJB250" s="27"/>
      <c r="FJC250" s="27"/>
      <c r="FJD250" s="27"/>
      <c r="FJE250" s="27"/>
      <c r="FJF250" s="27"/>
      <c r="FJG250" s="27"/>
      <c r="FJH250" s="27"/>
      <c r="FJI250" s="27"/>
      <c r="FJJ250" s="27"/>
      <c r="FJK250" s="27"/>
      <c r="FJL250" s="27"/>
      <c r="FJM250" s="27"/>
      <c r="FJN250" s="27"/>
      <c r="FJO250" s="27"/>
      <c r="FJP250" s="27"/>
      <c r="FJQ250" s="27"/>
      <c r="FJR250" s="27"/>
      <c r="FJS250" s="27"/>
      <c r="FJT250" s="27"/>
      <c r="FJU250" s="27"/>
      <c r="FJV250" s="27"/>
      <c r="FJW250" s="27"/>
      <c r="FJX250" s="27"/>
      <c r="FJY250" s="27"/>
      <c r="FJZ250" s="27"/>
      <c r="FKA250" s="27"/>
      <c r="FKB250" s="27"/>
      <c r="FKC250" s="27"/>
      <c r="FKD250" s="27"/>
      <c r="FKE250" s="27"/>
      <c r="FKF250" s="27"/>
      <c r="FKG250" s="27"/>
      <c r="FKH250" s="27"/>
      <c r="FKI250" s="27"/>
      <c r="FKJ250" s="27"/>
      <c r="FKK250" s="27"/>
      <c r="FKL250" s="27"/>
      <c r="FKM250" s="27"/>
      <c r="FKN250" s="27"/>
      <c r="FKO250" s="27"/>
      <c r="FKP250" s="27"/>
      <c r="FKQ250" s="27"/>
      <c r="FKR250" s="27"/>
      <c r="FKS250" s="27"/>
      <c r="FKT250" s="27"/>
      <c r="FKU250" s="27"/>
      <c r="FKV250" s="27"/>
      <c r="FKW250" s="27"/>
      <c r="FKX250" s="27"/>
      <c r="FKY250" s="27"/>
      <c r="FKZ250" s="27"/>
      <c r="FLA250" s="27"/>
      <c r="FLB250" s="27"/>
      <c r="FLC250" s="27"/>
      <c r="FLD250" s="27"/>
      <c r="FLE250" s="27"/>
      <c r="FLF250" s="27"/>
      <c r="FLG250" s="27"/>
      <c r="FLH250" s="27"/>
      <c r="FLI250" s="27"/>
      <c r="FLJ250" s="27"/>
      <c r="FLK250" s="27"/>
      <c r="FLL250" s="27"/>
      <c r="FLM250" s="27"/>
      <c r="FLN250" s="27"/>
      <c r="FLO250" s="27"/>
      <c r="FLP250" s="27"/>
      <c r="FLQ250" s="27"/>
      <c r="FLR250" s="27"/>
      <c r="FLS250" s="27"/>
      <c r="FLT250" s="27"/>
      <c r="FLU250" s="27"/>
      <c r="FLV250" s="27"/>
      <c r="FLW250" s="27"/>
      <c r="FLX250" s="27"/>
      <c r="FLY250" s="27"/>
      <c r="FLZ250" s="27"/>
      <c r="FMA250" s="27"/>
      <c r="FMB250" s="27"/>
      <c r="FMC250" s="27"/>
      <c r="FMD250" s="27"/>
      <c r="FME250" s="27"/>
      <c r="FMF250" s="27"/>
      <c r="FMG250" s="27"/>
      <c r="FMH250" s="27"/>
      <c r="FMI250" s="27"/>
      <c r="FMJ250" s="27"/>
      <c r="FMK250" s="27"/>
      <c r="FML250" s="27"/>
      <c r="FMM250" s="27"/>
      <c r="FMN250" s="27"/>
      <c r="FMO250" s="27"/>
      <c r="FMP250" s="27"/>
      <c r="FMQ250" s="27"/>
      <c r="FMR250" s="27"/>
      <c r="FMS250" s="27"/>
      <c r="FMT250" s="27"/>
      <c r="FMU250" s="27"/>
      <c r="FMV250" s="27"/>
      <c r="FMW250" s="27"/>
      <c r="FMX250" s="27"/>
      <c r="FMY250" s="27"/>
      <c r="FMZ250" s="27"/>
      <c r="FNA250" s="27"/>
      <c r="FNB250" s="27"/>
      <c r="FNC250" s="27"/>
      <c r="FND250" s="27"/>
      <c r="FNE250" s="27"/>
      <c r="FNF250" s="27"/>
      <c r="FNG250" s="27"/>
      <c r="FNH250" s="27"/>
      <c r="FNI250" s="27"/>
      <c r="FNJ250" s="27"/>
      <c r="FNK250" s="27"/>
      <c r="FNL250" s="27"/>
      <c r="FNM250" s="27"/>
      <c r="FNN250" s="27"/>
      <c r="FNO250" s="27"/>
      <c r="FNP250" s="27"/>
      <c r="FNQ250" s="27"/>
      <c r="FNR250" s="27"/>
      <c r="FNS250" s="27"/>
      <c r="FNT250" s="27"/>
      <c r="FNU250" s="27"/>
      <c r="FNV250" s="27"/>
      <c r="FNW250" s="27"/>
      <c r="FNX250" s="27"/>
      <c r="FNY250" s="27"/>
      <c r="FNZ250" s="27"/>
      <c r="FOA250" s="27"/>
      <c r="FOB250" s="27"/>
      <c r="FOC250" s="27"/>
      <c r="FOD250" s="27"/>
      <c r="FOE250" s="27"/>
      <c r="FOF250" s="27"/>
      <c r="FOG250" s="27"/>
      <c r="FOH250" s="27"/>
      <c r="FOI250" s="27"/>
      <c r="FOJ250" s="27"/>
      <c r="FOK250" s="27"/>
      <c r="FOL250" s="27"/>
      <c r="FOM250" s="27"/>
      <c r="FON250" s="27"/>
      <c r="FOO250" s="27"/>
      <c r="FOP250" s="27"/>
      <c r="FOQ250" s="27"/>
      <c r="FOR250" s="27"/>
      <c r="FOS250" s="27"/>
      <c r="FOT250" s="27"/>
      <c r="FOU250" s="27"/>
      <c r="FOV250" s="27"/>
      <c r="FOW250" s="27"/>
      <c r="FOX250" s="27"/>
      <c r="FOY250" s="27"/>
      <c r="FOZ250" s="27"/>
      <c r="FPA250" s="27"/>
      <c r="FPB250" s="27"/>
      <c r="FPC250" s="27"/>
      <c r="FPD250" s="27"/>
      <c r="FPE250" s="27"/>
      <c r="FPF250" s="27"/>
      <c r="FPG250" s="27"/>
      <c r="FPH250" s="27"/>
      <c r="FPI250" s="27"/>
      <c r="FPJ250" s="27"/>
      <c r="FPK250" s="27"/>
      <c r="FPL250" s="27"/>
      <c r="FPM250" s="27"/>
      <c r="FPN250" s="27"/>
      <c r="FPO250" s="27"/>
      <c r="FPP250" s="27"/>
      <c r="FPQ250" s="27"/>
      <c r="FPR250" s="27"/>
      <c r="FPS250" s="27"/>
      <c r="FPT250" s="27"/>
      <c r="FPU250" s="27"/>
      <c r="FPV250" s="27"/>
      <c r="FPW250" s="27"/>
      <c r="FPX250" s="27"/>
      <c r="FPY250" s="27"/>
      <c r="FPZ250" s="27"/>
      <c r="FQA250" s="27"/>
      <c r="FQB250" s="27"/>
      <c r="FQC250" s="27"/>
      <c r="FQD250" s="27"/>
      <c r="FQE250" s="27"/>
      <c r="FQF250" s="27"/>
      <c r="FQG250" s="27"/>
      <c r="FQH250" s="27"/>
      <c r="FQI250" s="27"/>
      <c r="FQJ250" s="27"/>
      <c r="FQK250" s="27"/>
      <c r="FQL250" s="27"/>
      <c r="FQM250" s="27"/>
      <c r="FQN250" s="27"/>
      <c r="FQO250" s="27"/>
      <c r="FQP250" s="27"/>
      <c r="FQQ250" s="27"/>
      <c r="FQR250" s="27"/>
      <c r="FQS250" s="27"/>
      <c r="FQT250" s="27"/>
      <c r="FQU250" s="27"/>
      <c r="FQV250" s="27"/>
      <c r="FQW250" s="27"/>
      <c r="FQX250" s="27"/>
      <c r="FQY250" s="27"/>
      <c r="FQZ250" s="27"/>
      <c r="FRA250" s="27"/>
      <c r="FRB250" s="27"/>
      <c r="FRC250" s="27"/>
      <c r="FRD250" s="27"/>
      <c r="FRE250" s="27"/>
      <c r="FRF250" s="27"/>
      <c r="FRG250" s="27"/>
      <c r="FRH250" s="27"/>
      <c r="FRI250" s="27"/>
      <c r="FRJ250" s="27"/>
      <c r="FRK250" s="27"/>
      <c r="FRL250" s="27"/>
      <c r="FRM250" s="27"/>
      <c r="FRN250" s="27"/>
      <c r="FRO250" s="27"/>
      <c r="FRP250" s="27"/>
      <c r="FRQ250" s="27"/>
      <c r="FRR250" s="27"/>
      <c r="FRS250" s="27"/>
      <c r="FRT250" s="27"/>
      <c r="FRU250" s="27"/>
      <c r="FRV250" s="27"/>
      <c r="FRW250" s="27"/>
      <c r="FRX250" s="27"/>
      <c r="FRY250" s="27"/>
      <c r="FRZ250" s="27"/>
      <c r="FSA250" s="27"/>
      <c r="FSB250" s="27"/>
      <c r="FSC250" s="27"/>
      <c r="FSD250" s="27"/>
      <c r="FSE250" s="27"/>
      <c r="FSF250" s="27"/>
      <c r="FSG250" s="27"/>
      <c r="FSH250" s="27"/>
      <c r="FSI250" s="27"/>
      <c r="FSJ250" s="27"/>
      <c r="FSK250" s="27"/>
      <c r="FSL250" s="27"/>
      <c r="FSM250" s="27"/>
      <c r="FSN250" s="27"/>
      <c r="FSO250" s="27"/>
      <c r="FSP250" s="27"/>
      <c r="FSQ250" s="27"/>
      <c r="FSR250" s="27"/>
      <c r="FSS250" s="27"/>
      <c r="FST250" s="27"/>
      <c r="FSU250" s="27"/>
      <c r="FSV250" s="27"/>
      <c r="FSW250" s="27"/>
      <c r="FSX250" s="27"/>
      <c r="FSY250" s="27"/>
      <c r="FSZ250" s="27"/>
      <c r="FTA250" s="27"/>
      <c r="FTB250" s="27"/>
      <c r="FTC250" s="27"/>
      <c r="FTD250" s="27"/>
      <c r="FTE250" s="27"/>
      <c r="FTF250" s="27"/>
      <c r="FTG250" s="27"/>
      <c r="FTH250" s="27"/>
      <c r="FTI250" s="27"/>
      <c r="FTJ250" s="27"/>
      <c r="FTK250" s="27"/>
      <c r="FTL250" s="27"/>
      <c r="FTM250" s="27"/>
      <c r="FTN250" s="27"/>
      <c r="FTO250" s="27"/>
      <c r="FTP250" s="27"/>
      <c r="FTQ250" s="27"/>
      <c r="FTR250" s="27"/>
      <c r="FTS250" s="27"/>
      <c r="FTT250" s="27"/>
      <c r="FTU250" s="27"/>
      <c r="FTV250" s="27"/>
      <c r="FTW250" s="27"/>
      <c r="FTX250" s="27"/>
      <c r="FTY250" s="27"/>
      <c r="FTZ250" s="27"/>
      <c r="FUA250" s="27"/>
      <c r="FUB250" s="27"/>
      <c r="FUC250" s="27"/>
      <c r="FUD250" s="27"/>
      <c r="FUE250" s="27"/>
      <c r="FUF250" s="27"/>
      <c r="FUG250" s="27"/>
      <c r="FUH250" s="27"/>
      <c r="FUI250" s="27"/>
      <c r="FUJ250" s="27"/>
      <c r="FUK250" s="27"/>
      <c r="FUL250" s="27"/>
      <c r="FUM250" s="27"/>
      <c r="FUN250" s="27"/>
      <c r="FUO250" s="27"/>
      <c r="FUP250" s="27"/>
      <c r="FUQ250" s="27"/>
      <c r="FUR250" s="27"/>
      <c r="FUS250" s="27"/>
      <c r="FUT250" s="27"/>
      <c r="FUU250" s="27"/>
      <c r="FUV250" s="27"/>
      <c r="FUW250" s="27"/>
      <c r="FUX250" s="27"/>
      <c r="FUY250" s="27"/>
      <c r="FUZ250" s="27"/>
      <c r="FVA250" s="27"/>
      <c r="FVB250" s="27"/>
      <c r="FVC250" s="27"/>
      <c r="FVD250" s="27"/>
      <c r="FVE250" s="27"/>
      <c r="FVF250" s="27"/>
      <c r="FVG250" s="27"/>
      <c r="FVH250" s="27"/>
      <c r="FVI250" s="27"/>
      <c r="FVJ250" s="27"/>
      <c r="FVK250" s="27"/>
      <c r="FVL250" s="27"/>
      <c r="FVM250" s="27"/>
      <c r="FVN250" s="27"/>
      <c r="FVO250" s="27"/>
      <c r="FVP250" s="27"/>
      <c r="FVQ250" s="27"/>
      <c r="FVR250" s="27"/>
      <c r="FVS250" s="27"/>
      <c r="FVT250" s="27"/>
      <c r="FVU250" s="27"/>
      <c r="FVV250" s="27"/>
      <c r="FVW250" s="27"/>
      <c r="FVX250" s="27"/>
      <c r="FVY250" s="27"/>
      <c r="FVZ250" s="27"/>
      <c r="FWA250" s="27"/>
      <c r="FWB250" s="27"/>
      <c r="FWC250" s="27"/>
      <c r="FWD250" s="27"/>
      <c r="FWE250" s="27"/>
      <c r="FWF250" s="27"/>
      <c r="FWG250" s="27"/>
      <c r="FWH250" s="27"/>
      <c r="FWI250" s="27"/>
      <c r="FWJ250" s="27"/>
      <c r="FWK250" s="27"/>
      <c r="FWL250" s="27"/>
      <c r="FWM250" s="27"/>
      <c r="FWN250" s="27"/>
      <c r="FWO250" s="27"/>
      <c r="FWP250" s="27"/>
      <c r="FWQ250" s="27"/>
      <c r="FWR250" s="27"/>
      <c r="FWS250" s="27"/>
      <c r="FWT250" s="27"/>
      <c r="FWU250" s="27"/>
      <c r="FWV250" s="27"/>
      <c r="FWW250" s="27"/>
      <c r="FWX250" s="27"/>
      <c r="FWY250" s="27"/>
      <c r="FWZ250" s="27"/>
      <c r="FXA250" s="27"/>
      <c r="FXB250" s="27"/>
      <c r="FXC250" s="27"/>
      <c r="FXD250" s="27"/>
      <c r="FXE250" s="27"/>
      <c r="FXF250" s="27"/>
      <c r="FXG250" s="27"/>
      <c r="FXH250" s="27"/>
      <c r="FXI250" s="27"/>
      <c r="FXJ250" s="27"/>
      <c r="FXK250" s="27"/>
      <c r="FXL250" s="27"/>
      <c r="FXM250" s="27"/>
      <c r="FXN250" s="27"/>
      <c r="FXO250" s="27"/>
      <c r="FXP250" s="27"/>
      <c r="FXQ250" s="27"/>
      <c r="FXR250" s="27"/>
      <c r="FXS250" s="27"/>
      <c r="FXT250" s="27"/>
      <c r="FXU250" s="27"/>
      <c r="FXV250" s="27"/>
      <c r="FXW250" s="27"/>
      <c r="FXX250" s="27"/>
      <c r="FXY250" s="27"/>
      <c r="FXZ250" s="27"/>
      <c r="FYA250" s="27"/>
      <c r="FYB250" s="27"/>
      <c r="FYC250" s="27"/>
      <c r="FYD250" s="27"/>
      <c r="FYE250" s="27"/>
      <c r="FYF250" s="27"/>
      <c r="FYG250" s="27"/>
      <c r="FYH250" s="27"/>
      <c r="FYI250" s="27"/>
      <c r="FYJ250" s="27"/>
      <c r="FYK250" s="27"/>
      <c r="FYL250" s="27"/>
      <c r="FYM250" s="27"/>
      <c r="FYN250" s="27"/>
      <c r="FYO250" s="27"/>
      <c r="FYP250" s="27"/>
      <c r="FYQ250" s="27"/>
      <c r="FYR250" s="27"/>
      <c r="FYS250" s="27"/>
      <c r="FYT250" s="27"/>
      <c r="FYU250" s="27"/>
      <c r="FYV250" s="27"/>
      <c r="FYW250" s="27"/>
      <c r="FYX250" s="27"/>
      <c r="FYY250" s="27"/>
      <c r="FYZ250" s="27"/>
      <c r="FZA250" s="27"/>
      <c r="FZB250" s="27"/>
      <c r="FZC250" s="27"/>
      <c r="FZD250" s="27"/>
      <c r="FZE250" s="27"/>
      <c r="FZF250" s="27"/>
      <c r="FZG250" s="27"/>
      <c r="FZH250" s="27"/>
      <c r="FZI250" s="27"/>
      <c r="FZJ250" s="27"/>
      <c r="FZK250" s="27"/>
      <c r="FZL250" s="27"/>
      <c r="FZM250" s="27"/>
      <c r="FZN250" s="27"/>
      <c r="FZO250" s="27"/>
      <c r="FZP250" s="27"/>
      <c r="FZQ250" s="27"/>
      <c r="FZR250" s="27"/>
      <c r="FZS250" s="27"/>
      <c r="FZT250" s="27"/>
      <c r="FZU250" s="27"/>
      <c r="FZV250" s="27"/>
      <c r="FZW250" s="27"/>
      <c r="FZX250" s="27"/>
      <c r="FZY250" s="27"/>
      <c r="FZZ250" s="27"/>
      <c r="GAA250" s="27"/>
      <c r="GAB250" s="27"/>
      <c r="GAC250" s="27"/>
      <c r="GAD250" s="27"/>
      <c r="GAE250" s="27"/>
      <c r="GAF250" s="27"/>
      <c r="GAG250" s="27"/>
      <c r="GAH250" s="27"/>
      <c r="GAI250" s="27"/>
      <c r="GAJ250" s="27"/>
      <c r="GAK250" s="27"/>
      <c r="GAL250" s="27"/>
      <c r="GAM250" s="27"/>
      <c r="GAN250" s="27"/>
      <c r="GAO250" s="27"/>
      <c r="GAP250" s="27"/>
      <c r="GAQ250" s="27"/>
      <c r="GAR250" s="27"/>
      <c r="GAS250" s="27"/>
      <c r="GAT250" s="27"/>
      <c r="GAU250" s="27"/>
      <c r="GAV250" s="27"/>
      <c r="GAW250" s="27"/>
      <c r="GAX250" s="27"/>
      <c r="GAY250" s="27"/>
      <c r="GAZ250" s="27"/>
      <c r="GBA250" s="27"/>
      <c r="GBB250" s="27"/>
      <c r="GBC250" s="27"/>
      <c r="GBD250" s="27"/>
      <c r="GBE250" s="27"/>
      <c r="GBF250" s="27"/>
      <c r="GBG250" s="27"/>
      <c r="GBH250" s="27"/>
      <c r="GBI250" s="27"/>
      <c r="GBJ250" s="27"/>
      <c r="GBK250" s="27"/>
      <c r="GBL250" s="27"/>
      <c r="GBM250" s="27"/>
      <c r="GBN250" s="27"/>
      <c r="GBO250" s="27"/>
      <c r="GBP250" s="27"/>
      <c r="GBQ250" s="27"/>
      <c r="GBR250" s="27"/>
      <c r="GBS250" s="27"/>
      <c r="GBT250" s="27"/>
      <c r="GBU250" s="27"/>
      <c r="GBV250" s="27"/>
      <c r="GBW250" s="27"/>
      <c r="GBX250" s="27"/>
      <c r="GBY250" s="27"/>
      <c r="GBZ250" s="27"/>
      <c r="GCA250" s="27"/>
      <c r="GCB250" s="27"/>
      <c r="GCC250" s="27"/>
      <c r="GCD250" s="27"/>
      <c r="GCE250" s="27"/>
      <c r="GCF250" s="27"/>
      <c r="GCG250" s="27"/>
      <c r="GCH250" s="27"/>
      <c r="GCI250" s="27"/>
      <c r="GCJ250" s="27"/>
      <c r="GCK250" s="27"/>
      <c r="GCL250" s="27"/>
      <c r="GCM250" s="27"/>
      <c r="GCN250" s="27"/>
      <c r="GCO250" s="27"/>
      <c r="GCP250" s="27"/>
      <c r="GCQ250" s="27"/>
      <c r="GCR250" s="27"/>
      <c r="GCS250" s="27"/>
      <c r="GCT250" s="27"/>
      <c r="GCU250" s="27"/>
      <c r="GCV250" s="27"/>
      <c r="GCW250" s="27"/>
      <c r="GCX250" s="27"/>
      <c r="GCY250" s="27"/>
      <c r="GCZ250" s="27"/>
      <c r="GDA250" s="27"/>
      <c r="GDB250" s="27"/>
      <c r="GDC250" s="27"/>
      <c r="GDD250" s="27"/>
      <c r="GDE250" s="27"/>
      <c r="GDF250" s="27"/>
      <c r="GDG250" s="27"/>
      <c r="GDH250" s="27"/>
      <c r="GDI250" s="27"/>
      <c r="GDJ250" s="27"/>
      <c r="GDK250" s="27"/>
      <c r="GDL250" s="27"/>
      <c r="GDM250" s="27"/>
      <c r="GDN250" s="27"/>
      <c r="GDO250" s="27"/>
      <c r="GDP250" s="27"/>
      <c r="GDQ250" s="27"/>
      <c r="GDR250" s="27"/>
      <c r="GDS250" s="27"/>
      <c r="GDT250" s="27"/>
      <c r="GDU250" s="27"/>
      <c r="GDV250" s="27"/>
      <c r="GDW250" s="27"/>
      <c r="GDX250" s="27"/>
      <c r="GDY250" s="27"/>
      <c r="GDZ250" s="27"/>
      <c r="GEA250" s="27"/>
      <c r="GEB250" s="27"/>
      <c r="GEC250" s="27"/>
      <c r="GED250" s="27"/>
      <c r="GEE250" s="27"/>
      <c r="GEF250" s="27"/>
      <c r="GEG250" s="27"/>
      <c r="GEH250" s="27"/>
      <c r="GEI250" s="27"/>
      <c r="GEJ250" s="27"/>
      <c r="GEK250" s="27"/>
      <c r="GEL250" s="27"/>
      <c r="GEM250" s="27"/>
      <c r="GEN250" s="27"/>
      <c r="GEO250" s="27"/>
      <c r="GEP250" s="27"/>
      <c r="GEQ250" s="27"/>
      <c r="GER250" s="27"/>
      <c r="GES250" s="27"/>
      <c r="GET250" s="27"/>
      <c r="GEU250" s="27"/>
      <c r="GEV250" s="27"/>
      <c r="GEW250" s="27"/>
      <c r="GEX250" s="27"/>
      <c r="GEY250" s="27"/>
      <c r="GEZ250" s="27"/>
      <c r="GFA250" s="27"/>
      <c r="GFB250" s="27"/>
      <c r="GFC250" s="27"/>
      <c r="GFD250" s="27"/>
      <c r="GFE250" s="27"/>
      <c r="GFF250" s="27"/>
      <c r="GFG250" s="27"/>
      <c r="GFH250" s="27"/>
      <c r="GFI250" s="27"/>
      <c r="GFJ250" s="27"/>
      <c r="GFK250" s="27"/>
      <c r="GFL250" s="27"/>
      <c r="GFM250" s="27"/>
      <c r="GFN250" s="27"/>
      <c r="GFO250" s="27"/>
      <c r="GFP250" s="27"/>
      <c r="GFQ250" s="27"/>
      <c r="GFR250" s="27"/>
      <c r="GFS250" s="27"/>
      <c r="GFT250" s="27"/>
      <c r="GFU250" s="27"/>
      <c r="GFV250" s="27"/>
      <c r="GFW250" s="27"/>
      <c r="GFX250" s="27"/>
      <c r="GFY250" s="27"/>
      <c r="GFZ250" s="27"/>
      <c r="GGA250" s="27"/>
      <c r="GGB250" s="27"/>
      <c r="GGC250" s="27"/>
      <c r="GGD250" s="27"/>
      <c r="GGE250" s="27"/>
      <c r="GGF250" s="27"/>
      <c r="GGG250" s="27"/>
      <c r="GGH250" s="27"/>
      <c r="GGI250" s="27"/>
      <c r="GGJ250" s="27"/>
      <c r="GGK250" s="27"/>
      <c r="GGL250" s="27"/>
      <c r="GGM250" s="27"/>
      <c r="GGN250" s="27"/>
      <c r="GGO250" s="27"/>
      <c r="GGP250" s="27"/>
      <c r="GGQ250" s="27"/>
      <c r="GGR250" s="27"/>
      <c r="GGS250" s="27"/>
      <c r="GGT250" s="27"/>
      <c r="GGU250" s="27"/>
      <c r="GGV250" s="27"/>
      <c r="GGW250" s="27"/>
      <c r="GGX250" s="27"/>
      <c r="GGY250" s="27"/>
      <c r="GGZ250" s="27"/>
      <c r="GHA250" s="27"/>
      <c r="GHB250" s="27"/>
      <c r="GHC250" s="27"/>
      <c r="GHD250" s="27"/>
      <c r="GHE250" s="27"/>
      <c r="GHF250" s="27"/>
      <c r="GHG250" s="27"/>
      <c r="GHH250" s="27"/>
      <c r="GHI250" s="27"/>
      <c r="GHJ250" s="27"/>
      <c r="GHK250" s="27"/>
      <c r="GHL250" s="27"/>
      <c r="GHM250" s="27"/>
      <c r="GHN250" s="27"/>
      <c r="GHO250" s="27"/>
      <c r="GHP250" s="27"/>
      <c r="GHQ250" s="27"/>
      <c r="GHR250" s="27"/>
      <c r="GHS250" s="27"/>
      <c r="GHT250" s="27"/>
      <c r="GHU250" s="27"/>
      <c r="GHV250" s="27"/>
      <c r="GHW250" s="27"/>
      <c r="GHX250" s="27"/>
      <c r="GHY250" s="27"/>
      <c r="GHZ250" s="27"/>
      <c r="GIA250" s="27"/>
      <c r="GIB250" s="27"/>
      <c r="GIC250" s="27"/>
      <c r="GID250" s="27"/>
      <c r="GIE250" s="27"/>
      <c r="GIF250" s="27"/>
      <c r="GIG250" s="27"/>
      <c r="GIH250" s="27"/>
      <c r="GII250" s="27"/>
      <c r="GIJ250" s="27"/>
      <c r="GIK250" s="27"/>
      <c r="GIL250" s="27"/>
      <c r="GIM250" s="27"/>
      <c r="GIN250" s="27"/>
      <c r="GIO250" s="27"/>
      <c r="GIP250" s="27"/>
      <c r="GIQ250" s="27"/>
      <c r="GIR250" s="27"/>
      <c r="GIS250" s="27"/>
      <c r="GIT250" s="27"/>
      <c r="GIU250" s="27"/>
      <c r="GIV250" s="27"/>
      <c r="GIW250" s="27"/>
      <c r="GIX250" s="27"/>
      <c r="GIY250" s="27"/>
      <c r="GIZ250" s="27"/>
      <c r="GJA250" s="27"/>
      <c r="GJB250" s="27"/>
      <c r="GJC250" s="27"/>
      <c r="GJD250" s="27"/>
      <c r="GJE250" s="27"/>
      <c r="GJF250" s="27"/>
      <c r="GJG250" s="27"/>
      <c r="GJH250" s="27"/>
      <c r="GJI250" s="27"/>
      <c r="GJJ250" s="27"/>
      <c r="GJK250" s="27"/>
      <c r="GJL250" s="27"/>
      <c r="GJM250" s="27"/>
      <c r="GJN250" s="27"/>
      <c r="GJO250" s="27"/>
      <c r="GJP250" s="27"/>
      <c r="GJQ250" s="27"/>
      <c r="GJR250" s="27"/>
      <c r="GJS250" s="27"/>
      <c r="GJT250" s="27"/>
      <c r="GJU250" s="27"/>
      <c r="GJV250" s="27"/>
      <c r="GJW250" s="27"/>
      <c r="GJX250" s="27"/>
      <c r="GJY250" s="27"/>
      <c r="GJZ250" s="27"/>
      <c r="GKA250" s="27"/>
      <c r="GKB250" s="27"/>
      <c r="GKC250" s="27"/>
      <c r="GKD250" s="27"/>
      <c r="GKE250" s="27"/>
      <c r="GKF250" s="27"/>
      <c r="GKG250" s="27"/>
      <c r="GKH250" s="27"/>
      <c r="GKI250" s="27"/>
      <c r="GKJ250" s="27"/>
      <c r="GKK250" s="27"/>
      <c r="GKL250" s="27"/>
      <c r="GKM250" s="27"/>
      <c r="GKN250" s="27"/>
      <c r="GKO250" s="27"/>
      <c r="GKP250" s="27"/>
      <c r="GKQ250" s="27"/>
      <c r="GKR250" s="27"/>
      <c r="GKS250" s="27"/>
      <c r="GKT250" s="27"/>
      <c r="GKU250" s="27"/>
      <c r="GKV250" s="27"/>
      <c r="GKW250" s="27"/>
      <c r="GKX250" s="27"/>
      <c r="GKY250" s="27"/>
      <c r="GKZ250" s="27"/>
      <c r="GLA250" s="27"/>
      <c r="GLB250" s="27"/>
      <c r="GLC250" s="27"/>
      <c r="GLD250" s="27"/>
      <c r="GLE250" s="27"/>
      <c r="GLF250" s="27"/>
      <c r="GLG250" s="27"/>
      <c r="GLH250" s="27"/>
      <c r="GLI250" s="27"/>
      <c r="GLJ250" s="27"/>
      <c r="GLK250" s="27"/>
      <c r="GLL250" s="27"/>
      <c r="GLM250" s="27"/>
      <c r="GLN250" s="27"/>
      <c r="GLO250" s="27"/>
      <c r="GLP250" s="27"/>
      <c r="GLQ250" s="27"/>
      <c r="GLR250" s="27"/>
      <c r="GLS250" s="27"/>
      <c r="GLT250" s="27"/>
      <c r="GLU250" s="27"/>
      <c r="GLV250" s="27"/>
      <c r="GLW250" s="27"/>
      <c r="GLX250" s="27"/>
      <c r="GLY250" s="27"/>
      <c r="GLZ250" s="27"/>
      <c r="GMA250" s="27"/>
      <c r="GMB250" s="27"/>
      <c r="GMC250" s="27"/>
      <c r="GMD250" s="27"/>
      <c r="GME250" s="27"/>
      <c r="GMF250" s="27"/>
      <c r="GMG250" s="27"/>
      <c r="GMH250" s="27"/>
      <c r="GMI250" s="27"/>
      <c r="GMJ250" s="27"/>
      <c r="GMK250" s="27"/>
      <c r="GML250" s="27"/>
      <c r="GMM250" s="27"/>
      <c r="GMN250" s="27"/>
      <c r="GMO250" s="27"/>
      <c r="GMP250" s="27"/>
      <c r="GMQ250" s="27"/>
      <c r="GMR250" s="27"/>
      <c r="GMS250" s="27"/>
      <c r="GMT250" s="27"/>
      <c r="GMU250" s="27"/>
      <c r="GMV250" s="27"/>
      <c r="GMW250" s="27"/>
      <c r="GMX250" s="27"/>
      <c r="GMY250" s="27"/>
      <c r="GMZ250" s="27"/>
      <c r="GNA250" s="27"/>
      <c r="GNB250" s="27"/>
      <c r="GNC250" s="27"/>
      <c r="GND250" s="27"/>
      <c r="GNE250" s="27"/>
      <c r="GNF250" s="27"/>
      <c r="GNG250" s="27"/>
      <c r="GNH250" s="27"/>
      <c r="GNI250" s="27"/>
      <c r="GNJ250" s="27"/>
      <c r="GNK250" s="27"/>
      <c r="GNL250" s="27"/>
      <c r="GNM250" s="27"/>
      <c r="GNN250" s="27"/>
      <c r="GNO250" s="27"/>
      <c r="GNP250" s="27"/>
      <c r="GNQ250" s="27"/>
      <c r="GNR250" s="27"/>
      <c r="GNS250" s="27"/>
      <c r="GNT250" s="27"/>
      <c r="GNU250" s="27"/>
      <c r="GNV250" s="27"/>
      <c r="GNW250" s="27"/>
      <c r="GNX250" s="27"/>
      <c r="GNY250" s="27"/>
      <c r="GNZ250" s="27"/>
      <c r="GOA250" s="27"/>
      <c r="GOB250" s="27"/>
      <c r="GOC250" s="27"/>
      <c r="GOD250" s="27"/>
      <c r="GOE250" s="27"/>
      <c r="GOF250" s="27"/>
      <c r="GOG250" s="27"/>
      <c r="GOH250" s="27"/>
      <c r="GOI250" s="27"/>
      <c r="GOJ250" s="27"/>
      <c r="GOK250" s="27"/>
      <c r="GOL250" s="27"/>
      <c r="GOM250" s="27"/>
      <c r="GON250" s="27"/>
      <c r="GOO250" s="27"/>
      <c r="GOP250" s="27"/>
      <c r="GOQ250" s="27"/>
      <c r="GOR250" s="27"/>
      <c r="GOS250" s="27"/>
      <c r="GOT250" s="27"/>
      <c r="GOU250" s="27"/>
      <c r="GOV250" s="27"/>
      <c r="GOW250" s="27"/>
      <c r="GOX250" s="27"/>
      <c r="GOY250" s="27"/>
      <c r="GOZ250" s="27"/>
      <c r="GPA250" s="27"/>
      <c r="GPB250" s="27"/>
      <c r="GPC250" s="27"/>
      <c r="GPD250" s="27"/>
      <c r="GPE250" s="27"/>
      <c r="GPF250" s="27"/>
      <c r="GPG250" s="27"/>
      <c r="GPH250" s="27"/>
      <c r="GPI250" s="27"/>
      <c r="GPJ250" s="27"/>
      <c r="GPK250" s="27"/>
      <c r="GPL250" s="27"/>
      <c r="GPM250" s="27"/>
      <c r="GPN250" s="27"/>
      <c r="GPO250" s="27"/>
      <c r="GPP250" s="27"/>
      <c r="GPQ250" s="27"/>
      <c r="GPR250" s="27"/>
      <c r="GPS250" s="27"/>
      <c r="GPT250" s="27"/>
      <c r="GPU250" s="27"/>
      <c r="GPV250" s="27"/>
      <c r="GPW250" s="27"/>
      <c r="GPX250" s="27"/>
      <c r="GPY250" s="27"/>
      <c r="GPZ250" s="27"/>
      <c r="GQA250" s="27"/>
      <c r="GQB250" s="27"/>
      <c r="GQC250" s="27"/>
      <c r="GQD250" s="27"/>
      <c r="GQE250" s="27"/>
      <c r="GQF250" s="27"/>
      <c r="GQG250" s="27"/>
      <c r="GQH250" s="27"/>
      <c r="GQI250" s="27"/>
      <c r="GQJ250" s="27"/>
      <c r="GQK250" s="27"/>
      <c r="GQL250" s="27"/>
      <c r="GQM250" s="27"/>
      <c r="GQN250" s="27"/>
      <c r="GQO250" s="27"/>
      <c r="GQP250" s="27"/>
      <c r="GQQ250" s="27"/>
      <c r="GQR250" s="27"/>
      <c r="GQS250" s="27"/>
      <c r="GQT250" s="27"/>
      <c r="GQU250" s="27"/>
      <c r="GQV250" s="27"/>
      <c r="GQW250" s="27"/>
      <c r="GQX250" s="27"/>
      <c r="GQY250" s="27"/>
      <c r="GQZ250" s="27"/>
      <c r="GRA250" s="27"/>
      <c r="GRB250" s="27"/>
      <c r="GRC250" s="27"/>
      <c r="GRD250" s="27"/>
      <c r="GRE250" s="27"/>
      <c r="GRF250" s="27"/>
      <c r="GRG250" s="27"/>
      <c r="GRH250" s="27"/>
      <c r="GRI250" s="27"/>
      <c r="GRJ250" s="27"/>
      <c r="GRK250" s="27"/>
      <c r="GRL250" s="27"/>
      <c r="GRM250" s="27"/>
      <c r="GRN250" s="27"/>
      <c r="GRO250" s="27"/>
      <c r="GRP250" s="27"/>
      <c r="GRQ250" s="27"/>
      <c r="GRR250" s="27"/>
      <c r="GRS250" s="27"/>
      <c r="GRT250" s="27"/>
      <c r="GRU250" s="27"/>
      <c r="GRV250" s="27"/>
      <c r="GRW250" s="27"/>
      <c r="GRX250" s="27"/>
      <c r="GRY250" s="27"/>
      <c r="GRZ250" s="27"/>
      <c r="GSA250" s="27"/>
      <c r="GSB250" s="27"/>
      <c r="GSC250" s="27"/>
      <c r="GSD250" s="27"/>
      <c r="GSE250" s="27"/>
      <c r="GSF250" s="27"/>
      <c r="GSG250" s="27"/>
      <c r="GSH250" s="27"/>
      <c r="GSI250" s="27"/>
      <c r="GSJ250" s="27"/>
      <c r="GSK250" s="27"/>
      <c r="GSL250" s="27"/>
      <c r="GSM250" s="27"/>
      <c r="GSN250" s="27"/>
      <c r="GSO250" s="27"/>
      <c r="GSP250" s="27"/>
      <c r="GSQ250" s="27"/>
      <c r="GSR250" s="27"/>
      <c r="GSS250" s="27"/>
      <c r="GST250" s="27"/>
      <c r="GSU250" s="27"/>
      <c r="GSV250" s="27"/>
      <c r="GSW250" s="27"/>
      <c r="GSX250" s="27"/>
      <c r="GSY250" s="27"/>
      <c r="GSZ250" s="27"/>
      <c r="GTA250" s="27"/>
      <c r="GTB250" s="27"/>
      <c r="GTC250" s="27"/>
      <c r="GTD250" s="27"/>
      <c r="GTE250" s="27"/>
      <c r="GTF250" s="27"/>
      <c r="GTG250" s="27"/>
      <c r="GTH250" s="27"/>
      <c r="GTI250" s="27"/>
      <c r="GTJ250" s="27"/>
      <c r="GTK250" s="27"/>
      <c r="GTL250" s="27"/>
      <c r="GTM250" s="27"/>
      <c r="GTN250" s="27"/>
      <c r="GTO250" s="27"/>
      <c r="GTP250" s="27"/>
      <c r="GTQ250" s="27"/>
      <c r="GTR250" s="27"/>
      <c r="GTS250" s="27"/>
      <c r="GTT250" s="27"/>
      <c r="GTU250" s="27"/>
      <c r="GTV250" s="27"/>
      <c r="GTW250" s="27"/>
      <c r="GTX250" s="27"/>
      <c r="GTY250" s="27"/>
      <c r="GTZ250" s="27"/>
      <c r="GUA250" s="27"/>
      <c r="GUB250" s="27"/>
      <c r="GUC250" s="27"/>
      <c r="GUD250" s="27"/>
      <c r="GUE250" s="27"/>
      <c r="GUF250" s="27"/>
      <c r="GUG250" s="27"/>
      <c r="GUH250" s="27"/>
      <c r="GUI250" s="27"/>
      <c r="GUJ250" s="27"/>
      <c r="GUK250" s="27"/>
      <c r="GUL250" s="27"/>
      <c r="GUM250" s="27"/>
      <c r="GUN250" s="27"/>
      <c r="GUO250" s="27"/>
      <c r="GUP250" s="27"/>
      <c r="GUQ250" s="27"/>
      <c r="GUR250" s="27"/>
      <c r="GUS250" s="27"/>
      <c r="GUT250" s="27"/>
      <c r="GUU250" s="27"/>
      <c r="GUV250" s="27"/>
      <c r="GUW250" s="27"/>
      <c r="GUX250" s="27"/>
      <c r="GUY250" s="27"/>
      <c r="GUZ250" s="27"/>
      <c r="GVA250" s="27"/>
      <c r="GVB250" s="27"/>
      <c r="GVC250" s="27"/>
      <c r="GVD250" s="27"/>
      <c r="GVE250" s="27"/>
      <c r="GVF250" s="27"/>
      <c r="GVG250" s="27"/>
      <c r="GVH250" s="27"/>
      <c r="GVI250" s="27"/>
      <c r="GVJ250" s="27"/>
      <c r="GVK250" s="27"/>
      <c r="GVL250" s="27"/>
      <c r="GVM250" s="27"/>
      <c r="GVN250" s="27"/>
      <c r="GVO250" s="27"/>
      <c r="GVP250" s="27"/>
      <c r="GVQ250" s="27"/>
      <c r="GVR250" s="27"/>
      <c r="GVS250" s="27"/>
      <c r="GVT250" s="27"/>
      <c r="GVU250" s="27"/>
      <c r="GVV250" s="27"/>
      <c r="GVW250" s="27"/>
      <c r="GVX250" s="27"/>
      <c r="GVY250" s="27"/>
      <c r="GVZ250" s="27"/>
      <c r="GWA250" s="27"/>
      <c r="GWB250" s="27"/>
      <c r="GWC250" s="27"/>
      <c r="GWD250" s="27"/>
      <c r="GWE250" s="27"/>
      <c r="GWF250" s="27"/>
      <c r="GWG250" s="27"/>
      <c r="GWH250" s="27"/>
      <c r="GWI250" s="27"/>
      <c r="GWJ250" s="27"/>
      <c r="GWK250" s="27"/>
      <c r="GWL250" s="27"/>
      <c r="GWM250" s="27"/>
      <c r="GWN250" s="27"/>
      <c r="GWO250" s="27"/>
      <c r="GWP250" s="27"/>
      <c r="GWQ250" s="27"/>
      <c r="GWR250" s="27"/>
      <c r="GWS250" s="27"/>
      <c r="GWT250" s="27"/>
      <c r="GWU250" s="27"/>
      <c r="GWV250" s="27"/>
      <c r="GWW250" s="27"/>
      <c r="GWX250" s="27"/>
      <c r="GWY250" s="27"/>
      <c r="GWZ250" s="27"/>
      <c r="GXA250" s="27"/>
      <c r="GXB250" s="27"/>
      <c r="GXC250" s="27"/>
      <c r="GXD250" s="27"/>
      <c r="GXE250" s="27"/>
      <c r="GXF250" s="27"/>
      <c r="GXG250" s="27"/>
      <c r="GXH250" s="27"/>
      <c r="GXI250" s="27"/>
      <c r="GXJ250" s="27"/>
      <c r="GXK250" s="27"/>
      <c r="GXL250" s="27"/>
      <c r="GXM250" s="27"/>
      <c r="GXN250" s="27"/>
      <c r="GXO250" s="27"/>
      <c r="GXP250" s="27"/>
      <c r="GXQ250" s="27"/>
      <c r="GXR250" s="27"/>
      <c r="GXS250" s="27"/>
      <c r="GXT250" s="27"/>
      <c r="GXU250" s="27"/>
      <c r="GXV250" s="27"/>
      <c r="GXW250" s="27"/>
      <c r="GXX250" s="27"/>
      <c r="GXY250" s="27"/>
      <c r="GXZ250" s="27"/>
      <c r="GYA250" s="27"/>
      <c r="GYB250" s="27"/>
      <c r="GYC250" s="27"/>
      <c r="GYD250" s="27"/>
      <c r="GYE250" s="27"/>
      <c r="GYF250" s="27"/>
      <c r="GYG250" s="27"/>
      <c r="GYH250" s="27"/>
      <c r="GYI250" s="27"/>
      <c r="GYJ250" s="27"/>
      <c r="GYK250" s="27"/>
      <c r="GYL250" s="27"/>
      <c r="GYM250" s="27"/>
      <c r="GYN250" s="27"/>
      <c r="GYO250" s="27"/>
      <c r="GYP250" s="27"/>
      <c r="GYQ250" s="27"/>
      <c r="GYR250" s="27"/>
      <c r="GYS250" s="27"/>
      <c r="GYT250" s="27"/>
      <c r="GYU250" s="27"/>
      <c r="GYV250" s="27"/>
      <c r="GYW250" s="27"/>
      <c r="GYX250" s="27"/>
      <c r="GYY250" s="27"/>
      <c r="GYZ250" s="27"/>
      <c r="GZA250" s="27"/>
      <c r="GZB250" s="27"/>
      <c r="GZC250" s="27"/>
      <c r="GZD250" s="27"/>
      <c r="GZE250" s="27"/>
      <c r="GZF250" s="27"/>
      <c r="GZG250" s="27"/>
      <c r="GZH250" s="27"/>
      <c r="GZI250" s="27"/>
      <c r="GZJ250" s="27"/>
      <c r="GZK250" s="27"/>
      <c r="GZL250" s="27"/>
      <c r="GZM250" s="27"/>
      <c r="GZN250" s="27"/>
      <c r="GZO250" s="27"/>
      <c r="GZP250" s="27"/>
      <c r="GZQ250" s="27"/>
      <c r="GZR250" s="27"/>
      <c r="GZS250" s="27"/>
      <c r="GZT250" s="27"/>
      <c r="GZU250" s="27"/>
      <c r="GZV250" s="27"/>
      <c r="GZW250" s="27"/>
      <c r="GZX250" s="27"/>
      <c r="GZY250" s="27"/>
      <c r="GZZ250" s="27"/>
      <c r="HAA250" s="27"/>
      <c r="HAB250" s="27"/>
      <c r="HAC250" s="27"/>
      <c r="HAD250" s="27"/>
      <c r="HAE250" s="27"/>
      <c r="HAF250" s="27"/>
      <c r="HAG250" s="27"/>
      <c r="HAH250" s="27"/>
      <c r="HAI250" s="27"/>
      <c r="HAJ250" s="27"/>
      <c r="HAK250" s="27"/>
      <c r="HAL250" s="27"/>
      <c r="HAM250" s="27"/>
      <c r="HAN250" s="27"/>
      <c r="HAO250" s="27"/>
      <c r="HAP250" s="27"/>
      <c r="HAQ250" s="27"/>
      <c r="HAR250" s="27"/>
      <c r="HAS250" s="27"/>
      <c r="HAT250" s="27"/>
      <c r="HAU250" s="27"/>
      <c r="HAV250" s="27"/>
      <c r="HAW250" s="27"/>
      <c r="HAX250" s="27"/>
      <c r="HAY250" s="27"/>
      <c r="HAZ250" s="27"/>
      <c r="HBA250" s="27"/>
      <c r="HBB250" s="27"/>
      <c r="HBC250" s="27"/>
      <c r="HBD250" s="27"/>
      <c r="HBE250" s="27"/>
      <c r="HBF250" s="27"/>
      <c r="HBG250" s="27"/>
      <c r="HBH250" s="27"/>
      <c r="HBI250" s="27"/>
      <c r="HBJ250" s="27"/>
      <c r="HBK250" s="27"/>
      <c r="HBL250" s="27"/>
      <c r="HBM250" s="27"/>
      <c r="HBN250" s="27"/>
      <c r="HBO250" s="27"/>
      <c r="HBP250" s="27"/>
      <c r="HBQ250" s="27"/>
      <c r="HBR250" s="27"/>
      <c r="HBS250" s="27"/>
      <c r="HBT250" s="27"/>
      <c r="HBU250" s="27"/>
      <c r="HBV250" s="27"/>
      <c r="HBW250" s="27"/>
      <c r="HBX250" s="27"/>
      <c r="HBY250" s="27"/>
      <c r="HBZ250" s="27"/>
      <c r="HCA250" s="27"/>
      <c r="HCB250" s="27"/>
      <c r="HCC250" s="27"/>
      <c r="HCD250" s="27"/>
      <c r="HCE250" s="27"/>
      <c r="HCF250" s="27"/>
      <c r="HCG250" s="27"/>
      <c r="HCH250" s="27"/>
      <c r="HCI250" s="27"/>
      <c r="HCJ250" s="27"/>
      <c r="HCK250" s="27"/>
      <c r="HCL250" s="27"/>
      <c r="HCM250" s="27"/>
      <c r="HCN250" s="27"/>
      <c r="HCO250" s="27"/>
      <c r="HCP250" s="27"/>
      <c r="HCQ250" s="27"/>
      <c r="HCR250" s="27"/>
      <c r="HCS250" s="27"/>
      <c r="HCT250" s="27"/>
      <c r="HCU250" s="27"/>
      <c r="HCV250" s="27"/>
      <c r="HCW250" s="27"/>
      <c r="HCX250" s="27"/>
      <c r="HCY250" s="27"/>
      <c r="HCZ250" s="27"/>
      <c r="HDA250" s="27"/>
      <c r="HDB250" s="27"/>
      <c r="HDC250" s="27"/>
      <c r="HDD250" s="27"/>
      <c r="HDE250" s="27"/>
      <c r="HDF250" s="27"/>
      <c r="HDG250" s="27"/>
      <c r="HDH250" s="27"/>
      <c r="HDI250" s="27"/>
      <c r="HDJ250" s="27"/>
      <c r="HDK250" s="27"/>
      <c r="HDL250" s="27"/>
      <c r="HDM250" s="27"/>
      <c r="HDN250" s="27"/>
      <c r="HDO250" s="27"/>
      <c r="HDP250" s="27"/>
      <c r="HDQ250" s="27"/>
      <c r="HDR250" s="27"/>
      <c r="HDS250" s="27"/>
      <c r="HDT250" s="27"/>
      <c r="HDU250" s="27"/>
      <c r="HDV250" s="27"/>
      <c r="HDW250" s="27"/>
      <c r="HDX250" s="27"/>
      <c r="HDY250" s="27"/>
      <c r="HDZ250" s="27"/>
      <c r="HEA250" s="27"/>
      <c r="HEB250" s="27"/>
      <c r="HEC250" s="27"/>
      <c r="HED250" s="27"/>
      <c r="HEE250" s="27"/>
      <c r="HEF250" s="27"/>
      <c r="HEG250" s="27"/>
      <c r="HEH250" s="27"/>
      <c r="HEI250" s="27"/>
      <c r="HEJ250" s="27"/>
      <c r="HEK250" s="27"/>
      <c r="HEL250" s="27"/>
      <c r="HEM250" s="27"/>
      <c r="HEN250" s="27"/>
      <c r="HEO250" s="27"/>
      <c r="HEP250" s="27"/>
      <c r="HEQ250" s="27"/>
      <c r="HER250" s="27"/>
      <c r="HES250" s="27"/>
      <c r="HET250" s="27"/>
      <c r="HEU250" s="27"/>
      <c r="HEV250" s="27"/>
      <c r="HEW250" s="27"/>
      <c r="HEX250" s="27"/>
      <c r="HEY250" s="27"/>
      <c r="HEZ250" s="27"/>
      <c r="HFA250" s="27"/>
      <c r="HFB250" s="27"/>
      <c r="HFC250" s="27"/>
      <c r="HFD250" s="27"/>
      <c r="HFE250" s="27"/>
      <c r="HFF250" s="27"/>
      <c r="HFG250" s="27"/>
      <c r="HFH250" s="27"/>
      <c r="HFI250" s="27"/>
      <c r="HFJ250" s="27"/>
      <c r="HFK250" s="27"/>
      <c r="HFL250" s="27"/>
      <c r="HFM250" s="27"/>
      <c r="HFN250" s="27"/>
      <c r="HFO250" s="27"/>
      <c r="HFP250" s="27"/>
      <c r="HFQ250" s="27"/>
      <c r="HFR250" s="27"/>
      <c r="HFS250" s="27"/>
      <c r="HFT250" s="27"/>
      <c r="HFU250" s="27"/>
      <c r="HFV250" s="27"/>
      <c r="HFW250" s="27"/>
      <c r="HFX250" s="27"/>
      <c r="HFY250" s="27"/>
      <c r="HFZ250" s="27"/>
      <c r="HGA250" s="27"/>
      <c r="HGB250" s="27"/>
      <c r="HGC250" s="27"/>
      <c r="HGD250" s="27"/>
      <c r="HGE250" s="27"/>
      <c r="HGF250" s="27"/>
      <c r="HGG250" s="27"/>
      <c r="HGH250" s="27"/>
      <c r="HGI250" s="27"/>
      <c r="HGJ250" s="27"/>
      <c r="HGK250" s="27"/>
      <c r="HGL250" s="27"/>
      <c r="HGM250" s="27"/>
      <c r="HGN250" s="27"/>
      <c r="HGO250" s="27"/>
      <c r="HGP250" s="27"/>
      <c r="HGQ250" s="27"/>
      <c r="HGR250" s="27"/>
      <c r="HGS250" s="27"/>
      <c r="HGT250" s="27"/>
      <c r="HGU250" s="27"/>
      <c r="HGV250" s="27"/>
      <c r="HGW250" s="27"/>
      <c r="HGX250" s="27"/>
      <c r="HGY250" s="27"/>
      <c r="HGZ250" s="27"/>
      <c r="HHA250" s="27"/>
      <c r="HHB250" s="27"/>
      <c r="HHC250" s="27"/>
      <c r="HHD250" s="27"/>
      <c r="HHE250" s="27"/>
      <c r="HHF250" s="27"/>
      <c r="HHG250" s="27"/>
      <c r="HHH250" s="27"/>
      <c r="HHI250" s="27"/>
      <c r="HHJ250" s="27"/>
      <c r="HHK250" s="27"/>
      <c r="HHL250" s="27"/>
      <c r="HHM250" s="27"/>
      <c r="HHN250" s="27"/>
      <c r="HHO250" s="27"/>
      <c r="HHP250" s="27"/>
      <c r="HHQ250" s="27"/>
      <c r="HHR250" s="27"/>
      <c r="HHS250" s="27"/>
      <c r="HHT250" s="27"/>
      <c r="HHU250" s="27"/>
      <c r="HHV250" s="27"/>
      <c r="HHW250" s="27"/>
      <c r="HHX250" s="27"/>
      <c r="HHY250" s="27"/>
      <c r="HHZ250" s="27"/>
      <c r="HIA250" s="27"/>
      <c r="HIB250" s="27"/>
      <c r="HIC250" s="27"/>
      <c r="HID250" s="27"/>
      <c r="HIE250" s="27"/>
      <c r="HIF250" s="27"/>
      <c r="HIG250" s="27"/>
      <c r="HIH250" s="27"/>
      <c r="HII250" s="27"/>
      <c r="HIJ250" s="27"/>
      <c r="HIK250" s="27"/>
      <c r="HIL250" s="27"/>
      <c r="HIM250" s="27"/>
      <c r="HIN250" s="27"/>
      <c r="HIO250" s="27"/>
      <c r="HIP250" s="27"/>
      <c r="HIQ250" s="27"/>
      <c r="HIR250" s="27"/>
      <c r="HIS250" s="27"/>
      <c r="HIT250" s="27"/>
      <c r="HIU250" s="27"/>
      <c r="HIV250" s="27"/>
      <c r="HIW250" s="27"/>
      <c r="HIX250" s="27"/>
      <c r="HIY250" s="27"/>
      <c r="HIZ250" s="27"/>
      <c r="HJA250" s="27"/>
      <c r="HJB250" s="27"/>
      <c r="HJC250" s="27"/>
      <c r="HJD250" s="27"/>
      <c r="HJE250" s="27"/>
      <c r="HJF250" s="27"/>
      <c r="HJG250" s="27"/>
      <c r="HJH250" s="27"/>
      <c r="HJI250" s="27"/>
      <c r="HJJ250" s="27"/>
      <c r="HJK250" s="27"/>
      <c r="HJL250" s="27"/>
      <c r="HJM250" s="27"/>
      <c r="HJN250" s="27"/>
      <c r="HJO250" s="27"/>
      <c r="HJP250" s="27"/>
      <c r="HJQ250" s="27"/>
      <c r="HJR250" s="27"/>
      <c r="HJS250" s="27"/>
      <c r="HJT250" s="27"/>
      <c r="HJU250" s="27"/>
      <c r="HJV250" s="27"/>
      <c r="HJW250" s="27"/>
      <c r="HJX250" s="27"/>
      <c r="HJY250" s="27"/>
      <c r="HJZ250" s="27"/>
      <c r="HKA250" s="27"/>
      <c r="HKB250" s="27"/>
      <c r="HKC250" s="27"/>
      <c r="HKD250" s="27"/>
      <c r="HKE250" s="27"/>
      <c r="HKF250" s="27"/>
      <c r="HKG250" s="27"/>
      <c r="HKH250" s="27"/>
      <c r="HKI250" s="27"/>
      <c r="HKJ250" s="27"/>
      <c r="HKK250" s="27"/>
      <c r="HKL250" s="27"/>
      <c r="HKM250" s="27"/>
      <c r="HKN250" s="27"/>
      <c r="HKO250" s="27"/>
      <c r="HKP250" s="27"/>
      <c r="HKQ250" s="27"/>
      <c r="HKR250" s="27"/>
      <c r="HKS250" s="27"/>
      <c r="HKT250" s="27"/>
      <c r="HKU250" s="27"/>
      <c r="HKV250" s="27"/>
      <c r="HKW250" s="27"/>
      <c r="HKX250" s="27"/>
      <c r="HKY250" s="27"/>
      <c r="HKZ250" s="27"/>
      <c r="HLA250" s="27"/>
      <c r="HLB250" s="27"/>
      <c r="HLC250" s="27"/>
      <c r="HLD250" s="27"/>
      <c r="HLE250" s="27"/>
      <c r="HLF250" s="27"/>
      <c r="HLG250" s="27"/>
      <c r="HLH250" s="27"/>
      <c r="HLI250" s="27"/>
      <c r="HLJ250" s="27"/>
      <c r="HLK250" s="27"/>
      <c r="HLL250" s="27"/>
      <c r="HLM250" s="27"/>
      <c r="HLN250" s="27"/>
      <c r="HLO250" s="27"/>
      <c r="HLP250" s="27"/>
      <c r="HLQ250" s="27"/>
      <c r="HLR250" s="27"/>
      <c r="HLS250" s="27"/>
      <c r="HLT250" s="27"/>
      <c r="HLU250" s="27"/>
      <c r="HLV250" s="27"/>
      <c r="HLW250" s="27"/>
      <c r="HLX250" s="27"/>
      <c r="HLY250" s="27"/>
      <c r="HLZ250" s="27"/>
      <c r="HMA250" s="27"/>
      <c r="HMB250" s="27"/>
      <c r="HMC250" s="27"/>
      <c r="HMD250" s="27"/>
      <c r="HME250" s="27"/>
      <c r="HMF250" s="27"/>
      <c r="HMG250" s="27"/>
      <c r="HMH250" s="27"/>
      <c r="HMI250" s="27"/>
      <c r="HMJ250" s="27"/>
      <c r="HMK250" s="27"/>
      <c r="HML250" s="27"/>
      <c r="HMM250" s="27"/>
      <c r="HMN250" s="27"/>
      <c r="HMO250" s="27"/>
      <c r="HMP250" s="27"/>
      <c r="HMQ250" s="27"/>
      <c r="HMR250" s="27"/>
      <c r="HMS250" s="27"/>
      <c r="HMT250" s="27"/>
      <c r="HMU250" s="27"/>
      <c r="HMV250" s="27"/>
      <c r="HMW250" s="27"/>
      <c r="HMX250" s="27"/>
      <c r="HMY250" s="27"/>
      <c r="HMZ250" s="27"/>
      <c r="HNA250" s="27"/>
      <c r="HNB250" s="27"/>
      <c r="HNC250" s="27"/>
      <c r="HND250" s="27"/>
      <c r="HNE250" s="27"/>
      <c r="HNF250" s="27"/>
      <c r="HNG250" s="27"/>
      <c r="HNH250" s="27"/>
      <c r="HNI250" s="27"/>
      <c r="HNJ250" s="27"/>
      <c r="HNK250" s="27"/>
      <c r="HNL250" s="27"/>
      <c r="HNM250" s="27"/>
      <c r="HNN250" s="27"/>
      <c r="HNO250" s="27"/>
      <c r="HNP250" s="27"/>
      <c r="HNQ250" s="27"/>
      <c r="HNR250" s="27"/>
      <c r="HNS250" s="27"/>
      <c r="HNT250" s="27"/>
      <c r="HNU250" s="27"/>
      <c r="HNV250" s="27"/>
      <c r="HNW250" s="27"/>
      <c r="HNX250" s="27"/>
      <c r="HNY250" s="27"/>
      <c r="HNZ250" s="27"/>
      <c r="HOA250" s="27"/>
      <c r="HOB250" s="27"/>
      <c r="HOC250" s="27"/>
      <c r="HOD250" s="27"/>
      <c r="HOE250" s="27"/>
      <c r="HOF250" s="27"/>
      <c r="HOG250" s="27"/>
      <c r="HOH250" s="27"/>
      <c r="HOI250" s="27"/>
      <c r="HOJ250" s="27"/>
      <c r="HOK250" s="27"/>
      <c r="HOL250" s="27"/>
      <c r="HOM250" s="27"/>
      <c r="HON250" s="27"/>
      <c r="HOO250" s="27"/>
      <c r="HOP250" s="27"/>
      <c r="HOQ250" s="27"/>
      <c r="HOR250" s="27"/>
      <c r="HOS250" s="27"/>
      <c r="HOT250" s="27"/>
      <c r="HOU250" s="27"/>
      <c r="HOV250" s="27"/>
      <c r="HOW250" s="27"/>
      <c r="HOX250" s="27"/>
      <c r="HOY250" s="27"/>
      <c r="HOZ250" s="27"/>
      <c r="HPA250" s="27"/>
      <c r="HPB250" s="27"/>
      <c r="HPC250" s="27"/>
      <c r="HPD250" s="27"/>
      <c r="HPE250" s="27"/>
      <c r="HPF250" s="27"/>
      <c r="HPG250" s="27"/>
      <c r="HPH250" s="27"/>
      <c r="HPI250" s="27"/>
      <c r="HPJ250" s="27"/>
      <c r="HPK250" s="27"/>
      <c r="HPL250" s="27"/>
      <c r="HPM250" s="27"/>
      <c r="HPN250" s="27"/>
      <c r="HPO250" s="27"/>
      <c r="HPP250" s="27"/>
      <c r="HPQ250" s="27"/>
      <c r="HPR250" s="27"/>
      <c r="HPS250" s="27"/>
      <c r="HPT250" s="27"/>
      <c r="HPU250" s="27"/>
      <c r="HPV250" s="27"/>
      <c r="HPW250" s="27"/>
      <c r="HPX250" s="27"/>
      <c r="HPY250" s="27"/>
      <c r="HPZ250" s="27"/>
      <c r="HQA250" s="27"/>
      <c r="HQB250" s="27"/>
      <c r="HQC250" s="27"/>
      <c r="HQD250" s="27"/>
      <c r="HQE250" s="27"/>
      <c r="HQF250" s="27"/>
      <c r="HQG250" s="27"/>
      <c r="HQH250" s="27"/>
      <c r="HQI250" s="27"/>
      <c r="HQJ250" s="27"/>
      <c r="HQK250" s="27"/>
      <c r="HQL250" s="27"/>
      <c r="HQM250" s="27"/>
      <c r="HQN250" s="27"/>
      <c r="HQO250" s="27"/>
      <c r="HQP250" s="27"/>
      <c r="HQQ250" s="27"/>
      <c r="HQR250" s="27"/>
      <c r="HQS250" s="27"/>
      <c r="HQT250" s="27"/>
      <c r="HQU250" s="27"/>
      <c r="HQV250" s="27"/>
      <c r="HQW250" s="27"/>
      <c r="HQX250" s="27"/>
      <c r="HQY250" s="27"/>
      <c r="HQZ250" s="27"/>
      <c r="HRA250" s="27"/>
      <c r="HRB250" s="27"/>
      <c r="HRC250" s="27"/>
      <c r="HRD250" s="27"/>
      <c r="HRE250" s="27"/>
      <c r="HRF250" s="27"/>
      <c r="HRG250" s="27"/>
      <c r="HRH250" s="27"/>
      <c r="HRI250" s="27"/>
      <c r="HRJ250" s="27"/>
      <c r="HRK250" s="27"/>
      <c r="HRL250" s="27"/>
      <c r="HRM250" s="27"/>
      <c r="HRN250" s="27"/>
      <c r="HRO250" s="27"/>
      <c r="HRP250" s="27"/>
      <c r="HRQ250" s="27"/>
      <c r="HRR250" s="27"/>
      <c r="HRS250" s="27"/>
      <c r="HRT250" s="27"/>
      <c r="HRU250" s="27"/>
      <c r="HRV250" s="27"/>
      <c r="HRW250" s="27"/>
      <c r="HRX250" s="27"/>
      <c r="HRY250" s="27"/>
      <c r="HRZ250" s="27"/>
      <c r="HSA250" s="27"/>
      <c r="HSB250" s="27"/>
      <c r="HSC250" s="27"/>
      <c r="HSD250" s="27"/>
      <c r="HSE250" s="27"/>
      <c r="HSF250" s="27"/>
      <c r="HSG250" s="27"/>
      <c r="HSH250" s="27"/>
      <c r="HSI250" s="27"/>
      <c r="HSJ250" s="27"/>
      <c r="HSK250" s="27"/>
      <c r="HSL250" s="27"/>
      <c r="HSM250" s="27"/>
      <c r="HSN250" s="27"/>
      <c r="HSO250" s="27"/>
      <c r="HSP250" s="27"/>
      <c r="HSQ250" s="27"/>
      <c r="HSR250" s="27"/>
      <c r="HSS250" s="27"/>
      <c r="HST250" s="27"/>
      <c r="HSU250" s="27"/>
      <c r="HSV250" s="27"/>
      <c r="HSW250" s="27"/>
      <c r="HSX250" s="27"/>
      <c r="HSY250" s="27"/>
      <c r="HSZ250" s="27"/>
      <c r="HTA250" s="27"/>
      <c r="HTB250" s="27"/>
      <c r="HTC250" s="27"/>
      <c r="HTD250" s="27"/>
      <c r="HTE250" s="27"/>
      <c r="HTF250" s="27"/>
      <c r="HTG250" s="27"/>
      <c r="HTH250" s="27"/>
      <c r="HTI250" s="27"/>
      <c r="HTJ250" s="27"/>
      <c r="HTK250" s="27"/>
      <c r="HTL250" s="27"/>
      <c r="HTM250" s="27"/>
      <c r="HTN250" s="27"/>
      <c r="HTO250" s="27"/>
      <c r="HTP250" s="27"/>
      <c r="HTQ250" s="27"/>
      <c r="HTR250" s="27"/>
      <c r="HTS250" s="27"/>
      <c r="HTT250" s="27"/>
      <c r="HTU250" s="27"/>
      <c r="HTV250" s="27"/>
      <c r="HTW250" s="27"/>
      <c r="HTX250" s="27"/>
      <c r="HTY250" s="27"/>
      <c r="HTZ250" s="27"/>
      <c r="HUA250" s="27"/>
      <c r="HUB250" s="27"/>
      <c r="HUC250" s="27"/>
      <c r="HUD250" s="27"/>
      <c r="HUE250" s="27"/>
      <c r="HUF250" s="27"/>
      <c r="HUG250" s="27"/>
      <c r="HUH250" s="27"/>
      <c r="HUI250" s="27"/>
      <c r="HUJ250" s="27"/>
      <c r="HUK250" s="27"/>
      <c r="HUL250" s="27"/>
      <c r="HUM250" s="27"/>
      <c r="HUN250" s="27"/>
      <c r="HUO250" s="27"/>
      <c r="HUP250" s="27"/>
      <c r="HUQ250" s="27"/>
      <c r="HUR250" s="27"/>
      <c r="HUS250" s="27"/>
      <c r="HUT250" s="27"/>
      <c r="HUU250" s="27"/>
      <c r="HUV250" s="27"/>
      <c r="HUW250" s="27"/>
      <c r="HUX250" s="27"/>
      <c r="HUY250" s="27"/>
      <c r="HUZ250" s="27"/>
      <c r="HVA250" s="27"/>
      <c r="HVB250" s="27"/>
      <c r="HVC250" s="27"/>
      <c r="HVD250" s="27"/>
      <c r="HVE250" s="27"/>
      <c r="HVF250" s="27"/>
      <c r="HVG250" s="27"/>
      <c r="HVH250" s="27"/>
      <c r="HVI250" s="27"/>
      <c r="HVJ250" s="27"/>
      <c r="HVK250" s="27"/>
      <c r="HVL250" s="27"/>
      <c r="HVM250" s="27"/>
      <c r="HVN250" s="27"/>
      <c r="HVO250" s="27"/>
      <c r="HVP250" s="27"/>
      <c r="HVQ250" s="27"/>
      <c r="HVR250" s="27"/>
      <c r="HVS250" s="27"/>
      <c r="HVT250" s="27"/>
      <c r="HVU250" s="27"/>
      <c r="HVV250" s="27"/>
      <c r="HVW250" s="27"/>
      <c r="HVX250" s="27"/>
      <c r="HVY250" s="27"/>
      <c r="HVZ250" s="27"/>
      <c r="HWA250" s="27"/>
      <c r="HWB250" s="27"/>
      <c r="HWC250" s="27"/>
      <c r="HWD250" s="27"/>
      <c r="HWE250" s="27"/>
      <c r="HWF250" s="27"/>
      <c r="HWG250" s="27"/>
      <c r="HWH250" s="27"/>
      <c r="HWI250" s="27"/>
      <c r="HWJ250" s="27"/>
      <c r="HWK250" s="27"/>
      <c r="HWL250" s="27"/>
      <c r="HWM250" s="27"/>
      <c r="HWN250" s="27"/>
      <c r="HWO250" s="27"/>
      <c r="HWP250" s="27"/>
      <c r="HWQ250" s="27"/>
      <c r="HWR250" s="27"/>
      <c r="HWS250" s="27"/>
      <c r="HWT250" s="27"/>
      <c r="HWU250" s="27"/>
      <c r="HWV250" s="27"/>
      <c r="HWW250" s="27"/>
      <c r="HWX250" s="27"/>
      <c r="HWY250" s="27"/>
      <c r="HWZ250" s="27"/>
      <c r="HXA250" s="27"/>
      <c r="HXB250" s="27"/>
      <c r="HXC250" s="27"/>
      <c r="HXD250" s="27"/>
      <c r="HXE250" s="27"/>
      <c r="HXF250" s="27"/>
      <c r="HXG250" s="27"/>
      <c r="HXH250" s="27"/>
      <c r="HXI250" s="27"/>
      <c r="HXJ250" s="27"/>
      <c r="HXK250" s="27"/>
      <c r="HXL250" s="27"/>
      <c r="HXM250" s="27"/>
      <c r="HXN250" s="27"/>
      <c r="HXO250" s="27"/>
      <c r="HXP250" s="27"/>
      <c r="HXQ250" s="27"/>
      <c r="HXR250" s="27"/>
      <c r="HXS250" s="27"/>
      <c r="HXT250" s="27"/>
      <c r="HXU250" s="27"/>
      <c r="HXV250" s="27"/>
      <c r="HXW250" s="27"/>
      <c r="HXX250" s="27"/>
      <c r="HXY250" s="27"/>
      <c r="HXZ250" s="27"/>
      <c r="HYA250" s="27"/>
      <c r="HYB250" s="27"/>
      <c r="HYC250" s="27"/>
      <c r="HYD250" s="27"/>
      <c r="HYE250" s="27"/>
      <c r="HYF250" s="27"/>
      <c r="HYG250" s="27"/>
      <c r="HYH250" s="27"/>
      <c r="HYI250" s="27"/>
      <c r="HYJ250" s="27"/>
      <c r="HYK250" s="27"/>
      <c r="HYL250" s="27"/>
      <c r="HYM250" s="27"/>
      <c r="HYN250" s="27"/>
      <c r="HYO250" s="27"/>
      <c r="HYP250" s="27"/>
      <c r="HYQ250" s="27"/>
      <c r="HYR250" s="27"/>
      <c r="HYS250" s="27"/>
      <c r="HYT250" s="27"/>
      <c r="HYU250" s="27"/>
      <c r="HYV250" s="27"/>
      <c r="HYW250" s="27"/>
      <c r="HYX250" s="27"/>
      <c r="HYY250" s="27"/>
      <c r="HYZ250" s="27"/>
      <c r="HZA250" s="27"/>
      <c r="HZB250" s="27"/>
      <c r="HZC250" s="27"/>
      <c r="HZD250" s="27"/>
      <c r="HZE250" s="27"/>
      <c r="HZF250" s="27"/>
      <c r="HZG250" s="27"/>
      <c r="HZH250" s="27"/>
      <c r="HZI250" s="27"/>
      <c r="HZJ250" s="27"/>
      <c r="HZK250" s="27"/>
      <c r="HZL250" s="27"/>
      <c r="HZM250" s="27"/>
      <c r="HZN250" s="27"/>
      <c r="HZO250" s="27"/>
      <c r="HZP250" s="27"/>
      <c r="HZQ250" s="27"/>
      <c r="HZR250" s="27"/>
      <c r="HZS250" s="27"/>
      <c r="HZT250" s="27"/>
      <c r="HZU250" s="27"/>
      <c r="HZV250" s="27"/>
      <c r="HZW250" s="27"/>
      <c r="HZX250" s="27"/>
      <c r="HZY250" s="27"/>
      <c r="HZZ250" s="27"/>
      <c r="IAA250" s="27"/>
      <c r="IAB250" s="27"/>
      <c r="IAC250" s="27"/>
      <c r="IAD250" s="27"/>
      <c r="IAE250" s="27"/>
      <c r="IAF250" s="27"/>
      <c r="IAG250" s="27"/>
      <c r="IAH250" s="27"/>
      <c r="IAI250" s="27"/>
      <c r="IAJ250" s="27"/>
      <c r="IAK250" s="27"/>
      <c r="IAL250" s="27"/>
      <c r="IAM250" s="27"/>
      <c r="IAN250" s="27"/>
      <c r="IAO250" s="27"/>
      <c r="IAP250" s="27"/>
      <c r="IAQ250" s="27"/>
      <c r="IAR250" s="27"/>
      <c r="IAS250" s="27"/>
      <c r="IAT250" s="27"/>
      <c r="IAU250" s="27"/>
      <c r="IAV250" s="27"/>
      <c r="IAW250" s="27"/>
      <c r="IAX250" s="27"/>
      <c r="IAY250" s="27"/>
      <c r="IAZ250" s="27"/>
      <c r="IBA250" s="27"/>
      <c r="IBB250" s="27"/>
      <c r="IBC250" s="27"/>
      <c r="IBD250" s="27"/>
      <c r="IBE250" s="27"/>
      <c r="IBF250" s="27"/>
      <c r="IBG250" s="27"/>
      <c r="IBH250" s="27"/>
      <c r="IBI250" s="27"/>
      <c r="IBJ250" s="27"/>
      <c r="IBK250" s="27"/>
      <c r="IBL250" s="27"/>
      <c r="IBM250" s="27"/>
      <c r="IBN250" s="27"/>
      <c r="IBO250" s="27"/>
      <c r="IBP250" s="27"/>
      <c r="IBQ250" s="27"/>
      <c r="IBR250" s="27"/>
      <c r="IBS250" s="27"/>
      <c r="IBT250" s="27"/>
      <c r="IBU250" s="27"/>
      <c r="IBV250" s="27"/>
      <c r="IBW250" s="27"/>
      <c r="IBX250" s="27"/>
      <c r="IBY250" s="27"/>
      <c r="IBZ250" s="27"/>
      <c r="ICA250" s="27"/>
      <c r="ICB250" s="27"/>
      <c r="ICC250" s="27"/>
      <c r="ICD250" s="27"/>
      <c r="ICE250" s="27"/>
      <c r="ICF250" s="27"/>
      <c r="ICG250" s="27"/>
      <c r="ICH250" s="27"/>
      <c r="ICI250" s="27"/>
      <c r="ICJ250" s="27"/>
      <c r="ICK250" s="27"/>
      <c r="ICL250" s="27"/>
      <c r="ICM250" s="27"/>
      <c r="ICN250" s="27"/>
      <c r="ICO250" s="27"/>
      <c r="ICP250" s="27"/>
      <c r="ICQ250" s="27"/>
      <c r="ICR250" s="27"/>
      <c r="ICS250" s="27"/>
      <c r="ICT250" s="27"/>
      <c r="ICU250" s="27"/>
      <c r="ICV250" s="27"/>
      <c r="ICW250" s="27"/>
      <c r="ICX250" s="27"/>
      <c r="ICY250" s="27"/>
      <c r="ICZ250" s="27"/>
      <c r="IDA250" s="27"/>
      <c r="IDB250" s="27"/>
      <c r="IDC250" s="27"/>
      <c r="IDD250" s="27"/>
      <c r="IDE250" s="27"/>
      <c r="IDF250" s="27"/>
      <c r="IDG250" s="27"/>
      <c r="IDH250" s="27"/>
      <c r="IDI250" s="27"/>
      <c r="IDJ250" s="27"/>
      <c r="IDK250" s="27"/>
      <c r="IDL250" s="27"/>
      <c r="IDM250" s="27"/>
      <c r="IDN250" s="27"/>
      <c r="IDO250" s="27"/>
      <c r="IDP250" s="27"/>
      <c r="IDQ250" s="27"/>
      <c r="IDR250" s="27"/>
      <c r="IDS250" s="27"/>
      <c r="IDT250" s="27"/>
      <c r="IDU250" s="27"/>
      <c r="IDV250" s="27"/>
      <c r="IDW250" s="27"/>
      <c r="IDX250" s="27"/>
      <c r="IDY250" s="27"/>
      <c r="IDZ250" s="27"/>
      <c r="IEA250" s="27"/>
      <c r="IEB250" s="27"/>
      <c r="IEC250" s="27"/>
      <c r="IED250" s="27"/>
      <c r="IEE250" s="27"/>
      <c r="IEF250" s="27"/>
      <c r="IEG250" s="27"/>
      <c r="IEH250" s="27"/>
      <c r="IEI250" s="27"/>
      <c r="IEJ250" s="27"/>
      <c r="IEK250" s="27"/>
      <c r="IEL250" s="27"/>
      <c r="IEM250" s="27"/>
      <c r="IEN250" s="27"/>
      <c r="IEO250" s="27"/>
      <c r="IEP250" s="27"/>
      <c r="IEQ250" s="27"/>
      <c r="IER250" s="27"/>
      <c r="IES250" s="27"/>
      <c r="IET250" s="27"/>
      <c r="IEU250" s="27"/>
      <c r="IEV250" s="27"/>
      <c r="IEW250" s="27"/>
      <c r="IEX250" s="27"/>
      <c r="IEY250" s="27"/>
      <c r="IEZ250" s="27"/>
      <c r="IFA250" s="27"/>
      <c r="IFB250" s="27"/>
      <c r="IFC250" s="27"/>
      <c r="IFD250" s="27"/>
      <c r="IFE250" s="27"/>
      <c r="IFF250" s="27"/>
      <c r="IFG250" s="27"/>
      <c r="IFH250" s="27"/>
      <c r="IFI250" s="27"/>
      <c r="IFJ250" s="27"/>
      <c r="IFK250" s="27"/>
      <c r="IFL250" s="27"/>
      <c r="IFM250" s="27"/>
      <c r="IFN250" s="27"/>
      <c r="IFO250" s="27"/>
      <c r="IFP250" s="27"/>
      <c r="IFQ250" s="27"/>
      <c r="IFR250" s="27"/>
      <c r="IFS250" s="27"/>
      <c r="IFT250" s="27"/>
      <c r="IFU250" s="27"/>
      <c r="IFV250" s="27"/>
      <c r="IFW250" s="27"/>
      <c r="IFX250" s="27"/>
      <c r="IFY250" s="27"/>
      <c r="IFZ250" s="27"/>
      <c r="IGA250" s="27"/>
      <c r="IGB250" s="27"/>
      <c r="IGC250" s="27"/>
      <c r="IGD250" s="27"/>
      <c r="IGE250" s="27"/>
      <c r="IGF250" s="27"/>
      <c r="IGG250" s="27"/>
      <c r="IGH250" s="27"/>
      <c r="IGI250" s="27"/>
      <c r="IGJ250" s="27"/>
      <c r="IGK250" s="27"/>
      <c r="IGL250" s="27"/>
      <c r="IGM250" s="27"/>
      <c r="IGN250" s="27"/>
      <c r="IGO250" s="27"/>
      <c r="IGP250" s="27"/>
      <c r="IGQ250" s="27"/>
      <c r="IGR250" s="27"/>
      <c r="IGS250" s="27"/>
      <c r="IGT250" s="27"/>
      <c r="IGU250" s="27"/>
      <c r="IGV250" s="27"/>
      <c r="IGW250" s="27"/>
      <c r="IGX250" s="27"/>
      <c r="IGY250" s="27"/>
      <c r="IGZ250" s="27"/>
      <c r="IHA250" s="27"/>
      <c r="IHB250" s="27"/>
      <c r="IHC250" s="27"/>
      <c r="IHD250" s="27"/>
      <c r="IHE250" s="27"/>
      <c r="IHF250" s="27"/>
      <c r="IHG250" s="27"/>
      <c r="IHH250" s="27"/>
      <c r="IHI250" s="27"/>
      <c r="IHJ250" s="27"/>
      <c r="IHK250" s="27"/>
      <c r="IHL250" s="27"/>
      <c r="IHM250" s="27"/>
      <c r="IHN250" s="27"/>
      <c r="IHO250" s="27"/>
      <c r="IHP250" s="27"/>
      <c r="IHQ250" s="27"/>
      <c r="IHR250" s="27"/>
      <c r="IHS250" s="27"/>
      <c r="IHT250" s="27"/>
      <c r="IHU250" s="27"/>
      <c r="IHV250" s="27"/>
      <c r="IHW250" s="27"/>
      <c r="IHX250" s="27"/>
      <c r="IHY250" s="27"/>
      <c r="IHZ250" s="27"/>
      <c r="IIA250" s="27"/>
      <c r="IIB250" s="27"/>
      <c r="IIC250" s="27"/>
      <c r="IID250" s="27"/>
      <c r="IIE250" s="27"/>
      <c r="IIF250" s="27"/>
      <c r="IIG250" s="27"/>
      <c r="IIH250" s="27"/>
      <c r="III250" s="27"/>
      <c r="IIJ250" s="27"/>
      <c r="IIK250" s="27"/>
      <c r="IIL250" s="27"/>
      <c r="IIM250" s="27"/>
      <c r="IIN250" s="27"/>
      <c r="IIO250" s="27"/>
      <c r="IIP250" s="27"/>
      <c r="IIQ250" s="27"/>
      <c r="IIR250" s="27"/>
      <c r="IIS250" s="27"/>
      <c r="IIT250" s="27"/>
      <c r="IIU250" s="27"/>
      <c r="IIV250" s="27"/>
      <c r="IIW250" s="27"/>
      <c r="IIX250" s="27"/>
      <c r="IIY250" s="27"/>
      <c r="IIZ250" s="27"/>
      <c r="IJA250" s="27"/>
      <c r="IJB250" s="27"/>
      <c r="IJC250" s="27"/>
      <c r="IJD250" s="27"/>
      <c r="IJE250" s="27"/>
      <c r="IJF250" s="27"/>
      <c r="IJG250" s="27"/>
      <c r="IJH250" s="27"/>
      <c r="IJI250" s="27"/>
      <c r="IJJ250" s="27"/>
      <c r="IJK250" s="27"/>
      <c r="IJL250" s="27"/>
      <c r="IJM250" s="27"/>
      <c r="IJN250" s="27"/>
      <c r="IJO250" s="27"/>
      <c r="IJP250" s="27"/>
      <c r="IJQ250" s="27"/>
      <c r="IJR250" s="27"/>
      <c r="IJS250" s="27"/>
      <c r="IJT250" s="27"/>
      <c r="IJU250" s="27"/>
      <c r="IJV250" s="27"/>
      <c r="IJW250" s="27"/>
      <c r="IJX250" s="27"/>
      <c r="IJY250" s="27"/>
      <c r="IJZ250" s="27"/>
      <c r="IKA250" s="27"/>
      <c r="IKB250" s="27"/>
      <c r="IKC250" s="27"/>
      <c r="IKD250" s="27"/>
      <c r="IKE250" s="27"/>
      <c r="IKF250" s="27"/>
      <c r="IKG250" s="27"/>
      <c r="IKH250" s="27"/>
      <c r="IKI250" s="27"/>
      <c r="IKJ250" s="27"/>
      <c r="IKK250" s="27"/>
      <c r="IKL250" s="27"/>
      <c r="IKM250" s="27"/>
      <c r="IKN250" s="27"/>
      <c r="IKO250" s="27"/>
      <c r="IKP250" s="27"/>
      <c r="IKQ250" s="27"/>
      <c r="IKR250" s="27"/>
      <c r="IKS250" s="27"/>
      <c r="IKT250" s="27"/>
      <c r="IKU250" s="27"/>
      <c r="IKV250" s="27"/>
      <c r="IKW250" s="27"/>
      <c r="IKX250" s="27"/>
      <c r="IKY250" s="27"/>
      <c r="IKZ250" s="27"/>
      <c r="ILA250" s="27"/>
      <c r="ILB250" s="27"/>
      <c r="ILC250" s="27"/>
      <c r="ILD250" s="27"/>
      <c r="ILE250" s="27"/>
      <c r="ILF250" s="27"/>
      <c r="ILG250" s="27"/>
      <c r="ILH250" s="27"/>
      <c r="ILI250" s="27"/>
      <c r="ILJ250" s="27"/>
      <c r="ILK250" s="27"/>
      <c r="ILL250" s="27"/>
      <c r="ILM250" s="27"/>
      <c r="ILN250" s="27"/>
      <c r="ILO250" s="27"/>
      <c r="ILP250" s="27"/>
      <c r="ILQ250" s="27"/>
      <c r="ILR250" s="27"/>
      <c r="ILS250" s="27"/>
      <c r="ILT250" s="27"/>
      <c r="ILU250" s="27"/>
      <c r="ILV250" s="27"/>
      <c r="ILW250" s="27"/>
      <c r="ILX250" s="27"/>
      <c r="ILY250" s="27"/>
      <c r="ILZ250" s="27"/>
      <c r="IMA250" s="27"/>
      <c r="IMB250" s="27"/>
      <c r="IMC250" s="27"/>
      <c r="IMD250" s="27"/>
      <c r="IME250" s="27"/>
      <c r="IMF250" s="27"/>
      <c r="IMG250" s="27"/>
      <c r="IMH250" s="27"/>
      <c r="IMI250" s="27"/>
      <c r="IMJ250" s="27"/>
      <c r="IMK250" s="27"/>
      <c r="IML250" s="27"/>
      <c r="IMM250" s="27"/>
      <c r="IMN250" s="27"/>
      <c r="IMO250" s="27"/>
      <c r="IMP250" s="27"/>
      <c r="IMQ250" s="27"/>
      <c r="IMR250" s="27"/>
      <c r="IMS250" s="27"/>
      <c r="IMT250" s="27"/>
      <c r="IMU250" s="27"/>
      <c r="IMV250" s="27"/>
      <c r="IMW250" s="27"/>
      <c r="IMX250" s="27"/>
      <c r="IMY250" s="27"/>
      <c r="IMZ250" s="27"/>
      <c r="INA250" s="27"/>
      <c r="INB250" s="27"/>
      <c r="INC250" s="27"/>
      <c r="IND250" s="27"/>
      <c r="INE250" s="27"/>
      <c r="INF250" s="27"/>
      <c r="ING250" s="27"/>
      <c r="INH250" s="27"/>
      <c r="INI250" s="27"/>
      <c r="INJ250" s="27"/>
      <c r="INK250" s="27"/>
      <c r="INL250" s="27"/>
      <c r="INM250" s="27"/>
      <c r="INN250" s="27"/>
      <c r="INO250" s="27"/>
      <c r="INP250" s="27"/>
      <c r="INQ250" s="27"/>
      <c r="INR250" s="27"/>
      <c r="INS250" s="27"/>
      <c r="INT250" s="27"/>
      <c r="INU250" s="27"/>
      <c r="INV250" s="27"/>
      <c r="INW250" s="27"/>
      <c r="INX250" s="27"/>
      <c r="INY250" s="27"/>
      <c r="INZ250" s="27"/>
      <c r="IOA250" s="27"/>
      <c r="IOB250" s="27"/>
      <c r="IOC250" s="27"/>
      <c r="IOD250" s="27"/>
      <c r="IOE250" s="27"/>
      <c r="IOF250" s="27"/>
      <c r="IOG250" s="27"/>
      <c r="IOH250" s="27"/>
      <c r="IOI250" s="27"/>
      <c r="IOJ250" s="27"/>
      <c r="IOK250" s="27"/>
      <c r="IOL250" s="27"/>
      <c r="IOM250" s="27"/>
      <c r="ION250" s="27"/>
      <c r="IOO250" s="27"/>
      <c r="IOP250" s="27"/>
      <c r="IOQ250" s="27"/>
      <c r="IOR250" s="27"/>
      <c r="IOS250" s="27"/>
      <c r="IOT250" s="27"/>
      <c r="IOU250" s="27"/>
      <c r="IOV250" s="27"/>
      <c r="IOW250" s="27"/>
      <c r="IOX250" s="27"/>
      <c r="IOY250" s="27"/>
      <c r="IOZ250" s="27"/>
      <c r="IPA250" s="27"/>
      <c r="IPB250" s="27"/>
      <c r="IPC250" s="27"/>
      <c r="IPD250" s="27"/>
      <c r="IPE250" s="27"/>
      <c r="IPF250" s="27"/>
      <c r="IPG250" s="27"/>
      <c r="IPH250" s="27"/>
      <c r="IPI250" s="27"/>
      <c r="IPJ250" s="27"/>
      <c r="IPK250" s="27"/>
      <c r="IPL250" s="27"/>
      <c r="IPM250" s="27"/>
      <c r="IPN250" s="27"/>
      <c r="IPO250" s="27"/>
      <c r="IPP250" s="27"/>
      <c r="IPQ250" s="27"/>
      <c r="IPR250" s="27"/>
      <c r="IPS250" s="27"/>
      <c r="IPT250" s="27"/>
      <c r="IPU250" s="27"/>
      <c r="IPV250" s="27"/>
      <c r="IPW250" s="27"/>
      <c r="IPX250" s="27"/>
      <c r="IPY250" s="27"/>
      <c r="IPZ250" s="27"/>
      <c r="IQA250" s="27"/>
      <c r="IQB250" s="27"/>
      <c r="IQC250" s="27"/>
      <c r="IQD250" s="27"/>
      <c r="IQE250" s="27"/>
      <c r="IQF250" s="27"/>
      <c r="IQG250" s="27"/>
      <c r="IQH250" s="27"/>
      <c r="IQI250" s="27"/>
      <c r="IQJ250" s="27"/>
      <c r="IQK250" s="27"/>
      <c r="IQL250" s="27"/>
      <c r="IQM250" s="27"/>
      <c r="IQN250" s="27"/>
      <c r="IQO250" s="27"/>
      <c r="IQP250" s="27"/>
      <c r="IQQ250" s="27"/>
      <c r="IQR250" s="27"/>
      <c r="IQS250" s="27"/>
      <c r="IQT250" s="27"/>
      <c r="IQU250" s="27"/>
      <c r="IQV250" s="27"/>
      <c r="IQW250" s="27"/>
      <c r="IQX250" s="27"/>
      <c r="IQY250" s="27"/>
      <c r="IQZ250" s="27"/>
      <c r="IRA250" s="27"/>
      <c r="IRB250" s="27"/>
      <c r="IRC250" s="27"/>
      <c r="IRD250" s="27"/>
      <c r="IRE250" s="27"/>
      <c r="IRF250" s="27"/>
      <c r="IRG250" s="27"/>
      <c r="IRH250" s="27"/>
      <c r="IRI250" s="27"/>
      <c r="IRJ250" s="27"/>
      <c r="IRK250" s="27"/>
      <c r="IRL250" s="27"/>
      <c r="IRM250" s="27"/>
      <c r="IRN250" s="27"/>
      <c r="IRO250" s="27"/>
      <c r="IRP250" s="27"/>
      <c r="IRQ250" s="27"/>
      <c r="IRR250" s="27"/>
      <c r="IRS250" s="27"/>
      <c r="IRT250" s="27"/>
      <c r="IRU250" s="27"/>
      <c r="IRV250" s="27"/>
      <c r="IRW250" s="27"/>
      <c r="IRX250" s="27"/>
      <c r="IRY250" s="27"/>
      <c r="IRZ250" s="27"/>
      <c r="ISA250" s="27"/>
      <c r="ISB250" s="27"/>
      <c r="ISC250" s="27"/>
      <c r="ISD250" s="27"/>
      <c r="ISE250" s="27"/>
      <c r="ISF250" s="27"/>
      <c r="ISG250" s="27"/>
      <c r="ISH250" s="27"/>
      <c r="ISI250" s="27"/>
      <c r="ISJ250" s="27"/>
      <c r="ISK250" s="27"/>
      <c r="ISL250" s="27"/>
      <c r="ISM250" s="27"/>
      <c r="ISN250" s="27"/>
      <c r="ISO250" s="27"/>
      <c r="ISP250" s="27"/>
      <c r="ISQ250" s="27"/>
      <c r="ISR250" s="27"/>
      <c r="ISS250" s="27"/>
      <c r="IST250" s="27"/>
      <c r="ISU250" s="27"/>
      <c r="ISV250" s="27"/>
      <c r="ISW250" s="27"/>
      <c r="ISX250" s="27"/>
      <c r="ISY250" s="27"/>
      <c r="ISZ250" s="27"/>
      <c r="ITA250" s="27"/>
      <c r="ITB250" s="27"/>
      <c r="ITC250" s="27"/>
      <c r="ITD250" s="27"/>
      <c r="ITE250" s="27"/>
      <c r="ITF250" s="27"/>
      <c r="ITG250" s="27"/>
      <c r="ITH250" s="27"/>
      <c r="ITI250" s="27"/>
      <c r="ITJ250" s="27"/>
      <c r="ITK250" s="27"/>
      <c r="ITL250" s="27"/>
      <c r="ITM250" s="27"/>
      <c r="ITN250" s="27"/>
      <c r="ITO250" s="27"/>
      <c r="ITP250" s="27"/>
      <c r="ITQ250" s="27"/>
      <c r="ITR250" s="27"/>
      <c r="ITS250" s="27"/>
      <c r="ITT250" s="27"/>
      <c r="ITU250" s="27"/>
      <c r="ITV250" s="27"/>
      <c r="ITW250" s="27"/>
      <c r="ITX250" s="27"/>
      <c r="ITY250" s="27"/>
      <c r="ITZ250" s="27"/>
      <c r="IUA250" s="27"/>
      <c r="IUB250" s="27"/>
      <c r="IUC250" s="27"/>
      <c r="IUD250" s="27"/>
      <c r="IUE250" s="27"/>
      <c r="IUF250" s="27"/>
      <c r="IUG250" s="27"/>
      <c r="IUH250" s="27"/>
      <c r="IUI250" s="27"/>
      <c r="IUJ250" s="27"/>
      <c r="IUK250" s="27"/>
      <c r="IUL250" s="27"/>
      <c r="IUM250" s="27"/>
      <c r="IUN250" s="27"/>
      <c r="IUO250" s="27"/>
      <c r="IUP250" s="27"/>
      <c r="IUQ250" s="27"/>
      <c r="IUR250" s="27"/>
      <c r="IUS250" s="27"/>
      <c r="IUT250" s="27"/>
      <c r="IUU250" s="27"/>
      <c r="IUV250" s="27"/>
      <c r="IUW250" s="27"/>
      <c r="IUX250" s="27"/>
      <c r="IUY250" s="27"/>
      <c r="IUZ250" s="27"/>
      <c r="IVA250" s="27"/>
      <c r="IVB250" s="27"/>
      <c r="IVC250" s="27"/>
      <c r="IVD250" s="27"/>
      <c r="IVE250" s="27"/>
      <c r="IVF250" s="27"/>
      <c r="IVG250" s="27"/>
      <c r="IVH250" s="27"/>
      <c r="IVI250" s="27"/>
      <c r="IVJ250" s="27"/>
      <c r="IVK250" s="27"/>
      <c r="IVL250" s="27"/>
      <c r="IVM250" s="27"/>
      <c r="IVN250" s="27"/>
      <c r="IVO250" s="27"/>
      <c r="IVP250" s="27"/>
      <c r="IVQ250" s="27"/>
      <c r="IVR250" s="27"/>
      <c r="IVS250" s="27"/>
      <c r="IVT250" s="27"/>
      <c r="IVU250" s="27"/>
      <c r="IVV250" s="27"/>
      <c r="IVW250" s="27"/>
      <c r="IVX250" s="27"/>
      <c r="IVY250" s="27"/>
      <c r="IVZ250" s="27"/>
      <c r="IWA250" s="27"/>
      <c r="IWB250" s="27"/>
      <c r="IWC250" s="27"/>
      <c r="IWD250" s="27"/>
      <c r="IWE250" s="27"/>
      <c r="IWF250" s="27"/>
      <c r="IWG250" s="27"/>
      <c r="IWH250" s="27"/>
      <c r="IWI250" s="27"/>
      <c r="IWJ250" s="27"/>
      <c r="IWK250" s="27"/>
      <c r="IWL250" s="27"/>
      <c r="IWM250" s="27"/>
      <c r="IWN250" s="27"/>
      <c r="IWO250" s="27"/>
      <c r="IWP250" s="27"/>
      <c r="IWQ250" s="27"/>
      <c r="IWR250" s="27"/>
      <c r="IWS250" s="27"/>
      <c r="IWT250" s="27"/>
      <c r="IWU250" s="27"/>
      <c r="IWV250" s="27"/>
      <c r="IWW250" s="27"/>
      <c r="IWX250" s="27"/>
      <c r="IWY250" s="27"/>
      <c r="IWZ250" s="27"/>
      <c r="IXA250" s="27"/>
      <c r="IXB250" s="27"/>
      <c r="IXC250" s="27"/>
      <c r="IXD250" s="27"/>
      <c r="IXE250" s="27"/>
      <c r="IXF250" s="27"/>
      <c r="IXG250" s="27"/>
      <c r="IXH250" s="27"/>
      <c r="IXI250" s="27"/>
      <c r="IXJ250" s="27"/>
      <c r="IXK250" s="27"/>
      <c r="IXL250" s="27"/>
      <c r="IXM250" s="27"/>
      <c r="IXN250" s="27"/>
      <c r="IXO250" s="27"/>
      <c r="IXP250" s="27"/>
      <c r="IXQ250" s="27"/>
      <c r="IXR250" s="27"/>
      <c r="IXS250" s="27"/>
      <c r="IXT250" s="27"/>
      <c r="IXU250" s="27"/>
      <c r="IXV250" s="27"/>
      <c r="IXW250" s="27"/>
      <c r="IXX250" s="27"/>
      <c r="IXY250" s="27"/>
      <c r="IXZ250" s="27"/>
      <c r="IYA250" s="27"/>
      <c r="IYB250" s="27"/>
      <c r="IYC250" s="27"/>
      <c r="IYD250" s="27"/>
      <c r="IYE250" s="27"/>
      <c r="IYF250" s="27"/>
      <c r="IYG250" s="27"/>
      <c r="IYH250" s="27"/>
      <c r="IYI250" s="27"/>
      <c r="IYJ250" s="27"/>
      <c r="IYK250" s="27"/>
      <c r="IYL250" s="27"/>
      <c r="IYM250" s="27"/>
      <c r="IYN250" s="27"/>
      <c r="IYO250" s="27"/>
      <c r="IYP250" s="27"/>
      <c r="IYQ250" s="27"/>
      <c r="IYR250" s="27"/>
      <c r="IYS250" s="27"/>
      <c r="IYT250" s="27"/>
      <c r="IYU250" s="27"/>
      <c r="IYV250" s="27"/>
      <c r="IYW250" s="27"/>
      <c r="IYX250" s="27"/>
      <c r="IYY250" s="27"/>
      <c r="IYZ250" s="27"/>
      <c r="IZA250" s="27"/>
      <c r="IZB250" s="27"/>
      <c r="IZC250" s="27"/>
      <c r="IZD250" s="27"/>
      <c r="IZE250" s="27"/>
      <c r="IZF250" s="27"/>
      <c r="IZG250" s="27"/>
      <c r="IZH250" s="27"/>
      <c r="IZI250" s="27"/>
      <c r="IZJ250" s="27"/>
      <c r="IZK250" s="27"/>
      <c r="IZL250" s="27"/>
      <c r="IZM250" s="27"/>
      <c r="IZN250" s="27"/>
      <c r="IZO250" s="27"/>
      <c r="IZP250" s="27"/>
      <c r="IZQ250" s="27"/>
      <c r="IZR250" s="27"/>
      <c r="IZS250" s="27"/>
      <c r="IZT250" s="27"/>
      <c r="IZU250" s="27"/>
      <c r="IZV250" s="27"/>
      <c r="IZW250" s="27"/>
      <c r="IZX250" s="27"/>
      <c r="IZY250" s="27"/>
      <c r="IZZ250" s="27"/>
      <c r="JAA250" s="27"/>
      <c r="JAB250" s="27"/>
      <c r="JAC250" s="27"/>
      <c r="JAD250" s="27"/>
      <c r="JAE250" s="27"/>
      <c r="JAF250" s="27"/>
      <c r="JAG250" s="27"/>
      <c r="JAH250" s="27"/>
      <c r="JAI250" s="27"/>
      <c r="JAJ250" s="27"/>
      <c r="JAK250" s="27"/>
      <c r="JAL250" s="27"/>
      <c r="JAM250" s="27"/>
      <c r="JAN250" s="27"/>
      <c r="JAO250" s="27"/>
      <c r="JAP250" s="27"/>
      <c r="JAQ250" s="27"/>
      <c r="JAR250" s="27"/>
      <c r="JAS250" s="27"/>
      <c r="JAT250" s="27"/>
      <c r="JAU250" s="27"/>
      <c r="JAV250" s="27"/>
      <c r="JAW250" s="27"/>
      <c r="JAX250" s="27"/>
      <c r="JAY250" s="27"/>
      <c r="JAZ250" s="27"/>
      <c r="JBA250" s="27"/>
      <c r="JBB250" s="27"/>
      <c r="JBC250" s="27"/>
      <c r="JBD250" s="27"/>
      <c r="JBE250" s="27"/>
      <c r="JBF250" s="27"/>
      <c r="JBG250" s="27"/>
      <c r="JBH250" s="27"/>
      <c r="JBI250" s="27"/>
      <c r="JBJ250" s="27"/>
      <c r="JBK250" s="27"/>
      <c r="JBL250" s="27"/>
      <c r="JBM250" s="27"/>
      <c r="JBN250" s="27"/>
      <c r="JBO250" s="27"/>
      <c r="JBP250" s="27"/>
      <c r="JBQ250" s="27"/>
      <c r="JBR250" s="27"/>
      <c r="JBS250" s="27"/>
      <c r="JBT250" s="27"/>
      <c r="JBU250" s="27"/>
      <c r="JBV250" s="27"/>
      <c r="JBW250" s="27"/>
      <c r="JBX250" s="27"/>
      <c r="JBY250" s="27"/>
      <c r="JBZ250" s="27"/>
      <c r="JCA250" s="27"/>
      <c r="JCB250" s="27"/>
      <c r="JCC250" s="27"/>
      <c r="JCD250" s="27"/>
      <c r="JCE250" s="27"/>
      <c r="JCF250" s="27"/>
      <c r="JCG250" s="27"/>
      <c r="JCH250" s="27"/>
      <c r="JCI250" s="27"/>
      <c r="JCJ250" s="27"/>
      <c r="JCK250" s="27"/>
      <c r="JCL250" s="27"/>
      <c r="JCM250" s="27"/>
      <c r="JCN250" s="27"/>
      <c r="JCO250" s="27"/>
      <c r="JCP250" s="27"/>
      <c r="JCQ250" s="27"/>
      <c r="JCR250" s="27"/>
      <c r="JCS250" s="27"/>
      <c r="JCT250" s="27"/>
      <c r="JCU250" s="27"/>
      <c r="JCV250" s="27"/>
      <c r="JCW250" s="27"/>
      <c r="JCX250" s="27"/>
      <c r="JCY250" s="27"/>
      <c r="JCZ250" s="27"/>
      <c r="JDA250" s="27"/>
      <c r="JDB250" s="27"/>
      <c r="JDC250" s="27"/>
      <c r="JDD250" s="27"/>
      <c r="JDE250" s="27"/>
      <c r="JDF250" s="27"/>
      <c r="JDG250" s="27"/>
      <c r="JDH250" s="27"/>
      <c r="JDI250" s="27"/>
      <c r="JDJ250" s="27"/>
      <c r="JDK250" s="27"/>
      <c r="JDL250" s="27"/>
      <c r="JDM250" s="27"/>
      <c r="JDN250" s="27"/>
      <c r="JDO250" s="27"/>
      <c r="JDP250" s="27"/>
      <c r="JDQ250" s="27"/>
      <c r="JDR250" s="27"/>
      <c r="JDS250" s="27"/>
      <c r="JDT250" s="27"/>
      <c r="JDU250" s="27"/>
      <c r="JDV250" s="27"/>
      <c r="JDW250" s="27"/>
      <c r="JDX250" s="27"/>
      <c r="JDY250" s="27"/>
      <c r="JDZ250" s="27"/>
      <c r="JEA250" s="27"/>
      <c r="JEB250" s="27"/>
      <c r="JEC250" s="27"/>
      <c r="JED250" s="27"/>
      <c r="JEE250" s="27"/>
      <c r="JEF250" s="27"/>
      <c r="JEG250" s="27"/>
      <c r="JEH250" s="27"/>
      <c r="JEI250" s="27"/>
      <c r="JEJ250" s="27"/>
      <c r="JEK250" s="27"/>
      <c r="JEL250" s="27"/>
      <c r="JEM250" s="27"/>
      <c r="JEN250" s="27"/>
      <c r="JEO250" s="27"/>
      <c r="JEP250" s="27"/>
      <c r="JEQ250" s="27"/>
      <c r="JER250" s="27"/>
      <c r="JES250" s="27"/>
      <c r="JET250" s="27"/>
      <c r="JEU250" s="27"/>
      <c r="JEV250" s="27"/>
      <c r="JEW250" s="27"/>
      <c r="JEX250" s="27"/>
      <c r="JEY250" s="27"/>
      <c r="JEZ250" s="27"/>
      <c r="JFA250" s="27"/>
      <c r="JFB250" s="27"/>
      <c r="JFC250" s="27"/>
      <c r="JFD250" s="27"/>
      <c r="JFE250" s="27"/>
      <c r="JFF250" s="27"/>
      <c r="JFG250" s="27"/>
      <c r="JFH250" s="27"/>
      <c r="JFI250" s="27"/>
      <c r="JFJ250" s="27"/>
      <c r="JFK250" s="27"/>
      <c r="JFL250" s="27"/>
      <c r="JFM250" s="27"/>
      <c r="JFN250" s="27"/>
      <c r="JFO250" s="27"/>
      <c r="JFP250" s="27"/>
      <c r="JFQ250" s="27"/>
      <c r="JFR250" s="27"/>
      <c r="JFS250" s="27"/>
      <c r="JFT250" s="27"/>
      <c r="JFU250" s="27"/>
      <c r="JFV250" s="27"/>
      <c r="JFW250" s="27"/>
      <c r="JFX250" s="27"/>
      <c r="JFY250" s="27"/>
      <c r="JFZ250" s="27"/>
      <c r="JGA250" s="27"/>
      <c r="JGB250" s="27"/>
      <c r="JGC250" s="27"/>
      <c r="JGD250" s="27"/>
      <c r="JGE250" s="27"/>
      <c r="JGF250" s="27"/>
      <c r="JGG250" s="27"/>
      <c r="JGH250" s="27"/>
      <c r="JGI250" s="27"/>
      <c r="JGJ250" s="27"/>
      <c r="JGK250" s="27"/>
      <c r="JGL250" s="27"/>
      <c r="JGM250" s="27"/>
      <c r="JGN250" s="27"/>
      <c r="JGO250" s="27"/>
      <c r="JGP250" s="27"/>
      <c r="JGQ250" s="27"/>
      <c r="JGR250" s="27"/>
      <c r="JGS250" s="27"/>
      <c r="JGT250" s="27"/>
      <c r="JGU250" s="27"/>
      <c r="JGV250" s="27"/>
      <c r="JGW250" s="27"/>
      <c r="JGX250" s="27"/>
      <c r="JGY250" s="27"/>
      <c r="JGZ250" s="27"/>
      <c r="JHA250" s="27"/>
      <c r="JHB250" s="27"/>
      <c r="JHC250" s="27"/>
      <c r="JHD250" s="27"/>
      <c r="JHE250" s="27"/>
      <c r="JHF250" s="27"/>
      <c r="JHG250" s="27"/>
      <c r="JHH250" s="27"/>
      <c r="JHI250" s="27"/>
      <c r="JHJ250" s="27"/>
      <c r="JHK250" s="27"/>
      <c r="JHL250" s="27"/>
      <c r="JHM250" s="27"/>
      <c r="JHN250" s="27"/>
      <c r="JHO250" s="27"/>
      <c r="JHP250" s="27"/>
      <c r="JHQ250" s="27"/>
      <c r="JHR250" s="27"/>
      <c r="JHS250" s="27"/>
      <c r="JHT250" s="27"/>
      <c r="JHU250" s="27"/>
      <c r="JHV250" s="27"/>
      <c r="JHW250" s="27"/>
      <c r="JHX250" s="27"/>
      <c r="JHY250" s="27"/>
      <c r="JHZ250" s="27"/>
      <c r="JIA250" s="27"/>
      <c r="JIB250" s="27"/>
      <c r="JIC250" s="27"/>
      <c r="JID250" s="27"/>
      <c r="JIE250" s="27"/>
      <c r="JIF250" s="27"/>
      <c r="JIG250" s="27"/>
      <c r="JIH250" s="27"/>
      <c r="JII250" s="27"/>
      <c r="JIJ250" s="27"/>
      <c r="JIK250" s="27"/>
      <c r="JIL250" s="27"/>
      <c r="JIM250" s="27"/>
      <c r="JIN250" s="27"/>
      <c r="JIO250" s="27"/>
      <c r="JIP250" s="27"/>
      <c r="JIQ250" s="27"/>
      <c r="JIR250" s="27"/>
      <c r="JIS250" s="27"/>
      <c r="JIT250" s="27"/>
      <c r="JIU250" s="27"/>
      <c r="JIV250" s="27"/>
      <c r="JIW250" s="27"/>
      <c r="JIX250" s="27"/>
      <c r="JIY250" s="27"/>
      <c r="JIZ250" s="27"/>
      <c r="JJA250" s="27"/>
      <c r="JJB250" s="27"/>
      <c r="JJC250" s="27"/>
      <c r="JJD250" s="27"/>
      <c r="JJE250" s="27"/>
      <c r="JJF250" s="27"/>
      <c r="JJG250" s="27"/>
      <c r="JJH250" s="27"/>
      <c r="JJI250" s="27"/>
      <c r="JJJ250" s="27"/>
      <c r="JJK250" s="27"/>
      <c r="JJL250" s="27"/>
      <c r="JJM250" s="27"/>
      <c r="JJN250" s="27"/>
      <c r="JJO250" s="27"/>
      <c r="JJP250" s="27"/>
      <c r="JJQ250" s="27"/>
      <c r="JJR250" s="27"/>
      <c r="JJS250" s="27"/>
      <c r="JJT250" s="27"/>
      <c r="JJU250" s="27"/>
      <c r="JJV250" s="27"/>
      <c r="JJW250" s="27"/>
      <c r="JJX250" s="27"/>
      <c r="JJY250" s="27"/>
      <c r="JJZ250" s="27"/>
      <c r="JKA250" s="27"/>
      <c r="JKB250" s="27"/>
      <c r="JKC250" s="27"/>
      <c r="JKD250" s="27"/>
      <c r="JKE250" s="27"/>
      <c r="JKF250" s="27"/>
      <c r="JKG250" s="27"/>
      <c r="JKH250" s="27"/>
      <c r="JKI250" s="27"/>
      <c r="JKJ250" s="27"/>
      <c r="JKK250" s="27"/>
      <c r="JKL250" s="27"/>
      <c r="JKM250" s="27"/>
      <c r="JKN250" s="27"/>
      <c r="JKO250" s="27"/>
      <c r="JKP250" s="27"/>
      <c r="JKQ250" s="27"/>
      <c r="JKR250" s="27"/>
      <c r="JKS250" s="27"/>
      <c r="JKT250" s="27"/>
      <c r="JKU250" s="27"/>
      <c r="JKV250" s="27"/>
      <c r="JKW250" s="27"/>
      <c r="JKX250" s="27"/>
      <c r="JKY250" s="27"/>
      <c r="JKZ250" s="27"/>
      <c r="JLA250" s="27"/>
      <c r="JLB250" s="27"/>
      <c r="JLC250" s="27"/>
      <c r="JLD250" s="27"/>
      <c r="JLE250" s="27"/>
      <c r="JLF250" s="27"/>
      <c r="JLG250" s="27"/>
      <c r="JLH250" s="27"/>
      <c r="JLI250" s="27"/>
      <c r="JLJ250" s="27"/>
      <c r="JLK250" s="27"/>
      <c r="JLL250" s="27"/>
      <c r="JLM250" s="27"/>
      <c r="JLN250" s="27"/>
      <c r="JLO250" s="27"/>
      <c r="JLP250" s="27"/>
      <c r="JLQ250" s="27"/>
      <c r="JLR250" s="27"/>
      <c r="JLS250" s="27"/>
      <c r="JLT250" s="27"/>
      <c r="JLU250" s="27"/>
      <c r="JLV250" s="27"/>
      <c r="JLW250" s="27"/>
      <c r="JLX250" s="27"/>
      <c r="JLY250" s="27"/>
      <c r="JLZ250" s="27"/>
      <c r="JMA250" s="27"/>
      <c r="JMB250" s="27"/>
      <c r="JMC250" s="27"/>
      <c r="JMD250" s="27"/>
      <c r="JME250" s="27"/>
      <c r="JMF250" s="27"/>
      <c r="JMG250" s="27"/>
      <c r="JMH250" s="27"/>
      <c r="JMI250" s="27"/>
      <c r="JMJ250" s="27"/>
      <c r="JMK250" s="27"/>
      <c r="JML250" s="27"/>
      <c r="JMM250" s="27"/>
      <c r="JMN250" s="27"/>
      <c r="JMO250" s="27"/>
      <c r="JMP250" s="27"/>
      <c r="JMQ250" s="27"/>
      <c r="JMR250" s="27"/>
      <c r="JMS250" s="27"/>
      <c r="JMT250" s="27"/>
      <c r="JMU250" s="27"/>
      <c r="JMV250" s="27"/>
      <c r="JMW250" s="27"/>
      <c r="JMX250" s="27"/>
      <c r="JMY250" s="27"/>
      <c r="JMZ250" s="27"/>
      <c r="JNA250" s="27"/>
      <c r="JNB250" s="27"/>
      <c r="JNC250" s="27"/>
      <c r="JND250" s="27"/>
      <c r="JNE250" s="27"/>
      <c r="JNF250" s="27"/>
      <c r="JNG250" s="27"/>
      <c r="JNH250" s="27"/>
      <c r="JNI250" s="27"/>
      <c r="JNJ250" s="27"/>
      <c r="JNK250" s="27"/>
      <c r="JNL250" s="27"/>
      <c r="JNM250" s="27"/>
      <c r="JNN250" s="27"/>
      <c r="JNO250" s="27"/>
      <c r="JNP250" s="27"/>
      <c r="JNQ250" s="27"/>
      <c r="JNR250" s="27"/>
      <c r="JNS250" s="27"/>
      <c r="JNT250" s="27"/>
      <c r="JNU250" s="27"/>
      <c r="JNV250" s="27"/>
      <c r="JNW250" s="27"/>
      <c r="JNX250" s="27"/>
      <c r="JNY250" s="27"/>
      <c r="JNZ250" s="27"/>
      <c r="JOA250" s="27"/>
      <c r="JOB250" s="27"/>
      <c r="JOC250" s="27"/>
      <c r="JOD250" s="27"/>
      <c r="JOE250" s="27"/>
      <c r="JOF250" s="27"/>
      <c r="JOG250" s="27"/>
      <c r="JOH250" s="27"/>
      <c r="JOI250" s="27"/>
      <c r="JOJ250" s="27"/>
      <c r="JOK250" s="27"/>
      <c r="JOL250" s="27"/>
      <c r="JOM250" s="27"/>
      <c r="JON250" s="27"/>
      <c r="JOO250" s="27"/>
      <c r="JOP250" s="27"/>
      <c r="JOQ250" s="27"/>
      <c r="JOR250" s="27"/>
      <c r="JOS250" s="27"/>
      <c r="JOT250" s="27"/>
      <c r="JOU250" s="27"/>
      <c r="JOV250" s="27"/>
      <c r="JOW250" s="27"/>
      <c r="JOX250" s="27"/>
      <c r="JOY250" s="27"/>
      <c r="JOZ250" s="27"/>
      <c r="JPA250" s="27"/>
      <c r="JPB250" s="27"/>
      <c r="JPC250" s="27"/>
      <c r="JPD250" s="27"/>
      <c r="JPE250" s="27"/>
      <c r="JPF250" s="27"/>
      <c r="JPG250" s="27"/>
      <c r="JPH250" s="27"/>
      <c r="JPI250" s="27"/>
      <c r="JPJ250" s="27"/>
      <c r="JPK250" s="27"/>
      <c r="JPL250" s="27"/>
      <c r="JPM250" s="27"/>
      <c r="JPN250" s="27"/>
      <c r="JPO250" s="27"/>
      <c r="JPP250" s="27"/>
      <c r="JPQ250" s="27"/>
      <c r="JPR250" s="27"/>
      <c r="JPS250" s="27"/>
      <c r="JPT250" s="27"/>
      <c r="JPU250" s="27"/>
      <c r="JPV250" s="27"/>
      <c r="JPW250" s="27"/>
      <c r="JPX250" s="27"/>
      <c r="JPY250" s="27"/>
      <c r="JPZ250" s="27"/>
      <c r="JQA250" s="27"/>
      <c r="JQB250" s="27"/>
      <c r="JQC250" s="27"/>
      <c r="JQD250" s="27"/>
      <c r="JQE250" s="27"/>
      <c r="JQF250" s="27"/>
      <c r="JQG250" s="27"/>
      <c r="JQH250" s="27"/>
      <c r="JQI250" s="27"/>
      <c r="JQJ250" s="27"/>
      <c r="JQK250" s="27"/>
      <c r="JQL250" s="27"/>
      <c r="JQM250" s="27"/>
      <c r="JQN250" s="27"/>
      <c r="JQO250" s="27"/>
      <c r="JQP250" s="27"/>
      <c r="JQQ250" s="27"/>
      <c r="JQR250" s="27"/>
      <c r="JQS250" s="27"/>
      <c r="JQT250" s="27"/>
      <c r="JQU250" s="27"/>
      <c r="JQV250" s="27"/>
      <c r="JQW250" s="27"/>
      <c r="JQX250" s="27"/>
      <c r="JQY250" s="27"/>
      <c r="JQZ250" s="27"/>
      <c r="JRA250" s="27"/>
      <c r="JRB250" s="27"/>
      <c r="JRC250" s="27"/>
      <c r="JRD250" s="27"/>
      <c r="JRE250" s="27"/>
      <c r="JRF250" s="27"/>
      <c r="JRG250" s="27"/>
      <c r="JRH250" s="27"/>
      <c r="JRI250" s="27"/>
      <c r="JRJ250" s="27"/>
      <c r="JRK250" s="27"/>
      <c r="JRL250" s="27"/>
      <c r="JRM250" s="27"/>
      <c r="JRN250" s="27"/>
      <c r="JRO250" s="27"/>
      <c r="JRP250" s="27"/>
      <c r="JRQ250" s="27"/>
      <c r="JRR250" s="27"/>
      <c r="JRS250" s="27"/>
      <c r="JRT250" s="27"/>
      <c r="JRU250" s="27"/>
      <c r="JRV250" s="27"/>
      <c r="JRW250" s="27"/>
      <c r="JRX250" s="27"/>
      <c r="JRY250" s="27"/>
      <c r="JRZ250" s="27"/>
      <c r="JSA250" s="27"/>
      <c r="JSB250" s="27"/>
      <c r="JSC250" s="27"/>
      <c r="JSD250" s="27"/>
      <c r="JSE250" s="27"/>
      <c r="JSF250" s="27"/>
      <c r="JSG250" s="27"/>
      <c r="JSH250" s="27"/>
      <c r="JSI250" s="27"/>
      <c r="JSJ250" s="27"/>
      <c r="JSK250" s="27"/>
      <c r="JSL250" s="27"/>
      <c r="JSM250" s="27"/>
      <c r="JSN250" s="27"/>
      <c r="JSO250" s="27"/>
      <c r="JSP250" s="27"/>
      <c r="JSQ250" s="27"/>
      <c r="JSR250" s="27"/>
      <c r="JSS250" s="27"/>
      <c r="JST250" s="27"/>
      <c r="JSU250" s="27"/>
      <c r="JSV250" s="27"/>
      <c r="JSW250" s="27"/>
      <c r="JSX250" s="27"/>
      <c r="JSY250" s="27"/>
      <c r="JSZ250" s="27"/>
      <c r="JTA250" s="27"/>
      <c r="JTB250" s="27"/>
      <c r="JTC250" s="27"/>
      <c r="JTD250" s="27"/>
      <c r="JTE250" s="27"/>
      <c r="JTF250" s="27"/>
      <c r="JTG250" s="27"/>
      <c r="JTH250" s="27"/>
      <c r="JTI250" s="27"/>
      <c r="JTJ250" s="27"/>
      <c r="JTK250" s="27"/>
      <c r="JTL250" s="27"/>
      <c r="JTM250" s="27"/>
      <c r="JTN250" s="27"/>
      <c r="JTO250" s="27"/>
      <c r="JTP250" s="27"/>
      <c r="JTQ250" s="27"/>
      <c r="JTR250" s="27"/>
      <c r="JTS250" s="27"/>
      <c r="JTT250" s="27"/>
      <c r="JTU250" s="27"/>
      <c r="JTV250" s="27"/>
      <c r="JTW250" s="27"/>
      <c r="JTX250" s="27"/>
      <c r="JTY250" s="27"/>
      <c r="JTZ250" s="27"/>
      <c r="JUA250" s="27"/>
      <c r="JUB250" s="27"/>
      <c r="JUC250" s="27"/>
      <c r="JUD250" s="27"/>
      <c r="JUE250" s="27"/>
      <c r="JUF250" s="27"/>
      <c r="JUG250" s="27"/>
      <c r="JUH250" s="27"/>
      <c r="JUI250" s="27"/>
      <c r="JUJ250" s="27"/>
      <c r="JUK250" s="27"/>
      <c r="JUL250" s="27"/>
      <c r="JUM250" s="27"/>
      <c r="JUN250" s="27"/>
      <c r="JUO250" s="27"/>
      <c r="JUP250" s="27"/>
      <c r="JUQ250" s="27"/>
      <c r="JUR250" s="27"/>
      <c r="JUS250" s="27"/>
      <c r="JUT250" s="27"/>
      <c r="JUU250" s="27"/>
      <c r="JUV250" s="27"/>
      <c r="JUW250" s="27"/>
      <c r="JUX250" s="27"/>
      <c r="JUY250" s="27"/>
      <c r="JUZ250" s="27"/>
      <c r="JVA250" s="27"/>
      <c r="JVB250" s="27"/>
      <c r="JVC250" s="27"/>
      <c r="JVD250" s="27"/>
      <c r="JVE250" s="27"/>
      <c r="JVF250" s="27"/>
      <c r="JVG250" s="27"/>
      <c r="JVH250" s="27"/>
      <c r="JVI250" s="27"/>
      <c r="JVJ250" s="27"/>
      <c r="JVK250" s="27"/>
      <c r="JVL250" s="27"/>
      <c r="JVM250" s="27"/>
      <c r="JVN250" s="27"/>
      <c r="JVO250" s="27"/>
      <c r="JVP250" s="27"/>
      <c r="JVQ250" s="27"/>
      <c r="JVR250" s="27"/>
      <c r="JVS250" s="27"/>
      <c r="JVT250" s="27"/>
      <c r="JVU250" s="27"/>
      <c r="JVV250" s="27"/>
      <c r="JVW250" s="27"/>
      <c r="JVX250" s="27"/>
      <c r="JVY250" s="27"/>
      <c r="JVZ250" s="27"/>
      <c r="JWA250" s="27"/>
      <c r="JWB250" s="27"/>
      <c r="JWC250" s="27"/>
      <c r="JWD250" s="27"/>
      <c r="JWE250" s="27"/>
      <c r="JWF250" s="27"/>
      <c r="JWG250" s="27"/>
      <c r="JWH250" s="27"/>
      <c r="JWI250" s="27"/>
      <c r="JWJ250" s="27"/>
      <c r="JWK250" s="27"/>
      <c r="JWL250" s="27"/>
      <c r="JWM250" s="27"/>
      <c r="JWN250" s="27"/>
      <c r="JWO250" s="27"/>
      <c r="JWP250" s="27"/>
      <c r="JWQ250" s="27"/>
      <c r="JWR250" s="27"/>
      <c r="JWS250" s="27"/>
      <c r="JWT250" s="27"/>
      <c r="JWU250" s="27"/>
      <c r="JWV250" s="27"/>
      <c r="JWW250" s="27"/>
      <c r="JWX250" s="27"/>
      <c r="JWY250" s="27"/>
      <c r="JWZ250" s="27"/>
      <c r="JXA250" s="27"/>
      <c r="JXB250" s="27"/>
      <c r="JXC250" s="27"/>
      <c r="JXD250" s="27"/>
      <c r="JXE250" s="27"/>
      <c r="JXF250" s="27"/>
      <c r="JXG250" s="27"/>
      <c r="JXH250" s="27"/>
      <c r="JXI250" s="27"/>
      <c r="JXJ250" s="27"/>
      <c r="JXK250" s="27"/>
      <c r="JXL250" s="27"/>
      <c r="JXM250" s="27"/>
      <c r="JXN250" s="27"/>
      <c r="JXO250" s="27"/>
      <c r="JXP250" s="27"/>
      <c r="JXQ250" s="27"/>
      <c r="JXR250" s="27"/>
      <c r="JXS250" s="27"/>
      <c r="JXT250" s="27"/>
      <c r="JXU250" s="27"/>
      <c r="JXV250" s="27"/>
      <c r="JXW250" s="27"/>
      <c r="JXX250" s="27"/>
      <c r="JXY250" s="27"/>
      <c r="JXZ250" s="27"/>
      <c r="JYA250" s="27"/>
      <c r="JYB250" s="27"/>
      <c r="JYC250" s="27"/>
      <c r="JYD250" s="27"/>
      <c r="JYE250" s="27"/>
      <c r="JYF250" s="27"/>
      <c r="JYG250" s="27"/>
      <c r="JYH250" s="27"/>
      <c r="JYI250" s="27"/>
      <c r="JYJ250" s="27"/>
      <c r="JYK250" s="27"/>
      <c r="JYL250" s="27"/>
      <c r="JYM250" s="27"/>
      <c r="JYN250" s="27"/>
      <c r="JYO250" s="27"/>
      <c r="JYP250" s="27"/>
      <c r="JYQ250" s="27"/>
      <c r="JYR250" s="27"/>
      <c r="JYS250" s="27"/>
      <c r="JYT250" s="27"/>
      <c r="JYU250" s="27"/>
      <c r="JYV250" s="27"/>
      <c r="JYW250" s="27"/>
      <c r="JYX250" s="27"/>
      <c r="JYY250" s="27"/>
      <c r="JYZ250" s="27"/>
      <c r="JZA250" s="27"/>
      <c r="JZB250" s="27"/>
      <c r="JZC250" s="27"/>
      <c r="JZD250" s="27"/>
      <c r="JZE250" s="27"/>
      <c r="JZF250" s="27"/>
      <c r="JZG250" s="27"/>
      <c r="JZH250" s="27"/>
      <c r="JZI250" s="27"/>
      <c r="JZJ250" s="27"/>
      <c r="JZK250" s="27"/>
      <c r="JZL250" s="27"/>
      <c r="JZM250" s="27"/>
      <c r="JZN250" s="27"/>
      <c r="JZO250" s="27"/>
      <c r="JZP250" s="27"/>
      <c r="JZQ250" s="27"/>
      <c r="JZR250" s="27"/>
      <c r="JZS250" s="27"/>
      <c r="JZT250" s="27"/>
      <c r="JZU250" s="27"/>
      <c r="JZV250" s="27"/>
      <c r="JZW250" s="27"/>
      <c r="JZX250" s="27"/>
      <c r="JZY250" s="27"/>
      <c r="JZZ250" s="27"/>
      <c r="KAA250" s="27"/>
      <c r="KAB250" s="27"/>
      <c r="KAC250" s="27"/>
      <c r="KAD250" s="27"/>
      <c r="KAE250" s="27"/>
      <c r="KAF250" s="27"/>
      <c r="KAG250" s="27"/>
      <c r="KAH250" s="27"/>
      <c r="KAI250" s="27"/>
      <c r="KAJ250" s="27"/>
      <c r="KAK250" s="27"/>
      <c r="KAL250" s="27"/>
      <c r="KAM250" s="27"/>
      <c r="KAN250" s="27"/>
      <c r="KAO250" s="27"/>
      <c r="KAP250" s="27"/>
      <c r="KAQ250" s="27"/>
      <c r="KAR250" s="27"/>
      <c r="KAS250" s="27"/>
      <c r="KAT250" s="27"/>
      <c r="KAU250" s="27"/>
      <c r="KAV250" s="27"/>
      <c r="KAW250" s="27"/>
      <c r="KAX250" s="27"/>
      <c r="KAY250" s="27"/>
      <c r="KAZ250" s="27"/>
      <c r="KBA250" s="27"/>
      <c r="KBB250" s="27"/>
      <c r="KBC250" s="27"/>
      <c r="KBD250" s="27"/>
      <c r="KBE250" s="27"/>
      <c r="KBF250" s="27"/>
      <c r="KBG250" s="27"/>
      <c r="KBH250" s="27"/>
      <c r="KBI250" s="27"/>
      <c r="KBJ250" s="27"/>
      <c r="KBK250" s="27"/>
      <c r="KBL250" s="27"/>
      <c r="KBM250" s="27"/>
      <c r="KBN250" s="27"/>
      <c r="KBO250" s="27"/>
      <c r="KBP250" s="27"/>
      <c r="KBQ250" s="27"/>
      <c r="KBR250" s="27"/>
      <c r="KBS250" s="27"/>
      <c r="KBT250" s="27"/>
      <c r="KBU250" s="27"/>
      <c r="KBV250" s="27"/>
      <c r="KBW250" s="27"/>
      <c r="KBX250" s="27"/>
      <c r="KBY250" s="27"/>
      <c r="KBZ250" s="27"/>
      <c r="KCA250" s="27"/>
      <c r="KCB250" s="27"/>
      <c r="KCC250" s="27"/>
      <c r="KCD250" s="27"/>
      <c r="KCE250" s="27"/>
      <c r="KCF250" s="27"/>
      <c r="KCG250" s="27"/>
      <c r="KCH250" s="27"/>
      <c r="KCI250" s="27"/>
      <c r="KCJ250" s="27"/>
      <c r="KCK250" s="27"/>
      <c r="KCL250" s="27"/>
      <c r="KCM250" s="27"/>
      <c r="KCN250" s="27"/>
      <c r="KCO250" s="27"/>
      <c r="KCP250" s="27"/>
      <c r="KCQ250" s="27"/>
      <c r="KCR250" s="27"/>
      <c r="KCS250" s="27"/>
      <c r="KCT250" s="27"/>
      <c r="KCU250" s="27"/>
      <c r="KCV250" s="27"/>
      <c r="KCW250" s="27"/>
      <c r="KCX250" s="27"/>
      <c r="KCY250" s="27"/>
      <c r="KCZ250" s="27"/>
      <c r="KDA250" s="27"/>
      <c r="KDB250" s="27"/>
      <c r="KDC250" s="27"/>
      <c r="KDD250" s="27"/>
      <c r="KDE250" s="27"/>
      <c r="KDF250" s="27"/>
      <c r="KDG250" s="27"/>
      <c r="KDH250" s="27"/>
      <c r="KDI250" s="27"/>
      <c r="KDJ250" s="27"/>
      <c r="KDK250" s="27"/>
      <c r="KDL250" s="27"/>
      <c r="KDM250" s="27"/>
      <c r="KDN250" s="27"/>
      <c r="KDO250" s="27"/>
      <c r="KDP250" s="27"/>
      <c r="KDQ250" s="27"/>
      <c r="KDR250" s="27"/>
      <c r="KDS250" s="27"/>
      <c r="KDT250" s="27"/>
      <c r="KDU250" s="27"/>
      <c r="KDV250" s="27"/>
      <c r="KDW250" s="27"/>
      <c r="KDX250" s="27"/>
      <c r="KDY250" s="27"/>
      <c r="KDZ250" s="27"/>
      <c r="KEA250" s="27"/>
      <c r="KEB250" s="27"/>
      <c r="KEC250" s="27"/>
      <c r="KED250" s="27"/>
      <c r="KEE250" s="27"/>
      <c r="KEF250" s="27"/>
      <c r="KEG250" s="27"/>
      <c r="KEH250" s="27"/>
      <c r="KEI250" s="27"/>
      <c r="KEJ250" s="27"/>
      <c r="KEK250" s="27"/>
      <c r="KEL250" s="27"/>
      <c r="KEM250" s="27"/>
      <c r="KEN250" s="27"/>
      <c r="KEO250" s="27"/>
      <c r="KEP250" s="27"/>
      <c r="KEQ250" s="27"/>
      <c r="KER250" s="27"/>
      <c r="KES250" s="27"/>
      <c r="KET250" s="27"/>
      <c r="KEU250" s="27"/>
      <c r="KEV250" s="27"/>
      <c r="KEW250" s="27"/>
      <c r="KEX250" s="27"/>
      <c r="KEY250" s="27"/>
      <c r="KEZ250" s="27"/>
      <c r="KFA250" s="27"/>
      <c r="KFB250" s="27"/>
      <c r="KFC250" s="27"/>
      <c r="KFD250" s="27"/>
      <c r="KFE250" s="27"/>
      <c r="KFF250" s="27"/>
      <c r="KFG250" s="27"/>
      <c r="KFH250" s="27"/>
      <c r="KFI250" s="27"/>
      <c r="KFJ250" s="27"/>
      <c r="KFK250" s="27"/>
      <c r="KFL250" s="27"/>
      <c r="KFM250" s="27"/>
      <c r="KFN250" s="27"/>
      <c r="KFO250" s="27"/>
      <c r="KFP250" s="27"/>
      <c r="KFQ250" s="27"/>
      <c r="KFR250" s="27"/>
      <c r="KFS250" s="27"/>
      <c r="KFT250" s="27"/>
      <c r="KFU250" s="27"/>
      <c r="KFV250" s="27"/>
      <c r="KFW250" s="27"/>
      <c r="KFX250" s="27"/>
      <c r="KFY250" s="27"/>
      <c r="KFZ250" s="27"/>
      <c r="KGA250" s="27"/>
      <c r="KGB250" s="27"/>
      <c r="KGC250" s="27"/>
      <c r="KGD250" s="27"/>
      <c r="KGE250" s="27"/>
      <c r="KGF250" s="27"/>
      <c r="KGG250" s="27"/>
      <c r="KGH250" s="27"/>
      <c r="KGI250" s="27"/>
      <c r="KGJ250" s="27"/>
      <c r="KGK250" s="27"/>
      <c r="KGL250" s="27"/>
      <c r="KGM250" s="27"/>
      <c r="KGN250" s="27"/>
      <c r="KGO250" s="27"/>
      <c r="KGP250" s="27"/>
      <c r="KGQ250" s="27"/>
      <c r="KGR250" s="27"/>
      <c r="KGS250" s="27"/>
      <c r="KGT250" s="27"/>
      <c r="KGU250" s="27"/>
      <c r="KGV250" s="27"/>
      <c r="KGW250" s="27"/>
      <c r="KGX250" s="27"/>
      <c r="KGY250" s="27"/>
      <c r="KGZ250" s="27"/>
      <c r="KHA250" s="27"/>
      <c r="KHB250" s="27"/>
      <c r="KHC250" s="27"/>
      <c r="KHD250" s="27"/>
      <c r="KHE250" s="27"/>
      <c r="KHF250" s="27"/>
      <c r="KHG250" s="27"/>
      <c r="KHH250" s="27"/>
      <c r="KHI250" s="27"/>
      <c r="KHJ250" s="27"/>
      <c r="KHK250" s="27"/>
      <c r="KHL250" s="27"/>
      <c r="KHM250" s="27"/>
      <c r="KHN250" s="27"/>
      <c r="KHO250" s="27"/>
      <c r="KHP250" s="27"/>
      <c r="KHQ250" s="27"/>
      <c r="KHR250" s="27"/>
      <c r="KHS250" s="27"/>
      <c r="KHT250" s="27"/>
      <c r="KHU250" s="27"/>
      <c r="KHV250" s="27"/>
      <c r="KHW250" s="27"/>
      <c r="KHX250" s="27"/>
      <c r="KHY250" s="27"/>
      <c r="KHZ250" s="27"/>
      <c r="KIA250" s="27"/>
      <c r="KIB250" s="27"/>
      <c r="KIC250" s="27"/>
      <c r="KID250" s="27"/>
      <c r="KIE250" s="27"/>
      <c r="KIF250" s="27"/>
      <c r="KIG250" s="27"/>
      <c r="KIH250" s="27"/>
      <c r="KII250" s="27"/>
      <c r="KIJ250" s="27"/>
      <c r="KIK250" s="27"/>
      <c r="KIL250" s="27"/>
      <c r="KIM250" s="27"/>
      <c r="KIN250" s="27"/>
      <c r="KIO250" s="27"/>
      <c r="KIP250" s="27"/>
      <c r="KIQ250" s="27"/>
      <c r="KIR250" s="27"/>
      <c r="KIS250" s="27"/>
      <c r="KIT250" s="27"/>
      <c r="KIU250" s="27"/>
      <c r="KIV250" s="27"/>
      <c r="KIW250" s="27"/>
      <c r="KIX250" s="27"/>
      <c r="KIY250" s="27"/>
      <c r="KIZ250" s="27"/>
      <c r="KJA250" s="27"/>
      <c r="KJB250" s="27"/>
      <c r="KJC250" s="27"/>
      <c r="KJD250" s="27"/>
      <c r="KJE250" s="27"/>
      <c r="KJF250" s="27"/>
      <c r="KJG250" s="27"/>
      <c r="KJH250" s="27"/>
      <c r="KJI250" s="27"/>
      <c r="KJJ250" s="27"/>
      <c r="KJK250" s="27"/>
      <c r="KJL250" s="27"/>
      <c r="KJM250" s="27"/>
      <c r="KJN250" s="27"/>
      <c r="KJO250" s="27"/>
      <c r="KJP250" s="27"/>
      <c r="KJQ250" s="27"/>
      <c r="KJR250" s="27"/>
      <c r="KJS250" s="27"/>
      <c r="KJT250" s="27"/>
      <c r="KJU250" s="27"/>
      <c r="KJV250" s="27"/>
      <c r="KJW250" s="27"/>
      <c r="KJX250" s="27"/>
      <c r="KJY250" s="27"/>
      <c r="KJZ250" s="27"/>
      <c r="KKA250" s="27"/>
      <c r="KKB250" s="27"/>
      <c r="KKC250" s="27"/>
      <c r="KKD250" s="27"/>
      <c r="KKE250" s="27"/>
      <c r="KKF250" s="27"/>
      <c r="KKG250" s="27"/>
      <c r="KKH250" s="27"/>
      <c r="KKI250" s="27"/>
      <c r="KKJ250" s="27"/>
      <c r="KKK250" s="27"/>
      <c r="KKL250" s="27"/>
      <c r="KKM250" s="27"/>
      <c r="KKN250" s="27"/>
      <c r="KKO250" s="27"/>
      <c r="KKP250" s="27"/>
      <c r="KKQ250" s="27"/>
      <c r="KKR250" s="27"/>
      <c r="KKS250" s="27"/>
      <c r="KKT250" s="27"/>
      <c r="KKU250" s="27"/>
      <c r="KKV250" s="27"/>
      <c r="KKW250" s="27"/>
      <c r="KKX250" s="27"/>
      <c r="KKY250" s="27"/>
      <c r="KKZ250" s="27"/>
      <c r="KLA250" s="27"/>
      <c r="KLB250" s="27"/>
      <c r="KLC250" s="27"/>
      <c r="KLD250" s="27"/>
      <c r="KLE250" s="27"/>
      <c r="KLF250" s="27"/>
      <c r="KLG250" s="27"/>
      <c r="KLH250" s="27"/>
      <c r="KLI250" s="27"/>
      <c r="KLJ250" s="27"/>
      <c r="KLK250" s="27"/>
      <c r="KLL250" s="27"/>
      <c r="KLM250" s="27"/>
      <c r="KLN250" s="27"/>
      <c r="KLO250" s="27"/>
      <c r="KLP250" s="27"/>
      <c r="KLQ250" s="27"/>
      <c r="KLR250" s="27"/>
      <c r="KLS250" s="27"/>
      <c r="KLT250" s="27"/>
      <c r="KLU250" s="27"/>
      <c r="KLV250" s="27"/>
      <c r="KLW250" s="27"/>
      <c r="KLX250" s="27"/>
      <c r="KLY250" s="27"/>
      <c r="KLZ250" s="27"/>
      <c r="KMA250" s="27"/>
      <c r="KMB250" s="27"/>
      <c r="KMC250" s="27"/>
      <c r="KMD250" s="27"/>
      <c r="KME250" s="27"/>
      <c r="KMF250" s="27"/>
      <c r="KMG250" s="27"/>
      <c r="KMH250" s="27"/>
      <c r="KMI250" s="27"/>
      <c r="KMJ250" s="27"/>
      <c r="KMK250" s="27"/>
      <c r="KML250" s="27"/>
      <c r="KMM250" s="27"/>
      <c r="KMN250" s="27"/>
      <c r="KMO250" s="27"/>
      <c r="KMP250" s="27"/>
      <c r="KMQ250" s="27"/>
      <c r="KMR250" s="27"/>
      <c r="KMS250" s="27"/>
      <c r="KMT250" s="27"/>
      <c r="KMU250" s="27"/>
      <c r="KMV250" s="27"/>
      <c r="KMW250" s="27"/>
      <c r="KMX250" s="27"/>
      <c r="KMY250" s="27"/>
      <c r="KMZ250" s="27"/>
      <c r="KNA250" s="27"/>
      <c r="KNB250" s="27"/>
      <c r="KNC250" s="27"/>
      <c r="KND250" s="27"/>
      <c r="KNE250" s="27"/>
      <c r="KNF250" s="27"/>
      <c r="KNG250" s="27"/>
      <c r="KNH250" s="27"/>
      <c r="KNI250" s="27"/>
      <c r="KNJ250" s="27"/>
      <c r="KNK250" s="27"/>
      <c r="KNL250" s="27"/>
      <c r="KNM250" s="27"/>
      <c r="KNN250" s="27"/>
      <c r="KNO250" s="27"/>
      <c r="KNP250" s="27"/>
      <c r="KNQ250" s="27"/>
      <c r="KNR250" s="27"/>
      <c r="KNS250" s="27"/>
      <c r="KNT250" s="27"/>
      <c r="KNU250" s="27"/>
      <c r="KNV250" s="27"/>
      <c r="KNW250" s="27"/>
      <c r="KNX250" s="27"/>
      <c r="KNY250" s="27"/>
      <c r="KNZ250" s="27"/>
      <c r="KOA250" s="27"/>
      <c r="KOB250" s="27"/>
      <c r="KOC250" s="27"/>
      <c r="KOD250" s="27"/>
      <c r="KOE250" s="27"/>
      <c r="KOF250" s="27"/>
      <c r="KOG250" s="27"/>
      <c r="KOH250" s="27"/>
      <c r="KOI250" s="27"/>
      <c r="KOJ250" s="27"/>
      <c r="KOK250" s="27"/>
      <c r="KOL250" s="27"/>
      <c r="KOM250" s="27"/>
      <c r="KON250" s="27"/>
      <c r="KOO250" s="27"/>
      <c r="KOP250" s="27"/>
      <c r="KOQ250" s="27"/>
      <c r="KOR250" s="27"/>
      <c r="KOS250" s="27"/>
      <c r="KOT250" s="27"/>
      <c r="KOU250" s="27"/>
      <c r="KOV250" s="27"/>
      <c r="KOW250" s="27"/>
      <c r="KOX250" s="27"/>
      <c r="KOY250" s="27"/>
      <c r="KOZ250" s="27"/>
      <c r="KPA250" s="27"/>
      <c r="KPB250" s="27"/>
      <c r="KPC250" s="27"/>
      <c r="KPD250" s="27"/>
      <c r="KPE250" s="27"/>
      <c r="KPF250" s="27"/>
      <c r="KPG250" s="27"/>
      <c r="KPH250" s="27"/>
      <c r="KPI250" s="27"/>
      <c r="KPJ250" s="27"/>
      <c r="KPK250" s="27"/>
      <c r="KPL250" s="27"/>
      <c r="KPM250" s="27"/>
      <c r="KPN250" s="27"/>
      <c r="KPO250" s="27"/>
      <c r="KPP250" s="27"/>
      <c r="KPQ250" s="27"/>
      <c r="KPR250" s="27"/>
      <c r="KPS250" s="27"/>
      <c r="KPT250" s="27"/>
      <c r="KPU250" s="27"/>
      <c r="KPV250" s="27"/>
      <c r="KPW250" s="27"/>
      <c r="KPX250" s="27"/>
      <c r="KPY250" s="27"/>
      <c r="KPZ250" s="27"/>
      <c r="KQA250" s="27"/>
      <c r="KQB250" s="27"/>
      <c r="KQC250" s="27"/>
      <c r="KQD250" s="27"/>
      <c r="KQE250" s="27"/>
      <c r="KQF250" s="27"/>
      <c r="KQG250" s="27"/>
      <c r="KQH250" s="27"/>
      <c r="KQI250" s="27"/>
      <c r="KQJ250" s="27"/>
      <c r="KQK250" s="27"/>
      <c r="KQL250" s="27"/>
      <c r="KQM250" s="27"/>
      <c r="KQN250" s="27"/>
      <c r="KQO250" s="27"/>
      <c r="KQP250" s="27"/>
      <c r="KQQ250" s="27"/>
      <c r="KQR250" s="27"/>
      <c r="KQS250" s="27"/>
      <c r="KQT250" s="27"/>
      <c r="KQU250" s="27"/>
      <c r="KQV250" s="27"/>
      <c r="KQW250" s="27"/>
      <c r="KQX250" s="27"/>
      <c r="KQY250" s="27"/>
      <c r="KQZ250" s="27"/>
      <c r="KRA250" s="27"/>
      <c r="KRB250" s="27"/>
      <c r="KRC250" s="27"/>
      <c r="KRD250" s="27"/>
      <c r="KRE250" s="27"/>
      <c r="KRF250" s="27"/>
      <c r="KRG250" s="27"/>
      <c r="KRH250" s="27"/>
      <c r="KRI250" s="27"/>
      <c r="KRJ250" s="27"/>
      <c r="KRK250" s="27"/>
      <c r="KRL250" s="27"/>
      <c r="KRM250" s="27"/>
      <c r="KRN250" s="27"/>
      <c r="KRO250" s="27"/>
      <c r="KRP250" s="27"/>
      <c r="KRQ250" s="27"/>
      <c r="KRR250" s="27"/>
      <c r="KRS250" s="27"/>
      <c r="KRT250" s="27"/>
      <c r="KRU250" s="27"/>
      <c r="KRV250" s="27"/>
      <c r="KRW250" s="27"/>
      <c r="KRX250" s="27"/>
      <c r="KRY250" s="27"/>
      <c r="KRZ250" s="27"/>
      <c r="KSA250" s="27"/>
      <c r="KSB250" s="27"/>
      <c r="KSC250" s="27"/>
      <c r="KSD250" s="27"/>
      <c r="KSE250" s="27"/>
      <c r="KSF250" s="27"/>
      <c r="KSG250" s="27"/>
      <c r="KSH250" s="27"/>
      <c r="KSI250" s="27"/>
      <c r="KSJ250" s="27"/>
      <c r="KSK250" s="27"/>
      <c r="KSL250" s="27"/>
      <c r="KSM250" s="27"/>
      <c r="KSN250" s="27"/>
      <c r="KSO250" s="27"/>
      <c r="KSP250" s="27"/>
      <c r="KSQ250" s="27"/>
      <c r="KSR250" s="27"/>
      <c r="KSS250" s="27"/>
      <c r="KST250" s="27"/>
      <c r="KSU250" s="27"/>
      <c r="KSV250" s="27"/>
      <c r="KSW250" s="27"/>
      <c r="KSX250" s="27"/>
      <c r="KSY250" s="27"/>
      <c r="KSZ250" s="27"/>
      <c r="KTA250" s="27"/>
      <c r="KTB250" s="27"/>
      <c r="KTC250" s="27"/>
      <c r="KTD250" s="27"/>
      <c r="KTE250" s="27"/>
      <c r="KTF250" s="27"/>
      <c r="KTG250" s="27"/>
      <c r="KTH250" s="27"/>
      <c r="KTI250" s="27"/>
      <c r="KTJ250" s="27"/>
      <c r="KTK250" s="27"/>
      <c r="KTL250" s="27"/>
      <c r="KTM250" s="27"/>
      <c r="KTN250" s="27"/>
      <c r="KTO250" s="27"/>
      <c r="KTP250" s="27"/>
      <c r="KTQ250" s="27"/>
      <c r="KTR250" s="27"/>
      <c r="KTS250" s="27"/>
      <c r="KTT250" s="27"/>
      <c r="KTU250" s="27"/>
      <c r="KTV250" s="27"/>
      <c r="KTW250" s="27"/>
      <c r="KTX250" s="27"/>
      <c r="KTY250" s="27"/>
      <c r="KTZ250" s="27"/>
      <c r="KUA250" s="27"/>
      <c r="KUB250" s="27"/>
      <c r="KUC250" s="27"/>
      <c r="KUD250" s="27"/>
      <c r="KUE250" s="27"/>
      <c r="KUF250" s="27"/>
      <c r="KUG250" s="27"/>
      <c r="KUH250" s="27"/>
      <c r="KUI250" s="27"/>
      <c r="KUJ250" s="27"/>
      <c r="KUK250" s="27"/>
      <c r="KUL250" s="27"/>
      <c r="KUM250" s="27"/>
      <c r="KUN250" s="27"/>
      <c r="KUO250" s="27"/>
      <c r="KUP250" s="27"/>
      <c r="KUQ250" s="27"/>
      <c r="KUR250" s="27"/>
      <c r="KUS250" s="27"/>
      <c r="KUT250" s="27"/>
      <c r="KUU250" s="27"/>
      <c r="KUV250" s="27"/>
      <c r="KUW250" s="27"/>
      <c r="KUX250" s="27"/>
      <c r="KUY250" s="27"/>
      <c r="KUZ250" s="27"/>
      <c r="KVA250" s="27"/>
      <c r="KVB250" s="27"/>
      <c r="KVC250" s="27"/>
      <c r="KVD250" s="27"/>
      <c r="KVE250" s="27"/>
      <c r="KVF250" s="27"/>
      <c r="KVG250" s="27"/>
      <c r="KVH250" s="27"/>
      <c r="KVI250" s="27"/>
      <c r="KVJ250" s="27"/>
      <c r="KVK250" s="27"/>
      <c r="KVL250" s="27"/>
      <c r="KVM250" s="27"/>
      <c r="KVN250" s="27"/>
      <c r="KVO250" s="27"/>
      <c r="KVP250" s="27"/>
      <c r="KVQ250" s="27"/>
      <c r="KVR250" s="27"/>
      <c r="KVS250" s="27"/>
      <c r="KVT250" s="27"/>
      <c r="KVU250" s="27"/>
      <c r="KVV250" s="27"/>
      <c r="KVW250" s="27"/>
      <c r="KVX250" s="27"/>
      <c r="KVY250" s="27"/>
      <c r="KVZ250" s="27"/>
      <c r="KWA250" s="27"/>
      <c r="KWB250" s="27"/>
      <c r="KWC250" s="27"/>
      <c r="KWD250" s="27"/>
      <c r="KWE250" s="27"/>
      <c r="KWF250" s="27"/>
      <c r="KWG250" s="27"/>
      <c r="KWH250" s="27"/>
      <c r="KWI250" s="27"/>
      <c r="KWJ250" s="27"/>
      <c r="KWK250" s="27"/>
      <c r="KWL250" s="27"/>
      <c r="KWM250" s="27"/>
      <c r="KWN250" s="27"/>
      <c r="KWO250" s="27"/>
      <c r="KWP250" s="27"/>
      <c r="KWQ250" s="27"/>
      <c r="KWR250" s="27"/>
      <c r="KWS250" s="27"/>
      <c r="KWT250" s="27"/>
      <c r="KWU250" s="27"/>
      <c r="KWV250" s="27"/>
      <c r="KWW250" s="27"/>
      <c r="KWX250" s="27"/>
      <c r="KWY250" s="27"/>
      <c r="KWZ250" s="27"/>
      <c r="KXA250" s="27"/>
      <c r="KXB250" s="27"/>
      <c r="KXC250" s="27"/>
      <c r="KXD250" s="27"/>
      <c r="KXE250" s="27"/>
      <c r="KXF250" s="27"/>
      <c r="KXG250" s="27"/>
      <c r="KXH250" s="27"/>
      <c r="KXI250" s="27"/>
      <c r="KXJ250" s="27"/>
      <c r="KXK250" s="27"/>
      <c r="KXL250" s="27"/>
      <c r="KXM250" s="27"/>
      <c r="KXN250" s="27"/>
      <c r="KXO250" s="27"/>
      <c r="KXP250" s="27"/>
      <c r="KXQ250" s="27"/>
      <c r="KXR250" s="27"/>
      <c r="KXS250" s="27"/>
      <c r="KXT250" s="27"/>
      <c r="KXU250" s="27"/>
      <c r="KXV250" s="27"/>
      <c r="KXW250" s="27"/>
      <c r="KXX250" s="27"/>
      <c r="KXY250" s="27"/>
      <c r="KXZ250" s="27"/>
      <c r="KYA250" s="27"/>
      <c r="KYB250" s="27"/>
      <c r="KYC250" s="27"/>
      <c r="KYD250" s="27"/>
      <c r="KYE250" s="27"/>
      <c r="KYF250" s="27"/>
      <c r="KYG250" s="27"/>
      <c r="KYH250" s="27"/>
      <c r="KYI250" s="27"/>
      <c r="KYJ250" s="27"/>
      <c r="KYK250" s="27"/>
      <c r="KYL250" s="27"/>
      <c r="KYM250" s="27"/>
      <c r="KYN250" s="27"/>
      <c r="KYO250" s="27"/>
      <c r="KYP250" s="27"/>
      <c r="KYQ250" s="27"/>
      <c r="KYR250" s="27"/>
      <c r="KYS250" s="27"/>
      <c r="KYT250" s="27"/>
      <c r="KYU250" s="27"/>
      <c r="KYV250" s="27"/>
      <c r="KYW250" s="27"/>
      <c r="KYX250" s="27"/>
      <c r="KYY250" s="27"/>
      <c r="KYZ250" s="27"/>
      <c r="KZA250" s="27"/>
      <c r="KZB250" s="27"/>
      <c r="KZC250" s="27"/>
      <c r="KZD250" s="27"/>
      <c r="KZE250" s="27"/>
      <c r="KZF250" s="27"/>
      <c r="KZG250" s="27"/>
      <c r="KZH250" s="27"/>
      <c r="KZI250" s="27"/>
      <c r="KZJ250" s="27"/>
      <c r="KZK250" s="27"/>
      <c r="KZL250" s="27"/>
      <c r="KZM250" s="27"/>
      <c r="KZN250" s="27"/>
      <c r="KZO250" s="27"/>
      <c r="KZP250" s="27"/>
      <c r="KZQ250" s="27"/>
      <c r="KZR250" s="27"/>
      <c r="KZS250" s="27"/>
      <c r="KZT250" s="27"/>
      <c r="KZU250" s="27"/>
      <c r="KZV250" s="27"/>
      <c r="KZW250" s="27"/>
      <c r="KZX250" s="27"/>
      <c r="KZY250" s="27"/>
      <c r="KZZ250" s="27"/>
      <c r="LAA250" s="27"/>
      <c r="LAB250" s="27"/>
      <c r="LAC250" s="27"/>
      <c r="LAD250" s="27"/>
      <c r="LAE250" s="27"/>
      <c r="LAF250" s="27"/>
      <c r="LAG250" s="27"/>
      <c r="LAH250" s="27"/>
      <c r="LAI250" s="27"/>
      <c r="LAJ250" s="27"/>
      <c r="LAK250" s="27"/>
      <c r="LAL250" s="27"/>
      <c r="LAM250" s="27"/>
      <c r="LAN250" s="27"/>
      <c r="LAO250" s="27"/>
      <c r="LAP250" s="27"/>
      <c r="LAQ250" s="27"/>
      <c r="LAR250" s="27"/>
      <c r="LAS250" s="27"/>
      <c r="LAT250" s="27"/>
      <c r="LAU250" s="27"/>
      <c r="LAV250" s="27"/>
      <c r="LAW250" s="27"/>
      <c r="LAX250" s="27"/>
      <c r="LAY250" s="27"/>
      <c r="LAZ250" s="27"/>
      <c r="LBA250" s="27"/>
      <c r="LBB250" s="27"/>
      <c r="LBC250" s="27"/>
      <c r="LBD250" s="27"/>
      <c r="LBE250" s="27"/>
      <c r="LBF250" s="27"/>
      <c r="LBG250" s="27"/>
      <c r="LBH250" s="27"/>
      <c r="LBI250" s="27"/>
      <c r="LBJ250" s="27"/>
      <c r="LBK250" s="27"/>
      <c r="LBL250" s="27"/>
      <c r="LBM250" s="27"/>
      <c r="LBN250" s="27"/>
      <c r="LBO250" s="27"/>
      <c r="LBP250" s="27"/>
      <c r="LBQ250" s="27"/>
      <c r="LBR250" s="27"/>
      <c r="LBS250" s="27"/>
      <c r="LBT250" s="27"/>
      <c r="LBU250" s="27"/>
      <c r="LBV250" s="27"/>
      <c r="LBW250" s="27"/>
      <c r="LBX250" s="27"/>
      <c r="LBY250" s="27"/>
      <c r="LBZ250" s="27"/>
      <c r="LCA250" s="27"/>
      <c r="LCB250" s="27"/>
      <c r="LCC250" s="27"/>
      <c r="LCD250" s="27"/>
      <c r="LCE250" s="27"/>
      <c r="LCF250" s="27"/>
      <c r="LCG250" s="27"/>
      <c r="LCH250" s="27"/>
      <c r="LCI250" s="27"/>
      <c r="LCJ250" s="27"/>
      <c r="LCK250" s="27"/>
      <c r="LCL250" s="27"/>
      <c r="LCM250" s="27"/>
      <c r="LCN250" s="27"/>
      <c r="LCO250" s="27"/>
      <c r="LCP250" s="27"/>
      <c r="LCQ250" s="27"/>
      <c r="LCR250" s="27"/>
      <c r="LCS250" s="27"/>
      <c r="LCT250" s="27"/>
      <c r="LCU250" s="27"/>
      <c r="LCV250" s="27"/>
      <c r="LCW250" s="27"/>
      <c r="LCX250" s="27"/>
      <c r="LCY250" s="27"/>
      <c r="LCZ250" s="27"/>
      <c r="LDA250" s="27"/>
      <c r="LDB250" s="27"/>
      <c r="LDC250" s="27"/>
      <c r="LDD250" s="27"/>
      <c r="LDE250" s="27"/>
      <c r="LDF250" s="27"/>
      <c r="LDG250" s="27"/>
      <c r="LDH250" s="27"/>
      <c r="LDI250" s="27"/>
      <c r="LDJ250" s="27"/>
      <c r="LDK250" s="27"/>
      <c r="LDL250" s="27"/>
      <c r="LDM250" s="27"/>
      <c r="LDN250" s="27"/>
      <c r="LDO250" s="27"/>
      <c r="LDP250" s="27"/>
      <c r="LDQ250" s="27"/>
      <c r="LDR250" s="27"/>
      <c r="LDS250" s="27"/>
      <c r="LDT250" s="27"/>
      <c r="LDU250" s="27"/>
      <c r="LDV250" s="27"/>
      <c r="LDW250" s="27"/>
      <c r="LDX250" s="27"/>
      <c r="LDY250" s="27"/>
      <c r="LDZ250" s="27"/>
      <c r="LEA250" s="27"/>
      <c r="LEB250" s="27"/>
      <c r="LEC250" s="27"/>
      <c r="LED250" s="27"/>
      <c r="LEE250" s="27"/>
      <c r="LEF250" s="27"/>
      <c r="LEG250" s="27"/>
      <c r="LEH250" s="27"/>
      <c r="LEI250" s="27"/>
      <c r="LEJ250" s="27"/>
      <c r="LEK250" s="27"/>
      <c r="LEL250" s="27"/>
      <c r="LEM250" s="27"/>
      <c r="LEN250" s="27"/>
      <c r="LEO250" s="27"/>
      <c r="LEP250" s="27"/>
      <c r="LEQ250" s="27"/>
      <c r="LER250" s="27"/>
      <c r="LES250" s="27"/>
      <c r="LET250" s="27"/>
      <c r="LEU250" s="27"/>
      <c r="LEV250" s="27"/>
      <c r="LEW250" s="27"/>
      <c r="LEX250" s="27"/>
      <c r="LEY250" s="27"/>
      <c r="LEZ250" s="27"/>
      <c r="LFA250" s="27"/>
      <c r="LFB250" s="27"/>
      <c r="LFC250" s="27"/>
      <c r="LFD250" s="27"/>
      <c r="LFE250" s="27"/>
      <c r="LFF250" s="27"/>
      <c r="LFG250" s="27"/>
      <c r="LFH250" s="27"/>
      <c r="LFI250" s="27"/>
      <c r="LFJ250" s="27"/>
      <c r="LFK250" s="27"/>
      <c r="LFL250" s="27"/>
      <c r="LFM250" s="27"/>
      <c r="LFN250" s="27"/>
      <c r="LFO250" s="27"/>
      <c r="LFP250" s="27"/>
      <c r="LFQ250" s="27"/>
      <c r="LFR250" s="27"/>
      <c r="LFS250" s="27"/>
      <c r="LFT250" s="27"/>
      <c r="LFU250" s="27"/>
      <c r="LFV250" s="27"/>
      <c r="LFW250" s="27"/>
      <c r="LFX250" s="27"/>
      <c r="LFY250" s="27"/>
      <c r="LFZ250" s="27"/>
      <c r="LGA250" s="27"/>
      <c r="LGB250" s="27"/>
      <c r="LGC250" s="27"/>
      <c r="LGD250" s="27"/>
      <c r="LGE250" s="27"/>
      <c r="LGF250" s="27"/>
      <c r="LGG250" s="27"/>
      <c r="LGH250" s="27"/>
      <c r="LGI250" s="27"/>
      <c r="LGJ250" s="27"/>
      <c r="LGK250" s="27"/>
      <c r="LGL250" s="27"/>
      <c r="LGM250" s="27"/>
      <c r="LGN250" s="27"/>
      <c r="LGO250" s="27"/>
      <c r="LGP250" s="27"/>
      <c r="LGQ250" s="27"/>
      <c r="LGR250" s="27"/>
      <c r="LGS250" s="27"/>
      <c r="LGT250" s="27"/>
      <c r="LGU250" s="27"/>
      <c r="LGV250" s="27"/>
      <c r="LGW250" s="27"/>
      <c r="LGX250" s="27"/>
      <c r="LGY250" s="27"/>
      <c r="LGZ250" s="27"/>
      <c r="LHA250" s="27"/>
      <c r="LHB250" s="27"/>
      <c r="LHC250" s="27"/>
      <c r="LHD250" s="27"/>
      <c r="LHE250" s="27"/>
      <c r="LHF250" s="27"/>
      <c r="LHG250" s="27"/>
      <c r="LHH250" s="27"/>
      <c r="LHI250" s="27"/>
      <c r="LHJ250" s="27"/>
      <c r="LHK250" s="27"/>
      <c r="LHL250" s="27"/>
      <c r="LHM250" s="27"/>
      <c r="LHN250" s="27"/>
      <c r="LHO250" s="27"/>
      <c r="LHP250" s="27"/>
      <c r="LHQ250" s="27"/>
      <c r="LHR250" s="27"/>
      <c r="LHS250" s="27"/>
      <c r="LHT250" s="27"/>
      <c r="LHU250" s="27"/>
      <c r="LHV250" s="27"/>
      <c r="LHW250" s="27"/>
      <c r="LHX250" s="27"/>
      <c r="LHY250" s="27"/>
      <c r="LHZ250" s="27"/>
      <c r="LIA250" s="27"/>
      <c r="LIB250" s="27"/>
      <c r="LIC250" s="27"/>
      <c r="LID250" s="27"/>
      <c r="LIE250" s="27"/>
      <c r="LIF250" s="27"/>
      <c r="LIG250" s="27"/>
      <c r="LIH250" s="27"/>
      <c r="LII250" s="27"/>
      <c r="LIJ250" s="27"/>
      <c r="LIK250" s="27"/>
      <c r="LIL250" s="27"/>
      <c r="LIM250" s="27"/>
      <c r="LIN250" s="27"/>
      <c r="LIO250" s="27"/>
      <c r="LIP250" s="27"/>
      <c r="LIQ250" s="27"/>
      <c r="LIR250" s="27"/>
      <c r="LIS250" s="27"/>
      <c r="LIT250" s="27"/>
      <c r="LIU250" s="27"/>
      <c r="LIV250" s="27"/>
      <c r="LIW250" s="27"/>
      <c r="LIX250" s="27"/>
      <c r="LIY250" s="27"/>
      <c r="LIZ250" s="27"/>
      <c r="LJA250" s="27"/>
      <c r="LJB250" s="27"/>
      <c r="LJC250" s="27"/>
      <c r="LJD250" s="27"/>
      <c r="LJE250" s="27"/>
      <c r="LJF250" s="27"/>
      <c r="LJG250" s="27"/>
      <c r="LJH250" s="27"/>
      <c r="LJI250" s="27"/>
      <c r="LJJ250" s="27"/>
      <c r="LJK250" s="27"/>
      <c r="LJL250" s="27"/>
      <c r="LJM250" s="27"/>
      <c r="LJN250" s="27"/>
      <c r="LJO250" s="27"/>
      <c r="LJP250" s="27"/>
      <c r="LJQ250" s="27"/>
      <c r="LJR250" s="27"/>
      <c r="LJS250" s="27"/>
      <c r="LJT250" s="27"/>
      <c r="LJU250" s="27"/>
      <c r="LJV250" s="27"/>
      <c r="LJW250" s="27"/>
      <c r="LJX250" s="27"/>
      <c r="LJY250" s="27"/>
      <c r="LJZ250" s="27"/>
      <c r="LKA250" s="27"/>
      <c r="LKB250" s="27"/>
      <c r="LKC250" s="27"/>
      <c r="LKD250" s="27"/>
      <c r="LKE250" s="27"/>
      <c r="LKF250" s="27"/>
      <c r="LKG250" s="27"/>
      <c r="LKH250" s="27"/>
      <c r="LKI250" s="27"/>
      <c r="LKJ250" s="27"/>
      <c r="LKK250" s="27"/>
      <c r="LKL250" s="27"/>
      <c r="LKM250" s="27"/>
      <c r="LKN250" s="27"/>
      <c r="LKO250" s="27"/>
      <c r="LKP250" s="27"/>
      <c r="LKQ250" s="27"/>
      <c r="LKR250" s="27"/>
      <c r="LKS250" s="27"/>
      <c r="LKT250" s="27"/>
      <c r="LKU250" s="27"/>
      <c r="LKV250" s="27"/>
      <c r="LKW250" s="27"/>
      <c r="LKX250" s="27"/>
      <c r="LKY250" s="27"/>
      <c r="LKZ250" s="27"/>
      <c r="LLA250" s="27"/>
      <c r="LLB250" s="27"/>
      <c r="LLC250" s="27"/>
      <c r="LLD250" s="27"/>
      <c r="LLE250" s="27"/>
      <c r="LLF250" s="27"/>
      <c r="LLG250" s="27"/>
      <c r="LLH250" s="27"/>
      <c r="LLI250" s="27"/>
      <c r="LLJ250" s="27"/>
      <c r="LLK250" s="27"/>
      <c r="LLL250" s="27"/>
      <c r="LLM250" s="27"/>
      <c r="LLN250" s="27"/>
      <c r="LLO250" s="27"/>
      <c r="LLP250" s="27"/>
      <c r="LLQ250" s="27"/>
      <c r="LLR250" s="27"/>
      <c r="LLS250" s="27"/>
      <c r="LLT250" s="27"/>
      <c r="LLU250" s="27"/>
      <c r="LLV250" s="27"/>
      <c r="LLW250" s="27"/>
      <c r="LLX250" s="27"/>
      <c r="LLY250" s="27"/>
      <c r="LLZ250" s="27"/>
      <c r="LMA250" s="27"/>
      <c r="LMB250" s="27"/>
      <c r="LMC250" s="27"/>
      <c r="LMD250" s="27"/>
      <c r="LME250" s="27"/>
      <c r="LMF250" s="27"/>
      <c r="LMG250" s="27"/>
      <c r="LMH250" s="27"/>
      <c r="LMI250" s="27"/>
      <c r="LMJ250" s="27"/>
      <c r="LMK250" s="27"/>
      <c r="LML250" s="27"/>
      <c r="LMM250" s="27"/>
      <c r="LMN250" s="27"/>
      <c r="LMO250" s="27"/>
      <c r="LMP250" s="27"/>
      <c r="LMQ250" s="27"/>
      <c r="LMR250" s="27"/>
      <c r="LMS250" s="27"/>
      <c r="LMT250" s="27"/>
      <c r="LMU250" s="27"/>
      <c r="LMV250" s="27"/>
      <c r="LMW250" s="27"/>
      <c r="LMX250" s="27"/>
      <c r="LMY250" s="27"/>
      <c r="LMZ250" s="27"/>
      <c r="LNA250" s="27"/>
      <c r="LNB250" s="27"/>
      <c r="LNC250" s="27"/>
      <c r="LND250" s="27"/>
      <c r="LNE250" s="27"/>
      <c r="LNF250" s="27"/>
      <c r="LNG250" s="27"/>
      <c r="LNH250" s="27"/>
      <c r="LNI250" s="27"/>
      <c r="LNJ250" s="27"/>
      <c r="LNK250" s="27"/>
      <c r="LNL250" s="27"/>
      <c r="LNM250" s="27"/>
      <c r="LNN250" s="27"/>
      <c r="LNO250" s="27"/>
      <c r="LNP250" s="27"/>
      <c r="LNQ250" s="27"/>
      <c r="LNR250" s="27"/>
      <c r="LNS250" s="27"/>
      <c r="LNT250" s="27"/>
      <c r="LNU250" s="27"/>
      <c r="LNV250" s="27"/>
      <c r="LNW250" s="27"/>
      <c r="LNX250" s="27"/>
      <c r="LNY250" s="27"/>
      <c r="LNZ250" s="27"/>
      <c r="LOA250" s="27"/>
      <c r="LOB250" s="27"/>
      <c r="LOC250" s="27"/>
      <c r="LOD250" s="27"/>
      <c r="LOE250" s="27"/>
      <c r="LOF250" s="27"/>
      <c r="LOG250" s="27"/>
      <c r="LOH250" s="27"/>
      <c r="LOI250" s="27"/>
      <c r="LOJ250" s="27"/>
      <c r="LOK250" s="27"/>
      <c r="LOL250" s="27"/>
      <c r="LOM250" s="27"/>
      <c r="LON250" s="27"/>
      <c r="LOO250" s="27"/>
      <c r="LOP250" s="27"/>
      <c r="LOQ250" s="27"/>
      <c r="LOR250" s="27"/>
      <c r="LOS250" s="27"/>
      <c r="LOT250" s="27"/>
      <c r="LOU250" s="27"/>
      <c r="LOV250" s="27"/>
      <c r="LOW250" s="27"/>
      <c r="LOX250" s="27"/>
      <c r="LOY250" s="27"/>
      <c r="LOZ250" s="27"/>
      <c r="LPA250" s="27"/>
      <c r="LPB250" s="27"/>
      <c r="LPC250" s="27"/>
      <c r="LPD250" s="27"/>
      <c r="LPE250" s="27"/>
      <c r="LPF250" s="27"/>
      <c r="LPG250" s="27"/>
      <c r="LPH250" s="27"/>
      <c r="LPI250" s="27"/>
      <c r="LPJ250" s="27"/>
      <c r="LPK250" s="27"/>
      <c r="LPL250" s="27"/>
      <c r="LPM250" s="27"/>
      <c r="LPN250" s="27"/>
      <c r="LPO250" s="27"/>
      <c r="LPP250" s="27"/>
      <c r="LPQ250" s="27"/>
      <c r="LPR250" s="27"/>
      <c r="LPS250" s="27"/>
      <c r="LPT250" s="27"/>
      <c r="LPU250" s="27"/>
      <c r="LPV250" s="27"/>
      <c r="LPW250" s="27"/>
      <c r="LPX250" s="27"/>
      <c r="LPY250" s="27"/>
      <c r="LPZ250" s="27"/>
      <c r="LQA250" s="27"/>
      <c r="LQB250" s="27"/>
      <c r="LQC250" s="27"/>
      <c r="LQD250" s="27"/>
      <c r="LQE250" s="27"/>
      <c r="LQF250" s="27"/>
      <c r="LQG250" s="27"/>
      <c r="LQH250" s="27"/>
      <c r="LQI250" s="27"/>
      <c r="LQJ250" s="27"/>
      <c r="LQK250" s="27"/>
      <c r="LQL250" s="27"/>
      <c r="LQM250" s="27"/>
      <c r="LQN250" s="27"/>
      <c r="LQO250" s="27"/>
      <c r="LQP250" s="27"/>
      <c r="LQQ250" s="27"/>
      <c r="LQR250" s="27"/>
      <c r="LQS250" s="27"/>
      <c r="LQT250" s="27"/>
      <c r="LQU250" s="27"/>
      <c r="LQV250" s="27"/>
      <c r="LQW250" s="27"/>
      <c r="LQX250" s="27"/>
      <c r="LQY250" s="27"/>
      <c r="LQZ250" s="27"/>
      <c r="LRA250" s="27"/>
      <c r="LRB250" s="27"/>
      <c r="LRC250" s="27"/>
      <c r="LRD250" s="27"/>
      <c r="LRE250" s="27"/>
      <c r="LRF250" s="27"/>
      <c r="LRG250" s="27"/>
      <c r="LRH250" s="27"/>
      <c r="LRI250" s="27"/>
      <c r="LRJ250" s="27"/>
      <c r="LRK250" s="27"/>
      <c r="LRL250" s="27"/>
      <c r="LRM250" s="27"/>
      <c r="LRN250" s="27"/>
      <c r="LRO250" s="27"/>
      <c r="LRP250" s="27"/>
      <c r="LRQ250" s="27"/>
      <c r="LRR250" s="27"/>
      <c r="LRS250" s="27"/>
      <c r="LRT250" s="27"/>
      <c r="LRU250" s="27"/>
      <c r="LRV250" s="27"/>
      <c r="LRW250" s="27"/>
      <c r="LRX250" s="27"/>
      <c r="LRY250" s="27"/>
      <c r="LRZ250" s="27"/>
      <c r="LSA250" s="27"/>
      <c r="LSB250" s="27"/>
      <c r="LSC250" s="27"/>
      <c r="LSD250" s="27"/>
      <c r="LSE250" s="27"/>
      <c r="LSF250" s="27"/>
      <c r="LSG250" s="27"/>
      <c r="LSH250" s="27"/>
      <c r="LSI250" s="27"/>
      <c r="LSJ250" s="27"/>
      <c r="LSK250" s="27"/>
      <c r="LSL250" s="27"/>
      <c r="LSM250" s="27"/>
      <c r="LSN250" s="27"/>
      <c r="LSO250" s="27"/>
      <c r="LSP250" s="27"/>
      <c r="LSQ250" s="27"/>
      <c r="LSR250" s="27"/>
      <c r="LSS250" s="27"/>
      <c r="LST250" s="27"/>
      <c r="LSU250" s="27"/>
      <c r="LSV250" s="27"/>
      <c r="LSW250" s="27"/>
      <c r="LSX250" s="27"/>
      <c r="LSY250" s="27"/>
      <c r="LSZ250" s="27"/>
      <c r="LTA250" s="27"/>
      <c r="LTB250" s="27"/>
      <c r="LTC250" s="27"/>
      <c r="LTD250" s="27"/>
      <c r="LTE250" s="27"/>
      <c r="LTF250" s="27"/>
      <c r="LTG250" s="27"/>
      <c r="LTH250" s="27"/>
      <c r="LTI250" s="27"/>
      <c r="LTJ250" s="27"/>
      <c r="LTK250" s="27"/>
      <c r="LTL250" s="27"/>
      <c r="LTM250" s="27"/>
      <c r="LTN250" s="27"/>
      <c r="LTO250" s="27"/>
      <c r="LTP250" s="27"/>
      <c r="LTQ250" s="27"/>
      <c r="LTR250" s="27"/>
      <c r="LTS250" s="27"/>
      <c r="LTT250" s="27"/>
      <c r="LTU250" s="27"/>
      <c r="LTV250" s="27"/>
      <c r="LTW250" s="27"/>
      <c r="LTX250" s="27"/>
      <c r="LTY250" s="27"/>
      <c r="LTZ250" s="27"/>
      <c r="LUA250" s="27"/>
      <c r="LUB250" s="27"/>
      <c r="LUC250" s="27"/>
      <c r="LUD250" s="27"/>
      <c r="LUE250" s="27"/>
      <c r="LUF250" s="27"/>
      <c r="LUG250" s="27"/>
      <c r="LUH250" s="27"/>
      <c r="LUI250" s="27"/>
      <c r="LUJ250" s="27"/>
      <c r="LUK250" s="27"/>
      <c r="LUL250" s="27"/>
      <c r="LUM250" s="27"/>
      <c r="LUN250" s="27"/>
      <c r="LUO250" s="27"/>
      <c r="LUP250" s="27"/>
      <c r="LUQ250" s="27"/>
      <c r="LUR250" s="27"/>
      <c r="LUS250" s="27"/>
      <c r="LUT250" s="27"/>
      <c r="LUU250" s="27"/>
      <c r="LUV250" s="27"/>
      <c r="LUW250" s="27"/>
      <c r="LUX250" s="27"/>
      <c r="LUY250" s="27"/>
      <c r="LUZ250" s="27"/>
      <c r="LVA250" s="27"/>
      <c r="LVB250" s="27"/>
      <c r="LVC250" s="27"/>
      <c r="LVD250" s="27"/>
      <c r="LVE250" s="27"/>
      <c r="LVF250" s="27"/>
      <c r="LVG250" s="27"/>
      <c r="LVH250" s="27"/>
      <c r="LVI250" s="27"/>
      <c r="LVJ250" s="27"/>
      <c r="LVK250" s="27"/>
      <c r="LVL250" s="27"/>
      <c r="LVM250" s="27"/>
      <c r="LVN250" s="27"/>
      <c r="LVO250" s="27"/>
      <c r="LVP250" s="27"/>
      <c r="LVQ250" s="27"/>
      <c r="LVR250" s="27"/>
      <c r="LVS250" s="27"/>
      <c r="LVT250" s="27"/>
      <c r="LVU250" s="27"/>
      <c r="LVV250" s="27"/>
      <c r="LVW250" s="27"/>
      <c r="LVX250" s="27"/>
      <c r="LVY250" s="27"/>
      <c r="LVZ250" s="27"/>
      <c r="LWA250" s="27"/>
      <c r="LWB250" s="27"/>
      <c r="LWC250" s="27"/>
      <c r="LWD250" s="27"/>
      <c r="LWE250" s="27"/>
      <c r="LWF250" s="27"/>
      <c r="LWG250" s="27"/>
      <c r="LWH250" s="27"/>
      <c r="LWI250" s="27"/>
      <c r="LWJ250" s="27"/>
      <c r="LWK250" s="27"/>
      <c r="LWL250" s="27"/>
      <c r="LWM250" s="27"/>
      <c r="LWN250" s="27"/>
      <c r="LWO250" s="27"/>
      <c r="LWP250" s="27"/>
      <c r="LWQ250" s="27"/>
      <c r="LWR250" s="27"/>
      <c r="LWS250" s="27"/>
      <c r="LWT250" s="27"/>
      <c r="LWU250" s="27"/>
      <c r="LWV250" s="27"/>
      <c r="LWW250" s="27"/>
      <c r="LWX250" s="27"/>
      <c r="LWY250" s="27"/>
      <c r="LWZ250" s="27"/>
      <c r="LXA250" s="27"/>
      <c r="LXB250" s="27"/>
      <c r="LXC250" s="27"/>
      <c r="LXD250" s="27"/>
      <c r="LXE250" s="27"/>
      <c r="LXF250" s="27"/>
      <c r="LXG250" s="27"/>
      <c r="LXH250" s="27"/>
      <c r="LXI250" s="27"/>
      <c r="LXJ250" s="27"/>
      <c r="LXK250" s="27"/>
      <c r="LXL250" s="27"/>
      <c r="LXM250" s="27"/>
      <c r="LXN250" s="27"/>
      <c r="LXO250" s="27"/>
      <c r="LXP250" s="27"/>
      <c r="LXQ250" s="27"/>
      <c r="LXR250" s="27"/>
      <c r="LXS250" s="27"/>
      <c r="LXT250" s="27"/>
      <c r="LXU250" s="27"/>
      <c r="LXV250" s="27"/>
      <c r="LXW250" s="27"/>
      <c r="LXX250" s="27"/>
      <c r="LXY250" s="27"/>
      <c r="LXZ250" s="27"/>
      <c r="LYA250" s="27"/>
      <c r="LYB250" s="27"/>
      <c r="LYC250" s="27"/>
      <c r="LYD250" s="27"/>
      <c r="LYE250" s="27"/>
      <c r="LYF250" s="27"/>
      <c r="LYG250" s="27"/>
      <c r="LYH250" s="27"/>
      <c r="LYI250" s="27"/>
      <c r="LYJ250" s="27"/>
      <c r="LYK250" s="27"/>
      <c r="LYL250" s="27"/>
      <c r="LYM250" s="27"/>
      <c r="LYN250" s="27"/>
      <c r="LYO250" s="27"/>
      <c r="LYP250" s="27"/>
      <c r="LYQ250" s="27"/>
      <c r="LYR250" s="27"/>
      <c r="LYS250" s="27"/>
      <c r="LYT250" s="27"/>
      <c r="LYU250" s="27"/>
      <c r="LYV250" s="27"/>
      <c r="LYW250" s="27"/>
      <c r="LYX250" s="27"/>
      <c r="LYY250" s="27"/>
      <c r="LYZ250" s="27"/>
      <c r="LZA250" s="27"/>
      <c r="LZB250" s="27"/>
      <c r="LZC250" s="27"/>
      <c r="LZD250" s="27"/>
      <c r="LZE250" s="27"/>
      <c r="LZF250" s="27"/>
      <c r="LZG250" s="27"/>
      <c r="LZH250" s="27"/>
      <c r="LZI250" s="27"/>
      <c r="LZJ250" s="27"/>
      <c r="LZK250" s="27"/>
      <c r="LZL250" s="27"/>
      <c r="LZM250" s="27"/>
      <c r="LZN250" s="27"/>
      <c r="LZO250" s="27"/>
      <c r="LZP250" s="27"/>
      <c r="LZQ250" s="27"/>
      <c r="LZR250" s="27"/>
      <c r="LZS250" s="27"/>
      <c r="LZT250" s="27"/>
      <c r="LZU250" s="27"/>
      <c r="LZV250" s="27"/>
      <c r="LZW250" s="27"/>
      <c r="LZX250" s="27"/>
      <c r="LZY250" s="27"/>
      <c r="LZZ250" s="27"/>
      <c r="MAA250" s="27"/>
      <c r="MAB250" s="27"/>
      <c r="MAC250" s="27"/>
      <c r="MAD250" s="27"/>
      <c r="MAE250" s="27"/>
      <c r="MAF250" s="27"/>
      <c r="MAG250" s="27"/>
      <c r="MAH250" s="27"/>
      <c r="MAI250" s="27"/>
      <c r="MAJ250" s="27"/>
      <c r="MAK250" s="27"/>
      <c r="MAL250" s="27"/>
      <c r="MAM250" s="27"/>
      <c r="MAN250" s="27"/>
      <c r="MAO250" s="27"/>
      <c r="MAP250" s="27"/>
      <c r="MAQ250" s="27"/>
      <c r="MAR250" s="27"/>
      <c r="MAS250" s="27"/>
      <c r="MAT250" s="27"/>
      <c r="MAU250" s="27"/>
      <c r="MAV250" s="27"/>
      <c r="MAW250" s="27"/>
      <c r="MAX250" s="27"/>
      <c r="MAY250" s="27"/>
      <c r="MAZ250" s="27"/>
      <c r="MBA250" s="27"/>
      <c r="MBB250" s="27"/>
      <c r="MBC250" s="27"/>
      <c r="MBD250" s="27"/>
      <c r="MBE250" s="27"/>
      <c r="MBF250" s="27"/>
      <c r="MBG250" s="27"/>
      <c r="MBH250" s="27"/>
      <c r="MBI250" s="27"/>
      <c r="MBJ250" s="27"/>
      <c r="MBK250" s="27"/>
      <c r="MBL250" s="27"/>
      <c r="MBM250" s="27"/>
      <c r="MBN250" s="27"/>
      <c r="MBO250" s="27"/>
      <c r="MBP250" s="27"/>
      <c r="MBQ250" s="27"/>
      <c r="MBR250" s="27"/>
      <c r="MBS250" s="27"/>
      <c r="MBT250" s="27"/>
      <c r="MBU250" s="27"/>
      <c r="MBV250" s="27"/>
      <c r="MBW250" s="27"/>
      <c r="MBX250" s="27"/>
      <c r="MBY250" s="27"/>
      <c r="MBZ250" s="27"/>
      <c r="MCA250" s="27"/>
      <c r="MCB250" s="27"/>
      <c r="MCC250" s="27"/>
      <c r="MCD250" s="27"/>
      <c r="MCE250" s="27"/>
      <c r="MCF250" s="27"/>
      <c r="MCG250" s="27"/>
      <c r="MCH250" s="27"/>
      <c r="MCI250" s="27"/>
      <c r="MCJ250" s="27"/>
      <c r="MCK250" s="27"/>
      <c r="MCL250" s="27"/>
      <c r="MCM250" s="27"/>
      <c r="MCN250" s="27"/>
      <c r="MCO250" s="27"/>
      <c r="MCP250" s="27"/>
      <c r="MCQ250" s="27"/>
      <c r="MCR250" s="27"/>
      <c r="MCS250" s="27"/>
      <c r="MCT250" s="27"/>
      <c r="MCU250" s="27"/>
      <c r="MCV250" s="27"/>
      <c r="MCW250" s="27"/>
      <c r="MCX250" s="27"/>
      <c r="MCY250" s="27"/>
      <c r="MCZ250" s="27"/>
      <c r="MDA250" s="27"/>
      <c r="MDB250" s="27"/>
      <c r="MDC250" s="27"/>
      <c r="MDD250" s="27"/>
      <c r="MDE250" s="27"/>
      <c r="MDF250" s="27"/>
      <c r="MDG250" s="27"/>
      <c r="MDH250" s="27"/>
      <c r="MDI250" s="27"/>
      <c r="MDJ250" s="27"/>
      <c r="MDK250" s="27"/>
      <c r="MDL250" s="27"/>
      <c r="MDM250" s="27"/>
      <c r="MDN250" s="27"/>
      <c r="MDO250" s="27"/>
      <c r="MDP250" s="27"/>
      <c r="MDQ250" s="27"/>
      <c r="MDR250" s="27"/>
      <c r="MDS250" s="27"/>
      <c r="MDT250" s="27"/>
      <c r="MDU250" s="27"/>
      <c r="MDV250" s="27"/>
      <c r="MDW250" s="27"/>
      <c r="MDX250" s="27"/>
      <c r="MDY250" s="27"/>
      <c r="MDZ250" s="27"/>
      <c r="MEA250" s="27"/>
      <c r="MEB250" s="27"/>
      <c r="MEC250" s="27"/>
      <c r="MED250" s="27"/>
      <c r="MEE250" s="27"/>
      <c r="MEF250" s="27"/>
      <c r="MEG250" s="27"/>
      <c r="MEH250" s="27"/>
      <c r="MEI250" s="27"/>
      <c r="MEJ250" s="27"/>
      <c r="MEK250" s="27"/>
      <c r="MEL250" s="27"/>
      <c r="MEM250" s="27"/>
      <c r="MEN250" s="27"/>
      <c r="MEO250" s="27"/>
      <c r="MEP250" s="27"/>
      <c r="MEQ250" s="27"/>
      <c r="MER250" s="27"/>
      <c r="MES250" s="27"/>
      <c r="MET250" s="27"/>
      <c r="MEU250" s="27"/>
      <c r="MEV250" s="27"/>
      <c r="MEW250" s="27"/>
      <c r="MEX250" s="27"/>
      <c r="MEY250" s="27"/>
      <c r="MEZ250" s="27"/>
      <c r="MFA250" s="27"/>
      <c r="MFB250" s="27"/>
      <c r="MFC250" s="27"/>
      <c r="MFD250" s="27"/>
      <c r="MFE250" s="27"/>
      <c r="MFF250" s="27"/>
      <c r="MFG250" s="27"/>
      <c r="MFH250" s="27"/>
      <c r="MFI250" s="27"/>
      <c r="MFJ250" s="27"/>
      <c r="MFK250" s="27"/>
      <c r="MFL250" s="27"/>
      <c r="MFM250" s="27"/>
      <c r="MFN250" s="27"/>
      <c r="MFO250" s="27"/>
      <c r="MFP250" s="27"/>
      <c r="MFQ250" s="27"/>
      <c r="MFR250" s="27"/>
      <c r="MFS250" s="27"/>
      <c r="MFT250" s="27"/>
      <c r="MFU250" s="27"/>
      <c r="MFV250" s="27"/>
      <c r="MFW250" s="27"/>
      <c r="MFX250" s="27"/>
      <c r="MFY250" s="27"/>
      <c r="MFZ250" s="27"/>
      <c r="MGA250" s="27"/>
      <c r="MGB250" s="27"/>
      <c r="MGC250" s="27"/>
      <c r="MGD250" s="27"/>
      <c r="MGE250" s="27"/>
      <c r="MGF250" s="27"/>
      <c r="MGG250" s="27"/>
      <c r="MGH250" s="27"/>
      <c r="MGI250" s="27"/>
      <c r="MGJ250" s="27"/>
      <c r="MGK250" s="27"/>
      <c r="MGL250" s="27"/>
      <c r="MGM250" s="27"/>
      <c r="MGN250" s="27"/>
      <c r="MGO250" s="27"/>
      <c r="MGP250" s="27"/>
      <c r="MGQ250" s="27"/>
      <c r="MGR250" s="27"/>
      <c r="MGS250" s="27"/>
      <c r="MGT250" s="27"/>
      <c r="MGU250" s="27"/>
      <c r="MGV250" s="27"/>
      <c r="MGW250" s="27"/>
      <c r="MGX250" s="27"/>
      <c r="MGY250" s="27"/>
      <c r="MGZ250" s="27"/>
      <c r="MHA250" s="27"/>
      <c r="MHB250" s="27"/>
      <c r="MHC250" s="27"/>
      <c r="MHD250" s="27"/>
      <c r="MHE250" s="27"/>
      <c r="MHF250" s="27"/>
      <c r="MHG250" s="27"/>
      <c r="MHH250" s="27"/>
      <c r="MHI250" s="27"/>
      <c r="MHJ250" s="27"/>
      <c r="MHK250" s="27"/>
      <c r="MHL250" s="27"/>
      <c r="MHM250" s="27"/>
      <c r="MHN250" s="27"/>
      <c r="MHO250" s="27"/>
      <c r="MHP250" s="27"/>
      <c r="MHQ250" s="27"/>
      <c r="MHR250" s="27"/>
      <c r="MHS250" s="27"/>
      <c r="MHT250" s="27"/>
      <c r="MHU250" s="27"/>
      <c r="MHV250" s="27"/>
      <c r="MHW250" s="27"/>
      <c r="MHX250" s="27"/>
      <c r="MHY250" s="27"/>
      <c r="MHZ250" s="27"/>
      <c r="MIA250" s="27"/>
      <c r="MIB250" s="27"/>
      <c r="MIC250" s="27"/>
      <c r="MID250" s="27"/>
      <c r="MIE250" s="27"/>
      <c r="MIF250" s="27"/>
      <c r="MIG250" s="27"/>
      <c r="MIH250" s="27"/>
      <c r="MII250" s="27"/>
      <c r="MIJ250" s="27"/>
      <c r="MIK250" s="27"/>
      <c r="MIL250" s="27"/>
      <c r="MIM250" s="27"/>
      <c r="MIN250" s="27"/>
      <c r="MIO250" s="27"/>
      <c r="MIP250" s="27"/>
      <c r="MIQ250" s="27"/>
      <c r="MIR250" s="27"/>
      <c r="MIS250" s="27"/>
      <c r="MIT250" s="27"/>
      <c r="MIU250" s="27"/>
      <c r="MIV250" s="27"/>
      <c r="MIW250" s="27"/>
      <c r="MIX250" s="27"/>
      <c r="MIY250" s="27"/>
      <c r="MIZ250" s="27"/>
      <c r="MJA250" s="27"/>
      <c r="MJB250" s="27"/>
      <c r="MJC250" s="27"/>
      <c r="MJD250" s="27"/>
      <c r="MJE250" s="27"/>
      <c r="MJF250" s="27"/>
      <c r="MJG250" s="27"/>
      <c r="MJH250" s="27"/>
      <c r="MJI250" s="27"/>
      <c r="MJJ250" s="27"/>
      <c r="MJK250" s="27"/>
      <c r="MJL250" s="27"/>
      <c r="MJM250" s="27"/>
      <c r="MJN250" s="27"/>
      <c r="MJO250" s="27"/>
      <c r="MJP250" s="27"/>
      <c r="MJQ250" s="27"/>
      <c r="MJR250" s="27"/>
      <c r="MJS250" s="27"/>
      <c r="MJT250" s="27"/>
      <c r="MJU250" s="27"/>
      <c r="MJV250" s="27"/>
      <c r="MJW250" s="27"/>
      <c r="MJX250" s="27"/>
      <c r="MJY250" s="27"/>
      <c r="MJZ250" s="27"/>
      <c r="MKA250" s="27"/>
      <c r="MKB250" s="27"/>
      <c r="MKC250" s="27"/>
      <c r="MKD250" s="27"/>
      <c r="MKE250" s="27"/>
      <c r="MKF250" s="27"/>
      <c r="MKG250" s="27"/>
      <c r="MKH250" s="27"/>
      <c r="MKI250" s="27"/>
      <c r="MKJ250" s="27"/>
      <c r="MKK250" s="27"/>
      <c r="MKL250" s="27"/>
      <c r="MKM250" s="27"/>
      <c r="MKN250" s="27"/>
      <c r="MKO250" s="27"/>
      <c r="MKP250" s="27"/>
      <c r="MKQ250" s="27"/>
      <c r="MKR250" s="27"/>
      <c r="MKS250" s="27"/>
      <c r="MKT250" s="27"/>
      <c r="MKU250" s="27"/>
      <c r="MKV250" s="27"/>
      <c r="MKW250" s="27"/>
      <c r="MKX250" s="27"/>
      <c r="MKY250" s="27"/>
      <c r="MKZ250" s="27"/>
      <c r="MLA250" s="27"/>
      <c r="MLB250" s="27"/>
      <c r="MLC250" s="27"/>
      <c r="MLD250" s="27"/>
      <c r="MLE250" s="27"/>
      <c r="MLF250" s="27"/>
      <c r="MLG250" s="27"/>
      <c r="MLH250" s="27"/>
      <c r="MLI250" s="27"/>
      <c r="MLJ250" s="27"/>
      <c r="MLK250" s="27"/>
      <c r="MLL250" s="27"/>
      <c r="MLM250" s="27"/>
      <c r="MLN250" s="27"/>
      <c r="MLO250" s="27"/>
      <c r="MLP250" s="27"/>
      <c r="MLQ250" s="27"/>
      <c r="MLR250" s="27"/>
      <c r="MLS250" s="27"/>
      <c r="MLT250" s="27"/>
      <c r="MLU250" s="27"/>
      <c r="MLV250" s="27"/>
      <c r="MLW250" s="27"/>
      <c r="MLX250" s="27"/>
      <c r="MLY250" s="27"/>
      <c r="MLZ250" s="27"/>
      <c r="MMA250" s="27"/>
      <c r="MMB250" s="27"/>
      <c r="MMC250" s="27"/>
      <c r="MMD250" s="27"/>
      <c r="MME250" s="27"/>
      <c r="MMF250" s="27"/>
      <c r="MMG250" s="27"/>
      <c r="MMH250" s="27"/>
      <c r="MMI250" s="27"/>
      <c r="MMJ250" s="27"/>
      <c r="MMK250" s="27"/>
      <c r="MML250" s="27"/>
      <c r="MMM250" s="27"/>
      <c r="MMN250" s="27"/>
      <c r="MMO250" s="27"/>
      <c r="MMP250" s="27"/>
      <c r="MMQ250" s="27"/>
      <c r="MMR250" s="27"/>
      <c r="MMS250" s="27"/>
      <c r="MMT250" s="27"/>
      <c r="MMU250" s="27"/>
      <c r="MMV250" s="27"/>
      <c r="MMW250" s="27"/>
      <c r="MMX250" s="27"/>
      <c r="MMY250" s="27"/>
      <c r="MMZ250" s="27"/>
      <c r="MNA250" s="27"/>
      <c r="MNB250" s="27"/>
      <c r="MNC250" s="27"/>
      <c r="MND250" s="27"/>
      <c r="MNE250" s="27"/>
      <c r="MNF250" s="27"/>
      <c r="MNG250" s="27"/>
      <c r="MNH250" s="27"/>
      <c r="MNI250" s="27"/>
      <c r="MNJ250" s="27"/>
      <c r="MNK250" s="27"/>
      <c r="MNL250" s="27"/>
      <c r="MNM250" s="27"/>
      <c r="MNN250" s="27"/>
      <c r="MNO250" s="27"/>
      <c r="MNP250" s="27"/>
      <c r="MNQ250" s="27"/>
      <c r="MNR250" s="27"/>
      <c r="MNS250" s="27"/>
      <c r="MNT250" s="27"/>
      <c r="MNU250" s="27"/>
      <c r="MNV250" s="27"/>
      <c r="MNW250" s="27"/>
      <c r="MNX250" s="27"/>
      <c r="MNY250" s="27"/>
      <c r="MNZ250" s="27"/>
      <c r="MOA250" s="27"/>
      <c r="MOB250" s="27"/>
      <c r="MOC250" s="27"/>
      <c r="MOD250" s="27"/>
      <c r="MOE250" s="27"/>
      <c r="MOF250" s="27"/>
      <c r="MOG250" s="27"/>
      <c r="MOH250" s="27"/>
      <c r="MOI250" s="27"/>
      <c r="MOJ250" s="27"/>
      <c r="MOK250" s="27"/>
      <c r="MOL250" s="27"/>
      <c r="MOM250" s="27"/>
      <c r="MON250" s="27"/>
      <c r="MOO250" s="27"/>
      <c r="MOP250" s="27"/>
      <c r="MOQ250" s="27"/>
      <c r="MOR250" s="27"/>
      <c r="MOS250" s="27"/>
      <c r="MOT250" s="27"/>
      <c r="MOU250" s="27"/>
      <c r="MOV250" s="27"/>
      <c r="MOW250" s="27"/>
      <c r="MOX250" s="27"/>
      <c r="MOY250" s="27"/>
      <c r="MOZ250" s="27"/>
      <c r="MPA250" s="27"/>
      <c r="MPB250" s="27"/>
      <c r="MPC250" s="27"/>
      <c r="MPD250" s="27"/>
      <c r="MPE250" s="27"/>
      <c r="MPF250" s="27"/>
      <c r="MPG250" s="27"/>
      <c r="MPH250" s="27"/>
      <c r="MPI250" s="27"/>
      <c r="MPJ250" s="27"/>
      <c r="MPK250" s="27"/>
      <c r="MPL250" s="27"/>
      <c r="MPM250" s="27"/>
      <c r="MPN250" s="27"/>
      <c r="MPO250" s="27"/>
      <c r="MPP250" s="27"/>
      <c r="MPQ250" s="27"/>
      <c r="MPR250" s="27"/>
      <c r="MPS250" s="27"/>
      <c r="MPT250" s="27"/>
      <c r="MPU250" s="27"/>
      <c r="MPV250" s="27"/>
      <c r="MPW250" s="27"/>
      <c r="MPX250" s="27"/>
      <c r="MPY250" s="27"/>
      <c r="MPZ250" s="27"/>
      <c r="MQA250" s="27"/>
      <c r="MQB250" s="27"/>
      <c r="MQC250" s="27"/>
      <c r="MQD250" s="27"/>
      <c r="MQE250" s="27"/>
      <c r="MQF250" s="27"/>
      <c r="MQG250" s="27"/>
      <c r="MQH250" s="27"/>
      <c r="MQI250" s="27"/>
      <c r="MQJ250" s="27"/>
      <c r="MQK250" s="27"/>
      <c r="MQL250" s="27"/>
      <c r="MQM250" s="27"/>
      <c r="MQN250" s="27"/>
      <c r="MQO250" s="27"/>
      <c r="MQP250" s="27"/>
      <c r="MQQ250" s="27"/>
      <c r="MQR250" s="27"/>
      <c r="MQS250" s="27"/>
      <c r="MQT250" s="27"/>
      <c r="MQU250" s="27"/>
      <c r="MQV250" s="27"/>
      <c r="MQW250" s="27"/>
      <c r="MQX250" s="27"/>
      <c r="MQY250" s="27"/>
      <c r="MQZ250" s="27"/>
      <c r="MRA250" s="27"/>
      <c r="MRB250" s="27"/>
      <c r="MRC250" s="27"/>
      <c r="MRD250" s="27"/>
      <c r="MRE250" s="27"/>
      <c r="MRF250" s="27"/>
      <c r="MRG250" s="27"/>
      <c r="MRH250" s="27"/>
      <c r="MRI250" s="27"/>
      <c r="MRJ250" s="27"/>
      <c r="MRK250" s="27"/>
      <c r="MRL250" s="27"/>
      <c r="MRM250" s="27"/>
      <c r="MRN250" s="27"/>
      <c r="MRO250" s="27"/>
      <c r="MRP250" s="27"/>
      <c r="MRQ250" s="27"/>
      <c r="MRR250" s="27"/>
      <c r="MRS250" s="27"/>
      <c r="MRT250" s="27"/>
      <c r="MRU250" s="27"/>
      <c r="MRV250" s="27"/>
      <c r="MRW250" s="27"/>
      <c r="MRX250" s="27"/>
      <c r="MRY250" s="27"/>
      <c r="MRZ250" s="27"/>
      <c r="MSA250" s="27"/>
      <c r="MSB250" s="27"/>
      <c r="MSC250" s="27"/>
      <c r="MSD250" s="27"/>
      <c r="MSE250" s="27"/>
      <c r="MSF250" s="27"/>
      <c r="MSG250" s="27"/>
      <c r="MSH250" s="27"/>
      <c r="MSI250" s="27"/>
      <c r="MSJ250" s="27"/>
      <c r="MSK250" s="27"/>
      <c r="MSL250" s="27"/>
      <c r="MSM250" s="27"/>
      <c r="MSN250" s="27"/>
      <c r="MSO250" s="27"/>
      <c r="MSP250" s="27"/>
      <c r="MSQ250" s="27"/>
      <c r="MSR250" s="27"/>
      <c r="MSS250" s="27"/>
      <c r="MST250" s="27"/>
      <c r="MSU250" s="27"/>
      <c r="MSV250" s="27"/>
      <c r="MSW250" s="27"/>
      <c r="MSX250" s="27"/>
      <c r="MSY250" s="27"/>
      <c r="MSZ250" s="27"/>
      <c r="MTA250" s="27"/>
      <c r="MTB250" s="27"/>
      <c r="MTC250" s="27"/>
      <c r="MTD250" s="27"/>
      <c r="MTE250" s="27"/>
      <c r="MTF250" s="27"/>
      <c r="MTG250" s="27"/>
      <c r="MTH250" s="27"/>
      <c r="MTI250" s="27"/>
      <c r="MTJ250" s="27"/>
      <c r="MTK250" s="27"/>
      <c r="MTL250" s="27"/>
      <c r="MTM250" s="27"/>
      <c r="MTN250" s="27"/>
      <c r="MTO250" s="27"/>
      <c r="MTP250" s="27"/>
      <c r="MTQ250" s="27"/>
      <c r="MTR250" s="27"/>
      <c r="MTS250" s="27"/>
      <c r="MTT250" s="27"/>
      <c r="MTU250" s="27"/>
      <c r="MTV250" s="27"/>
      <c r="MTW250" s="27"/>
      <c r="MTX250" s="27"/>
      <c r="MTY250" s="27"/>
      <c r="MTZ250" s="27"/>
      <c r="MUA250" s="27"/>
      <c r="MUB250" s="27"/>
      <c r="MUC250" s="27"/>
      <c r="MUD250" s="27"/>
      <c r="MUE250" s="27"/>
      <c r="MUF250" s="27"/>
      <c r="MUG250" s="27"/>
      <c r="MUH250" s="27"/>
      <c r="MUI250" s="27"/>
      <c r="MUJ250" s="27"/>
      <c r="MUK250" s="27"/>
      <c r="MUL250" s="27"/>
      <c r="MUM250" s="27"/>
      <c r="MUN250" s="27"/>
      <c r="MUO250" s="27"/>
      <c r="MUP250" s="27"/>
      <c r="MUQ250" s="27"/>
      <c r="MUR250" s="27"/>
      <c r="MUS250" s="27"/>
      <c r="MUT250" s="27"/>
      <c r="MUU250" s="27"/>
      <c r="MUV250" s="27"/>
      <c r="MUW250" s="27"/>
      <c r="MUX250" s="27"/>
      <c r="MUY250" s="27"/>
      <c r="MUZ250" s="27"/>
      <c r="MVA250" s="27"/>
      <c r="MVB250" s="27"/>
      <c r="MVC250" s="27"/>
      <c r="MVD250" s="27"/>
      <c r="MVE250" s="27"/>
      <c r="MVF250" s="27"/>
      <c r="MVG250" s="27"/>
      <c r="MVH250" s="27"/>
      <c r="MVI250" s="27"/>
      <c r="MVJ250" s="27"/>
      <c r="MVK250" s="27"/>
      <c r="MVL250" s="27"/>
      <c r="MVM250" s="27"/>
      <c r="MVN250" s="27"/>
      <c r="MVO250" s="27"/>
      <c r="MVP250" s="27"/>
      <c r="MVQ250" s="27"/>
      <c r="MVR250" s="27"/>
      <c r="MVS250" s="27"/>
      <c r="MVT250" s="27"/>
      <c r="MVU250" s="27"/>
      <c r="MVV250" s="27"/>
      <c r="MVW250" s="27"/>
      <c r="MVX250" s="27"/>
      <c r="MVY250" s="27"/>
      <c r="MVZ250" s="27"/>
      <c r="MWA250" s="27"/>
      <c r="MWB250" s="27"/>
      <c r="MWC250" s="27"/>
      <c r="MWD250" s="27"/>
      <c r="MWE250" s="27"/>
      <c r="MWF250" s="27"/>
      <c r="MWG250" s="27"/>
      <c r="MWH250" s="27"/>
      <c r="MWI250" s="27"/>
      <c r="MWJ250" s="27"/>
      <c r="MWK250" s="27"/>
      <c r="MWL250" s="27"/>
      <c r="MWM250" s="27"/>
      <c r="MWN250" s="27"/>
      <c r="MWO250" s="27"/>
      <c r="MWP250" s="27"/>
      <c r="MWQ250" s="27"/>
      <c r="MWR250" s="27"/>
      <c r="MWS250" s="27"/>
      <c r="MWT250" s="27"/>
      <c r="MWU250" s="27"/>
      <c r="MWV250" s="27"/>
      <c r="MWW250" s="27"/>
      <c r="MWX250" s="27"/>
      <c r="MWY250" s="27"/>
      <c r="MWZ250" s="27"/>
      <c r="MXA250" s="27"/>
      <c r="MXB250" s="27"/>
      <c r="MXC250" s="27"/>
      <c r="MXD250" s="27"/>
      <c r="MXE250" s="27"/>
      <c r="MXF250" s="27"/>
      <c r="MXG250" s="27"/>
      <c r="MXH250" s="27"/>
      <c r="MXI250" s="27"/>
      <c r="MXJ250" s="27"/>
      <c r="MXK250" s="27"/>
      <c r="MXL250" s="27"/>
      <c r="MXM250" s="27"/>
      <c r="MXN250" s="27"/>
      <c r="MXO250" s="27"/>
      <c r="MXP250" s="27"/>
      <c r="MXQ250" s="27"/>
      <c r="MXR250" s="27"/>
      <c r="MXS250" s="27"/>
      <c r="MXT250" s="27"/>
      <c r="MXU250" s="27"/>
      <c r="MXV250" s="27"/>
      <c r="MXW250" s="27"/>
      <c r="MXX250" s="27"/>
      <c r="MXY250" s="27"/>
      <c r="MXZ250" s="27"/>
      <c r="MYA250" s="27"/>
      <c r="MYB250" s="27"/>
      <c r="MYC250" s="27"/>
      <c r="MYD250" s="27"/>
      <c r="MYE250" s="27"/>
      <c r="MYF250" s="27"/>
      <c r="MYG250" s="27"/>
      <c r="MYH250" s="27"/>
      <c r="MYI250" s="27"/>
      <c r="MYJ250" s="27"/>
      <c r="MYK250" s="27"/>
      <c r="MYL250" s="27"/>
      <c r="MYM250" s="27"/>
      <c r="MYN250" s="27"/>
      <c r="MYO250" s="27"/>
      <c r="MYP250" s="27"/>
      <c r="MYQ250" s="27"/>
      <c r="MYR250" s="27"/>
      <c r="MYS250" s="27"/>
      <c r="MYT250" s="27"/>
      <c r="MYU250" s="27"/>
      <c r="MYV250" s="27"/>
      <c r="MYW250" s="27"/>
      <c r="MYX250" s="27"/>
      <c r="MYY250" s="27"/>
      <c r="MYZ250" s="27"/>
      <c r="MZA250" s="27"/>
      <c r="MZB250" s="27"/>
      <c r="MZC250" s="27"/>
      <c r="MZD250" s="27"/>
      <c r="MZE250" s="27"/>
      <c r="MZF250" s="27"/>
      <c r="MZG250" s="27"/>
      <c r="MZH250" s="27"/>
      <c r="MZI250" s="27"/>
      <c r="MZJ250" s="27"/>
      <c r="MZK250" s="27"/>
      <c r="MZL250" s="27"/>
      <c r="MZM250" s="27"/>
      <c r="MZN250" s="27"/>
      <c r="MZO250" s="27"/>
      <c r="MZP250" s="27"/>
      <c r="MZQ250" s="27"/>
      <c r="MZR250" s="27"/>
      <c r="MZS250" s="27"/>
      <c r="MZT250" s="27"/>
      <c r="MZU250" s="27"/>
      <c r="MZV250" s="27"/>
      <c r="MZW250" s="27"/>
      <c r="MZX250" s="27"/>
      <c r="MZY250" s="27"/>
      <c r="MZZ250" s="27"/>
      <c r="NAA250" s="27"/>
      <c r="NAB250" s="27"/>
      <c r="NAC250" s="27"/>
      <c r="NAD250" s="27"/>
      <c r="NAE250" s="27"/>
      <c r="NAF250" s="27"/>
      <c r="NAG250" s="27"/>
      <c r="NAH250" s="27"/>
      <c r="NAI250" s="27"/>
      <c r="NAJ250" s="27"/>
      <c r="NAK250" s="27"/>
      <c r="NAL250" s="27"/>
      <c r="NAM250" s="27"/>
      <c r="NAN250" s="27"/>
      <c r="NAO250" s="27"/>
      <c r="NAP250" s="27"/>
      <c r="NAQ250" s="27"/>
      <c r="NAR250" s="27"/>
      <c r="NAS250" s="27"/>
      <c r="NAT250" s="27"/>
      <c r="NAU250" s="27"/>
      <c r="NAV250" s="27"/>
      <c r="NAW250" s="27"/>
      <c r="NAX250" s="27"/>
      <c r="NAY250" s="27"/>
      <c r="NAZ250" s="27"/>
      <c r="NBA250" s="27"/>
      <c r="NBB250" s="27"/>
      <c r="NBC250" s="27"/>
      <c r="NBD250" s="27"/>
      <c r="NBE250" s="27"/>
      <c r="NBF250" s="27"/>
      <c r="NBG250" s="27"/>
      <c r="NBH250" s="27"/>
      <c r="NBI250" s="27"/>
      <c r="NBJ250" s="27"/>
      <c r="NBK250" s="27"/>
      <c r="NBL250" s="27"/>
      <c r="NBM250" s="27"/>
      <c r="NBN250" s="27"/>
      <c r="NBO250" s="27"/>
      <c r="NBP250" s="27"/>
      <c r="NBQ250" s="27"/>
      <c r="NBR250" s="27"/>
      <c r="NBS250" s="27"/>
      <c r="NBT250" s="27"/>
      <c r="NBU250" s="27"/>
      <c r="NBV250" s="27"/>
      <c r="NBW250" s="27"/>
      <c r="NBX250" s="27"/>
      <c r="NBY250" s="27"/>
      <c r="NBZ250" s="27"/>
      <c r="NCA250" s="27"/>
      <c r="NCB250" s="27"/>
      <c r="NCC250" s="27"/>
      <c r="NCD250" s="27"/>
      <c r="NCE250" s="27"/>
      <c r="NCF250" s="27"/>
      <c r="NCG250" s="27"/>
      <c r="NCH250" s="27"/>
      <c r="NCI250" s="27"/>
      <c r="NCJ250" s="27"/>
      <c r="NCK250" s="27"/>
      <c r="NCL250" s="27"/>
      <c r="NCM250" s="27"/>
      <c r="NCN250" s="27"/>
      <c r="NCO250" s="27"/>
      <c r="NCP250" s="27"/>
      <c r="NCQ250" s="27"/>
      <c r="NCR250" s="27"/>
      <c r="NCS250" s="27"/>
      <c r="NCT250" s="27"/>
      <c r="NCU250" s="27"/>
      <c r="NCV250" s="27"/>
      <c r="NCW250" s="27"/>
      <c r="NCX250" s="27"/>
      <c r="NCY250" s="27"/>
      <c r="NCZ250" s="27"/>
      <c r="NDA250" s="27"/>
      <c r="NDB250" s="27"/>
      <c r="NDC250" s="27"/>
      <c r="NDD250" s="27"/>
      <c r="NDE250" s="27"/>
      <c r="NDF250" s="27"/>
      <c r="NDG250" s="27"/>
      <c r="NDH250" s="27"/>
      <c r="NDI250" s="27"/>
      <c r="NDJ250" s="27"/>
      <c r="NDK250" s="27"/>
      <c r="NDL250" s="27"/>
      <c r="NDM250" s="27"/>
      <c r="NDN250" s="27"/>
      <c r="NDO250" s="27"/>
      <c r="NDP250" s="27"/>
      <c r="NDQ250" s="27"/>
      <c r="NDR250" s="27"/>
      <c r="NDS250" s="27"/>
      <c r="NDT250" s="27"/>
      <c r="NDU250" s="27"/>
      <c r="NDV250" s="27"/>
      <c r="NDW250" s="27"/>
      <c r="NDX250" s="27"/>
      <c r="NDY250" s="27"/>
      <c r="NDZ250" s="27"/>
      <c r="NEA250" s="27"/>
      <c r="NEB250" s="27"/>
      <c r="NEC250" s="27"/>
      <c r="NED250" s="27"/>
      <c r="NEE250" s="27"/>
      <c r="NEF250" s="27"/>
      <c r="NEG250" s="27"/>
      <c r="NEH250" s="27"/>
      <c r="NEI250" s="27"/>
      <c r="NEJ250" s="27"/>
      <c r="NEK250" s="27"/>
      <c r="NEL250" s="27"/>
      <c r="NEM250" s="27"/>
      <c r="NEN250" s="27"/>
      <c r="NEO250" s="27"/>
      <c r="NEP250" s="27"/>
      <c r="NEQ250" s="27"/>
      <c r="NER250" s="27"/>
      <c r="NES250" s="27"/>
      <c r="NET250" s="27"/>
      <c r="NEU250" s="27"/>
      <c r="NEV250" s="27"/>
      <c r="NEW250" s="27"/>
      <c r="NEX250" s="27"/>
      <c r="NEY250" s="27"/>
      <c r="NEZ250" s="27"/>
      <c r="NFA250" s="27"/>
      <c r="NFB250" s="27"/>
      <c r="NFC250" s="27"/>
      <c r="NFD250" s="27"/>
      <c r="NFE250" s="27"/>
      <c r="NFF250" s="27"/>
      <c r="NFG250" s="27"/>
      <c r="NFH250" s="27"/>
      <c r="NFI250" s="27"/>
      <c r="NFJ250" s="27"/>
      <c r="NFK250" s="27"/>
      <c r="NFL250" s="27"/>
      <c r="NFM250" s="27"/>
      <c r="NFN250" s="27"/>
      <c r="NFO250" s="27"/>
      <c r="NFP250" s="27"/>
      <c r="NFQ250" s="27"/>
      <c r="NFR250" s="27"/>
      <c r="NFS250" s="27"/>
      <c r="NFT250" s="27"/>
      <c r="NFU250" s="27"/>
      <c r="NFV250" s="27"/>
      <c r="NFW250" s="27"/>
      <c r="NFX250" s="27"/>
      <c r="NFY250" s="27"/>
      <c r="NFZ250" s="27"/>
      <c r="NGA250" s="27"/>
      <c r="NGB250" s="27"/>
      <c r="NGC250" s="27"/>
      <c r="NGD250" s="27"/>
      <c r="NGE250" s="27"/>
      <c r="NGF250" s="27"/>
      <c r="NGG250" s="27"/>
      <c r="NGH250" s="27"/>
      <c r="NGI250" s="27"/>
      <c r="NGJ250" s="27"/>
      <c r="NGK250" s="27"/>
      <c r="NGL250" s="27"/>
      <c r="NGM250" s="27"/>
      <c r="NGN250" s="27"/>
      <c r="NGO250" s="27"/>
      <c r="NGP250" s="27"/>
      <c r="NGQ250" s="27"/>
      <c r="NGR250" s="27"/>
      <c r="NGS250" s="27"/>
      <c r="NGT250" s="27"/>
      <c r="NGU250" s="27"/>
      <c r="NGV250" s="27"/>
      <c r="NGW250" s="27"/>
      <c r="NGX250" s="27"/>
      <c r="NGY250" s="27"/>
      <c r="NGZ250" s="27"/>
      <c r="NHA250" s="27"/>
      <c r="NHB250" s="27"/>
      <c r="NHC250" s="27"/>
      <c r="NHD250" s="27"/>
      <c r="NHE250" s="27"/>
      <c r="NHF250" s="27"/>
      <c r="NHG250" s="27"/>
      <c r="NHH250" s="27"/>
      <c r="NHI250" s="27"/>
      <c r="NHJ250" s="27"/>
      <c r="NHK250" s="27"/>
      <c r="NHL250" s="27"/>
      <c r="NHM250" s="27"/>
      <c r="NHN250" s="27"/>
      <c r="NHO250" s="27"/>
      <c r="NHP250" s="27"/>
      <c r="NHQ250" s="27"/>
      <c r="NHR250" s="27"/>
      <c r="NHS250" s="27"/>
      <c r="NHT250" s="27"/>
      <c r="NHU250" s="27"/>
      <c r="NHV250" s="27"/>
      <c r="NHW250" s="27"/>
      <c r="NHX250" s="27"/>
      <c r="NHY250" s="27"/>
      <c r="NHZ250" s="27"/>
      <c r="NIA250" s="27"/>
      <c r="NIB250" s="27"/>
      <c r="NIC250" s="27"/>
      <c r="NID250" s="27"/>
      <c r="NIE250" s="27"/>
      <c r="NIF250" s="27"/>
      <c r="NIG250" s="27"/>
      <c r="NIH250" s="27"/>
      <c r="NII250" s="27"/>
      <c r="NIJ250" s="27"/>
      <c r="NIK250" s="27"/>
      <c r="NIL250" s="27"/>
      <c r="NIM250" s="27"/>
      <c r="NIN250" s="27"/>
      <c r="NIO250" s="27"/>
      <c r="NIP250" s="27"/>
      <c r="NIQ250" s="27"/>
      <c r="NIR250" s="27"/>
      <c r="NIS250" s="27"/>
      <c r="NIT250" s="27"/>
      <c r="NIU250" s="27"/>
      <c r="NIV250" s="27"/>
      <c r="NIW250" s="27"/>
      <c r="NIX250" s="27"/>
      <c r="NIY250" s="27"/>
      <c r="NIZ250" s="27"/>
      <c r="NJA250" s="27"/>
      <c r="NJB250" s="27"/>
      <c r="NJC250" s="27"/>
      <c r="NJD250" s="27"/>
      <c r="NJE250" s="27"/>
      <c r="NJF250" s="27"/>
      <c r="NJG250" s="27"/>
      <c r="NJH250" s="27"/>
      <c r="NJI250" s="27"/>
      <c r="NJJ250" s="27"/>
      <c r="NJK250" s="27"/>
      <c r="NJL250" s="27"/>
      <c r="NJM250" s="27"/>
      <c r="NJN250" s="27"/>
      <c r="NJO250" s="27"/>
      <c r="NJP250" s="27"/>
      <c r="NJQ250" s="27"/>
      <c r="NJR250" s="27"/>
      <c r="NJS250" s="27"/>
      <c r="NJT250" s="27"/>
      <c r="NJU250" s="27"/>
      <c r="NJV250" s="27"/>
      <c r="NJW250" s="27"/>
      <c r="NJX250" s="27"/>
      <c r="NJY250" s="27"/>
      <c r="NJZ250" s="27"/>
      <c r="NKA250" s="27"/>
      <c r="NKB250" s="27"/>
      <c r="NKC250" s="27"/>
      <c r="NKD250" s="27"/>
      <c r="NKE250" s="27"/>
      <c r="NKF250" s="27"/>
      <c r="NKG250" s="27"/>
      <c r="NKH250" s="27"/>
      <c r="NKI250" s="27"/>
      <c r="NKJ250" s="27"/>
      <c r="NKK250" s="27"/>
      <c r="NKL250" s="27"/>
      <c r="NKM250" s="27"/>
      <c r="NKN250" s="27"/>
      <c r="NKO250" s="27"/>
      <c r="NKP250" s="27"/>
      <c r="NKQ250" s="27"/>
      <c r="NKR250" s="27"/>
      <c r="NKS250" s="27"/>
      <c r="NKT250" s="27"/>
      <c r="NKU250" s="27"/>
      <c r="NKV250" s="27"/>
      <c r="NKW250" s="27"/>
      <c r="NKX250" s="27"/>
      <c r="NKY250" s="27"/>
      <c r="NKZ250" s="27"/>
      <c r="NLA250" s="27"/>
      <c r="NLB250" s="27"/>
      <c r="NLC250" s="27"/>
      <c r="NLD250" s="27"/>
      <c r="NLE250" s="27"/>
      <c r="NLF250" s="27"/>
      <c r="NLG250" s="27"/>
      <c r="NLH250" s="27"/>
      <c r="NLI250" s="27"/>
      <c r="NLJ250" s="27"/>
      <c r="NLK250" s="27"/>
      <c r="NLL250" s="27"/>
      <c r="NLM250" s="27"/>
      <c r="NLN250" s="27"/>
      <c r="NLO250" s="27"/>
      <c r="NLP250" s="27"/>
      <c r="NLQ250" s="27"/>
      <c r="NLR250" s="27"/>
      <c r="NLS250" s="27"/>
      <c r="NLT250" s="27"/>
      <c r="NLU250" s="27"/>
      <c r="NLV250" s="27"/>
      <c r="NLW250" s="27"/>
      <c r="NLX250" s="27"/>
      <c r="NLY250" s="27"/>
      <c r="NLZ250" s="27"/>
      <c r="NMA250" s="27"/>
      <c r="NMB250" s="27"/>
      <c r="NMC250" s="27"/>
      <c r="NMD250" s="27"/>
      <c r="NME250" s="27"/>
      <c r="NMF250" s="27"/>
      <c r="NMG250" s="27"/>
      <c r="NMH250" s="27"/>
      <c r="NMI250" s="27"/>
      <c r="NMJ250" s="27"/>
      <c r="NMK250" s="27"/>
      <c r="NML250" s="27"/>
      <c r="NMM250" s="27"/>
      <c r="NMN250" s="27"/>
      <c r="NMO250" s="27"/>
      <c r="NMP250" s="27"/>
      <c r="NMQ250" s="27"/>
      <c r="NMR250" s="27"/>
      <c r="NMS250" s="27"/>
      <c r="NMT250" s="27"/>
      <c r="NMU250" s="27"/>
      <c r="NMV250" s="27"/>
      <c r="NMW250" s="27"/>
      <c r="NMX250" s="27"/>
      <c r="NMY250" s="27"/>
      <c r="NMZ250" s="27"/>
      <c r="NNA250" s="27"/>
      <c r="NNB250" s="27"/>
      <c r="NNC250" s="27"/>
      <c r="NND250" s="27"/>
      <c r="NNE250" s="27"/>
      <c r="NNF250" s="27"/>
      <c r="NNG250" s="27"/>
      <c r="NNH250" s="27"/>
      <c r="NNI250" s="27"/>
      <c r="NNJ250" s="27"/>
      <c r="NNK250" s="27"/>
      <c r="NNL250" s="27"/>
      <c r="NNM250" s="27"/>
      <c r="NNN250" s="27"/>
      <c r="NNO250" s="27"/>
      <c r="NNP250" s="27"/>
      <c r="NNQ250" s="27"/>
      <c r="NNR250" s="27"/>
      <c r="NNS250" s="27"/>
      <c r="NNT250" s="27"/>
      <c r="NNU250" s="27"/>
      <c r="NNV250" s="27"/>
      <c r="NNW250" s="27"/>
      <c r="NNX250" s="27"/>
      <c r="NNY250" s="27"/>
      <c r="NNZ250" s="27"/>
      <c r="NOA250" s="27"/>
      <c r="NOB250" s="27"/>
      <c r="NOC250" s="27"/>
      <c r="NOD250" s="27"/>
      <c r="NOE250" s="27"/>
      <c r="NOF250" s="27"/>
      <c r="NOG250" s="27"/>
      <c r="NOH250" s="27"/>
      <c r="NOI250" s="27"/>
      <c r="NOJ250" s="27"/>
      <c r="NOK250" s="27"/>
      <c r="NOL250" s="27"/>
      <c r="NOM250" s="27"/>
      <c r="NON250" s="27"/>
      <c r="NOO250" s="27"/>
      <c r="NOP250" s="27"/>
      <c r="NOQ250" s="27"/>
      <c r="NOR250" s="27"/>
      <c r="NOS250" s="27"/>
      <c r="NOT250" s="27"/>
      <c r="NOU250" s="27"/>
      <c r="NOV250" s="27"/>
      <c r="NOW250" s="27"/>
      <c r="NOX250" s="27"/>
      <c r="NOY250" s="27"/>
      <c r="NOZ250" s="27"/>
      <c r="NPA250" s="27"/>
      <c r="NPB250" s="27"/>
      <c r="NPC250" s="27"/>
      <c r="NPD250" s="27"/>
      <c r="NPE250" s="27"/>
      <c r="NPF250" s="27"/>
      <c r="NPG250" s="27"/>
      <c r="NPH250" s="27"/>
      <c r="NPI250" s="27"/>
      <c r="NPJ250" s="27"/>
      <c r="NPK250" s="27"/>
      <c r="NPL250" s="27"/>
      <c r="NPM250" s="27"/>
      <c r="NPN250" s="27"/>
      <c r="NPO250" s="27"/>
      <c r="NPP250" s="27"/>
      <c r="NPQ250" s="27"/>
      <c r="NPR250" s="27"/>
      <c r="NPS250" s="27"/>
      <c r="NPT250" s="27"/>
      <c r="NPU250" s="27"/>
      <c r="NPV250" s="27"/>
      <c r="NPW250" s="27"/>
      <c r="NPX250" s="27"/>
      <c r="NPY250" s="27"/>
      <c r="NPZ250" s="27"/>
      <c r="NQA250" s="27"/>
      <c r="NQB250" s="27"/>
      <c r="NQC250" s="27"/>
      <c r="NQD250" s="27"/>
      <c r="NQE250" s="27"/>
      <c r="NQF250" s="27"/>
      <c r="NQG250" s="27"/>
      <c r="NQH250" s="27"/>
      <c r="NQI250" s="27"/>
      <c r="NQJ250" s="27"/>
      <c r="NQK250" s="27"/>
      <c r="NQL250" s="27"/>
      <c r="NQM250" s="27"/>
      <c r="NQN250" s="27"/>
      <c r="NQO250" s="27"/>
      <c r="NQP250" s="27"/>
      <c r="NQQ250" s="27"/>
      <c r="NQR250" s="27"/>
      <c r="NQS250" s="27"/>
      <c r="NQT250" s="27"/>
      <c r="NQU250" s="27"/>
      <c r="NQV250" s="27"/>
      <c r="NQW250" s="27"/>
      <c r="NQX250" s="27"/>
      <c r="NQY250" s="27"/>
      <c r="NQZ250" s="27"/>
      <c r="NRA250" s="27"/>
      <c r="NRB250" s="27"/>
      <c r="NRC250" s="27"/>
      <c r="NRD250" s="27"/>
      <c r="NRE250" s="27"/>
      <c r="NRF250" s="27"/>
      <c r="NRG250" s="27"/>
      <c r="NRH250" s="27"/>
      <c r="NRI250" s="27"/>
      <c r="NRJ250" s="27"/>
      <c r="NRK250" s="27"/>
      <c r="NRL250" s="27"/>
      <c r="NRM250" s="27"/>
      <c r="NRN250" s="27"/>
      <c r="NRO250" s="27"/>
      <c r="NRP250" s="27"/>
      <c r="NRQ250" s="27"/>
      <c r="NRR250" s="27"/>
      <c r="NRS250" s="27"/>
      <c r="NRT250" s="27"/>
      <c r="NRU250" s="27"/>
      <c r="NRV250" s="27"/>
      <c r="NRW250" s="27"/>
      <c r="NRX250" s="27"/>
      <c r="NRY250" s="27"/>
      <c r="NRZ250" s="27"/>
      <c r="NSA250" s="27"/>
      <c r="NSB250" s="27"/>
      <c r="NSC250" s="27"/>
      <c r="NSD250" s="27"/>
      <c r="NSE250" s="27"/>
      <c r="NSF250" s="27"/>
      <c r="NSG250" s="27"/>
      <c r="NSH250" s="27"/>
      <c r="NSI250" s="27"/>
      <c r="NSJ250" s="27"/>
      <c r="NSK250" s="27"/>
      <c r="NSL250" s="27"/>
      <c r="NSM250" s="27"/>
      <c r="NSN250" s="27"/>
      <c r="NSO250" s="27"/>
      <c r="NSP250" s="27"/>
      <c r="NSQ250" s="27"/>
      <c r="NSR250" s="27"/>
      <c r="NSS250" s="27"/>
      <c r="NST250" s="27"/>
      <c r="NSU250" s="27"/>
      <c r="NSV250" s="27"/>
      <c r="NSW250" s="27"/>
      <c r="NSX250" s="27"/>
      <c r="NSY250" s="27"/>
      <c r="NSZ250" s="27"/>
      <c r="NTA250" s="27"/>
      <c r="NTB250" s="27"/>
      <c r="NTC250" s="27"/>
      <c r="NTD250" s="27"/>
      <c r="NTE250" s="27"/>
      <c r="NTF250" s="27"/>
      <c r="NTG250" s="27"/>
      <c r="NTH250" s="27"/>
      <c r="NTI250" s="27"/>
      <c r="NTJ250" s="27"/>
      <c r="NTK250" s="27"/>
      <c r="NTL250" s="27"/>
      <c r="NTM250" s="27"/>
      <c r="NTN250" s="27"/>
      <c r="NTO250" s="27"/>
      <c r="NTP250" s="27"/>
      <c r="NTQ250" s="27"/>
      <c r="NTR250" s="27"/>
      <c r="NTS250" s="27"/>
      <c r="NTT250" s="27"/>
      <c r="NTU250" s="27"/>
      <c r="NTV250" s="27"/>
      <c r="NTW250" s="27"/>
      <c r="NTX250" s="27"/>
      <c r="NTY250" s="27"/>
      <c r="NTZ250" s="27"/>
      <c r="NUA250" s="27"/>
      <c r="NUB250" s="27"/>
      <c r="NUC250" s="27"/>
      <c r="NUD250" s="27"/>
      <c r="NUE250" s="27"/>
      <c r="NUF250" s="27"/>
      <c r="NUG250" s="27"/>
      <c r="NUH250" s="27"/>
      <c r="NUI250" s="27"/>
      <c r="NUJ250" s="27"/>
      <c r="NUK250" s="27"/>
      <c r="NUL250" s="27"/>
      <c r="NUM250" s="27"/>
      <c r="NUN250" s="27"/>
      <c r="NUO250" s="27"/>
      <c r="NUP250" s="27"/>
      <c r="NUQ250" s="27"/>
      <c r="NUR250" s="27"/>
      <c r="NUS250" s="27"/>
      <c r="NUT250" s="27"/>
      <c r="NUU250" s="27"/>
      <c r="NUV250" s="27"/>
      <c r="NUW250" s="27"/>
      <c r="NUX250" s="27"/>
      <c r="NUY250" s="27"/>
      <c r="NUZ250" s="27"/>
      <c r="NVA250" s="27"/>
      <c r="NVB250" s="27"/>
      <c r="NVC250" s="27"/>
      <c r="NVD250" s="27"/>
      <c r="NVE250" s="27"/>
      <c r="NVF250" s="27"/>
      <c r="NVG250" s="27"/>
      <c r="NVH250" s="27"/>
      <c r="NVI250" s="27"/>
      <c r="NVJ250" s="27"/>
      <c r="NVK250" s="27"/>
      <c r="NVL250" s="27"/>
      <c r="NVM250" s="27"/>
      <c r="NVN250" s="27"/>
      <c r="NVO250" s="27"/>
      <c r="NVP250" s="27"/>
      <c r="NVQ250" s="27"/>
      <c r="NVR250" s="27"/>
      <c r="NVS250" s="27"/>
      <c r="NVT250" s="27"/>
      <c r="NVU250" s="27"/>
      <c r="NVV250" s="27"/>
      <c r="NVW250" s="27"/>
      <c r="NVX250" s="27"/>
      <c r="NVY250" s="27"/>
      <c r="NVZ250" s="27"/>
      <c r="NWA250" s="27"/>
      <c r="NWB250" s="27"/>
      <c r="NWC250" s="27"/>
      <c r="NWD250" s="27"/>
      <c r="NWE250" s="27"/>
      <c r="NWF250" s="27"/>
      <c r="NWG250" s="27"/>
      <c r="NWH250" s="27"/>
      <c r="NWI250" s="27"/>
      <c r="NWJ250" s="27"/>
      <c r="NWK250" s="27"/>
      <c r="NWL250" s="27"/>
      <c r="NWM250" s="27"/>
      <c r="NWN250" s="27"/>
      <c r="NWO250" s="27"/>
      <c r="NWP250" s="27"/>
      <c r="NWQ250" s="27"/>
      <c r="NWR250" s="27"/>
      <c r="NWS250" s="27"/>
      <c r="NWT250" s="27"/>
      <c r="NWU250" s="27"/>
      <c r="NWV250" s="27"/>
      <c r="NWW250" s="27"/>
      <c r="NWX250" s="27"/>
      <c r="NWY250" s="27"/>
      <c r="NWZ250" s="27"/>
      <c r="NXA250" s="27"/>
      <c r="NXB250" s="27"/>
      <c r="NXC250" s="27"/>
      <c r="NXD250" s="27"/>
      <c r="NXE250" s="27"/>
      <c r="NXF250" s="27"/>
      <c r="NXG250" s="27"/>
      <c r="NXH250" s="27"/>
      <c r="NXI250" s="27"/>
      <c r="NXJ250" s="27"/>
      <c r="NXK250" s="27"/>
      <c r="NXL250" s="27"/>
      <c r="NXM250" s="27"/>
      <c r="NXN250" s="27"/>
      <c r="NXO250" s="27"/>
      <c r="NXP250" s="27"/>
      <c r="NXQ250" s="27"/>
      <c r="NXR250" s="27"/>
      <c r="NXS250" s="27"/>
      <c r="NXT250" s="27"/>
      <c r="NXU250" s="27"/>
      <c r="NXV250" s="27"/>
      <c r="NXW250" s="27"/>
      <c r="NXX250" s="27"/>
      <c r="NXY250" s="27"/>
      <c r="NXZ250" s="27"/>
      <c r="NYA250" s="27"/>
      <c r="NYB250" s="27"/>
      <c r="NYC250" s="27"/>
      <c r="NYD250" s="27"/>
      <c r="NYE250" s="27"/>
      <c r="NYF250" s="27"/>
      <c r="NYG250" s="27"/>
      <c r="NYH250" s="27"/>
      <c r="NYI250" s="27"/>
      <c r="NYJ250" s="27"/>
      <c r="NYK250" s="27"/>
      <c r="NYL250" s="27"/>
      <c r="NYM250" s="27"/>
      <c r="NYN250" s="27"/>
      <c r="NYO250" s="27"/>
      <c r="NYP250" s="27"/>
      <c r="NYQ250" s="27"/>
      <c r="NYR250" s="27"/>
      <c r="NYS250" s="27"/>
      <c r="NYT250" s="27"/>
      <c r="NYU250" s="27"/>
      <c r="NYV250" s="27"/>
      <c r="NYW250" s="27"/>
      <c r="NYX250" s="27"/>
      <c r="NYY250" s="27"/>
      <c r="NYZ250" s="27"/>
      <c r="NZA250" s="27"/>
      <c r="NZB250" s="27"/>
      <c r="NZC250" s="27"/>
      <c r="NZD250" s="27"/>
      <c r="NZE250" s="27"/>
      <c r="NZF250" s="27"/>
      <c r="NZG250" s="27"/>
      <c r="NZH250" s="27"/>
      <c r="NZI250" s="27"/>
      <c r="NZJ250" s="27"/>
      <c r="NZK250" s="27"/>
      <c r="NZL250" s="27"/>
      <c r="NZM250" s="27"/>
      <c r="NZN250" s="27"/>
      <c r="NZO250" s="27"/>
      <c r="NZP250" s="27"/>
      <c r="NZQ250" s="27"/>
      <c r="NZR250" s="27"/>
      <c r="NZS250" s="27"/>
      <c r="NZT250" s="27"/>
      <c r="NZU250" s="27"/>
      <c r="NZV250" s="27"/>
      <c r="NZW250" s="27"/>
      <c r="NZX250" s="27"/>
      <c r="NZY250" s="27"/>
      <c r="NZZ250" s="27"/>
      <c r="OAA250" s="27"/>
      <c r="OAB250" s="27"/>
      <c r="OAC250" s="27"/>
      <c r="OAD250" s="27"/>
      <c r="OAE250" s="27"/>
      <c r="OAF250" s="27"/>
      <c r="OAG250" s="27"/>
      <c r="OAH250" s="27"/>
      <c r="OAI250" s="27"/>
      <c r="OAJ250" s="27"/>
      <c r="OAK250" s="27"/>
      <c r="OAL250" s="27"/>
      <c r="OAM250" s="27"/>
      <c r="OAN250" s="27"/>
      <c r="OAO250" s="27"/>
      <c r="OAP250" s="27"/>
      <c r="OAQ250" s="27"/>
      <c r="OAR250" s="27"/>
      <c r="OAS250" s="27"/>
      <c r="OAT250" s="27"/>
      <c r="OAU250" s="27"/>
      <c r="OAV250" s="27"/>
      <c r="OAW250" s="27"/>
      <c r="OAX250" s="27"/>
      <c r="OAY250" s="27"/>
      <c r="OAZ250" s="27"/>
      <c r="OBA250" s="27"/>
      <c r="OBB250" s="27"/>
      <c r="OBC250" s="27"/>
      <c r="OBD250" s="27"/>
      <c r="OBE250" s="27"/>
      <c r="OBF250" s="27"/>
      <c r="OBG250" s="27"/>
      <c r="OBH250" s="27"/>
      <c r="OBI250" s="27"/>
      <c r="OBJ250" s="27"/>
      <c r="OBK250" s="27"/>
      <c r="OBL250" s="27"/>
      <c r="OBM250" s="27"/>
      <c r="OBN250" s="27"/>
      <c r="OBO250" s="27"/>
      <c r="OBP250" s="27"/>
      <c r="OBQ250" s="27"/>
      <c r="OBR250" s="27"/>
      <c r="OBS250" s="27"/>
      <c r="OBT250" s="27"/>
      <c r="OBU250" s="27"/>
      <c r="OBV250" s="27"/>
      <c r="OBW250" s="27"/>
      <c r="OBX250" s="27"/>
      <c r="OBY250" s="27"/>
      <c r="OBZ250" s="27"/>
      <c r="OCA250" s="27"/>
      <c r="OCB250" s="27"/>
      <c r="OCC250" s="27"/>
      <c r="OCD250" s="27"/>
      <c r="OCE250" s="27"/>
      <c r="OCF250" s="27"/>
      <c r="OCG250" s="27"/>
      <c r="OCH250" s="27"/>
      <c r="OCI250" s="27"/>
      <c r="OCJ250" s="27"/>
      <c r="OCK250" s="27"/>
      <c r="OCL250" s="27"/>
      <c r="OCM250" s="27"/>
      <c r="OCN250" s="27"/>
      <c r="OCO250" s="27"/>
      <c r="OCP250" s="27"/>
      <c r="OCQ250" s="27"/>
      <c r="OCR250" s="27"/>
      <c r="OCS250" s="27"/>
      <c r="OCT250" s="27"/>
      <c r="OCU250" s="27"/>
      <c r="OCV250" s="27"/>
      <c r="OCW250" s="27"/>
      <c r="OCX250" s="27"/>
      <c r="OCY250" s="27"/>
      <c r="OCZ250" s="27"/>
      <c r="ODA250" s="27"/>
      <c r="ODB250" s="27"/>
      <c r="ODC250" s="27"/>
      <c r="ODD250" s="27"/>
      <c r="ODE250" s="27"/>
      <c r="ODF250" s="27"/>
      <c r="ODG250" s="27"/>
      <c r="ODH250" s="27"/>
      <c r="ODI250" s="27"/>
      <c r="ODJ250" s="27"/>
      <c r="ODK250" s="27"/>
      <c r="ODL250" s="27"/>
      <c r="ODM250" s="27"/>
      <c r="ODN250" s="27"/>
      <c r="ODO250" s="27"/>
      <c r="ODP250" s="27"/>
      <c r="ODQ250" s="27"/>
      <c r="ODR250" s="27"/>
      <c r="ODS250" s="27"/>
      <c r="ODT250" s="27"/>
      <c r="ODU250" s="27"/>
      <c r="ODV250" s="27"/>
      <c r="ODW250" s="27"/>
      <c r="ODX250" s="27"/>
      <c r="ODY250" s="27"/>
      <c r="ODZ250" s="27"/>
      <c r="OEA250" s="27"/>
      <c r="OEB250" s="27"/>
      <c r="OEC250" s="27"/>
      <c r="OED250" s="27"/>
      <c r="OEE250" s="27"/>
      <c r="OEF250" s="27"/>
      <c r="OEG250" s="27"/>
      <c r="OEH250" s="27"/>
      <c r="OEI250" s="27"/>
      <c r="OEJ250" s="27"/>
      <c r="OEK250" s="27"/>
      <c r="OEL250" s="27"/>
      <c r="OEM250" s="27"/>
      <c r="OEN250" s="27"/>
      <c r="OEO250" s="27"/>
      <c r="OEP250" s="27"/>
      <c r="OEQ250" s="27"/>
      <c r="OER250" s="27"/>
      <c r="OES250" s="27"/>
      <c r="OET250" s="27"/>
      <c r="OEU250" s="27"/>
      <c r="OEV250" s="27"/>
      <c r="OEW250" s="27"/>
      <c r="OEX250" s="27"/>
      <c r="OEY250" s="27"/>
      <c r="OEZ250" s="27"/>
      <c r="OFA250" s="27"/>
      <c r="OFB250" s="27"/>
      <c r="OFC250" s="27"/>
      <c r="OFD250" s="27"/>
      <c r="OFE250" s="27"/>
      <c r="OFF250" s="27"/>
      <c r="OFG250" s="27"/>
      <c r="OFH250" s="27"/>
      <c r="OFI250" s="27"/>
      <c r="OFJ250" s="27"/>
      <c r="OFK250" s="27"/>
      <c r="OFL250" s="27"/>
      <c r="OFM250" s="27"/>
      <c r="OFN250" s="27"/>
      <c r="OFO250" s="27"/>
      <c r="OFP250" s="27"/>
      <c r="OFQ250" s="27"/>
      <c r="OFR250" s="27"/>
      <c r="OFS250" s="27"/>
      <c r="OFT250" s="27"/>
      <c r="OFU250" s="27"/>
      <c r="OFV250" s="27"/>
      <c r="OFW250" s="27"/>
      <c r="OFX250" s="27"/>
      <c r="OFY250" s="27"/>
      <c r="OFZ250" s="27"/>
      <c r="OGA250" s="27"/>
      <c r="OGB250" s="27"/>
      <c r="OGC250" s="27"/>
      <c r="OGD250" s="27"/>
      <c r="OGE250" s="27"/>
      <c r="OGF250" s="27"/>
      <c r="OGG250" s="27"/>
      <c r="OGH250" s="27"/>
      <c r="OGI250" s="27"/>
      <c r="OGJ250" s="27"/>
      <c r="OGK250" s="27"/>
      <c r="OGL250" s="27"/>
      <c r="OGM250" s="27"/>
      <c r="OGN250" s="27"/>
      <c r="OGO250" s="27"/>
      <c r="OGP250" s="27"/>
      <c r="OGQ250" s="27"/>
      <c r="OGR250" s="27"/>
      <c r="OGS250" s="27"/>
      <c r="OGT250" s="27"/>
      <c r="OGU250" s="27"/>
      <c r="OGV250" s="27"/>
      <c r="OGW250" s="27"/>
      <c r="OGX250" s="27"/>
      <c r="OGY250" s="27"/>
      <c r="OGZ250" s="27"/>
      <c r="OHA250" s="27"/>
      <c r="OHB250" s="27"/>
      <c r="OHC250" s="27"/>
      <c r="OHD250" s="27"/>
      <c r="OHE250" s="27"/>
      <c r="OHF250" s="27"/>
      <c r="OHG250" s="27"/>
      <c r="OHH250" s="27"/>
      <c r="OHI250" s="27"/>
      <c r="OHJ250" s="27"/>
      <c r="OHK250" s="27"/>
      <c r="OHL250" s="27"/>
      <c r="OHM250" s="27"/>
      <c r="OHN250" s="27"/>
      <c r="OHO250" s="27"/>
      <c r="OHP250" s="27"/>
      <c r="OHQ250" s="27"/>
      <c r="OHR250" s="27"/>
      <c r="OHS250" s="27"/>
      <c r="OHT250" s="27"/>
      <c r="OHU250" s="27"/>
      <c r="OHV250" s="27"/>
      <c r="OHW250" s="27"/>
      <c r="OHX250" s="27"/>
      <c r="OHY250" s="27"/>
      <c r="OHZ250" s="27"/>
      <c r="OIA250" s="27"/>
      <c r="OIB250" s="27"/>
      <c r="OIC250" s="27"/>
      <c r="OID250" s="27"/>
      <c r="OIE250" s="27"/>
      <c r="OIF250" s="27"/>
      <c r="OIG250" s="27"/>
      <c r="OIH250" s="27"/>
      <c r="OII250" s="27"/>
      <c r="OIJ250" s="27"/>
      <c r="OIK250" s="27"/>
      <c r="OIL250" s="27"/>
      <c r="OIM250" s="27"/>
      <c r="OIN250" s="27"/>
      <c r="OIO250" s="27"/>
      <c r="OIP250" s="27"/>
      <c r="OIQ250" s="27"/>
      <c r="OIR250" s="27"/>
      <c r="OIS250" s="27"/>
      <c r="OIT250" s="27"/>
      <c r="OIU250" s="27"/>
      <c r="OIV250" s="27"/>
      <c r="OIW250" s="27"/>
      <c r="OIX250" s="27"/>
      <c r="OIY250" s="27"/>
      <c r="OIZ250" s="27"/>
      <c r="OJA250" s="27"/>
      <c r="OJB250" s="27"/>
      <c r="OJC250" s="27"/>
      <c r="OJD250" s="27"/>
      <c r="OJE250" s="27"/>
      <c r="OJF250" s="27"/>
      <c r="OJG250" s="27"/>
      <c r="OJH250" s="27"/>
      <c r="OJI250" s="27"/>
      <c r="OJJ250" s="27"/>
      <c r="OJK250" s="27"/>
      <c r="OJL250" s="27"/>
      <c r="OJM250" s="27"/>
      <c r="OJN250" s="27"/>
      <c r="OJO250" s="27"/>
      <c r="OJP250" s="27"/>
      <c r="OJQ250" s="27"/>
      <c r="OJR250" s="27"/>
      <c r="OJS250" s="27"/>
      <c r="OJT250" s="27"/>
      <c r="OJU250" s="27"/>
      <c r="OJV250" s="27"/>
      <c r="OJW250" s="27"/>
      <c r="OJX250" s="27"/>
      <c r="OJY250" s="27"/>
      <c r="OJZ250" s="27"/>
      <c r="OKA250" s="27"/>
      <c r="OKB250" s="27"/>
      <c r="OKC250" s="27"/>
      <c r="OKD250" s="27"/>
      <c r="OKE250" s="27"/>
      <c r="OKF250" s="27"/>
      <c r="OKG250" s="27"/>
      <c r="OKH250" s="27"/>
      <c r="OKI250" s="27"/>
      <c r="OKJ250" s="27"/>
      <c r="OKK250" s="27"/>
      <c r="OKL250" s="27"/>
      <c r="OKM250" s="27"/>
      <c r="OKN250" s="27"/>
      <c r="OKO250" s="27"/>
      <c r="OKP250" s="27"/>
      <c r="OKQ250" s="27"/>
      <c r="OKR250" s="27"/>
      <c r="OKS250" s="27"/>
      <c r="OKT250" s="27"/>
      <c r="OKU250" s="27"/>
      <c r="OKV250" s="27"/>
      <c r="OKW250" s="27"/>
      <c r="OKX250" s="27"/>
      <c r="OKY250" s="27"/>
      <c r="OKZ250" s="27"/>
      <c r="OLA250" s="27"/>
      <c r="OLB250" s="27"/>
      <c r="OLC250" s="27"/>
      <c r="OLD250" s="27"/>
      <c r="OLE250" s="27"/>
      <c r="OLF250" s="27"/>
      <c r="OLG250" s="27"/>
      <c r="OLH250" s="27"/>
      <c r="OLI250" s="27"/>
      <c r="OLJ250" s="27"/>
      <c r="OLK250" s="27"/>
      <c r="OLL250" s="27"/>
      <c r="OLM250" s="27"/>
      <c r="OLN250" s="27"/>
      <c r="OLO250" s="27"/>
      <c r="OLP250" s="27"/>
      <c r="OLQ250" s="27"/>
      <c r="OLR250" s="27"/>
      <c r="OLS250" s="27"/>
      <c r="OLT250" s="27"/>
      <c r="OLU250" s="27"/>
      <c r="OLV250" s="27"/>
      <c r="OLW250" s="27"/>
      <c r="OLX250" s="27"/>
      <c r="OLY250" s="27"/>
      <c r="OLZ250" s="27"/>
      <c r="OMA250" s="27"/>
      <c r="OMB250" s="27"/>
      <c r="OMC250" s="27"/>
      <c r="OMD250" s="27"/>
      <c r="OME250" s="27"/>
      <c r="OMF250" s="27"/>
      <c r="OMG250" s="27"/>
      <c r="OMH250" s="27"/>
      <c r="OMI250" s="27"/>
      <c r="OMJ250" s="27"/>
      <c r="OMK250" s="27"/>
      <c r="OML250" s="27"/>
      <c r="OMM250" s="27"/>
      <c r="OMN250" s="27"/>
      <c r="OMO250" s="27"/>
      <c r="OMP250" s="27"/>
      <c r="OMQ250" s="27"/>
      <c r="OMR250" s="27"/>
      <c r="OMS250" s="27"/>
      <c r="OMT250" s="27"/>
      <c r="OMU250" s="27"/>
      <c r="OMV250" s="27"/>
      <c r="OMW250" s="27"/>
      <c r="OMX250" s="27"/>
      <c r="OMY250" s="27"/>
      <c r="OMZ250" s="27"/>
      <c r="ONA250" s="27"/>
      <c r="ONB250" s="27"/>
      <c r="ONC250" s="27"/>
      <c r="OND250" s="27"/>
      <c r="ONE250" s="27"/>
      <c r="ONF250" s="27"/>
      <c r="ONG250" s="27"/>
      <c r="ONH250" s="27"/>
      <c r="ONI250" s="27"/>
      <c r="ONJ250" s="27"/>
      <c r="ONK250" s="27"/>
      <c r="ONL250" s="27"/>
      <c r="ONM250" s="27"/>
      <c r="ONN250" s="27"/>
      <c r="ONO250" s="27"/>
      <c r="ONP250" s="27"/>
      <c r="ONQ250" s="27"/>
      <c r="ONR250" s="27"/>
      <c r="ONS250" s="27"/>
      <c r="ONT250" s="27"/>
      <c r="ONU250" s="27"/>
      <c r="ONV250" s="27"/>
      <c r="ONW250" s="27"/>
      <c r="ONX250" s="27"/>
      <c r="ONY250" s="27"/>
      <c r="ONZ250" s="27"/>
      <c r="OOA250" s="27"/>
      <c r="OOB250" s="27"/>
      <c r="OOC250" s="27"/>
      <c r="OOD250" s="27"/>
      <c r="OOE250" s="27"/>
      <c r="OOF250" s="27"/>
      <c r="OOG250" s="27"/>
      <c r="OOH250" s="27"/>
      <c r="OOI250" s="27"/>
      <c r="OOJ250" s="27"/>
      <c r="OOK250" s="27"/>
      <c r="OOL250" s="27"/>
      <c r="OOM250" s="27"/>
      <c r="OON250" s="27"/>
      <c r="OOO250" s="27"/>
      <c r="OOP250" s="27"/>
      <c r="OOQ250" s="27"/>
      <c r="OOR250" s="27"/>
      <c r="OOS250" s="27"/>
      <c r="OOT250" s="27"/>
      <c r="OOU250" s="27"/>
      <c r="OOV250" s="27"/>
      <c r="OOW250" s="27"/>
      <c r="OOX250" s="27"/>
      <c r="OOY250" s="27"/>
      <c r="OOZ250" s="27"/>
      <c r="OPA250" s="27"/>
      <c r="OPB250" s="27"/>
      <c r="OPC250" s="27"/>
      <c r="OPD250" s="27"/>
      <c r="OPE250" s="27"/>
      <c r="OPF250" s="27"/>
      <c r="OPG250" s="27"/>
      <c r="OPH250" s="27"/>
      <c r="OPI250" s="27"/>
      <c r="OPJ250" s="27"/>
      <c r="OPK250" s="27"/>
      <c r="OPL250" s="27"/>
      <c r="OPM250" s="27"/>
      <c r="OPN250" s="27"/>
      <c r="OPO250" s="27"/>
      <c r="OPP250" s="27"/>
      <c r="OPQ250" s="27"/>
      <c r="OPR250" s="27"/>
      <c r="OPS250" s="27"/>
      <c r="OPT250" s="27"/>
      <c r="OPU250" s="27"/>
      <c r="OPV250" s="27"/>
      <c r="OPW250" s="27"/>
      <c r="OPX250" s="27"/>
      <c r="OPY250" s="27"/>
      <c r="OPZ250" s="27"/>
      <c r="OQA250" s="27"/>
      <c r="OQB250" s="27"/>
      <c r="OQC250" s="27"/>
      <c r="OQD250" s="27"/>
      <c r="OQE250" s="27"/>
      <c r="OQF250" s="27"/>
      <c r="OQG250" s="27"/>
      <c r="OQH250" s="27"/>
      <c r="OQI250" s="27"/>
      <c r="OQJ250" s="27"/>
      <c r="OQK250" s="27"/>
      <c r="OQL250" s="27"/>
      <c r="OQM250" s="27"/>
      <c r="OQN250" s="27"/>
      <c r="OQO250" s="27"/>
      <c r="OQP250" s="27"/>
      <c r="OQQ250" s="27"/>
      <c r="OQR250" s="27"/>
      <c r="OQS250" s="27"/>
      <c r="OQT250" s="27"/>
      <c r="OQU250" s="27"/>
      <c r="OQV250" s="27"/>
      <c r="OQW250" s="27"/>
      <c r="OQX250" s="27"/>
      <c r="OQY250" s="27"/>
      <c r="OQZ250" s="27"/>
      <c r="ORA250" s="27"/>
      <c r="ORB250" s="27"/>
      <c r="ORC250" s="27"/>
      <c r="ORD250" s="27"/>
      <c r="ORE250" s="27"/>
      <c r="ORF250" s="27"/>
      <c r="ORG250" s="27"/>
      <c r="ORH250" s="27"/>
      <c r="ORI250" s="27"/>
      <c r="ORJ250" s="27"/>
      <c r="ORK250" s="27"/>
      <c r="ORL250" s="27"/>
      <c r="ORM250" s="27"/>
      <c r="ORN250" s="27"/>
      <c r="ORO250" s="27"/>
      <c r="ORP250" s="27"/>
      <c r="ORQ250" s="27"/>
      <c r="ORR250" s="27"/>
      <c r="ORS250" s="27"/>
      <c r="ORT250" s="27"/>
      <c r="ORU250" s="27"/>
      <c r="ORV250" s="27"/>
      <c r="ORW250" s="27"/>
      <c r="ORX250" s="27"/>
      <c r="ORY250" s="27"/>
      <c r="ORZ250" s="27"/>
      <c r="OSA250" s="27"/>
      <c r="OSB250" s="27"/>
      <c r="OSC250" s="27"/>
      <c r="OSD250" s="27"/>
      <c r="OSE250" s="27"/>
      <c r="OSF250" s="27"/>
      <c r="OSG250" s="27"/>
      <c r="OSH250" s="27"/>
      <c r="OSI250" s="27"/>
      <c r="OSJ250" s="27"/>
      <c r="OSK250" s="27"/>
      <c r="OSL250" s="27"/>
      <c r="OSM250" s="27"/>
      <c r="OSN250" s="27"/>
      <c r="OSO250" s="27"/>
      <c r="OSP250" s="27"/>
      <c r="OSQ250" s="27"/>
      <c r="OSR250" s="27"/>
      <c r="OSS250" s="27"/>
      <c r="OST250" s="27"/>
      <c r="OSU250" s="27"/>
      <c r="OSV250" s="27"/>
      <c r="OSW250" s="27"/>
      <c r="OSX250" s="27"/>
      <c r="OSY250" s="27"/>
      <c r="OSZ250" s="27"/>
      <c r="OTA250" s="27"/>
      <c r="OTB250" s="27"/>
      <c r="OTC250" s="27"/>
      <c r="OTD250" s="27"/>
      <c r="OTE250" s="27"/>
      <c r="OTF250" s="27"/>
      <c r="OTG250" s="27"/>
      <c r="OTH250" s="27"/>
      <c r="OTI250" s="27"/>
      <c r="OTJ250" s="27"/>
      <c r="OTK250" s="27"/>
      <c r="OTL250" s="27"/>
      <c r="OTM250" s="27"/>
      <c r="OTN250" s="27"/>
      <c r="OTO250" s="27"/>
      <c r="OTP250" s="27"/>
      <c r="OTQ250" s="27"/>
      <c r="OTR250" s="27"/>
      <c r="OTS250" s="27"/>
      <c r="OTT250" s="27"/>
      <c r="OTU250" s="27"/>
      <c r="OTV250" s="27"/>
      <c r="OTW250" s="27"/>
      <c r="OTX250" s="27"/>
      <c r="OTY250" s="27"/>
      <c r="OTZ250" s="27"/>
      <c r="OUA250" s="27"/>
      <c r="OUB250" s="27"/>
      <c r="OUC250" s="27"/>
      <c r="OUD250" s="27"/>
      <c r="OUE250" s="27"/>
      <c r="OUF250" s="27"/>
      <c r="OUG250" s="27"/>
      <c r="OUH250" s="27"/>
      <c r="OUI250" s="27"/>
      <c r="OUJ250" s="27"/>
      <c r="OUK250" s="27"/>
      <c r="OUL250" s="27"/>
      <c r="OUM250" s="27"/>
      <c r="OUN250" s="27"/>
      <c r="OUO250" s="27"/>
      <c r="OUP250" s="27"/>
      <c r="OUQ250" s="27"/>
      <c r="OUR250" s="27"/>
      <c r="OUS250" s="27"/>
      <c r="OUT250" s="27"/>
      <c r="OUU250" s="27"/>
      <c r="OUV250" s="27"/>
      <c r="OUW250" s="27"/>
      <c r="OUX250" s="27"/>
      <c r="OUY250" s="27"/>
      <c r="OUZ250" s="27"/>
      <c r="OVA250" s="27"/>
      <c r="OVB250" s="27"/>
      <c r="OVC250" s="27"/>
      <c r="OVD250" s="27"/>
      <c r="OVE250" s="27"/>
      <c r="OVF250" s="27"/>
      <c r="OVG250" s="27"/>
      <c r="OVH250" s="27"/>
      <c r="OVI250" s="27"/>
      <c r="OVJ250" s="27"/>
      <c r="OVK250" s="27"/>
      <c r="OVL250" s="27"/>
      <c r="OVM250" s="27"/>
      <c r="OVN250" s="27"/>
      <c r="OVO250" s="27"/>
      <c r="OVP250" s="27"/>
      <c r="OVQ250" s="27"/>
      <c r="OVR250" s="27"/>
      <c r="OVS250" s="27"/>
      <c r="OVT250" s="27"/>
      <c r="OVU250" s="27"/>
      <c r="OVV250" s="27"/>
      <c r="OVW250" s="27"/>
      <c r="OVX250" s="27"/>
      <c r="OVY250" s="27"/>
      <c r="OVZ250" s="27"/>
      <c r="OWA250" s="27"/>
      <c r="OWB250" s="27"/>
      <c r="OWC250" s="27"/>
      <c r="OWD250" s="27"/>
      <c r="OWE250" s="27"/>
      <c r="OWF250" s="27"/>
      <c r="OWG250" s="27"/>
      <c r="OWH250" s="27"/>
      <c r="OWI250" s="27"/>
      <c r="OWJ250" s="27"/>
      <c r="OWK250" s="27"/>
      <c r="OWL250" s="27"/>
      <c r="OWM250" s="27"/>
      <c r="OWN250" s="27"/>
      <c r="OWO250" s="27"/>
      <c r="OWP250" s="27"/>
      <c r="OWQ250" s="27"/>
      <c r="OWR250" s="27"/>
      <c r="OWS250" s="27"/>
      <c r="OWT250" s="27"/>
      <c r="OWU250" s="27"/>
      <c r="OWV250" s="27"/>
      <c r="OWW250" s="27"/>
      <c r="OWX250" s="27"/>
      <c r="OWY250" s="27"/>
      <c r="OWZ250" s="27"/>
      <c r="OXA250" s="27"/>
      <c r="OXB250" s="27"/>
      <c r="OXC250" s="27"/>
      <c r="OXD250" s="27"/>
      <c r="OXE250" s="27"/>
      <c r="OXF250" s="27"/>
      <c r="OXG250" s="27"/>
      <c r="OXH250" s="27"/>
      <c r="OXI250" s="27"/>
      <c r="OXJ250" s="27"/>
      <c r="OXK250" s="27"/>
      <c r="OXL250" s="27"/>
      <c r="OXM250" s="27"/>
      <c r="OXN250" s="27"/>
      <c r="OXO250" s="27"/>
      <c r="OXP250" s="27"/>
      <c r="OXQ250" s="27"/>
      <c r="OXR250" s="27"/>
      <c r="OXS250" s="27"/>
      <c r="OXT250" s="27"/>
      <c r="OXU250" s="27"/>
      <c r="OXV250" s="27"/>
      <c r="OXW250" s="27"/>
      <c r="OXX250" s="27"/>
      <c r="OXY250" s="27"/>
      <c r="OXZ250" s="27"/>
      <c r="OYA250" s="27"/>
      <c r="OYB250" s="27"/>
      <c r="OYC250" s="27"/>
      <c r="OYD250" s="27"/>
      <c r="OYE250" s="27"/>
      <c r="OYF250" s="27"/>
      <c r="OYG250" s="27"/>
      <c r="OYH250" s="27"/>
      <c r="OYI250" s="27"/>
      <c r="OYJ250" s="27"/>
      <c r="OYK250" s="27"/>
      <c r="OYL250" s="27"/>
      <c r="OYM250" s="27"/>
      <c r="OYN250" s="27"/>
      <c r="OYO250" s="27"/>
      <c r="OYP250" s="27"/>
      <c r="OYQ250" s="27"/>
      <c r="OYR250" s="27"/>
      <c r="OYS250" s="27"/>
      <c r="OYT250" s="27"/>
      <c r="OYU250" s="27"/>
      <c r="OYV250" s="27"/>
      <c r="OYW250" s="27"/>
      <c r="OYX250" s="27"/>
      <c r="OYY250" s="27"/>
      <c r="OYZ250" s="27"/>
      <c r="OZA250" s="27"/>
      <c r="OZB250" s="27"/>
      <c r="OZC250" s="27"/>
      <c r="OZD250" s="27"/>
      <c r="OZE250" s="27"/>
      <c r="OZF250" s="27"/>
      <c r="OZG250" s="27"/>
      <c r="OZH250" s="27"/>
      <c r="OZI250" s="27"/>
      <c r="OZJ250" s="27"/>
      <c r="OZK250" s="27"/>
      <c r="OZL250" s="27"/>
      <c r="OZM250" s="27"/>
      <c r="OZN250" s="27"/>
      <c r="OZO250" s="27"/>
      <c r="OZP250" s="27"/>
      <c r="OZQ250" s="27"/>
      <c r="OZR250" s="27"/>
      <c r="OZS250" s="27"/>
      <c r="OZT250" s="27"/>
      <c r="OZU250" s="27"/>
      <c r="OZV250" s="27"/>
      <c r="OZW250" s="27"/>
      <c r="OZX250" s="27"/>
      <c r="OZY250" s="27"/>
      <c r="OZZ250" s="27"/>
      <c r="PAA250" s="27"/>
      <c r="PAB250" s="27"/>
      <c r="PAC250" s="27"/>
      <c r="PAD250" s="27"/>
      <c r="PAE250" s="27"/>
      <c r="PAF250" s="27"/>
      <c r="PAG250" s="27"/>
      <c r="PAH250" s="27"/>
      <c r="PAI250" s="27"/>
      <c r="PAJ250" s="27"/>
      <c r="PAK250" s="27"/>
      <c r="PAL250" s="27"/>
      <c r="PAM250" s="27"/>
      <c r="PAN250" s="27"/>
      <c r="PAO250" s="27"/>
      <c r="PAP250" s="27"/>
      <c r="PAQ250" s="27"/>
      <c r="PAR250" s="27"/>
      <c r="PAS250" s="27"/>
      <c r="PAT250" s="27"/>
      <c r="PAU250" s="27"/>
      <c r="PAV250" s="27"/>
      <c r="PAW250" s="27"/>
      <c r="PAX250" s="27"/>
      <c r="PAY250" s="27"/>
      <c r="PAZ250" s="27"/>
      <c r="PBA250" s="27"/>
      <c r="PBB250" s="27"/>
      <c r="PBC250" s="27"/>
      <c r="PBD250" s="27"/>
      <c r="PBE250" s="27"/>
      <c r="PBF250" s="27"/>
      <c r="PBG250" s="27"/>
      <c r="PBH250" s="27"/>
      <c r="PBI250" s="27"/>
      <c r="PBJ250" s="27"/>
      <c r="PBK250" s="27"/>
      <c r="PBL250" s="27"/>
      <c r="PBM250" s="27"/>
      <c r="PBN250" s="27"/>
      <c r="PBO250" s="27"/>
      <c r="PBP250" s="27"/>
      <c r="PBQ250" s="27"/>
      <c r="PBR250" s="27"/>
      <c r="PBS250" s="27"/>
      <c r="PBT250" s="27"/>
      <c r="PBU250" s="27"/>
      <c r="PBV250" s="27"/>
      <c r="PBW250" s="27"/>
      <c r="PBX250" s="27"/>
      <c r="PBY250" s="27"/>
      <c r="PBZ250" s="27"/>
      <c r="PCA250" s="27"/>
      <c r="PCB250" s="27"/>
      <c r="PCC250" s="27"/>
      <c r="PCD250" s="27"/>
      <c r="PCE250" s="27"/>
      <c r="PCF250" s="27"/>
      <c r="PCG250" s="27"/>
      <c r="PCH250" s="27"/>
      <c r="PCI250" s="27"/>
      <c r="PCJ250" s="27"/>
      <c r="PCK250" s="27"/>
      <c r="PCL250" s="27"/>
      <c r="PCM250" s="27"/>
      <c r="PCN250" s="27"/>
      <c r="PCO250" s="27"/>
      <c r="PCP250" s="27"/>
      <c r="PCQ250" s="27"/>
      <c r="PCR250" s="27"/>
      <c r="PCS250" s="27"/>
      <c r="PCT250" s="27"/>
      <c r="PCU250" s="27"/>
      <c r="PCV250" s="27"/>
      <c r="PCW250" s="27"/>
      <c r="PCX250" s="27"/>
      <c r="PCY250" s="27"/>
      <c r="PCZ250" s="27"/>
      <c r="PDA250" s="27"/>
      <c r="PDB250" s="27"/>
      <c r="PDC250" s="27"/>
      <c r="PDD250" s="27"/>
      <c r="PDE250" s="27"/>
      <c r="PDF250" s="27"/>
      <c r="PDG250" s="27"/>
      <c r="PDH250" s="27"/>
      <c r="PDI250" s="27"/>
      <c r="PDJ250" s="27"/>
      <c r="PDK250" s="27"/>
      <c r="PDL250" s="27"/>
      <c r="PDM250" s="27"/>
      <c r="PDN250" s="27"/>
      <c r="PDO250" s="27"/>
      <c r="PDP250" s="27"/>
      <c r="PDQ250" s="27"/>
      <c r="PDR250" s="27"/>
      <c r="PDS250" s="27"/>
      <c r="PDT250" s="27"/>
      <c r="PDU250" s="27"/>
      <c r="PDV250" s="27"/>
      <c r="PDW250" s="27"/>
      <c r="PDX250" s="27"/>
      <c r="PDY250" s="27"/>
      <c r="PDZ250" s="27"/>
      <c r="PEA250" s="27"/>
      <c r="PEB250" s="27"/>
      <c r="PEC250" s="27"/>
      <c r="PED250" s="27"/>
      <c r="PEE250" s="27"/>
      <c r="PEF250" s="27"/>
      <c r="PEG250" s="27"/>
      <c r="PEH250" s="27"/>
      <c r="PEI250" s="27"/>
      <c r="PEJ250" s="27"/>
      <c r="PEK250" s="27"/>
      <c r="PEL250" s="27"/>
      <c r="PEM250" s="27"/>
      <c r="PEN250" s="27"/>
      <c r="PEO250" s="27"/>
      <c r="PEP250" s="27"/>
      <c r="PEQ250" s="27"/>
      <c r="PER250" s="27"/>
      <c r="PES250" s="27"/>
      <c r="PET250" s="27"/>
      <c r="PEU250" s="27"/>
      <c r="PEV250" s="27"/>
      <c r="PEW250" s="27"/>
      <c r="PEX250" s="27"/>
      <c r="PEY250" s="27"/>
      <c r="PEZ250" s="27"/>
      <c r="PFA250" s="27"/>
      <c r="PFB250" s="27"/>
      <c r="PFC250" s="27"/>
      <c r="PFD250" s="27"/>
      <c r="PFE250" s="27"/>
      <c r="PFF250" s="27"/>
      <c r="PFG250" s="27"/>
      <c r="PFH250" s="27"/>
      <c r="PFI250" s="27"/>
      <c r="PFJ250" s="27"/>
      <c r="PFK250" s="27"/>
      <c r="PFL250" s="27"/>
      <c r="PFM250" s="27"/>
      <c r="PFN250" s="27"/>
      <c r="PFO250" s="27"/>
      <c r="PFP250" s="27"/>
      <c r="PFQ250" s="27"/>
      <c r="PFR250" s="27"/>
      <c r="PFS250" s="27"/>
      <c r="PFT250" s="27"/>
      <c r="PFU250" s="27"/>
      <c r="PFV250" s="27"/>
      <c r="PFW250" s="27"/>
      <c r="PFX250" s="27"/>
      <c r="PFY250" s="27"/>
      <c r="PFZ250" s="27"/>
      <c r="PGA250" s="27"/>
      <c r="PGB250" s="27"/>
      <c r="PGC250" s="27"/>
      <c r="PGD250" s="27"/>
      <c r="PGE250" s="27"/>
      <c r="PGF250" s="27"/>
      <c r="PGG250" s="27"/>
      <c r="PGH250" s="27"/>
      <c r="PGI250" s="27"/>
      <c r="PGJ250" s="27"/>
      <c r="PGK250" s="27"/>
      <c r="PGL250" s="27"/>
      <c r="PGM250" s="27"/>
      <c r="PGN250" s="27"/>
      <c r="PGO250" s="27"/>
      <c r="PGP250" s="27"/>
      <c r="PGQ250" s="27"/>
      <c r="PGR250" s="27"/>
      <c r="PGS250" s="27"/>
      <c r="PGT250" s="27"/>
      <c r="PGU250" s="27"/>
      <c r="PGV250" s="27"/>
      <c r="PGW250" s="27"/>
      <c r="PGX250" s="27"/>
      <c r="PGY250" s="27"/>
      <c r="PGZ250" s="27"/>
      <c r="PHA250" s="27"/>
      <c r="PHB250" s="27"/>
      <c r="PHC250" s="27"/>
      <c r="PHD250" s="27"/>
      <c r="PHE250" s="27"/>
      <c r="PHF250" s="27"/>
      <c r="PHG250" s="27"/>
      <c r="PHH250" s="27"/>
      <c r="PHI250" s="27"/>
      <c r="PHJ250" s="27"/>
      <c r="PHK250" s="27"/>
      <c r="PHL250" s="27"/>
      <c r="PHM250" s="27"/>
      <c r="PHN250" s="27"/>
      <c r="PHO250" s="27"/>
      <c r="PHP250" s="27"/>
      <c r="PHQ250" s="27"/>
      <c r="PHR250" s="27"/>
      <c r="PHS250" s="27"/>
      <c r="PHT250" s="27"/>
      <c r="PHU250" s="27"/>
      <c r="PHV250" s="27"/>
      <c r="PHW250" s="27"/>
      <c r="PHX250" s="27"/>
      <c r="PHY250" s="27"/>
      <c r="PHZ250" s="27"/>
      <c r="PIA250" s="27"/>
      <c r="PIB250" s="27"/>
      <c r="PIC250" s="27"/>
      <c r="PID250" s="27"/>
      <c r="PIE250" s="27"/>
      <c r="PIF250" s="27"/>
      <c r="PIG250" s="27"/>
      <c r="PIH250" s="27"/>
      <c r="PII250" s="27"/>
      <c r="PIJ250" s="27"/>
      <c r="PIK250" s="27"/>
      <c r="PIL250" s="27"/>
      <c r="PIM250" s="27"/>
      <c r="PIN250" s="27"/>
      <c r="PIO250" s="27"/>
      <c r="PIP250" s="27"/>
      <c r="PIQ250" s="27"/>
      <c r="PIR250" s="27"/>
      <c r="PIS250" s="27"/>
      <c r="PIT250" s="27"/>
      <c r="PIU250" s="27"/>
      <c r="PIV250" s="27"/>
      <c r="PIW250" s="27"/>
      <c r="PIX250" s="27"/>
      <c r="PIY250" s="27"/>
      <c r="PIZ250" s="27"/>
      <c r="PJA250" s="27"/>
      <c r="PJB250" s="27"/>
      <c r="PJC250" s="27"/>
      <c r="PJD250" s="27"/>
      <c r="PJE250" s="27"/>
      <c r="PJF250" s="27"/>
      <c r="PJG250" s="27"/>
      <c r="PJH250" s="27"/>
      <c r="PJI250" s="27"/>
      <c r="PJJ250" s="27"/>
      <c r="PJK250" s="27"/>
      <c r="PJL250" s="27"/>
      <c r="PJM250" s="27"/>
      <c r="PJN250" s="27"/>
      <c r="PJO250" s="27"/>
      <c r="PJP250" s="27"/>
      <c r="PJQ250" s="27"/>
      <c r="PJR250" s="27"/>
      <c r="PJS250" s="27"/>
      <c r="PJT250" s="27"/>
      <c r="PJU250" s="27"/>
      <c r="PJV250" s="27"/>
      <c r="PJW250" s="27"/>
      <c r="PJX250" s="27"/>
      <c r="PJY250" s="27"/>
      <c r="PJZ250" s="27"/>
      <c r="PKA250" s="27"/>
      <c r="PKB250" s="27"/>
      <c r="PKC250" s="27"/>
      <c r="PKD250" s="27"/>
      <c r="PKE250" s="27"/>
      <c r="PKF250" s="27"/>
      <c r="PKG250" s="27"/>
      <c r="PKH250" s="27"/>
      <c r="PKI250" s="27"/>
      <c r="PKJ250" s="27"/>
      <c r="PKK250" s="27"/>
      <c r="PKL250" s="27"/>
      <c r="PKM250" s="27"/>
      <c r="PKN250" s="27"/>
      <c r="PKO250" s="27"/>
      <c r="PKP250" s="27"/>
      <c r="PKQ250" s="27"/>
      <c r="PKR250" s="27"/>
      <c r="PKS250" s="27"/>
      <c r="PKT250" s="27"/>
      <c r="PKU250" s="27"/>
      <c r="PKV250" s="27"/>
      <c r="PKW250" s="27"/>
      <c r="PKX250" s="27"/>
      <c r="PKY250" s="27"/>
      <c r="PKZ250" s="27"/>
      <c r="PLA250" s="27"/>
      <c r="PLB250" s="27"/>
      <c r="PLC250" s="27"/>
      <c r="PLD250" s="27"/>
      <c r="PLE250" s="27"/>
      <c r="PLF250" s="27"/>
      <c r="PLG250" s="27"/>
      <c r="PLH250" s="27"/>
      <c r="PLI250" s="27"/>
      <c r="PLJ250" s="27"/>
      <c r="PLK250" s="27"/>
      <c r="PLL250" s="27"/>
      <c r="PLM250" s="27"/>
      <c r="PLN250" s="27"/>
      <c r="PLO250" s="27"/>
      <c r="PLP250" s="27"/>
      <c r="PLQ250" s="27"/>
      <c r="PLR250" s="27"/>
      <c r="PLS250" s="27"/>
      <c r="PLT250" s="27"/>
      <c r="PLU250" s="27"/>
      <c r="PLV250" s="27"/>
      <c r="PLW250" s="27"/>
      <c r="PLX250" s="27"/>
      <c r="PLY250" s="27"/>
      <c r="PLZ250" s="27"/>
      <c r="PMA250" s="27"/>
      <c r="PMB250" s="27"/>
      <c r="PMC250" s="27"/>
      <c r="PMD250" s="27"/>
      <c r="PME250" s="27"/>
      <c r="PMF250" s="27"/>
      <c r="PMG250" s="27"/>
      <c r="PMH250" s="27"/>
      <c r="PMI250" s="27"/>
      <c r="PMJ250" s="27"/>
      <c r="PMK250" s="27"/>
      <c r="PML250" s="27"/>
      <c r="PMM250" s="27"/>
      <c r="PMN250" s="27"/>
      <c r="PMO250" s="27"/>
      <c r="PMP250" s="27"/>
      <c r="PMQ250" s="27"/>
      <c r="PMR250" s="27"/>
      <c r="PMS250" s="27"/>
      <c r="PMT250" s="27"/>
      <c r="PMU250" s="27"/>
      <c r="PMV250" s="27"/>
      <c r="PMW250" s="27"/>
      <c r="PMX250" s="27"/>
      <c r="PMY250" s="27"/>
      <c r="PMZ250" s="27"/>
      <c r="PNA250" s="27"/>
      <c r="PNB250" s="27"/>
      <c r="PNC250" s="27"/>
      <c r="PND250" s="27"/>
      <c r="PNE250" s="27"/>
      <c r="PNF250" s="27"/>
      <c r="PNG250" s="27"/>
      <c r="PNH250" s="27"/>
      <c r="PNI250" s="27"/>
      <c r="PNJ250" s="27"/>
      <c r="PNK250" s="27"/>
      <c r="PNL250" s="27"/>
      <c r="PNM250" s="27"/>
      <c r="PNN250" s="27"/>
      <c r="PNO250" s="27"/>
      <c r="PNP250" s="27"/>
      <c r="PNQ250" s="27"/>
      <c r="PNR250" s="27"/>
      <c r="PNS250" s="27"/>
      <c r="PNT250" s="27"/>
      <c r="PNU250" s="27"/>
      <c r="PNV250" s="27"/>
      <c r="PNW250" s="27"/>
      <c r="PNX250" s="27"/>
      <c r="PNY250" s="27"/>
      <c r="PNZ250" s="27"/>
      <c r="POA250" s="27"/>
      <c r="POB250" s="27"/>
      <c r="POC250" s="27"/>
      <c r="POD250" s="27"/>
      <c r="POE250" s="27"/>
      <c r="POF250" s="27"/>
      <c r="POG250" s="27"/>
      <c r="POH250" s="27"/>
      <c r="POI250" s="27"/>
      <c r="POJ250" s="27"/>
      <c r="POK250" s="27"/>
      <c r="POL250" s="27"/>
      <c r="POM250" s="27"/>
      <c r="PON250" s="27"/>
      <c r="POO250" s="27"/>
      <c r="POP250" s="27"/>
      <c r="POQ250" s="27"/>
      <c r="POR250" s="27"/>
      <c r="POS250" s="27"/>
      <c r="POT250" s="27"/>
      <c r="POU250" s="27"/>
      <c r="POV250" s="27"/>
      <c r="POW250" s="27"/>
      <c r="POX250" s="27"/>
      <c r="POY250" s="27"/>
      <c r="POZ250" s="27"/>
      <c r="PPA250" s="27"/>
      <c r="PPB250" s="27"/>
      <c r="PPC250" s="27"/>
      <c r="PPD250" s="27"/>
      <c r="PPE250" s="27"/>
      <c r="PPF250" s="27"/>
      <c r="PPG250" s="27"/>
      <c r="PPH250" s="27"/>
      <c r="PPI250" s="27"/>
      <c r="PPJ250" s="27"/>
      <c r="PPK250" s="27"/>
      <c r="PPL250" s="27"/>
      <c r="PPM250" s="27"/>
      <c r="PPN250" s="27"/>
      <c r="PPO250" s="27"/>
      <c r="PPP250" s="27"/>
      <c r="PPQ250" s="27"/>
      <c r="PPR250" s="27"/>
      <c r="PPS250" s="27"/>
      <c r="PPT250" s="27"/>
      <c r="PPU250" s="27"/>
      <c r="PPV250" s="27"/>
      <c r="PPW250" s="27"/>
      <c r="PPX250" s="27"/>
      <c r="PPY250" s="27"/>
      <c r="PPZ250" s="27"/>
      <c r="PQA250" s="27"/>
      <c r="PQB250" s="27"/>
      <c r="PQC250" s="27"/>
      <c r="PQD250" s="27"/>
      <c r="PQE250" s="27"/>
      <c r="PQF250" s="27"/>
      <c r="PQG250" s="27"/>
      <c r="PQH250" s="27"/>
      <c r="PQI250" s="27"/>
      <c r="PQJ250" s="27"/>
      <c r="PQK250" s="27"/>
      <c r="PQL250" s="27"/>
      <c r="PQM250" s="27"/>
      <c r="PQN250" s="27"/>
      <c r="PQO250" s="27"/>
      <c r="PQP250" s="27"/>
      <c r="PQQ250" s="27"/>
      <c r="PQR250" s="27"/>
      <c r="PQS250" s="27"/>
      <c r="PQT250" s="27"/>
      <c r="PQU250" s="27"/>
      <c r="PQV250" s="27"/>
      <c r="PQW250" s="27"/>
      <c r="PQX250" s="27"/>
      <c r="PQY250" s="27"/>
      <c r="PQZ250" s="27"/>
      <c r="PRA250" s="27"/>
      <c r="PRB250" s="27"/>
      <c r="PRC250" s="27"/>
      <c r="PRD250" s="27"/>
      <c r="PRE250" s="27"/>
      <c r="PRF250" s="27"/>
      <c r="PRG250" s="27"/>
      <c r="PRH250" s="27"/>
      <c r="PRI250" s="27"/>
      <c r="PRJ250" s="27"/>
      <c r="PRK250" s="27"/>
      <c r="PRL250" s="27"/>
      <c r="PRM250" s="27"/>
      <c r="PRN250" s="27"/>
      <c r="PRO250" s="27"/>
      <c r="PRP250" s="27"/>
      <c r="PRQ250" s="27"/>
      <c r="PRR250" s="27"/>
      <c r="PRS250" s="27"/>
      <c r="PRT250" s="27"/>
      <c r="PRU250" s="27"/>
      <c r="PRV250" s="27"/>
      <c r="PRW250" s="27"/>
      <c r="PRX250" s="27"/>
      <c r="PRY250" s="27"/>
      <c r="PRZ250" s="27"/>
      <c r="PSA250" s="27"/>
      <c r="PSB250" s="27"/>
      <c r="PSC250" s="27"/>
      <c r="PSD250" s="27"/>
      <c r="PSE250" s="27"/>
      <c r="PSF250" s="27"/>
      <c r="PSG250" s="27"/>
      <c r="PSH250" s="27"/>
      <c r="PSI250" s="27"/>
      <c r="PSJ250" s="27"/>
      <c r="PSK250" s="27"/>
      <c r="PSL250" s="27"/>
      <c r="PSM250" s="27"/>
      <c r="PSN250" s="27"/>
      <c r="PSO250" s="27"/>
      <c r="PSP250" s="27"/>
      <c r="PSQ250" s="27"/>
      <c r="PSR250" s="27"/>
      <c r="PSS250" s="27"/>
      <c r="PST250" s="27"/>
      <c r="PSU250" s="27"/>
      <c r="PSV250" s="27"/>
      <c r="PSW250" s="27"/>
      <c r="PSX250" s="27"/>
      <c r="PSY250" s="27"/>
      <c r="PSZ250" s="27"/>
      <c r="PTA250" s="27"/>
      <c r="PTB250" s="27"/>
      <c r="PTC250" s="27"/>
      <c r="PTD250" s="27"/>
      <c r="PTE250" s="27"/>
      <c r="PTF250" s="27"/>
      <c r="PTG250" s="27"/>
      <c r="PTH250" s="27"/>
      <c r="PTI250" s="27"/>
      <c r="PTJ250" s="27"/>
      <c r="PTK250" s="27"/>
      <c r="PTL250" s="27"/>
      <c r="PTM250" s="27"/>
      <c r="PTN250" s="27"/>
      <c r="PTO250" s="27"/>
      <c r="PTP250" s="27"/>
      <c r="PTQ250" s="27"/>
      <c r="PTR250" s="27"/>
      <c r="PTS250" s="27"/>
      <c r="PTT250" s="27"/>
      <c r="PTU250" s="27"/>
      <c r="PTV250" s="27"/>
      <c r="PTW250" s="27"/>
      <c r="PTX250" s="27"/>
      <c r="PTY250" s="27"/>
      <c r="PTZ250" s="27"/>
      <c r="PUA250" s="27"/>
      <c r="PUB250" s="27"/>
      <c r="PUC250" s="27"/>
      <c r="PUD250" s="27"/>
      <c r="PUE250" s="27"/>
      <c r="PUF250" s="27"/>
      <c r="PUG250" s="27"/>
      <c r="PUH250" s="27"/>
      <c r="PUI250" s="27"/>
      <c r="PUJ250" s="27"/>
      <c r="PUK250" s="27"/>
      <c r="PUL250" s="27"/>
      <c r="PUM250" s="27"/>
      <c r="PUN250" s="27"/>
      <c r="PUO250" s="27"/>
      <c r="PUP250" s="27"/>
      <c r="PUQ250" s="27"/>
      <c r="PUR250" s="27"/>
      <c r="PUS250" s="27"/>
      <c r="PUT250" s="27"/>
      <c r="PUU250" s="27"/>
      <c r="PUV250" s="27"/>
      <c r="PUW250" s="27"/>
      <c r="PUX250" s="27"/>
      <c r="PUY250" s="27"/>
      <c r="PUZ250" s="27"/>
      <c r="PVA250" s="27"/>
      <c r="PVB250" s="27"/>
      <c r="PVC250" s="27"/>
      <c r="PVD250" s="27"/>
      <c r="PVE250" s="27"/>
      <c r="PVF250" s="27"/>
      <c r="PVG250" s="27"/>
      <c r="PVH250" s="27"/>
      <c r="PVI250" s="27"/>
      <c r="PVJ250" s="27"/>
      <c r="PVK250" s="27"/>
      <c r="PVL250" s="27"/>
      <c r="PVM250" s="27"/>
      <c r="PVN250" s="27"/>
      <c r="PVO250" s="27"/>
      <c r="PVP250" s="27"/>
      <c r="PVQ250" s="27"/>
      <c r="PVR250" s="27"/>
      <c r="PVS250" s="27"/>
      <c r="PVT250" s="27"/>
      <c r="PVU250" s="27"/>
      <c r="PVV250" s="27"/>
      <c r="PVW250" s="27"/>
      <c r="PVX250" s="27"/>
      <c r="PVY250" s="27"/>
      <c r="PVZ250" s="27"/>
      <c r="PWA250" s="27"/>
      <c r="PWB250" s="27"/>
      <c r="PWC250" s="27"/>
      <c r="PWD250" s="27"/>
      <c r="PWE250" s="27"/>
      <c r="PWF250" s="27"/>
      <c r="PWG250" s="27"/>
      <c r="PWH250" s="27"/>
      <c r="PWI250" s="27"/>
      <c r="PWJ250" s="27"/>
      <c r="PWK250" s="27"/>
      <c r="PWL250" s="27"/>
      <c r="PWM250" s="27"/>
      <c r="PWN250" s="27"/>
      <c r="PWO250" s="27"/>
      <c r="PWP250" s="27"/>
      <c r="PWQ250" s="27"/>
      <c r="PWR250" s="27"/>
      <c r="PWS250" s="27"/>
      <c r="PWT250" s="27"/>
      <c r="PWU250" s="27"/>
      <c r="PWV250" s="27"/>
      <c r="PWW250" s="27"/>
      <c r="PWX250" s="27"/>
      <c r="PWY250" s="27"/>
      <c r="PWZ250" s="27"/>
      <c r="PXA250" s="27"/>
      <c r="PXB250" s="27"/>
      <c r="PXC250" s="27"/>
      <c r="PXD250" s="27"/>
      <c r="PXE250" s="27"/>
      <c r="PXF250" s="27"/>
      <c r="PXG250" s="27"/>
      <c r="PXH250" s="27"/>
      <c r="PXI250" s="27"/>
      <c r="PXJ250" s="27"/>
      <c r="PXK250" s="27"/>
      <c r="PXL250" s="27"/>
      <c r="PXM250" s="27"/>
      <c r="PXN250" s="27"/>
      <c r="PXO250" s="27"/>
      <c r="PXP250" s="27"/>
      <c r="PXQ250" s="27"/>
      <c r="PXR250" s="27"/>
      <c r="PXS250" s="27"/>
      <c r="PXT250" s="27"/>
      <c r="PXU250" s="27"/>
      <c r="PXV250" s="27"/>
      <c r="PXW250" s="27"/>
      <c r="PXX250" s="27"/>
      <c r="PXY250" s="27"/>
      <c r="PXZ250" s="27"/>
      <c r="PYA250" s="27"/>
      <c r="PYB250" s="27"/>
      <c r="PYC250" s="27"/>
      <c r="PYD250" s="27"/>
      <c r="PYE250" s="27"/>
      <c r="PYF250" s="27"/>
      <c r="PYG250" s="27"/>
      <c r="PYH250" s="27"/>
      <c r="PYI250" s="27"/>
      <c r="PYJ250" s="27"/>
      <c r="PYK250" s="27"/>
      <c r="PYL250" s="27"/>
      <c r="PYM250" s="27"/>
      <c r="PYN250" s="27"/>
      <c r="PYO250" s="27"/>
      <c r="PYP250" s="27"/>
      <c r="PYQ250" s="27"/>
      <c r="PYR250" s="27"/>
      <c r="PYS250" s="27"/>
      <c r="PYT250" s="27"/>
      <c r="PYU250" s="27"/>
      <c r="PYV250" s="27"/>
      <c r="PYW250" s="27"/>
      <c r="PYX250" s="27"/>
      <c r="PYY250" s="27"/>
      <c r="PYZ250" s="27"/>
      <c r="PZA250" s="27"/>
      <c r="PZB250" s="27"/>
      <c r="PZC250" s="27"/>
      <c r="PZD250" s="27"/>
      <c r="PZE250" s="27"/>
      <c r="PZF250" s="27"/>
      <c r="PZG250" s="27"/>
      <c r="PZH250" s="27"/>
      <c r="PZI250" s="27"/>
      <c r="PZJ250" s="27"/>
      <c r="PZK250" s="27"/>
      <c r="PZL250" s="27"/>
      <c r="PZM250" s="27"/>
      <c r="PZN250" s="27"/>
      <c r="PZO250" s="27"/>
      <c r="PZP250" s="27"/>
      <c r="PZQ250" s="27"/>
      <c r="PZR250" s="27"/>
      <c r="PZS250" s="27"/>
      <c r="PZT250" s="27"/>
      <c r="PZU250" s="27"/>
      <c r="PZV250" s="27"/>
      <c r="PZW250" s="27"/>
      <c r="PZX250" s="27"/>
      <c r="PZY250" s="27"/>
      <c r="PZZ250" s="27"/>
      <c r="QAA250" s="27"/>
      <c r="QAB250" s="27"/>
      <c r="QAC250" s="27"/>
      <c r="QAD250" s="27"/>
      <c r="QAE250" s="27"/>
      <c r="QAF250" s="27"/>
      <c r="QAG250" s="27"/>
      <c r="QAH250" s="27"/>
      <c r="QAI250" s="27"/>
      <c r="QAJ250" s="27"/>
      <c r="QAK250" s="27"/>
      <c r="QAL250" s="27"/>
      <c r="QAM250" s="27"/>
      <c r="QAN250" s="27"/>
      <c r="QAO250" s="27"/>
      <c r="QAP250" s="27"/>
      <c r="QAQ250" s="27"/>
      <c r="QAR250" s="27"/>
      <c r="QAS250" s="27"/>
      <c r="QAT250" s="27"/>
      <c r="QAU250" s="27"/>
      <c r="QAV250" s="27"/>
      <c r="QAW250" s="27"/>
      <c r="QAX250" s="27"/>
      <c r="QAY250" s="27"/>
      <c r="QAZ250" s="27"/>
      <c r="QBA250" s="27"/>
      <c r="QBB250" s="27"/>
      <c r="QBC250" s="27"/>
      <c r="QBD250" s="27"/>
      <c r="QBE250" s="27"/>
      <c r="QBF250" s="27"/>
      <c r="QBG250" s="27"/>
      <c r="QBH250" s="27"/>
      <c r="QBI250" s="27"/>
      <c r="QBJ250" s="27"/>
      <c r="QBK250" s="27"/>
      <c r="QBL250" s="27"/>
      <c r="QBM250" s="27"/>
      <c r="QBN250" s="27"/>
      <c r="QBO250" s="27"/>
      <c r="QBP250" s="27"/>
      <c r="QBQ250" s="27"/>
      <c r="QBR250" s="27"/>
      <c r="QBS250" s="27"/>
      <c r="QBT250" s="27"/>
      <c r="QBU250" s="27"/>
      <c r="QBV250" s="27"/>
      <c r="QBW250" s="27"/>
      <c r="QBX250" s="27"/>
      <c r="QBY250" s="27"/>
      <c r="QBZ250" s="27"/>
      <c r="QCA250" s="27"/>
      <c r="QCB250" s="27"/>
      <c r="QCC250" s="27"/>
      <c r="QCD250" s="27"/>
      <c r="QCE250" s="27"/>
      <c r="QCF250" s="27"/>
      <c r="QCG250" s="27"/>
      <c r="QCH250" s="27"/>
      <c r="QCI250" s="27"/>
      <c r="QCJ250" s="27"/>
      <c r="QCK250" s="27"/>
      <c r="QCL250" s="27"/>
      <c r="QCM250" s="27"/>
      <c r="QCN250" s="27"/>
      <c r="QCO250" s="27"/>
      <c r="QCP250" s="27"/>
      <c r="QCQ250" s="27"/>
      <c r="QCR250" s="27"/>
      <c r="QCS250" s="27"/>
      <c r="QCT250" s="27"/>
      <c r="QCU250" s="27"/>
      <c r="QCV250" s="27"/>
      <c r="QCW250" s="27"/>
      <c r="QCX250" s="27"/>
      <c r="QCY250" s="27"/>
      <c r="QCZ250" s="27"/>
      <c r="QDA250" s="27"/>
      <c r="QDB250" s="27"/>
      <c r="QDC250" s="27"/>
      <c r="QDD250" s="27"/>
      <c r="QDE250" s="27"/>
      <c r="QDF250" s="27"/>
      <c r="QDG250" s="27"/>
      <c r="QDH250" s="27"/>
      <c r="QDI250" s="27"/>
      <c r="QDJ250" s="27"/>
      <c r="QDK250" s="27"/>
      <c r="QDL250" s="27"/>
      <c r="QDM250" s="27"/>
      <c r="QDN250" s="27"/>
      <c r="QDO250" s="27"/>
      <c r="QDP250" s="27"/>
      <c r="QDQ250" s="27"/>
      <c r="QDR250" s="27"/>
      <c r="QDS250" s="27"/>
      <c r="QDT250" s="27"/>
      <c r="QDU250" s="27"/>
      <c r="QDV250" s="27"/>
      <c r="QDW250" s="27"/>
      <c r="QDX250" s="27"/>
      <c r="QDY250" s="27"/>
      <c r="QDZ250" s="27"/>
      <c r="QEA250" s="27"/>
      <c r="QEB250" s="27"/>
      <c r="QEC250" s="27"/>
      <c r="QED250" s="27"/>
      <c r="QEE250" s="27"/>
      <c r="QEF250" s="27"/>
      <c r="QEG250" s="27"/>
      <c r="QEH250" s="27"/>
      <c r="QEI250" s="27"/>
      <c r="QEJ250" s="27"/>
      <c r="QEK250" s="27"/>
      <c r="QEL250" s="27"/>
      <c r="QEM250" s="27"/>
      <c r="QEN250" s="27"/>
      <c r="QEO250" s="27"/>
      <c r="QEP250" s="27"/>
      <c r="QEQ250" s="27"/>
      <c r="QER250" s="27"/>
      <c r="QES250" s="27"/>
      <c r="QET250" s="27"/>
      <c r="QEU250" s="27"/>
      <c r="QEV250" s="27"/>
      <c r="QEW250" s="27"/>
      <c r="QEX250" s="27"/>
      <c r="QEY250" s="27"/>
      <c r="QEZ250" s="27"/>
      <c r="QFA250" s="27"/>
      <c r="QFB250" s="27"/>
      <c r="QFC250" s="27"/>
      <c r="QFD250" s="27"/>
      <c r="QFE250" s="27"/>
      <c r="QFF250" s="27"/>
      <c r="QFG250" s="27"/>
      <c r="QFH250" s="27"/>
      <c r="QFI250" s="27"/>
      <c r="QFJ250" s="27"/>
      <c r="QFK250" s="27"/>
      <c r="QFL250" s="27"/>
      <c r="QFM250" s="27"/>
      <c r="QFN250" s="27"/>
      <c r="QFO250" s="27"/>
      <c r="QFP250" s="27"/>
      <c r="QFQ250" s="27"/>
      <c r="QFR250" s="27"/>
      <c r="QFS250" s="27"/>
      <c r="QFT250" s="27"/>
      <c r="QFU250" s="27"/>
      <c r="QFV250" s="27"/>
      <c r="QFW250" s="27"/>
      <c r="QFX250" s="27"/>
      <c r="QFY250" s="27"/>
      <c r="QFZ250" s="27"/>
      <c r="QGA250" s="27"/>
      <c r="QGB250" s="27"/>
      <c r="QGC250" s="27"/>
      <c r="QGD250" s="27"/>
      <c r="QGE250" s="27"/>
      <c r="QGF250" s="27"/>
      <c r="QGG250" s="27"/>
      <c r="QGH250" s="27"/>
      <c r="QGI250" s="27"/>
      <c r="QGJ250" s="27"/>
      <c r="QGK250" s="27"/>
      <c r="QGL250" s="27"/>
      <c r="QGM250" s="27"/>
      <c r="QGN250" s="27"/>
      <c r="QGO250" s="27"/>
      <c r="QGP250" s="27"/>
      <c r="QGQ250" s="27"/>
      <c r="QGR250" s="27"/>
      <c r="QGS250" s="27"/>
      <c r="QGT250" s="27"/>
      <c r="QGU250" s="27"/>
      <c r="QGV250" s="27"/>
      <c r="QGW250" s="27"/>
      <c r="QGX250" s="27"/>
      <c r="QGY250" s="27"/>
      <c r="QGZ250" s="27"/>
      <c r="QHA250" s="27"/>
      <c r="QHB250" s="27"/>
      <c r="QHC250" s="27"/>
      <c r="QHD250" s="27"/>
      <c r="QHE250" s="27"/>
      <c r="QHF250" s="27"/>
      <c r="QHG250" s="27"/>
      <c r="QHH250" s="27"/>
      <c r="QHI250" s="27"/>
      <c r="QHJ250" s="27"/>
      <c r="QHK250" s="27"/>
      <c r="QHL250" s="27"/>
      <c r="QHM250" s="27"/>
      <c r="QHN250" s="27"/>
      <c r="QHO250" s="27"/>
      <c r="QHP250" s="27"/>
      <c r="QHQ250" s="27"/>
      <c r="QHR250" s="27"/>
      <c r="QHS250" s="27"/>
      <c r="QHT250" s="27"/>
      <c r="QHU250" s="27"/>
      <c r="QHV250" s="27"/>
      <c r="QHW250" s="27"/>
      <c r="QHX250" s="27"/>
      <c r="QHY250" s="27"/>
      <c r="QHZ250" s="27"/>
      <c r="QIA250" s="27"/>
      <c r="QIB250" s="27"/>
      <c r="QIC250" s="27"/>
      <c r="QID250" s="27"/>
      <c r="QIE250" s="27"/>
      <c r="QIF250" s="27"/>
      <c r="QIG250" s="27"/>
      <c r="QIH250" s="27"/>
      <c r="QII250" s="27"/>
      <c r="QIJ250" s="27"/>
      <c r="QIK250" s="27"/>
      <c r="QIL250" s="27"/>
      <c r="QIM250" s="27"/>
      <c r="QIN250" s="27"/>
      <c r="QIO250" s="27"/>
      <c r="QIP250" s="27"/>
      <c r="QIQ250" s="27"/>
      <c r="QIR250" s="27"/>
      <c r="QIS250" s="27"/>
      <c r="QIT250" s="27"/>
      <c r="QIU250" s="27"/>
      <c r="QIV250" s="27"/>
      <c r="QIW250" s="27"/>
      <c r="QIX250" s="27"/>
      <c r="QIY250" s="27"/>
      <c r="QIZ250" s="27"/>
      <c r="QJA250" s="27"/>
      <c r="QJB250" s="27"/>
      <c r="QJC250" s="27"/>
      <c r="QJD250" s="27"/>
      <c r="QJE250" s="27"/>
      <c r="QJF250" s="27"/>
      <c r="QJG250" s="27"/>
      <c r="QJH250" s="27"/>
      <c r="QJI250" s="27"/>
      <c r="QJJ250" s="27"/>
      <c r="QJK250" s="27"/>
      <c r="QJL250" s="27"/>
      <c r="QJM250" s="27"/>
      <c r="QJN250" s="27"/>
      <c r="QJO250" s="27"/>
      <c r="QJP250" s="27"/>
      <c r="QJQ250" s="27"/>
      <c r="QJR250" s="27"/>
      <c r="QJS250" s="27"/>
      <c r="QJT250" s="27"/>
      <c r="QJU250" s="27"/>
      <c r="QJV250" s="27"/>
      <c r="QJW250" s="27"/>
      <c r="QJX250" s="27"/>
      <c r="QJY250" s="27"/>
      <c r="QJZ250" s="27"/>
      <c r="QKA250" s="27"/>
      <c r="QKB250" s="27"/>
      <c r="QKC250" s="27"/>
      <c r="QKD250" s="27"/>
      <c r="QKE250" s="27"/>
      <c r="QKF250" s="27"/>
      <c r="QKG250" s="27"/>
      <c r="QKH250" s="27"/>
      <c r="QKI250" s="27"/>
      <c r="QKJ250" s="27"/>
      <c r="QKK250" s="27"/>
      <c r="QKL250" s="27"/>
      <c r="QKM250" s="27"/>
      <c r="QKN250" s="27"/>
      <c r="QKO250" s="27"/>
      <c r="QKP250" s="27"/>
      <c r="QKQ250" s="27"/>
      <c r="QKR250" s="27"/>
      <c r="QKS250" s="27"/>
      <c r="QKT250" s="27"/>
      <c r="QKU250" s="27"/>
      <c r="QKV250" s="27"/>
      <c r="QKW250" s="27"/>
      <c r="QKX250" s="27"/>
      <c r="QKY250" s="27"/>
      <c r="QKZ250" s="27"/>
      <c r="QLA250" s="27"/>
      <c r="QLB250" s="27"/>
      <c r="QLC250" s="27"/>
      <c r="QLD250" s="27"/>
      <c r="QLE250" s="27"/>
      <c r="QLF250" s="27"/>
      <c r="QLG250" s="27"/>
      <c r="QLH250" s="27"/>
      <c r="QLI250" s="27"/>
      <c r="QLJ250" s="27"/>
      <c r="QLK250" s="27"/>
      <c r="QLL250" s="27"/>
      <c r="QLM250" s="27"/>
      <c r="QLN250" s="27"/>
      <c r="QLO250" s="27"/>
      <c r="QLP250" s="27"/>
      <c r="QLQ250" s="27"/>
      <c r="QLR250" s="27"/>
      <c r="QLS250" s="27"/>
      <c r="QLT250" s="27"/>
      <c r="QLU250" s="27"/>
      <c r="QLV250" s="27"/>
      <c r="QLW250" s="27"/>
      <c r="QLX250" s="27"/>
      <c r="QLY250" s="27"/>
      <c r="QLZ250" s="27"/>
      <c r="QMA250" s="27"/>
      <c r="QMB250" s="27"/>
      <c r="QMC250" s="27"/>
      <c r="QMD250" s="27"/>
      <c r="QME250" s="27"/>
      <c r="QMF250" s="27"/>
      <c r="QMG250" s="27"/>
      <c r="QMH250" s="27"/>
      <c r="QMI250" s="27"/>
      <c r="QMJ250" s="27"/>
      <c r="QMK250" s="27"/>
      <c r="QML250" s="27"/>
      <c r="QMM250" s="27"/>
      <c r="QMN250" s="27"/>
      <c r="QMO250" s="27"/>
      <c r="QMP250" s="27"/>
      <c r="QMQ250" s="27"/>
      <c r="QMR250" s="27"/>
      <c r="QMS250" s="27"/>
      <c r="QMT250" s="27"/>
      <c r="QMU250" s="27"/>
      <c r="QMV250" s="27"/>
      <c r="QMW250" s="27"/>
      <c r="QMX250" s="27"/>
      <c r="QMY250" s="27"/>
      <c r="QMZ250" s="27"/>
      <c r="QNA250" s="27"/>
      <c r="QNB250" s="27"/>
      <c r="QNC250" s="27"/>
      <c r="QND250" s="27"/>
      <c r="QNE250" s="27"/>
      <c r="QNF250" s="27"/>
      <c r="QNG250" s="27"/>
      <c r="QNH250" s="27"/>
      <c r="QNI250" s="27"/>
      <c r="QNJ250" s="27"/>
      <c r="QNK250" s="27"/>
      <c r="QNL250" s="27"/>
      <c r="QNM250" s="27"/>
      <c r="QNN250" s="27"/>
      <c r="QNO250" s="27"/>
      <c r="QNP250" s="27"/>
      <c r="QNQ250" s="27"/>
      <c r="QNR250" s="27"/>
      <c r="QNS250" s="27"/>
      <c r="QNT250" s="27"/>
      <c r="QNU250" s="27"/>
      <c r="QNV250" s="27"/>
      <c r="QNW250" s="27"/>
      <c r="QNX250" s="27"/>
      <c r="QNY250" s="27"/>
      <c r="QNZ250" s="27"/>
      <c r="QOA250" s="27"/>
      <c r="QOB250" s="27"/>
      <c r="QOC250" s="27"/>
      <c r="QOD250" s="27"/>
      <c r="QOE250" s="27"/>
      <c r="QOF250" s="27"/>
      <c r="QOG250" s="27"/>
      <c r="QOH250" s="27"/>
      <c r="QOI250" s="27"/>
      <c r="QOJ250" s="27"/>
      <c r="QOK250" s="27"/>
      <c r="QOL250" s="27"/>
      <c r="QOM250" s="27"/>
      <c r="QON250" s="27"/>
      <c r="QOO250" s="27"/>
      <c r="QOP250" s="27"/>
      <c r="QOQ250" s="27"/>
      <c r="QOR250" s="27"/>
      <c r="QOS250" s="27"/>
      <c r="QOT250" s="27"/>
      <c r="QOU250" s="27"/>
      <c r="QOV250" s="27"/>
      <c r="QOW250" s="27"/>
      <c r="QOX250" s="27"/>
      <c r="QOY250" s="27"/>
      <c r="QOZ250" s="27"/>
      <c r="QPA250" s="27"/>
      <c r="QPB250" s="27"/>
      <c r="QPC250" s="27"/>
      <c r="QPD250" s="27"/>
      <c r="QPE250" s="27"/>
      <c r="QPF250" s="27"/>
      <c r="QPG250" s="27"/>
      <c r="QPH250" s="27"/>
      <c r="QPI250" s="27"/>
      <c r="QPJ250" s="27"/>
      <c r="QPK250" s="27"/>
      <c r="QPL250" s="27"/>
      <c r="QPM250" s="27"/>
      <c r="QPN250" s="27"/>
      <c r="QPO250" s="27"/>
      <c r="QPP250" s="27"/>
      <c r="QPQ250" s="27"/>
      <c r="QPR250" s="27"/>
      <c r="QPS250" s="27"/>
      <c r="QPT250" s="27"/>
      <c r="QPU250" s="27"/>
      <c r="QPV250" s="27"/>
      <c r="QPW250" s="27"/>
      <c r="QPX250" s="27"/>
      <c r="QPY250" s="27"/>
      <c r="QPZ250" s="27"/>
      <c r="QQA250" s="27"/>
      <c r="QQB250" s="27"/>
      <c r="QQC250" s="27"/>
      <c r="QQD250" s="27"/>
      <c r="QQE250" s="27"/>
      <c r="QQF250" s="27"/>
      <c r="QQG250" s="27"/>
      <c r="QQH250" s="27"/>
      <c r="QQI250" s="27"/>
      <c r="QQJ250" s="27"/>
      <c r="QQK250" s="27"/>
      <c r="QQL250" s="27"/>
      <c r="QQM250" s="27"/>
      <c r="QQN250" s="27"/>
      <c r="QQO250" s="27"/>
      <c r="QQP250" s="27"/>
      <c r="QQQ250" s="27"/>
      <c r="QQR250" s="27"/>
      <c r="QQS250" s="27"/>
      <c r="QQT250" s="27"/>
      <c r="QQU250" s="27"/>
      <c r="QQV250" s="27"/>
      <c r="QQW250" s="27"/>
      <c r="QQX250" s="27"/>
      <c r="QQY250" s="27"/>
      <c r="QQZ250" s="27"/>
      <c r="QRA250" s="27"/>
      <c r="QRB250" s="27"/>
      <c r="QRC250" s="27"/>
      <c r="QRD250" s="27"/>
      <c r="QRE250" s="27"/>
      <c r="QRF250" s="27"/>
      <c r="QRG250" s="27"/>
      <c r="QRH250" s="27"/>
      <c r="QRI250" s="27"/>
      <c r="QRJ250" s="27"/>
      <c r="QRK250" s="27"/>
      <c r="QRL250" s="27"/>
      <c r="QRM250" s="27"/>
      <c r="QRN250" s="27"/>
      <c r="QRO250" s="27"/>
      <c r="QRP250" s="27"/>
      <c r="QRQ250" s="27"/>
      <c r="QRR250" s="27"/>
      <c r="QRS250" s="27"/>
      <c r="QRT250" s="27"/>
      <c r="QRU250" s="27"/>
      <c r="QRV250" s="27"/>
      <c r="QRW250" s="27"/>
      <c r="QRX250" s="27"/>
      <c r="QRY250" s="27"/>
      <c r="QRZ250" s="27"/>
      <c r="QSA250" s="27"/>
      <c r="QSB250" s="27"/>
      <c r="QSC250" s="27"/>
      <c r="QSD250" s="27"/>
      <c r="QSE250" s="27"/>
      <c r="QSF250" s="27"/>
      <c r="QSG250" s="27"/>
      <c r="QSH250" s="27"/>
      <c r="QSI250" s="27"/>
      <c r="QSJ250" s="27"/>
      <c r="QSK250" s="27"/>
      <c r="QSL250" s="27"/>
      <c r="QSM250" s="27"/>
      <c r="QSN250" s="27"/>
      <c r="QSO250" s="27"/>
      <c r="QSP250" s="27"/>
      <c r="QSQ250" s="27"/>
      <c r="QSR250" s="27"/>
      <c r="QSS250" s="27"/>
      <c r="QST250" s="27"/>
      <c r="QSU250" s="27"/>
      <c r="QSV250" s="27"/>
      <c r="QSW250" s="27"/>
      <c r="QSX250" s="27"/>
      <c r="QSY250" s="27"/>
      <c r="QSZ250" s="27"/>
      <c r="QTA250" s="27"/>
      <c r="QTB250" s="27"/>
      <c r="QTC250" s="27"/>
      <c r="QTD250" s="27"/>
      <c r="QTE250" s="27"/>
      <c r="QTF250" s="27"/>
      <c r="QTG250" s="27"/>
      <c r="QTH250" s="27"/>
      <c r="QTI250" s="27"/>
      <c r="QTJ250" s="27"/>
      <c r="QTK250" s="27"/>
      <c r="QTL250" s="27"/>
      <c r="QTM250" s="27"/>
      <c r="QTN250" s="27"/>
      <c r="QTO250" s="27"/>
      <c r="QTP250" s="27"/>
      <c r="QTQ250" s="27"/>
      <c r="QTR250" s="27"/>
      <c r="QTS250" s="27"/>
      <c r="QTT250" s="27"/>
      <c r="QTU250" s="27"/>
      <c r="QTV250" s="27"/>
      <c r="QTW250" s="27"/>
      <c r="QTX250" s="27"/>
      <c r="QTY250" s="27"/>
      <c r="QTZ250" s="27"/>
      <c r="QUA250" s="27"/>
      <c r="QUB250" s="27"/>
      <c r="QUC250" s="27"/>
      <c r="QUD250" s="27"/>
      <c r="QUE250" s="27"/>
      <c r="QUF250" s="27"/>
      <c r="QUG250" s="27"/>
      <c r="QUH250" s="27"/>
      <c r="QUI250" s="27"/>
      <c r="QUJ250" s="27"/>
      <c r="QUK250" s="27"/>
      <c r="QUL250" s="27"/>
      <c r="QUM250" s="27"/>
      <c r="QUN250" s="27"/>
      <c r="QUO250" s="27"/>
      <c r="QUP250" s="27"/>
      <c r="QUQ250" s="27"/>
      <c r="QUR250" s="27"/>
      <c r="QUS250" s="27"/>
      <c r="QUT250" s="27"/>
      <c r="QUU250" s="27"/>
      <c r="QUV250" s="27"/>
      <c r="QUW250" s="27"/>
      <c r="QUX250" s="27"/>
      <c r="QUY250" s="27"/>
      <c r="QUZ250" s="27"/>
      <c r="QVA250" s="27"/>
      <c r="QVB250" s="27"/>
      <c r="QVC250" s="27"/>
      <c r="QVD250" s="27"/>
      <c r="QVE250" s="27"/>
      <c r="QVF250" s="27"/>
      <c r="QVG250" s="27"/>
      <c r="QVH250" s="27"/>
      <c r="QVI250" s="27"/>
      <c r="QVJ250" s="27"/>
      <c r="QVK250" s="27"/>
      <c r="QVL250" s="27"/>
      <c r="QVM250" s="27"/>
      <c r="QVN250" s="27"/>
      <c r="QVO250" s="27"/>
      <c r="QVP250" s="27"/>
      <c r="QVQ250" s="27"/>
      <c r="QVR250" s="27"/>
      <c r="QVS250" s="27"/>
      <c r="QVT250" s="27"/>
      <c r="QVU250" s="27"/>
      <c r="QVV250" s="27"/>
      <c r="QVW250" s="27"/>
      <c r="QVX250" s="27"/>
      <c r="QVY250" s="27"/>
      <c r="QVZ250" s="27"/>
      <c r="QWA250" s="27"/>
      <c r="QWB250" s="27"/>
      <c r="QWC250" s="27"/>
      <c r="QWD250" s="27"/>
      <c r="QWE250" s="27"/>
      <c r="QWF250" s="27"/>
      <c r="QWG250" s="27"/>
      <c r="QWH250" s="27"/>
      <c r="QWI250" s="27"/>
      <c r="QWJ250" s="27"/>
      <c r="QWK250" s="27"/>
      <c r="QWL250" s="27"/>
      <c r="QWM250" s="27"/>
      <c r="QWN250" s="27"/>
      <c r="QWO250" s="27"/>
      <c r="QWP250" s="27"/>
      <c r="QWQ250" s="27"/>
      <c r="QWR250" s="27"/>
      <c r="QWS250" s="27"/>
      <c r="QWT250" s="27"/>
      <c r="QWU250" s="27"/>
      <c r="QWV250" s="27"/>
      <c r="QWW250" s="27"/>
      <c r="QWX250" s="27"/>
      <c r="QWY250" s="27"/>
      <c r="QWZ250" s="27"/>
      <c r="QXA250" s="27"/>
      <c r="QXB250" s="27"/>
      <c r="QXC250" s="27"/>
      <c r="QXD250" s="27"/>
      <c r="QXE250" s="27"/>
      <c r="QXF250" s="27"/>
      <c r="QXG250" s="27"/>
      <c r="QXH250" s="27"/>
      <c r="QXI250" s="27"/>
      <c r="QXJ250" s="27"/>
      <c r="QXK250" s="27"/>
      <c r="QXL250" s="27"/>
      <c r="QXM250" s="27"/>
      <c r="QXN250" s="27"/>
      <c r="QXO250" s="27"/>
      <c r="QXP250" s="27"/>
      <c r="QXQ250" s="27"/>
      <c r="QXR250" s="27"/>
      <c r="QXS250" s="27"/>
      <c r="QXT250" s="27"/>
      <c r="QXU250" s="27"/>
      <c r="QXV250" s="27"/>
      <c r="QXW250" s="27"/>
      <c r="QXX250" s="27"/>
      <c r="QXY250" s="27"/>
      <c r="QXZ250" s="27"/>
      <c r="QYA250" s="27"/>
      <c r="QYB250" s="27"/>
      <c r="QYC250" s="27"/>
      <c r="QYD250" s="27"/>
      <c r="QYE250" s="27"/>
      <c r="QYF250" s="27"/>
      <c r="QYG250" s="27"/>
      <c r="QYH250" s="27"/>
      <c r="QYI250" s="27"/>
      <c r="QYJ250" s="27"/>
      <c r="QYK250" s="27"/>
      <c r="QYL250" s="27"/>
      <c r="QYM250" s="27"/>
      <c r="QYN250" s="27"/>
      <c r="QYO250" s="27"/>
      <c r="QYP250" s="27"/>
      <c r="QYQ250" s="27"/>
      <c r="QYR250" s="27"/>
      <c r="QYS250" s="27"/>
      <c r="QYT250" s="27"/>
      <c r="QYU250" s="27"/>
      <c r="QYV250" s="27"/>
      <c r="QYW250" s="27"/>
      <c r="QYX250" s="27"/>
      <c r="QYY250" s="27"/>
      <c r="QYZ250" s="27"/>
      <c r="QZA250" s="27"/>
      <c r="QZB250" s="27"/>
      <c r="QZC250" s="27"/>
      <c r="QZD250" s="27"/>
      <c r="QZE250" s="27"/>
      <c r="QZF250" s="27"/>
      <c r="QZG250" s="27"/>
      <c r="QZH250" s="27"/>
      <c r="QZI250" s="27"/>
      <c r="QZJ250" s="27"/>
      <c r="QZK250" s="27"/>
      <c r="QZL250" s="27"/>
      <c r="QZM250" s="27"/>
      <c r="QZN250" s="27"/>
      <c r="QZO250" s="27"/>
      <c r="QZP250" s="27"/>
      <c r="QZQ250" s="27"/>
      <c r="QZR250" s="27"/>
      <c r="QZS250" s="27"/>
      <c r="QZT250" s="27"/>
      <c r="QZU250" s="27"/>
      <c r="QZV250" s="27"/>
      <c r="QZW250" s="27"/>
      <c r="QZX250" s="27"/>
      <c r="QZY250" s="27"/>
      <c r="QZZ250" s="27"/>
      <c r="RAA250" s="27"/>
      <c r="RAB250" s="27"/>
      <c r="RAC250" s="27"/>
      <c r="RAD250" s="27"/>
      <c r="RAE250" s="27"/>
      <c r="RAF250" s="27"/>
      <c r="RAG250" s="27"/>
      <c r="RAH250" s="27"/>
      <c r="RAI250" s="27"/>
      <c r="RAJ250" s="27"/>
      <c r="RAK250" s="27"/>
      <c r="RAL250" s="27"/>
      <c r="RAM250" s="27"/>
      <c r="RAN250" s="27"/>
      <c r="RAO250" s="27"/>
      <c r="RAP250" s="27"/>
      <c r="RAQ250" s="27"/>
      <c r="RAR250" s="27"/>
      <c r="RAS250" s="27"/>
      <c r="RAT250" s="27"/>
      <c r="RAU250" s="27"/>
      <c r="RAV250" s="27"/>
      <c r="RAW250" s="27"/>
      <c r="RAX250" s="27"/>
      <c r="RAY250" s="27"/>
      <c r="RAZ250" s="27"/>
      <c r="RBA250" s="27"/>
      <c r="RBB250" s="27"/>
      <c r="RBC250" s="27"/>
      <c r="RBD250" s="27"/>
      <c r="RBE250" s="27"/>
      <c r="RBF250" s="27"/>
      <c r="RBG250" s="27"/>
      <c r="RBH250" s="27"/>
      <c r="RBI250" s="27"/>
      <c r="RBJ250" s="27"/>
      <c r="RBK250" s="27"/>
      <c r="RBL250" s="27"/>
      <c r="RBM250" s="27"/>
      <c r="RBN250" s="27"/>
      <c r="RBO250" s="27"/>
      <c r="RBP250" s="27"/>
      <c r="RBQ250" s="27"/>
      <c r="RBR250" s="27"/>
      <c r="RBS250" s="27"/>
      <c r="RBT250" s="27"/>
      <c r="RBU250" s="27"/>
      <c r="RBV250" s="27"/>
      <c r="RBW250" s="27"/>
      <c r="RBX250" s="27"/>
      <c r="RBY250" s="27"/>
      <c r="RBZ250" s="27"/>
      <c r="RCA250" s="27"/>
      <c r="RCB250" s="27"/>
      <c r="RCC250" s="27"/>
      <c r="RCD250" s="27"/>
      <c r="RCE250" s="27"/>
      <c r="RCF250" s="27"/>
      <c r="RCG250" s="27"/>
      <c r="RCH250" s="27"/>
      <c r="RCI250" s="27"/>
      <c r="RCJ250" s="27"/>
      <c r="RCK250" s="27"/>
      <c r="RCL250" s="27"/>
      <c r="RCM250" s="27"/>
      <c r="RCN250" s="27"/>
      <c r="RCO250" s="27"/>
      <c r="RCP250" s="27"/>
      <c r="RCQ250" s="27"/>
      <c r="RCR250" s="27"/>
      <c r="RCS250" s="27"/>
      <c r="RCT250" s="27"/>
      <c r="RCU250" s="27"/>
      <c r="RCV250" s="27"/>
      <c r="RCW250" s="27"/>
      <c r="RCX250" s="27"/>
      <c r="RCY250" s="27"/>
      <c r="RCZ250" s="27"/>
      <c r="RDA250" s="27"/>
      <c r="RDB250" s="27"/>
      <c r="RDC250" s="27"/>
      <c r="RDD250" s="27"/>
      <c r="RDE250" s="27"/>
      <c r="RDF250" s="27"/>
      <c r="RDG250" s="27"/>
      <c r="RDH250" s="27"/>
      <c r="RDI250" s="27"/>
      <c r="RDJ250" s="27"/>
      <c r="RDK250" s="27"/>
      <c r="RDL250" s="27"/>
      <c r="RDM250" s="27"/>
      <c r="RDN250" s="27"/>
      <c r="RDO250" s="27"/>
      <c r="RDP250" s="27"/>
      <c r="RDQ250" s="27"/>
      <c r="RDR250" s="27"/>
      <c r="RDS250" s="27"/>
      <c r="RDT250" s="27"/>
      <c r="RDU250" s="27"/>
      <c r="RDV250" s="27"/>
      <c r="RDW250" s="27"/>
      <c r="RDX250" s="27"/>
      <c r="RDY250" s="27"/>
      <c r="RDZ250" s="27"/>
      <c r="REA250" s="27"/>
      <c r="REB250" s="27"/>
      <c r="REC250" s="27"/>
      <c r="RED250" s="27"/>
      <c r="REE250" s="27"/>
      <c r="REF250" s="27"/>
      <c r="REG250" s="27"/>
      <c r="REH250" s="27"/>
      <c r="REI250" s="27"/>
      <c r="REJ250" s="27"/>
      <c r="REK250" s="27"/>
      <c r="REL250" s="27"/>
      <c r="REM250" s="27"/>
      <c r="REN250" s="27"/>
      <c r="REO250" s="27"/>
      <c r="REP250" s="27"/>
      <c r="REQ250" s="27"/>
      <c r="RER250" s="27"/>
      <c r="RES250" s="27"/>
      <c r="RET250" s="27"/>
      <c r="REU250" s="27"/>
      <c r="REV250" s="27"/>
      <c r="REW250" s="27"/>
      <c r="REX250" s="27"/>
      <c r="REY250" s="27"/>
      <c r="REZ250" s="27"/>
      <c r="RFA250" s="27"/>
      <c r="RFB250" s="27"/>
      <c r="RFC250" s="27"/>
      <c r="RFD250" s="27"/>
      <c r="RFE250" s="27"/>
      <c r="RFF250" s="27"/>
      <c r="RFG250" s="27"/>
      <c r="RFH250" s="27"/>
      <c r="RFI250" s="27"/>
      <c r="RFJ250" s="27"/>
      <c r="RFK250" s="27"/>
      <c r="RFL250" s="27"/>
      <c r="RFM250" s="27"/>
      <c r="RFN250" s="27"/>
      <c r="RFO250" s="27"/>
      <c r="RFP250" s="27"/>
      <c r="RFQ250" s="27"/>
      <c r="RFR250" s="27"/>
      <c r="RFS250" s="27"/>
      <c r="RFT250" s="27"/>
      <c r="RFU250" s="27"/>
      <c r="RFV250" s="27"/>
      <c r="RFW250" s="27"/>
      <c r="RFX250" s="27"/>
      <c r="RFY250" s="27"/>
      <c r="RFZ250" s="27"/>
      <c r="RGA250" s="27"/>
      <c r="RGB250" s="27"/>
      <c r="RGC250" s="27"/>
      <c r="RGD250" s="27"/>
      <c r="RGE250" s="27"/>
      <c r="RGF250" s="27"/>
      <c r="RGG250" s="27"/>
      <c r="RGH250" s="27"/>
      <c r="RGI250" s="27"/>
      <c r="RGJ250" s="27"/>
      <c r="RGK250" s="27"/>
      <c r="RGL250" s="27"/>
      <c r="RGM250" s="27"/>
      <c r="RGN250" s="27"/>
      <c r="RGO250" s="27"/>
      <c r="RGP250" s="27"/>
      <c r="RGQ250" s="27"/>
      <c r="RGR250" s="27"/>
      <c r="RGS250" s="27"/>
      <c r="RGT250" s="27"/>
      <c r="RGU250" s="27"/>
      <c r="RGV250" s="27"/>
      <c r="RGW250" s="27"/>
      <c r="RGX250" s="27"/>
      <c r="RGY250" s="27"/>
      <c r="RGZ250" s="27"/>
      <c r="RHA250" s="27"/>
      <c r="RHB250" s="27"/>
      <c r="RHC250" s="27"/>
      <c r="RHD250" s="27"/>
      <c r="RHE250" s="27"/>
      <c r="RHF250" s="27"/>
      <c r="RHG250" s="27"/>
      <c r="RHH250" s="27"/>
      <c r="RHI250" s="27"/>
      <c r="RHJ250" s="27"/>
      <c r="RHK250" s="27"/>
      <c r="RHL250" s="27"/>
      <c r="RHM250" s="27"/>
      <c r="RHN250" s="27"/>
      <c r="RHO250" s="27"/>
      <c r="RHP250" s="27"/>
      <c r="RHQ250" s="27"/>
      <c r="RHR250" s="27"/>
      <c r="RHS250" s="27"/>
      <c r="RHT250" s="27"/>
      <c r="RHU250" s="27"/>
      <c r="RHV250" s="27"/>
      <c r="RHW250" s="27"/>
      <c r="RHX250" s="27"/>
      <c r="RHY250" s="27"/>
      <c r="RHZ250" s="27"/>
      <c r="RIA250" s="27"/>
      <c r="RIB250" s="27"/>
      <c r="RIC250" s="27"/>
      <c r="RID250" s="27"/>
      <c r="RIE250" s="27"/>
      <c r="RIF250" s="27"/>
      <c r="RIG250" s="27"/>
      <c r="RIH250" s="27"/>
      <c r="RII250" s="27"/>
      <c r="RIJ250" s="27"/>
      <c r="RIK250" s="27"/>
      <c r="RIL250" s="27"/>
      <c r="RIM250" s="27"/>
      <c r="RIN250" s="27"/>
      <c r="RIO250" s="27"/>
      <c r="RIP250" s="27"/>
      <c r="RIQ250" s="27"/>
      <c r="RIR250" s="27"/>
      <c r="RIS250" s="27"/>
      <c r="RIT250" s="27"/>
      <c r="RIU250" s="27"/>
      <c r="RIV250" s="27"/>
      <c r="RIW250" s="27"/>
      <c r="RIX250" s="27"/>
      <c r="RIY250" s="27"/>
      <c r="RIZ250" s="27"/>
      <c r="RJA250" s="27"/>
      <c r="RJB250" s="27"/>
      <c r="RJC250" s="27"/>
      <c r="RJD250" s="27"/>
      <c r="RJE250" s="27"/>
      <c r="RJF250" s="27"/>
      <c r="RJG250" s="27"/>
      <c r="RJH250" s="27"/>
      <c r="RJI250" s="27"/>
      <c r="RJJ250" s="27"/>
      <c r="RJK250" s="27"/>
      <c r="RJL250" s="27"/>
      <c r="RJM250" s="27"/>
      <c r="RJN250" s="27"/>
      <c r="RJO250" s="27"/>
      <c r="RJP250" s="27"/>
      <c r="RJQ250" s="27"/>
      <c r="RJR250" s="27"/>
      <c r="RJS250" s="27"/>
      <c r="RJT250" s="27"/>
      <c r="RJU250" s="27"/>
      <c r="RJV250" s="27"/>
      <c r="RJW250" s="27"/>
      <c r="RJX250" s="27"/>
      <c r="RJY250" s="27"/>
      <c r="RJZ250" s="27"/>
      <c r="RKA250" s="27"/>
      <c r="RKB250" s="27"/>
      <c r="RKC250" s="27"/>
      <c r="RKD250" s="27"/>
      <c r="RKE250" s="27"/>
      <c r="RKF250" s="27"/>
      <c r="RKG250" s="27"/>
      <c r="RKH250" s="27"/>
      <c r="RKI250" s="27"/>
      <c r="RKJ250" s="27"/>
      <c r="RKK250" s="27"/>
      <c r="RKL250" s="27"/>
      <c r="RKM250" s="27"/>
      <c r="RKN250" s="27"/>
      <c r="RKO250" s="27"/>
      <c r="RKP250" s="27"/>
      <c r="RKQ250" s="27"/>
      <c r="RKR250" s="27"/>
      <c r="RKS250" s="27"/>
      <c r="RKT250" s="27"/>
      <c r="RKU250" s="27"/>
      <c r="RKV250" s="27"/>
      <c r="RKW250" s="27"/>
      <c r="RKX250" s="27"/>
      <c r="RKY250" s="27"/>
      <c r="RKZ250" s="27"/>
      <c r="RLA250" s="27"/>
      <c r="RLB250" s="27"/>
      <c r="RLC250" s="27"/>
      <c r="RLD250" s="27"/>
      <c r="RLE250" s="27"/>
      <c r="RLF250" s="27"/>
      <c r="RLG250" s="27"/>
      <c r="RLH250" s="27"/>
      <c r="RLI250" s="27"/>
      <c r="RLJ250" s="27"/>
      <c r="RLK250" s="27"/>
      <c r="RLL250" s="27"/>
      <c r="RLM250" s="27"/>
      <c r="RLN250" s="27"/>
      <c r="RLO250" s="27"/>
      <c r="RLP250" s="27"/>
      <c r="RLQ250" s="27"/>
      <c r="RLR250" s="27"/>
      <c r="RLS250" s="27"/>
      <c r="RLT250" s="27"/>
      <c r="RLU250" s="27"/>
      <c r="RLV250" s="27"/>
      <c r="RLW250" s="27"/>
      <c r="RLX250" s="27"/>
      <c r="RLY250" s="27"/>
      <c r="RLZ250" s="27"/>
      <c r="RMA250" s="27"/>
      <c r="RMB250" s="27"/>
      <c r="RMC250" s="27"/>
      <c r="RMD250" s="27"/>
      <c r="RME250" s="27"/>
      <c r="RMF250" s="27"/>
      <c r="RMG250" s="27"/>
      <c r="RMH250" s="27"/>
      <c r="RMI250" s="27"/>
      <c r="RMJ250" s="27"/>
      <c r="RMK250" s="27"/>
      <c r="RML250" s="27"/>
      <c r="RMM250" s="27"/>
      <c r="RMN250" s="27"/>
      <c r="RMO250" s="27"/>
      <c r="RMP250" s="27"/>
      <c r="RMQ250" s="27"/>
      <c r="RMR250" s="27"/>
      <c r="RMS250" s="27"/>
      <c r="RMT250" s="27"/>
      <c r="RMU250" s="27"/>
      <c r="RMV250" s="27"/>
      <c r="RMW250" s="27"/>
      <c r="RMX250" s="27"/>
      <c r="RMY250" s="27"/>
      <c r="RMZ250" s="27"/>
      <c r="RNA250" s="27"/>
      <c r="RNB250" s="27"/>
      <c r="RNC250" s="27"/>
      <c r="RND250" s="27"/>
      <c r="RNE250" s="27"/>
      <c r="RNF250" s="27"/>
      <c r="RNG250" s="27"/>
      <c r="RNH250" s="27"/>
      <c r="RNI250" s="27"/>
      <c r="RNJ250" s="27"/>
      <c r="RNK250" s="27"/>
      <c r="RNL250" s="27"/>
      <c r="RNM250" s="27"/>
      <c r="RNN250" s="27"/>
      <c r="RNO250" s="27"/>
      <c r="RNP250" s="27"/>
      <c r="RNQ250" s="27"/>
      <c r="RNR250" s="27"/>
      <c r="RNS250" s="27"/>
      <c r="RNT250" s="27"/>
      <c r="RNU250" s="27"/>
      <c r="RNV250" s="27"/>
      <c r="RNW250" s="27"/>
      <c r="RNX250" s="27"/>
      <c r="RNY250" s="27"/>
      <c r="RNZ250" s="27"/>
      <c r="ROA250" s="27"/>
      <c r="ROB250" s="27"/>
      <c r="ROC250" s="27"/>
      <c r="ROD250" s="27"/>
      <c r="ROE250" s="27"/>
      <c r="ROF250" s="27"/>
      <c r="ROG250" s="27"/>
      <c r="ROH250" s="27"/>
      <c r="ROI250" s="27"/>
      <c r="ROJ250" s="27"/>
      <c r="ROK250" s="27"/>
      <c r="ROL250" s="27"/>
      <c r="ROM250" s="27"/>
      <c r="RON250" s="27"/>
      <c r="ROO250" s="27"/>
      <c r="ROP250" s="27"/>
      <c r="ROQ250" s="27"/>
      <c r="ROR250" s="27"/>
      <c r="ROS250" s="27"/>
      <c r="ROT250" s="27"/>
      <c r="ROU250" s="27"/>
      <c r="ROV250" s="27"/>
      <c r="ROW250" s="27"/>
      <c r="ROX250" s="27"/>
      <c r="ROY250" s="27"/>
      <c r="ROZ250" s="27"/>
      <c r="RPA250" s="27"/>
      <c r="RPB250" s="27"/>
      <c r="RPC250" s="27"/>
      <c r="RPD250" s="27"/>
      <c r="RPE250" s="27"/>
      <c r="RPF250" s="27"/>
      <c r="RPG250" s="27"/>
      <c r="RPH250" s="27"/>
      <c r="RPI250" s="27"/>
      <c r="RPJ250" s="27"/>
      <c r="RPK250" s="27"/>
      <c r="RPL250" s="27"/>
      <c r="RPM250" s="27"/>
      <c r="RPN250" s="27"/>
      <c r="RPO250" s="27"/>
      <c r="RPP250" s="27"/>
      <c r="RPQ250" s="27"/>
      <c r="RPR250" s="27"/>
      <c r="RPS250" s="27"/>
      <c r="RPT250" s="27"/>
      <c r="RPU250" s="27"/>
      <c r="RPV250" s="27"/>
      <c r="RPW250" s="27"/>
      <c r="RPX250" s="27"/>
      <c r="RPY250" s="27"/>
      <c r="RPZ250" s="27"/>
      <c r="RQA250" s="27"/>
      <c r="RQB250" s="27"/>
      <c r="RQC250" s="27"/>
      <c r="RQD250" s="27"/>
      <c r="RQE250" s="27"/>
      <c r="RQF250" s="27"/>
      <c r="RQG250" s="27"/>
      <c r="RQH250" s="27"/>
      <c r="RQI250" s="27"/>
      <c r="RQJ250" s="27"/>
      <c r="RQK250" s="27"/>
      <c r="RQL250" s="27"/>
      <c r="RQM250" s="27"/>
      <c r="RQN250" s="27"/>
      <c r="RQO250" s="27"/>
      <c r="RQP250" s="27"/>
      <c r="RQQ250" s="27"/>
      <c r="RQR250" s="27"/>
      <c r="RQS250" s="27"/>
      <c r="RQT250" s="27"/>
      <c r="RQU250" s="27"/>
      <c r="RQV250" s="27"/>
      <c r="RQW250" s="27"/>
      <c r="RQX250" s="27"/>
      <c r="RQY250" s="27"/>
      <c r="RQZ250" s="27"/>
      <c r="RRA250" s="27"/>
      <c r="RRB250" s="27"/>
      <c r="RRC250" s="27"/>
      <c r="RRD250" s="27"/>
      <c r="RRE250" s="27"/>
      <c r="RRF250" s="27"/>
      <c r="RRG250" s="27"/>
      <c r="RRH250" s="27"/>
      <c r="RRI250" s="27"/>
      <c r="RRJ250" s="27"/>
      <c r="RRK250" s="27"/>
      <c r="RRL250" s="27"/>
      <c r="RRM250" s="27"/>
      <c r="RRN250" s="27"/>
      <c r="RRO250" s="27"/>
      <c r="RRP250" s="27"/>
      <c r="RRQ250" s="27"/>
      <c r="RRR250" s="27"/>
      <c r="RRS250" s="27"/>
      <c r="RRT250" s="27"/>
      <c r="RRU250" s="27"/>
      <c r="RRV250" s="27"/>
      <c r="RRW250" s="27"/>
      <c r="RRX250" s="27"/>
      <c r="RRY250" s="27"/>
      <c r="RRZ250" s="27"/>
      <c r="RSA250" s="27"/>
      <c r="RSB250" s="27"/>
      <c r="RSC250" s="27"/>
      <c r="RSD250" s="27"/>
      <c r="RSE250" s="27"/>
      <c r="RSF250" s="27"/>
      <c r="RSG250" s="27"/>
      <c r="RSH250" s="27"/>
      <c r="RSI250" s="27"/>
      <c r="RSJ250" s="27"/>
      <c r="RSK250" s="27"/>
      <c r="RSL250" s="27"/>
      <c r="RSM250" s="27"/>
      <c r="RSN250" s="27"/>
      <c r="RSO250" s="27"/>
      <c r="RSP250" s="27"/>
      <c r="RSQ250" s="27"/>
      <c r="RSR250" s="27"/>
      <c r="RSS250" s="27"/>
      <c r="RST250" s="27"/>
      <c r="RSU250" s="27"/>
      <c r="RSV250" s="27"/>
      <c r="RSW250" s="27"/>
      <c r="RSX250" s="27"/>
      <c r="RSY250" s="27"/>
      <c r="RSZ250" s="27"/>
      <c r="RTA250" s="27"/>
      <c r="RTB250" s="27"/>
      <c r="RTC250" s="27"/>
      <c r="RTD250" s="27"/>
      <c r="RTE250" s="27"/>
      <c r="RTF250" s="27"/>
      <c r="RTG250" s="27"/>
      <c r="RTH250" s="27"/>
      <c r="RTI250" s="27"/>
      <c r="RTJ250" s="27"/>
      <c r="RTK250" s="27"/>
      <c r="RTL250" s="27"/>
      <c r="RTM250" s="27"/>
      <c r="RTN250" s="27"/>
      <c r="RTO250" s="27"/>
      <c r="RTP250" s="27"/>
      <c r="RTQ250" s="27"/>
      <c r="RTR250" s="27"/>
      <c r="RTS250" s="27"/>
      <c r="RTT250" s="27"/>
      <c r="RTU250" s="27"/>
      <c r="RTV250" s="27"/>
      <c r="RTW250" s="27"/>
      <c r="RTX250" s="27"/>
      <c r="RTY250" s="27"/>
      <c r="RTZ250" s="27"/>
      <c r="RUA250" s="27"/>
      <c r="RUB250" s="27"/>
      <c r="RUC250" s="27"/>
      <c r="RUD250" s="27"/>
      <c r="RUE250" s="27"/>
      <c r="RUF250" s="27"/>
      <c r="RUG250" s="27"/>
      <c r="RUH250" s="27"/>
      <c r="RUI250" s="27"/>
      <c r="RUJ250" s="27"/>
      <c r="RUK250" s="27"/>
      <c r="RUL250" s="27"/>
      <c r="RUM250" s="27"/>
      <c r="RUN250" s="27"/>
      <c r="RUO250" s="27"/>
      <c r="RUP250" s="27"/>
      <c r="RUQ250" s="27"/>
      <c r="RUR250" s="27"/>
      <c r="RUS250" s="27"/>
      <c r="RUT250" s="27"/>
      <c r="RUU250" s="27"/>
      <c r="RUV250" s="27"/>
      <c r="RUW250" s="27"/>
      <c r="RUX250" s="27"/>
      <c r="RUY250" s="27"/>
      <c r="RUZ250" s="27"/>
      <c r="RVA250" s="27"/>
      <c r="RVB250" s="27"/>
      <c r="RVC250" s="27"/>
      <c r="RVD250" s="27"/>
      <c r="RVE250" s="27"/>
      <c r="RVF250" s="27"/>
      <c r="RVG250" s="27"/>
      <c r="RVH250" s="27"/>
      <c r="RVI250" s="27"/>
      <c r="RVJ250" s="27"/>
      <c r="RVK250" s="27"/>
      <c r="RVL250" s="27"/>
      <c r="RVM250" s="27"/>
      <c r="RVN250" s="27"/>
      <c r="RVO250" s="27"/>
      <c r="RVP250" s="27"/>
      <c r="RVQ250" s="27"/>
      <c r="RVR250" s="27"/>
      <c r="RVS250" s="27"/>
      <c r="RVT250" s="27"/>
      <c r="RVU250" s="27"/>
      <c r="RVV250" s="27"/>
      <c r="RVW250" s="27"/>
      <c r="RVX250" s="27"/>
      <c r="RVY250" s="27"/>
      <c r="RVZ250" s="27"/>
      <c r="RWA250" s="27"/>
      <c r="RWB250" s="27"/>
      <c r="RWC250" s="27"/>
      <c r="RWD250" s="27"/>
      <c r="RWE250" s="27"/>
      <c r="RWF250" s="27"/>
      <c r="RWG250" s="27"/>
      <c r="RWH250" s="27"/>
      <c r="RWI250" s="27"/>
      <c r="RWJ250" s="27"/>
      <c r="RWK250" s="27"/>
      <c r="RWL250" s="27"/>
      <c r="RWM250" s="27"/>
      <c r="RWN250" s="27"/>
      <c r="RWO250" s="27"/>
      <c r="RWP250" s="27"/>
      <c r="RWQ250" s="27"/>
      <c r="RWR250" s="27"/>
      <c r="RWS250" s="27"/>
      <c r="RWT250" s="27"/>
      <c r="RWU250" s="27"/>
      <c r="RWV250" s="27"/>
      <c r="RWW250" s="27"/>
      <c r="RWX250" s="27"/>
      <c r="RWY250" s="27"/>
      <c r="RWZ250" s="27"/>
      <c r="RXA250" s="27"/>
      <c r="RXB250" s="27"/>
      <c r="RXC250" s="27"/>
      <c r="RXD250" s="27"/>
      <c r="RXE250" s="27"/>
      <c r="RXF250" s="27"/>
      <c r="RXG250" s="27"/>
      <c r="RXH250" s="27"/>
      <c r="RXI250" s="27"/>
      <c r="RXJ250" s="27"/>
      <c r="RXK250" s="27"/>
      <c r="RXL250" s="27"/>
      <c r="RXM250" s="27"/>
      <c r="RXN250" s="27"/>
      <c r="RXO250" s="27"/>
      <c r="RXP250" s="27"/>
      <c r="RXQ250" s="27"/>
      <c r="RXR250" s="27"/>
      <c r="RXS250" s="27"/>
      <c r="RXT250" s="27"/>
      <c r="RXU250" s="27"/>
      <c r="RXV250" s="27"/>
      <c r="RXW250" s="27"/>
      <c r="RXX250" s="27"/>
      <c r="RXY250" s="27"/>
      <c r="RXZ250" s="27"/>
      <c r="RYA250" s="27"/>
      <c r="RYB250" s="27"/>
      <c r="RYC250" s="27"/>
      <c r="RYD250" s="27"/>
      <c r="RYE250" s="27"/>
      <c r="RYF250" s="27"/>
      <c r="RYG250" s="27"/>
      <c r="RYH250" s="27"/>
      <c r="RYI250" s="27"/>
      <c r="RYJ250" s="27"/>
      <c r="RYK250" s="27"/>
      <c r="RYL250" s="27"/>
      <c r="RYM250" s="27"/>
      <c r="RYN250" s="27"/>
      <c r="RYO250" s="27"/>
      <c r="RYP250" s="27"/>
      <c r="RYQ250" s="27"/>
      <c r="RYR250" s="27"/>
      <c r="RYS250" s="27"/>
      <c r="RYT250" s="27"/>
      <c r="RYU250" s="27"/>
      <c r="RYV250" s="27"/>
      <c r="RYW250" s="27"/>
      <c r="RYX250" s="27"/>
      <c r="RYY250" s="27"/>
      <c r="RYZ250" s="27"/>
      <c r="RZA250" s="27"/>
      <c r="RZB250" s="27"/>
      <c r="RZC250" s="27"/>
      <c r="RZD250" s="27"/>
      <c r="RZE250" s="27"/>
      <c r="RZF250" s="27"/>
      <c r="RZG250" s="27"/>
      <c r="RZH250" s="27"/>
      <c r="RZI250" s="27"/>
      <c r="RZJ250" s="27"/>
      <c r="RZK250" s="27"/>
      <c r="RZL250" s="27"/>
      <c r="RZM250" s="27"/>
      <c r="RZN250" s="27"/>
      <c r="RZO250" s="27"/>
      <c r="RZP250" s="27"/>
      <c r="RZQ250" s="27"/>
      <c r="RZR250" s="27"/>
      <c r="RZS250" s="27"/>
      <c r="RZT250" s="27"/>
      <c r="RZU250" s="27"/>
      <c r="RZV250" s="27"/>
      <c r="RZW250" s="27"/>
      <c r="RZX250" s="27"/>
      <c r="RZY250" s="27"/>
      <c r="RZZ250" s="27"/>
      <c r="SAA250" s="27"/>
      <c r="SAB250" s="27"/>
      <c r="SAC250" s="27"/>
      <c r="SAD250" s="27"/>
      <c r="SAE250" s="27"/>
      <c r="SAF250" s="27"/>
      <c r="SAG250" s="27"/>
      <c r="SAH250" s="27"/>
      <c r="SAI250" s="27"/>
      <c r="SAJ250" s="27"/>
      <c r="SAK250" s="27"/>
      <c r="SAL250" s="27"/>
      <c r="SAM250" s="27"/>
      <c r="SAN250" s="27"/>
      <c r="SAO250" s="27"/>
      <c r="SAP250" s="27"/>
      <c r="SAQ250" s="27"/>
      <c r="SAR250" s="27"/>
      <c r="SAS250" s="27"/>
      <c r="SAT250" s="27"/>
      <c r="SAU250" s="27"/>
      <c r="SAV250" s="27"/>
      <c r="SAW250" s="27"/>
      <c r="SAX250" s="27"/>
      <c r="SAY250" s="27"/>
      <c r="SAZ250" s="27"/>
      <c r="SBA250" s="27"/>
      <c r="SBB250" s="27"/>
      <c r="SBC250" s="27"/>
      <c r="SBD250" s="27"/>
      <c r="SBE250" s="27"/>
      <c r="SBF250" s="27"/>
      <c r="SBG250" s="27"/>
      <c r="SBH250" s="27"/>
      <c r="SBI250" s="27"/>
      <c r="SBJ250" s="27"/>
      <c r="SBK250" s="27"/>
      <c r="SBL250" s="27"/>
      <c r="SBM250" s="27"/>
      <c r="SBN250" s="27"/>
      <c r="SBO250" s="27"/>
      <c r="SBP250" s="27"/>
      <c r="SBQ250" s="27"/>
      <c r="SBR250" s="27"/>
      <c r="SBS250" s="27"/>
      <c r="SBT250" s="27"/>
      <c r="SBU250" s="27"/>
      <c r="SBV250" s="27"/>
      <c r="SBW250" s="27"/>
      <c r="SBX250" s="27"/>
      <c r="SBY250" s="27"/>
      <c r="SBZ250" s="27"/>
      <c r="SCA250" s="27"/>
      <c r="SCB250" s="27"/>
      <c r="SCC250" s="27"/>
      <c r="SCD250" s="27"/>
      <c r="SCE250" s="27"/>
      <c r="SCF250" s="27"/>
      <c r="SCG250" s="27"/>
      <c r="SCH250" s="27"/>
      <c r="SCI250" s="27"/>
      <c r="SCJ250" s="27"/>
      <c r="SCK250" s="27"/>
      <c r="SCL250" s="27"/>
      <c r="SCM250" s="27"/>
      <c r="SCN250" s="27"/>
      <c r="SCO250" s="27"/>
      <c r="SCP250" s="27"/>
      <c r="SCQ250" s="27"/>
      <c r="SCR250" s="27"/>
      <c r="SCS250" s="27"/>
      <c r="SCT250" s="27"/>
      <c r="SCU250" s="27"/>
      <c r="SCV250" s="27"/>
      <c r="SCW250" s="27"/>
      <c r="SCX250" s="27"/>
      <c r="SCY250" s="27"/>
      <c r="SCZ250" s="27"/>
      <c r="SDA250" s="27"/>
      <c r="SDB250" s="27"/>
      <c r="SDC250" s="27"/>
      <c r="SDD250" s="27"/>
      <c r="SDE250" s="27"/>
      <c r="SDF250" s="27"/>
      <c r="SDG250" s="27"/>
      <c r="SDH250" s="27"/>
      <c r="SDI250" s="27"/>
      <c r="SDJ250" s="27"/>
      <c r="SDK250" s="27"/>
      <c r="SDL250" s="27"/>
      <c r="SDM250" s="27"/>
      <c r="SDN250" s="27"/>
      <c r="SDO250" s="27"/>
      <c r="SDP250" s="27"/>
      <c r="SDQ250" s="27"/>
      <c r="SDR250" s="27"/>
      <c r="SDS250" s="27"/>
      <c r="SDT250" s="27"/>
      <c r="SDU250" s="27"/>
      <c r="SDV250" s="27"/>
      <c r="SDW250" s="27"/>
      <c r="SDX250" s="27"/>
      <c r="SDY250" s="27"/>
      <c r="SDZ250" s="27"/>
      <c r="SEA250" s="27"/>
      <c r="SEB250" s="27"/>
      <c r="SEC250" s="27"/>
      <c r="SED250" s="27"/>
      <c r="SEE250" s="27"/>
      <c r="SEF250" s="27"/>
      <c r="SEG250" s="27"/>
      <c r="SEH250" s="27"/>
      <c r="SEI250" s="27"/>
      <c r="SEJ250" s="27"/>
      <c r="SEK250" s="27"/>
      <c r="SEL250" s="27"/>
      <c r="SEM250" s="27"/>
      <c r="SEN250" s="27"/>
      <c r="SEO250" s="27"/>
      <c r="SEP250" s="27"/>
      <c r="SEQ250" s="27"/>
      <c r="SER250" s="27"/>
      <c r="SES250" s="27"/>
      <c r="SET250" s="27"/>
      <c r="SEU250" s="27"/>
      <c r="SEV250" s="27"/>
      <c r="SEW250" s="27"/>
      <c r="SEX250" s="27"/>
      <c r="SEY250" s="27"/>
      <c r="SEZ250" s="27"/>
      <c r="SFA250" s="27"/>
      <c r="SFB250" s="27"/>
      <c r="SFC250" s="27"/>
      <c r="SFD250" s="27"/>
      <c r="SFE250" s="27"/>
      <c r="SFF250" s="27"/>
      <c r="SFG250" s="27"/>
      <c r="SFH250" s="27"/>
      <c r="SFI250" s="27"/>
      <c r="SFJ250" s="27"/>
      <c r="SFK250" s="27"/>
      <c r="SFL250" s="27"/>
      <c r="SFM250" s="27"/>
      <c r="SFN250" s="27"/>
      <c r="SFO250" s="27"/>
      <c r="SFP250" s="27"/>
      <c r="SFQ250" s="27"/>
      <c r="SFR250" s="27"/>
      <c r="SFS250" s="27"/>
      <c r="SFT250" s="27"/>
      <c r="SFU250" s="27"/>
      <c r="SFV250" s="27"/>
      <c r="SFW250" s="27"/>
      <c r="SFX250" s="27"/>
      <c r="SFY250" s="27"/>
      <c r="SFZ250" s="27"/>
      <c r="SGA250" s="27"/>
      <c r="SGB250" s="27"/>
      <c r="SGC250" s="27"/>
      <c r="SGD250" s="27"/>
      <c r="SGE250" s="27"/>
      <c r="SGF250" s="27"/>
      <c r="SGG250" s="27"/>
      <c r="SGH250" s="27"/>
      <c r="SGI250" s="27"/>
      <c r="SGJ250" s="27"/>
      <c r="SGK250" s="27"/>
      <c r="SGL250" s="27"/>
      <c r="SGM250" s="27"/>
      <c r="SGN250" s="27"/>
      <c r="SGO250" s="27"/>
      <c r="SGP250" s="27"/>
      <c r="SGQ250" s="27"/>
      <c r="SGR250" s="27"/>
      <c r="SGS250" s="27"/>
      <c r="SGT250" s="27"/>
      <c r="SGU250" s="27"/>
      <c r="SGV250" s="27"/>
      <c r="SGW250" s="27"/>
      <c r="SGX250" s="27"/>
      <c r="SGY250" s="27"/>
      <c r="SGZ250" s="27"/>
      <c r="SHA250" s="27"/>
      <c r="SHB250" s="27"/>
      <c r="SHC250" s="27"/>
      <c r="SHD250" s="27"/>
      <c r="SHE250" s="27"/>
      <c r="SHF250" s="27"/>
      <c r="SHG250" s="27"/>
      <c r="SHH250" s="27"/>
      <c r="SHI250" s="27"/>
      <c r="SHJ250" s="27"/>
      <c r="SHK250" s="27"/>
      <c r="SHL250" s="27"/>
      <c r="SHM250" s="27"/>
      <c r="SHN250" s="27"/>
      <c r="SHO250" s="27"/>
      <c r="SHP250" s="27"/>
      <c r="SHQ250" s="27"/>
      <c r="SHR250" s="27"/>
      <c r="SHS250" s="27"/>
      <c r="SHT250" s="27"/>
      <c r="SHU250" s="27"/>
      <c r="SHV250" s="27"/>
      <c r="SHW250" s="27"/>
      <c r="SHX250" s="27"/>
      <c r="SHY250" s="27"/>
      <c r="SHZ250" s="27"/>
      <c r="SIA250" s="27"/>
      <c r="SIB250" s="27"/>
      <c r="SIC250" s="27"/>
      <c r="SID250" s="27"/>
      <c r="SIE250" s="27"/>
      <c r="SIF250" s="27"/>
      <c r="SIG250" s="27"/>
      <c r="SIH250" s="27"/>
      <c r="SII250" s="27"/>
      <c r="SIJ250" s="27"/>
      <c r="SIK250" s="27"/>
      <c r="SIL250" s="27"/>
      <c r="SIM250" s="27"/>
      <c r="SIN250" s="27"/>
      <c r="SIO250" s="27"/>
      <c r="SIP250" s="27"/>
      <c r="SIQ250" s="27"/>
      <c r="SIR250" s="27"/>
      <c r="SIS250" s="27"/>
      <c r="SIT250" s="27"/>
      <c r="SIU250" s="27"/>
      <c r="SIV250" s="27"/>
      <c r="SIW250" s="27"/>
      <c r="SIX250" s="27"/>
      <c r="SIY250" s="27"/>
      <c r="SIZ250" s="27"/>
      <c r="SJA250" s="27"/>
      <c r="SJB250" s="27"/>
      <c r="SJC250" s="27"/>
      <c r="SJD250" s="27"/>
      <c r="SJE250" s="27"/>
      <c r="SJF250" s="27"/>
      <c r="SJG250" s="27"/>
      <c r="SJH250" s="27"/>
      <c r="SJI250" s="27"/>
      <c r="SJJ250" s="27"/>
      <c r="SJK250" s="27"/>
      <c r="SJL250" s="27"/>
      <c r="SJM250" s="27"/>
      <c r="SJN250" s="27"/>
      <c r="SJO250" s="27"/>
      <c r="SJP250" s="27"/>
      <c r="SJQ250" s="27"/>
      <c r="SJR250" s="27"/>
      <c r="SJS250" s="27"/>
      <c r="SJT250" s="27"/>
      <c r="SJU250" s="27"/>
      <c r="SJV250" s="27"/>
      <c r="SJW250" s="27"/>
      <c r="SJX250" s="27"/>
      <c r="SJY250" s="27"/>
      <c r="SJZ250" s="27"/>
      <c r="SKA250" s="27"/>
      <c r="SKB250" s="27"/>
      <c r="SKC250" s="27"/>
      <c r="SKD250" s="27"/>
      <c r="SKE250" s="27"/>
      <c r="SKF250" s="27"/>
      <c r="SKG250" s="27"/>
      <c r="SKH250" s="27"/>
      <c r="SKI250" s="27"/>
      <c r="SKJ250" s="27"/>
      <c r="SKK250" s="27"/>
      <c r="SKL250" s="27"/>
      <c r="SKM250" s="27"/>
      <c r="SKN250" s="27"/>
      <c r="SKO250" s="27"/>
      <c r="SKP250" s="27"/>
      <c r="SKQ250" s="27"/>
      <c r="SKR250" s="27"/>
      <c r="SKS250" s="27"/>
      <c r="SKT250" s="27"/>
      <c r="SKU250" s="27"/>
      <c r="SKV250" s="27"/>
      <c r="SKW250" s="27"/>
      <c r="SKX250" s="27"/>
      <c r="SKY250" s="27"/>
      <c r="SKZ250" s="27"/>
      <c r="SLA250" s="27"/>
      <c r="SLB250" s="27"/>
      <c r="SLC250" s="27"/>
      <c r="SLD250" s="27"/>
      <c r="SLE250" s="27"/>
      <c r="SLF250" s="27"/>
      <c r="SLG250" s="27"/>
      <c r="SLH250" s="27"/>
      <c r="SLI250" s="27"/>
      <c r="SLJ250" s="27"/>
      <c r="SLK250" s="27"/>
      <c r="SLL250" s="27"/>
      <c r="SLM250" s="27"/>
      <c r="SLN250" s="27"/>
      <c r="SLO250" s="27"/>
      <c r="SLP250" s="27"/>
      <c r="SLQ250" s="27"/>
      <c r="SLR250" s="27"/>
      <c r="SLS250" s="27"/>
      <c r="SLT250" s="27"/>
      <c r="SLU250" s="27"/>
      <c r="SLV250" s="27"/>
      <c r="SLW250" s="27"/>
      <c r="SLX250" s="27"/>
      <c r="SLY250" s="27"/>
      <c r="SLZ250" s="27"/>
      <c r="SMA250" s="27"/>
      <c r="SMB250" s="27"/>
      <c r="SMC250" s="27"/>
      <c r="SMD250" s="27"/>
      <c r="SME250" s="27"/>
      <c r="SMF250" s="27"/>
      <c r="SMG250" s="27"/>
      <c r="SMH250" s="27"/>
      <c r="SMI250" s="27"/>
      <c r="SMJ250" s="27"/>
      <c r="SMK250" s="27"/>
      <c r="SML250" s="27"/>
      <c r="SMM250" s="27"/>
      <c r="SMN250" s="27"/>
      <c r="SMO250" s="27"/>
      <c r="SMP250" s="27"/>
      <c r="SMQ250" s="27"/>
      <c r="SMR250" s="27"/>
      <c r="SMS250" s="27"/>
      <c r="SMT250" s="27"/>
      <c r="SMU250" s="27"/>
      <c r="SMV250" s="27"/>
      <c r="SMW250" s="27"/>
      <c r="SMX250" s="27"/>
      <c r="SMY250" s="27"/>
      <c r="SMZ250" s="27"/>
      <c r="SNA250" s="27"/>
      <c r="SNB250" s="27"/>
      <c r="SNC250" s="27"/>
      <c r="SND250" s="27"/>
      <c r="SNE250" s="27"/>
      <c r="SNF250" s="27"/>
      <c r="SNG250" s="27"/>
      <c r="SNH250" s="27"/>
      <c r="SNI250" s="27"/>
      <c r="SNJ250" s="27"/>
      <c r="SNK250" s="27"/>
      <c r="SNL250" s="27"/>
      <c r="SNM250" s="27"/>
      <c r="SNN250" s="27"/>
      <c r="SNO250" s="27"/>
      <c r="SNP250" s="27"/>
      <c r="SNQ250" s="27"/>
      <c r="SNR250" s="27"/>
      <c r="SNS250" s="27"/>
      <c r="SNT250" s="27"/>
      <c r="SNU250" s="27"/>
      <c r="SNV250" s="27"/>
      <c r="SNW250" s="27"/>
      <c r="SNX250" s="27"/>
      <c r="SNY250" s="27"/>
      <c r="SNZ250" s="27"/>
      <c r="SOA250" s="27"/>
      <c r="SOB250" s="27"/>
      <c r="SOC250" s="27"/>
      <c r="SOD250" s="27"/>
      <c r="SOE250" s="27"/>
      <c r="SOF250" s="27"/>
      <c r="SOG250" s="27"/>
      <c r="SOH250" s="27"/>
      <c r="SOI250" s="27"/>
      <c r="SOJ250" s="27"/>
      <c r="SOK250" s="27"/>
      <c r="SOL250" s="27"/>
      <c r="SOM250" s="27"/>
      <c r="SON250" s="27"/>
      <c r="SOO250" s="27"/>
      <c r="SOP250" s="27"/>
      <c r="SOQ250" s="27"/>
      <c r="SOR250" s="27"/>
      <c r="SOS250" s="27"/>
      <c r="SOT250" s="27"/>
      <c r="SOU250" s="27"/>
      <c r="SOV250" s="27"/>
      <c r="SOW250" s="27"/>
      <c r="SOX250" s="27"/>
      <c r="SOY250" s="27"/>
      <c r="SOZ250" s="27"/>
      <c r="SPA250" s="27"/>
      <c r="SPB250" s="27"/>
      <c r="SPC250" s="27"/>
      <c r="SPD250" s="27"/>
      <c r="SPE250" s="27"/>
      <c r="SPF250" s="27"/>
      <c r="SPG250" s="27"/>
      <c r="SPH250" s="27"/>
      <c r="SPI250" s="27"/>
      <c r="SPJ250" s="27"/>
      <c r="SPK250" s="27"/>
      <c r="SPL250" s="27"/>
      <c r="SPM250" s="27"/>
      <c r="SPN250" s="27"/>
      <c r="SPO250" s="27"/>
      <c r="SPP250" s="27"/>
      <c r="SPQ250" s="27"/>
      <c r="SPR250" s="27"/>
      <c r="SPS250" s="27"/>
      <c r="SPT250" s="27"/>
      <c r="SPU250" s="27"/>
      <c r="SPV250" s="27"/>
      <c r="SPW250" s="27"/>
      <c r="SPX250" s="27"/>
      <c r="SPY250" s="27"/>
      <c r="SPZ250" s="27"/>
      <c r="SQA250" s="27"/>
      <c r="SQB250" s="27"/>
      <c r="SQC250" s="27"/>
      <c r="SQD250" s="27"/>
      <c r="SQE250" s="27"/>
      <c r="SQF250" s="27"/>
      <c r="SQG250" s="27"/>
      <c r="SQH250" s="27"/>
      <c r="SQI250" s="27"/>
      <c r="SQJ250" s="27"/>
      <c r="SQK250" s="27"/>
      <c r="SQL250" s="27"/>
      <c r="SQM250" s="27"/>
      <c r="SQN250" s="27"/>
      <c r="SQO250" s="27"/>
      <c r="SQP250" s="27"/>
      <c r="SQQ250" s="27"/>
      <c r="SQR250" s="27"/>
      <c r="SQS250" s="27"/>
      <c r="SQT250" s="27"/>
      <c r="SQU250" s="27"/>
      <c r="SQV250" s="27"/>
      <c r="SQW250" s="27"/>
      <c r="SQX250" s="27"/>
      <c r="SQY250" s="27"/>
      <c r="SQZ250" s="27"/>
      <c r="SRA250" s="27"/>
      <c r="SRB250" s="27"/>
      <c r="SRC250" s="27"/>
      <c r="SRD250" s="27"/>
      <c r="SRE250" s="27"/>
      <c r="SRF250" s="27"/>
      <c r="SRG250" s="27"/>
      <c r="SRH250" s="27"/>
      <c r="SRI250" s="27"/>
      <c r="SRJ250" s="27"/>
      <c r="SRK250" s="27"/>
      <c r="SRL250" s="27"/>
      <c r="SRM250" s="27"/>
      <c r="SRN250" s="27"/>
      <c r="SRO250" s="27"/>
      <c r="SRP250" s="27"/>
      <c r="SRQ250" s="27"/>
      <c r="SRR250" s="27"/>
      <c r="SRS250" s="27"/>
      <c r="SRT250" s="27"/>
      <c r="SRU250" s="27"/>
      <c r="SRV250" s="27"/>
      <c r="SRW250" s="27"/>
      <c r="SRX250" s="27"/>
      <c r="SRY250" s="27"/>
      <c r="SRZ250" s="27"/>
      <c r="SSA250" s="27"/>
      <c r="SSB250" s="27"/>
      <c r="SSC250" s="27"/>
      <c r="SSD250" s="27"/>
      <c r="SSE250" s="27"/>
      <c r="SSF250" s="27"/>
      <c r="SSG250" s="27"/>
      <c r="SSH250" s="27"/>
      <c r="SSI250" s="27"/>
      <c r="SSJ250" s="27"/>
      <c r="SSK250" s="27"/>
      <c r="SSL250" s="27"/>
      <c r="SSM250" s="27"/>
      <c r="SSN250" s="27"/>
      <c r="SSO250" s="27"/>
      <c r="SSP250" s="27"/>
      <c r="SSQ250" s="27"/>
      <c r="SSR250" s="27"/>
      <c r="SSS250" s="27"/>
      <c r="SST250" s="27"/>
      <c r="SSU250" s="27"/>
      <c r="SSV250" s="27"/>
      <c r="SSW250" s="27"/>
      <c r="SSX250" s="27"/>
      <c r="SSY250" s="27"/>
      <c r="SSZ250" s="27"/>
      <c r="STA250" s="27"/>
      <c r="STB250" s="27"/>
      <c r="STC250" s="27"/>
      <c r="STD250" s="27"/>
      <c r="STE250" s="27"/>
      <c r="STF250" s="27"/>
      <c r="STG250" s="27"/>
      <c r="STH250" s="27"/>
      <c r="STI250" s="27"/>
      <c r="STJ250" s="27"/>
      <c r="STK250" s="27"/>
      <c r="STL250" s="27"/>
      <c r="STM250" s="27"/>
      <c r="STN250" s="27"/>
      <c r="STO250" s="27"/>
      <c r="STP250" s="27"/>
      <c r="STQ250" s="27"/>
      <c r="STR250" s="27"/>
      <c r="STS250" s="27"/>
      <c r="STT250" s="27"/>
      <c r="STU250" s="27"/>
      <c r="STV250" s="27"/>
      <c r="STW250" s="27"/>
      <c r="STX250" s="27"/>
      <c r="STY250" s="27"/>
      <c r="STZ250" s="27"/>
      <c r="SUA250" s="27"/>
      <c r="SUB250" s="27"/>
      <c r="SUC250" s="27"/>
      <c r="SUD250" s="27"/>
      <c r="SUE250" s="27"/>
      <c r="SUF250" s="27"/>
      <c r="SUG250" s="27"/>
      <c r="SUH250" s="27"/>
      <c r="SUI250" s="27"/>
      <c r="SUJ250" s="27"/>
      <c r="SUK250" s="27"/>
      <c r="SUL250" s="27"/>
      <c r="SUM250" s="27"/>
      <c r="SUN250" s="27"/>
      <c r="SUO250" s="27"/>
      <c r="SUP250" s="27"/>
      <c r="SUQ250" s="27"/>
      <c r="SUR250" s="27"/>
      <c r="SUS250" s="27"/>
      <c r="SUT250" s="27"/>
      <c r="SUU250" s="27"/>
      <c r="SUV250" s="27"/>
      <c r="SUW250" s="27"/>
      <c r="SUX250" s="27"/>
      <c r="SUY250" s="27"/>
      <c r="SUZ250" s="27"/>
      <c r="SVA250" s="27"/>
      <c r="SVB250" s="27"/>
      <c r="SVC250" s="27"/>
      <c r="SVD250" s="27"/>
      <c r="SVE250" s="27"/>
      <c r="SVF250" s="27"/>
      <c r="SVG250" s="27"/>
      <c r="SVH250" s="27"/>
      <c r="SVI250" s="27"/>
      <c r="SVJ250" s="27"/>
      <c r="SVK250" s="27"/>
      <c r="SVL250" s="27"/>
      <c r="SVM250" s="27"/>
      <c r="SVN250" s="27"/>
      <c r="SVO250" s="27"/>
      <c r="SVP250" s="27"/>
      <c r="SVQ250" s="27"/>
      <c r="SVR250" s="27"/>
      <c r="SVS250" s="27"/>
      <c r="SVT250" s="27"/>
      <c r="SVU250" s="27"/>
      <c r="SVV250" s="27"/>
      <c r="SVW250" s="27"/>
      <c r="SVX250" s="27"/>
      <c r="SVY250" s="27"/>
      <c r="SVZ250" s="27"/>
      <c r="SWA250" s="27"/>
      <c r="SWB250" s="27"/>
      <c r="SWC250" s="27"/>
      <c r="SWD250" s="27"/>
      <c r="SWE250" s="27"/>
      <c r="SWF250" s="27"/>
      <c r="SWG250" s="27"/>
      <c r="SWH250" s="27"/>
      <c r="SWI250" s="27"/>
      <c r="SWJ250" s="27"/>
      <c r="SWK250" s="27"/>
      <c r="SWL250" s="27"/>
      <c r="SWM250" s="27"/>
      <c r="SWN250" s="27"/>
      <c r="SWO250" s="27"/>
      <c r="SWP250" s="27"/>
      <c r="SWQ250" s="27"/>
      <c r="SWR250" s="27"/>
      <c r="SWS250" s="27"/>
      <c r="SWT250" s="27"/>
      <c r="SWU250" s="27"/>
      <c r="SWV250" s="27"/>
      <c r="SWW250" s="27"/>
      <c r="SWX250" s="27"/>
      <c r="SWY250" s="27"/>
      <c r="SWZ250" s="27"/>
      <c r="SXA250" s="27"/>
      <c r="SXB250" s="27"/>
      <c r="SXC250" s="27"/>
      <c r="SXD250" s="27"/>
      <c r="SXE250" s="27"/>
      <c r="SXF250" s="27"/>
      <c r="SXG250" s="27"/>
      <c r="SXH250" s="27"/>
      <c r="SXI250" s="27"/>
      <c r="SXJ250" s="27"/>
      <c r="SXK250" s="27"/>
      <c r="SXL250" s="27"/>
      <c r="SXM250" s="27"/>
      <c r="SXN250" s="27"/>
      <c r="SXO250" s="27"/>
      <c r="SXP250" s="27"/>
      <c r="SXQ250" s="27"/>
      <c r="SXR250" s="27"/>
      <c r="SXS250" s="27"/>
      <c r="SXT250" s="27"/>
      <c r="SXU250" s="27"/>
      <c r="SXV250" s="27"/>
      <c r="SXW250" s="27"/>
      <c r="SXX250" s="27"/>
      <c r="SXY250" s="27"/>
      <c r="SXZ250" s="27"/>
      <c r="SYA250" s="27"/>
      <c r="SYB250" s="27"/>
      <c r="SYC250" s="27"/>
      <c r="SYD250" s="27"/>
      <c r="SYE250" s="27"/>
      <c r="SYF250" s="27"/>
      <c r="SYG250" s="27"/>
      <c r="SYH250" s="27"/>
      <c r="SYI250" s="27"/>
      <c r="SYJ250" s="27"/>
      <c r="SYK250" s="27"/>
      <c r="SYL250" s="27"/>
      <c r="SYM250" s="27"/>
      <c r="SYN250" s="27"/>
      <c r="SYO250" s="27"/>
      <c r="SYP250" s="27"/>
      <c r="SYQ250" s="27"/>
      <c r="SYR250" s="27"/>
      <c r="SYS250" s="27"/>
      <c r="SYT250" s="27"/>
      <c r="SYU250" s="27"/>
      <c r="SYV250" s="27"/>
      <c r="SYW250" s="27"/>
      <c r="SYX250" s="27"/>
      <c r="SYY250" s="27"/>
      <c r="SYZ250" s="27"/>
      <c r="SZA250" s="27"/>
      <c r="SZB250" s="27"/>
      <c r="SZC250" s="27"/>
      <c r="SZD250" s="27"/>
      <c r="SZE250" s="27"/>
      <c r="SZF250" s="27"/>
      <c r="SZG250" s="27"/>
      <c r="SZH250" s="27"/>
      <c r="SZI250" s="27"/>
      <c r="SZJ250" s="27"/>
      <c r="SZK250" s="27"/>
      <c r="SZL250" s="27"/>
      <c r="SZM250" s="27"/>
      <c r="SZN250" s="27"/>
      <c r="SZO250" s="27"/>
      <c r="SZP250" s="27"/>
      <c r="SZQ250" s="27"/>
      <c r="SZR250" s="27"/>
      <c r="SZS250" s="27"/>
      <c r="SZT250" s="27"/>
      <c r="SZU250" s="27"/>
      <c r="SZV250" s="27"/>
      <c r="SZW250" s="27"/>
      <c r="SZX250" s="27"/>
      <c r="SZY250" s="27"/>
      <c r="SZZ250" s="27"/>
      <c r="TAA250" s="27"/>
      <c r="TAB250" s="27"/>
      <c r="TAC250" s="27"/>
      <c r="TAD250" s="27"/>
      <c r="TAE250" s="27"/>
      <c r="TAF250" s="27"/>
      <c r="TAG250" s="27"/>
      <c r="TAH250" s="27"/>
      <c r="TAI250" s="27"/>
      <c r="TAJ250" s="27"/>
      <c r="TAK250" s="27"/>
      <c r="TAL250" s="27"/>
      <c r="TAM250" s="27"/>
      <c r="TAN250" s="27"/>
      <c r="TAO250" s="27"/>
      <c r="TAP250" s="27"/>
      <c r="TAQ250" s="27"/>
      <c r="TAR250" s="27"/>
      <c r="TAS250" s="27"/>
      <c r="TAT250" s="27"/>
      <c r="TAU250" s="27"/>
      <c r="TAV250" s="27"/>
      <c r="TAW250" s="27"/>
      <c r="TAX250" s="27"/>
      <c r="TAY250" s="27"/>
      <c r="TAZ250" s="27"/>
      <c r="TBA250" s="27"/>
      <c r="TBB250" s="27"/>
      <c r="TBC250" s="27"/>
      <c r="TBD250" s="27"/>
      <c r="TBE250" s="27"/>
      <c r="TBF250" s="27"/>
      <c r="TBG250" s="27"/>
      <c r="TBH250" s="27"/>
      <c r="TBI250" s="27"/>
      <c r="TBJ250" s="27"/>
      <c r="TBK250" s="27"/>
      <c r="TBL250" s="27"/>
      <c r="TBM250" s="27"/>
      <c r="TBN250" s="27"/>
      <c r="TBO250" s="27"/>
      <c r="TBP250" s="27"/>
      <c r="TBQ250" s="27"/>
      <c r="TBR250" s="27"/>
      <c r="TBS250" s="27"/>
      <c r="TBT250" s="27"/>
      <c r="TBU250" s="27"/>
      <c r="TBV250" s="27"/>
      <c r="TBW250" s="27"/>
      <c r="TBX250" s="27"/>
      <c r="TBY250" s="27"/>
      <c r="TBZ250" s="27"/>
      <c r="TCA250" s="27"/>
      <c r="TCB250" s="27"/>
      <c r="TCC250" s="27"/>
      <c r="TCD250" s="27"/>
      <c r="TCE250" s="27"/>
      <c r="TCF250" s="27"/>
      <c r="TCG250" s="27"/>
      <c r="TCH250" s="27"/>
      <c r="TCI250" s="27"/>
      <c r="TCJ250" s="27"/>
      <c r="TCK250" s="27"/>
      <c r="TCL250" s="27"/>
      <c r="TCM250" s="27"/>
      <c r="TCN250" s="27"/>
      <c r="TCO250" s="27"/>
      <c r="TCP250" s="27"/>
      <c r="TCQ250" s="27"/>
      <c r="TCR250" s="27"/>
      <c r="TCS250" s="27"/>
      <c r="TCT250" s="27"/>
      <c r="TCU250" s="27"/>
      <c r="TCV250" s="27"/>
      <c r="TCW250" s="27"/>
      <c r="TCX250" s="27"/>
      <c r="TCY250" s="27"/>
      <c r="TCZ250" s="27"/>
      <c r="TDA250" s="27"/>
      <c r="TDB250" s="27"/>
      <c r="TDC250" s="27"/>
      <c r="TDD250" s="27"/>
      <c r="TDE250" s="27"/>
      <c r="TDF250" s="27"/>
      <c r="TDG250" s="27"/>
      <c r="TDH250" s="27"/>
      <c r="TDI250" s="27"/>
      <c r="TDJ250" s="27"/>
      <c r="TDK250" s="27"/>
      <c r="TDL250" s="27"/>
      <c r="TDM250" s="27"/>
      <c r="TDN250" s="27"/>
      <c r="TDO250" s="27"/>
      <c r="TDP250" s="27"/>
      <c r="TDQ250" s="27"/>
      <c r="TDR250" s="27"/>
      <c r="TDS250" s="27"/>
      <c r="TDT250" s="27"/>
      <c r="TDU250" s="27"/>
      <c r="TDV250" s="27"/>
      <c r="TDW250" s="27"/>
      <c r="TDX250" s="27"/>
      <c r="TDY250" s="27"/>
      <c r="TDZ250" s="27"/>
      <c r="TEA250" s="27"/>
      <c r="TEB250" s="27"/>
      <c r="TEC250" s="27"/>
      <c r="TED250" s="27"/>
      <c r="TEE250" s="27"/>
      <c r="TEF250" s="27"/>
      <c r="TEG250" s="27"/>
      <c r="TEH250" s="27"/>
      <c r="TEI250" s="27"/>
      <c r="TEJ250" s="27"/>
      <c r="TEK250" s="27"/>
      <c r="TEL250" s="27"/>
      <c r="TEM250" s="27"/>
      <c r="TEN250" s="27"/>
      <c r="TEO250" s="27"/>
      <c r="TEP250" s="27"/>
      <c r="TEQ250" s="27"/>
      <c r="TER250" s="27"/>
      <c r="TES250" s="27"/>
      <c r="TET250" s="27"/>
      <c r="TEU250" s="27"/>
      <c r="TEV250" s="27"/>
      <c r="TEW250" s="27"/>
      <c r="TEX250" s="27"/>
      <c r="TEY250" s="27"/>
      <c r="TEZ250" s="27"/>
      <c r="TFA250" s="27"/>
      <c r="TFB250" s="27"/>
      <c r="TFC250" s="27"/>
      <c r="TFD250" s="27"/>
      <c r="TFE250" s="27"/>
      <c r="TFF250" s="27"/>
      <c r="TFG250" s="27"/>
      <c r="TFH250" s="27"/>
      <c r="TFI250" s="27"/>
      <c r="TFJ250" s="27"/>
      <c r="TFK250" s="27"/>
      <c r="TFL250" s="27"/>
      <c r="TFM250" s="27"/>
      <c r="TFN250" s="27"/>
      <c r="TFO250" s="27"/>
      <c r="TFP250" s="27"/>
      <c r="TFQ250" s="27"/>
      <c r="TFR250" s="27"/>
      <c r="TFS250" s="27"/>
      <c r="TFT250" s="27"/>
      <c r="TFU250" s="27"/>
      <c r="TFV250" s="27"/>
      <c r="TFW250" s="27"/>
      <c r="TFX250" s="27"/>
      <c r="TFY250" s="27"/>
      <c r="TFZ250" s="27"/>
      <c r="TGA250" s="27"/>
      <c r="TGB250" s="27"/>
      <c r="TGC250" s="27"/>
      <c r="TGD250" s="27"/>
      <c r="TGE250" s="27"/>
      <c r="TGF250" s="27"/>
      <c r="TGG250" s="27"/>
      <c r="TGH250" s="27"/>
      <c r="TGI250" s="27"/>
      <c r="TGJ250" s="27"/>
      <c r="TGK250" s="27"/>
      <c r="TGL250" s="27"/>
      <c r="TGM250" s="27"/>
      <c r="TGN250" s="27"/>
      <c r="TGO250" s="27"/>
      <c r="TGP250" s="27"/>
      <c r="TGQ250" s="27"/>
      <c r="TGR250" s="27"/>
      <c r="TGS250" s="27"/>
      <c r="TGT250" s="27"/>
      <c r="TGU250" s="27"/>
      <c r="TGV250" s="27"/>
      <c r="TGW250" s="27"/>
      <c r="TGX250" s="27"/>
      <c r="TGY250" s="27"/>
      <c r="TGZ250" s="27"/>
      <c r="THA250" s="27"/>
      <c r="THB250" s="27"/>
      <c r="THC250" s="27"/>
      <c r="THD250" s="27"/>
      <c r="THE250" s="27"/>
      <c r="THF250" s="27"/>
      <c r="THG250" s="27"/>
      <c r="THH250" s="27"/>
      <c r="THI250" s="27"/>
      <c r="THJ250" s="27"/>
      <c r="THK250" s="27"/>
      <c r="THL250" s="27"/>
      <c r="THM250" s="27"/>
      <c r="THN250" s="27"/>
      <c r="THO250" s="27"/>
      <c r="THP250" s="27"/>
      <c r="THQ250" s="27"/>
      <c r="THR250" s="27"/>
      <c r="THS250" s="27"/>
      <c r="THT250" s="27"/>
      <c r="THU250" s="27"/>
      <c r="THV250" s="27"/>
      <c r="THW250" s="27"/>
      <c r="THX250" s="27"/>
      <c r="THY250" s="27"/>
      <c r="THZ250" s="27"/>
      <c r="TIA250" s="27"/>
      <c r="TIB250" s="27"/>
      <c r="TIC250" s="27"/>
      <c r="TID250" s="27"/>
      <c r="TIE250" s="27"/>
      <c r="TIF250" s="27"/>
      <c r="TIG250" s="27"/>
      <c r="TIH250" s="27"/>
      <c r="TII250" s="27"/>
      <c r="TIJ250" s="27"/>
      <c r="TIK250" s="27"/>
      <c r="TIL250" s="27"/>
      <c r="TIM250" s="27"/>
      <c r="TIN250" s="27"/>
      <c r="TIO250" s="27"/>
      <c r="TIP250" s="27"/>
      <c r="TIQ250" s="27"/>
      <c r="TIR250" s="27"/>
      <c r="TIS250" s="27"/>
      <c r="TIT250" s="27"/>
      <c r="TIU250" s="27"/>
      <c r="TIV250" s="27"/>
      <c r="TIW250" s="27"/>
      <c r="TIX250" s="27"/>
      <c r="TIY250" s="27"/>
      <c r="TIZ250" s="27"/>
      <c r="TJA250" s="27"/>
      <c r="TJB250" s="27"/>
      <c r="TJC250" s="27"/>
      <c r="TJD250" s="27"/>
      <c r="TJE250" s="27"/>
      <c r="TJF250" s="27"/>
      <c r="TJG250" s="27"/>
      <c r="TJH250" s="27"/>
      <c r="TJI250" s="27"/>
      <c r="TJJ250" s="27"/>
      <c r="TJK250" s="27"/>
      <c r="TJL250" s="27"/>
      <c r="TJM250" s="27"/>
      <c r="TJN250" s="27"/>
      <c r="TJO250" s="27"/>
      <c r="TJP250" s="27"/>
      <c r="TJQ250" s="27"/>
      <c r="TJR250" s="27"/>
      <c r="TJS250" s="27"/>
      <c r="TJT250" s="27"/>
      <c r="TJU250" s="27"/>
      <c r="TJV250" s="27"/>
      <c r="TJW250" s="27"/>
      <c r="TJX250" s="27"/>
      <c r="TJY250" s="27"/>
      <c r="TJZ250" s="27"/>
      <c r="TKA250" s="27"/>
      <c r="TKB250" s="27"/>
      <c r="TKC250" s="27"/>
      <c r="TKD250" s="27"/>
      <c r="TKE250" s="27"/>
      <c r="TKF250" s="27"/>
      <c r="TKG250" s="27"/>
      <c r="TKH250" s="27"/>
      <c r="TKI250" s="27"/>
      <c r="TKJ250" s="27"/>
      <c r="TKK250" s="27"/>
      <c r="TKL250" s="27"/>
      <c r="TKM250" s="27"/>
      <c r="TKN250" s="27"/>
      <c r="TKO250" s="27"/>
      <c r="TKP250" s="27"/>
      <c r="TKQ250" s="27"/>
      <c r="TKR250" s="27"/>
      <c r="TKS250" s="27"/>
      <c r="TKT250" s="27"/>
      <c r="TKU250" s="27"/>
      <c r="TKV250" s="27"/>
      <c r="TKW250" s="27"/>
      <c r="TKX250" s="27"/>
      <c r="TKY250" s="27"/>
      <c r="TKZ250" s="27"/>
      <c r="TLA250" s="27"/>
      <c r="TLB250" s="27"/>
      <c r="TLC250" s="27"/>
      <c r="TLD250" s="27"/>
      <c r="TLE250" s="27"/>
      <c r="TLF250" s="27"/>
      <c r="TLG250" s="27"/>
      <c r="TLH250" s="27"/>
      <c r="TLI250" s="27"/>
      <c r="TLJ250" s="27"/>
      <c r="TLK250" s="27"/>
      <c r="TLL250" s="27"/>
      <c r="TLM250" s="27"/>
      <c r="TLN250" s="27"/>
      <c r="TLO250" s="27"/>
      <c r="TLP250" s="27"/>
      <c r="TLQ250" s="27"/>
      <c r="TLR250" s="27"/>
      <c r="TLS250" s="27"/>
      <c r="TLT250" s="27"/>
      <c r="TLU250" s="27"/>
      <c r="TLV250" s="27"/>
      <c r="TLW250" s="27"/>
      <c r="TLX250" s="27"/>
      <c r="TLY250" s="27"/>
      <c r="TLZ250" s="27"/>
      <c r="TMA250" s="27"/>
      <c r="TMB250" s="27"/>
      <c r="TMC250" s="27"/>
      <c r="TMD250" s="27"/>
      <c r="TME250" s="27"/>
      <c r="TMF250" s="27"/>
      <c r="TMG250" s="27"/>
      <c r="TMH250" s="27"/>
      <c r="TMI250" s="27"/>
      <c r="TMJ250" s="27"/>
      <c r="TMK250" s="27"/>
      <c r="TML250" s="27"/>
      <c r="TMM250" s="27"/>
      <c r="TMN250" s="27"/>
      <c r="TMO250" s="27"/>
      <c r="TMP250" s="27"/>
      <c r="TMQ250" s="27"/>
      <c r="TMR250" s="27"/>
      <c r="TMS250" s="27"/>
      <c r="TMT250" s="27"/>
      <c r="TMU250" s="27"/>
      <c r="TMV250" s="27"/>
      <c r="TMW250" s="27"/>
      <c r="TMX250" s="27"/>
      <c r="TMY250" s="27"/>
      <c r="TMZ250" s="27"/>
      <c r="TNA250" s="27"/>
      <c r="TNB250" s="27"/>
      <c r="TNC250" s="27"/>
      <c r="TND250" s="27"/>
      <c r="TNE250" s="27"/>
      <c r="TNF250" s="27"/>
      <c r="TNG250" s="27"/>
      <c r="TNH250" s="27"/>
      <c r="TNI250" s="27"/>
      <c r="TNJ250" s="27"/>
      <c r="TNK250" s="27"/>
      <c r="TNL250" s="27"/>
      <c r="TNM250" s="27"/>
      <c r="TNN250" s="27"/>
      <c r="TNO250" s="27"/>
      <c r="TNP250" s="27"/>
      <c r="TNQ250" s="27"/>
      <c r="TNR250" s="27"/>
      <c r="TNS250" s="27"/>
      <c r="TNT250" s="27"/>
      <c r="TNU250" s="27"/>
      <c r="TNV250" s="27"/>
      <c r="TNW250" s="27"/>
      <c r="TNX250" s="27"/>
      <c r="TNY250" s="27"/>
      <c r="TNZ250" s="27"/>
      <c r="TOA250" s="27"/>
      <c r="TOB250" s="27"/>
      <c r="TOC250" s="27"/>
      <c r="TOD250" s="27"/>
      <c r="TOE250" s="27"/>
      <c r="TOF250" s="27"/>
      <c r="TOG250" s="27"/>
      <c r="TOH250" s="27"/>
      <c r="TOI250" s="27"/>
      <c r="TOJ250" s="27"/>
      <c r="TOK250" s="27"/>
      <c r="TOL250" s="27"/>
      <c r="TOM250" s="27"/>
      <c r="TON250" s="27"/>
      <c r="TOO250" s="27"/>
      <c r="TOP250" s="27"/>
      <c r="TOQ250" s="27"/>
      <c r="TOR250" s="27"/>
      <c r="TOS250" s="27"/>
      <c r="TOT250" s="27"/>
      <c r="TOU250" s="27"/>
      <c r="TOV250" s="27"/>
      <c r="TOW250" s="27"/>
      <c r="TOX250" s="27"/>
      <c r="TOY250" s="27"/>
      <c r="TOZ250" s="27"/>
      <c r="TPA250" s="27"/>
      <c r="TPB250" s="27"/>
      <c r="TPC250" s="27"/>
      <c r="TPD250" s="27"/>
      <c r="TPE250" s="27"/>
      <c r="TPF250" s="27"/>
      <c r="TPG250" s="27"/>
      <c r="TPH250" s="27"/>
      <c r="TPI250" s="27"/>
      <c r="TPJ250" s="27"/>
      <c r="TPK250" s="27"/>
      <c r="TPL250" s="27"/>
      <c r="TPM250" s="27"/>
      <c r="TPN250" s="27"/>
      <c r="TPO250" s="27"/>
      <c r="TPP250" s="27"/>
      <c r="TPQ250" s="27"/>
      <c r="TPR250" s="27"/>
      <c r="TPS250" s="27"/>
      <c r="TPT250" s="27"/>
      <c r="TPU250" s="27"/>
      <c r="TPV250" s="27"/>
      <c r="TPW250" s="27"/>
      <c r="TPX250" s="27"/>
      <c r="TPY250" s="27"/>
      <c r="TPZ250" s="27"/>
      <c r="TQA250" s="27"/>
      <c r="TQB250" s="27"/>
      <c r="TQC250" s="27"/>
      <c r="TQD250" s="27"/>
      <c r="TQE250" s="27"/>
      <c r="TQF250" s="27"/>
      <c r="TQG250" s="27"/>
      <c r="TQH250" s="27"/>
      <c r="TQI250" s="27"/>
      <c r="TQJ250" s="27"/>
      <c r="TQK250" s="27"/>
      <c r="TQL250" s="27"/>
      <c r="TQM250" s="27"/>
      <c r="TQN250" s="27"/>
      <c r="TQO250" s="27"/>
      <c r="TQP250" s="27"/>
      <c r="TQQ250" s="27"/>
      <c r="TQR250" s="27"/>
      <c r="TQS250" s="27"/>
      <c r="TQT250" s="27"/>
      <c r="TQU250" s="27"/>
      <c r="TQV250" s="27"/>
      <c r="TQW250" s="27"/>
      <c r="TQX250" s="27"/>
      <c r="TQY250" s="27"/>
      <c r="TQZ250" s="27"/>
      <c r="TRA250" s="27"/>
      <c r="TRB250" s="27"/>
      <c r="TRC250" s="27"/>
      <c r="TRD250" s="27"/>
      <c r="TRE250" s="27"/>
      <c r="TRF250" s="27"/>
      <c r="TRG250" s="27"/>
      <c r="TRH250" s="27"/>
      <c r="TRI250" s="27"/>
      <c r="TRJ250" s="27"/>
      <c r="TRK250" s="27"/>
      <c r="TRL250" s="27"/>
      <c r="TRM250" s="27"/>
      <c r="TRN250" s="27"/>
      <c r="TRO250" s="27"/>
      <c r="TRP250" s="27"/>
      <c r="TRQ250" s="27"/>
      <c r="TRR250" s="27"/>
      <c r="TRS250" s="27"/>
      <c r="TRT250" s="27"/>
      <c r="TRU250" s="27"/>
      <c r="TRV250" s="27"/>
      <c r="TRW250" s="27"/>
      <c r="TRX250" s="27"/>
      <c r="TRY250" s="27"/>
      <c r="TRZ250" s="27"/>
      <c r="TSA250" s="27"/>
      <c r="TSB250" s="27"/>
      <c r="TSC250" s="27"/>
      <c r="TSD250" s="27"/>
      <c r="TSE250" s="27"/>
      <c r="TSF250" s="27"/>
      <c r="TSG250" s="27"/>
      <c r="TSH250" s="27"/>
      <c r="TSI250" s="27"/>
      <c r="TSJ250" s="27"/>
      <c r="TSK250" s="27"/>
      <c r="TSL250" s="27"/>
      <c r="TSM250" s="27"/>
      <c r="TSN250" s="27"/>
      <c r="TSO250" s="27"/>
      <c r="TSP250" s="27"/>
      <c r="TSQ250" s="27"/>
      <c r="TSR250" s="27"/>
      <c r="TSS250" s="27"/>
      <c r="TST250" s="27"/>
      <c r="TSU250" s="27"/>
      <c r="TSV250" s="27"/>
      <c r="TSW250" s="27"/>
      <c r="TSX250" s="27"/>
      <c r="TSY250" s="27"/>
      <c r="TSZ250" s="27"/>
      <c r="TTA250" s="27"/>
      <c r="TTB250" s="27"/>
      <c r="TTC250" s="27"/>
      <c r="TTD250" s="27"/>
      <c r="TTE250" s="27"/>
      <c r="TTF250" s="27"/>
      <c r="TTG250" s="27"/>
      <c r="TTH250" s="27"/>
      <c r="TTI250" s="27"/>
      <c r="TTJ250" s="27"/>
      <c r="TTK250" s="27"/>
      <c r="TTL250" s="27"/>
      <c r="TTM250" s="27"/>
      <c r="TTN250" s="27"/>
      <c r="TTO250" s="27"/>
      <c r="TTP250" s="27"/>
      <c r="TTQ250" s="27"/>
      <c r="TTR250" s="27"/>
      <c r="TTS250" s="27"/>
      <c r="TTT250" s="27"/>
      <c r="TTU250" s="27"/>
      <c r="TTV250" s="27"/>
      <c r="TTW250" s="27"/>
      <c r="TTX250" s="27"/>
      <c r="TTY250" s="27"/>
      <c r="TTZ250" s="27"/>
      <c r="TUA250" s="27"/>
      <c r="TUB250" s="27"/>
      <c r="TUC250" s="27"/>
      <c r="TUD250" s="27"/>
      <c r="TUE250" s="27"/>
      <c r="TUF250" s="27"/>
      <c r="TUG250" s="27"/>
      <c r="TUH250" s="27"/>
      <c r="TUI250" s="27"/>
      <c r="TUJ250" s="27"/>
      <c r="TUK250" s="27"/>
      <c r="TUL250" s="27"/>
      <c r="TUM250" s="27"/>
      <c r="TUN250" s="27"/>
      <c r="TUO250" s="27"/>
      <c r="TUP250" s="27"/>
      <c r="TUQ250" s="27"/>
      <c r="TUR250" s="27"/>
      <c r="TUS250" s="27"/>
      <c r="TUT250" s="27"/>
      <c r="TUU250" s="27"/>
      <c r="TUV250" s="27"/>
      <c r="TUW250" s="27"/>
      <c r="TUX250" s="27"/>
      <c r="TUY250" s="27"/>
      <c r="TUZ250" s="27"/>
      <c r="TVA250" s="27"/>
      <c r="TVB250" s="27"/>
      <c r="TVC250" s="27"/>
      <c r="TVD250" s="27"/>
      <c r="TVE250" s="27"/>
      <c r="TVF250" s="27"/>
      <c r="TVG250" s="27"/>
      <c r="TVH250" s="27"/>
      <c r="TVI250" s="27"/>
      <c r="TVJ250" s="27"/>
      <c r="TVK250" s="27"/>
      <c r="TVL250" s="27"/>
      <c r="TVM250" s="27"/>
      <c r="TVN250" s="27"/>
      <c r="TVO250" s="27"/>
      <c r="TVP250" s="27"/>
      <c r="TVQ250" s="27"/>
      <c r="TVR250" s="27"/>
      <c r="TVS250" s="27"/>
      <c r="TVT250" s="27"/>
      <c r="TVU250" s="27"/>
      <c r="TVV250" s="27"/>
      <c r="TVW250" s="27"/>
      <c r="TVX250" s="27"/>
      <c r="TVY250" s="27"/>
      <c r="TVZ250" s="27"/>
      <c r="TWA250" s="27"/>
      <c r="TWB250" s="27"/>
      <c r="TWC250" s="27"/>
      <c r="TWD250" s="27"/>
      <c r="TWE250" s="27"/>
      <c r="TWF250" s="27"/>
      <c r="TWG250" s="27"/>
      <c r="TWH250" s="27"/>
      <c r="TWI250" s="27"/>
      <c r="TWJ250" s="27"/>
      <c r="TWK250" s="27"/>
      <c r="TWL250" s="27"/>
      <c r="TWM250" s="27"/>
      <c r="TWN250" s="27"/>
      <c r="TWO250" s="27"/>
      <c r="TWP250" s="27"/>
      <c r="TWQ250" s="27"/>
      <c r="TWR250" s="27"/>
      <c r="TWS250" s="27"/>
      <c r="TWT250" s="27"/>
      <c r="TWU250" s="27"/>
      <c r="TWV250" s="27"/>
      <c r="TWW250" s="27"/>
      <c r="TWX250" s="27"/>
      <c r="TWY250" s="27"/>
      <c r="TWZ250" s="27"/>
      <c r="TXA250" s="27"/>
      <c r="TXB250" s="27"/>
      <c r="TXC250" s="27"/>
      <c r="TXD250" s="27"/>
      <c r="TXE250" s="27"/>
      <c r="TXF250" s="27"/>
      <c r="TXG250" s="27"/>
      <c r="TXH250" s="27"/>
      <c r="TXI250" s="27"/>
      <c r="TXJ250" s="27"/>
      <c r="TXK250" s="27"/>
      <c r="TXL250" s="27"/>
      <c r="TXM250" s="27"/>
      <c r="TXN250" s="27"/>
      <c r="TXO250" s="27"/>
      <c r="TXP250" s="27"/>
      <c r="TXQ250" s="27"/>
      <c r="TXR250" s="27"/>
      <c r="TXS250" s="27"/>
      <c r="TXT250" s="27"/>
      <c r="TXU250" s="27"/>
      <c r="TXV250" s="27"/>
      <c r="TXW250" s="27"/>
      <c r="TXX250" s="27"/>
      <c r="TXY250" s="27"/>
      <c r="TXZ250" s="27"/>
      <c r="TYA250" s="27"/>
      <c r="TYB250" s="27"/>
      <c r="TYC250" s="27"/>
      <c r="TYD250" s="27"/>
      <c r="TYE250" s="27"/>
      <c r="TYF250" s="27"/>
      <c r="TYG250" s="27"/>
      <c r="TYH250" s="27"/>
      <c r="TYI250" s="27"/>
      <c r="TYJ250" s="27"/>
      <c r="TYK250" s="27"/>
      <c r="TYL250" s="27"/>
      <c r="TYM250" s="27"/>
      <c r="TYN250" s="27"/>
      <c r="TYO250" s="27"/>
      <c r="TYP250" s="27"/>
      <c r="TYQ250" s="27"/>
      <c r="TYR250" s="27"/>
      <c r="TYS250" s="27"/>
      <c r="TYT250" s="27"/>
      <c r="TYU250" s="27"/>
      <c r="TYV250" s="27"/>
      <c r="TYW250" s="27"/>
      <c r="TYX250" s="27"/>
      <c r="TYY250" s="27"/>
      <c r="TYZ250" s="27"/>
      <c r="TZA250" s="27"/>
      <c r="TZB250" s="27"/>
      <c r="TZC250" s="27"/>
      <c r="TZD250" s="27"/>
      <c r="TZE250" s="27"/>
      <c r="TZF250" s="27"/>
      <c r="TZG250" s="27"/>
      <c r="TZH250" s="27"/>
      <c r="TZI250" s="27"/>
      <c r="TZJ250" s="27"/>
      <c r="TZK250" s="27"/>
      <c r="TZL250" s="27"/>
      <c r="TZM250" s="27"/>
      <c r="TZN250" s="27"/>
      <c r="TZO250" s="27"/>
      <c r="TZP250" s="27"/>
      <c r="TZQ250" s="27"/>
      <c r="TZR250" s="27"/>
      <c r="TZS250" s="27"/>
      <c r="TZT250" s="27"/>
      <c r="TZU250" s="27"/>
      <c r="TZV250" s="27"/>
      <c r="TZW250" s="27"/>
      <c r="TZX250" s="27"/>
      <c r="TZY250" s="27"/>
      <c r="TZZ250" s="27"/>
      <c r="UAA250" s="27"/>
      <c r="UAB250" s="27"/>
      <c r="UAC250" s="27"/>
      <c r="UAD250" s="27"/>
      <c r="UAE250" s="27"/>
      <c r="UAF250" s="27"/>
      <c r="UAG250" s="27"/>
      <c r="UAH250" s="27"/>
      <c r="UAI250" s="27"/>
      <c r="UAJ250" s="27"/>
      <c r="UAK250" s="27"/>
      <c r="UAL250" s="27"/>
      <c r="UAM250" s="27"/>
      <c r="UAN250" s="27"/>
      <c r="UAO250" s="27"/>
      <c r="UAP250" s="27"/>
      <c r="UAQ250" s="27"/>
      <c r="UAR250" s="27"/>
      <c r="UAS250" s="27"/>
      <c r="UAT250" s="27"/>
      <c r="UAU250" s="27"/>
      <c r="UAV250" s="27"/>
      <c r="UAW250" s="27"/>
      <c r="UAX250" s="27"/>
      <c r="UAY250" s="27"/>
      <c r="UAZ250" s="27"/>
      <c r="UBA250" s="27"/>
      <c r="UBB250" s="27"/>
      <c r="UBC250" s="27"/>
      <c r="UBD250" s="27"/>
      <c r="UBE250" s="27"/>
      <c r="UBF250" s="27"/>
      <c r="UBG250" s="27"/>
      <c r="UBH250" s="27"/>
      <c r="UBI250" s="27"/>
      <c r="UBJ250" s="27"/>
      <c r="UBK250" s="27"/>
      <c r="UBL250" s="27"/>
      <c r="UBM250" s="27"/>
      <c r="UBN250" s="27"/>
      <c r="UBO250" s="27"/>
      <c r="UBP250" s="27"/>
      <c r="UBQ250" s="27"/>
      <c r="UBR250" s="27"/>
      <c r="UBS250" s="27"/>
      <c r="UBT250" s="27"/>
      <c r="UBU250" s="27"/>
      <c r="UBV250" s="27"/>
      <c r="UBW250" s="27"/>
      <c r="UBX250" s="27"/>
      <c r="UBY250" s="27"/>
      <c r="UBZ250" s="27"/>
      <c r="UCA250" s="27"/>
      <c r="UCB250" s="27"/>
      <c r="UCC250" s="27"/>
      <c r="UCD250" s="27"/>
      <c r="UCE250" s="27"/>
      <c r="UCF250" s="27"/>
      <c r="UCG250" s="27"/>
      <c r="UCH250" s="27"/>
      <c r="UCI250" s="27"/>
      <c r="UCJ250" s="27"/>
      <c r="UCK250" s="27"/>
      <c r="UCL250" s="27"/>
      <c r="UCM250" s="27"/>
      <c r="UCN250" s="27"/>
      <c r="UCO250" s="27"/>
      <c r="UCP250" s="27"/>
      <c r="UCQ250" s="27"/>
      <c r="UCR250" s="27"/>
      <c r="UCS250" s="27"/>
      <c r="UCT250" s="27"/>
      <c r="UCU250" s="27"/>
      <c r="UCV250" s="27"/>
      <c r="UCW250" s="27"/>
      <c r="UCX250" s="27"/>
      <c r="UCY250" s="27"/>
      <c r="UCZ250" s="27"/>
      <c r="UDA250" s="27"/>
      <c r="UDB250" s="27"/>
      <c r="UDC250" s="27"/>
      <c r="UDD250" s="27"/>
      <c r="UDE250" s="27"/>
      <c r="UDF250" s="27"/>
      <c r="UDG250" s="27"/>
      <c r="UDH250" s="27"/>
      <c r="UDI250" s="27"/>
      <c r="UDJ250" s="27"/>
      <c r="UDK250" s="27"/>
      <c r="UDL250" s="27"/>
      <c r="UDM250" s="27"/>
      <c r="UDN250" s="27"/>
      <c r="UDO250" s="27"/>
      <c r="UDP250" s="27"/>
      <c r="UDQ250" s="27"/>
      <c r="UDR250" s="27"/>
      <c r="UDS250" s="27"/>
      <c r="UDT250" s="27"/>
      <c r="UDU250" s="27"/>
      <c r="UDV250" s="27"/>
      <c r="UDW250" s="27"/>
      <c r="UDX250" s="27"/>
      <c r="UDY250" s="27"/>
      <c r="UDZ250" s="27"/>
      <c r="UEA250" s="27"/>
      <c r="UEB250" s="27"/>
      <c r="UEC250" s="27"/>
      <c r="UED250" s="27"/>
      <c r="UEE250" s="27"/>
      <c r="UEF250" s="27"/>
      <c r="UEG250" s="27"/>
      <c r="UEH250" s="27"/>
      <c r="UEI250" s="27"/>
      <c r="UEJ250" s="27"/>
      <c r="UEK250" s="27"/>
      <c r="UEL250" s="27"/>
      <c r="UEM250" s="27"/>
      <c r="UEN250" s="27"/>
      <c r="UEO250" s="27"/>
      <c r="UEP250" s="27"/>
      <c r="UEQ250" s="27"/>
      <c r="UER250" s="27"/>
      <c r="UES250" s="27"/>
      <c r="UET250" s="27"/>
      <c r="UEU250" s="27"/>
      <c r="UEV250" s="27"/>
      <c r="UEW250" s="27"/>
      <c r="UEX250" s="27"/>
      <c r="UEY250" s="27"/>
      <c r="UEZ250" s="27"/>
      <c r="UFA250" s="27"/>
      <c r="UFB250" s="27"/>
      <c r="UFC250" s="27"/>
      <c r="UFD250" s="27"/>
      <c r="UFE250" s="27"/>
      <c r="UFF250" s="27"/>
      <c r="UFG250" s="27"/>
      <c r="UFH250" s="27"/>
      <c r="UFI250" s="27"/>
      <c r="UFJ250" s="27"/>
      <c r="UFK250" s="27"/>
      <c r="UFL250" s="27"/>
      <c r="UFM250" s="27"/>
      <c r="UFN250" s="27"/>
      <c r="UFO250" s="27"/>
      <c r="UFP250" s="27"/>
      <c r="UFQ250" s="27"/>
      <c r="UFR250" s="27"/>
      <c r="UFS250" s="27"/>
      <c r="UFT250" s="27"/>
      <c r="UFU250" s="27"/>
      <c r="UFV250" s="27"/>
      <c r="UFW250" s="27"/>
      <c r="UFX250" s="27"/>
      <c r="UFY250" s="27"/>
      <c r="UFZ250" s="27"/>
      <c r="UGA250" s="27"/>
      <c r="UGB250" s="27"/>
      <c r="UGC250" s="27"/>
      <c r="UGD250" s="27"/>
      <c r="UGE250" s="27"/>
      <c r="UGF250" s="27"/>
      <c r="UGG250" s="27"/>
      <c r="UGH250" s="27"/>
      <c r="UGI250" s="27"/>
      <c r="UGJ250" s="27"/>
      <c r="UGK250" s="27"/>
      <c r="UGL250" s="27"/>
      <c r="UGM250" s="27"/>
      <c r="UGN250" s="27"/>
      <c r="UGO250" s="27"/>
      <c r="UGP250" s="27"/>
      <c r="UGQ250" s="27"/>
      <c r="UGR250" s="27"/>
      <c r="UGS250" s="27"/>
      <c r="UGT250" s="27"/>
      <c r="UGU250" s="27"/>
      <c r="UGV250" s="27"/>
      <c r="UGW250" s="27"/>
      <c r="UGX250" s="27"/>
      <c r="UGY250" s="27"/>
      <c r="UGZ250" s="27"/>
      <c r="UHA250" s="27"/>
      <c r="UHB250" s="27"/>
      <c r="UHC250" s="27"/>
      <c r="UHD250" s="27"/>
      <c r="UHE250" s="27"/>
      <c r="UHF250" s="27"/>
      <c r="UHG250" s="27"/>
      <c r="UHH250" s="27"/>
      <c r="UHI250" s="27"/>
      <c r="UHJ250" s="27"/>
      <c r="UHK250" s="27"/>
      <c r="UHL250" s="27"/>
      <c r="UHM250" s="27"/>
      <c r="UHN250" s="27"/>
      <c r="UHO250" s="27"/>
      <c r="UHP250" s="27"/>
      <c r="UHQ250" s="27"/>
      <c r="UHR250" s="27"/>
      <c r="UHS250" s="27"/>
      <c r="UHT250" s="27"/>
      <c r="UHU250" s="27"/>
      <c r="UHV250" s="27"/>
      <c r="UHW250" s="27"/>
      <c r="UHX250" s="27"/>
      <c r="UHY250" s="27"/>
      <c r="UHZ250" s="27"/>
      <c r="UIA250" s="27"/>
      <c r="UIB250" s="27"/>
      <c r="UIC250" s="27"/>
      <c r="UID250" s="27"/>
      <c r="UIE250" s="27"/>
      <c r="UIF250" s="27"/>
      <c r="UIG250" s="27"/>
      <c r="UIH250" s="27"/>
      <c r="UII250" s="27"/>
      <c r="UIJ250" s="27"/>
      <c r="UIK250" s="27"/>
      <c r="UIL250" s="27"/>
      <c r="UIM250" s="27"/>
      <c r="UIN250" s="27"/>
      <c r="UIO250" s="27"/>
      <c r="UIP250" s="27"/>
      <c r="UIQ250" s="27"/>
      <c r="UIR250" s="27"/>
      <c r="UIS250" s="27"/>
      <c r="UIT250" s="27"/>
      <c r="UIU250" s="27"/>
      <c r="UIV250" s="27"/>
      <c r="UIW250" s="27"/>
      <c r="UIX250" s="27"/>
      <c r="UIY250" s="27"/>
      <c r="UIZ250" s="27"/>
      <c r="UJA250" s="27"/>
      <c r="UJB250" s="27"/>
      <c r="UJC250" s="27"/>
      <c r="UJD250" s="27"/>
      <c r="UJE250" s="27"/>
      <c r="UJF250" s="27"/>
      <c r="UJG250" s="27"/>
      <c r="UJH250" s="27"/>
      <c r="UJI250" s="27"/>
      <c r="UJJ250" s="27"/>
      <c r="UJK250" s="27"/>
      <c r="UJL250" s="27"/>
      <c r="UJM250" s="27"/>
      <c r="UJN250" s="27"/>
      <c r="UJO250" s="27"/>
      <c r="UJP250" s="27"/>
      <c r="UJQ250" s="27"/>
      <c r="UJR250" s="27"/>
      <c r="UJS250" s="27"/>
      <c r="UJT250" s="27"/>
      <c r="UJU250" s="27"/>
      <c r="UJV250" s="27"/>
      <c r="UJW250" s="27"/>
      <c r="UJX250" s="27"/>
      <c r="UJY250" s="27"/>
      <c r="UJZ250" s="27"/>
      <c r="UKA250" s="27"/>
      <c r="UKB250" s="27"/>
      <c r="UKC250" s="27"/>
      <c r="UKD250" s="27"/>
      <c r="UKE250" s="27"/>
      <c r="UKF250" s="27"/>
      <c r="UKG250" s="27"/>
      <c r="UKH250" s="27"/>
      <c r="UKI250" s="27"/>
      <c r="UKJ250" s="27"/>
      <c r="UKK250" s="27"/>
      <c r="UKL250" s="27"/>
      <c r="UKM250" s="27"/>
      <c r="UKN250" s="27"/>
      <c r="UKO250" s="27"/>
      <c r="UKP250" s="27"/>
      <c r="UKQ250" s="27"/>
      <c r="UKR250" s="27"/>
      <c r="UKS250" s="27"/>
      <c r="UKT250" s="27"/>
      <c r="UKU250" s="27"/>
      <c r="UKV250" s="27"/>
      <c r="UKW250" s="27"/>
      <c r="UKX250" s="27"/>
      <c r="UKY250" s="27"/>
      <c r="UKZ250" s="27"/>
      <c r="ULA250" s="27"/>
      <c r="ULB250" s="27"/>
      <c r="ULC250" s="27"/>
      <c r="ULD250" s="27"/>
      <c r="ULE250" s="27"/>
      <c r="ULF250" s="27"/>
      <c r="ULG250" s="27"/>
      <c r="ULH250" s="27"/>
      <c r="ULI250" s="27"/>
      <c r="ULJ250" s="27"/>
      <c r="ULK250" s="27"/>
      <c r="ULL250" s="27"/>
      <c r="ULM250" s="27"/>
      <c r="ULN250" s="27"/>
      <c r="ULO250" s="27"/>
      <c r="ULP250" s="27"/>
      <c r="ULQ250" s="27"/>
      <c r="ULR250" s="27"/>
      <c r="ULS250" s="27"/>
      <c r="ULT250" s="27"/>
      <c r="ULU250" s="27"/>
      <c r="ULV250" s="27"/>
      <c r="ULW250" s="27"/>
      <c r="ULX250" s="27"/>
      <c r="ULY250" s="27"/>
      <c r="ULZ250" s="27"/>
      <c r="UMA250" s="27"/>
      <c r="UMB250" s="27"/>
      <c r="UMC250" s="27"/>
      <c r="UMD250" s="27"/>
      <c r="UME250" s="27"/>
      <c r="UMF250" s="27"/>
      <c r="UMG250" s="27"/>
      <c r="UMH250" s="27"/>
      <c r="UMI250" s="27"/>
      <c r="UMJ250" s="27"/>
      <c r="UMK250" s="27"/>
      <c r="UML250" s="27"/>
      <c r="UMM250" s="27"/>
      <c r="UMN250" s="27"/>
      <c r="UMO250" s="27"/>
      <c r="UMP250" s="27"/>
      <c r="UMQ250" s="27"/>
      <c r="UMR250" s="27"/>
      <c r="UMS250" s="27"/>
      <c r="UMT250" s="27"/>
      <c r="UMU250" s="27"/>
      <c r="UMV250" s="27"/>
      <c r="UMW250" s="27"/>
      <c r="UMX250" s="27"/>
      <c r="UMY250" s="27"/>
      <c r="UMZ250" s="27"/>
      <c r="UNA250" s="27"/>
      <c r="UNB250" s="27"/>
      <c r="UNC250" s="27"/>
      <c r="UND250" s="27"/>
      <c r="UNE250" s="27"/>
      <c r="UNF250" s="27"/>
      <c r="UNG250" s="27"/>
      <c r="UNH250" s="27"/>
      <c r="UNI250" s="27"/>
      <c r="UNJ250" s="27"/>
      <c r="UNK250" s="27"/>
      <c r="UNL250" s="27"/>
      <c r="UNM250" s="27"/>
      <c r="UNN250" s="27"/>
      <c r="UNO250" s="27"/>
      <c r="UNP250" s="27"/>
      <c r="UNQ250" s="27"/>
      <c r="UNR250" s="27"/>
      <c r="UNS250" s="27"/>
      <c r="UNT250" s="27"/>
      <c r="UNU250" s="27"/>
      <c r="UNV250" s="27"/>
      <c r="UNW250" s="27"/>
      <c r="UNX250" s="27"/>
      <c r="UNY250" s="27"/>
      <c r="UNZ250" s="27"/>
      <c r="UOA250" s="27"/>
      <c r="UOB250" s="27"/>
      <c r="UOC250" s="27"/>
      <c r="UOD250" s="27"/>
      <c r="UOE250" s="27"/>
      <c r="UOF250" s="27"/>
      <c r="UOG250" s="27"/>
      <c r="UOH250" s="27"/>
      <c r="UOI250" s="27"/>
      <c r="UOJ250" s="27"/>
      <c r="UOK250" s="27"/>
      <c r="UOL250" s="27"/>
      <c r="UOM250" s="27"/>
      <c r="UON250" s="27"/>
      <c r="UOO250" s="27"/>
      <c r="UOP250" s="27"/>
      <c r="UOQ250" s="27"/>
      <c r="UOR250" s="27"/>
      <c r="UOS250" s="27"/>
      <c r="UOT250" s="27"/>
      <c r="UOU250" s="27"/>
      <c r="UOV250" s="27"/>
      <c r="UOW250" s="27"/>
      <c r="UOX250" s="27"/>
      <c r="UOY250" s="27"/>
      <c r="UOZ250" s="27"/>
      <c r="UPA250" s="27"/>
      <c r="UPB250" s="27"/>
      <c r="UPC250" s="27"/>
      <c r="UPD250" s="27"/>
      <c r="UPE250" s="27"/>
      <c r="UPF250" s="27"/>
      <c r="UPG250" s="27"/>
      <c r="UPH250" s="27"/>
      <c r="UPI250" s="27"/>
      <c r="UPJ250" s="27"/>
      <c r="UPK250" s="27"/>
      <c r="UPL250" s="27"/>
      <c r="UPM250" s="27"/>
      <c r="UPN250" s="27"/>
      <c r="UPO250" s="27"/>
      <c r="UPP250" s="27"/>
      <c r="UPQ250" s="27"/>
      <c r="UPR250" s="27"/>
      <c r="UPS250" s="27"/>
      <c r="UPT250" s="27"/>
      <c r="UPU250" s="27"/>
      <c r="UPV250" s="27"/>
      <c r="UPW250" s="27"/>
      <c r="UPX250" s="27"/>
      <c r="UPY250" s="27"/>
      <c r="UPZ250" s="27"/>
      <c r="UQA250" s="27"/>
      <c r="UQB250" s="27"/>
      <c r="UQC250" s="27"/>
      <c r="UQD250" s="27"/>
      <c r="UQE250" s="27"/>
      <c r="UQF250" s="27"/>
      <c r="UQG250" s="27"/>
      <c r="UQH250" s="27"/>
      <c r="UQI250" s="27"/>
      <c r="UQJ250" s="27"/>
      <c r="UQK250" s="27"/>
      <c r="UQL250" s="27"/>
      <c r="UQM250" s="27"/>
      <c r="UQN250" s="27"/>
      <c r="UQO250" s="27"/>
      <c r="UQP250" s="27"/>
      <c r="UQQ250" s="27"/>
      <c r="UQR250" s="27"/>
      <c r="UQS250" s="27"/>
      <c r="UQT250" s="27"/>
      <c r="UQU250" s="27"/>
      <c r="UQV250" s="27"/>
      <c r="UQW250" s="27"/>
      <c r="UQX250" s="27"/>
      <c r="UQY250" s="27"/>
      <c r="UQZ250" s="27"/>
      <c r="URA250" s="27"/>
      <c r="URB250" s="27"/>
      <c r="URC250" s="27"/>
      <c r="URD250" s="27"/>
      <c r="URE250" s="27"/>
      <c r="URF250" s="27"/>
      <c r="URG250" s="27"/>
      <c r="URH250" s="27"/>
      <c r="URI250" s="27"/>
      <c r="URJ250" s="27"/>
      <c r="URK250" s="27"/>
      <c r="URL250" s="27"/>
      <c r="URM250" s="27"/>
      <c r="URN250" s="27"/>
      <c r="URO250" s="27"/>
      <c r="URP250" s="27"/>
      <c r="URQ250" s="27"/>
      <c r="URR250" s="27"/>
      <c r="URS250" s="27"/>
      <c r="URT250" s="27"/>
      <c r="URU250" s="27"/>
      <c r="URV250" s="27"/>
      <c r="URW250" s="27"/>
      <c r="URX250" s="27"/>
      <c r="URY250" s="27"/>
      <c r="URZ250" s="27"/>
      <c r="USA250" s="27"/>
      <c r="USB250" s="27"/>
      <c r="USC250" s="27"/>
      <c r="USD250" s="27"/>
      <c r="USE250" s="27"/>
      <c r="USF250" s="27"/>
      <c r="USG250" s="27"/>
      <c r="USH250" s="27"/>
      <c r="USI250" s="27"/>
      <c r="USJ250" s="27"/>
      <c r="USK250" s="27"/>
      <c r="USL250" s="27"/>
      <c r="USM250" s="27"/>
      <c r="USN250" s="27"/>
      <c r="USO250" s="27"/>
      <c r="USP250" s="27"/>
      <c r="USQ250" s="27"/>
      <c r="USR250" s="27"/>
      <c r="USS250" s="27"/>
      <c r="UST250" s="27"/>
      <c r="USU250" s="27"/>
      <c r="USV250" s="27"/>
      <c r="USW250" s="27"/>
      <c r="USX250" s="27"/>
      <c r="USY250" s="27"/>
      <c r="USZ250" s="27"/>
      <c r="UTA250" s="27"/>
      <c r="UTB250" s="27"/>
      <c r="UTC250" s="27"/>
      <c r="UTD250" s="27"/>
      <c r="UTE250" s="27"/>
      <c r="UTF250" s="27"/>
      <c r="UTG250" s="27"/>
      <c r="UTH250" s="27"/>
      <c r="UTI250" s="27"/>
      <c r="UTJ250" s="27"/>
      <c r="UTK250" s="27"/>
      <c r="UTL250" s="27"/>
      <c r="UTM250" s="27"/>
      <c r="UTN250" s="27"/>
      <c r="UTO250" s="27"/>
      <c r="UTP250" s="27"/>
      <c r="UTQ250" s="27"/>
      <c r="UTR250" s="27"/>
      <c r="UTS250" s="27"/>
      <c r="UTT250" s="27"/>
      <c r="UTU250" s="27"/>
      <c r="UTV250" s="27"/>
      <c r="UTW250" s="27"/>
      <c r="UTX250" s="27"/>
      <c r="UTY250" s="27"/>
      <c r="UTZ250" s="27"/>
      <c r="UUA250" s="27"/>
      <c r="UUB250" s="27"/>
      <c r="UUC250" s="27"/>
      <c r="UUD250" s="27"/>
      <c r="UUE250" s="27"/>
      <c r="UUF250" s="27"/>
      <c r="UUG250" s="27"/>
      <c r="UUH250" s="27"/>
      <c r="UUI250" s="27"/>
      <c r="UUJ250" s="27"/>
      <c r="UUK250" s="27"/>
      <c r="UUL250" s="27"/>
      <c r="UUM250" s="27"/>
      <c r="UUN250" s="27"/>
      <c r="UUO250" s="27"/>
      <c r="UUP250" s="27"/>
      <c r="UUQ250" s="27"/>
      <c r="UUR250" s="27"/>
      <c r="UUS250" s="27"/>
      <c r="UUT250" s="27"/>
      <c r="UUU250" s="27"/>
      <c r="UUV250" s="27"/>
      <c r="UUW250" s="27"/>
      <c r="UUX250" s="27"/>
      <c r="UUY250" s="27"/>
      <c r="UUZ250" s="27"/>
      <c r="UVA250" s="27"/>
      <c r="UVB250" s="27"/>
      <c r="UVC250" s="27"/>
      <c r="UVD250" s="27"/>
      <c r="UVE250" s="27"/>
      <c r="UVF250" s="27"/>
      <c r="UVG250" s="27"/>
      <c r="UVH250" s="27"/>
      <c r="UVI250" s="27"/>
      <c r="UVJ250" s="27"/>
      <c r="UVK250" s="27"/>
      <c r="UVL250" s="27"/>
      <c r="UVM250" s="27"/>
      <c r="UVN250" s="27"/>
      <c r="UVO250" s="27"/>
      <c r="UVP250" s="27"/>
      <c r="UVQ250" s="27"/>
      <c r="UVR250" s="27"/>
      <c r="UVS250" s="27"/>
      <c r="UVT250" s="27"/>
      <c r="UVU250" s="27"/>
      <c r="UVV250" s="27"/>
      <c r="UVW250" s="27"/>
      <c r="UVX250" s="27"/>
      <c r="UVY250" s="27"/>
      <c r="UVZ250" s="27"/>
      <c r="UWA250" s="27"/>
      <c r="UWB250" s="27"/>
      <c r="UWC250" s="27"/>
      <c r="UWD250" s="27"/>
      <c r="UWE250" s="27"/>
      <c r="UWF250" s="27"/>
      <c r="UWG250" s="27"/>
      <c r="UWH250" s="27"/>
      <c r="UWI250" s="27"/>
      <c r="UWJ250" s="27"/>
      <c r="UWK250" s="27"/>
      <c r="UWL250" s="27"/>
      <c r="UWM250" s="27"/>
      <c r="UWN250" s="27"/>
      <c r="UWO250" s="27"/>
      <c r="UWP250" s="27"/>
      <c r="UWQ250" s="27"/>
      <c r="UWR250" s="27"/>
      <c r="UWS250" s="27"/>
      <c r="UWT250" s="27"/>
      <c r="UWU250" s="27"/>
      <c r="UWV250" s="27"/>
      <c r="UWW250" s="27"/>
      <c r="UWX250" s="27"/>
      <c r="UWY250" s="27"/>
      <c r="UWZ250" s="27"/>
      <c r="UXA250" s="27"/>
      <c r="UXB250" s="27"/>
      <c r="UXC250" s="27"/>
      <c r="UXD250" s="27"/>
      <c r="UXE250" s="27"/>
      <c r="UXF250" s="27"/>
      <c r="UXG250" s="27"/>
      <c r="UXH250" s="27"/>
      <c r="UXI250" s="27"/>
      <c r="UXJ250" s="27"/>
      <c r="UXK250" s="27"/>
      <c r="UXL250" s="27"/>
      <c r="UXM250" s="27"/>
      <c r="UXN250" s="27"/>
      <c r="UXO250" s="27"/>
      <c r="UXP250" s="27"/>
      <c r="UXQ250" s="27"/>
      <c r="UXR250" s="27"/>
      <c r="UXS250" s="27"/>
      <c r="UXT250" s="27"/>
      <c r="UXU250" s="27"/>
      <c r="UXV250" s="27"/>
      <c r="UXW250" s="27"/>
      <c r="UXX250" s="27"/>
      <c r="UXY250" s="27"/>
      <c r="UXZ250" s="27"/>
      <c r="UYA250" s="27"/>
      <c r="UYB250" s="27"/>
      <c r="UYC250" s="27"/>
      <c r="UYD250" s="27"/>
      <c r="UYE250" s="27"/>
      <c r="UYF250" s="27"/>
      <c r="UYG250" s="27"/>
      <c r="UYH250" s="27"/>
      <c r="UYI250" s="27"/>
      <c r="UYJ250" s="27"/>
      <c r="UYK250" s="27"/>
      <c r="UYL250" s="27"/>
      <c r="UYM250" s="27"/>
      <c r="UYN250" s="27"/>
      <c r="UYO250" s="27"/>
      <c r="UYP250" s="27"/>
      <c r="UYQ250" s="27"/>
      <c r="UYR250" s="27"/>
      <c r="UYS250" s="27"/>
      <c r="UYT250" s="27"/>
      <c r="UYU250" s="27"/>
      <c r="UYV250" s="27"/>
      <c r="UYW250" s="27"/>
      <c r="UYX250" s="27"/>
      <c r="UYY250" s="27"/>
      <c r="UYZ250" s="27"/>
      <c r="UZA250" s="27"/>
      <c r="UZB250" s="27"/>
      <c r="UZC250" s="27"/>
      <c r="UZD250" s="27"/>
      <c r="UZE250" s="27"/>
      <c r="UZF250" s="27"/>
      <c r="UZG250" s="27"/>
      <c r="UZH250" s="27"/>
      <c r="UZI250" s="27"/>
      <c r="UZJ250" s="27"/>
      <c r="UZK250" s="27"/>
      <c r="UZL250" s="27"/>
      <c r="UZM250" s="27"/>
      <c r="UZN250" s="27"/>
      <c r="UZO250" s="27"/>
      <c r="UZP250" s="27"/>
      <c r="UZQ250" s="27"/>
      <c r="UZR250" s="27"/>
      <c r="UZS250" s="27"/>
      <c r="UZT250" s="27"/>
      <c r="UZU250" s="27"/>
      <c r="UZV250" s="27"/>
      <c r="UZW250" s="27"/>
      <c r="UZX250" s="27"/>
      <c r="UZY250" s="27"/>
      <c r="UZZ250" s="27"/>
      <c r="VAA250" s="27"/>
      <c r="VAB250" s="27"/>
      <c r="VAC250" s="27"/>
      <c r="VAD250" s="27"/>
      <c r="VAE250" s="27"/>
      <c r="VAF250" s="27"/>
      <c r="VAG250" s="27"/>
      <c r="VAH250" s="27"/>
      <c r="VAI250" s="27"/>
      <c r="VAJ250" s="27"/>
      <c r="VAK250" s="27"/>
      <c r="VAL250" s="27"/>
      <c r="VAM250" s="27"/>
      <c r="VAN250" s="27"/>
      <c r="VAO250" s="27"/>
      <c r="VAP250" s="27"/>
      <c r="VAQ250" s="27"/>
      <c r="VAR250" s="27"/>
      <c r="VAS250" s="27"/>
      <c r="VAT250" s="27"/>
      <c r="VAU250" s="27"/>
      <c r="VAV250" s="27"/>
      <c r="VAW250" s="27"/>
      <c r="VAX250" s="27"/>
      <c r="VAY250" s="27"/>
      <c r="VAZ250" s="27"/>
      <c r="VBA250" s="27"/>
      <c r="VBB250" s="27"/>
      <c r="VBC250" s="27"/>
      <c r="VBD250" s="27"/>
      <c r="VBE250" s="27"/>
      <c r="VBF250" s="27"/>
      <c r="VBG250" s="27"/>
      <c r="VBH250" s="27"/>
      <c r="VBI250" s="27"/>
      <c r="VBJ250" s="27"/>
      <c r="VBK250" s="27"/>
      <c r="VBL250" s="27"/>
      <c r="VBM250" s="27"/>
      <c r="VBN250" s="27"/>
      <c r="VBO250" s="27"/>
      <c r="VBP250" s="27"/>
      <c r="VBQ250" s="27"/>
      <c r="VBR250" s="27"/>
      <c r="VBS250" s="27"/>
      <c r="VBT250" s="27"/>
      <c r="VBU250" s="27"/>
      <c r="VBV250" s="27"/>
      <c r="VBW250" s="27"/>
      <c r="VBX250" s="27"/>
      <c r="VBY250" s="27"/>
      <c r="VBZ250" s="27"/>
      <c r="VCA250" s="27"/>
      <c r="VCB250" s="27"/>
      <c r="VCC250" s="27"/>
      <c r="VCD250" s="27"/>
      <c r="VCE250" s="27"/>
      <c r="VCF250" s="27"/>
      <c r="VCG250" s="27"/>
      <c r="VCH250" s="27"/>
      <c r="VCI250" s="27"/>
      <c r="VCJ250" s="27"/>
      <c r="VCK250" s="27"/>
      <c r="VCL250" s="27"/>
      <c r="VCM250" s="27"/>
      <c r="VCN250" s="27"/>
      <c r="VCO250" s="27"/>
      <c r="VCP250" s="27"/>
      <c r="VCQ250" s="27"/>
      <c r="VCR250" s="27"/>
      <c r="VCS250" s="27"/>
      <c r="VCT250" s="27"/>
      <c r="VCU250" s="27"/>
      <c r="VCV250" s="27"/>
      <c r="VCW250" s="27"/>
      <c r="VCX250" s="27"/>
      <c r="VCY250" s="27"/>
      <c r="VCZ250" s="27"/>
      <c r="VDA250" s="27"/>
      <c r="VDB250" s="27"/>
      <c r="VDC250" s="27"/>
      <c r="VDD250" s="27"/>
      <c r="VDE250" s="27"/>
      <c r="VDF250" s="27"/>
      <c r="VDG250" s="27"/>
      <c r="VDH250" s="27"/>
      <c r="VDI250" s="27"/>
      <c r="VDJ250" s="27"/>
      <c r="VDK250" s="27"/>
      <c r="VDL250" s="27"/>
      <c r="VDM250" s="27"/>
      <c r="VDN250" s="27"/>
      <c r="VDO250" s="27"/>
      <c r="VDP250" s="27"/>
      <c r="VDQ250" s="27"/>
      <c r="VDR250" s="27"/>
      <c r="VDS250" s="27"/>
      <c r="VDT250" s="27"/>
      <c r="VDU250" s="27"/>
      <c r="VDV250" s="27"/>
      <c r="VDW250" s="27"/>
      <c r="VDX250" s="27"/>
      <c r="VDY250" s="27"/>
      <c r="VDZ250" s="27"/>
      <c r="VEA250" s="27"/>
      <c r="VEB250" s="27"/>
      <c r="VEC250" s="27"/>
      <c r="VED250" s="27"/>
      <c r="VEE250" s="27"/>
      <c r="VEF250" s="27"/>
      <c r="VEG250" s="27"/>
      <c r="VEH250" s="27"/>
      <c r="VEI250" s="27"/>
      <c r="VEJ250" s="27"/>
      <c r="VEK250" s="27"/>
      <c r="VEL250" s="27"/>
      <c r="VEM250" s="27"/>
      <c r="VEN250" s="27"/>
      <c r="VEO250" s="27"/>
      <c r="VEP250" s="27"/>
      <c r="VEQ250" s="27"/>
      <c r="VER250" s="27"/>
      <c r="VES250" s="27"/>
      <c r="VET250" s="27"/>
      <c r="VEU250" s="27"/>
      <c r="VEV250" s="27"/>
      <c r="VEW250" s="27"/>
      <c r="VEX250" s="27"/>
      <c r="VEY250" s="27"/>
      <c r="VEZ250" s="27"/>
      <c r="VFA250" s="27"/>
      <c r="VFB250" s="27"/>
      <c r="VFC250" s="27"/>
      <c r="VFD250" s="27"/>
      <c r="VFE250" s="27"/>
      <c r="VFF250" s="27"/>
      <c r="VFG250" s="27"/>
      <c r="VFH250" s="27"/>
      <c r="VFI250" s="27"/>
      <c r="VFJ250" s="27"/>
      <c r="VFK250" s="27"/>
      <c r="VFL250" s="27"/>
      <c r="VFM250" s="27"/>
      <c r="VFN250" s="27"/>
      <c r="VFO250" s="27"/>
      <c r="VFP250" s="27"/>
      <c r="VFQ250" s="27"/>
      <c r="VFR250" s="27"/>
      <c r="VFS250" s="27"/>
      <c r="VFT250" s="27"/>
      <c r="VFU250" s="27"/>
      <c r="VFV250" s="27"/>
      <c r="VFW250" s="27"/>
      <c r="VFX250" s="27"/>
      <c r="VFY250" s="27"/>
      <c r="VFZ250" s="27"/>
      <c r="VGA250" s="27"/>
      <c r="VGB250" s="27"/>
      <c r="VGC250" s="27"/>
      <c r="VGD250" s="27"/>
      <c r="VGE250" s="27"/>
      <c r="VGF250" s="27"/>
      <c r="VGG250" s="27"/>
      <c r="VGH250" s="27"/>
      <c r="VGI250" s="27"/>
      <c r="VGJ250" s="27"/>
      <c r="VGK250" s="27"/>
      <c r="VGL250" s="27"/>
      <c r="VGM250" s="27"/>
      <c r="VGN250" s="27"/>
      <c r="VGO250" s="27"/>
      <c r="VGP250" s="27"/>
      <c r="VGQ250" s="27"/>
      <c r="VGR250" s="27"/>
      <c r="VGS250" s="27"/>
      <c r="VGT250" s="27"/>
      <c r="VGU250" s="27"/>
      <c r="VGV250" s="27"/>
      <c r="VGW250" s="27"/>
      <c r="VGX250" s="27"/>
      <c r="VGY250" s="27"/>
      <c r="VGZ250" s="27"/>
      <c r="VHA250" s="27"/>
      <c r="VHB250" s="27"/>
      <c r="VHC250" s="27"/>
      <c r="VHD250" s="27"/>
      <c r="VHE250" s="27"/>
      <c r="VHF250" s="27"/>
      <c r="VHG250" s="27"/>
      <c r="VHH250" s="27"/>
      <c r="VHI250" s="27"/>
      <c r="VHJ250" s="27"/>
      <c r="VHK250" s="27"/>
      <c r="VHL250" s="27"/>
      <c r="VHM250" s="27"/>
      <c r="VHN250" s="27"/>
      <c r="VHO250" s="27"/>
      <c r="VHP250" s="27"/>
      <c r="VHQ250" s="27"/>
      <c r="VHR250" s="27"/>
      <c r="VHS250" s="27"/>
      <c r="VHT250" s="27"/>
      <c r="VHU250" s="27"/>
      <c r="VHV250" s="27"/>
      <c r="VHW250" s="27"/>
      <c r="VHX250" s="27"/>
      <c r="VHY250" s="27"/>
      <c r="VHZ250" s="27"/>
      <c r="VIA250" s="27"/>
      <c r="VIB250" s="27"/>
      <c r="VIC250" s="27"/>
      <c r="VID250" s="27"/>
      <c r="VIE250" s="27"/>
      <c r="VIF250" s="27"/>
      <c r="VIG250" s="27"/>
      <c r="VIH250" s="27"/>
      <c r="VII250" s="27"/>
      <c r="VIJ250" s="27"/>
      <c r="VIK250" s="27"/>
      <c r="VIL250" s="27"/>
      <c r="VIM250" s="27"/>
      <c r="VIN250" s="27"/>
      <c r="VIO250" s="27"/>
      <c r="VIP250" s="27"/>
      <c r="VIQ250" s="27"/>
      <c r="VIR250" s="27"/>
      <c r="VIS250" s="27"/>
      <c r="VIT250" s="27"/>
      <c r="VIU250" s="27"/>
      <c r="VIV250" s="27"/>
      <c r="VIW250" s="27"/>
      <c r="VIX250" s="27"/>
      <c r="VIY250" s="27"/>
      <c r="VIZ250" s="27"/>
      <c r="VJA250" s="27"/>
      <c r="VJB250" s="27"/>
      <c r="VJC250" s="27"/>
      <c r="VJD250" s="27"/>
      <c r="VJE250" s="27"/>
      <c r="VJF250" s="27"/>
      <c r="VJG250" s="27"/>
      <c r="VJH250" s="27"/>
      <c r="VJI250" s="27"/>
      <c r="VJJ250" s="27"/>
      <c r="VJK250" s="27"/>
      <c r="VJL250" s="27"/>
      <c r="VJM250" s="27"/>
      <c r="VJN250" s="27"/>
      <c r="VJO250" s="27"/>
      <c r="VJP250" s="27"/>
      <c r="VJQ250" s="27"/>
      <c r="VJR250" s="27"/>
      <c r="VJS250" s="27"/>
      <c r="VJT250" s="27"/>
      <c r="VJU250" s="27"/>
      <c r="VJV250" s="27"/>
      <c r="VJW250" s="27"/>
      <c r="VJX250" s="27"/>
      <c r="VJY250" s="27"/>
      <c r="VJZ250" s="27"/>
      <c r="VKA250" s="27"/>
      <c r="VKB250" s="27"/>
      <c r="VKC250" s="27"/>
      <c r="VKD250" s="27"/>
      <c r="VKE250" s="27"/>
      <c r="VKF250" s="27"/>
      <c r="VKG250" s="27"/>
      <c r="VKH250" s="27"/>
      <c r="VKI250" s="27"/>
      <c r="VKJ250" s="27"/>
      <c r="VKK250" s="27"/>
      <c r="VKL250" s="27"/>
      <c r="VKM250" s="27"/>
      <c r="VKN250" s="27"/>
      <c r="VKO250" s="27"/>
      <c r="VKP250" s="27"/>
      <c r="VKQ250" s="27"/>
      <c r="VKR250" s="27"/>
      <c r="VKS250" s="27"/>
      <c r="VKT250" s="27"/>
      <c r="VKU250" s="27"/>
      <c r="VKV250" s="27"/>
      <c r="VKW250" s="27"/>
      <c r="VKX250" s="27"/>
      <c r="VKY250" s="27"/>
      <c r="VKZ250" s="27"/>
      <c r="VLA250" s="27"/>
      <c r="VLB250" s="27"/>
      <c r="VLC250" s="27"/>
      <c r="VLD250" s="27"/>
      <c r="VLE250" s="27"/>
      <c r="VLF250" s="27"/>
      <c r="VLG250" s="27"/>
      <c r="VLH250" s="27"/>
      <c r="VLI250" s="27"/>
      <c r="VLJ250" s="27"/>
      <c r="VLK250" s="27"/>
      <c r="VLL250" s="27"/>
      <c r="VLM250" s="27"/>
      <c r="VLN250" s="27"/>
      <c r="VLO250" s="27"/>
      <c r="VLP250" s="27"/>
      <c r="VLQ250" s="27"/>
      <c r="VLR250" s="27"/>
      <c r="VLS250" s="27"/>
      <c r="VLT250" s="27"/>
      <c r="VLU250" s="27"/>
      <c r="VLV250" s="27"/>
      <c r="VLW250" s="27"/>
      <c r="VLX250" s="27"/>
      <c r="VLY250" s="27"/>
      <c r="VLZ250" s="27"/>
      <c r="VMA250" s="27"/>
      <c r="VMB250" s="27"/>
      <c r="VMC250" s="27"/>
      <c r="VMD250" s="27"/>
      <c r="VME250" s="27"/>
      <c r="VMF250" s="27"/>
      <c r="VMG250" s="27"/>
      <c r="VMH250" s="27"/>
      <c r="VMI250" s="27"/>
      <c r="VMJ250" s="27"/>
      <c r="VMK250" s="27"/>
      <c r="VML250" s="27"/>
      <c r="VMM250" s="27"/>
      <c r="VMN250" s="27"/>
      <c r="VMO250" s="27"/>
      <c r="VMP250" s="27"/>
      <c r="VMQ250" s="27"/>
      <c r="VMR250" s="27"/>
      <c r="VMS250" s="27"/>
      <c r="VMT250" s="27"/>
      <c r="VMU250" s="27"/>
      <c r="VMV250" s="27"/>
      <c r="VMW250" s="27"/>
      <c r="VMX250" s="27"/>
      <c r="VMY250" s="27"/>
      <c r="VMZ250" s="27"/>
      <c r="VNA250" s="27"/>
      <c r="VNB250" s="27"/>
      <c r="VNC250" s="27"/>
      <c r="VND250" s="27"/>
      <c r="VNE250" s="27"/>
      <c r="VNF250" s="27"/>
      <c r="VNG250" s="27"/>
      <c r="VNH250" s="27"/>
      <c r="VNI250" s="27"/>
      <c r="VNJ250" s="27"/>
      <c r="VNK250" s="27"/>
      <c r="VNL250" s="27"/>
      <c r="VNM250" s="27"/>
      <c r="VNN250" s="27"/>
      <c r="VNO250" s="27"/>
      <c r="VNP250" s="27"/>
      <c r="VNQ250" s="27"/>
      <c r="VNR250" s="27"/>
      <c r="VNS250" s="27"/>
      <c r="VNT250" s="27"/>
      <c r="VNU250" s="27"/>
      <c r="VNV250" s="27"/>
      <c r="VNW250" s="27"/>
      <c r="VNX250" s="27"/>
      <c r="VNY250" s="27"/>
      <c r="VNZ250" s="27"/>
      <c r="VOA250" s="27"/>
      <c r="VOB250" s="27"/>
      <c r="VOC250" s="27"/>
      <c r="VOD250" s="27"/>
      <c r="VOE250" s="27"/>
      <c r="VOF250" s="27"/>
      <c r="VOG250" s="27"/>
      <c r="VOH250" s="27"/>
      <c r="VOI250" s="27"/>
      <c r="VOJ250" s="27"/>
      <c r="VOK250" s="27"/>
      <c r="VOL250" s="27"/>
      <c r="VOM250" s="27"/>
      <c r="VON250" s="27"/>
      <c r="VOO250" s="27"/>
      <c r="VOP250" s="27"/>
      <c r="VOQ250" s="27"/>
      <c r="VOR250" s="27"/>
      <c r="VOS250" s="27"/>
      <c r="VOT250" s="27"/>
      <c r="VOU250" s="27"/>
      <c r="VOV250" s="27"/>
      <c r="VOW250" s="27"/>
      <c r="VOX250" s="27"/>
      <c r="VOY250" s="27"/>
      <c r="VOZ250" s="27"/>
      <c r="VPA250" s="27"/>
      <c r="VPB250" s="27"/>
      <c r="VPC250" s="27"/>
      <c r="VPD250" s="27"/>
      <c r="VPE250" s="27"/>
      <c r="VPF250" s="27"/>
      <c r="VPG250" s="27"/>
      <c r="VPH250" s="27"/>
      <c r="VPI250" s="27"/>
      <c r="VPJ250" s="27"/>
      <c r="VPK250" s="27"/>
      <c r="VPL250" s="27"/>
      <c r="VPM250" s="27"/>
      <c r="VPN250" s="27"/>
      <c r="VPO250" s="27"/>
      <c r="VPP250" s="27"/>
      <c r="VPQ250" s="27"/>
      <c r="VPR250" s="27"/>
      <c r="VPS250" s="27"/>
      <c r="VPT250" s="27"/>
      <c r="VPU250" s="27"/>
      <c r="VPV250" s="27"/>
      <c r="VPW250" s="27"/>
      <c r="VPX250" s="27"/>
      <c r="VPY250" s="27"/>
      <c r="VPZ250" s="27"/>
      <c r="VQA250" s="27"/>
      <c r="VQB250" s="27"/>
      <c r="VQC250" s="27"/>
      <c r="VQD250" s="27"/>
      <c r="VQE250" s="27"/>
      <c r="VQF250" s="27"/>
      <c r="VQG250" s="27"/>
      <c r="VQH250" s="27"/>
      <c r="VQI250" s="27"/>
      <c r="VQJ250" s="27"/>
      <c r="VQK250" s="27"/>
      <c r="VQL250" s="27"/>
      <c r="VQM250" s="27"/>
      <c r="VQN250" s="27"/>
      <c r="VQO250" s="27"/>
      <c r="VQP250" s="27"/>
      <c r="VQQ250" s="27"/>
      <c r="VQR250" s="27"/>
      <c r="VQS250" s="27"/>
      <c r="VQT250" s="27"/>
      <c r="VQU250" s="27"/>
      <c r="VQV250" s="27"/>
      <c r="VQW250" s="27"/>
      <c r="VQX250" s="27"/>
      <c r="VQY250" s="27"/>
      <c r="VQZ250" s="27"/>
      <c r="VRA250" s="27"/>
      <c r="VRB250" s="27"/>
      <c r="VRC250" s="27"/>
      <c r="VRD250" s="27"/>
      <c r="VRE250" s="27"/>
      <c r="VRF250" s="27"/>
      <c r="VRG250" s="27"/>
      <c r="VRH250" s="27"/>
      <c r="VRI250" s="27"/>
      <c r="VRJ250" s="27"/>
      <c r="VRK250" s="27"/>
      <c r="VRL250" s="27"/>
      <c r="VRM250" s="27"/>
      <c r="VRN250" s="27"/>
      <c r="VRO250" s="27"/>
      <c r="VRP250" s="27"/>
      <c r="VRQ250" s="27"/>
      <c r="VRR250" s="27"/>
      <c r="VRS250" s="27"/>
      <c r="VRT250" s="27"/>
      <c r="VRU250" s="27"/>
      <c r="VRV250" s="27"/>
      <c r="VRW250" s="27"/>
      <c r="VRX250" s="27"/>
      <c r="VRY250" s="27"/>
      <c r="VRZ250" s="27"/>
      <c r="VSA250" s="27"/>
      <c r="VSB250" s="27"/>
      <c r="VSC250" s="27"/>
      <c r="VSD250" s="27"/>
      <c r="VSE250" s="27"/>
      <c r="VSF250" s="27"/>
      <c r="VSG250" s="27"/>
      <c r="VSH250" s="27"/>
      <c r="VSI250" s="27"/>
      <c r="VSJ250" s="27"/>
      <c r="VSK250" s="27"/>
      <c r="VSL250" s="27"/>
      <c r="VSM250" s="27"/>
      <c r="VSN250" s="27"/>
      <c r="VSO250" s="27"/>
      <c r="VSP250" s="27"/>
      <c r="VSQ250" s="27"/>
      <c r="VSR250" s="27"/>
      <c r="VSS250" s="27"/>
      <c r="VST250" s="27"/>
      <c r="VSU250" s="27"/>
      <c r="VSV250" s="27"/>
      <c r="VSW250" s="27"/>
      <c r="VSX250" s="27"/>
      <c r="VSY250" s="27"/>
      <c r="VSZ250" s="27"/>
      <c r="VTA250" s="27"/>
      <c r="VTB250" s="27"/>
      <c r="VTC250" s="27"/>
      <c r="VTD250" s="27"/>
      <c r="VTE250" s="27"/>
      <c r="VTF250" s="27"/>
      <c r="VTG250" s="27"/>
      <c r="VTH250" s="27"/>
      <c r="VTI250" s="27"/>
      <c r="VTJ250" s="27"/>
      <c r="VTK250" s="27"/>
      <c r="VTL250" s="27"/>
      <c r="VTM250" s="27"/>
      <c r="VTN250" s="27"/>
      <c r="VTO250" s="27"/>
      <c r="VTP250" s="27"/>
      <c r="VTQ250" s="27"/>
      <c r="VTR250" s="27"/>
      <c r="VTS250" s="27"/>
      <c r="VTT250" s="27"/>
      <c r="VTU250" s="27"/>
      <c r="VTV250" s="27"/>
      <c r="VTW250" s="27"/>
      <c r="VTX250" s="27"/>
      <c r="VTY250" s="27"/>
      <c r="VTZ250" s="27"/>
      <c r="VUA250" s="27"/>
      <c r="VUB250" s="27"/>
      <c r="VUC250" s="27"/>
      <c r="VUD250" s="27"/>
      <c r="VUE250" s="27"/>
      <c r="VUF250" s="27"/>
      <c r="VUG250" s="27"/>
      <c r="VUH250" s="27"/>
      <c r="VUI250" s="27"/>
      <c r="VUJ250" s="27"/>
      <c r="VUK250" s="27"/>
      <c r="VUL250" s="27"/>
      <c r="VUM250" s="27"/>
      <c r="VUN250" s="27"/>
      <c r="VUO250" s="27"/>
      <c r="VUP250" s="27"/>
      <c r="VUQ250" s="27"/>
      <c r="VUR250" s="27"/>
      <c r="VUS250" s="27"/>
      <c r="VUT250" s="27"/>
      <c r="VUU250" s="27"/>
      <c r="VUV250" s="27"/>
      <c r="VUW250" s="27"/>
      <c r="VUX250" s="27"/>
      <c r="VUY250" s="27"/>
      <c r="VUZ250" s="27"/>
      <c r="VVA250" s="27"/>
      <c r="VVB250" s="27"/>
      <c r="VVC250" s="27"/>
      <c r="VVD250" s="27"/>
      <c r="VVE250" s="27"/>
      <c r="VVF250" s="27"/>
      <c r="VVG250" s="27"/>
      <c r="VVH250" s="27"/>
      <c r="VVI250" s="27"/>
      <c r="VVJ250" s="27"/>
      <c r="VVK250" s="27"/>
      <c r="VVL250" s="27"/>
      <c r="VVM250" s="27"/>
      <c r="VVN250" s="27"/>
      <c r="VVO250" s="27"/>
      <c r="VVP250" s="27"/>
      <c r="VVQ250" s="27"/>
      <c r="VVR250" s="27"/>
      <c r="VVS250" s="27"/>
      <c r="VVT250" s="27"/>
      <c r="VVU250" s="27"/>
      <c r="VVV250" s="27"/>
      <c r="VVW250" s="27"/>
      <c r="VVX250" s="27"/>
      <c r="VVY250" s="27"/>
      <c r="VVZ250" s="27"/>
      <c r="VWA250" s="27"/>
      <c r="VWB250" s="27"/>
      <c r="VWC250" s="27"/>
      <c r="VWD250" s="27"/>
      <c r="VWE250" s="27"/>
      <c r="VWF250" s="27"/>
      <c r="VWG250" s="27"/>
      <c r="VWH250" s="27"/>
      <c r="VWI250" s="27"/>
      <c r="VWJ250" s="27"/>
      <c r="VWK250" s="27"/>
      <c r="VWL250" s="27"/>
      <c r="VWM250" s="27"/>
      <c r="VWN250" s="27"/>
      <c r="VWO250" s="27"/>
      <c r="VWP250" s="27"/>
      <c r="VWQ250" s="27"/>
      <c r="VWR250" s="27"/>
      <c r="VWS250" s="27"/>
      <c r="VWT250" s="27"/>
      <c r="VWU250" s="27"/>
      <c r="VWV250" s="27"/>
      <c r="VWW250" s="27"/>
      <c r="VWX250" s="27"/>
      <c r="VWY250" s="27"/>
      <c r="VWZ250" s="27"/>
      <c r="VXA250" s="27"/>
      <c r="VXB250" s="27"/>
      <c r="VXC250" s="27"/>
      <c r="VXD250" s="27"/>
      <c r="VXE250" s="27"/>
      <c r="VXF250" s="27"/>
      <c r="VXG250" s="27"/>
      <c r="VXH250" s="27"/>
      <c r="VXI250" s="27"/>
      <c r="VXJ250" s="27"/>
      <c r="VXK250" s="27"/>
      <c r="VXL250" s="27"/>
      <c r="VXM250" s="27"/>
      <c r="VXN250" s="27"/>
      <c r="VXO250" s="27"/>
      <c r="VXP250" s="27"/>
      <c r="VXQ250" s="27"/>
      <c r="VXR250" s="27"/>
      <c r="VXS250" s="27"/>
      <c r="VXT250" s="27"/>
      <c r="VXU250" s="27"/>
      <c r="VXV250" s="27"/>
      <c r="VXW250" s="27"/>
      <c r="VXX250" s="27"/>
      <c r="VXY250" s="27"/>
      <c r="VXZ250" s="27"/>
      <c r="VYA250" s="27"/>
      <c r="VYB250" s="27"/>
      <c r="VYC250" s="27"/>
      <c r="VYD250" s="27"/>
      <c r="VYE250" s="27"/>
      <c r="VYF250" s="27"/>
      <c r="VYG250" s="27"/>
      <c r="VYH250" s="27"/>
      <c r="VYI250" s="27"/>
      <c r="VYJ250" s="27"/>
      <c r="VYK250" s="27"/>
      <c r="VYL250" s="27"/>
      <c r="VYM250" s="27"/>
      <c r="VYN250" s="27"/>
      <c r="VYO250" s="27"/>
      <c r="VYP250" s="27"/>
      <c r="VYQ250" s="27"/>
      <c r="VYR250" s="27"/>
      <c r="VYS250" s="27"/>
      <c r="VYT250" s="27"/>
      <c r="VYU250" s="27"/>
      <c r="VYV250" s="27"/>
      <c r="VYW250" s="27"/>
      <c r="VYX250" s="27"/>
      <c r="VYY250" s="27"/>
      <c r="VYZ250" s="27"/>
      <c r="VZA250" s="27"/>
      <c r="VZB250" s="27"/>
      <c r="VZC250" s="27"/>
      <c r="VZD250" s="27"/>
      <c r="VZE250" s="27"/>
      <c r="VZF250" s="27"/>
      <c r="VZG250" s="27"/>
      <c r="VZH250" s="27"/>
      <c r="VZI250" s="27"/>
      <c r="VZJ250" s="27"/>
      <c r="VZK250" s="27"/>
      <c r="VZL250" s="27"/>
      <c r="VZM250" s="27"/>
      <c r="VZN250" s="27"/>
      <c r="VZO250" s="27"/>
      <c r="VZP250" s="27"/>
      <c r="VZQ250" s="27"/>
      <c r="VZR250" s="27"/>
      <c r="VZS250" s="27"/>
      <c r="VZT250" s="27"/>
      <c r="VZU250" s="27"/>
      <c r="VZV250" s="27"/>
      <c r="VZW250" s="27"/>
      <c r="VZX250" s="27"/>
      <c r="VZY250" s="27"/>
      <c r="VZZ250" s="27"/>
      <c r="WAA250" s="27"/>
      <c r="WAB250" s="27"/>
      <c r="WAC250" s="27"/>
      <c r="WAD250" s="27"/>
      <c r="WAE250" s="27"/>
      <c r="WAF250" s="27"/>
      <c r="WAG250" s="27"/>
      <c r="WAH250" s="27"/>
      <c r="WAI250" s="27"/>
      <c r="WAJ250" s="27"/>
      <c r="WAK250" s="27"/>
      <c r="WAL250" s="27"/>
      <c r="WAM250" s="27"/>
      <c r="WAN250" s="27"/>
      <c r="WAO250" s="27"/>
      <c r="WAP250" s="27"/>
      <c r="WAQ250" s="27"/>
      <c r="WAR250" s="27"/>
      <c r="WAS250" s="27"/>
      <c r="WAT250" s="27"/>
      <c r="WAU250" s="27"/>
      <c r="WAV250" s="27"/>
      <c r="WAW250" s="27"/>
      <c r="WAX250" s="27"/>
      <c r="WAY250" s="27"/>
      <c r="WAZ250" s="27"/>
      <c r="WBA250" s="27"/>
      <c r="WBB250" s="27"/>
      <c r="WBC250" s="27"/>
      <c r="WBD250" s="27"/>
      <c r="WBE250" s="27"/>
      <c r="WBF250" s="27"/>
      <c r="WBG250" s="27"/>
      <c r="WBH250" s="27"/>
      <c r="WBI250" s="27"/>
      <c r="WBJ250" s="27"/>
      <c r="WBK250" s="27"/>
      <c r="WBL250" s="27"/>
      <c r="WBM250" s="27"/>
      <c r="WBN250" s="27"/>
      <c r="WBO250" s="27"/>
      <c r="WBP250" s="27"/>
      <c r="WBQ250" s="27"/>
      <c r="WBR250" s="27"/>
      <c r="WBS250" s="27"/>
      <c r="WBT250" s="27"/>
      <c r="WBU250" s="27"/>
      <c r="WBV250" s="27"/>
      <c r="WBW250" s="27"/>
      <c r="WBX250" s="27"/>
      <c r="WBY250" s="27"/>
      <c r="WBZ250" s="27"/>
      <c r="WCA250" s="27"/>
      <c r="WCB250" s="27"/>
      <c r="WCC250" s="27"/>
      <c r="WCD250" s="27"/>
      <c r="WCE250" s="27"/>
      <c r="WCF250" s="27"/>
      <c r="WCG250" s="27"/>
      <c r="WCH250" s="27"/>
      <c r="WCI250" s="27"/>
      <c r="WCJ250" s="27"/>
      <c r="WCK250" s="27"/>
      <c r="WCL250" s="27"/>
      <c r="WCM250" s="27"/>
      <c r="WCN250" s="27"/>
      <c r="WCO250" s="27"/>
      <c r="WCP250" s="27"/>
      <c r="WCQ250" s="27"/>
      <c r="WCR250" s="27"/>
      <c r="WCS250" s="27"/>
      <c r="WCT250" s="27"/>
      <c r="WCU250" s="27"/>
      <c r="WCV250" s="27"/>
      <c r="WCW250" s="27"/>
      <c r="WCX250" s="27"/>
      <c r="WCY250" s="27"/>
      <c r="WCZ250" s="27"/>
      <c r="WDA250" s="27"/>
      <c r="WDB250" s="27"/>
      <c r="WDC250" s="27"/>
      <c r="WDD250" s="27"/>
      <c r="WDE250" s="27"/>
      <c r="WDF250" s="27"/>
      <c r="WDG250" s="27"/>
      <c r="WDH250" s="27"/>
      <c r="WDI250" s="27"/>
      <c r="WDJ250" s="27"/>
      <c r="WDK250" s="27"/>
      <c r="WDL250" s="27"/>
      <c r="WDM250" s="27"/>
      <c r="WDN250" s="27"/>
      <c r="WDO250" s="27"/>
      <c r="WDP250" s="27"/>
      <c r="WDQ250" s="27"/>
      <c r="WDR250" s="27"/>
      <c r="WDS250" s="27"/>
      <c r="WDT250" s="27"/>
      <c r="WDU250" s="27"/>
      <c r="WDV250" s="27"/>
      <c r="WDW250" s="27"/>
      <c r="WDX250" s="27"/>
      <c r="WDY250" s="27"/>
      <c r="WDZ250" s="27"/>
      <c r="WEA250" s="27"/>
      <c r="WEB250" s="27"/>
      <c r="WEC250" s="27"/>
      <c r="WED250" s="27"/>
      <c r="WEE250" s="27"/>
      <c r="WEF250" s="27"/>
      <c r="WEG250" s="27"/>
      <c r="WEH250" s="27"/>
      <c r="WEI250" s="27"/>
      <c r="WEJ250" s="27"/>
      <c r="WEK250" s="27"/>
      <c r="WEL250" s="27"/>
      <c r="WEM250" s="27"/>
      <c r="WEN250" s="27"/>
      <c r="WEO250" s="27"/>
      <c r="WEP250" s="27"/>
      <c r="WEQ250" s="27"/>
      <c r="WER250" s="27"/>
      <c r="WES250" s="27"/>
      <c r="WET250" s="27"/>
      <c r="WEU250" s="27"/>
      <c r="WEV250" s="27"/>
      <c r="WEW250" s="27"/>
      <c r="WEX250" s="27"/>
      <c r="WEY250" s="27"/>
      <c r="WEZ250" s="27"/>
      <c r="WFA250" s="27"/>
      <c r="WFB250" s="27"/>
      <c r="WFC250" s="27"/>
      <c r="WFD250" s="27"/>
      <c r="WFE250" s="27"/>
      <c r="WFF250" s="27"/>
      <c r="WFG250" s="27"/>
      <c r="WFH250" s="27"/>
      <c r="WFI250" s="27"/>
      <c r="WFJ250" s="27"/>
      <c r="WFK250" s="27"/>
      <c r="WFL250" s="27"/>
      <c r="WFM250" s="27"/>
      <c r="WFN250" s="27"/>
      <c r="WFO250" s="27"/>
      <c r="WFP250" s="27"/>
      <c r="WFQ250" s="27"/>
      <c r="WFR250" s="27"/>
      <c r="WFS250" s="27"/>
      <c r="WFT250" s="27"/>
      <c r="WFU250" s="27"/>
      <c r="WFV250" s="27"/>
      <c r="WFW250" s="27"/>
      <c r="WFX250" s="27"/>
      <c r="WFY250" s="27"/>
      <c r="WFZ250" s="27"/>
      <c r="WGA250" s="27"/>
      <c r="WGB250" s="27"/>
      <c r="WGC250" s="27"/>
      <c r="WGD250" s="27"/>
      <c r="WGE250" s="27"/>
      <c r="WGF250" s="27"/>
      <c r="WGG250" s="27"/>
      <c r="WGH250" s="27"/>
      <c r="WGI250" s="27"/>
      <c r="WGJ250" s="27"/>
      <c r="WGK250" s="27"/>
      <c r="WGL250" s="27"/>
      <c r="WGM250" s="27"/>
      <c r="WGN250" s="27"/>
      <c r="WGO250" s="27"/>
      <c r="WGP250" s="27"/>
      <c r="WGQ250" s="27"/>
      <c r="WGR250" s="27"/>
      <c r="WGS250" s="27"/>
      <c r="WGT250" s="27"/>
      <c r="WGU250" s="27"/>
      <c r="WGV250" s="27"/>
      <c r="WGW250" s="27"/>
      <c r="WGX250" s="27"/>
      <c r="WGY250" s="27"/>
      <c r="WGZ250" s="27"/>
      <c r="WHA250" s="27"/>
      <c r="WHB250" s="27"/>
      <c r="WHC250" s="27"/>
      <c r="WHD250" s="27"/>
      <c r="WHE250" s="27"/>
      <c r="WHF250" s="27"/>
      <c r="WHG250" s="27"/>
      <c r="WHH250" s="27"/>
      <c r="WHI250" s="27"/>
      <c r="WHJ250" s="27"/>
      <c r="WHK250" s="27"/>
      <c r="WHL250" s="27"/>
      <c r="WHM250" s="27"/>
      <c r="WHN250" s="27"/>
      <c r="WHO250" s="27"/>
      <c r="WHP250" s="27"/>
      <c r="WHQ250" s="27"/>
      <c r="WHR250" s="27"/>
      <c r="WHS250" s="27"/>
      <c r="WHT250" s="27"/>
      <c r="WHU250" s="27"/>
      <c r="WHV250" s="27"/>
      <c r="WHW250" s="27"/>
      <c r="WHX250" s="27"/>
      <c r="WHY250" s="27"/>
      <c r="WHZ250" s="27"/>
      <c r="WIA250" s="27"/>
      <c r="WIB250" s="27"/>
      <c r="WIC250" s="27"/>
      <c r="WID250" s="27"/>
      <c r="WIE250" s="27"/>
      <c r="WIF250" s="27"/>
      <c r="WIG250" s="27"/>
      <c r="WIH250" s="27"/>
      <c r="WII250" s="27"/>
      <c r="WIJ250" s="27"/>
      <c r="WIK250" s="27"/>
      <c r="WIL250" s="27"/>
      <c r="WIM250" s="27"/>
      <c r="WIN250" s="27"/>
      <c r="WIO250" s="27"/>
      <c r="WIP250" s="27"/>
      <c r="WIQ250" s="27"/>
      <c r="WIR250" s="27"/>
      <c r="WIS250" s="27"/>
      <c r="WIT250" s="27"/>
      <c r="WIU250" s="27"/>
      <c r="WIV250" s="27"/>
      <c r="WIW250" s="27"/>
      <c r="WIX250" s="27"/>
      <c r="WIY250" s="27"/>
      <c r="WIZ250" s="27"/>
      <c r="WJA250" s="27"/>
      <c r="WJB250" s="27"/>
      <c r="WJC250" s="27"/>
      <c r="WJD250" s="27"/>
      <c r="WJE250" s="27"/>
      <c r="WJF250" s="27"/>
      <c r="WJG250" s="27"/>
      <c r="WJH250" s="27"/>
      <c r="WJI250" s="27"/>
      <c r="WJJ250" s="27"/>
      <c r="WJK250" s="27"/>
      <c r="WJL250" s="27"/>
      <c r="WJM250" s="27"/>
      <c r="WJN250" s="27"/>
      <c r="WJO250" s="27"/>
      <c r="WJP250" s="27"/>
      <c r="WJQ250" s="27"/>
      <c r="WJR250" s="27"/>
      <c r="WJS250" s="27"/>
      <c r="WJT250" s="27"/>
      <c r="WJU250" s="27"/>
      <c r="WJV250" s="27"/>
      <c r="WJW250" s="27"/>
      <c r="WJX250" s="27"/>
      <c r="WJY250" s="27"/>
      <c r="WJZ250" s="27"/>
      <c r="WKA250" s="27"/>
      <c r="WKB250" s="27"/>
      <c r="WKC250" s="27"/>
      <c r="WKD250" s="27"/>
      <c r="WKE250" s="27"/>
      <c r="WKF250" s="27"/>
      <c r="WKG250" s="27"/>
      <c r="WKH250" s="27"/>
      <c r="WKI250" s="27"/>
      <c r="WKJ250" s="27"/>
      <c r="WKK250" s="27"/>
      <c r="WKL250" s="27"/>
      <c r="WKM250" s="27"/>
      <c r="WKN250" s="27"/>
      <c r="WKO250" s="27"/>
      <c r="WKP250" s="27"/>
      <c r="WKQ250" s="27"/>
      <c r="WKR250" s="27"/>
      <c r="WKS250" s="27"/>
      <c r="WKT250" s="27"/>
      <c r="WKU250" s="27"/>
      <c r="WKV250" s="27"/>
      <c r="WKW250" s="27"/>
      <c r="WKX250" s="27"/>
      <c r="WKY250" s="27"/>
      <c r="WKZ250" s="27"/>
      <c r="WLA250" s="27"/>
      <c r="WLB250" s="27"/>
      <c r="WLC250" s="27"/>
      <c r="WLD250" s="27"/>
      <c r="WLE250" s="27"/>
      <c r="WLF250" s="27"/>
      <c r="WLG250" s="27"/>
      <c r="WLH250" s="27"/>
      <c r="WLI250" s="27"/>
      <c r="WLJ250" s="27"/>
      <c r="WLK250" s="27"/>
      <c r="WLL250" s="27"/>
      <c r="WLM250" s="27"/>
      <c r="WLN250" s="27"/>
      <c r="WLO250" s="27"/>
      <c r="WLP250" s="27"/>
      <c r="WLQ250" s="27"/>
      <c r="WLR250" s="27"/>
      <c r="WLS250" s="27"/>
      <c r="WLT250" s="27"/>
      <c r="WLU250" s="27"/>
      <c r="WLV250" s="27"/>
      <c r="WLW250" s="27"/>
      <c r="WLX250" s="27"/>
      <c r="WLY250" s="27"/>
      <c r="WLZ250" s="27"/>
      <c r="WMA250" s="27"/>
      <c r="WMB250" s="27"/>
      <c r="WMC250" s="27"/>
      <c r="WMD250" s="27"/>
      <c r="WME250" s="27"/>
      <c r="WMF250" s="27"/>
      <c r="WMG250" s="27"/>
      <c r="WMH250" s="27"/>
      <c r="WMI250" s="27"/>
      <c r="WMJ250" s="27"/>
      <c r="WMK250" s="27"/>
      <c r="WML250" s="27"/>
      <c r="WMM250" s="27"/>
      <c r="WMN250" s="27"/>
      <c r="WMO250" s="27"/>
      <c r="WMP250" s="27"/>
      <c r="WMQ250" s="27"/>
      <c r="WMR250" s="27"/>
      <c r="WMS250" s="27"/>
      <c r="WMT250" s="27"/>
      <c r="WMU250" s="27"/>
      <c r="WMV250" s="27"/>
      <c r="WMW250" s="27"/>
      <c r="WMX250" s="27"/>
      <c r="WMY250" s="27"/>
      <c r="WMZ250" s="27"/>
      <c r="WNA250" s="27"/>
      <c r="WNB250" s="27"/>
      <c r="WNC250" s="27"/>
      <c r="WND250" s="27"/>
      <c r="WNE250" s="27"/>
      <c r="WNF250" s="27"/>
      <c r="WNG250" s="27"/>
      <c r="WNH250" s="27"/>
      <c r="WNI250" s="27"/>
      <c r="WNJ250" s="27"/>
      <c r="WNK250" s="27"/>
      <c r="WNL250" s="27"/>
      <c r="WNM250" s="27"/>
      <c r="WNN250" s="27"/>
      <c r="WNO250" s="27"/>
      <c r="WNP250" s="27"/>
      <c r="WNQ250" s="27"/>
      <c r="WNR250" s="27"/>
      <c r="WNS250" s="27"/>
      <c r="WNT250" s="27"/>
      <c r="WNU250" s="27"/>
      <c r="WNV250" s="27"/>
      <c r="WNW250" s="27"/>
      <c r="WNX250" s="27"/>
      <c r="WNY250" s="27"/>
      <c r="WNZ250" s="27"/>
      <c r="WOA250" s="27"/>
      <c r="WOB250" s="27"/>
      <c r="WOC250" s="27"/>
      <c r="WOD250" s="27"/>
      <c r="WOE250" s="27"/>
      <c r="WOF250" s="27"/>
      <c r="WOG250" s="27"/>
      <c r="WOH250" s="27"/>
      <c r="WOI250" s="27"/>
      <c r="WOJ250" s="27"/>
      <c r="WOK250" s="27"/>
      <c r="WOL250" s="27"/>
      <c r="WOM250" s="27"/>
      <c r="WON250" s="27"/>
      <c r="WOO250" s="27"/>
      <c r="WOP250" s="27"/>
      <c r="WOQ250" s="27"/>
      <c r="WOR250" s="27"/>
      <c r="WOS250" s="27"/>
      <c r="WOT250" s="27"/>
      <c r="WOU250" s="27"/>
      <c r="WOV250" s="27"/>
      <c r="WOW250" s="27"/>
      <c r="WOX250" s="27"/>
      <c r="WOY250" s="27"/>
      <c r="WOZ250" s="27"/>
      <c r="WPA250" s="27"/>
      <c r="WPB250" s="27"/>
      <c r="WPC250" s="27"/>
      <c r="WPD250" s="27"/>
      <c r="WPE250" s="27"/>
      <c r="WPF250" s="27"/>
      <c r="WPG250" s="27"/>
      <c r="WPH250" s="27"/>
      <c r="WPI250" s="27"/>
      <c r="WPJ250" s="27"/>
      <c r="WPK250" s="27"/>
      <c r="WPL250" s="27"/>
      <c r="WPM250" s="27"/>
      <c r="WPN250" s="27"/>
      <c r="WPO250" s="27"/>
      <c r="WPP250" s="27"/>
      <c r="WPQ250" s="27"/>
      <c r="WPR250" s="27"/>
      <c r="WPS250" s="27"/>
      <c r="WPT250" s="27"/>
      <c r="WPU250" s="27"/>
      <c r="WPV250" s="27"/>
      <c r="WPW250" s="27"/>
      <c r="WPX250" s="27"/>
      <c r="WPY250" s="27"/>
      <c r="WPZ250" s="27"/>
      <c r="WQA250" s="27"/>
      <c r="WQB250" s="27"/>
      <c r="WQC250" s="27"/>
      <c r="WQD250" s="27"/>
      <c r="WQE250" s="27"/>
      <c r="WQF250" s="27"/>
      <c r="WQG250" s="27"/>
      <c r="WQH250" s="27"/>
      <c r="WQI250" s="27"/>
      <c r="WQJ250" s="27"/>
      <c r="WQK250" s="27"/>
      <c r="WQL250" s="27"/>
      <c r="WQM250" s="27"/>
      <c r="WQN250" s="27"/>
      <c r="WQO250" s="27"/>
      <c r="WQP250" s="27"/>
      <c r="WQQ250" s="27"/>
      <c r="WQR250" s="27"/>
      <c r="WQS250" s="27"/>
      <c r="WQT250" s="27"/>
      <c r="WQU250" s="27"/>
      <c r="WQV250" s="27"/>
      <c r="WQW250" s="27"/>
      <c r="WQX250" s="27"/>
      <c r="WQY250" s="27"/>
      <c r="WQZ250" s="27"/>
      <c r="WRA250" s="27"/>
      <c r="WRB250" s="27"/>
      <c r="WRC250" s="27"/>
      <c r="WRD250" s="27"/>
      <c r="WRE250" s="27"/>
      <c r="WRF250" s="27"/>
      <c r="WRG250" s="27"/>
      <c r="WRH250" s="27"/>
      <c r="WRI250" s="27"/>
      <c r="WRJ250" s="27"/>
      <c r="WRK250" s="27"/>
      <c r="WRL250" s="27"/>
      <c r="WRM250" s="27"/>
      <c r="WRN250" s="27"/>
      <c r="WRO250" s="27"/>
      <c r="WRP250" s="27"/>
      <c r="WRQ250" s="27"/>
      <c r="WRR250" s="27"/>
      <c r="WRS250" s="27"/>
      <c r="WRT250" s="27"/>
      <c r="WRU250" s="27"/>
      <c r="WRV250" s="27"/>
      <c r="WRW250" s="27"/>
      <c r="WRX250" s="27"/>
      <c r="WRY250" s="27"/>
      <c r="WRZ250" s="27"/>
      <c r="WSA250" s="27"/>
      <c r="WSB250" s="27"/>
      <c r="WSC250" s="27"/>
      <c r="WSD250" s="27"/>
      <c r="WSE250" s="27"/>
      <c r="WSF250" s="27"/>
      <c r="WSG250" s="27"/>
      <c r="WSH250" s="27"/>
      <c r="WSI250" s="27"/>
      <c r="WSJ250" s="27"/>
      <c r="WSK250" s="27"/>
      <c r="WSL250" s="27"/>
      <c r="WSM250" s="27"/>
      <c r="WSN250" s="27"/>
      <c r="WSO250" s="27"/>
      <c r="WSP250" s="27"/>
      <c r="WSQ250" s="27"/>
      <c r="WSR250" s="27"/>
      <c r="WSS250" s="27"/>
      <c r="WST250" s="27"/>
      <c r="WSU250" s="27"/>
      <c r="WSV250" s="27"/>
      <c r="WSW250" s="27"/>
      <c r="WSX250" s="27"/>
      <c r="WSY250" s="27"/>
      <c r="WSZ250" s="27"/>
      <c r="WTA250" s="27"/>
      <c r="WTB250" s="27"/>
      <c r="WTC250" s="27"/>
      <c r="WTD250" s="27"/>
      <c r="WTE250" s="27"/>
      <c r="WTF250" s="27"/>
      <c r="WTG250" s="27"/>
      <c r="WTH250" s="27"/>
      <c r="WTI250" s="27"/>
      <c r="WTJ250" s="27"/>
      <c r="WTK250" s="27"/>
      <c r="WTL250" s="27"/>
      <c r="WTM250" s="27"/>
      <c r="WTN250" s="27"/>
      <c r="WTO250" s="27"/>
      <c r="WTP250" s="27"/>
      <c r="WTQ250" s="27"/>
      <c r="WTR250" s="27"/>
      <c r="WTS250" s="27"/>
      <c r="WTT250" s="27"/>
      <c r="WTU250" s="27"/>
      <c r="WTV250" s="27"/>
      <c r="WTW250" s="27"/>
      <c r="WTX250" s="27"/>
      <c r="WTY250" s="27"/>
      <c r="WTZ250" s="27"/>
      <c r="WUA250" s="27"/>
      <c r="WUB250" s="27"/>
      <c r="WUC250" s="27"/>
      <c r="WUD250" s="27"/>
      <c r="WUE250" s="27"/>
      <c r="WUF250" s="27"/>
      <c r="WUG250" s="27"/>
      <c r="WUH250" s="27"/>
      <c r="WUI250" s="27"/>
      <c r="WUJ250" s="27"/>
      <c r="WUK250" s="27"/>
      <c r="WUL250" s="27"/>
      <c r="WUM250" s="27"/>
      <c r="WUN250" s="27"/>
      <c r="WUO250" s="27"/>
      <c r="WUP250" s="27"/>
      <c r="WUQ250" s="27"/>
      <c r="WUR250" s="27"/>
      <c r="WUS250" s="27"/>
      <c r="WUT250" s="27"/>
      <c r="WUU250" s="27"/>
      <c r="WUV250" s="27"/>
      <c r="WUW250" s="27"/>
      <c r="WUX250" s="27"/>
      <c r="WUY250" s="27"/>
      <c r="WUZ250" s="27"/>
      <c r="WVA250" s="27"/>
      <c r="WVB250" s="27"/>
      <c r="WVC250" s="27"/>
      <c r="WVD250" s="27"/>
      <c r="WVE250" s="27"/>
      <c r="WVF250" s="27"/>
      <c r="WVG250" s="27"/>
      <c r="WVH250" s="27"/>
      <c r="WVI250" s="27"/>
      <c r="WVJ250" s="27"/>
      <c r="WVK250" s="27"/>
      <c r="WVL250" s="27"/>
      <c r="WVM250" s="27"/>
      <c r="WVN250" s="27"/>
      <c r="WVO250" s="27"/>
      <c r="WVP250" s="27"/>
      <c r="WVQ250" s="27"/>
      <c r="WVR250" s="27"/>
      <c r="WVS250" s="27"/>
      <c r="WVT250" s="27"/>
      <c r="WVU250" s="27"/>
      <c r="WVV250" s="27"/>
      <c r="WVW250" s="27"/>
      <c r="WVX250" s="27"/>
      <c r="WVY250" s="27"/>
      <c r="WVZ250" s="27"/>
      <c r="WWA250" s="27"/>
      <c r="WWB250" s="27"/>
      <c r="WWC250" s="27"/>
      <c r="WWD250" s="27"/>
      <c r="WWE250" s="27"/>
      <c r="WWF250" s="27"/>
      <c r="WWG250" s="27"/>
      <c r="WWH250" s="27"/>
      <c r="WWI250" s="27"/>
      <c r="WWJ250" s="27"/>
      <c r="WWK250" s="27"/>
      <c r="WWL250" s="27"/>
      <c r="WWM250" s="27"/>
      <c r="WWN250" s="27"/>
      <c r="WWO250" s="27"/>
      <c r="WWP250" s="27"/>
      <c r="WWQ250" s="27"/>
      <c r="WWR250" s="27"/>
      <c r="WWS250" s="27"/>
      <c r="WWT250" s="27"/>
      <c r="WWU250" s="27"/>
      <c r="WWV250" s="27"/>
      <c r="WWW250" s="27"/>
      <c r="WWX250" s="27"/>
      <c r="WWY250" s="27"/>
      <c r="WWZ250" s="27"/>
      <c r="WXA250" s="27"/>
      <c r="WXB250" s="27"/>
      <c r="WXC250" s="27"/>
      <c r="WXD250" s="27"/>
      <c r="WXE250" s="27"/>
      <c r="WXF250" s="27"/>
      <c r="WXG250" s="27"/>
      <c r="WXH250" s="27"/>
      <c r="WXI250" s="27"/>
      <c r="WXJ250" s="27"/>
      <c r="WXK250" s="27"/>
      <c r="WXL250" s="27"/>
      <c r="WXM250" s="27"/>
      <c r="WXN250" s="27"/>
      <c r="WXO250" s="27"/>
      <c r="WXP250" s="27"/>
      <c r="WXQ250" s="27"/>
      <c r="WXR250" s="27"/>
      <c r="WXS250" s="27"/>
      <c r="WXT250" s="27"/>
      <c r="WXU250" s="27"/>
      <c r="WXV250" s="27"/>
      <c r="WXW250" s="27"/>
      <c r="WXX250" s="27"/>
      <c r="WXY250" s="27"/>
      <c r="WXZ250" s="27"/>
      <c r="WYA250" s="27"/>
      <c r="WYB250" s="27"/>
      <c r="WYC250" s="27"/>
      <c r="WYD250" s="27"/>
      <c r="WYE250" s="27"/>
      <c r="WYF250" s="27"/>
      <c r="WYG250" s="27"/>
      <c r="WYH250" s="27"/>
      <c r="WYI250" s="27"/>
      <c r="WYJ250" s="27"/>
      <c r="WYK250" s="27"/>
      <c r="WYL250" s="27"/>
      <c r="WYM250" s="27"/>
      <c r="WYN250" s="27"/>
      <c r="WYO250" s="27"/>
      <c r="WYP250" s="27"/>
      <c r="WYQ250" s="27"/>
      <c r="WYR250" s="27"/>
      <c r="WYS250" s="27"/>
      <c r="WYT250" s="27"/>
      <c r="WYU250" s="27"/>
      <c r="WYV250" s="27"/>
      <c r="WYW250" s="27"/>
      <c r="WYX250" s="27"/>
      <c r="WYY250" s="27"/>
      <c r="WYZ250" s="27"/>
      <c r="WZA250" s="27"/>
      <c r="WZB250" s="27"/>
      <c r="WZC250" s="27"/>
      <c r="WZD250" s="27"/>
      <c r="WZE250" s="27"/>
      <c r="WZF250" s="27"/>
      <c r="WZG250" s="27"/>
      <c r="WZH250" s="27"/>
      <c r="WZI250" s="27"/>
      <c r="WZJ250" s="27"/>
      <c r="WZK250" s="27"/>
      <c r="WZL250" s="27"/>
      <c r="WZM250" s="27"/>
      <c r="WZN250" s="27"/>
      <c r="WZO250" s="27"/>
      <c r="WZP250" s="27"/>
      <c r="WZQ250" s="27"/>
      <c r="WZR250" s="27"/>
      <c r="WZS250" s="27"/>
      <c r="WZT250" s="27"/>
      <c r="WZU250" s="27"/>
      <c r="WZV250" s="27"/>
      <c r="WZW250" s="27"/>
      <c r="WZX250" s="27"/>
      <c r="WZY250" s="27"/>
      <c r="WZZ250" s="27"/>
      <c r="XAA250" s="27"/>
      <c r="XAB250" s="27"/>
      <c r="XAC250" s="27"/>
      <c r="XAD250" s="27"/>
      <c r="XAE250" s="27"/>
      <c r="XAF250" s="27"/>
      <c r="XAG250" s="27"/>
      <c r="XAH250" s="27"/>
      <c r="XAI250" s="27"/>
      <c r="XAJ250" s="27"/>
      <c r="XAK250" s="27"/>
      <c r="XAL250" s="27"/>
      <c r="XAM250" s="27"/>
      <c r="XAN250" s="27"/>
      <c r="XAO250" s="27"/>
      <c r="XAP250" s="27"/>
      <c r="XAQ250" s="27"/>
      <c r="XAR250" s="27"/>
      <c r="XAS250" s="27"/>
      <c r="XAT250" s="27"/>
      <c r="XAU250" s="27"/>
      <c r="XAV250" s="27"/>
      <c r="XAW250" s="27"/>
      <c r="XAX250" s="27"/>
      <c r="XAY250" s="27"/>
      <c r="XAZ250" s="27"/>
      <c r="XBA250" s="27"/>
      <c r="XBB250" s="27"/>
      <c r="XBC250" s="27"/>
      <c r="XBD250" s="27"/>
      <c r="XBE250" s="27"/>
      <c r="XBF250" s="27"/>
      <c r="XBG250" s="27"/>
      <c r="XBH250" s="27"/>
      <c r="XBI250" s="27"/>
      <c r="XBJ250" s="27"/>
      <c r="XBK250" s="27"/>
      <c r="XBL250" s="27"/>
      <c r="XBM250" s="27"/>
      <c r="XBN250" s="27"/>
      <c r="XBO250" s="27"/>
      <c r="XBP250" s="27"/>
      <c r="XBQ250" s="27"/>
      <c r="XBR250" s="27"/>
      <c r="XBS250" s="27"/>
      <c r="XBT250" s="27"/>
      <c r="XBU250" s="27"/>
      <c r="XBV250" s="27"/>
      <c r="XBW250" s="27"/>
      <c r="XBX250" s="27"/>
      <c r="XBY250" s="27"/>
      <c r="XBZ250" s="27"/>
      <c r="XCA250" s="27"/>
      <c r="XCB250" s="27"/>
      <c r="XCC250" s="27"/>
      <c r="XCD250" s="27"/>
      <c r="XCE250" s="27"/>
      <c r="XCF250" s="27"/>
      <c r="XCG250" s="27"/>
      <c r="XCH250" s="27"/>
      <c r="XCI250" s="27"/>
      <c r="XCJ250" s="27"/>
      <c r="XCK250" s="27"/>
      <c r="XCL250" s="27"/>
      <c r="XCM250" s="27"/>
      <c r="XCN250" s="27"/>
      <c r="XCO250" s="27"/>
      <c r="XCP250" s="27"/>
      <c r="XCQ250" s="27"/>
      <c r="XCR250" s="27"/>
      <c r="XCS250" s="27"/>
      <c r="XCT250" s="27"/>
      <c r="XCU250" s="27"/>
      <c r="XCV250" s="27"/>
      <c r="XCW250" s="27"/>
      <c r="XCX250" s="27"/>
      <c r="XCY250" s="27"/>
      <c r="XCZ250" s="27"/>
      <c r="XDA250" s="27"/>
      <c r="XDB250" s="27"/>
      <c r="XDC250" s="27"/>
      <c r="XDD250" s="27"/>
      <c r="XDE250" s="27"/>
      <c r="XDF250" s="27"/>
      <c r="XDG250" s="27"/>
      <c r="XDH250" s="27"/>
      <c r="XDI250" s="27"/>
      <c r="XDJ250" s="27"/>
      <c r="XDK250" s="27"/>
      <c r="XDL250" s="27"/>
      <c r="XDM250" s="27"/>
      <c r="XDN250" s="27"/>
      <c r="XDO250" s="27"/>
      <c r="XDP250" s="27"/>
      <c r="XDQ250" s="27"/>
      <c r="XDR250" s="27"/>
      <c r="XDS250" s="27"/>
      <c r="XDT250" s="27"/>
      <c r="XDU250" s="27"/>
      <c r="XDV250" s="27"/>
      <c r="XDW250" s="27"/>
      <c r="XDX250" s="27"/>
      <c r="XDY250" s="27"/>
      <c r="XDZ250" s="27"/>
      <c r="XEA250" s="27"/>
      <c r="XEB250" s="27"/>
      <c r="XEC250" s="27"/>
      <c r="XED250" s="27"/>
      <c r="XEE250" s="27"/>
      <c r="XEF250" s="27"/>
      <c r="XEG250" s="27"/>
      <c r="XEH250" s="27"/>
      <c r="XEI250" s="27"/>
      <c r="XEJ250" s="27"/>
      <c r="XEK250" s="27"/>
      <c r="XEL250" s="27"/>
      <c r="XEM250" s="27"/>
      <c r="XEN250" s="27"/>
      <c r="XEO250" s="27"/>
      <c r="XEP250" s="27"/>
      <c r="XEQ250" s="27"/>
      <c r="XER250" s="27"/>
      <c r="XES250" s="27"/>
      <c r="XET250" s="27"/>
      <c r="XEU250" s="27"/>
      <c r="XEV250" s="27"/>
      <c r="XEW250" s="27"/>
      <c r="XEX250" s="27"/>
    </row>
    <row r="251" s="3" customFormat="1" customHeight="1" outlineLevel="1" spans="1:16378">
      <c r="A251" s="7"/>
      <c r="B251" s="7"/>
      <c r="C251" s="90"/>
      <c r="D251" s="7"/>
      <c r="E251" s="54"/>
      <c r="F251" s="54"/>
      <c r="G251" s="7"/>
      <c r="H251" s="7" t="s">
        <v>312</v>
      </c>
      <c r="I251" s="7" t="s">
        <v>55</v>
      </c>
      <c r="J251" s="7">
        <v>0.83</v>
      </c>
      <c r="K251" s="7" t="s">
        <v>312</v>
      </c>
      <c r="L251" s="26" t="s">
        <v>312</v>
      </c>
      <c r="M251" s="7">
        <f>0.83*7</f>
        <v>5.81</v>
      </c>
      <c r="N251" s="7" t="s">
        <v>55</v>
      </c>
      <c r="O251" s="26">
        <v>241</v>
      </c>
      <c r="P251" s="26" t="s">
        <v>58</v>
      </c>
      <c r="Q251" s="7">
        <f t="shared" si="30"/>
        <v>1400.21</v>
      </c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  <c r="BO251" s="27"/>
      <c r="BP251" s="27"/>
      <c r="BQ251" s="27"/>
      <c r="BR251" s="27"/>
      <c r="BS251" s="27"/>
      <c r="BT251" s="27"/>
      <c r="BU251" s="27"/>
      <c r="BV251" s="27"/>
      <c r="BW251" s="27"/>
      <c r="BX251" s="27"/>
      <c r="BY251" s="27"/>
      <c r="BZ251" s="27"/>
      <c r="CA251" s="27"/>
      <c r="CB251" s="27"/>
      <c r="CC251" s="27"/>
      <c r="CD251" s="27"/>
      <c r="CE251" s="27"/>
      <c r="CF251" s="27"/>
      <c r="CG251" s="27"/>
      <c r="CH251" s="27"/>
      <c r="CI251" s="27"/>
      <c r="CJ251" s="27"/>
      <c r="CK251" s="27"/>
      <c r="CL251" s="27"/>
      <c r="CM251" s="27"/>
      <c r="CN251" s="27"/>
      <c r="CO251" s="27"/>
      <c r="CP251" s="27"/>
      <c r="CQ251" s="27"/>
      <c r="CR251" s="27"/>
      <c r="CS251" s="27"/>
      <c r="CT251" s="27"/>
      <c r="CU251" s="27"/>
      <c r="CV251" s="27"/>
      <c r="CW251" s="27"/>
      <c r="CX251" s="27"/>
      <c r="CY251" s="27"/>
      <c r="CZ251" s="27"/>
      <c r="DA251" s="27"/>
      <c r="DB251" s="27"/>
      <c r="DC251" s="27"/>
      <c r="DD251" s="27"/>
      <c r="DE251" s="27"/>
      <c r="DF251" s="27"/>
      <c r="DG251" s="27"/>
      <c r="DH251" s="27"/>
      <c r="DI251" s="27"/>
      <c r="DJ251" s="27"/>
      <c r="DK251" s="27"/>
      <c r="DL251" s="27"/>
      <c r="DM251" s="27"/>
      <c r="DN251" s="27"/>
      <c r="DO251" s="27"/>
      <c r="DP251" s="27"/>
      <c r="DQ251" s="27"/>
      <c r="DR251" s="27"/>
      <c r="DS251" s="27"/>
      <c r="DT251" s="27"/>
      <c r="DU251" s="27"/>
      <c r="DV251" s="27"/>
      <c r="DW251" s="27"/>
      <c r="DX251" s="27"/>
      <c r="DY251" s="27"/>
      <c r="DZ251" s="27"/>
      <c r="EA251" s="27"/>
      <c r="EB251" s="27"/>
      <c r="EC251" s="27"/>
      <c r="ED251" s="27"/>
      <c r="EE251" s="27"/>
      <c r="EF251" s="27"/>
      <c r="EG251" s="27"/>
      <c r="EH251" s="27"/>
      <c r="EI251" s="27"/>
      <c r="EJ251" s="27"/>
      <c r="EK251" s="27"/>
      <c r="EL251" s="27"/>
      <c r="EM251" s="27"/>
      <c r="EN251" s="27"/>
      <c r="EO251" s="27"/>
      <c r="EP251" s="27"/>
      <c r="EQ251" s="27"/>
      <c r="ER251" s="27"/>
      <c r="ES251" s="27"/>
      <c r="ET251" s="27"/>
      <c r="EU251" s="27"/>
      <c r="EV251" s="27"/>
      <c r="EW251" s="27"/>
      <c r="EX251" s="27"/>
      <c r="EY251" s="27"/>
      <c r="EZ251" s="27"/>
      <c r="FA251" s="27"/>
      <c r="FB251" s="27"/>
      <c r="FC251" s="27"/>
      <c r="FD251" s="27"/>
      <c r="FE251" s="27"/>
      <c r="FF251" s="27"/>
      <c r="FG251" s="27"/>
      <c r="FH251" s="27"/>
      <c r="FI251" s="27"/>
      <c r="FJ251" s="27"/>
      <c r="FK251" s="27"/>
      <c r="FL251" s="27"/>
      <c r="FM251" s="27"/>
      <c r="FN251" s="27"/>
      <c r="FO251" s="27"/>
      <c r="FP251" s="27"/>
      <c r="FQ251" s="27"/>
      <c r="FR251" s="27"/>
      <c r="FS251" s="27"/>
      <c r="FT251" s="27"/>
      <c r="FU251" s="27"/>
      <c r="FV251" s="27"/>
      <c r="FW251" s="27"/>
      <c r="FX251" s="27"/>
      <c r="FY251" s="27"/>
      <c r="FZ251" s="27"/>
      <c r="GA251" s="27"/>
      <c r="GB251" s="27"/>
      <c r="GC251" s="27"/>
      <c r="GD251" s="27"/>
      <c r="GE251" s="27"/>
      <c r="GF251" s="27"/>
      <c r="GG251" s="27"/>
      <c r="GH251" s="27"/>
      <c r="GI251" s="27"/>
      <c r="GJ251" s="27"/>
      <c r="GK251" s="27"/>
      <c r="GL251" s="27"/>
      <c r="GM251" s="27"/>
      <c r="GN251" s="27"/>
      <c r="GO251" s="27"/>
      <c r="GP251" s="27"/>
      <c r="GQ251" s="27"/>
      <c r="GR251" s="27"/>
      <c r="GS251" s="27"/>
      <c r="GT251" s="27"/>
      <c r="GU251" s="27"/>
      <c r="GV251" s="27"/>
      <c r="GW251" s="27"/>
      <c r="GX251" s="27"/>
      <c r="GY251" s="27"/>
      <c r="GZ251" s="27"/>
      <c r="HA251" s="27"/>
      <c r="HB251" s="27"/>
      <c r="HC251" s="27"/>
      <c r="HD251" s="27"/>
      <c r="HE251" s="27"/>
      <c r="HF251" s="27"/>
      <c r="HG251" s="27"/>
      <c r="HH251" s="27"/>
      <c r="HI251" s="27"/>
      <c r="HJ251" s="27"/>
      <c r="HK251" s="27"/>
      <c r="HL251" s="27"/>
      <c r="HM251" s="27"/>
      <c r="HN251" s="27"/>
      <c r="HO251" s="27"/>
      <c r="HP251" s="27"/>
      <c r="HQ251" s="27"/>
      <c r="HR251" s="27"/>
      <c r="HS251" s="27"/>
      <c r="HT251" s="27"/>
      <c r="HU251" s="27"/>
      <c r="HV251" s="27"/>
      <c r="HW251" s="27"/>
      <c r="HX251" s="27"/>
      <c r="HY251" s="27"/>
      <c r="HZ251" s="27"/>
      <c r="IA251" s="27"/>
      <c r="IB251" s="27"/>
      <c r="IC251" s="27"/>
      <c r="ID251" s="27"/>
      <c r="IE251" s="27"/>
      <c r="IF251" s="27"/>
      <c r="IG251" s="27"/>
      <c r="IH251" s="27"/>
      <c r="II251" s="27"/>
      <c r="IJ251" s="27"/>
      <c r="IK251" s="27"/>
      <c r="IL251" s="27"/>
      <c r="IM251" s="27"/>
      <c r="IN251" s="27"/>
      <c r="IO251" s="27"/>
      <c r="IP251" s="27"/>
      <c r="IQ251" s="27"/>
      <c r="IR251" s="27"/>
      <c r="IS251" s="27"/>
      <c r="IT251" s="27"/>
      <c r="IU251" s="27"/>
      <c r="IV251" s="27"/>
      <c r="IW251" s="27"/>
      <c r="IX251" s="27"/>
      <c r="IY251" s="27"/>
      <c r="IZ251" s="27"/>
      <c r="JA251" s="27"/>
      <c r="JB251" s="27"/>
      <c r="JC251" s="27"/>
      <c r="JD251" s="27"/>
      <c r="JE251" s="27"/>
      <c r="JF251" s="27"/>
      <c r="JG251" s="27"/>
      <c r="JH251" s="27"/>
      <c r="JI251" s="27"/>
      <c r="JJ251" s="27"/>
      <c r="JK251" s="27"/>
      <c r="JL251" s="27"/>
      <c r="JM251" s="27"/>
      <c r="JN251" s="27"/>
      <c r="JO251" s="27"/>
      <c r="JP251" s="27"/>
      <c r="JQ251" s="27"/>
      <c r="JR251" s="27"/>
      <c r="JS251" s="27"/>
      <c r="JT251" s="27"/>
      <c r="JU251" s="27"/>
      <c r="JV251" s="27"/>
      <c r="JW251" s="27"/>
      <c r="JX251" s="27"/>
      <c r="JY251" s="27"/>
      <c r="JZ251" s="27"/>
      <c r="KA251" s="27"/>
      <c r="KB251" s="27"/>
      <c r="KC251" s="27"/>
      <c r="KD251" s="27"/>
      <c r="KE251" s="27"/>
      <c r="KF251" s="27"/>
      <c r="KG251" s="27"/>
      <c r="KH251" s="27"/>
      <c r="KI251" s="27"/>
      <c r="KJ251" s="27"/>
      <c r="KK251" s="27"/>
      <c r="KL251" s="27"/>
      <c r="KM251" s="27"/>
      <c r="KN251" s="27"/>
      <c r="KO251" s="27"/>
      <c r="KP251" s="27"/>
      <c r="KQ251" s="27"/>
      <c r="KR251" s="27"/>
      <c r="KS251" s="27"/>
      <c r="KT251" s="27"/>
      <c r="KU251" s="27"/>
      <c r="KV251" s="27"/>
      <c r="KW251" s="27"/>
      <c r="KX251" s="27"/>
      <c r="KY251" s="27"/>
      <c r="KZ251" s="27"/>
      <c r="LA251" s="27"/>
      <c r="LB251" s="27"/>
      <c r="LC251" s="27"/>
      <c r="LD251" s="27"/>
      <c r="LE251" s="27"/>
      <c r="LF251" s="27"/>
      <c r="LG251" s="27"/>
      <c r="LH251" s="27"/>
      <c r="LI251" s="27"/>
      <c r="LJ251" s="27"/>
      <c r="LK251" s="27"/>
      <c r="LL251" s="27"/>
      <c r="LM251" s="27"/>
      <c r="LN251" s="27"/>
      <c r="LO251" s="27"/>
      <c r="LP251" s="27"/>
      <c r="LQ251" s="27"/>
      <c r="LR251" s="27"/>
      <c r="LS251" s="27"/>
      <c r="LT251" s="27"/>
      <c r="LU251" s="27"/>
      <c r="LV251" s="27"/>
      <c r="LW251" s="27"/>
      <c r="LX251" s="27"/>
      <c r="LY251" s="27"/>
      <c r="LZ251" s="27"/>
      <c r="MA251" s="27"/>
      <c r="MB251" s="27"/>
      <c r="MC251" s="27"/>
      <c r="MD251" s="27"/>
      <c r="ME251" s="27"/>
      <c r="MF251" s="27"/>
      <c r="MG251" s="27"/>
      <c r="MH251" s="27"/>
      <c r="MI251" s="27"/>
      <c r="MJ251" s="27"/>
      <c r="MK251" s="27"/>
      <c r="ML251" s="27"/>
      <c r="MM251" s="27"/>
      <c r="MN251" s="27"/>
      <c r="MO251" s="27"/>
      <c r="MP251" s="27"/>
      <c r="MQ251" s="27"/>
      <c r="MR251" s="27"/>
      <c r="MS251" s="27"/>
      <c r="MT251" s="27"/>
      <c r="MU251" s="27"/>
      <c r="MV251" s="27"/>
      <c r="MW251" s="27"/>
      <c r="MX251" s="27"/>
      <c r="MY251" s="27"/>
      <c r="MZ251" s="27"/>
      <c r="NA251" s="27"/>
      <c r="NB251" s="27"/>
      <c r="NC251" s="27"/>
      <c r="ND251" s="27"/>
      <c r="NE251" s="27"/>
      <c r="NF251" s="27"/>
      <c r="NG251" s="27"/>
      <c r="NH251" s="27"/>
      <c r="NI251" s="27"/>
      <c r="NJ251" s="27"/>
      <c r="NK251" s="27"/>
      <c r="NL251" s="27"/>
      <c r="NM251" s="27"/>
      <c r="NN251" s="27"/>
      <c r="NO251" s="27"/>
      <c r="NP251" s="27"/>
      <c r="NQ251" s="27"/>
      <c r="NR251" s="27"/>
      <c r="NS251" s="27"/>
      <c r="NT251" s="27"/>
      <c r="NU251" s="27"/>
      <c r="NV251" s="27"/>
      <c r="NW251" s="27"/>
      <c r="NX251" s="27"/>
      <c r="NY251" s="27"/>
      <c r="NZ251" s="27"/>
      <c r="OA251" s="27"/>
      <c r="OB251" s="27"/>
      <c r="OC251" s="27"/>
      <c r="OD251" s="27"/>
      <c r="OE251" s="27"/>
      <c r="OF251" s="27"/>
      <c r="OG251" s="27"/>
      <c r="OH251" s="27"/>
      <c r="OI251" s="27"/>
      <c r="OJ251" s="27"/>
      <c r="OK251" s="27"/>
      <c r="OL251" s="27"/>
      <c r="OM251" s="27"/>
      <c r="ON251" s="27"/>
      <c r="OO251" s="27"/>
      <c r="OP251" s="27"/>
      <c r="OQ251" s="27"/>
      <c r="OR251" s="27"/>
      <c r="OS251" s="27"/>
      <c r="OT251" s="27"/>
      <c r="OU251" s="27"/>
      <c r="OV251" s="27"/>
      <c r="OW251" s="27"/>
      <c r="OX251" s="27"/>
      <c r="OY251" s="27"/>
      <c r="OZ251" s="27"/>
      <c r="PA251" s="27"/>
      <c r="PB251" s="27"/>
      <c r="PC251" s="27"/>
      <c r="PD251" s="27"/>
      <c r="PE251" s="27"/>
      <c r="PF251" s="27"/>
      <c r="PG251" s="27"/>
      <c r="PH251" s="27"/>
      <c r="PI251" s="27"/>
      <c r="PJ251" s="27"/>
      <c r="PK251" s="27"/>
      <c r="PL251" s="27"/>
      <c r="PM251" s="27"/>
      <c r="PN251" s="27"/>
      <c r="PO251" s="27"/>
      <c r="PP251" s="27"/>
      <c r="PQ251" s="27"/>
      <c r="PR251" s="27"/>
      <c r="PS251" s="27"/>
      <c r="PT251" s="27"/>
      <c r="PU251" s="27"/>
      <c r="PV251" s="27"/>
      <c r="PW251" s="27"/>
      <c r="PX251" s="27"/>
      <c r="PY251" s="27"/>
      <c r="PZ251" s="27"/>
      <c r="QA251" s="27"/>
      <c r="QB251" s="27"/>
      <c r="QC251" s="27"/>
      <c r="QD251" s="27"/>
      <c r="QE251" s="27"/>
      <c r="QF251" s="27"/>
      <c r="QG251" s="27"/>
      <c r="QH251" s="27"/>
      <c r="QI251" s="27"/>
      <c r="QJ251" s="27"/>
      <c r="QK251" s="27"/>
      <c r="QL251" s="27"/>
      <c r="QM251" s="27"/>
      <c r="QN251" s="27"/>
      <c r="QO251" s="27"/>
      <c r="QP251" s="27"/>
      <c r="QQ251" s="27"/>
      <c r="QR251" s="27"/>
      <c r="QS251" s="27"/>
      <c r="QT251" s="27"/>
      <c r="QU251" s="27"/>
      <c r="QV251" s="27"/>
      <c r="QW251" s="27"/>
      <c r="QX251" s="27"/>
      <c r="QY251" s="27"/>
      <c r="QZ251" s="27"/>
      <c r="RA251" s="27"/>
      <c r="RB251" s="27"/>
      <c r="RC251" s="27"/>
      <c r="RD251" s="27"/>
      <c r="RE251" s="27"/>
      <c r="RF251" s="27"/>
      <c r="RG251" s="27"/>
      <c r="RH251" s="27"/>
      <c r="RI251" s="27"/>
      <c r="RJ251" s="27"/>
      <c r="RK251" s="27"/>
      <c r="RL251" s="27"/>
      <c r="RM251" s="27"/>
      <c r="RN251" s="27"/>
      <c r="RO251" s="27"/>
      <c r="RP251" s="27"/>
      <c r="RQ251" s="27"/>
      <c r="RR251" s="27"/>
      <c r="RS251" s="27"/>
      <c r="RT251" s="27"/>
      <c r="RU251" s="27"/>
      <c r="RV251" s="27"/>
      <c r="RW251" s="27"/>
      <c r="RX251" s="27"/>
      <c r="RY251" s="27"/>
      <c r="RZ251" s="27"/>
      <c r="SA251" s="27"/>
      <c r="SB251" s="27"/>
      <c r="SC251" s="27"/>
      <c r="SD251" s="27"/>
      <c r="SE251" s="27"/>
      <c r="SF251" s="27"/>
      <c r="SG251" s="27"/>
      <c r="SH251" s="27"/>
      <c r="SI251" s="27"/>
      <c r="SJ251" s="27"/>
      <c r="SK251" s="27"/>
      <c r="SL251" s="27"/>
      <c r="SM251" s="27"/>
      <c r="SN251" s="27"/>
      <c r="SO251" s="27"/>
      <c r="SP251" s="27"/>
      <c r="SQ251" s="27"/>
      <c r="SR251" s="27"/>
      <c r="SS251" s="27"/>
      <c r="ST251" s="27"/>
      <c r="SU251" s="27"/>
      <c r="SV251" s="27"/>
      <c r="SW251" s="27"/>
      <c r="SX251" s="27"/>
      <c r="SY251" s="27"/>
      <c r="SZ251" s="27"/>
      <c r="TA251" s="27"/>
      <c r="TB251" s="27"/>
      <c r="TC251" s="27"/>
      <c r="TD251" s="27"/>
      <c r="TE251" s="27"/>
      <c r="TF251" s="27"/>
      <c r="TG251" s="27"/>
      <c r="TH251" s="27"/>
      <c r="TI251" s="27"/>
      <c r="TJ251" s="27"/>
      <c r="TK251" s="27"/>
      <c r="TL251" s="27"/>
      <c r="TM251" s="27"/>
      <c r="TN251" s="27"/>
      <c r="TO251" s="27"/>
      <c r="TP251" s="27"/>
      <c r="TQ251" s="27"/>
      <c r="TR251" s="27"/>
      <c r="TS251" s="27"/>
      <c r="TT251" s="27"/>
      <c r="TU251" s="27"/>
      <c r="TV251" s="27"/>
      <c r="TW251" s="27"/>
      <c r="TX251" s="27"/>
      <c r="TY251" s="27"/>
      <c r="TZ251" s="27"/>
      <c r="UA251" s="27"/>
      <c r="UB251" s="27"/>
      <c r="UC251" s="27"/>
      <c r="UD251" s="27"/>
      <c r="UE251" s="27"/>
      <c r="UF251" s="27"/>
      <c r="UG251" s="27"/>
      <c r="UH251" s="27"/>
      <c r="UI251" s="27"/>
      <c r="UJ251" s="27"/>
      <c r="UK251" s="27"/>
      <c r="UL251" s="27"/>
      <c r="UM251" s="27"/>
      <c r="UN251" s="27"/>
      <c r="UO251" s="27"/>
      <c r="UP251" s="27"/>
      <c r="UQ251" s="27"/>
      <c r="UR251" s="27"/>
      <c r="US251" s="27"/>
      <c r="UT251" s="27"/>
      <c r="UU251" s="27"/>
      <c r="UV251" s="27"/>
      <c r="UW251" s="27"/>
      <c r="UX251" s="27"/>
      <c r="UY251" s="27"/>
      <c r="UZ251" s="27"/>
      <c r="VA251" s="27"/>
      <c r="VB251" s="27"/>
      <c r="VC251" s="27"/>
      <c r="VD251" s="27"/>
      <c r="VE251" s="27"/>
      <c r="VF251" s="27"/>
      <c r="VG251" s="27"/>
      <c r="VH251" s="27"/>
      <c r="VI251" s="27"/>
      <c r="VJ251" s="27"/>
      <c r="VK251" s="27"/>
      <c r="VL251" s="27"/>
      <c r="VM251" s="27"/>
      <c r="VN251" s="27"/>
      <c r="VO251" s="27"/>
      <c r="VP251" s="27"/>
      <c r="VQ251" s="27"/>
      <c r="VR251" s="27"/>
      <c r="VS251" s="27"/>
      <c r="VT251" s="27"/>
      <c r="VU251" s="27"/>
      <c r="VV251" s="27"/>
      <c r="VW251" s="27"/>
      <c r="VX251" s="27"/>
      <c r="VY251" s="27"/>
      <c r="VZ251" s="27"/>
      <c r="WA251" s="27"/>
      <c r="WB251" s="27"/>
      <c r="WC251" s="27"/>
      <c r="WD251" s="27"/>
      <c r="WE251" s="27"/>
      <c r="WF251" s="27"/>
      <c r="WG251" s="27"/>
      <c r="WH251" s="27"/>
      <c r="WI251" s="27"/>
      <c r="WJ251" s="27"/>
      <c r="WK251" s="27"/>
      <c r="WL251" s="27"/>
      <c r="WM251" s="27"/>
      <c r="WN251" s="27"/>
      <c r="WO251" s="27"/>
      <c r="WP251" s="27"/>
      <c r="WQ251" s="27"/>
      <c r="WR251" s="27"/>
      <c r="WS251" s="27"/>
      <c r="WT251" s="27"/>
      <c r="WU251" s="27"/>
      <c r="WV251" s="27"/>
      <c r="WW251" s="27"/>
      <c r="WX251" s="27"/>
      <c r="WY251" s="27"/>
      <c r="WZ251" s="27"/>
      <c r="XA251" s="27"/>
      <c r="XB251" s="27"/>
      <c r="XC251" s="27"/>
      <c r="XD251" s="27"/>
      <c r="XE251" s="27"/>
      <c r="XF251" s="27"/>
      <c r="XG251" s="27"/>
      <c r="XH251" s="27"/>
      <c r="XI251" s="27"/>
      <c r="XJ251" s="27"/>
      <c r="XK251" s="27"/>
      <c r="XL251" s="27"/>
      <c r="XM251" s="27"/>
      <c r="XN251" s="27"/>
      <c r="XO251" s="27"/>
      <c r="XP251" s="27"/>
      <c r="XQ251" s="27"/>
      <c r="XR251" s="27"/>
      <c r="XS251" s="27"/>
      <c r="XT251" s="27"/>
      <c r="XU251" s="27"/>
      <c r="XV251" s="27"/>
      <c r="XW251" s="27"/>
      <c r="XX251" s="27"/>
      <c r="XY251" s="27"/>
      <c r="XZ251" s="27"/>
      <c r="YA251" s="27"/>
      <c r="YB251" s="27"/>
      <c r="YC251" s="27"/>
      <c r="YD251" s="27"/>
      <c r="YE251" s="27"/>
      <c r="YF251" s="27"/>
      <c r="YG251" s="27"/>
      <c r="YH251" s="27"/>
      <c r="YI251" s="27"/>
      <c r="YJ251" s="27"/>
      <c r="YK251" s="27"/>
      <c r="YL251" s="27"/>
      <c r="YM251" s="27"/>
      <c r="YN251" s="27"/>
      <c r="YO251" s="27"/>
      <c r="YP251" s="27"/>
      <c r="YQ251" s="27"/>
      <c r="YR251" s="27"/>
      <c r="YS251" s="27"/>
      <c r="YT251" s="27"/>
      <c r="YU251" s="27"/>
      <c r="YV251" s="27"/>
      <c r="YW251" s="27"/>
      <c r="YX251" s="27"/>
      <c r="YY251" s="27"/>
      <c r="YZ251" s="27"/>
      <c r="ZA251" s="27"/>
      <c r="ZB251" s="27"/>
      <c r="ZC251" s="27"/>
      <c r="ZD251" s="27"/>
      <c r="ZE251" s="27"/>
      <c r="ZF251" s="27"/>
      <c r="ZG251" s="27"/>
      <c r="ZH251" s="27"/>
      <c r="ZI251" s="27"/>
      <c r="ZJ251" s="27"/>
      <c r="ZK251" s="27"/>
      <c r="ZL251" s="27"/>
      <c r="ZM251" s="27"/>
      <c r="ZN251" s="27"/>
      <c r="ZO251" s="27"/>
      <c r="ZP251" s="27"/>
      <c r="ZQ251" s="27"/>
      <c r="ZR251" s="27"/>
      <c r="ZS251" s="27"/>
      <c r="ZT251" s="27"/>
      <c r="ZU251" s="27"/>
      <c r="ZV251" s="27"/>
      <c r="ZW251" s="27"/>
      <c r="ZX251" s="27"/>
      <c r="ZY251" s="27"/>
      <c r="ZZ251" s="27"/>
      <c r="AAA251" s="27"/>
      <c r="AAB251" s="27"/>
      <c r="AAC251" s="27"/>
      <c r="AAD251" s="27"/>
      <c r="AAE251" s="27"/>
      <c r="AAF251" s="27"/>
      <c r="AAG251" s="27"/>
      <c r="AAH251" s="27"/>
      <c r="AAI251" s="27"/>
      <c r="AAJ251" s="27"/>
      <c r="AAK251" s="27"/>
      <c r="AAL251" s="27"/>
      <c r="AAM251" s="27"/>
      <c r="AAN251" s="27"/>
      <c r="AAO251" s="27"/>
      <c r="AAP251" s="27"/>
      <c r="AAQ251" s="27"/>
      <c r="AAR251" s="27"/>
      <c r="AAS251" s="27"/>
      <c r="AAT251" s="27"/>
      <c r="AAU251" s="27"/>
      <c r="AAV251" s="27"/>
      <c r="AAW251" s="27"/>
      <c r="AAX251" s="27"/>
      <c r="AAY251" s="27"/>
      <c r="AAZ251" s="27"/>
      <c r="ABA251" s="27"/>
      <c r="ABB251" s="27"/>
      <c r="ABC251" s="27"/>
      <c r="ABD251" s="27"/>
      <c r="ABE251" s="27"/>
      <c r="ABF251" s="27"/>
      <c r="ABG251" s="27"/>
      <c r="ABH251" s="27"/>
      <c r="ABI251" s="27"/>
      <c r="ABJ251" s="27"/>
      <c r="ABK251" s="27"/>
      <c r="ABL251" s="27"/>
      <c r="ABM251" s="27"/>
      <c r="ABN251" s="27"/>
      <c r="ABO251" s="27"/>
      <c r="ABP251" s="27"/>
      <c r="ABQ251" s="27"/>
      <c r="ABR251" s="27"/>
      <c r="ABS251" s="27"/>
      <c r="ABT251" s="27"/>
      <c r="ABU251" s="27"/>
      <c r="ABV251" s="27"/>
      <c r="ABW251" s="27"/>
      <c r="ABX251" s="27"/>
      <c r="ABY251" s="27"/>
      <c r="ABZ251" s="27"/>
      <c r="ACA251" s="27"/>
      <c r="ACB251" s="27"/>
      <c r="ACC251" s="27"/>
      <c r="ACD251" s="27"/>
      <c r="ACE251" s="27"/>
      <c r="ACF251" s="27"/>
      <c r="ACG251" s="27"/>
      <c r="ACH251" s="27"/>
      <c r="ACI251" s="27"/>
      <c r="ACJ251" s="27"/>
      <c r="ACK251" s="27"/>
      <c r="ACL251" s="27"/>
      <c r="ACM251" s="27"/>
      <c r="ACN251" s="27"/>
      <c r="ACO251" s="27"/>
      <c r="ACP251" s="27"/>
      <c r="ACQ251" s="27"/>
      <c r="ACR251" s="27"/>
      <c r="ACS251" s="27"/>
      <c r="ACT251" s="27"/>
      <c r="ACU251" s="27"/>
      <c r="ACV251" s="27"/>
      <c r="ACW251" s="27"/>
      <c r="ACX251" s="27"/>
      <c r="ACY251" s="27"/>
      <c r="ACZ251" s="27"/>
      <c r="ADA251" s="27"/>
      <c r="ADB251" s="27"/>
      <c r="ADC251" s="27"/>
      <c r="ADD251" s="27"/>
      <c r="ADE251" s="27"/>
      <c r="ADF251" s="27"/>
      <c r="ADG251" s="27"/>
      <c r="ADH251" s="27"/>
      <c r="ADI251" s="27"/>
      <c r="ADJ251" s="27"/>
      <c r="ADK251" s="27"/>
      <c r="ADL251" s="27"/>
      <c r="ADM251" s="27"/>
      <c r="ADN251" s="27"/>
      <c r="ADO251" s="27"/>
      <c r="ADP251" s="27"/>
      <c r="ADQ251" s="27"/>
      <c r="ADR251" s="27"/>
      <c r="ADS251" s="27"/>
      <c r="ADT251" s="27"/>
      <c r="ADU251" s="27"/>
      <c r="ADV251" s="27"/>
      <c r="ADW251" s="27"/>
      <c r="ADX251" s="27"/>
      <c r="ADY251" s="27"/>
      <c r="ADZ251" s="27"/>
      <c r="AEA251" s="27"/>
      <c r="AEB251" s="27"/>
      <c r="AEC251" s="27"/>
      <c r="AED251" s="27"/>
      <c r="AEE251" s="27"/>
      <c r="AEF251" s="27"/>
      <c r="AEG251" s="27"/>
      <c r="AEH251" s="27"/>
      <c r="AEI251" s="27"/>
      <c r="AEJ251" s="27"/>
      <c r="AEK251" s="27"/>
      <c r="AEL251" s="27"/>
      <c r="AEM251" s="27"/>
      <c r="AEN251" s="27"/>
      <c r="AEO251" s="27"/>
      <c r="AEP251" s="27"/>
      <c r="AEQ251" s="27"/>
      <c r="AER251" s="27"/>
      <c r="AES251" s="27"/>
      <c r="AET251" s="27"/>
      <c r="AEU251" s="27"/>
      <c r="AEV251" s="27"/>
      <c r="AEW251" s="27"/>
      <c r="AEX251" s="27"/>
      <c r="AEY251" s="27"/>
      <c r="AEZ251" s="27"/>
      <c r="AFA251" s="27"/>
      <c r="AFB251" s="27"/>
      <c r="AFC251" s="27"/>
      <c r="AFD251" s="27"/>
      <c r="AFE251" s="27"/>
      <c r="AFF251" s="27"/>
      <c r="AFG251" s="27"/>
      <c r="AFH251" s="27"/>
      <c r="AFI251" s="27"/>
      <c r="AFJ251" s="27"/>
      <c r="AFK251" s="27"/>
      <c r="AFL251" s="27"/>
      <c r="AFM251" s="27"/>
      <c r="AFN251" s="27"/>
      <c r="AFO251" s="27"/>
      <c r="AFP251" s="27"/>
      <c r="AFQ251" s="27"/>
      <c r="AFR251" s="27"/>
      <c r="AFS251" s="27"/>
      <c r="AFT251" s="27"/>
      <c r="AFU251" s="27"/>
      <c r="AFV251" s="27"/>
      <c r="AFW251" s="27"/>
      <c r="AFX251" s="27"/>
      <c r="AFY251" s="27"/>
      <c r="AFZ251" s="27"/>
      <c r="AGA251" s="27"/>
      <c r="AGB251" s="27"/>
      <c r="AGC251" s="27"/>
      <c r="AGD251" s="27"/>
      <c r="AGE251" s="27"/>
      <c r="AGF251" s="27"/>
      <c r="AGG251" s="27"/>
      <c r="AGH251" s="27"/>
      <c r="AGI251" s="27"/>
      <c r="AGJ251" s="27"/>
      <c r="AGK251" s="27"/>
      <c r="AGL251" s="27"/>
      <c r="AGM251" s="27"/>
      <c r="AGN251" s="27"/>
      <c r="AGO251" s="27"/>
      <c r="AGP251" s="27"/>
      <c r="AGQ251" s="27"/>
      <c r="AGR251" s="27"/>
      <c r="AGS251" s="27"/>
      <c r="AGT251" s="27"/>
      <c r="AGU251" s="27"/>
      <c r="AGV251" s="27"/>
      <c r="AGW251" s="27"/>
      <c r="AGX251" s="27"/>
      <c r="AGY251" s="27"/>
      <c r="AGZ251" s="27"/>
      <c r="AHA251" s="27"/>
      <c r="AHB251" s="27"/>
      <c r="AHC251" s="27"/>
      <c r="AHD251" s="27"/>
      <c r="AHE251" s="27"/>
      <c r="AHF251" s="27"/>
      <c r="AHG251" s="27"/>
      <c r="AHH251" s="27"/>
      <c r="AHI251" s="27"/>
      <c r="AHJ251" s="27"/>
      <c r="AHK251" s="27"/>
      <c r="AHL251" s="27"/>
      <c r="AHM251" s="27"/>
      <c r="AHN251" s="27"/>
      <c r="AHO251" s="27"/>
      <c r="AHP251" s="27"/>
      <c r="AHQ251" s="27"/>
      <c r="AHR251" s="27"/>
      <c r="AHS251" s="27"/>
      <c r="AHT251" s="27"/>
      <c r="AHU251" s="27"/>
      <c r="AHV251" s="27"/>
      <c r="AHW251" s="27"/>
      <c r="AHX251" s="27"/>
      <c r="AHY251" s="27"/>
      <c r="AHZ251" s="27"/>
      <c r="AIA251" s="27"/>
      <c r="AIB251" s="27"/>
      <c r="AIC251" s="27"/>
      <c r="AID251" s="27"/>
      <c r="AIE251" s="27"/>
      <c r="AIF251" s="27"/>
      <c r="AIG251" s="27"/>
      <c r="AIH251" s="27"/>
      <c r="AII251" s="27"/>
      <c r="AIJ251" s="27"/>
      <c r="AIK251" s="27"/>
      <c r="AIL251" s="27"/>
      <c r="AIM251" s="27"/>
      <c r="AIN251" s="27"/>
      <c r="AIO251" s="27"/>
      <c r="AIP251" s="27"/>
      <c r="AIQ251" s="27"/>
      <c r="AIR251" s="27"/>
      <c r="AIS251" s="27"/>
      <c r="AIT251" s="27"/>
      <c r="AIU251" s="27"/>
      <c r="AIV251" s="27"/>
      <c r="AIW251" s="27"/>
      <c r="AIX251" s="27"/>
      <c r="AIY251" s="27"/>
      <c r="AIZ251" s="27"/>
      <c r="AJA251" s="27"/>
      <c r="AJB251" s="27"/>
      <c r="AJC251" s="27"/>
      <c r="AJD251" s="27"/>
      <c r="AJE251" s="27"/>
      <c r="AJF251" s="27"/>
      <c r="AJG251" s="27"/>
      <c r="AJH251" s="27"/>
      <c r="AJI251" s="27"/>
      <c r="AJJ251" s="27"/>
      <c r="AJK251" s="27"/>
      <c r="AJL251" s="27"/>
      <c r="AJM251" s="27"/>
      <c r="AJN251" s="27"/>
      <c r="AJO251" s="27"/>
      <c r="AJP251" s="27"/>
      <c r="AJQ251" s="27"/>
      <c r="AJR251" s="27"/>
      <c r="AJS251" s="27"/>
      <c r="AJT251" s="27"/>
      <c r="AJU251" s="27"/>
      <c r="AJV251" s="27"/>
      <c r="AJW251" s="27"/>
      <c r="AJX251" s="27"/>
      <c r="AJY251" s="27"/>
      <c r="AJZ251" s="27"/>
      <c r="AKA251" s="27"/>
      <c r="AKB251" s="27"/>
      <c r="AKC251" s="27"/>
      <c r="AKD251" s="27"/>
      <c r="AKE251" s="27"/>
      <c r="AKF251" s="27"/>
      <c r="AKG251" s="27"/>
      <c r="AKH251" s="27"/>
      <c r="AKI251" s="27"/>
      <c r="AKJ251" s="27"/>
      <c r="AKK251" s="27"/>
      <c r="AKL251" s="27"/>
      <c r="AKM251" s="27"/>
      <c r="AKN251" s="27"/>
      <c r="AKO251" s="27"/>
      <c r="AKP251" s="27"/>
      <c r="AKQ251" s="27"/>
      <c r="AKR251" s="27"/>
      <c r="AKS251" s="27"/>
      <c r="AKT251" s="27"/>
      <c r="AKU251" s="27"/>
      <c r="AKV251" s="27"/>
      <c r="AKW251" s="27"/>
      <c r="AKX251" s="27"/>
      <c r="AKY251" s="27"/>
      <c r="AKZ251" s="27"/>
      <c r="ALA251" s="27"/>
      <c r="ALB251" s="27"/>
      <c r="ALC251" s="27"/>
      <c r="ALD251" s="27"/>
      <c r="ALE251" s="27"/>
      <c r="ALF251" s="27"/>
      <c r="ALG251" s="27"/>
      <c r="ALH251" s="27"/>
      <c r="ALI251" s="27"/>
      <c r="ALJ251" s="27"/>
      <c r="ALK251" s="27"/>
      <c r="ALL251" s="27"/>
      <c r="ALM251" s="27"/>
      <c r="ALN251" s="27"/>
      <c r="ALO251" s="27"/>
      <c r="ALP251" s="27"/>
      <c r="ALQ251" s="27"/>
      <c r="ALR251" s="27"/>
      <c r="ALS251" s="27"/>
      <c r="ALT251" s="27"/>
      <c r="ALU251" s="27"/>
      <c r="ALV251" s="27"/>
      <c r="ALW251" s="27"/>
      <c r="ALX251" s="27"/>
      <c r="ALY251" s="27"/>
      <c r="ALZ251" s="27"/>
      <c r="AMA251" s="27"/>
      <c r="AMB251" s="27"/>
      <c r="AMC251" s="27"/>
      <c r="AMD251" s="27"/>
      <c r="AME251" s="27"/>
      <c r="AMF251" s="27"/>
      <c r="AMG251" s="27"/>
      <c r="AMH251" s="27"/>
      <c r="AMI251" s="27"/>
      <c r="AMJ251" s="27"/>
      <c r="AMK251" s="27"/>
      <c r="AML251" s="27"/>
      <c r="AMM251" s="27"/>
      <c r="AMN251" s="27"/>
      <c r="AMO251" s="27"/>
      <c r="AMP251" s="27"/>
      <c r="AMQ251" s="27"/>
      <c r="AMR251" s="27"/>
      <c r="AMS251" s="27"/>
      <c r="AMT251" s="27"/>
      <c r="AMU251" s="27"/>
      <c r="AMV251" s="27"/>
      <c r="AMW251" s="27"/>
      <c r="AMX251" s="27"/>
      <c r="AMY251" s="27"/>
      <c r="AMZ251" s="27"/>
      <c r="ANA251" s="27"/>
      <c r="ANB251" s="27"/>
      <c r="ANC251" s="27"/>
      <c r="AND251" s="27"/>
      <c r="ANE251" s="27"/>
      <c r="ANF251" s="27"/>
      <c r="ANG251" s="27"/>
      <c r="ANH251" s="27"/>
      <c r="ANI251" s="27"/>
      <c r="ANJ251" s="27"/>
      <c r="ANK251" s="27"/>
      <c r="ANL251" s="27"/>
      <c r="ANM251" s="27"/>
      <c r="ANN251" s="27"/>
      <c r="ANO251" s="27"/>
      <c r="ANP251" s="27"/>
      <c r="ANQ251" s="27"/>
      <c r="ANR251" s="27"/>
      <c r="ANS251" s="27"/>
      <c r="ANT251" s="27"/>
      <c r="ANU251" s="27"/>
      <c r="ANV251" s="27"/>
      <c r="ANW251" s="27"/>
      <c r="ANX251" s="27"/>
      <c r="ANY251" s="27"/>
      <c r="ANZ251" s="27"/>
      <c r="AOA251" s="27"/>
      <c r="AOB251" s="27"/>
      <c r="AOC251" s="27"/>
      <c r="AOD251" s="27"/>
      <c r="AOE251" s="27"/>
      <c r="AOF251" s="27"/>
      <c r="AOG251" s="27"/>
      <c r="AOH251" s="27"/>
      <c r="AOI251" s="27"/>
      <c r="AOJ251" s="27"/>
      <c r="AOK251" s="27"/>
      <c r="AOL251" s="27"/>
      <c r="AOM251" s="27"/>
      <c r="AON251" s="27"/>
      <c r="AOO251" s="27"/>
      <c r="AOP251" s="27"/>
      <c r="AOQ251" s="27"/>
      <c r="AOR251" s="27"/>
      <c r="AOS251" s="27"/>
      <c r="AOT251" s="27"/>
      <c r="AOU251" s="27"/>
      <c r="AOV251" s="27"/>
      <c r="AOW251" s="27"/>
      <c r="AOX251" s="27"/>
      <c r="AOY251" s="27"/>
      <c r="AOZ251" s="27"/>
      <c r="APA251" s="27"/>
      <c r="APB251" s="27"/>
      <c r="APC251" s="27"/>
      <c r="APD251" s="27"/>
      <c r="APE251" s="27"/>
      <c r="APF251" s="27"/>
      <c r="APG251" s="27"/>
      <c r="APH251" s="27"/>
      <c r="API251" s="27"/>
      <c r="APJ251" s="27"/>
      <c r="APK251" s="27"/>
      <c r="APL251" s="27"/>
      <c r="APM251" s="27"/>
      <c r="APN251" s="27"/>
      <c r="APO251" s="27"/>
      <c r="APP251" s="27"/>
      <c r="APQ251" s="27"/>
      <c r="APR251" s="27"/>
      <c r="APS251" s="27"/>
      <c r="APT251" s="27"/>
      <c r="APU251" s="27"/>
      <c r="APV251" s="27"/>
      <c r="APW251" s="27"/>
      <c r="APX251" s="27"/>
      <c r="APY251" s="27"/>
      <c r="APZ251" s="27"/>
      <c r="AQA251" s="27"/>
      <c r="AQB251" s="27"/>
      <c r="AQC251" s="27"/>
      <c r="AQD251" s="27"/>
      <c r="AQE251" s="27"/>
      <c r="AQF251" s="27"/>
      <c r="AQG251" s="27"/>
      <c r="AQH251" s="27"/>
      <c r="AQI251" s="27"/>
      <c r="AQJ251" s="27"/>
      <c r="AQK251" s="27"/>
      <c r="AQL251" s="27"/>
      <c r="AQM251" s="27"/>
      <c r="AQN251" s="27"/>
      <c r="AQO251" s="27"/>
      <c r="AQP251" s="27"/>
      <c r="AQQ251" s="27"/>
      <c r="AQR251" s="27"/>
      <c r="AQS251" s="27"/>
      <c r="AQT251" s="27"/>
      <c r="AQU251" s="27"/>
      <c r="AQV251" s="27"/>
      <c r="AQW251" s="27"/>
      <c r="AQX251" s="27"/>
      <c r="AQY251" s="27"/>
      <c r="AQZ251" s="27"/>
      <c r="ARA251" s="27"/>
      <c r="ARB251" s="27"/>
      <c r="ARC251" s="27"/>
      <c r="ARD251" s="27"/>
      <c r="ARE251" s="27"/>
      <c r="ARF251" s="27"/>
      <c r="ARG251" s="27"/>
      <c r="ARH251" s="27"/>
      <c r="ARI251" s="27"/>
      <c r="ARJ251" s="27"/>
      <c r="ARK251" s="27"/>
      <c r="ARL251" s="27"/>
      <c r="ARM251" s="27"/>
      <c r="ARN251" s="27"/>
      <c r="ARO251" s="27"/>
      <c r="ARP251" s="27"/>
      <c r="ARQ251" s="27"/>
      <c r="ARR251" s="27"/>
      <c r="ARS251" s="27"/>
      <c r="ART251" s="27"/>
      <c r="ARU251" s="27"/>
      <c r="ARV251" s="27"/>
      <c r="ARW251" s="27"/>
      <c r="ARX251" s="27"/>
      <c r="ARY251" s="27"/>
      <c r="ARZ251" s="27"/>
      <c r="ASA251" s="27"/>
      <c r="ASB251" s="27"/>
      <c r="ASC251" s="27"/>
      <c r="ASD251" s="27"/>
      <c r="ASE251" s="27"/>
      <c r="ASF251" s="27"/>
      <c r="ASG251" s="27"/>
      <c r="ASH251" s="27"/>
      <c r="ASI251" s="27"/>
      <c r="ASJ251" s="27"/>
      <c r="ASK251" s="27"/>
      <c r="ASL251" s="27"/>
      <c r="ASM251" s="27"/>
      <c r="ASN251" s="27"/>
      <c r="ASO251" s="27"/>
      <c r="ASP251" s="27"/>
      <c r="ASQ251" s="27"/>
      <c r="ASR251" s="27"/>
      <c r="ASS251" s="27"/>
      <c r="AST251" s="27"/>
      <c r="ASU251" s="27"/>
      <c r="ASV251" s="27"/>
      <c r="ASW251" s="27"/>
      <c r="ASX251" s="27"/>
      <c r="ASY251" s="27"/>
      <c r="ASZ251" s="27"/>
      <c r="ATA251" s="27"/>
      <c r="ATB251" s="27"/>
      <c r="ATC251" s="27"/>
      <c r="ATD251" s="27"/>
      <c r="ATE251" s="27"/>
      <c r="ATF251" s="27"/>
      <c r="ATG251" s="27"/>
      <c r="ATH251" s="27"/>
      <c r="ATI251" s="27"/>
      <c r="ATJ251" s="27"/>
      <c r="ATK251" s="27"/>
      <c r="ATL251" s="27"/>
      <c r="ATM251" s="27"/>
      <c r="ATN251" s="27"/>
      <c r="ATO251" s="27"/>
      <c r="ATP251" s="27"/>
      <c r="ATQ251" s="27"/>
      <c r="ATR251" s="27"/>
      <c r="ATS251" s="27"/>
      <c r="ATT251" s="27"/>
      <c r="ATU251" s="27"/>
      <c r="ATV251" s="27"/>
      <c r="ATW251" s="27"/>
      <c r="ATX251" s="27"/>
      <c r="ATY251" s="27"/>
      <c r="ATZ251" s="27"/>
      <c r="AUA251" s="27"/>
      <c r="AUB251" s="27"/>
      <c r="AUC251" s="27"/>
      <c r="AUD251" s="27"/>
      <c r="AUE251" s="27"/>
      <c r="AUF251" s="27"/>
      <c r="AUG251" s="27"/>
      <c r="AUH251" s="27"/>
      <c r="AUI251" s="27"/>
      <c r="AUJ251" s="27"/>
      <c r="AUK251" s="27"/>
      <c r="AUL251" s="27"/>
      <c r="AUM251" s="27"/>
      <c r="AUN251" s="27"/>
      <c r="AUO251" s="27"/>
      <c r="AUP251" s="27"/>
      <c r="AUQ251" s="27"/>
      <c r="AUR251" s="27"/>
      <c r="AUS251" s="27"/>
      <c r="AUT251" s="27"/>
      <c r="AUU251" s="27"/>
      <c r="AUV251" s="27"/>
      <c r="AUW251" s="27"/>
      <c r="AUX251" s="27"/>
      <c r="AUY251" s="27"/>
      <c r="AUZ251" s="27"/>
      <c r="AVA251" s="27"/>
      <c r="AVB251" s="27"/>
      <c r="AVC251" s="27"/>
      <c r="AVD251" s="27"/>
      <c r="AVE251" s="27"/>
      <c r="AVF251" s="27"/>
      <c r="AVG251" s="27"/>
      <c r="AVH251" s="27"/>
      <c r="AVI251" s="27"/>
      <c r="AVJ251" s="27"/>
      <c r="AVK251" s="27"/>
      <c r="AVL251" s="27"/>
      <c r="AVM251" s="27"/>
      <c r="AVN251" s="27"/>
      <c r="AVO251" s="27"/>
      <c r="AVP251" s="27"/>
      <c r="AVQ251" s="27"/>
      <c r="AVR251" s="27"/>
      <c r="AVS251" s="27"/>
      <c r="AVT251" s="27"/>
      <c r="AVU251" s="27"/>
      <c r="AVV251" s="27"/>
      <c r="AVW251" s="27"/>
      <c r="AVX251" s="27"/>
      <c r="AVY251" s="27"/>
      <c r="AVZ251" s="27"/>
      <c r="AWA251" s="27"/>
      <c r="AWB251" s="27"/>
      <c r="AWC251" s="27"/>
      <c r="AWD251" s="27"/>
      <c r="AWE251" s="27"/>
      <c r="AWF251" s="27"/>
      <c r="AWG251" s="27"/>
      <c r="AWH251" s="27"/>
      <c r="AWI251" s="27"/>
      <c r="AWJ251" s="27"/>
      <c r="AWK251" s="27"/>
      <c r="AWL251" s="27"/>
      <c r="AWM251" s="27"/>
      <c r="AWN251" s="27"/>
      <c r="AWO251" s="27"/>
      <c r="AWP251" s="27"/>
      <c r="AWQ251" s="27"/>
      <c r="AWR251" s="27"/>
      <c r="AWS251" s="27"/>
      <c r="AWT251" s="27"/>
      <c r="AWU251" s="27"/>
      <c r="AWV251" s="27"/>
      <c r="AWW251" s="27"/>
      <c r="AWX251" s="27"/>
      <c r="AWY251" s="27"/>
      <c r="AWZ251" s="27"/>
      <c r="AXA251" s="27"/>
      <c r="AXB251" s="27"/>
      <c r="AXC251" s="27"/>
      <c r="AXD251" s="27"/>
      <c r="AXE251" s="27"/>
      <c r="AXF251" s="27"/>
      <c r="AXG251" s="27"/>
      <c r="AXH251" s="27"/>
      <c r="AXI251" s="27"/>
      <c r="AXJ251" s="27"/>
      <c r="AXK251" s="27"/>
      <c r="AXL251" s="27"/>
      <c r="AXM251" s="27"/>
      <c r="AXN251" s="27"/>
      <c r="AXO251" s="27"/>
      <c r="AXP251" s="27"/>
      <c r="AXQ251" s="27"/>
      <c r="AXR251" s="27"/>
      <c r="AXS251" s="27"/>
      <c r="AXT251" s="27"/>
      <c r="AXU251" s="27"/>
      <c r="AXV251" s="27"/>
      <c r="AXW251" s="27"/>
      <c r="AXX251" s="27"/>
      <c r="AXY251" s="27"/>
      <c r="AXZ251" s="27"/>
      <c r="AYA251" s="27"/>
      <c r="AYB251" s="27"/>
      <c r="AYC251" s="27"/>
      <c r="AYD251" s="27"/>
      <c r="AYE251" s="27"/>
      <c r="AYF251" s="27"/>
      <c r="AYG251" s="27"/>
      <c r="AYH251" s="27"/>
      <c r="AYI251" s="27"/>
      <c r="AYJ251" s="27"/>
      <c r="AYK251" s="27"/>
      <c r="AYL251" s="27"/>
      <c r="AYM251" s="27"/>
      <c r="AYN251" s="27"/>
      <c r="AYO251" s="27"/>
      <c r="AYP251" s="27"/>
      <c r="AYQ251" s="27"/>
      <c r="AYR251" s="27"/>
      <c r="AYS251" s="27"/>
      <c r="AYT251" s="27"/>
      <c r="AYU251" s="27"/>
      <c r="AYV251" s="27"/>
      <c r="AYW251" s="27"/>
      <c r="AYX251" s="27"/>
      <c r="AYY251" s="27"/>
      <c r="AYZ251" s="27"/>
      <c r="AZA251" s="27"/>
      <c r="AZB251" s="27"/>
      <c r="AZC251" s="27"/>
      <c r="AZD251" s="27"/>
      <c r="AZE251" s="27"/>
      <c r="AZF251" s="27"/>
      <c r="AZG251" s="27"/>
      <c r="AZH251" s="27"/>
      <c r="AZI251" s="27"/>
      <c r="AZJ251" s="27"/>
      <c r="AZK251" s="27"/>
      <c r="AZL251" s="27"/>
      <c r="AZM251" s="27"/>
      <c r="AZN251" s="27"/>
      <c r="AZO251" s="27"/>
      <c r="AZP251" s="27"/>
      <c r="AZQ251" s="27"/>
      <c r="AZR251" s="27"/>
      <c r="AZS251" s="27"/>
      <c r="AZT251" s="27"/>
      <c r="AZU251" s="27"/>
      <c r="AZV251" s="27"/>
      <c r="AZW251" s="27"/>
      <c r="AZX251" s="27"/>
      <c r="AZY251" s="27"/>
      <c r="AZZ251" s="27"/>
      <c r="BAA251" s="27"/>
      <c r="BAB251" s="27"/>
      <c r="BAC251" s="27"/>
      <c r="BAD251" s="27"/>
      <c r="BAE251" s="27"/>
      <c r="BAF251" s="27"/>
      <c r="BAG251" s="27"/>
      <c r="BAH251" s="27"/>
      <c r="BAI251" s="27"/>
      <c r="BAJ251" s="27"/>
      <c r="BAK251" s="27"/>
      <c r="BAL251" s="27"/>
      <c r="BAM251" s="27"/>
      <c r="BAN251" s="27"/>
      <c r="BAO251" s="27"/>
      <c r="BAP251" s="27"/>
      <c r="BAQ251" s="27"/>
      <c r="BAR251" s="27"/>
      <c r="BAS251" s="27"/>
      <c r="BAT251" s="27"/>
      <c r="BAU251" s="27"/>
      <c r="BAV251" s="27"/>
      <c r="BAW251" s="27"/>
      <c r="BAX251" s="27"/>
      <c r="BAY251" s="27"/>
      <c r="BAZ251" s="27"/>
      <c r="BBA251" s="27"/>
      <c r="BBB251" s="27"/>
      <c r="BBC251" s="27"/>
      <c r="BBD251" s="27"/>
      <c r="BBE251" s="27"/>
      <c r="BBF251" s="27"/>
      <c r="BBG251" s="27"/>
      <c r="BBH251" s="27"/>
      <c r="BBI251" s="27"/>
      <c r="BBJ251" s="27"/>
      <c r="BBK251" s="27"/>
      <c r="BBL251" s="27"/>
      <c r="BBM251" s="27"/>
      <c r="BBN251" s="27"/>
      <c r="BBO251" s="27"/>
      <c r="BBP251" s="27"/>
      <c r="BBQ251" s="27"/>
      <c r="BBR251" s="27"/>
      <c r="BBS251" s="27"/>
      <c r="BBT251" s="27"/>
      <c r="BBU251" s="27"/>
      <c r="BBV251" s="27"/>
      <c r="BBW251" s="27"/>
      <c r="BBX251" s="27"/>
      <c r="BBY251" s="27"/>
      <c r="BBZ251" s="27"/>
      <c r="BCA251" s="27"/>
      <c r="BCB251" s="27"/>
      <c r="BCC251" s="27"/>
      <c r="BCD251" s="27"/>
      <c r="BCE251" s="27"/>
      <c r="BCF251" s="27"/>
      <c r="BCG251" s="27"/>
      <c r="BCH251" s="27"/>
      <c r="BCI251" s="27"/>
      <c r="BCJ251" s="27"/>
      <c r="BCK251" s="27"/>
      <c r="BCL251" s="27"/>
      <c r="BCM251" s="27"/>
      <c r="BCN251" s="27"/>
      <c r="BCO251" s="27"/>
      <c r="BCP251" s="27"/>
      <c r="BCQ251" s="27"/>
      <c r="BCR251" s="27"/>
      <c r="BCS251" s="27"/>
      <c r="BCT251" s="27"/>
      <c r="BCU251" s="27"/>
      <c r="BCV251" s="27"/>
      <c r="BCW251" s="27"/>
      <c r="BCX251" s="27"/>
      <c r="BCY251" s="27"/>
      <c r="BCZ251" s="27"/>
      <c r="BDA251" s="27"/>
      <c r="BDB251" s="27"/>
      <c r="BDC251" s="27"/>
      <c r="BDD251" s="27"/>
      <c r="BDE251" s="27"/>
      <c r="BDF251" s="27"/>
      <c r="BDG251" s="27"/>
      <c r="BDH251" s="27"/>
      <c r="BDI251" s="27"/>
      <c r="BDJ251" s="27"/>
      <c r="BDK251" s="27"/>
      <c r="BDL251" s="27"/>
      <c r="BDM251" s="27"/>
      <c r="BDN251" s="27"/>
      <c r="BDO251" s="27"/>
      <c r="BDP251" s="27"/>
      <c r="BDQ251" s="27"/>
      <c r="BDR251" s="27"/>
      <c r="BDS251" s="27"/>
      <c r="BDT251" s="27"/>
      <c r="BDU251" s="27"/>
      <c r="BDV251" s="27"/>
      <c r="BDW251" s="27"/>
      <c r="BDX251" s="27"/>
      <c r="BDY251" s="27"/>
      <c r="BDZ251" s="27"/>
      <c r="BEA251" s="27"/>
      <c r="BEB251" s="27"/>
      <c r="BEC251" s="27"/>
      <c r="BED251" s="27"/>
      <c r="BEE251" s="27"/>
      <c r="BEF251" s="27"/>
      <c r="BEG251" s="27"/>
      <c r="BEH251" s="27"/>
      <c r="BEI251" s="27"/>
      <c r="BEJ251" s="27"/>
      <c r="BEK251" s="27"/>
      <c r="BEL251" s="27"/>
      <c r="BEM251" s="27"/>
      <c r="BEN251" s="27"/>
      <c r="BEO251" s="27"/>
      <c r="BEP251" s="27"/>
      <c r="BEQ251" s="27"/>
      <c r="BER251" s="27"/>
      <c r="BES251" s="27"/>
      <c r="BET251" s="27"/>
      <c r="BEU251" s="27"/>
      <c r="BEV251" s="27"/>
      <c r="BEW251" s="27"/>
      <c r="BEX251" s="27"/>
      <c r="BEY251" s="27"/>
      <c r="BEZ251" s="27"/>
      <c r="BFA251" s="27"/>
      <c r="BFB251" s="27"/>
      <c r="BFC251" s="27"/>
      <c r="BFD251" s="27"/>
      <c r="BFE251" s="27"/>
      <c r="BFF251" s="27"/>
      <c r="BFG251" s="27"/>
      <c r="BFH251" s="27"/>
      <c r="BFI251" s="27"/>
      <c r="BFJ251" s="27"/>
      <c r="BFK251" s="27"/>
      <c r="BFL251" s="27"/>
      <c r="BFM251" s="27"/>
      <c r="BFN251" s="27"/>
      <c r="BFO251" s="27"/>
      <c r="BFP251" s="27"/>
      <c r="BFQ251" s="27"/>
      <c r="BFR251" s="27"/>
      <c r="BFS251" s="27"/>
      <c r="BFT251" s="27"/>
      <c r="BFU251" s="27"/>
      <c r="BFV251" s="27"/>
      <c r="BFW251" s="27"/>
      <c r="BFX251" s="27"/>
      <c r="BFY251" s="27"/>
      <c r="BFZ251" s="27"/>
      <c r="BGA251" s="27"/>
      <c r="BGB251" s="27"/>
      <c r="BGC251" s="27"/>
      <c r="BGD251" s="27"/>
      <c r="BGE251" s="27"/>
      <c r="BGF251" s="27"/>
      <c r="BGG251" s="27"/>
      <c r="BGH251" s="27"/>
      <c r="BGI251" s="27"/>
      <c r="BGJ251" s="27"/>
      <c r="BGK251" s="27"/>
      <c r="BGL251" s="27"/>
      <c r="BGM251" s="27"/>
      <c r="BGN251" s="27"/>
      <c r="BGO251" s="27"/>
      <c r="BGP251" s="27"/>
      <c r="BGQ251" s="27"/>
      <c r="BGR251" s="27"/>
      <c r="BGS251" s="27"/>
      <c r="BGT251" s="27"/>
      <c r="BGU251" s="27"/>
      <c r="BGV251" s="27"/>
      <c r="BGW251" s="27"/>
      <c r="BGX251" s="27"/>
      <c r="BGY251" s="27"/>
      <c r="BGZ251" s="27"/>
      <c r="BHA251" s="27"/>
      <c r="BHB251" s="27"/>
      <c r="BHC251" s="27"/>
      <c r="BHD251" s="27"/>
      <c r="BHE251" s="27"/>
      <c r="BHF251" s="27"/>
      <c r="BHG251" s="27"/>
      <c r="BHH251" s="27"/>
      <c r="BHI251" s="27"/>
      <c r="BHJ251" s="27"/>
      <c r="BHK251" s="27"/>
      <c r="BHL251" s="27"/>
      <c r="BHM251" s="27"/>
      <c r="BHN251" s="27"/>
      <c r="BHO251" s="27"/>
      <c r="BHP251" s="27"/>
      <c r="BHQ251" s="27"/>
      <c r="BHR251" s="27"/>
      <c r="BHS251" s="27"/>
      <c r="BHT251" s="27"/>
      <c r="BHU251" s="27"/>
      <c r="BHV251" s="27"/>
      <c r="BHW251" s="27"/>
      <c r="BHX251" s="27"/>
      <c r="BHY251" s="27"/>
      <c r="BHZ251" s="27"/>
      <c r="BIA251" s="27"/>
      <c r="BIB251" s="27"/>
      <c r="BIC251" s="27"/>
      <c r="BID251" s="27"/>
      <c r="BIE251" s="27"/>
      <c r="BIF251" s="27"/>
      <c r="BIG251" s="27"/>
      <c r="BIH251" s="27"/>
      <c r="BII251" s="27"/>
      <c r="BIJ251" s="27"/>
      <c r="BIK251" s="27"/>
      <c r="BIL251" s="27"/>
      <c r="BIM251" s="27"/>
      <c r="BIN251" s="27"/>
      <c r="BIO251" s="27"/>
      <c r="BIP251" s="27"/>
      <c r="BIQ251" s="27"/>
      <c r="BIR251" s="27"/>
      <c r="BIS251" s="27"/>
      <c r="BIT251" s="27"/>
      <c r="BIU251" s="27"/>
      <c r="BIV251" s="27"/>
      <c r="BIW251" s="27"/>
      <c r="BIX251" s="27"/>
      <c r="BIY251" s="27"/>
      <c r="BIZ251" s="27"/>
      <c r="BJA251" s="27"/>
      <c r="BJB251" s="27"/>
      <c r="BJC251" s="27"/>
      <c r="BJD251" s="27"/>
      <c r="BJE251" s="27"/>
      <c r="BJF251" s="27"/>
      <c r="BJG251" s="27"/>
      <c r="BJH251" s="27"/>
      <c r="BJI251" s="27"/>
      <c r="BJJ251" s="27"/>
      <c r="BJK251" s="27"/>
      <c r="BJL251" s="27"/>
      <c r="BJM251" s="27"/>
      <c r="BJN251" s="27"/>
      <c r="BJO251" s="27"/>
      <c r="BJP251" s="27"/>
      <c r="BJQ251" s="27"/>
      <c r="BJR251" s="27"/>
      <c r="BJS251" s="27"/>
      <c r="BJT251" s="27"/>
      <c r="BJU251" s="27"/>
      <c r="BJV251" s="27"/>
      <c r="BJW251" s="27"/>
      <c r="BJX251" s="27"/>
      <c r="BJY251" s="27"/>
      <c r="BJZ251" s="27"/>
      <c r="BKA251" s="27"/>
      <c r="BKB251" s="27"/>
      <c r="BKC251" s="27"/>
      <c r="BKD251" s="27"/>
      <c r="BKE251" s="27"/>
      <c r="BKF251" s="27"/>
      <c r="BKG251" s="27"/>
      <c r="BKH251" s="27"/>
      <c r="BKI251" s="27"/>
      <c r="BKJ251" s="27"/>
      <c r="BKK251" s="27"/>
      <c r="BKL251" s="27"/>
      <c r="BKM251" s="27"/>
      <c r="BKN251" s="27"/>
      <c r="BKO251" s="27"/>
      <c r="BKP251" s="27"/>
      <c r="BKQ251" s="27"/>
      <c r="BKR251" s="27"/>
      <c r="BKS251" s="27"/>
      <c r="BKT251" s="27"/>
      <c r="BKU251" s="27"/>
      <c r="BKV251" s="27"/>
      <c r="BKW251" s="27"/>
      <c r="BKX251" s="27"/>
      <c r="BKY251" s="27"/>
      <c r="BKZ251" s="27"/>
      <c r="BLA251" s="27"/>
      <c r="BLB251" s="27"/>
      <c r="BLC251" s="27"/>
      <c r="BLD251" s="27"/>
      <c r="BLE251" s="27"/>
      <c r="BLF251" s="27"/>
      <c r="BLG251" s="27"/>
      <c r="BLH251" s="27"/>
      <c r="BLI251" s="27"/>
      <c r="BLJ251" s="27"/>
      <c r="BLK251" s="27"/>
      <c r="BLL251" s="27"/>
      <c r="BLM251" s="27"/>
      <c r="BLN251" s="27"/>
      <c r="BLO251" s="27"/>
      <c r="BLP251" s="27"/>
      <c r="BLQ251" s="27"/>
      <c r="BLR251" s="27"/>
      <c r="BLS251" s="27"/>
      <c r="BLT251" s="27"/>
      <c r="BLU251" s="27"/>
      <c r="BLV251" s="27"/>
      <c r="BLW251" s="27"/>
      <c r="BLX251" s="27"/>
      <c r="BLY251" s="27"/>
      <c r="BLZ251" s="27"/>
      <c r="BMA251" s="27"/>
      <c r="BMB251" s="27"/>
      <c r="BMC251" s="27"/>
      <c r="BMD251" s="27"/>
      <c r="BME251" s="27"/>
      <c r="BMF251" s="27"/>
      <c r="BMG251" s="27"/>
      <c r="BMH251" s="27"/>
      <c r="BMI251" s="27"/>
      <c r="BMJ251" s="27"/>
      <c r="BMK251" s="27"/>
      <c r="BML251" s="27"/>
      <c r="BMM251" s="27"/>
      <c r="BMN251" s="27"/>
      <c r="BMO251" s="27"/>
      <c r="BMP251" s="27"/>
      <c r="BMQ251" s="27"/>
      <c r="BMR251" s="27"/>
      <c r="BMS251" s="27"/>
      <c r="BMT251" s="27"/>
      <c r="BMU251" s="27"/>
      <c r="BMV251" s="27"/>
      <c r="BMW251" s="27"/>
      <c r="BMX251" s="27"/>
      <c r="BMY251" s="27"/>
      <c r="BMZ251" s="27"/>
      <c r="BNA251" s="27"/>
      <c r="BNB251" s="27"/>
      <c r="BNC251" s="27"/>
      <c r="BND251" s="27"/>
      <c r="BNE251" s="27"/>
      <c r="BNF251" s="27"/>
      <c r="BNG251" s="27"/>
      <c r="BNH251" s="27"/>
      <c r="BNI251" s="27"/>
      <c r="BNJ251" s="27"/>
      <c r="BNK251" s="27"/>
      <c r="BNL251" s="27"/>
      <c r="BNM251" s="27"/>
      <c r="BNN251" s="27"/>
      <c r="BNO251" s="27"/>
      <c r="BNP251" s="27"/>
      <c r="BNQ251" s="27"/>
      <c r="BNR251" s="27"/>
      <c r="BNS251" s="27"/>
      <c r="BNT251" s="27"/>
      <c r="BNU251" s="27"/>
      <c r="BNV251" s="27"/>
      <c r="BNW251" s="27"/>
      <c r="BNX251" s="27"/>
      <c r="BNY251" s="27"/>
      <c r="BNZ251" s="27"/>
      <c r="BOA251" s="27"/>
      <c r="BOB251" s="27"/>
      <c r="BOC251" s="27"/>
      <c r="BOD251" s="27"/>
      <c r="BOE251" s="27"/>
      <c r="BOF251" s="27"/>
      <c r="BOG251" s="27"/>
      <c r="BOH251" s="27"/>
      <c r="BOI251" s="27"/>
      <c r="BOJ251" s="27"/>
      <c r="BOK251" s="27"/>
      <c r="BOL251" s="27"/>
      <c r="BOM251" s="27"/>
      <c r="BON251" s="27"/>
      <c r="BOO251" s="27"/>
      <c r="BOP251" s="27"/>
      <c r="BOQ251" s="27"/>
      <c r="BOR251" s="27"/>
      <c r="BOS251" s="27"/>
      <c r="BOT251" s="27"/>
      <c r="BOU251" s="27"/>
      <c r="BOV251" s="27"/>
      <c r="BOW251" s="27"/>
      <c r="BOX251" s="27"/>
      <c r="BOY251" s="27"/>
      <c r="BOZ251" s="27"/>
      <c r="BPA251" s="27"/>
      <c r="BPB251" s="27"/>
      <c r="BPC251" s="27"/>
      <c r="BPD251" s="27"/>
      <c r="BPE251" s="27"/>
      <c r="BPF251" s="27"/>
      <c r="BPG251" s="27"/>
      <c r="BPH251" s="27"/>
      <c r="BPI251" s="27"/>
      <c r="BPJ251" s="27"/>
      <c r="BPK251" s="27"/>
      <c r="BPL251" s="27"/>
      <c r="BPM251" s="27"/>
      <c r="BPN251" s="27"/>
      <c r="BPO251" s="27"/>
      <c r="BPP251" s="27"/>
      <c r="BPQ251" s="27"/>
      <c r="BPR251" s="27"/>
      <c r="BPS251" s="27"/>
      <c r="BPT251" s="27"/>
      <c r="BPU251" s="27"/>
      <c r="BPV251" s="27"/>
      <c r="BPW251" s="27"/>
      <c r="BPX251" s="27"/>
      <c r="BPY251" s="27"/>
      <c r="BPZ251" s="27"/>
      <c r="BQA251" s="27"/>
      <c r="BQB251" s="27"/>
      <c r="BQC251" s="27"/>
      <c r="BQD251" s="27"/>
      <c r="BQE251" s="27"/>
      <c r="BQF251" s="27"/>
      <c r="BQG251" s="27"/>
      <c r="BQH251" s="27"/>
      <c r="BQI251" s="27"/>
      <c r="BQJ251" s="27"/>
      <c r="BQK251" s="27"/>
      <c r="BQL251" s="27"/>
      <c r="BQM251" s="27"/>
      <c r="BQN251" s="27"/>
      <c r="BQO251" s="27"/>
      <c r="BQP251" s="27"/>
      <c r="BQQ251" s="27"/>
      <c r="BQR251" s="27"/>
      <c r="BQS251" s="27"/>
      <c r="BQT251" s="27"/>
      <c r="BQU251" s="27"/>
      <c r="BQV251" s="27"/>
      <c r="BQW251" s="27"/>
      <c r="BQX251" s="27"/>
      <c r="BQY251" s="27"/>
      <c r="BQZ251" s="27"/>
      <c r="BRA251" s="27"/>
      <c r="BRB251" s="27"/>
      <c r="BRC251" s="27"/>
      <c r="BRD251" s="27"/>
      <c r="BRE251" s="27"/>
      <c r="BRF251" s="27"/>
      <c r="BRG251" s="27"/>
      <c r="BRH251" s="27"/>
      <c r="BRI251" s="27"/>
      <c r="BRJ251" s="27"/>
      <c r="BRK251" s="27"/>
      <c r="BRL251" s="27"/>
      <c r="BRM251" s="27"/>
      <c r="BRN251" s="27"/>
      <c r="BRO251" s="27"/>
      <c r="BRP251" s="27"/>
      <c r="BRQ251" s="27"/>
      <c r="BRR251" s="27"/>
      <c r="BRS251" s="27"/>
      <c r="BRT251" s="27"/>
      <c r="BRU251" s="27"/>
      <c r="BRV251" s="27"/>
      <c r="BRW251" s="27"/>
      <c r="BRX251" s="27"/>
      <c r="BRY251" s="27"/>
      <c r="BRZ251" s="27"/>
      <c r="BSA251" s="27"/>
      <c r="BSB251" s="27"/>
      <c r="BSC251" s="27"/>
      <c r="BSD251" s="27"/>
      <c r="BSE251" s="27"/>
      <c r="BSF251" s="27"/>
      <c r="BSG251" s="27"/>
      <c r="BSH251" s="27"/>
      <c r="BSI251" s="27"/>
      <c r="BSJ251" s="27"/>
      <c r="BSK251" s="27"/>
      <c r="BSL251" s="27"/>
      <c r="BSM251" s="27"/>
      <c r="BSN251" s="27"/>
      <c r="BSO251" s="27"/>
      <c r="BSP251" s="27"/>
      <c r="BSQ251" s="27"/>
      <c r="BSR251" s="27"/>
      <c r="BSS251" s="27"/>
      <c r="BST251" s="27"/>
      <c r="BSU251" s="27"/>
      <c r="BSV251" s="27"/>
      <c r="BSW251" s="27"/>
      <c r="BSX251" s="27"/>
      <c r="BSY251" s="27"/>
      <c r="BSZ251" s="27"/>
      <c r="BTA251" s="27"/>
      <c r="BTB251" s="27"/>
      <c r="BTC251" s="27"/>
      <c r="BTD251" s="27"/>
      <c r="BTE251" s="27"/>
      <c r="BTF251" s="27"/>
      <c r="BTG251" s="27"/>
      <c r="BTH251" s="27"/>
      <c r="BTI251" s="27"/>
      <c r="BTJ251" s="27"/>
      <c r="BTK251" s="27"/>
      <c r="BTL251" s="27"/>
      <c r="BTM251" s="27"/>
      <c r="BTN251" s="27"/>
      <c r="BTO251" s="27"/>
      <c r="BTP251" s="27"/>
      <c r="BTQ251" s="27"/>
      <c r="BTR251" s="27"/>
      <c r="BTS251" s="27"/>
      <c r="BTT251" s="27"/>
      <c r="BTU251" s="27"/>
      <c r="BTV251" s="27"/>
      <c r="BTW251" s="27"/>
      <c r="BTX251" s="27"/>
      <c r="BTY251" s="27"/>
      <c r="BTZ251" s="27"/>
      <c r="BUA251" s="27"/>
      <c r="BUB251" s="27"/>
      <c r="BUC251" s="27"/>
      <c r="BUD251" s="27"/>
      <c r="BUE251" s="27"/>
      <c r="BUF251" s="27"/>
      <c r="BUG251" s="27"/>
      <c r="BUH251" s="27"/>
      <c r="BUI251" s="27"/>
      <c r="BUJ251" s="27"/>
      <c r="BUK251" s="27"/>
      <c r="BUL251" s="27"/>
      <c r="BUM251" s="27"/>
      <c r="BUN251" s="27"/>
      <c r="BUO251" s="27"/>
      <c r="BUP251" s="27"/>
      <c r="BUQ251" s="27"/>
      <c r="BUR251" s="27"/>
      <c r="BUS251" s="27"/>
      <c r="BUT251" s="27"/>
      <c r="BUU251" s="27"/>
      <c r="BUV251" s="27"/>
      <c r="BUW251" s="27"/>
      <c r="BUX251" s="27"/>
      <c r="BUY251" s="27"/>
      <c r="BUZ251" s="27"/>
      <c r="BVA251" s="27"/>
      <c r="BVB251" s="27"/>
      <c r="BVC251" s="27"/>
      <c r="BVD251" s="27"/>
      <c r="BVE251" s="27"/>
      <c r="BVF251" s="27"/>
      <c r="BVG251" s="27"/>
      <c r="BVH251" s="27"/>
      <c r="BVI251" s="27"/>
      <c r="BVJ251" s="27"/>
      <c r="BVK251" s="27"/>
      <c r="BVL251" s="27"/>
      <c r="BVM251" s="27"/>
      <c r="BVN251" s="27"/>
      <c r="BVO251" s="27"/>
      <c r="BVP251" s="27"/>
      <c r="BVQ251" s="27"/>
      <c r="BVR251" s="27"/>
      <c r="BVS251" s="27"/>
      <c r="BVT251" s="27"/>
      <c r="BVU251" s="27"/>
      <c r="BVV251" s="27"/>
      <c r="BVW251" s="27"/>
      <c r="BVX251" s="27"/>
      <c r="BVY251" s="27"/>
      <c r="BVZ251" s="27"/>
      <c r="BWA251" s="27"/>
      <c r="BWB251" s="27"/>
      <c r="BWC251" s="27"/>
      <c r="BWD251" s="27"/>
      <c r="BWE251" s="27"/>
      <c r="BWF251" s="27"/>
      <c r="BWG251" s="27"/>
      <c r="BWH251" s="27"/>
      <c r="BWI251" s="27"/>
      <c r="BWJ251" s="27"/>
      <c r="BWK251" s="27"/>
      <c r="BWL251" s="27"/>
      <c r="BWM251" s="27"/>
      <c r="BWN251" s="27"/>
      <c r="BWO251" s="27"/>
      <c r="BWP251" s="27"/>
      <c r="BWQ251" s="27"/>
      <c r="BWR251" s="27"/>
      <c r="BWS251" s="27"/>
      <c r="BWT251" s="27"/>
      <c r="BWU251" s="27"/>
      <c r="BWV251" s="27"/>
      <c r="BWW251" s="27"/>
      <c r="BWX251" s="27"/>
      <c r="BWY251" s="27"/>
      <c r="BWZ251" s="27"/>
      <c r="BXA251" s="27"/>
      <c r="BXB251" s="27"/>
      <c r="BXC251" s="27"/>
      <c r="BXD251" s="27"/>
      <c r="BXE251" s="27"/>
      <c r="BXF251" s="27"/>
      <c r="BXG251" s="27"/>
      <c r="BXH251" s="27"/>
      <c r="BXI251" s="27"/>
      <c r="BXJ251" s="27"/>
      <c r="BXK251" s="27"/>
      <c r="BXL251" s="27"/>
      <c r="BXM251" s="27"/>
      <c r="BXN251" s="27"/>
      <c r="BXO251" s="27"/>
      <c r="BXP251" s="27"/>
      <c r="BXQ251" s="27"/>
      <c r="BXR251" s="27"/>
      <c r="BXS251" s="27"/>
      <c r="BXT251" s="27"/>
      <c r="BXU251" s="27"/>
      <c r="BXV251" s="27"/>
      <c r="BXW251" s="27"/>
      <c r="BXX251" s="27"/>
      <c r="BXY251" s="27"/>
      <c r="BXZ251" s="27"/>
      <c r="BYA251" s="27"/>
      <c r="BYB251" s="27"/>
      <c r="BYC251" s="27"/>
      <c r="BYD251" s="27"/>
      <c r="BYE251" s="27"/>
      <c r="BYF251" s="27"/>
      <c r="BYG251" s="27"/>
      <c r="BYH251" s="27"/>
      <c r="BYI251" s="27"/>
      <c r="BYJ251" s="27"/>
      <c r="BYK251" s="27"/>
      <c r="BYL251" s="27"/>
      <c r="BYM251" s="27"/>
      <c r="BYN251" s="27"/>
      <c r="BYO251" s="27"/>
      <c r="BYP251" s="27"/>
      <c r="BYQ251" s="27"/>
      <c r="BYR251" s="27"/>
      <c r="BYS251" s="27"/>
      <c r="BYT251" s="27"/>
      <c r="BYU251" s="27"/>
      <c r="BYV251" s="27"/>
      <c r="BYW251" s="27"/>
      <c r="BYX251" s="27"/>
      <c r="BYY251" s="27"/>
      <c r="BYZ251" s="27"/>
      <c r="BZA251" s="27"/>
      <c r="BZB251" s="27"/>
      <c r="BZC251" s="27"/>
      <c r="BZD251" s="27"/>
      <c r="BZE251" s="27"/>
      <c r="BZF251" s="27"/>
      <c r="BZG251" s="27"/>
      <c r="BZH251" s="27"/>
      <c r="BZI251" s="27"/>
      <c r="BZJ251" s="27"/>
      <c r="BZK251" s="27"/>
      <c r="BZL251" s="27"/>
      <c r="BZM251" s="27"/>
      <c r="BZN251" s="27"/>
      <c r="BZO251" s="27"/>
      <c r="BZP251" s="27"/>
      <c r="BZQ251" s="27"/>
      <c r="BZR251" s="27"/>
      <c r="BZS251" s="27"/>
      <c r="BZT251" s="27"/>
      <c r="BZU251" s="27"/>
      <c r="BZV251" s="27"/>
      <c r="BZW251" s="27"/>
      <c r="BZX251" s="27"/>
      <c r="BZY251" s="27"/>
      <c r="BZZ251" s="27"/>
      <c r="CAA251" s="27"/>
      <c r="CAB251" s="27"/>
      <c r="CAC251" s="27"/>
      <c r="CAD251" s="27"/>
      <c r="CAE251" s="27"/>
      <c r="CAF251" s="27"/>
      <c r="CAG251" s="27"/>
      <c r="CAH251" s="27"/>
      <c r="CAI251" s="27"/>
      <c r="CAJ251" s="27"/>
      <c r="CAK251" s="27"/>
      <c r="CAL251" s="27"/>
      <c r="CAM251" s="27"/>
      <c r="CAN251" s="27"/>
      <c r="CAO251" s="27"/>
      <c r="CAP251" s="27"/>
      <c r="CAQ251" s="27"/>
      <c r="CAR251" s="27"/>
      <c r="CAS251" s="27"/>
      <c r="CAT251" s="27"/>
      <c r="CAU251" s="27"/>
      <c r="CAV251" s="27"/>
      <c r="CAW251" s="27"/>
      <c r="CAX251" s="27"/>
      <c r="CAY251" s="27"/>
      <c r="CAZ251" s="27"/>
      <c r="CBA251" s="27"/>
      <c r="CBB251" s="27"/>
      <c r="CBC251" s="27"/>
      <c r="CBD251" s="27"/>
      <c r="CBE251" s="27"/>
      <c r="CBF251" s="27"/>
      <c r="CBG251" s="27"/>
      <c r="CBH251" s="27"/>
      <c r="CBI251" s="27"/>
      <c r="CBJ251" s="27"/>
      <c r="CBK251" s="27"/>
      <c r="CBL251" s="27"/>
      <c r="CBM251" s="27"/>
      <c r="CBN251" s="27"/>
      <c r="CBO251" s="27"/>
      <c r="CBP251" s="27"/>
      <c r="CBQ251" s="27"/>
      <c r="CBR251" s="27"/>
      <c r="CBS251" s="27"/>
      <c r="CBT251" s="27"/>
      <c r="CBU251" s="27"/>
      <c r="CBV251" s="27"/>
      <c r="CBW251" s="27"/>
      <c r="CBX251" s="27"/>
      <c r="CBY251" s="27"/>
      <c r="CBZ251" s="27"/>
      <c r="CCA251" s="27"/>
      <c r="CCB251" s="27"/>
      <c r="CCC251" s="27"/>
      <c r="CCD251" s="27"/>
      <c r="CCE251" s="27"/>
      <c r="CCF251" s="27"/>
      <c r="CCG251" s="27"/>
      <c r="CCH251" s="27"/>
      <c r="CCI251" s="27"/>
      <c r="CCJ251" s="27"/>
      <c r="CCK251" s="27"/>
      <c r="CCL251" s="27"/>
      <c r="CCM251" s="27"/>
      <c r="CCN251" s="27"/>
      <c r="CCO251" s="27"/>
      <c r="CCP251" s="27"/>
      <c r="CCQ251" s="27"/>
      <c r="CCR251" s="27"/>
      <c r="CCS251" s="27"/>
      <c r="CCT251" s="27"/>
      <c r="CCU251" s="27"/>
      <c r="CCV251" s="27"/>
      <c r="CCW251" s="27"/>
      <c r="CCX251" s="27"/>
      <c r="CCY251" s="27"/>
      <c r="CCZ251" s="27"/>
      <c r="CDA251" s="27"/>
      <c r="CDB251" s="27"/>
      <c r="CDC251" s="27"/>
      <c r="CDD251" s="27"/>
      <c r="CDE251" s="27"/>
      <c r="CDF251" s="27"/>
      <c r="CDG251" s="27"/>
      <c r="CDH251" s="27"/>
      <c r="CDI251" s="27"/>
      <c r="CDJ251" s="27"/>
      <c r="CDK251" s="27"/>
      <c r="CDL251" s="27"/>
      <c r="CDM251" s="27"/>
      <c r="CDN251" s="27"/>
      <c r="CDO251" s="27"/>
      <c r="CDP251" s="27"/>
      <c r="CDQ251" s="27"/>
      <c r="CDR251" s="27"/>
      <c r="CDS251" s="27"/>
      <c r="CDT251" s="27"/>
      <c r="CDU251" s="27"/>
      <c r="CDV251" s="27"/>
      <c r="CDW251" s="27"/>
      <c r="CDX251" s="27"/>
      <c r="CDY251" s="27"/>
      <c r="CDZ251" s="27"/>
      <c r="CEA251" s="27"/>
      <c r="CEB251" s="27"/>
      <c r="CEC251" s="27"/>
      <c r="CED251" s="27"/>
      <c r="CEE251" s="27"/>
      <c r="CEF251" s="27"/>
      <c r="CEG251" s="27"/>
      <c r="CEH251" s="27"/>
      <c r="CEI251" s="27"/>
      <c r="CEJ251" s="27"/>
      <c r="CEK251" s="27"/>
      <c r="CEL251" s="27"/>
      <c r="CEM251" s="27"/>
      <c r="CEN251" s="27"/>
      <c r="CEO251" s="27"/>
      <c r="CEP251" s="27"/>
      <c r="CEQ251" s="27"/>
      <c r="CER251" s="27"/>
      <c r="CES251" s="27"/>
      <c r="CET251" s="27"/>
      <c r="CEU251" s="27"/>
      <c r="CEV251" s="27"/>
      <c r="CEW251" s="27"/>
      <c r="CEX251" s="27"/>
      <c r="CEY251" s="27"/>
      <c r="CEZ251" s="27"/>
      <c r="CFA251" s="27"/>
      <c r="CFB251" s="27"/>
      <c r="CFC251" s="27"/>
      <c r="CFD251" s="27"/>
      <c r="CFE251" s="27"/>
      <c r="CFF251" s="27"/>
      <c r="CFG251" s="27"/>
      <c r="CFH251" s="27"/>
      <c r="CFI251" s="27"/>
      <c r="CFJ251" s="27"/>
      <c r="CFK251" s="27"/>
      <c r="CFL251" s="27"/>
      <c r="CFM251" s="27"/>
      <c r="CFN251" s="27"/>
      <c r="CFO251" s="27"/>
      <c r="CFP251" s="27"/>
      <c r="CFQ251" s="27"/>
      <c r="CFR251" s="27"/>
      <c r="CFS251" s="27"/>
      <c r="CFT251" s="27"/>
      <c r="CFU251" s="27"/>
      <c r="CFV251" s="27"/>
      <c r="CFW251" s="27"/>
      <c r="CFX251" s="27"/>
      <c r="CFY251" s="27"/>
      <c r="CFZ251" s="27"/>
      <c r="CGA251" s="27"/>
      <c r="CGB251" s="27"/>
      <c r="CGC251" s="27"/>
      <c r="CGD251" s="27"/>
      <c r="CGE251" s="27"/>
      <c r="CGF251" s="27"/>
      <c r="CGG251" s="27"/>
      <c r="CGH251" s="27"/>
      <c r="CGI251" s="27"/>
      <c r="CGJ251" s="27"/>
      <c r="CGK251" s="27"/>
      <c r="CGL251" s="27"/>
      <c r="CGM251" s="27"/>
      <c r="CGN251" s="27"/>
      <c r="CGO251" s="27"/>
      <c r="CGP251" s="27"/>
      <c r="CGQ251" s="27"/>
      <c r="CGR251" s="27"/>
      <c r="CGS251" s="27"/>
      <c r="CGT251" s="27"/>
      <c r="CGU251" s="27"/>
      <c r="CGV251" s="27"/>
      <c r="CGW251" s="27"/>
      <c r="CGX251" s="27"/>
      <c r="CGY251" s="27"/>
      <c r="CGZ251" s="27"/>
      <c r="CHA251" s="27"/>
      <c r="CHB251" s="27"/>
      <c r="CHC251" s="27"/>
      <c r="CHD251" s="27"/>
      <c r="CHE251" s="27"/>
      <c r="CHF251" s="27"/>
      <c r="CHG251" s="27"/>
      <c r="CHH251" s="27"/>
      <c r="CHI251" s="27"/>
      <c r="CHJ251" s="27"/>
      <c r="CHK251" s="27"/>
      <c r="CHL251" s="27"/>
      <c r="CHM251" s="27"/>
      <c r="CHN251" s="27"/>
      <c r="CHO251" s="27"/>
      <c r="CHP251" s="27"/>
      <c r="CHQ251" s="27"/>
      <c r="CHR251" s="27"/>
      <c r="CHS251" s="27"/>
      <c r="CHT251" s="27"/>
      <c r="CHU251" s="27"/>
      <c r="CHV251" s="27"/>
      <c r="CHW251" s="27"/>
      <c r="CHX251" s="27"/>
      <c r="CHY251" s="27"/>
      <c r="CHZ251" s="27"/>
      <c r="CIA251" s="27"/>
      <c r="CIB251" s="27"/>
      <c r="CIC251" s="27"/>
      <c r="CID251" s="27"/>
      <c r="CIE251" s="27"/>
      <c r="CIF251" s="27"/>
      <c r="CIG251" s="27"/>
      <c r="CIH251" s="27"/>
      <c r="CII251" s="27"/>
      <c r="CIJ251" s="27"/>
      <c r="CIK251" s="27"/>
      <c r="CIL251" s="27"/>
      <c r="CIM251" s="27"/>
      <c r="CIN251" s="27"/>
      <c r="CIO251" s="27"/>
      <c r="CIP251" s="27"/>
      <c r="CIQ251" s="27"/>
      <c r="CIR251" s="27"/>
      <c r="CIS251" s="27"/>
      <c r="CIT251" s="27"/>
      <c r="CIU251" s="27"/>
      <c r="CIV251" s="27"/>
      <c r="CIW251" s="27"/>
      <c r="CIX251" s="27"/>
      <c r="CIY251" s="27"/>
      <c r="CIZ251" s="27"/>
      <c r="CJA251" s="27"/>
      <c r="CJB251" s="27"/>
      <c r="CJC251" s="27"/>
      <c r="CJD251" s="27"/>
      <c r="CJE251" s="27"/>
      <c r="CJF251" s="27"/>
      <c r="CJG251" s="27"/>
      <c r="CJH251" s="27"/>
      <c r="CJI251" s="27"/>
      <c r="CJJ251" s="27"/>
      <c r="CJK251" s="27"/>
      <c r="CJL251" s="27"/>
      <c r="CJM251" s="27"/>
      <c r="CJN251" s="27"/>
      <c r="CJO251" s="27"/>
      <c r="CJP251" s="27"/>
      <c r="CJQ251" s="27"/>
      <c r="CJR251" s="27"/>
      <c r="CJS251" s="27"/>
      <c r="CJT251" s="27"/>
      <c r="CJU251" s="27"/>
      <c r="CJV251" s="27"/>
      <c r="CJW251" s="27"/>
      <c r="CJX251" s="27"/>
      <c r="CJY251" s="27"/>
      <c r="CJZ251" s="27"/>
      <c r="CKA251" s="27"/>
      <c r="CKB251" s="27"/>
      <c r="CKC251" s="27"/>
      <c r="CKD251" s="27"/>
      <c r="CKE251" s="27"/>
      <c r="CKF251" s="27"/>
      <c r="CKG251" s="27"/>
      <c r="CKH251" s="27"/>
      <c r="CKI251" s="27"/>
      <c r="CKJ251" s="27"/>
      <c r="CKK251" s="27"/>
      <c r="CKL251" s="27"/>
      <c r="CKM251" s="27"/>
      <c r="CKN251" s="27"/>
      <c r="CKO251" s="27"/>
      <c r="CKP251" s="27"/>
      <c r="CKQ251" s="27"/>
      <c r="CKR251" s="27"/>
      <c r="CKS251" s="27"/>
      <c r="CKT251" s="27"/>
      <c r="CKU251" s="27"/>
      <c r="CKV251" s="27"/>
      <c r="CKW251" s="27"/>
      <c r="CKX251" s="27"/>
      <c r="CKY251" s="27"/>
      <c r="CKZ251" s="27"/>
      <c r="CLA251" s="27"/>
      <c r="CLB251" s="27"/>
      <c r="CLC251" s="27"/>
      <c r="CLD251" s="27"/>
      <c r="CLE251" s="27"/>
      <c r="CLF251" s="27"/>
      <c r="CLG251" s="27"/>
      <c r="CLH251" s="27"/>
      <c r="CLI251" s="27"/>
      <c r="CLJ251" s="27"/>
      <c r="CLK251" s="27"/>
      <c r="CLL251" s="27"/>
      <c r="CLM251" s="27"/>
      <c r="CLN251" s="27"/>
      <c r="CLO251" s="27"/>
      <c r="CLP251" s="27"/>
      <c r="CLQ251" s="27"/>
      <c r="CLR251" s="27"/>
      <c r="CLS251" s="27"/>
      <c r="CLT251" s="27"/>
      <c r="CLU251" s="27"/>
      <c r="CLV251" s="27"/>
      <c r="CLW251" s="27"/>
      <c r="CLX251" s="27"/>
      <c r="CLY251" s="27"/>
      <c r="CLZ251" s="27"/>
      <c r="CMA251" s="27"/>
      <c r="CMB251" s="27"/>
      <c r="CMC251" s="27"/>
      <c r="CMD251" s="27"/>
      <c r="CME251" s="27"/>
      <c r="CMF251" s="27"/>
      <c r="CMG251" s="27"/>
      <c r="CMH251" s="27"/>
      <c r="CMI251" s="27"/>
      <c r="CMJ251" s="27"/>
      <c r="CMK251" s="27"/>
      <c r="CML251" s="27"/>
      <c r="CMM251" s="27"/>
      <c r="CMN251" s="27"/>
      <c r="CMO251" s="27"/>
      <c r="CMP251" s="27"/>
      <c r="CMQ251" s="27"/>
      <c r="CMR251" s="27"/>
      <c r="CMS251" s="27"/>
      <c r="CMT251" s="27"/>
      <c r="CMU251" s="27"/>
      <c r="CMV251" s="27"/>
      <c r="CMW251" s="27"/>
      <c r="CMX251" s="27"/>
      <c r="CMY251" s="27"/>
      <c r="CMZ251" s="27"/>
      <c r="CNA251" s="27"/>
      <c r="CNB251" s="27"/>
      <c r="CNC251" s="27"/>
      <c r="CND251" s="27"/>
      <c r="CNE251" s="27"/>
      <c r="CNF251" s="27"/>
      <c r="CNG251" s="27"/>
      <c r="CNH251" s="27"/>
      <c r="CNI251" s="27"/>
      <c r="CNJ251" s="27"/>
      <c r="CNK251" s="27"/>
      <c r="CNL251" s="27"/>
      <c r="CNM251" s="27"/>
      <c r="CNN251" s="27"/>
      <c r="CNO251" s="27"/>
      <c r="CNP251" s="27"/>
      <c r="CNQ251" s="27"/>
      <c r="CNR251" s="27"/>
      <c r="CNS251" s="27"/>
      <c r="CNT251" s="27"/>
      <c r="CNU251" s="27"/>
      <c r="CNV251" s="27"/>
      <c r="CNW251" s="27"/>
      <c r="CNX251" s="27"/>
      <c r="CNY251" s="27"/>
      <c r="CNZ251" s="27"/>
      <c r="COA251" s="27"/>
      <c r="COB251" s="27"/>
      <c r="COC251" s="27"/>
      <c r="COD251" s="27"/>
      <c r="COE251" s="27"/>
      <c r="COF251" s="27"/>
      <c r="COG251" s="27"/>
      <c r="COH251" s="27"/>
      <c r="COI251" s="27"/>
      <c r="COJ251" s="27"/>
      <c r="COK251" s="27"/>
      <c r="COL251" s="27"/>
      <c r="COM251" s="27"/>
      <c r="CON251" s="27"/>
      <c r="COO251" s="27"/>
      <c r="COP251" s="27"/>
      <c r="COQ251" s="27"/>
      <c r="COR251" s="27"/>
      <c r="COS251" s="27"/>
      <c r="COT251" s="27"/>
      <c r="COU251" s="27"/>
      <c r="COV251" s="27"/>
      <c r="COW251" s="27"/>
      <c r="COX251" s="27"/>
      <c r="COY251" s="27"/>
      <c r="COZ251" s="27"/>
      <c r="CPA251" s="27"/>
      <c r="CPB251" s="27"/>
      <c r="CPC251" s="27"/>
      <c r="CPD251" s="27"/>
      <c r="CPE251" s="27"/>
      <c r="CPF251" s="27"/>
      <c r="CPG251" s="27"/>
      <c r="CPH251" s="27"/>
      <c r="CPI251" s="27"/>
      <c r="CPJ251" s="27"/>
      <c r="CPK251" s="27"/>
      <c r="CPL251" s="27"/>
      <c r="CPM251" s="27"/>
      <c r="CPN251" s="27"/>
      <c r="CPO251" s="27"/>
      <c r="CPP251" s="27"/>
      <c r="CPQ251" s="27"/>
      <c r="CPR251" s="27"/>
      <c r="CPS251" s="27"/>
      <c r="CPT251" s="27"/>
      <c r="CPU251" s="27"/>
      <c r="CPV251" s="27"/>
      <c r="CPW251" s="27"/>
      <c r="CPX251" s="27"/>
      <c r="CPY251" s="27"/>
      <c r="CPZ251" s="27"/>
      <c r="CQA251" s="27"/>
      <c r="CQB251" s="27"/>
      <c r="CQC251" s="27"/>
      <c r="CQD251" s="27"/>
      <c r="CQE251" s="27"/>
      <c r="CQF251" s="27"/>
      <c r="CQG251" s="27"/>
      <c r="CQH251" s="27"/>
      <c r="CQI251" s="27"/>
      <c r="CQJ251" s="27"/>
      <c r="CQK251" s="27"/>
      <c r="CQL251" s="27"/>
      <c r="CQM251" s="27"/>
      <c r="CQN251" s="27"/>
      <c r="CQO251" s="27"/>
      <c r="CQP251" s="27"/>
      <c r="CQQ251" s="27"/>
      <c r="CQR251" s="27"/>
      <c r="CQS251" s="27"/>
      <c r="CQT251" s="27"/>
      <c r="CQU251" s="27"/>
      <c r="CQV251" s="27"/>
      <c r="CQW251" s="27"/>
      <c r="CQX251" s="27"/>
      <c r="CQY251" s="27"/>
      <c r="CQZ251" s="27"/>
      <c r="CRA251" s="27"/>
      <c r="CRB251" s="27"/>
      <c r="CRC251" s="27"/>
      <c r="CRD251" s="27"/>
      <c r="CRE251" s="27"/>
      <c r="CRF251" s="27"/>
      <c r="CRG251" s="27"/>
      <c r="CRH251" s="27"/>
      <c r="CRI251" s="27"/>
      <c r="CRJ251" s="27"/>
      <c r="CRK251" s="27"/>
      <c r="CRL251" s="27"/>
      <c r="CRM251" s="27"/>
      <c r="CRN251" s="27"/>
      <c r="CRO251" s="27"/>
      <c r="CRP251" s="27"/>
      <c r="CRQ251" s="27"/>
      <c r="CRR251" s="27"/>
      <c r="CRS251" s="27"/>
      <c r="CRT251" s="27"/>
      <c r="CRU251" s="27"/>
      <c r="CRV251" s="27"/>
      <c r="CRW251" s="27"/>
      <c r="CRX251" s="27"/>
      <c r="CRY251" s="27"/>
      <c r="CRZ251" s="27"/>
      <c r="CSA251" s="27"/>
      <c r="CSB251" s="27"/>
      <c r="CSC251" s="27"/>
      <c r="CSD251" s="27"/>
      <c r="CSE251" s="27"/>
      <c r="CSF251" s="27"/>
      <c r="CSG251" s="27"/>
      <c r="CSH251" s="27"/>
      <c r="CSI251" s="27"/>
      <c r="CSJ251" s="27"/>
      <c r="CSK251" s="27"/>
      <c r="CSL251" s="27"/>
      <c r="CSM251" s="27"/>
      <c r="CSN251" s="27"/>
      <c r="CSO251" s="27"/>
      <c r="CSP251" s="27"/>
      <c r="CSQ251" s="27"/>
      <c r="CSR251" s="27"/>
      <c r="CSS251" s="27"/>
      <c r="CST251" s="27"/>
      <c r="CSU251" s="27"/>
      <c r="CSV251" s="27"/>
      <c r="CSW251" s="27"/>
      <c r="CSX251" s="27"/>
      <c r="CSY251" s="27"/>
      <c r="CSZ251" s="27"/>
      <c r="CTA251" s="27"/>
      <c r="CTB251" s="27"/>
      <c r="CTC251" s="27"/>
      <c r="CTD251" s="27"/>
      <c r="CTE251" s="27"/>
      <c r="CTF251" s="27"/>
      <c r="CTG251" s="27"/>
      <c r="CTH251" s="27"/>
      <c r="CTI251" s="27"/>
      <c r="CTJ251" s="27"/>
      <c r="CTK251" s="27"/>
      <c r="CTL251" s="27"/>
      <c r="CTM251" s="27"/>
      <c r="CTN251" s="27"/>
      <c r="CTO251" s="27"/>
      <c r="CTP251" s="27"/>
      <c r="CTQ251" s="27"/>
      <c r="CTR251" s="27"/>
      <c r="CTS251" s="27"/>
      <c r="CTT251" s="27"/>
      <c r="CTU251" s="27"/>
      <c r="CTV251" s="27"/>
      <c r="CTW251" s="27"/>
      <c r="CTX251" s="27"/>
      <c r="CTY251" s="27"/>
      <c r="CTZ251" s="27"/>
      <c r="CUA251" s="27"/>
      <c r="CUB251" s="27"/>
      <c r="CUC251" s="27"/>
      <c r="CUD251" s="27"/>
      <c r="CUE251" s="27"/>
      <c r="CUF251" s="27"/>
      <c r="CUG251" s="27"/>
      <c r="CUH251" s="27"/>
      <c r="CUI251" s="27"/>
      <c r="CUJ251" s="27"/>
      <c r="CUK251" s="27"/>
      <c r="CUL251" s="27"/>
      <c r="CUM251" s="27"/>
      <c r="CUN251" s="27"/>
      <c r="CUO251" s="27"/>
      <c r="CUP251" s="27"/>
      <c r="CUQ251" s="27"/>
      <c r="CUR251" s="27"/>
      <c r="CUS251" s="27"/>
      <c r="CUT251" s="27"/>
      <c r="CUU251" s="27"/>
      <c r="CUV251" s="27"/>
      <c r="CUW251" s="27"/>
      <c r="CUX251" s="27"/>
      <c r="CUY251" s="27"/>
      <c r="CUZ251" s="27"/>
      <c r="CVA251" s="27"/>
      <c r="CVB251" s="27"/>
      <c r="CVC251" s="27"/>
      <c r="CVD251" s="27"/>
      <c r="CVE251" s="27"/>
      <c r="CVF251" s="27"/>
      <c r="CVG251" s="27"/>
      <c r="CVH251" s="27"/>
      <c r="CVI251" s="27"/>
      <c r="CVJ251" s="27"/>
      <c r="CVK251" s="27"/>
      <c r="CVL251" s="27"/>
      <c r="CVM251" s="27"/>
      <c r="CVN251" s="27"/>
      <c r="CVO251" s="27"/>
      <c r="CVP251" s="27"/>
      <c r="CVQ251" s="27"/>
      <c r="CVR251" s="27"/>
      <c r="CVS251" s="27"/>
      <c r="CVT251" s="27"/>
      <c r="CVU251" s="27"/>
      <c r="CVV251" s="27"/>
      <c r="CVW251" s="27"/>
      <c r="CVX251" s="27"/>
      <c r="CVY251" s="27"/>
      <c r="CVZ251" s="27"/>
      <c r="CWA251" s="27"/>
      <c r="CWB251" s="27"/>
      <c r="CWC251" s="27"/>
      <c r="CWD251" s="27"/>
      <c r="CWE251" s="27"/>
      <c r="CWF251" s="27"/>
      <c r="CWG251" s="27"/>
      <c r="CWH251" s="27"/>
      <c r="CWI251" s="27"/>
      <c r="CWJ251" s="27"/>
      <c r="CWK251" s="27"/>
      <c r="CWL251" s="27"/>
      <c r="CWM251" s="27"/>
      <c r="CWN251" s="27"/>
      <c r="CWO251" s="27"/>
      <c r="CWP251" s="27"/>
      <c r="CWQ251" s="27"/>
      <c r="CWR251" s="27"/>
      <c r="CWS251" s="27"/>
      <c r="CWT251" s="27"/>
      <c r="CWU251" s="27"/>
      <c r="CWV251" s="27"/>
      <c r="CWW251" s="27"/>
      <c r="CWX251" s="27"/>
      <c r="CWY251" s="27"/>
      <c r="CWZ251" s="27"/>
      <c r="CXA251" s="27"/>
      <c r="CXB251" s="27"/>
      <c r="CXC251" s="27"/>
      <c r="CXD251" s="27"/>
      <c r="CXE251" s="27"/>
      <c r="CXF251" s="27"/>
      <c r="CXG251" s="27"/>
      <c r="CXH251" s="27"/>
      <c r="CXI251" s="27"/>
      <c r="CXJ251" s="27"/>
      <c r="CXK251" s="27"/>
      <c r="CXL251" s="27"/>
      <c r="CXM251" s="27"/>
      <c r="CXN251" s="27"/>
      <c r="CXO251" s="27"/>
      <c r="CXP251" s="27"/>
      <c r="CXQ251" s="27"/>
      <c r="CXR251" s="27"/>
      <c r="CXS251" s="27"/>
      <c r="CXT251" s="27"/>
      <c r="CXU251" s="27"/>
      <c r="CXV251" s="27"/>
      <c r="CXW251" s="27"/>
      <c r="CXX251" s="27"/>
      <c r="CXY251" s="27"/>
      <c r="CXZ251" s="27"/>
      <c r="CYA251" s="27"/>
      <c r="CYB251" s="27"/>
      <c r="CYC251" s="27"/>
      <c r="CYD251" s="27"/>
      <c r="CYE251" s="27"/>
      <c r="CYF251" s="27"/>
      <c r="CYG251" s="27"/>
      <c r="CYH251" s="27"/>
      <c r="CYI251" s="27"/>
      <c r="CYJ251" s="27"/>
      <c r="CYK251" s="27"/>
      <c r="CYL251" s="27"/>
      <c r="CYM251" s="27"/>
      <c r="CYN251" s="27"/>
      <c r="CYO251" s="27"/>
      <c r="CYP251" s="27"/>
      <c r="CYQ251" s="27"/>
      <c r="CYR251" s="27"/>
      <c r="CYS251" s="27"/>
      <c r="CYT251" s="27"/>
      <c r="CYU251" s="27"/>
      <c r="CYV251" s="27"/>
      <c r="CYW251" s="27"/>
      <c r="CYX251" s="27"/>
      <c r="CYY251" s="27"/>
      <c r="CYZ251" s="27"/>
      <c r="CZA251" s="27"/>
      <c r="CZB251" s="27"/>
      <c r="CZC251" s="27"/>
      <c r="CZD251" s="27"/>
      <c r="CZE251" s="27"/>
      <c r="CZF251" s="27"/>
      <c r="CZG251" s="27"/>
      <c r="CZH251" s="27"/>
      <c r="CZI251" s="27"/>
      <c r="CZJ251" s="27"/>
      <c r="CZK251" s="27"/>
      <c r="CZL251" s="27"/>
      <c r="CZM251" s="27"/>
      <c r="CZN251" s="27"/>
      <c r="CZO251" s="27"/>
      <c r="CZP251" s="27"/>
      <c r="CZQ251" s="27"/>
      <c r="CZR251" s="27"/>
      <c r="CZS251" s="27"/>
      <c r="CZT251" s="27"/>
      <c r="CZU251" s="27"/>
      <c r="CZV251" s="27"/>
      <c r="CZW251" s="27"/>
      <c r="CZX251" s="27"/>
      <c r="CZY251" s="27"/>
      <c r="CZZ251" s="27"/>
      <c r="DAA251" s="27"/>
      <c r="DAB251" s="27"/>
      <c r="DAC251" s="27"/>
      <c r="DAD251" s="27"/>
      <c r="DAE251" s="27"/>
      <c r="DAF251" s="27"/>
      <c r="DAG251" s="27"/>
      <c r="DAH251" s="27"/>
      <c r="DAI251" s="27"/>
      <c r="DAJ251" s="27"/>
      <c r="DAK251" s="27"/>
      <c r="DAL251" s="27"/>
      <c r="DAM251" s="27"/>
      <c r="DAN251" s="27"/>
      <c r="DAO251" s="27"/>
      <c r="DAP251" s="27"/>
      <c r="DAQ251" s="27"/>
      <c r="DAR251" s="27"/>
      <c r="DAS251" s="27"/>
      <c r="DAT251" s="27"/>
      <c r="DAU251" s="27"/>
      <c r="DAV251" s="27"/>
      <c r="DAW251" s="27"/>
      <c r="DAX251" s="27"/>
      <c r="DAY251" s="27"/>
      <c r="DAZ251" s="27"/>
      <c r="DBA251" s="27"/>
      <c r="DBB251" s="27"/>
      <c r="DBC251" s="27"/>
      <c r="DBD251" s="27"/>
      <c r="DBE251" s="27"/>
      <c r="DBF251" s="27"/>
      <c r="DBG251" s="27"/>
      <c r="DBH251" s="27"/>
      <c r="DBI251" s="27"/>
      <c r="DBJ251" s="27"/>
      <c r="DBK251" s="27"/>
      <c r="DBL251" s="27"/>
      <c r="DBM251" s="27"/>
      <c r="DBN251" s="27"/>
      <c r="DBO251" s="27"/>
      <c r="DBP251" s="27"/>
      <c r="DBQ251" s="27"/>
      <c r="DBR251" s="27"/>
      <c r="DBS251" s="27"/>
      <c r="DBT251" s="27"/>
      <c r="DBU251" s="27"/>
      <c r="DBV251" s="27"/>
      <c r="DBW251" s="27"/>
      <c r="DBX251" s="27"/>
      <c r="DBY251" s="27"/>
      <c r="DBZ251" s="27"/>
      <c r="DCA251" s="27"/>
      <c r="DCB251" s="27"/>
      <c r="DCC251" s="27"/>
      <c r="DCD251" s="27"/>
      <c r="DCE251" s="27"/>
      <c r="DCF251" s="27"/>
      <c r="DCG251" s="27"/>
      <c r="DCH251" s="27"/>
      <c r="DCI251" s="27"/>
      <c r="DCJ251" s="27"/>
      <c r="DCK251" s="27"/>
      <c r="DCL251" s="27"/>
      <c r="DCM251" s="27"/>
      <c r="DCN251" s="27"/>
      <c r="DCO251" s="27"/>
      <c r="DCP251" s="27"/>
      <c r="DCQ251" s="27"/>
      <c r="DCR251" s="27"/>
      <c r="DCS251" s="27"/>
      <c r="DCT251" s="27"/>
      <c r="DCU251" s="27"/>
      <c r="DCV251" s="27"/>
      <c r="DCW251" s="27"/>
      <c r="DCX251" s="27"/>
      <c r="DCY251" s="27"/>
      <c r="DCZ251" s="27"/>
      <c r="DDA251" s="27"/>
      <c r="DDB251" s="27"/>
      <c r="DDC251" s="27"/>
      <c r="DDD251" s="27"/>
      <c r="DDE251" s="27"/>
      <c r="DDF251" s="27"/>
      <c r="DDG251" s="27"/>
      <c r="DDH251" s="27"/>
      <c r="DDI251" s="27"/>
      <c r="DDJ251" s="27"/>
      <c r="DDK251" s="27"/>
      <c r="DDL251" s="27"/>
      <c r="DDM251" s="27"/>
      <c r="DDN251" s="27"/>
      <c r="DDO251" s="27"/>
      <c r="DDP251" s="27"/>
      <c r="DDQ251" s="27"/>
      <c r="DDR251" s="27"/>
      <c r="DDS251" s="27"/>
      <c r="DDT251" s="27"/>
      <c r="DDU251" s="27"/>
      <c r="DDV251" s="27"/>
      <c r="DDW251" s="27"/>
      <c r="DDX251" s="27"/>
      <c r="DDY251" s="27"/>
      <c r="DDZ251" s="27"/>
      <c r="DEA251" s="27"/>
      <c r="DEB251" s="27"/>
      <c r="DEC251" s="27"/>
      <c r="DED251" s="27"/>
      <c r="DEE251" s="27"/>
      <c r="DEF251" s="27"/>
      <c r="DEG251" s="27"/>
      <c r="DEH251" s="27"/>
      <c r="DEI251" s="27"/>
      <c r="DEJ251" s="27"/>
      <c r="DEK251" s="27"/>
      <c r="DEL251" s="27"/>
      <c r="DEM251" s="27"/>
      <c r="DEN251" s="27"/>
      <c r="DEO251" s="27"/>
      <c r="DEP251" s="27"/>
      <c r="DEQ251" s="27"/>
      <c r="DER251" s="27"/>
      <c r="DES251" s="27"/>
      <c r="DET251" s="27"/>
      <c r="DEU251" s="27"/>
      <c r="DEV251" s="27"/>
      <c r="DEW251" s="27"/>
      <c r="DEX251" s="27"/>
      <c r="DEY251" s="27"/>
      <c r="DEZ251" s="27"/>
      <c r="DFA251" s="27"/>
      <c r="DFB251" s="27"/>
      <c r="DFC251" s="27"/>
      <c r="DFD251" s="27"/>
      <c r="DFE251" s="27"/>
      <c r="DFF251" s="27"/>
      <c r="DFG251" s="27"/>
      <c r="DFH251" s="27"/>
      <c r="DFI251" s="27"/>
      <c r="DFJ251" s="27"/>
      <c r="DFK251" s="27"/>
      <c r="DFL251" s="27"/>
      <c r="DFM251" s="27"/>
      <c r="DFN251" s="27"/>
      <c r="DFO251" s="27"/>
      <c r="DFP251" s="27"/>
      <c r="DFQ251" s="27"/>
      <c r="DFR251" s="27"/>
      <c r="DFS251" s="27"/>
      <c r="DFT251" s="27"/>
      <c r="DFU251" s="27"/>
      <c r="DFV251" s="27"/>
      <c r="DFW251" s="27"/>
      <c r="DFX251" s="27"/>
      <c r="DFY251" s="27"/>
      <c r="DFZ251" s="27"/>
      <c r="DGA251" s="27"/>
      <c r="DGB251" s="27"/>
      <c r="DGC251" s="27"/>
      <c r="DGD251" s="27"/>
      <c r="DGE251" s="27"/>
      <c r="DGF251" s="27"/>
      <c r="DGG251" s="27"/>
      <c r="DGH251" s="27"/>
      <c r="DGI251" s="27"/>
      <c r="DGJ251" s="27"/>
      <c r="DGK251" s="27"/>
      <c r="DGL251" s="27"/>
      <c r="DGM251" s="27"/>
      <c r="DGN251" s="27"/>
      <c r="DGO251" s="27"/>
      <c r="DGP251" s="27"/>
      <c r="DGQ251" s="27"/>
      <c r="DGR251" s="27"/>
      <c r="DGS251" s="27"/>
      <c r="DGT251" s="27"/>
      <c r="DGU251" s="27"/>
      <c r="DGV251" s="27"/>
      <c r="DGW251" s="27"/>
      <c r="DGX251" s="27"/>
      <c r="DGY251" s="27"/>
      <c r="DGZ251" s="27"/>
      <c r="DHA251" s="27"/>
      <c r="DHB251" s="27"/>
      <c r="DHC251" s="27"/>
      <c r="DHD251" s="27"/>
      <c r="DHE251" s="27"/>
      <c r="DHF251" s="27"/>
      <c r="DHG251" s="27"/>
      <c r="DHH251" s="27"/>
      <c r="DHI251" s="27"/>
      <c r="DHJ251" s="27"/>
      <c r="DHK251" s="27"/>
      <c r="DHL251" s="27"/>
      <c r="DHM251" s="27"/>
      <c r="DHN251" s="27"/>
      <c r="DHO251" s="27"/>
      <c r="DHP251" s="27"/>
      <c r="DHQ251" s="27"/>
      <c r="DHR251" s="27"/>
      <c r="DHS251" s="27"/>
      <c r="DHT251" s="27"/>
      <c r="DHU251" s="27"/>
      <c r="DHV251" s="27"/>
      <c r="DHW251" s="27"/>
      <c r="DHX251" s="27"/>
      <c r="DHY251" s="27"/>
      <c r="DHZ251" s="27"/>
      <c r="DIA251" s="27"/>
      <c r="DIB251" s="27"/>
      <c r="DIC251" s="27"/>
      <c r="DID251" s="27"/>
      <c r="DIE251" s="27"/>
      <c r="DIF251" s="27"/>
      <c r="DIG251" s="27"/>
      <c r="DIH251" s="27"/>
      <c r="DII251" s="27"/>
      <c r="DIJ251" s="27"/>
      <c r="DIK251" s="27"/>
      <c r="DIL251" s="27"/>
      <c r="DIM251" s="27"/>
      <c r="DIN251" s="27"/>
      <c r="DIO251" s="27"/>
      <c r="DIP251" s="27"/>
      <c r="DIQ251" s="27"/>
      <c r="DIR251" s="27"/>
      <c r="DIS251" s="27"/>
      <c r="DIT251" s="27"/>
      <c r="DIU251" s="27"/>
      <c r="DIV251" s="27"/>
      <c r="DIW251" s="27"/>
      <c r="DIX251" s="27"/>
      <c r="DIY251" s="27"/>
      <c r="DIZ251" s="27"/>
      <c r="DJA251" s="27"/>
      <c r="DJB251" s="27"/>
      <c r="DJC251" s="27"/>
      <c r="DJD251" s="27"/>
      <c r="DJE251" s="27"/>
      <c r="DJF251" s="27"/>
      <c r="DJG251" s="27"/>
      <c r="DJH251" s="27"/>
      <c r="DJI251" s="27"/>
      <c r="DJJ251" s="27"/>
      <c r="DJK251" s="27"/>
      <c r="DJL251" s="27"/>
      <c r="DJM251" s="27"/>
      <c r="DJN251" s="27"/>
      <c r="DJO251" s="27"/>
      <c r="DJP251" s="27"/>
      <c r="DJQ251" s="27"/>
      <c r="DJR251" s="27"/>
      <c r="DJS251" s="27"/>
      <c r="DJT251" s="27"/>
      <c r="DJU251" s="27"/>
      <c r="DJV251" s="27"/>
      <c r="DJW251" s="27"/>
      <c r="DJX251" s="27"/>
      <c r="DJY251" s="27"/>
      <c r="DJZ251" s="27"/>
      <c r="DKA251" s="27"/>
      <c r="DKB251" s="27"/>
      <c r="DKC251" s="27"/>
      <c r="DKD251" s="27"/>
      <c r="DKE251" s="27"/>
      <c r="DKF251" s="27"/>
      <c r="DKG251" s="27"/>
      <c r="DKH251" s="27"/>
      <c r="DKI251" s="27"/>
      <c r="DKJ251" s="27"/>
      <c r="DKK251" s="27"/>
      <c r="DKL251" s="27"/>
      <c r="DKM251" s="27"/>
      <c r="DKN251" s="27"/>
      <c r="DKO251" s="27"/>
      <c r="DKP251" s="27"/>
      <c r="DKQ251" s="27"/>
      <c r="DKR251" s="27"/>
      <c r="DKS251" s="27"/>
      <c r="DKT251" s="27"/>
      <c r="DKU251" s="27"/>
      <c r="DKV251" s="27"/>
      <c r="DKW251" s="27"/>
      <c r="DKX251" s="27"/>
      <c r="DKY251" s="27"/>
      <c r="DKZ251" s="27"/>
      <c r="DLA251" s="27"/>
      <c r="DLB251" s="27"/>
      <c r="DLC251" s="27"/>
      <c r="DLD251" s="27"/>
      <c r="DLE251" s="27"/>
      <c r="DLF251" s="27"/>
      <c r="DLG251" s="27"/>
      <c r="DLH251" s="27"/>
      <c r="DLI251" s="27"/>
      <c r="DLJ251" s="27"/>
      <c r="DLK251" s="27"/>
      <c r="DLL251" s="27"/>
      <c r="DLM251" s="27"/>
      <c r="DLN251" s="27"/>
      <c r="DLO251" s="27"/>
      <c r="DLP251" s="27"/>
      <c r="DLQ251" s="27"/>
      <c r="DLR251" s="27"/>
      <c r="DLS251" s="27"/>
      <c r="DLT251" s="27"/>
      <c r="DLU251" s="27"/>
      <c r="DLV251" s="27"/>
      <c r="DLW251" s="27"/>
      <c r="DLX251" s="27"/>
      <c r="DLY251" s="27"/>
      <c r="DLZ251" s="27"/>
      <c r="DMA251" s="27"/>
      <c r="DMB251" s="27"/>
      <c r="DMC251" s="27"/>
      <c r="DMD251" s="27"/>
      <c r="DME251" s="27"/>
      <c r="DMF251" s="27"/>
      <c r="DMG251" s="27"/>
      <c r="DMH251" s="27"/>
      <c r="DMI251" s="27"/>
      <c r="DMJ251" s="27"/>
      <c r="DMK251" s="27"/>
      <c r="DML251" s="27"/>
      <c r="DMM251" s="27"/>
      <c r="DMN251" s="27"/>
      <c r="DMO251" s="27"/>
      <c r="DMP251" s="27"/>
      <c r="DMQ251" s="27"/>
      <c r="DMR251" s="27"/>
      <c r="DMS251" s="27"/>
      <c r="DMT251" s="27"/>
      <c r="DMU251" s="27"/>
      <c r="DMV251" s="27"/>
      <c r="DMW251" s="27"/>
      <c r="DMX251" s="27"/>
      <c r="DMY251" s="27"/>
      <c r="DMZ251" s="27"/>
      <c r="DNA251" s="27"/>
      <c r="DNB251" s="27"/>
      <c r="DNC251" s="27"/>
      <c r="DND251" s="27"/>
      <c r="DNE251" s="27"/>
      <c r="DNF251" s="27"/>
      <c r="DNG251" s="27"/>
      <c r="DNH251" s="27"/>
      <c r="DNI251" s="27"/>
      <c r="DNJ251" s="27"/>
      <c r="DNK251" s="27"/>
      <c r="DNL251" s="27"/>
      <c r="DNM251" s="27"/>
      <c r="DNN251" s="27"/>
      <c r="DNO251" s="27"/>
      <c r="DNP251" s="27"/>
      <c r="DNQ251" s="27"/>
      <c r="DNR251" s="27"/>
      <c r="DNS251" s="27"/>
      <c r="DNT251" s="27"/>
      <c r="DNU251" s="27"/>
      <c r="DNV251" s="27"/>
      <c r="DNW251" s="27"/>
      <c r="DNX251" s="27"/>
      <c r="DNY251" s="27"/>
      <c r="DNZ251" s="27"/>
      <c r="DOA251" s="27"/>
      <c r="DOB251" s="27"/>
      <c r="DOC251" s="27"/>
      <c r="DOD251" s="27"/>
      <c r="DOE251" s="27"/>
      <c r="DOF251" s="27"/>
      <c r="DOG251" s="27"/>
      <c r="DOH251" s="27"/>
      <c r="DOI251" s="27"/>
      <c r="DOJ251" s="27"/>
      <c r="DOK251" s="27"/>
      <c r="DOL251" s="27"/>
      <c r="DOM251" s="27"/>
      <c r="DON251" s="27"/>
      <c r="DOO251" s="27"/>
      <c r="DOP251" s="27"/>
      <c r="DOQ251" s="27"/>
      <c r="DOR251" s="27"/>
      <c r="DOS251" s="27"/>
      <c r="DOT251" s="27"/>
      <c r="DOU251" s="27"/>
      <c r="DOV251" s="27"/>
      <c r="DOW251" s="27"/>
      <c r="DOX251" s="27"/>
      <c r="DOY251" s="27"/>
      <c r="DOZ251" s="27"/>
      <c r="DPA251" s="27"/>
      <c r="DPB251" s="27"/>
      <c r="DPC251" s="27"/>
      <c r="DPD251" s="27"/>
      <c r="DPE251" s="27"/>
      <c r="DPF251" s="27"/>
      <c r="DPG251" s="27"/>
      <c r="DPH251" s="27"/>
      <c r="DPI251" s="27"/>
      <c r="DPJ251" s="27"/>
      <c r="DPK251" s="27"/>
      <c r="DPL251" s="27"/>
      <c r="DPM251" s="27"/>
      <c r="DPN251" s="27"/>
      <c r="DPO251" s="27"/>
      <c r="DPP251" s="27"/>
      <c r="DPQ251" s="27"/>
      <c r="DPR251" s="27"/>
      <c r="DPS251" s="27"/>
      <c r="DPT251" s="27"/>
      <c r="DPU251" s="27"/>
      <c r="DPV251" s="27"/>
      <c r="DPW251" s="27"/>
      <c r="DPX251" s="27"/>
      <c r="DPY251" s="27"/>
      <c r="DPZ251" s="27"/>
      <c r="DQA251" s="27"/>
      <c r="DQB251" s="27"/>
      <c r="DQC251" s="27"/>
      <c r="DQD251" s="27"/>
      <c r="DQE251" s="27"/>
      <c r="DQF251" s="27"/>
      <c r="DQG251" s="27"/>
      <c r="DQH251" s="27"/>
      <c r="DQI251" s="27"/>
      <c r="DQJ251" s="27"/>
      <c r="DQK251" s="27"/>
      <c r="DQL251" s="27"/>
      <c r="DQM251" s="27"/>
      <c r="DQN251" s="27"/>
      <c r="DQO251" s="27"/>
      <c r="DQP251" s="27"/>
      <c r="DQQ251" s="27"/>
      <c r="DQR251" s="27"/>
      <c r="DQS251" s="27"/>
      <c r="DQT251" s="27"/>
      <c r="DQU251" s="27"/>
      <c r="DQV251" s="27"/>
      <c r="DQW251" s="27"/>
      <c r="DQX251" s="27"/>
      <c r="DQY251" s="27"/>
      <c r="DQZ251" s="27"/>
      <c r="DRA251" s="27"/>
      <c r="DRB251" s="27"/>
      <c r="DRC251" s="27"/>
      <c r="DRD251" s="27"/>
      <c r="DRE251" s="27"/>
      <c r="DRF251" s="27"/>
      <c r="DRG251" s="27"/>
      <c r="DRH251" s="27"/>
      <c r="DRI251" s="27"/>
      <c r="DRJ251" s="27"/>
      <c r="DRK251" s="27"/>
      <c r="DRL251" s="27"/>
      <c r="DRM251" s="27"/>
      <c r="DRN251" s="27"/>
      <c r="DRO251" s="27"/>
      <c r="DRP251" s="27"/>
      <c r="DRQ251" s="27"/>
      <c r="DRR251" s="27"/>
      <c r="DRS251" s="27"/>
      <c r="DRT251" s="27"/>
      <c r="DRU251" s="27"/>
      <c r="DRV251" s="27"/>
      <c r="DRW251" s="27"/>
      <c r="DRX251" s="27"/>
      <c r="DRY251" s="27"/>
      <c r="DRZ251" s="27"/>
      <c r="DSA251" s="27"/>
      <c r="DSB251" s="27"/>
      <c r="DSC251" s="27"/>
      <c r="DSD251" s="27"/>
      <c r="DSE251" s="27"/>
      <c r="DSF251" s="27"/>
      <c r="DSG251" s="27"/>
      <c r="DSH251" s="27"/>
      <c r="DSI251" s="27"/>
      <c r="DSJ251" s="27"/>
      <c r="DSK251" s="27"/>
      <c r="DSL251" s="27"/>
      <c r="DSM251" s="27"/>
      <c r="DSN251" s="27"/>
      <c r="DSO251" s="27"/>
      <c r="DSP251" s="27"/>
      <c r="DSQ251" s="27"/>
      <c r="DSR251" s="27"/>
      <c r="DSS251" s="27"/>
      <c r="DST251" s="27"/>
      <c r="DSU251" s="27"/>
      <c r="DSV251" s="27"/>
      <c r="DSW251" s="27"/>
      <c r="DSX251" s="27"/>
      <c r="DSY251" s="27"/>
      <c r="DSZ251" s="27"/>
      <c r="DTA251" s="27"/>
      <c r="DTB251" s="27"/>
      <c r="DTC251" s="27"/>
      <c r="DTD251" s="27"/>
      <c r="DTE251" s="27"/>
      <c r="DTF251" s="27"/>
      <c r="DTG251" s="27"/>
      <c r="DTH251" s="27"/>
      <c r="DTI251" s="27"/>
      <c r="DTJ251" s="27"/>
      <c r="DTK251" s="27"/>
      <c r="DTL251" s="27"/>
      <c r="DTM251" s="27"/>
      <c r="DTN251" s="27"/>
      <c r="DTO251" s="27"/>
      <c r="DTP251" s="27"/>
      <c r="DTQ251" s="27"/>
      <c r="DTR251" s="27"/>
      <c r="DTS251" s="27"/>
      <c r="DTT251" s="27"/>
      <c r="DTU251" s="27"/>
      <c r="DTV251" s="27"/>
      <c r="DTW251" s="27"/>
      <c r="DTX251" s="27"/>
      <c r="DTY251" s="27"/>
      <c r="DTZ251" s="27"/>
      <c r="DUA251" s="27"/>
      <c r="DUB251" s="27"/>
      <c r="DUC251" s="27"/>
      <c r="DUD251" s="27"/>
      <c r="DUE251" s="27"/>
      <c r="DUF251" s="27"/>
      <c r="DUG251" s="27"/>
      <c r="DUH251" s="27"/>
      <c r="DUI251" s="27"/>
      <c r="DUJ251" s="27"/>
      <c r="DUK251" s="27"/>
      <c r="DUL251" s="27"/>
      <c r="DUM251" s="27"/>
      <c r="DUN251" s="27"/>
      <c r="DUO251" s="27"/>
      <c r="DUP251" s="27"/>
      <c r="DUQ251" s="27"/>
      <c r="DUR251" s="27"/>
      <c r="DUS251" s="27"/>
      <c r="DUT251" s="27"/>
      <c r="DUU251" s="27"/>
      <c r="DUV251" s="27"/>
      <c r="DUW251" s="27"/>
      <c r="DUX251" s="27"/>
      <c r="DUY251" s="27"/>
      <c r="DUZ251" s="27"/>
      <c r="DVA251" s="27"/>
      <c r="DVB251" s="27"/>
      <c r="DVC251" s="27"/>
      <c r="DVD251" s="27"/>
      <c r="DVE251" s="27"/>
      <c r="DVF251" s="27"/>
      <c r="DVG251" s="27"/>
      <c r="DVH251" s="27"/>
      <c r="DVI251" s="27"/>
      <c r="DVJ251" s="27"/>
      <c r="DVK251" s="27"/>
      <c r="DVL251" s="27"/>
      <c r="DVM251" s="27"/>
      <c r="DVN251" s="27"/>
      <c r="DVO251" s="27"/>
      <c r="DVP251" s="27"/>
      <c r="DVQ251" s="27"/>
      <c r="DVR251" s="27"/>
      <c r="DVS251" s="27"/>
      <c r="DVT251" s="27"/>
      <c r="DVU251" s="27"/>
      <c r="DVV251" s="27"/>
      <c r="DVW251" s="27"/>
      <c r="DVX251" s="27"/>
      <c r="DVY251" s="27"/>
      <c r="DVZ251" s="27"/>
      <c r="DWA251" s="27"/>
      <c r="DWB251" s="27"/>
      <c r="DWC251" s="27"/>
      <c r="DWD251" s="27"/>
      <c r="DWE251" s="27"/>
      <c r="DWF251" s="27"/>
      <c r="DWG251" s="27"/>
      <c r="DWH251" s="27"/>
      <c r="DWI251" s="27"/>
      <c r="DWJ251" s="27"/>
      <c r="DWK251" s="27"/>
      <c r="DWL251" s="27"/>
      <c r="DWM251" s="27"/>
      <c r="DWN251" s="27"/>
      <c r="DWO251" s="27"/>
      <c r="DWP251" s="27"/>
      <c r="DWQ251" s="27"/>
      <c r="DWR251" s="27"/>
      <c r="DWS251" s="27"/>
      <c r="DWT251" s="27"/>
      <c r="DWU251" s="27"/>
      <c r="DWV251" s="27"/>
      <c r="DWW251" s="27"/>
      <c r="DWX251" s="27"/>
      <c r="DWY251" s="27"/>
      <c r="DWZ251" s="27"/>
      <c r="DXA251" s="27"/>
      <c r="DXB251" s="27"/>
      <c r="DXC251" s="27"/>
      <c r="DXD251" s="27"/>
      <c r="DXE251" s="27"/>
      <c r="DXF251" s="27"/>
      <c r="DXG251" s="27"/>
      <c r="DXH251" s="27"/>
      <c r="DXI251" s="27"/>
      <c r="DXJ251" s="27"/>
      <c r="DXK251" s="27"/>
      <c r="DXL251" s="27"/>
      <c r="DXM251" s="27"/>
      <c r="DXN251" s="27"/>
      <c r="DXO251" s="27"/>
      <c r="DXP251" s="27"/>
      <c r="DXQ251" s="27"/>
      <c r="DXR251" s="27"/>
      <c r="DXS251" s="27"/>
      <c r="DXT251" s="27"/>
      <c r="DXU251" s="27"/>
      <c r="DXV251" s="27"/>
      <c r="DXW251" s="27"/>
      <c r="DXX251" s="27"/>
      <c r="DXY251" s="27"/>
      <c r="DXZ251" s="27"/>
      <c r="DYA251" s="27"/>
      <c r="DYB251" s="27"/>
      <c r="DYC251" s="27"/>
      <c r="DYD251" s="27"/>
      <c r="DYE251" s="27"/>
      <c r="DYF251" s="27"/>
      <c r="DYG251" s="27"/>
      <c r="DYH251" s="27"/>
      <c r="DYI251" s="27"/>
      <c r="DYJ251" s="27"/>
      <c r="DYK251" s="27"/>
      <c r="DYL251" s="27"/>
      <c r="DYM251" s="27"/>
      <c r="DYN251" s="27"/>
      <c r="DYO251" s="27"/>
      <c r="DYP251" s="27"/>
      <c r="DYQ251" s="27"/>
      <c r="DYR251" s="27"/>
      <c r="DYS251" s="27"/>
      <c r="DYT251" s="27"/>
      <c r="DYU251" s="27"/>
      <c r="DYV251" s="27"/>
      <c r="DYW251" s="27"/>
      <c r="DYX251" s="27"/>
      <c r="DYY251" s="27"/>
      <c r="DYZ251" s="27"/>
      <c r="DZA251" s="27"/>
      <c r="DZB251" s="27"/>
      <c r="DZC251" s="27"/>
      <c r="DZD251" s="27"/>
      <c r="DZE251" s="27"/>
      <c r="DZF251" s="27"/>
      <c r="DZG251" s="27"/>
      <c r="DZH251" s="27"/>
      <c r="DZI251" s="27"/>
      <c r="DZJ251" s="27"/>
      <c r="DZK251" s="27"/>
      <c r="DZL251" s="27"/>
      <c r="DZM251" s="27"/>
      <c r="DZN251" s="27"/>
      <c r="DZO251" s="27"/>
      <c r="DZP251" s="27"/>
      <c r="DZQ251" s="27"/>
      <c r="DZR251" s="27"/>
      <c r="DZS251" s="27"/>
      <c r="DZT251" s="27"/>
      <c r="DZU251" s="27"/>
      <c r="DZV251" s="27"/>
      <c r="DZW251" s="27"/>
      <c r="DZX251" s="27"/>
      <c r="DZY251" s="27"/>
      <c r="DZZ251" s="27"/>
      <c r="EAA251" s="27"/>
      <c r="EAB251" s="27"/>
      <c r="EAC251" s="27"/>
      <c r="EAD251" s="27"/>
      <c r="EAE251" s="27"/>
      <c r="EAF251" s="27"/>
      <c r="EAG251" s="27"/>
      <c r="EAH251" s="27"/>
      <c r="EAI251" s="27"/>
      <c r="EAJ251" s="27"/>
      <c r="EAK251" s="27"/>
      <c r="EAL251" s="27"/>
      <c r="EAM251" s="27"/>
      <c r="EAN251" s="27"/>
      <c r="EAO251" s="27"/>
      <c r="EAP251" s="27"/>
      <c r="EAQ251" s="27"/>
      <c r="EAR251" s="27"/>
      <c r="EAS251" s="27"/>
      <c r="EAT251" s="27"/>
      <c r="EAU251" s="27"/>
      <c r="EAV251" s="27"/>
      <c r="EAW251" s="27"/>
      <c r="EAX251" s="27"/>
      <c r="EAY251" s="27"/>
      <c r="EAZ251" s="27"/>
      <c r="EBA251" s="27"/>
      <c r="EBB251" s="27"/>
      <c r="EBC251" s="27"/>
      <c r="EBD251" s="27"/>
      <c r="EBE251" s="27"/>
      <c r="EBF251" s="27"/>
      <c r="EBG251" s="27"/>
      <c r="EBH251" s="27"/>
      <c r="EBI251" s="27"/>
      <c r="EBJ251" s="27"/>
      <c r="EBK251" s="27"/>
      <c r="EBL251" s="27"/>
      <c r="EBM251" s="27"/>
      <c r="EBN251" s="27"/>
      <c r="EBO251" s="27"/>
      <c r="EBP251" s="27"/>
      <c r="EBQ251" s="27"/>
      <c r="EBR251" s="27"/>
      <c r="EBS251" s="27"/>
      <c r="EBT251" s="27"/>
      <c r="EBU251" s="27"/>
      <c r="EBV251" s="27"/>
      <c r="EBW251" s="27"/>
      <c r="EBX251" s="27"/>
      <c r="EBY251" s="27"/>
      <c r="EBZ251" s="27"/>
      <c r="ECA251" s="27"/>
      <c r="ECB251" s="27"/>
      <c r="ECC251" s="27"/>
      <c r="ECD251" s="27"/>
      <c r="ECE251" s="27"/>
      <c r="ECF251" s="27"/>
      <c r="ECG251" s="27"/>
      <c r="ECH251" s="27"/>
      <c r="ECI251" s="27"/>
      <c r="ECJ251" s="27"/>
      <c r="ECK251" s="27"/>
      <c r="ECL251" s="27"/>
      <c r="ECM251" s="27"/>
      <c r="ECN251" s="27"/>
      <c r="ECO251" s="27"/>
      <c r="ECP251" s="27"/>
      <c r="ECQ251" s="27"/>
      <c r="ECR251" s="27"/>
      <c r="ECS251" s="27"/>
      <c r="ECT251" s="27"/>
      <c r="ECU251" s="27"/>
      <c r="ECV251" s="27"/>
      <c r="ECW251" s="27"/>
      <c r="ECX251" s="27"/>
      <c r="ECY251" s="27"/>
      <c r="ECZ251" s="27"/>
      <c r="EDA251" s="27"/>
      <c r="EDB251" s="27"/>
      <c r="EDC251" s="27"/>
      <c r="EDD251" s="27"/>
      <c r="EDE251" s="27"/>
      <c r="EDF251" s="27"/>
      <c r="EDG251" s="27"/>
      <c r="EDH251" s="27"/>
      <c r="EDI251" s="27"/>
      <c r="EDJ251" s="27"/>
      <c r="EDK251" s="27"/>
      <c r="EDL251" s="27"/>
      <c r="EDM251" s="27"/>
      <c r="EDN251" s="27"/>
      <c r="EDO251" s="27"/>
      <c r="EDP251" s="27"/>
      <c r="EDQ251" s="27"/>
      <c r="EDR251" s="27"/>
      <c r="EDS251" s="27"/>
      <c r="EDT251" s="27"/>
      <c r="EDU251" s="27"/>
      <c r="EDV251" s="27"/>
      <c r="EDW251" s="27"/>
      <c r="EDX251" s="27"/>
      <c r="EDY251" s="27"/>
      <c r="EDZ251" s="27"/>
      <c r="EEA251" s="27"/>
      <c r="EEB251" s="27"/>
      <c r="EEC251" s="27"/>
      <c r="EED251" s="27"/>
      <c r="EEE251" s="27"/>
      <c r="EEF251" s="27"/>
      <c r="EEG251" s="27"/>
      <c r="EEH251" s="27"/>
      <c r="EEI251" s="27"/>
      <c r="EEJ251" s="27"/>
      <c r="EEK251" s="27"/>
      <c r="EEL251" s="27"/>
      <c r="EEM251" s="27"/>
      <c r="EEN251" s="27"/>
      <c r="EEO251" s="27"/>
      <c r="EEP251" s="27"/>
      <c r="EEQ251" s="27"/>
      <c r="EER251" s="27"/>
      <c r="EES251" s="27"/>
      <c r="EET251" s="27"/>
      <c r="EEU251" s="27"/>
      <c r="EEV251" s="27"/>
      <c r="EEW251" s="27"/>
      <c r="EEX251" s="27"/>
      <c r="EEY251" s="27"/>
      <c r="EEZ251" s="27"/>
      <c r="EFA251" s="27"/>
      <c r="EFB251" s="27"/>
      <c r="EFC251" s="27"/>
      <c r="EFD251" s="27"/>
      <c r="EFE251" s="27"/>
      <c r="EFF251" s="27"/>
      <c r="EFG251" s="27"/>
      <c r="EFH251" s="27"/>
      <c r="EFI251" s="27"/>
      <c r="EFJ251" s="27"/>
      <c r="EFK251" s="27"/>
      <c r="EFL251" s="27"/>
      <c r="EFM251" s="27"/>
      <c r="EFN251" s="27"/>
      <c r="EFO251" s="27"/>
      <c r="EFP251" s="27"/>
      <c r="EFQ251" s="27"/>
      <c r="EFR251" s="27"/>
      <c r="EFS251" s="27"/>
      <c r="EFT251" s="27"/>
      <c r="EFU251" s="27"/>
      <c r="EFV251" s="27"/>
      <c r="EFW251" s="27"/>
      <c r="EFX251" s="27"/>
      <c r="EFY251" s="27"/>
      <c r="EFZ251" s="27"/>
      <c r="EGA251" s="27"/>
      <c r="EGB251" s="27"/>
      <c r="EGC251" s="27"/>
      <c r="EGD251" s="27"/>
      <c r="EGE251" s="27"/>
      <c r="EGF251" s="27"/>
      <c r="EGG251" s="27"/>
      <c r="EGH251" s="27"/>
      <c r="EGI251" s="27"/>
      <c r="EGJ251" s="27"/>
      <c r="EGK251" s="27"/>
      <c r="EGL251" s="27"/>
      <c r="EGM251" s="27"/>
      <c r="EGN251" s="27"/>
      <c r="EGO251" s="27"/>
      <c r="EGP251" s="27"/>
      <c r="EGQ251" s="27"/>
      <c r="EGR251" s="27"/>
      <c r="EGS251" s="27"/>
      <c r="EGT251" s="27"/>
      <c r="EGU251" s="27"/>
      <c r="EGV251" s="27"/>
      <c r="EGW251" s="27"/>
      <c r="EGX251" s="27"/>
      <c r="EGY251" s="27"/>
      <c r="EGZ251" s="27"/>
      <c r="EHA251" s="27"/>
      <c r="EHB251" s="27"/>
      <c r="EHC251" s="27"/>
      <c r="EHD251" s="27"/>
      <c r="EHE251" s="27"/>
      <c r="EHF251" s="27"/>
      <c r="EHG251" s="27"/>
      <c r="EHH251" s="27"/>
      <c r="EHI251" s="27"/>
      <c r="EHJ251" s="27"/>
      <c r="EHK251" s="27"/>
      <c r="EHL251" s="27"/>
      <c r="EHM251" s="27"/>
      <c r="EHN251" s="27"/>
      <c r="EHO251" s="27"/>
      <c r="EHP251" s="27"/>
      <c r="EHQ251" s="27"/>
      <c r="EHR251" s="27"/>
      <c r="EHS251" s="27"/>
      <c r="EHT251" s="27"/>
      <c r="EHU251" s="27"/>
      <c r="EHV251" s="27"/>
      <c r="EHW251" s="27"/>
      <c r="EHX251" s="27"/>
      <c r="EHY251" s="27"/>
      <c r="EHZ251" s="27"/>
      <c r="EIA251" s="27"/>
      <c r="EIB251" s="27"/>
      <c r="EIC251" s="27"/>
      <c r="EID251" s="27"/>
      <c r="EIE251" s="27"/>
      <c r="EIF251" s="27"/>
      <c r="EIG251" s="27"/>
      <c r="EIH251" s="27"/>
      <c r="EII251" s="27"/>
      <c r="EIJ251" s="27"/>
      <c r="EIK251" s="27"/>
      <c r="EIL251" s="27"/>
      <c r="EIM251" s="27"/>
      <c r="EIN251" s="27"/>
      <c r="EIO251" s="27"/>
      <c r="EIP251" s="27"/>
      <c r="EIQ251" s="27"/>
      <c r="EIR251" s="27"/>
      <c r="EIS251" s="27"/>
      <c r="EIT251" s="27"/>
      <c r="EIU251" s="27"/>
      <c r="EIV251" s="27"/>
      <c r="EIW251" s="27"/>
      <c r="EIX251" s="27"/>
      <c r="EIY251" s="27"/>
      <c r="EIZ251" s="27"/>
      <c r="EJA251" s="27"/>
      <c r="EJB251" s="27"/>
      <c r="EJC251" s="27"/>
      <c r="EJD251" s="27"/>
      <c r="EJE251" s="27"/>
      <c r="EJF251" s="27"/>
      <c r="EJG251" s="27"/>
      <c r="EJH251" s="27"/>
      <c r="EJI251" s="27"/>
      <c r="EJJ251" s="27"/>
      <c r="EJK251" s="27"/>
      <c r="EJL251" s="27"/>
      <c r="EJM251" s="27"/>
      <c r="EJN251" s="27"/>
      <c r="EJO251" s="27"/>
      <c r="EJP251" s="27"/>
      <c r="EJQ251" s="27"/>
      <c r="EJR251" s="27"/>
      <c r="EJS251" s="27"/>
      <c r="EJT251" s="27"/>
      <c r="EJU251" s="27"/>
      <c r="EJV251" s="27"/>
      <c r="EJW251" s="27"/>
      <c r="EJX251" s="27"/>
      <c r="EJY251" s="27"/>
      <c r="EJZ251" s="27"/>
      <c r="EKA251" s="27"/>
      <c r="EKB251" s="27"/>
      <c r="EKC251" s="27"/>
      <c r="EKD251" s="27"/>
      <c r="EKE251" s="27"/>
      <c r="EKF251" s="27"/>
      <c r="EKG251" s="27"/>
      <c r="EKH251" s="27"/>
      <c r="EKI251" s="27"/>
      <c r="EKJ251" s="27"/>
      <c r="EKK251" s="27"/>
      <c r="EKL251" s="27"/>
      <c r="EKM251" s="27"/>
      <c r="EKN251" s="27"/>
      <c r="EKO251" s="27"/>
      <c r="EKP251" s="27"/>
      <c r="EKQ251" s="27"/>
      <c r="EKR251" s="27"/>
      <c r="EKS251" s="27"/>
      <c r="EKT251" s="27"/>
      <c r="EKU251" s="27"/>
      <c r="EKV251" s="27"/>
      <c r="EKW251" s="27"/>
      <c r="EKX251" s="27"/>
      <c r="EKY251" s="27"/>
      <c r="EKZ251" s="27"/>
      <c r="ELA251" s="27"/>
      <c r="ELB251" s="27"/>
      <c r="ELC251" s="27"/>
      <c r="ELD251" s="27"/>
      <c r="ELE251" s="27"/>
      <c r="ELF251" s="27"/>
      <c r="ELG251" s="27"/>
      <c r="ELH251" s="27"/>
      <c r="ELI251" s="27"/>
      <c r="ELJ251" s="27"/>
      <c r="ELK251" s="27"/>
      <c r="ELL251" s="27"/>
      <c r="ELM251" s="27"/>
      <c r="ELN251" s="27"/>
      <c r="ELO251" s="27"/>
      <c r="ELP251" s="27"/>
      <c r="ELQ251" s="27"/>
      <c r="ELR251" s="27"/>
      <c r="ELS251" s="27"/>
      <c r="ELT251" s="27"/>
      <c r="ELU251" s="27"/>
      <c r="ELV251" s="27"/>
      <c r="ELW251" s="27"/>
      <c r="ELX251" s="27"/>
      <c r="ELY251" s="27"/>
      <c r="ELZ251" s="27"/>
      <c r="EMA251" s="27"/>
      <c r="EMB251" s="27"/>
      <c r="EMC251" s="27"/>
      <c r="EMD251" s="27"/>
      <c r="EME251" s="27"/>
      <c r="EMF251" s="27"/>
      <c r="EMG251" s="27"/>
      <c r="EMH251" s="27"/>
      <c r="EMI251" s="27"/>
      <c r="EMJ251" s="27"/>
      <c r="EMK251" s="27"/>
      <c r="EML251" s="27"/>
      <c r="EMM251" s="27"/>
      <c r="EMN251" s="27"/>
      <c r="EMO251" s="27"/>
      <c r="EMP251" s="27"/>
      <c r="EMQ251" s="27"/>
      <c r="EMR251" s="27"/>
      <c r="EMS251" s="27"/>
      <c r="EMT251" s="27"/>
      <c r="EMU251" s="27"/>
      <c r="EMV251" s="27"/>
      <c r="EMW251" s="27"/>
      <c r="EMX251" s="27"/>
      <c r="EMY251" s="27"/>
      <c r="EMZ251" s="27"/>
      <c r="ENA251" s="27"/>
      <c r="ENB251" s="27"/>
      <c r="ENC251" s="27"/>
      <c r="END251" s="27"/>
      <c r="ENE251" s="27"/>
      <c r="ENF251" s="27"/>
      <c r="ENG251" s="27"/>
      <c r="ENH251" s="27"/>
      <c r="ENI251" s="27"/>
      <c r="ENJ251" s="27"/>
      <c r="ENK251" s="27"/>
      <c r="ENL251" s="27"/>
      <c r="ENM251" s="27"/>
      <c r="ENN251" s="27"/>
      <c r="ENO251" s="27"/>
      <c r="ENP251" s="27"/>
      <c r="ENQ251" s="27"/>
      <c r="ENR251" s="27"/>
      <c r="ENS251" s="27"/>
      <c r="ENT251" s="27"/>
      <c r="ENU251" s="27"/>
      <c r="ENV251" s="27"/>
      <c r="ENW251" s="27"/>
      <c r="ENX251" s="27"/>
      <c r="ENY251" s="27"/>
      <c r="ENZ251" s="27"/>
      <c r="EOA251" s="27"/>
      <c r="EOB251" s="27"/>
      <c r="EOC251" s="27"/>
      <c r="EOD251" s="27"/>
      <c r="EOE251" s="27"/>
      <c r="EOF251" s="27"/>
      <c r="EOG251" s="27"/>
      <c r="EOH251" s="27"/>
      <c r="EOI251" s="27"/>
      <c r="EOJ251" s="27"/>
      <c r="EOK251" s="27"/>
      <c r="EOL251" s="27"/>
      <c r="EOM251" s="27"/>
      <c r="EON251" s="27"/>
      <c r="EOO251" s="27"/>
      <c r="EOP251" s="27"/>
      <c r="EOQ251" s="27"/>
      <c r="EOR251" s="27"/>
      <c r="EOS251" s="27"/>
      <c r="EOT251" s="27"/>
      <c r="EOU251" s="27"/>
      <c r="EOV251" s="27"/>
      <c r="EOW251" s="27"/>
      <c r="EOX251" s="27"/>
      <c r="EOY251" s="27"/>
      <c r="EOZ251" s="27"/>
      <c r="EPA251" s="27"/>
      <c r="EPB251" s="27"/>
      <c r="EPC251" s="27"/>
      <c r="EPD251" s="27"/>
      <c r="EPE251" s="27"/>
      <c r="EPF251" s="27"/>
      <c r="EPG251" s="27"/>
      <c r="EPH251" s="27"/>
      <c r="EPI251" s="27"/>
      <c r="EPJ251" s="27"/>
      <c r="EPK251" s="27"/>
      <c r="EPL251" s="27"/>
      <c r="EPM251" s="27"/>
      <c r="EPN251" s="27"/>
      <c r="EPO251" s="27"/>
      <c r="EPP251" s="27"/>
      <c r="EPQ251" s="27"/>
      <c r="EPR251" s="27"/>
      <c r="EPS251" s="27"/>
      <c r="EPT251" s="27"/>
      <c r="EPU251" s="27"/>
      <c r="EPV251" s="27"/>
      <c r="EPW251" s="27"/>
      <c r="EPX251" s="27"/>
      <c r="EPY251" s="27"/>
      <c r="EPZ251" s="27"/>
      <c r="EQA251" s="27"/>
      <c r="EQB251" s="27"/>
      <c r="EQC251" s="27"/>
      <c r="EQD251" s="27"/>
      <c r="EQE251" s="27"/>
      <c r="EQF251" s="27"/>
      <c r="EQG251" s="27"/>
      <c r="EQH251" s="27"/>
      <c r="EQI251" s="27"/>
      <c r="EQJ251" s="27"/>
      <c r="EQK251" s="27"/>
      <c r="EQL251" s="27"/>
      <c r="EQM251" s="27"/>
      <c r="EQN251" s="27"/>
      <c r="EQO251" s="27"/>
      <c r="EQP251" s="27"/>
      <c r="EQQ251" s="27"/>
      <c r="EQR251" s="27"/>
      <c r="EQS251" s="27"/>
      <c r="EQT251" s="27"/>
      <c r="EQU251" s="27"/>
      <c r="EQV251" s="27"/>
      <c r="EQW251" s="27"/>
      <c r="EQX251" s="27"/>
      <c r="EQY251" s="27"/>
      <c r="EQZ251" s="27"/>
      <c r="ERA251" s="27"/>
      <c r="ERB251" s="27"/>
      <c r="ERC251" s="27"/>
      <c r="ERD251" s="27"/>
      <c r="ERE251" s="27"/>
      <c r="ERF251" s="27"/>
      <c r="ERG251" s="27"/>
      <c r="ERH251" s="27"/>
      <c r="ERI251" s="27"/>
      <c r="ERJ251" s="27"/>
      <c r="ERK251" s="27"/>
      <c r="ERL251" s="27"/>
      <c r="ERM251" s="27"/>
      <c r="ERN251" s="27"/>
      <c r="ERO251" s="27"/>
      <c r="ERP251" s="27"/>
      <c r="ERQ251" s="27"/>
      <c r="ERR251" s="27"/>
      <c r="ERS251" s="27"/>
      <c r="ERT251" s="27"/>
      <c r="ERU251" s="27"/>
      <c r="ERV251" s="27"/>
      <c r="ERW251" s="27"/>
      <c r="ERX251" s="27"/>
      <c r="ERY251" s="27"/>
      <c r="ERZ251" s="27"/>
      <c r="ESA251" s="27"/>
      <c r="ESB251" s="27"/>
      <c r="ESC251" s="27"/>
      <c r="ESD251" s="27"/>
      <c r="ESE251" s="27"/>
      <c r="ESF251" s="27"/>
      <c r="ESG251" s="27"/>
      <c r="ESH251" s="27"/>
      <c r="ESI251" s="27"/>
      <c r="ESJ251" s="27"/>
      <c r="ESK251" s="27"/>
      <c r="ESL251" s="27"/>
      <c r="ESM251" s="27"/>
      <c r="ESN251" s="27"/>
      <c r="ESO251" s="27"/>
      <c r="ESP251" s="27"/>
      <c r="ESQ251" s="27"/>
      <c r="ESR251" s="27"/>
      <c r="ESS251" s="27"/>
      <c r="EST251" s="27"/>
      <c r="ESU251" s="27"/>
      <c r="ESV251" s="27"/>
      <c r="ESW251" s="27"/>
      <c r="ESX251" s="27"/>
      <c r="ESY251" s="27"/>
      <c r="ESZ251" s="27"/>
      <c r="ETA251" s="27"/>
      <c r="ETB251" s="27"/>
      <c r="ETC251" s="27"/>
      <c r="ETD251" s="27"/>
      <c r="ETE251" s="27"/>
      <c r="ETF251" s="27"/>
      <c r="ETG251" s="27"/>
      <c r="ETH251" s="27"/>
      <c r="ETI251" s="27"/>
      <c r="ETJ251" s="27"/>
      <c r="ETK251" s="27"/>
      <c r="ETL251" s="27"/>
      <c r="ETM251" s="27"/>
      <c r="ETN251" s="27"/>
      <c r="ETO251" s="27"/>
      <c r="ETP251" s="27"/>
      <c r="ETQ251" s="27"/>
      <c r="ETR251" s="27"/>
      <c r="ETS251" s="27"/>
      <c r="ETT251" s="27"/>
      <c r="ETU251" s="27"/>
      <c r="ETV251" s="27"/>
      <c r="ETW251" s="27"/>
      <c r="ETX251" s="27"/>
      <c r="ETY251" s="27"/>
      <c r="ETZ251" s="27"/>
      <c r="EUA251" s="27"/>
      <c r="EUB251" s="27"/>
      <c r="EUC251" s="27"/>
      <c r="EUD251" s="27"/>
      <c r="EUE251" s="27"/>
      <c r="EUF251" s="27"/>
      <c r="EUG251" s="27"/>
      <c r="EUH251" s="27"/>
      <c r="EUI251" s="27"/>
      <c r="EUJ251" s="27"/>
      <c r="EUK251" s="27"/>
      <c r="EUL251" s="27"/>
      <c r="EUM251" s="27"/>
      <c r="EUN251" s="27"/>
      <c r="EUO251" s="27"/>
      <c r="EUP251" s="27"/>
      <c r="EUQ251" s="27"/>
      <c r="EUR251" s="27"/>
      <c r="EUS251" s="27"/>
      <c r="EUT251" s="27"/>
      <c r="EUU251" s="27"/>
      <c r="EUV251" s="27"/>
      <c r="EUW251" s="27"/>
      <c r="EUX251" s="27"/>
      <c r="EUY251" s="27"/>
      <c r="EUZ251" s="27"/>
      <c r="EVA251" s="27"/>
      <c r="EVB251" s="27"/>
      <c r="EVC251" s="27"/>
      <c r="EVD251" s="27"/>
      <c r="EVE251" s="27"/>
      <c r="EVF251" s="27"/>
      <c r="EVG251" s="27"/>
      <c r="EVH251" s="27"/>
      <c r="EVI251" s="27"/>
      <c r="EVJ251" s="27"/>
      <c r="EVK251" s="27"/>
      <c r="EVL251" s="27"/>
      <c r="EVM251" s="27"/>
      <c r="EVN251" s="27"/>
      <c r="EVO251" s="27"/>
      <c r="EVP251" s="27"/>
      <c r="EVQ251" s="27"/>
      <c r="EVR251" s="27"/>
      <c r="EVS251" s="27"/>
      <c r="EVT251" s="27"/>
      <c r="EVU251" s="27"/>
      <c r="EVV251" s="27"/>
      <c r="EVW251" s="27"/>
      <c r="EVX251" s="27"/>
      <c r="EVY251" s="27"/>
      <c r="EVZ251" s="27"/>
      <c r="EWA251" s="27"/>
      <c r="EWB251" s="27"/>
      <c r="EWC251" s="27"/>
      <c r="EWD251" s="27"/>
      <c r="EWE251" s="27"/>
      <c r="EWF251" s="27"/>
      <c r="EWG251" s="27"/>
      <c r="EWH251" s="27"/>
      <c r="EWI251" s="27"/>
      <c r="EWJ251" s="27"/>
      <c r="EWK251" s="27"/>
      <c r="EWL251" s="27"/>
      <c r="EWM251" s="27"/>
      <c r="EWN251" s="27"/>
      <c r="EWO251" s="27"/>
      <c r="EWP251" s="27"/>
      <c r="EWQ251" s="27"/>
      <c r="EWR251" s="27"/>
      <c r="EWS251" s="27"/>
      <c r="EWT251" s="27"/>
      <c r="EWU251" s="27"/>
      <c r="EWV251" s="27"/>
      <c r="EWW251" s="27"/>
      <c r="EWX251" s="27"/>
      <c r="EWY251" s="27"/>
      <c r="EWZ251" s="27"/>
      <c r="EXA251" s="27"/>
      <c r="EXB251" s="27"/>
      <c r="EXC251" s="27"/>
      <c r="EXD251" s="27"/>
      <c r="EXE251" s="27"/>
      <c r="EXF251" s="27"/>
      <c r="EXG251" s="27"/>
      <c r="EXH251" s="27"/>
      <c r="EXI251" s="27"/>
      <c r="EXJ251" s="27"/>
      <c r="EXK251" s="27"/>
      <c r="EXL251" s="27"/>
      <c r="EXM251" s="27"/>
      <c r="EXN251" s="27"/>
      <c r="EXO251" s="27"/>
      <c r="EXP251" s="27"/>
      <c r="EXQ251" s="27"/>
      <c r="EXR251" s="27"/>
      <c r="EXS251" s="27"/>
      <c r="EXT251" s="27"/>
      <c r="EXU251" s="27"/>
      <c r="EXV251" s="27"/>
      <c r="EXW251" s="27"/>
      <c r="EXX251" s="27"/>
      <c r="EXY251" s="27"/>
      <c r="EXZ251" s="27"/>
      <c r="EYA251" s="27"/>
      <c r="EYB251" s="27"/>
      <c r="EYC251" s="27"/>
      <c r="EYD251" s="27"/>
      <c r="EYE251" s="27"/>
      <c r="EYF251" s="27"/>
      <c r="EYG251" s="27"/>
      <c r="EYH251" s="27"/>
      <c r="EYI251" s="27"/>
      <c r="EYJ251" s="27"/>
      <c r="EYK251" s="27"/>
      <c r="EYL251" s="27"/>
      <c r="EYM251" s="27"/>
      <c r="EYN251" s="27"/>
      <c r="EYO251" s="27"/>
      <c r="EYP251" s="27"/>
      <c r="EYQ251" s="27"/>
      <c r="EYR251" s="27"/>
      <c r="EYS251" s="27"/>
      <c r="EYT251" s="27"/>
      <c r="EYU251" s="27"/>
      <c r="EYV251" s="27"/>
      <c r="EYW251" s="27"/>
      <c r="EYX251" s="27"/>
      <c r="EYY251" s="27"/>
      <c r="EYZ251" s="27"/>
      <c r="EZA251" s="27"/>
      <c r="EZB251" s="27"/>
      <c r="EZC251" s="27"/>
      <c r="EZD251" s="27"/>
      <c r="EZE251" s="27"/>
      <c r="EZF251" s="27"/>
      <c r="EZG251" s="27"/>
      <c r="EZH251" s="27"/>
      <c r="EZI251" s="27"/>
      <c r="EZJ251" s="27"/>
      <c r="EZK251" s="27"/>
      <c r="EZL251" s="27"/>
      <c r="EZM251" s="27"/>
      <c r="EZN251" s="27"/>
      <c r="EZO251" s="27"/>
      <c r="EZP251" s="27"/>
      <c r="EZQ251" s="27"/>
      <c r="EZR251" s="27"/>
      <c r="EZS251" s="27"/>
      <c r="EZT251" s="27"/>
      <c r="EZU251" s="27"/>
      <c r="EZV251" s="27"/>
      <c r="EZW251" s="27"/>
      <c r="EZX251" s="27"/>
      <c r="EZY251" s="27"/>
      <c r="EZZ251" s="27"/>
      <c r="FAA251" s="27"/>
      <c r="FAB251" s="27"/>
      <c r="FAC251" s="27"/>
      <c r="FAD251" s="27"/>
      <c r="FAE251" s="27"/>
      <c r="FAF251" s="27"/>
      <c r="FAG251" s="27"/>
      <c r="FAH251" s="27"/>
      <c r="FAI251" s="27"/>
      <c r="FAJ251" s="27"/>
      <c r="FAK251" s="27"/>
      <c r="FAL251" s="27"/>
      <c r="FAM251" s="27"/>
      <c r="FAN251" s="27"/>
      <c r="FAO251" s="27"/>
      <c r="FAP251" s="27"/>
      <c r="FAQ251" s="27"/>
      <c r="FAR251" s="27"/>
      <c r="FAS251" s="27"/>
      <c r="FAT251" s="27"/>
      <c r="FAU251" s="27"/>
      <c r="FAV251" s="27"/>
      <c r="FAW251" s="27"/>
      <c r="FAX251" s="27"/>
      <c r="FAY251" s="27"/>
      <c r="FAZ251" s="27"/>
      <c r="FBA251" s="27"/>
      <c r="FBB251" s="27"/>
      <c r="FBC251" s="27"/>
      <c r="FBD251" s="27"/>
      <c r="FBE251" s="27"/>
      <c r="FBF251" s="27"/>
      <c r="FBG251" s="27"/>
      <c r="FBH251" s="27"/>
      <c r="FBI251" s="27"/>
      <c r="FBJ251" s="27"/>
      <c r="FBK251" s="27"/>
      <c r="FBL251" s="27"/>
      <c r="FBM251" s="27"/>
      <c r="FBN251" s="27"/>
      <c r="FBO251" s="27"/>
      <c r="FBP251" s="27"/>
      <c r="FBQ251" s="27"/>
      <c r="FBR251" s="27"/>
      <c r="FBS251" s="27"/>
      <c r="FBT251" s="27"/>
      <c r="FBU251" s="27"/>
      <c r="FBV251" s="27"/>
      <c r="FBW251" s="27"/>
      <c r="FBX251" s="27"/>
      <c r="FBY251" s="27"/>
      <c r="FBZ251" s="27"/>
      <c r="FCA251" s="27"/>
      <c r="FCB251" s="27"/>
      <c r="FCC251" s="27"/>
      <c r="FCD251" s="27"/>
      <c r="FCE251" s="27"/>
      <c r="FCF251" s="27"/>
      <c r="FCG251" s="27"/>
      <c r="FCH251" s="27"/>
      <c r="FCI251" s="27"/>
      <c r="FCJ251" s="27"/>
      <c r="FCK251" s="27"/>
      <c r="FCL251" s="27"/>
      <c r="FCM251" s="27"/>
      <c r="FCN251" s="27"/>
      <c r="FCO251" s="27"/>
      <c r="FCP251" s="27"/>
      <c r="FCQ251" s="27"/>
      <c r="FCR251" s="27"/>
      <c r="FCS251" s="27"/>
      <c r="FCT251" s="27"/>
      <c r="FCU251" s="27"/>
      <c r="FCV251" s="27"/>
      <c r="FCW251" s="27"/>
      <c r="FCX251" s="27"/>
      <c r="FCY251" s="27"/>
      <c r="FCZ251" s="27"/>
      <c r="FDA251" s="27"/>
      <c r="FDB251" s="27"/>
      <c r="FDC251" s="27"/>
      <c r="FDD251" s="27"/>
      <c r="FDE251" s="27"/>
      <c r="FDF251" s="27"/>
      <c r="FDG251" s="27"/>
      <c r="FDH251" s="27"/>
      <c r="FDI251" s="27"/>
      <c r="FDJ251" s="27"/>
      <c r="FDK251" s="27"/>
      <c r="FDL251" s="27"/>
      <c r="FDM251" s="27"/>
      <c r="FDN251" s="27"/>
      <c r="FDO251" s="27"/>
      <c r="FDP251" s="27"/>
      <c r="FDQ251" s="27"/>
      <c r="FDR251" s="27"/>
      <c r="FDS251" s="27"/>
      <c r="FDT251" s="27"/>
      <c r="FDU251" s="27"/>
      <c r="FDV251" s="27"/>
      <c r="FDW251" s="27"/>
      <c r="FDX251" s="27"/>
      <c r="FDY251" s="27"/>
      <c r="FDZ251" s="27"/>
      <c r="FEA251" s="27"/>
      <c r="FEB251" s="27"/>
      <c r="FEC251" s="27"/>
      <c r="FED251" s="27"/>
      <c r="FEE251" s="27"/>
      <c r="FEF251" s="27"/>
      <c r="FEG251" s="27"/>
      <c r="FEH251" s="27"/>
      <c r="FEI251" s="27"/>
      <c r="FEJ251" s="27"/>
      <c r="FEK251" s="27"/>
      <c r="FEL251" s="27"/>
      <c r="FEM251" s="27"/>
      <c r="FEN251" s="27"/>
      <c r="FEO251" s="27"/>
      <c r="FEP251" s="27"/>
      <c r="FEQ251" s="27"/>
      <c r="FER251" s="27"/>
      <c r="FES251" s="27"/>
      <c r="FET251" s="27"/>
      <c r="FEU251" s="27"/>
      <c r="FEV251" s="27"/>
      <c r="FEW251" s="27"/>
      <c r="FEX251" s="27"/>
      <c r="FEY251" s="27"/>
      <c r="FEZ251" s="27"/>
      <c r="FFA251" s="27"/>
      <c r="FFB251" s="27"/>
      <c r="FFC251" s="27"/>
      <c r="FFD251" s="27"/>
      <c r="FFE251" s="27"/>
      <c r="FFF251" s="27"/>
      <c r="FFG251" s="27"/>
      <c r="FFH251" s="27"/>
      <c r="FFI251" s="27"/>
      <c r="FFJ251" s="27"/>
      <c r="FFK251" s="27"/>
      <c r="FFL251" s="27"/>
      <c r="FFM251" s="27"/>
      <c r="FFN251" s="27"/>
      <c r="FFO251" s="27"/>
      <c r="FFP251" s="27"/>
      <c r="FFQ251" s="27"/>
      <c r="FFR251" s="27"/>
      <c r="FFS251" s="27"/>
      <c r="FFT251" s="27"/>
      <c r="FFU251" s="27"/>
      <c r="FFV251" s="27"/>
      <c r="FFW251" s="27"/>
      <c r="FFX251" s="27"/>
      <c r="FFY251" s="27"/>
      <c r="FFZ251" s="27"/>
      <c r="FGA251" s="27"/>
      <c r="FGB251" s="27"/>
      <c r="FGC251" s="27"/>
      <c r="FGD251" s="27"/>
      <c r="FGE251" s="27"/>
      <c r="FGF251" s="27"/>
      <c r="FGG251" s="27"/>
      <c r="FGH251" s="27"/>
      <c r="FGI251" s="27"/>
      <c r="FGJ251" s="27"/>
      <c r="FGK251" s="27"/>
      <c r="FGL251" s="27"/>
      <c r="FGM251" s="27"/>
      <c r="FGN251" s="27"/>
      <c r="FGO251" s="27"/>
      <c r="FGP251" s="27"/>
      <c r="FGQ251" s="27"/>
      <c r="FGR251" s="27"/>
      <c r="FGS251" s="27"/>
      <c r="FGT251" s="27"/>
      <c r="FGU251" s="27"/>
      <c r="FGV251" s="27"/>
      <c r="FGW251" s="27"/>
      <c r="FGX251" s="27"/>
      <c r="FGY251" s="27"/>
      <c r="FGZ251" s="27"/>
      <c r="FHA251" s="27"/>
      <c r="FHB251" s="27"/>
      <c r="FHC251" s="27"/>
      <c r="FHD251" s="27"/>
      <c r="FHE251" s="27"/>
      <c r="FHF251" s="27"/>
      <c r="FHG251" s="27"/>
      <c r="FHH251" s="27"/>
      <c r="FHI251" s="27"/>
      <c r="FHJ251" s="27"/>
      <c r="FHK251" s="27"/>
      <c r="FHL251" s="27"/>
      <c r="FHM251" s="27"/>
      <c r="FHN251" s="27"/>
      <c r="FHO251" s="27"/>
      <c r="FHP251" s="27"/>
      <c r="FHQ251" s="27"/>
      <c r="FHR251" s="27"/>
      <c r="FHS251" s="27"/>
      <c r="FHT251" s="27"/>
      <c r="FHU251" s="27"/>
      <c r="FHV251" s="27"/>
      <c r="FHW251" s="27"/>
      <c r="FHX251" s="27"/>
      <c r="FHY251" s="27"/>
      <c r="FHZ251" s="27"/>
      <c r="FIA251" s="27"/>
      <c r="FIB251" s="27"/>
      <c r="FIC251" s="27"/>
      <c r="FID251" s="27"/>
      <c r="FIE251" s="27"/>
      <c r="FIF251" s="27"/>
      <c r="FIG251" s="27"/>
      <c r="FIH251" s="27"/>
      <c r="FII251" s="27"/>
      <c r="FIJ251" s="27"/>
      <c r="FIK251" s="27"/>
      <c r="FIL251" s="27"/>
      <c r="FIM251" s="27"/>
      <c r="FIN251" s="27"/>
      <c r="FIO251" s="27"/>
      <c r="FIP251" s="27"/>
      <c r="FIQ251" s="27"/>
      <c r="FIR251" s="27"/>
      <c r="FIS251" s="27"/>
      <c r="FIT251" s="27"/>
      <c r="FIU251" s="27"/>
      <c r="FIV251" s="27"/>
      <c r="FIW251" s="27"/>
      <c r="FIX251" s="27"/>
      <c r="FIY251" s="27"/>
      <c r="FIZ251" s="27"/>
      <c r="FJA251" s="27"/>
      <c r="FJB251" s="27"/>
      <c r="FJC251" s="27"/>
      <c r="FJD251" s="27"/>
      <c r="FJE251" s="27"/>
      <c r="FJF251" s="27"/>
      <c r="FJG251" s="27"/>
      <c r="FJH251" s="27"/>
      <c r="FJI251" s="27"/>
      <c r="FJJ251" s="27"/>
      <c r="FJK251" s="27"/>
      <c r="FJL251" s="27"/>
      <c r="FJM251" s="27"/>
      <c r="FJN251" s="27"/>
      <c r="FJO251" s="27"/>
      <c r="FJP251" s="27"/>
      <c r="FJQ251" s="27"/>
      <c r="FJR251" s="27"/>
      <c r="FJS251" s="27"/>
      <c r="FJT251" s="27"/>
      <c r="FJU251" s="27"/>
      <c r="FJV251" s="27"/>
      <c r="FJW251" s="27"/>
      <c r="FJX251" s="27"/>
      <c r="FJY251" s="27"/>
      <c r="FJZ251" s="27"/>
      <c r="FKA251" s="27"/>
      <c r="FKB251" s="27"/>
      <c r="FKC251" s="27"/>
      <c r="FKD251" s="27"/>
      <c r="FKE251" s="27"/>
      <c r="FKF251" s="27"/>
      <c r="FKG251" s="27"/>
      <c r="FKH251" s="27"/>
      <c r="FKI251" s="27"/>
      <c r="FKJ251" s="27"/>
      <c r="FKK251" s="27"/>
      <c r="FKL251" s="27"/>
      <c r="FKM251" s="27"/>
      <c r="FKN251" s="27"/>
      <c r="FKO251" s="27"/>
      <c r="FKP251" s="27"/>
      <c r="FKQ251" s="27"/>
      <c r="FKR251" s="27"/>
      <c r="FKS251" s="27"/>
      <c r="FKT251" s="27"/>
      <c r="FKU251" s="27"/>
      <c r="FKV251" s="27"/>
      <c r="FKW251" s="27"/>
      <c r="FKX251" s="27"/>
      <c r="FKY251" s="27"/>
      <c r="FKZ251" s="27"/>
      <c r="FLA251" s="27"/>
      <c r="FLB251" s="27"/>
      <c r="FLC251" s="27"/>
      <c r="FLD251" s="27"/>
      <c r="FLE251" s="27"/>
      <c r="FLF251" s="27"/>
      <c r="FLG251" s="27"/>
      <c r="FLH251" s="27"/>
      <c r="FLI251" s="27"/>
      <c r="FLJ251" s="27"/>
      <c r="FLK251" s="27"/>
      <c r="FLL251" s="27"/>
      <c r="FLM251" s="27"/>
      <c r="FLN251" s="27"/>
      <c r="FLO251" s="27"/>
      <c r="FLP251" s="27"/>
      <c r="FLQ251" s="27"/>
      <c r="FLR251" s="27"/>
      <c r="FLS251" s="27"/>
      <c r="FLT251" s="27"/>
      <c r="FLU251" s="27"/>
      <c r="FLV251" s="27"/>
      <c r="FLW251" s="27"/>
      <c r="FLX251" s="27"/>
      <c r="FLY251" s="27"/>
      <c r="FLZ251" s="27"/>
      <c r="FMA251" s="27"/>
      <c r="FMB251" s="27"/>
      <c r="FMC251" s="27"/>
      <c r="FMD251" s="27"/>
      <c r="FME251" s="27"/>
      <c r="FMF251" s="27"/>
      <c r="FMG251" s="27"/>
      <c r="FMH251" s="27"/>
      <c r="FMI251" s="27"/>
      <c r="FMJ251" s="27"/>
      <c r="FMK251" s="27"/>
      <c r="FML251" s="27"/>
      <c r="FMM251" s="27"/>
      <c r="FMN251" s="27"/>
      <c r="FMO251" s="27"/>
      <c r="FMP251" s="27"/>
      <c r="FMQ251" s="27"/>
      <c r="FMR251" s="27"/>
      <c r="FMS251" s="27"/>
      <c r="FMT251" s="27"/>
      <c r="FMU251" s="27"/>
      <c r="FMV251" s="27"/>
      <c r="FMW251" s="27"/>
      <c r="FMX251" s="27"/>
      <c r="FMY251" s="27"/>
      <c r="FMZ251" s="27"/>
      <c r="FNA251" s="27"/>
      <c r="FNB251" s="27"/>
      <c r="FNC251" s="27"/>
      <c r="FND251" s="27"/>
      <c r="FNE251" s="27"/>
      <c r="FNF251" s="27"/>
      <c r="FNG251" s="27"/>
      <c r="FNH251" s="27"/>
      <c r="FNI251" s="27"/>
      <c r="FNJ251" s="27"/>
      <c r="FNK251" s="27"/>
      <c r="FNL251" s="27"/>
      <c r="FNM251" s="27"/>
      <c r="FNN251" s="27"/>
      <c r="FNO251" s="27"/>
      <c r="FNP251" s="27"/>
      <c r="FNQ251" s="27"/>
      <c r="FNR251" s="27"/>
      <c r="FNS251" s="27"/>
      <c r="FNT251" s="27"/>
      <c r="FNU251" s="27"/>
      <c r="FNV251" s="27"/>
      <c r="FNW251" s="27"/>
      <c r="FNX251" s="27"/>
      <c r="FNY251" s="27"/>
      <c r="FNZ251" s="27"/>
      <c r="FOA251" s="27"/>
      <c r="FOB251" s="27"/>
      <c r="FOC251" s="27"/>
      <c r="FOD251" s="27"/>
      <c r="FOE251" s="27"/>
      <c r="FOF251" s="27"/>
      <c r="FOG251" s="27"/>
      <c r="FOH251" s="27"/>
      <c r="FOI251" s="27"/>
      <c r="FOJ251" s="27"/>
      <c r="FOK251" s="27"/>
      <c r="FOL251" s="27"/>
      <c r="FOM251" s="27"/>
      <c r="FON251" s="27"/>
      <c r="FOO251" s="27"/>
      <c r="FOP251" s="27"/>
      <c r="FOQ251" s="27"/>
      <c r="FOR251" s="27"/>
      <c r="FOS251" s="27"/>
      <c r="FOT251" s="27"/>
      <c r="FOU251" s="27"/>
      <c r="FOV251" s="27"/>
      <c r="FOW251" s="27"/>
      <c r="FOX251" s="27"/>
      <c r="FOY251" s="27"/>
      <c r="FOZ251" s="27"/>
      <c r="FPA251" s="27"/>
      <c r="FPB251" s="27"/>
      <c r="FPC251" s="27"/>
      <c r="FPD251" s="27"/>
      <c r="FPE251" s="27"/>
      <c r="FPF251" s="27"/>
      <c r="FPG251" s="27"/>
      <c r="FPH251" s="27"/>
      <c r="FPI251" s="27"/>
      <c r="FPJ251" s="27"/>
      <c r="FPK251" s="27"/>
      <c r="FPL251" s="27"/>
      <c r="FPM251" s="27"/>
      <c r="FPN251" s="27"/>
      <c r="FPO251" s="27"/>
      <c r="FPP251" s="27"/>
      <c r="FPQ251" s="27"/>
      <c r="FPR251" s="27"/>
      <c r="FPS251" s="27"/>
      <c r="FPT251" s="27"/>
      <c r="FPU251" s="27"/>
      <c r="FPV251" s="27"/>
      <c r="FPW251" s="27"/>
      <c r="FPX251" s="27"/>
      <c r="FPY251" s="27"/>
      <c r="FPZ251" s="27"/>
      <c r="FQA251" s="27"/>
      <c r="FQB251" s="27"/>
      <c r="FQC251" s="27"/>
      <c r="FQD251" s="27"/>
      <c r="FQE251" s="27"/>
      <c r="FQF251" s="27"/>
      <c r="FQG251" s="27"/>
      <c r="FQH251" s="27"/>
      <c r="FQI251" s="27"/>
      <c r="FQJ251" s="27"/>
      <c r="FQK251" s="27"/>
      <c r="FQL251" s="27"/>
      <c r="FQM251" s="27"/>
      <c r="FQN251" s="27"/>
      <c r="FQO251" s="27"/>
      <c r="FQP251" s="27"/>
      <c r="FQQ251" s="27"/>
      <c r="FQR251" s="27"/>
      <c r="FQS251" s="27"/>
      <c r="FQT251" s="27"/>
      <c r="FQU251" s="27"/>
      <c r="FQV251" s="27"/>
      <c r="FQW251" s="27"/>
      <c r="FQX251" s="27"/>
      <c r="FQY251" s="27"/>
      <c r="FQZ251" s="27"/>
      <c r="FRA251" s="27"/>
      <c r="FRB251" s="27"/>
      <c r="FRC251" s="27"/>
      <c r="FRD251" s="27"/>
      <c r="FRE251" s="27"/>
      <c r="FRF251" s="27"/>
      <c r="FRG251" s="27"/>
      <c r="FRH251" s="27"/>
      <c r="FRI251" s="27"/>
      <c r="FRJ251" s="27"/>
      <c r="FRK251" s="27"/>
      <c r="FRL251" s="27"/>
      <c r="FRM251" s="27"/>
      <c r="FRN251" s="27"/>
      <c r="FRO251" s="27"/>
      <c r="FRP251" s="27"/>
      <c r="FRQ251" s="27"/>
      <c r="FRR251" s="27"/>
      <c r="FRS251" s="27"/>
      <c r="FRT251" s="27"/>
      <c r="FRU251" s="27"/>
      <c r="FRV251" s="27"/>
      <c r="FRW251" s="27"/>
      <c r="FRX251" s="27"/>
      <c r="FRY251" s="27"/>
      <c r="FRZ251" s="27"/>
      <c r="FSA251" s="27"/>
      <c r="FSB251" s="27"/>
      <c r="FSC251" s="27"/>
      <c r="FSD251" s="27"/>
      <c r="FSE251" s="27"/>
      <c r="FSF251" s="27"/>
      <c r="FSG251" s="27"/>
      <c r="FSH251" s="27"/>
      <c r="FSI251" s="27"/>
      <c r="FSJ251" s="27"/>
      <c r="FSK251" s="27"/>
      <c r="FSL251" s="27"/>
      <c r="FSM251" s="27"/>
      <c r="FSN251" s="27"/>
      <c r="FSO251" s="27"/>
      <c r="FSP251" s="27"/>
      <c r="FSQ251" s="27"/>
      <c r="FSR251" s="27"/>
      <c r="FSS251" s="27"/>
      <c r="FST251" s="27"/>
      <c r="FSU251" s="27"/>
      <c r="FSV251" s="27"/>
      <c r="FSW251" s="27"/>
      <c r="FSX251" s="27"/>
      <c r="FSY251" s="27"/>
      <c r="FSZ251" s="27"/>
      <c r="FTA251" s="27"/>
      <c r="FTB251" s="27"/>
      <c r="FTC251" s="27"/>
      <c r="FTD251" s="27"/>
      <c r="FTE251" s="27"/>
      <c r="FTF251" s="27"/>
      <c r="FTG251" s="27"/>
      <c r="FTH251" s="27"/>
      <c r="FTI251" s="27"/>
      <c r="FTJ251" s="27"/>
      <c r="FTK251" s="27"/>
      <c r="FTL251" s="27"/>
      <c r="FTM251" s="27"/>
      <c r="FTN251" s="27"/>
      <c r="FTO251" s="27"/>
      <c r="FTP251" s="27"/>
      <c r="FTQ251" s="27"/>
      <c r="FTR251" s="27"/>
      <c r="FTS251" s="27"/>
      <c r="FTT251" s="27"/>
      <c r="FTU251" s="27"/>
      <c r="FTV251" s="27"/>
      <c r="FTW251" s="27"/>
      <c r="FTX251" s="27"/>
      <c r="FTY251" s="27"/>
      <c r="FTZ251" s="27"/>
      <c r="FUA251" s="27"/>
      <c r="FUB251" s="27"/>
      <c r="FUC251" s="27"/>
      <c r="FUD251" s="27"/>
      <c r="FUE251" s="27"/>
      <c r="FUF251" s="27"/>
      <c r="FUG251" s="27"/>
      <c r="FUH251" s="27"/>
      <c r="FUI251" s="27"/>
      <c r="FUJ251" s="27"/>
      <c r="FUK251" s="27"/>
      <c r="FUL251" s="27"/>
      <c r="FUM251" s="27"/>
      <c r="FUN251" s="27"/>
      <c r="FUO251" s="27"/>
      <c r="FUP251" s="27"/>
      <c r="FUQ251" s="27"/>
      <c r="FUR251" s="27"/>
      <c r="FUS251" s="27"/>
      <c r="FUT251" s="27"/>
      <c r="FUU251" s="27"/>
      <c r="FUV251" s="27"/>
      <c r="FUW251" s="27"/>
      <c r="FUX251" s="27"/>
      <c r="FUY251" s="27"/>
      <c r="FUZ251" s="27"/>
      <c r="FVA251" s="27"/>
      <c r="FVB251" s="27"/>
      <c r="FVC251" s="27"/>
      <c r="FVD251" s="27"/>
      <c r="FVE251" s="27"/>
      <c r="FVF251" s="27"/>
      <c r="FVG251" s="27"/>
      <c r="FVH251" s="27"/>
      <c r="FVI251" s="27"/>
      <c r="FVJ251" s="27"/>
      <c r="FVK251" s="27"/>
      <c r="FVL251" s="27"/>
      <c r="FVM251" s="27"/>
      <c r="FVN251" s="27"/>
      <c r="FVO251" s="27"/>
      <c r="FVP251" s="27"/>
      <c r="FVQ251" s="27"/>
      <c r="FVR251" s="27"/>
      <c r="FVS251" s="27"/>
      <c r="FVT251" s="27"/>
      <c r="FVU251" s="27"/>
      <c r="FVV251" s="27"/>
      <c r="FVW251" s="27"/>
      <c r="FVX251" s="27"/>
      <c r="FVY251" s="27"/>
      <c r="FVZ251" s="27"/>
      <c r="FWA251" s="27"/>
      <c r="FWB251" s="27"/>
      <c r="FWC251" s="27"/>
      <c r="FWD251" s="27"/>
      <c r="FWE251" s="27"/>
      <c r="FWF251" s="27"/>
      <c r="FWG251" s="27"/>
      <c r="FWH251" s="27"/>
      <c r="FWI251" s="27"/>
      <c r="FWJ251" s="27"/>
      <c r="FWK251" s="27"/>
      <c r="FWL251" s="27"/>
      <c r="FWM251" s="27"/>
      <c r="FWN251" s="27"/>
      <c r="FWO251" s="27"/>
      <c r="FWP251" s="27"/>
      <c r="FWQ251" s="27"/>
      <c r="FWR251" s="27"/>
      <c r="FWS251" s="27"/>
      <c r="FWT251" s="27"/>
      <c r="FWU251" s="27"/>
      <c r="FWV251" s="27"/>
      <c r="FWW251" s="27"/>
      <c r="FWX251" s="27"/>
      <c r="FWY251" s="27"/>
      <c r="FWZ251" s="27"/>
      <c r="FXA251" s="27"/>
      <c r="FXB251" s="27"/>
      <c r="FXC251" s="27"/>
      <c r="FXD251" s="27"/>
      <c r="FXE251" s="27"/>
      <c r="FXF251" s="27"/>
      <c r="FXG251" s="27"/>
      <c r="FXH251" s="27"/>
      <c r="FXI251" s="27"/>
      <c r="FXJ251" s="27"/>
      <c r="FXK251" s="27"/>
      <c r="FXL251" s="27"/>
      <c r="FXM251" s="27"/>
      <c r="FXN251" s="27"/>
      <c r="FXO251" s="27"/>
      <c r="FXP251" s="27"/>
      <c r="FXQ251" s="27"/>
      <c r="FXR251" s="27"/>
      <c r="FXS251" s="27"/>
      <c r="FXT251" s="27"/>
      <c r="FXU251" s="27"/>
      <c r="FXV251" s="27"/>
      <c r="FXW251" s="27"/>
      <c r="FXX251" s="27"/>
      <c r="FXY251" s="27"/>
      <c r="FXZ251" s="27"/>
      <c r="FYA251" s="27"/>
      <c r="FYB251" s="27"/>
      <c r="FYC251" s="27"/>
      <c r="FYD251" s="27"/>
      <c r="FYE251" s="27"/>
      <c r="FYF251" s="27"/>
      <c r="FYG251" s="27"/>
      <c r="FYH251" s="27"/>
      <c r="FYI251" s="27"/>
      <c r="FYJ251" s="27"/>
      <c r="FYK251" s="27"/>
      <c r="FYL251" s="27"/>
      <c r="FYM251" s="27"/>
      <c r="FYN251" s="27"/>
      <c r="FYO251" s="27"/>
      <c r="FYP251" s="27"/>
      <c r="FYQ251" s="27"/>
      <c r="FYR251" s="27"/>
      <c r="FYS251" s="27"/>
      <c r="FYT251" s="27"/>
      <c r="FYU251" s="27"/>
      <c r="FYV251" s="27"/>
      <c r="FYW251" s="27"/>
      <c r="FYX251" s="27"/>
      <c r="FYY251" s="27"/>
      <c r="FYZ251" s="27"/>
      <c r="FZA251" s="27"/>
      <c r="FZB251" s="27"/>
      <c r="FZC251" s="27"/>
      <c r="FZD251" s="27"/>
      <c r="FZE251" s="27"/>
      <c r="FZF251" s="27"/>
      <c r="FZG251" s="27"/>
      <c r="FZH251" s="27"/>
      <c r="FZI251" s="27"/>
      <c r="FZJ251" s="27"/>
      <c r="FZK251" s="27"/>
      <c r="FZL251" s="27"/>
      <c r="FZM251" s="27"/>
      <c r="FZN251" s="27"/>
      <c r="FZO251" s="27"/>
      <c r="FZP251" s="27"/>
      <c r="FZQ251" s="27"/>
      <c r="FZR251" s="27"/>
      <c r="FZS251" s="27"/>
      <c r="FZT251" s="27"/>
      <c r="FZU251" s="27"/>
      <c r="FZV251" s="27"/>
      <c r="FZW251" s="27"/>
      <c r="FZX251" s="27"/>
      <c r="FZY251" s="27"/>
      <c r="FZZ251" s="27"/>
      <c r="GAA251" s="27"/>
      <c r="GAB251" s="27"/>
      <c r="GAC251" s="27"/>
      <c r="GAD251" s="27"/>
      <c r="GAE251" s="27"/>
      <c r="GAF251" s="27"/>
      <c r="GAG251" s="27"/>
      <c r="GAH251" s="27"/>
      <c r="GAI251" s="27"/>
      <c r="GAJ251" s="27"/>
      <c r="GAK251" s="27"/>
      <c r="GAL251" s="27"/>
      <c r="GAM251" s="27"/>
      <c r="GAN251" s="27"/>
      <c r="GAO251" s="27"/>
      <c r="GAP251" s="27"/>
      <c r="GAQ251" s="27"/>
      <c r="GAR251" s="27"/>
      <c r="GAS251" s="27"/>
      <c r="GAT251" s="27"/>
      <c r="GAU251" s="27"/>
      <c r="GAV251" s="27"/>
      <c r="GAW251" s="27"/>
      <c r="GAX251" s="27"/>
      <c r="GAY251" s="27"/>
      <c r="GAZ251" s="27"/>
      <c r="GBA251" s="27"/>
      <c r="GBB251" s="27"/>
      <c r="GBC251" s="27"/>
      <c r="GBD251" s="27"/>
      <c r="GBE251" s="27"/>
      <c r="GBF251" s="27"/>
      <c r="GBG251" s="27"/>
      <c r="GBH251" s="27"/>
      <c r="GBI251" s="27"/>
      <c r="GBJ251" s="27"/>
      <c r="GBK251" s="27"/>
      <c r="GBL251" s="27"/>
      <c r="GBM251" s="27"/>
      <c r="GBN251" s="27"/>
      <c r="GBO251" s="27"/>
      <c r="GBP251" s="27"/>
      <c r="GBQ251" s="27"/>
      <c r="GBR251" s="27"/>
      <c r="GBS251" s="27"/>
      <c r="GBT251" s="27"/>
      <c r="GBU251" s="27"/>
      <c r="GBV251" s="27"/>
      <c r="GBW251" s="27"/>
      <c r="GBX251" s="27"/>
      <c r="GBY251" s="27"/>
      <c r="GBZ251" s="27"/>
      <c r="GCA251" s="27"/>
      <c r="GCB251" s="27"/>
      <c r="GCC251" s="27"/>
      <c r="GCD251" s="27"/>
      <c r="GCE251" s="27"/>
      <c r="GCF251" s="27"/>
      <c r="GCG251" s="27"/>
      <c r="GCH251" s="27"/>
      <c r="GCI251" s="27"/>
      <c r="GCJ251" s="27"/>
      <c r="GCK251" s="27"/>
      <c r="GCL251" s="27"/>
      <c r="GCM251" s="27"/>
      <c r="GCN251" s="27"/>
      <c r="GCO251" s="27"/>
      <c r="GCP251" s="27"/>
      <c r="GCQ251" s="27"/>
      <c r="GCR251" s="27"/>
      <c r="GCS251" s="27"/>
      <c r="GCT251" s="27"/>
      <c r="GCU251" s="27"/>
      <c r="GCV251" s="27"/>
      <c r="GCW251" s="27"/>
      <c r="GCX251" s="27"/>
      <c r="GCY251" s="27"/>
      <c r="GCZ251" s="27"/>
      <c r="GDA251" s="27"/>
      <c r="GDB251" s="27"/>
      <c r="GDC251" s="27"/>
      <c r="GDD251" s="27"/>
      <c r="GDE251" s="27"/>
      <c r="GDF251" s="27"/>
      <c r="GDG251" s="27"/>
      <c r="GDH251" s="27"/>
      <c r="GDI251" s="27"/>
      <c r="GDJ251" s="27"/>
      <c r="GDK251" s="27"/>
      <c r="GDL251" s="27"/>
      <c r="GDM251" s="27"/>
      <c r="GDN251" s="27"/>
      <c r="GDO251" s="27"/>
      <c r="GDP251" s="27"/>
      <c r="GDQ251" s="27"/>
      <c r="GDR251" s="27"/>
      <c r="GDS251" s="27"/>
      <c r="GDT251" s="27"/>
      <c r="GDU251" s="27"/>
      <c r="GDV251" s="27"/>
      <c r="GDW251" s="27"/>
      <c r="GDX251" s="27"/>
      <c r="GDY251" s="27"/>
      <c r="GDZ251" s="27"/>
      <c r="GEA251" s="27"/>
      <c r="GEB251" s="27"/>
      <c r="GEC251" s="27"/>
      <c r="GED251" s="27"/>
      <c r="GEE251" s="27"/>
      <c r="GEF251" s="27"/>
      <c r="GEG251" s="27"/>
      <c r="GEH251" s="27"/>
      <c r="GEI251" s="27"/>
      <c r="GEJ251" s="27"/>
      <c r="GEK251" s="27"/>
      <c r="GEL251" s="27"/>
      <c r="GEM251" s="27"/>
      <c r="GEN251" s="27"/>
      <c r="GEO251" s="27"/>
      <c r="GEP251" s="27"/>
      <c r="GEQ251" s="27"/>
      <c r="GER251" s="27"/>
      <c r="GES251" s="27"/>
      <c r="GET251" s="27"/>
      <c r="GEU251" s="27"/>
      <c r="GEV251" s="27"/>
      <c r="GEW251" s="27"/>
      <c r="GEX251" s="27"/>
      <c r="GEY251" s="27"/>
      <c r="GEZ251" s="27"/>
      <c r="GFA251" s="27"/>
      <c r="GFB251" s="27"/>
      <c r="GFC251" s="27"/>
      <c r="GFD251" s="27"/>
      <c r="GFE251" s="27"/>
      <c r="GFF251" s="27"/>
      <c r="GFG251" s="27"/>
      <c r="GFH251" s="27"/>
      <c r="GFI251" s="27"/>
      <c r="GFJ251" s="27"/>
      <c r="GFK251" s="27"/>
      <c r="GFL251" s="27"/>
      <c r="GFM251" s="27"/>
      <c r="GFN251" s="27"/>
      <c r="GFO251" s="27"/>
      <c r="GFP251" s="27"/>
      <c r="GFQ251" s="27"/>
      <c r="GFR251" s="27"/>
      <c r="GFS251" s="27"/>
      <c r="GFT251" s="27"/>
      <c r="GFU251" s="27"/>
      <c r="GFV251" s="27"/>
      <c r="GFW251" s="27"/>
      <c r="GFX251" s="27"/>
      <c r="GFY251" s="27"/>
      <c r="GFZ251" s="27"/>
      <c r="GGA251" s="27"/>
      <c r="GGB251" s="27"/>
      <c r="GGC251" s="27"/>
      <c r="GGD251" s="27"/>
      <c r="GGE251" s="27"/>
      <c r="GGF251" s="27"/>
      <c r="GGG251" s="27"/>
      <c r="GGH251" s="27"/>
      <c r="GGI251" s="27"/>
      <c r="GGJ251" s="27"/>
      <c r="GGK251" s="27"/>
      <c r="GGL251" s="27"/>
      <c r="GGM251" s="27"/>
      <c r="GGN251" s="27"/>
      <c r="GGO251" s="27"/>
      <c r="GGP251" s="27"/>
      <c r="GGQ251" s="27"/>
      <c r="GGR251" s="27"/>
      <c r="GGS251" s="27"/>
      <c r="GGT251" s="27"/>
      <c r="GGU251" s="27"/>
      <c r="GGV251" s="27"/>
      <c r="GGW251" s="27"/>
      <c r="GGX251" s="27"/>
      <c r="GGY251" s="27"/>
      <c r="GGZ251" s="27"/>
      <c r="GHA251" s="27"/>
      <c r="GHB251" s="27"/>
      <c r="GHC251" s="27"/>
      <c r="GHD251" s="27"/>
      <c r="GHE251" s="27"/>
      <c r="GHF251" s="27"/>
      <c r="GHG251" s="27"/>
      <c r="GHH251" s="27"/>
      <c r="GHI251" s="27"/>
      <c r="GHJ251" s="27"/>
      <c r="GHK251" s="27"/>
      <c r="GHL251" s="27"/>
      <c r="GHM251" s="27"/>
      <c r="GHN251" s="27"/>
      <c r="GHO251" s="27"/>
      <c r="GHP251" s="27"/>
      <c r="GHQ251" s="27"/>
      <c r="GHR251" s="27"/>
      <c r="GHS251" s="27"/>
      <c r="GHT251" s="27"/>
      <c r="GHU251" s="27"/>
      <c r="GHV251" s="27"/>
      <c r="GHW251" s="27"/>
      <c r="GHX251" s="27"/>
      <c r="GHY251" s="27"/>
      <c r="GHZ251" s="27"/>
      <c r="GIA251" s="27"/>
      <c r="GIB251" s="27"/>
      <c r="GIC251" s="27"/>
      <c r="GID251" s="27"/>
      <c r="GIE251" s="27"/>
      <c r="GIF251" s="27"/>
      <c r="GIG251" s="27"/>
      <c r="GIH251" s="27"/>
      <c r="GII251" s="27"/>
      <c r="GIJ251" s="27"/>
      <c r="GIK251" s="27"/>
      <c r="GIL251" s="27"/>
      <c r="GIM251" s="27"/>
      <c r="GIN251" s="27"/>
      <c r="GIO251" s="27"/>
      <c r="GIP251" s="27"/>
      <c r="GIQ251" s="27"/>
      <c r="GIR251" s="27"/>
      <c r="GIS251" s="27"/>
      <c r="GIT251" s="27"/>
      <c r="GIU251" s="27"/>
      <c r="GIV251" s="27"/>
      <c r="GIW251" s="27"/>
      <c r="GIX251" s="27"/>
      <c r="GIY251" s="27"/>
      <c r="GIZ251" s="27"/>
      <c r="GJA251" s="27"/>
      <c r="GJB251" s="27"/>
      <c r="GJC251" s="27"/>
      <c r="GJD251" s="27"/>
      <c r="GJE251" s="27"/>
      <c r="GJF251" s="27"/>
      <c r="GJG251" s="27"/>
      <c r="GJH251" s="27"/>
      <c r="GJI251" s="27"/>
      <c r="GJJ251" s="27"/>
      <c r="GJK251" s="27"/>
      <c r="GJL251" s="27"/>
      <c r="GJM251" s="27"/>
      <c r="GJN251" s="27"/>
      <c r="GJO251" s="27"/>
      <c r="GJP251" s="27"/>
      <c r="GJQ251" s="27"/>
      <c r="GJR251" s="27"/>
      <c r="GJS251" s="27"/>
      <c r="GJT251" s="27"/>
      <c r="GJU251" s="27"/>
      <c r="GJV251" s="27"/>
      <c r="GJW251" s="27"/>
      <c r="GJX251" s="27"/>
      <c r="GJY251" s="27"/>
      <c r="GJZ251" s="27"/>
      <c r="GKA251" s="27"/>
      <c r="GKB251" s="27"/>
      <c r="GKC251" s="27"/>
      <c r="GKD251" s="27"/>
      <c r="GKE251" s="27"/>
      <c r="GKF251" s="27"/>
      <c r="GKG251" s="27"/>
      <c r="GKH251" s="27"/>
      <c r="GKI251" s="27"/>
      <c r="GKJ251" s="27"/>
      <c r="GKK251" s="27"/>
      <c r="GKL251" s="27"/>
      <c r="GKM251" s="27"/>
      <c r="GKN251" s="27"/>
      <c r="GKO251" s="27"/>
      <c r="GKP251" s="27"/>
      <c r="GKQ251" s="27"/>
      <c r="GKR251" s="27"/>
      <c r="GKS251" s="27"/>
      <c r="GKT251" s="27"/>
      <c r="GKU251" s="27"/>
      <c r="GKV251" s="27"/>
      <c r="GKW251" s="27"/>
      <c r="GKX251" s="27"/>
      <c r="GKY251" s="27"/>
      <c r="GKZ251" s="27"/>
      <c r="GLA251" s="27"/>
      <c r="GLB251" s="27"/>
      <c r="GLC251" s="27"/>
      <c r="GLD251" s="27"/>
      <c r="GLE251" s="27"/>
      <c r="GLF251" s="27"/>
      <c r="GLG251" s="27"/>
      <c r="GLH251" s="27"/>
      <c r="GLI251" s="27"/>
      <c r="GLJ251" s="27"/>
      <c r="GLK251" s="27"/>
      <c r="GLL251" s="27"/>
      <c r="GLM251" s="27"/>
      <c r="GLN251" s="27"/>
      <c r="GLO251" s="27"/>
      <c r="GLP251" s="27"/>
      <c r="GLQ251" s="27"/>
      <c r="GLR251" s="27"/>
      <c r="GLS251" s="27"/>
      <c r="GLT251" s="27"/>
      <c r="GLU251" s="27"/>
      <c r="GLV251" s="27"/>
      <c r="GLW251" s="27"/>
      <c r="GLX251" s="27"/>
      <c r="GLY251" s="27"/>
      <c r="GLZ251" s="27"/>
      <c r="GMA251" s="27"/>
      <c r="GMB251" s="27"/>
      <c r="GMC251" s="27"/>
      <c r="GMD251" s="27"/>
      <c r="GME251" s="27"/>
      <c r="GMF251" s="27"/>
      <c r="GMG251" s="27"/>
      <c r="GMH251" s="27"/>
      <c r="GMI251" s="27"/>
      <c r="GMJ251" s="27"/>
      <c r="GMK251" s="27"/>
      <c r="GML251" s="27"/>
      <c r="GMM251" s="27"/>
      <c r="GMN251" s="27"/>
      <c r="GMO251" s="27"/>
      <c r="GMP251" s="27"/>
      <c r="GMQ251" s="27"/>
      <c r="GMR251" s="27"/>
      <c r="GMS251" s="27"/>
      <c r="GMT251" s="27"/>
      <c r="GMU251" s="27"/>
      <c r="GMV251" s="27"/>
      <c r="GMW251" s="27"/>
      <c r="GMX251" s="27"/>
      <c r="GMY251" s="27"/>
      <c r="GMZ251" s="27"/>
      <c r="GNA251" s="27"/>
      <c r="GNB251" s="27"/>
      <c r="GNC251" s="27"/>
      <c r="GND251" s="27"/>
      <c r="GNE251" s="27"/>
      <c r="GNF251" s="27"/>
      <c r="GNG251" s="27"/>
      <c r="GNH251" s="27"/>
      <c r="GNI251" s="27"/>
      <c r="GNJ251" s="27"/>
      <c r="GNK251" s="27"/>
      <c r="GNL251" s="27"/>
      <c r="GNM251" s="27"/>
      <c r="GNN251" s="27"/>
      <c r="GNO251" s="27"/>
      <c r="GNP251" s="27"/>
      <c r="GNQ251" s="27"/>
      <c r="GNR251" s="27"/>
      <c r="GNS251" s="27"/>
      <c r="GNT251" s="27"/>
      <c r="GNU251" s="27"/>
      <c r="GNV251" s="27"/>
      <c r="GNW251" s="27"/>
      <c r="GNX251" s="27"/>
      <c r="GNY251" s="27"/>
      <c r="GNZ251" s="27"/>
      <c r="GOA251" s="27"/>
      <c r="GOB251" s="27"/>
      <c r="GOC251" s="27"/>
      <c r="GOD251" s="27"/>
      <c r="GOE251" s="27"/>
      <c r="GOF251" s="27"/>
      <c r="GOG251" s="27"/>
      <c r="GOH251" s="27"/>
      <c r="GOI251" s="27"/>
      <c r="GOJ251" s="27"/>
      <c r="GOK251" s="27"/>
      <c r="GOL251" s="27"/>
      <c r="GOM251" s="27"/>
      <c r="GON251" s="27"/>
      <c r="GOO251" s="27"/>
      <c r="GOP251" s="27"/>
      <c r="GOQ251" s="27"/>
      <c r="GOR251" s="27"/>
      <c r="GOS251" s="27"/>
      <c r="GOT251" s="27"/>
      <c r="GOU251" s="27"/>
      <c r="GOV251" s="27"/>
      <c r="GOW251" s="27"/>
      <c r="GOX251" s="27"/>
      <c r="GOY251" s="27"/>
      <c r="GOZ251" s="27"/>
      <c r="GPA251" s="27"/>
      <c r="GPB251" s="27"/>
      <c r="GPC251" s="27"/>
      <c r="GPD251" s="27"/>
      <c r="GPE251" s="27"/>
      <c r="GPF251" s="27"/>
      <c r="GPG251" s="27"/>
      <c r="GPH251" s="27"/>
      <c r="GPI251" s="27"/>
      <c r="GPJ251" s="27"/>
      <c r="GPK251" s="27"/>
      <c r="GPL251" s="27"/>
      <c r="GPM251" s="27"/>
      <c r="GPN251" s="27"/>
      <c r="GPO251" s="27"/>
      <c r="GPP251" s="27"/>
      <c r="GPQ251" s="27"/>
      <c r="GPR251" s="27"/>
      <c r="GPS251" s="27"/>
      <c r="GPT251" s="27"/>
      <c r="GPU251" s="27"/>
      <c r="GPV251" s="27"/>
      <c r="GPW251" s="27"/>
      <c r="GPX251" s="27"/>
      <c r="GPY251" s="27"/>
      <c r="GPZ251" s="27"/>
      <c r="GQA251" s="27"/>
      <c r="GQB251" s="27"/>
      <c r="GQC251" s="27"/>
      <c r="GQD251" s="27"/>
      <c r="GQE251" s="27"/>
      <c r="GQF251" s="27"/>
      <c r="GQG251" s="27"/>
      <c r="GQH251" s="27"/>
      <c r="GQI251" s="27"/>
      <c r="GQJ251" s="27"/>
      <c r="GQK251" s="27"/>
      <c r="GQL251" s="27"/>
      <c r="GQM251" s="27"/>
      <c r="GQN251" s="27"/>
      <c r="GQO251" s="27"/>
      <c r="GQP251" s="27"/>
      <c r="GQQ251" s="27"/>
      <c r="GQR251" s="27"/>
      <c r="GQS251" s="27"/>
      <c r="GQT251" s="27"/>
      <c r="GQU251" s="27"/>
      <c r="GQV251" s="27"/>
      <c r="GQW251" s="27"/>
      <c r="GQX251" s="27"/>
      <c r="GQY251" s="27"/>
      <c r="GQZ251" s="27"/>
      <c r="GRA251" s="27"/>
      <c r="GRB251" s="27"/>
      <c r="GRC251" s="27"/>
      <c r="GRD251" s="27"/>
      <c r="GRE251" s="27"/>
      <c r="GRF251" s="27"/>
      <c r="GRG251" s="27"/>
      <c r="GRH251" s="27"/>
      <c r="GRI251" s="27"/>
      <c r="GRJ251" s="27"/>
      <c r="GRK251" s="27"/>
      <c r="GRL251" s="27"/>
      <c r="GRM251" s="27"/>
      <c r="GRN251" s="27"/>
      <c r="GRO251" s="27"/>
      <c r="GRP251" s="27"/>
      <c r="GRQ251" s="27"/>
      <c r="GRR251" s="27"/>
      <c r="GRS251" s="27"/>
      <c r="GRT251" s="27"/>
      <c r="GRU251" s="27"/>
      <c r="GRV251" s="27"/>
      <c r="GRW251" s="27"/>
      <c r="GRX251" s="27"/>
      <c r="GRY251" s="27"/>
      <c r="GRZ251" s="27"/>
      <c r="GSA251" s="27"/>
      <c r="GSB251" s="27"/>
      <c r="GSC251" s="27"/>
      <c r="GSD251" s="27"/>
      <c r="GSE251" s="27"/>
      <c r="GSF251" s="27"/>
      <c r="GSG251" s="27"/>
      <c r="GSH251" s="27"/>
      <c r="GSI251" s="27"/>
      <c r="GSJ251" s="27"/>
      <c r="GSK251" s="27"/>
      <c r="GSL251" s="27"/>
      <c r="GSM251" s="27"/>
      <c r="GSN251" s="27"/>
      <c r="GSO251" s="27"/>
      <c r="GSP251" s="27"/>
      <c r="GSQ251" s="27"/>
      <c r="GSR251" s="27"/>
      <c r="GSS251" s="27"/>
      <c r="GST251" s="27"/>
      <c r="GSU251" s="27"/>
      <c r="GSV251" s="27"/>
      <c r="GSW251" s="27"/>
      <c r="GSX251" s="27"/>
      <c r="GSY251" s="27"/>
      <c r="GSZ251" s="27"/>
      <c r="GTA251" s="27"/>
      <c r="GTB251" s="27"/>
      <c r="GTC251" s="27"/>
      <c r="GTD251" s="27"/>
      <c r="GTE251" s="27"/>
      <c r="GTF251" s="27"/>
      <c r="GTG251" s="27"/>
      <c r="GTH251" s="27"/>
      <c r="GTI251" s="27"/>
      <c r="GTJ251" s="27"/>
      <c r="GTK251" s="27"/>
      <c r="GTL251" s="27"/>
      <c r="GTM251" s="27"/>
      <c r="GTN251" s="27"/>
      <c r="GTO251" s="27"/>
      <c r="GTP251" s="27"/>
      <c r="GTQ251" s="27"/>
      <c r="GTR251" s="27"/>
      <c r="GTS251" s="27"/>
      <c r="GTT251" s="27"/>
      <c r="GTU251" s="27"/>
      <c r="GTV251" s="27"/>
      <c r="GTW251" s="27"/>
      <c r="GTX251" s="27"/>
      <c r="GTY251" s="27"/>
      <c r="GTZ251" s="27"/>
      <c r="GUA251" s="27"/>
      <c r="GUB251" s="27"/>
      <c r="GUC251" s="27"/>
      <c r="GUD251" s="27"/>
      <c r="GUE251" s="27"/>
      <c r="GUF251" s="27"/>
      <c r="GUG251" s="27"/>
      <c r="GUH251" s="27"/>
      <c r="GUI251" s="27"/>
      <c r="GUJ251" s="27"/>
      <c r="GUK251" s="27"/>
      <c r="GUL251" s="27"/>
      <c r="GUM251" s="27"/>
      <c r="GUN251" s="27"/>
      <c r="GUO251" s="27"/>
      <c r="GUP251" s="27"/>
      <c r="GUQ251" s="27"/>
      <c r="GUR251" s="27"/>
      <c r="GUS251" s="27"/>
      <c r="GUT251" s="27"/>
      <c r="GUU251" s="27"/>
      <c r="GUV251" s="27"/>
      <c r="GUW251" s="27"/>
      <c r="GUX251" s="27"/>
      <c r="GUY251" s="27"/>
      <c r="GUZ251" s="27"/>
      <c r="GVA251" s="27"/>
      <c r="GVB251" s="27"/>
      <c r="GVC251" s="27"/>
      <c r="GVD251" s="27"/>
      <c r="GVE251" s="27"/>
      <c r="GVF251" s="27"/>
      <c r="GVG251" s="27"/>
      <c r="GVH251" s="27"/>
      <c r="GVI251" s="27"/>
      <c r="GVJ251" s="27"/>
      <c r="GVK251" s="27"/>
      <c r="GVL251" s="27"/>
      <c r="GVM251" s="27"/>
      <c r="GVN251" s="27"/>
      <c r="GVO251" s="27"/>
      <c r="GVP251" s="27"/>
      <c r="GVQ251" s="27"/>
      <c r="GVR251" s="27"/>
      <c r="GVS251" s="27"/>
      <c r="GVT251" s="27"/>
      <c r="GVU251" s="27"/>
      <c r="GVV251" s="27"/>
      <c r="GVW251" s="27"/>
      <c r="GVX251" s="27"/>
      <c r="GVY251" s="27"/>
      <c r="GVZ251" s="27"/>
      <c r="GWA251" s="27"/>
      <c r="GWB251" s="27"/>
      <c r="GWC251" s="27"/>
      <c r="GWD251" s="27"/>
      <c r="GWE251" s="27"/>
      <c r="GWF251" s="27"/>
      <c r="GWG251" s="27"/>
      <c r="GWH251" s="27"/>
      <c r="GWI251" s="27"/>
      <c r="GWJ251" s="27"/>
      <c r="GWK251" s="27"/>
      <c r="GWL251" s="27"/>
      <c r="GWM251" s="27"/>
      <c r="GWN251" s="27"/>
      <c r="GWO251" s="27"/>
      <c r="GWP251" s="27"/>
      <c r="GWQ251" s="27"/>
      <c r="GWR251" s="27"/>
      <c r="GWS251" s="27"/>
      <c r="GWT251" s="27"/>
      <c r="GWU251" s="27"/>
      <c r="GWV251" s="27"/>
      <c r="GWW251" s="27"/>
      <c r="GWX251" s="27"/>
      <c r="GWY251" s="27"/>
      <c r="GWZ251" s="27"/>
      <c r="GXA251" s="27"/>
      <c r="GXB251" s="27"/>
      <c r="GXC251" s="27"/>
      <c r="GXD251" s="27"/>
      <c r="GXE251" s="27"/>
      <c r="GXF251" s="27"/>
      <c r="GXG251" s="27"/>
      <c r="GXH251" s="27"/>
      <c r="GXI251" s="27"/>
      <c r="GXJ251" s="27"/>
      <c r="GXK251" s="27"/>
      <c r="GXL251" s="27"/>
      <c r="GXM251" s="27"/>
      <c r="GXN251" s="27"/>
      <c r="GXO251" s="27"/>
      <c r="GXP251" s="27"/>
      <c r="GXQ251" s="27"/>
      <c r="GXR251" s="27"/>
      <c r="GXS251" s="27"/>
      <c r="GXT251" s="27"/>
      <c r="GXU251" s="27"/>
      <c r="GXV251" s="27"/>
      <c r="GXW251" s="27"/>
      <c r="GXX251" s="27"/>
      <c r="GXY251" s="27"/>
      <c r="GXZ251" s="27"/>
      <c r="GYA251" s="27"/>
      <c r="GYB251" s="27"/>
      <c r="GYC251" s="27"/>
      <c r="GYD251" s="27"/>
      <c r="GYE251" s="27"/>
      <c r="GYF251" s="27"/>
      <c r="GYG251" s="27"/>
      <c r="GYH251" s="27"/>
      <c r="GYI251" s="27"/>
      <c r="GYJ251" s="27"/>
      <c r="GYK251" s="27"/>
      <c r="GYL251" s="27"/>
      <c r="GYM251" s="27"/>
      <c r="GYN251" s="27"/>
      <c r="GYO251" s="27"/>
      <c r="GYP251" s="27"/>
      <c r="GYQ251" s="27"/>
      <c r="GYR251" s="27"/>
      <c r="GYS251" s="27"/>
      <c r="GYT251" s="27"/>
      <c r="GYU251" s="27"/>
      <c r="GYV251" s="27"/>
      <c r="GYW251" s="27"/>
      <c r="GYX251" s="27"/>
      <c r="GYY251" s="27"/>
      <c r="GYZ251" s="27"/>
      <c r="GZA251" s="27"/>
      <c r="GZB251" s="27"/>
      <c r="GZC251" s="27"/>
      <c r="GZD251" s="27"/>
      <c r="GZE251" s="27"/>
      <c r="GZF251" s="27"/>
      <c r="GZG251" s="27"/>
      <c r="GZH251" s="27"/>
      <c r="GZI251" s="27"/>
      <c r="GZJ251" s="27"/>
      <c r="GZK251" s="27"/>
      <c r="GZL251" s="27"/>
      <c r="GZM251" s="27"/>
      <c r="GZN251" s="27"/>
      <c r="GZO251" s="27"/>
      <c r="GZP251" s="27"/>
      <c r="GZQ251" s="27"/>
      <c r="GZR251" s="27"/>
      <c r="GZS251" s="27"/>
      <c r="GZT251" s="27"/>
      <c r="GZU251" s="27"/>
      <c r="GZV251" s="27"/>
      <c r="GZW251" s="27"/>
      <c r="GZX251" s="27"/>
      <c r="GZY251" s="27"/>
      <c r="GZZ251" s="27"/>
      <c r="HAA251" s="27"/>
      <c r="HAB251" s="27"/>
      <c r="HAC251" s="27"/>
      <c r="HAD251" s="27"/>
      <c r="HAE251" s="27"/>
      <c r="HAF251" s="27"/>
      <c r="HAG251" s="27"/>
      <c r="HAH251" s="27"/>
      <c r="HAI251" s="27"/>
      <c r="HAJ251" s="27"/>
      <c r="HAK251" s="27"/>
      <c r="HAL251" s="27"/>
      <c r="HAM251" s="27"/>
      <c r="HAN251" s="27"/>
      <c r="HAO251" s="27"/>
      <c r="HAP251" s="27"/>
      <c r="HAQ251" s="27"/>
      <c r="HAR251" s="27"/>
      <c r="HAS251" s="27"/>
      <c r="HAT251" s="27"/>
      <c r="HAU251" s="27"/>
      <c r="HAV251" s="27"/>
      <c r="HAW251" s="27"/>
      <c r="HAX251" s="27"/>
      <c r="HAY251" s="27"/>
      <c r="HAZ251" s="27"/>
      <c r="HBA251" s="27"/>
      <c r="HBB251" s="27"/>
      <c r="HBC251" s="27"/>
      <c r="HBD251" s="27"/>
      <c r="HBE251" s="27"/>
      <c r="HBF251" s="27"/>
      <c r="HBG251" s="27"/>
      <c r="HBH251" s="27"/>
      <c r="HBI251" s="27"/>
      <c r="HBJ251" s="27"/>
      <c r="HBK251" s="27"/>
      <c r="HBL251" s="27"/>
      <c r="HBM251" s="27"/>
      <c r="HBN251" s="27"/>
      <c r="HBO251" s="27"/>
      <c r="HBP251" s="27"/>
      <c r="HBQ251" s="27"/>
      <c r="HBR251" s="27"/>
      <c r="HBS251" s="27"/>
      <c r="HBT251" s="27"/>
      <c r="HBU251" s="27"/>
      <c r="HBV251" s="27"/>
      <c r="HBW251" s="27"/>
      <c r="HBX251" s="27"/>
      <c r="HBY251" s="27"/>
      <c r="HBZ251" s="27"/>
      <c r="HCA251" s="27"/>
      <c r="HCB251" s="27"/>
      <c r="HCC251" s="27"/>
      <c r="HCD251" s="27"/>
      <c r="HCE251" s="27"/>
      <c r="HCF251" s="27"/>
      <c r="HCG251" s="27"/>
      <c r="HCH251" s="27"/>
      <c r="HCI251" s="27"/>
      <c r="HCJ251" s="27"/>
      <c r="HCK251" s="27"/>
      <c r="HCL251" s="27"/>
      <c r="HCM251" s="27"/>
      <c r="HCN251" s="27"/>
      <c r="HCO251" s="27"/>
      <c r="HCP251" s="27"/>
      <c r="HCQ251" s="27"/>
      <c r="HCR251" s="27"/>
      <c r="HCS251" s="27"/>
      <c r="HCT251" s="27"/>
      <c r="HCU251" s="27"/>
      <c r="HCV251" s="27"/>
      <c r="HCW251" s="27"/>
      <c r="HCX251" s="27"/>
      <c r="HCY251" s="27"/>
      <c r="HCZ251" s="27"/>
      <c r="HDA251" s="27"/>
      <c r="HDB251" s="27"/>
      <c r="HDC251" s="27"/>
      <c r="HDD251" s="27"/>
      <c r="HDE251" s="27"/>
      <c r="HDF251" s="27"/>
      <c r="HDG251" s="27"/>
      <c r="HDH251" s="27"/>
      <c r="HDI251" s="27"/>
      <c r="HDJ251" s="27"/>
      <c r="HDK251" s="27"/>
      <c r="HDL251" s="27"/>
      <c r="HDM251" s="27"/>
      <c r="HDN251" s="27"/>
      <c r="HDO251" s="27"/>
      <c r="HDP251" s="27"/>
      <c r="HDQ251" s="27"/>
      <c r="HDR251" s="27"/>
      <c r="HDS251" s="27"/>
      <c r="HDT251" s="27"/>
      <c r="HDU251" s="27"/>
      <c r="HDV251" s="27"/>
      <c r="HDW251" s="27"/>
      <c r="HDX251" s="27"/>
      <c r="HDY251" s="27"/>
      <c r="HDZ251" s="27"/>
      <c r="HEA251" s="27"/>
      <c r="HEB251" s="27"/>
      <c r="HEC251" s="27"/>
      <c r="HED251" s="27"/>
      <c r="HEE251" s="27"/>
      <c r="HEF251" s="27"/>
      <c r="HEG251" s="27"/>
      <c r="HEH251" s="27"/>
      <c r="HEI251" s="27"/>
      <c r="HEJ251" s="27"/>
      <c r="HEK251" s="27"/>
      <c r="HEL251" s="27"/>
      <c r="HEM251" s="27"/>
      <c r="HEN251" s="27"/>
      <c r="HEO251" s="27"/>
      <c r="HEP251" s="27"/>
      <c r="HEQ251" s="27"/>
      <c r="HER251" s="27"/>
      <c r="HES251" s="27"/>
      <c r="HET251" s="27"/>
      <c r="HEU251" s="27"/>
      <c r="HEV251" s="27"/>
      <c r="HEW251" s="27"/>
      <c r="HEX251" s="27"/>
      <c r="HEY251" s="27"/>
      <c r="HEZ251" s="27"/>
      <c r="HFA251" s="27"/>
      <c r="HFB251" s="27"/>
      <c r="HFC251" s="27"/>
      <c r="HFD251" s="27"/>
      <c r="HFE251" s="27"/>
      <c r="HFF251" s="27"/>
      <c r="HFG251" s="27"/>
      <c r="HFH251" s="27"/>
      <c r="HFI251" s="27"/>
      <c r="HFJ251" s="27"/>
      <c r="HFK251" s="27"/>
      <c r="HFL251" s="27"/>
      <c r="HFM251" s="27"/>
      <c r="HFN251" s="27"/>
      <c r="HFO251" s="27"/>
      <c r="HFP251" s="27"/>
      <c r="HFQ251" s="27"/>
      <c r="HFR251" s="27"/>
      <c r="HFS251" s="27"/>
      <c r="HFT251" s="27"/>
      <c r="HFU251" s="27"/>
      <c r="HFV251" s="27"/>
      <c r="HFW251" s="27"/>
      <c r="HFX251" s="27"/>
      <c r="HFY251" s="27"/>
      <c r="HFZ251" s="27"/>
      <c r="HGA251" s="27"/>
      <c r="HGB251" s="27"/>
      <c r="HGC251" s="27"/>
      <c r="HGD251" s="27"/>
      <c r="HGE251" s="27"/>
      <c r="HGF251" s="27"/>
      <c r="HGG251" s="27"/>
      <c r="HGH251" s="27"/>
      <c r="HGI251" s="27"/>
      <c r="HGJ251" s="27"/>
      <c r="HGK251" s="27"/>
      <c r="HGL251" s="27"/>
      <c r="HGM251" s="27"/>
      <c r="HGN251" s="27"/>
      <c r="HGO251" s="27"/>
      <c r="HGP251" s="27"/>
      <c r="HGQ251" s="27"/>
      <c r="HGR251" s="27"/>
      <c r="HGS251" s="27"/>
      <c r="HGT251" s="27"/>
      <c r="HGU251" s="27"/>
      <c r="HGV251" s="27"/>
      <c r="HGW251" s="27"/>
      <c r="HGX251" s="27"/>
      <c r="HGY251" s="27"/>
      <c r="HGZ251" s="27"/>
      <c r="HHA251" s="27"/>
      <c r="HHB251" s="27"/>
      <c r="HHC251" s="27"/>
      <c r="HHD251" s="27"/>
      <c r="HHE251" s="27"/>
      <c r="HHF251" s="27"/>
      <c r="HHG251" s="27"/>
      <c r="HHH251" s="27"/>
      <c r="HHI251" s="27"/>
      <c r="HHJ251" s="27"/>
      <c r="HHK251" s="27"/>
      <c r="HHL251" s="27"/>
      <c r="HHM251" s="27"/>
      <c r="HHN251" s="27"/>
      <c r="HHO251" s="27"/>
      <c r="HHP251" s="27"/>
      <c r="HHQ251" s="27"/>
      <c r="HHR251" s="27"/>
      <c r="HHS251" s="27"/>
      <c r="HHT251" s="27"/>
      <c r="HHU251" s="27"/>
      <c r="HHV251" s="27"/>
      <c r="HHW251" s="27"/>
      <c r="HHX251" s="27"/>
      <c r="HHY251" s="27"/>
      <c r="HHZ251" s="27"/>
      <c r="HIA251" s="27"/>
      <c r="HIB251" s="27"/>
      <c r="HIC251" s="27"/>
      <c r="HID251" s="27"/>
      <c r="HIE251" s="27"/>
      <c r="HIF251" s="27"/>
      <c r="HIG251" s="27"/>
      <c r="HIH251" s="27"/>
      <c r="HII251" s="27"/>
      <c r="HIJ251" s="27"/>
      <c r="HIK251" s="27"/>
      <c r="HIL251" s="27"/>
      <c r="HIM251" s="27"/>
      <c r="HIN251" s="27"/>
      <c r="HIO251" s="27"/>
      <c r="HIP251" s="27"/>
      <c r="HIQ251" s="27"/>
      <c r="HIR251" s="27"/>
      <c r="HIS251" s="27"/>
      <c r="HIT251" s="27"/>
      <c r="HIU251" s="27"/>
      <c r="HIV251" s="27"/>
      <c r="HIW251" s="27"/>
      <c r="HIX251" s="27"/>
      <c r="HIY251" s="27"/>
      <c r="HIZ251" s="27"/>
      <c r="HJA251" s="27"/>
      <c r="HJB251" s="27"/>
      <c r="HJC251" s="27"/>
      <c r="HJD251" s="27"/>
      <c r="HJE251" s="27"/>
      <c r="HJF251" s="27"/>
      <c r="HJG251" s="27"/>
      <c r="HJH251" s="27"/>
      <c r="HJI251" s="27"/>
      <c r="HJJ251" s="27"/>
      <c r="HJK251" s="27"/>
      <c r="HJL251" s="27"/>
      <c r="HJM251" s="27"/>
      <c r="HJN251" s="27"/>
      <c r="HJO251" s="27"/>
      <c r="HJP251" s="27"/>
      <c r="HJQ251" s="27"/>
      <c r="HJR251" s="27"/>
      <c r="HJS251" s="27"/>
      <c r="HJT251" s="27"/>
      <c r="HJU251" s="27"/>
      <c r="HJV251" s="27"/>
      <c r="HJW251" s="27"/>
      <c r="HJX251" s="27"/>
      <c r="HJY251" s="27"/>
      <c r="HJZ251" s="27"/>
      <c r="HKA251" s="27"/>
      <c r="HKB251" s="27"/>
      <c r="HKC251" s="27"/>
      <c r="HKD251" s="27"/>
      <c r="HKE251" s="27"/>
      <c r="HKF251" s="27"/>
      <c r="HKG251" s="27"/>
      <c r="HKH251" s="27"/>
      <c r="HKI251" s="27"/>
      <c r="HKJ251" s="27"/>
      <c r="HKK251" s="27"/>
      <c r="HKL251" s="27"/>
      <c r="HKM251" s="27"/>
      <c r="HKN251" s="27"/>
      <c r="HKO251" s="27"/>
      <c r="HKP251" s="27"/>
      <c r="HKQ251" s="27"/>
      <c r="HKR251" s="27"/>
      <c r="HKS251" s="27"/>
      <c r="HKT251" s="27"/>
      <c r="HKU251" s="27"/>
      <c r="HKV251" s="27"/>
      <c r="HKW251" s="27"/>
      <c r="HKX251" s="27"/>
      <c r="HKY251" s="27"/>
      <c r="HKZ251" s="27"/>
      <c r="HLA251" s="27"/>
      <c r="HLB251" s="27"/>
      <c r="HLC251" s="27"/>
      <c r="HLD251" s="27"/>
      <c r="HLE251" s="27"/>
      <c r="HLF251" s="27"/>
      <c r="HLG251" s="27"/>
      <c r="HLH251" s="27"/>
      <c r="HLI251" s="27"/>
      <c r="HLJ251" s="27"/>
      <c r="HLK251" s="27"/>
      <c r="HLL251" s="27"/>
      <c r="HLM251" s="27"/>
      <c r="HLN251" s="27"/>
      <c r="HLO251" s="27"/>
      <c r="HLP251" s="27"/>
      <c r="HLQ251" s="27"/>
      <c r="HLR251" s="27"/>
      <c r="HLS251" s="27"/>
      <c r="HLT251" s="27"/>
      <c r="HLU251" s="27"/>
      <c r="HLV251" s="27"/>
      <c r="HLW251" s="27"/>
      <c r="HLX251" s="27"/>
      <c r="HLY251" s="27"/>
      <c r="HLZ251" s="27"/>
      <c r="HMA251" s="27"/>
      <c r="HMB251" s="27"/>
      <c r="HMC251" s="27"/>
      <c r="HMD251" s="27"/>
      <c r="HME251" s="27"/>
      <c r="HMF251" s="27"/>
      <c r="HMG251" s="27"/>
      <c r="HMH251" s="27"/>
      <c r="HMI251" s="27"/>
      <c r="HMJ251" s="27"/>
      <c r="HMK251" s="27"/>
      <c r="HML251" s="27"/>
      <c r="HMM251" s="27"/>
      <c r="HMN251" s="27"/>
      <c r="HMO251" s="27"/>
      <c r="HMP251" s="27"/>
      <c r="HMQ251" s="27"/>
      <c r="HMR251" s="27"/>
      <c r="HMS251" s="27"/>
      <c r="HMT251" s="27"/>
      <c r="HMU251" s="27"/>
      <c r="HMV251" s="27"/>
      <c r="HMW251" s="27"/>
      <c r="HMX251" s="27"/>
      <c r="HMY251" s="27"/>
      <c r="HMZ251" s="27"/>
      <c r="HNA251" s="27"/>
      <c r="HNB251" s="27"/>
      <c r="HNC251" s="27"/>
      <c r="HND251" s="27"/>
      <c r="HNE251" s="27"/>
      <c r="HNF251" s="27"/>
      <c r="HNG251" s="27"/>
      <c r="HNH251" s="27"/>
      <c r="HNI251" s="27"/>
      <c r="HNJ251" s="27"/>
      <c r="HNK251" s="27"/>
      <c r="HNL251" s="27"/>
      <c r="HNM251" s="27"/>
      <c r="HNN251" s="27"/>
      <c r="HNO251" s="27"/>
      <c r="HNP251" s="27"/>
      <c r="HNQ251" s="27"/>
      <c r="HNR251" s="27"/>
      <c r="HNS251" s="27"/>
      <c r="HNT251" s="27"/>
      <c r="HNU251" s="27"/>
      <c r="HNV251" s="27"/>
      <c r="HNW251" s="27"/>
      <c r="HNX251" s="27"/>
      <c r="HNY251" s="27"/>
      <c r="HNZ251" s="27"/>
      <c r="HOA251" s="27"/>
      <c r="HOB251" s="27"/>
      <c r="HOC251" s="27"/>
      <c r="HOD251" s="27"/>
      <c r="HOE251" s="27"/>
      <c r="HOF251" s="27"/>
      <c r="HOG251" s="27"/>
      <c r="HOH251" s="27"/>
      <c r="HOI251" s="27"/>
      <c r="HOJ251" s="27"/>
      <c r="HOK251" s="27"/>
      <c r="HOL251" s="27"/>
      <c r="HOM251" s="27"/>
      <c r="HON251" s="27"/>
      <c r="HOO251" s="27"/>
      <c r="HOP251" s="27"/>
      <c r="HOQ251" s="27"/>
      <c r="HOR251" s="27"/>
      <c r="HOS251" s="27"/>
      <c r="HOT251" s="27"/>
      <c r="HOU251" s="27"/>
      <c r="HOV251" s="27"/>
      <c r="HOW251" s="27"/>
      <c r="HOX251" s="27"/>
      <c r="HOY251" s="27"/>
      <c r="HOZ251" s="27"/>
      <c r="HPA251" s="27"/>
      <c r="HPB251" s="27"/>
      <c r="HPC251" s="27"/>
      <c r="HPD251" s="27"/>
      <c r="HPE251" s="27"/>
      <c r="HPF251" s="27"/>
      <c r="HPG251" s="27"/>
      <c r="HPH251" s="27"/>
      <c r="HPI251" s="27"/>
      <c r="HPJ251" s="27"/>
      <c r="HPK251" s="27"/>
      <c r="HPL251" s="27"/>
      <c r="HPM251" s="27"/>
      <c r="HPN251" s="27"/>
      <c r="HPO251" s="27"/>
      <c r="HPP251" s="27"/>
      <c r="HPQ251" s="27"/>
      <c r="HPR251" s="27"/>
      <c r="HPS251" s="27"/>
      <c r="HPT251" s="27"/>
      <c r="HPU251" s="27"/>
      <c r="HPV251" s="27"/>
      <c r="HPW251" s="27"/>
      <c r="HPX251" s="27"/>
      <c r="HPY251" s="27"/>
      <c r="HPZ251" s="27"/>
      <c r="HQA251" s="27"/>
      <c r="HQB251" s="27"/>
      <c r="HQC251" s="27"/>
      <c r="HQD251" s="27"/>
      <c r="HQE251" s="27"/>
      <c r="HQF251" s="27"/>
      <c r="HQG251" s="27"/>
      <c r="HQH251" s="27"/>
      <c r="HQI251" s="27"/>
      <c r="HQJ251" s="27"/>
      <c r="HQK251" s="27"/>
      <c r="HQL251" s="27"/>
      <c r="HQM251" s="27"/>
      <c r="HQN251" s="27"/>
      <c r="HQO251" s="27"/>
      <c r="HQP251" s="27"/>
      <c r="HQQ251" s="27"/>
      <c r="HQR251" s="27"/>
      <c r="HQS251" s="27"/>
      <c r="HQT251" s="27"/>
      <c r="HQU251" s="27"/>
      <c r="HQV251" s="27"/>
      <c r="HQW251" s="27"/>
      <c r="HQX251" s="27"/>
      <c r="HQY251" s="27"/>
      <c r="HQZ251" s="27"/>
      <c r="HRA251" s="27"/>
      <c r="HRB251" s="27"/>
      <c r="HRC251" s="27"/>
      <c r="HRD251" s="27"/>
      <c r="HRE251" s="27"/>
      <c r="HRF251" s="27"/>
      <c r="HRG251" s="27"/>
      <c r="HRH251" s="27"/>
      <c r="HRI251" s="27"/>
      <c r="HRJ251" s="27"/>
      <c r="HRK251" s="27"/>
      <c r="HRL251" s="27"/>
      <c r="HRM251" s="27"/>
      <c r="HRN251" s="27"/>
      <c r="HRO251" s="27"/>
      <c r="HRP251" s="27"/>
      <c r="HRQ251" s="27"/>
      <c r="HRR251" s="27"/>
      <c r="HRS251" s="27"/>
      <c r="HRT251" s="27"/>
      <c r="HRU251" s="27"/>
      <c r="HRV251" s="27"/>
      <c r="HRW251" s="27"/>
      <c r="HRX251" s="27"/>
      <c r="HRY251" s="27"/>
      <c r="HRZ251" s="27"/>
      <c r="HSA251" s="27"/>
      <c r="HSB251" s="27"/>
      <c r="HSC251" s="27"/>
      <c r="HSD251" s="27"/>
      <c r="HSE251" s="27"/>
      <c r="HSF251" s="27"/>
      <c r="HSG251" s="27"/>
      <c r="HSH251" s="27"/>
      <c r="HSI251" s="27"/>
      <c r="HSJ251" s="27"/>
      <c r="HSK251" s="27"/>
      <c r="HSL251" s="27"/>
      <c r="HSM251" s="27"/>
      <c r="HSN251" s="27"/>
      <c r="HSO251" s="27"/>
      <c r="HSP251" s="27"/>
      <c r="HSQ251" s="27"/>
      <c r="HSR251" s="27"/>
      <c r="HSS251" s="27"/>
      <c r="HST251" s="27"/>
      <c r="HSU251" s="27"/>
      <c r="HSV251" s="27"/>
      <c r="HSW251" s="27"/>
      <c r="HSX251" s="27"/>
      <c r="HSY251" s="27"/>
      <c r="HSZ251" s="27"/>
      <c r="HTA251" s="27"/>
      <c r="HTB251" s="27"/>
      <c r="HTC251" s="27"/>
      <c r="HTD251" s="27"/>
      <c r="HTE251" s="27"/>
      <c r="HTF251" s="27"/>
      <c r="HTG251" s="27"/>
      <c r="HTH251" s="27"/>
      <c r="HTI251" s="27"/>
      <c r="HTJ251" s="27"/>
      <c r="HTK251" s="27"/>
      <c r="HTL251" s="27"/>
      <c r="HTM251" s="27"/>
      <c r="HTN251" s="27"/>
      <c r="HTO251" s="27"/>
      <c r="HTP251" s="27"/>
      <c r="HTQ251" s="27"/>
      <c r="HTR251" s="27"/>
      <c r="HTS251" s="27"/>
      <c r="HTT251" s="27"/>
      <c r="HTU251" s="27"/>
      <c r="HTV251" s="27"/>
      <c r="HTW251" s="27"/>
      <c r="HTX251" s="27"/>
      <c r="HTY251" s="27"/>
      <c r="HTZ251" s="27"/>
      <c r="HUA251" s="27"/>
      <c r="HUB251" s="27"/>
      <c r="HUC251" s="27"/>
      <c r="HUD251" s="27"/>
      <c r="HUE251" s="27"/>
      <c r="HUF251" s="27"/>
      <c r="HUG251" s="27"/>
      <c r="HUH251" s="27"/>
      <c r="HUI251" s="27"/>
      <c r="HUJ251" s="27"/>
      <c r="HUK251" s="27"/>
      <c r="HUL251" s="27"/>
      <c r="HUM251" s="27"/>
      <c r="HUN251" s="27"/>
      <c r="HUO251" s="27"/>
      <c r="HUP251" s="27"/>
      <c r="HUQ251" s="27"/>
      <c r="HUR251" s="27"/>
      <c r="HUS251" s="27"/>
      <c r="HUT251" s="27"/>
      <c r="HUU251" s="27"/>
      <c r="HUV251" s="27"/>
      <c r="HUW251" s="27"/>
      <c r="HUX251" s="27"/>
      <c r="HUY251" s="27"/>
      <c r="HUZ251" s="27"/>
      <c r="HVA251" s="27"/>
      <c r="HVB251" s="27"/>
      <c r="HVC251" s="27"/>
      <c r="HVD251" s="27"/>
      <c r="HVE251" s="27"/>
      <c r="HVF251" s="27"/>
      <c r="HVG251" s="27"/>
      <c r="HVH251" s="27"/>
      <c r="HVI251" s="27"/>
      <c r="HVJ251" s="27"/>
      <c r="HVK251" s="27"/>
      <c r="HVL251" s="27"/>
      <c r="HVM251" s="27"/>
      <c r="HVN251" s="27"/>
      <c r="HVO251" s="27"/>
      <c r="HVP251" s="27"/>
      <c r="HVQ251" s="27"/>
      <c r="HVR251" s="27"/>
      <c r="HVS251" s="27"/>
      <c r="HVT251" s="27"/>
      <c r="HVU251" s="27"/>
      <c r="HVV251" s="27"/>
      <c r="HVW251" s="27"/>
      <c r="HVX251" s="27"/>
      <c r="HVY251" s="27"/>
      <c r="HVZ251" s="27"/>
      <c r="HWA251" s="27"/>
      <c r="HWB251" s="27"/>
      <c r="HWC251" s="27"/>
      <c r="HWD251" s="27"/>
      <c r="HWE251" s="27"/>
      <c r="HWF251" s="27"/>
      <c r="HWG251" s="27"/>
      <c r="HWH251" s="27"/>
      <c r="HWI251" s="27"/>
      <c r="HWJ251" s="27"/>
      <c r="HWK251" s="27"/>
      <c r="HWL251" s="27"/>
      <c r="HWM251" s="27"/>
      <c r="HWN251" s="27"/>
      <c r="HWO251" s="27"/>
      <c r="HWP251" s="27"/>
      <c r="HWQ251" s="27"/>
      <c r="HWR251" s="27"/>
      <c r="HWS251" s="27"/>
      <c r="HWT251" s="27"/>
      <c r="HWU251" s="27"/>
      <c r="HWV251" s="27"/>
      <c r="HWW251" s="27"/>
      <c r="HWX251" s="27"/>
      <c r="HWY251" s="27"/>
      <c r="HWZ251" s="27"/>
      <c r="HXA251" s="27"/>
      <c r="HXB251" s="27"/>
      <c r="HXC251" s="27"/>
      <c r="HXD251" s="27"/>
      <c r="HXE251" s="27"/>
      <c r="HXF251" s="27"/>
      <c r="HXG251" s="27"/>
      <c r="HXH251" s="27"/>
      <c r="HXI251" s="27"/>
      <c r="HXJ251" s="27"/>
      <c r="HXK251" s="27"/>
      <c r="HXL251" s="27"/>
      <c r="HXM251" s="27"/>
      <c r="HXN251" s="27"/>
      <c r="HXO251" s="27"/>
      <c r="HXP251" s="27"/>
      <c r="HXQ251" s="27"/>
      <c r="HXR251" s="27"/>
      <c r="HXS251" s="27"/>
      <c r="HXT251" s="27"/>
      <c r="HXU251" s="27"/>
      <c r="HXV251" s="27"/>
      <c r="HXW251" s="27"/>
      <c r="HXX251" s="27"/>
      <c r="HXY251" s="27"/>
      <c r="HXZ251" s="27"/>
      <c r="HYA251" s="27"/>
      <c r="HYB251" s="27"/>
      <c r="HYC251" s="27"/>
      <c r="HYD251" s="27"/>
      <c r="HYE251" s="27"/>
      <c r="HYF251" s="27"/>
      <c r="HYG251" s="27"/>
      <c r="HYH251" s="27"/>
      <c r="HYI251" s="27"/>
      <c r="HYJ251" s="27"/>
      <c r="HYK251" s="27"/>
      <c r="HYL251" s="27"/>
      <c r="HYM251" s="27"/>
      <c r="HYN251" s="27"/>
      <c r="HYO251" s="27"/>
      <c r="HYP251" s="27"/>
      <c r="HYQ251" s="27"/>
      <c r="HYR251" s="27"/>
      <c r="HYS251" s="27"/>
      <c r="HYT251" s="27"/>
      <c r="HYU251" s="27"/>
      <c r="HYV251" s="27"/>
      <c r="HYW251" s="27"/>
      <c r="HYX251" s="27"/>
      <c r="HYY251" s="27"/>
      <c r="HYZ251" s="27"/>
      <c r="HZA251" s="27"/>
      <c r="HZB251" s="27"/>
      <c r="HZC251" s="27"/>
      <c r="HZD251" s="27"/>
      <c r="HZE251" s="27"/>
      <c r="HZF251" s="27"/>
      <c r="HZG251" s="27"/>
      <c r="HZH251" s="27"/>
      <c r="HZI251" s="27"/>
      <c r="HZJ251" s="27"/>
      <c r="HZK251" s="27"/>
      <c r="HZL251" s="27"/>
      <c r="HZM251" s="27"/>
      <c r="HZN251" s="27"/>
      <c r="HZO251" s="27"/>
      <c r="HZP251" s="27"/>
      <c r="HZQ251" s="27"/>
      <c r="HZR251" s="27"/>
      <c r="HZS251" s="27"/>
      <c r="HZT251" s="27"/>
      <c r="HZU251" s="27"/>
      <c r="HZV251" s="27"/>
      <c r="HZW251" s="27"/>
      <c r="HZX251" s="27"/>
      <c r="HZY251" s="27"/>
      <c r="HZZ251" s="27"/>
      <c r="IAA251" s="27"/>
      <c r="IAB251" s="27"/>
      <c r="IAC251" s="27"/>
      <c r="IAD251" s="27"/>
      <c r="IAE251" s="27"/>
      <c r="IAF251" s="27"/>
      <c r="IAG251" s="27"/>
      <c r="IAH251" s="27"/>
      <c r="IAI251" s="27"/>
      <c r="IAJ251" s="27"/>
      <c r="IAK251" s="27"/>
      <c r="IAL251" s="27"/>
      <c r="IAM251" s="27"/>
      <c r="IAN251" s="27"/>
      <c r="IAO251" s="27"/>
      <c r="IAP251" s="27"/>
      <c r="IAQ251" s="27"/>
      <c r="IAR251" s="27"/>
      <c r="IAS251" s="27"/>
      <c r="IAT251" s="27"/>
      <c r="IAU251" s="27"/>
      <c r="IAV251" s="27"/>
      <c r="IAW251" s="27"/>
      <c r="IAX251" s="27"/>
      <c r="IAY251" s="27"/>
      <c r="IAZ251" s="27"/>
      <c r="IBA251" s="27"/>
      <c r="IBB251" s="27"/>
      <c r="IBC251" s="27"/>
      <c r="IBD251" s="27"/>
      <c r="IBE251" s="27"/>
      <c r="IBF251" s="27"/>
      <c r="IBG251" s="27"/>
      <c r="IBH251" s="27"/>
      <c r="IBI251" s="27"/>
      <c r="IBJ251" s="27"/>
      <c r="IBK251" s="27"/>
      <c r="IBL251" s="27"/>
      <c r="IBM251" s="27"/>
      <c r="IBN251" s="27"/>
      <c r="IBO251" s="27"/>
      <c r="IBP251" s="27"/>
      <c r="IBQ251" s="27"/>
      <c r="IBR251" s="27"/>
      <c r="IBS251" s="27"/>
      <c r="IBT251" s="27"/>
      <c r="IBU251" s="27"/>
      <c r="IBV251" s="27"/>
      <c r="IBW251" s="27"/>
      <c r="IBX251" s="27"/>
      <c r="IBY251" s="27"/>
      <c r="IBZ251" s="27"/>
      <c r="ICA251" s="27"/>
      <c r="ICB251" s="27"/>
      <c r="ICC251" s="27"/>
      <c r="ICD251" s="27"/>
      <c r="ICE251" s="27"/>
      <c r="ICF251" s="27"/>
      <c r="ICG251" s="27"/>
      <c r="ICH251" s="27"/>
      <c r="ICI251" s="27"/>
      <c r="ICJ251" s="27"/>
      <c r="ICK251" s="27"/>
      <c r="ICL251" s="27"/>
      <c r="ICM251" s="27"/>
      <c r="ICN251" s="27"/>
      <c r="ICO251" s="27"/>
      <c r="ICP251" s="27"/>
      <c r="ICQ251" s="27"/>
      <c r="ICR251" s="27"/>
      <c r="ICS251" s="27"/>
      <c r="ICT251" s="27"/>
      <c r="ICU251" s="27"/>
      <c r="ICV251" s="27"/>
      <c r="ICW251" s="27"/>
      <c r="ICX251" s="27"/>
      <c r="ICY251" s="27"/>
      <c r="ICZ251" s="27"/>
      <c r="IDA251" s="27"/>
      <c r="IDB251" s="27"/>
      <c r="IDC251" s="27"/>
      <c r="IDD251" s="27"/>
      <c r="IDE251" s="27"/>
      <c r="IDF251" s="27"/>
      <c r="IDG251" s="27"/>
      <c r="IDH251" s="27"/>
      <c r="IDI251" s="27"/>
      <c r="IDJ251" s="27"/>
      <c r="IDK251" s="27"/>
      <c r="IDL251" s="27"/>
      <c r="IDM251" s="27"/>
      <c r="IDN251" s="27"/>
      <c r="IDO251" s="27"/>
      <c r="IDP251" s="27"/>
      <c r="IDQ251" s="27"/>
      <c r="IDR251" s="27"/>
      <c r="IDS251" s="27"/>
      <c r="IDT251" s="27"/>
      <c r="IDU251" s="27"/>
      <c r="IDV251" s="27"/>
      <c r="IDW251" s="27"/>
      <c r="IDX251" s="27"/>
      <c r="IDY251" s="27"/>
      <c r="IDZ251" s="27"/>
      <c r="IEA251" s="27"/>
      <c r="IEB251" s="27"/>
      <c r="IEC251" s="27"/>
      <c r="IED251" s="27"/>
      <c r="IEE251" s="27"/>
      <c r="IEF251" s="27"/>
      <c r="IEG251" s="27"/>
      <c r="IEH251" s="27"/>
      <c r="IEI251" s="27"/>
      <c r="IEJ251" s="27"/>
      <c r="IEK251" s="27"/>
      <c r="IEL251" s="27"/>
      <c r="IEM251" s="27"/>
      <c r="IEN251" s="27"/>
      <c r="IEO251" s="27"/>
      <c r="IEP251" s="27"/>
      <c r="IEQ251" s="27"/>
      <c r="IER251" s="27"/>
      <c r="IES251" s="27"/>
      <c r="IET251" s="27"/>
      <c r="IEU251" s="27"/>
      <c r="IEV251" s="27"/>
      <c r="IEW251" s="27"/>
      <c r="IEX251" s="27"/>
      <c r="IEY251" s="27"/>
      <c r="IEZ251" s="27"/>
      <c r="IFA251" s="27"/>
      <c r="IFB251" s="27"/>
      <c r="IFC251" s="27"/>
      <c r="IFD251" s="27"/>
      <c r="IFE251" s="27"/>
      <c r="IFF251" s="27"/>
      <c r="IFG251" s="27"/>
      <c r="IFH251" s="27"/>
      <c r="IFI251" s="27"/>
      <c r="IFJ251" s="27"/>
      <c r="IFK251" s="27"/>
      <c r="IFL251" s="27"/>
      <c r="IFM251" s="27"/>
      <c r="IFN251" s="27"/>
      <c r="IFO251" s="27"/>
      <c r="IFP251" s="27"/>
      <c r="IFQ251" s="27"/>
      <c r="IFR251" s="27"/>
      <c r="IFS251" s="27"/>
      <c r="IFT251" s="27"/>
      <c r="IFU251" s="27"/>
      <c r="IFV251" s="27"/>
      <c r="IFW251" s="27"/>
      <c r="IFX251" s="27"/>
      <c r="IFY251" s="27"/>
      <c r="IFZ251" s="27"/>
      <c r="IGA251" s="27"/>
      <c r="IGB251" s="27"/>
      <c r="IGC251" s="27"/>
      <c r="IGD251" s="27"/>
      <c r="IGE251" s="27"/>
      <c r="IGF251" s="27"/>
      <c r="IGG251" s="27"/>
      <c r="IGH251" s="27"/>
      <c r="IGI251" s="27"/>
      <c r="IGJ251" s="27"/>
      <c r="IGK251" s="27"/>
      <c r="IGL251" s="27"/>
      <c r="IGM251" s="27"/>
      <c r="IGN251" s="27"/>
      <c r="IGO251" s="27"/>
      <c r="IGP251" s="27"/>
      <c r="IGQ251" s="27"/>
      <c r="IGR251" s="27"/>
      <c r="IGS251" s="27"/>
      <c r="IGT251" s="27"/>
      <c r="IGU251" s="27"/>
      <c r="IGV251" s="27"/>
      <c r="IGW251" s="27"/>
      <c r="IGX251" s="27"/>
      <c r="IGY251" s="27"/>
      <c r="IGZ251" s="27"/>
      <c r="IHA251" s="27"/>
      <c r="IHB251" s="27"/>
      <c r="IHC251" s="27"/>
      <c r="IHD251" s="27"/>
      <c r="IHE251" s="27"/>
      <c r="IHF251" s="27"/>
      <c r="IHG251" s="27"/>
      <c r="IHH251" s="27"/>
      <c r="IHI251" s="27"/>
      <c r="IHJ251" s="27"/>
      <c r="IHK251" s="27"/>
      <c r="IHL251" s="27"/>
      <c r="IHM251" s="27"/>
      <c r="IHN251" s="27"/>
      <c r="IHO251" s="27"/>
      <c r="IHP251" s="27"/>
      <c r="IHQ251" s="27"/>
      <c r="IHR251" s="27"/>
      <c r="IHS251" s="27"/>
      <c r="IHT251" s="27"/>
      <c r="IHU251" s="27"/>
      <c r="IHV251" s="27"/>
      <c r="IHW251" s="27"/>
      <c r="IHX251" s="27"/>
      <c r="IHY251" s="27"/>
      <c r="IHZ251" s="27"/>
      <c r="IIA251" s="27"/>
      <c r="IIB251" s="27"/>
      <c r="IIC251" s="27"/>
      <c r="IID251" s="27"/>
      <c r="IIE251" s="27"/>
      <c r="IIF251" s="27"/>
      <c r="IIG251" s="27"/>
      <c r="IIH251" s="27"/>
      <c r="III251" s="27"/>
      <c r="IIJ251" s="27"/>
      <c r="IIK251" s="27"/>
      <c r="IIL251" s="27"/>
      <c r="IIM251" s="27"/>
      <c r="IIN251" s="27"/>
      <c r="IIO251" s="27"/>
      <c r="IIP251" s="27"/>
      <c r="IIQ251" s="27"/>
      <c r="IIR251" s="27"/>
      <c r="IIS251" s="27"/>
      <c r="IIT251" s="27"/>
      <c r="IIU251" s="27"/>
      <c r="IIV251" s="27"/>
      <c r="IIW251" s="27"/>
      <c r="IIX251" s="27"/>
      <c r="IIY251" s="27"/>
      <c r="IIZ251" s="27"/>
      <c r="IJA251" s="27"/>
      <c r="IJB251" s="27"/>
      <c r="IJC251" s="27"/>
      <c r="IJD251" s="27"/>
      <c r="IJE251" s="27"/>
      <c r="IJF251" s="27"/>
      <c r="IJG251" s="27"/>
      <c r="IJH251" s="27"/>
      <c r="IJI251" s="27"/>
      <c r="IJJ251" s="27"/>
      <c r="IJK251" s="27"/>
      <c r="IJL251" s="27"/>
      <c r="IJM251" s="27"/>
      <c r="IJN251" s="27"/>
      <c r="IJO251" s="27"/>
      <c r="IJP251" s="27"/>
      <c r="IJQ251" s="27"/>
      <c r="IJR251" s="27"/>
      <c r="IJS251" s="27"/>
      <c r="IJT251" s="27"/>
      <c r="IJU251" s="27"/>
      <c r="IJV251" s="27"/>
      <c r="IJW251" s="27"/>
      <c r="IJX251" s="27"/>
      <c r="IJY251" s="27"/>
      <c r="IJZ251" s="27"/>
      <c r="IKA251" s="27"/>
      <c r="IKB251" s="27"/>
      <c r="IKC251" s="27"/>
      <c r="IKD251" s="27"/>
      <c r="IKE251" s="27"/>
      <c r="IKF251" s="27"/>
      <c r="IKG251" s="27"/>
      <c r="IKH251" s="27"/>
      <c r="IKI251" s="27"/>
      <c r="IKJ251" s="27"/>
      <c r="IKK251" s="27"/>
      <c r="IKL251" s="27"/>
      <c r="IKM251" s="27"/>
      <c r="IKN251" s="27"/>
      <c r="IKO251" s="27"/>
      <c r="IKP251" s="27"/>
      <c r="IKQ251" s="27"/>
      <c r="IKR251" s="27"/>
      <c r="IKS251" s="27"/>
      <c r="IKT251" s="27"/>
      <c r="IKU251" s="27"/>
      <c r="IKV251" s="27"/>
      <c r="IKW251" s="27"/>
      <c r="IKX251" s="27"/>
      <c r="IKY251" s="27"/>
      <c r="IKZ251" s="27"/>
      <c r="ILA251" s="27"/>
      <c r="ILB251" s="27"/>
      <c r="ILC251" s="27"/>
      <c r="ILD251" s="27"/>
      <c r="ILE251" s="27"/>
      <c r="ILF251" s="27"/>
      <c r="ILG251" s="27"/>
      <c r="ILH251" s="27"/>
      <c r="ILI251" s="27"/>
      <c r="ILJ251" s="27"/>
      <c r="ILK251" s="27"/>
      <c r="ILL251" s="27"/>
      <c r="ILM251" s="27"/>
      <c r="ILN251" s="27"/>
      <c r="ILO251" s="27"/>
      <c r="ILP251" s="27"/>
      <c r="ILQ251" s="27"/>
      <c r="ILR251" s="27"/>
      <c r="ILS251" s="27"/>
      <c r="ILT251" s="27"/>
      <c r="ILU251" s="27"/>
      <c r="ILV251" s="27"/>
      <c r="ILW251" s="27"/>
      <c r="ILX251" s="27"/>
      <c r="ILY251" s="27"/>
      <c r="ILZ251" s="27"/>
      <c r="IMA251" s="27"/>
      <c r="IMB251" s="27"/>
      <c r="IMC251" s="27"/>
      <c r="IMD251" s="27"/>
      <c r="IME251" s="27"/>
      <c r="IMF251" s="27"/>
      <c r="IMG251" s="27"/>
      <c r="IMH251" s="27"/>
      <c r="IMI251" s="27"/>
      <c r="IMJ251" s="27"/>
      <c r="IMK251" s="27"/>
      <c r="IML251" s="27"/>
      <c r="IMM251" s="27"/>
      <c r="IMN251" s="27"/>
      <c r="IMO251" s="27"/>
      <c r="IMP251" s="27"/>
      <c r="IMQ251" s="27"/>
      <c r="IMR251" s="27"/>
      <c r="IMS251" s="27"/>
      <c r="IMT251" s="27"/>
      <c r="IMU251" s="27"/>
      <c r="IMV251" s="27"/>
      <c r="IMW251" s="27"/>
      <c r="IMX251" s="27"/>
      <c r="IMY251" s="27"/>
      <c r="IMZ251" s="27"/>
      <c r="INA251" s="27"/>
      <c r="INB251" s="27"/>
      <c r="INC251" s="27"/>
      <c r="IND251" s="27"/>
      <c r="INE251" s="27"/>
      <c r="INF251" s="27"/>
      <c r="ING251" s="27"/>
      <c r="INH251" s="27"/>
      <c r="INI251" s="27"/>
      <c r="INJ251" s="27"/>
      <c r="INK251" s="27"/>
      <c r="INL251" s="27"/>
      <c r="INM251" s="27"/>
      <c r="INN251" s="27"/>
      <c r="INO251" s="27"/>
      <c r="INP251" s="27"/>
      <c r="INQ251" s="27"/>
      <c r="INR251" s="27"/>
      <c r="INS251" s="27"/>
      <c r="INT251" s="27"/>
      <c r="INU251" s="27"/>
      <c r="INV251" s="27"/>
      <c r="INW251" s="27"/>
      <c r="INX251" s="27"/>
      <c r="INY251" s="27"/>
      <c r="INZ251" s="27"/>
      <c r="IOA251" s="27"/>
      <c r="IOB251" s="27"/>
      <c r="IOC251" s="27"/>
      <c r="IOD251" s="27"/>
      <c r="IOE251" s="27"/>
      <c r="IOF251" s="27"/>
      <c r="IOG251" s="27"/>
      <c r="IOH251" s="27"/>
      <c r="IOI251" s="27"/>
      <c r="IOJ251" s="27"/>
      <c r="IOK251" s="27"/>
      <c r="IOL251" s="27"/>
      <c r="IOM251" s="27"/>
      <c r="ION251" s="27"/>
      <c r="IOO251" s="27"/>
      <c r="IOP251" s="27"/>
      <c r="IOQ251" s="27"/>
      <c r="IOR251" s="27"/>
      <c r="IOS251" s="27"/>
      <c r="IOT251" s="27"/>
      <c r="IOU251" s="27"/>
      <c r="IOV251" s="27"/>
      <c r="IOW251" s="27"/>
      <c r="IOX251" s="27"/>
      <c r="IOY251" s="27"/>
      <c r="IOZ251" s="27"/>
      <c r="IPA251" s="27"/>
      <c r="IPB251" s="27"/>
      <c r="IPC251" s="27"/>
      <c r="IPD251" s="27"/>
      <c r="IPE251" s="27"/>
      <c r="IPF251" s="27"/>
      <c r="IPG251" s="27"/>
      <c r="IPH251" s="27"/>
      <c r="IPI251" s="27"/>
      <c r="IPJ251" s="27"/>
      <c r="IPK251" s="27"/>
      <c r="IPL251" s="27"/>
      <c r="IPM251" s="27"/>
      <c r="IPN251" s="27"/>
      <c r="IPO251" s="27"/>
      <c r="IPP251" s="27"/>
      <c r="IPQ251" s="27"/>
      <c r="IPR251" s="27"/>
      <c r="IPS251" s="27"/>
      <c r="IPT251" s="27"/>
      <c r="IPU251" s="27"/>
      <c r="IPV251" s="27"/>
      <c r="IPW251" s="27"/>
      <c r="IPX251" s="27"/>
      <c r="IPY251" s="27"/>
      <c r="IPZ251" s="27"/>
      <c r="IQA251" s="27"/>
      <c r="IQB251" s="27"/>
      <c r="IQC251" s="27"/>
      <c r="IQD251" s="27"/>
      <c r="IQE251" s="27"/>
      <c r="IQF251" s="27"/>
      <c r="IQG251" s="27"/>
      <c r="IQH251" s="27"/>
      <c r="IQI251" s="27"/>
      <c r="IQJ251" s="27"/>
      <c r="IQK251" s="27"/>
      <c r="IQL251" s="27"/>
      <c r="IQM251" s="27"/>
      <c r="IQN251" s="27"/>
      <c r="IQO251" s="27"/>
      <c r="IQP251" s="27"/>
      <c r="IQQ251" s="27"/>
      <c r="IQR251" s="27"/>
      <c r="IQS251" s="27"/>
      <c r="IQT251" s="27"/>
      <c r="IQU251" s="27"/>
      <c r="IQV251" s="27"/>
      <c r="IQW251" s="27"/>
      <c r="IQX251" s="27"/>
      <c r="IQY251" s="27"/>
      <c r="IQZ251" s="27"/>
      <c r="IRA251" s="27"/>
      <c r="IRB251" s="27"/>
      <c r="IRC251" s="27"/>
      <c r="IRD251" s="27"/>
      <c r="IRE251" s="27"/>
      <c r="IRF251" s="27"/>
      <c r="IRG251" s="27"/>
      <c r="IRH251" s="27"/>
      <c r="IRI251" s="27"/>
      <c r="IRJ251" s="27"/>
      <c r="IRK251" s="27"/>
      <c r="IRL251" s="27"/>
      <c r="IRM251" s="27"/>
      <c r="IRN251" s="27"/>
      <c r="IRO251" s="27"/>
      <c r="IRP251" s="27"/>
      <c r="IRQ251" s="27"/>
      <c r="IRR251" s="27"/>
      <c r="IRS251" s="27"/>
      <c r="IRT251" s="27"/>
      <c r="IRU251" s="27"/>
      <c r="IRV251" s="27"/>
      <c r="IRW251" s="27"/>
      <c r="IRX251" s="27"/>
      <c r="IRY251" s="27"/>
      <c r="IRZ251" s="27"/>
      <c r="ISA251" s="27"/>
      <c r="ISB251" s="27"/>
      <c r="ISC251" s="27"/>
      <c r="ISD251" s="27"/>
      <c r="ISE251" s="27"/>
      <c r="ISF251" s="27"/>
      <c r="ISG251" s="27"/>
      <c r="ISH251" s="27"/>
      <c r="ISI251" s="27"/>
      <c r="ISJ251" s="27"/>
      <c r="ISK251" s="27"/>
      <c r="ISL251" s="27"/>
      <c r="ISM251" s="27"/>
      <c r="ISN251" s="27"/>
      <c r="ISO251" s="27"/>
      <c r="ISP251" s="27"/>
      <c r="ISQ251" s="27"/>
      <c r="ISR251" s="27"/>
      <c r="ISS251" s="27"/>
      <c r="IST251" s="27"/>
      <c r="ISU251" s="27"/>
      <c r="ISV251" s="27"/>
      <c r="ISW251" s="27"/>
      <c r="ISX251" s="27"/>
      <c r="ISY251" s="27"/>
      <c r="ISZ251" s="27"/>
      <c r="ITA251" s="27"/>
      <c r="ITB251" s="27"/>
      <c r="ITC251" s="27"/>
      <c r="ITD251" s="27"/>
      <c r="ITE251" s="27"/>
      <c r="ITF251" s="27"/>
      <c r="ITG251" s="27"/>
      <c r="ITH251" s="27"/>
      <c r="ITI251" s="27"/>
      <c r="ITJ251" s="27"/>
      <c r="ITK251" s="27"/>
      <c r="ITL251" s="27"/>
      <c r="ITM251" s="27"/>
      <c r="ITN251" s="27"/>
      <c r="ITO251" s="27"/>
      <c r="ITP251" s="27"/>
      <c r="ITQ251" s="27"/>
      <c r="ITR251" s="27"/>
      <c r="ITS251" s="27"/>
      <c r="ITT251" s="27"/>
      <c r="ITU251" s="27"/>
      <c r="ITV251" s="27"/>
      <c r="ITW251" s="27"/>
      <c r="ITX251" s="27"/>
      <c r="ITY251" s="27"/>
      <c r="ITZ251" s="27"/>
      <c r="IUA251" s="27"/>
      <c r="IUB251" s="27"/>
      <c r="IUC251" s="27"/>
      <c r="IUD251" s="27"/>
      <c r="IUE251" s="27"/>
      <c r="IUF251" s="27"/>
      <c r="IUG251" s="27"/>
      <c r="IUH251" s="27"/>
      <c r="IUI251" s="27"/>
      <c r="IUJ251" s="27"/>
      <c r="IUK251" s="27"/>
      <c r="IUL251" s="27"/>
      <c r="IUM251" s="27"/>
      <c r="IUN251" s="27"/>
      <c r="IUO251" s="27"/>
      <c r="IUP251" s="27"/>
      <c r="IUQ251" s="27"/>
      <c r="IUR251" s="27"/>
      <c r="IUS251" s="27"/>
      <c r="IUT251" s="27"/>
      <c r="IUU251" s="27"/>
      <c r="IUV251" s="27"/>
      <c r="IUW251" s="27"/>
      <c r="IUX251" s="27"/>
      <c r="IUY251" s="27"/>
      <c r="IUZ251" s="27"/>
      <c r="IVA251" s="27"/>
      <c r="IVB251" s="27"/>
      <c r="IVC251" s="27"/>
      <c r="IVD251" s="27"/>
      <c r="IVE251" s="27"/>
      <c r="IVF251" s="27"/>
      <c r="IVG251" s="27"/>
      <c r="IVH251" s="27"/>
      <c r="IVI251" s="27"/>
      <c r="IVJ251" s="27"/>
      <c r="IVK251" s="27"/>
      <c r="IVL251" s="27"/>
      <c r="IVM251" s="27"/>
      <c r="IVN251" s="27"/>
      <c r="IVO251" s="27"/>
      <c r="IVP251" s="27"/>
      <c r="IVQ251" s="27"/>
      <c r="IVR251" s="27"/>
      <c r="IVS251" s="27"/>
      <c r="IVT251" s="27"/>
      <c r="IVU251" s="27"/>
      <c r="IVV251" s="27"/>
      <c r="IVW251" s="27"/>
      <c r="IVX251" s="27"/>
      <c r="IVY251" s="27"/>
      <c r="IVZ251" s="27"/>
      <c r="IWA251" s="27"/>
      <c r="IWB251" s="27"/>
      <c r="IWC251" s="27"/>
      <c r="IWD251" s="27"/>
      <c r="IWE251" s="27"/>
      <c r="IWF251" s="27"/>
      <c r="IWG251" s="27"/>
      <c r="IWH251" s="27"/>
      <c r="IWI251" s="27"/>
      <c r="IWJ251" s="27"/>
      <c r="IWK251" s="27"/>
      <c r="IWL251" s="27"/>
      <c r="IWM251" s="27"/>
      <c r="IWN251" s="27"/>
      <c r="IWO251" s="27"/>
      <c r="IWP251" s="27"/>
      <c r="IWQ251" s="27"/>
      <c r="IWR251" s="27"/>
      <c r="IWS251" s="27"/>
      <c r="IWT251" s="27"/>
      <c r="IWU251" s="27"/>
      <c r="IWV251" s="27"/>
      <c r="IWW251" s="27"/>
      <c r="IWX251" s="27"/>
      <c r="IWY251" s="27"/>
      <c r="IWZ251" s="27"/>
      <c r="IXA251" s="27"/>
      <c r="IXB251" s="27"/>
      <c r="IXC251" s="27"/>
      <c r="IXD251" s="27"/>
      <c r="IXE251" s="27"/>
      <c r="IXF251" s="27"/>
      <c r="IXG251" s="27"/>
      <c r="IXH251" s="27"/>
      <c r="IXI251" s="27"/>
      <c r="IXJ251" s="27"/>
      <c r="IXK251" s="27"/>
      <c r="IXL251" s="27"/>
      <c r="IXM251" s="27"/>
      <c r="IXN251" s="27"/>
      <c r="IXO251" s="27"/>
      <c r="IXP251" s="27"/>
      <c r="IXQ251" s="27"/>
      <c r="IXR251" s="27"/>
      <c r="IXS251" s="27"/>
      <c r="IXT251" s="27"/>
      <c r="IXU251" s="27"/>
      <c r="IXV251" s="27"/>
      <c r="IXW251" s="27"/>
      <c r="IXX251" s="27"/>
      <c r="IXY251" s="27"/>
      <c r="IXZ251" s="27"/>
      <c r="IYA251" s="27"/>
      <c r="IYB251" s="27"/>
      <c r="IYC251" s="27"/>
      <c r="IYD251" s="27"/>
      <c r="IYE251" s="27"/>
      <c r="IYF251" s="27"/>
      <c r="IYG251" s="27"/>
      <c r="IYH251" s="27"/>
      <c r="IYI251" s="27"/>
      <c r="IYJ251" s="27"/>
      <c r="IYK251" s="27"/>
      <c r="IYL251" s="27"/>
      <c r="IYM251" s="27"/>
      <c r="IYN251" s="27"/>
      <c r="IYO251" s="27"/>
      <c r="IYP251" s="27"/>
      <c r="IYQ251" s="27"/>
      <c r="IYR251" s="27"/>
      <c r="IYS251" s="27"/>
      <c r="IYT251" s="27"/>
      <c r="IYU251" s="27"/>
      <c r="IYV251" s="27"/>
      <c r="IYW251" s="27"/>
      <c r="IYX251" s="27"/>
      <c r="IYY251" s="27"/>
      <c r="IYZ251" s="27"/>
      <c r="IZA251" s="27"/>
      <c r="IZB251" s="27"/>
      <c r="IZC251" s="27"/>
      <c r="IZD251" s="27"/>
      <c r="IZE251" s="27"/>
      <c r="IZF251" s="27"/>
      <c r="IZG251" s="27"/>
      <c r="IZH251" s="27"/>
      <c r="IZI251" s="27"/>
      <c r="IZJ251" s="27"/>
      <c r="IZK251" s="27"/>
      <c r="IZL251" s="27"/>
      <c r="IZM251" s="27"/>
      <c r="IZN251" s="27"/>
      <c r="IZO251" s="27"/>
      <c r="IZP251" s="27"/>
      <c r="IZQ251" s="27"/>
      <c r="IZR251" s="27"/>
      <c r="IZS251" s="27"/>
      <c r="IZT251" s="27"/>
      <c r="IZU251" s="27"/>
      <c r="IZV251" s="27"/>
      <c r="IZW251" s="27"/>
      <c r="IZX251" s="27"/>
      <c r="IZY251" s="27"/>
      <c r="IZZ251" s="27"/>
      <c r="JAA251" s="27"/>
      <c r="JAB251" s="27"/>
      <c r="JAC251" s="27"/>
      <c r="JAD251" s="27"/>
      <c r="JAE251" s="27"/>
      <c r="JAF251" s="27"/>
      <c r="JAG251" s="27"/>
      <c r="JAH251" s="27"/>
      <c r="JAI251" s="27"/>
      <c r="JAJ251" s="27"/>
      <c r="JAK251" s="27"/>
      <c r="JAL251" s="27"/>
      <c r="JAM251" s="27"/>
      <c r="JAN251" s="27"/>
      <c r="JAO251" s="27"/>
      <c r="JAP251" s="27"/>
      <c r="JAQ251" s="27"/>
      <c r="JAR251" s="27"/>
      <c r="JAS251" s="27"/>
      <c r="JAT251" s="27"/>
      <c r="JAU251" s="27"/>
      <c r="JAV251" s="27"/>
      <c r="JAW251" s="27"/>
      <c r="JAX251" s="27"/>
      <c r="JAY251" s="27"/>
      <c r="JAZ251" s="27"/>
      <c r="JBA251" s="27"/>
      <c r="JBB251" s="27"/>
      <c r="JBC251" s="27"/>
      <c r="JBD251" s="27"/>
      <c r="JBE251" s="27"/>
      <c r="JBF251" s="27"/>
      <c r="JBG251" s="27"/>
      <c r="JBH251" s="27"/>
      <c r="JBI251" s="27"/>
      <c r="JBJ251" s="27"/>
      <c r="JBK251" s="27"/>
      <c r="JBL251" s="27"/>
      <c r="JBM251" s="27"/>
      <c r="JBN251" s="27"/>
      <c r="JBO251" s="27"/>
      <c r="JBP251" s="27"/>
      <c r="JBQ251" s="27"/>
      <c r="JBR251" s="27"/>
      <c r="JBS251" s="27"/>
      <c r="JBT251" s="27"/>
      <c r="JBU251" s="27"/>
      <c r="JBV251" s="27"/>
      <c r="JBW251" s="27"/>
      <c r="JBX251" s="27"/>
      <c r="JBY251" s="27"/>
      <c r="JBZ251" s="27"/>
      <c r="JCA251" s="27"/>
      <c r="JCB251" s="27"/>
      <c r="JCC251" s="27"/>
      <c r="JCD251" s="27"/>
      <c r="JCE251" s="27"/>
      <c r="JCF251" s="27"/>
      <c r="JCG251" s="27"/>
      <c r="JCH251" s="27"/>
      <c r="JCI251" s="27"/>
      <c r="JCJ251" s="27"/>
      <c r="JCK251" s="27"/>
      <c r="JCL251" s="27"/>
      <c r="JCM251" s="27"/>
      <c r="JCN251" s="27"/>
      <c r="JCO251" s="27"/>
      <c r="JCP251" s="27"/>
      <c r="JCQ251" s="27"/>
      <c r="JCR251" s="27"/>
      <c r="JCS251" s="27"/>
      <c r="JCT251" s="27"/>
      <c r="JCU251" s="27"/>
      <c r="JCV251" s="27"/>
      <c r="JCW251" s="27"/>
      <c r="JCX251" s="27"/>
      <c r="JCY251" s="27"/>
      <c r="JCZ251" s="27"/>
      <c r="JDA251" s="27"/>
      <c r="JDB251" s="27"/>
      <c r="JDC251" s="27"/>
      <c r="JDD251" s="27"/>
      <c r="JDE251" s="27"/>
      <c r="JDF251" s="27"/>
      <c r="JDG251" s="27"/>
      <c r="JDH251" s="27"/>
      <c r="JDI251" s="27"/>
      <c r="JDJ251" s="27"/>
      <c r="JDK251" s="27"/>
      <c r="JDL251" s="27"/>
      <c r="JDM251" s="27"/>
      <c r="JDN251" s="27"/>
      <c r="JDO251" s="27"/>
      <c r="JDP251" s="27"/>
      <c r="JDQ251" s="27"/>
      <c r="JDR251" s="27"/>
      <c r="JDS251" s="27"/>
      <c r="JDT251" s="27"/>
      <c r="JDU251" s="27"/>
      <c r="JDV251" s="27"/>
      <c r="JDW251" s="27"/>
      <c r="JDX251" s="27"/>
      <c r="JDY251" s="27"/>
      <c r="JDZ251" s="27"/>
      <c r="JEA251" s="27"/>
      <c r="JEB251" s="27"/>
      <c r="JEC251" s="27"/>
      <c r="JED251" s="27"/>
      <c r="JEE251" s="27"/>
      <c r="JEF251" s="27"/>
      <c r="JEG251" s="27"/>
      <c r="JEH251" s="27"/>
      <c r="JEI251" s="27"/>
      <c r="JEJ251" s="27"/>
      <c r="JEK251" s="27"/>
      <c r="JEL251" s="27"/>
      <c r="JEM251" s="27"/>
      <c r="JEN251" s="27"/>
      <c r="JEO251" s="27"/>
      <c r="JEP251" s="27"/>
      <c r="JEQ251" s="27"/>
      <c r="JER251" s="27"/>
      <c r="JES251" s="27"/>
      <c r="JET251" s="27"/>
      <c r="JEU251" s="27"/>
      <c r="JEV251" s="27"/>
      <c r="JEW251" s="27"/>
      <c r="JEX251" s="27"/>
      <c r="JEY251" s="27"/>
      <c r="JEZ251" s="27"/>
      <c r="JFA251" s="27"/>
      <c r="JFB251" s="27"/>
      <c r="JFC251" s="27"/>
      <c r="JFD251" s="27"/>
      <c r="JFE251" s="27"/>
      <c r="JFF251" s="27"/>
      <c r="JFG251" s="27"/>
      <c r="JFH251" s="27"/>
      <c r="JFI251" s="27"/>
      <c r="JFJ251" s="27"/>
      <c r="JFK251" s="27"/>
      <c r="JFL251" s="27"/>
      <c r="JFM251" s="27"/>
      <c r="JFN251" s="27"/>
      <c r="JFO251" s="27"/>
      <c r="JFP251" s="27"/>
      <c r="JFQ251" s="27"/>
      <c r="JFR251" s="27"/>
      <c r="JFS251" s="27"/>
      <c r="JFT251" s="27"/>
      <c r="JFU251" s="27"/>
      <c r="JFV251" s="27"/>
      <c r="JFW251" s="27"/>
      <c r="JFX251" s="27"/>
      <c r="JFY251" s="27"/>
      <c r="JFZ251" s="27"/>
      <c r="JGA251" s="27"/>
      <c r="JGB251" s="27"/>
      <c r="JGC251" s="27"/>
      <c r="JGD251" s="27"/>
      <c r="JGE251" s="27"/>
      <c r="JGF251" s="27"/>
      <c r="JGG251" s="27"/>
      <c r="JGH251" s="27"/>
      <c r="JGI251" s="27"/>
      <c r="JGJ251" s="27"/>
      <c r="JGK251" s="27"/>
      <c r="JGL251" s="27"/>
      <c r="JGM251" s="27"/>
      <c r="JGN251" s="27"/>
      <c r="JGO251" s="27"/>
      <c r="JGP251" s="27"/>
      <c r="JGQ251" s="27"/>
      <c r="JGR251" s="27"/>
      <c r="JGS251" s="27"/>
      <c r="JGT251" s="27"/>
      <c r="JGU251" s="27"/>
      <c r="JGV251" s="27"/>
      <c r="JGW251" s="27"/>
      <c r="JGX251" s="27"/>
      <c r="JGY251" s="27"/>
      <c r="JGZ251" s="27"/>
      <c r="JHA251" s="27"/>
      <c r="JHB251" s="27"/>
      <c r="JHC251" s="27"/>
      <c r="JHD251" s="27"/>
      <c r="JHE251" s="27"/>
      <c r="JHF251" s="27"/>
      <c r="JHG251" s="27"/>
      <c r="JHH251" s="27"/>
      <c r="JHI251" s="27"/>
      <c r="JHJ251" s="27"/>
      <c r="JHK251" s="27"/>
      <c r="JHL251" s="27"/>
      <c r="JHM251" s="27"/>
      <c r="JHN251" s="27"/>
      <c r="JHO251" s="27"/>
      <c r="JHP251" s="27"/>
      <c r="JHQ251" s="27"/>
      <c r="JHR251" s="27"/>
      <c r="JHS251" s="27"/>
      <c r="JHT251" s="27"/>
      <c r="JHU251" s="27"/>
      <c r="JHV251" s="27"/>
      <c r="JHW251" s="27"/>
      <c r="JHX251" s="27"/>
      <c r="JHY251" s="27"/>
      <c r="JHZ251" s="27"/>
      <c r="JIA251" s="27"/>
      <c r="JIB251" s="27"/>
      <c r="JIC251" s="27"/>
      <c r="JID251" s="27"/>
      <c r="JIE251" s="27"/>
      <c r="JIF251" s="27"/>
      <c r="JIG251" s="27"/>
      <c r="JIH251" s="27"/>
      <c r="JII251" s="27"/>
      <c r="JIJ251" s="27"/>
      <c r="JIK251" s="27"/>
      <c r="JIL251" s="27"/>
      <c r="JIM251" s="27"/>
      <c r="JIN251" s="27"/>
      <c r="JIO251" s="27"/>
      <c r="JIP251" s="27"/>
      <c r="JIQ251" s="27"/>
      <c r="JIR251" s="27"/>
      <c r="JIS251" s="27"/>
      <c r="JIT251" s="27"/>
      <c r="JIU251" s="27"/>
      <c r="JIV251" s="27"/>
      <c r="JIW251" s="27"/>
      <c r="JIX251" s="27"/>
      <c r="JIY251" s="27"/>
      <c r="JIZ251" s="27"/>
      <c r="JJA251" s="27"/>
      <c r="JJB251" s="27"/>
      <c r="JJC251" s="27"/>
      <c r="JJD251" s="27"/>
      <c r="JJE251" s="27"/>
      <c r="JJF251" s="27"/>
      <c r="JJG251" s="27"/>
      <c r="JJH251" s="27"/>
      <c r="JJI251" s="27"/>
      <c r="JJJ251" s="27"/>
      <c r="JJK251" s="27"/>
      <c r="JJL251" s="27"/>
      <c r="JJM251" s="27"/>
      <c r="JJN251" s="27"/>
      <c r="JJO251" s="27"/>
      <c r="JJP251" s="27"/>
      <c r="JJQ251" s="27"/>
      <c r="JJR251" s="27"/>
      <c r="JJS251" s="27"/>
      <c r="JJT251" s="27"/>
      <c r="JJU251" s="27"/>
      <c r="JJV251" s="27"/>
      <c r="JJW251" s="27"/>
      <c r="JJX251" s="27"/>
      <c r="JJY251" s="27"/>
      <c r="JJZ251" s="27"/>
      <c r="JKA251" s="27"/>
      <c r="JKB251" s="27"/>
      <c r="JKC251" s="27"/>
      <c r="JKD251" s="27"/>
      <c r="JKE251" s="27"/>
      <c r="JKF251" s="27"/>
      <c r="JKG251" s="27"/>
      <c r="JKH251" s="27"/>
      <c r="JKI251" s="27"/>
      <c r="JKJ251" s="27"/>
      <c r="JKK251" s="27"/>
      <c r="JKL251" s="27"/>
      <c r="JKM251" s="27"/>
      <c r="JKN251" s="27"/>
      <c r="JKO251" s="27"/>
      <c r="JKP251" s="27"/>
      <c r="JKQ251" s="27"/>
      <c r="JKR251" s="27"/>
      <c r="JKS251" s="27"/>
      <c r="JKT251" s="27"/>
      <c r="JKU251" s="27"/>
      <c r="JKV251" s="27"/>
      <c r="JKW251" s="27"/>
      <c r="JKX251" s="27"/>
      <c r="JKY251" s="27"/>
      <c r="JKZ251" s="27"/>
      <c r="JLA251" s="27"/>
      <c r="JLB251" s="27"/>
      <c r="JLC251" s="27"/>
      <c r="JLD251" s="27"/>
      <c r="JLE251" s="27"/>
      <c r="JLF251" s="27"/>
      <c r="JLG251" s="27"/>
      <c r="JLH251" s="27"/>
      <c r="JLI251" s="27"/>
      <c r="JLJ251" s="27"/>
      <c r="JLK251" s="27"/>
      <c r="JLL251" s="27"/>
      <c r="JLM251" s="27"/>
      <c r="JLN251" s="27"/>
      <c r="JLO251" s="27"/>
      <c r="JLP251" s="27"/>
      <c r="JLQ251" s="27"/>
      <c r="JLR251" s="27"/>
      <c r="JLS251" s="27"/>
      <c r="JLT251" s="27"/>
      <c r="JLU251" s="27"/>
      <c r="JLV251" s="27"/>
      <c r="JLW251" s="27"/>
      <c r="JLX251" s="27"/>
      <c r="JLY251" s="27"/>
      <c r="JLZ251" s="27"/>
      <c r="JMA251" s="27"/>
      <c r="JMB251" s="27"/>
      <c r="JMC251" s="27"/>
      <c r="JMD251" s="27"/>
      <c r="JME251" s="27"/>
      <c r="JMF251" s="27"/>
      <c r="JMG251" s="27"/>
      <c r="JMH251" s="27"/>
      <c r="JMI251" s="27"/>
      <c r="JMJ251" s="27"/>
      <c r="JMK251" s="27"/>
      <c r="JML251" s="27"/>
      <c r="JMM251" s="27"/>
      <c r="JMN251" s="27"/>
      <c r="JMO251" s="27"/>
      <c r="JMP251" s="27"/>
      <c r="JMQ251" s="27"/>
      <c r="JMR251" s="27"/>
      <c r="JMS251" s="27"/>
      <c r="JMT251" s="27"/>
      <c r="JMU251" s="27"/>
      <c r="JMV251" s="27"/>
      <c r="JMW251" s="27"/>
      <c r="JMX251" s="27"/>
      <c r="JMY251" s="27"/>
      <c r="JMZ251" s="27"/>
      <c r="JNA251" s="27"/>
      <c r="JNB251" s="27"/>
      <c r="JNC251" s="27"/>
      <c r="JND251" s="27"/>
      <c r="JNE251" s="27"/>
      <c r="JNF251" s="27"/>
      <c r="JNG251" s="27"/>
      <c r="JNH251" s="27"/>
      <c r="JNI251" s="27"/>
      <c r="JNJ251" s="27"/>
      <c r="JNK251" s="27"/>
      <c r="JNL251" s="27"/>
      <c r="JNM251" s="27"/>
      <c r="JNN251" s="27"/>
      <c r="JNO251" s="27"/>
      <c r="JNP251" s="27"/>
      <c r="JNQ251" s="27"/>
      <c r="JNR251" s="27"/>
      <c r="JNS251" s="27"/>
      <c r="JNT251" s="27"/>
      <c r="JNU251" s="27"/>
      <c r="JNV251" s="27"/>
      <c r="JNW251" s="27"/>
      <c r="JNX251" s="27"/>
      <c r="JNY251" s="27"/>
      <c r="JNZ251" s="27"/>
      <c r="JOA251" s="27"/>
      <c r="JOB251" s="27"/>
      <c r="JOC251" s="27"/>
      <c r="JOD251" s="27"/>
      <c r="JOE251" s="27"/>
      <c r="JOF251" s="27"/>
      <c r="JOG251" s="27"/>
      <c r="JOH251" s="27"/>
      <c r="JOI251" s="27"/>
      <c r="JOJ251" s="27"/>
      <c r="JOK251" s="27"/>
      <c r="JOL251" s="27"/>
      <c r="JOM251" s="27"/>
      <c r="JON251" s="27"/>
      <c r="JOO251" s="27"/>
      <c r="JOP251" s="27"/>
      <c r="JOQ251" s="27"/>
      <c r="JOR251" s="27"/>
      <c r="JOS251" s="27"/>
      <c r="JOT251" s="27"/>
      <c r="JOU251" s="27"/>
      <c r="JOV251" s="27"/>
      <c r="JOW251" s="27"/>
      <c r="JOX251" s="27"/>
      <c r="JOY251" s="27"/>
      <c r="JOZ251" s="27"/>
      <c r="JPA251" s="27"/>
      <c r="JPB251" s="27"/>
      <c r="JPC251" s="27"/>
      <c r="JPD251" s="27"/>
      <c r="JPE251" s="27"/>
      <c r="JPF251" s="27"/>
      <c r="JPG251" s="27"/>
      <c r="JPH251" s="27"/>
      <c r="JPI251" s="27"/>
      <c r="JPJ251" s="27"/>
      <c r="JPK251" s="27"/>
      <c r="JPL251" s="27"/>
      <c r="JPM251" s="27"/>
      <c r="JPN251" s="27"/>
      <c r="JPO251" s="27"/>
      <c r="JPP251" s="27"/>
      <c r="JPQ251" s="27"/>
      <c r="JPR251" s="27"/>
      <c r="JPS251" s="27"/>
      <c r="JPT251" s="27"/>
      <c r="JPU251" s="27"/>
      <c r="JPV251" s="27"/>
      <c r="JPW251" s="27"/>
      <c r="JPX251" s="27"/>
      <c r="JPY251" s="27"/>
      <c r="JPZ251" s="27"/>
      <c r="JQA251" s="27"/>
      <c r="JQB251" s="27"/>
      <c r="JQC251" s="27"/>
      <c r="JQD251" s="27"/>
      <c r="JQE251" s="27"/>
      <c r="JQF251" s="27"/>
      <c r="JQG251" s="27"/>
      <c r="JQH251" s="27"/>
      <c r="JQI251" s="27"/>
      <c r="JQJ251" s="27"/>
      <c r="JQK251" s="27"/>
      <c r="JQL251" s="27"/>
      <c r="JQM251" s="27"/>
      <c r="JQN251" s="27"/>
      <c r="JQO251" s="27"/>
      <c r="JQP251" s="27"/>
      <c r="JQQ251" s="27"/>
      <c r="JQR251" s="27"/>
      <c r="JQS251" s="27"/>
      <c r="JQT251" s="27"/>
      <c r="JQU251" s="27"/>
      <c r="JQV251" s="27"/>
      <c r="JQW251" s="27"/>
      <c r="JQX251" s="27"/>
      <c r="JQY251" s="27"/>
      <c r="JQZ251" s="27"/>
      <c r="JRA251" s="27"/>
      <c r="JRB251" s="27"/>
      <c r="JRC251" s="27"/>
      <c r="JRD251" s="27"/>
      <c r="JRE251" s="27"/>
      <c r="JRF251" s="27"/>
      <c r="JRG251" s="27"/>
      <c r="JRH251" s="27"/>
      <c r="JRI251" s="27"/>
      <c r="JRJ251" s="27"/>
      <c r="JRK251" s="27"/>
      <c r="JRL251" s="27"/>
      <c r="JRM251" s="27"/>
      <c r="JRN251" s="27"/>
      <c r="JRO251" s="27"/>
      <c r="JRP251" s="27"/>
      <c r="JRQ251" s="27"/>
      <c r="JRR251" s="27"/>
      <c r="JRS251" s="27"/>
      <c r="JRT251" s="27"/>
      <c r="JRU251" s="27"/>
      <c r="JRV251" s="27"/>
      <c r="JRW251" s="27"/>
      <c r="JRX251" s="27"/>
      <c r="JRY251" s="27"/>
      <c r="JRZ251" s="27"/>
      <c r="JSA251" s="27"/>
      <c r="JSB251" s="27"/>
      <c r="JSC251" s="27"/>
      <c r="JSD251" s="27"/>
      <c r="JSE251" s="27"/>
      <c r="JSF251" s="27"/>
      <c r="JSG251" s="27"/>
      <c r="JSH251" s="27"/>
      <c r="JSI251" s="27"/>
      <c r="JSJ251" s="27"/>
      <c r="JSK251" s="27"/>
      <c r="JSL251" s="27"/>
      <c r="JSM251" s="27"/>
      <c r="JSN251" s="27"/>
      <c r="JSO251" s="27"/>
      <c r="JSP251" s="27"/>
      <c r="JSQ251" s="27"/>
      <c r="JSR251" s="27"/>
      <c r="JSS251" s="27"/>
      <c r="JST251" s="27"/>
      <c r="JSU251" s="27"/>
      <c r="JSV251" s="27"/>
      <c r="JSW251" s="27"/>
      <c r="JSX251" s="27"/>
      <c r="JSY251" s="27"/>
      <c r="JSZ251" s="27"/>
      <c r="JTA251" s="27"/>
      <c r="JTB251" s="27"/>
      <c r="JTC251" s="27"/>
      <c r="JTD251" s="27"/>
      <c r="JTE251" s="27"/>
      <c r="JTF251" s="27"/>
      <c r="JTG251" s="27"/>
      <c r="JTH251" s="27"/>
      <c r="JTI251" s="27"/>
      <c r="JTJ251" s="27"/>
      <c r="JTK251" s="27"/>
      <c r="JTL251" s="27"/>
      <c r="JTM251" s="27"/>
      <c r="JTN251" s="27"/>
      <c r="JTO251" s="27"/>
      <c r="JTP251" s="27"/>
      <c r="JTQ251" s="27"/>
      <c r="JTR251" s="27"/>
      <c r="JTS251" s="27"/>
      <c r="JTT251" s="27"/>
      <c r="JTU251" s="27"/>
      <c r="JTV251" s="27"/>
      <c r="JTW251" s="27"/>
      <c r="JTX251" s="27"/>
      <c r="JTY251" s="27"/>
      <c r="JTZ251" s="27"/>
      <c r="JUA251" s="27"/>
      <c r="JUB251" s="27"/>
      <c r="JUC251" s="27"/>
      <c r="JUD251" s="27"/>
      <c r="JUE251" s="27"/>
      <c r="JUF251" s="27"/>
      <c r="JUG251" s="27"/>
      <c r="JUH251" s="27"/>
      <c r="JUI251" s="27"/>
      <c r="JUJ251" s="27"/>
      <c r="JUK251" s="27"/>
      <c r="JUL251" s="27"/>
      <c r="JUM251" s="27"/>
      <c r="JUN251" s="27"/>
      <c r="JUO251" s="27"/>
      <c r="JUP251" s="27"/>
      <c r="JUQ251" s="27"/>
      <c r="JUR251" s="27"/>
      <c r="JUS251" s="27"/>
      <c r="JUT251" s="27"/>
      <c r="JUU251" s="27"/>
      <c r="JUV251" s="27"/>
      <c r="JUW251" s="27"/>
      <c r="JUX251" s="27"/>
      <c r="JUY251" s="27"/>
      <c r="JUZ251" s="27"/>
      <c r="JVA251" s="27"/>
      <c r="JVB251" s="27"/>
      <c r="JVC251" s="27"/>
      <c r="JVD251" s="27"/>
      <c r="JVE251" s="27"/>
      <c r="JVF251" s="27"/>
      <c r="JVG251" s="27"/>
      <c r="JVH251" s="27"/>
      <c r="JVI251" s="27"/>
      <c r="JVJ251" s="27"/>
      <c r="JVK251" s="27"/>
      <c r="JVL251" s="27"/>
      <c r="JVM251" s="27"/>
      <c r="JVN251" s="27"/>
      <c r="JVO251" s="27"/>
      <c r="JVP251" s="27"/>
      <c r="JVQ251" s="27"/>
      <c r="JVR251" s="27"/>
      <c r="JVS251" s="27"/>
      <c r="JVT251" s="27"/>
      <c r="JVU251" s="27"/>
      <c r="JVV251" s="27"/>
      <c r="JVW251" s="27"/>
      <c r="JVX251" s="27"/>
      <c r="JVY251" s="27"/>
      <c r="JVZ251" s="27"/>
      <c r="JWA251" s="27"/>
      <c r="JWB251" s="27"/>
      <c r="JWC251" s="27"/>
      <c r="JWD251" s="27"/>
      <c r="JWE251" s="27"/>
      <c r="JWF251" s="27"/>
      <c r="JWG251" s="27"/>
      <c r="JWH251" s="27"/>
      <c r="JWI251" s="27"/>
      <c r="JWJ251" s="27"/>
      <c r="JWK251" s="27"/>
      <c r="JWL251" s="27"/>
      <c r="JWM251" s="27"/>
      <c r="JWN251" s="27"/>
      <c r="JWO251" s="27"/>
      <c r="JWP251" s="27"/>
      <c r="JWQ251" s="27"/>
      <c r="JWR251" s="27"/>
      <c r="JWS251" s="27"/>
      <c r="JWT251" s="27"/>
      <c r="JWU251" s="27"/>
      <c r="JWV251" s="27"/>
      <c r="JWW251" s="27"/>
      <c r="JWX251" s="27"/>
      <c r="JWY251" s="27"/>
      <c r="JWZ251" s="27"/>
      <c r="JXA251" s="27"/>
      <c r="JXB251" s="27"/>
      <c r="JXC251" s="27"/>
      <c r="JXD251" s="27"/>
      <c r="JXE251" s="27"/>
      <c r="JXF251" s="27"/>
      <c r="JXG251" s="27"/>
      <c r="JXH251" s="27"/>
      <c r="JXI251" s="27"/>
      <c r="JXJ251" s="27"/>
      <c r="JXK251" s="27"/>
      <c r="JXL251" s="27"/>
      <c r="JXM251" s="27"/>
      <c r="JXN251" s="27"/>
      <c r="JXO251" s="27"/>
      <c r="JXP251" s="27"/>
      <c r="JXQ251" s="27"/>
      <c r="JXR251" s="27"/>
      <c r="JXS251" s="27"/>
      <c r="JXT251" s="27"/>
      <c r="JXU251" s="27"/>
      <c r="JXV251" s="27"/>
      <c r="JXW251" s="27"/>
      <c r="JXX251" s="27"/>
      <c r="JXY251" s="27"/>
      <c r="JXZ251" s="27"/>
      <c r="JYA251" s="27"/>
      <c r="JYB251" s="27"/>
      <c r="JYC251" s="27"/>
      <c r="JYD251" s="27"/>
      <c r="JYE251" s="27"/>
      <c r="JYF251" s="27"/>
      <c r="JYG251" s="27"/>
      <c r="JYH251" s="27"/>
      <c r="JYI251" s="27"/>
      <c r="JYJ251" s="27"/>
      <c r="JYK251" s="27"/>
      <c r="JYL251" s="27"/>
      <c r="JYM251" s="27"/>
      <c r="JYN251" s="27"/>
      <c r="JYO251" s="27"/>
      <c r="JYP251" s="27"/>
      <c r="JYQ251" s="27"/>
      <c r="JYR251" s="27"/>
      <c r="JYS251" s="27"/>
      <c r="JYT251" s="27"/>
      <c r="JYU251" s="27"/>
      <c r="JYV251" s="27"/>
      <c r="JYW251" s="27"/>
      <c r="JYX251" s="27"/>
      <c r="JYY251" s="27"/>
      <c r="JYZ251" s="27"/>
      <c r="JZA251" s="27"/>
      <c r="JZB251" s="27"/>
      <c r="JZC251" s="27"/>
      <c r="JZD251" s="27"/>
      <c r="JZE251" s="27"/>
      <c r="JZF251" s="27"/>
      <c r="JZG251" s="27"/>
      <c r="JZH251" s="27"/>
      <c r="JZI251" s="27"/>
      <c r="JZJ251" s="27"/>
      <c r="JZK251" s="27"/>
      <c r="JZL251" s="27"/>
      <c r="JZM251" s="27"/>
      <c r="JZN251" s="27"/>
      <c r="JZO251" s="27"/>
      <c r="JZP251" s="27"/>
      <c r="JZQ251" s="27"/>
      <c r="JZR251" s="27"/>
      <c r="JZS251" s="27"/>
      <c r="JZT251" s="27"/>
      <c r="JZU251" s="27"/>
      <c r="JZV251" s="27"/>
      <c r="JZW251" s="27"/>
      <c r="JZX251" s="27"/>
      <c r="JZY251" s="27"/>
      <c r="JZZ251" s="27"/>
      <c r="KAA251" s="27"/>
      <c r="KAB251" s="27"/>
      <c r="KAC251" s="27"/>
      <c r="KAD251" s="27"/>
      <c r="KAE251" s="27"/>
      <c r="KAF251" s="27"/>
      <c r="KAG251" s="27"/>
      <c r="KAH251" s="27"/>
      <c r="KAI251" s="27"/>
      <c r="KAJ251" s="27"/>
      <c r="KAK251" s="27"/>
      <c r="KAL251" s="27"/>
      <c r="KAM251" s="27"/>
      <c r="KAN251" s="27"/>
      <c r="KAO251" s="27"/>
      <c r="KAP251" s="27"/>
      <c r="KAQ251" s="27"/>
      <c r="KAR251" s="27"/>
      <c r="KAS251" s="27"/>
      <c r="KAT251" s="27"/>
      <c r="KAU251" s="27"/>
      <c r="KAV251" s="27"/>
      <c r="KAW251" s="27"/>
      <c r="KAX251" s="27"/>
      <c r="KAY251" s="27"/>
      <c r="KAZ251" s="27"/>
      <c r="KBA251" s="27"/>
      <c r="KBB251" s="27"/>
      <c r="KBC251" s="27"/>
      <c r="KBD251" s="27"/>
      <c r="KBE251" s="27"/>
      <c r="KBF251" s="27"/>
      <c r="KBG251" s="27"/>
      <c r="KBH251" s="27"/>
      <c r="KBI251" s="27"/>
      <c r="KBJ251" s="27"/>
      <c r="KBK251" s="27"/>
      <c r="KBL251" s="27"/>
      <c r="KBM251" s="27"/>
      <c r="KBN251" s="27"/>
      <c r="KBO251" s="27"/>
      <c r="KBP251" s="27"/>
      <c r="KBQ251" s="27"/>
      <c r="KBR251" s="27"/>
      <c r="KBS251" s="27"/>
      <c r="KBT251" s="27"/>
      <c r="KBU251" s="27"/>
      <c r="KBV251" s="27"/>
      <c r="KBW251" s="27"/>
      <c r="KBX251" s="27"/>
      <c r="KBY251" s="27"/>
      <c r="KBZ251" s="27"/>
      <c r="KCA251" s="27"/>
      <c r="KCB251" s="27"/>
      <c r="KCC251" s="27"/>
      <c r="KCD251" s="27"/>
      <c r="KCE251" s="27"/>
      <c r="KCF251" s="27"/>
      <c r="KCG251" s="27"/>
      <c r="KCH251" s="27"/>
      <c r="KCI251" s="27"/>
      <c r="KCJ251" s="27"/>
      <c r="KCK251" s="27"/>
      <c r="KCL251" s="27"/>
      <c r="KCM251" s="27"/>
      <c r="KCN251" s="27"/>
      <c r="KCO251" s="27"/>
      <c r="KCP251" s="27"/>
      <c r="KCQ251" s="27"/>
      <c r="KCR251" s="27"/>
      <c r="KCS251" s="27"/>
      <c r="KCT251" s="27"/>
      <c r="KCU251" s="27"/>
      <c r="KCV251" s="27"/>
      <c r="KCW251" s="27"/>
      <c r="KCX251" s="27"/>
      <c r="KCY251" s="27"/>
      <c r="KCZ251" s="27"/>
      <c r="KDA251" s="27"/>
      <c r="KDB251" s="27"/>
      <c r="KDC251" s="27"/>
      <c r="KDD251" s="27"/>
      <c r="KDE251" s="27"/>
      <c r="KDF251" s="27"/>
      <c r="KDG251" s="27"/>
      <c r="KDH251" s="27"/>
      <c r="KDI251" s="27"/>
      <c r="KDJ251" s="27"/>
      <c r="KDK251" s="27"/>
      <c r="KDL251" s="27"/>
      <c r="KDM251" s="27"/>
      <c r="KDN251" s="27"/>
      <c r="KDO251" s="27"/>
      <c r="KDP251" s="27"/>
      <c r="KDQ251" s="27"/>
      <c r="KDR251" s="27"/>
      <c r="KDS251" s="27"/>
      <c r="KDT251" s="27"/>
      <c r="KDU251" s="27"/>
      <c r="KDV251" s="27"/>
      <c r="KDW251" s="27"/>
      <c r="KDX251" s="27"/>
      <c r="KDY251" s="27"/>
      <c r="KDZ251" s="27"/>
      <c r="KEA251" s="27"/>
      <c r="KEB251" s="27"/>
      <c r="KEC251" s="27"/>
      <c r="KED251" s="27"/>
      <c r="KEE251" s="27"/>
      <c r="KEF251" s="27"/>
      <c r="KEG251" s="27"/>
      <c r="KEH251" s="27"/>
      <c r="KEI251" s="27"/>
      <c r="KEJ251" s="27"/>
      <c r="KEK251" s="27"/>
      <c r="KEL251" s="27"/>
      <c r="KEM251" s="27"/>
      <c r="KEN251" s="27"/>
      <c r="KEO251" s="27"/>
      <c r="KEP251" s="27"/>
      <c r="KEQ251" s="27"/>
      <c r="KER251" s="27"/>
      <c r="KES251" s="27"/>
      <c r="KET251" s="27"/>
      <c r="KEU251" s="27"/>
      <c r="KEV251" s="27"/>
      <c r="KEW251" s="27"/>
      <c r="KEX251" s="27"/>
      <c r="KEY251" s="27"/>
      <c r="KEZ251" s="27"/>
      <c r="KFA251" s="27"/>
      <c r="KFB251" s="27"/>
      <c r="KFC251" s="27"/>
      <c r="KFD251" s="27"/>
      <c r="KFE251" s="27"/>
      <c r="KFF251" s="27"/>
      <c r="KFG251" s="27"/>
      <c r="KFH251" s="27"/>
      <c r="KFI251" s="27"/>
      <c r="KFJ251" s="27"/>
      <c r="KFK251" s="27"/>
      <c r="KFL251" s="27"/>
      <c r="KFM251" s="27"/>
      <c r="KFN251" s="27"/>
      <c r="KFO251" s="27"/>
      <c r="KFP251" s="27"/>
      <c r="KFQ251" s="27"/>
      <c r="KFR251" s="27"/>
      <c r="KFS251" s="27"/>
      <c r="KFT251" s="27"/>
      <c r="KFU251" s="27"/>
      <c r="KFV251" s="27"/>
      <c r="KFW251" s="27"/>
      <c r="KFX251" s="27"/>
      <c r="KFY251" s="27"/>
      <c r="KFZ251" s="27"/>
      <c r="KGA251" s="27"/>
      <c r="KGB251" s="27"/>
      <c r="KGC251" s="27"/>
      <c r="KGD251" s="27"/>
      <c r="KGE251" s="27"/>
      <c r="KGF251" s="27"/>
      <c r="KGG251" s="27"/>
      <c r="KGH251" s="27"/>
      <c r="KGI251" s="27"/>
      <c r="KGJ251" s="27"/>
      <c r="KGK251" s="27"/>
      <c r="KGL251" s="27"/>
      <c r="KGM251" s="27"/>
      <c r="KGN251" s="27"/>
      <c r="KGO251" s="27"/>
      <c r="KGP251" s="27"/>
      <c r="KGQ251" s="27"/>
      <c r="KGR251" s="27"/>
      <c r="KGS251" s="27"/>
      <c r="KGT251" s="27"/>
      <c r="KGU251" s="27"/>
      <c r="KGV251" s="27"/>
      <c r="KGW251" s="27"/>
      <c r="KGX251" s="27"/>
      <c r="KGY251" s="27"/>
      <c r="KGZ251" s="27"/>
      <c r="KHA251" s="27"/>
      <c r="KHB251" s="27"/>
      <c r="KHC251" s="27"/>
      <c r="KHD251" s="27"/>
      <c r="KHE251" s="27"/>
      <c r="KHF251" s="27"/>
      <c r="KHG251" s="27"/>
      <c r="KHH251" s="27"/>
      <c r="KHI251" s="27"/>
      <c r="KHJ251" s="27"/>
      <c r="KHK251" s="27"/>
      <c r="KHL251" s="27"/>
      <c r="KHM251" s="27"/>
      <c r="KHN251" s="27"/>
      <c r="KHO251" s="27"/>
      <c r="KHP251" s="27"/>
      <c r="KHQ251" s="27"/>
      <c r="KHR251" s="27"/>
      <c r="KHS251" s="27"/>
      <c r="KHT251" s="27"/>
      <c r="KHU251" s="27"/>
      <c r="KHV251" s="27"/>
      <c r="KHW251" s="27"/>
      <c r="KHX251" s="27"/>
      <c r="KHY251" s="27"/>
      <c r="KHZ251" s="27"/>
      <c r="KIA251" s="27"/>
      <c r="KIB251" s="27"/>
      <c r="KIC251" s="27"/>
      <c r="KID251" s="27"/>
      <c r="KIE251" s="27"/>
      <c r="KIF251" s="27"/>
      <c r="KIG251" s="27"/>
      <c r="KIH251" s="27"/>
      <c r="KII251" s="27"/>
      <c r="KIJ251" s="27"/>
      <c r="KIK251" s="27"/>
      <c r="KIL251" s="27"/>
      <c r="KIM251" s="27"/>
      <c r="KIN251" s="27"/>
      <c r="KIO251" s="27"/>
      <c r="KIP251" s="27"/>
      <c r="KIQ251" s="27"/>
      <c r="KIR251" s="27"/>
      <c r="KIS251" s="27"/>
      <c r="KIT251" s="27"/>
      <c r="KIU251" s="27"/>
      <c r="KIV251" s="27"/>
      <c r="KIW251" s="27"/>
      <c r="KIX251" s="27"/>
      <c r="KIY251" s="27"/>
      <c r="KIZ251" s="27"/>
      <c r="KJA251" s="27"/>
      <c r="KJB251" s="27"/>
      <c r="KJC251" s="27"/>
      <c r="KJD251" s="27"/>
      <c r="KJE251" s="27"/>
      <c r="KJF251" s="27"/>
      <c r="KJG251" s="27"/>
      <c r="KJH251" s="27"/>
      <c r="KJI251" s="27"/>
      <c r="KJJ251" s="27"/>
      <c r="KJK251" s="27"/>
      <c r="KJL251" s="27"/>
      <c r="KJM251" s="27"/>
      <c r="KJN251" s="27"/>
      <c r="KJO251" s="27"/>
      <c r="KJP251" s="27"/>
      <c r="KJQ251" s="27"/>
      <c r="KJR251" s="27"/>
      <c r="KJS251" s="27"/>
      <c r="KJT251" s="27"/>
      <c r="KJU251" s="27"/>
      <c r="KJV251" s="27"/>
      <c r="KJW251" s="27"/>
      <c r="KJX251" s="27"/>
      <c r="KJY251" s="27"/>
      <c r="KJZ251" s="27"/>
      <c r="KKA251" s="27"/>
      <c r="KKB251" s="27"/>
      <c r="KKC251" s="27"/>
      <c r="KKD251" s="27"/>
      <c r="KKE251" s="27"/>
      <c r="KKF251" s="27"/>
      <c r="KKG251" s="27"/>
      <c r="KKH251" s="27"/>
      <c r="KKI251" s="27"/>
      <c r="KKJ251" s="27"/>
      <c r="KKK251" s="27"/>
      <c r="KKL251" s="27"/>
      <c r="KKM251" s="27"/>
      <c r="KKN251" s="27"/>
      <c r="KKO251" s="27"/>
      <c r="KKP251" s="27"/>
      <c r="KKQ251" s="27"/>
      <c r="KKR251" s="27"/>
      <c r="KKS251" s="27"/>
      <c r="KKT251" s="27"/>
      <c r="KKU251" s="27"/>
      <c r="KKV251" s="27"/>
      <c r="KKW251" s="27"/>
      <c r="KKX251" s="27"/>
      <c r="KKY251" s="27"/>
      <c r="KKZ251" s="27"/>
      <c r="KLA251" s="27"/>
      <c r="KLB251" s="27"/>
      <c r="KLC251" s="27"/>
      <c r="KLD251" s="27"/>
      <c r="KLE251" s="27"/>
      <c r="KLF251" s="27"/>
      <c r="KLG251" s="27"/>
      <c r="KLH251" s="27"/>
      <c r="KLI251" s="27"/>
      <c r="KLJ251" s="27"/>
      <c r="KLK251" s="27"/>
      <c r="KLL251" s="27"/>
      <c r="KLM251" s="27"/>
      <c r="KLN251" s="27"/>
      <c r="KLO251" s="27"/>
      <c r="KLP251" s="27"/>
      <c r="KLQ251" s="27"/>
      <c r="KLR251" s="27"/>
      <c r="KLS251" s="27"/>
      <c r="KLT251" s="27"/>
      <c r="KLU251" s="27"/>
      <c r="KLV251" s="27"/>
      <c r="KLW251" s="27"/>
      <c r="KLX251" s="27"/>
      <c r="KLY251" s="27"/>
      <c r="KLZ251" s="27"/>
      <c r="KMA251" s="27"/>
      <c r="KMB251" s="27"/>
      <c r="KMC251" s="27"/>
      <c r="KMD251" s="27"/>
      <c r="KME251" s="27"/>
      <c r="KMF251" s="27"/>
      <c r="KMG251" s="27"/>
      <c r="KMH251" s="27"/>
      <c r="KMI251" s="27"/>
      <c r="KMJ251" s="27"/>
      <c r="KMK251" s="27"/>
      <c r="KML251" s="27"/>
      <c r="KMM251" s="27"/>
      <c r="KMN251" s="27"/>
      <c r="KMO251" s="27"/>
      <c r="KMP251" s="27"/>
      <c r="KMQ251" s="27"/>
      <c r="KMR251" s="27"/>
      <c r="KMS251" s="27"/>
      <c r="KMT251" s="27"/>
      <c r="KMU251" s="27"/>
      <c r="KMV251" s="27"/>
      <c r="KMW251" s="27"/>
      <c r="KMX251" s="27"/>
      <c r="KMY251" s="27"/>
      <c r="KMZ251" s="27"/>
      <c r="KNA251" s="27"/>
      <c r="KNB251" s="27"/>
      <c r="KNC251" s="27"/>
      <c r="KND251" s="27"/>
      <c r="KNE251" s="27"/>
      <c r="KNF251" s="27"/>
      <c r="KNG251" s="27"/>
      <c r="KNH251" s="27"/>
      <c r="KNI251" s="27"/>
      <c r="KNJ251" s="27"/>
      <c r="KNK251" s="27"/>
      <c r="KNL251" s="27"/>
      <c r="KNM251" s="27"/>
      <c r="KNN251" s="27"/>
      <c r="KNO251" s="27"/>
      <c r="KNP251" s="27"/>
      <c r="KNQ251" s="27"/>
      <c r="KNR251" s="27"/>
      <c r="KNS251" s="27"/>
      <c r="KNT251" s="27"/>
      <c r="KNU251" s="27"/>
      <c r="KNV251" s="27"/>
      <c r="KNW251" s="27"/>
      <c r="KNX251" s="27"/>
      <c r="KNY251" s="27"/>
      <c r="KNZ251" s="27"/>
      <c r="KOA251" s="27"/>
      <c r="KOB251" s="27"/>
      <c r="KOC251" s="27"/>
      <c r="KOD251" s="27"/>
      <c r="KOE251" s="27"/>
      <c r="KOF251" s="27"/>
      <c r="KOG251" s="27"/>
      <c r="KOH251" s="27"/>
      <c r="KOI251" s="27"/>
      <c r="KOJ251" s="27"/>
      <c r="KOK251" s="27"/>
      <c r="KOL251" s="27"/>
      <c r="KOM251" s="27"/>
      <c r="KON251" s="27"/>
      <c r="KOO251" s="27"/>
      <c r="KOP251" s="27"/>
      <c r="KOQ251" s="27"/>
      <c r="KOR251" s="27"/>
      <c r="KOS251" s="27"/>
      <c r="KOT251" s="27"/>
      <c r="KOU251" s="27"/>
      <c r="KOV251" s="27"/>
      <c r="KOW251" s="27"/>
      <c r="KOX251" s="27"/>
      <c r="KOY251" s="27"/>
      <c r="KOZ251" s="27"/>
      <c r="KPA251" s="27"/>
      <c r="KPB251" s="27"/>
      <c r="KPC251" s="27"/>
      <c r="KPD251" s="27"/>
      <c r="KPE251" s="27"/>
      <c r="KPF251" s="27"/>
      <c r="KPG251" s="27"/>
      <c r="KPH251" s="27"/>
      <c r="KPI251" s="27"/>
      <c r="KPJ251" s="27"/>
      <c r="KPK251" s="27"/>
      <c r="KPL251" s="27"/>
      <c r="KPM251" s="27"/>
      <c r="KPN251" s="27"/>
      <c r="KPO251" s="27"/>
      <c r="KPP251" s="27"/>
      <c r="KPQ251" s="27"/>
      <c r="KPR251" s="27"/>
      <c r="KPS251" s="27"/>
      <c r="KPT251" s="27"/>
      <c r="KPU251" s="27"/>
      <c r="KPV251" s="27"/>
      <c r="KPW251" s="27"/>
      <c r="KPX251" s="27"/>
      <c r="KPY251" s="27"/>
      <c r="KPZ251" s="27"/>
      <c r="KQA251" s="27"/>
      <c r="KQB251" s="27"/>
      <c r="KQC251" s="27"/>
      <c r="KQD251" s="27"/>
      <c r="KQE251" s="27"/>
      <c r="KQF251" s="27"/>
      <c r="KQG251" s="27"/>
      <c r="KQH251" s="27"/>
      <c r="KQI251" s="27"/>
      <c r="KQJ251" s="27"/>
      <c r="KQK251" s="27"/>
      <c r="KQL251" s="27"/>
      <c r="KQM251" s="27"/>
      <c r="KQN251" s="27"/>
      <c r="KQO251" s="27"/>
      <c r="KQP251" s="27"/>
      <c r="KQQ251" s="27"/>
      <c r="KQR251" s="27"/>
      <c r="KQS251" s="27"/>
      <c r="KQT251" s="27"/>
      <c r="KQU251" s="27"/>
      <c r="KQV251" s="27"/>
      <c r="KQW251" s="27"/>
      <c r="KQX251" s="27"/>
      <c r="KQY251" s="27"/>
      <c r="KQZ251" s="27"/>
      <c r="KRA251" s="27"/>
      <c r="KRB251" s="27"/>
      <c r="KRC251" s="27"/>
      <c r="KRD251" s="27"/>
      <c r="KRE251" s="27"/>
      <c r="KRF251" s="27"/>
      <c r="KRG251" s="27"/>
      <c r="KRH251" s="27"/>
      <c r="KRI251" s="27"/>
      <c r="KRJ251" s="27"/>
      <c r="KRK251" s="27"/>
      <c r="KRL251" s="27"/>
      <c r="KRM251" s="27"/>
      <c r="KRN251" s="27"/>
      <c r="KRO251" s="27"/>
      <c r="KRP251" s="27"/>
      <c r="KRQ251" s="27"/>
      <c r="KRR251" s="27"/>
      <c r="KRS251" s="27"/>
      <c r="KRT251" s="27"/>
      <c r="KRU251" s="27"/>
      <c r="KRV251" s="27"/>
      <c r="KRW251" s="27"/>
      <c r="KRX251" s="27"/>
      <c r="KRY251" s="27"/>
      <c r="KRZ251" s="27"/>
      <c r="KSA251" s="27"/>
      <c r="KSB251" s="27"/>
      <c r="KSC251" s="27"/>
      <c r="KSD251" s="27"/>
      <c r="KSE251" s="27"/>
      <c r="KSF251" s="27"/>
      <c r="KSG251" s="27"/>
      <c r="KSH251" s="27"/>
      <c r="KSI251" s="27"/>
      <c r="KSJ251" s="27"/>
      <c r="KSK251" s="27"/>
      <c r="KSL251" s="27"/>
      <c r="KSM251" s="27"/>
      <c r="KSN251" s="27"/>
      <c r="KSO251" s="27"/>
      <c r="KSP251" s="27"/>
      <c r="KSQ251" s="27"/>
      <c r="KSR251" s="27"/>
      <c r="KSS251" s="27"/>
      <c r="KST251" s="27"/>
      <c r="KSU251" s="27"/>
      <c r="KSV251" s="27"/>
      <c r="KSW251" s="27"/>
      <c r="KSX251" s="27"/>
      <c r="KSY251" s="27"/>
      <c r="KSZ251" s="27"/>
      <c r="KTA251" s="27"/>
      <c r="KTB251" s="27"/>
      <c r="KTC251" s="27"/>
      <c r="KTD251" s="27"/>
      <c r="KTE251" s="27"/>
      <c r="KTF251" s="27"/>
      <c r="KTG251" s="27"/>
      <c r="KTH251" s="27"/>
      <c r="KTI251" s="27"/>
      <c r="KTJ251" s="27"/>
      <c r="KTK251" s="27"/>
      <c r="KTL251" s="27"/>
      <c r="KTM251" s="27"/>
      <c r="KTN251" s="27"/>
      <c r="KTO251" s="27"/>
      <c r="KTP251" s="27"/>
      <c r="KTQ251" s="27"/>
      <c r="KTR251" s="27"/>
      <c r="KTS251" s="27"/>
      <c r="KTT251" s="27"/>
      <c r="KTU251" s="27"/>
      <c r="KTV251" s="27"/>
      <c r="KTW251" s="27"/>
      <c r="KTX251" s="27"/>
      <c r="KTY251" s="27"/>
      <c r="KTZ251" s="27"/>
      <c r="KUA251" s="27"/>
      <c r="KUB251" s="27"/>
      <c r="KUC251" s="27"/>
      <c r="KUD251" s="27"/>
      <c r="KUE251" s="27"/>
      <c r="KUF251" s="27"/>
      <c r="KUG251" s="27"/>
      <c r="KUH251" s="27"/>
      <c r="KUI251" s="27"/>
      <c r="KUJ251" s="27"/>
      <c r="KUK251" s="27"/>
      <c r="KUL251" s="27"/>
      <c r="KUM251" s="27"/>
      <c r="KUN251" s="27"/>
      <c r="KUO251" s="27"/>
      <c r="KUP251" s="27"/>
      <c r="KUQ251" s="27"/>
      <c r="KUR251" s="27"/>
      <c r="KUS251" s="27"/>
      <c r="KUT251" s="27"/>
      <c r="KUU251" s="27"/>
      <c r="KUV251" s="27"/>
      <c r="KUW251" s="27"/>
      <c r="KUX251" s="27"/>
      <c r="KUY251" s="27"/>
      <c r="KUZ251" s="27"/>
      <c r="KVA251" s="27"/>
      <c r="KVB251" s="27"/>
      <c r="KVC251" s="27"/>
      <c r="KVD251" s="27"/>
      <c r="KVE251" s="27"/>
      <c r="KVF251" s="27"/>
      <c r="KVG251" s="27"/>
      <c r="KVH251" s="27"/>
      <c r="KVI251" s="27"/>
      <c r="KVJ251" s="27"/>
      <c r="KVK251" s="27"/>
      <c r="KVL251" s="27"/>
      <c r="KVM251" s="27"/>
      <c r="KVN251" s="27"/>
      <c r="KVO251" s="27"/>
      <c r="KVP251" s="27"/>
      <c r="KVQ251" s="27"/>
      <c r="KVR251" s="27"/>
      <c r="KVS251" s="27"/>
      <c r="KVT251" s="27"/>
      <c r="KVU251" s="27"/>
      <c r="KVV251" s="27"/>
      <c r="KVW251" s="27"/>
      <c r="KVX251" s="27"/>
      <c r="KVY251" s="27"/>
      <c r="KVZ251" s="27"/>
      <c r="KWA251" s="27"/>
      <c r="KWB251" s="27"/>
      <c r="KWC251" s="27"/>
      <c r="KWD251" s="27"/>
      <c r="KWE251" s="27"/>
      <c r="KWF251" s="27"/>
      <c r="KWG251" s="27"/>
      <c r="KWH251" s="27"/>
      <c r="KWI251" s="27"/>
      <c r="KWJ251" s="27"/>
      <c r="KWK251" s="27"/>
      <c r="KWL251" s="27"/>
      <c r="KWM251" s="27"/>
      <c r="KWN251" s="27"/>
      <c r="KWO251" s="27"/>
      <c r="KWP251" s="27"/>
      <c r="KWQ251" s="27"/>
      <c r="KWR251" s="27"/>
      <c r="KWS251" s="27"/>
      <c r="KWT251" s="27"/>
      <c r="KWU251" s="27"/>
      <c r="KWV251" s="27"/>
      <c r="KWW251" s="27"/>
      <c r="KWX251" s="27"/>
      <c r="KWY251" s="27"/>
      <c r="KWZ251" s="27"/>
      <c r="KXA251" s="27"/>
      <c r="KXB251" s="27"/>
      <c r="KXC251" s="27"/>
      <c r="KXD251" s="27"/>
      <c r="KXE251" s="27"/>
      <c r="KXF251" s="27"/>
      <c r="KXG251" s="27"/>
      <c r="KXH251" s="27"/>
      <c r="KXI251" s="27"/>
      <c r="KXJ251" s="27"/>
      <c r="KXK251" s="27"/>
      <c r="KXL251" s="27"/>
      <c r="KXM251" s="27"/>
      <c r="KXN251" s="27"/>
      <c r="KXO251" s="27"/>
      <c r="KXP251" s="27"/>
      <c r="KXQ251" s="27"/>
      <c r="KXR251" s="27"/>
      <c r="KXS251" s="27"/>
      <c r="KXT251" s="27"/>
      <c r="KXU251" s="27"/>
      <c r="KXV251" s="27"/>
      <c r="KXW251" s="27"/>
      <c r="KXX251" s="27"/>
      <c r="KXY251" s="27"/>
      <c r="KXZ251" s="27"/>
      <c r="KYA251" s="27"/>
      <c r="KYB251" s="27"/>
      <c r="KYC251" s="27"/>
      <c r="KYD251" s="27"/>
      <c r="KYE251" s="27"/>
      <c r="KYF251" s="27"/>
      <c r="KYG251" s="27"/>
      <c r="KYH251" s="27"/>
      <c r="KYI251" s="27"/>
      <c r="KYJ251" s="27"/>
      <c r="KYK251" s="27"/>
      <c r="KYL251" s="27"/>
      <c r="KYM251" s="27"/>
      <c r="KYN251" s="27"/>
      <c r="KYO251" s="27"/>
      <c r="KYP251" s="27"/>
      <c r="KYQ251" s="27"/>
      <c r="KYR251" s="27"/>
      <c r="KYS251" s="27"/>
      <c r="KYT251" s="27"/>
      <c r="KYU251" s="27"/>
      <c r="KYV251" s="27"/>
      <c r="KYW251" s="27"/>
      <c r="KYX251" s="27"/>
      <c r="KYY251" s="27"/>
      <c r="KYZ251" s="27"/>
      <c r="KZA251" s="27"/>
      <c r="KZB251" s="27"/>
      <c r="KZC251" s="27"/>
      <c r="KZD251" s="27"/>
      <c r="KZE251" s="27"/>
      <c r="KZF251" s="27"/>
      <c r="KZG251" s="27"/>
      <c r="KZH251" s="27"/>
      <c r="KZI251" s="27"/>
      <c r="KZJ251" s="27"/>
      <c r="KZK251" s="27"/>
      <c r="KZL251" s="27"/>
      <c r="KZM251" s="27"/>
      <c r="KZN251" s="27"/>
      <c r="KZO251" s="27"/>
      <c r="KZP251" s="27"/>
      <c r="KZQ251" s="27"/>
      <c r="KZR251" s="27"/>
      <c r="KZS251" s="27"/>
      <c r="KZT251" s="27"/>
      <c r="KZU251" s="27"/>
      <c r="KZV251" s="27"/>
      <c r="KZW251" s="27"/>
      <c r="KZX251" s="27"/>
      <c r="KZY251" s="27"/>
      <c r="KZZ251" s="27"/>
      <c r="LAA251" s="27"/>
      <c r="LAB251" s="27"/>
      <c r="LAC251" s="27"/>
      <c r="LAD251" s="27"/>
      <c r="LAE251" s="27"/>
      <c r="LAF251" s="27"/>
      <c r="LAG251" s="27"/>
      <c r="LAH251" s="27"/>
      <c r="LAI251" s="27"/>
      <c r="LAJ251" s="27"/>
      <c r="LAK251" s="27"/>
      <c r="LAL251" s="27"/>
      <c r="LAM251" s="27"/>
      <c r="LAN251" s="27"/>
      <c r="LAO251" s="27"/>
      <c r="LAP251" s="27"/>
      <c r="LAQ251" s="27"/>
      <c r="LAR251" s="27"/>
      <c r="LAS251" s="27"/>
      <c r="LAT251" s="27"/>
      <c r="LAU251" s="27"/>
      <c r="LAV251" s="27"/>
      <c r="LAW251" s="27"/>
      <c r="LAX251" s="27"/>
      <c r="LAY251" s="27"/>
      <c r="LAZ251" s="27"/>
      <c r="LBA251" s="27"/>
      <c r="LBB251" s="27"/>
      <c r="LBC251" s="27"/>
      <c r="LBD251" s="27"/>
      <c r="LBE251" s="27"/>
      <c r="LBF251" s="27"/>
      <c r="LBG251" s="27"/>
      <c r="LBH251" s="27"/>
      <c r="LBI251" s="27"/>
      <c r="LBJ251" s="27"/>
      <c r="LBK251" s="27"/>
      <c r="LBL251" s="27"/>
      <c r="LBM251" s="27"/>
      <c r="LBN251" s="27"/>
      <c r="LBO251" s="27"/>
      <c r="LBP251" s="27"/>
      <c r="LBQ251" s="27"/>
      <c r="LBR251" s="27"/>
      <c r="LBS251" s="27"/>
      <c r="LBT251" s="27"/>
      <c r="LBU251" s="27"/>
      <c r="LBV251" s="27"/>
      <c r="LBW251" s="27"/>
      <c r="LBX251" s="27"/>
      <c r="LBY251" s="27"/>
      <c r="LBZ251" s="27"/>
      <c r="LCA251" s="27"/>
      <c r="LCB251" s="27"/>
      <c r="LCC251" s="27"/>
      <c r="LCD251" s="27"/>
      <c r="LCE251" s="27"/>
      <c r="LCF251" s="27"/>
      <c r="LCG251" s="27"/>
      <c r="LCH251" s="27"/>
      <c r="LCI251" s="27"/>
      <c r="LCJ251" s="27"/>
      <c r="LCK251" s="27"/>
      <c r="LCL251" s="27"/>
      <c r="LCM251" s="27"/>
      <c r="LCN251" s="27"/>
      <c r="LCO251" s="27"/>
      <c r="LCP251" s="27"/>
      <c r="LCQ251" s="27"/>
      <c r="LCR251" s="27"/>
      <c r="LCS251" s="27"/>
      <c r="LCT251" s="27"/>
      <c r="LCU251" s="27"/>
      <c r="LCV251" s="27"/>
      <c r="LCW251" s="27"/>
      <c r="LCX251" s="27"/>
      <c r="LCY251" s="27"/>
      <c r="LCZ251" s="27"/>
      <c r="LDA251" s="27"/>
      <c r="LDB251" s="27"/>
      <c r="LDC251" s="27"/>
      <c r="LDD251" s="27"/>
      <c r="LDE251" s="27"/>
      <c r="LDF251" s="27"/>
      <c r="LDG251" s="27"/>
      <c r="LDH251" s="27"/>
      <c r="LDI251" s="27"/>
      <c r="LDJ251" s="27"/>
      <c r="LDK251" s="27"/>
      <c r="LDL251" s="27"/>
      <c r="LDM251" s="27"/>
      <c r="LDN251" s="27"/>
      <c r="LDO251" s="27"/>
      <c r="LDP251" s="27"/>
      <c r="LDQ251" s="27"/>
      <c r="LDR251" s="27"/>
      <c r="LDS251" s="27"/>
      <c r="LDT251" s="27"/>
      <c r="LDU251" s="27"/>
      <c r="LDV251" s="27"/>
      <c r="LDW251" s="27"/>
      <c r="LDX251" s="27"/>
      <c r="LDY251" s="27"/>
      <c r="LDZ251" s="27"/>
      <c r="LEA251" s="27"/>
      <c r="LEB251" s="27"/>
      <c r="LEC251" s="27"/>
      <c r="LED251" s="27"/>
      <c r="LEE251" s="27"/>
      <c r="LEF251" s="27"/>
      <c r="LEG251" s="27"/>
      <c r="LEH251" s="27"/>
      <c r="LEI251" s="27"/>
      <c r="LEJ251" s="27"/>
      <c r="LEK251" s="27"/>
      <c r="LEL251" s="27"/>
      <c r="LEM251" s="27"/>
      <c r="LEN251" s="27"/>
      <c r="LEO251" s="27"/>
      <c r="LEP251" s="27"/>
      <c r="LEQ251" s="27"/>
      <c r="LER251" s="27"/>
      <c r="LES251" s="27"/>
      <c r="LET251" s="27"/>
      <c r="LEU251" s="27"/>
      <c r="LEV251" s="27"/>
      <c r="LEW251" s="27"/>
      <c r="LEX251" s="27"/>
      <c r="LEY251" s="27"/>
      <c r="LEZ251" s="27"/>
      <c r="LFA251" s="27"/>
      <c r="LFB251" s="27"/>
      <c r="LFC251" s="27"/>
      <c r="LFD251" s="27"/>
      <c r="LFE251" s="27"/>
      <c r="LFF251" s="27"/>
      <c r="LFG251" s="27"/>
      <c r="LFH251" s="27"/>
      <c r="LFI251" s="27"/>
      <c r="LFJ251" s="27"/>
      <c r="LFK251" s="27"/>
      <c r="LFL251" s="27"/>
      <c r="LFM251" s="27"/>
      <c r="LFN251" s="27"/>
      <c r="LFO251" s="27"/>
      <c r="LFP251" s="27"/>
      <c r="LFQ251" s="27"/>
      <c r="LFR251" s="27"/>
      <c r="LFS251" s="27"/>
      <c r="LFT251" s="27"/>
      <c r="LFU251" s="27"/>
      <c r="LFV251" s="27"/>
      <c r="LFW251" s="27"/>
      <c r="LFX251" s="27"/>
      <c r="LFY251" s="27"/>
      <c r="LFZ251" s="27"/>
      <c r="LGA251" s="27"/>
      <c r="LGB251" s="27"/>
      <c r="LGC251" s="27"/>
      <c r="LGD251" s="27"/>
      <c r="LGE251" s="27"/>
      <c r="LGF251" s="27"/>
      <c r="LGG251" s="27"/>
      <c r="LGH251" s="27"/>
      <c r="LGI251" s="27"/>
      <c r="LGJ251" s="27"/>
      <c r="LGK251" s="27"/>
      <c r="LGL251" s="27"/>
      <c r="LGM251" s="27"/>
      <c r="LGN251" s="27"/>
      <c r="LGO251" s="27"/>
      <c r="LGP251" s="27"/>
      <c r="LGQ251" s="27"/>
      <c r="LGR251" s="27"/>
      <c r="LGS251" s="27"/>
      <c r="LGT251" s="27"/>
      <c r="LGU251" s="27"/>
      <c r="LGV251" s="27"/>
      <c r="LGW251" s="27"/>
      <c r="LGX251" s="27"/>
      <c r="LGY251" s="27"/>
      <c r="LGZ251" s="27"/>
      <c r="LHA251" s="27"/>
      <c r="LHB251" s="27"/>
      <c r="LHC251" s="27"/>
      <c r="LHD251" s="27"/>
      <c r="LHE251" s="27"/>
      <c r="LHF251" s="27"/>
      <c r="LHG251" s="27"/>
      <c r="LHH251" s="27"/>
      <c r="LHI251" s="27"/>
      <c r="LHJ251" s="27"/>
      <c r="LHK251" s="27"/>
      <c r="LHL251" s="27"/>
      <c r="LHM251" s="27"/>
      <c r="LHN251" s="27"/>
      <c r="LHO251" s="27"/>
      <c r="LHP251" s="27"/>
      <c r="LHQ251" s="27"/>
      <c r="LHR251" s="27"/>
      <c r="LHS251" s="27"/>
      <c r="LHT251" s="27"/>
      <c r="LHU251" s="27"/>
      <c r="LHV251" s="27"/>
      <c r="LHW251" s="27"/>
      <c r="LHX251" s="27"/>
      <c r="LHY251" s="27"/>
      <c r="LHZ251" s="27"/>
      <c r="LIA251" s="27"/>
      <c r="LIB251" s="27"/>
      <c r="LIC251" s="27"/>
      <c r="LID251" s="27"/>
      <c r="LIE251" s="27"/>
      <c r="LIF251" s="27"/>
      <c r="LIG251" s="27"/>
      <c r="LIH251" s="27"/>
      <c r="LII251" s="27"/>
      <c r="LIJ251" s="27"/>
      <c r="LIK251" s="27"/>
      <c r="LIL251" s="27"/>
      <c r="LIM251" s="27"/>
      <c r="LIN251" s="27"/>
      <c r="LIO251" s="27"/>
      <c r="LIP251" s="27"/>
      <c r="LIQ251" s="27"/>
      <c r="LIR251" s="27"/>
      <c r="LIS251" s="27"/>
      <c r="LIT251" s="27"/>
      <c r="LIU251" s="27"/>
      <c r="LIV251" s="27"/>
      <c r="LIW251" s="27"/>
      <c r="LIX251" s="27"/>
      <c r="LIY251" s="27"/>
      <c r="LIZ251" s="27"/>
      <c r="LJA251" s="27"/>
      <c r="LJB251" s="27"/>
      <c r="LJC251" s="27"/>
      <c r="LJD251" s="27"/>
      <c r="LJE251" s="27"/>
      <c r="LJF251" s="27"/>
      <c r="LJG251" s="27"/>
      <c r="LJH251" s="27"/>
      <c r="LJI251" s="27"/>
      <c r="LJJ251" s="27"/>
      <c r="LJK251" s="27"/>
      <c r="LJL251" s="27"/>
      <c r="LJM251" s="27"/>
      <c r="LJN251" s="27"/>
      <c r="LJO251" s="27"/>
      <c r="LJP251" s="27"/>
      <c r="LJQ251" s="27"/>
      <c r="LJR251" s="27"/>
      <c r="LJS251" s="27"/>
      <c r="LJT251" s="27"/>
      <c r="LJU251" s="27"/>
      <c r="LJV251" s="27"/>
      <c r="LJW251" s="27"/>
      <c r="LJX251" s="27"/>
      <c r="LJY251" s="27"/>
      <c r="LJZ251" s="27"/>
      <c r="LKA251" s="27"/>
      <c r="LKB251" s="27"/>
      <c r="LKC251" s="27"/>
      <c r="LKD251" s="27"/>
      <c r="LKE251" s="27"/>
      <c r="LKF251" s="27"/>
      <c r="LKG251" s="27"/>
      <c r="LKH251" s="27"/>
      <c r="LKI251" s="27"/>
      <c r="LKJ251" s="27"/>
      <c r="LKK251" s="27"/>
      <c r="LKL251" s="27"/>
      <c r="LKM251" s="27"/>
      <c r="LKN251" s="27"/>
      <c r="LKO251" s="27"/>
      <c r="LKP251" s="27"/>
      <c r="LKQ251" s="27"/>
      <c r="LKR251" s="27"/>
      <c r="LKS251" s="27"/>
      <c r="LKT251" s="27"/>
      <c r="LKU251" s="27"/>
      <c r="LKV251" s="27"/>
      <c r="LKW251" s="27"/>
      <c r="LKX251" s="27"/>
      <c r="LKY251" s="27"/>
      <c r="LKZ251" s="27"/>
      <c r="LLA251" s="27"/>
      <c r="LLB251" s="27"/>
      <c r="LLC251" s="27"/>
      <c r="LLD251" s="27"/>
      <c r="LLE251" s="27"/>
      <c r="LLF251" s="27"/>
      <c r="LLG251" s="27"/>
      <c r="LLH251" s="27"/>
      <c r="LLI251" s="27"/>
      <c r="LLJ251" s="27"/>
      <c r="LLK251" s="27"/>
      <c r="LLL251" s="27"/>
      <c r="LLM251" s="27"/>
      <c r="LLN251" s="27"/>
      <c r="LLO251" s="27"/>
      <c r="LLP251" s="27"/>
      <c r="LLQ251" s="27"/>
      <c r="LLR251" s="27"/>
      <c r="LLS251" s="27"/>
      <c r="LLT251" s="27"/>
      <c r="LLU251" s="27"/>
      <c r="LLV251" s="27"/>
      <c r="LLW251" s="27"/>
      <c r="LLX251" s="27"/>
      <c r="LLY251" s="27"/>
      <c r="LLZ251" s="27"/>
      <c r="LMA251" s="27"/>
      <c r="LMB251" s="27"/>
      <c r="LMC251" s="27"/>
      <c r="LMD251" s="27"/>
      <c r="LME251" s="27"/>
      <c r="LMF251" s="27"/>
      <c r="LMG251" s="27"/>
      <c r="LMH251" s="27"/>
      <c r="LMI251" s="27"/>
      <c r="LMJ251" s="27"/>
      <c r="LMK251" s="27"/>
      <c r="LML251" s="27"/>
      <c r="LMM251" s="27"/>
      <c r="LMN251" s="27"/>
      <c r="LMO251" s="27"/>
      <c r="LMP251" s="27"/>
      <c r="LMQ251" s="27"/>
      <c r="LMR251" s="27"/>
      <c r="LMS251" s="27"/>
      <c r="LMT251" s="27"/>
      <c r="LMU251" s="27"/>
      <c r="LMV251" s="27"/>
      <c r="LMW251" s="27"/>
      <c r="LMX251" s="27"/>
      <c r="LMY251" s="27"/>
      <c r="LMZ251" s="27"/>
      <c r="LNA251" s="27"/>
      <c r="LNB251" s="27"/>
      <c r="LNC251" s="27"/>
      <c r="LND251" s="27"/>
      <c r="LNE251" s="27"/>
      <c r="LNF251" s="27"/>
      <c r="LNG251" s="27"/>
      <c r="LNH251" s="27"/>
      <c r="LNI251" s="27"/>
      <c r="LNJ251" s="27"/>
      <c r="LNK251" s="27"/>
      <c r="LNL251" s="27"/>
      <c r="LNM251" s="27"/>
      <c r="LNN251" s="27"/>
      <c r="LNO251" s="27"/>
      <c r="LNP251" s="27"/>
      <c r="LNQ251" s="27"/>
      <c r="LNR251" s="27"/>
      <c r="LNS251" s="27"/>
      <c r="LNT251" s="27"/>
      <c r="LNU251" s="27"/>
      <c r="LNV251" s="27"/>
      <c r="LNW251" s="27"/>
      <c r="LNX251" s="27"/>
      <c r="LNY251" s="27"/>
      <c r="LNZ251" s="27"/>
      <c r="LOA251" s="27"/>
      <c r="LOB251" s="27"/>
      <c r="LOC251" s="27"/>
      <c r="LOD251" s="27"/>
      <c r="LOE251" s="27"/>
      <c r="LOF251" s="27"/>
      <c r="LOG251" s="27"/>
      <c r="LOH251" s="27"/>
      <c r="LOI251" s="27"/>
      <c r="LOJ251" s="27"/>
      <c r="LOK251" s="27"/>
      <c r="LOL251" s="27"/>
      <c r="LOM251" s="27"/>
      <c r="LON251" s="27"/>
      <c r="LOO251" s="27"/>
      <c r="LOP251" s="27"/>
      <c r="LOQ251" s="27"/>
      <c r="LOR251" s="27"/>
      <c r="LOS251" s="27"/>
      <c r="LOT251" s="27"/>
      <c r="LOU251" s="27"/>
      <c r="LOV251" s="27"/>
      <c r="LOW251" s="27"/>
      <c r="LOX251" s="27"/>
      <c r="LOY251" s="27"/>
      <c r="LOZ251" s="27"/>
      <c r="LPA251" s="27"/>
      <c r="LPB251" s="27"/>
      <c r="LPC251" s="27"/>
      <c r="LPD251" s="27"/>
      <c r="LPE251" s="27"/>
      <c r="LPF251" s="27"/>
      <c r="LPG251" s="27"/>
      <c r="LPH251" s="27"/>
      <c r="LPI251" s="27"/>
      <c r="LPJ251" s="27"/>
      <c r="LPK251" s="27"/>
      <c r="LPL251" s="27"/>
      <c r="LPM251" s="27"/>
      <c r="LPN251" s="27"/>
      <c r="LPO251" s="27"/>
      <c r="LPP251" s="27"/>
      <c r="LPQ251" s="27"/>
      <c r="LPR251" s="27"/>
      <c r="LPS251" s="27"/>
      <c r="LPT251" s="27"/>
      <c r="LPU251" s="27"/>
      <c r="LPV251" s="27"/>
      <c r="LPW251" s="27"/>
      <c r="LPX251" s="27"/>
      <c r="LPY251" s="27"/>
      <c r="LPZ251" s="27"/>
      <c r="LQA251" s="27"/>
      <c r="LQB251" s="27"/>
      <c r="LQC251" s="27"/>
      <c r="LQD251" s="27"/>
      <c r="LQE251" s="27"/>
      <c r="LQF251" s="27"/>
      <c r="LQG251" s="27"/>
      <c r="LQH251" s="27"/>
      <c r="LQI251" s="27"/>
      <c r="LQJ251" s="27"/>
      <c r="LQK251" s="27"/>
      <c r="LQL251" s="27"/>
      <c r="LQM251" s="27"/>
      <c r="LQN251" s="27"/>
      <c r="LQO251" s="27"/>
      <c r="LQP251" s="27"/>
      <c r="LQQ251" s="27"/>
      <c r="LQR251" s="27"/>
      <c r="LQS251" s="27"/>
      <c r="LQT251" s="27"/>
      <c r="LQU251" s="27"/>
      <c r="LQV251" s="27"/>
      <c r="LQW251" s="27"/>
      <c r="LQX251" s="27"/>
      <c r="LQY251" s="27"/>
      <c r="LQZ251" s="27"/>
      <c r="LRA251" s="27"/>
      <c r="LRB251" s="27"/>
      <c r="LRC251" s="27"/>
      <c r="LRD251" s="27"/>
      <c r="LRE251" s="27"/>
      <c r="LRF251" s="27"/>
      <c r="LRG251" s="27"/>
      <c r="LRH251" s="27"/>
      <c r="LRI251" s="27"/>
      <c r="LRJ251" s="27"/>
      <c r="LRK251" s="27"/>
      <c r="LRL251" s="27"/>
      <c r="LRM251" s="27"/>
      <c r="LRN251" s="27"/>
      <c r="LRO251" s="27"/>
      <c r="LRP251" s="27"/>
      <c r="LRQ251" s="27"/>
      <c r="LRR251" s="27"/>
      <c r="LRS251" s="27"/>
      <c r="LRT251" s="27"/>
      <c r="LRU251" s="27"/>
      <c r="LRV251" s="27"/>
      <c r="LRW251" s="27"/>
      <c r="LRX251" s="27"/>
      <c r="LRY251" s="27"/>
      <c r="LRZ251" s="27"/>
      <c r="LSA251" s="27"/>
      <c r="LSB251" s="27"/>
      <c r="LSC251" s="27"/>
      <c r="LSD251" s="27"/>
      <c r="LSE251" s="27"/>
      <c r="LSF251" s="27"/>
      <c r="LSG251" s="27"/>
      <c r="LSH251" s="27"/>
      <c r="LSI251" s="27"/>
      <c r="LSJ251" s="27"/>
      <c r="LSK251" s="27"/>
      <c r="LSL251" s="27"/>
      <c r="LSM251" s="27"/>
      <c r="LSN251" s="27"/>
      <c r="LSO251" s="27"/>
      <c r="LSP251" s="27"/>
      <c r="LSQ251" s="27"/>
      <c r="LSR251" s="27"/>
      <c r="LSS251" s="27"/>
      <c r="LST251" s="27"/>
      <c r="LSU251" s="27"/>
      <c r="LSV251" s="27"/>
      <c r="LSW251" s="27"/>
      <c r="LSX251" s="27"/>
      <c r="LSY251" s="27"/>
      <c r="LSZ251" s="27"/>
      <c r="LTA251" s="27"/>
      <c r="LTB251" s="27"/>
      <c r="LTC251" s="27"/>
      <c r="LTD251" s="27"/>
      <c r="LTE251" s="27"/>
      <c r="LTF251" s="27"/>
      <c r="LTG251" s="27"/>
      <c r="LTH251" s="27"/>
      <c r="LTI251" s="27"/>
      <c r="LTJ251" s="27"/>
      <c r="LTK251" s="27"/>
      <c r="LTL251" s="27"/>
      <c r="LTM251" s="27"/>
      <c r="LTN251" s="27"/>
      <c r="LTO251" s="27"/>
      <c r="LTP251" s="27"/>
      <c r="LTQ251" s="27"/>
      <c r="LTR251" s="27"/>
      <c r="LTS251" s="27"/>
      <c r="LTT251" s="27"/>
      <c r="LTU251" s="27"/>
      <c r="LTV251" s="27"/>
      <c r="LTW251" s="27"/>
      <c r="LTX251" s="27"/>
      <c r="LTY251" s="27"/>
      <c r="LTZ251" s="27"/>
      <c r="LUA251" s="27"/>
      <c r="LUB251" s="27"/>
      <c r="LUC251" s="27"/>
      <c r="LUD251" s="27"/>
      <c r="LUE251" s="27"/>
      <c r="LUF251" s="27"/>
      <c r="LUG251" s="27"/>
      <c r="LUH251" s="27"/>
      <c r="LUI251" s="27"/>
      <c r="LUJ251" s="27"/>
      <c r="LUK251" s="27"/>
      <c r="LUL251" s="27"/>
      <c r="LUM251" s="27"/>
      <c r="LUN251" s="27"/>
      <c r="LUO251" s="27"/>
      <c r="LUP251" s="27"/>
      <c r="LUQ251" s="27"/>
      <c r="LUR251" s="27"/>
      <c r="LUS251" s="27"/>
      <c r="LUT251" s="27"/>
      <c r="LUU251" s="27"/>
      <c r="LUV251" s="27"/>
      <c r="LUW251" s="27"/>
      <c r="LUX251" s="27"/>
      <c r="LUY251" s="27"/>
      <c r="LUZ251" s="27"/>
      <c r="LVA251" s="27"/>
      <c r="LVB251" s="27"/>
      <c r="LVC251" s="27"/>
      <c r="LVD251" s="27"/>
      <c r="LVE251" s="27"/>
      <c r="LVF251" s="27"/>
      <c r="LVG251" s="27"/>
      <c r="LVH251" s="27"/>
      <c r="LVI251" s="27"/>
      <c r="LVJ251" s="27"/>
      <c r="LVK251" s="27"/>
      <c r="LVL251" s="27"/>
      <c r="LVM251" s="27"/>
      <c r="LVN251" s="27"/>
      <c r="LVO251" s="27"/>
      <c r="LVP251" s="27"/>
      <c r="LVQ251" s="27"/>
      <c r="LVR251" s="27"/>
      <c r="LVS251" s="27"/>
      <c r="LVT251" s="27"/>
      <c r="LVU251" s="27"/>
      <c r="LVV251" s="27"/>
      <c r="LVW251" s="27"/>
      <c r="LVX251" s="27"/>
      <c r="LVY251" s="27"/>
      <c r="LVZ251" s="27"/>
      <c r="LWA251" s="27"/>
      <c r="LWB251" s="27"/>
      <c r="LWC251" s="27"/>
      <c r="LWD251" s="27"/>
      <c r="LWE251" s="27"/>
      <c r="LWF251" s="27"/>
      <c r="LWG251" s="27"/>
      <c r="LWH251" s="27"/>
      <c r="LWI251" s="27"/>
      <c r="LWJ251" s="27"/>
      <c r="LWK251" s="27"/>
      <c r="LWL251" s="27"/>
      <c r="LWM251" s="27"/>
      <c r="LWN251" s="27"/>
      <c r="LWO251" s="27"/>
      <c r="LWP251" s="27"/>
      <c r="LWQ251" s="27"/>
      <c r="LWR251" s="27"/>
      <c r="LWS251" s="27"/>
      <c r="LWT251" s="27"/>
      <c r="LWU251" s="27"/>
      <c r="LWV251" s="27"/>
      <c r="LWW251" s="27"/>
      <c r="LWX251" s="27"/>
      <c r="LWY251" s="27"/>
      <c r="LWZ251" s="27"/>
      <c r="LXA251" s="27"/>
      <c r="LXB251" s="27"/>
      <c r="LXC251" s="27"/>
      <c r="LXD251" s="27"/>
      <c r="LXE251" s="27"/>
      <c r="LXF251" s="27"/>
      <c r="LXG251" s="27"/>
      <c r="LXH251" s="27"/>
      <c r="LXI251" s="27"/>
      <c r="LXJ251" s="27"/>
      <c r="LXK251" s="27"/>
      <c r="LXL251" s="27"/>
      <c r="LXM251" s="27"/>
      <c r="LXN251" s="27"/>
      <c r="LXO251" s="27"/>
      <c r="LXP251" s="27"/>
      <c r="LXQ251" s="27"/>
      <c r="LXR251" s="27"/>
      <c r="LXS251" s="27"/>
      <c r="LXT251" s="27"/>
      <c r="LXU251" s="27"/>
      <c r="LXV251" s="27"/>
      <c r="LXW251" s="27"/>
      <c r="LXX251" s="27"/>
      <c r="LXY251" s="27"/>
      <c r="LXZ251" s="27"/>
      <c r="LYA251" s="27"/>
      <c r="LYB251" s="27"/>
      <c r="LYC251" s="27"/>
      <c r="LYD251" s="27"/>
      <c r="LYE251" s="27"/>
      <c r="LYF251" s="27"/>
      <c r="LYG251" s="27"/>
      <c r="LYH251" s="27"/>
      <c r="LYI251" s="27"/>
      <c r="LYJ251" s="27"/>
      <c r="LYK251" s="27"/>
      <c r="LYL251" s="27"/>
      <c r="LYM251" s="27"/>
      <c r="LYN251" s="27"/>
      <c r="LYO251" s="27"/>
      <c r="LYP251" s="27"/>
      <c r="LYQ251" s="27"/>
      <c r="LYR251" s="27"/>
      <c r="LYS251" s="27"/>
      <c r="LYT251" s="27"/>
      <c r="LYU251" s="27"/>
      <c r="LYV251" s="27"/>
      <c r="LYW251" s="27"/>
      <c r="LYX251" s="27"/>
      <c r="LYY251" s="27"/>
      <c r="LYZ251" s="27"/>
      <c r="LZA251" s="27"/>
      <c r="LZB251" s="27"/>
      <c r="LZC251" s="27"/>
      <c r="LZD251" s="27"/>
      <c r="LZE251" s="27"/>
      <c r="LZF251" s="27"/>
      <c r="LZG251" s="27"/>
      <c r="LZH251" s="27"/>
      <c r="LZI251" s="27"/>
      <c r="LZJ251" s="27"/>
      <c r="LZK251" s="27"/>
      <c r="LZL251" s="27"/>
      <c r="LZM251" s="27"/>
      <c r="LZN251" s="27"/>
      <c r="LZO251" s="27"/>
      <c r="LZP251" s="27"/>
      <c r="LZQ251" s="27"/>
      <c r="LZR251" s="27"/>
      <c r="LZS251" s="27"/>
      <c r="LZT251" s="27"/>
      <c r="LZU251" s="27"/>
      <c r="LZV251" s="27"/>
      <c r="LZW251" s="27"/>
      <c r="LZX251" s="27"/>
      <c r="LZY251" s="27"/>
      <c r="LZZ251" s="27"/>
      <c r="MAA251" s="27"/>
      <c r="MAB251" s="27"/>
      <c r="MAC251" s="27"/>
      <c r="MAD251" s="27"/>
      <c r="MAE251" s="27"/>
      <c r="MAF251" s="27"/>
      <c r="MAG251" s="27"/>
      <c r="MAH251" s="27"/>
      <c r="MAI251" s="27"/>
      <c r="MAJ251" s="27"/>
      <c r="MAK251" s="27"/>
      <c r="MAL251" s="27"/>
      <c r="MAM251" s="27"/>
      <c r="MAN251" s="27"/>
      <c r="MAO251" s="27"/>
      <c r="MAP251" s="27"/>
      <c r="MAQ251" s="27"/>
      <c r="MAR251" s="27"/>
      <c r="MAS251" s="27"/>
      <c r="MAT251" s="27"/>
      <c r="MAU251" s="27"/>
      <c r="MAV251" s="27"/>
      <c r="MAW251" s="27"/>
      <c r="MAX251" s="27"/>
      <c r="MAY251" s="27"/>
      <c r="MAZ251" s="27"/>
      <c r="MBA251" s="27"/>
      <c r="MBB251" s="27"/>
      <c r="MBC251" s="27"/>
      <c r="MBD251" s="27"/>
      <c r="MBE251" s="27"/>
      <c r="MBF251" s="27"/>
      <c r="MBG251" s="27"/>
      <c r="MBH251" s="27"/>
      <c r="MBI251" s="27"/>
      <c r="MBJ251" s="27"/>
      <c r="MBK251" s="27"/>
      <c r="MBL251" s="27"/>
      <c r="MBM251" s="27"/>
      <c r="MBN251" s="27"/>
      <c r="MBO251" s="27"/>
      <c r="MBP251" s="27"/>
      <c r="MBQ251" s="27"/>
      <c r="MBR251" s="27"/>
      <c r="MBS251" s="27"/>
      <c r="MBT251" s="27"/>
      <c r="MBU251" s="27"/>
      <c r="MBV251" s="27"/>
      <c r="MBW251" s="27"/>
      <c r="MBX251" s="27"/>
      <c r="MBY251" s="27"/>
      <c r="MBZ251" s="27"/>
      <c r="MCA251" s="27"/>
      <c r="MCB251" s="27"/>
      <c r="MCC251" s="27"/>
      <c r="MCD251" s="27"/>
      <c r="MCE251" s="27"/>
      <c r="MCF251" s="27"/>
      <c r="MCG251" s="27"/>
      <c r="MCH251" s="27"/>
      <c r="MCI251" s="27"/>
      <c r="MCJ251" s="27"/>
      <c r="MCK251" s="27"/>
      <c r="MCL251" s="27"/>
      <c r="MCM251" s="27"/>
      <c r="MCN251" s="27"/>
      <c r="MCO251" s="27"/>
      <c r="MCP251" s="27"/>
      <c r="MCQ251" s="27"/>
      <c r="MCR251" s="27"/>
      <c r="MCS251" s="27"/>
      <c r="MCT251" s="27"/>
      <c r="MCU251" s="27"/>
      <c r="MCV251" s="27"/>
      <c r="MCW251" s="27"/>
      <c r="MCX251" s="27"/>
      <c r="MCY251" s="27"/>
      <c r="MCZ251" s="27"/>
      <c r="MDA251" s="27"/>
      <c r="MDB251" s="27"/>
      <c r="MDC251" s="27"/>
      <c r="MDD251" s="27"/>
      <c r="MDE251" s="27"/>
      <c r="MDF251" s="27"/>
      <c r="MDG251" s="27"/>
      <c r="MDH251" s="27"/>
      <c r="MDI251" s="27"/>
      <c r="MDJ251" s="27"/>
      <c r="MDK251" s="27"/>
      <c r="MDL251" s="27"/>
      <c r="MDM251" s="27"/>
      <c r="MDN251" s="27"/>
      <c r="MDO251" s="27"/>
      <c r="MDP251" s="27"/>
      <c r="MDQ251" s="27"/>
      <c r="MDR251" s="27"/>
      <c r="MDS251" s="27"/>
      <c r="MDT251" s="27"/>
      <c r="MDU251" s="27"/>
      <c r="MDV251" s="27"/>
      <c r="MDW251" s="27"/>
      <c r="MDX251" s="27"/>
      <c r="MDY251" s="27"/>
      <c r="MDZ251" s="27"/>
      <c r="MEA251" s="27"/>
      <c r="MEB251" s="27"/>
      <c r="MEC251" s="27"/>
      <c r="MED251" s="27"/>
      <c r="MEE251" s="27"/>
      <c r="MEF251" s="27"/>
      <c r="MEG251" s="27"/>
      <c r="MEH251" s="27"/>
      <c r="MEI251" s="27"/>
      <c r="MEJ251" s="27"/>
      <c r="MEK251" s="27"/>
      <c r="MEL251" s="27"/>
      <c r="MEM251" s="27"/>
      <c r="MEN251" s="27"/>
      <c r="MEO251" s="27"/>
      <c r="MEP251" s="27"/>
      <c r="MEQ251" s="27"/>
      <c r="MER251" s="27"/>
      <c r="MES251" s="27"/>
      <c r="MET251" s="27"/>
      <c r="MEU251" s="27"/>
      <c r="MEV251" s="27"/>
      <c r="MEW251" s="27"/>
      <c r="MEX251" s="27"/>
      <c r="MEY251" s="27"/>
      <c r="MEZ251" s="27"/>
      <c r="MFA251" s="27"/>
      <c r="MFB251" s="27"/>
      <c r="MFC251" s="27"/>
      <c r="MFD251" s="27"/>
      <c r="MFE251" s="27"/>
      <c r="MFF251" s="27"/>
      <c r="MFG251" s="27"/>
      <c r="MFH251" s="27"/>
      <c r="MFI251" s="27"/>
      <c r="MFJ251" s="27"/>
      <c r="MFK251" s="27"/>
      <c r="MFL251" s="27"/>
      <c r="MFM251" s="27"/>
      <c r="MFN251" s="27"/>
      <c r="MFO251" s="27"/>
      <c r="MFP251" s="27"/>
      <c r="MFQ251" s="27"/>
      <c r="MFR251" s="27"/>
      <c r="MFS251" s="27"/>
      <c r="MFT251" s="27"/>
      <c r="MFU251" s="27"/>
      <c r="MFV251" s="27"/>
      <c r="MFW251" s="27"/>
      <c r="MFX251" s="27"/>
      <c r="MFY251" s="27"/>
      <c r="MFZ251" s="27"/>
      <c r="MGA251" s="27"/>
      <c r="MGB251" s="27"/>
      <c r="MGC251" s="27"/>
      <c r="MGD251" s="27"/>
      <c r="MGE251" s="27"/>
      <c r="MGF251" s="27"/>
      <c r="MGG251" s="27"/>
      <c r="MGH251" s="27"/>
      <c r="MGI251" s="27"/>
      <c r="MGJ251" s="27"/>
      <c r="MGK251" s="27"/>
      <c r="MGL251" s="27"/>
      <c r="MGM251" s="27"/>
      <c r="MGN251" s="27"/>
      <c r="MGO251" s="27"/>
      <c r="MGP251" s="27"/>
      <c r="MGQ251" s="27"/>
      <c r="MGR251" s="27"/>
      <c r="MGS251" s="27"/>
      <c r="MGT251" s="27"/>
      <c r="MGU251" s="27"/>
      <c r="MGV251" s="27"/>
      <c r="MGW251" s="27"/>
      <c r="MGX251" s="27"/>
      <c r="MGY251" s="27"/>
      <c r="MGZ251" s="27"/>
      <c r="MHA251" s="27"/>
      <c r="MHB251" s="27"/>
      <c r="MHC251" s="27"/>
      <c r="MHD251" s="27"/>
      <c r="MHE251" s="27"/>
      <c r="MHF251" s="27"/>
      <c r="MHG251" s="27"/>
      <c r="MHH251" s="27"/>
      <c r="MHI251" s="27"/>
      <c r="MHJ251" s="27"/>
      <c r="MHK251" s="27"/>
      <c r="MHL251" s="27"/>
      <c r="MHM251" s="27"/>
      <c r="MHN251" s="27"/>
      <c r="MHO251" s="27"/>
      <c r="MHP251" s="27"/>
      <c r="MHQ251" s="27"/>
      <c r="MHR251" s="27"/>
      <c r="MHS251" s="27"/>
      <c r="MHT251" s="27"/>
      <c r="MHU251" s="27"/>
      <c r="MHV251" s="27"/>
      <c r="MHW251" s="27"/>
      <c r="MHX251" s="27"/>
      <c r="MHY251" s="27"/>
      <c r="MHZ251" s="27"/>
      <c r="MIA251" s="27"/>
      <c r="MIB251" s="27"/>
      <c r="MIC251" s="27"/>
      <c r="MID251" s="27"/>
      <c r="MIE251" s="27"/>
      <c r="MIF251" s="27"/>
      <c r="MIG251" s="27"/>
      <c r="MIH251" s="27"/>
      <c r="MII251" s="27"/>
      <c r="MIJ251" s="27"/>
      <c r="MIK251" s="27"/>
      <c r="MIL251" s="27"/>
      <c r="MIM251" s="27"/>
      <c r="MIN251" s="27"/>
      <c r="MIO251" s="27"/>
      <c r="MIP251" s="27"/>
      <c r="MIQ251" s="27"/>
      <c r="MIR251" s="27"/>
      <c r="MIS251" s="27"/>
      <c r="MIT251" s="27"/>
      <c r="MIU251" s="27"/>
      <c r="MIV251" s="27"/>
      <c r="MIW251" s="27"/>
      <c r="MIX251" s="27"/>
      <c r="MIY251" s="27"/>
      <c r="MIZ251" s="27"/>
      <c r="MJA251" s="27"/>
      <c r="MJB251" s="27"/>
      <c r="MJC251" s="27"/>
      <c r="MJD251" s="27"/>
      <c r="MJE251" s="27"/>
      <c r="MJF251" s="27"/>
      <c r="MJG251" s="27"/>
      <c r="MJH251" s="27"/>
      <c r="MJI251" s="27"/>
      <c r="MJJ251" s="27"/>
      <c r="MJK251" s="27"/>
      <c r="MJL251" s="27"/>
      <c r="MJM251" s="27"/>
      <c r="MJN251" s="27"/>
      <c r="MJO251" s="27"/>
      <c r="MJP251" s="27"/>
      <c r="MJQ251" s="27"/>
      <c r="MJR251" s="27"/>
      <c r="MJS251" s="27"/>
      <c r="MJT251" s="27"/>
      <c r="MJU251" s="27"/>
      <c r="MJV251" s="27"/>
      <c r="MJW251" s="27"/>
      <c r="MJX251" s="27"/>
      <c r="MJY251" s="27"/>
      <c r="MJZ251" s="27"/>
      <c r="MKA251" s="27"/>
      <c r="MKB251" s="27"/>
      <c r="MKC251" s="27"/>
      <c r="MKD251" s="27"/>
      <c r="MKE251" s="27"/>
      <c r="MKF251" s="27"/>
      <c r="MKG251" s="27"/>
      <c r="MKH251" s="27"/>
      <c r="MKI251" s="27"/>
      <c r="MKJ251" s="27"/>
      <c r="MKK251" s="27"/>
      <c r="MKL251" s="27"/>
      <c r="MKM251" s="27"/>
      <c r="MKN251" s="27"/>
      <c r="MKO251" s="27"/>
      <c r="MKP251" s="27"/>
      <c r="MKQ251" s="27"/>
      <c r="MKR251" s="27"/>
      <c r="MKS251" s="27"/>
      <c r="MKT251" s="27"/>
      <c r="MKU251" s="27"/>
      <c r="MKV251" s="27"/>
      <c r="MKW251" s="27"/>
      <c r="MKX251" s="27"/>
      <c r="MKY251" s="27"/>
      <c r="MKZ251" s="27"/>
      <c r="MLA251" s="27"/>
      <c r="MLB251" s="27"/>
      <c r="MLC251" s="27"/>
      <c r="MLD251" s="27"/>
      <c r="MLE251" s="27"/>
      <c r="MLF251" s="27"/>
      <c r="MLG251" s="27"/>
      <c r="MLH251" s="27"/>
      <c r="MLI251" s="27"/>
      <c r="MLJ251" s="27"/>
      <c r="MLK251" s="27"/>
      <c r="MLL251" s="27"/>
      <c r="MLM251" s="27"/>
      <c r="MLN251" s="27"/>
      <c r="MLO251" s="27"/>
      <c r="MLP251" s="27"/>
      <c r="MLQ251" s="27"/>
      <c r="MLR251" s="27"/>
      <c r="MLS251" s="27"/>
      <c r="MLT251" s="27"/>
      <c r="MLU251" s="27"/>
      <c r="MLV251" s="27"/>
      <c r="MLW251" s="27"/>
      <c r="MLX251" s="27"/>
      <c r="MLY251" s="27"/>
      <c r="MLZ251" s="27"/>
      <c r="MMA251" s="27"/>
      <c r="MMB251" s="27"/>
      <c r="MMC251" s="27"/>
      <c r="MMD251" s="27"/>
      <c r="MME251" s="27"/>
      <c r="MMF251" s="27"/>
      <c r="MMG251" s="27"/>
      <c r="MMH251" s="27"/>
      <c r="MMI251" s="27"/>
      <c r="MMJ251" s="27"/>
      <c r="MMK251" s="27"/>
      <c r="MML251" s="27"/>
      <c r="MMM251" s="27"/>
      <c r="MMN251" s="27"/>
      <c r="MMO251" s="27"/>
      <c r="MMP251" s="27"/>
      <c r="MMQ251" s="27"/>
      <c r="MMR251" s="27"/>
      <c r="MMS251" s="27"/>
      <c r="MMT251" s="27"/>
      <c r="MMU251" s="27"/>
      <c r="MMV251" s="27"/>
      <c r="MMW251" s="27"/>
      <c r="MMX251" s="27"/>
      <c r="MMY251" s="27"/>
      <c r="MMZ251" s="27"/>
      <c r="MNA251" s="27"/>
      <c r="MNB251" s="27"/>
      <c r="MNC251" s="27"/>
      <c r="MND251" s="27"/>
      <c r="MNE251" s="27"/>
      <c r="MNF251" s="27"/>
      <c r="MNG251" s="27"/>
      <c r="MNH251" s="27"/>
      <c r="MNI251" s="27"/>
      <c r="MNJ251" s="27"/>
      <c r="MNK251" s="27"/>
      <c r="MNL251" s="27"/>
      <c r="MNM251" s="27"/>
      <c r="MNN251" s="27"/>
      <c r="MNO251" s="27"/>
      <c r="MNP251" s="27"/>
      <c r="MNQ251" s="27"/>
      <c r="MNR251" s="27"/>
      <c r="MNS251" s="27"/>
      <c r="MNT251" s="27"/>
      <c r="MNU251" s="27"/>
      <c r="MNV251" s="27"/>
      <c r="MNW251" s="27"/>
      <c r="MNX251" s="27"/>
      <c r="MNY251" s="27"/>
      <c r="MNZ251" s="27"/>
      <c r="MOA251" s="27"/>
      <c r="MOB251" s="27"/>
      <c r="MOC251" s="27"/>
      <c r="MOD251" s="27"/>
      <c r="MOE251" s="27"/>
      <c r="MOF251" s="27"/>
      <c r="MOG251" s="27"/>
      <c r="MOH251" s="27"/>
      <c r="MOI251" s="27"/>
      <c r="MOJ251" s="27"/>
      <c r="MOK251" s="27"/>
      <c r="MOL251" s="27"/>
      <c r="MOM251" s="27"/>
      <c r="MON251" s="27"/>
      <c r="MOO251" s="27"/>
      <c r="MOP251" s="27"/>
      <c r="MOQ251" s="27"/>
      <c r="MOR251" s="27"/>
      <c r="MOS251" s="27"/>
      <c r="MOT251" s="27"/>
      <c r="MOU251" s="27"/>
      <c r="MOV251" s="27"/>
      <c r="MOW251" s="27"/>
      <c r="MOX251" s="27"/>
      <c r="MOY251" s="27"/>
      <c r="MOZ251" s="27"/>
      <c r="MPA251" s="27"/>
      <c r="MPB251" s="27"/>
      <c r="MPC251" s="27"/>
      <c r="MPD251" s="27"/>
      <c r="MPE251" s="27"/>
      <c r="MPF251" s="27"/>
      <c r="MPG251" s="27"/>
      <c r="MPH251" s="27"/>
      <c r="MPI251" s="27"/>
      <c r="MPJ251" s="27"/>
      <c r="MPK251" s="27"/>
      <c r="MPL251" s="27"/>
      <c r="MPM251" s="27"/>
      <c r="MPN251" s="27"/>
      <c r="MPO251" s="27"/>
      <c r="MPP251" s="27"/>
      <c r="MPQ251" s="27"/>
      <c r="MPR251" s="27"/>
      <c r="MPS251" s="27"/>
      <c r="MPT251" s="27"/>
      <c r="MPU251" s="27"/>
      <c r="MPV251" s="27"/>
      <c r="MPW251" s="27"/>
      <c r="MPX251" s="27"/>
      <c r="MPY251" s="27"/>
      <c r="MPZ251" s="27"/>
      <c r="MQA251" s="27"/>
      <c r="MQB251" s="27"/>
      <c r="MQC251" s="27"/>
      <c r="MQD251" s="27"/>
      <c r="MQE251" s="27"/>
      <c r="MQF251" s="27"/>
      <c r="MQG251" s="27"/>
      <c r="MQH251" s="27"/>
      <c r="MQI251" s="27"/>
      <c r="MQJ251" s="27"/>
      <c r="MQK251" s="27"/>
      <c r="MQL251" s="27"/>
      <c r="MQM251" s="27"/>
      <c r="MQN251" s="27"/>
      <c r="MQO251" s="27"/>
      <c r="MQP251" s="27"/>
      <c r="MQQ251" s="27"/>
      <c r="MQR251" s="27"/>
      <c r="MQS251" s="27"/>
      <c r="MQT251" s="27"/>
      <c r="MQU251" s="27"/>
      <c r="MQV251" s="27"/>
      <c r="MQW251" s="27"/>
      <c r="MQX251" s="27"/>
      <c r="MQY251" s="27"/>
      <c r="MQZ251" s="27"/>
      <c r="MRA251" s="27"/>
      <c r="MRB251" s="27"/>
      <c r="MRC251" s="27"/>
      <c r="MRD251" s="27"/>
      <c r="MRE251" s="27"/>
      <c r="MRF251" s="27"/>
      <c r="MRG251" s="27"/>
      <c r="MRH251" s="27"/>
      <c r="MRI251" s="27"/>
      <c r="MRJ251" s="27"/>
      <c r="MRK251" s="27"/>
      <c r="MRL251" s="27"/>
      <c r="MRM251" s="27"/>
      <c r="MRN251" s="27"/>
      <c r="MRO251" s="27"/>
      <c r="MRP251" s="27"/>
      <c r="MRQ251" s="27"/>
      <c r="MRR251" s="27"/>
      <c r="MRS251" s="27"/>
      <c r="MRT251" s="27"/>
      <c r="MRU251" s="27"/>
      <c r="MRV251" s="27"/>
      <c r="MRW251" s="27"/>
      <c r="MRX251" s="27"/>
      <c r="MRY251" s="27"/>
      <c r="MRZ251" s="27"/>
      <c r="MSA251" s="27"/>
      <c r="MSB251" s="27"/>
      <c r="MSC251" s="27"/>
      <c r="MSD251" s="27"/>
      <c r="MSE251" s="27"/>
      <c r="MSF251" s="27"/>
      <c r="MSG251" s="27"/>
      <c r="MSH251" s="27"/>
      <c r="MSI251" s="27"/>
      <c r="MSJ251" s="27"/>
      <c r="MSK251" s="27"/>
      <c r="MSL251" s="27"/>
      <c r="MSM251" s="27"/>
      <c r="MSN251" s="27"/>
      <c r="MSO251" s="27"/>
      <c r="MSP251" s="27"/>
      <c r="MSQ251" s="27"/>
      <c r="MSR251" s="27"/>
      <c r="MSS251" s="27"/>
      <c r="MST251" s="27"/>
      <c r="MSU251" s="27"/>
      <c r="MSV251" s="27"/>
      <c r="MSW251" s="27"/>
      <c r="MSX251" s="27"/>
      <c r="MSY251" s="27"/>
      <c r="MSZ251" s="27"/>
      <c r="MTA251" s="27"/>
      <c r="MTB251" s="27"/>
      <c r="MTC251" s="27"/>
      <c r="MTD251" s="27"/>
      <c r="MTE251" s="27"/>
      <c r="MTF251" s="27"/>
      <c r="MTG251" s="27"/>
      <c r="MTH251" s="27"/>
      <c r="MTI251" s="27"/>
      <c r="MTJ251" s="27"/>
      <c r="MTK251" s="27"/>
      <c r="MTL251" s="27"/>
      <c r="MTM251" s="27"/>
      <c r="MTN251" s="27"/>
      <c r="MTO251" s="27"/>
      <c r="MTP251" s="27"/>
      <c r="MTQ251" s="27"/>
      <c r="MTR251" s="27"/>
      <c r="MTS251" s="27"/>
      <c r="MTT251" s="27"/>
      <c r="MTU251" s="27"/>
      <c r="MTV251" s="27"/>
      <c r="MTW251" s="27"/>
      <c r="MTX251" s="27"/>
      <c r="MTY251" s="27"/>
      <c r="MTZ251" s="27"/>
      <c r="MUA251" s="27"/>
      <c r="MUB251" s="27"/>
      <c r="MUC251" s="27"/>
      <c r="MUD251" s="27"/>
      <c r="MUE251" s="27"/>
      <c r="MUF251" s="27"/>
      <c r="MUG251" s="27"/>
      <c r="MUH251" s="27"/>
      <c r="MUI251" s="27"/>
      <c r="MUJ251" s="27"/>
      <c r="MUK251" s="27"/>
      <c r="MUL251" s="27"/>
      <c r="MUM251" s="27"/>
      <c r="MUN251" s="27"/>
      <c r="MUO251" s="27"/>
      <c r="MUP251" s="27"/>
      <c r="MUQ251" s="27"/>
      <c r="MUR251" s="27"/>
      <c r="MUS251" s="27"/>
      <c r="MUT251" s="27"/>
      <c r="MUU251" s="27"/>
      <c r="MUV251" s="27"/>
      <c r="MUW251" s="27"/>
      <c r="MUX251" s="27"/>
      <c r="MUY251" s="27"/>
      <c r="MUZ251" s="27"/>
      <c r="MVA251" s="27"/>
      <c r="MVB251" s="27"/>
      <c r="MVC251" s="27"/>
      <c r="MVD251" s="27"/>
      <c r="MVE251" s="27"/>
      <c r="MVF251" s="27"/>
      <c r="MVG251" s="27"/>
      <c r="MVH251" s="27"/>
      <c r="MVI251" s="27"/>
      <c r="MVJ251" s="27"/>
      <c r="MVK251" s="27"/>
      <c r="MVL251" s="27"/>
      <c r="MVM251" s="27"/>
      <c r="MVN251" s="27"/>
      <c r="MVO251" s="27"/>
      <c r="MVP251" s="27"/>
      <c r="MVQ251" s="27"/>
      <c r="MVR251" s="27"/>
      <c r="MVS251" s="27"/>
      <c r="MVT251" s="27"/>
      <c r="MVU251" s="27"/>
      <c r="MVV251" s="27"/>
      <c r="MVW251" s="27"/>
      <c r="MVX251" s="27"/>
      <c r="MVY251" s="27"/>
      <c r="MVZ251" s="27"/>
      <c r="MWA251" s="27"/>
      <c r="MWB251" s="27"/>
      <c r="MWC251" s="27"/>
      <c r="MWD251" s="27"/>
      <c r="MWE251" s="27"/>
      <c r="MWF251" s="27"/>
      <c r="MWG251" s="27"/>
      <c r="MWH251" s="27"/>
      <c r="MWI251" s="27"/>
      <c r="MWJ251" s="27"/>
      <c r="MWK251" s="27"/>
      <c r="MWL251" s="27"/>
      <c r="MWM251" s="27"/>
      <c r="MWN251" s="27"/>
      <c r="MWO251" s="27"/>
      <c r="MWP251" s="27"/>
      <c r="MWQ251" s="27"/>
      <c r="MWR251" s="27"/>
      <c r="MWS251" s="27"/>
      <c r="MWT251" s="27"/>
      <c r="MWU251" s="27"/>
      <c r="MWV251" s="27"/>
      <c r="MWW251" s="27"/>
      <c r="MWX251" s="27"/>
      <c r="MWY251" s="27"/>
      <c r="MWZ251" s="27"/>
      <c r="MXA251" s="27"/>
      <c r="MXB251" s="27"/>
      <c r="MXC251" s="27"/>
      <c r="MXD251" s="27"/>
      <c r="MXE251" s="27"/>
      <c r="MXF251" s="27"/>
      <c r="MXG251" s="27"/>
      <c r="MXH251" s="27"/>
      <c r="MXI251" s="27"/>
      <c r="MXJ251" s="27"/>
      <c r="MXK251" s="27"/>
      <c r="MXL251" s="27"/>
      <c r="MXM251" s="27"/>
      <c r="MXN251" s="27"/>
      <c r="MXO251" s="27"/>
      <c r="MXP251" s="27"/>
      <c r="MXQ251" s="27"/>
      <c r="MXR251" s="27"/>
      <c r="MXS251" s="27"/>
      <c r="MXT251" s="27"/>
      <c r="MXU251" s="27"/>
      <c r="MXV251" s="27"/>
      <c r="MXW251" s="27"/>
      <c r="MXX251" s="27"/>
      <c r="MXY251" s="27"/>
      <c r="MXZ251" s="27"/>
      <c r="MYA251" s="27"/>
      <c r="MYB251" s="27"/>
      <c r="MYC251" s="27"/>
      <c r="MYD251" s="27"/>
      <c r="MYE251" s="27"/>
      <c r="MYF251" s="27"/>
      <c r="MYG251" s="27"/>
      <c r="MYH251" s="27"/>
      <c r="MYI251" s="27"/>
      <c r="MYJ251" s="27"/>
      <c r="MYK251" s="27"/>
      <c r="MYL251" s="27"/>
      <c r="MYM251" s="27"/>
      <c r="MYN251" s="27"/>
      <c r="MYO251" s="27"/>
      <c r="MYP251" s="27"/>
      <c r="MYQ251" s="27"/>
      <c r="MYR251" s="27"/>
      <c r="MYS251" s="27"/>
      <c r="MYT251" s="27"/>
      <c r="MYU251" s="27"/>
      <c r="MYV251" s="27"/>
      <c r="MYW251" s="27"/>
      <c r="MYX251" s="27"/>
      <c r="MYY251" s="27"/>
      <c r="MYZ251" s="27"/>
      <c r="MZA251" s="27"/>
      <c r="MZB251" s="27"/>
      <c r="MZC251" s="27"/>
      <c r="MZD251" s="27"/>
      <c r="MZE251" s="27"/>
      <c r="MZF251" s="27"/>
      <c r="MZG251" s="27"/>
      <c r="MZH251" s="27"/>
      <c r="MZI251" s="27"/>
      <c r="MZJ251" s="27"/>
      <c r="MZK251" s="27"/>
      <c r="MZL251" s="27"/>
      <c r="MZM251" s="27"/>
      <c r="MZN251" s="27"/>
      <c r="MZO251" s="27"/>
      <c r="MZP251" s="27"/>
      <c r="MZQ251" s="27"/>
      <c r="MZR251" s="27"/>
      <c r="MZS251" s="27"/>
      <c r="MZT251" s="27"/>
      <c r="MZU251" s="27"/>
      <c r="MZV251" s="27"/>
      <c r="MZW251" s="27"/>
      <c r="MZX251" s="27"/>
      <c r="MZY251" s="27"/>
      <c r="MZZ251" s="27"/>
      <c r="NAA251" s="27"/>
      <c r="NAB251" s="27"/>
      <c r="NAC251" s="27"/>
      <c r="NAD251" s="27"/>
      <c r="NAE251" s="27"/>
      <c r="NAF251" s="27"/>
      <c r="NAG251" s="27"/>
      <c r="NAH251" s="27"/>
      <c r="NAI251" s="27"/>
      <c r="NAJ251" s="27"/>
      <c r="NAK251" s="27"/>
      <c r="NAL251" s="27"/>
      <c r="NAM251" s="27"/>
      <c r="NAN251" s="27"/>
      <c r="NAO251" s="27"/>
      <c r="NAP251" s="27"/>
      <c r="NAQ251" s="27"/>
      <c r="NAR251" s="27"/>
      <c r="NAS251" s="27"/>
      <c r="NAT251" s="27"/>
      <c r="NAU251" s="27"/>
      <c r="NAV251" s="27"/>
      <c r="NAW251" s="27"/>
      <c r="NAX251" s="27"/>
      <c r="NAY251" s="27"/>
      <c r="NAZ251" s="27"/>
      <c r="NBA251" s="27"/>
      <c r="NBB251" s="27"/>
      <c r="NBC251" s="27"/>
      <c r="NBD251" s="27"/>
      <c r="NBE251" s="27"/>
      <c r="NBF251" s="27"/>
      <c r="NBG251" s="27"/>
      <c r="NBH251" s="27"/>
      <c r="NBI251" s="27"/>
      <c r="NBJ251" s="27"/>
      <c r="NBK251" s="27"/>
      <c r="NBL251" s="27"/>
      <c r="NBM251" s="27"/>
      <c r="NBN251" s="27"/>
      <c r="NBO251" s="27"/>
      <c r="NBP251" s="27"/>
      <c r="NBQ251" s="27"/>
      <c r="NBR251" s="27"/>
      <c r="NBS251" s="27"/>
      <c r="NBT251" s="27"/>
      <c r="NBU251" s="27"/>
      <c r="NBV251" s="27"/>
      <c r="NBW251" s="27"/>
      <c r="NBX251" s="27"/>
      <c r="NBY251" s="27"/>
      <c r="NBZ251" s="27"/>
      <c r="NCA251" s="27"/>
      <c r="NCB251" s="27"/>
      <c r="NCC251" s="27"/>
      <c r="NCD251" s="27"/>
      <c r="NCE251" s="27"/>
      <c r="NCF251" s="27"/>
      <c r="NCG251" s="27"/>
      <c r="NCH251" s="27"/>
      <c r="NCI251" s="27"/>
      <c r="NCJ251" s="27"/>
      <c r="NCK251" s="27"/>
      <c r="NCL251" s="27"/>
      <c r="NCM251" s="27"/>
      <c r="NCN251" s="27"/>
      <c r="NCO251" s="27"/>
      <c r="NCP251" s="27"/>
      <c r="NCQ251" s="27"/>
      <c r="NCR251" s="27"/>
      <c r="NCS251" s="27"/>
      <c r="NCT251" s="27"/>
      <c r="NCU251" s="27"/>
      <c r="NCV251" s="27"/>
      <c r="NCW251" s="27"/>
      <c r="NCX251" s="27"/>
      <c r="NCY251" s="27"/>
      <c r="NCZ251" s="27"/>
      <c r="NDA251" s="27"/>
      <c r="NDB251" s="27"/>
      <c r="NDC251" s="27"/>
      <c r="NDD251" s="27"/>
      <c r="NDE251" s="27"/>
      <c r="NDF251" s="27"/>
      <c r="NDG251" s="27"/>
      <c r="NDH251" s="27"/>
      <c r="NDI251" s="27"/>
      <c r="NDJ251" s="27"/>
      <c r="NDK251" s="27"/>
      <c r="NDL251" s="27"/>
      <c r="NDM251" s="27"/>
      <c r="NDN251" s="27"/>
      <c r="NDO251" s="27"/>
      <c r="NDP251" s="27"/>
      <c r="NDQ251" s="27"/>
      <c r="NDR251" s="27"/>
      <c r="NDS251" s="27"/>
      <c r="NDT251" s="27"/>
      <c r="NDU251" s="27"/>
      <c r="NDV251" s="27"/>
      <c r="NDW251" s="27"/>
      <c r="NDX251" s="27"/>
      <c r="NDY251" s="27"/>
      <c r="NDZ251" s="27"/>
      <c r="NEA251" s="27"/>
      <c r="NEB251" s="27"/>
      <c r="NEC251" s="27"/>
      <c r="NED251" s="27"/>
      <c r="NEE251" s="27"/>
      <c r="NEF251" s="27"/>
      <c r="NEG251" s="27"/>
      <c r="NEH251" s="27"/>
      <c r="NEI251" s="27"/>
      <c r="NEJ251" s="27"/>
      <c r="NEK251" s="27"/>
      <c r="NEL251" s="27"/>
      <c r="NEM251" s="27"/>
      <c r="NEN251" s="27"/>
      <c r="NEO251" s="27"/>
      <c r="NEP251" s="27"/>
      <c r="NEQ251" s="27"/>
      <c r="NER251" s="27"/>
      <c r="NES251" s="27"/>
      <c r="NET251" s="27"/>
      <c r="NEU251" s="27"/>
      <c r="NEV251" s="27"/>
      <c r="NEW251" s="27"/>
      <c r="NEX251" s="27"/>
      <c r="NEY251" s="27"/>
      <c r="NEZ251" s="27"/>
      <c r="NFA251" s="27"/>
      <c r="NFB251" s="27"/>
      <c r="NFC251" s="27"/>
      <c r="NFD251" s="27"/>
      <c r="NFE251" s="27"/>
      <c r="NFF251" s="27"/>
      <c r="NFG251" s="27"/>
      <c r="NFH251" s="27"/>
      <c r="NFI251" s="27"/>
      <c r="NFJ251" s="27"/>
      <c r="NFK251" s="27"/>
      <c r="NFL251" s="27"/>
      <c r="NFM251" s="27"/>
      <c r="NFN251" s="27"/>
      <c r="NFO251" s="27"/>
      <c r="NFP251" s="27"/>
      <c r="NFQ251" s="27"/>
      <c r="NFR251" s="27"/>
      <c r="NFS251" s="27"/>
      <c r="NFT251" s="27"/>
      <c r="NFU251" s="27"/>
      <c r="NFV251" s="27"/>
      <c r="NFW251" s="27"/>
      <c r="NFX251" s="27"/>
      <c r="NFY251" s="27"/>
      <c r="NFZ251" s="27"/>
      <c r="NGA251" s="27"/>
      <c r="NGB251" s="27"/>
      <c r="NGC251" s="27"/>
      <c r="NGD251" s="27"/>
      <c r="NGE251" s="27"/>
      <c r="NGF251" s="27"/>
      <c r="NGG251" s="27"/>
      <c r="NGH251" s="27"/>
      <c r="NGI251" s="27"/>
      <c r="NGJ251" s="27"/>
      <c r="NGK251" s="27"/>
      <c r="NGL251" s="27"/>
      <c r="NGM251" s="27"/>
      <c r="NGN251" s="27"/>
      <c r="NGO251" s="27"/>
      <c r="NGP251" s="27"/>
      <c r="NGQ251" s="27"/>
      <c r="NGR251" s="27"/>
      <c r="NGS251" s="27"/>
      <c r="NGT251" s="27"/>
      <c r="NGU251" s="27"/>
      <c r="NGV251" s="27"/>
      <c r="NGW251" s="27"/>
      <c r="NGX251" s="27"/>
      <c r="NGY251" s="27"/>
      <c r="NGZ251" s="27"/>
      <c r="NHA251" s="27"/>
      <c r="NHB251" s="27"/>
      <c r="NHC251" s="27"/>
      <c r="NHD251" s="27"/>
      <c r="NHE251" s="27"/>
      <c r="NHF251" s="27"/>
      <c r="NHG251" s="27"/>
      <c r="NHH251" s="27"/>
      <c r="NHI251" s="27"/>
      <c r="NHJ251" s="27"/>
      <c r="NHK251" s="27"/>
      <c r="NHL251" s="27"/>
      <c r="NHM251" s="27"/>
      <c r="NHN251" s="27"/>
      <c r="NHO251" s="27"/>
      <c r="NHP251" s="27"/>
      <c r="NHQ251" s="27"/>
      <c r="NHR251" s="27"/>
      <c r="NHS251" s="27"/>
      <c r="NHT251" s="27"/>
      <c r="NHU251" s="27"/>
      <c r="NHV251" s="27"/>
      <c r="NHW251" s="27"/>
      <c r="NHX251" s="27"/>
      <c r="NHY251" s="27"/>
      <c r="NHZ251" s="27"/>
      <c r="NIA251" s="27"/>
      <c r="NIB251" s="27"/>
      <c r="NIC251" s="27"/>
      <c r="NID251" s="27"/>
      <c r="NIE251" s="27"/>
      <c r="NIF251" s="27"/>
      <c r="NIG251" s="27"/>
      <c r="NIH251" s="27"/>
      <c r="NII251" s="27"/>
      <c r="NIJ251" s="27"/>
      <c r="NIK251" s="27"/>
      <c r="NIL251" s="27"/>
      <c r="NIM251" s="27"/>
      <c r="NIN251" s="27"/>
      <c r="NIO251" s="27"/>
      <c r="NIP251" s="27"/>
      <c r="NIQ251" s="27"/>
      <c r="NIR251" s="27"/>
      <c r="NIS251" s="27"/>
      <c r="NIT251" s="27"/>
      <c r="NIU251" s="27"/>
      <c r="NIV251" s="27"/>
      <c r="NIW251" s="27"/>
      <c r="NIX251" s="27"/>
      <c r="NIY251" s="27"/>
      <c r="NIZ251" s="27"/>
      <c r="NJA251" s="27"/>
      <c r="NJB251" s="27"/>
      <c r="NJC251" s="27"/>
      <c r="NJD251" s="27"/>
      <c r="NJE251" s="27"/>
      <c r="NJF251" s="27"/>
      <c r="NJG251" s="27"/>
      <c r="NJH251" s="27"/>
      <c r="NJI251" s="27"/>
      <c r="NJJ251" s="27"/>
      <c r="NJK251" s="27"/>
      <c r="NJL251" s="27"/>
      <c r="NJM251" s="27"/>
      <c r="NJN251" s="27"/>
      <c r="NJO251" s="27"/>
      <c r="NJP251" s="27"/>
      <c r="NJQ251" s="27"/>
      <c r="NJR251" s="27"/>
      <c r="NJS251" s="27"/>
      <c r="NJT251" s="27"/>
      <c r="NJU251" s="27"/>
      <c r="NJV251" s="27"/>
      <c r="NJW251" s="27"/>
      <c r="NJX251" s="27"/>
      <c r="NJY251" s="27"/>
      <c r="NJZ251" s="27"/>
      <c r="NKA251" s="27"/>
      <c r="NKB251" s="27"/>
      <c r="NKC251" s="27"/>
      <c r="NKD251" s="27"/>
      <c r="NKE251" s="27"/>
      <c r="NKF251" s="27"/>
      <c r="NKG251" s="27"/>
      <c r="NKH251" s="27"/>
      <c r="NKI251" s="27"/>
      <c r="NKJ251" s="27"/>
      <c r="NKK251" s="27"/>
      <c r="NKL251" s="27"/>
      <c r="NKM251" s="27"/>
      <c r="NKN251" s="27"/>
      <c r="NKO251" s="27"/>
      <c r="NKP251" s="27"/>
      <c r="NKQ251" s="27"/>
      <c r="NKR251" s="27"/>
      <c r="NKS251" s="27"/>
      <c r="NKT251" s="27"/>
      <c r="NKU251" s="27"/>
      <c r="NKV251" s="27"/>
      <c r="NKW251" s="27"/>
      <c r="NKX251" s="27"/>
      <c r="NKY251" s="27"/>
      <c r="NKZ251" s="27"/>
      <c r="NLA251" s="27"/>
      <c r="NLB251" s="27"/>
      <c r="NLC251" s="27"/>
      <c r="NLD251" s="27"/>
      <c r="NLE251" s="27"/>
      <c r="NLF251" s="27"/>
      <c r="NLG251" s="27"/>
      <c r="NLH251" s="27"/>
      <c r="NLI251" s="27"/>
      <c r="NLJ251" s="27"/>
      <c r="NLK251" s="27"/>
      <c r="NLL251" s="27"/>
      <c r="NLM251" s="27"/>
      <c r="NLN251" s="27"/>
      <c r="NLO251" s="27"/>
      <c r="NLP251" s="27"/>
      <c r="NLQ251" s="27"/>
      <c r="NLR251" s="27"/>
      <c r="NLS251" s="27"/>
      <c r="NLT251" s="27"/>
      <c r="NLU251" s="27"/>
      <c r="NLV251" s="27"/>
      <c r="NLW251" s="27"/>
      <c r="NLX251" s="27"/>
      <c r="NLY251" s="27"/>
      <c r="NLZ251" s="27"/>
      <c r="NMA251" s="27"/>
      <c r="NMB251" s="27"/>
      <c r="NMC251" s="27"/>
      <c r="NMD251" s="27"/>
      <c r="NME251" s="27"/>
      <c r="NMF251" s="27"/>
      <c r="NMG251" s="27"/>
      <c r="NMH251" s="27"/>
      <c r="NMI251" s="27"/>
      <c r="NMJ251" s="27"/>
      <c r="NMK251" s="27"/>
      <c r="NML251" s="27"/>
      <c r="NMM251" s="27"/>
      <c r="NMN251" s="27"/>
      <c r="NMO251" s="27"/>
      <c r="NMP251" s="27"/>
      <c r="NMQ251" s="27"/>
      <c r="NMR251" s="27"/>
      <c r="NMS251" s="27"/>
      <c r="NMT251" s="27"/>
      <c r="NMU251" s="27"/>
      <c r="NMV251" s="27"/>
      <c r="NMW251" s="27"/>
      <c r="NMX251" s="27"/>
      <c r="NMY251" s="27"/>
      <c r="NMZ251" s="27"/>
      <c r="NNA251" s="27"/>
      <c r="NNB251" s="27"/>
      <c r="NNC251" s="27"/>
      <c r="NND251" s="27"/>
      <c r="NNE251" s="27"/>
      <c r="NNF251" s="27"/>
      <c r="NNG251" s="27"/>
      <c r="NNH251" s="27"/>
      <c r="NNI251" s="27"/>
      <c r="NNJ251" s="27"/>
      <c r="NNK251" s="27"/>
      <c r="NNL251" s="27"/>
      <c r="NNM251" s="27"/>
      <c r="NNN251" s="27"/>
      <c r="NNO251" s="27"/>
      <c r="NNP251" s="27"/>
      <c r="NNQ251" s="27"/>
      <c r="NNR251" s="27"/>
      <c r="NNS251" s="27"/>
      <c r="NNT251" s="27"/>
      <c r="NNU251" s="27"/>
      <c r="NNV251" s="27"/>
      <c r="NNW251" s="27"/>
      <c r="NNX251" s="27"/>
      <c r="NNY251" s="27"/>
      <c r="NNZ251" s="27"/>
      <c r="NOA251" s="27"/>
      <c r="NOB251" s="27"/>
      <c r="NOC251" s="27"/>
      <c r="NOD251" s="27"/>
      <c r="NOE251" s="27"/>
      <c r="NOF251" s="27"/>
      <c r="NOG251" s="27"/>
      <c r="NOH251" s="27"/>
      <c r="NOI251" s="27"/>
      <c r="NOJ251" s="27"/>
      <c r="NOK251" s="27"/>
      <c r="NOL251" s="27"/>
      <c r="NOM251" s="27"/>
      <c r="NON251" s="27"/>
      <c r="NOO251" s="27"/>
      <c r="NOP251" s="27"/>
      <c r="NOQ251" s="27"/>
      <c r="NOR251" s="27"/>
      <c r="NOS251" s="27"/>
      <c r="NOT251" s="27"/>
      <c r="NOU251" s="27"/>
      <c r="NOV251" s="27"/>
      <c r="NOW251" s="27"/>
      <c r="NOX251" s="27"/>
      <c r="NOY251" s="27"/>
      <c r="NOZ251" s="27"/>
      <c r="NPA251" s="27"/>
      <c r="NPB251" s="27"/>
      <c r="NPC251" s="27"/>
      <c r="NPD251" s="27"/>
      <c r="NPE251" s="27"/>
      <c r="NPF251" s="27"/>
      <c r="NPG251" s="27"/>
      <c r="NPH251" s="27"/>
      <c r="NPI251" s="27"/>
      <c r="NPJ251" s="27"/>
      <c r="NPK251" s="27"/>
      <c r="NPL251" s="27"/>
      <c r="NPM251" s="27"/>
      <c r="NPN251" s="27"/>
      <c r="NPO251" s="27"/>
      <c r="NPP251" s="27"/>
      <c r="NPQ251" s="27"/>
      <c r="NPR251" s="27"/>
      <c r="NPS251" s="27"/>
      <c r="NPT251" s="27"/>
      <c r="NPU251" s="27"/>
      <c r="NPV251" s="27"/>
      <c r="NPW251" s="27"/>
      <c r="NPX251" s="27"/>
      <c r="NPY251" s="27"/>
      <c r="NPZ251" s="27"/>
      <c r="NQA251" s="27"/>
      <c r="NQB251" s="27"/>
      <c r="NQC251" s="27"/>
      <c r="NQD251" s="27"/>
      <c r="NQE251" s="27"/>
      <c r="NQF251" s="27"/>
      <c r="NQG251" s="27"/>
      <c r="NQH251" s="27"/>
      <c r="NQI251" s="27"/>
      <c r="NQJ251" s="27"/>
      <c r="NQK251" s="27"/>
      <c r="NQL251" s="27"/>
      <c r="NQM251" s="27"/>
      <c r="NQN251" s="27"/>
      <c r="NQO251" s="27"/>
      <c r="NQP251" s="27"/>
      <c r="NQQ251" s="27"/>
      <c r="NQR251" s="27"/>
      <c r="NQS251" s="27"/>
      <c r="NQT251" s="27"/>
      <c r="NQU251" s="27"/>
      <c r="NQV251" s="27"/>
      <c r="NQW251" s="27"/>
      <c r="NQX251" s="27"/>
      <c r="NQY251" s="27"/>
      <c r="NQZ251" s="27"/>
      <c r="NRA251" s="27"/>
      <c r="NRB251" s="27"/>
      <c r="NRC251" s="27"/>
      <c r="NRD251" s="27"/>
      <c r="NRE251" s="27"/>
      <c r="NRF251" s="27"/>
      <c r="NRG251" s="27"/>
      <c r="NRH251" s="27"/>
      <c r="NRI251" s="27"/>
      <c r="NRJ251" s="27"/>
      <c r="NRK251" s="27"/>
      <c r="NRL251" s="27"/>
      <c r="NRM251" s="27"/>
      <c r="NRN251" s="27"/>
      <c r="NRO251" s="27"/>
      <c r="NRP251" s="27"/>
      <c r="NRQ251" s="27"/>
      <c r="NRR251" s="27"/>
      <c r="NRS251" s="27"/>
      <c r="NRT251" s="27"/>
      <c r="NRU251" s="27"/>
      <c r="NRV251" s="27"/>
      <c r="NRW251" s="27"/>
      <c r="NRX251" s="27"/>
      <c r="NRY251" s="27"/>
      <c r="NRZ251" s="27"/>
      <c r="NSA251" s="27"/>
      <c r="NSB251" s="27"/>
      <c r="NSC251" s="27"/>
      <c r="NSD251" s="27"/>
      <c r="NSE251" s="27"/>
      <c r="NSF251" s="27"/>
      <c r="NSG251" s="27"/>
      <c r="NSH251" s="27"/>
      <c r="NSI251" s="27"/>
      <c r="NSJ251" s="27"/>
      <c r="NSK251" s="27"/>
      <c r="NSL251" s="27"/>
      <c r="NSM251" s="27"/>
      <c r="NSN251" s="27"/>
      <c r="NSO251" s="27"/>
      <c r="NSP251" s="27"/>
      <c r="NSQ251" s="27"/>
      <c r="NSR251" s="27"/>
      <c r="NSS251" s="27"/>
      <c r="NST251" s="27"/>
      <c r="NSU251" s="27"/>
      <c r="NSV251" s="27"/>
      <c r="NSW251" s="27"/>
      <c r="NSX251" s="27"/>
      <c r="NSY251" s="27"/>
      <c r="NSZ251" s="27"/>
      <c r="NTA251" s="27"/>
      <c r="NTB251" s="27"/>
      <c r="NTC251" s="27"/>
      <c r="NTD251" s="27"/>
      <c r="NTE251" s="27"/>
      <c r="NTF251" s="27"/>
      <c r="NTG251" s="27"/>
      <c r="NTH251" s="27"/>
      <c r="NTI251" s="27"/>
      <c r="NTJ251" s="27"/>
      <c r="NTK251" s="27"/>
      <c r="NTL251" s="27"/>
      <c r="NTM251" s="27"/>
      <c r="NTN251" s="27"/>
      <c r="NTO251" s="27"/>
      <c r="NTP251" s="27"/>
      <c r="NTQ251" s="27"/>
      <c r="NTR251" s="27"/>
      <c r="NTS251" s="27"/>
      <c r="NTT251" s="27"/>
      <c r="NTU251" s="27"/>
      <c r="NTV251" s="27"/>
      <c r="NTW251" s="27"/>
      <c r="NTX251" s="27"/>
      <c r="NTY251" s="27"/>
      <c r="NTZ251" s="27"/>
      <c r="NUA251" s="27"/>
      <c r="NUB251" s="27"/>
      <c r="NUC251" s="27"/>
      <c r="NUD251" s="27"/>
      <c r="NUE251" s="27"/>
      <c r="NUF251" s="27"/>
      <c r="NUG251" s="27"/>
      <c r="NUH251" s="27"/>
      <c r="NUI251" s="27"/>
      <c r="NUJ251" s="27"/>
      <c r="NUK251" s="27"/>
      <c r="NUL251" s="27"/>
      <c r="NUM251" s="27"/>
      <c r="NUN251" s="27"/>
      <c r="NUO251" s="27"/>
      <c r="NUP251" s="27"/>
      <c r="NUQ251" s="27"/>
      <c r="NUR251" s="27"/>
      <c r="NUS251" s="27"/>
      <c r="NUT251" s="27"/>
      <c r="NUU251" s="27"/>
      <c r="NUV251" s="27"/>
      <c r="NUW251" s="27"/>
      <c r="NUX251" s="27"/>
      <c r="NUY251" s="27"/>
      <c r="NUZ251" s="27"/>
      <c r="NVA251" s="27"/>
      <c r="NVB251" s="27"/>
      <c r="NVC251" s="27"/>
      <c r="NVD251" s="27"/>
      <c r="NVE251" s="27"/>
      <c r="NVF251" s="27"/>
      <c r="NVG251" s="27"/>
      <c r="NVH251" s="27"/>
      <c r="NVI251" s="27"/>
      <c r="NVJ251" s="27"/>
      <c r="NVK251" s="27"/>
      <c r="NVL251" s="27"/>
      <c r="NVM251" s="27"/>
      <c r="NVN251" s="27"/>
      <c r="NVO251" s="27"/>
      <c r="NVP251" s="27"/>
      <c r="NVQ251" s="27"/>
      <c r="NVR251" s="27"/>
      <c r="NVS251" s="27"/>
      <c r="NVT251" s="27"/>
      <c r="NVU251" s="27"/>
      <c r="NVV251" s="27"/>
      <c r="NVW251" s="27"/>
      <c r="NVX251" s="27"/>
      <c r="NVY251" s="27"/>
      <c r="NVZ251" s="27"/>
      <c r="NWA251" s="27"/>
      <c r="NWB251" s="27"/>
      <c r="NWC251" s="27"/>
      <c r="NWD251" s="27"/>
      <c r="NWE251" s="27"/>
      <c r="NWF251" s="27"/>
      <c r="NWG251" s="27"/>
      <c r="NWH251" s="27"/>
      <c r="NWI251" s="27"/>
      <c r="NWJ251" s="27"/>
      <c r="NWK251" s="27"/>
      <c r="NWL251" s="27"/>
      <c r="NWM251" s="27"/>
      <c r="NWN251" s="27"/>
      <c r="NWO251" s="27"/>
      <c r="NWP251" s="27"/>
      <c r="NWQ251" s="27"/>
      <c r="NWR251" s="27"/>
      <c r="NWS251" s="27"/>
      <c r="NWT251" s="27"/>
      <c r="NWU251" s="27"/>
      <c r="NWV251" s="27"/>
      <c r="NWW251" s="27"/>
      <c r="NWX251" s="27"/>
      <c r="NWY251" s="27"/>
      <c r="NWZ251" s="27"/>
      <c r="NXA251" s="27"/>
      <c r="NXB251" s="27"/>
      <c r="NXC251" s="27"/>
      <c r="NXD251" s="27"/>
      <c r="NXE251" s="27"/>
      <c r="NXF251" s="27"/>
      <c r="NXG251" s="27"/>
      <c r="NXH251" s="27"/>
      <c r="NXI251" s="27"/>
      <c r="NXJ251" s="27"/>
      <c r="NXK251" s="27"/>
      <c r="NXL251" s="27"/>
      <c r="NXM251" s="27"/>
      <c r="NXN251" s="27"/>
      <c r="NXO251" s="27"/>
      <c r="NXP251" s="27"/>
      <c r="NXQ251" s="27"/>
      <c r="NXR251" s="27"/>
      <c r="NXS251" s="27"/>
      <c r="NXT251" s="27"/>
      <c r="NXU251" s="27"/>
      <c r="NXV251" s="27"/>
      <c r="NXW251" s="27"/>
      <c r="NXX251" s="27"/>
      <c r="NXY251" s="27"/>
      <c r="NXZ251" s="27"/>
      <c r="NYA251" s="27"/>
      <c r="NYB251" s="27"/>
      <c r="NYC251" s="27"/>
      <c r="NYD251" s="27"/>
      <c r="NYE251" s="27"/>
      <c r="NYF251" s="27"/>
      <c r="NYG251" s="27"/>
      <c r="NYH251" s="27"/>
      <c r="NYI251" s="27"/>
      <c r="NYJ251" s="27"/>
      <c r="NYK251" s="27"/>
      <c r="NYL251" s="27"/>
      <c r="NYM251" s="27"/>
      <c r="NYN251" s="27"/>
      <c r="NYO251" s="27"/>
      <c r="NYP251" s="27"/>
      <c r="NYQ251" s="27"/>
      <c r="NYR251" s="27"/>
      <c r="NYS251" s="27"/>
      <c r="NYT251" s="27"/>
      <c r="NYU251" s="27"/>
      <c r="NYV251" s="27"/>
      <c r="NYW251" s="27"/>
      <c r="NYX251" s="27"/>
      <c r="NYY251" s="27"/>
      <c r="NYZ251" s="27"/>
      <c r="NZA251" s="27"/>
      <c r="NZB251" s="27"/>
      <c r="NZC251" s="27"/>
      <c r="NZD251" s="27"/>
      <c r="NZE251" s="27"/>
      <c r="NZF251" s="27"/>
      <c r="NZG251" s="27"/>
      <c r="NZH251" s="27"/>
      <c r="NZI251" s="27"/>
      <c r="NZJ251" s="27"/>
      <c r="NZK251" s="27"/>
      <c r="NZL251" s="27"/>
      <c r="NZM251" s="27"/>
      <c r="NZN251" s="27"/>
      <c r="NZO251" s="27"/>
      <c r="NZP251" s="27"/>
      <c r="NZQ251" s="27"/>
      <c r="NZR251" s="27"/>
      <c r="NZS251" s="27"/>
      <c r="NZT251" s="27"/>
      <c r="NZU251" s="27"/>
      <c r="NZV251" s="27"/>
      <c r="NZW251" s="27"/>
      <c r="NZX251" s="27"/>
      <c r="NZY251" s="27"/>
      <c r="NZZ251" s="27"/>
      <c r="OAA251" s="27"/>
      <c r="OAB251" s="27"/>
      <c r="OAC251" s="27"/>
      <c r="OAD251" s="27"/>
      <c r="OAE251" s="27"/>
      <c r="OAF251" s="27"/>
      <c r="OAG251" s="27"/>
      <c r="OAH251" s="27"/>
      <c r="OAI251" s="27"/>
      <c r="OAJ251" s="27"/>
      <c r="OAK251" s="27"/>
      <c r="OAL251" s="27"/>
      <c r="OAM251" s="27"/>
      <c r="OAN251" s="27"/>
      <c r="OAO251" s="27"/>
      <c r="OAP251" s="27"/>
      <c r="OAQ251" s="27"/>
      <c r="OAR251" s="27"/>
      <c r="OAS251" s="27"/>
      <c r="OAT251" s="27"/>
      <c r="OAU251" s="27"/>
      <c r="OAV251" s="27"/>
      <c r="OAW251" s="27"/>
      <c r="OAX251" s="27"/>
      <c r="OAY251" s="27"/>
      <c r="OAZ251" s="27"/>
      <c r="OBA251" s="27"/>
      <c r="OBB251" s="27"/>
      <c r="OBC251" s="27"/>
      <c r="OBD251" s="27"/>
      <c r="OBE251" s="27"/>
      <c r="OBF251" s="27"/>
      <c r="OBG251" s="27"/>
      <c r="OBH251" s="27"/>
      <c r="OBI251" s="27"/>
      <c r="OBJ251" s="27"/>
      <c r="OBK251" s="27"/>
      <c r="OBL251" s="27"/>
      <c r="OBM251" s="27"/>
      <c r="OBN251" s="27"/>
      <c r="OBO251" s="27"/>
      <c r="OBP251" s="27"/>
      <c r="OBQ251" s="27"/>
      <c r="OBR251" s="27"/>
      <c r="OBS251" s="27"/>
      <c r="OBT251" s="27"/>
      <c r="OBU251" s="27"/>
      <c r="OBV251" s="27"/>
      <c r="OBW251" s="27"/>
      <c r="OBX251" s="27"/>
      <c r="OBY251" s="27"/>
      <c r="OBZ251" s="27"/>
      <c r="OCA251" s="27"/>
      <c r="OCB251" s="27"/>
      <c r="OCC251" s="27"/>
      <c r="OCD251" s="27"/>
      <c r="OCE251" s="27"/>
      <c r="OCF251" s="27"/>
      <c r="OCG251" s="27"/>
      <c r="OCH251" s="27"/>
      <c r="OCI251" s="27"/>
      <c r="OCJ251" s="27"/>
      <c r="OCK251" s="27"/>
      <c r="OCL251" s="27"/>
      <c r="OCM251" s="27"/>
      <c r="OCN251" s="27"/>
      <c r="OCO251" s="27"/>
      <c r="OCP251" s="27"/>
      <c r="OCQ251" s="27"/>
      <c r="OCR251" s="27"/>
      <c r="OCS251" s="27"/>
      <c r="OCT251" s="27"/>
      <c r="OCU251" s="27"/>
      <c r="OCV251" s="27"/>
      <c r="OCW251" s="27"/>
      <c r="OCX251" s="27"/>
      <c r="OCY251" s="27"/>
      <c r="OCZ251" s="27"/>
      <c r="ODA251" s="27"/>
      <c r="ODB251" s="27"/>
      <c r="ODC251" s="27"/>
      <c r="ODD251" s="27"/>
      <c r="ODE251" s="27"/>
      <c r="ODF251" s="27"/>
      <c r="ODG251" s="27"/>
      <c r="ODH251" s="27"/>
      <c r="ODI251" s="27"/>
      <c r="ODJ251" s="27"/>
      <c r="ODK251" s="27"/>
      <c r="ODL251" s="27"/>
      <c r="ODM251" s="27"/>
      <c r="ODN251" s="27"/>
      <c r="ODO251" s="27"/>
      <c r="ODP251" s="27"/>
      <c r="ODQ251" s="27"/>
      <c r="ODR251" s="27"/>
      <c r="ODS251" s="27"/>
      <c r="ODT251" s="27"/>
      <c r="ODU251" s="27"/>
      <c r="ODV251" s="27"/>
      <c r="ODW251" s="27"/>
      <c r="ODX251" s="27"/>
      <c r="ODY251" s="27"/>
      <c r="ODZ251" s="27"/>
      <c r="OEA251" s="27"/>
      <c r="OEB251" s="27"/>
      <c r="OEC251" s="27"/>
      <c r="OED251" s="27"/>
      <c r="OEE251" s="27"/>
      <c r="OEF251" s="27"/>
      <c r="OEG251" s="27"/>
      <c r="OEH251" s="27"/>
      <c r="OEI251" s="27"/>
      <c r="OEJ251" s="27"/>
      <c r="OEK251" s="27"/>
      <c r="OEL251" s="27"/>
      <c r="OEM251" s="27"/>
      <c r="OEN251" s="27"/>
      <c r="OEO251" s="27"/>
      <c r="OEP251" s="27"/>
      <c r="OEQ251" s="27"/>
      <c r="OER251" s="27"/>
      <c r="OES251" s="27"/>
      <c r="OET251" s="27"/>
      <c r="OEU251" s="27"/>
      <c r="OEV251" s="27"/>
      <c r="OEW251" s="27"/>
      <c r="OEX251" s="27"/>
      <c r="OEY251" s="27"/>
      <c r="OEZ251" s="27"/>
      <c r="OFA251" s="27"/>
      <c r="OFB251" s="27"/>
      <c r="OFC251" s="27"/>
      <c r="OFD251" s="27"/>
      <c r="OFE251" s="27"/>
      <c r="OFF251" s="27"/>
      <c r="OFG251" s="27"/>
      <c r="OFH251" s="27"/>
      <c r="OFI251" s="27"/>
      <c r="OFJ251" s="27"/>
      <c r="OFK251" s="27"/>
      <c r="OFL251" s="27"/>
      <c r="OFM251" s="27"/>
      <c r="OFN251" s="27"/>
      <c r="OFO251" s="27"/>
      <c r="OFP251" s="27"/>
      <c r="OFQ251" s="27"/>
      <c r="OFR251" s="27"/>
      <c r="OFS251" s="27"/>
      <c r="OFT251" s="27"/>
      <c r="OFU251" s="27"/>
      <c r="OFV251" s="27"/>
      <c r="OFW251" s="27"/>
      <c r="OFX251" s="27"/>
      <c r="OFY251" s="27"/>
      <c r="OFZ251" s="27"/>
      <c r="OGA251" s="27"/>
      <c r="OGB251" s="27"/>
      <c r="OGC251" s="27"/>
      <c r="OGD251" s="27"/>
      <c r="OGE251" s="27"/>
      <c r="OGF251" s="27"/>
      <c r="OGG251" s="27"/>
      <c r="OGH251" s="27"/>
      <c r="OGI251" s="27"/>
      <c r="OGJ251" s="27"/>
      <c r="OGK251" s="27"/>
      <c r="OGL251" s="27"/>
      <c r="OGM251" s="27"/>
      <c r="OGN251" s="27"/>
      <c r="OGO251" s="27"/>
      <c r="OGP251" s="27"/>
      <c r="OGQ251" s="27"/>
      <c r="OGR251" s="27"/>
      <c r="OGS251" s="27"/>
      <c r="OGT251" s="27"/>
      <c r="OGU251" s="27"/>
      <c r="OGV251" s="27"/>
      <c r="OGW251" s="27"/>
      <c r="OGX251" s="27"/>
      <c r="OGY251" s="27"/>
      <c r="OGZ251" s="27"/>
      <c r="OHA251" s="27"/>
      <c r="OHB251" s="27"/>
      <c r="OHC251" s="27"/>
      <c r="OHD251" s="27"/>
      <c r="OHE251" s="27"/>
      <c r="OHF251" s="27"/>
      <c r="OHG251" s="27"/>
      <c r="OHH251" s="27"/>
      <c r="OHI251" s="27"/>
      <c r="OHJ251" s="27"/>
      <c r="OHK251" s="27"/>
      <c r="OHL251" s="27"/>
      <c r="OHM251" s="27"/>
      <c r="OHN251" s="27"/>
      <c r="OHO251" s="27"/>
      <c r="OHP251" s="27"/>
      <c r="OHQ251" s="27"/>
      <c r="OHR251" s="27"/>
      <c r="OHS251" s="27"/>
      <c r="OHT251" s="27"/>
      <c r="OHU251" s="27"/>
      <c r="OHV251" s="27"/>
      <c r="OHW251" s="27"/>
      <c r="OHX251" s="27"/>
      <c r="OHY251" s="27"/>
      <c r="OHZ251" s="27"/>
      <c r="OIA251" s="27"/>
      <c r="OIB251" s="27"/>
      <c r="OIC251" s="27"/>
      <c r="OID251" s="27"/>
      <c r="OIE251" s="27"/>
      <c r="OIF251" s="27"/>
      <c r="OIG251" s="27"/>
      <c r="OIH251" s="27"/>
      <c r="OII251" s="27"/>
      <c r="OIJ251" s="27"/>
      <c r="OIK251" s="27"/>
      <c r="OIL251" s="27"/>
      <c r="OIM251" s="27"/>
      <c r="OIN251" s="27"/>
      <c r="OIO251" s="27"/>
      <c r="OIP251" s="27"/>
      <c r="OIQ251" s="27"/>
      <c r="OIR251" s="27"/>
      <c r="OIS251" s="27"/>
      <c r="OIT251" s="27"/>
      <c r="OIU251" s="27"/>
      <c r="OIV251" s="27"/>
      <c r="OIW251" s="27"/>
      <c r="OIX251" s="27"/>
      <c r="OIY251" s="27"/>
      <c r="OIZ251" s="27"/>
      <c r="OJA251" s="27"/>
      <c r="OJB251" s="27"/>
      <c r="OJC251" s="27"/>
      <c r="OJD251" s="27"/>
      <c r="OJE251" s="27"/>
      <c r="OJF251" s="27"/>
      <c r="OJG251" s="27"/>
      <c r="OJH251" s="27"/>
      <c r="OJI251" s="27"/>
      <c r="OJJ251" s="27"/>
      <c r="OJK251" s="27"/>
      <c r="OJL251" s="27"/>
      <c r="OJM251" s="27"/>
      <c r="OJN251" s="27"/>
      <c r="OJO251" s="27"/>
      <c r="OJP251" s="27"/>
      <c r="OJQ251" s="27"/>
      <c r="OJR251" s="27"/>
      <c r="OJS251" s="27"/>
      <c r="OJT251" s="27"/>
      <c r="OJU251" s="27"/>
      <c r="OJV251" s="27"/>
      <c r="OJW251" s="27"/>
      <c r="OJX251" s="27"/>
      <c r="OJY251" s="27"/>
      <c r="OJZ251" s="27"/>
      <c r="OKA251" s="27"/>
      <c r="OKB251" s="27"/>
      <c r="OKC251" s="27"/>
      <c r="OKD251" s="27"/>
      <c r="OKE251" s="27"/>
      <c r="OKF251" s="27"/>
      <c r="OKG251" s="27"/>
      <c r="OKH251" s="27"/>
      <c r="OKI251" s="27"/>
      <c r="OKJ251" s="27"/>
      <c r="OKK251" s="27"/>
      <c r="OKL251" s="27"/>
      <c r="OKM251" s="27"/>
      <c r="OKN251" s="27"/>
      <c r="OKO251" s="27"/>
      <c r="OKP251" s="27"/>
      <c r="OKQ251" s="27"/>
      <c r="OKR251" s="27"/>
      <c r="OKS251" s="27"/>
      <c r="OKT251" s="27"/>
      <c r="OKU251" s="27"/>
      <c r="OKV251" s="27"/>
      <c r="OKW251" s="27"/>
      <c r="OKX251" s="27"/>
      <c r="OKY251" s="27"/>
      <c r="OKZ251" s="27"/>
      <c r="OLA251" s="27"/>
      <c r="OLB251" s="27"/>
      <c r="OLC251" s="27"/>
      <c r="OLD251" s="27"/>
      <c r="OLE251" s="27"/>
      <c r="OLF251" s="27"/>
      <c r="OLG251" s="27"/>
      <c r="OLH251" s="27"/>
      <c r="OLI251" s="27"/>
      <c r="OLJ251" s="27"/>
      <c r="OLK251" s="27"/>
      <c r="OLL251" s="27"/>
      <c r="OLM251" s="27"/>
      <c r="OLN251" s="27"/>
      <c r="OLO251" s="27"/>
      <c r="OLP251" s="27"/>
      <c r="OLQ251" s="27"/>
      <c r="OLR251" s="27"/>
      <c r="OLS251" s="27"/>
      <c r="OLT251" s="27"/>
      <c r="OLU251" s="27"/>
      <c r="OLV251" s="27"/>
      <c r="OLW251" s="27"/>
      <c r="OLX251" s="27"/>
      <c r="OLY251" s="27"/>
      <c r="OLZ251" s="27"/>
      <c r="OMA251" s="27"/>
      <c r="OMB251" s="27"/>
      <c r="OMC251" s="27"/>
      <c r="OMD251" s="27"/>
      <c r="OME251" s="27"/>
      <c r="OMF251" s="27"/>
      <c r="OMG251" s="27"/>
      <c r="OMH251" s="27"/>
      <c r="OMI251" s="27"/>
      <c r="OMJ251" s="27"/>
      <c r="OMK251" s="27"/>
      <c r="OML251" s="27"/>
      <c r="OMM251" s="27"/>
      <c r="OMN251" s="27"/>
      <c r="OMO251" s="27"/>
      <c r="OMP251" s="27"/>
      <c r="OMQ251" s="27"/>
      <c r="OMR251" s="27"/>
      <c r="OMS251" s="27"/>
      <c r="OMT251" s="27"/>
      <c r="OMU251" s="27"/>
      <c r="OMV251" s="27"/>
      <c r="OMW251" s="27"/>
      <c r="OMX251" s="27"/>
      <c r="OMY251" s="27"/>
      <c r="OMZ251" s="27"/>
      <c r="ONA251" s="27"/>
      <c r="ONB251" s="27"/>
      <c r="ONC251" s="27"/>
      <c r="OND251" s="27"/>
      <c r="ONE251" s="27"/>
      <c r="ONF251" s="27"/>
      <c r="ONG251" s="27"/>
      <c r="ONH251" s="27"/>
      <c r="ONI251" s="27"/>
      <c r="ONJ251" s="27"/>
      <c r="ONK251" s="27"/>
      <c r="ONL251" s="27"/>
      <c r="ONM251" s="27"/>
      <c r="ONN251" s="27"/>
      <c r="ONO251" s="27"/>
      <c r="ONP251" s="27"/>
      <c r="ONQ251" s="27"/>
      <c r="ONR251" s="27"/>
      <c r="ONS251" s="27"/>
      <c r="ONT251" s="27"/>
      <c r="ONU251" s="27"/>
      <c r="ONV251" s="27"/>
      <c r="ONW251" s="27"/>
      <c r="ONX251" s="27"/>
      <c r="ONY251" s="27"/>
      <c r="ONZ251" s="27"/>
      <c r="OOA251" s="27"/>
      <c r="OOB251" s="27"/>
      <c r="OOC251" s="27"/>
      <c r="OOD251" s="27"/>
      <c r="OOE251" s="27"/>
      <c r="OOF251" s="27"/>
      <c r="OOG251" s="27"/>
      <c r="OOH251" s="27"/>
      <c r="OOI251" s="27"/>
      <c r="OOJ251" s="27"/>
      <c r="OOK251" s="27"/>
      <c r="OOL251" s="27"/>
      <c r="OOM251" s="27"/>
      <c r="OON251" s="27"/>
      <c r="OOO251" s="27"/>
      <c r="OOP251" s="27"/>
      <c r="OOQ251" s="27"/>
      <c r="OOR251" s="27"/>
      <c r="OOS251" s="27"/>
      <c r="OOT251" s="27"/>
      <c r="OOU251" s="27"/>
      <c r="OOV251" s="27"/>
      <c r="OOW251" s="27"/>
      <c r="OOX251" s="27"/>
      <c r="OOY251" s="27"/>
      <c r="OOZ251" s="27"/>
      <c r="OPA251" s="27"/>
      <c r="OPB251" s="27"/>
      <c r="OPC251" s="27"/>
      <c r="OPD251" s="27"/>
      <c r="OPE251" s="27"/>
      <c r="OPF251" s="27"/>
      <c r="OPG251" s="27"/>
      <c r="OPH251" s="27"/>
      <c r="OPI251" s="27"/>
      <c r="OPJ251" s="27"/>
      <c r="OPK251" s="27"/>
      <c r="OPL251" s="27"/>
      <c r="OPM251" s="27"/>
      <c r="OPN251" s="27"/>
      <c r="OPO251" s="27"/>
      <c r="OPP251" s="27"/>
      <c r="OPQ251" s="27"/>
      <c r="OPR251" s="27"/>
      <c r="OPS251" s="27"/>
      <c r="OPT251" s="27"/>
      <c r="OPU251" s="27"/>
      <c r="OPV251" s="27"/>
      <c r="OPW251" s="27"/>
      <c r="OPX251" s="27"/>
      <c r="OPY251" s="27"/>
      <c r="OPZ251" s="27"/>
      <c r="OQA251" s="27"/>
      <c r="OQB251" s="27"/>
      <c r="OQC251" s="27"/>
      <c r="OQD251" s="27"/>
      <c r="OQE251" s="27"/>
      <c r="OQF251" s="27"/>
      <c r="OQG251" s="27"/>
      <c r="OQH251" s="27"/>
      <c r="OQI251" s="27"/>
      <c r="OQJ251" s="27"/>
      <c r="OQK251" s="27"/>
      <c r="OQL251" s="27"/>
      <c r="OQM251" s="27"/>
      <c r="OQN251" s="27"/>
      <c r="OQO251" s="27"/>
      <c r="OQP251" s="27"/>
      <c r="OQQ251" s="27"/>
      <c r="OQR251" s="27"/>
      <c r="OQS251" s="27"/>
      <c r="OQT251" s="27"/>
      <c r="OQU251" s="27"/>
      <c r="OQV251" s="27"/>
      <c r="OQW251" s="27"/>
      <c r="OQX251" s="27"/>
      <c r="OQY251" s="27"/>
      <c r="OQZ251" s="27"/>
      <c r="ORA251" s="27"/>
      <c r="ORB251" s="27"/>
      <c r="ORC251" s="27"/>
      <c r="ORD251" s="27"/>
      <c r="ORE251" s="27"/>
      <c r="ORF251" s="27"/>
      <c r="ORG251" s="27"/>
      <c r="ORH251" s="27"/>
      <c r="ORI251" s="27"/>
      <c r="ORJ251" s="27"/>
      <c r="ORK251" s="27"/>
      <c r="ORL251" s="27"/>
      <c r="ORM251" s="27"/>
      <c r="ORN251" s="27"/>
      <c r="ORO251" s="27"/>
      <c r="ORP251" s="27"/>
      <c r="ORQ251" s="27"/>
      <c r="ORR251" s="27"/>
      <c r="ORS251" s="27"/>
      <c r="ORT251" s="27"/>
      <c r="ORU251" s="27"/>
      <c r="ORV251" s="27"/>
      <c r="ORW251" s="27"/>
      <c r="ORX251" s="27"/>
      <c r="ORY251" s="27"/>
      <c r="ORZ251" s="27"/>
      <c r="OSA251" s="27"/>
      <c r="OSB251" s="27"/>
      <c r="OSC251" s="27"/>
      <c r="OSD251" s="27"/>
      <c r="OSE251" s="27"/>
      <c r="OSF251" s="27"/>
      <c r="OSG251" s="27"/>
      <c r="OSH251" s="27"/>
      <c r="OSI251" s="27"/>
      <c r="OSJ251" s="27"/>
      <c r="OSK251" s="27"/>
      <c r="OSL251" s="27"/>
      <c r="OSM251" s="27"/>
      <c r="OSN251" s="27"/>
      <c r="OSO251" s="27"/>
      <c r="OSP251" s="27"/>
      <c r="OSQ251" s="27"/>
      <c r="OSR251" s="27"/>
      <c r="OSS251" s="27"/>
      <c r="OST251" s="27"/>
      <c r="OSU251" s="27"/>
      <c r="OSV251" s="27"/>
      <c r="OSW251" s="27"/>
      <c r="OSX251" s="27"/>
      <c r="OSY251" s="27"/>
      <c r="OSZ251" s="27"/>
      <c r="OTA251" s="27"/>
      <c r="OTB251" s="27"/>
      <c r="OTC251" s="27"/>
      <c r="OTD251" s="27"/>
      <c r="OTE251" s="27"/>
      <c r="OTF251" s="27"/>
      <c r="OTG251" s="27"/>
      <c r="OTH251" s="27"/>
      <c r="OTI251" s="27"/>
      <c r="OTJ251" s="27"/>
      <c r="OTK251" s="27"/>
      <c r="OTL251" s="27"/>
      <c r="OTM251" s="27"/>
      <c r="OTN251" s="27"/>
      <c r="OTO251" s="27"/>
      <c r="OTP251" s="27"/>
      <c r="OTQ251" s="27"/>
      <c r="OTR251" s="27"/>
      <c r="OTS251" s="27"/>
      <c r="OTT251" s="27"/>
      <c r="OTU251" s="27"/>
      <c r="OTV251" s="27"/>
      <c r="OTW251" s="27"/>
      <c r="OTX251" s="27"/>
      <c r="OTY251" s="27"/>
      <c r="OTZ251" s="27"/>
      <c r="OUA251" s="27"/>
      <c r="OUB251" s="27"/>
      <c r="OUC251" s="27"/>
      <c r="OUD251" s="27"/>
      <c r="OUE251" s="27"/>
      <c r="OUF251" s="27"/>
      <c r="OUG251" s="27"/>
      <c r="OUH251" s="27"/>
      <c r="OUI251" s="27"/>
      <c r="OUJ251" s="27"/>
      <c r="OUK251" s="27"/>
      <c r="OUL251" s="27"/>
      <c r="OUM251" s="27"/>
      <c r="OUN251" s="27"/>
      <c r="OUO251" s="27"/>
      <c r="OUP251" s="27"/>
      <c r="OUQ251" s="27"/>
      <c r="OUR251" s="27"/>
      <c r="OUS251" s="27"/>
      <c r="OUT251" s="27"/>
      <c r="OUU251" s="27"/>
      <c r="OUV251" s="27"/>
      <c r="OUW251" s="27"/>
      <c r="OUX251" s="27"/>
      <c r="OUY251" s="27"/>
      <c r="OUZ251" s="27"/>
      <c r="OVA251" s="27"/>
      <c r="OVB251" s="27"/>
      <c r="OVC251" s="27"/>
      <c r="OVD251" s="27"/>
      <c r="OVE251" s="27"/>
      <c r="OVF251" s="27"/>
      <c r="OVG251" s="27"/>
      <c r="OVH251" s="27"/>
      <c r="OVI251" s="27"/>
      <c r="OVJ251" s="27"/>
      <c r="OVK251" s="27"/>
      <c r="OVL251" s="27"/>
      <c r="OVM251" s="27"/>
      <c r="OVN251" s="27"/>
      <c r="OVO251" s="27"/>
      <c r="OVP251" s="27"/>
      <c r="OVQ251" s="27"/>
      <c r="OVR251" s="27"/>
      <c r="OVS251" s="27"/>
      <c r="OVT251" s="27"/>
      <c r="OVU251" s="27"/>
      <c r="OVV251" s="27"/>
      <c r="OVW251" s="27"/>
      <c r="OVX251" s="27"/>
      <c r="OVY251" s="27"/>
      <c r="OVZ251" s="27"/>
      <c r="OWA251" s="27"/>
      <c r="OWB251" s="27"/>
      <c r="OWC251" s="27"/>
      <c r="OWD251" s="27"/>
      <c r="OWE251" s="27"/>
      <c r="OWF251" s="27"/>
      <c r="OWG251" s="27"/>
      <c r="OWH251" s="27"/>
      <c r="OWI251" s="27"/>
      <c r="OWJ251" s="27"/>
      <c r="OWK251" s="27"/>
      <c r="OWL251" s="27"/>
      <c r="OWM251" s="27"/>
      <c r="OWN251" s="27"/>
      <c r="OWO251" s="27"/>
      <c r="OWP251" s="27"/>
      <c r="OWQ251" s="27"/>
      <c r="OWR251" s="27"/>
      <c r="OWS251" s="27"/>
      <c r="OWT251" s="27"/>
      <c r="OWU251" s="27"/>
      <c r="OWV251" s="27"/>
      <c r="OWW251" s="27"/>
      <c r="OWX251" s="27"/>
      <c r="OWY251" s="27"/>
      <c r="OWZ251" s="27"/>
      <c r="OXA251" s="27"/>
      <c r="OXB251" s="27"/>
      <c r="OXC251" s="27"/>
      <c r="OXD251" s="27"/>
      <c r="OXE251" s="27"/>
      <c r="OXF251" s="27"/>
      <c r="OXG251" s="27"/>
      <c r="OXH251" s="27"/>
      <c r="OXI251" s="27"/>
      <c r="OXJ251" s="27"/>
      <c r="OXK251" s="27"/>
      <c r="OXL251" s="27"/>
      <c r="OXM251" s="27"/>
      <c r="OXN251" s="27"/>
      <c r="OXO251" s="27"/>
      <c r="OXP251" s="27"/>
      <c r="OXQ251" s="27"/>
      <c r="OXR251" s="27"/>
      <c r="OXS251" s="27"/>
      <c r="OXT251" s="27"/>
      <c r="OXU251" s="27"/>
      <c r="OXV251" s="27"/>
      <c r="OXW251" s="27"/>
      <c r="OXX251" s="27"/>
      <c r="OXY251" s="27"/>
      <c r="OXZ251" s="27"/>
      <c r="OYA251" s="27"/>
      <c r="OYB251" s="27"/>
      <c r="OYC251" s="27"/>
      <c r="OYD251" s="27"/>
      <c r="OYE251" s="27"/>
      <c r="OYF251" s="27"/>
      <c r="OYG251" s="27"/>
      <c r="OYH251" s="27"/>
      <c r="OYI251" s="27"/>
      <c r="OYJ251" s="27"/>
      <c r="OYK251" s="27"/>
      <c r="OYL251" s="27"/>
      <c r="OYM251" s="27"/>
      <c r="OYN251" s="27"/>
      <c r="OYO251" s="27"/>
      <c r="OYP251" s="27"/>
      <c r="OYQ251" s="27"/>
      <c r="OYR251" s="27"/>
      <c r="OYS251" s="27"/>
      <c r="OYT251" s="27"/>
      <c r="OYU251" s="27"/>
      <c r="OYV251" s="27"/>
      <c r="OYW251" s="27"/>
      <c r="OYX251" s="27"/>
      <c r="OYY251" s="27"/>
      <c r="OYZ251" s="27"/>
      <c r="OZA251" s="27"/>
      <c r="OZB251" s="27"/>
      <c r="OZC251" s="27"/>
      <c r="OZD251" s="27"/>
      <c r="OZE251" s="27"/>
      <c r="OZF251" s="27"/>
      <c r="OZG251" s="27"/>
      <c r="OZH251" s="27"/>
      <c r="OZI251" s="27"/>
      <c r="OZJ251" s="27"/>
      <c r="OZK251" s="27"/>
      <c r="OZL251" s="27"/>
      <c r="OZM251" s="27"/>
      <c r="OZN251" s="27"/>
      <c r="OZO251" s="27"/>
      <c r="OZP251" s="27"/>
      <c r="OZQ251" s="27"/>
      <c r="OZR251" s="27"/>
      <c r="OZS251" s="27"/>
      <c r="OZT251" s="27"/>
      <c r="OZU251" s="27"/>
      <c r="OZV251" s="27"/>
      <c r="OZW251" s="27"/>
      <c r="OZX251" s="27"/>
      <c r="OZY251" s="27"/>
      <c r="OZZ251" s="27"/>
      <c r="PAA251" s="27"/>
      <c r="PAB251" s="27"/>
      <c r="PAC251" s="27"/>
      <c r="PAD251" s="27"/>
      <c r="PAE251" s="27"/>
      <c r="PAF251" s="27"/>
      <c r="PAG251" s="27"/>
      <c r="PAH251" s="27"/>
      <c r="PAI251" s="27"/>
      <c r="PAJ251" s="27"/>
      <c r="PAK251" s="27"/>
      <c r="PAL251" s="27"/>
      <c r="PAM251" s="27"/>
      <c r="PAN251" s="27"/>
      <c r="PAO251" s="27"/>
      <c r="PAP251" s="27"/>
      <c r="PAQ251" s="27"/>
      <c r="PAR251" s="27"/>
      <c r="PAS251" s="27"/>
      <c r="PAT251" s="27"/>
      <c r="PAU251" s="27"/>
      <c r="PAV251" s="27"/>
      <c r="PAW251" s="27"/>
      <c r="PAX251" s="27"/>
      <c r="PAY251" s="27"/>
      <c r="PAZ251" s="27"/>
      <c r="PBA251" s="27"/>
      <c r="PBB251" s="27"/>
      <c r="PBC251" s="27"/>
      <c r="PBD251" s="27"/>
      <c r="PBE251" s="27"/>
      <c r="PBF251" s="27"/>
      <c r="PBG251" s="27"/>
      <c r="PBH251" s="27"/>
      <c r="PBI251" s="27"/>
      <c r="PBJ251" s="27"/>
      <c r="PBK251" s="27"/>
      <c r="PBL251" s="27"/>
      <c r="PBM251" s="27"/>
      <c r="PBN251" s="27"/>
      <c r="PBO251" s="27"/>
      <c r="PBP251" s="27"/>
      <c r="PBQ251" s="27"/>
      <c r="PBR251" s="27"/>
      <c r="PBS251" s="27"/>
      <c r="PBT251" s="27"/>
      <c r="PBU251" s="27"/>
      <c r="PBV251" s="27"/>
      <c r="PBW251" s="27"/>
      <c r="PBX251" s="27"/>
      <c r="PBY251" s="27"/>
      <c r="PBZ251" s="27"/>
      <c r="PCA251" s="27"/>
      <c r="PCB251" s="27"/>
      <c r="PCC251" s="27"/>
      <c r="PCD251" s="27"/>
      <c r="PCE251" s="27"/>
      <c r="PCF251" s="27"/>
      <c r="PCG251" s="27"/>
      <c r="PCH251" s="27"/>
      <c r="PCI251" s="27"/>
      <c r="PCJ251" s="27"/>
      <c r="PCK251" s="27"/>
      <c r="PCL251" s="27"/>
      <c r="PCM251" s="27"/>
      <c r="PCN251" s="27"/>
      <c r="PCO251" s="27"/>
      <c r="PCP251" s="27"/>
      <c r="PCQ251" s="27"/>
      <c r="PCR251" s="27"/>
      <c r="PCS251" s="27"/>
      <c r="PCT251" s="27"/>
      <c r="PCU251" s="27"/>
      <c r="PCV251" s="27"/>
      <c r="PCW251" s="27"/>
      <c r="PCX251" s="27"/>
      <c r="PCY251" s="27"/>
      <c r="PCZ251" s="27"/>
      <c r="PDA251" s="27"/>
      <c r="PDB251" s="27"/>
      <c r="PDC251" s="27"/>
      <c r="PDD251" s="27"/>
      <c r="PDE251" s="27"/>
      <c r="PDF251" s="27"/>
      <c r="PDG251" s="27"/>
      <c r="PDH251" s="27"/>
      <c r="PDI251" s="27"/>
      <c r="PDJ251" s="27"/>
      <c r="PDK251" s="27"/>
      <c r="PDL251" s="27"/>
      <c r="PDM251" s="27"/>
      <c r="PDN251" s="27"/>
      <c r="PDO251" s="27"/>
      <c r="PDP251" s="27"/>
      <c r="PDQ251" s="27"/>
      <c r="PDR251" s="27"/>
      <c r="PDS251" s="27"/>
      <c r="PDT251" s="27"/>
      <c r="PDU251" s="27"/>
      <c r="PDV251" s="27"/>
      <c r="PDW251" s="27"/>
      <c r="PDX251" s="27"/>
      <c r="PDY251" s="27"/>
      <c r="PDZ251" s="27"/>
      <c r="PEA251" s="27"/>
      <c r="PEB251" s="27"/>
      <c r="PEC251" s="27"/>
      <c r="PED251" s="27"/>
      <c r="PEE251" s="27"/>
      <c r="PEF251" s="27"/>
      <c r="PEG251" s="27"/>
      <c r="PEH251" s="27"/>
      <c r="PEI251" s="27"/>
      <c r="PEJ251" s="27"/>
      <c r="PEK251" s="27"/>
      <c r="PEL251" s="27"/>
      <c r="PEM251" s="27"/>
      <c r="PEN251" s="27"/>
      <c r="PEO251" s="27"/>
      <c r="PEP251" s="27"/>
      <c r="PEQ251" s="27"/>
      <c r="PER251" s="27"/>
      <c r="PES251" s="27"/>
      <c r="PET251" s="27"/>
      <c r="PEU251" s="27"/>
      <c r="PEV251" s="27"/>
      <c r="PEW251" s="27"/>
      <c r="PEX251" s="27"/>
      <c r="PEY251" s="27"/>
      <c r="PEZ251" s="27"/>
      <c r="PFA251" s="27"/>
      <c r="PFB251" s="27"/>
      <c r="PFC251" s="27"/>
      <c r="PFD251" s="27"/>
      <c r="PFE251" s="27"/>
      <c r="PFF251" s="27"/>
      <c r="PFG251" s="27"/>
      <c r="PFH251" s="27"/>
      <c r="PFI251" s="27"/>
      <c r="PFJ251" s="27"/>
      <c r="PFK251" s="27"/>
      <c r="PFL251" s="27"/>
      <c r="PFM251" s="27"/>
      <c r="PFN251" s="27"/>
      <c r="PFO251" s="27"/>
      <c r="PFP251" s="27"/>
      <c r="PFQ251" s="27"/>
      <c r="PFR251" s="27"/>
      <c r="PFS251" s="27"/>
      <c r="PFT251" s="27"/>
      <c r="PFU251" s="27"/>
      <c r="PFV251" s="27"/>
      <c r="PFW251" s="27"/>
      <c r="PFX251" s="27"/>
      <c r="PFY251" s="27"/>
      <c r="PFZ251" s="27"/>
      <c r="PGA251" s="27"/>
      <c r="PGB251" s="27"/>
      <c r="PGC251" s="27"/>
      <c r="PGD251" s="27"/>
      <c r="PGE251" s="27"/>
      <c r="PGF251" s="27"/>
      <c r="PGG251" s="27"/>
      <c r="PGH251" s="27"/>
      <c r="PGI251" s="27"/>
      <c r="PGJ251" s="27"/>
      <c r="PGK251" s="27"/>
      <c r="PGL251" s="27"/>
      <c r="PGM251" s="27"/>
      <c r="PGN251" s="27"/>
      <c r="PGO251" s="27"/>
      <c r="PGP251" s="27"/>
      <c r="PGQ251" s="27"/>
      <c r="PGR251" s="27"/>
      <c r="PGS251" s="27"/>
      <c r="PGT251" s="27"/>
      <c r="PGU251" s="27"/>
      <c r="PGV251" s="27"/>
      <c r="PGW251" s="27"/>
      <c r="PGX251" s="27"/>
      <c r="PGY251" s="27"/>
      <c r="PGZ251" s="27"/>
      <c r="PHA251" s="27"/>
      <c r="PHB251" s="27"/>
      <c r="PHC251" s="27"/>
      <c r="PHD251" s="27"/>
      <c r="PHE251" s="27"/>
      <c r="PHF251" s="27"/>
      <c r="PHG251" s="27"/>
      <c r="PHH251" s="27"/>
      <c r="PHI251" s="27"/>
      <c r="PHJ251" s="27"/>
      <c r="PHK251" s="27"/>
      <c r="PHL251" s="27"/>
      <c r="PHM251" s="27"/>
      <c r="PHN251" s="27"/>
      <c r="PHO251" s="27"/>
      <c r="PHP251" s="27"/>
      <c r="PHQ251" s="27"/>
      <c r="PHR251" s="27"/>
      <c r="PHS251" s="27"/>
      <c r="PHT251" s="27"/>
      <c r="PHU251" s="27"/>
      <c r="PHV251" s="27"/>
      <c r="PHW251" s="27"/>
      <c r="PHX251" s="27"/>
      <c r="PHY251" s="27"/>
      <c r="PHZ251" s="27"/>
      <c r="PIA251" s="27"/>
      <c r="PIB251" s="27"/>
      <c r="PIC251" s="27"/>
      <c r="PID251" s="27"/>
      <c r="PIE251" s="27"/>
      <c r="PIF251" s="27"/>
      <c r="PIG251" s="27"/>
      <c r="PIH251" s="27"/>
      <c r="PII251" s="27"/>
      <c r="PIJ251" s="27"/>
      <c r="PIK251" s="27"/>
      <c r="PIL251" s="27"/>
      <c r="PIM251" s="27"/>
      <c r="PIN251" s="27"/>
      <c r="PIO251" s="27"/>
      <c r="PIP251" s="27"/>
      <c r="PIQ251" s="27"/>
      <c r="PIR251" s="27"/>
      <c r="PIS251" s="27"/>
      <c r="PIT251" s="27"/>
      <c r="PIU251" s="27"/>
      <c r="PIV251" s="27"/>
      <c r="PIW251" s="27"/>
      <c r="PIX251" s="27"/>
      <c r="PIY251" s="27"/>
      <c r="PIZ251" s="27"/>
      <c r="PJA251" s="27"/>
      <c r="PJB251" s="27"/>
      <c r="PJC251" s="27"/>
      <c r="PJD251" s="27"/>
      <c r="PJE251" s="27"/>
      <c r="PJF251" s="27"/>
      <c r="PJG251" s="27"/>
      <c r="PJH251" s="27"/>
      <c r="PJI251" s="27"/>
      <c r="PJJ251" s="27"/>
      <c r="PJK251" s="27"/>
      <c r="PJL251" s="27"/>
      <c r="PJM251" s="27"/>
      <c r="PJN251" s="27"/>
      <c r="PJO251" s="27"/>
      <c r="PJP251" s="27"/>
      <c r="PJQ251" s="27"/>
      <c r="PJR251" s="27"/>
      <c r="PJS251" s="27"/>
      <c r="PJT251" s="27"/>
      <c r="PJU251" s="27"/>
      <c r="PJV251" s="27"/>
      <c r="PJW251" s="27"/>
      <c r="PJX251" s="27"/>
      <c r="PJY251" s="27"/>
      <c r="PJZ251" s="27"/>
      <c r="PKA251" s="27"/>
      <c r="PKB251" s="27"/>
      <c r="PKC251" s="27"/>
      <c r="PKD251" s="27"/>
      <c r="PKE251" s="27"/>
      <c r="PKF251" s="27"/>
      <c r="PKG251" s="27"/>
      <c r="PKH251" s="27"/>
      <c r="PKI251" s="27"/>
      <c r="PKJ251" s="27"/>
      <c r="PKK251" s="27"/>
      <c r="PKL251" s="27"/>
      <c r="PKM251" s="27"/>
      <c r="PKN251" s="27"/>
      <c r="PKO251" s="27"/>
      <c r="PKP251" s="27"/>
      <c r="PKQ251" s="27"/>
      <c r="PKR251" s="27"/>
      <c r="PKS251" s="27"/>
      <c r="PKT251" s="27"/>
      <c r="PKU251" s="27"/>
      <c r="PKV251" s="27"/>
      <c r="PKW251" s="27"/>
      <c r="PKX251" s="27"/>
      <c r="PKY251" s="27"/>
      <c r="PKZ251" s="27"/>
      <c r="PLA251" s="27"/>
      <c r="PLB251" s="27"/>
      <c r="PLC251" s="27"/>
      <c r="PLD251" s="27"/>
      <c r="PLE251" s="27"/>
      <c r="PLF251" s="27"/>
      <c r="PLG251" s="27"/>
      <c r="PLH251" s="27"/>
      <c r="PLI251" s="27"/>
      <c r="PLJ251" s="27"/>
      <c r="PLK251" s="27"/>
      <c r="PLL251" s="27"/>
      <c r="PLM251" s="27"/>
      <c r="PLN251" s="27"/>
      <c r="PLO251" s="27"/>
      <c r="PLP251" s="27"/>
      <c r="PLQ251" s="27"/>
      <c r="PLR251" s="27"/>
      <c r="PLS251" s="27"/>
      <c r="PLT251" s="27"/>
      <c r="PLU251" s="27"/>
      <c r="PLV251" s="27"/>
      <c r="PLW251" s="27"/>
      <c r="PLX251" s="27"/>
      <c r="PLY251" s="27"/>
      <c r="PLZ251" s="27"/>
      <c r="PMA251" s="27"/>
      <c r="PMB251" s="27"/>
      <c r="PMC251" s="27"/>
      <c r="PMD251" s="27"/>
      <c r="PME251" s="27"/>
      <c r="PMF251" s="27"/>
      <c r="PMG251" s="27"/>
      <c r="PMH251" s="27"/>
      <c r="PMI251" s="27"/>
      <c r="PMJ251" s="27"/>
      <c r="PMK251" s="27"/>
      <c r="PML251" s="27"/>
      <c r="PMM251" s="27"/>
      <c r="PMN251" s="27"/>
      <c r="PMO251" s="27"/>
      <c r="PMP251" s="27"/>
      <c r="PMQ251" s="27"/>
      <c r="PMR251" s="27"/>
      <c r="PMS251" s="27"/>
      <c r="PMT251" s="27"/>
      <c r="PMU251" s="27"/>
      <c r="PMV251" s="27"/>
      <c r="PMW251" s="27"/>
      <c r="PMX251" s="27"/>
      <c r="PMY251" s="27"/>
      <c r="PMZ251" s="27"/>
      <c r="PNA251" s="27"/>
      <c r="PNB251" s="27"/>
      <c r="PNC251" s="27"/>
      <c r="PND251" s="27"/>
      <c r="PNE251" s="27"/>
      <c r="PNF251" s="27"/>
      <c r="PNG251" s="27"/>
      <c r="PNH251" s="27"/>
      <c r="PNI251" s="27"/>
      <c r="PNJ251" s="27"/>
      <c r="PNK251" s="27"/>
      <c r="PNL251" s="27"/>
      <c r="PNM251" s="27"/>
      <c r="PNN251" s="27"/>
      <c r="PNO251" s="27"/>
      <c r="PNP251" s="27"/>
      <c r="PNQ251" s="27"/>
      <c r="PNR251" s="27"/>
      <c r="PNS251" s="27"/>
      <c r="PNT251" s="27"/>
      <c r="PNU251" s="27"/>
      <c r="PNV251" s="27"/>
      <c r="PNW251" s="27"/>
      <c r="PNX251" s="27"/>
      <c r="PNY251" s="27"/>
      <c r="PNZ251" s="27"/>
      <c r="POA251" s="27"/>
      <c r="POB251" s="27"/>
      <c r="POC251" s="27"/>
      <c r="POD251" s="27"/>
      <c r="POE251" s="27"/>
      <c r="POF251" s="27"/>
      <c r="POG251" s="27"/>
      <c r="POH251" s="27"/>
      <c r="POI251" s="27"/>
      <c r="POJ251" s="27"/>
      <c r="POK251" s="27"/>
      <c r="POL251" s="27"/>
      <c r="POM251" s="27"/>
      <c r="PON251" s="27"/>
      <c r="POO251" s="27"/>
      <c r="POP251" s="27"/>
      <c r="POQ251" s="27"/>
      <c r="POR251" s="27"/>
      <c r="POS251" s="27"/>
      <c r="POT251" s="27"/>
      <c r="POU251" s="27"/>
      <c r="POV251" s="27"/>
      <c r="POW251" s="27"/>
      <c r="POX251" s="27"/>
      <c r="POY251" s="27"/>
      <c r="POZ251" s="27"/>
      <c r="PPA251" s="27"/>
      <c r="PPB251" s="27"/>
      <c r="PPC251" s="27"/>
      <c r="PPD251" s="27"/>
      <c r="PPE251" s="27"/>
      <c r="PPF251" s="27"/>
      <c r="PPG251" s="27"/>
      <c r="PPH251" s="27"/>
      <c r="PPI251" s="27"/>
      <c r="PPJ251" s="27"/>
      <c r="PPK251" s="27"/>
      <c r="PPL251" s="27"/>
      <c r="PPM251" s="27"/>
      <c r="PPN251" s="27"/>
      <c r="PPO251" s="27"/>
      <c r="PPP251" s="27"/>
      <c r="PPQ251" s="27"/>
      <c r="PPR251" s="27"/>
      <c r="PPS251" s="27"/>
      <c r="PPT251" s="27"/>
      <c r="PPU251" s="27"/>
      <c r="PPV251" s="27"/>
      <c r="PPW251" s="27"/>
      <c r="PPX251" s="27"/>
      <c r="PPY251" s="27"/>
      <c r="PPZ251" s="27"/>
      <c r="PQA251" s="27"/>
      <c r="PQB251" s="27"/>
      <c r="PQC251" s="27"/>
      <c r="PQD251" s="27"/>
      <c r="PQE251" s="27"/>
      <c r="PQF251" s="27"/>
      <c r="PQG251" s="27"/>
      <c r="PQH251" s="27"/>
      <c r="PQI251" s="27"/>
      <c r="PQJ251" s="27"/>
      <c r="PQK251" s="27"/>
      <c r="PQL251" s="27"/>
      <c r="PQM251" s="27"/>
      <c r="PQN251" s="27"/>
      <c r="PQO251" s="27"/>
      <c r="PQP251" s="27"/>
      <c r="PQQ251" s="27"/>
      <c r="PQR251" s="27"/>
      <c r="PQS251" s="27"/>
      <c r="PQT251" s="27"/>
      <c r="PQU251" s="27"/>
      <c r="PQV251" s="27"/>
      <c r="PQW251" s="27"/>
      <c r="PQX251" s="27"/>
      <c r="PQY251" s="27"/>
      <c r="PQZ251" s="27"/>
      <c r="PRA251" s="27"/>
      <c r="PRB251" s="27"/>
      <c r="PRC251" s="27"/>
      <c r="PRD251" s="27"/>
      <c r="PRE251" s="27"/>
      <c r="PRF251" s="27"/>
      <c r="PRG251" s="27"/>
      <c r="PRH251" s="27"/>
      <c r="PRI251" s="27"/>
      <c r="PRJ251" s="27"/>
      <c r="PRK251" s="27"/>
      <c r="PRL251" s="27"/>
      <c r="PRM251" s="27"/>
      <c r="PRN251" s="27"/>
      <c r="PRO251" s="27"/>
      <c r="PRP251" s="27"/>
      <c r="PRQ251" s="27"/>
      <c r="PRR251" s="27"/>
      <c r="PRS251" s="27"/>
      <c r="PRT251" s="27"/>
      <c r="PRU251" s="27"/>
      <c r="PRV251" s="27"/>
      <c r="PRW251" s="27"/>
      <c r="PRX251" s="27"/>
      <c r="PRY251" s="27"/>
      <c r="PRZ251" s="27"/>
      <c r="PSA251" s="27"/>
      <c r="PSB251" s="27"/>
      <c r="PSC251" s="27"/>
      <c r="PSD251" s="27"/>
      <c r="PSE251" s="27"/>
      <c r="PSF251" s="27"/>
      <c r="PSG251" s="27"/>
      <c r="PSH251" s="27"/>
      <c r="PSI251" s="27"/>
      <c r="PSJ251" s="27"/>
      <c r="PSK251" s="27"/>
      <c r="PSL251" s="27"/>
      <c r="PSM251" s="27"/>
      <c r="PSN251" s="27"/>
      <c r="PSO251" s="27"/>
      <c r="PSP251" s="27"/>
      <c r="PSQ251" s="27"/>
      <c r="PSR251" s="27"/>
      <c r="PSS251" s="27"/>
      <c r="PST251" s="27"/>
      <c r="PSU251" s="27"/>
      <c r="PSV251" s="27"/>
      <c r="PSW251" s="27"/>
      <c r="PSX251" s="27"/>
      <c r="PSY251" s="27"/>
      <c r="PSZ251" s="27"/>
      <c r="PTA251" s="27"/>
      <c r="PTB251" s="27"/>
      <c r="PTC251" s="27"/>
      <c r="PTD251" s="27"/>
      <c r="PTE251" s="27"/>
      <c r="PTF251" s="27"/>
      <c r="PTG251" s="27"/>
      <c r="PTH251" s="27"/>
      <c r="PTI251" s="27"/>
      <c r="PTJ251" s="27"/>
      <c r="PTK251" s="27"/>
      <c r="PTL251" s="27"/>
      <c r="PTM251" s="27"/>
      <c r="PTN251" s="27"/>
      <c r="PTO251" s="27"/>
      <c r="PTP251" s="27"/>
      <c r="PTQ251" s="27"/>
      <c r="PTR251" s="27"/>
      <c r="PTS251" s="27"/>
      <c r="PTT251" s="27"/>
      <c r="PTU251" s="27"/>
      <c r="PTV251" s="27"/>
      <c r="PTW251" s="27"/>
      <c r="PTX251" s="27"/>
      <c r="PTY251" s="27"/>
      <c r="PTZ251" s="27"/>
      <c r="PUA251" s="27"/>
      <c r="PUB251" s="27"/>
      <c r="PUC251" s="27"/>
      <c r="PUD251" s="27"/>
      <c r="PUE251" s="27"/>
      <c r="PUF251" s="27"/>
      <c r="PUG251" s="27"/>
      <c r="PUH251" s="27"/>
      <c r="PUI251" s="27"/>
      <c r="PUJ251" s="27"/>
      <c r="PUK251" s="27"/>
      <c r="PUL251" s="27"/>
      <c r="PUM251" s="27"/>
      <c r="PUN251" s="27"/>
      <c r="PUO251" s="27"/>
      <c r="PUP251" s="27"/>
      <c r="PUQ251" s="27"/>
      <c r="PUR251" s="27"/>
      <c r="PUS251" s="27"/>
      <c r="PUT251" s="27"/>
      <c r="PUU251" s="27"/>
      <c r="PUV251" s="27"/>
      <c r="PUW251" s="27"/>
      <c r="PUX251" s="27"/>
      <c r="PUY251" s="27"/>
      <c r="PUZ251" s="27"/>
      <c r="PVA251" s="27"/>
      <c r="PVB251" s="27"/>
      <c r="PVC251" s="27"/>
      <c r="PVD251" s="27"/>
      <c r="PVE251" s="27"/>
      <c r="PVF251" s="27"/>
      <c r="PVG251" s="27"/>
      <c r="PVH251" s="27"/>
      <c r="PVI251" s="27"/>
      <c r="PVJ251" s="27"/>
      <c r="PVK251" s="27"/>
      <c r="PVL251" s="27"/>
      <c r="PVM251" s="27"/>
      <c r="PVN251" s="27"/>
      <c r="PVO251" s="27"/>
      <c r="PVP251" s="27"/>
      <c r="PVQ251" s="27"/>
      <c r="PVR251" s="27"/>
      <c r="PVS251" s="27"/>
      <c r="PVT251" s="27"/>
      <c r="PVU251" s="27"/>
      <c r="PVV251" s="27"/>
      <c r="PVW251" s="27"/>
      <c r="PVX251" s="27"/>
      <c r="PVY251" s="27"/>
      <c r="PVZ251" s="27"/>
      <c r="PWA251" s="27"/>
      <c r="PWB251" s="27"/>
      <c r="PWC251" s="27"/>
      <c r="PWD251" s="27"/>
      <c r="PWE251" s="27"/>
      <c r="PWF251" s="27"/>
      <c r="PWG251" s="27"/>
      <c r="PWH251" s="27"/>
      <c r="PWI251" s="27"/>
      <c r="PWJ251" s="27"/>
      <c r="PWK251" s="27"/>
      <c r="PWL251" s="27"/>
      <c r="PWM251" s="27"/>
      <c r="PWN251" s="27"/>
      <c r="PWO251" s="27"/>
      <c r="PWP251" s="27"/>
      <c r="PWQ251" s="27"/>
      <c r="PWR251" s="27"/>
      <c r="PWS251" s="27"/>
      <c r="PWT251" s="27"/>
      <c r="PWU251" s="27"/>
      <c r="PWV251" s="27"/>
      <c r="PWW251" s="27"/>
      <c r="PWX251" s="27"/>
      <c r="PWY251" s="27"/>
      <c r="PWZ251" s="27"/>
      <c r="PXA251" s="27"/>
      <c r="PXB251" s="27"/>
      <c r="PXC251" s="27"/>
      <c r="PXD251" s="27"/>
      <c r="PXE251" s="27"/>
      <c r="PXF251" s="27"/>
      <c r="PXG251" s="27"/>
      <c r="PXH251" s="27"/>
      <c r="PXI251" s="27"/>
      <c r="PXJ251" s="27"/>
      <c r="PXK251" s="27"/>
      <c r="PXL251" s="27"/>
      <c r="PXM251" s="27"/>
      <c r="PXN251" s="27"/>
      <c r="PXO251" s="27"/>
      <c r="PXP251" s="27"/>
      <c r="PXQ251" s="27"/>
      <c r="PXR251" s="27"/>
      <c r="PXS251" s="27"/>
      <c r="PXT251" s="27"/>
      <c r="PXU251" s="27"/>
      <c r="PXV251" s="27"/>
      <c r="PXW251" s="27"/>
      <c r="PXX251" s="27"/>
      <c r="PXY251" s="27"/>
      <c r="PXZ251" s="27"/>
      <c r="PYA251" s="27"/>
      <c r="PYB251" s="27"/>
      <c r="PYC251" s="27"/>
      <c r="PYD251" s="27"/>
      <c r="PYE251" s="27"/>
      <c r="PYF251" s="27"/>
      <c r="PYG251" s="27"/>
      <c r="PYH251" s="27"/>
      <c r="PYI251" s="27"/>
      <c r="PYJ251" s="27"/>
      <c r="PYK251" s="27"/>
      <c r="PYL251" s="27"/>
      <c r="PYM251" s="27"/>
      <c r="PYN251" s="27"/>
      <c r="PYO251" s="27"/>
      <c r="PYP251" s="27"/>
      <c r="PYQ251" s="27"/>
      <c r="PYR251" s="27"/>
      <c r="PYS251" s="27"/>
      <c r="PYT251" s="27"/>
      <c r="PYU251" s="27"/>
      <c r="PYV251" s="27"/>
      <c r="PYW251" s="27"/>
      <c r="PYX251" s="27"/>
      <c r="PYY251" s="27"/>
      <c r="PYZ251" s="27"/>
      <c r="PZA251" s="27"/>
      <c r="PZB251" s="27"/>
      <c r="PZC251" s="27"/>
      <c r="PZD251" s="27"/>
      <c r="PZE251" s="27"/>
      <c r="PZF251" s="27"/>
      <c r="PZG251" s="27"/>
      <c r="PZH251" s="27"/>
      <c r="PZI251" s="27"/>
      <c r="PZJ251" s="27"/>
      <c r="PZK251" s="27"/>
      <c r="PZL251" s="27"/>
      <c r="PZM251" s="27"/>
      <c r="PZN251" s="27"/>
      <c r="PZO251" s="27"/>
      <c r="PZP251" s="27"/>
      <c r="PZQ251" s="27"/>
      <c r="PZR251" s="27"/>
      <c r="PZS251" s="27"/>
      <c r="PZT251" s="27"/>
      <c r="PZU251" s="27"/>
      <c r="PZV251" s="27"/>
      <c r="PZW251" s="27"/>
      <c r="PZX251" s="27"/>
      <c r="PZY251" s="27"/>
      <c r="PZZ251" s="27"/>
      <c r="QAA251" s="27"/>
      <c r="QAB251" s="27"/>
      <c r="QAC251" s="27"/>
      <c r="QAD251" s="27"/>
      <c r="QAE251" s="27"/>
      <c r="QAF251" s="27"/>
      <c r="QAG251" s="27"/>
      <c r="QAH251" s="27"/>
      <c r="QAI251" s="27"/>
      <c r="QAJ251" s="27"/>
      <c r="QAK251" s="27"/>
      <c r="QAL251" s="27"/>
      <c r="QAM251" s="27"/>
      <c r="QAN251" s="27"/>
      <c r="QAO251" s="27"/>
      <c r="QAP251" s="27"/>
      <c r="QAQ251" s="27"/>
      <c r="QAR251" s="27"/>
      <c r="QAS251" s="27"/>
      <c r="QAT251" s="27"/>
      <c r="QAU251" s="27"/>
      <c r="QAV251" s="27"/>
      <c r="QAW251" s="27"/>
      <c r="QAX251" s="27"/>
      <c r="QAY251" s="27"/>
      <c r="QAZ251" s="27"/>
      <c r="QBA251" s="27"/>
      <c r="QBB251" s="27"/>
      <c r="QBC251" s="27"/>
      <c r="QBD251" s="27"/>
      <c r="QBE251" s="27"/>
      <c r="QBF251" s="27"/>
      <c r="QBG251" s="27"/>
      <c r="QBH251" s="27"/>
      <c r="QBI251" s="27"/>
      <c r="QBJ251" s="27"/>
      <c r="QBK251" s="27"/>
      <c r="QBL251" s="27"/>
      <c r="QBM251" s="27"/>
      <c r="QBN251" s="27"/>
      <c r="QBO251" s="27"/>
      <c r="QBP251" s="27"/>
      <c r="QBQ251" s="27"/>
      <c r="QBR251" s="27"/>
      <c r="QBS251" s="27"/>
      <c r="QBT251" s="27"/>
      <c r="QBU251" s="27"/>
      <c r="QBV251" s="27"/>
      <c r="QBW251" s="27"/>
      <c r="QBX251" s="27"/>
      <c r="QBY251" s="27"/>
      <c r="QBZ251" s="27"/>
      <c r="QCA251" s="27"/>
      <c r="QCB251" s="27"/>
      <c r="QCC251" s="27"/>
      <c r="QCD251" s="27"/>
      <c r="QCE251" s="27"/>
      <c r="QCF251" s="27"/>
      <c r="QCG251" s="27"/>
      <c r="QCH251" s="27"/>
      <c r="QCI251" s="27"/>
      <c r="QCJ251" s="27"/>
      <c r="QCK251" s="27"/>
      <c r="QCL251" s="27"/>
      <c r="QCM251" s="27"/>
      <c r="QCN251" s="27"/>
      <c r="QCO251" s="27"/>
      <c r="QCP251" s="27"/>
      <c r="QCQ251" s="27"/>
      <c r="QCR251" s="27"/>
      <c r="QCS251" s="27"/>
      <c r="QCT251" s="27"/>
      <c r="QCU251" s="27"/>
      <c r="QCV251" s="27"/>
      <c r="QCW251" s="27"/>
      <c r="QCX251" s="27"/>
      <c r="QCY251" s="27"/>
      <c r="QCZ251" s="27"/>
      <c r="QDA251" s="27"/>
      <c r="QDB251" s="27"/>
      <c r="QDC251" s="27"/>
      <c r="QDD251" s="27"/>
      <c r="QDE251" s="27"/>
      <c r="QDF251" s="27"/>
      <c r="QDG251" s="27"/>
      <c r="QDH251" s="27"/>
      <c r="QDI251" s="27"/>
      <c r="QDJ251" s="27"/>
      <c r="QDK251" s="27"/>
      <c r="QDL251" s="27"/>
      <c r="QDM251" s="27"/>
      <c r="QDN251" s="27"/>
      <c r="QDO251" s="27"/>
      <c r="QDP251" s="27"/>
      <c r="QDQ251" s="27"/>
      <c r="QDR251" s="27"/>
      <c r="QDS251" s="27"/>
      <c r="QDT251" s="27"/>
      <c r="QDU251" s="27"/>
      <c r="QDV251" s="27"/>
      <c r="QDW251" s="27"/>
      <c r="QDX251" s="27"/>
      <c r="QDY251" s="27"/>
      <c r="QDZ251" s="27"/>
      <c r="QEA251" s="27"/>
      <c r="QEB251" s="27"/>
      <c r="QEC251" s="27"/>
      <c r="QED251" s="27"/>
      <c r="QEE251" s="27"/>
      <c r="QEF251" s="27"/>
      <c r="QEG251" s="27"/>
      <c r="QEH251" s="27"/>
      <c r="QEI251" s="27"/>
      <c r="QEJ251" s="27"/>
      <c r="QEK251" s="27"/>
      <c r="QEL251" s="27"/>
      <c r="QEM251" s="27"/>
      <c r="QEN251" s="27"/>
      <c r="QEO251" s="27"/>
      <c r="QEP251" s="27"/>
      <c r="QEQ251" s="27"/>
      <c r="QER251" s="27"/>
      <c r="QES251" s="27"/>
      <c r="QET251" s="27"/>
      <c r="QEU251" s="27"/>
      <c r="QEV251" s="27"/>
      <c r="QEW251" s="27"/>
      <c r="QEX251" s="27"/>
      <c r="QEY251" s="27"/>
      <c r="QEZ251" s="27"/>
      <c r="QFA251" s="27"/>
      <c r="QFB251" s="27"/>
      <c r="QFC251" s="27"/>
      <c r="QFD251" s="27"/>
      <c r="QFE251" s="27"/>
      <c r="QFF251" s="27"/>
      <c r="QFG251" s="27"/>
      <c r="QFH251" s="27"/>
      <c r="QFI251" s="27"/>
      <c r="QFJ251" s="27"/>
      <c r="QFK251" s="27"/>
      <c r="QFL251" s="27"/>
      <c r="QFM251" s="27"/>
      <c r="QFN251" s="27"/>
      <c r="QFO251" s="27"/>
      <c r="QFP251" s="27"/>
      <c r="QFQ251" s="27"/>
      <c r="QFR251" s="27"/>
      <c r="QFS251" s="27"/>
      <c r="QFT251" s="27"/>
      <c r="QFU251" s="27"/>
      <c r="QFV251" s="27"/>
      <c r="QFW251" s="27"/>
      <c r="QFX251" s="27"/>
      <c r="QFY251" s="27"/>
      <c r="QFZ251" s="27"/>
      <c r="QGA251" s="27"/>
      <c r="QGB251" s="27"/>
      <c r="QGC251" s="27"/>
      <c r="QGD251" s="27"/>
      <c r="QGE251" s="27"/>
      <c r="QGF251" s="27"/>
      <c r="QGG251" s="27"/>
      <c r="QGH251" s="27"/>
      <c r="QGI251" s="27"/>
      <c r="QGJ251" s="27"/>
      <c r="QGK251" s="27"/>
      <c r="QGL251" s="27"/>
      <c r="QGM251" s="27"/>
      <c r="QGN251" s="27"/>
      <c r="QGO251" s="27"/>
      <c r="QGP251" s="27"/>
      <c r="QGQ251" s="27"/>
      <c r="QGR251" s="27"/>
      <c r="QGS251" s="27"/>
      <c r="QGT251" s="27"/>
      <c r="QGU251" s="27"/>
      <c r="QGV251" s="27"/>
      <c r="QGW251" s="27"/>
      <c r="QGX251" s="27"/>
      <c r="QGY251" s="27"/>
      <c r="QGZ251" s="27"/>
      <c r="QHA251" s="27"/>
      <c r="QHB251" s="27"/>
      <c r="QHC251" s="27"/>
      <c r="QHD251" s="27"/>
      <c r="QHE251" s="27"/>
      <c r="QHF251" s="27"/>
      <c r="QHG251" s="27"/>
      <c r="QHH251" s="27"/>
      <c r="QHI251" s="27"/>
      <c r="QHJ251" s="27"/>
      <c r="QHK251" s="27"/>
      <c r="QHL251" s="27"/>
      <c r="QHM251" s="27"/>
      <c r="QHN251" s="27"/>
      <c r="QHO251" s="27"/>
      <c r="QHP251" s="27"/>
      <c r="QHQ251" s="27"/>
      <c r="QHR251" s="27"/>
      <c r="QHS251" s="27"/>
      <c r="QHT251" s="27"/>
      <c r="QHU251" s="27"/>
      <c r="QHV251" s="27"/>
      <c r="QHW251" s="27"/>
      <c r="QHX251" s="27"/>
      <c r="QHY251" s="27"/>
      <c r="QHZ251" s="27"/>
      <c r="QIA251" s="27"/>
      <c r="QIB251" s="27"/>
      <c r="QIC251" s="27"/>
      <c r="QID251" s="27"/>
      <c r="QIE251" s="27"/>
      <c r="QIF251" s="27"/>
      <c r="QIG251" s="27"/>
      <c r="QIH251" s="27"/>
      <c r="QII251" s="27"/>
      <c r="QIJ251" s="27"/>
      <c r="QIK251" s="27"/>
      <c r="QIL251" s="27"/>
      <c r="QIM251" s="27"/>
      <c r="QIN251" s="27"/>
      <c r="QIO251" s="27"/>
      <c r="QIP251" s="27"/>
      <c r="QIQ251" s="27"/>
      <c r="QIR251" s="27"/>
      <c r="QIS251" s="27"/>
      <c r="QIT251" s="27"/>
      <c r="QIU251" s="27"/>
      <c r="QIV251" s="27"/>
      <c r="QIW251" s="27"/>
      <c r="QIX251" s="27"/>
      <c r="QIY251" s="27"/>
      <c r="QIZ251" s="27"/>
      <c r="QJA251" s="27"/>
      <c r="QJB251" s="27"/>
      <c r="QJC251" s="27"/>
      <c r="QJD251" s="27"/>
      <c r="QJE251" s="27"/>
      <c r="QJF251" s="27"/>
      <c r="QJG251" s="27"/>
      <c r="QJH251" s="27"/>
      <c r="QJI251" s="27"/>
      <c r="QJJ251" s="27"/>
      <c r="QJK251" s="27"/>
      <c r="QJL251" s="27"/>
      <c r="QJM251" s="27"/>
      <c r="QJN251" s="27"/>
      <c r="QJO251" s="27"/>
      <c r="QJP251" s="27"/>
      <c r="QJQ251" s="27"/>
      <c r="QJR251" s="27"/>
      <c r="QJS251" s="27"/>
      <c r="QJT251" s="27"/>
      <c r="QJU251" s="27"/>
      <c r="QJV251" s="27"/>
      <c r="QJW251" s="27"/>
      <c r="QJX251" s="27"/>
      <c r="QJY251" s="27"/>
      <c r="QJZ251" s="27"/>
      <c r="QKA251" s="27"/>
      <c r="QKB251" s="27"/>
      <c r="QKC251" s="27"/>
      <c r="QKD251" s="27"/>
      <c r="QKE251" s="27"/>
      <c r="QKF251" s="27"/>
      <c r="QKG251" s="27"/>
      <c r="QKH251" s="27"/>
      <c r="QKI251" s="27"/>
      <c r="QKJ251" s="27"/>
      <c r="QKK251" s="27"/>
      <c r="QKL251" s="27"/>
      <c r="QKM251" s="27"/>
      <c r="QKN251" s="27"/>
      <c r="QKO251" s="27"/>
      <c r="QKP251" s="27"/>
      <c r="QKQ251" s="27"/>
      <c r="QKR251" s="27"/>
      <c r="QKS251" s="27"/>
      <c r="QKT251" s="27"/>
      <c r="QKU251" s="27"/>
      <c r="QKV251" s="27"/>
      <c r="QKW251" s="27"/>
      <c r="QKX251" s="27"/>
      <c r="QKY251" s="27"/>
      <c r="QKZ251" s="27"/>
      <c r="QLA251" s="27"/>
      <c r="QLB251" s="27"/>
      <c r="QLC251" s="27"/>
      <c r="QLD251" s="27"/>
      <c r="QLE251" s="27"/>
      <c r="QLF251" s="27"/>
      <c r="QLG251" s="27"/>
      <c r="QLH251" s="27"/>
      <c r="QLI251" s="27"/>
      <c r="QLJ251" s="27"/>
      <c r="QLK251" s="27"/>
      <c r="QLL251" s="27"/>
      <c r="QLM251" s="27"/>
      <c r="QLN251" s="27"/>
      <c r="QLO251" s="27"/>
      <c r="QLP251" s="27"/>
      <c r="QLQ251" s="27"/>
      <c r="QLR251" s="27"/>
      <c r="QLS251" s="27"/>
      <c r="QLT251" s="27"/>
      <c r="QLU251" s="27"/>
      <c r="QLV251" s="27"/>
      <c r="QLW251" s="27"/>
      <c r="QLX251" s="27"/>
      <c r="QLY251" s="27"/>
      <c r="QLZ251" s="27"/>
      <c r="QMA251" s="27"/>
      <c r="QMB251" s="27"/>
      <c r="QMC251" s="27"/>
      <c r="QMD251" s="27"/>
      <c r="QME251" s="27"/>
      <c r="QMF251" s="27"/>
      <c r="QMG251" s="27"/>
      <c r="QMH251" s="27"/>
      <c r="QMI251" s="27"/>
      <c r="QMJ251" s="27"/>
      <c r="QMK251" s="27"/>
      <c r="QML251" s="27"/>
      <c r="QMM251" s="27"/>
      <c r="QMN251" s="27"/>
      <c r="QMO251" s="27"/>
      <c r="QMP251" s="27"/>
      <c r="QMQ251" s="27"/>
      <c r="QMR251" s="27"/>
      <c r="QMS251" s="27"/>
      <c r="QMT251" s="27"/>
      <c r="QMU251" s="27"/>
      <c r="QMV251" s="27"/>
      <c r="QMW251" s="27"/>
      <c r="QMX251" s="27"/>
      <c r="QMY251" s="27"/>
      <c r="QMZ251" s="27"/>
      <c r="QNA251" s="27"/>
      <c r="QNB251" s="27"/>
      <c r="QNC251" s="27"/>
      <c r="QND251" s="27"/>
      <c r="QNE251" s="27"/>
      <c r="QNF251" s="27"/>
      <c r="QNG251" s="27"/>
      <c r="QNH251" s="27"/>
      <c r="QNI251" s="27"/>
      <c r="QNJ251" s="27"/>
      <c r="QNK251" s="27"/>
      <c r="QNL251" s="27"/>
      <c r="QNM251" s="27"/>
      <c r="QNN251" s="27"/>
      <c r="QNO251" s="27"/>
      <c r="QNP251" s="27"/>
      <c r="QNQ251" s="27"/>
      <c r="QNR251" s="27"/>
      <c r="QNS251" s="27"/>
      <c r="QNT251" s="27"/>
      <c r="QNU251" s="27"/>
      <c r="QNV251" s="27"/>
      <c r="QNW251" s="27"/>
      <c r="QNX251" s="27"/>
      <c r="QNY251" s="27"/>
      <c r="QNZ251" s="27"/>
      <c r="QOA251" s="27"/>
      <c r="QOB251" s="27"/>
      <c r="QOC251" s="27"/>
      <c r="QOD251" s="27"/>
      <c r="QOE251" s="27"/>
      <c r="QOF251" s="27"/>
      <c r="QOG251" s="27"/>
      <c r="QOH251" s="27"/>
      <c r="QOI251" s="27"/>
      <c r="QOJ251" s="27"/>
      <c r="QOK251" s="27"/>
      <c r="QOL251" s="27"/>
      <c r="QOM251" s="27"/>
      <c r="QON251" s="27"/>
      <c r="QOO251" s="27"/>
      <c r="QOP251" s="27"/>
      <c r="QOQ251" s="27"/>
      <c r="QOR251" s="27"/>
      <c r="QOS251" s="27"/>
      <c r="QOT251" s="27"/>
      <c r="QOU251" s="27"/>
      <c r="QOV251" s="27"/>
      <c r="QOW251" s="27"/>
      <c r="QOX251" s="27"/>
      <c r="QOY251" s="27"/>
      <c r="QOZ251" s="27"/>
      <c r="QPA251" s="27"/>
      <c r="QPB251" s="27"/>
      <c r="QPC251" s="27"/>
      <c r="QPD251" s="27"/>
      <c r="QPE251" s="27"/>
      <c r="QPF251" s="27"/>
      <c r="QPG251" s="27"/>
      <c r="QPH251" s="27"/>
      <c r="QPI251" s="27"/>
      <c r="QPJ251" s="27"/>
      <c r="QPK251" s="27"/>
      <c r="QPL251" s="27"/>
      <c r="QPM251" s="27"/>
      <c r="QPN251" s="27"/>
      <c r="QPO251" s="27"/>
      <c r="QPP251" s="27"/>
      <c r="QPQ251" s="27"/>
      <c r="QPR251" s="27"/>
      <c r="QPS251" s="27"/>
      <c r="QPT251" s="27"/>
      <c r="QPU251" s="27"/>
      <c r="QPV251" s="27"/>
      <c r="QPW251" s="27"/>
      <c r="QPX251" s="27"/>
      <c r="QPY251" s="27"/>
      <c r="QPZ251" s="27"/>
      <c r="QQA251" s="27"/>
      <c r="QQB251" s="27"/>
      <c r="QQC251" s="27"/>
      <c r="QQD251" s="27"/>
      <c r="QQE251" s="27"/>
      <c r="QQF251" s="27"/>
      <c r="QQG251" s="27"/>
      <c r="QQH251" s="27"/>
      <c r="QQI251" s="27"/>
      <c r="QQJ251" s="27"/>
      <c r="QQK251" s="27"/>
      <c r="QQL251" s="27"/>
      <c r="QQM251" s="27"/>
      <c r="QQN251" s="27"/>
      <c r="QQO251" s="27"/>
      <c r="QQP251" s="27"/>
      <c r="QQQ251" s="27"/>
      <c r="QQR251" s="27"/>
      <c r="QQS251" s="27"/>
      <c r="QQT251" s="27"/>
      <c r="QQU251" s="27"/>
      <c r="QQV251" s="27"/>
      <c r="QQW251" s="27"/>
      <c r="QQX251" s="27"/>
      <c r="QQY251" s="27"/>
      <c r="QQZ251" s="27"/>
      <c r="QRA251" s="27"/>
      <c r="QRB251" s="27"/>
      <c r="QRC251" s="27"/>
      <c r="QRD251" s="27"/>
      <c r="QRE251" s="27"/>
      <c r="QRF251" s="27"/>
      <c r="QRG251" s="27"/>
      <c r="QRH251" s="27"/>
      <c r="QRI251" s="27"/>
      <c r="QRJ251" s="27"/>
      <c r="QRK251" s="27"/>
      <c r="QRL251" s="27"/>
      <c r="QRM251" s="27"/>
      <c r="QRN251" s="27"/>
      <c r="QRO251" s="27"/>
      <c r="QRP251" s="27"/>
      <c r="QRQ251" s="27"/>
      <c r="QRR251" s="27"/>
      <c r="QRS251" s="27"/>
      <c r="QRT251" s="27"/>
      <c r="QRU251" s="27"/>
      <c r="QRV251" s="27"/>
      <c r="QRW251" s="27"/>
      <c r="QRX251" s="27"/>
      <c r="QRY251" s="27"/>
      <c r="QRZ251" s="27"/>
      <c r="QSA251" s="27"/>
      <c r="QSB251" s="27"/>
      <c r="QSC251" s="27"/>
      <c r="QSD251" s="27"/>
      <c r="QSE251" s="27"/>
      <c r="QSF251" s="27"/>
      <c r="QSG251" s="27"/>
      <c r="QSH251" s="27"/>
      <c r="QSI251" s="27"/>
      <c r="QSJ251" s="27"/>
      <c r="QSK251" s="27"/>
      <c r="QSL251" s="27"/>
      <c r="QSM251" s="27"/>
      <c r="QSN251" s="27"/>
      <c r="QSO251" s="27"/>
      <c r="QSP251" s="27"/>
      <c r="QSQ251" s="27"/>
      <c r="QSR251" s="27"/>
      <c r="QSS251" s="27"/>
      <c r="QST251" s="27"/>
      <c r="QSU251" s="27"/>
      <c r="QSV251" s="27"/>
      <c r="QSW251" s="27"/>
      <c r="QSX251" s="27"/>
      <c r="QSY251" s="27"/>
      <c r="QSZ251" s="27"/>
      <c r="QTA251" s="27"/>
      <c r="QTB251" s="27"/>
      <c r="QTC251" s="27"/>
      <c r="QTD251" s="27"/>
      <c r="QTE251" s="27"/>
      <c r="QTF251" s="27"/>
      <c r="QTG251" s="27"/>
      <c r="QTH251" s="27"/>
      <c r="QTI251" s="27"/>
      <c r="QTJ251" s="27"/>
      <c r="QTK251" s="27"/>
      <c r="QTL251" s="27"/>
      <c r="QTM251" s="27"/>
      <c r="QTN251" s="27"/>
      <c r="QTO251" s="27"/>
      <c r="QTP251" s="27"/>
      <c r="QTQ251" s="27"/>
      <c r="QTR251" s="27"/>
      <c r="QTS251" s="27"/>
      <c r="QTT251" s="27"/>
      <c r="QTU251" s="27"/>
      <c r="QTV251" s="27"/>
      <c r="QTW251" s="27"/>
      <c r="QTX251" s="27"/>
      <c r="QTY251" s="27"/>
      <c r="QTZ251" s="27"/>
      <c r="QUA251" s="27"/>
      <c r="QUB251" s="27"/>
      <c r="QUC251" s="27"/>
      <c r="QUD251" s="27"/>
      <c r="QUE251" s="27"/>
      <c r="QUF251" s="27"/>
      <c r="QUG251" s="27"/>
      <c r="QUH251" s="27"/>
      <c r="QUI251" s="27"/>
      <c r="QUJ251" s="27"/>
      <c r="QUK251" s="27"/>
      <c r="QUL251" s="27"/>
      <c r="QUM251" s="27"/>
      <c r="QUN251" s="27"/>
      <c r="QUO251" s="27"/>
      <c r="QUP251" s="27"/>
      <c r="QUQ251" s="27"/>
      <c r="QUR251" s="27"/>
      <c r="QUS251" s="27"/>
      <c r="QUT251" s="27"/>
      <c r="QUU251" s="27"/>
      <c r="QUV251" s="27"/>
      <c r="QUW251" s="27"/>
      <c r="QUX251" s="27"/>
      <c r="QUY251" s="27"/>
      <c r="QUZ251" s="27"/>
      <c r="QVA251" s="27"/>
      <c r="QVB251" s="27"/>
      <c r="QVC251" s="27"/>
      <c r="QVD251" s="27"/>
      <c r="QVE251" s="27"/>
      <c r="QVF251" s="27"/>
      <c r="QVG251" s="27"/>
      <c r="QVH251" s="27"/>
      <c r="QVI251" s="27"/>
      <c r="QVJ251" s="27"/>
      <c r="QVK251" s="27"/>
      <c r="QVL251" s="27"/>
      <c r="QVM251" s="27"/>
      <c r="QVN251" s="27"/>
      <c r="QVO251" s="27"/>
      <c r="QVP251" s="27"/>
      <c r="QVQ251" s="27"/>
      <c r="QVR251" s="27"/>
      <c r="QVS251" s="27"/>
      <c r="QVT251" s="27"/>
      <c r="QVU251" s="27"/>
      <c r="QVV251" s="27"/>
      <c r="QVW251" s="27"/>
      <c r="QVX251" s="27"/>
      <c r="QVY251" s="27"/>
      <c r="QVZ251" s="27"/>
      <c r="QWA251" s="27"/>
      <c r="QWB251" s="27"/>
      <c r="QWC251" s="27"/>
      <c r="QWD251" s="27"/>
      <c r="QWE251" s="27"/>
      <c r="QWF251" s="27"/>
      <c r="QWG251" s="27"/>
      <c r="QWH251" s="27"/>
      <c r="QWI251" s="27"/>
      <c r="QWJ251" s="27"/>
      <c r="QWK251" s="27"/>
      <c r="QWL251" s="27"/>
      <c r="QWM251" s="27"/>
      <c r="QWN251" s="27"/>
      <c r="QWO251" s="27"/>
      <c r="QWP251" s="27"/>
      <c r="QWQ251" s="27"/>
      <c r="QWR251" s="27"/>
      <c r="QWS251" s="27"/>
      <c r="QWT251" s="27"/>
      <c r="QWU251" s="27"/>
      <c r="QWV251" s="27"/>
      <c r="QWW251" s="27"/>
      <c r="QWX251" s="27"/>
      <c r="QWY251" s="27"/>
      <c r="QWZ251" s="27"/>
      <c r="QXA251" s="27"/>
      <c r="QXB251" s="27"/>
      <c r="QXC251" s="27"/>
      <c r="QXD251" s="27"/>
      <c r="QXE251" s="27"/>
      <c r="QXF251" s="27"/>
      <c r="QXG251" s="27"/>
      <c r="QXH251" s="27"/>
      <c r="QXI251" s="27"/>
      <c r="QXJ251" s="27"/>
      <c r="QXK251" s="27"/>
      <c r="QXL251" s="27"/>
      <c r="QXM251" s="27"/>
      <c r="QXN251" s="27"/>
      <c r="QXO251" s="27"/>
      <c r="QXP251" s="27"/>
      <c r="QXQ251" s="27"/>
      <c r="QXR251" s="27"/>
      <c r="QXS251" s="27"/>
      <c r="QXT251" s="27"/>
      <c r="QXU251" s="27"/>
      <c r="QXV251" s="27"/>
      <c r="QXW251" s="27"/>
      <c r="QXX251" s="27"/>
      <c r="QXY251" s="27"/>
      <c r="QXZ251" s="27"/>
      <c r="QYA251" s="27"/>
      <c r="QYB251" s="27"/>
      <c r="QYC251" s="27"/>
      <c r="QYD251" s="27"/>
      <c r="QYE251" s="27"/>
      <c r="QYF251" s="27"/>
      <c r="QYG251" s="27"/>
      <c r="QYH251" s="27"/>
      <c r="QYI251" s="27"/>
      <c r="QYJ251" s="27"/>
      <c r="QYK251" s="27"/>
      <c r="QYL251" s="27"/>
      <c r="QYM251" s="27"/>
      <c r="QYN251" s="27"/>
      <c r="QYO251" s="27"/>
      <c r="QYP251" s="27"/>
      <c r="QYQ251" s="27"/>
      <c r="QYR251" s="27"/>
      <c r="QYS251" s="27"/>
      <c r="QYT251" s="27"/>
      <c r="QYU251" s="27"/>
      <c r="QYV251" s="27"/>
      <c r="QYW251" s="27"/>
      <c r="QYX251" s="27"/>
      <c r="QYY251" s="27"/>
      <c r="QYZ251" s="27"/>
      <c r="QZA251" s="27"/>
      <c r="QZB251" s="27"/>
      <c r="QZC251" s="27"/>
      <c r="QZD251" s="27"/>
      <c r="QZE251" s="27"/>
      <c r="QZF251" s="27"/>
      <c r="QZG251" s="27"/>
      <c r="QZH251" s="27"/>
      <c r="QZI251" s="27"/>
      <c r="QZJ251" s="27"/>
      <c r="QZK251" s="27"/>
      <c r="QZL251" s="27"/>
      <c r="QZM251" s="27"/>
      <c r="QZN251" s="27"/>
      <c r="QZO251" s="27"/>
      <c r="QZP251" s="27"/>
      <c r="QZQ251" s="27"/>
      <c r="QZR251" s="27"/>
      <c r="QZS251" s="27"/>
      <c r="QZT251" s="27"/>
      <c r="QZU251" s="27"/>
      <c r="QZV251" s="27"/>
      <c r="QZW251" s="27"/>
      <c r="QZX251" s="27"/>
      <c r="QZY251" s="27"/>
      <c r="QZZ251" s="27"/>
      <c r="RAA251" s="27"/>
      <c r="RAB251" s="27"/>
      <c r="RAC251" s="27"/>
      <c r="RAD251" s="27"/>
      <c r="RAE251" s="27"/>
      <c r="RAF251" s="27"/>
      <c r="RAG251" s="27"/>
      <c r="RAH251" s="27"/>
      <c r="RAI251" s="27"/>
      <c r="RAJ251" s="27"/>
      <c r="RAK251" s="27"/>
      <c r="RAL251" s="27"/>
      <c r="RAM251" s="27"/>
      <c r="RAN251" s="27"/>
      <c r="RAO251" s="27"/>
      <c r="RAP251" s="27"/>
      <c r="RAQ251" s="27"/>
      <c r="RAR251" s="27"/>
      <c r="RAS251" s="27"/>
      <c r="RAT251" s="27"/>
      <c r="RAU251" s="27"/>
      <c r="RAV251" s="27"/>
      <c r="RAW251" s="27"/>
      <c r="RAX251" s="27"/>
      <c r="RAY251" s="27"/>
      <c r="RAZ251" s="27"/>
      <c r="RBA251" s="27"/>
      <c r="RBB251" s="27"/>
      <c r="RBC251" s="27"/>
      <c r="RBD251" s="27"/>
      <c r="RBE251" s="27"/>
      <c r="RBF251" s="27"/>
      <c r="RBG251" s="27"/>
      <c r="RBH251" s="27"/>
      <c r="RBI251" s="27"/>
      <c r="RBJ251" s="27"/>
      <c r="RBK251" s="27"/>
      <c r="RBL251" s="27"/>
      <c r="RBM251" s="27"/>
      <c r="RBN251" s="27"/>
      <c r="RBO251" s="27"/>
      <c r="RBP251" s="27"/>
      <c r="RBQ251" s="27"/>
      <c r="RBR251" s="27"/>
      <c r="RBS251" s="27"/>
      <c r="RBT251" s="27"/>
      <c r="RBU251" s="27"/>
      <c r="RBV251" s="27"/>
      <c r="RBW251" s="27"/>
      <c r="RBX251" s="27"/>
      <c r="RBY251" s="27"/>
      <c r="RBZ251" s="27"/>
      <c r="RCA251" s="27"/>
      <c r="RCB251" s="27"/>
      <c r="RCC251" s="27"/>
      <c r="RCD251" s="27"/>
      <c r="RCE251" s="27"/>
      <c r="RCF251" s="27"/>
      <c r="RCG251" s="27"/>
      <c r="RCH251" s="27"/>
      <c r="RCI251" s="27"/>
      <c r="RCJ251" s="27"/>
      <c r="RCK251" s="27"/>
      <c r="RCL251" s="27"/>
      <c r="RCM251" s="27"/>
      <c r="RCN251" s="27"/>
      <c r="RCO251" s="27"/>
      <c r="RCP251" s="27"/>
      <c r="RCQ251" s="27"/>
      <c r="RCR251" s="27"/>
      <c r="RCS251" s="27"/>
      <c r="RCT251" s="27"/>
      <c r="RCU251" s="27"/>
      <c r="RCV251" s="27"/>
      <c r="RCW251" s="27"/>
      <c r="RCX251" s="27"/>
      <c r="RCY251" s="27"/>
      <c r="RCZ251" s="27"/>
      <c r="RDA251" s="27"/>
      <c r="RDB251" s="27"/>
      <c r="RDC251" s="27"/>
      <c r="RDD251" s="27"/>
      <c r="RDE251" s="27"/>
      <c r="RDF251" s="27"/>
      <c r="RDG251" s="27"/>
      <c r="RDH251" s="27"/>
      <c r="RDI251" s="27"/>
      <c r="RDJ251" s="27"/>
      <c r="RDK251" s="27"/>
      <c r="RDL251" s="27"/>
      <c r="RDM251" s="27"/>
      <c r="RDN251" s="27"/>
      <c r="RDO251" s="27"/>
      <c r="RDP251" s="27"/>
      <c r="RDQ251" s="27"/>
      <c r="RDR251" s="27"/>
      <c r="RDS251" s="27"/>
      <c r="RDT251" s="27"/>
      <c r="RDU251" s="27"/>
      <c r="RDV251" s="27"/>
      <c r="RDW251" s="27"/>
      <c r="RDX251" s="27"/>
      <c r="RDY251" s="27"/>
      <c r="RDZ251" s="27"/>
      <c r="REA251" s="27"/>
      <c r="REB251" s="27"/>
      <c r="REC251" s="27"/>
      <c r="RED251" s="27"/>
      <c r="REE251" s="27"/>
      <c r="REF251" s="27"/>
      <c r="REG251" s="27"/>
      <c r="REH251" s="27"/>
      <c r="REI251" s="27"/>
      <c r="REJ251" s="27"/>
      <c r="REK251" s="27"/>
      <c r="REL251" s="27"/>
      <c r="REM251" s="27"/>
      <c r="REN251" s="27"/>
      <c r="REO251" s="27"/>
      <c r="REP251" s="27"/>
      <c r="REQ251" s="27"/>
      <c r="RER251" s="27"/>
      <c r="RES251" s="27"/>
      <c r="RET251" s="27"/>
      <c r="REU251" s="27"/>
      <c r="REV251" s="27"/>
      <c r="REW251" s="27"/>
      <c r="REX251" s="27"/>
      <c r="REY251" s="27"/>
      <c r="REZ251" s="27"/>
      <c r="RFA251" s="27"/>
      <c r="RFB251" s="27"/>
      <c r="RFC251" s="27"/>
      <c r="RFD251" s="27"/>
      <c r="RFE251" s="27"/>
      <c r="RFF251" s="27"/>
      <c r="RFG251" s="27"/>
      <c r="RFH251" s="27"/>
      <c r="RFI251" s="27"/>
      <c r="RFJ251" s="27"/>
      <c r="RFK251" s="27"/>
      <c r="RFL251" s="27"/>
      <c r="RFM251" s="27"/>
      <c r="RFN251" s="27"/>
      <c r="RFO251" s="27"/>
      <c r="RFP251" s="27"/>
      <c r="RFQ251" s="27"/>
      <c r="RFR251" s="27"/>
      <c r="RFS251" s="27"/>
      <c r="RFT251" s="27"/>
      <c r="RFU251" s="27"/>
      <c r="RFV251" s="27"/>
      <c r="RFW251" s="27"/>
      <c r="RFX251" s="27"/>
      <c r="RFY251" s="27"/>
      <c r="RFZ251" s="27"/>
      <c r="RGA251" s="27"/>
      <c r="RGB251" s="27"/>
      <c r="RGC251" s="27"/>
      <c r="RGD251" s="27"/>
      <c r="RGE251" s="27"/>
      <c r="RGF251" s="27"/>
      <c r="RGG251" s="27"/>
      <c r="RGH251" s="27"/>
      <c r="RGI251" s="27"/>
      <c r="RGJ251" s="27"/>
      <c r="RGK251" s="27"/>
      <c r="RGL251" s="27"/>
      <c r="RGM251" s="27"/>
      <c r="RGN251" s="27"/>
      <c r="RGO251" s="27"/>
      <c r="RGP251" s="27"/>
      <c r="RGQ251" s="27"/>
      <c r="RGR251" s="27"/>
      <c r="RGS251" s="27"/>
      <c r="RGT251" s="27"/>
      <c r="RGU251" s="27"/>
      <c r="RGV251" s="27"/>
      <c r="RGW251" s="27"/>
      <c r="RGX251" s="27"/>
      <c r="RGY251" s="27"/>
      <c r="RGZ251" s="27"/>
      <c r="RHA251" s="27"/>
      <c r="RHB251" s="27"/>
      <c r="RHC251" s="27"/>
      <c r="RHD251" s="27"/>
      <c r="RHE251" s="27"/>
      <c r="RHF251" s="27"/>
      <c r="RHG251" s="27"/>
      <c r="RHH251" s="27"/>
      <c r="RHI251" s="27"/>
      <c r="RHJ251" s="27"/>
      <c r="RHK251" s="27"/>
      <c r="RHL251" s="27"/>
      <c r="RHM251" s="27"/>
      <c r="RHN251" s="27"/>
      <c r="RHO251" s="27"/>
      <c r="RHP251" s="27"/>
      <c r="RHQ251" s="27"/>
      <c r="RHR251" s="27"/>
      <c r="RHS251" s="27"/>
      <c r="RHT251" s="27"/>
      <c r="RHU251" s="27"/>
      <c r="RHV251" s="27"/>
      <c r="RHW251" s="27"/>
      <c r="RHX251" s="27"/>
      <c r="RHY251" s="27"/>
      <c r="RHZ251" s="27"/>
      <c r="RIA251" s="27"/>
      <c r="RIB251" s="27"/>
      <c r="RIC251" s="27"/>
      <c r="RID251" s="27"/>
      <c r="RIE251" s="27"/>
      <c r="RIF251" s="27"/>
      <c r="RIG251" s="27"/>
      <c r="RIH251" s="27"/>
      <c r="RII251" s="27"/>
      <c r="RIJ251" s="27"/>
      <c r="RIK251" s="27"/>
      <c r="RIL251" s="27"/>
      <c r="RIM251" s="27"/>
      <c r="RIN251" s="27"/>
      <c r="RIO251" s="27"/>
      <c r="RIP251" s="27"/>
      <c r="RIQ251" s="27"/>
      <c r="RIR251" s="27"/>
      <c r="RIS251" s="27"/>
      <c r="RIT251" s="27"/>
      <c r="RIU251" s="27"/>
      <c r="RIV251" s="27"/>
      <c r="RIW251" s="27"/>
      <c r="RIX251" s="27"/>
      <c r="RIY251" s="27"/>
      <c r="RIZ251" s="27"/>
      <c r="RJA251" s="27"/>
      <c r="RJB251" s="27"/>
      <c r="RJC251" s="27"/>
      <c r="RJD251" s="27"/>
      <c r="RJE251" s="27"/>
      <c r="RJF251" s="27"/>
      <c r="RJG251" s="27"/>
      <c r="RJH251" s="27"/>
      <c r="RJI251" s="27"/>
      <c r="RJJ251" s="27"/>
      <c r="RJK251" s="27"/>
      <c r="RJL251" s="27"/>
      <c r="RJM251" s="27"/>
      <c r="RJN251" s="27"/>
      <c r="RJO251" s="27"/>
      <c r="RJP251" s="27"/>
      <c r="RJQ251" s="27"/>
      <c r="RJR251" s="27"/>
      <c r="RJS251" s="27"/>
      <c r="RJT251" s="27"/>
      <c r="RJU251" s="27"/>
      <c r="RJV251" s="27"/>
      <c r="RJW251" s="27"/>
      <c r="RJX251" s="27"/>
      <c r="RJY251" s="27"/>
      <c r="RJZ251" s="27"/>
      <c r="RKA251" s="27"/>
      <c r="RKB251" s="27"/>
      <c r="RKC251" s="27"/>
      <c r="RKD251" s="27"/>
      <c r="RKE251" s="27"/>
      <c r="RKF251" s="27"/>
      <c r="RKG251" s="27"/>
      <c r="RKH251" s="27"/>
      <c r="RKI251" s="27"/>
      <c r="RKJ251" s="27"/>
      <c r="RKK251" s="27"/>
      <c r="RKL251" s="27"/>
      <c r="RKM251" s="27"/>
      <c r="RKN251" s="27"/>
      <c r="RKO251" s="27"/>
      <c r="RKP251" s="27"/>
      <c r="RKQ251" s="27"/>
      <c r="RKR251" s="27"/>
      <c r="RKS251" s="27"/>
      <c r="RKT251" s="27"/>
      <c r="RKU251" s="27"/>
      <c r="RKV251" s="27"/>
      <c r="RKW251" s="27"/>
      <c r="RKX251" s="27"/>
      <c r="RKY251" s="27"/>
      <c r="RKZ251" s="27"/>
      <c r="RLA251" s="27"/>
      <c r="RLB251" s="27"/>
      <c r="RLC251" s="27"/>
      <c r="RLD251" s="27"/>
      <c r="RLE251" s="27"/>
      <c r="RLF251" s="27"/>
      <c r="RLG251" s="27"/>
      <c r="RLH251" s="27"/>
      <c r="RLI251" s="27"/>
      <c r="RLJ251" s="27"/>
      <c r="RLK251" s="27"/>
      <c r="RLL251" s="27"/>
      <c r="RLM251" s="27"/>
      <c r="RLN251" s="27"/>
      <c r="RLO251" s="27"/>
      <c r="RLP251" s="27"/>
      <c r="RLQ251" s="27"/>
      <c r="RLR251" s="27"/>
      <c r="RLS251" s="27"/>
      <c r="RLT251" s="27"/>
      <c r="RLU251" s="27"/>
      <c r="RLV251" s="27"/>
      <c r="RLW251" s="27"/>
      <c r="RLX251" s="27"/>
      <c r="RLY251" s="27"/>
      <c r="RLZ251" s="27"/>
      <c r="RMA251" s="27"/>
      <c r="RMB251" s="27"/>
      <c r="RMC251" s="27"/>
      <c r="RMD251" s="27"/>
      <c r="RME251" s="27"/>
      <c r="RMF251" s="27"/>
      <c r="RMG251" s="27"/>
      <c r="RMH251" s="27"/>
      <c r="RMI251" s="27"/>
      <c r="RMJ251" s="27"/>
      <c r="RMK251" s="27"/>
      <c r="RML251" s="27"/>
      <c r="RMM251" s="27"/>
      <c r="RMN251" s="27"/>
      <c r="RMO251" s="27"/>
      <c r="RMP251" s="27"/>
      <c r="RMQ251" s="27"/>
      <c r="RMR251" s="27"/>
      <c r="RMS251" s="27"/>
      <c r="RMT251" s="27"/>
      <c r="RMU251" s="27"/>
      <c r="RMV251" s="27"/>
      <c r="RMW251" s="27"/>
      <c r="RMX251" s="27"/>
      <c r="RMY251" s="27"/>
      <c r="RMZ251" s="27"/>
      <c r="RNA251" s="27"/>
      <c r="RNB251" s="27"/>
      <c r="RNC251" s="27"/>
      <c r="RND251" s="27"/>
      <c r="RNE251" s="27"/>
      <c r="RNF251" s="27"/>
      <c r="RNG251" s="27"/>
      <c r="RNH251" s="27"/>
      <c r="RNI251" s="27"/>
      <c r="RNJ251" s="27"/>
      <c r="RNK251" s="27"/>
      <c r="RNL251" s="27"/>
      <c r="RNM251" s="27"/>
      <c r="RNN251" s="27"/>
      <c r="RNO251" s="27"/>
      <c r="RNP251" s="27"/>
      <c r="RNQ251" s="27"/>
      <c r="RNR251" s="27"/>
      <c r="RNS251" s="27"/>
      <c r="RNT251" s="27"/>
      <c r="RNU251" s="27"/>
      <c r="RNV251" s="27"/>
      <c r="RNW251" s="27"/>
      <c r="RNX251" s="27"/>
      <c r="RNY251" s="27"/>
      <c r="RNZ251" s="27"/>
      <c r="ROA251" s="27"/>
      <c r="ROB251" s="27"/>
      <c r="ROC251" s="27"/>
      <c r="ROD251" s="27"/>
      <c r="ROE251" s="27"/>
      <c r="ROF251" s="27"/>
      <c r="ROG251" s="27"/>
      <c r="ROH251" s="27"/>
      <c r="ROI251" s="27"/>
      <c r="ROJ251" s="27"/>
      <c r="ROK251" s="27"/>
      <c r="ROL251" s="27"/>
      <c r="ROM251" s="27"/>
      <c r="RON251" s="27"/>
      <c r="ROO251" s="27"/>
      <c r="ROP251" s="27"/>
      <c r="ROQ251" s="27"/>
      <c r="ROR251" s="27"/>
      <c r="ROS251" s="27"/>
      <c r="ROT251" s="27"/>
      <c r="ROU251" s="27"/>
      <c r="ROV251" s="27"/>
      <c r="ROW251" s="27"/>
      <c r="ROX251" s="27"/>
      <c r="ROY251" s="27"/>
      <c r="ROZ251" s="27"/>
      <c r="RPA251" s="27"/>
      <c r="RPB251" s="27"/>
      <c r="RPC251" s="27"/>
      <c r="RPD251" s="27"/>
      <c r="RPE251" s="27"/>
      <c r="RPF251" s="27"/>
      <c r="RPG251" s="27"/>
      <c r="RPH251" s="27"/>
      <c r="RPI251" s="27"/>
      <c r="RPJ251" s="27"/>
      <c r="RPK251" s="27"/>
      <c r="RPL251" s="27"/>
      <c r="RPM251" s="27"/>
      <c r="RPN251" s="27"/>
      <c r="RPO251" s="27"/>
      <c r="RPP251" s="27"/>
      <c r="RPQ251" s="27"/>
      <c r="RPR251" s="27"/>
      <c r="RPS251" s="27"/>
      <c r="RPT251" s="27"/>
      <c r="RPU251" s="27"/>
      <c r="RPV251" s="27"/>
      <c r="RPW251" s="27"/>
      <c r="RPX251" s="27"/>
      <c r="RPY251" s="27"/>
      <c r="RPZ251" s="27"/>
      <c r="RQA251" s="27"/>
      <c r="RQB251" s="27"/>
      <c r="RQC251" s="27"/>
      <c r="RQD251" s="27"/>
      <c r="RQE251" s="27"/>
      <c r="RQF251" s="27"/>
      <c r="RQG251" s="27"/>
      <c r="RQH251" s="27"/>
      <c r="RQI251" s="27"/>
      <c r="RQJ251" s="27"/>
      <c r="RQK251" s="27"/>
      <c r="RQL251" s="27"/>
      <c r="RQM251" s="27"/>
      <c r="RQN251" s="27"/>
      <c r="RQO251" s="27"/>
      <c r="RQP251" s="27"/>
      <c r="RQQ251" s="27"/>
      <c r="RQR251" s="27"/>
      <c r="RQS251" s="27"/>
      <c r="RQT251" s="27"/>
      <c r="RQU251" s="27"/>
      <c r="RQV251" s="27"/>
      <c r="RQW251" s="27"/>
      <c r="RQX251" s="27"/>
      <c r="RQY251" s="27"/>
      <c r="RQZ251" s="27"/>
      <c r="RRA251" s="27"/>
      <c r="RRB251" s="27"/>
      <c r="RRC251" s="27"/>
      <c r="RRD251" s="27"/>
      <c r="RRE251" s="27"/>
      <c r="RRF251" s="27"/>
      <c r="RRG251" s="27"/>
      <c r="RRH251" s="27"/>
      <c r="RRI251" s="27"/>
      <c r="RRJ251" s="27"/>
      <c r="RRK251" s="27"/>
      <c r="RRL251" s="27"/>
      <c r="RRM251" s="27"/>
      <c r="RRN251" s="27"/>
      <c r="RRO251" s="27"/>
      <c r="RRP251" s="27"/>
      <c r="RRQ251" s="27"/>
      <c r="RRR251" s="27"/>
      <c r="RRS251" s="27"/>
      <c r="RRT251" s="27"/>
      <c r="RRU251" s="27"/>
      <c r="RRV251" s="27"/>
      <c r="RRW251" s="27"/>
      <c r="RRX251" s="27"/>
      <c r="RRY251" s="27"/>
      <c r="RRZ251" s="27"/>
      <c r="RSA251" s="27"/>
      <c r="RSB251" s="27"/>
      <c r="RSC251" s="27"/>
      <c r="RSD251" s="27"/>
      <c r="RSE251" s="27"/>
      <c r="RSF251" s="27"/>
      <c r="RSG251" s="27"/>
      <c r="RSH251" s="27"/>
      <c r="RSI251" s="27"/>
      <c r="RSJ251" s="27"/>
      <c r="RSK251" s="27"/>
      <c r="RSL251" s="27"/>
      <c r="RSM251" s="27"/>
      <c r="RSN251" s="27"/>
      <c r="RSO251" s="27"/>
      <c r="RSP251" s="27"/>
      <c r="RSQ251" s="27"/>
      <c r="RSR251" s="27"/>
      <c r="RSS251" s="27"/>
      <c r="RST251" s="27"/>
      <c r="RSU251" s="27"/>
      <c r="RSV251" s="27"/>
      <c r="RSW251" s="27"/>
      <c r="RSX251" s="27"/>
      <c r="RSY251" s="27"/>
      <c r="RSZ251" s="27"/>
      <c r="RTA251" s="27"/>
      <c r="RTB251" s="27"/>
      <c r="RTC251" s="27"/>
      <c r="RTD251" s="27"/>
      <c r="RTE251" s="27"/>
      <c r="RTF251" s="27"/>
      <c r="RTG251" s="27"/>
      <c r="RTH251" s="27"/>
      <c r="RTI251" s="27"/>
      <c r="RTJ251" s="27"/>
      <c r="RTK251" s="27"/>
      <c r="RTL251" s="27"/>
      <c r="RTM251" s="27"/>
      <c r="RTN251" s="27"/>
      <c r="RTO251" s="27"/>
      <c r="RTP251" s="27"/>
      <c r="RTQ251" s="27"/>
      <c r="RTR251" s="27"/>
      <c r="RTS251" s="27"/>
      <c r="RTT251" s="27"/>
      <c r="RTU251" s="27"/>
      <c r="RTV251" s="27"/>
      <c r="RTW251" s="27"/>
      <c r="RTX251" s="27"/>
      <c r="RTY251" s="27"/>
      <c r="RTZ251" s="27"/>
      <c r="RUA251" s="27"/>
      <c r="RUB251" s="27"/>
      <c r="RUC251" s="27"/>
      <c r="RUD251" s="27"/>
      <c r="RUE251" s="27"/>
      <c r="RUF251" s="27"/>
      <c r="RUG251" s="27"/>
      <c r="RUH251" s="27"/>
      <c r="RUI251" s="27"/>
      <c r="RUJ251" s="27"/>
      <c r="RUK251" s="27"/>
      <c r="RUL251" s="27"/>
      <c r="RUM251" s="27"/>
      <c r="RUN251" s="27"/>
      <c r="RUO251" s="27"/>
      <c r="RUP251" s="27"/>
      <c r="RUQ251" s="27"/>
      <c r="RUR251" s="27"/>
      <c r="RUS251" s="27"/>
      <c r="RUT251" s="27"/>
      <c r="RUU251" s="27"/>
      <c r="RUV251" s="27"/>
      <c r="RUW251" s="27"/>
      <c r="RUX251" s="27"/>
      <c r="RUY251" s="27"/>
      <c r="RUZ251" s="27"/>
      <c r="RVA251" s="27"/>
      <c r="RVB251" s="27"/>
      <c r="RVC251" s="27"/>
      <c r="RVD251" s="27"/>
      <c r="RVE251" s="27"/>
      <c r="RVF251" s="27"/>
      <c r="RVG251" s="27"/>
      <c r="RVH251" s="27"/>
      <c r="RVI251" s="27"/>
      <c r="RVJ251" s="27"/>
      <c r="RVK251" s="27"/>
      <c r="RVL251" s="27"/>
      <c r="RVM251" s="27"/>
      <c r="RVN251" s="27"/>
      <c r="RVO251" s="27"/>
      <c r="RVP251" s="27"/>
      <c r="RVQ251" s="27"/>
      <c r="RVR251" s="27"/>
      <c r="RVS251" s="27"/>
      <c r="RVT251" s="27"/>
      <c r="RVU251" s="27"/>
      <c r="RVV251" s="27"/>
      <c r="RVW251" s="27"/>
      <c r="RVX251" s="27"/>
      <c r="RVY251" s="27"/>
      <c r="RVZ251" s="27"/>
      <c r="RWA251" s="27"/>
      <c r="RWB251" s="27"/>
      <c r="RWC251" s="27"/>
      <c r="RWD251" s="27"/>
      <c r="RWE251" s="27"/>
      <c r="RWF251" s="27"/>
      <c r="RWG251" s="27"/>
      <c r="RWH251" s="27"/>
      <c r="RWI251" s="27"/>
      <c r="RWJ251" s="27"/>
      <c r="RWK251" s="27"/>
      <c r="RWL251" s="27"/>
      <c r="RWM251" s="27"/>
      <c r="RWN251" s="27"/>
      <c r="RWO251" s="27"/>
      <c r="RWP251" s="27"/>
      <c r="RWQ251" s="27"/>
      <c r="RWR251" s="27"/>
      <c r="RWS251" s="27"/>
      <c r="RWT251" s="27"/>
      <c r="RWU251" s="27"/>
      <c r="RWV251" s="27"/>
      <c r="RWW251" s="27"/>
      <c r="RWX251" s="27"/>
      <c r="RWY251" s="27"/>
      <c r="RWZ251" s="27"/>
      <c r="RXA251" s="27"/>
      <c r="RXB251" s="27"/>
      <c r="RXC251" s="27"/>
      <c r="RXD251" s="27"/>
      <c r="RXE251" s="27"/>
      <c r="RXF251" s="27"/>
      <c r="RXG251" s="27"/>
      <c r="RXH251" s="27"/>
      <c r="RXI251" s="27"/>
      <c r="RXJ251" s="27"/>
      <c r="RXK251" s="27"/>
      <c r="RXL251" s="27"/>
      <c r="RXM251" s="27"/>
      <c r="RXN251" s="27"/>
      <c r="RXO251" s="27"/>
      <c r="RXP251" s="27"/>
      <c r="RXQ251" s="27"/>
      <c r="RXR251" s="27"/>
      <c r="RXS251" s="27"/>
      <c r="RXT251" s="27"/>
      <c r="RXU251" s="27"/>
      <c r="RXV251" s="27"/>
      <c r="RXW251" s="27"/>
      <c r="RXX251" s="27"/>
      <c r="RXY251" s="27"/>
      <c r="RXZ251" s="27"/>
      <c r="RYA251" s="27"/>
      <c r="RYB251" s="27"/>
      <c r="RYC251" s="27"/>
      <c r="RYD251" s="27"/>
      <c r="RYE251" s="27"/>
      <c r="RYF251" s="27"/>
      <c r="RYG251" s="27"/>
      <c r="RYH251" s="27"/>
      <c r="RYI251" s="27"/>
      <c r="RYJ251" s="27"/>
      <c r="RYK251" s="27"/>
      <c r="RYL251" s="27"/>
      <c r="RYM251" s="27"/>
      <c r="RYN251" s="27"/>
      <c r="RYO251" s="27"/>
      <c r="RYP251" s="27"/>
      <c r="RYQ251" s="27"/>
      <c r="RYR251" s="27"/>
      <c r="RYS251" s="27"/>
      <c r="RYT251" s="27"/>
      <c r="RYU251" s="27"/>
      <c r="RYV251" s="27"/>
      <c r="RYW251" s="27"/>
      <c r="RYX251" s="27"/>
      <c r="RYY251" s="27"/>
      <c r="RYZ251" s="27"/>
      <c r="RZA251" s="27"/>
      <c r="RZB251" s="27"/>
      <c r="RZC251" s="27"/>
      <c r="RZD251" s="27"/>
      <c r="RZE251" s="27"/>
      <c r="RZF251" s="27"/>
      <c r="RZG251" s="27"/>
      <c r="RZH251" s="27"/>
      <c r="RZI251" s="27"/>
      <c r="RZJ251" s="27"/>
      <c r="RZK251" s="27"/>
      <c r="RZL251" s="27"/>
      <c r="RZM251" s="27"/>
      <c r="RZN251" s="27"/>
      <c r="RZO251" s="27"/>
      <c r="RZP251" s="27"/>
      <c r="RZQ251" s="27"/>
      <c r="RZR251" s="27"/>
      <c r="RZS251" s="27"/>
      <c r="RZT251" s="27"/>
      <c r="RZU251" s="27"/>
      <c r="RZV251" s="27"/>
      <c r="RZW251" s="27"/>
      <c r="RZX251" s="27"/>
      <c r="RZY251" s="27"/>
      <c r="RZZ251" s="27"/>
      <c r="SAA251" s="27"/>
      <c r="SAB251" s="27"/>
      <c r="SAC251" s="27"/>
      <c r="SAD251" s="27"/>
      <c r="SAE251" s="27"/>
      <c r="SAF251" s="27"/>
      <c r="SAG251" s="27"/>
      <c r="SAH251" s="27"/>
      <c r="SAI251" s="27"/>
      <c r="SAJ251" s="27"/>
      <c r="SAK251" s="27"/>
      <c r="SAL251" s="27"/>
      <c r="SAM251" s="27"/>
      <c r="SAN251" s="27"/>
      <c r="SAO251" s="27"/>
      <c r="SAP251" s="27"/>
      <c r="SAQ251" s="27"/>
      <c r="SAR251" s="27"/>
      <c r="SAS251" s="27"/>
      <c r="SAT251" s="27"/>
      <c r="SAU251" s="27"/>
      <c r="SAV251" s="27"/>
      <c r="SAW251" s="27"/>
      <c r="SAX251" s="27"/>
      <c r="SAY251" s="27"/>
      <c r="SAZ251" s="27"/>
      <c r="SBA251" s="27"/>
      <c r="SBB251" s="27"/>
      <c r="SBC251" s="27"/>
      <c r="SBD251" s="27"/>
      <c r="SBE251" s="27"/>
      <c r="SBF251" s="27"/>
      <c r="SBG251" s="27"/>
      <c r="SBH251" s="27"/>
      <c r="SBI251" s="27"/>
      <c r="SBJ251" s="27"/>
      <c r="SBK251" s="27"/>
      <c r="SBL251" s="27"/>
      <c r="SBM251" s="27"/>
      <c r="SBN251" s="27"/>
      <c r="SBO251" s="27"/>
      <c r="SBP251" s="27"/>
      <c r="SBQ251" s="27"/>
      <c r="SBR251" s="27"/>
      <c r="SBS251" s="27"/>
      <c r="SBT251" s="27"/>
      <c r="SBU251" s="27"/>
      <c r="SBV251" s="27"/>
      <c r="SBW251" s="27"/>
      <c r="SBX251" s="27"/>
      <c r="SBY251" s="27"/>
      <c r="SBZ251" s="27"/>
      <c r="SCA251" s="27"/>
      <c r="SCB251" s="27"/>
      <c r="SCC251" s="27"/>
      <c r="SCD251" s="27"/>
      <c r="SCE251" s="27"/>
      <c r="SCF251" s="27"/>
      <c r="SCG251" s="27"/>
      <c r="SCH251" s="27"/>
      <c r="SCI251" s="27"/>
      <c r="SCJ251" s="27"/>
      <c r="SCK251" s="27"/>
      <c r="SCL251" s="27"/>
      <c r="SCM251" s="27"/>
      <c r="SCN251" s="27"/>
      <c r="SCO251" s="27"/>
      <c r="SCP251" s="27"/>
      <c r="SCQ251" s="27"/>
      <c r="SCR251" s="27"/>
      <c r="SCS251" s="27"/>
      <c r="SCT251" s="27"/>
      <c r="SCU251" s="27"/>
      <c r="SCV251" s="27"/>
      <c r="SCW251" s="27"/>
      <c r="SCX251" s="27"/>
      <c r="SCY251" s="27"/>
      <c r="SCZ251" s="27"/>
      <c r="SDA251" s="27"/>
      <c r="SDB251" s="27"/>
      <c r="SDC251" s="27"/>
      <c r="SDD251" s="27"/>
      <c r="SDE251" s="27"/>
      <c r="SDF251" s="27"/>
      <c r="SDG251" s="27"/>
      <c r="SDH251" s="27"/>
      <c r="SDI251" s="27"/>
      <c r="SDJ251" s="27"/>
      <c r="SDK251" s="27"/>
      <c r="SDL251" s="27"/>
      <c r="SDM251" s="27"/>
      <c r="SDN251" s="27"/>
      <c r="SDO251" s="27"/>
      <c r="SDP251" s="27"/>
      <c r="SDQ251" s="27"/>
      <c r="SDR251" s="27"/>
      <c r="SDS251" s="27"/>
      <c r="SDT251" s="27"/>
      <c r="SDU251" s="27"/>
      <c r="SDV251" s="27"/>
      <c r="SDW251" s="27"/>
      <c r="SDX251" s="27"/>
      <c r="SDY251" s="27"/>
      <c r="SDZ251" s="27"/>
      <c r="SEA251" s="27"/>
      <c r="SEB251" s="27"/>
      <c r="SEC251" s="27"/>
      <c r="SED251" s="27"/>
      <c r="SEE251" s="27"/>
      <c r="SEF251" s="27"/>
      <c r="SEG251" s="27"/>
      <c r="SEH251" s="27"/>
      <c r="SEI251" s="27"/>
      <c r="SEJ251" s="27"/>
      <c r="SEK251" s="27"/>
      <c r="SEL251" s="27"/>
      <c r="SEM251" s="27"/>
      <c r="SEN251" s="27"/>
      <c r="SEO251" s="27"/>
      <c r="SEP251" s="27"/>
      <c r="SEQ251" s="27"/>
      <c r="SER251" s="27"/>
      <c r="SES251" s="27"/>
      <c r="SET251" s="27"/>
      <c r="SEU251" s="27"/>
      <c r="SEV251" s="27"/>
      <c r="SEW251" s="27"/>
      <c r="SEX251" s="27"/>
      <c r="SEY251" s="27"/>
      <c r="SEZ251" s="27"/>
      <c r="SFA251" s="27"/>
      <c r="SFB251" s="27"/>
      <c r="SFC251" s="27"/>
      <c r="SFD251" s="27"/>
      <c r="SFE251" s="27"/>
      <c r="SFF251" s="27"/>
      <c r="SFG251" s="27"/>
      <c r="SFH251" s="27"/>
      <c r="SFI251" s="27"/>
      <c r="SFJ251" s="27"/>
      <c r="SFK251" s="27"/>
      <c r="SFL251" s="27"/>
      <c r="SFM251" s="27"/>
      <c r="SFN251" s="27"/>
      <c r="SFO251" s="27"/>
      <c r="SFP251" s="27"/>
      <c r="SFQ251" s="27"/>
      <c r="SFR251" s="27"/>
      <c r="SFS251" s="27"/>
      <c r="SFT251" s="27"/>
      <c r="SFU251" s="27"/>
      <c r="SFV251" s="27"/>
      <c r="SFW251" s="27"/>
      <c r="SFX251" s="27"/>
      <c r="SFY251" s="27"/>
      <c r="SFZ251" s="27"/>
      <c r="SGA251" s="27"/>
      <c r="SGB251" s="27"/>
      <c r="SGC251" s="27"/>
      <c r="SGD251" s="27"/>
      <c r="SGE251" s="27"/>
      <c r="SGF251" s="27"/>
      <c r="SGG251" s="27"/>
      <c r="SGH251" s="27"/>
      <c r="SGI251" s="27"/>
      <c r="SGJ251" s="27"/>
      <c r="SGK251" s="27"/>
      <c r="SGL251" s="27"/>
      <c r="SGM251" s="27"/>
      <c r="SGN251" s="27"/>
      <c r="SGO251" s="27"/>
      <c r="SGP251" s="27"/>
      <c r="SGQ251" s="27"/>
      <c r="SGR251" s="27"/>
      <c r="SGS251" s="27"/>
      <c r="SGT251" s="27"/>
      <c r="SGU251" s="27"/>
      <c r="SGV251" s="27"/>
      <c r="SGW251" s="27"/>
      <c r="SGX251" s="27"/>
      <c r="SGY251" s="27"/>
      <c r="SGZ251" s="27"/>
      <c r="SHA251" s="27"/>
      <c r="SHB251" s="27"/>
      <c r="SHC251" s="27"/>
      <c r="SHD251" s="27"/>
      <c r="SHE251" s="27"/>
      <c r="SHF251" s="27"/>
      <c r="SHG251" s="27"/>
      <c r="SHH251" s="27"/>
      <c r="SHI251" s="27"/>
      <c r="SHJ251" s="27"/>
      <c r="SHK251" s="27"/>
      <c r="SHL251" s="27"/>
      <c r="SHM251" s="27"/>
      <c r="SHN251" s="27"/>
      <c r="SHO251" s="27"/>
      <c r="SHP251" s="27"/>
      <c r="SHQ251" s="27"/>
      <c r="SHR251" s="27"/>
      <c r="SHS251" s="27"/>
      <c r="SHT251" s="27"/>
      <c r="SHU251" s="27"/>
      <c r="SHV251" s="27"/>
      <c r="SHW251" s="27"/>
      <c r="SHX251" s="27"/>
      <c r="SHY251" s="27"/>
      <c r="SHZ251" s="27"/>
      <c r="SIA251" s="27"/>
      <c r="SIB251" s="27"/>
      <c r="SIC251" s="27"/>
      <c r="SID251" s="27"/>
      <c r="SIE251" s="27"/>
      <c r="SIF251" s="27"/>
      <c r="SIG251" s="27"/>
      <c r="SIH251" s="27"/>
      <c r="SII251" s="27"/>
      <c r="SIJ251" s="27"/>
      <c r="SIK251" s="27"/>
      <c r="SIL251" s="27"/>
      <c r="SIM251" s="27"/>
      <c r="SIN251" s="27"/>
      <c r="SIO251" s="27"/>
      <c r="SIP251" s="27"/>
      <c r="SIQ251" s="27"/>
      <c r="SIR251" s="27"/>
      <c r="SIS251" s="27"/>
      <c r="SIT251" s="27"/>
      <c r="SIU251" s="27"/>
      <c r="SIV251" s="27"/>
      <c r="SIW251" s="27"/>
      <c r="SIX251" s="27"/>
      <c r="SIY251" s="27"/>
      <c r="SIZ251" s="27"/>
      <c r="SJA251" s="27"/>
      <c r="SJB251" s="27"/>
      <c r="SJC251" s="27"/>
      <c r="SJD251" s="27"/>
      <c r="SJE251" s="27"/>
      <c r="SJF251" s="27"/>
      <c r="SJG251" s="27"/>
      <c r="SJH251" s="27"/>
      <c r="SJI251" s="27"/>
      <c r="SJJ251" s="27"/>
      <c r="SJK251" s="27"/>
      <c r="SJL251" s="27"/>
      <c r="SJM251" s="27"/>
      <c r="SJN251" s="27"/>
      <c r="SJO251" s="27"/>
      <c r="SJP251" s="27"/>
      <c r="SJQ251" s="27"/>
      <c r="SJR251" s="27"/>
      <c r="SJS251" s="27"/>
      <c r="SJT251" s="27"/>
      <c r="SJU251" s="27"/>
      <c r="SJV251" s="27"/>
      <c r="SJW251" s="27"/>
      <c r="SJX251" s="27"/>
      <c r="SJY251" s="27"/>
      <c r="SJZ251" s="27"/>
      <c r="SKA251" s="27"/>
      <c r="SKB251" s="27"/>
      <c r="SKC251" s="27"/>
      <c r="SKD251" s="27"/>
      <c r="SKE251" s="27"/>
      <c r="SKF251" s="27"/>
      <c r="SKG251" s="27"/>
      <c r="SKH251" s="27"/>
      <c r="SKI251" s="27"/>
      <c r="SKJ251" s="27"/>
      <c r="SKK251" s="27"/>
      <c r="SKL251" s="27"/>
      <c r="SKM251" s="27"/>
      <c r="SKN251" s="27"/>
      <c r="SKO251" s="27"/>
      <c r="SKP251" s="27"/>
      <c r="SKQ251" s="27"/>
      <c r="SKR251" s="27"/>
      <c r="SKS251" s="27"/>
      <c r="SKT251" s="27"/>
      <c r="SKU251" s="27"/>
      <c r="SKV251" s="27"/>
      <c r="SKW251" s="27"/>
      <c r="SKX251" s="27"/>
      <c r="SKY251" s="27"/>
      <c r="SKZ251" s="27"/>
      <c r="SLA251" s="27"/>
      <c r="SLB251" s="27"/>
      <c r="SLC251" s="27"/>
      <c r="SLD251" s="27"/>
      <c r="SLE251" s="27"/>
      <c r="SLF251" s="27"/>
      <c r="SLG251" s="27"/>
      <c r="SLH251" s="27"/>
      <c r="SLI251" s="27"/>
      <c r="SLJ251" s="27"/>
      <c r="SLK251" s="27"/>
      <c r="SLL251" s="27"/>
      <c r="SLM251" s="27"/>
      <c r="SLN251" s="27"/>
      <c r="SLO251" s="27"/>
      <c r="SLP251" s="27"/>
      <c r="SLQ251" s="27"/>
      <c r="SLR251" s="27"/>
      <c r="SLS251" s="27"/>
      <c r="SLT251" s="27"/>
      <c r="SLU251" s="27"/>
      <c r="SLV251" s="27"/>
      <c r="SLW251" s="27"/>
      <c r="SLX251" s="27"/>
      <c r="SLY251" s="27"/>
      <c r="SLZ251" s="27"/>
      <c r="SMA251" s="27"/>
      <c r="SMB251" s="27"/>
      <c r="SMC251" s="27"/>
      <c r="SMD251" s="27"/>
      <c r="SME251" s="27"/>
      <c r="SMF251" s="27"/>
      <c r="SMG251" s="27"/>
      <c r="SMH251" s="27"/>
      <c r="SMI251" s="27"/>
      <c r="SMJ251" s="27"/>
      <c r="SMK251" s="27"/>
      <c r="SML251" s="27"/>
      <c r="SMM251" s="27"/>
      <c r="SMN251" s="27"/>
      <c r="SMO251" s="27"/>
      <c r="SMP251" s="27"/>
      <c r="SMQ251" s="27"/>
      <c r="SMR251" s="27"/>
      <c r="SMS251" s="27"/>
      <c r="SMT251" s="27"/>
      <c r="SMU251" s="27"/>
      <c r="SMV251" s="27"/>
      <c r="SMW251" s="27"/>
      <c r="SMX251" s="27"/>
      <c r="SMY251" s="27"/>
      <c r="SMZ251" s="27"/>
      <c r="SNA251" s="27"/>
      <c r="SNB251" s="27"/>
      <c r="SNC251" s="27"/>
      <c r="SND251" s="27"/>
      <c r="SNE251" s="27"/>
      <c r="SNF251" s="27"/>
      <c r="SNG251" s="27"/>
      <c r="SNH251" s="27"/>
      <c r="SNI251" s="27"/>
      <c r="SNJ251" s="27"/>
      <c r="SNK251" s="27"/>
      <c r="SNL251" s="27"/>
      <c r="SNM251" s="27"/>
      <c r="SNN251" s="27"/>
      <c r="SNO251" s="27"/>
      <c r="SNP251" s="27"/>
      <c r="SNQ251" s="27"/>
      <c r="SNR251" s="27"/>
      <c r="SNS251" s="27"/>
      <c r="SNT251" s="27"/>
      <c r="SNU251" s="27"/>
      <c r="SNV251" s="27"/>
      <c r="SNW251" s="27"/>
      <c r="SNX251" s="27"/>
      <c r="SNY251" s="27"/>
      <c r="SNZ251" s="27"/>
      <c r="SOA251" s="27"/>
      <c r="SOB251" s="27"/>
      <c r="SOC251" s="27"/>
      <c r="SOD251" s="27"/>
      <c r="SOE251" s="27"/>
      <c r="SOF251" s="27"/>
      <c r="SOG251" s="27"/>
      <c r="SOH251" s="27"/>
      <c r="SOI251" s="27"/>
      <c r="SOJ251" s="27"/>
      <c r="SOK251" s="27"/>
      <c r="SOL251" s="27"/>
      <c r="SOM251" s="27"/>
      <c r="SON251" s="27"/>
      <c r="SOO251" s="27"/>
      <c r="SOP251" s="27"/>
      <c r="SOQ251" s="27"/>
      <c r="SOR251" s="27"/>
      <c r="SOS251" s="27"/>
      <c r="SOT251" s="27"/>
      <c r="SOU251" s="27"/>
      <c r="SOV251" s="27"/>
      <c r="SOW251" s="27"/>
      <c r="SOX251" s="27"/>
      <c r="SOY251" s="27"/>
      <c r="SOZ251" s="27"/>
      <c r="SPA251" s="27"/>
      <c r="SPB251" s="27"/>
      <c r="SPC251" s="27"/>
      <c r="SPD251" s="27"/>
      <c r="SPE251" s="27"/>
      <c r="SPF251" s="27"/>
      <c r="SPG251" s="27"/>
      <c r="SPH251" s="27"/>
      <c r="SPI251" s="27"/>
      <c r="SPJ251" s="27"/>
      <c r="SPK251" s="27"/>
      <c r="SPL251" s="27"/>
      <c r="SPM251" s="27"/>
      <c r="SPN251" s="27"/>
      <c r="SPO251" s="27"/>
      <c r="SPP251" s="27"/>
      <c r="SPQ251" s="27"/>
      <c r="SPR251" s="27"/>
      <c r="SPS251" s="27"/>
      <c r="SPT251" s="27"/>
      <c r="SPU251" s="27"/>
      <c r="SPV251" s="27"/>
      <c r="SPW251" s="27"/>
      <c r="SPX251" s="27"/>
      <c r="SPY251" s="27"/>
      <c r="SPZ251" s="27"/>
      <c r="SQA251" s="27"/>
      <c r="SQB251" s="27"/>
      <c r="SQC251" s="27"/>
      <c r="SQD251" s="27"/>
      <c r="SQE251" s="27"/>
      <c r="SQF251" s="27"/>
      <c r="SQG251" s="27"/>
      <c r="SQH251" s="27"/>
      <c r="SQI251" s="27"/>
      <c r="SQJ251" s="27"/>
      <c r="SQK251" s="27"/>
      <c r="SQL251" s="27"/>
      <c r="SQM251" s="27"/>
      <c r="SQN251" s="27"/>
      <c r="SQO251" s="27"/>
      <c r="SQP251" s="27"/>
      <c r="SQQ251" s="27"/>
      <c r="SQR251" s="27"/>
      <c r="SQS251" s="27"/>
      <c r="SQT251" s="27"/>
      <c r="SQU251" s="27"/>
      <c r="SQV251" s="27"/>
      <c r="SQW251" s="27"/>
      <c r="SQX251" s="27"/>
      <c r="SQY251" s="27"/>
      <c r="SQZ251" s="27"/>
      <c r="SRA251" s="27"/>
      <c r="SRB251" s="27"/>
      <c r="SRC251" s="27"/>
      <c r="SRD251" s="27"/>
      <c r="SRE251" s="27"/>
      <c r="SRF251" s="27"/>
      <c r="SRG251" s="27"/>
      <c r="SRH251" s="27"/>
      <c r="SRI251" s="27"/>
      <c r="SRJ251" s="27"/>
      <c r="SRK251" s="27"/>
      <c r="SRL251" s="27"/>
      <c r="SRM251" s="27"/>
      <c r="SRN251" s="27"/>
      <c r="SRO251" s="27"/>
      <c r="SRP251" s="27"/>
      <c r="SRQ251" s="27"/>
      <c r="SRR251" s="27"/>
      <c r="SRS251" s="27"/>
      <c r="SRT251" s="27"/>
      <c r="SRU251" s="27"/>
      <c r="SRV251" s="27"/>
      <c r="SRW251" s="27"/>
      <c r="SRX251" s="27"/>
      <c r="SRY251" s="27"/>
      <c r="SRZ251" s="27"/>
      <c r="SSA251" s="27"/>
      <c r="SSB251" s="27"/>
      <c r="SSC251" s="27"/>
      <c r="SSD251" s="27"/>
      <c r="SSE251" s="27"/>
      <c r="SSF251" s="27"/>
      <c r="SSG251" s="27"/>
      <c r="SSH251" s="27"/>
      <c r="SSI251" s="27"/>
      <c r="SSJ251" s="27"/>
      <c r="SSK251" s="27"/>
      <c r="SSL251" s="27"/>
      <c r="SSM251" s="27"/>
      <c r="SSN251" s="27"/>
      <c r="SSO251" s="27"/>
      <c r="SSP251" s="27"/>
      <c r="SSQ251" s="27"/>
      <c r="SSR251" s="27"/>
      <c r="SSS251" s="27"/>
      <c r="SST251" s="27"/>
      <c r="SSU251" s="27"/>
      <c r="SSV251" s="27"/>
      <c r="SSW251" s="27"/>
      <c r="SSX251" s="27"/>
      <c r="SSY251" s="27"/>
      <c r="SSZ251" s="27"/>
      <c r="STA251" s="27"/>
      <c r="STB251" s="27"/>
      <c r="STC251" s="27"/>
      <c r="STD251" s="27"/>
      <c r="STE251" s="27"/>
      <c r="STF251" s="27"/>
      <c r="STG251" s="27"/>
      <c r="STH251" s="27"/>
      <c r="STI251" s="27"/>
      <c r="STJ251" s="27"/>
      <c r="STK251" s="27"/>
      <c r="STL251" s="27"/>
      <c r="STM251" s="27"/>
      <c r="STN251" s="27"/>
      <c r="STO251" s="27"/>
      <c r="STP251" s="27"/>
      <c r="STQ251" s="27"/>
      <c r="STR251" s="27"/>
      <c r="STS251" s="27"/>
      <c r="STT251" s="27"/>
      <c r="STU251" s="27"/>
      <c r="STV251" s="27"/>
      <c r="STW251" s="27"/>
      <c r="STX251" s="27"/>
      <c r="STY251" s="27"/>
      <c r="STZ251" s="27"/>
      <c r="SUA251" s="27"/>
      <c r="SUB251" s="27"/>
      <c r="SUC251" s="27"/>
      <c r="SUD251" s="27"/>
      <c r="SUE251" s="27"/>
      <c r="SUF251" s="27"/>
      <c r="SUG251" s="27"/>
      <c r="SUH251" s="27"/>
      <c r="SUI251" s="27"/>
      <c r="SUJ251" s="27"/>
      <c r="SUK251" s="27"/>
      <c r="SUL251" s="27"/>
      <c r="SUM251" s="27"/>
      <c r="SUN251" s="27"/>
      <c r="SUO251" s="27"/>
      <c r="SUP251" s="27"/>
      <c r="SUQ251" s="27"/>
      <c r="SUR251" s="27"/>
      <c r="SUS251" s="27"/>
      <c r="SUT251" s="27"/>
      <c r="SUU251" s="27"/>
      <c r="SUV251" s="27"/>
      <c r="SUW251" s="27"/>
      <c r="SUX251" s="27"/>
      <c r="SUY251" s="27"/>
      <c r="SUZ251" s="27"/>
      <c r="SVA251" s="27"/>
      <c r="SVB251" s="27"/>
      <c r="SVC251" s="27"/>
      <c r="SVD251" s="27"/>
      <c r="SVE251" s="27"/>
      <c r="SVF251" s="27"/>
      <c r="SVG251" s="27"/>
      <c r="SVH251" s="27"/>
      <c r="SVI251" s="27"/>
      <c r="SVJ251" s="27"/>
      <c r="SVK251" s="27"/>
      <c r="SVL251" s="27"/>
      <c r="SVM251" s="27"/>
      <c r="SVN251" s="27"/>
      <c r="SVO251" s="27"/>
      <c r="SVP251" s="27"/>
      <c r="SVQ251" s="27"/>
      <c r="SVR251" s="27"/>
      <c r="SVS251" s="27"/>
      <c r="SVT251" s="27"/>
      <c r="SVU251" s="27"/>
      <c r="SVV251" s="27"/>
      <c r="SVW251" s="27"/>
      <c r="SVX251" s="27"/>
      <c r="SVY251" s="27"/>
      <c r="SVZ251" s="27"/>
      <c r="SWA251" s="27"/>
      <c r="SWB251" s="27"/>
      <c r="SWC251" s="27"/>
      <c r="SWD251" s="27"/>
      <c r="SWE251" s="27"/>
      <c r="SWF251" s="27"/>
      <c r="SWG251" s="27"/>
      <c r="SWH251" s="27"/>
      <c r="SWI251" s="27"/>
      <c r="SWJ251" s="27"/>
      <c r="SWK251" s="27"/>
      <c r="SWL251" s="27"/>
      <c r="SWM251" s="27"/>
      <c r="SWN251" s="27"/>
      <c r="SWO251" s="27"/>
      <c r="SWP251" s="27"/>
      <c r="SWQ251" s="27"/>
      <c r="SWR251" s="27"/>
      <c r="SWS251" s="27"/>
      <c r="SWT251" s="27"/>
      <c r="SWU251" s="27"/>
      <c r="SWV251" s="27"/>
      <c r="SWW251" s="27"/>
      <c r="SWX251" s="27"/>
      <c r="SWY251" s="27"/>
      <c r="SWZ251" s="27"/>
      <c r="SXA251" s="27"/>
      <c r="SXB251" s="27"/>
      <c r="SXC251" s="27"/>
      <c r="SXD251" s="27"/>
      <c r="SXE251" s="27"/>
      <c r="SXF251" s="27"/>
      <c r="SXG251" s="27"/>
      <c r="SXH251" s="27"/>
      <c r="SXI251" s="27"/>
      <c r="SXJ251" s="27"/>
      <c r="SXK251" s="27"/>
      <c r="SXL251" s="27"/>
      <c r="SXM251" s="27"/>
      <c r="SXN251" s="27"/>
      <c r="SXO251" s="27"/>
      <c r="SXP251" s="27"/>
      <c r="SXQ251" s="27"/>
      <c r="SXR251" s="27"/>
      <c r="SXS251" s="27"/>
      <c r="SXT251" s="27"/>
      <c r="SXU251" s="27"/>
      <c r="SXV251" s="27"/>
      <c r="SXW251" s="27"/>
      <c r="SXX251" s="27"/>
      <c r="SXY251" s="27"/>
      <c r="SXZ251" s="27"/>
      <c r="SYA251" s="27"/>
      <c r="SYB251" s="27"/>
      <c r="SYC251" s="27"/>
      <c r="SYD251" s="27"/>
      <c r="SYE251" s="27"/>
      <c r="SYF251" s="27"/>
      <c r="SYG251" s="27"/>
      <c r="SYH251" s="27"/>
      <c r="SYI251" s="27"/>
      <c r="SYJ251" s="27"/>
      <c r="SYK251" s="27"/>
      <c r="SYL251" s="27"/>
      <c r="SYM251" s="27"/>
      <c r="SYN251" s="27"/>
      <c r="SYO251" s="27"/>
      <c r="SYP251" s="27"/>
      <c r="SYQ251" s="27"/>
      <c r="SYR251" s="27"/>
      <c r="SYS251" s="27"/>
      <c r="SYT251" s="27"/>
      <c r="SYU251" s="27"/>
      <c r="SYV251" s="27"/>
      <c r="SYW251" s="27"/>
      <c r="SYX251" s="27"/>
      <c r="SYY251" s="27"/>
      <c r="SYZ251" s="27"/>
      <c r="SZA251" s="27"/>
      <c r="SZB251" s="27"/>
      <c r="SZC251" s="27"/>
      <c r="SZD251" s="27"/>
      <c r="SZE251" s="27"/>
      <c r="SZF251" s="27"/>
      <c r="SZG251" s="27"/>
      <c r="SZH251" s="27"/>
      <c r="SZI251" s="27"/>
      <c r="SZJ251" s="27"/>
      <c r="SZK251" s="27"/>
      <c r="SZL251" s="27"/>
      <c r="SZM251" s="27"/>
      <c r="SZN251" s="27"/>
      <c r="SZO251" s="27"/>
      <c r="SZP251" s="27"/>
      <c r="SZQ251" s="27"/>
      <c r="SZR251" s="27"/>
      <c r="SZS251" s="27"/>
      <c r="SZT251" s="27"/>
      <c r="SZU251" s="27"/>
      <c r="SZV251" s="27"/>
      <c r="SZW251" s="27"/>
      <c r="SZX251" s="27"/>
      <c r="SZY251" s="27"/>
      <c r="SZZ251" s="27"/>
      <c r="TAA251" s="27"/>
      <c r="TAB251" s="27"/>
      <c r="TAC251" s="27"/>
      <c r="TAD251" s="27"/>
      <c r="TAE251" s="27"/>
      <c r="TAF251" s="27"/>
      <c r="TAG251" s="27"/>
      <c r="TAH251" s="27"/>
      <c r="TAI251" s="27"/>
      <c r="TAJ251" s="27"/>
      <c r="TAK251" s="27"/>
      <c r="TAL251" s="27"/>
      <c r="TAM251" s="27"/>
      <c r="TAN251" s="27"/>
      <c r="TAO251" s="27"/>
      <c r="TAP251" s="27"/>
      <c r="TAQ251" s="27"/>
      <c r="TAR251" s="27"/>
      <c r="TAS251" s="27"/>
      <c r="TAT251" s="27"/>
      <c r="TAU251" s="27"/>
      <c r="TAV251" s="27"/>
      <c r="TAW251" s="27"/>
      <c r="TAX251" s="27"/>
      <c r="TAY251" s="27"/>
      <c r="TAZ251" s="27"/>
      <c r="TBA251" s="27"/>
      <c r="TBB251" s="27"/>
      <c r="TBC251" s="27"/>
      <c r="TBD251" s="27"/>
      <c r="TBE251" s="27"/>
      <c r="TBF251" s="27"/>
      <c r="TBG251" s="27"/>
      <c r="TBH251" s="27"/>
      <c r="TBI251" s="27"/>
      <c r="TBJ251" s="27"/>
      <c r="TBK251" s="27"/>
      <c r="TBL251" s="27"/>
      <c r="TBM251" s="27"/>
      <c r="TBN251" s="27"/>
      <c r="TBO251" s="27"/>
      <c r="TBP251" s="27"/>
      <c r="TBQ251" s="27"/>
      <c r="TBR251" s="27"/>
      <c r="TBS251" s="27"/>
      <c r="TBT251" s="27"/>
      <c r="TBU251" s="27"/>
      <c r="TBV251" s="27"/>
      <c r="TBW251" s="27"/>
      <c r="TBX251" s="27"/>
      <c r="TBY251" s="27"/>
      <c r="TBZ251" s="27"/>
      <c r="TCA251" s="27"/>
      <c r="TCB251" s="27"/>
      <c r="TCC251" s="27"/>
      <c r="TCD251" s="27"/>
      <c r="TCE251" s="27"/>
      <c r="TCF251" s="27"/>
      <c r="TCG251" s="27"/>
      <c r="TCH251" s="27"/>
      <c r="TCI251" s="27"/>
      <c r="TCJ251" s="27"/>
      <c r="TCK251" s="27"/>
      <c r="TCL251" s="27"/>
      <c r="TCM251" s="27"/>
      <c r="TCN251" s="27"/>
      <c r="TCO251" s="27"/>
      <c r="TCP251" s="27"/>
      <c r="TCQ251" s="27"/>
      <c r="TCR251" s="27"/>
      <c r="TCS251" s="27"/>
      <c r="TCT251" s="27"/>
      <c r="TCU251" s="27"/>
      <c r="TCV251" s="27"/>
      <c r="TCW251" s="27"/>
      <c r="TCX251" s="27"/>
      <c r="TCY251" s="27"/>
      <c r="TCZ251" s="27"/>
      <c r="TDA251" s="27"/>
      <c r="TDB251" s="27"/>
      <c r="TDC251" s="27"/>
      <c r="TDD251" s="27"/>
      <c r="TDE251" s="27"/>
      <c r="TDF251" s="27"/>
      <c r="TDG251" s="27"/>
      <c r="TDH251" s="27"/>
      <c r="TDI251" s="27"/>
      <c r="TDJ251" s="27"/>
      <c r="TDK251" s="27"/>
      <c r="TDL251" s="27"/>
      <c r="TDM251" s="27"/>
      <c r="TDN251" s="27"/>
      <c r="TDO251" s="27"/>
      <c r="TDP251" s="27"/>
      <c r="TDQ251" s="27"/>
      <c r="TDR251" s="27"/>
      <c r="TDS251" s="27"/>
      <c r="TDT251" s="27"/>
      <c r="TDU251" s="27"/>
      <c r="TDV251" s="27"/>
      <c r="TDW251" s="27"/>
      <c r="TDX251" s="27"/>
      <c r="TDY251" s="27"/>
      <c r="TDZ251" s="27"/>
      <c r="TEA251" s="27"/>
      <c r="TEB251" s="27"/>
      <c r="TEC251" s="27"/>
      <c r="TED251" s="27"/>
      <c r="TEE251" s="27"/>
      <c r="TEF251" s="27"/>
      <c r="TEG251" s="27"/>
      <c r="TEH251" s="27"/>
      <c r="TEI251" s="27"/>
      <c r="TEJ251" s="27"/>
      <c r="TEK251" s="27"/>
      <c r="TEL251" s="27"/>
      <c r="TEM251" s="27"/>
      <c r="TEN251" s="27"/>
      <c r="TEO251" s="27"/>
      <c r="TEP251" s="27"/>
      <c r="TEQ251" s="27"/>
      <c r="TER251" s="27"/>
      <c r="TES251" s="27"/>
      <c r="TET251" s="27"/>
      <c r="TEU251" s="27"/>
      <c r="TEV251" s="27"/>
      <c r="TEW251" s="27"/>
      <c r="TEX251" s="27"/>
      <c r="TEY251" s="27"/>
      <c r="TEZ251" s="27"/>
      <c r="TFA251" s="27"/>
      <c r="TFB251" s="27"/>
      <c r="TFC251" s="27"/>
      <c r="TFD251" s="27"/>
      <c r="TFE251" s="27"/>
      <c r="TFF251" s="27"/>
      <c r="TFG251" s="27"/>
      <c r="TFH251" s="27"/>
      <c r="TFI251" s="27"/>
      <c r="TFJ251" s="27"/>
      <c r="TFK251" s="27"/>
      <c r="TFL251" s="27"/>
      <c r="TFM251" s="27"/>
      <c r="TFN251" s="27"/>
      <c r="TFO251" s="27"/>
      <c r="TFP251" s="27"/>
      <c r="TFQ251" s="27"/>
      <c r="TFR251" s="27"/>
      <c r="TFS251" s="27"/>
      <c r="TFT251" s="27"/>
      <c r="TFU251" s="27"/>
      <c r="TFV251" s="27"/>
      <c r="TFW251" s="27"/>
      <c r="TFX251" s="27"/>
      <c r="TFY251" s="27"/>
      <c r="TFZ251" s="27"/>
      <c r="TGA251" s="27"/>
      <c r="TGB251" s="27"/>
      <c r="TGC251" s="27"/>
      <c r="TGD251" s="27"/>
      <c r="TGE251" s="27"/>
      <c r="TGF251" s="27"/>
      <c r="TGG251" s="27"/>
      <c r="TGH251" s="27"/>
      <c r="TGI251" s="27"/>
      <c r="TGJ251" s="27"/>
      <c r="TGK251" s="27"/>
      <c r="TGL251" s="27"/>
      <c r="TGM251" s="27"/>
      <c r="TGN251" s="27"/>
      <c r="TGO251" s="27"/>
      <c r="TGP251" s="27"/>
      <c r="TGQ251" s="27"/>
      <c r="TGR251" s="27"/>
      <c r="TGS251" s="27"/>
      <c r="TGT251" s="27"/>
      <c r="TGU251" s="27"/>
      <c r="TGV251" s="27"/>
      <c r="TGW251" s="27"/>
      <c r="TGX251" s="27"/>
      <c r="TGY251" s="27"/>
      <c r="TGZ251" s="27"/>
      <c r="THA251" s="27"/>
      <c r="THB251" s="27"/>
      <c r="THC251" s="27"/>
      <c r="THD251" s="27"/>
      <c r="THE251" s="27"/>
      <c r="THF251" s="27"/>
      <c r="THG251" s="27"/>
      <c r="THH251" s="27"/>
      <c r="THI251" s="27"/>
      <c r="THJ251" s="27"/>
      <c r="THK251" s="27"/>
      <c r="THL251" s="27"/>
      <c r="THM251" s="27"/>
      <c r="THN251" s="27"/>
      <c r="THO251" s="27"/>
      <c r="THP251" s="27"/>
      <c r="THQ251" s="27"/>
      <c r="THR251" s="27"/>
      <c r="THS251" s="27"/>
      <c r="THT251" s="27"/>
      <c r="THU251" s="27"/>
      <c r="THV251" s="27"/>
      <c r="THW251" s="27"/>
      <c r="THX251" s="27"/>
      <c r="THY251" s="27"/>
      <c r="THZ251" s="27"/>
      <c r="TIA251" s="27"/>
      <c r="TIB251" s="27"/>
      <c r="TIC251" s="27"/>
      <c r="TID251" s="27"/>
      <c r="TIE251" s="27"/>
      <c r="TIF251" s="27"/>
      <c r="TIG251" s="27"/>
      <c r="TIH251" s="27"/>
      <c r="TII251" s="27"/>
      <c r="TIJ251" s="27"/>
      <c r="TIK251" s="27"/>
      <c r="TIL251" s="27"/>
      <c r="TIM251" s="27"/>
      <c r="TIN251" s="27"/>
      <c r="TIO251" s="27"/>
      <c r="TIP251" s="27"/>
      <c r="TIQ251" s="27"/>
      <c r="TIR251" s="27"/>
      <c r="TIS251" s="27"/>
      <c r="TIT251" s="27"/>
      <c r="TIU251" s="27"/>
      <c r="TIV251" s="27"/>
      <c r="TIW251" s="27"/>
      <c r="TIX251" s="27"/>
      <c r="TIY251" s="27"/>
      <c r="TIZ251" s="27"/>
      <c r="TJA251" s="27"/>
      <c r="TJB251" s="27"/>
      <c r="TJC251" s="27"/>
      <c r="TJD251" s="27"/>
      <c r="TJE251" s="27"/>
      <c r="TJF251" s="27"/>
      <c r="TJG251" s="27"/>
      <c r="TJH251" s="27"/>
      <c r="TJI251" s="27"/>
      <c r="TJJ251" s="27"/>
      <c r="TJK251" s="27"/>
      <c r="TJL251" s="27"/>
      <c r="TJM251" s="27"/>
      <c r="TJN251" s="27"/>
      <c r="TJO251" s="27"/>
      <c r="TJP251" s="27"/>
      <c r="TJQ251" s="27"/>
      <c r="TJR251" s="27"/>
      <c r="TJS251" s="27"/>
      <c r="TJT251" s="27"/>
      <c r="TJU251" s="27"/>
      <c r="TJV251" s="27"/>
      <c r="TJW251" s="27"/>
      <c r="TJX251" s="27"/>
      <c r="TJY251" s="27"/>
      <c r="TJZ251" s="27"/>
      <c r="TKA251" s="27"/>
      <c r="TKB251" s="27"/>
      <c r="TKC251" s="27"/>
      <c r="TKD251" s="27"/>
      <c r="TKE251" s="27"/>
      <c r="TKF251" s="27"/>
      <c r="TKG251" s="27"/>
      <c r="TKH251" s="27"/>
      <c r="TKI251" s="27"/>
      <c r="TKJ251" s="27"/>
      <c r="TKK251" s="27"/>
      <c r="TKL251" s="27"/>
      <c r="TKM251" s="27"/>
      <c r="TKN251" s="27"/>
      <c r="TKO251" s="27"/>
      <c r="TKP251" s="27"/>
      <c r="TKQ251" s="27"/>
      <c r="TKR251" s="27"/>
      <c r="TKS251" s="27"/>
      <c r="TKT251" s="27"/>
      <c r="TKU251" s="27"/>
      <c r="TKV251" s="27"/>
      <c r="TKW251" s="27"/>
      <c r="TKX251" s="27"/>
      <c r="TKY251" s="27"/>
      <c r="TKZ251" s="27"/>
      <c r="TLA251" s="27"/>
      <c r="TLB251" s="27"/>
      <c r="TLC251" s="27"/>
      <c r="TLD251" s="27"/>
      <c r="TLE251" s="27"/>
      <c r="TLF251" s="27"/>
      <c r="TLG251" s="27"/>
      <c r="TLH251" s="27"/>
      <c r="TLI251" s="27"/>
      <c r="TLJ251" s="27"/>
      <c r="TLK251" s="27"/>
      <c r="TLL251" s="27"/>
      <c r="TLM251" s="27"/>
      <c r="TLN251" s="27"/>
      <c r="TLO251" s="27"/>
      <c r="TLP251" s="27"/>
      <c r="TLQ251" s="27"/>
      <c r="TLR251" s="27"/>
      <c r="TLS251" s="27"/>
      <c r="TLT251" s="27"/>
      <c r="TLU251" s="27"/>
      <c r="TLV251" s="27"/>
      <c r="TLW251" s="27"/>
      <c r="TLX251" s="27"/>
      <c r="TLY251" s="27"/>
      <c r="TLZ251" s="27"/>
      <c r="TMA251" s="27"/>
      <c r="TMB251" s="27"/>
      <c r="TMC251" s="27"/>
      <c r="TMD251" s="27"/>
      <c r="TME251" s="27"/>
      <c r="TMF251" s="27"/>
      <c r="TMG251" s="27"/>
      <c r="TMH251" s="27"/>
      <c r="TMI251" s="27"/>
      <c r="TMJ251" s="27"/>
      <c r="TMK251" s="27"/>
      <c r="TML251" s="27"/>
      <c r="TMM251" s="27"/>
      <c r="TMN251" s="27"/>
      <c r="TMO251" s="27"/>
      <c r="TMP251" s="27"/>
      <c r="TMQ251" s="27"/>
      <c r="TMR251" s="27"/>
      <c r="TMS251" s="27"/>
      <c r="TMT251" s="27"/>
      <c r="TMU251" s="27"/>
      <c r="TMV251" s="27"/>
      <c r="TMW251" s="27"/>
      <c r="TMX251" s="27"/>
      <c r="TMY251" s="27"/>
      <c r="TMZ251" s="27"/>
      <c r="TNA251" s="27"/>
      <c r="TNB251" s="27"/>
      <c r="TNC251" s="27"/>
      <c r="TND251" s="27"/>
      <c r="TNE251" s="27"/>
      <c r="TNF251" s="27"/>
      <c r="TNG251" s="27"/>
      <c r="TNH251" s="27"/>
      <c r="TNI251" s="27"/>
      <c r="TNJ251" s="27"/>
      <c r="TNK251" s="27"/>
      <c r="TNL251" s="27"/>
      <c r="TNM251" s="27"/>
      <c r="TNN251" s="27"/>
      <c r="TNO251" s="27"/>
      <c r="TNP251" s="27"/>
      <c r="TNQ251" s="27"/>
      <c r="TNR251" s="27"/>
      <c r="TNS251" s="27"/>
      <c r="TNT251" s="27"/>
      <c r="TNU251" s="27"/>
      <c r="TNV251" s="27"/>
      <c r="TNW251" s="27"/>
      <c r="TNX251" s="27"/>
      <c r="TNY251" s="27"/>
      <c r="TNZ251" s="27"/>
      <c r="TOA251" s="27"/>
      <c r="TOB251" s="27"/>
      <c r="TOC251" s="27"/>
      <c r="TOD251" s="27"/>
      <c r="TOE251" s="27"/>
      <c r="TOF251" s="27"/>
      <c r="TOG251" s="27"/>
      <c r="TOH251" s="27"/>
      <c r="TOI251" s="27"/>
      <c r="TOJ251" s="27"/>
      <c r="TOK251" s="27"/>
      <c r="TOL251" s="27"/>
      <c r="TOM251" s="27"/>
      <c r="TON251" s="27"/>
      <c r="TOO251" s="27"/>
      <c r="TOP251" s="27"/>
      <c r="TOQ251" s="27"/>
      <c r="TOR251" s="27"/>
      <c r="TOS251" s="27"/>
      <c r="TOT251" s="27"/>
      <c r="TOU251" s="27"/>
      <c r="TOV251" s="27"/>
      <c r="TOW251" s="27"/>
      <c r="TOX251" s="27"/>
      <c r="TOY251" s="27"/>
      <c r="TOZ251" s="27"/>
      <c r="TPA251" s="27"/>
      <c r="TPB251" s="27"/>
      <c r="TPC251" s="27"/>
      <c r="TPD251" s="27"/>
      <c r="TPE251" s="27"/>
      <c r="TPF251" s="27"/>
      <c r="TPG251" s="27"/>
      <c r="TPH251" s="27"/>
      <c r="TPI251" s="27"/>
      <c r="TPJ251" s="27"/>
      <c r="TPK251" s="27"/>
      <c r="TPL251" s="27"/>
      <c r="TPM251" s="27"/>
      <c r="TPN251" s="27"/>
      <c r="TPO251" s="27"/>
      <c r="TPP251" s="27"/>
      <c r="TPQ251" s="27"/>
      <c r="TPR251" s="27"/>
      <c r="TPS251" s="27"/>
      <c r="TPT251" s="27"/>
      <c r="TPU251" s="27"/>
      <c r="TPV251" s="27"/>
      <c r="TPW251" s="27"/>
      <c r="TPX251" s="27"/>
      <c r="TPY251" s="27"/>
      <c r="TPZ251" s="27"/>
      <c r="TQA251" s="27"/>
      <c r="TQB251" s="27"/>
      <c r="TQC251" s="27"/>
      <c r="TQD251" s="27"/>
      <c r="TQE251" s="27"/>
      <c r="TQF251" s="27"/>
      <c r="TQG251" s="27"/>
      <c r="TQH251" s="27"/>
      <c r="TQI251" s="27"/>
      <c r="TQJ251" s="27"/>
      <c r="TQK251" s="27"/>
      <c r="TQL251" s="27"/>
      <c r="TQM251" s="27"/>
      <c r="TQN251" s="27"/>
      <c r="TQO251" s="27"/>
      <c r="TQP251" s="27"/>
      <c r="TQQ251" s="27"/>
      <c r="TQR251" s="27"/>
      <c r="TQS251" s="27"/>
      <c r="TQT251" s="27"/>
      <c r="TQU251" s="27"/>
      <c r="TQV251" s="27"/>
      <c r="TQW251" s="27"/>
      <c r="TQX251" s="27"/>
      <c r="TQY251" s="27"/>
      <c r="TQZ251" s="27"/>
      <c r="TRA251" s="27"/>
      <c r="TRB251" s="27"/>
      <c r="TRC251" s="27"/>
      <c r="TRD251" s="27"/>
      <c r="TRE251" s="27"/>
      <c r="TRF251" s="27"/>
      <c r="TRG251" s="27"/>
      <c r="TRH251" s="27"/>
      <c r="TRI251" s="27"/>
      <c r="TRJ251" s="27"/>
      <c r="TRK251" s="27"/>
      <c r="TRL251" s="27"/>
      <c r="TRM251" s="27"/>
      <c r="TRN251" s="27"/>
      <c r="TRO251" s="27"/>
      <c r="TRP251" s="27"/>
      <c r="TRQ251" s="27"/>
      <c r="TRR251" s="27"/>
      <c r="TRS251" s="27"/>
      <c r="TRT251" s="27"/>
      <c r="TRU251" s="27"/>
      <c r="TRV251" s="27"/>
      <c r="TRW251" s="27"/>
      <c r="TRX251" s="27"/>
      <c r="TRY251" s="27"/>
      <c r="TRZ251" s="27"/>
      <c r="TSA251" s="27"/>
      <c r="TSB251" s="27"/>
      <c r="TSC251" s="27"/>
      <c r="TSD251" s="27"/>
      <c r="TSE251" s="27"/>
      <c r="TSF251" s="27"/>
      <c r="TSG251" s="27"/>
      <c r="TSH251" s="27"/>
      <c r="TSI251" s="27"/>
      <c r="TSJ251" s="27"/>
      <c r="TSK251" s="27"/>
      <c r="TSL251" s="27"/>
      <c r="TSM251" s="27"/>
      <c r="TSN251" s="27"/>
      <c r="TSO251" s="27"/>
      <c r="TSP251" s="27"/>
      <c r="TSQ251" s="27"/>
      <c r="TSR251" s="27"/>
      <c r="TSS251" s="27"/>
      <c r="TST251" s="27"/>
      <c r="TSU251" s="27"/>
      <c r="TSV251" s="27"/>
      <c r="TSW251" s="27"/>
      <c r="TSX251" s="27"/>
      <c r="TSY251" s="27"/>
      <c r="TSZ251" s="27"/>
      <c r="TTA251" s="27"/>
      <c r="TTB251" s="27"/>
      <c r="TTC251" s="27"/>
      <c r="TTD251" s="27"/>
      <c r="TTE251" s="27"/>
      <c r="TTF251" s="27"/>
      <c r="TTG251" s="27"/>
      <c r="TTH251" s="27"/>
      <c r="TTI251" s="27"/>
      <c r="TTJ251" s="27"/>
      <c r="TTK251" s="27"/>
      <c r="TTL251" s="27"/>
      <c r="TTM251" s="27"/>
      <c r="TTN251" s="27"/>
      <c r="TTO251" s="27"/>
      <c r="TTP251" s="27"/>
      <c r="TTQ251" s="27"/>
      <c r="TTR251" s="27"/>
      <c r="TTS251" s="27"/>
      <c r="TTT251" s="27"/>
      <c r="TTU251" s="27"/>
      <c r="TTV251" s="27"/>
      <c r="TTW251" s="27"/>
      <c r="TTX251" s="27"/>
      <c r="TTY251" s="27"/>
      <c r="TTZ251" s="27"/>
      <c r="TUA251" s="27"/>
      <c r="TUB251" s="27"/>
      <c r="TUC251" s="27"/>
      <c r="TUD251" s="27"/>
      <c r="TUE251" s="27"/>
      <c r="TUF251" s="27"/>
      <c r="TUG251" s="27"/>
      <c r="TUH251" s="27"/>
      <c r="TUI251" s="27"/>
      <c r="TUJ251" s="27"/>
      <c r="TUK251" s="27"/>
      <c r="TUL251" s="27"/>
      <c r="TUM251" s="27"/>
      <c r="TUN251" s="27"/>
      <c r="TUO251" s="27"/>
      <c r="TUP251" s="27"/>
      <c r="TUQ251" s="27"/>
      <c r="TUR251" s="27"/>
      <c r="TUS251" s="27"/>
      <c r="TUT251" s="27"/>
      <c r="TUU251" s="27"/>
      <c r="TUV251" s="27"/>
      <c r="TUW251" s="27"/>
      <c r="TUX251" s="27"/>
      <c r="TUY251" s="27"/>
      <c r="TUZ251" s="27"/>
      <c r="TVA251" s="27"/>
      <c r="TVB251" s="27"/>
      <c r="TVC251" s="27"/>
      <c r="TVD251" s="27"/>
      <c r="TVE251" s="27"/>
      <c r="TVF251" s="27"/>
      <c r="TVG251" s="27"/>
      <c r="TVH251" s="27"/>
      <c r="TVI251" s="27"/>
      <c r="TVJ251" s="27"/>
      <c r="TVK251" s="27"/>
      <c r="TVL251" s="27"/>
      <c r="TVM251" s="27"/>
      <c r="TVN251" s="27"/>
      <c r="TVO251" s="27"/>
      <c r="TVP251" s="27"/>
      <c r="TVQ251" s="27"/>
      <c r="TVR251" s="27"/>
      <c r="TVS251" s="27"/>
      <c r="TVT251" s="27"/>
      <c r="TVU251" s="27"/>
      <c r="TVV251" s="27"/>
      <c r="TVW251" s="27"/>
      <c r="TVX251" s="27"/>
      <c r="TVY251" s="27"/>
      <c r="TVZ251" s="27"/>
      <c r="TWA251" s="27"/>
      <c r="TWB251" s="27"/>
      <c r="TWC251" s="27"/>
      <c r="TWD251" s="27"/>
      <c r="TWE251" s="27"/>
      <c r="TWF251" s="27"/>
      <c r="TWG251" s="27"/>
      <c r="TWH251" s="27"/>
      <c r="TWI251" s="27"/>
      <c r="TWJ251" s="27"/>
      <c r="TWK251" s="27"/>
      <c r="TWL251" s="27"/>
      <c r="TWM251" s="27"/>
      <c r="TWN251" s="27"/>
      <c r="TWO251" s="27"/>
      <c r="TWP251" s="27"/>
      <c r="TWQ251" s="27"/>
      <c r="TWR251" s="27"/>
      <c r="TWS251" s="27"/>
      <c r="TWT251" s="27"/>
      <c r="TWU251" s="27"/>
      <c r="TWV251" s="27"/>
      <c r="TWW251" s="27"/>
      <c r="TWX251" s="27"/>
      <c r="TWY251" s="27"/>
      <c r="TWZ251" s="27"/>
      <c r="TXA251" s="27"/>
      <c r="TXB251" s="27"/>
      <c r="TXC251" s="27"/>
      <c r="TXD251" s="27"/>
      <c r="TXE251" s="27"/>
      <c r="TXF251" s="27"/>
      <c r="TXG251" s="27"/>
      <c r="TXH251" s="27"/>
      <c r="TXI251" s="27"/>
      <c r="TXJ251" s="27"/>
      <c r="TXK251" s="27"/>
      <c r="TXL251" s="27"/>
      <c r="TXM251" s="27"/>
      <c r="TXN251" s="27"/>
      <c r="TXO251" s="27"/>
      <c r="TXP251" s="27"/>
      <c r="TXQ251" s="27"/>
      <c r="TXR251" s="27"/>
      <c r="TXS251" s="27"/>
      <c r="TXT251" s="27"/>
      <c r="TXU251" s="27"/>
      <c r="TXV251" s="27"/>
      <c r="TXW251" s="27"/>
      <c r="TXX251" s="27"/>
      <c r="TXY251" s="27"/>
      <c r="TXZ251" s="27"/>
      <c r="TYA251" s="27"/>
      <c r="TYB251" s="27"/>
      <c r="TYC251" s="27"/>
      <c r="TYD251" s="27"/>
      <c r="TYE251" s="27"/>
      <c r="TYF251" s="27"/>
      <c r="TYG251" s="27"/>
      <c r="TYH251" s="27"/>
      <c r="TYI251" s="27"/>
      <c r="TYJ251" s="27"/>
      <c r="TYK251" s="27"/>
      <c r="TYL251" s="27"/>
      <c r="TYM251" s="27"/>
      <c r="TYN251" s="27"/>
      <c r="TYO251" s="27"/>
      <c r="TYP251" s="27"/>
      <c r="TYQ251" s="27"/>
      <c r="TYR251" s="27"/>
      <c r="TYS251" s="27"/>
      <c r="TYT251" s="27"/>
      <c r="TYU251" s="27"/>
      <c r="TYV251" s="27"/>
      <c r="TYW251" s="27"/>
      <c r="TYX251" s="27"/>
      <c r="TYY251" s="27"/>
      <c r="TYZ251" s="27"/>
      <c r="TZA251" s="27"/>
      <c r="TZB251" s="27"/>
      <c r="TZC251" s="27"/>
      <c r="TZD251" s="27"/>
      <c r="TZE251" s="27"/>
      <c r="TZF251" s="27"/>
      <c r="TZG251" s="27"/>
      <c r="TZH251" s="27"/>
      <c r="TZI251" s="27"/>
      <c r="TZJ251" s="27"/>
      <c r="TZK251" s="27"/>
      <c r="TZL251" s="27"/>
      <c r="TZM251" s="27"/>
      <c r="TZN251" s="27"/>
      <c r="TZO251" s="27"/>
      <c r="TZP251" s="27"/>
      <c r="TZQ251" s="27"/>
      <c r="TZR251" s="27"/>
      <c r="TZS251" s="27"/>
      <c r="TZT251" s="27"/>
      <c r="TZU251" s="27"/>
      <c r="TZV251" s="27"/>
      <c r="TZW251" s="27"/>
      <c r="TZX251" s="27"/>
      <c r="TZY251" s="27"/>
      <c r="TZZ251" s="27"/>
      <c r="UAA251" s="27"/>
      <c r="UAB251" s="27"/>
      <c r="UAC251" s="27"/>
      <c r="UAD251" s="27"/>
      <c r="UAE251" s="27"/>
      <c r="UAF251" s="27"/>
      <c r="UAG251" s="27"/>
      <c r="UAH251" s="27"/>
      <c r="UAI251" s="27"/>
      <c r="UAJ251" s="27"/>
      <c r="UAK251" s="27"/>
      <c r="UAL251" s="27"/>
      <c r="UAM251" s="27"/>
      <c r="UAN251" s="27"/>
      <c r="UAO251" s="27"/>
      <c r="UAP251" s="27"/>
      <c r="UAQ251" s="27"/>
      <c r="UAR251" s="27"/>
      <c r="UAS251" s="27"/>
      <c r="UAT251" s="27"/>
      <c r="UAU251" s="27"/>
      <c r="UAV251" s="27"/>
      <c r="UAW251" s="27"/>
      <c r="UAX251" s="27"/>
      <c r="UAY251" s="27"/>
      <c r="UAZ251" s="27"/>
      <c r="UBA251" s="27"/>
      <c r="UBB251" s="27"/>
      <c r="UBC251" s="27"/>
      <c r="UBD251" s="27"/>
      <c r="UBE251" s="27"/>
      <c r="UBF251" s="27"/>
      <c r="UBG251" s="27"/>
      <c r="UBH251" s="27"/>
      <c r="UBI251" s="27"/>
      <c r="UBJ251" s="27"/>
      <c r="UBK251" s="27"/>
      <c r="UBL251" s="27"/>
      <c r="UBM251" s="27"/>
      <c r="UBN251" s="27"/>
      <c r="UBO251" s="27"/>
      <c r="UBP251" s="27"/>
      <c r="UBQ251" s="27"/>
      <c r="UBR251" s="27"/>
      <c r="UBS251" s="27"/>
      <c r="UBT251" s="27"/>
      <c r="UBU251" s="27"/>
      <c r="UBV251" s="27"/>
      <c r="UBW251" s="27"/>
      <c r="UBX251" s="27"/>
      <c r="UBY251" s="27"/>
      <c r="UBZ251" s="27"/>
      <c r="UCA251" s="27"/>
      <c r="UCB251" s="27"/>
      <c r="UCC251" s="27"/>
      <c r="UCD251" s="27"/>
      <c r="UCE251" s="27"/>
      <c r="UCF251" s="27"/>
      <c r="UCG251" s="27"/>
      <c r="UCH251" s="27"/>
      <c r="UCI251" s="27"/>
      <c r="UCJ251" s="27"/>
      <c r="UCK251" s="27"/>
      <c r="UCL251" s="27"/>
      <c r="UCM251" s="27"/>
      <c r="UCN251" s="27"/>
      <c r="UCO251" s="27"/>
      <c r="UCP251" s="27"/>
      <c r="UCQ251" s="27"/>
      <c r="UCR251" s="27"/>
      <c r="UCS251" s="27"/>
      <c r="UCT251" s="27"/>
      <c r="UCU251" s="27"/>
      <c r="UCV251" s="27"/>
      <c r="UCW251" s="27"/>
      <c r="UCX251" s="27"/>
      <c r="UCY251" s="27"/>
      <c r="UCZ251" s="27"/>
      <c r="UDA251" s="27"/>
      <c r="UDB251" s="27"/>
      <c r="UDC251" s="27"/>
      <c r="UDD251" s="27"/>
      <c r="UDE251" s="27"/>
      <c r="UDF251" s="27"/>
      <c r="UDG251" s="27"/>
      <c r="UDH251" s="27"/>
      <c r="UDI251" s="27"/>
      <c r="UDJ251" s="27"/>
      <c r="UDK251" s="27"/>
      <c r="UDL251" s="27"/>
      <c r="UDM251" s="27"/>
      <c r="UDN251" s="27"/>
      <c r="UDO251" s="27"/>
      <c r="UDP251" s="27"/>
      <c r="UDQ251" s="27"/>
      <c r="UDR251" s="27"/>
      <c r="UDS251" s="27"/>
      <c r="UDT251" s="27"/>
      <c r="UDU251" s="27"/>
      <c r="UDV251" s="27"/>
      <c r="UDW251" s="27"/>
      <c r="UDX251" s="27"/>
      <c r="UDY251" s="27"/>
      <c r="UDZ251" s="27"/>
      <c r="UEA251" s="27"/>
      <c r="UEB251" s="27"/>
      <c r="UEC251" s="27"/>
      <c r="UED251" s="27"/>
      <c r="UEE251" s="27"/>
      <c r="UEF251" s="27"/>
      <c r="UEG251" s="27"/>
      <c r="UEH251" s="27"/>
      <c r="UEI251" s="27"/>
      <c r="UEJ251" s="27"/>
      <c r="UEK251" s="27"/>
      <c r="UEL251" s="27"/>
      <c r="UEM251" s="27"/>
      <c r="UEN251" s="27"/>
      <c r="UEO251" s="27"/>
      <c r="UEP251" s="27"/>
      <c r="UEQ251" s="27"/>
      <c r="UER251" s="27"/>
      <c r="UES251" s="27"/>
      <c r="UET251" s="27"/>
      <c r="UEU251" s="27"/>
      <c r="UEV251" s="27"/>
      <c r="UEW251" s="27"/>
      <c r="UEX251" s="27"/>
      <c r="UEY251" s="27"/>
      <c r="UEZ251" s="27"/>
      <c r="UFA251" s="27"/>
      <c r="UFB251" s="27"/>
      <c r="UFC251" s="27"/>
      <c r="UFD251" s="27"/>
      <c r="UFE251" s="27"/>
      <c r="UFF251" s="27"/>
      <c r="UFG251" s="27"/>
      <c r="UFH251" s="27"/>
      <c r="UFI251" s="27"/>
      <c r="UFJ251" s="27"/>
      <c r="UFK251" s="27"/>
      <c r="UFL251" s="27"/>
      <c r="UFM251" s="27"/>
      <c r="UFN251" s="27"/>
      <c r="UFO251" s="27"/>
      <c r="UFP251" s="27"/>
      <c r="UFQ251" s="27"/>
      <c r="UFR251" s="27"/>
      <c r="UFS251" s="27"/>
      <c r="UFT251" s="27"/>
      <c r="UFU251" s="27"/>
      <c r="UFV251" s="27"/>
      <c r="UFW251" s="27"/>
      <c r="UFX251" s="27"/>
      <c r="UFY251" s="27"/>
      <c r="UFZ251" s="27"/>
      <c r="UGA251" s="27"/>
      <c r="UGB251" s="27"/>
      <c r="UGC251" s="27"/>
      <c r="UGD251" s="27"/>
      <c r="UGE251" s="27"/>
      <c r="UGF251" s="27"/>
      <c r="UGG251" s="27"/>
      <c r="UGH251" s="27"/>
      <c r="UGI251" s="27"/>
      <c r="UGJ251" s="27"/>
      <c r="UGK251" s="27"/>
      <c r="UGL251" s="27"/>
      <c r="UGM251" s="27"/>
      <c r="UGN251" s="27"/>
      <c r="UGO251" s="27"/>
      <c r="UGP251" s="27"/>
      <c r="UGQ251" s="27"/>
      <c r="UGR251" s="27"/>
      <c r="UGS251" s="27"/>
      <c r="UGT251" s="27"/>
      <c r="UGU251" s="27"/>
      <c r="UGV251" s="27"/>
      <c r="UGW251" s="27"/>
      <c r="UGX251" s="27"/>
      <c r="UGY251" s="27"/>
      <c r="UGZ251" s="27"/>
      <c r="UHA251" s="27"/>
      <c r="UHB251" s="27"/>
      <c r="UHC251" s="27"/>
      <c r="UHD251" s="27"/>
      <c r="UHE251" s="27"/>
      <c r="UHF251" s="27"/>
      <c r="UHG251" s="27"/>
      <c r="UHH251" s="27"/>
      <c r="UHI251" s="27"/>
      <c r="UHJ251" s="27"/>
      <c r="UHK251" s="27"/>
      <c r="UHL251" s="27"/>
      <c r="UHM251" s="27"/>
      <c r="UHN251" s="27"/>
      <c r="UHO251" s="27"/>
      <c r="UHP251" s="27"/>
      <c r="UHQ251" s="27"/>
      <c r="UHR251" s="27"/>
      <c r="UHS251" s="27"/>
      <c r="UHT251" s="27"/>
      <c r="UHU251" s="27"/>
      <c r="UHV251" s="27"/>
      <c r="UHW251" s="27"/>
      <c r="UHX251" s="27"/>
      <c r="UHY251" s="27"/>
      <c r="UHZ251" s="27"/>
      <c r="UIA251" s="27"/>
      <c r="UIB251" s="27"/>
      <c r="UIC251" s="27"/>
      <c r="UID251" s="27"/>
      <c r="UIE251" s="27"/>
      <c r="UIF251" s="27"/>
      <c r="UIG251" s="27"/>
      <c r="UIH251" s="27"/>
      <c r="UII251" s="27"/>
      <c r="UIJ251" s="27"/>
      <c r="UIK251" s="27"/>
      <c r="UIL251" s="27"/>
      <c r="UIM251" s="27"/>
      <c r="UIN251" s="27"/>
      <c r="UIO251" s="27"/>
      <c r="UIP251" s="27"/>
      <c r="UIQ251" s="27"/>
      <c r="UIR251" s="27"/>
      <c r="UIS251" s="27"/>
      <c r="UIT251" s="27"/>
      <c r="UIU251" s="27"/>
      <c r="UIV251" s="27"/>
      <c r="UIW251" s="27"/>
      <c r="UIX251" s="27"/>
      <c r="UIY251" s="27"/>
      <c r="UIZ251" s="27"/>
      <c r="UJA251" s="27"/>
      <c r="UJB251" s="27"/>
      <c r="UJC251" s="27"/>
      <c r="UJD251" s="27"/>
      <c r="UJE251" s="27"/>
      <c r="UJF251" s="27"/>
      <c r="UJG251" s="27"/>
      <c r="UJH251" s="27"/>
      <c r="UJI251" s="27"/>
      <c r="UJJ251" s="27"/>
      <c r="UJK251" s="27"/>
      <c r="UJL251" s="27"/>
      <c r="UJM251" s="27"/>
      <c r="UJN251" s="27"/>
      <c r="UJO251" s="27"/>
      <c r="UJP251" s="27"/>
      <c r="UJQ251" s="27"/>
      <c r="UJR251" s="27"/>
      <c r="UJS251" s="27"/>
      <c r="UJT251" s="27"/>
      <c r="UJU251" s="27"/>
      <c r="UJV251" s="27"/>
      <c r="UJW251" s="27"/>
      <c r="UJX251" s="27"/>
      <c r="UJY251" s="27"/>
      <c r="UJZ251" s="27"/>
      <c r="UKA251" s="27"/>
      <c r="UKB251" s="27"/>
      <c r="UKC251" s="27"/>
      <c r="UKD251" s="27"/>
      <c r="UKE251" s="27"/>
      <c r="UKF251" s="27"/>
      <c r="UKG251" s="27"/>
      <c r="UKH251" s="27"/>
      <c r="UKI251" s="27"/>
      <c r="UKJ251" s="27"/>
      <c r="UKK251" s="27"/>
      <c r="UKL251" s="27"/>
      <c r="UKM251" s="27"/>
      <c r="UKN251" s="27"/>
      <c r="UKO251" s="27"/>
      <c r="UKP251" s="27"/>
      <c r="UKQ251" s="27"/>
      <c r="UKR251" s="27"/>
      <c r="UKS251" s="27"/>
      <c r="UKT251" s="27"/>
      <c r="UKU251" s="27"/>
      <c r="UKV251" s="27"/>
      <c r="UKW251" s="27"/>
      <c r="UKX251" s="27"/>
      <c r="UKY251" s="27"/>
      <c r="UKZ251" s="27"/>
      <c r="ULA251" s="27"/>
      <c r="ULB251" s="27"/>
      <c r="ULC251" s="27"/>
      <c r="ULD251" s="27"/>
      <c r="ULE251" s="27"/>
      <c r="ULF251" s="27"/>
      <c r="ULG251" s="27"/>
      <c r="ULH251" s="27"/>
      <c r="ULI251" s="27"/>
      <c r="ULJ251" s="27"/>
      <c r="ULK251" s="27"/>
      <c r="ULL251" s="27"/>
      <c r="ULM251" s="27"/>
      <c r="ULN251" s="27"/>
      <c r="ULO251" s="27"/>
      <c r="ULP251" s="27"/>
      <c r="ULQ251" s="27"/>
      <c r="ULR251" s="27"/>
      <c r="ULS251" s="27"/>
      <c r="ULT251" s="27"/>
      <c r="ULU251" s="27"/>
      <c r="ULV251" s="27"/>
      <c r="ULW251" s="27"/>
      <c r="ULX251" s="27"/>
      <c r="ULY251" s="27"/>
      <c r="ULZ251" s="27"/>
      <c r="UMA251" s="27"/>
      <c r="UMB251" s="27"/>
      <c r="UMC251" s="27"/>
      <c r="UMD251" s="27"/>
      <c r="UME251" s="27"/>
      <c r="UMF251" s="27"/>
      <c r="UMG251" s="27"/>
      <c r="UMH251" s="27"/>
      <c r="UMI251" s="27"/>
      <c r="UMJ251" s="27"/>
      <c r="UMK251" s="27"/>
      <c r="UML251" s="27"/>
      <c r="UMM251" s="27"/>
      <c r="UMN251" s="27"/>
      <c r="UMO251" s="27"/>
      <c r="UMP251" s="27"/>
      <c r="UMQ251" s="27"/>
      <c r="UMR251" s="27"/>
      <c r="UMS251" s="27"/>
      <c r="UMT251" s="27"/>
      <c r="UMU251" s="27"/>
      <c r="UMV251" s="27"/>
      <c r="UMW251" s="27"/>
      <c r="UMX251" s="27"/>
      <c r="UMY251" s="27"/>
      <c r="UMZ251" s="27"/>
      <c r="UNA251" s="27"/>
      <c r="UNB251" s="27"/>
      <c r="UNC251" s="27"/>
      <c r="UND251" s="27"/>
      <c r="UNE251" s="27"/>
      <c r="UNF251" s="27"/>
      <c r="UNG251" s="27"/>
      <c r="UNH251" s="27"/>
      <c r="UNI251" s="27"/>
      <c r="UNJ251" s="27"/>
      <c r="UNK251" s="27"/>
      <c r="UNL251" s="27"/>
      <c r="UNM251" s="27"/>
      <c r="UNN251" s="27"/>
      <c r="UNO251" s="27"/>
      <c r="UNP251" s="27"/>
      <c r="UNQ251" s="27"/>
      <c r="UNR251" s="27"/>
      <c r="UNS251" s="27"/>
      <c r="UNT251" s="27"/>
      <c r="UNU251" s="27"/>
      <c r="UNV251" s="27"/>
      <c r="UNW251" s="27"/>
      <c r="UNX251" s="27"/>
      <c r="UNY251" s="27"/>
      <c r="UNZ251" s="27"/>
      <c r="UOA251" s="27"/>
      <c r="UOB251" s="27"/>
      <c r="UOC251" s="27"/>
      <c r="UOD251" s="27"/>
      <c r="UOE251" s="27"/>
      <c r="UOF251" s="27"/>
      <c r="UOG251" s="27"/>
      <c r="UOH251" s="27"/>
      <c r="UOI251" s="27"/>
      <c r="UOJ251" s="27"/>
      <c r="UOK251" s="27"/>
      <c r="UOL251" s="27"/>
      <c r="UOM251" s="27"/>
      <c r="UON251" s="27"/>
      <c r="UOO251" s="27"/>
      <c r="UOP251" s="27"/>
      <c r="UOQ251" s="27"/>
      <c r="UOR251" s="27"/>
      <c r="UOS251" s="27"/>
      <c r="UOT251" s="27"/>
      <c r="UOU251" s="27"/>
      <c r="UOV251" s="27"/>
      <c r="UOW251" s="27"/>
      <c r="UOX251" s="27"/>
      <c r="UOY251" s="27"/>
      <c r="UOZ251" s="27"/>
      <c r="UPA251" s="27"/>
      <c r="UPB251" s="27"/>
      <c r="UPC251" s="27"/>
      <c r="UPD251" s="27"/>
      <c r="UPE251" s="27"/>
      <c r="UPF251" s="27"/>
      <c r="UPG251" s="27"/>
      <c r="UPH251" s="27"/>
      <c r="UPI251" s="27"/>
      <c r="UPJ251" s="27"/>
      <c r="UPK251" s="27"/>
      <c r="UPL251" s="27"/>
      <c r="UPM251" s="27"/>
      <c r="UPN251" s="27"/>
      <c r="UPO251" s="27"/>
      <c r="UPP251" s="27"/>
      <c r="UPQ251" s="27"/>
      <c r="UPR251" s="27"/>
      <c r="UPS251" s="27"/>
      <c r="UPT251" s="27"/>
      <c r="UPU251" s="27"/>
      <c r="UPV251" s="27"/>
      <c r="UPW251" s="27"/>
      <c r="UPX251" s="27"/>
      <c r="UPY251" s="27"/>
      <c r="UPZ251" s="27"/>
      <c r="UQA251" s="27"/>
      <c r="UQB251" s="27"/>
      <c r="UQC251" s="27"/>
      <c r="UQD251" s="27"/>
      <c r="UQE251" s="27"/>
      <c r="UQF251" s="27"/>
      <c r="UQG251" s="27"/>
      <c r="UQH251" s="27"/>
      <c r="UQI251" s="27"/>
      <c r="UQJ251" s="27"/>
      <c r="UQK251" s="27"/>
      <c r="UQL251" s="27"/>
      <c r="UQM251" s="27"/>
      <c r="UQN251" s="27"/>
      <c r="UQO251" s="27"/>
      <c r="UQP251" s="27"/>
      <c r="UQQ251" s="27"/>
      <c r="UQR251" s="27"/>
      <c r="UQS251" s="27"/>
      <c r="UQT251" s="27"/>
      <c r="UQU251" s="27"/>
      <c r="UQV251" s="27"/>
      <c r="UQW251" s="27"/>
      <c r="UQX251" s="27"/>
      <c r="UQY251" s="27"/>
      <c r="UQZ251" s="27"/>
      <c r="URA251" s="27"/>
      <c r="URB251" s="27"/>
      <c r="URC251" s="27"/>
      <c r="URD251" s="27"/>
      <c r="URE251" s="27"/>
      <c r="URF251" s="27"/>
      <c r="URG251" s="27"/>
      <c r="URH251" s="27"/>
      <c r="URI251" s="27"/>
      <c r="URJ251" s="27"/>
      <c r="URK251" s="27"/>
      <c r="URL251" s="27"/>
      <c r="URM251" s="27"/>
      <c r="URN251" s="27"/>
      <c r="URO251" s="27"/>
      <c r="URP251" s="27"/>
      <c r="URQ251" s="27"/>
      <c r="URR251" s="27"/>
      <c r="URS251" s="27"/>
      <c r="URT251" s="27"/>
      <c r="URU251" s="27"/>
      <c r="URV251" s="27"/>
      <c r="URW251" s="27"/>
      <c r="URX251" s="27"/>
      <c r="URY251" s="27"/>
      <c r="URZ251" s="27"/>
      <c r="USA251" s="27"/>
      <c r="USB251" s="27"/>
      <c r="USC251" s="27"/>
      <c r="USD251" s="27"/>
      <c r="USE251" s="27"/>
      <c r="USF251" s="27"/>
      <c r="USG251" s="27"/>
      <c r="USH251" s="27"/>
      <c r="USI251" s="27"/>
      <c r="USJ251" s="27"/>
      <c r="USK251" s="27"/>
      <c r="USL251" s="27"/>
      <c r="USM251" s="27"/>
      <c r="USN251" s="27"/>
      <c r="USO251" s="27"/>
      <c r="USP251" s="27"/>
      <c r="USQ251" s="27"/>
      <c r="USR251" s="27"/>
      <c r="USS251" s="27"/>
      <c r="UST251" s="27"/>
      <c r="USU251" s="27"/>
      <c r="USV251" s="27"/>
      <c r="USW251" s="27"/>
      <c r="USX251" s="27"/>
      <c r="USY251" s="27"/>
      <c r="USZ251" s="27"/>
      <c r="UTA251" s="27"/>
      <c r="UTB251" s="27"/>
      <c r="UTC251" s="27"/>
      <c r="UTD251" s="27"/>
      <c r="UTE251" s="27"/>
      <c r="UTF251" s="27"/>
      <c r="UTG251" s="27"/>
      <c r="UTH251" s="27"/>
      <c r="UTI251" s="27"/>
      <c r="UTJ251" s="27"/>
      <c r="UTK251" s="27"/>
      <c r="UTL251" s="27"/>
      <c r="UTM251" s="27"/>
      <c r="UTN251" s="27"/>
      <c r="UTO251" s="27"/>
      <c r="UTP251" s="27"/>
      <c r="UTQ251" s="27"/>
      <c r="UTR251" s="27"/>
      <c r="UTS251" s="27"/>
      <c r="UTT251" s="27"/>
      <c r="UTU251" s="27"/>
      <c r="UTV251" s="27"/>
      <c r="UTW251" s="27"/>
      <c r="UTX251" s="27"/>
      <c r="UTY251" s="27"/>
      <c r="UTZ251" s="27"/>
      <c r="UUA251" s="27"/>
      <c r="UUB251" s="27"/>
      <c r="UUC251" s="27"/>
      <c r="UUD251" s="27"/>
      <c r="UUE251" s="27"/>
      <c r="UUF251" s="27"/>
      <c r="UUG251" s="27"/>
      <c r="UUH251" s="27"/>
      <c r="UUI251" s="27"/>
      <c r="UUJ251" s="27"/>
      <c r="UUK251" s="27"/>
      <c r="UUL251" s="27"/>
      <c r="UUM251" s="27"/>
      <c r="UUN251" s="27"/>
      <c r="UUO251" s="27"/>
      <c r="UUP251" s="27"/>
      <c r="UUQ251" s="27"/>
      <c r="UUR251" s="27"/>
      <c r="UUS251" s="27"/>
      <c r="UUT251" s="27"/>
      <c r="UUU251" s="27"/>
      <c r="UUV251" s="27"/>
      <c r="UUW251" s="27"/>
      <c r="UUX251" s="27"/>
      <c r="UUY251" s="27"/>
      <c r="UUZ251" s="27"/>
      <c r="UVA251" s="27"/>
      <c r="UVB251" s="27"/>
      <c r="UVC251" s="27"/>
      <c r="UVD251" s="27"/>
      <c r="UVE251" s="27"/>
      <c r="UVF251" s="27"/>
      <c r="UVG251" s="27"/>
      <c r="UVH251" s="27"/>
      <c r="UVI251" s="27"/>
      <c r="UVJ251" s="27"/>
      <c r="UVK251" s="27"/>
      <c r="UVL251" s="27"/>
      <c r="UVM251" s="27"/>
      <c r="UVN251" s="27"/>
      <c r="UVO251" s="27"/>
      <c r="UVP251" s="27"/>
      <c r="UVQ251" s="27"/>
      <c r="UVR251" s="27"/>
      <c r="UVS251" s="27"/>
      <c r="UVT251" s="27"/>
      <c r="UVU251" s="27"/>
      <c r="UVV251" s="27"/>
      <c r="UVW251" s="27"/>
      <c r="UVX251" s="27"/>
      <c r="UVY251" s="27"/>
      <c r="UVZ251" s="27"/>
      <c r="UWA251" s="27"/>
      <c r="UWB251" s="27"/>
      <c r="UWC251" s="27"/>
      <c r="UWD251" s="27"/>
      <c r="UWE251" s="27"/>
      <c r="UWF251" s="27"/>
      <c r="UWG251" s="27"/>
      <c r="UWH251" s="27"/>
      <c r="UWI251" s="27"/>
      <c r="UWJ251" s="27"/>
      <c r="UWK251" s="27"/>
      <c r="UWL251" s="27"/>
      <c r="UWM251" s="27"/>
      <c r="UWN251" s="27"/>
      <c r="UWO251" s="27"/>
      <c r="UWP251" s="27"/>
      <c r="UWQ251" s="27"/>
      <c r="UWR251" s="27"/>
      <c r="UWS251" s="27"/>
      <c r="UWT251" s="27"/>
      <c r="UWU251" s="27"/>
      <c r="UWV251" s="27"/>
      <c r="UWW251" s="27"/>
      <c r="UWX251" s="27"/>
      <c r="UWY251" s="27"/>
      <c r="UWZ251" s="27"/>
      <c r="UXA251" s="27"/>
      <c r="UXB251" s="27"/>
      <c r="UXC251" s="27"/>
      <c r="UXD251" s="27"/>
      <c r="UXE251" s="27"/>
      <c r="UXF251" s="27"/>
      <c r="UXG251" s="27"/>
      <c r="UXH251" s="27"/>
      <c r="UXI251" s="27"/>
      <c r="UXJ251" s="27"/>
      <c r="UXK251" s="27"/>
      <c r="UXL251" s="27"/>
      <c r="UXM251" s="27"/>
      <c r="UXN251" s="27"/>
      <c r="UXO251" s="27"/>
      <c r="UXP251" s="27"/>
      <c r="UXQ251" s="27"/>
      <c r="UXR251" s="27"/>
      <c r="UXS251" s="27"/>
      <c r="UXT251" s="27"/>
      <c r="UXU251" s="27"/>
      <c r="UXV251" s="27"/>
      <c r="UXW251" s="27"/>
      <c r="UXX251" s="27"/>
      <c r="UXY251" s="27"/>
      <c r="UXZ251" s="27"/>
      <c r="UYA251" s="27"/>
      <c r="UYB251" s="27"/>
      <c r="UYC251" s="27"/>
      <c r="UYD251" s="27"/>
      <c r="UYE251" s="27"/>
      <c r="UYF251" s="27"/>
      <c r="UYG251" s="27"/>
      <c r="UYH251" s="27"/>
      <c r="UYI251" s="27"/>
      <c r="UYJ251" s="27"/>
      <c r="UYK251" s="27"/>
      <c r="UYL251" s="27"/>
      <c r="UYM251" s="27"/>
      <c r="UYN251" s="27"/>
      <c r="UYO251" s="27"/>
      <c r="UYP251" s="27"/>
      <c r="UYQ251" s="27"/>
      <c r="UYR251" s="27"/>
      <c r="UYS251" s="27"/>
      <c r="UYT251" s="27"/>
      <c r="UYU251" s="27"/>
      <c r="UYV251" s="27"/>
      <c r="UYW251" s="27"/>
      <c r="UYX251" s="27"/>
      <c r="UYY251" s="27"/>
      <c r="UYZ251" s="27"/>
      <c r="UZA251" s="27"/>
      <c r="UZB251" s="27"/>
      <c r="UZC251" s="27"/>
      <c r="UZD251" s="27"/>
      <c r="UZE251" s="27"/>
      <c r="UZF251" s="27"/>
      <c r="UZG251" s="27"/>
      <c r="UZH251" s="27"/>
      <c r="UZI251" s="27"/>
      <c r="UZJ251" s="27"/>
      <c r="UZK251" s="27"/>
      <c r="UZL251" s="27"/>
      <c r="UZM251" s="27"/>
      <c r="UZN251" s="27"/>
      <c r="UZO251" s="27"/>
      <c r="UZP251" s="27"/>
      <c r="UZQ251" s="27"/>
      <c r="UZR251" s="27"/>
      <c r="UZS251" s="27"/>
      <c r="UZT251" s="27"/>
      <c r="UZU251" s="27"/>
      <c r="UZV251" s="27"/>
      <c r="UZW251" s="27"/>
      <c r="UZX251" s="27"/>
      <c r="UZY251" s="27"/>
      <c r="UZZ251" s="27"/>
      <c r="VAA251" s="27"/>
      <c r="VAB251" s="27"/>
      <c r="VAC251" s="27"/>
      <c r="VAD251" s="27"/>
      <c r="VAE251" s="27"/>
      <c r="VAF251" s="27"/>
      <c r="VAG251" s="27"/>
      <c r="VAH251" s="27"/>
      <c r="VAI251" s="27"/>
      <c r="VAJ251" s="27"/>
      <c r="VAK251" s="27"/>
      <c r="VAL251" s="27"/>
      <c r="VAM251" s="27"/>
      <c r="VAN251" s="27"/>
      <c r="VAO251" s="27"/>
      <c r="VAP251" s="27"/>
      <c r="VAQ251" s="27"/>
      <c r="VAR251" s="27"/>
      <c r="VAS251" s="27"/>
      <c r="VAT251" s="27"/>
      <c r="VAU251" s="27"/>
      <c r="VAV251" s="27"/>
      <c r="VAW251" s="27"/>
      <c r="VAX251" s="27"/>
      <c r="VAY251" s="27"/>
      <c r="VAZ251" s="27"/>
      <c r="VBA251" s="27"/>
      <c r="VBB251" s="27"/>
      <c r="VBC251" s="27"/>
      <c r="VBD251" s="27"/>
      <c r="VBE251" s="27"/>
      <c r="VBF251" s="27"/>
      <c r="VBG251" s="27"/>
      <c r="VBH251" s="27"/>
      <c r="VBI251" s="27"/>
      <c r="VBJ251" s="27"/>
      <c r="VBK251" s="27"/>
      <c r="VBL251" s="27"/>
      <c r="VBM251" s="27"/>
      <c r="VBN251" s="27"/>
      <c r="VBO251" s="27"/>
      <c r="VBP251" s="27"/>
      <c r="VBQ251" s="27"/>
      <c r="VBR251" s="27"/>
      <c r="VBS251" s="27"/>
      <c r="VBT251" s="27"/>
      <c r="VBU251" s="27"/>
      <c r="VBV251" s="27"/>
      <c r="VBW251" s="27"/>
      <c r="VBX251" s="27"/>
      <c r="VBY251" s="27"/>
      <c r="VBZ251" s="27"/>
      <c r="VCA251" s="27"/>
      <c r="VCB251" s="27"/>
      <c r="VCC251" s="27"/>
      <c r="VCD251" s="27"/>
      <c r="VCE251" s="27"/>
      <c r="VCF251" s="27"/>
      <c r="VCG251" s="27"/>
      <c r="VCH251" s="27"/>
      <c r="VCI251" s="27"/>
      <c r="VCJ251" s="27"/>
      <c r="VCK251" s="27"/>
      <c r="VCL251" s="27"/>
      <c r="VCM251" s="27"/>
      <c r="VCN251" s="27"/>
      <c r="VCO251" s="27"/>
      <c r="VCP251" s="27"/>
      <c r="VCQ251" s="27"/>
      <c r="VCR251" s="27"/>
      <c r="VCS251" s="27"/>
      <c r="VCT251" s="27"/>
      <c r="VCU251" s="27"/>
      <c r="VCV251" s="27"/>
      <c r="VCW251" s="27"/>
      <c r="VCX251" s="27"/>
      <c r="VCY251" s="27"/>
      <c r="VCZ251" s="27"/>
      <c r="VDA251" s="27"/>
      <c r="VDB251" s="27"/>
      <c r="VDC251" s="27"/>
      <c r="VDD251" s="27"/>
      <c r="VDE251" s="27"/>
      <c r="VDF251" s="27"/>
      <c r="VDG251" s="27"/>
      <c r="VDH251" s="27"/>
      <c r="VDI251" s="27"/>
      <c r="VDJ251" s="27"/>
      <c r="VDK251" s="27"/>
      <c r="VDL251" s="27"/>
      <c r="VDM251" s="27"/>
      <c r="VDN251" s="27"/>
      <c r="VDO251" s="27"/>
      <c r="VDP251" s="27"/>
      <c r="VDQ251" s="27"/>
      <c r="VDR251" s="27"/>
      <c r="VDS251" s="27"/>
      <c r="VDT251" s="27"/>
      <c r="VDU251" s="27"/>
      <c r="VDV251" s="27"/>
      <c r="VDW251" s="27"/>
      <c r="VDX251" s="27"/>
      <c r="VDY251" s="27"/>
      <c r="VDZ251" s="27"/>
      <c r="VEA251" s="27"/>
      <c r="VEB251" s="27"/>
      <c r="VEC251" s="27"/>
      <c r="VED251" s="27"/>
      <c r="VEE251" s="27"/>
      <c r="VEF251" s="27"/>
      <c r="VEG251" s="27"/>
      <c r="VEH251" s="27"/>
      <c r="VEI251" s="27"/>
      <c r="VEJ251" s="27"/>
      <c r="VEK251" s="27"/>
      <c r="VEL251" s="27"/>
      <c r="VEM251" s="27"/>
      <c r="VEN251" s="27"/>
      <c r="VEO251" s="27"/>
      <c r="VEP251" s="27"/>
      <c r="VEQ251" s="27"/>
      <c r="VER251" s="27"/>
      <c r="VES251" s="27"/>
      <c r="VET251" s="27"/>
      <c r="VEU251" s="27"/>
      <c r="VEV251" s="27"/>
      <c r="VEW251" s="27"/>
      <c r="VEX251" s="27"/>
      <c r="VEY251" s="27"/>
      <c r="VEZ251" s="27"/>
      <c r="VFA251" s="27"/>
      <c r="VFB251" s="27"/>
      <c r="VFC251" s="27"/>
      <c r="VFD251" s="27"/>
      <c r="VFE251" s="27"/>
      <c r="VFF251" s="27"/>
      <c r="VFG251" s="27"/>
      <c r="VFH251" s="27"/>
      <c r="VFI251" s="27"/>
      <c r="VFJ251" s="27"/>
      <c r="VFK251" s="27"/>
      <c r="VFL251" s="27"/>
      <c r="VFM251" s="27"/>
      <c r="VFN251" s="27"/>
      <c r="VFO251" s="27"/>
      <c r="VFP251" s="27"/>
      <c r="VFQ251" s="27"/>
      <c r="VFR251" s="27"/>
      <c r="VFS251" s="27"/>
      <c r="VFT251" s="27"/>
      <c r="VFU251" s="27"/>
      <c r="VFV251" s="27"/>
      <c r="VFW251" s="27"/>
      <c r="VFX251" s="27"/>
      <c r="VFY251" s="27"/>
      <c r="VFZ251" s="27"/>
      <c r="VGA251" s="27"/>
      <c r="VGB251" s="27"/>
      <c r="VGC251" s="27"/>
      <c r="VGD251" s="27"/>
      <c r="VGE251" s="27"/>
      <c r="VGF251" s="27"/>
      <c r="VGG251" s="27"/>
      <c r="VGH251" s="27"/>
      <c r="VGI251" s="27"/>
      <c r="VGJ251" s="27"/>
      <c r="VGK251" s="27"/>
      <c r="VGL251" s="27"/>
      <c r="VGM251" s="27"/>
      <c r="VGN251" s="27"/>
      <c r="VGO251" s="27"/>
      <c r="VGP251" s="27"/>
      <c r="VGQ251" s="27"/>
      <c r="VGR251" s="27"/>
      <c r="VGS251" s="27"/>
      <c r="VGT251" s="27"/>
      <c r="VGU251" s="27"/>
      <c r="VGV251" s="27"/>
      <c r="VGW251" s="27"/>
      <c r="VGX251" s="27"/>
      <c r="VGY251" s="27"/>
      <c r="VGZ251" s="27"/>
      <c r="VHA251" s="27"/>
      <c r="VHB251" s="27"/>
      <c r="VHC251" s="27"/>
      <c r="VHD251" s="27"/>
      <c r="VHE251" s="27"/>
      <c r="VHF251" s="27"/>
      <c r="VHG251" s="27"/>
      <c r="VHH251" s="27"/>
      <c r="VHI251" s="27"/>
      <c r="VHJ251" s="27"/>
      <c r="VHK251" s="27"/>
      <c r="VHL251" s="27"/>
      <c r="VHM251" s="27"/>
      <c r="VHN251" s="27"/>
      <c r="VHO251" s="27"/>
      <c r="VHP251" s="27"/>
      <c r="VHQ251" s="27"/>
      <c r="VHR251" s="27"/>
      <c r="VHS251" s="27"/>
      <c r="VHT251" s="27"/>
      <c r="VHU251" s="27"/>
      <c r="VHV251" s="27"/>
      <c r="VHW251" s="27"/>
      <c r="VHX251" s="27"/>
      <c r="VHY251" s="27"/>
      <c r="VHZ251" s="27"/>
      <c r="VIA251" s="27"/>
      <c r="VIB251" s="27"/>
      <c r="VIC251" s="27"/>
      <c r="VID251" s="27"/>
      <c r="VIE251" s="27"/>
      <c r="VIF251" s="27"/>
      <c r="VIG251" s="27"/>
      <c r="VIH251" s="27"/>
      <c r="VII251" s="27"/>
      <c r="VIJ251" s="27"/>
      <c r="VIK251" s="27"/>
      <c r="VIL251" s="27"/>
      <c r="VIM251" s="27"/>
      <c r="VIN251" s="27"/>
      <c r="VIO251" s="27"/>
      <c r="VIP251" s="27"/>
      <c r="VIQ251" s="27"/>
      <c r="VIR251" s="27"/>
      <c r="VIS251" s="27"/>
      <c r="VIT251" s="27"/>
      <c r="VIU251" s="27"/>
      <c r="VIV251" s="27"/>
      <c r="VIW251" s="27"/>
      <c r="VIX251" s="27"/>
      <c r="VIY251" s="27"/>
      <c r="VIZ251" s="27"/>
      <c r="VJA251" s="27"/>
      <c r="VJB251" s="27"/>
      <c r="VJC251" s="27"/>
      <c r="VJD251" s="27"/>
      <c r="VJE251" s="27"/>
      <c r="VJF251" s="27"/>
      <c r="VJG251" s="27"/>
      <c r="VJH251" s="27"/>
      <c r="VJI251" s="27"/>
      <c r="VJJ251" s="27"/>
      <c r="VJK251" s="27"/>
      <c r="VJL251" s="27"/>
      <c r="VJM251" s="27"/>
      <c r="VJN251" s="27"/>
      <c r="VJO251" s="27"/>
      <c r="VJP251" s="27"/>
      <c r="VJQ251" s="27"/>
      <c r="VJR251" s="27"/>
      <c r="VJS251" s="27"/>
      <c r="VJT251" s="27"/>
      <c r="VJU251" s="27"/>
      <c r="VJV251" s="27"/>
      <c r="VJW251" s="27"/>
      <c r="VJX251" s="27"/>
      <c r="VJY251" s="27"/>
      <c r="VJZ251" s="27"/>
      <c r="VKA251" s="27"/>
      <c r="VKB251" s="27"/>
      <c r="VKC251" s="27"/>
      <c r="VKD251" s="27"/>
      <c r="VKE251" s="27"/>
      <c r="VKF251" s="27"/>
      <c r="VKG251" s="27"/>
      <c r="VKH251" s="27"/>
      <c r="VKI251" s="27"/>
      <c r="VKJ251" s="27"/>
      <c r="VKK251" s="27"/>
      <c r="VKL251" s="27"/>
      <c r="VKM251" s="27"/>
      <c r="VKN251" s="27"/>
      <c r="VKO251" s="27"/>
      <c r="VKP251" s="27"/>
      <c r="VKQ251" s="27"/>
      <c r="VKR251" s="27"/>
      <c r="VKS251" s="27"/>
      <c r="VKT251" s="27"/>
      <c r="VKU251" s="27"/>
      <c r="VKV251" s="27"/>
      <c r="VKW251" s="27"/>
      <c r="VKX251" s="27"/>
      <c r="VKY251" s="27"/>
      <c r="VKZ251" s="27"/>
      <c r="VLA251" s="27"/>
      <c r="VLB251" s="27"/>
      <c r="VLC251" s="27"/>
      <c r="VLD251" s="27"/>
      <c r="VLE251" s="27"/>
      <c r="VLF251" s="27"/>
      <c r="VLG251" s="27"/>
      <c r="VLH251" s="27"/>
      <c r="VLI251" s="27"/>
      <c r="VLJ251" s="27"/>
      <c r="VLK251" s="27"/>
      <c r="VLL251" s="27"/>
      <c r="VLM251" s="27"/>
      <c r="VLN251" s="27"/>
      <c r="VLO251" s="27"/>
      <c r="VLP251" s="27"/>
      <c r="VLQ251" s="27"/>
      <c r="VLR251" s="27"/>
      <c r="VLS251" s="27"/>
      <c r="VLT251" s="27"/>
      <c r="VLU251" s="27"/>
      <c r="VLV251" s="27"/>
      <c r="VLW251" s="27"/>
      <c r="VLX251" s="27"/>
      <c r="VLY251" s="27"/>
      <c r="VLZ251" s="27"/>
      <c r="VMA251" s="27"/>
      <c r="VMB251" s="27"/>
      <c r="VMC251" s="27"/>
      <c r="VMD251" s="27"/>
      <c r="VME251" s="27"/>
      <c r="VMF251" s="27"/>
      <c r="VMG251" s="27"/>
      <c r="VMH251" s="27"/>
      <c r="VMI251" s="27"/>
      <c r="VMJ251" s="27"/>
      <c r="VMK251" s="27"/>
      <c r="VML251" s="27"/>
      <c r="VMM251" s="27"/>
      <c r="VMN251" s="27"/>
      <c r="VMO251" s="27"/>
      <c r="VMP251" s="27"/>
      <c r="VMQ251" s="27"/>
      <c r="VMR251" s="27"/>
      <c r="VMS251" s="27"/>
      <c r="VMT251" s="27"/>
      <c r="VMU251" s="27"/>
      <c r="VMV251" s="27"/>
      <c r="VMW251" s="27"/>
      <c r="VMX251" s="27"/>
      <c r="VMY251" s="27"/>
      <c r="VMZ251" s="27"/>
      <c r="VNA251" s="27"/>
      <c r="VNB251" s="27"/>
      <c r="VNC251" s="27"/>
      <c r="VND251" s="27"/>
      <c r="VNE251" s="27"/>
      <c r="VNF251" s="27"/>
      <c r="VNG251" s="27"/>
      <c r="VNH251" s="27"/>
      <c r="VNI251" s="27"/>
      <c r="VNJ251" s="27"/>
      <c r="VNK251" s="27"/>
      <c r="VNL251" s="27"/>
      <c r="VNM251" s="27"/>
      <c r="VNN251" s="27"/>
      <c r="VNO251" s="27"/>
      <c r="VNP251" s="27"/>
      <c r="VNQ251" s="27"/>
      <c r="VNR251" s="27"/>
      <c r="VNS251" s="27"/>
      <c r="VNT251" s="27"/>
      <c r="VNU251" s="27"/>
      <c r="VNV251" s="27"/>
      <c r="VNW251" s="27"/>
      <c r="VNX251" s="27"/>
      <c r="VNY251" s="27"/>
      <c r="VNZ251" s="27"/>
      <c r="VOA251" s="27"/>
      <c r="VOB251" s="27"/>
      <c r="VOC251" s="27"/>
      <c r="VOD251" s="27"/>
      <c r="VOE251" s="27"/>
      <c r="VOF251" s="27"/>
      <c r="VOG251" s="27"/>
      <c r="VOH251" s="27"/>
      <c r="VOI251" s="27"/>
      <c r="VOJ251" s="27"/>
      <c r="VOK251" s="27"/>
      <c r="VOL251" s="27"/>
      <c r="VOM251" s="27"/>
      <c r="VON251" s="27"/>
      <c r="VOO251" s="27"/>
      <c r="VOP251" s="27"/>
      <c r="VOQ251" s="27"/>
      <c r="VOR251" s="27"/>
      <c r="VOS251" s="27"/>
      <c r="VOT251" s="27"/>
      <c r="VOU251" s="27"/>
      <c r="VOV251" s="27"/>
      <c r="VOW251" s="27"/>
      <c r="VOX251" s="27"/>
      <c r="VOY251" s="27"/>
      <c r="VOZ251" s="27"/>
      <c r="VPA251" s="27"/>
      <c r="VPB251" s="27"/>
      <c r="VPC251" s="27"/>
      <c r="VPD251" s="27"/>
      <c r="VPE251" s="27"/>
      <c r="VPF251" s="27"/>
      <c r="VPG251" s="27"/>
      <c r="VPH251" s="27"/>
      <c r="VPI251" s="27"/>
      <c r="VPJ251" s="27"/>
      <c r="VPK251" s="27"/>
      <c r="VPL251" s="27"/>
      <c r="VPM251" s="27"/>
      <c r="VPN251" s="27"/>
      <c r="VPO251" s="27"/>
      <c r="VPP251" s="27"/>
      <c r="VPQ251" s="27"/>
      <c r="VPR251" s="27"/>
      <c r="VPS251" s="27"/>
      <c r="VPT251" s="27"/>
      <c r="VPU251" s="27"/>
      <c r="VPV251" s="27"/>
      <c r="VPW251" s="27"/>
      <c r="VPX251" s="27"/>
      <c r="VPY251" s="27"/>
      <c r="VPZ251" s="27"/>
      <c r="VQA251" s="27"/>
      <c r="VQB251" s="27"/>
      <c r="VQC251" s="27"/>
      <c r="VQD251" s="27"/>
      <c r="VQE251" s="27"/>
      <c r="VQF251" s="27"/>
      <c r="VQG251" s="27"/>
      <c r="VQH251" s="27"/>
      <c r="VQI251" s="27"/>
      <c r="VQJ251" s="27"/>
      <c r="VQK251" s="27"/>
      <c r="VQL251" s="27"/>
      <c r="VQM251" s="27"/>
      <c r="VQN251" s="27"/>
      <c r="VQO251" s="27"/>
      <c r="VQP251" s="27"/>
      <c r="VQQ251" s="27"/>
      <c r="VQR251" s="27"/>
      <c r="VQS251" s="27"/>
      <c r="VQT251" s="27"/>
      <c r="VQU251" s="27"/>
      <c r="VQV251" s="27"/>
      <c r="VQW251" s="27"/>
      <c r="VQX251" s="27"/>
      <c r="VQY251" s="27"/>
      <c r="VQZ251" s="27"/>
      <c r="VRA251" s="27"/>
      <c r="VRB251" s="27"/>
      <c r="VRC251" s="27"/>
      <c r="VRD251" s="27"/>
      <c r="VRE251" s="27"/>
      <c r="VRF251" s="27"/>
      <c r="VRG251" s="27"/>
      <c r="VRH251" s="27"/>
      <c r="VRI251" s="27"/>
      <c r="VRJ251" s="27"/>
      <c r="VRK251" s="27"/>
      <c r="VRL251" s="27"/>
      <c r="VRM251" s="27"/>
      <c r="VRN251" s="27"/>
      <c r="VRO251" s="27"/>
      <c r="VRP251" s="27"/>
      <c r="VRQ251" s="27"/>
      <c r="VRR251" s="27"/>
      <c r="VRS251" s="27"/>
      <c r="VRT251" s="27"/>
      <c r="VRU251" s="27"/>
      <c r="VRV251" s="27"/>
      <c r="VRW251" s="27"/>
      <c r="VRX251" s="27"/>
      <c r="VRY251" s="27"/>
      <c r="VRZ251" s="27"/>
      <c r="VSA251" s="27"/>
      <c r="VSB251" s="27"/>
      <c r="VSC251" s="27"/>
      <c r="VSD251" s="27"/>
      <c r="VSE251" s="27"/>
      <c r="VSF251" s="27"/>
      <c r="VSG251" s="27"/>
      <c r="VSH251" s="27"/>
      <c r="VSI251" s="27"/>
      <c r="VSJ251" s="27"/>
      <c r="VSK251" s="27"/>
      <c r="VSL251" s="27"/>
      <c r="VSM251" s="27"/>
      <c r="VSN251" s="27"/>
      <c r="VSO251" s="27"/>
      <c r="VSP251" s="27"/>
      <c r="VSQ251" s="27"/>
      <c r="VSR251" s="27"/>
      <c r="VSS251" s="27"/>
      <c r="VST251" s="27"/>
      <c r="VSU251" s="27"/>
      <c r="VSV251" s="27"/>
      <c r="VSW251" s="27"/>
      <c r="VSX251" s="27"/>
      <c r="VSY251" s="27"/>
      <c r="VSZ251" s="27"/>
      <c r="VTA251" s="27"/>
      <c r="VTB251" s="27"/>
      <c r="VTC251" s="27"/>
      <c r="VTD251" s="27"/>
      <c r="VTE251" s="27"/>
      <c r="VTF251" s="27"/>
      <c r="VTG251" s="27"/>
      <c r="VTH251" s="27"/>
      <c r="VTI251" s="27"/>
      <c r="VTJ251" s="27"/>
      <c r="VTK251" s="27"/>
      <c r="VTL251" s="27"/>
      <c r="VTM251" s="27"/>
      <c r="VTN251" s="27"/>
      <c r="VTO251" s="27"/>
      <c r="VTP251" s="27"/>
      <c r="VTQ251" s="27"/>
      <c r="VTR251" s="27"/>
      <c r="VTS251" s="27"/>
      <c r="VTT251" s="27"/>
      <c r="VTU251" s="27"/>
      <c r="VTV251" s="27"/>
      <c r="VTW251" s="27"/>
      <c r="VTX251" s="27"/>
      <c r="VTY251" s="27"/>
      <c r="VTZ251" s="27"/>
      <c r="VUA251" s="27"/>
      <c r="VUB251" s="27"/>
      <c r="VUC251" s="27"/>
      <c r="VUD251" s="27"/>
      <c r="VUE251" s="27"/>
      <c r="VUF251" s="27"/>
      <c r="VUG251" s="27"/>
      <c r="VUH251" s="27"/>
      <c r="VUI251" s="27"/>
      <c r="VUJ251" s="27"/>
      <c r="VUK251" s="27"/>
      <c r="VUL251" s="27"/>
      <c r="VUM251" s="27"/>
      <c r="VUN251" s="27"/>
      <c r="VUO251" s="27"/>
      <c r="VUP251" s="27"/>
      <c r="VUQ251" s="27"/>
      <c r="VUR251" s="27"/>
      <c r="VUS251" s="27"/>
      <c r="VUT251" s="27"/>
      <c r="VUU251" s="27"/>
      <c r="VUV251" s="27"/>
      <c r="VUW251" s="27"/>
      <c r="VUX251" s="27"/>
      <c r="VUY251" s="27"/>
      <c r="VUZ251" s="27"/>
      <c r="VVA251" s="27"/>
      <c r="VVB251" s="27"/>
      <c r="VVC251" s="27"/>
      <c r="VVD251" s="27"/>
      <c r="VVE251" s="27"/>
      <c r="VVF251" s="27"/>
      <c r="VVG251" s="27"/>
      <c r="VVH251" s="27"/>
      <c r="VVI251" s="27"/>
      <c r="VVJ251" s="27"/>
      <c r="VVK251" s="27"/>
      <c r="VVL251" s="27"/>
      <c r="VVM251" s="27"/>
      <c r="VVN251" s="27"/>
      <c r="VVO251" s="27"/>
      <c r="VVP251" s="27"/>
      <c r="VVQ251" s="27"/>
      <c r="VVR251" s="27"/>
      <c r="VVS251" s="27"/>
      <c r="VVT251" s="27"/>
      <c r="VVU251" s="27"/>
      <c r="VVV251" s="27"/>
      <c r="VVW251" s="27"/>
      <c r="VVX251" s="27"/>
      <c r="VVY251" s="27"/>
      <c r="VVZ251" s="27"/>
      <c r="VWA251" s="27"/>
      <c r="VWB251" s="27"/>
      <c r="VWC251" s="27"/>
      <c r="VWD251" s="27"/>
      <c r="VWE251" s="27"/>
      <c r="VWF251" s="27"/>
      <c r="VWG251" s="27"/>
      <c r="VWH251" s="27"/>
      <c r="VWI251" s="27"/>
      <c r="VWJ251" s="27"/>
      <c r="VWK251" s="27"/>
      <c r="VWL251" s="27"/>
      <c r="VWM251" s="27"/>
      <c r="VWN251" s="27"/>
      <c r="VWO251" s="27"/>
      <c r="VWP251" s="27"/>
      <c r="VWQ251" s="27"/>
      <c r="VWR251" s="27"/>
      <c r="VWS251" s="27"/>
      <c r="VWT251" s="27"/>
      <c r="VWU251" s="27"/>
      <c r="VWV251" s="27"/>
      <c r="VWW251" s="27"/>
      <c r="VWX251" s="27"/>
      <c r="VWY251" s="27"/>
      <c r="VWZ251" s="27"/>
      <c r="VXA251" s="27"/>
      <c r="VXB251" s="27"/>
      <c r="VXC251" s="27"/>
      <c r="VXD251" s="27"/>
      <c r="VXE251" s="27"/>
      <c r="VXF251" s="27"/>
      <c r="VXG251" s="27"/>
      <c r="VXH251" s="27"/>
      <c r="VXI251" s="27"/>
      <c r="VXJ251" s="27"/>
      <c r="VXK251" s="27"/>
      <c r="VXL251" s="27"/>
      <c r="VXM251" s="27"/>
      <c r="VXN251" s="27"/>
      <c r="VXO251" s="27"/>
      <c r="VXP251" s="27"/>
      <c r="VXQ251" s="27"/>
      <c r="VXR251" s="27"/>
      <c r="VXS251" s="27"/>
      <c r="VXT251" s="27"/>
      <c r="VXU251" s="27"/>
      <c r="VXV251" s="27"/>
      <c r="VXW251" s="27"/>
      <c r="VXX251" s="27"/>
      <c r="VXY251" s="27"/>
      <c r="VXZ251" s="27"/>
      <c r="VYA251" s="27"/>
      <c r="VYB251" s="27"/>
      <c r="VYC251" s="27"/>
      <c r="VYD251" s="27"/>
      <c r="VYE251" s="27"/>
      <c r="VYF251" s="27"/>
      <c r="VYG251" s="27"/>
      <c r="VYH251" s="27"/>
      <c r="VYI251" s="27"/>
      <c r="VYJ251" s="27"/>
      <c r="VYK251" s="27"/>
      <c r="VYL251" s="27"/>
      <c r="VYM251" s="27"/>
      <c r="VYN251" s="27"/>
      <c r="VYO251" s="27"/>
      <c r="VYP251" s="27"/>
      <c r="VYQ251" s="27"/>
      <c r="VYR251" s="27"/>
      <c r="VYS251" s="27"/>
      <c r="VYT251" s="27"/>
      <c r="VYU251" s="27"/>
      <c r="VYV251" s="27"/>
      <c r="VYW251" s="27"/>
      <c r="VYX251" s="27"/>
      <c r="VYY251" s="27"/>
      <c r="VYZ251" s="27"/>
      <c r="VZA251" s="27"/>
      <c r="VZB251" s="27"/>
      <c r="VZC251" s="27"/>
      <c r="VZD251" s="27"/>
      <c r="VZE251" s="27"/>
      <c r="VZF251" s="27"/>
      <c r="VZG251" s="27"/>
      <c r="VZH251" s="27"/>
      <c r="VZI251" s="27"/>
      <c r="VZJ251" s="27"/>
      <c r="VZK251" s="27"/>
      <c r="VZL251" s="27"/>
      <c r="VZM251" s="27"/>
      <c r="VZN251" s="27"/>
      <c r="VZO251" s="27"/>
      <c r="VZP251" s="27"/>
      <c r="VZQ251" s="27"/>
      <c r="VZR251" s="27"/>
      <c r="VZS251" s="27"/>
      <c r="VZT251" s="27"/>
      <c r="VZU251" s="27"/>
      <c r="VZV251" s="27"/>
      <c r="VZW251" s="27"/>
      <c r="VZX251" s="27"/>
      <c r="VZY251" s="27"/>
      <c r="VZZ251" s="27"/>
      <c r="WAA251" s="27"/>
      <c r="WAB251" s="27"/>
      <c r="WAC251" s="27"/>
      <c r="WAD251" s="27"/>
      <c r="WAE251" s="27"/>
      <c r="WAF251" s="27"/>
      <c r="WAG251" s="27"/>
      <c r="WAH251" s="27"/>
      <c r="WAI251" s="27"/>
      <c r="WAJ251" s="27"/>
      <c r="WAK251" s="27"/>
      <c r="WAL251" s="27"/>
      <c r="WAM251" s="27"/>
      <c r="WAN251" s="27"/>
      <c r="WAO251" s="27"/>
      <c r="WAP251" s="27"/>
      <c r="WAQ251" s="27"/>
      <c r="WAR251" s="27"/>
      <c r="WAS251" s="27"/>
      <c r="WAT251" s="27"/>
      <c r="WAU251" s="27"/>
      <c r="WAV251" s="27"/>
      <c r="WAW251" s="27"/>
      <c r="WAX251" s="27"/>
      <c r="WAY251" s="27"/>
      <c r="WAZ251" s="27"/>
      <c r="WBA251" s="27"/>
      <c r="WBB251" s="27"/>
      <c r="WBC251" s="27"/>
      <c r="WBD251" s="27"/>
      <c r="WBE251" s="27"/>
      <c r="WBF251" s="27"/>
      <c r="WBG251" s="27"/>
      <c r="WBH251" s="27"/>
      <c r="WBI251" s="27"/>
      <c r="WBJ251" s="27"/>
      <c r="WBK251" s="27"/>
      <c r="WBL251" s="27"/>
      <c r="WBM251" s="27"/>
      <c r="WBN251" s="27"/>
      <c r="WBO251" s="27"/>
      <c r="WBP251" s="27"/>
      <c r="WBQ251" s="27"/>
      <c r="WBR251" s="27"/>
      <c r="WBS251" s="27"/>
      <c r="WBT251" s="27"/>
      <c r="WBU251" s="27"/>
      <c r="WBV251" s="27"/>
      <c r="WBW251" s="27"/>
      <c r="WBX251" s="27"/>
      <c r="WBY251" s="27"/>
      <c r="WBZ251" s="27"/>
      <c r="WCA251" s="27"/>
      <c r="WCB251" s="27"/>
      <c r="WCC251" s="27"/>
      <c r="WCD251" s="27"/>
      <c r="WCE251" s="27"/>
      <c r="WCF251" s="27"/>
      <c r="WCG251" s="27"/>
      <c r="WCH251" s="27"/>
      <c r="WCI251" s="27"/>
      <c r="WCJ251" s="27"/>
      <c r="WCK251" s="27"/>
      <c r="WCL251" s="27"/>
      <c r="WCM251" s="27"/>
      <c r="WCN251" s="27"/>
      <c r="WCO251" s="27"/>
      <c r="WCP251" s="27"/>
      <c r="WCQ251" s="27"/>
      <c r="WCR251" s="27"/>
      <c r="WCS251" s="27"/>
      <c r="WCT251" s="27"/>
      <c r="WCU251" s="27"/>
      <c r="WCV251" s="27"/>
      <c r="WCW251" s="27"/>
      <c r="WCX251" s="27"/>
      <c r="WCY251" s="27"/>
      <c r="WCZ251" s="27"/>
      <c r="WDA251" s="27"/>
      <c r="WDB251" s="27"/>
      <c r="WDC251" s="27"/>
      <c r="WDD251" s="27"/>
      <c r="WDE251" s="27"/>
      <c r="WDF251" s="27"/>
      <c r="WDG251" s="27"/>
      <c r="WDH251" s="27"/>
      <c r="WDI251" s="27"/>
      <c r="WDJ251" s="27"/>
      <c r="WDK251" s="27"/>
      <c r="WDL251" s="27"/>
      <c r="WDM251" s="27"/>
      <c r="WDN251" s="27"/>
      <c r="WDO251" s="27"/>
      <c r="WDP251" s="27"/>
      <c r="WDQ251" s="27"/>
      <c r="WDR251" s="27"/>
      <c r="WDS251" s="27"/>
      <c r="WDT251" s="27"/>
      <c r="WDU251" s="27"/>
      <c r="WDV251" s="27"/>
      <c r="WDW251" s="27"/>
      <c r="WDX251" s="27"/>
      <c r="WDY251" s="27"/>
      <c r="WDZ251" s="27"/>
      <c r="WEA251" s="27"/>
      <c r="WEB251" s="27"/>
      <c r="WEC251" s="27"/>
      <c r="WED251" s="27"/>
      <c r="WEE251" s="27"/>
      <c r="WEF251" s="27"/>
      <c r="WEG251" s="27"/>
      <c r="WEH251" s="27"/>
      <c r="WEI251" s="27"/>
      <c r="WEJ251" s="27"/>
      <c r="WEK251" s="27"/>
      <c r="WEL251" s="27"/>
      <c r="WEM251" s="27"/>
      <c r="WEN251" s="27"/>
      <c r="WEO251" s="27"/>
      <c r="WEP251" s="27"/>
      <c r="WEQ251" s="27"/>
      <c r="WER251" s="27"/>
      <c r="WES251" s="27"/>
      <c r="WET251" s="27"/>
      <c r="WEU251" s="27"/>
      <c r="WEV251" s="27"/>
      <c r="WEW251" s="27"/>
      <c r="WEX251" s="27"/>
      <c r="WEY251" s="27"/>
      <c r="WEZ251" s="27"/>
      <c r="WFA251" s="27"/>
      <c r="WFB251" s="27"/>
      <c r="WFC251" s="27"/>
      <c r="WFD251" s="27"/>
      <c r="WFE251" s="27"/>
      <c r="WFF251" s="27"/>
      <c r="WFG251" s="27"/>
      <c r="WFH251" s="27"/>
      <c r="WFI251" s="27"/>
      <c r="WFJ251" s="27"/>
      <c r="WFK251" s="27"/>
      <c r="WFL251" s="27"/>
      <c r="WFM251" s="27"/>
      <c r="WFN251" s="27"/>
      <c r="WFO251" s="27"/>
      <c r="WFP251" s="27"/>
      <c r="WFQ251" s="27"/>
      <c r="WFR251" s="27"/>
      <c r="WFS251" s="27"/>
      <c r="WFT251" s="27"/>
      <c r="WFU251" s="27"/>
      <c r="WFV251" s="27"/>
      <c r="WFW251" s="27"/>
      <c r="WFX251" s="27"/>
      <c r="WFY251" s="27"/>
      <c r="WFZ251" s="27"/>
      <c r="WGA251" s="27"/>
      <c r="WGB251" s="27"/>
      <c r="WGC251" s="27"/>
      <c r="WGD251" s="27"/>
      <c r="WGE251" s="27"/>
      <c r="WGF251" s="27"/>
      <c r="WGG251" s="27"/>
      <c r="WGH251" s="27"/>
      <c r="WGI251" s="27"/>
      <c r="WGJ251" s="27"/>
      <c r="WGK251" s="27"/>
      <c r="WGL251" s="27"/>
      <c r="WGM251" s="27"/>
      <c r="WGN251" s="27"/>
      <c r="WGO251" s="27"/>
      <c r="WGP251" s="27"/>
      <c r="WGQ251" s="27"/>
      <c r="WGR251" s="27"/>
      <c r="WGS251" s="27"/>
      <c r="WGT251" s="27"/>
      <c r="WGU251" s="27"/>
      <c r="WGV251" s="27"/>
      <c r="WGW251" s="27"/>
      <c r="WGX251" s="27"/>
      <c r="WGY251" s="27"/>
      <c r="WGZ251" s="27"/>
      <c r="WHA251" s="27"/>
      <c r="WHB251" s="27"/>
      <c r="WHC251" s="27"/>
      <c r="WHD251" s="27"/>
      <c r="WHE251" s="27"/>
      <c r="WHF251" s="27"/>
      <c r="WHG251" s="27"/>
      <c r="WHH251" s="27"/>
      <c r="WHI251" s="27"/>
      <c r="WHJ251" s="27"/>
      <c r="WHK251" s="27"/>
      <c r="WHL251" s="27"/>
      <c r="WHM251" s="27"/>
      <c r="WHN251" s="27"/>
      <c r="WHO251" s="27"/>
      <c r="WHP251" s="27"/>
      <c r="WHQ251" s="27"/>
      <c r="WHR251" s="27"/>
      <c r="WHS251" s="27"/>
      <c r="WHT251" s="27"/>
      <c r="WHU251" s="27"/>
      <c r="WHV251" s="27"/>
      <c r="WHW251" s="27"/>
      <c r="WHX251" s="27"/>
      <c r="WHY251" s="27"/>
      <c r="WHZ251" s="27"/>
      <c r="WIA251" s="27"/>
      <c r="WIB251" s="27"/>
      <c r="WIC251" s="27"/>
      <c r="WID251" s="27"/>
      <c r="WIE251" s="27"/>
      <c r="WIF251" s="27"/>
      <c r="WIG251" s="27"/>
      <c r="WIH251" s="27"/>
      <c r="WII251" s="27"/>
      <c r="WIJ251" s="27"/>
      <c r="WIK251" s="27"/>
      <c r="WIL251" s="27"/>
      <c r="WIM251" s="27"/>
      <c r="WIN251" s="27"/>
      <c r="WIO251" s="27"/>
      <c r="WIP251" s="27"/>
      <c r="WIQ251" s="27"/>
      <c r="WIR251" s="27"/>
      <c r="WIS251" s="27"/>
      <c r="WIT251" s="27"/>
      <c r="WIU251" s="27"/>
      <c r="WIV251" s="27"/>
      <c r="WIW251" s="27"/>
      <c r="WIX251" s="27"/>
      <c r="WIY251" s="27"/>
      <c r="WIZ251" s="27"/>
      <c r="WJA251" s="27"/>
      <c r="WJB251" s="27"/>
      <c r="WJC251" s="27"/>
      <c r="WJD251" s="27"/>
      <c r="WJE251" s="27"/>
      <c r="WJF251" s="27"/>
      <c r="WJG251" s="27"/>
      <c r="WJH251" s="27"/>
      <c r="WJI251" s="27"/>
      <c r="WJJ251" s="27"/>
      <c r="WJK251" s="27"/>
      <c r="WJL251" s="27"/>
      <c r="WJM251" s="27"/>
      <c r="WJN251" s="27"/>
      <c r="WJO251" s="27"/>
      <c r="WJP251" s="27"/>
      <c r="WJQ251" s="27"/>
      <c r="WJR251" s="27"/>
      <c r="WJS251" s="27"/>
      <c r="WJT251" s="27"/>
      <c r="WJU251" s="27"/>
      <c r="WJV251" s="27"/>
      <c r="WJW251" s="27"/>
      <c r="WJX251" s="27"/>
      <c r="WJY251" s="27"/>
      <c r="WJZ251" s="27"/>
      <c r="WKA251" s="27"/>
      <c r="WKB251" s="27"/>
      <c r="WKC251" s="27"/>
      <c r="WKD251" s="27"/>
      <c r="WKE251" s="27"/>
      <c r="WKF251" s="27"/>
      <c r="WKG251" s="27"/>
      <c r="WKH251" s="27"/>
      <c r="WKI251" s="27"/>
      <c r="WKJ251" s="27"/>
      <c r="WKK251" s="27"/>
      <c r="WKL251" s="27"/>
      <c r="WKM251" s="27"/>
      <c r="WKN251" s="27"/>
      <c r="WKO251" s="27"/>
      <c r="WKP251" s="27"/>
      <c r="WKQ251" s="27"/>
      <c r="WKR251" s="27"/>
      <c r="WKS251" s="27"/>
      <c r="WKT251" s="27"/>
      <c r="WKU251" s="27"/>
      <c r="WKV251" s="27"/>
      <c r="WKW251" s="27"/>
      <c r="WKX251" s="27"/>
      <c r="WKY251" s="27"/>
      <c r="WKZ251" s="27"/>
      <c r="WLA251" s="27"/>
      <c r="WLB251" s="27"/>
      <c r="WLC251" s="27"/>
      <c r="WLD251" s="27"/>
      <c r="WLE251" s="27"/>
      <c r="WLF251" s="27"/>
      <c r="WLG251" s="27"/>
      <c r="WLH251" s="27"/>
      <c r="WLI251" s="27"/>
      <c r="WLJ251" s="27"/>
      <c r="WLK251" s="27"/>
      <c r="WLL251" s="27"/>
      <c r="WLM251" s="27"/>
      <c r="WLN251" s="27"/>
      <c r="WLO251" s="27"/>
      <c r="WLP251" s="27"/>
      <c r="WLQ251" s="27"/>
      <c r="WLR251" s="27"/>
      <c r="WLS251" s="27"/>
      <c r="WLT251" s="27"/>
      <c r="WLU251" s="27"/>
      <c r="WLV251" s="27"/>
      <c r="WLW251" s="27"/>
      <c r="WLX251" s="27"/>
      <c r="WLY251" s="27"/>
      <c r="WLZ251" s="27"/>
      <c r="WMA251" s="27"/>
      <c r="WMB251" s="27"/>
      <c r="WMC251" s="27"/>
      <c r="WMD251" s="27"/>
      <c r="WME251" s="27"/>
      <c r="WMF251" s="27"/>
      <c r="WMG251" s="27"/>
      <c r="WMH251" s="27"/>
      <c r="WMI251" s="27"/>
      <c r="WMJ251" s="27"/>
      <c r="WMK251" s="27"/>
      <c r="WML251" s="27"/>
      <c r="WMM251" s="27"/>
      <c r="WMN251" s="27"/>
      <c r="WMO251" s="27"/>
      <c r="WMP251" s="27"/>
      <c r="WMQ251" s="27"/>
      <c r="WMR251" s="27"/>
      <c r="WMS251" s="27"/>
      <c r="WMT251" s="27"/>
      <c r="WMU251" s="27"/>
      <c r="WMV251" s="27"/>
      <c r="WMW251" s="27"/>
      <c r="WMX251" s="27"/>
      <c r="WMY251" s="27"/>
      <c r="WMZ251" s="27"/>
      <c r="WNA251" s="27"/>
      <c r="WNB251" s="27"/>
      <c r="WNC251" s="27"/>
      <c r="WND251" s="27"/>
      <c r="WNE251" s="27"/>
      <c r="WNF251" s="27"/>
      <c r="WNG251" s="27"/>
      <c r="WNH251" s="27"/>
      <c r="WNI251" s="27"/>
      <c r="WNJ251" s="27"/>
      <c r="WNK251" s="27"/>
      <c r="WNL251" s="27"/>
      <c r="WNM251" s="27"/>
      <c r="WNN251" s="27"/>
      <c r="WNO251" s="27"/>
      <c r="WNP251" s="27"/>
      <c r="WNQ251" s="27"/>
      <c r="WNR251" s="27"/>
      <c r="WNS251" s="27"/>
      <c r="WNT251" s="27"/>
      <c r="WNU251" s="27"/>
      <c r="WNV251" s="27"/>
      <c r="WNW251" s="27"/>
      <c r="WNX251" s="27"/>
      <c r="WNY251" s="27"/>
      <c r="WNZ251" s="27"/>
      <c r="WOA251" s="27"/>
      <c r="WOB251" s="27"/>
      <c r="WOC251" s="27"/>
      <c r="WOD251" s="27"/>
      <c r="WOE251" s="27"/>
      <c r="WOF251" s="27"/>
      <c r="WOG251" s="27"/>
      <c r="WOH251" s="27"/>
      <c r="WOI251" s="27"/>
      <c r="WOJ251" s="27"/>
      <c r="WOK251" s="27"/>
      <c r="WOL251" s="27"/>
      <c r="WOM251" s="27"/>
      <c r="WON251" s="27"/>
      <c r="WOO251" s="27"/>
      <c r="WOP251" s="27"/>
      <c r="WOQ251" s="27"/>
      <c r="WOR251" s="27"/>
      <c r="WOS251" s="27"/>
      <c r="WOT251" s="27"/>
      <c r="WOU251" s="27"/>
      <c r="WOV251" s="27"/>
      <c r="WOW251" s="27"/>
      <c r="WOX251" s="27"/>
      <c r="WOY251" s="27"/>
      <c r="WOZ251" s="27"/>
      <c r="WPA251" s="27"/>
      <c r="WPB251" s="27"/>
      <c r="WPC251" s="27"/>
      <c r="WPD251" s="27"/>
      <c r="WPE251" s="27"/>
      <c r="WPF251" s="27"/>
      <c r="WPG251" s="27"/>
      <c r="WPH251" s="27"/>
      <c r="WPI251" s="27"/>
      <c r="WPJ251" s="27"/>
      <c r="WPK251" s="27"/>
      <c r="WPL251" s="27"/>
      <c r="WPM251" s="27"/>
      <c r="WPN251" s="27"/>
      <c r="WPO251" s="27"/>
      <c r="WPP251" s="27"/>
      <c r="WPQ251" s="27"/>
      <c r="WPR251" s="27"/>
      <c r="WPS251" s="27"/>
      <c r="WPT251" s="27"/>
      <c r="WPU251" s="27"/>
      <c r="WPV251" s="27"/>
      <c r="WPW251" s="27"/>
      <c r="WPX251" s="27"/>
      <c r="WPY251" s="27"/>
      <c r="WPZ251" s="27"/>
      <c r="WQA251" s="27"/>
      <c r="WQB251" s="27"/>
      <c r="WQC251" s="27"/>
      <c r="WQD251" s="27"/>
      <c r="WQE251" s="27"/>
      <c r="WQF251" s="27"/>
      <c r="WQG251" s="27"/>
      <c r="WQH251" s="27"/>
      <c r="WQI251" s="27"/>
      <c r="WQJ251" s="27"/>
      <c r="WQK251" s="27"/>
      <c r="WQL251" s="27"/>
      <c r="WQM251" s="27"/>
      <c r="WQN251" s="27"/>
      <c r="WQO251" s="27"/>
      <c r="WQP251" s="27"/>
      <c r="WQQ251" s="27"/>
      <c r="WQR251" s="27"/>
      <c r="WQS251" s="27"/>
      <c r="WQT251" s="27"/>
      <c r="WQU251" s="27"/>
      <c r="WQV251" s="27"/>
      <c r="WQW251" s="27"/>
      <c r="WQX251" s="27"/>
      <c r="WQY251" s="27"/>
      <c r="WQZ251" s="27"/>
      <c r="WRA251" s="27"/>
      <c r="WRB251" s="27"/>
      <c r="WRC251" s="27"/>
      <c r="WRD251" s="27"/>
      <c r="WRE251" s="27"/>
      <c r="WRF251" s="27"/>
      <c r="WRG251" s="27"/>
      <c r="WRH251" s="27"/>
      <c r="WRI251" s="27"/>
      <c r="WRJ251" s="27"/>
      <c r="WRK251" s="27"/>
      <c r="WRL251" s="27"/>
      <c r="WRM251" s="27"/>
      <c r="WRN251" s="27"/>
      <c r="WRO251" s="27"/>
      <c r="WRP251" s="27"/>
      <c r="WRQ251" s="27"/>
      <c r="WRR251" s="27"/>
      <c r="WRS251" s="27"/>
      <c r="WRT251" s="27"/>
      <c r="WRU251" s="27"/>
      <c r="WRV251" s="27"/>
      <c r="WRW251" s="27"/>
      <c r="WRX251" s="27"/>
      <c r="WRY251" s="27"/>
      <c r="WRZ251" s="27"/>
      <c r="WSA251" s="27"/>
      <c r="WSB251" s="27"/>
      <c r="WSC251" s="27"/>
      <c r="WSD251" s="27"/>
      <c r="WSE251" s="27"/>
      <c r="WSF251" s="27"/>
      <c r="WSG251" s="27"/>
      <c r="WSH251" s="27"/>
      <c r="WSI251" s="27"/>
      <c r="WSJ251" s="27"/>
      <c r="WSK251" s="27"/>
      <c r="WSL251" s="27"/>
      <c r="WSM251" s="27"/>
      <c r="WSN251" s="27"/>
      <c r="WSO251" s="27"/>
      <c r="WSP251" s="27"/>
      <c r="WSQ251" s="27"/>
      <c r="WSR251" s="27"/>
      <c r="WSS251" s="27"/>
      <c r="WST251" s="27"/>
      <c r="WSU251" s="27"/>
      <c r="WSV251" s="27"/>
      <c r="WSW251" s="27"/>
      <c r="WSX251" s="27"/>
      <c r="WSY251" s="27"/>
      <c r="WSZ251" s="27"/>
      <c r="WTA251" s="27"/>
      <c r="WTB251" s="27"/>
      <c r="WTC251" s="27"/>
      <c r="WTD251" s="27"/>
      <c r="WTE251" s="27"/>
      <c r="WTF251" s="27"/>
      <c r="WTG251" s="27"/>
      <c r="WTH251" s="27"/>
      <c r="WTI251" s="27"/>
      <c r="WTJ251" s="27"/>
      <c r="WTK251" s="27"/>
      <c r="WTL251" s="27"/>
      <c r="WTM251" s="27"/>
      <c r="WTN251" s="27"/>
      <c r="WTO251" s="27"/>
      <c r="WTP251" s="27"/>
      <c r="WTQ251" s="27"/>
      <c r="WTR251" s="27"/>
      <c r="WTS251" s="27"/>
      <c r="WTT251" s="27"/>
      <c r="WTU251" s="27"/>
      <c r="WTV251" s="27"/>
      <c r="WTW251" s="27"/>
      <c r="WTX251" s="27"/>
      <c r="WTY251" s="27"/>
      <c r="WTZ251" s="27"/>
      <c r="WUA251" s="27"/>
      <c r="WUB251" s="27"/>
      <c r="WUC251" s="27"/>
      <c r="WUD251" s="27"/>
      <c r="WUE251" s="27"/>
      <c r="WUF251" s="27"/>
      <c r="WUG251" s="27"/>
      <c r="WUH251" s="27"/>
      <c r="WUI251" s="27"/>
      <c r="WUJ251" s="27"/>
      <c r="WUK251" s="27"/>
      <c r="WUL251" s="27"/>
      <c r="WUM251" s="27"/>
      <c r="WUN251" s="27"/>
      <c r="WUO251" s="27"/>
      <c r="WUP251" s="27"/>
      <c r="WUQ251" s="27"/>
      <c r="WUR251" s="27"/>
      <c r="WUS251" s="27"/>
      <c r="WUT251" s="27"/>
      <c r="WUU251" s="27"/>
      <c r="WUV251" s="27"/>
      <c r="WUW251" s="27"/>
      <c r="WUX251" s="27"/>
      <c r="WUY251" s="27"/>
      <c r="WUZ251" s="27"/>
      <c r="WVA251" s="27"/>
      <c r="WVB251" s="27"/>
      <c r="WVC251" s="27"/>
      <c r="WVD251" s="27"/>
      <c r="WVE251" s="27"/>
      <c r="WVF251" s="27"/>
      <c r="WVG251" s="27"/>
      <c r="WVH251" s="27"/>
      <c r="WVI251" s="27"/>
      <c r="WVJ251" s="27"/>
      <c r="WVK251" s="27"/>
      <c r="WVL251" s="27"/>
      <c r="WVM251" s="27"/>
      <c r="WVN251" s="27"/>
      <c r="WVO251" s="27"/>
      <c r="WVP251" s="27"/>
      <c r="WVQ251" s="27"/>
      <c r="WVR251" s="27"/>
      <c r="WVS251" s="27"/>
      <c r="WVT251" s="27"/>
      <c r="WVU251" s="27"/>
      <c r="WVV251" s="27"/>
      <c r="WVW251" s="27"/>
      <c r="WVX251" s="27"/>
      <c r="WVY251" s="27"/>
      <c r="WVZ251" s="27"/>
      <c r="WWA251" s="27"/>
      <c r="WWB251" s="27"/>
      <c r="WWC251" s="27"/>
      <c r="WWD251" s="27"/>
      <c r="WWE251" s="27"/>
      <c r="WWF251" s="27"/>
      <c r="WWG251" s="27"/>
      <c r="WWH251" s="27"/>
      <c r="WWI251" s="27"/>
      <c r="WWJ251" s="27"/>
      <c r="WWK251" s="27"/>
      <c r="WWL251" s="27"/>
      <c r="WWM251" s="27"/>
      <c r="WWN251" s="27"/>
      <c r="WWO251" s="27"/>
      <c r="WWP251" s="27"/>
      <c r="WWQ251" s="27"/>
      <c r="WWR251" s="27"/>
      <c r="WWS251" s="27"/>
      <c r="WWT251" s="27"/>
      <c r="WWU251" s="27"/>
      <c r="WWV251" s="27"/>
      <c r="WWW251" s="27"/>
      <c r="WWX251" s="27"/>
      <c r="WWY251" s="27"/>
      <c r="WWZ251" s="27"/>
      <c r="WXA251" s="27"/>
      <c r="WXB251" s="27"/>
      <c r="WXC251" s="27"/>
      <c r="WXD251" s="27"/>
      <c r="WXE251" s="27"/>
      <c r="WXF251" s="27"/>
      <c r="WXG251" s="27"/>
      <c r="WXH251" s="27"/>
      <c r="WXI251" s="27"/>
      <c r="WXJ251" s="27"/>
      <c r="WXK251" s="27"/>
      <c r="WXL251" s="27"/>
      <c r="WXM251" s="27"/>
      <c r="WXN251" s="27"/>
      <c r="WXO251" s="27"/>
      <c r="WXP251" s="27"/>
      <c r="WXQ251" s="27"/>
      <c r="WXR251" s="27"/>
      <c r="WXS251" s="27"/>
      <c r="WXT251" s="27"/>
      <c r="WXU251" s="27"/>
      <c r="WXV251" s="27"/>
      <c r="WXW251" s="27"/>
      <c r="WXX251" s="27"/>
      <c r="WXY251" s="27"/>
      <c r="WXZ251" s="27"/>
      <c r="WYA251" s="27"/>
      <c r="WYB251" s="27"/>
      <c r="WYC251" s="27"/>
      <c r="WYD251" s="27"/>
      <c r="WYE251" s="27"/>
      <c r="WYF251" s="27"/>
      <c r="WYG251" s="27"/>
      <c r="WYH251" s="27"/>
      <c r="WYI251" s="27"/>
      <c r="WYJ251" s="27"/>
      <c r="WYK251" s="27"/>
      <c r="WYL251" s="27"/>
      <c r="WYM251" s="27"/>
      <c r="WYN251" s="27"/>
      <c r="WYO251" s="27"/>
      <c r="WYP251" s="27"/>
      <c r="WYQ251" s="27"/>
      <c r="WYR251" s="27"/>
      <c r="WYS251" s="27"/>
      <c r="WYT251" s="27"/>
      <c r="WYU251" s="27"/>
      <c r="WYV251" s="27"/>
      <c r="WYW251" s="27"/>
      <c r="WYX251" s="27"/>
      <c r="WYY251" s="27"/>
      <c r="WYZ251" s="27"/>
      <c r="WZA251" s="27"/>
      <c r="WZB251" s="27"/>
      <c r="WZC251" s="27"/>
      <c r="WZD251" s="27"/>
      <c r="WZE251" s="27"/>
      <c r="WZF251" s="27"/>
      <c r="WZG251" s="27"/>
      <c r="WZH251" s="27"/>
      <c r="WZI251" s="27"/>
      <c r="WZJ251" s="27"/>
      <c r="WZK251" s="27"/>
      <c r="WZL251" s="27"/>
      <c r="WZM251" s="27"/>
      <c r="WZN251" s="27"/>
      <c r="WZO251" s="27"/>
      <c r="WZP251" s="27"/>
      <c r="WZQ251" s="27"/>
      <c r="WZR251" s="27"/>
      <c r="WZS251" s="27"/>
      <c r="WZT251" s="27"/>
      <c r="WZU251" s="27"/>
      <c r="WZV251" s="27"/>
      <c r="WZW251" s="27"/>
      <c r="WZX251" s="27"/>
      <c r="WZY251" s="27"/>
      <c r="WZZ251" s="27"/>
      <c r="XAA251" s="27"/>
      <c r="XAB251" s="27"/>
      <c r="XAC251" s="27"/>
      <c r="XAD251" s="27"/>
      <c r="XAE251" s="27"/>
      <c r="XAF251" s="27"/>
      <c r="XAG251" s="27"/>
      <c r="XAH251" s="27"/>
      <c r="XAI251" s="27"/>
      <c r="XAJ251" s="27"/>
      <c r="XAK251" s="27"/>
      <c r="XAL251" s="27"/>
      <c r="XAM251" s="27"/>
      <c r="XAN251" s="27"/>
      <c r="XAO251" s="27"/>
      <c r="XAP251" s="27"/>
      <c r="XAQ251" s="27"/>
      <c r="XAR251" s="27"/>
      <c r="XAS251" s="27"/>
      <c r="XAT251" s="27"/>
      <c r="XAU251" s="27"/>
      <c r="XAV251" s="27"/>
      <c r="XAW251" s="27"/>
      <c r="XAX251" s="27"/>
      <c r="XAY251" s="27"/>
      <c r="XAZ251" s="27"/>
      <c r="XBA251" s="27"/>
      <c r="XBB251" s="27"/>
      <c r="XBC251" s="27"/>
      <c r="XBD251" s="27"/>
      <c r="XBE251" s="27"/>
      <c r="XBF251" s="27"/>
      <c r="XBG251" s="27"/>
      <c r="XBH251" s="27"/>
      <c r="XBI251" s="27"/>
      <c r="XBJ251" s="27"/>
      <c r="XBK251" s="27"/>
      <c r="XBL251" s="27"/>
      <c r="XBM251" s="27"/>
      <c r="XBN251" s="27"/>
      <c r="XBO251" s="27"/>
      <c r="XBP251" s="27"/>
      <c r="XBQ251" s="27"/>
      <c r="XBR251" s="27"/>
      <c r="XBS251" s="27"/>
      <c r="XBT251" s="27"/>
      <c r="XBU251" s="27"/>
      <c r="XBV251" s="27"/>
      <c r="XBW251" s="27"/>
      <c r="XBX251" s="27"/>
      <c r="XBY251" s="27"/>
      <c r="XBZ251" s="27"/>
      <c r="XCA251" s="27"/>
      <c r="XCB251" s="27"/>
      <c r="XCC251" s="27"/>
      <c r="XCD251" s="27"/>
      <c r="XCE251" s="27"/>
      <c r="XCF251" s="27"/>
      <c r="XCG251" s="27"/>
      <c r="XCH251" s="27"/>
      <c r="XCI251" s="27"/>
      <c r="XCJ251" s="27"/>
      <c r="XCK251" s="27"/>
      <c r="XCL251" s="27"/>
      <c r="XCM251" s="27"/>
      <c r="XCN251" s="27"/>
      <c r="XCO251" s="27"/>
      <c r="XCP251" s="27"/>
      <c r="XCQ251" s="27"/>
      <c r="XCR251" s="27"/>
      <c r="XCS251" s="27"/>
      <c r="XCT251" s="27"/>
      <c r="XCU251" s="27"/>
      <c r="XCV251" s="27"/>
      <c r="XCW251" s="27"/>
      <c r="XCX251" s="27"/>
      <c r="XCY251" s="27"/>
      <c r="XCZ251" s="27"/>
      <c r="XDA251" s="27"/>
      <c r="XDB251" s="27"/>
      <c r="XDC251" s="27"/>
      <c r="XDD251" s="27"/>
      <c r="XDE251" s="27"/>
      <c r="XDF251" s="27"/>
      <c r="XDG251" s="27"/>
      <c r="XDH251" s="27"/>
      <c r="XDI251" s="27"/>
      <c r="XDJ251" s="27"/>
      <c r="XDK251" s="27"/>
      <c r="XDL251" s="27"/>
      <c r="XDM251" s="27"/>
      <c r="XDN251" s="27"/>
      <c r="XDO251" s="27"/>
      <c r="XDP251" s="27"/>
      <c r="XDQ251" s="27"/>
      <c r="XDR251" s="27"/>
      <c r="XDS251" s="27"/>
      <c r="XDT251" s="27"/>
      <c r="XDU251" s="27"/>
      <c r="XDV251" s="27"/>
      <c r="XDW251" s="27"/>
      <c r="XDX251" s="27"/>
      <c r="XDY251" s="27"/>
      <c r="XDZ251" s="27"/>
      <c r="XEA251" s="27"/>
      <c r="XEB251" s="27"/>
      <c r="XEC251" s="27"/>
      <c r="XED251" s="27"/>
      <c r="XEE251" s="27"/>
      <c r="XEF251" s="27"/>
      <c r="XEG251" s="27"/>
      <c r="XEH251" s="27"/>
      <c r="XEI251" s="27"/>
      <c r="XEJ251" s="27"/>
      <c r="XEK251" s="27"/>
      <c r="XEL251" s="27"/>
      <c r="XEM251" s="27"/>
      <c r="XEN251" s="27"/>
      <c r="XEO251" s="27"/>
      <c r="XEP251" s="27"/>
      <c r="XEQ251" s="27"/>
      <c r="XER251" s="27"/>
      <c r="XES251" s="27"/>
      <c r="XET251" s="27"/>
      <c r="XEU251" s="27"/>
      <c r="XEV251" s="27"/>
      <c r="XEW251" s="27"/>
      <c r="XEX251" s="27"/>
    </row>
    <row r="252" customHeight="1" outlineLevel="1" spans="1:33">
      <c r="A252" s="107">
        <v>6</v>
      </c>
      <c r="B252" s="108" t="s">
        <v>532</v>
      </c>
      <c r="C252" s="19" t="s">
        <v>514</v>
      </c>
      <c r="D252" s="108" t="s">
        <v>515</v>
      </c>
      <c r="E252" s="110" t="s">
        <v>533</v>
      </c>
      <c r="F252" s="110" t="str">
        <f>_xlfn.DISPIMG("ID_94329A4AC96345DF8D5ADD23610C6A91",1)</f>
        <v>=DISPIMG("ID_94329A4AC96345DF8D5ADD23610C6A91",1)</v>
      </c>
      <c r="G252" s="108" t="s">
        <v>534</v>
      </c>
      <c r="H252" s="30"/>
      <c r="I252" s="152" t="s">
        <v>309</v>
      </c>
      <c r="J252" s="153">
        <v>3</v>
      </c>
      <c r="K252" s="151"/>
      <c r="L252" s="26"/>
      <c r="M252" s="15"/>
      <c r="N252" s="10"/>
      <c r="O252" s="26"/>
      <c r="P252" s="26"/>
      <c r="Q252" s="7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89"/>
      <c r="AE252" s="89"/>
      <c r="AF252" s="89"/>
      <c r="AG252" s="89"/>
    </row>
    <row r="253" customHeight="1" outlineLevel="1" spans="1:33">
      <c r="A253" s="107"/>
      <c r="B253" s="108"/>
      <c r="C253" s="19"/>
      <c r="D253" s="108"/>
      <c r="E253" s="110"/>
      <c r="F253" s="110" t="str">
        <f>_xlfn.DISPIMG("ID_CEEB3C12F89F457ABEC494DDC3C62F5F",1)</f>
        <v>=DISPIMG("ID_CEEB3C12F89F457ABEC494DDC3C62F5F",1)</v>
      </c>
      <c r="G253" s="108"/>
      <c r="H253" s="20"/>
      <c r="I253" s="152"/>
      <c r="J253" s="153"/>
      <c r="K253" s="151"/>
      <c r="L253" s="48"/>
      <c r="M253" s="48"/>
      <c r="N253" s="48"/>
      <c r="O253" s="48"/>
      <c r="P253" s="48"/>
      <c r="Q253" s="7">
        <f t="shared" si="30"/>
        <v>0</v>
      </c>
      <c r="R253" s="23"/>
      <c r="S253" s="23"/>
      <c r="T253" s="7"/>
      <c r="U253" s="7"/>
      <c r="V253" s="7"/>
      <c r="W253" s="7"/>
      <c r="X253" s="7"/>
      <c r="Y253" s="7"/>
      <c r="Z253" s="75">
        <f>U253*V253*X253</f>
        <v>0</v>
      </c>
      <c r="AA253" s="7"/>
      <c r="AB253" s="7"/>
      <c r="AC253" s="7"/>
      <c r="AD253" s="27"/>
      <c r="AE253" s="27"/>
      <c r="AF253" s="27"/>
      <c r="AG253" s="27" t="s">
        <v>61</v>
      </c>
    </row>
    <row r="254" customHeight="1" outlineLevel="1" spans="1:33">
      <c r="A254" s="7"/>
      <c r="B254" s="7"/>
      <c r="C254" s="90"/>
      <c r="D254" s="7"/>
      <c r="E254" s="54"/>
      <c r="F254" s="54"/>
      <c r="G254" s="7"/>
      <c r="H254" s="7" t="s">
        <v>521</v>
      </c>
      <c r="I254" s="7" t="s">
        <v>522</v>
      </c>
      <c r="J254" s="7">
        <v>88</v>
      </c>
      <c r="K254" s="26" t="s">
        <v>523</v>
      </c>
      <c r="L254" s="26" t="s">
        <v>312</v>
      </c>
      <c r="M254" s="7">
        <f>J254*3*0.0121</f>
        <v>3.1944</v>
      </c>
      <c r="N254" s="7" t="s">
        <v>55</v>
      </c>
      <c r="O254" s="26">
        <v>241</v>
      </c>
      <c r="P254" s="26" t="s">
        <v>58</v>
      </c>
      <c r="Q254" s="7">
        <f t="shared" si="30"/>
        <v>769.8504</v>
      </c>
      <c r="R254" s="7"/>
      <c r="S254" s="7"/>
      <c r="T254" s="7"/>
      <c r="U254" s="7"/>
      <c r="V254" s="7"/>
      <c r="W254" s="7"/>
      <c r="X254" s="7"/>
      <c r="Y254" s="7"/>
      <c r="Z254" s="75"/>
      <c r="AA254" s="7"/>
      <c r="AB254" s="7"/>
      <c r="AC254" s="7"/>
      <c r="AD254" s="27"/>
      <c r="AE254" s="27"/>
      <c r="AF254" s="27"/>
      <c r="AG254" s="27"/>
    </row>
    <row r="255" customHeight="1" outlineLevel="1" spans="1:33">
      <c r="A255" s="7"/>
      <c r="B255" s="7"/>
      <c r="C255" s="90"/>
      <c r="D255" s="7"/>
      <c r="E255" s="54"/>
      <c r="F255" s="54"/>
      <c r="G255" s="7"/>
      <c r="H255" s="7" t="s">
        <v>524</v>
      </c>
      <c r="I255" s="7" t="s">
        <v>522</v>
      </c>
      <c r="J255" s="7">
        <v>110</v>
      </c>
      <c r="K255" s="26" t="s">
        <v>523</v>
      </c>
      <c r="L255" s="26" t="s">
        <v>312</v>
      </c>
      <c r="M255" s="7">
        <f>J255*3*0.0085</f>
        <v>2.805</v>
      </c>
      <c r="N255" s="7" t="s">
        <v>55</v>
      </c>
      <c r="O255" s="26">
        <v>241</v>
      </c>
      <c r="P255" s="26" t="s">
        <v>58</v>
      </c>
      <c r="Q255" s="7">
        <f t="shared" si="30"/>
        <v>676.005</v>
      </c>
      <c r="R255" s="7"/>
      <c r="S255" s="7"/>
      <c r="T255" s="7"/>
      <c r="U255" s="7"/>
      <c r="V255" s="7"/>
      <c r="W255" s="7"/>
      <c r="X255" s="7"/>
      <c r="Y255" s="7"/>
      <c r="Z255" s="75"/>
      <c r="AA255" s="7"/>
      <c r="AB255" s="7"/>
      <c r="AC255" s="7"/>
      <c r="AD255" s="27"/>
      <c r="AE255" s="27"/>
      <c r="AF255" s="27"/>
      <c r="AG255" s="27"/>
    </row>
    <row r="256" customHeight="1" outlineLevel="1" spans="1:33">
      <c r="A256" s="7"/>
      <c r="B256" s="7"/>
      <c r="C256" s="90"/>
      <c r="D256" s="7"/>
      <c r="E256" s="54"/>
      <c r="F256" s="54"/>
      <c r="G256" s="7"/>
      <c r="H256" s="7" t="s">
        <v>525</v>
      </c>
      <c r="I256" s="7" t="s">
        <v>522</v>
      </c>
      <c r="J256" s="7">
        <v>1</v>
      </c>
      <c r="K256" s="7" t="s">
        <v>340</v>
      </c>
      <c r="L256" s="7" t="s">
        <v>327</v>
      </c>
      <c r="M256" s="7">
        <f>87.44*3</f>
        <v>262.32</v>
      </c>
      <c r="N256" s="26" t="s">
        <v>148</v>
      </c>
      <c r="O256" s="26">
        <v>2.34</v>
      </c>
      <c r="P256" s="26" t="s">
        <v>149</v>
      </c>
      <c r="Q256" s="7">
        <f t="shared" si="30"/>
        <v>613.8288</v>
      </c>
      <c r="R256" s="7"/>
      <c r="S256" s="7"/>
      <c r="T256" s="7"/>
      <c r="U256" s="7"/>
      <c r="V256" s="7"/>
      <c r="W256" s="7"/>
      <c r="X256" s="7"/>
      <c r="Y256" s="7"/>
      <c r="Z256" s="75"/>
      <c r="AA256" s="7"/>
      <c r="AB256" s="7"/>
      <c r="AC256" s="7"/>
      <c r="AD256" s="27"/>
      <c r="AE256" s="27"/>
      <c r="AF256" s="27"/>
      <c r="AG256" s="27"/>
    </row>
    <row r="257" customHeight="1" outlineLevel="1" spans="1:33">
      <c r="A257" s="7"/>
      <c r="B257" s="7"/>
      <c r="C257" s="90"/>
      <c r="D257" s="7"/>
      <c r="E257" s="54"/>
      <c r="F257" s="54"/>
      <c r="G257" s="7"/>
      <c r="H257" s="7" t="s">
        <v>526</v>
      </c>
      <c r="I257" s="7" t="s">
        <v>522</v>
      </c>
      <c r="J257" s="7">
        <v>2</v>
      </c>
      <c r="K257" s="7" t="s">
        <v>340</v>
      </c>
      <c r="L257" s="7" t="s">
        <v>327</v>
      </c>
      <c r="M257" s="7">
        <f>2*12.99*3</f>
        <v>77.94</v>
      </c>
      <c r="N257" s="26" t="s">
        <v>148</v>
      </c>
      <c r="O257" s="26">
        <v>2.34</v>
      </c>
      <c r="P257" s="26" t="s">
        <v>149</v>
      </c>
      <c r="Q257" s="7">
        <f t="shared" si="30"/>
        <v>182.3796</v>
      </c>
      <c r="R257" s="7"/>
      <c r="S257" s="7"/>
      <c r="T257" s="7"/>
      <c r="U257" s="7"/>
      <c r="V257" s="7"/>
      <c r="W257" s="7"/>
      <c r="X257" s="7"/>
      <c r="Y257" s="7"/>
      <c r="Z257" s="75"/>
      <c r="AA257" s="7"/>
      <c r="AB257" s="7"/>
      <c r="AC257" s="7"/>
      <c r="AD257" s="27"/>
      <c r="AE257" s="27"/>
      <c r="AF257" s="27"/>
      <c r="AG257" s="27"/>
    </row>
    <row r="258" customHeight="1" outlineLevel="1" spans="1:33">
      <c r="A258" s="7"/>
      <c r="B258" s="7"/>
      <c r="C258" s="90"/>
      <c r="D258" s="7"/>
      <c r="E258" s="54"/>
      <c r="F258" s="54"/>
      <c r="G258" s="7"/>
      <c r="H258" s="7" t="s">
        <v>527</v>
      </c>
      <c r="I258" s="7" t="s">
        <v>528</v>
      </c>
      <c r="J258" s="7">
        <v>1</v>
      </c>
      <c r="K258" s="7"/>
      <c r="L258" s="7"/>
      <c r="M258" s="7"/>
      <c r="N258" s="7"/>
      <c r="O258" s="7"/>
      <c r="P258" s="7"/>
      <c r="Q258" s="7">
        <f t="shared" si="30"/>
        <v>0</v>
      </c>
      <c r="R258" s="7"/>
      <c r="S258" s="7"/>
      <c r="T258" s="7"/>
      <c r="U258" s="7"/>
      <c r="V258" s="7"/>
      <c r="W258" s="7"/>
      <c r="X258" s="7"/>
      <c r="Y258" s="7"/>
      <c r="Z258" s="75"/>
      <c r="AA258" s="7"/>
      <c r="AB258" s="7"/>
      <c r="AC258" s="7"/>
      <c r="AD258" s="27"/>
      <c r="AE258" s="27"/>
      <c r="AF258" s="27"/>
      <c r="AG258" s="27"/>
    </row>
    <row r="259" customHeight="1" outlineLevel="1" spans="1:33">
      <c r="A259" s="7"/>
      <c r="B259" s="7"/>
      <c r="C259" s="90"/>
      <c r="D259" s="7"/>
      <c r="E259" s="54"/>
      <c r="F259" s="54"/>
      <c r="G259" s="7"/>
      <c r="H259" s="7" t="s">
        <v>529</v>
      </c>
      <c r="I259" s="7" t="s">
        <v>530</v>
      </c>
      <c r="J259" s="7">
        <v>6</v>
      </c>
      <c r="K259" s="7"/>
      <c r="L259" s="7"/>
      <c r="M259" s="7"/>
      <c r="N259" s="7"/>
      <c r="O259" s="7"/>
      <c r="P259" s="7"/>
      <c r="Q259" s="7">
        <f t="shared" si="30"/>
        <v>0</v>
      </c>
      <c r="R259" s="7"/>
      <c r="S259" s="7"/>
      <c r="T259" s="7"/>
      <c r="U259" s="7"/>
      <c r="V259" s="7"/>
      <c r="W259" s="7"/>
      <c r="X259" s="7"/>
      <c r="Y259" s="7"/>
      <c r="Z259" s="75"/>
      <c r="AA259" s="7"/>
      <c r="AB259" s="7"/>
      <c r="AC259" s="7"/>
      <c r="AD259" s="27"/>
      <c r="AE259" s="27"/>
      <c r="AF259" s="27"/>
      <c r="AG259" s="27"/>
    </row>
    <row r="260" customHeight="1" outlineLevel="1" spans="1:33">
      <c r="A260" s="7"/>
      <c r="B260" s="7"/>
      <c r="C260" s="90"/>
      <c r="D260" s="7"/>
      <c r="E260" s="54"/>
      <c r="F260" s="54"/>
      <c r="G260" s="7"/>
      <c r="H260" s="7" t="s">
        <v>531</v>
      </c>
      <c r="I260" s="7" t="s">
        <v>148</v>
      </c>
      <c r="J260" s="7">
        <v>80</v>
      </c>
      <c r="K260" s="7" t="s">
        <v>340</v>
      </c>
      <c r="L260" s="7" t="s">
        <v>327</v>
      </c>
      <c r="M260" s="7">
        <f>80*3</f>
        <v>240</v>
      </c>
      <c r="N260" s="26" t="s">
        <v>148</v>
      </c>
      <c r="O260" s="26">
        <v>2.34</v>
      </c>
      <c r="P260" s="26" t="s">
        <v>149</v>
      </c>
      <c r="Q260" s="7">
        <f t="shared" si="30"/>
        <v>561.6</v>
      </c>
      <c r="R260" s="7"/>
      <c r="S260" s="7"/>
      <c r="T260" s="7"/>
      <c r="U260" s="7"/>
      <c r="V260" s="7"/>
      <c r="W260" s="7"/>
      <c r="X260" s="7"/>
      <c r="Y260" s="7"/>
      <c r="Z260" s="75"/>
      <c r="AA260" s="7"/>
      <c r="AB260" s="7"/>
      <c r="AC260" s="7"/>
      <c r="AD260" s="27"/>
      <c r="AE260" s="27"/>
      <c r="AF260" s="27"/>
      <c r="AG260" s="27"/>
    </row>
    <row r="261" customHeight="1" outlineLevel="1" spans="1:33">
      <c r="A261" s="7"/>
      <c r="B261" s="7"/>
      <c r="C261" s="90"/>
      <c r="D261" s="7"/>
      <c r="E261" s="54"/>
      <c r="F261" s="54"/>
      <c r="G261" s="7"/>
      <c r="H261" s="7" t="s">
        <v>312</v>
      </c>
      <c r="I261" s="7" t="s">
        <v>55</v>
      </c>
      <c r="J261" s="7">
        <v>0.83</v>
      </c>
      <c r="K261" s="7" t="s">
        <v>312</v>
      </c>
      <c r="L261" s="26" t="s">
        <v>312</v>
      </c>
      <c r="M261" s="7">
        <f>0.83*3</f>
        <v>2.49</v>
      </c>
      <c r="N261" s="7" t="s">
        <v>55</v>
      </c>
      <c r="O261" s="26">
        <v>241</v>
      </c>
      <c r="P261" s="26" t="s">
        <v>58</v>
      </c>
      <c r="Q261" s="7">
        <f t="shared" si="30"/>
        <v>600.09</v>
      </c>
      <c r="R261" s="7"/>
      <c r="S261" s="7"/>
      <c r="T261" s="7"/>
      <c r="U261" s="7"/>
      <c r="V261" s="7"/>
      <c r="W261" s="7"/>
      <c r="X261" s="7"/>
      <c r="Y261" s="7"/>
      <c r="Z261" s="75"/>
      <c r="AA261" s="7"/>
      <c r="AB261" s="7"/>
      <c r="AC261" s="7"/>
      <c r="AD261" s="27"/>
      <c r="AE261" s="27"/>
      <c r="AF261" s="27"/>
      <c r="AG261" s="27"/>
    </row>
    <row r="262" customHeight="1" outlineLevel="1" spans="1:33">
      <c r="A262" s="107">
        <v>7</v>
      </c>
      <c r="B262" s="108" t="s">
        <v>535</v>
      </c>
      <c r="C262" s="19" t="s">
        <v>514</v>
      </c>
      <c r="D262" s="108" t="s">
        <v>515</v>
      </c>
      <c r="E262" s="110" t="s">
        <v>533</v>
      </c>
      <c r="F262" s="110" t="str">
        <f>_xlfn.DISPIMG("ID_E27258A54EF241D6AB4C0BEB37CD7CFF",1)</f>
        <v>=DISPIMG("ID_E27258A54EF241D6AB4C0BEB37CD7CFF",1)</v>
      </c>
      <c r="G262" s="108" t="s">
        <v>536</v>
      </c>
      <c r="H262" s="44"/>
      <c r="I262" s="152" t="s">
        <v>309</v>
      </c>
      <c r="J262" s="153">
        <v>1</v>
      </c>
      <c r="K262" s="151"/>
      <c r="L262" s="51"/>
      <c r="M262" s="51"/>
      <c r="N262" s="51"/>
      <c r="O262" s="51"/>
      <c r="P262" s="51"/>
      <c r="Q262" s="7">
        <f t="shared" si="30"/>
        <v>0</v>
      </c>
      <c r="R262" s="75"/>
      <c r="S262" s="75"/>
      <c r="T262" s="7"/>
      <c r="U262" s="7"/>
      <c r="V262" s="7"/>
      <c r="W262" s="7"/>
      <c r="X262" s="7"/>
      <c r="Y262" s="7"/>
      <c r="Z262" s="75"/>
      <c r="AA262" s="7"/>
      <c r="AB262" s="7"/>
      <c r="AC262" s="7"/>
      <c r="AD262" s="27"/>
      <c r="AE262" s="27"/>
      <c r="AF262" s="27"/>
      <c r="AG262" s="27"/>
    </row>
    <row r="263" customHeight="1" outlineLevel="1" spans="1:33">
      <c r="A263" s="107"/>
      <c r="B263" s="108"/>
      <c r="C263" s="19"/>
      <c r="D263" s="108"/>
      <c r="E263" s="110"/>
      <c r="F263" s="110" t="str">
        <f>_xlfn.DISPIMG("ID_FAA2C140F12A44F4A01FA2D397F94989",1)</f>
        <v>=DISPIMG("ID_FAA2C140F12A44F4A01FA2D397F94989",1)</v>
      </c>
      <c r="G263" s="108"/>
      <c r="H263" s="20"/>
      <c r="I263" s="152"/>
      <c r="J263" s="153"/>
      <c r="K263" s="151"/>
      <c r="L263" s="48"/>
      <c r="M263" s="48"/>
      <c r="N263" s="48"/>
      <c r="O263" s="48"/>
      <c r="P263" s="48"/>
      <c r="Q263" s="7">
        <f t="shared" si="30"/>
        <v>0</v>
      </c>
      <c r="R263" s="23"/>
      <c r="S263" s="23"/>
      <c r="T263" s="23"/>
      <c r="U263" s="23"/>
      <c r="V263" s="23"/>
      <c r="W263" s="23"/>
      <c r="X263" s="23"/>
      <c r="Y263" s="23"/>
      <c r="Z263" s="155">
        <f>U263*V263*X263</f>
        <v>0</v>
      </c>
      <c r="AA263" s="23"/>
      <c r="AB263" s="23"/>
      <c r="AC263" s="23"/>
      <c r="AD263" s="17"/>
      <c r="AE263" s="17"/>
      <c r="AF263" s="17"/>
      <c r="AG263" s="17" t="s">
        <v>61</v>
      </c>
    </row>
    <row r="264" s="3" customFormat="1" customHeight="1" outlineLevel="1" spans="1:16378">
      <c r="A264" s="7"/>
      <c r="B264" s="7"/>
      <c r="C264" s="90"/>
      <c r="D264" s="7"/>
      <c r="E264" s="54"/>
      <c r="F264" s="54"/>
      <c r="G264" s="7"/>
      <c r="H264" s="7" t="s">
        <v>521</v>
      </c>
      <c r="I264" s="7" t="s">
        <v>522</v>
      </c>
      <c r="J264" s="7">
        <v>88</v>
      </c>
      <c r="K264" s="26" t="s">
        <v>523</v>
      </c>
      <c r="L264" s="26" t="s">
        <v>312</v>
      </c>
      <c r="M264" s="7">
        <f>J264*0.0121</f>
        <v>1.0648</v>
      </c>
      <c r="N264" s="7" t="s">
        <v>55</v>
      </c>
      <c r="O264" s="26">
        <v>241</v>
      </c>
      <c r="P264" s="26" t="s">
        <v>58</v>
      </c>
      <c r="Q264" s="7">
        <f t="shared" si="30"/>
        <v>256.6168</v>
      </c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  <c r="BP264" s="27"/>
      <c r="BQ264" s="27"/>
      <c r="BR264" s="27"/>
      <c r="BS264" s="27"/>
      <c r="BT264" s="27"/>
      <c r="BU264" s="27"/>
      <c r="BV264" s="27"/>
      <c r="BW264" s="27"/>
      <c r="BX264" s="27"/>
      <c r="BY264" s="27"/>
      <c r="BZ264" s="27"/>
      <c r="CA264" s="27"/>
      <c r="CB264" s="27"/>
      <c r="CC264" s="27"/>
      <c r="CD264" s="27"/>
      <c r="CE264" s="27"/>
      <c r="CF264" s="27"/>
      <c r="CG264" s="27"/>
      <c r="CH264" s="27"/>
      <c r="CI264" s="27"/>
      <c r="CJ264" s="27"/>
      <c r="CK264" s="27"/>
      <c r="CL264" s="27"/>
      <c r="CM264" s="27"/>
      <c r="CN264" s="27"/>
      <c r="CO264" s="27"/>
      <c r="CP264" s="27"/>
      <c r="CQ264" s="27"/>
      <c r="CR264" s="27"/>
      <c r="CS264" s="27"/>
      <c r="CT264" s="27"/>
      <c r="CU264" s="27"/>
      <c r="CV264" s="27"/>
      <c r="CW264" s="27"/>
      <c r="CX264" s="27"/>
      <c r="CY264" s="27"/>
      <c r="CZ264" s="27"/>
      <c r="DA264" s="27"/>
      <c r="DB264" s="27"/>
      <c r="DC264" s="27"/>
      <c r="DD264" s="27"/>
      <c r="DE264" s="27"/>
      <c r="DF264" s="27"/>
      <c r="DG264" s="27"/>
      <c r="DH264" s="27"/>
      <c r="DI264" s="27"/>
      <c r="DJ264" s="27"/>
      <c r="DK264" s="27"/>
      <c r="DL264" s="27"/>
      <c r="DM264" s="27"/>
      <c r="DN264" s="27"/>
      <c r="DO264" s="27"/>
      <c r="DP264" s="27"/>
      <c r="DQ264" s="27"/>
      <c r="DR264" s="27"/>
      <c r="DS264" s="27"/>
      <c r="DT264" s="27"/>
      <c r="DU264" s="27"/>
      <c r="DV264" s="27"/>
      <c r="DW264" s="27"/>
      <c r="DX264" s="27"/>
      <c r="DY264" s="27"/>
      <c r="DZ264" s="27"/>
      <c r="EA264" s="27"/>
      <c r="EB264" s="27"/>
      <c r="EC264" s="27"/>
      <c r="ED264" s="27"/>
      <c r="EE264" s="27"/>
      <c r="EF264" s="27"/>
      <c r="EG264" s="27"/>
      <c r="EH264" s="27"/>
      <c r="EI264" s="27"/>
      <c r="EJ264" s="27"/>
      <c r="EK264" s="27"/>
      <c r="EL264" s="27"/>
      <c r="EM264" s="27"/>
      <c r="EN264" s="27"/>
      <c r="EO264" s="27"/>
      <c r="EP264" s="27"/>
      <c r="EQ264" s="27"/>
      <c r="ER264" s="27"/>
      <c r="ES264" s="27"/>
      <c r="ET264" s="27"/>
      <c r="EU264" s="27"/>
      <c r="EV264" s="27"/>
      <c r="EW264" s="27"/>
      <c r="EX264" s="27"/>
      <c r="EY264" s="27"/>
      <c r="EZ264" s="27"/>
      <c r="FA264" s="27"/>
      <c r="FB264" s="27"/>
      <c r="FC264" s="27"/>
      <c r="FD264" s="27"/>
      <c r="FE264" s="27"/>
      <c r="FF264" s="27"/>
      <c r="FG264" s="27"/>
      <c r="FH264" s="27"/>
      <c r="FI264" s="27"/>
      <c r="FJ264" s="27"/>
      <c r="FK264" s="27"/>
      <c r="FL264" s="27"/>
      <c r="FM264" s="27"/>
      <c r="FN264" s="27"/>
      <c r="FO264" s="27"/>
      <c r="FP264" s="27"/>
      <c r="FQ264" s="27"/>
      <c r="FR264" s="27"/>
      <c r="FS264" s="27"/>
      <c r="FT264" s="27"/>
      <c r="FU264" s="27"/>
      <c r="FV264" s="27"/>
      <c r="FW264" s="27"/>
      <c r="FX264" s="27"/>
      <c r="FY264" s="27"/>
      <c r="FZ264" s="27"/>
      <c r="GA264" s="27"/>
      <c r="GB264" s="27"/>
      <c r="GC264" s="27"/>
      <c r="GD264" s="27"/>
      <c r="GE264" s="27"/>
      <c r="GF264" s="27"/>
      <c r="GG264" s="27"/>
      <c r="GH264" s="27"/>
      <c r="GI264" s="27"/>
      <c r="GJ264" s="27"/>
      <c r="GK264" s="27"/>
      <c r="GL264" s="27"/>
      <c r="GM264" s="27"/>
      <c r="GN264" s="27"/>
      <c r="GO264" s="27"/>
      <c r="GP264" s="27"/>
      <c r="GQ264" s="27"/>
      <c r="GR264" s="27"/>
      <c r="GS264" s="27"/>
      <c r="GT264" s="27"/>
      <c r="GU264" s="27"/>
      <c r="GV264" s="27"/>
      <c r="GW264" s="27"/>
      <c r="GX264" s="27"/>
      <c r="GY264" s="27"/>
      <c r="GZ264" s="27"/>
      <c r="HA264" s="27"/>
      <c r="HB264" s="27"/>
      <c r="HC264" s="27"/>
      <c r="HD264" s="27"/>
      <c r="HE264" s="27"/>
      <c r="HF264" s="27"/>
      <c r="HG264" s="27"/>
      <c r="HH264" s="27"/>
      <c r="HI264" s="27"/>
      <c r="HJ264" s="27"/>
      <c r="HK264" s="27"/>
      <c r="HL264" s="27"/>
      <c r="HM264" s="27"/>
      <c r="HN264" s="27"/>
      <c r="HO264" s="27"/>
      <c r="HP264" s="27"/>
      <c r="HQ264" s="27"/>
      <c r="HR264" s="27"/>
      <c r="HS264" s="27"/>
      <c r="HT264" s="27"/>
      <c r="HU264" s="27"/>
      <c r="HV264" s="27"/>
      <c r="HW264" s="27"/>
      <c r="HX264" s="27"/>
      <c r="HY264" s="27"/>
      <c r="HZ264" s="27"/>
      <c r="IA264" s="27"/>
      <c r="IB264" s="27"/>
      <c r="IC264" s="27"/>
      <c r="ID264" s="27"/>
      <c r="IE264" s="27"/>
      <c r="IF264" s="27"/>
      <c r="IG264" s="27"/>
      <c r="IH264" s="27"/>
      <c r="II264" s="27"/>
      <c r="IJ264" s="27"/>
      <c r="IK264" s="27"/>
      <c r="IL264" s="27"/>
      <c r="IM264" s="27"/>
      <c r="IN264" s="27"/>
      <c r="IO264" s="27"/>
      <c r="IP264" s="27"/>
      <c r="IQ264" s="27"/>
      <c r="IR264" s="27"/>
      <c r="IS264" s="27"/>
      <c r="IT264" s="27"/>
      <c r="IU264" s="27"/>
      <c r="IV264" s="27"/>
      <c r="IW264" s="27"/>
      <c r="IX264" s="27"/>
      <c r="IY264" s="27"/>
      <c r="IZ264" s="27"/>
      <c r="JA264" s="27"/>
      <c r="JB264" s="27"/>
      <c r="JC264" s="27"/>
      <c r="JD264" s="27"/>
      <c r="JE264" s="27"/>
      <c r="JF264" s="27"/>
      <c r="JG264" s="27"/>
      <c r="JH264" s="27"/>
      <c r="JI264" s="27"/>
      <c r="JJ264" s="27"/>
      <c r="JK264" s="27"/>
      <c r="JL264" s="27"/>
      <c r="JM264" s="27"/>
      <c r="JN264" s="27"/>
      <c r="JO264" s="27"/>
      <c r="JP264" s="27"/>
      <c r="JQ264" s="27"/>
      <c r="JR264" s="27"/>
      <c r="JS264" s="27"/>
      <c r="JT264" s="27"/>
      <c r="JU264" s="27"/>
      <c r="JV264" s="27"/>
      <c r="JW264" s="27"/>
      <c r="JX264" s="27"/>
      <c r="JY264" s="27"/>
      <c r="JZ264" s="27"/>
      <c r="KA264" s="27"/>
      <c r="KB264" s="27"/>
      <c r="KC264" s="27"/>
      <c r="KD264" s="27"/>
      <c r="KE264" s="27"/>
      <c r="KF264" s="27"/>
      <c r="KG264" s="27"/>
      <c r="KH264" s="27"/>
      <c r="KI264" s="27"/>
      <c r="KJ264" s="27"/>
      <c r="KK264" s="27"/>
      <c r="KL264" s="27"/>
      <c r="KM264" s="27"/>
      <c r="KN264" s="27"/>
      <c r="KO264" s="27"/>
      <c r="KP264" s="27"/>
      <c r="KQ264" s="27"/>
      <c r="KR264" s="27"/>
      <c r="KS264" s="27"/>
      <c r="KT264" s="27"/>
      <c r="KU264" s="27"/>
      <c r="KV264" s="27"/>
      <c r="KW264" s="27"/>
      <c r="KX264" s="27"/>
      <c r="KY264" s="27"/>
      <c r="KZ264" s="27"/>
      <c r="LA264" s="27"/>
      <c r="LB264" s="27"/>
      <c r="LC264" s="27"/>
      <c r="LD264" s="27"/>
      <c r="LE264" s="27"/>
      <c r="LF264" s="27"/>
      <c r="LG264" s="27"/>
      <c r="LH264" s="27"/>
      <c r="LI264" s="27"/>
      <c r="LJ264" s="27"/>
      <c r="LK264" s="27"/>
      <c r="LL264" s="27"/>
      <c r="LM264" s="27"/>
      <c r="LN264" s="27"/>
      <c r="LO264" s="27"/>
      <c r="LP264" s="27"/>
      <c r="LQ264" s="27"/>
      <c r="LR264" s="27"/>
      <c r="LS264" s="27"/>
      <c r="LT264" s="27"/>
      <c r="LU264" s="27"/>
      <c r="LV264" s="27"/>
      <c r="LW264" s="27"/>
      <c r="LX264" s="27"/>
      <c r="LY264" s="27"/>
      <c r="LZ264" s="27"/>
      <c r="MA264" s="27"/>
      <c r="MB264" s="27"/>
      <c r="MC264" s="27"/>
      <c r="MD264" s="27"/>
      <c r="ME264" s="27"/>
      <c r="MF264" s="27"/>
      <c r="MG264" s="27"/>
      <c r="MH264" s="27"/>
      <c r="MI264" s="27"/>
      <c r="MJ264" s="27"/>
      <c r="MK264" s="27"/>
      <c r="ML264" s="27"/>
      <c r="MM264" s="27"/>
      <c r="MN264" s="27"/>
      <c r="MO264" s="27"/>
      <c r="MP264" s="27"/>
      <c r="MQ264" s="27"/>
      <c r="MR264" s="27"/>
      <c r="MS264" s="27"/>
      <c r="MT264" s="27"/>
      <c r="MU264" s="27"/>
      <c r="MV264" s="27"/>
      <c r="MW264" s="27"/>
      <c r="MX264" s="27"/>
      <c r="MY264" s="27"/>
      <c r="MZ264" s="27"/>
      <c r="NA264" s="27"/>
      <c r="NB264" s="27"/>
      <c r="NC264" s="27"/>
      <c r="ND264" s="27"/>
      <c r="NE264" s="27"/>
      <c r="NF264" s="27"/>
      <c r="NG264" s="27"/>
      <c r="NH264" s="27"/>
      <c r="NI264" s="27"/>
      <c r="NJ264" s="27"/>
      <c r="NK264" s="27"/>
      <c r="NL264" s="27"/>
      <c r="NM264" s="27"/>
      <c r="NN264" s="27"/>
      <c r="NO264" s="27"/>
      <c r="NP264" s="27"/>
      <c r="NQ264" s="27"/>
      <c r="NR264" s="27"/>
      <c r="NS264" s="27"/>
      <c r="NT264" s="27"/>
      <c r="NU264" s="27"/>
      <c r="NV264" s="27"/>
      <c r="NW264" s="27"/>
      <c r="NX264" s="27"/>
      <c r="NY264" s="27"/>
      <c r="NZ264" s="27"/>
      <c r="OA264" s="27"/>
      <c r="OB264" s="27"/>
      <c r="OC264" s="27"/>
      <c r="OD264" s="27"/>
      <c r="OE264" s="27"/>
      <c r="OF264" s="27"/>
      <c r="OG264" s="27"/>
      <c r="OH264" s="27"/>
      <c r="OI264" s="27"/>
      <c r="OJ264" s="27"/>
      <c r="OK264" s="27"/>
      <c r="OL264" s="27"/>
      <c r="OM264" s="27"/>
      <c r="ON264" s="27"/>
      <c r="OO264" s="27"/>
      <c r="OP264" s="27"/>
      <c r="OQ264" s="27"/>
      <c r="OR264" s="27"/>
      <c r="OS264" s="27"/>
      <c r="OT264" s="27"/>
      <c r="OU264" s="27"/>
      <c r="OV264" s="27"/>
      <c r="OW264" s="27"/>
      <c r="OX264" s="27"/>
      <c r="OY264" s="27"/>
      <c r="OZ264" s="27"/>
      <c r="PA264" s="27"/>
      <c r="PB264" s="27"/>
      <c r="PC264" s="27"/>
      <c r="PD264" s="27"/>
      <c r="PE264" s="27"/>
      <c r="PF264" s="27"/>
      <c r="PG264" s="27"/>
      <c r="PH264" s="27"/>
      <c r="PI264" s="27"/>
      <c r="PJ264" s="27"/>
      <c r="PK264" s="27"/>
      <c r="PL264" s="27"/>
      <c r="PM264" s="27"/>
      <c r="PN264" s="27"/>
      <c r="PO264" s="27"/>
      <c r="PP264" s="27"/>
      <c r="PQ264" s="27"/>
      <c r="PR264" s="27"/>
      <c r="PS264" s="27"/>
      <c r="PT264" s="27"/>
      <c r="PU264" s="27"/>
      <c r="PV264" s="27"/>
      <c r="PW264" s="27"/>
      <c r="PX264" s="27"/>
      <c r="PY264" s="27"/>
      <c r="PZ264" s="27"/>
      <c r="QA264" s="27"/>
      <c r="QB264" s="27"/>
      <c r="QC264" s="27"/>
      <c r="QD264" s="27"/>
      <c r="QE264" s="27"/>
      <c r="QF264" s="27"/>
      <c r="QG264" s="27"/>
      <c r="QH264" s="27"/>
      <c r="QI264" s="27"/>
      <c r="QJ264" s="27"/>
      <c r="QK264" s="27"/>
      <c r="QL264" s="27"/>
      <c r="QM264" s="27"/>
      <c r="QN264" s="27"/>
      <c r="QO264" s="27"/>
      <c r="QP264" s="27"/>
      <c r="QQ264" s="27"/>
      <c r="QR264" s="27"/>
      <c r="QS264" s="27"/>
      <c r="QT264" s="27"/>
      <c r="QU264" s="27"/>
      <c r="QV264" s="27"/>
      <c r="QW264" s="27"/>
      <c r="QX264" s="27"/>
      <c r="QY264" s="27"/>
      <c r="QZ264" s="27"/>
      <c r="RA264" s="27"/>
      <c r="RB264" s="27"/>
      <c r="RC264" s="27"/>
      <c r="RD264" s="27"/>
      <c r="RE264" s="27"/>
      <c r="RF264" s="27"/>
      <c r="RG264" s="27"/>
      <c r="RH264" s="27"/>
      <c r="RI264" s="27"/>
      <c r="RJ264" s="27"/>
      <c r="RK264" s="27"/>
      <c r="RL264" s="27"/>
      <c r="RM264" s="27"/>
      <c r="RN264" s="27"/>
      <c r="RO264" s="27"/>
      <c r="RP264" s="27"/>
      <c r="RQ264" s="27"/>
      <c r="RR264" s="27"/>
      <c r="RS264" s="27"/>
      <c r="RT264" s="27"/>
      <c r="RU264" s="27"/>
      <c r="RV264" s="27"/>
      <c r="RW264" s="27"/>
      <c r="RX264" s="27"/>
      <c r="RY264" s="27"/>
      <c r="RZ264" s="27"/>
      <c r="SA264" s="27"/>
      <c r="SB264" s="27"/>
      <c r="SC264" s="27"/>
      <c r="SD264" s="27"/>
      <c r="SE264" s="27"/>
      <c r="SF264" s="27"/>
      <c r="SG264" s="27"/>
      <c r="SH264" s="27"/>
      <c r="SI264" s="27"/>
      <c r="SJ264" s="27"/>
      <c r="SK264" s="27"/>
      <c r="SL264" s="27"/>
      <c r="SM264" s="27"/>
      <c r="SN264" s="27"/>
      <c r="SO264" s="27"/>
      <c r="SP264" s="27"/>
      <c r="SQ264" s="27"/>
      <c r="SR264" s="27"/>
      <c r="SS264" s="27"/>
      <c r="ST264" s="27"/>
      <c r="SU264" s="27"/>
      <c r="SV264" s="27"/>
      <c r="SW264" s="27"/>
      <c r="SX264" s="27"/>
      <c r="SY264" s="27"/>
      <c r="SZ264" s="27"/>
      <c r="TA264" s="27"/>
      <c r="TB264" s="27"/>
      <c r="TC264" s="27"/>
      <c r="TD264" s="27"/>
      <c r="TE264" s="27"/>
      <c r="TF264" s="27"/>
      <c r="TG264" s="27"/>
      <c r="TH264" s="27"/>
      <c r="TI264" s="27"/>
      <c r="TJ264" s="27"/>
      <c r="TK264" s="27"/>
      <c r="TL264" s="27"/>
      <c r="TM264" s="27"/>
      <c r="TN264" s="27"/>
      <c r="TO264" s="27"/>
      <c r="TP264" s="27"/>
      <c r="TQ264" s="27"/>
      <c r="TR264" s="27"/>
      <c r="TS264" s="27"/>
      <c r="TT264" s="27"/>
      <c r="TU264" s="27"/>
      <c r="TV264" s="27"/>
      <c r="TW264" s="27"/>
      <c r="TX264" s="27"/>
      <c r="TY264" s="27"/>
      <c r="TZ264" s="27"/>
      <c r="UA264" s="27"/>
      <c r="UB264" s="27"/>
      <c r="UC264" s="27"/>
      <c r="UD264" s="27"/>
      <c r="UE264" s="27"/>
      <c r="UF264" s="27"/>
      <c r="UG264" s="27"/>
      <c r="UH264" s="27"/>
      <c r="UI264" s="27"/>
      <c r="UJ264" s="27"/>
      <c r="UK264" s="27"/>
      <c r="UL264" s="27"/>
      <c r="UM264" s="27"/>
      <c r="UN264" s="27"/>
      <c r="UO264" s="27"/>
      <c r="UP264" s="27"/>
      <c r="UQ264" s="27"/>
      <c r="UR264" s="27"/>
      <c r="US264" s="27"/>
      <c r="UT264" s="27"/>
      <c r="UU264" s="27"/>
      <c r="UV264" s="27"/>
      <c r="UW264" s="27"/>
      <c r="UX264" s="27"/>
      <c r="UY264" s="27"/>
      <c r="UZ264" s="27"/>
      <c r="VA264" s="27"/>
      <c r="VB264" s="27"/>
      <c r="VC264" s="27"/>
      <c r="VD264" s="27"/>
      <c r="VE264" s="27"/>
      <c r="VF264" s="27"/>
      <c r="VG264" s="27"/>
      <c r="VH264" s="27"/>
      <c r="VI264" s="27"/>
      <c r="VJ264" s="27"/>
      <c r="VK264" s="27"/>
      <c r="VL264" s="27"/>
      <c r="VM264" s="27"/>
      <c r="VN264" s="27"/>
      <c r="VO264" s="27"/>
      <c r="VP264" s="27"/>
      <c r="VQ264" s="27"/>
      <c r="VR264" s="27"/>
      <c r="VS264" s="27"/>
      <c r="VT264" s="27"/>
      <c r="VU264" s="27"/>
      <c r="VV264" s="27"/>
      <c r="VW264" s="27"/>
      <c r="VX264" s="27"/>
      <c r="VY264" s="27"/>
      <c r="VZ264" s="27"/>
      <c r="WA264" s="27"/>
      <c r="WB264" s="27"/>
      <c r="WC264" s="27"/>
      <c r="WD264" s="27"/>
      <c r="WE264" s="27"/>
      <c r="WF264" s="27"/>
      <c r="WG264" s="27"/>
      <c r="WH264" s="27"/>
      <c r="WI264" s="27"/>
      <c r="WJ264" s="27"/>
      <c r="WK264" s="27"/>
      <c r="WL264" s="27"/>
      <c r="WM264" s="27"/>
      <c r="WN264" s="27"/>
      <c r="WO264" s="27"/>
      <c r="WP264" s="27"/>
      <c r="WQ264" s="27"/>
      <c r="WR264" s="27"/>
      <c r="WS264" s="27"/>
      <c r="WT264" s="27"/>
      <c r="WU264" s="27"/>
      <c r="WV264" s="27"/>
      <c r="WW264" s="27"/>
      <c r="WX264" s="27"/>
      <c r="WY264" s="27"/>
      <c r="WZ264" s="27"/>
      <c r="XA264" s="27"/>
      <c r="XB264" s="27"/>
      <c r="XC264" s="27"/>
      <c r="XD264" s="27"/>
      <c r="XE264" s="27"/>
      <c r="XF264" s="27"/>
      <c r="XG264" s="27"/>
      <c r="XH264" s="27"/>
      <c r="XI264" s="27"/>
      <c r="XJ264" s="27"/>
      <c r="XK264" s="27"/>
      <c r="XL264" s="27"/>
      <c r="XM264" s="27"/>
      <c r="XN264" s="27"/>
      <c r="XO264" s="27"/>
      <c r="XP264" s="27"/>
      <c r="XQ264" s="27"/>
      <c r="XR264" s="27"/>
      <c r="XS264" s="27"/>
      <c r="XT264" s="27"/>
      <c r="XU264" s="27"/>
      <c r="XV264" s="27"/>
      <c r="XW264" s="27"/>
      <c r="XX264" s="27"/>
      <c r="XY264" s="27"/>
      <c r="XZ264" s="27"/>
      <c r="YA264" s="27"/>
      <c r="YB264" s="27"/>
      <c r="YC264" s="27"/>
      <c r="YD264" s="27"/>
      <c r="YE264" s="27"/>
      <c r="YF264" s="27"/>
      <c r="YG264" s="27"/>
      <c r="YH264" s="27"/>
      <c r="YI264" s="27"/>
      <c r="YJ264" s="27"/>
      <c r="YK264" s="27"/>
      <c r="YL264" s="27"/>
      <c r="YM264" s="27"/>
      <c r="YN264" s="27"/>
      <c r="YO264" s="27"/>
      <c r="YP264" s="27"/>
      <c r="YQ264" s="27"/>
      <c r="YR264" s="27"/>
      <c r="YS264" s="27"/>
      <c r="YT264" s="27"/>
      <c r="YU264" s="27"/>
      <c r="YV264" s="27"/>
      <c r="YW264" s="27"/>
      <c r="YX264" s="27"/>
      <c r="YY264" s="27"/>
      <c r="YZ264" s="27"/>
      <c r="ZA264" s="27"/>
      <c r="ZB264" s="27"/>
      <c r="ZC264" s="27"/>
      <c r="ZD264" s="27"/>
      <c r="ZE264" s="27"/>
      <c r="ZF264" s="27"/>
      <c r="ZG264" s="27"/>
      <c r="ZH264" s="27"/>
      <c r="ZI264" s="27"/>
      <c r="ZJ264" s="27"/>
      <c r="ZK264" s="27"/>
      <c r="ZL264" s="27"/>
      <c r="ZM264" s="27"/>
      <c r="ZN264" s="27"/>
      <c r="ZO264" s="27"/>
      <c r="ZP264" s="27"/>
      <c r="ZQ264" s="27"/>
      <c r="ZR264" s="27"/>
      <c r="ZS264" s="27"/>
      <c r="ZT264" s="27"/>
      <c r="ZU264" s="27"/>
      <c r="ZV264" s="27"/>
      <c r="ZW264" s="27"/>
      <c r="ZX264" s="27"/>
      <c r="ZY264" s="27"/>
      <c r="ZZ264" s="27"/>
      <c r="AAA264" s="27"/>
      <c r="AAB264" s="27"/>
      <c r="AAC264" s="27"/>
      <c r="AAD264" s="27"/>
      <c r="AAE264" s="27"/>
      <c r="AAF264" s="27"/>
      <c r="AAG264" s="27"/>
      <c r="AAH264" s="27"/>
      <c r="AAI264" s="27"/>
      <c r="AAJ264" s="27"/>
      <c r="AAK264" s="27"/>
      <c r="AAL264" s="27"/>
      <c r="AAM264" s="27"/>
      <c r="AAN264" s="27"/>
      <c r="AAO264" s="27"/>
      <c r="AAP264" s="27"/>
      <c r="AAQ264" s="27"/>
      <c r="AAR264" s="27"/>
      <c r="AAS264" s="27"/>
      <c r="AAT264" s="27"/>
      <c r="AAU264" s="27"/>
      <c r="AAV264" s="27"/>
      <c r="AAW264" s="27"/>
      <c r="AAX264" s="27"/>
      <c r="AAY264" s="27"/>
      <c r="AAZ264" s="27"/>
      <c r="ABA264" s="27"/>
      <c r="ABB264" s="27"/>
      <c r="ABC264" s="27"/>
      <c r="ABD264" s="27"/>
      <c r="ABE264" s="27"/>
      <c r="ABF264" s="27"/>
      <c r="ABG264" s="27"/>
      <c r="ABH264" s="27"/>
      <c r="ABI264" s="27"/>
      <c r="ABJ264" s="27"/>
      <c r="ABK264" s="27"/>
      <c r="ABL264" s="27"/>
      <c r="ABM264" s="27"/>
      <c r="ABN264" s="27"/>
      <c r="ABO264" s="27"/>
      <c r="ABP264" s="27"/>
      <c r="ABQ264" s="27"/>
      <c r="ABR264" s="27"/>
      <c r="ABS264" s="27"/>
      <c r="ABT264" s="27"/>
      <c r="ABU264" s="27"/>
      <c r="ABV264" s="27"/>
      <c r="ABW264" s="27"/>
      <c r="ABX264" s="27"/>
      <c r="ABY264" s="27"/>
      <c r="ABZ264" s="27"/>
      <c r="ACA264" s="27"/>
      <c r="ACB264" s="27"/>
      <c r="ACC264" s="27"/>
      <c r="ACD264" s="27"/>
      <c r="ACE264" s="27"/>
      <c r="ACF264" s="27"/>
      <c r="ACG264" s="27"/>
      <c r="ACH264" s="27"/>
      <c r="ACI264" s="27"/>
      <c r="ACJ264" s="27"/>
      <c r="ACK264" s="27"/>
      <c r="ACL264" s="27"/>
      <c r="ACM264" s="27"/>
      <c r="ACN264" s="27"/>
      <c r="ACO264" s="27"/>
      <c r="ACP264" s="27"/>
      <c r="ACQ264" s="27"/>
      <c r="ACR264" s="27"/>
      <c r="ACS264" s="27"/>
      <c r="ACT264" s="27"/>
      <c r="ACU264" s="27"/>
      <c r="ACV264" s="27"/>
      <c r="ACW264" s="27"/>
      <c r="ACX264" s="27"/>
      <c r="ACY264" s="27"/>
      <c r="ACZ264" s="27"/>
      <c r="ADA264" s="27"/>
      <c r="ADB264" s="27"/>
      <c r="ADC264" s="27"/>
      <c r="ADD264" s="27"/>
      <c r="ADE264" s="27"/>
      <c r="ADF264" s="27"/>
      <c r="ADG264" s="27"/>
      <c r="ADH264" s="27"/>
      <c r="ADI264" s="27"/>
      <c r="ADJ264" s="27"/>
      <c r="ADK264" s="27"/>
      <c r="ADL264" s="27"/>
      <c r="ADM264" s="27"/>
      <c r="ADN264" s="27"/>
      <c r="ADO264" s="27"/>
      <c r="ADP264" s="27"/>
      <c r="ADQ264" s="27"/>
      <c r="ADR264" s="27"/>
      <c r="ADS264" s="27"/>
      <c r="ADT264" s="27"/>
      <c r="ADU264" s="27"/>
      <c r="ADV264" s="27"/>
      <c r="ADW264" s="27"/>
      <c r="ADX264" s="27"/>
      <c r="ADY264" s="27"/>
      <c r="ADZ264" s="27"/>
      <c r="AEA264" s="27"/>
      <c r="AEB264" s="27"/>
      <c r="AEC264" s="27"/>
      <c r="AED264" s="27"/>
      <c r="AEE264" s="27"/>
      <c r="AEF264" s="27"/>
      <c r="AEG264" s="27"/>
      <c r="AEH264" s="27"/>
      <c r="AEI264" s="27"/>
      <c r="AEJ264" s="27"/>
      <c r="AEK264" s="27"/>
      <c r="AEL264" s="27"/>
      <c r="AEM264" s="27"/>
      <c r="AEN264" s="27"/>
      <c r="AEO264" s="27"/>
      <c r="AEP264" s="27"/>
      <c r="AEQ264" s="27"/>
      <c r="AER264" s="27"/>
      <c r="AES264" s="27"/>
      <c r="AET264" s="27"/>
      <c r="AEU264" s="27"/>
      <c r="AEV264" s="27"/>
      <c r="AEW264" s="27"/>
      <c r="AEX264" s="27"/>
      <c r="AEY264" s="27"/>
      <c r="AEZ264" s="27"/>
      <c r="AFA264" s="27"/>
      <c r="AFB264" s="27"/>
      <c r="AFC264" s="27"/>
      <c r="AFD264" s="27"/>
      <c r="AFE264" s="27"/>
      <c r="AFF264" s="27"/>
      <c r="AFG264" s="27"/>
      <c r="AFH264" s="27"/>
      <c r="AFI264" s="27"/>
      <c r="AFJ264" s="27"/>
      <c r="AFK264" s="27"/>
      <c r="AFL264" s="27"/>
      <c r="AFM264" s="27"/>
      <c r="AFN264" s="27"/>
      <c r="AFO264" s="27"/>
      <c r="AFP264" s="27"/>
      <c r="AFQ264" s="27"/>
      <c r="AFR264" s="27"/>
      <c r="AFS264" s="27"/>
      <c r="AFT264" s="27"/>
      <c r="AFU264" s="27"/>
      <c r="AFV264" s="27"/>
      <c r="AFW264" s="27"/>
      <c r="AFX264" s="27"/>
      <c r="AFY264" s="27"/>
      <c r="AFZ264" s="27"/>
      <c r="AGA264" s="27"/>
      <c r="AGB264" s="27"/>
      <c r="AGC264" s="27"/>
      <c r="AGD264" s="27"/>
      <c r="AGE264" s="27"/>
      <c r="AGF264" s="27"/>
      <c r="AGG264" s="27"/>
      <c r="AGH264" s="27"/>
      <c r="AGI264" s="27"/>
      <c r="AGJ264" s="27"/>
      <c r="AGK264" s="27"/>
      <c r="AGL264" s="27"/>
      <c r="AGM264" s="27"/>
      <c r="AGN264" s="27"/>
      <c r="AGO264" s="27"/>
      <c r="AGP264" s="27"/>
      <c r="AGQ264" s="27"/>
      <c r="AGR264" s="27"/>
      <c r="AGS264" s="27"/>
      <c r="AGT264" s="27"/>
      <c r="AGU264" s="27"/>
      <c r="AGV264" s="27"/>
      <c r="AGW264" s="27"/>
      <c r="AGX264" s="27"/>
      <c r="AGY264" s="27"/>
      <c r="AGZ264" s="27"/>
      <c r="AHA264" s="27"/>
      <c r="AHB264" s="27"/>
      <c r="AHC264" s="27"/>
      <c r="AHD264" s="27"/>
      <c r="AHE264" s="27"/>
      <c r="AHF264" s="27"/>
      <c r="AHG264" s="27"/>
      <c r="AHH264" s="27"/>
      <c r="AHI264" s="27"/>
      <c r="AHJ264" s="27"/>
      <c r="AHK264" s="27"/>
      <c r="AHL264" s="27"/>
      <c r="AHM264" s="27"/>
      <c r="AHN264" s="27"/>
      <c r="AHO264" s="27"/>
      <c r="AHP264" s="27"/>
      <c r="AHQ264" s="27"/>
      <c r="AHR264" s="27"/>
      <c r="AHS264" s="27"/>
      <c r="AHT264" s="27"/>
      <c r="AHU264" s="27"/>
      <c r="AHV264" s="27"/>
      <c r="AHW264" s="27"/>
      <c r="AHX264" s="27"/>
      <c r="AHY264" s="27"/>
      <c r="AHZ264" s="27"/>
      <c r="AIA264" s="27"/>
      <c r="AIB264" s="27"/>
      <c r="AIC264" s="27"/>
      <c r="AID264" s="27"/>
      <c r="AIE264" s="27"/>
      <c r="AIF264" s="27"/>
      <c r="AIG264" s="27"/>
      <c r="AIH264" s="27"/>
      <c r="AII264" s="27"/>
      <c r="AIJ264" s="27"/>
      <c r="AIK264" s="27"/>
      <c r="AIL264" s="27"/>
      <c r="AIM264" s="27"/>
      <c r="AIN264" s="27"/>
      <c r="AIO264" s="27"/>
      <c r="AIP264" s="27"/>
      <c r="AIQ264" s="27"/>
      <c r="AIR264" s="27"/>
      <c r="AIS264" s="27"/>
      <c r="AIT264" s="27"/>
      <c r="AIU264" s="27"/>
      <c r="AIV264" s="27"/>
      <c r="AIW264" s="27"/>
      <c r="AIX264" s="27"/>
      <c r="AIY264" s="27"/>
      <c r="AIZ264" s="27"/>
      <c r="AJA264" s="27"/>
      <c r="AJB264" s="27"/>
      <c r="AJC264" s="27"/>
      <c r="AJD264" s="27"/>
      <c r="AJE264" s="27"/>
      <c r="AJF264" s="27"/>
      <c r="AJG264" s="27"/>
      <c r="AJH264" s="27"/>
      <c r="AJI264" s="27"/>
      <c r="AJJ264" s="27"/>
      <c r="AJK264" s="27"/>
      <c r="AJL264" s="27"/>
      <c r="AJM264" s="27"/>
      <c r="AJN264" s="27"/>
      <c r="AJO264" s="27"/>
      <c r="AJP264" s="27"/>
      <c r="AJQ264" s="27"/>
      <c r="AJR264" s="27"/>
      <c r="AJS264" s="27"/>
      <c r="AJT264" s="27"/>
      <c r="AJU264" s="27"/>
      <c r="AJV264" s="27"/>
      <c r="AJW264" s="27"/>
      <c r="AJX264" s="27"/>
      <c r="AJY264" s="27"/>
      <c r="AJZ264" s="27"/>
      <c r="AKA264" s="27"/>
      <c r="AKB264" s="27"/>
      <c r="AKC264" s="27"/>
      <c r="AKD264" s="27"/>
      <c r="AKE264" s="27"/>
      <c r="AKF264" s="27"/>
      <c r="AKG264" s="27"/>
      <c r="AKH264" s="27"/>
      <c r="AKI264" s="27"/>
      <c r="AKJ264" s="27"/>
      <c r="AKK264" s="27"/>
      <c r="AKL264" s="27"/>
      <c r="AKM264" s="27"/>
      <c r="AKN264" s="27"/>
      <c r="AKO264" s="27"/>
      <c r="AKP264" s="27"/>
      <c r="AKQ264" s="27"/>
      <c r="AKR264" s="27"/>
      <c r="AKS264" s="27"/>
      <c r="AKT264" s="27"/>
      <c r="AKU264" s="27"/>
      <c r="AKV264" s="27"/>
      <c r="AKW264" s="27"/>
      <c r="AKX264" s="27"/>
      <c r="AKY264" s="27"/>
      <c r="AKZ264" s="27"/>
      <c r="ALA264" s="27"/>
      <c r="ALB264" s="27"/>
      <c r="ALC264" s="27"/>
      <c r="ALD264" s="27"/>
      <c r="ALE264" s="27"/>
      <c r="ALF264" s="27"/>
      <c r="ALG264" s="27"/>
      <c r="ALH264" s="27"/>
      <c r="ALI264" s="27"/>
      <c r="ALJ264" s="27"/>
      <c r="ALK264" s="27"/>
      <c r="ALL264" s="27"/>
      <c r="ALM264" s="27"/>
      <c r="ALN264" s="27"/>
      <c r="ALO264" s="27"/>
      <c r="ALP264" s="27"/>
      <c r="ALQ264" s="27"/>
      <c r="ALR264" s="27"/>
      <c r="ALS264" s="27"/>
      <c r="ALT264" s="27"/>
      <c r="ALU264" s="27"/>
      <c r="ALV264" s="27"/>
      <c r="ALW264" s="27"/>
      <c r="ALX264" s="27"/>
      <c r="ALY264" s="27"/>
      <c r="ALZ264" s="27"/>
      <c r="AMA264" s="27"/>
      <c r="AMB264" s="27"/>
      <c r="AMC264" s="27"/>
      <c r="AMD264" s="27"/>
      <c r="AME264" s="27"/>
      <c r="AMF264" s="27"/>
      <c r="AMG264" s="27"/>
      <c r="AMH264" s="27"/>
      <c r="AMI264" s="27"/>
      <c r="AMJ264" s="27"/>
      <c r="AMK264" s="27"/>
      <c r="AML264" s="27"/>
      <c r="AMM264" s="27"/>
      <c r="AMN264" s="27"/>
      <c r="AMO264" s="27"/>
      <c r="AMP264" s="27"/>
      <c r="AMQ264" s="27"/>
      <c r="AMR264" s="27"/>
      <c r="AMS264" s="27"/>
      <c r="AMT264" s="27"/>
      <c r="AMU264" s="27"/>
      <c r="AMV264" s="27"/>
      <c r="AMW264" s="27"/>
      <c r="AMX264" s="27"/>
      <c r="AMY264" s="27"/>
      <c r="AMZ264" s="27"/>
      <c r="ANA264" s="27"/>
      <c r="ANB264" s="27"/>
      <c r="ANC264" s="27"/>
      <c r="AND264" s="27"/>
      <c r="ANE264" s="27"/>
      <c r="ANF264" s="27"/>
      <c r="ANG264" s="27"/>
      <c r="ANH264" s="27"/>
      <c r="ANI264" s="27"/>
      <c r="ANJ264" s="27"/>
      <c r="ANK264" s="27"/>
      <c r="ANL264" s="27"/>
      <c r="ANM264" s="27"/>
      <c r="ANN264" s="27"/>
      <c r="ANO264" s="27"/>
      <c r="ANP264" s="27"/>
      <c r="ANQ264" s="27"/>
      <c r="ANR264" s="27"/>
      <c r="ANS264" s="27"/>
      <c r="ANT264" s="27"/>
      <c r="ANU264" s="27"/>
      <c r="ANV264" s="27"/>
      <c r="ANW264" s="27"/>
      <c r="ANX264" s="27"/>
      <c r="ANY264" s="27"/>
      <c r="ANZ264" s="27"/>
      <c r="AOA264" s="27"/>
      <c r="AOB264" s="27"/>
      <c r="AOC264" s="27"/>
      <c r="AOD264" s="27"/>
      <c r="AOE264" s="27"/>
      <c r="AOF264" s="27"/>
      <c r="AOG264" s="27"/>
      <c r="AOH264" s="27"/>
      <c r="AOI264" s="27"/>
      <c r="AOJ264" s="27"/>
      <c r="AOK264" s="27"/>
      <c r="AOL264" s="27"/>
      <c r="AOM264" s="27"/>
      <c r="AON264" s="27"/>
      <c r="AOO264" s="27"/>
      <c r="AOP264" s="27"/>
      <c r="AOQ264" s="27"/>
      <c r="AOR264" s="27"/>
      <c r="AOS264" s="27"/>
      <c r="AOT264" s="27"/>
      <c r="AOU264" s="27"/>
      <c r="AOV264" s="27"/>
      <c r="AOW264" s="27"/>
      <c r="AOX264" s="27"/>
      <c r="AOY264" s="27"/>
      <c r="AOZ264" s="27"/>
      <c r="APA264" s="27"/>
      <c r="APB264" s="27"/>
      <c r="APC264" s="27"/>
      <c r="APD264" s="27"/>
      <c r="APE264" s="27"/>
      <c r="APF264" s="27"/>
      <c r="APG264" s="27"/>
      <c r="APH264" s="27"/>
      <c r="API264" s="27"/>
      <c r="APJ264" s="27"/>
      <c r="APK264" s="27"/>
      <c r="APL264" s="27"/>
      <c r="APM264" s="27"/>
      <c r="APN264" s="27"/>
      <c r="APO264" s="27"/>
      <c r="APP264" s="27"/>
      <c r="APQ264" s="27"/>
      <c r="APR264" s="27"/>
      <c r="APS264" s="27"/>
      <c r="APT264" s="27"/>
      <c r="APU264" s="27"/>
      <c r="APV264" s="27"/>
      <c r="APW264" s="27"/>
      <c r="APX264" s="27"/>
      <c r="APY264" s="27"/>
      <c r="APZ264" s="27"/>
      <c r="AQA264" s="27"/>
      <c r="AQB264" s="27"/>
      <c r="AQC264" s="27"/>
      <c r="AQD264" s="27"/>
      <c r="AQE264" s="27"/>
      <c r="AQF264" s="27"/>
      <c r="AQG264" s="27"/>
      <c r="AQH264" s="27"/>
      <c r="AQI264" s="27"/>
      <c r="AQJ264" s="27"/>
      <c r="AQK264" s="27"/>
      <c r="AQL264" s="27"/>
      <c r="AQM264" s="27"/>
      <c r="AQN264" s="27"/>
      <c r="AQO264" s="27"/>
      <c r="AQP264" s="27"/>
      <c r="AQQ264" s="27"/>
      <c r="AQR264" s="27"/>
      <c r="AQS264" s="27"/>
      <c r="AQT264" s="27"/>
      <c r="AQU264" s="27"/>
      <c r="AQV264" s="27"/>
      <c r="AQW264" s="27"/>
      <c r="AQX264" s="27"/>
      <c r="AQY264" s="27"/>
      <c r="AQZ264" s="27"/>
      <c r="ARA264" s="27"/>
      <c r="ARB264" s="27"/>
      <c r="ARC264" s="27"/>
      <c r="ARD264" s="27"/>
      <c r="ARE264" s="27"/>
      <c r="ARF264" s="27"/>
      <c r="ARG264" s="27"/>
      <c r="ARH264" s="27"/>
      <c r="ARI264" s="27"/>
      <c r="ARJ264" s="27"/>
      <c r="ARK264" s="27"/>
      <c r="ARL264" s="27"/>
      <c r="ARM264" s="27"/>
      <c r="ARN264" s="27"/>
      <c r="ARO264" s="27"/>
      <c r="ARP264" s="27"/>
      <c r="ARQ264" s="27"/>
      <c r="ARR264" s="27"/>
      <c r="ARS264" s="27"/>
      <c r="ART264" s="27"/>
      <c r="ARU264" s="27"/>
      <c r="ARV264" s="27"/>
      <c r="ARW264" s="27"/>
      <c r="ARX264" s="27"/>
      <c r="ARY264" s="27"/>
      <c r="ARZ264" s="27"/>
      <c r="ASA264" s="27"/>
      <c r="ASB264" s="27"/>
      <c r="ASC264" s="27"/>
      <c r="ASD264" s="27"/>
      <c r="ASE264" s="27"/>
      <c r="ASF264" s="27"/>
      <c r="ASG264" s="27"/>
      <c r="ASH264" s="27"/>
      <c r="ASI264" s="27"/>
      <c r="ASJ264" s="27"/>
      <c r="ASK264" s="27"/>
      <c r="ASL264" s="27"/>
      <c r="ASM264" s="27"/>
      <c r="ASN264" s="27"/>
      <c r="ASO264" s="27"/>
      <c r="ASP264" s="27"/>
      <c r="ASQ264" s="27"/>
      <c r="ASR264" s="27"/>
      <c r="ASS264" s="27"/>
      <c r="AST264" s="27"/>
      <c r="ASU264" s="27"/>
      <c r="ASV264" s="27"/>
      <c r="ASW264" s="27"/>
      <c r="ASX264" s="27"/>
      <c r="ASY264" s="27"/>
      <c r="ASZ264" s="27"/>
      <c r="ATA264" s="27"/>
      <c r="ATB264" s="27"/>
      <c r="ATC264" s="27"/>
      <c r="ATD264" s="27"/>
      <c r="ATE264" s="27"/>
      <c r="ATF264" s="27"/>
      <c r="ATG264" s="27"/>
      <c r="ATH264" s="27"/>
      <c r="ATI264" s="27"/>
      <c r="ATJ264" s="27"/>
      <c r="ATK264" s="27"/>
      <c r="ATL264" s="27"/>
      <c r="ATM264" s="27"/>
      <c r="ATN264" s="27"/>
      <c r="ATO264" s="27"/>
      <c r="ATP264" s="27"/>
      <c r="ATQ264" s="27"/>
      <c r="ATR264" s="27"/>
      <c r="ATS264" s="27"/>
      <c r="ATT264" s="27"/>
      <c r="ATU264" s="27"/>
      <c r="ATV264" s="27"/>
      <c r="ATW264" s="27"/>
      <c r="ATX264" s="27"/>
      <c r="ATY264" s="27"/>
      <c r="ATZ264" s="27"/>
      <c r="AUA264" s="27"/>
      <c r="AUB264" s="27"/>
      <c r="AUC264" s="27"/>
      <c r="AUD264" s="27"/>
      <c r="AUE264" s="27"/>
      <c r="AUF264" s="27"/>
      <c r="AUG264" s="27"/>
      <c r="AUH264" s="27"/>
      <c r="AUI264" s="27"/>
      <c r="AUJ264" s="27"/>
      <c r="AUK264" s="27"/>
      <c r="AUL264" s="27"/>
      <c r="AUM264" s="27"/>
      <c r="AUN264" s="27"/>
      <c r="AUO264" s="27"/>
      <c r="AUP264" s="27"/>
      <c r="AUQ264" s="27"/>
      <c r="AUR264" s="27"/>
      <c r="AUS264" s="27"/>
      <c r="AUT264" s="27"/>
      <c r="AUU264" s="27"/>
      <c r="AUV264" s="27"/>
      <c r="AUW264" s="27"/>
      <c r="AUX264" s="27"/>
      <c r="AUY264" s="27"/>
      <c r="AUZ264" s="27"/>
      <c r="AVA264" s="27"/>
      <c r="AVB264" s="27"/>
      <c r="AVC264" s="27"/>
      <c r="AVD264" s="27"/>
      <c r="AVE264" s="27"/>
      <c r="AVF264" s="27"/>
      <c r="AVG264" s="27"/>
      <c r="AVH264" s="27"/>
      <c r="AVI264" s="27"/>
      <c r="AVJ264" s="27"/>
      <c r="AVK264" s="27"/>
      <c r="AVL264" s="27"/>
      <c r="AVM264" s="27"/>
      <c r="AVN264" s="27"/>
      <c r="AVO264" s="27"/>
      <c r="AVP264" s="27"/>
      <c r="AVQ264" s="27"/>
      <c r="AVR264" s="27"/>
      <c r="AVS264" s="27"/>
      <c r="AVT264" s="27"/>
      <c r="AVU264" s="27"/>
      <c r="AVV264" s="27"/>
      <c r="AVW264" s="27"/>
      <c r="AVX264" s="27"/>
      <c r="AVY264" s="27"/>
      <c r="AVZ264" s="27"/>
      <c r="AWA264" s="27"/>
      <c r="AWB264" s="27"/>
      <c r="AWC264" s="27"/>
      <c r="AWD264" s="27"/>
      <c r="AWE264" s="27"/>
      <c r="AWF264" s="27"/>
      <c r="AWG264" s="27"/>
      <c r="AWH264" s="27"/>
      <c r="AWI264" s="27"/>
      <c r="AWJ264" s="27"/>
      <c r="AWK264" s="27"/>
      <c r="AWL264" s="27"/>
      <c r="AWM264" s="27"/>
      <c r="AWN264" s="27"/>
      <c r="AWO264" s="27"/>
      <c r="AWP264" s="27"/>
      <c r="AWQ264" s="27"/>
      <c r="AWR264" s="27"/>
      <c r="AWS264" s="27"/>
      <c r="AWT264" s="27"/>
      <c r="AWU264" s="27"/>
      <c r="AWV264" s="27"/>
      <c r="AWW264" s="27"/>
      <c r="AWX264" s="27"/>
      <c r="AWY264" s="27"/>
      <c r="AWZ264" s="27"/>
      <c r="AXA264" s="27"/>
      <c r="AXB264" s="27"/>
      <c r="AXC264" s="27"/>
      <c r="AXD264" s="27"/>
      <c r="AXE264" s="27"/>
      <c r="AXF264" s="27"/>
      <c r="AXG264" s="27"/>
      <c r="AXH264" s="27"/>
      <c r="AXI264" s="27"/>
      <c r="AXJ264" s="27"/>
      <c r="AXK264" s="27"/>
      <c r="AXL264" s="27"/>
      <c r="AXM264" s="27"/>
      <c r="AXN264" s="27"/>
      <c r="AXO264" s="27"/>
      <c r="AXP264" s="27"/>
      <c r="AXQ264" s="27"/>
      <c r="AXR264" s="27"/>
      <c r="AXS264" s="27"/>
      <c r="AXT264" s="27"/>
      <c r="AXU264" s="27"/>
      <c r="AXV264" s="27"/>
      <c r="AXW264" s="27"/>
      <c r="AXX264" s="27"/>
      <c r="AXY264" s="27"/>
      <c r="AXZ264" s="27"/>
      <c r="AYA264" s="27"/>
      <c r="AYB264" s="27"/>
      <c r="AYC264" s="27"/>
      <c r="AYD264" s="27"/>
      <c r="AYE264" s="27"/>
      <c r="AYF264" s="27"/>
      <c r="AYG264" s="27"/>
      <c r="AYH264" s="27"/>
      <c r="AYI264" s="27"/>
      <c r="AYJ264" s="27"/>
      <c r="AYK264" s="27"/>
      <c r="AYL264" s="27"/>
      <c r="AYM264" s="27"/>
      <c r="AYN264" s="27"/>
      <c r="AYO264" s="27"/>
      <c r="AYP264" s="27"/>
      <c r="AYQ264" s="27"/>
      <c r="AYR264" s="27"/>
      <c r="AYS264" s="27"/>
      <c r="AYT264" s="27"/>
      <c r="AYU264" s="27"/>
      <c r="AYV264" s="27"/>
      <c r="AYW264" s="27"/>
      <c r="AYX264" s="27"/>
      <c r="AYY264" s="27"/>
      <c r="AYZ264" s="27"/>
      <c r="AZA264" s="27"/>
      <c r="AZB264" s="27"/>
      <c r="AZC264" s="27"/>
      <c r="AZD264" s="27"/>
      <c r="AZE264" s="27"/>
      <c r="AZF264" s="27"/>
      <c r="AZG264" s="27"/>
      <c r="AZH264" s="27"/>
      <c r="AZI264" s="27"/>
      <c r="AZJ264" s="27"/>
      <c r="AZK264" s="27"/>
      <c r="AZL264" s="27"/>
      <c r="AZM264" s="27"/>
      <c r="AZN264" s="27"/>
      <c r="AZO264" s="27"/>
      <c r="AZP264" s="27"/>
      <c r="AZQ264" s="27"/>
      <c r="AZR264" s="27"/>
      <c r="AZS264" s="27"/>
      <c r="AZT264" s="27"/>
      <c r="AZU264" s="27"/>
      <c r="AZV264" s="27"/>
      <c r="AZW264" s="27"/>
      <c r="AZX264" s="27"/>
      <c r="AZY264" s="27"/>
      <c r="AZZ264" s="27"/>
      <c r="BAA264" s="27"/>
      <c r="BAB264" s="27"/>
      <c r="BAC264" s="27"/>
      <c r="BAD264" s="27"/>
      <c r="BAE264" s="27"/>
      <c r="BAF264" s="27"/>
      <c r="BAG264" s="27"/>
      <c r="BAH264" s="27"/>
      <c r="BAI264" s="27"/>
      <c r="BAJ264" s="27"/>
      <c r="BAK264" s="27"/>
      <c r="BAL264" s="27"/>
      <c r="BAM264" s="27"/>
      <c r="BAN264" s="27"/>
      <c r="BAO264" s="27"/>
      <c r="BAP264" s="27"/>
      <c r="BAQ264" s="27"/>
      <c r="BAR264" s="27"/>
      <c r="BAS264" s="27"/>
      <c r="BAT264" s="27"/>
      <c r="BAU264" s="27"/>
      <c r="BAV264" s="27"/>
      <c r="BAW264" s="27"/>
      <c r="BAX264" s="27"/>
      <c r="BAY264" s="27"/>
      <c r="BAZ264" s="27"/>
      <c r="BBA264" s="27"/>
      <c r="BBB264" s="27"/>
      <c r="BBC264" s="27"/>
      <c r="BBD264" s="27"/>
      <c r="BBE264" s="27"/>
      <c r="BBF264" s="27"/>
      <c r="BBG264" s="27"/>
      <c r="BBH264" s="27"/>
      <c r="BBI264" s="27"/>
      <c r="BBJ264" s="27"/>
      <c r="BBK264" s="27"/>
      <c r="BBL264" s="27"/>
      <c r="BBM264" s="27"/>
      <c r="BBN264" s="27"/>
      <c r="BBO264" s="27"/>
      <c r="BBP264" s="27"/>
      <c r="BBQ264" s="27"/>
      <c r="BBR264" s="27"/>
      <c r="BBS264" s="27"/>
      <c r="BBT264" s="27"/>
      <c r="BBU264" s="27"/>
      <c r="BBV264" s="27"/>
      <c r="BBW264" s="27"/>
      <c r="BBX264" s="27"/>
      <c r="BBY264" s="27"/>
      <c r="BBZ264" s="27"/>
      <c r="BCA264" s="27"/>
      <c r="BCB264" s="27"/>
      <c r="BCC264" s="27"/>
      <c r="BCD264" s="27"/>
      <c r="BCE264" s="27"/>
      <c r="BCF264" s="27"/>
      <c r="BCG264" s="27"/>
      <c r="BCH264" s="27"/>
      <c r="BCI264" s="27"/>
      <c r="BCJ264" s="27"/>
      <c r="BCK264" s="27"/>
      <c r="BCL264" s="27"/>
      <c r="BCM264" s="27"/>
      <c r="BCN264" s="27"/>
      <c r="BCO264" s="27"/>
      <c r="BCP264" s="27"/>
      <c r="BCQ264" s="27"/>
      <c r="BCR264" s="27"/>
      <c r="BCS264" s="27"/>
      <c r="BCT264" s="27"/>
      <c r="BCU264" s="27"/>
      <c r="BCV264" s="27"/>
      <c r="BCW264" s="27"/>
      <c r="BCX264" s="27"/>
      <c r="BCY264" s="27"/>
      <c r="BCZ264" s="27"/>
      <c r="BDA264" s="27"/>
      <c r="BDB264" s="27"/>
      <c r="BDC264" s="27"/>
      <c r="BDD264" s="27"/>
      <c r="BDE264" s="27"/>
      <c r="BDF264" s="27"/>
      <c r="BDG264" s="27"/>
      <c r="BDH264" s="27"/>
      <c r="BDI264" s="27"/>
      <c r="BDJ264" s="27"/>
      <c r="BDK264" s="27"/>
      <c r="BDL264" s="27"/>
      <c r="BDM264" s="27"/>
      <c r="BDN264" s="27"/>
      <c r="BDO264" s="27"/>
      <c r="BDP264" s="27"/>
      <c r="BDQ264" s="27"/>
      <c r="BDR264" s="27"/>
      <c r="BDS264" s="27"/>
      <c r="BDT264" s="27"/>
      <c r="BDU264" s="27"/>
      <c r="BDV264" s="27"/>
      <c r="BDW264" s="27"/>
      <c r="BDX264" s="27"/>
      <c r="BDY264" s="27"/>
      <c r="BDZ264" s="27"/>
      <c r="BEA264" s="27"/>
      <c r="BEB264" s="27"/>
      <c r="BEC264" s="27"/>
      <c r="BED264" s="27"/>
      <c r="BEE264" s="27"/>
      <c r="BEF264" s="27"/>
      <c r="BEG264" s="27"/>
      <c r="BEH264" s="27"/>
      <c r="BEI264" s="27"/>
      <c r="BEJ264" s="27"/>
      <c r="BEK264" s="27"/>
      <c r="BEL264" s="27"/>
      <c r="BEM264" s="27"/>
      <c r="BEN264" s="27"/>
      <c r="BEO264" s="27"/>
      <c r="BEP264" s="27"/>
      <c r="BEQ264" s="27"/>
      <c r="BER264" s="27"/>
      <c r="BES264" s="27"/>
      <c r="BET264" s="27"/>
      <c r="BEU264" s="27"/>
      <c r="BEV264" s="27"/>
      <c r="BEW264" s="27"/>
      <c r="BEX264" s="27"/>
      <c r="BEY264" s="27"/>
      <c r="BEZ264" s="27"/>
      <c r="BFA264" s="27"/>
      <c r="BFB264" s="27"/>
      <c r="BFC264" s="27"/>
      <c r="BFD264" s="27"/>
      <c r="BFE264" s="27"/>
      <c r="BFF264" s="27"/>
      <c r="BFG264" s="27"/>
      <c r="BFH264" s="27"/>
      <c r="BFI264" s="27"/>
      <c r="BFJ264" s="27"/>
      <c r="BFK264" s="27"/>
      <c r="BFL264" s="27"/>
      <c r="BFM264" s="27"/>
      <c r="BFN264" s="27"/>
      <c r="BFO264" s="27"/>
      <c r="BFP264" s="27"/>
      <c r="BFQ264" s="27"/>
      <c r="BFR264" s="27"/>
      <c r="BFS264" s="27"/>
      <c r="BFT264" s="27"/>
      <c r="BFU264" s="27"/>
      <c r="BFV264" s="27"/>
      <c r="BFW264" s="27"/>
      <c r="BFX264" s="27"/>
      <c r="BFY264" s="27"/>
      <c r="BFZ264" s="27"/>
      <c r="BGA264" s="27"/>
      <c r="BGB264" s="27"/>
      <c r="BGC264" s="27"/>
      <c r="BGD264" s="27"/>
      <c r="BGE264" s="27"/>
      <c r="BGF264" s="27"/>
      <c r="BGG264" s="27"/>
      <c r="BGH264" s="27"/>
      <c r="BGI264" s="27"/>
      <c r="BGJ264" s="27"/>
      <c r="BGK264" s="27"/>
      <c r="BGL264" s="27"/>
      <c r="BGM264" s="27"/>
      <c r="BGN264" s="27"/>
      <c r="BGO264" s="27"/>
      <c r="BGP264" s="27"/>
      <c r="BGQ264" s="27"/>
      <c r="BGR264" s="27"/>
      <c r="BGS264" s="27"/>
      <c r="BGT264" s="27"/>
      <c r="BGU264" s="27"/>
      <c r="BGV264" s="27"/>
      <c r="BGW264" s="27"/>
      <c r="BGX264" s="27"/>
      <c r="BGY264" s="27"/>
      <c r="BGZ264" s="27"/>
      <c r="BHA264" s="27"/>
      <c r="BHB264" s="27"/>
      <c r="BHC264" s="27"/>
      <c r="BHD264" s="27"/>
      <c r="BHE264" s="27"/>
      <c r="BHF264" s="27"/>
      <c r="BHG264" s="27"/>
      <c r="BHH264" s="27"/>
      <c r="BHI264" s="27"/>
      <c r="BHJ264" s="27"/>
      <c r="BHK264" s="27"/>
      <c r="BHL264" s="27"/>
      <c r="BHM264" s="27"/>
      <c r="BHN264" s="27"/>
      <c r="BHO264" s="27"/>
      <c r="BHP264" s="27"/>
      <c r="BHQ264" s="27"/>
      <c r="BHR264" s="27"/>
      <c r="BHS264" s="27"/>
      <c r="BHT264" s="27"/>
      <c r="BHU264" s="27"/>
      <c r="BHV264" s="27"/>
      <c r="BHW264" s="27"/>
      <c r="BHX264" s="27"/>
      <c r="BHY264" s="27"/>
      <c r="BHZ264" s="27"/>
      <c r="BIA264" s="27"/>
      <c r="BIB264" s="27"/>
      <c r="BIC264" s="27"/>
      <c r="BID264" s="27"/>
      <c r="BIE264" s="27"/>
      <c r="BIF264" s="27"/>
      <c r="BIG264" s="27"/>
      <c r="BIH264" s="27"/>
      <c r="BII264" s="27"/>
      <c r="BIJ264" s="27"/>
      <c r="BIK264" s="27"/>
      <c r="BIL264" s="27"/>
      <c r="BIM264" s="27"/>
      <c r="BIN264" s="27"/>
      <c r="BIO264" s="27"/>
      <c r="BIP264" s="27"/>
      <c r="BIQ264" s="27"/>
      <c r="BIR264" s="27"/>
      <c r="BIS264" s="27"/>
      <c r="BIT264" s="27"/>
      <c r="BIU264" s="27"/>
      <c r="BIV264" s="27"/>
      <c r="BIW264" s="27"/>
      <c r="BIX264" s="27"/>
      <c r="BIY264" s="27"/>
      <c r="BIZ264" s="27"/>
      <c r="BJA264" s="27"/>
      <c r="BJB264" s="27"/>
      <c r="BJC264" s="27"/>
      <c r="BJD264" s="27"/>
      <c r="BJE264" s="27"/>
      <c r="BJF264" s="27"/>
      <c r="BJG264" s="27"/>
      <c r="BJH264" s="27"/>
      <c r="BJI264" s="27"/>
      <c r="BJJ264" s="27"/>
      <c r="BJK264" s="27"/>
      <c r="BJL264" s="27"/>
      <c r="BJM264" s="27"/>
      <c r="BJN264" s="27"/>
      <c r="BJO264" s="27"/>
      <c r="BJP264" s="27"/>
      <c r="BJQ264" s="27"/>
      <c r="BJR264" s="27"/>
      <c r="BJS264" s="27"/>
      <c r="BJT264" s="27"/>
      <c r="BJU264" s="27"/>
      <c r="BJV264" s="27"/>
      <c r="BJW264" s="27"/>
      <c r="BJX264" s="27"/>
      <c r="BJY264" s="27"/>
      <c r="BJZ264" s="27"/>
      <c r="BKA264" s="27"/>
      <c r="BKB264" s="27"/>
      <c r="BKC264" s="27"/>
      <c r="BKD264" s="27"/>
      <c r="BKE264" s="27"/>
      <c r="BKF264" s="27"/>
      <c r="BKG264" s="27"/>
      <c r="BKH264" s="27"/>
      <c r="BKI264" s="27"/>
      <c r="BKJ264" s="27"/>
      <c r="BKK264" s="27"/>
      <c r="BKL264" s="27"/>
      <c r="BKM264" s="27"/>
      <c r="BKN264" s="27"/>
      <c r="BKO264" s="27"/>
      <c r="BKP264" s="27"/>
      <c r="BKQ264" s="27"/>
      <c r="BKR264" s="27"/>
      <c r="BKS264" s="27"/>
      <c r="BKT264" s="27"/>
      <c r="BKU264" s="27"/>
      <c r="BKV264" s="27"/>
      <c r="BKW264" s="27"/>
      <c r="BKX264" s="27"/>
      <c r="BKY264" s="27"/>
      <c r="BKZ264" s="27"/>
      <c r="BLA264" s="27"/>
      <c r="BLB264" s="27"/>
      <c r="BLC264" s="27"/>
      <c r="BLD264" s="27"/>
      <c r="BLE264" s="27"/>
      <c r="BLF264" s="27"/>
      <c r="BLG264" s="27"/>
      <c r="BLH264" s="27"/>
      <c r="BLI264" s="27"/>
      <c r="BLJ264" s="27"/>
      <c r="BLK264" s="27"/>
      <c r="BLL264" s="27"/>
      <c r="BLM264" s="27"/>
      <c r="BLN264" s="27"/>
      <c r="BLO264" s="27"/>
      <c r="BLP264" s="27"/>
      <c r="BLQ264" s="27"/>
      <c r="BLR264" s="27"/>
      <c r="BLS264" s="27"/>
      <c r="BLT264" s="27"/>
      <c r="BLU264" s="27"/>
      <c r="BLV264" s="27"/>
      <c r="BLW264" s="27"/>
      <c r="BLX264" s="27"/>
      <c r="BLY264" s="27"/>
      <c r="BLZ264" s="27"/>
      <c r="BMA264" s="27"/>
      <c r="BMB264" s="27"/>
      <c r="BMC264" s="27"/>
      <c r="BMD264" s="27"/>
      <c r="BME264" s="27"/>
      <c r="BMF264" s="27"/>
      <c r="BMG264" s="27"/>
      <c r="BMH264" s="27"/>
      <c r="BMI264" s="27"/>
      <c r="BMJ264" s="27"/>
      <c r="BMK264" s="27"/>
      <c r="BML264" s="27"/>
      <c r="BMM264" s="27"/>
      <c r="BMN264" s="27"/>
      <c r="BMO264" s="27"/>
      <c r="BMP264" s="27"/>
      <c r="BMQ264" s="27"/>
      <c r="BMR264" s="27"/>
      <c r="BMS264" s="27"/>
      <c r="BMT264" s="27"/>
      <c r="BMU264" s="27"/>
      <c r="BMV264" s="27"/>
      <c r="BMW264" s="27"/>
      <c r="BMX264" s="27"/>
      <c r="BMY264" s="27"/>
      <c r="BMZ264" s="27"/>
      <c r="BNA264" s="27"/>
      <c r="BNB264" s="27"/>
      <c r="BNC264" s="27"/>
      <c r="BND264" s="27"/>
      <c r="BNE264" s="27"/>
      <c r="BNF264" s="27"/>
      <c r="BNG264" s="27"/>
      <c r="BNH264" s="27"/>
      <c r="BNI264" s="27"/>
      <c r="BNJ264" s="27"/>
      <c r="BNK264" s="27"/>
      <c r="BNL264" s="27"/>
      <c r="BNM264" s="27"/>
      <c r="BNN264" s="27"/>
      <c r="BNO264" s="27"/>
      <c r="BNP264" s="27"/>
      <c r="BNQ264" s="27"/>
      <c r="BNR264" s="27"/>
      <c r="BNS264" s="27"/>
      <c r="BNT264" s="27"/>
      <c r="BNU264" s="27"/>
      <c r="BNV264" s="27"/>
      <c r="BNW264" s="27"/>
      <c r="BNX264" s="27"/>
      <c r="BNY264" s="27"/>
      <c r="BNZ264" s="27"/>
      <c r="BOA264" s="27"/>
      <c r="BOB264" s="27"/>
      <c r="BOC264" s="27"/>
      <c r="BOD264" s="27"/>
      <c r="BOE264" s="27"/>
      <c r="BOF264" s="27"/>
      <c r="BOG264" s="27"/>
      <c r="BOH264" s="27"/>
      <c r="BOI264" s="27"/>
      <c r="BOJ264" s="27"/>
      <c r="BOK264" s="27"/>
      <c r="BOL264" s="27"/>
      <c r="BOM264" s="27"/>
      <c r="BON264" s="27"/>
      <c r="BOO264" s="27"/>
      <c r="BOP264" s="27"/>
      <c r="BOQ264" s="27"/>
      <c r="BOR264" s="27"/>
      <c r="BOS264" s="27"/>
      <c r="BOT264" s="27"/>
      <c r="BOU264" s="27"/>
      <c r="BOV264" s="27"/>
      <c r="BOW264" s="27"/>
      <c r="BOX264" s="27"/>
      <c r="BOY264" s="27"/>
      <c r="BOZ264" s="27"/>
      <c r="BPA264" s="27"/>
      <c r="BPB264" s="27"/>
      <c r="BPC264" s="27"/>
      <c r="BPD264" s="27"/>
      <c r="BPE264" s="27"/>
      <c r="BPF264" s="27"/>
      <c r="BPG264" s="27"/>
      <c r="BPH264" s="27"/>
      <c r="BPI264" s="27"/>
      <c r="BPJ264" s="27"/>
      <c r="BPK264" s="27"/>
      <c r="BPL264" s="27"/>
      <c r="BPM264" s="27"/>
      <c r="BPN264" s="27"/>
      <c r="BPO264" s="27"/>
      <c r="BPP264" s="27"/>
      <c r="BPQ264" s="27"/>
      <c r="BPR264" s="27"/>
      <c r="BPS264" s="27"/>
      <c r="BPT264" s="27"/>
      <c r="BPU264" s="27"/>
      <c r="BPV264" s="27"/>
      <c r="BPW264" s="27"/>
      <c r="BPX264" s="27"/>
      <c r="BPY264" s="27"/>
      <c r="BPZ264" s="27"/>
      <c r="BQA264" s="27"/>
      <c r="BQB264" s="27"/>
      <c r="BQC264" s="27"/>
      <c r="BQD264" s="27"/>
      <c r="BQE264" s="27"/>
      <c r="BQF264" s="27"/>
      <c r="BQG264" s="27"/>
      <c r="BQH264" s="27"/>
      <c r="BQI264" s="27"/>
      <c r="BQJ264" s="27"/>
      <c r="BQK264" s="27"/>
      <c r="BQL264" s="27"/>
      <c r="BQM264" s="27"/>
      <c r="BQN264" s="27"/>
      <c r="BQO264" s="27"/>
      <c r="BQP264" s="27"/>
      <c r="BQQ264" s="27"/>
      <c r="BQR264" s="27"/>
      <c r="BQS264" s="27"/>
      <c r="BQT264" s="27"/>
      <c r="BQU264" s="27"/>
      <c r="BQV264" s="27"/>
      <c r="BQW264" s="27"/>
      <c r="BQX264" s="27"/>
      <c r="BQY264" s="27"/>
      <c r="BQZ264" s="27"/>
      <c r="BRA264" s="27"/>
      <c r="BRB264" s="27"/>
      <c r="BRC264" s="27"/>
      <c r="BRD264" s="27"/>
      <c r="BRE264" s="27"/>
      <c r="BRF264" s="27"/>
      <c r="BRG264" s="27"/>
      <c r="BRH264" s="27"/>
      <c r="BRI264" s="27"/>
      <c r="BRJ264" s="27"/>
      <c r="BRK264" s="27"/>
      <c r="BRL264" s="27"/>
      <c r="BRM264" s="27"/>
      <c r="BRN264" s="27"/>
      <c r="BRO264" s="27"/>
      <c r="BRP264" s="27"/>
      <c r="BRQ264" s="27"/>
      <c r="BRR264" s="27"/>
      <c r="BRS264" s="27"/>
      <c r="BRT264" s="27"/>
      <c r="BRU264" s="27"/>
      <c r="BRV264" s="27"/>
      <c r="BRW264" s="27"/>
      <c r="BRX264" s="27"/>
      <c r="BRY264" s="27"/>
      <c r="BRZ264" s="27"/>
      <c r="BSA264" s="27"/>
      <c r="BSB264" s="27"/>
      <c r="BSC264" s="27"/>
      <c r="BSD264" s="27"/>
      <c r="BSE264" s="27"/>
      <c r="BSF264" s="27"/>
      <c r="BSG264" s="27"/>
      <c r="BSH264" s="27"/>
      <c r="BSI264" s="27"/>
      <c r="BSJ264" s="27"/>
      <c r="BSK264" s="27"/>
      <c r="BSL264" s="27"/>
      <c r="BSM264" s="27"/>
      <c r="BSN264" s="27"/>
      <c r="BSO264" s="27"/>
      <c r="BSP264" s="27"/>
      <c r="BSQ264" s="27"/>
      <c r="BSR264" s="27"/>
      <c r="BSS264" s="27"/>
      <c r="BST264" s="27"/>
      <c r="BSU264" s="27"/>
      <c r="BSV264" s="27"/>
      <c r="BSW264" s="27"/>
      <c r="BSX264" s="27"/>
      <c r="BSY264" s="27"/>
      <c r="BSZ264" s="27"/>
      <c r="BTA264" s="27"/>
      <c r="BTB264" s="27"/>
      <c r="BTC264" s="27"/>
      <c r="BTD264" s="27"/>
      <c r="BTE264" s="27"/>
      <c r="BTF264" s="27"/>
      <c r="BTG264" s="27"/>
      <c r="BTH264" s="27"/>
      <c r="BTI264" s="27"/>
      <c r="BTJ264" s="27"/>
      <c r="BTK264" s="27"/>
      <c r="BTL264" s="27"/>
      <c r="BTM264" s="27"/>
      <c r="BTN264" s="27"/>
      <c r="BTO264" s="27"/>
      <c r="BTP264" s="27"/>
      <c r="BTQ264" s="27"/>
      <c r="BTR264" s="27"/>
      <c r="BTS264" s="27"/>
      <c r="BTT264" s="27"/>
      <c r="BTU264" s="27"/>
      <c r="BTV264" s="27"/>
      <c r="BTW264" s="27"/>
      <c r="BTX264" s="27"/>
      <c r="BTY264" s="27"/>
      <c r="BTZ264" s="27"/>
      <c r="BUA264" s="27"/>
      <c r="BUB264" s="27"/>
      <c r="BUC264" s="27"/>
      <c r="BUD264" s="27"/>
      <c r="BUE264" s="27"/>
      <c r="BUF264" s="27"/>
      <c r="BUG264" s="27"/>
      <c r="BUH264" s="27"/>
      <c r="BUI264" s="27"/>
      <c r="BUJ264" s="27"/>
      <c r="BUK264" s="27"/>
      <c r="BUL264" s="27"/>
      <c r="BUM264" s="27"/>
      <c r="BUN264" s="27"/>
      <c r="BUO264" s="27"/>
      <c r="BUP264" s="27"/>
      <c r="BUQ264" s="27"/>
      <c r="BUR264" s="27"/>
      <c r="BUS264" s="27"/>
      <c r="BUT264" s="27"/>
      <c r="BUU264" s="27"/>
      <c r="BUV264" s="27"/>
      <c r="BUW264" s="27"/>
      <c r="BUX264" s="27"/>
      <c r="BUY264" s="27"/>
      <c r="BUZ264" s="27"/>
      <c r="BVA264" s="27"/>
      <c r="BVB264" s="27"/>
      <c r="BVC264" s="27"/>
      <c r="BVD264" s="27"/>
      <c r="BVE264" s="27"/>
      <c r="BVF264" s="27"/>
      <c r="BVG264" s="27"/>
      <c r="BVH264" s="27"/>
      <c r="BVI264" s="27"/>
      <c r="BVJ264" s="27"/>
      <c r="BVK264" s="27"/>
      <c r="BVL264" s="27"/>
      <c r="BVM264" s="27"/>
      <c r="BVN264" s="27"/>
      <c r="BVO264" s="27"/>
      <c r="BVP264" s="27"/>
      <c r="BVQ264" s="27"/>
      <c r="BVR264" s="27"/>
      <c r="BVS264" s="27"/>
      <c r="BVT264" s="27"/>
      <c r="BVU264" s="27"/>
      <c r="BVV264" s="27"/>
      <c r="BVW264" s="27"/>
      <c r="BVX264" s="27"/>
      <c r="BVY264" s="27"/>
      <c r="BVZ264" s="27"/>
      <c r="BWA264" s="27"/>
      <c r="BWB264" s="27"/>
      <c r="BWC264" s="27"/>
      <c r="BWD264" s="27"/>
      <c r="BWE264" s="27"/>
      <c r="BWF264" s="27"/>
      <c r="BWG264" s="27"/>
      <c r="BWH264" s="27"/>
      <c r="BWI264" s="27"/>
      <c r="BWJ264" s="27"/>
      <c r="BWK264" s="27"/>
      <c r="BWL264" s="27"/>
      <c r="BWM264" s="27"/>
      <c r="BWN264" s="27"/>
      <c r="BWO264" s="27"/>
      <c r="BWP264" s="27"/>
      <c r="BWQ264" s="27"/>
      <c r="BWR264" s="27"/>
      <c r="BWS264" s="27"/>
      <c r="BWT264" s="27"/>
      <c r="BWU264" s="27"/>
      <c r="BWV264" s="27"/>
      <c r="BWW264" s="27"/>
      <c r="BWX264" s="27"/>
      <c r="BWY264" s="27"/>
      <c r="BWZ264" s="27"/>
      <c r="BXA264" s="27"/>
      <c r="BXB264" s="27"/>
      <c r="BXC264" s="27"/>
      <c r="BXD264" s="27"/>
      <c r="BXE264" s="27"/>
      <c r="BXF264" s="27"/>
      <c r="BXG264" s="27"/>
      <c r="BXH264" s="27"/>
      <c r="BXI264" s="27"/>
      <c r="BXJ264" s="27"/>
      <c r="BXK264" s="27"/>
      <c r="BXL264" s="27"/>
      <c r="BXM264" s="27"/>
      <c r="BXN264" s="27"/>
      <c r="BXO264" s="27"/>
      <c r="BXP264" s="27"/>
      <c r="BXQ264" s="27"/>
      <c r="BXR264" s="27"/>
      <c r="BXS264" s="27"/>
      <c r="BXT264" s="27"/>
      <c r="BXU264" s="27"/>
      <c r="BXV264" s="27"/>
      <c r="BXW264" s="27"/>
      <c r="BXX264" s="27"/>
      <c r="BXY264" s="27"/>
      <c r="BXZ264" s="27"/>
      <c r="BYA264" s="27"/>
      <c r="BYB264" s="27"/>
      <c r="BYC264" s="27"/>
      <c r="BYD264" s="27"/>
      <c r="BYE264" s="27"/>
      <c r="BYF264" s="27"/>
      <c r="BYG264" s="27"/>
      <c r="BYH264" s="27"/>
      <c r="BYI264" s="27"/>
      <c r="BYJ264" s="27"/>
      <c r="BYK264" s="27"/>
      <c r="BYL264" s="27"/>
      <c r="BYM264" s="27"/>
      <c r="BYN264" s="27"/>
      <c r="BYO264" s="27"/>
      <c r="BYP264" s="27"/>
      <c r="BYQ264" s="27"/>
      <c r="BYR264" s="27"/>
      <c r="BYS264" s="27"/>
      <c r="BYT264" s="27"/>
      <c r="BYU264" s="27"/>
      <c r="BYV264" s="27"/>
      <c r="BYW264" s="27"/>
      <c r="BYX264" s="27"/>
      <c r="BYY264" s="27"/>
      <c r="BYZ264" s="27"/>
      <c r="BZA264" s="27"/>
      <c r="BZB264" s="27"/>
      <c r="BZC264" s="27"/>
      <c r="BZD264" s="27"/>
      <c r="BZE264" s="27"/>
      <c r="BZF264" s="27"/>
      <c r="BZG264" s="27"/>
      <c r="BZH264" s="27"/>
      <c r="BZI264" s="27"/>
      <c r="BZJ264" s="27"/>
      <c r="BZK264" s="27"/>
      <c r="BZL264" s="27"/>
      <c r="BZM264" s="27"/>
      <c r="BZN264" s="27"/>
      <c r="BZO264" s="27"/>
      <c r="BZP264" s="27"/>
      <c r="BZQ264" s="27"/>
      <c r="BZR264" s="27"/>
      <c r="BZS264" s="27"/>
      <c r="BZT264" s="27"/>
      <c r="BZU264" s="27"/>
      <c r="BZV264" s="27"/>
      <c r="BZW264" s="27"/>
      <c r="BZX264" s="27"/>
      <c r="BZY264" s="27"/>
      <c r="BZZ264" s="27"/>
      <c r="CAA264" s="27"/>
      <c r="CAB264" s="27"/>
      <c r="CAC264" s="27"/>
      <c r="CAD264" s="27"/>
      <c r="CAE264" s="27"/>
      <c r="CAF264" s="27"/>
      <c r="CAG264" s="27"/>
      <c r="CAH264" s="27"/>
      <c r="CAI264" s="27"/>
      <c r="CAJ264" s="27"/>
      <c r="CAK264" s="27"/>
      <c r="CAL264" s="27"/>
      <c r="CAM264" s="27"/>
      <c r="CAN264" s="27"/>
      <c r="CAO264" s="27"/>
      <c r="CAP264" s="27"/>
      <c r="CAQ264" s="27"/>
      <c r="CAR264" s="27"/>
      <c r="CAS264" s="27"/>
      <c r="CAT264" s="27"/>
      <c r="CAU264" s="27"/>
      <c r="CAV264" s="27"/>
      <c r="CAW264" s="27"/>
      <c r="CAX264" s="27"/>
      <c r="CAY264" s="27"/>
      <c r="CAZ264" s="27"/>
      <c r="CBA264" s="27"/>
      <c r="CBB264" s="27"/>
      <c r="CBC264" s="27"/>
      <c r="CBD264" s="27"/>
      <c r="CBE264" s="27"/>
      <c r="CBF264" s="27"/>
      <c r="CBG264" s="27"/>
      <c r="CBH264" s="27"/>
      <c r="CBI264" s="27"/>
      <c r="CBJ264" s="27"/>
      <c r="CBK264" s="27"/>
      <c r="CBL264" s="27"/>
      <c r="CBM264" s="27"/>
      <c r="CBN264" s="27"/>
      <c r="CBO264" s="27"/>
      <c r="CBP264" s="27"/>
      <c r="CBQ264" s="27"/>
      <c r="CBR264" s="27"/>
      <c r="CBS264" s="27"/>
      <c r="CBT264" s="27"/>
      <c r="CBU264" s="27"/>
      <c r="CBV264" s="27"/>
      <c r="CBW264" s="27"/>
      <c r="CBX264" s="27"/>
      <c r="CBY264" s="27"/>
      <c r="CBZ264" s="27"/>
      <c r="CCA264" s="27"/>
      <c r="CCB264" s="27"/>
      <c r="CCC264" s="27"/>
      <c r="CCD264" s="27"/>
      <c r="CCE264" s="27"/>
      <c r="CCF264" s="27"/>
      <c r="CCG264" s="27"/>
      <c r="CCH264" s="27"/>
      <c r="CCI264" s="27"/>
      <c r="CCJ264" s="27"/>
      <c r="CCK264" s="27"/>
      <c r="CCL264" s="27"/>
      <c r="CCM264" s="27"/>
      <c r="CCN264" s="27"/>
      <c r="CCO264" s="27"/>
      <c r="CCP264" s="27"/>
      <c r="CCQ264" s="27"/>
      <c r="CCR264" s="27"/>
      <c r="CCS264" s="27"/>
      <c r="CCT264" s="27"/>
      <c r="CCU264" s="27"/>
      <c r="CCV264" s="27"/>
      <c r="CCW264" s="27"/>
      <c r="CCX264" s="27"/>
      <c r="CCY264" s="27"/>
      <c r="CCZ264" s="27"/>
      <c r="CDA264" s="27"/>
      <c r="CDB264" s="27"/>
      <c r="CDC264" s="27"/>
      <c r="CDD264" s="27"/>
      <c r="CDE264" s="27"/>
      <c r="CDF264" s="27"/>
      <c r="CDG264" s="27"/>
      <c r="CDH264" s="27"/>
      <c r="CDI264" s="27"/>
      <c r="CDJ264" s="27"/>
      <c r="CDK264" s="27"/>
      <c r="CDL264" s="27"/>
      <c r="CDM264" s="27"/>
      <c r="CDN264" s="27"/>
      <c r="CDO264" s="27"/>
      <c r="CDP264" s="27"/>
      <c r="CDQ264" s="27"/>
      <c r="CDR264" s="27"/>
      <c r="CDS264" s="27"/>
      <c r="CDT264" s="27"/>
      <c r="CDU264" s="27"/>
      <c r="CDV264" s="27"/>
      <c r="CDW264" s="27"/>
      <c r="CDX264" s="27"/>
      <c r="CDY264" s="27"/>
      <c r="CDZ264" s="27"/>
      <c r="CEA264" s="27"/>
      <c r="CEB264" s="27"/>
      <c r="CEC264" s="27"/>
      <c r="CED264" s="27"/>
      <c r="CEE264" s="27"/>
      <c r="CEF264" s="27"/>
      <c r="CEG264" s="27"/>
      <c r="CEH264" s="27"/>
      <c r="CEI264" s="27"/>
      <c r="CEJ264" s="27"/>
      <c r="CEK264" s="27"/>
      <c r="CEL264" s="27"/>
      <c r="CEM264" s="27"/>
      <c r="CEN264" s="27"/>
      <c r="CEO264" s="27"/>
      <c r="CEP264" s="27"/>
      <c r="CEQ264" s="27"/>
      <c r="CER264" s="27"/>
      <c r="CES264" s="27"/>
      <c r="CET264" s="27"/>
      <c r="CEU264" s="27"/>
      <c r="CEV264" s="27"/>
      <c r="CEW264" s="27"/>
      <c r="CEX264" s="27"/>
      <c r="CEY264" s="27"/>
      <c r="CEZ264" s="27"/>
      <c r="CFA264" s="27"/>
      <c r="CFB264" s="27"/>
      <c r="CFC264" s="27"/>
      <c r="CFD264" s="27"/>
      <c r="CFE264" s="27"/>
      <c r="CFF264" s="27"/>
      <c r="CFG264" s="27"/>
      <c r="CFH264" s="27"/>
      <c r="CFI264" s="27"/>
      <c r="CFJ264" s="27"/>
      <c r="CFK264" s="27"/>
      <c r="CFL264" s="27"/>
      <c r="CFM264" s="27"/>
      <c r="CFN264" s="27"/>
      <c r="CFO264" s="27"/>
      <c r="CFP264" s="27"/>
      <c r="CFQ264" s="27"/>
      <c r="CFR264" s="27"/>
      <c r="CFS264" s="27"/>
      <c r="CFT264" s="27"/>
      <c r="CFU264" s="27"/>
      <c r="CFV264" s="27"/>
      <c r="CFW264" s="27"/>
      <c r="CFX264" s="27"/>
      <c r="CFY264" s="27"/>
      <c r="CFZ264" s="27"/>
      <c r="CGA264" s="27"/>
      <c r="CGB264" s="27"/>
      <c r="CGC264" s="27"/>
      <c r="CGD264" s="27"/>
      <c r="CGE264" s="27"/>
      <c r="CGF264" s="27"/>
      <c r="CGG264" s="27"/>
      <c r="CGH264" s="27"/>
      <c r="CGI264" s="27"/>
      <c r="CGJ264" s="27"/>
      <c r="CGK264" s="27"/>
      <c r="CGL264" s="27"/>
      <c r="CGM264" s="27"/>
      <c r="CGN264" s="27"/>
      <c r="CGO264" s="27"/>
      <c r="CGP264" s="27"/>
      <c r="CGQ264" s="27"/>
      <c r="CGR264" s="27"/>
      <c r="CGS264" s="27"/>
      <c r="CGT264" s="27"/>
      <c r="CGU264" s="27"/>
      <c r="CGV264" s="27"/>
      <c r="CGW264" s="27"/>
      <c r="CGX264" s="27"/>
      <c r="CGY264" s="27"/>
      <c r="CGZ264" s="27"/>
      <c r="CHA264" s="27"/>
      <c r="CHB264" s="27"/>
      <c r="CHC264" s="27"/>
      <c r="CHD264" s="27"/>
      <c r="CHE264" s="27"/>
      <c r="CHF264" s="27"/>
      <c r="CHG264" s="27"/>
      <c r="CHH264" s="27"/>
      <c r="CHI264" s="27"/>
      <c r="CHJ264" s="27"/>
      <c r="CHK264" s="27"/>
      <c r="CHL264" s="27"/>
      <c r="CHM264" s="27"/>
      <c r="CHN264" s="27"/>
      <c r="CHO264" s="27"/>
      <c r="CHP264" s="27"/>
      <c r="CHQ264" s="27"/>
      <c r="CHR264" s="27"/>
      <c r="CHS264" s="27"/>
      <c r="CHT264" s="27"/>
      <c r="CHU264" s="27"/>
      <c r="CHV264" s="27"/>
      <c r="CHW264" s="27"/>
      <c r="CHX264" s="27"/>
      <c r="CHY264" s="27"/>
      <c r="CHZ264" s="27"/>
      <c r="CIA264" s="27"/>
      <c r="CIB264" s="27"/>
      <c r="CIC264" s="27"/>
      <c r="CID264" s="27"/>
      <c r="CIE264" s="27"/>
      <c r="CIF264" s="27"/>
      <c r="CIG264" s="27"/>
      <c r="CIH264" s="27"/>
      <c r="CII264" s="27"/>
      <c r="CIJ264" s="27"/>
      <c r="CIK264" s="27"/>
      <c r="CIL264" s="27"/>
      <c r="CIM264" s="27"/>
      <c r="CIN264" s="27"/>
      <c r="CIO264" s="27"/>
      <c r="CIP264" s="27"/>
      <c r="CIQ264" s="27"/>
      <c r="CIR264" s="27"/>
      <c r="CIS264" s="27"/>
      <c r="CIT264" s="27"/>
      <c r="CIU264" s="27"/>
      <c r="CIV264" s="27"/>
      <c r="CIW264" s="27"/>
      <c r="CIX264" s="27"/>
      <c r="CIY264" s="27"/>
      <c r="CIZ264" s="27"/>
      <c r="CJA264" s="27"/>
      <c r="CJB264" s="27"/>
      <c r="CJC264" s="27"/>
      <c r="CJD264" s="27"/>
      <c r="CJE264" s="27"/>
      <c r="CJF264" s="27"/>
      <c r="CJG264" s="27"/>
      <c r="CJH264" s="27"/>
      <c r="CJI264" s="27"/>
      <c r="CJJ264" s="27"/>
      <c r="CJK264" s="27"/>
      <c r="CJL264" s="27"/>
      <c r="CJM264" s="27"/>
      <c r="CJN264" s="27"/>
      <c r="CJO264" s="27"/>
      <c r="CJP264" s="27"/>
      <c r="CJQ264" s="27"/>
      <c r="CJR264" s="27"/>
      <c r="CJS264" s="27"/>
      <c r="CJT264" s="27"/>
      <c r="CJU264" s="27"/>
      <c r="CJV264" s="27"/>
      <c r="CJW264" s="27"/>
      <c r="CJX264" s="27"/>
      <c r="CJY264" s="27"/>
      <c r="CJZ264" s="27"/>
      <c r="CKA264" s="27"/>
      <c r="CKB264" s="27"/>
      <c r="CKC264" s="27"/>
      <c r="CKD264" s="27"/>
      <c r="CKE264" s="27"/>
      <c r="CKF264" s="27"/>
      <c r="CKG264" s="27"/>
      <c r="CKH264" s="27"/>
      <c r="CKI264" s="27"/>
      <c r="CKJ264" s="27"/>
      <c r="CKK264" s="27"/>
      <c r="CKL264" s="27"/>
      <c r="CKM264" s="27"/>
      <c r="CKN264" s="27"/>
      <c r="CKO264" s="27"/>
      <c r="CKP264" s="27"/>
      <c r="CKQ264" s="27"/>
      <c r="CKR264" s="27"/>
      <c r="CKS264" s="27"/>
      <c r="CKT264" s="27"/>
      <c r="CKU264" s="27"/>
      <c r="CKV264" s="27"/>
      <c r="CKW264" s="27"/>
      <c r="CKX264" s="27"/>
      <c r="CKY264" s="27"/>
      <c r="CKZ264" s="27"/>
      <c r="CLA264" s="27"/>
      <c r="CLB264" s="27"/>
      <c r="CLC264" s="27"/>
      <c r="CLD264" s="27"/>
      <c r="CLE264" s="27"/>
      <c r="CLF264" s="27"/>
      <c r="CLG264" s="27"/>
      <c r="CLH264" s="27"/>
      <c r="CLI264" s="27"/>
      <c r="CLJ264" s="27"/>
      <c r="CLK264" s="27"/>
      <c r="CLL264" s="27"/>
      <c r="CLM264" s="27"/>
      <c r="CLN264" s="27"/>
      <c r="CLO264" s="27"/>
      <c r="CLP264" s="27"/>
      <c r="CLQ264" s="27"/>
      <c r="CLR264" s="27"/>
      <c r="CLS264" s="27"/>
      <c r="CLT264" s="27"/>
      <c r="CLU264" s="27"/>
      <c r="CLV264" s="27"/>
      <c r="CLW264" s="27"/>
      <c r="CLX264" s="27"/>
      <c r="CLY264" s="27"/>
      <c r="CLZ264" s="27"/>
      <c r="CMA264" s="27"/>
      <c r="CMB264" s="27"/>
      <c r="CMC264" s="27"/>
      <c r="CMD264" s="27"/>
      <c r="CME264" s="27"/>
      <c r="CMF264" s="27"/>
      <c r="CMG264" s="27"/>
      <c r="CMH264" s="27"/>
      <c r="CMI264" s="27"/>
      <c r="CMJ264" s="27"/>
      <c r="CMK264" s="27"/>
      <c r="CML264" s="27"/>
      <c r="CMM264" s="27"/>
      <c r="CMN264" s="27"/>
      <c r="CMO264" s="27"/>
      <c r="CMP264" s="27"/>
      <c r="CMQ264" s="27"/>
      <c r="CMR264" s="27"/>
      <c r="CMS264" s="27"/>
      <c r="CMT264" s="27"/>
      <c r="CMU264" s="27"/>
      <c r="CMV264" s="27"/>
      <c r="CMW264" s="27"/>
      <c r="CMX264" s="27"/>
      <c r="CMY264" s="27"/>
      <c r="CMZ264" s="27"/>
      <c r="CNA264" s="27"/>
      <c r="CNB264" s="27"/>
      <c r="CNC264" s="27"/>
      <c r="CND264" s="27"/>
      <c r="CNE264" s="27"/>
      <c r="CNF264" s="27"/>
      <c r="CNG264" s="27"/>
      <c r="CNH264" s="27"/>
      <c r="CNI264" s="27"/>
      <c r="CNJ264" s="27"/>
      <c r="CNK264" s="27"/>
      <c r="CNL264" s="27"/>
      <c r="CNM264" s="27"/>
      <c r="CNN264" s="27"/>
      <c r="CNO264" s="27"/>
      <c r="CNP264" s="27"/>
      <c r="CNQ264" s="27"/>
      <c r="CNR264" s="27"/>
      <c r="CNS264" s="27"/>
      <c r="CNT264" s="27"/>
      <c r="CNU264" s="27"/>
      <c r="CNV264" s="27"/>
      <c r="CNW264" s="27"/>
      <c r="CNX264" s="27"/>
      <c r="CNY264" s="27"/>
      <c r="CNZ264" s="27"/>
      <c r="COA264" s="27"/>
      <c r="COB264" s="27"/>
      <c r="COC264" s="27"/>
      <c r="COD264" s="27"/>
      <c r="COE264" s="27"/>
      <c r="COF264" s="27"/>
      <c r="COG264" s="27"/>
      <c r="COH264" s="27"/>
      <c r="COI264" s="27"/>
      <c r="COJ264" s="27"/>
      <c r="COK264" s="27"/>
      <c r="COL264" s="27"/>
      <c r="COM264" s="27"/>
      <c r="CON264" s="27"/>
      <c r="COO264" s="27"/>
      <c r="COP264" s="27"/>
      <c r="COQ264" s="27"/>
      <c r="COR264" s="27"/>
      <c r="COS264" s="27"/>
      <c r="COT264" s="27"/>
      <c r="COU264" s="27"/>
      <c r="COV264" s="27"/>
      <c r="COW264" s="27"/>
      <c r="COX264" s="27"/>
      <c r="COY264" s="27"/>
      <c r="COZ264" s="27"/>
      <c r="CPA264" s="27"/>
      <c r="CPB264" s="27"/>
      <c r="CPC264" s="27"/>
      <c r="CPD264" s="27"/>
      <c r="CPE264" s="27"/>
      <c r="CPF264" s="27"/>
      <c r="CPG264" s="27"/>
      <c r="CPH264" s="27"/>
      <c r="CPI264" s="27"/>
      <c r="CPJ264" s="27"/>
      <c r="CPK264" s="27"/>
      <c r="CPL264" s="27"/>
      <c r="CPM264" s="27"/>
      <c r="CPN264" s="27"/>
      <c r="CPO264" s="27"/>
      <c r="CPP264" s="27"/>
      <c r="CPQ264" s="27"/>
      <c r="CPR264" s="27"/>
      <c r="CPS264" s="27"/>
      <c r="CPT264" s="27"/>
      <c r="CPU264" s="27"/>
      <c r="CPV264" s="27"/>
      <c r="CPW264" s="27"/>
      <c r="CPX264" s="27"/>
      <c r="CPY264" s="27"/>
      <c r="CPZ264" s="27"/>
      <c r="CQA264" s="27"/>
      <c r="CQB264" s="27"/>
      <c r="CQC264" s="27"/>
      <c r="CQD264" s="27"/>
      <c r="CQE264" s="27"/>
      <c r="CQF264" s="27"/>
      <c r="CQG264" s="27"/>
      <c r="CQH264" s="27"/>
      <c r="CQI264" s="27"/>
      <c r="CQJ264" s="27"/>
      <c r="CQK264" s="27"/>
      <c r="CQL264" s="27"/>
      <c r="CQM264" s="27"/>
      <c r="CQN264" s="27"/>
      <c r="CQO264" s="27"/>
      <c r="CQP264" s="27"/>
      <c r="CQQ264" s="27"/>
      <c r="CQR264" s="27"/>
      <c r="CQS264" s="27"/>
      <c r="CQT264" s="27"/>
      <c r="CQU264" s="27"/>
      <c r="CQV264" s="27"/>
      <c r="CQW264" s="27"/>
      <c r="CQX264" s="27"/>
      <c r="CQY264" s="27"/>
      <c r="CQZ264" s="27"/>
      <c r="CRA264" s="27"/>
      <c r="CRB264" s="27"/>
      <c r="CRC264" s="27"/>
      <c r="CRD264" s="27"/>
      <c r="CRE264" s="27"/>
      <c r="CRF264" s="27"/>
      <c r="CRG264" s="27"/>
      <c r="CRH264" s="27"/>
      <c r="CRI264" s="27"/>
      <c r="CRJ264" s="27"/>
      <c r="CRK264" s="27"/>
      <c r="CRL264" s="27"/>
      <c r="CRM264" s="27"/>
      <c r="CRN264" s="27"/>
      <c r="CRO264" s="27"/>
      <c r="CRP264" s="27"/>
      <c r="CRQ264" s="27"/>
      <c r="CRR264" s="27"/>
      <c r="CRS264" s="27"/>
      <c r="CRT264" s="27"/>
      <c r="CRU264" s="27"/>
      <c r="CRV264" s="27"/>
      <c r="CRW264" s="27"/>
      <c r="CRX264" s="27"/>
      <c r="CRY264" s="27"/>
      <c r="CRZ264" s="27"/>
      <c r="CSA264" s="27"/>
      <c r="CSB264" s="27"/>
      <c r="CSC264" s="27"/>
      <c r="CSD264" s="27"/>
      <c r="CSE264" s="27"/>
      <c r="CSF264" s="27"/>
      <c r="CSG264" s="27"/>
      <c r="CSH264" s="27"/>
      <c r="CSI264" s="27"/>
      <c r="CSJ264" s="27"/>
      <c r="CSK264" s="27"/>
      <c r="CSL264" s="27"/>
      <c r="CSM264" s="27"/>
      <c r="CSN264" s="27"/>
      <c r="CSO264" s="27"/>
      <c r="CSP264" s="27"/>
      <c r="CSQ264" s="27"/>
      <c r="CSR264" s="27"/>
      <c r="CSS264" s="27"/>
      <c r="CST264" s="27"/>
      <c r="CSU264" s="27"/>
      <c r="CSV264" s="27"/>
      <c r="CSW264" s="27"/>
      <c r="CSX264" s="27"/>
      <c r="CSY264" s="27"/>
      <c r="CSZ264" s="27"/>
      <c r="CTA264" s="27"/>
      <c r="CTB264" s="27"/>
      <c r="CTC264" s="27"/>
      <c r="CTD264" s="27"/>
      <c r="CTE264" s="27"/>
      <c r="CTF264" s="27"/>
      <c r="CTG264" s="27"/>
      <c r="CTH264" s="27"/>
      <c r="CTI264" s="27"/>
      <c r="CTJ264" s="27"/>
      <c r="CTK264" s="27"/>
      <c r="CTL264" s="27"/>
      <c r="CTM264" s="27"/>
      <c r="CTN264" s="27"/>
      <c r="CTO264" s="27"/>
      <c r="CTP264" s="27"/>
      <c r="CTQ264" s="27"/>
      <c r="CTR264" s="27"/>
      <c r="CTS264" s="27"/>
      <c r="CTT264" s="27"/>
      <c r="CTU264" s="27"/>
      <c r="CTV264" s="27"/>
      <c r="CTW264" s="27"/>
      <c r="CTX264" s="27"/>
      <c r="CTY264" s="27"/>
      <c r="CTZ264" s="27"/>
      <c r="CUA264" s="27"/>
      <c r="CUB264" s="27"/>
      <c r="CUC264" s="27"/>
      <c r="CUD264" s="27"/>
      <c r="CUE264" s="27"/>
      <c r="CUF264" s="27"/>
      <c r="CUG264" s="27"/>
      <c r="CUH264" s="27"/>
      <c r="CUI264" s="27"/>
      <c r="CUJ264" s="27"/>
      <c r="CUK264" s="27"/>
      <c r="CUL264" s="27"/>
      <c r="CUM264" s="27"/>
      <c r="CUN264" s="27"/>
      <c r="CUO264" s="27"/>
      <c r="CUP264" s="27"/>
      <c r="CUQ264" s="27"/>
      <c r="CUR264" s="27"/>
      <c r="CUS264" s="27"/>
      <c r="CUT264" s="27"/>
      <c r="CUU264" s="27"/>
      <c r="CUV264" s="27"/>
      <c r="CUW264" s="27"/>
      <c r="CUX264" s="27"/>
      <c r="CUY264" s="27"/>
      <c r="CUZ264" s="27"/>
      <c r="CVA264" s="27"/>
      <c r="CVB264" s="27"/>
      <c r="CVC264" s="27"/>
      <c r="CVD264" s="27"/>
      <c r="CVE264" s="27"/>
      <c r="CVF264" s="27"/>
      <c r="CVG264" s="27"/>
      <c r="CVH264" s="27"/>
      <c r="CVI264" s="27"/>
      <c r="CVJ264" s="27"/>
      <c r="CVK264" s="27"/>
      <c r="CVL264" s="27"/>
      <c r="CVM264" s="27"/>
      <c r="CVN264" s="27"/>
      <c r="CVO264" s="27"/>
      <c r="CVP264" s="27"/>
      <c r="CVQ264" s="27"/>
      <c r="CVR264" s="27"/>
      <c r="CVS264" s="27"/>
      <c r="CVT264" s="27"/>
      <c r="CVU264" s="27"/>
      <c r="CVV264" s="27"/>
      <c r="CVW264" s="27"/>
      <c r="CVX264" s="27"/>
      <c r="CVY264" s="27"/>
      <c r="CVZ264" s="27"/>
      <c r="CWA264" s="27"/>
      <c r="CWB264" s="27"/>
      <c r="CWC264" s="27"/>
      <c r="CWD264" s="27"/>
      <c r="CWE264" s="27"/>
      <c r="CWF264" s="27"/>
      <c r="CWG264" s="27"/>
      <c r="CWH264" s="27"/>
      <c r="CWI264" s="27"/>
      <c r="CWJ264" s="27"/>
      <c r="CWK264" s="27"/>
      <c r="CWL264" s="27"/>
      <c r="CWM264" s="27"/>
      <c r="CWN264" s="27"/>
      <c r="CWO264" s="27"/>
      <c r="CWP264" s="27"/>
      <c r="CWQ264" s="27"/>
      <c r="CWR264" s="27"/>
      <c r="CWS264" s="27"/>
      <c r="CWT264" s="27"/>
      <c r="CWU264" s="27"/>
      <c r="CWV264" s="27"/>
      <c r="CWW264" s="27"/>
      <c r="CWX264" s="27"/>
      <c r="CWY264" s="27"/>
      <c r="CWZ264" s="27"/>
      <c r="CXA264" s="27"/>
      <c r="CXB264" s="27"/>
      <c r="CXC264" s="27"/>
      <c r="CXD264" s="27"/>
      <c r="CXE264" s="27"/>
      <c r="CXF264" s="27"/>
      <c r="CXG264" s="27"/>
      <c r="CXH264" s="27"/>
      <c r="CXI264" s="27"/>
      <c r="CXJ264" s="27"/>
      <c r="CXK264" s="27"/>
      <c r="CXL264" s="27"/>
      <c r="CXM264" s="27"/>
      <c r="CXN264" s="27"/>
      <c r="CXO264" s="27"/>
      <c r="CXP264" s="27"/>
      <c r="CXQ264" s="27"/>
      <c r="CXR264" s="27"/>
      <c r="CXS264" s="27"/>
      <c r="CXT264" s="27"/>
      <c r="CXU264" s="27"/>
      <c r="CXV264" s="27"/>
      <c r="CXW264" s="27"/>
      <c r="CXX264" s="27"/>
      <c r="CXY264" s="27"/>
      <c r="CXZ264" s="27"/>
      <c r="CYA264" s="27"/>
      <c r="CYB264" s="27"/>
      <c r="CYC264" s="27"/>
      <c r="CYD264" s="27"/>
      <c r="CYE264" s="27"/>
      <c r="CYF264" s="27"/>
      <c r="CYG264" s="27"/>
      <c r="CYH264" s="27"/>
      <c r="CYI264" s="27"/>
      <c r="CYJ264" s="27"/>
      <c r="CYK264" s="27"/>
      <c r="CYL264" s="27"/>
      <c r="CYM264" s="27"/>
      <c r="CYN264" s="27"/>
      <c r="CYO264" s="27"/>
      <c r="CYP264" s="27"/>
      <c r="CYQ264" s="27"/>
      <c r="CYR264" s="27"/>
      <c r="CYS264" s="27"/>
      <c r="CYT264" s="27"/>
      <c r="CYU264" s="27"/>
      <c r="CYV264" s="27"/>
      <c r="CYW264" s="27"/>
      <c r="CYX264" s="27"/>
      <c r="CYY264" s="27"/>
      <c r="CYZ264" s="27"/>
      <c r="CZA264" s="27"/>
      <c r="CZB264" s="27"/>
      <c r="CZC264" s="27"/>
      <c r="CZD264" s="27"/>
      <c r="CZE264" s="27"/>
      <c r="CZF264" s="27"/>
      <c r="CZG264" s="27"/>
      <c r="CZH264" s="27"/>
      <c r="CZI264" s="27"/>
      <c r="CZJ264" s="27"/>
      <c r="CZK264" s="27"/>
      <c r="CZL264" s="27"/>
      <c r="CZM264" s="27"/>
      <c r="CZN264" s="27"/>
      <c r="CZO264" s="27"/>
      <c r="CZP264" s="27"/>
      <c r="CZQ264" s="27"/>
      <c r="CZR264" s="27"/>
      <c r="CZS264" s="27"/>
      <c r="CZT264" s="27"/>
      <c r="CZU264" s="27"/>
      <c r="CZV264" s="27"/>
      <c r="CZW264" s="27"/>
      <c r="CZX264" s="27"/>
      <c r="CZY264" s="27"/>
      <c r="CZZ264" s="27"/>
      <c r="DAA264" s="27"/>
      <c r="DAB264" s="27"/>
      <c r="DAC264" s="27"/>
      <c r="DAD264" s="27"/>
      <c r="DAE264" s="27"/>
      <c r="DAF264" s="27"/>
      <c r="DAG264" s="27"/>
      <c r="DAH264" s="27"/>
      <c r="DAI264" s="27"/>
      <c r="DAJ264" s="27"/>
      <c r="DAK264" s="27"/>
      <c r="DAL264" s="27"/>
      <c r="DAM264" s="27"/>
      <c r="DAN264" s="27"/>
      <c r="DAO264" s="27"/>
      <c r="DAP264" s="27"/>
      <c r="DAQ264" s="27"/>
      <c r="DAR264" s="27"/>
      <c r="DAS264" s="27"/>
      <c r="DAT264" s="27"/>
      <c r="DAU264" s="27"/>
      <c r="DAV264" s="27"/>
      <c r="DAW264" s="27"/>
      <c r="DAX264" s="27"/>
      <c r="DAY264" s="27"/>
      <c r="DAZ264" s="27"/>
      <c r="DBA264" s="27"/>
      <c r="DBB264" s="27"/>
      <c r="DBC264" s="27"/>
      <c r="DBD264" s="27"/>
      <c r="DBE264" s="27"/>
      <c r="DBF264" s="27"/>
      <c r="DBG264" s="27"/>
      <c r="DBH264" s="27"/>
      <c r="DBI264" s="27"/>
      <c r="DBJ264" s="27"/>
      <c r="DBK264" s="27"/>
      <c r="DBL264" s="27"/>
      <c r="DBM264" s="27"/>
      <c r="DBN264" s="27"/>
      <c r="DBO264" s="27"/>
      <c r="DBP264" s="27"/>
      <c r="DBQ264" s="27"/>
      <c r="DBR264" s="27"/>
      <c r="DBS264" s="27"/>
      <c r="DBT264" s="27"/>
      <c r="DBU264" s="27"/>
      <c r="DBV264" s="27"/>
      <c r="DBW264" s="27"/>
      <c r="DBX264" s="27"/>
      <c r="DBY264" s="27"/>
      <c r="DBZ264" s="27"/>
      <c r="DCA264" s="27"/>
      <c r="DCB264" s="27"/>
      <c r="DCC264" s="27"/>
      <c r="DCD264" s="27"/>
      <c r="DCE264" s="27"/>
      <c r="DCF264" s="27"/>
      <c r="DCG264" s="27"/>
      <c r="DCH264" s="27"/>
      <c r="DCI264" s="27"/>
      <c r="DCJ264" s="27"/>
      <c r="DCK264" s="27"/>
      <c r="DCL264" s="27"/>
      <c r="DCM264" s="27"/>
      <c r="DCN264" s="27"/>
      <c r="DCO264" s="27"/>
      <c r="DCP264" s="27"/>
      <c r="DCQ264" s="27"/>
      <c r="DCR264" s="27"/>
      <c r="DCS264" s="27"/>
      <c r="DCT264" s="27"/>
      <c r="DCU264" s="27"/>
      <c r="DCV264" s="27"/>
      <c r="DCW264" s="27"/>
      <c r="DCX264" s="27"/>
      <c r="DCY264" s="27"/>
      <c r="DCZ264" s="27"/>
      <c r="DDA264" s="27"/>
      <c r="DDB264" s="27"/>
      <c r="DDC264" s="27"/>
      <c r="DDD264" s="27"/>
      <c r="DDE264" s="27"/>
      <c r="DDF264" s="27"/>
      <c r="DDG264" s="27"/>
      <c r="DDH264" s="27"/>
      <c r="DDI264" s="27"/>
      <c r="DDJ264" s="27"/>
      <c r="DDK264" s="27"/>
      <c r="DDL264" s="27"/>
      <c r="DDM264" s="27"/>
      <c r="DDN264" s="27"/>
      <c r="DDO264" s="27"/>
      <c r="DDP264" s="27"/>
      <c r="DDQ264" s="27"/>
      <c r="DDR264" s="27"/>
      <c r="DDS264" s="27"/>
      <c r="DDT264" s="27"/>
      <c r="DDU264" s="27"/>
      <c r="DDV264" s="27"/>
      <c r="DDW264" s="27"/>
      <c r="DDX264" s="27"/>
      <c r="DDY264" s="27"/>
      <c r="DDZ264" s="27"/>
      <c r="DEA264" s="27"/>
      <c r="DEB264" s="27"/>
      <c r="DEC264" s="27"/>
      <c r="DED264" s="27"/>
      <c r="DEE264" s="27"/>
      <c r="DEF264" s="27"/>
      <c r="DEG264" s="27"/>
      <c r="DEH264" s="27"/>
      <c r="DEI264" s="27"/>
      <c r="DEJ264" s="27"/>
      <c r="DEK264" s="27"/>
      <c r="DEL264" s="27"/>
      <c r="DEM264" s="27"/>
      <c r="DEN264" s="27"/>
      <c r="DEO264" s="27"/>
      <c r="DEP264" s="27"/>
      <c r="DEQ264" s="27"/>
      <c r="DER264" s="27"/>
      <c r="DES264" s="27"/>
      <c r="DET264" s="27"/>
      <c r="DEU264" s="27"/>
      <c r="DEV264" s="27"/>
      <c r="DEW264" s="27"/>
      <c r="DEX264" s="27"/>
      <c r="DEY264" s="27"/>
      <c r="DEZ264" s="27"/>
      <c r="DFA264" s="27"/>
      <c r="DFB264" s="27"/>
      <c r="DFC264" s="27"/>
      <c r="DFD264" s="27"/>
      <c r="DFE264" s="27"/>
      <c r="DFF264" s="27"/>
      <c r="DFG264" s="27"/>
      <c r="DFH264" s="27"/>
      <c r="DFI264" s="27"/>
      <c r="DFJ264" s="27"/>
      <c r="DFK264" s="27"/>
      <c r="DFL264" s="27"/>
      <c r="DFM264" s="27"/>
      <c r="DFN264" s="27"/>
      <c r="DFO264" s="27"/>
      <c r="DFP264" s="27"/>
      <c r="DFQ264" s="27"/>
      <c r="DFR264" s="27"/>
      <c r="DFS264" s="27"/>
      <c r="DFT264" s="27"/>
      <c r="DFU264" s="27"/>
      <c r="DFV264" s="27"/>
      <c r="DFW264" s="27"/>
      <c r="DFX264" s="27"/>
      <c r="DFY264" s="27"/>
      <c r="DFZ264" s="27"/>
      <c r="DGA264" s="27"/>
      <c r="DGB264" s="27"/>
      <c r="DGC264" s="27"/>
      <c r="DGD264" s="27"/>
      <c r="DGE264" s="27"/>
      <c r="DGF264" s="27"/>
      <c r="DGG264" s="27"/>
      <c r="DGH264" s="27"/>
      <c r="DGI264" s="27"/>
      <c r="DGJ264" s="27"/>
      <c r="DGK264" s="27"/>
      <c r="DGL264" s="27"/>
      <c r="DGM264" s="27"/>
      <c r="DGN264" s="27"/>
      <c r="DGO264" s="27"/>
      <c r="DGP264" s="27"/>
      <c r="DGQ264" s="27"/>
      <c r="DGR264" s="27"/>
      <c r="DGS264" s="27"/>
      <c r="DGT264" s="27"/>
      <c r="DGU264" s="27"/>
      <c r="DGV264" s="27"/>
      <c r="DGW264" s="27"/>
      <c r="DGX264" s="27"/>
      <c r="DGY264" s="27"/>
      <c r="DGZ264" s="27"/>
      <c r="DHA264" s="27"/>
      <c r="DHB264" s="27"/>
      <c r="DHC264" s="27"/>
      <c r="DHD264" s="27"/>
      <c r="DHE264" s="27"/>
      <c r="DHF264" s="27"/>
      <c r="DHG264" s="27"/>
      <c r="DHH264" s="27"/>
      <c r="DHI264" s="27"/>
      <c r="DHJ264" s="27"/>
      <c r="DHK264" s="27"/>
      <c r="DHL264" s="27"/>
      <c r="DHM264" s="27"/>
      <c r="DHN264" s="27"/>
      <c r="DHO264" s="27"/>
      <c r="DHP264" s="27"/>
      <c r="DHQ264" s="27"/>
      <c r="DHR264" s="27"/>
      <c r="DHS264" s="27"/>
      <c r="DHT264" s="27"/>
      <c r="DHU264" s="27"/>
      <c r="DHV264" s="27"/>
      <c r="DHW264" s="27"/>
      <c r="DHX264" s="27"/>
      <c r="DHY264" s="27"/>
      <c r="DHZ264" s="27"/>
      <c r="DIA264" s="27"/>
      <c r="DIB264" s="27"/>
      <c r="DIC264" s="27"/>
      <c r="DID264" s="27"/>
      <c r="DIE264" s="27"/>
      <c r="DIF264" s="27"/>
      <c r="DIG264" s="27"/>
      <c r="DIH264" s="27"/>
      <c r="DII264" s="27"/>
      <c r="DIJ264" s="27"/>
      <c r="DIK264" s="27"/>
      <c r="DIL264" s="27"/>
      <c r="DIM264" s="27"/>
      <c r="DIN264" s="27"/>
      <c r="DIO264" s="27"/>
      <c r="DIP264" s="27"/>
      <c r="DIQ264" s="27"/>
      <c r="DIR264" s="27"/>
      <c r="DIS264" s="27"/>
      <c r="DIT264" s="27"/>
      <c r="DIU264" s="27"/>
      <c r="DIV264" s="27"/>
      <c r="DIW264" s="27"/>
      <c r="DIX264" s="27"/>
      <c r="DIY264" s="27"/>
      <c r="DIZ264" s="27"/>
      <c r="DJA264" s="27"/>
      <c r="DJB264" s="27"/>
      <c r="DJC264" s="27"/>
      <c r="DJD264" s="27"/>
      <c r="DJE264" s="27"/>
      <c r="DJF264" s="27"/>
      <c r="DJG264" s="27"/>
      <c r="DJH264" s="27"/>
      <c r="DJI264" s="27"/>
      <c r="DJJ264" s="27"/>
      <c r="DJK264" s="27"/>
      <c r="DJL264" s="27"/>
      <c r="DJM264" s="27"/>
      <c r="DJN264" s="27"/>
      <c r="DJO264" s="27"/>
      <c r="DJP264" s="27"/>
      <c r="DJQ264" s="27"/>
      <c r="DJR264" s="27"/>
      <c r="DJS264" s="27"/>
      <c r="DJT264" s="27"/>
      <c r="DJU264" s="27"/>
      <c r="DJV264" s="27"/>
      <c r="DJW264" s="27"/>
      <c r="DJX264" s="27"/>
      <c r="DJY264" s="27"/>
      <c r="DJZ264" s="27"/>
      <c r="DKA264" s="27"/>
      <c r="DKB264" s="27"/>
      <c r="DKC264" s="27"/>
      <c r="DKD264" s="27"/>
      <c r="DKE264" s="27"/>
      <c r="DKF264" s="27"/>
      <c r="DKG264" s="27"/>
      <c r="DKH264" s="27"/>
      <c r="DKI264" s="27"/>
      <c r="DKJ264" s="27"/>
      <c r="DKK264" s="27"/>
      <c r="DKL264" s="27"/>
      <c r="DKM264" s="27"/>
      <c r="DKN264" s="27"/>
      <c r="DKO264" s="27"/>
      <c r="DKP264" s="27"/>
      <c r="DKQ264" s="27"/>
      <c r="DKR264" s="27"/>
      <c r="DKS264" s="27"/>
      <c r="DKT264" s="27"/>
      <c r="DKU264" s="27"/>
      <c r="DKV264" s="27"/>
      <c r="DKW264" s="27"/>
      <c r="DKX264" s="27"/>
      <c r="DKY264" s="27"/>
      <c r="DKZ264" s="27"/>
      <c r="DLA264" s="27"/>
      <c r="DLB264" s="27"/>
      <c r="DLC264" s="27"/>
      <c r="DLD264" s="27"/>
      <c r="DLE264" s="27"/>
      <c r="DLF264" s="27"/>
      <c r="DLG264" s="27"/>
      <c r="DLH264" s="27"/>
      <c r="DLI264" s="27"/>
      <c r="DLJ264" s="27"/>
      <c r="DLK264" s="27"/>
      <c r="DLL264" s="27"/>
      <c r="DLM264" s="27"/>
      <c r="DLN264" s="27"/>
      <c r="DLO264" s="27"/>
      <c r="DLP264" s="27"/>
      <c r="DLQ264" s="27"/>
      <c r="DLR264" s="27"/>
      <c r="DLS264" s="27"/>
      <c r="DLT264" s="27"/>
      <c r="DLU264" s="27"/>
      <c r="DLV264" s="27"/>
      <c r="DLW264" s="27"/>
      <c r="DLX264" s="27"/>
      <c r="DLY264" s="27"/>
      <c r="DLZ264" s="27"/>
      <c r="DMA264" s="27"/>
      <c r="DMB264" s="27"/>
      <c r="DMC264" s="27"/>
      <c r="DMD264" s="27"/>
      <c r="DME264" s="27"/>
      <c r="DMF264" s="27"/>
      <c r="DMG264" s="27"/>
      <c r="DMH264" s="27"/>
      <c r="DMI264" s="27"/>
      <c r="DMJ264" s="27"/>
      <c r="DMK264" s="27"/>
      <c r="DML264" s="27"/>
      <c r="DMM264" s="27"/>
      <c r="DMN264" s="27"/>
      <c r="DMO264" s="27"/>
      <c r="DMP264" s="27"/>
      <c r="DMQ264" s="27"/>
      <c r="DMR264" s="27"/>
      <c r="DMS264" s="27"/>
      <c r="DMT264" s="27"/>
      <c r="DMU264" s="27"/>
      <c r="DMV264" s="27"/>
      <c r="DMW264" s="27"/>
      <c r="DMX264" s="27"/>
      <c r="DMY264" s="27"/>
      <c r="DMZ264" s="27"/>
      <c r="DNA264" s="27"/>
      <c r="DNB264" s="27"/>
      <c r="DNC264" s="27"/>
      <c r="DND264" s="27"/>
      <c r="DNE264" s="27"/>
      <c r="DNF264" s="27"/>
      <c r="DNG264" s="27"/>
      <c r="DNH264" s="27"/>
      <c r="DNI264" s="27"/>
      <c r="DNJ264" s="27"/>
      <c r="DNK264" s="27"/>
      <c r="DNL264" s="27"/>
      <c r="DNM264" s="27"/>
      <c r="DNN264" s="27"/>
      <c r="DNO264" s="27"/>
      <c r="DNP264" s="27"/>
      <c r="DNQ264" s="27"/>
      <c r="DNR264" s="27"/>
      <c r="DNS264" s="27"/>
      <c r="DNT264" s="27"/>
      <c r="DNU264" s="27"/>
      <c r="DNV264" s="27"/>
      <c r="DNW264" s="27"/>
      <c r="DNX264" s="27"/>
      <c r="DNY264" s="27"/>
      <c r="DNZ264" s="27"/>
      <c r="DOA264" s="27"/>
      <c r="DOB264" s="27"/>
      <c r="DOC264" s="27"/>
      <c r="DOD264" s="27"/>
      <c r="DOE264" s="27"/>
      <c r="DOF264" s="27"/>
      <c r="DOG264" s="27"/>
      <c r="DOH264" s="27"/>
      <c r="DOI264" s="27"/>
      <c r="DOJ264" s="27"/>
      <c r="DOK264" s="27"/>
      <c r="DOL264" s="27"/>
      <c r="DOM264" s="27"/>
      <c r="DON264" s="27"/>
      <c r="DOO264" s="27"/>
      <c r="DOP264" s="27"/>
      <c r="DOQ264" s="27"/>
      <c r="DOR264" s="27"/>
      <c r="DOS264" s="27"/>
      <c r="DOT264" s="27"/>
      <c r="DOU264" s="27"/>
      <c r="DOV264" s="27"/>
      <c r="DOW264" s="27"/>
      <c r="DOX264" s="27"/>
      <c r="DOY264" s="27"/>
      <c r="DOZ264" s="27"/>
      <c r="DPA264" s="27"/>
      <c r="DPB264" s="27"/>
      <c r="DPC264" s="27"/>
      <c r="DPD264" s="27"/>
      <c r="DPE264" s="27"/>
      <c r="DPF264" s="27"/>
      <c r="DPG264" s="27"/>
      <c r="DPH264" s="27"/>
      <c r="DPI264" s="27"/>
      <c r="DPJ264" s="27"/>
      <c r="DPK264" s="27"/>
      <c r="DPL264" s="27"/>
      <c r="DPM264" s="27"/>
      <c r="DPN264" s="27"/>
      <c r="DPO264" s="27"/>
      <c r="DPP264" s="27"/>
      <c r="DPQ264" s="27"/>
      <c r="DPR264" s="27"/>
      <c r="DPS264" s="27"/>
      <c r="DPT264" s="27"/>
      <c r="DPU264" s="27"/>
      <c r="DPV264" s="27"/>
      <c r="DPW264" s="27"/>
      <c r="DPX264" s="27"/>
      <c r="DPY264" s="27"/>
      <c r="DPZ264" s="27"/>
      <c r="DQA264" s="27"/>
      <c r="DQB264" s="27"/>
      <c r="DQC264" s="27"/>
      <c r="DQD264" s="27"/>
      <c r="DQE264" s="27"/>
      <c r="DQF264" s="27"/>
      <c r="DQG264" s="27"/>
      <c r="DQH264" s="27"/>
      <c r="DQI264" s="27"/>
      <c r="DQJ264" s="27"/>
      <c r="DQK264" s="27"/>
      <c r="DQL264" s="27"/>
      <c r="DQM264" s="27"/>
      <c r="DQN264" s="27"/>
      <c r="DQO264" s="27"/>
      <c r="DQP264" s="27"/>
      <c r="DQQ264" s="27"/>
      <c r="DQR264" s="27"/>
      <c r="DQS264" s="27"/>
      <c r="DQT264" s="27"/>
      <c r="DQU264" s="27"/>
      <c r="DQV264" s="27"/>
      <c r="DQW264" s="27"/>
      <c r="DQX264" s="27"/>
      <c r="DQY264" s="27"/>
      <c r="DQZ264" s="27"/>
      <c r="DRA264" s="27"/>
      <c r="DRB264" s="27"/>
      <c r="DRC264" s="27"/>
      <c r="DRD264" s="27"/>
      <c r="DRE264" s="27"/>
      <c r="DRF264" s="27"/>
      <c r="DRG264" s="27"/>
      <c r="DRH264" s="27"/>
      <c r="DRI264" s="27"/>
      <c r="DRJ264" s="27"/>
      <c r="DRK264" s="27"/>
      <c r="DRL264" s="27"/>
      <c r="DRM264" s="27"/>
      <c r="DRN264" s="27"/>
      <c r="DRO264" s="27"/>
      <c r="DRP264" s="27"/>
      <c r="DRQ264" s="27"/>
      <c r="DRR264" s="27"/>
      <c r="DRS264" s="27"/>
      <c r="DRT264" s="27"/>
      <c r="DRU264" s="27"/>
      <c r="DRV264" s="27"/>
      <c r="DRW264" s="27"/>
      <c r="DRX264" s="27"/>
      <c r="DRY264" s="27"/>
      <c r="DRZ264" s="27"/>
      <c r="DSA264" s="27"/>
      <c r="DSB264" s="27"/>
      <c r="DSC264" s="27"/>
      <c r="DSD264" s="27"/>
      <c r="DSE264" s="27"/>
      <c r="DSF264" s="27"/>
      <c r="DSG264" s="27"/>
      <c r="DSH264" s="27"/>
      <c r="DSI264" s="27"/>
      <c r="DSJ264" s="27"/>
      <c r="DSK264" s="27"/>
      <c r="DSL264" s="27"/>
      <c r="DSM264" s="27"/>
      <c r="DSN264" s="27"/>
      <c r="DSO264" s="27"/>
      <c r="DSP264" s="27"/>
      <c r="DSQ264" s="27"/>
      <c r="DSR264" s="27"/>
      <c r="DSS264" s="27"/>
      <c r="DST264" s="27"/>
      <c r="DSU264" s="27"/>
      <c r="DSV264" s="27"/>
      <c r="DSW264" s="27"/>
      <c r="DSX264" s="27"/>
      <c r="DSY264" s="27"/>
      <c r="DSZ264" s="27"/>
      <c r="DTA264" s="27"/>
      <c r="DTB264" s="27"/>
      <c r="DTC264" s="27"/>
      <c r="DTD264" s="27"/>
      <c r="DTE264" s="27"/>
      <c r="DTF264" s="27"/>
      <c r="DTG264" s="27"/>
      <c r="DTH264" s="27"/>
      <c r="DTI264" s="27"/>
      <c r="DTJ264" s="27"/>
      <c r="DTK264" s="27"/>
      <c r="DTL264" s="27"/>
      <c r="DTM264" s="27"/>
      <c r="DTN264" s="27"/>
      <c r="DTO264" s="27"/>
      <c r="DTP264" s="27"/>
      <c r="DTQ264" s="27"/>
      <c r="DTR264" s="27"/>
      <c r="DTS264" s="27"/>
      <c r="DTT264" s="27"/>
      <c r="DTU264" s="27"/>
      <c r="DTV264" s="27"/>
      <c r="DTW264" s="27"/>
      <c r="DTX264" s="27"/>
      <c r="DTY264" s="27"/>
      <c r="DTZ264" s="27"/>
      <c r="DUA264" s="27"/>
      <c r="DUB264" s="27"/>
      <c r="DUC264" s="27"/>
      <c r="DUD264" s="27"/>
      <c r="DUE264" s="27"/>
      <c r="DUF264" s="27"/>
      <c r="DUG264" s="27"/>
      <c r="DUH264" s="27"/>
      <c r="DUI264" s="27"/>
      <c r="DUJ264" s="27"/>
      <c r="DUK264" s="27"/>
      <c r="DUL264" s="27"/>
      <c r="DUM264" s="27"/>
      <c r="DUN264" s="27"/>
      <c r="DUO264" s="27"/>
      <c r="DUP264" s="27"/>
      <c r="DUQ264" s="27"/>
      <c r="DUR264" s="27"/>
      <c r="DUS264" s="27"/>
      <c r="DUT264" s="27"/>
      <c r="DUU264" s="27"/>
      <c r="DUV264" s="27"/>
      <c r="DUW264" s="27"/>
      <c r="DUX264" s="27"/>
      <c r="DUY264" s="27"/>
      <c r="DUZ264" s="27"/>
      <c r="DVA264" s="27"/>
      <c r="DVB264" s="27"/>
      <c r="DVC264" s="27"/>
      <c r="DVD264" s="27"/>
      <c r="DVE264" s="27"/>
      <c r="DVF264" s="27"/>
      <c r="DVG264" s="27"/>
      <c r="DVH264" s="27"/>
      <c r="DVI264" s="27"/>
      <c r="DVJ264" s="27"/>
      <c r="DVK264" s="27"/>
      <c r="DVL264" s="27"/>
      <c r="DVM264" s="27"/>
      <c r="DVN264" s="27"/>
      <c r="DVO264" s="27"/>
      <c r="DVP264" s="27"/>
      <c r="DVQ264" s="27"/>
      <c r="DVR264" s="27"/>
      <c r="DVS264" s="27"/>
      <c r="DVT264" s="27"/>
      <c r="DVU264" s="27"/>
      <c r="DVV264" s="27"/>
      <c r="DVW264" s="27"/>
      <c r="DVX264" s="27"/>
      <c r="DVY264" s="27"/>
      <c r="DVZ264" s="27"/>
      <c r="DWA264" s="27"/>
      <c r="DWB264" s="27"/>
      <c r="DWC264" s="27"/>
      <c r="DWD264" s="27"/>
      <c r="DWE264" s="27"/>
      <c r="DWF264" s="27"/>
      <c r="DWG264" s="27"/>
      <c r="DWH264" s="27"/>
      <c r="DWI264" s="27"/>
      <c r="DWJ264" s="27"/>
      <c r="DWK264" s="27"/>
      <c r="DWL264" s="27"/>
      <c r="DWM264" s="27"/>
      <c r="DWN264" s="27"/>
      <c r="DWO264" s="27"/>
      <c r="DWP264" s="27"/>
      <c r="DWQ264" s="27"/>
      <c r="DWR264" s="27"/>
      <c r="DWS264" s="27"/>
      <c r="DWT264" s="27"/>
      <c r="DWU264" s="27"/>
      <c r="DWV264" s="27"/>
      <c r="DWW264" s="27"/>
      <c r="DWX264" s="27"/>
      <c r="DWY264" s="27"/>
      <c r="DWZ264" s="27"/>
      <c r="DXA264" s="27"/>
      <c r="DXB264" s="27"/>
      <c r="DXC264" s="27"/>
      <c r="DXD264" s="27"/>
      <c r="DXE264" s="27"/>
      <c r="DXF264" s="27"/>
      <c r="DXG264" s="27"/>
      <c r="DXH264" s="27"/>
      <c r="DXI264" s="27"/>
      <c r="DXJ264" s="27"/>
      <c r="DXK264" s="27"/>
      <c r="DXL264" s="27"/>
      <c r="DXM264" s="27"/>
      <c r="DXN264" s="27"/>
      <c r="DXO264" s="27"/>
      <c r="DXP264" s="27"/>
      <c r="DXQ264" s="27"/>
      <c r="DXR264" s="27"/>
      <c r="DXS264" s="27"/>
      <c r="DXT264" s="27"/>
      <c r="DXU264" s="27"/>
      <c r="DXV264" s="27"/>
      <c r="DXW264" s="27"/>
      <c r="DXX264" s="27"/>
      <c r="DXY264" s="27"/>
      <c r="DXZ264" s="27"/>
      <c r="DYA264" s="27"/>
      <c r="DYB264" s="27"/>
      <c r="DYC264" s="27"/>
      <c r="DYD264" s="27"/>
      <c r="DYE264" s="27"/>
      <c r="DYF264" s="27"/>
      <c r="DYG264" s="27"/>
      <c r="DYH264" s="27"/>
      <c r="DYI264" s="27"/>
      <c r="DYJ264" s="27"/>
      <c r="DYK264" s="27"/>
      <c r="DYL264" s="27"/>
      <c r="DYM264" s="27"/>
      <c r="DYN264" s="27"/>
      <c r="DYO264" s="27"/>
      <c r="DYP264" s="27"/>
      <c r="DYQ264" s="27"/>
      <c r="DYR264" s="27"/>
      <c r="DYS264" s="27"/>
      <c r="DYT264" s="27"/>
      <c r="DYU264" s="27"/>
      <c r="DYV264" s="27"/>
      <c r="DYW264" s="27"/>
      <c r="DYX264" s="27"/>
      <c r="DYY264" s="27"/>
      <c r="DYZ264" s="27"/>
      <c r="DZA264" s="27"/>
      <c r="DZB264" s="27"/>
      <c r="DZC264" s="27"/>
      <c r="DZD264" s="27"/>
      <c r="DZE264" s="27"/>
      <c r="DZF264" s="27"/>
      <c r="DZG264" s="27"/>
      <c r="DZH264" s="27"/>
      <c r="DZI264" s="27"/>
      <c r="DZJ264" s="27"/>
      <c r="DZK264" s="27"/>
      <c r="DZL264" s="27"/>
      <c r="DZM264" s="27"/>
      <c r="DZN264" s="27"/>
      <c r="DZO264" s="27"/>
      <c r="DZP264" s="27"/>
      <c r="DZQ264" s="27"/>
      <c r="DZR264" s="27"/>
      <c r="DZS264" s="27"/>
      <c r="DZT264" s="27"/>
      <c r="DZU264" s="27"/>
      <c r="DZV264" s="27"/>
      <c r="DZW264" s="27"/>
      <c r="DZX264" s="27"/>
      <c r="DZY264" s="27"/>
      <c r="DZZ264" s="27"/>
      <c r="EAA264" s="27"/>
      <c r="EAB264" s="27"/>
      <c r="EAC264" s="27"/>
      <c r="EAD264" s="27"/>
      <c r="EAE264" s="27"/>
      <c r="EAF264" s="27"/>
      <c r="EAG264" s="27"/>
      <c r="EAH264" s="27"/>
      <c r="EAI264" s="27"/>
      <c r="EAJ264" s="27"/>
      <c r="EAK264" s="27"/>
      <c r="EAL264" s="27"/>
      <c r="EAM264" s="27"/>
      <c r="EAN264" s="27"/>
      <c r="EAO264" s="27"/>
      <c r="EAP264" s="27"/>
      <c r="EAQ264" s="27"/>
      <c r="EAR264" s="27"/>
      <c r="EAS264" s="27"/>
      <c r="EAT264" s="27"/>
      <c r="EAU264" s="27"/>
      <c r="EAV264" s="27"/>
      <c r="EAW264" s="27"/>
      <c r="EAX264" s="27"/>
      <c r="EAY264" s="27"/>
      <c r="EAZ264" s="27"/>
      <c r="EBA264" s="27"/>
      <c r="EBB264" s="27"/>
      <c r="EBC264" s="27"/>
      <c r="EBD264" s="27"/>
      <c r="EBE264" s="27"/>
      <c r="EBF264" s="27"/>
      <c r="EBG264" s="27"/>
      <c r="EBH264" s="27"/>
      <c r="EBI264" s="27"/>
      <c r="EBJ264" s="27"/>
      <c r="EBK264" s="27"/>
      <c r="EBL264" s="27"/>
      <c r="EBM264" s="27"/>
      <c r="EBN264" s="27"/>
      <c r="EBO264" s="27"/>
      <c r="EBP264" s="27"/>
      <c r="EBQ264" s="27"/>
      <c r="EBR264" s="27"/>
      <c r="EBS264" s="27"/>
      <c r="EBT264" s="27"/>
      <c r="EBU264" s="27"/>
      <c r="EBV264" s="27"/>
      <c r="EBW264" s="27"/>
      <c r="EBX264" s="27"/>
      <c r="EBY264" s="27"/>
      <c r="EBZ264" s="27"/>
      <c r="ECA264" s="27"/>
      <c r="ECB264" s="27"/>
      <c r="ECC264" s="27"/>
      <c r="ECD264" s="27"/>
      <c r="ECE264" s="27"/>
      <c r="ECF264" s="27"/>
      <c r="ECG264" s="27"/>
      <c r="ECH264" s="27"/>
      <c r="ECI264" s="27"/>
      <c r="ECJ264" s="27"/>
      <c r="ECK264" s="27"/>
      <c r="ECL264" s="27"/>
      <c r="ECM264" s="27"/>
      <c r="ECN264" s="27"/>
      <c r="ECO264" s="27"/>
      <c r="ECP264" s="27"/>
      <c r="ECQ264" s="27"/>
      <c r="ECR264" s="27"/>
      <c r="ECS264" s="27"/>
      <c r="ECT264" s="27"/>
      <c r="ECU264" s="27"/>
      <c r="ECV264" s="27"/>
      <c r="ECW264" s="27"/>
      <c r="ECX264" s="27"/>
      <c r="ECY264" s="27"/>
      <c r="ECZ264" s="27"/>
      <c r="EDA264" s="27"/>
      <c r="EDB264" s="27"/>
      <c r="EDC264" s="27"/>
      <c r="EDD264" s="27"/>
      <c r="EDE264" s="27"/>
      <c r="EDF264" s="27"/>
      <c r="EDG264" s="27"/>
      <c r="EDH264" s="27"/>
      <c r="EDI264" s="27"/>
      <c r="EDJ264" s="27"/>
      <c r="EDK264" s="27"/>
      <c r="EDL264" s="27"/>
      <c r="EDM264" s="27"/>
      <c r="EDN264" s="27"/>
      <c r="EDO264" s="27"/>
      <c r="EDP264" s="27"/>
      <c r="EDQ264" s="27"/>
      <c r="EDR264" s="27"/>
      <c r="EDS264" s="27"/>
      <c r="EDT264" s="27"/>
      <c r="EDU264" s="27"/>
      <c r="EDV264" s="27"/>
      <c r="EDW264" s="27"/>
      <c r="EDX264" s="27"/>
      <c r="EDY264" s="27"/>
      <c r="EDZ264" s="27"/>
      <c r="EEA264" s="27"/>
      <c r="EEB264" s="27"/>
      <c r="EEC264" s="27"/>
      <c r="EED264" s="27"/>
      <c r="EEE264" s="27"/>
      <c r="EEF264" s="27"/>
      <c r="EEG264" s="27"/>
      <c r="EEH264" s="27"/>
      <c r="EEI264" s="27"/>
      <c r="EEJ264" s="27"/>
      <c r="EEK264" s="27"/>
      <c r="EEL264" s="27"/>
      <c r="EEM264" s="27"/>
      <c r="EEN264" s="27"/>
      <c r="EEO264" s="27"/>
      <c r="EEP264" s="27"/>
      <c r="EEQ264" s="27"/>
      <c r="EER264" s="27"/>
      <c r="EES264" s="27"/>
      <c r="EET264" s="27"/>
      <c r="EEU264" s="27"/>
      <c r="EEV264" s="27"/>
      <c r="EEW264" s="27"/>
      <c r="EEX264" s="27"/>
      <c r="EEY264" s="27"/>
      <c r="EEZ264" s="27"/>
      <c r="EFA264" s="27"/>
      <c r="EFB264" s="27"/>
      <c r="EFC264" s="27"/>
      <c r="EFD264" s="27"/>
      <c r="EFE264" s="27"/>
      <c r="EFF264" s="27"/>
      <c r="EFG264" s="27"/>
      <c r="EFH264" s="27"/>
      <c r="EFI264" s="27"/>
      <c r="EFJ264" s="27"/>
      <c r="EFK264" s="27"/>
      <c r="EFL264" s="27"/>
      <c r="EFM264" s="27"/>
      <c r="EFN264" s="27"/>
      <c r="EFO264" s="27"/>
      <c r="EFP264" s="27"/>
      <c r="EFQ264" s="27"/>
      <c r="EFR264" s="27"/>
      <c r="EFS264" s="27"/>
      <c r="EFT264" s="27"/>
      <c r="EFU264" s="27"/>
      <c r="EFV264" s="27"/>
      <c r="EFW264" s="27"/>
      <c r="EFX264" s="27"/>
      <c r="EFY264" s="27"/>
      <c r="EFZ264" s="27"/>
      <c r="EGA264" s="27"/>
      <c r="EGB264" s="27"/>
      <c r="EGC264" s="27"/>
      <c r="EGD264" s="27"/>
      <c r="EGE264" s="27"/>
      <c r="EGF264" s="27"/>
      <c r="EGG264" s="27"/>
      <c r="EGH264" s="27"/>
      <c r="EGI264" s="27"/>
      <c r="EGJ264" s="27"/>
      <c r="EGK264" s="27"/>
      <c r="EGL264" s="27"/>
      <c r="EGM264" s="27"/>
      <c r="EGN264" s="27"/>
      <c r="EGO264" s="27"/>
      <c r="EGP264" s="27"/>
      <c r="EGQ264" s="27"/>
      <c r="EGR264" s="27"/>
      <c r="EGS264" s="27"/>
      <c r="EGT264" s="27"/>
      <c r="EGU264" s="27"/>
      <c r="EGV264" s="27"/>
      <c r="EGW264" s="27"/>
      <c r="EGX264" s="27"/>
      <c r="EGY264" s="27"/>
      <c r="EGZ264" s="27"/>
      <c r="EHA264" s="27"/>
      <c r="EHB264" s="27"/>
      <c r="EHC264" s="27"/>
      <c r="EHD264" s="27"/>
      <c r="EHE264" s="27"/>
      <c r="EHF264" s="27"/>
      <c r="EHG264" s="27"/>
      <c r="EHH264" s="27"/>
      <c r="EHI264" s="27"/>
      <c r="EHJ264" s="27"/>
      <c r="EHK264" s="27"/>
      <c r="EHL264" s="27"/>
      <c r="EHM264" s="27"/>
      <c r="EHN264" s="27"/>
      <c r="EHO264" s="27"/>
      <c r="EHP264" s="27"/>
      <c r="EHQ264" s="27"/>
      <c r="EHR264" s="27"/>
      <c r="EHS264" s="27"/>
      <c r="EHT264" s="27"/>
      <c r="EHU264" s="27"/>
      <c r="EHV264" s="27"/>
      <c r="EHW264" s="27"/>
      <c r="EHX264" s="27"/>
      <c r="EHY264" s="27"/>
      <c r="EHZ264" s="27"/>
      <c r="EIA264" s="27"/>
      <c r="EIB264" s="27"/>
      <c r="EIC264" s="27"/>
      <c r="EID264" s="27"/>
      <c r="EIE264" s="27"/>
      <c r="EIF264" s="27"/>
      <c r="EIG264" s="27"/>
      <c r="EIH264" s="27"/>
      <c r="EII264" s="27"/>
      <c r="EIJ264" s="27"/>
      <c r="EIK264" s="27"/>
      <c r="EIL264" s="27"/>
      <c r="EIM264" s="27"/>
      <c r="EIN264" s="27"/>
      <c r="EIO264" s="27"/>
      <c r="EIP264" s="27"/>
      <c r="EIQ264" s="27"/>
      <c r="EIR264" s="27"/>
      <c r="EIS264" s="27"/>
      <c r="EIT264" s="27"/>
      <c r="EIU264" s="27"/>
      <c r="EIV264" s="27"/>
      <c r="EIW264" s="27"/>
      <c r="EIX264" s="27"/>
      <c r="EIY264" s="27"/>
      <c r="EIZ264" s="27"/>
      <c r="EJA264" s="27"/>
      <c r="EJB264" s="27"/>
      <c r="EJC264" s="27"/>
      <c r="EJD264" s="27"/>
      <c r="EJE264" s="27"/>
      <c r="EJF264" s="27"/>
      <c r="EJG264" s="27"/>
      <c r="EJH264" s="27"/>
      <c r="EJI264" s="27"/>
      <c r="EJJ264" s="27"/>
      <c r="EJK264" s="27"/>
      <c r="EJL264" s="27"/>
      <c r="EJM264" s="27"/>
      <c r="EJN264" s="27"/>
      <c r="EJO264" s="27"/>
      <c r="EJP264" s="27"/>
      <c r="EJQ264" s="27"/>
      <c r="EJR264" s="27"/>
      <c r="EJS264" s="27"/>
      <c r="EJT264" s="27"/>
      <c r="EJU264" s="27"/>
      <c r="EJV264" s="27"/>
      <c r="EJW264" s="27"/>
      <c r="EJX264" s="27"/>
      <c r="EJY264" s="27"/>
      <c r="EJZ264" s="27"/>
      <c r="EKA264" s="27"/>
      <c r="EKB264" s="27"/>
      <c r="EKC264" s="27"/>
      <c r="EKD264" s="27"/>
      <c r="EKE264" s="27"/>
      <c r="EKF264" s="27"/>
      <c r="EKG264" s="27"/>
      <c r="EKH264" s="27"/>
      <c r="EKI264" s="27"/>
      <c r="EKJ264" s="27"/>
      <c r="EKK264" s="27"/>
      <c r="EKL264" s="27"/>
      <c r="EKM264" s="27"/>
      <c r="EKN264" s="27"/>
      <c r="EKO264" s="27"/>
      <c r="EKP264" s="27"/>
      <c r="EKQ264" s="27"/>
      <c r="EKR264" s="27"/>
      <c r="EKS264" s="27"/>
      <c r="EKT264" s="27"/>
      <c r="EKU264" s="27"/>
      <c r="EKV264" s="27"/>
      <c r="EKW264" s="27"/>
      <c r="EKX264" s="27"/>
      <c r="EKY264" s="27"/>
      <c r="EKZ264" s="27"/>
      <c r="ELA264" s="27"/>
      <c r="ELB264" s="27"/>
      <c r="ELC264" s="27"/>
      <c r="ELD264" s="27"/>
      <c r="ELE264" s="27"/>
      <c r="ELF264" s="27"/>
      <c r="ELG264" s="27"/>
      <c r="ELH264" s="27"/>
      <c r="ELI264" s="27"/>
      <c r="ELJ264" s="27"/>
      <c r="ELK264" s="27"/>
      <c r="ELL264" s="27"/>
      <c r="ELM264" s="27"/>
      <c r="ELN264" s="27"/>
      <c r="ELO264" s="27"/>
      <c r="ELP264" s="27"/>
      <c r="ELQ264" s="27"/>
      <c r="ELR264" s="27"/>
      <c r="ELS264" s="27"/>
      <c r="ELT264" s="27"/>
      <c r="ELU264" s="27"/>
      <c r="ELV264" s="27"/>
      <c r="ELW264" s="27"/>
      <c r="ELX264" s="27"/>
      <c r="ELY264" s="27"/>
      <c r="ELZ264" s="27"/>
      <c r="EMA264" s="27"/>
      <c r="EMB264" s="27"/>
      <c r="EMC264" s="27"/>
      <c r="EMD264" s="27"/>
      <c r="EME264" s="27"/>
      <c r="EMF264" s="27"/>
      <c r="EMG264" s="27"/>
      <c r="EMH264" s="27"/>
      <c r="EMI264" s="27"/>
      <c r="EMJ264" s="27"/>
      <c r="EMK264" s="27"/>
      <c r="EML264" s="27"/>
      <c r="EMM264" s="27"/>
      <c r="EMN264" s="27"/>
      <c r="EMO264" s="27"/>
      <c r="EMP264" s="27"/>
      <c r="EMQ264" s="27"/>
      <c r="EMR264" s="27"/>
      <c r="EMS264" s="27"/>
      <c r="EMT264" s="27"/>
      <c r="EMU264" s="27"/>
      <c r="EMV264" s="27"/>
      <c r="EMW264" s="27"/>
      <c r="EMX264" s="27"/>
      <c r="EMY264" s="27"/>
      <c r="EMZ264" s="27"/>
      <c r="ENA264" s="27"/>
      <c r="ENB264" s="27"/>
      <c r="ENC264" s="27"/>
      <c r="END264" s="27"/>
      <c r="ENE264" s="27"/>
      <c r="ENF264" s="27"/>
      <c r="ENG264" s="27"/>
      <c r="ENH264" s="27"/>
      <c r="ENI264" s="27"/>
      <c r="ENJ264" s="27"/>
      <c r="ENK264" s="27"/>
      <c r="ENL264" s="27"/>
      <c r="ENM264" s="27"/>
      <c r="ENN264" s="27"/>
      <c r="ENO264" s="27"/>
      <c r="ENP264" s="27"/>
      <c r="ENQ264" s="27"/>
      <c r="ENR264" s="27"/>
      <c r="ENS264" s="27"/>
      <c r="ENT264" s="27"/>
      <c r="ENU264" s="27"/>
      <c r="ENV264" s="27"/>
      <c r="ENW264" s="27"/>
      <c r="ENX264" s="27"/>
      <c r="ENY264" s="27"/>
      <c r="ENZ264" s="27"/>
      <c r="EOA264" s="27"/>
      <c r="EOB264" s="27"/>
      <c r="EOC264" s="27"/>
      <c r="EOD264" s="27"/>
      <c r="EOE264" s="27"/>
      <c r="EOF264" s="27"/>
      <c r="EOG264" s="27"/>
      <c r="EOH264" s="27"/>
      <c r="EOI264" s="27"/>
      <c r="EOJ264" s="27"/>
      <c r="EOK264" s="27"/>
      <c r="EOL264" s="27"/>
      <c r="EOM264" s="27"/>
      <c r="EON264" s="27"/>
      <c r="EOO264" s="27"/>
      <c r="EOP264" s="27"/>
      <c r="EOQ264" s="27"/>
      <c r="EOR264" s="27"/>
      <c r="EOS264" s="27"/>
      <c r="EOT264" s="27"/>
      <c r="EOU264" s="27"/>
      <c r="EOV264" s="27"/>
      <c r="EOW264" s="27"/>
      <c r="EOX264" s="27"/>
      <c r="EOY264" s="27"/>
      <c r="EOZ264" s="27"/>
      <c r="EPA264" s="27"/>
      <c r="EPB264" s="27"/>
      <c r="EPC264" s="27"/>
      <c r="EPD264" s="27"/>
      <c r="EPE264" s="27"/>
      <c r="EPF264" s="27"/>
      <c r="EPG264" s="27"/>
      <c r="EPH264" s="27"/>
      <c r="EPI264" s="27"/>
      <c r="EPJ264" s="27"/>
      <c r="EPK264" s="27"/>
      <c r="EPL264" s="27"/>
      <c r="EPM264" s="27"/>
      <c r="EPN264" s="27"/>
      <c r="EPO264" s="27"/>
      <c r="EPP264" s="27"/>
      <c r="EPQ264" s="27"/>
      <c r="EPR264" s="27"/>
      <c r="EPS264" s="27"/>
      <c r="EPT264" s="27"/>
      <c r="EPU264" s="27"/>
      <c r="EPV264" s="27"/>
      <c r="EPW264" s="27"/>
      <c r="EPX264" s="27"/>
      <c r="EPY264" s="27"/>
      <c r="EPZ264" s="27"/>
      <c r="EQA264" s="27"/>
      <c r="EQB264" s="27"/>
      <c r="EQC264" s="27"/>
      <c r="EQD264" s="27"/>
      <c r="EQE264" s="27"/>
      <c r="EQF264" s="27"/>
      <c r="EQG264" s="27"/>
      <c r="EQH264" s="27"/>
      <c r="EQI264" s="27"/>
      <c r="EQJ264" s="27"/>
      <c r="EQK264" s="27"/>
      <c r="EQL264" s="27"/>
      <c r="EQM264" s="27"/>
      <c r="EQN264" s="27"/>
      <c r="EQO264" s="27"/>
      <c r="EQP264" s="27"/>
      <c r="EQQ264" s="27"/>
      <c r="EQR264" s="27"/>
      <c r="EQS264" s="27"/>
      <c r="EQT264" s="27"/>
      <c r="EQU264" s="27"/>
      <c r="EQV264" s="27"/>
      <c r="EQW264" s="27"/>
      <c r="EQX264" s="27"/>
      <c r="EQY264" s="27"/>
      <c r="EQZ264" s="27"/>
      <c r="ERA264" s="27"/>
      <c r="ERB264" s="27"/>
      <c r="ERC264" s="27"/>
      <c r="ERD264" s="27"/>
      <c r="ERE264" s="27"/>
      <c r="ERF264" s="27"/>
      <c r="ERG264" s="27"/>
      <c r="ERH264" s="27"/>
      <c r="ERI264" s="27"/>
      <c r="ERJ264" s="27"/>
      <c r="ERK264" s="27"/>
      <c r="ERL264" s="27"/>
      <c r="ERM264" s="27"/>
      <c r="ERN264" s="27"/>
      <c r="ERO264" s="27"/>
      <c r="ERP264" s="27"/>
      <c r="ERQ264" s="27"/>
      <c r="ERR264" s="27"/>
      <c r="ERS264" s="27"/>
      <c r="ERT264" s="27"/>
      <c r="ERU264" s="27"/>
      <c r="ERV264" s="27"/>
      <c r="ERW264" s="27"/>
      <c r="ERX264" s="27"/>
      <c r="ERY264" s="27"/>
      <c r="ERZ264" s="27"/>
      <c r="ESA264" s="27"/>
      <c r="ESB264" s="27"/>
      <c r="ESC264" s="27"/>
      <c r="ESD264" s="27"/>
      <c r="ESE264" s="27"/>
      <c r="ESF264" s="27"/>
      <c r="ESG264" s="27"/>
      <c r="ESH264" s="27"/>
      <c r="ESI264" s="27"/>
      <c r="ESJ264" s="27"/>
      <c r="ESK264" s="27"/>
      <c r="ESL264" s="27"/>
      <c r="ESM264" s="27"/>
      <c r="ESN264" s="27"/>
      <c r="ESO264" s="27"/>
      <c r="ESP264" s="27"/>
      <c r="ESQ264" s="27"/>
      <c r="ESR264" s="27"/>
      <c r="ESS264" s="27"/>
      <c r="EST264" s="27"/>
      <c r="ESU264" s="27"/>
      <c r="ESV264" s="27"/>
      <c r="ESW264" s="27"/>
      <c r="ESX264" s="27"/>
      <c r="ESY264" s="27"/>
      <c r="ESZ264" s="27"/>
      <c r="ETA264" s="27"/>
      <c r="ETB264" s="27"/>
      <c r="ETC264" s="27"/>
      <c r="ETD264" s="27"/>
      <c r="ETE264" s="27"/>
      <c r="ETF264" s="27"/>
      <c r="ETG264" s="27"/>
      <c r="ETH264" s="27"/>
      <c r="ETI264" s="27"/>
      <c r="ETJ264" s="27"/>
      <c r="ETK264" s="27"/>
      <c r="ETL264" s="27"/>
      <c r="ETM264" s="27"/>
      <c r="ETN264" s="27"/>
      <c r="ETO264" s="27"/>
      <c r="ETP264" s="27"/>
      <c r="ETQ264" s="27"/>
      <c r="ETR264" s="27"/>
      <c r="ETS264" s="27"/>
      <c r="ETT264" s="27"/>
      <c r="ETU264" s="27"/>
      <c r="ETV264" s="27"/>
      <c r="ETW264" s="27"/>
      <c r="ETX264" s="27"/>
      <c r="ETY264" s="27"/>
      <c r="ETZ264" s="27"/>
      <c r="EUA264" s="27"/>
      <c r="EUB264" s="27"/>
      <c r="EUC264" s="27"/>
      <c r="EUD264" s="27"/>
      <c r="EUE264" s="27"/>
      <c r="EUF264" s="27"/>
      <c r="EUG264" s="27"/>
      <c r="EUH264" s="27"/>
      <c r="EUI264" s="27"/>
      <c r="EUJ264" s="27"/>
      <c r="EUK264" s="27"/>
      <c r="EUL264" s="27"/>
      <c r="EUM264" s="27"/>
      <c r="EUN264" s="27"/>
      <c r="EUO264" s="27"/>
      <c r="EUP264" s="27"/>
      <c r="EUQ264" s="27"/>
      <c r="EUR264" s="27"/>
      <c r="EUS264" s="27"/>
      <c r="EUT264" s="27"/>
      <c r="EUU264" s="27"/>
      <c r="EUV264" s="27"/>
      <c r="EUW264" s="27"/>
      <c r="EUX264" s="27"/>
      <c r="EUY264" s="27"/>
      <c r="EUZ264" s="27"/>
      <c r="EVA264" s="27"/>
      <c r="EVB264" s="27"/>
      <c r="EVC264" s="27"/>
      <c r="EVD264" s="27"/>
      <c r="EVE264" s="27"/>
      <c r="EVF264" s="27"/>
      <c r="EVG264" s="27"/>
      <c r="EVH264" s="27"/>
      <c r="EVI264" s="27"/>
      <c r="EVJ264" s="27"/>
      <c r="EVK264" s="27"/>
      <c r="EVL264" s="27"/>
      <c r="EVM264" s="27"/>
      <c r="EVN264" s="27"/>
      <c r="EVO264" s="27"/>
      <c r="EVP264" s="27"/>
      <c r="EVQ264" s="27"/>
      <c r="EVR264" s="27"/>
      <c r="EVS264" s="27"/>
      <c r="EVT264" s="27"/>
      <c r="EVU264" s="27"/>
      <c r="EVV264" s="27"/>
      <c r="EVW264" s="27"/>
      <c r="EVX264" s="27"/>
      <c r="EVY264" s="27"/>
      <c r="EVZ264" s="27"/>
      <c r="EWA264" s="27"/>
      <c r="EWB264" s="27"/>
      <c r="EWC264" s="27"/>
      <c r="EWD264" s="27"/>
      <c r="EWE264" s="27"/>
      <c r="EWF264" s="27"/>
      <c r="EWG264" s="27"/>
      <c r="EWH264" s="27"/>
      <c r="EWI264" s="27"/>
      <c r="EWJ264" s="27"/>
      <c r="EWK264" s="27"/>
      <c r="EWL264" s="27"/>
      <c r="EWM264" s="27"/>
      <c r="EWN264" s="27"/>
      <c r="EWO264" s="27"/>
      <c r="EWP264" s="27"/>
      <c r="EWQ264" s="27"/>
      <c r="EWR264" s="27"/>
      <c r="EWS264" s="27"/>
      <c r="EWT264" s="27"/>
      <c r="EWU264" s="27"/>
      <c r="EWV264" s="27"/>
      <c r="EWW264" s="27"/>
      <c r="EWX264" s="27"/>
      <c r="EWY264" s="27"/>
      <c r="EWZ264" s="27"/>
      <c r="EXA264" s="27"/>
      <c r="EXB264" s="27"/>
      <c r="EXC264" s="27"/>
      <c r="EXD264" s="27"/>
      <c r="EXE264" s="27"/>
      <c r="EXF264" s="27"/>
      <c r="EXG264" s="27"/>
      <c r="EXH264" s="27"/>
      <c r="EXI264" s="27"/>
      <c r="EXJ264" s="27"/>
      <c r="EXK264" s="27"/>
      <c r="EXL264" s="27"/>
      <c r="EXM264" s="27"/>
      <c r="EXN264" s="27"/>
      <c r="EXO264" s="27"/>
      <c r="EXP264" s="27"/>
      <c r="EXQ264" s="27"/>
      <c r="EXR264" s="27"/>
      <c r="EXS264" s="27"/>
      <c r="EXT264" s="27"/>
      <c r="EXU264" s="27"/>
      <c r="EXV264" s="27"/>
      <c r="EXW264" s="27"/>
      <c r="EXX264" s="27"/>
      <c r="EXY264" s="27"/>
      <c r="EXZ264" s="27"/>
      <c r="EYA264" s="27"/>
      <c r="EYB264" s="27"/>
      <c r="EYC264" s="27"/>
      <c r="EYD264" s="27"/>
      <c r="EYE264" s="27"/>
      <c r="EYF264" s="27"/>
      <c r="EYG264" s="27"/>
      <c r="EYH264" s="27"/>
      <c r="EYI264" s="27"/>
      <c r="EYJ264" s="27"/>
      <c r="EYK264" s="27"/>
      <c r="EYL264" s="27"/>
      <c r="EYM264" s="27"/>
      <c r="EYN264" s="27"/>
      <c r="EYO264" s="27"/>
      <c r="EYP264" s="27"/>
      <c r="EYQ264" s="27"/>
      <c r="EYR264" s="27"/>
      <c r="EYS264" s="27"/>
      <c r="EYT264" s="27"/>
      <c r="EYU264" s="27"/>
      <c r="EYV264" s="27"/>
      <c r="EYW264" s="27"/>
      <c r="EYX264" s="27"/>
      <c r="EYY264" s="27"/>
      <c r="EYZ264" s="27"/>
      <c r="EZA264" s="27"/>
      <c r="EZB264" s="27"/>
      <c r="EZC264" s="27"/>
      <c r="EZD264" s="27"/>
      <c r="EZE264" s="27"/>
      <c r="EZF264" s="27"/>
      <c r="EZG264" s="27"/>
      <c r="EZH264" s="27"/>
      <c r="EZI264" s="27"/>
      <c r="EZJ264" s="27"/>
      <c r="EZK264" s="27"/>
      <c r="EZL264" s="27"/>
      <c r="EZM264" s="27"/>
      <c r="EZN264" s="27"/>
      <c r="EZO264" s="27"/>
      <c r="EZP264" s="27"/>
      <c r="EZQ264" s="27"/>
      <c r="EZR264" s="27"/>
      <c r="EZS264" s="27"/>
      <c r="EZT264" s="27"/>
      <c r="EZU264" s="27"/>
      <c r="EZV264" s="27"/>
      <c r="EZW264" s="27"/>
      <c r="EZX264" s="27"/>
      <c r="EZY264" s="27"/>
      <c r="EZZ264" s="27"/>
      <c r="FAA264" s="27"/>
      <c r="FAB264" s="27"/>
      <c r="FAC264" s="27"/>
      <c r="FAD264" s="27"/>
      <c r="FAE264" s="27"/>
      <c r="FAF264" s="27"/>
      <c r="FAG264" s="27"/>
      <c r="FAH264" s="27"/>
      <c r="FAI264" s="27"/>
      <c r="FAJ264" s="27"/>
      <c r="FAK264" s="27"/>
      <c r="FAL264" s="27"/>
      <c r="FAM264" s="27"/>
      <c r="FAN264" s="27"/>
      <c r="FAO264" s="27"/>
      <c r="FAP264" s="27"/>
      <c r="FAQ264" s="27"/>
      <c r="FAR264" s="27"/>
      <c r="FAS264" s="27"/>
      <c r="FAT264" s="27"/>
      <c r="FAU264" s="27"/>
      <c r="FAV264" s="27"/>
      <c r="FAW264" s="27"/>
      <c r="FAX264" s="27"/>
      <c r="FAY264" s="27"/>
      <c r="FAZ264" s="27"/>
      <c r="FBA264" s="27"/>
      <c r="FBB264" s="27"/>
      <c r="FBC264" s="27"/>
      <c r="FBD264" s="27"/>
      <c r="FBE264" s="27"/>
      <c r="FBF264" s="27"/>
      <c r="FBG264" s="27"/>
      <c r="FBH264" s="27"/>
      <c r="FBI264" s="27"/>
      <c r="FBJ264" s="27"/>
      <c r="FBK264" s="27"/>
      <c r="FBL264" s="27"/>
      <c r="FBM264" s="27"/>
      <c r="FBN264" s="27"/>
      <c r="FBO264" s="27"/>
      <c r="FBP264" s="27"/>
      <c r="FBQ264" s="27"/>
      <c r="FBR264" s="27"/>
      <c r="FBS264" s="27"/>
      <c r="FBT264" s="27"/>
      <c r="FBU264" s="27"/>
      <c r="FBV264" s="27"/>
      <c r="FBW264" s="27"/>
      <c r="FBX264" s="27"/>
      <c r="FBY264" s="27"/>
      <c r="FBZ264" s="27"/>
      <c r="FCA264" s="27"/>
      <c r="FCB264" s="27"/>
      <c r="FCC264" s="27"/>
      <c r="FCD264" s="27"/>
      <c r="FCE264" s="27"/>
      <c r="FCF264" s="27"/>
      <c r="FCG264" s="27"/>
      <c r="FCH264" s="27"/>
      <c r="FCI264" s="27"/>
      <c r="FCJ264" s="27"/>
      <c r="FCK264" s="27"/>
      <c r="FCL264" s="27"/>
      <c r="FCM264" s="27"/>
      <c r="FCN264" s="27"/>
      <c r="FCO264" s="27"/>
      <c r="FCP264" s="27"/>
      <c r="FCQ264" s="27"/>
      <c r="FCR264" s="27"/>
      <c r="FCS264" s="27"/>
      <c r="FCT264" s="27"/>
      <c r="FCU264" s="27"/>
      <c r="FCV264" s="27"/>
      <c r="FCW264" s="27"/>
      <c r="FCX264" s="27"/>
      <c r="FCY264" s="27"/>
      <c r="FCZ264" s="27"/>
      <c r="FDA264" s="27"/>
      <c r="FDB264" s="27"/>
      <c r="FDC264" s="27"/>
      <c r="FDD264" s="27"/>
      <c r="FDE264" s="27"/>
      <c r="FDF264" s="27"/>
      <c r="FDG264" s="27"/>
      <c r="FDH264" s="27"/>
      <c r="FDI264" s="27"/>
      <c r="FDJ264" s="27"/>
      <c r="FDK264" s="27"/>
      <c r="FDL264" s="27"/>
      <c r="FDM264" s="27"/>
      <c r="FDN264" s="27"/>
      <c r="FDO264" s="27"/>
      <c r="FDP264" s="27"/>
      <c r="FDQ264" s="27"/>
      <c r="FDR264" s="27"/>
      <c r="FDS264" s="27"/>
      <c r="FDT264" s="27"/>
      <c r="FDU264" s="27"/>
      <c r="FDV264" s="27"/>
      <c r="FDW264" s="27"/>
      <c r="FDX264" s="27"/>
      <c r="FDY264" s="27"/>
      <c r="FDZ264" s="27"/>
      <c r="FEA264" s="27"/>
      <c r="FEB264" s="27"/>
      <c r="FEC264" s="27"/>
      <c r="FED264" s="27"/>
      <c r="FEE264" s="27"/>
      <c r="FEF264" s="27"/>
      <c r="FEG264" s="27"/>
      <c r="FEH264" s="27"/>
      <c r="FEI264" s="27"/>
      <c r="FEJ264" s="27"/>
      <c r="FEK264" s="27"/>
      <c r="FEL264" s="27"/>
      <c r="FEM264" s="27"/>
      <c r="FEN264" s="27"/>
      <c r="FEO264" s="27"/>
      <c r="FEP264" s="27"/>
      <c r="FEQ264" s="27"/>
      <c r="FER264" s="27"/>
      <c r="FES264" s="27"/>
      <c r="FET264" s="27"/>
      <c r="FEU264" s="27"/>
      <c r="FEV264" s="27"/>
      <c r="FEW264" s="27"/>
      <c r="FEX264" s="27"/>
      <c r="FEY264" s="27"/>
      <c r="FEZ264" s="27"/>
      <c r="FFA264" s="27"/>
      <c r="FFB264" s="27"/>
      <c r="FFC264" s="27"/>
      <c r="FFD264" s="27"/>
      <c r="FFE264" s="27"/>
      <c r="FFF264" s="27"/>
      <c r="FFG264" s="27"/>
      <c r="FFH264" s="27"/>
      <c r="FFI264" s="27"/>
      <c r="FFJ264" s="27"/>
      <c r="FFK264" s="27"/>
      <c r="FFL264" s="27"/>
      <c r="FFM264" s="27"/>
      <c r="FFN264" s="27"/>
      <c r="FFO264" s="27"/>
      <c r="FFP264" s="27"/>
      <c r="FFQ264" s="27"/>
      <c r="FFR264" s="27"/>
      <c r="FFS264" s="27"/>
      <c r="FFT264" s="27"/>
      <c r="FFU264" s="27"/>
      <c r="FFV264" s="27"/>
      <c r="FFW264" s="27"/>
      <c r="FFX264" s="27"/>
      <c r="FFY264" s="27"/>
      <c r="FFZ264" s="27"/>
      <c r="FGA264" s="27"/>
      <c r="FGB264" s="27"/>
      <c r="FGC264" s="27"/>
      <c r="FGD264" s="27"/>
      <c r="FGE264" s="27"/>
      <c r="FGF264" s="27"/>
      <c r="FGG264" s="27"/>
      <c r="FGH264" s="27"/>
      <c r="FGI264" s="27"/>
      <c r="FGJ264" s="27"/>
      <c r="FGK264" s="27"/>
      <c r="FGL264" s="27"/>
      <c r="FGM264" s="27"/>
      <c r="FGN264" s="27"/>
      <c r="FGO264" s="27"/>
      <c r="FGP264" s="27"/>
      <c r="FGQ264" s="27"/>
      <c r="FGR264" s="27"/>
      <c r="FGS264" s="27"/>
      <c r="FGT264" s="27"/>
      <c r="FGU264" s="27"/>
      <c r="FGV264" s="27"/>
      <c r="FGW264" s="27"/>
      <c r="FGX264" s="27"/>
      <c r="FGY264" s="27"/>
      <c r="FGZ264" s="27"/>
      <c r="FHA264" s="27"/>
      <c r="FHB264" s="27"/>
      <c r="FHC264" s="27"/>
      <c r="FHD264" s="27"/>
      <c r="FHE264" s="27"/>
      <c r="FHF264" s="27"/>
      <c r="FHG264" s="27"/>
      <c r="FHH264" s="27"/>
      <c r="FHI264" s="27"/>
      <c r="FHJ264" s="27"/>
      <c r="FHK264" s="27"/>
      <c r="FHL264" s="27"/>
      <c r="FHM264" s="27"/>
      <c r="FHN264" s="27"/>
      <c r="FHO264" s="27"/>
      <c r="FHP264" s="27"/>
      <c r="FHQ264" s="27"/>
      <c r="FHR264" s="27"/>
      <c r="FHS264" s="27"/>
      <c r="FHT264" s="27"/>
      <c r="FHU264" s="27"/>
      <c r="FHV264" s="27"/>
      <c r="FHW264" s="27"/>
      <c r="FHX264" s="27"/>
      <c r="FHY264" s="27"/>
      <c r="FHZ264" s="27"/>
      <c r="FIA264" s="27"/>
      <c r="FIB264" s="27"/>
      <c r="FIC264" s="27"/>
      <c r="FID264" s="27"/>
      <c r="FIE264" s="27"/>
      <c r="FIF264" s="27"/>
      <c r="FIG264" s="27"/>
      <c r="FIH264" s="27"/>
      <c r="FII264" s="27"/>
      <c r="FIJ264" s="27"/>
      <c r="FIK264" s="27"/>
      <c r="FIL264" s="27"/>
      <c r="FIM264" s="27"/>
      <c r="FIN264" s="27"/>
      <c r="FIO264" s="27"/>
      <c r="FIP264" s="27"/>
      <c r="FIQ264" s="27"/>
      <c r="FIR264" s="27"/>
      <c r="FIS264" s="27"/>
      <c r="FIT264" s="27"/>
      <c r="FIU264" s="27"/>
      <c r="FIV264" s="27"/>
      <c r="FIW264" s="27"/>
      <c r="FIX264" s="27"/>
      <c r="FIY264" s="27"/>
      <c r="FIZ264" s="27"/>
      <c r="FJA264" s="27"/>
      <c r="FJB264" s="27"/>
      <c r="FJC264" s="27"/>
      <c r="FJD264" s="27"/>
      <c r="FJE264" s="27"/>
      <c r="FJF264" s="27"/>
      <c r="FJG264" s="27"/>
      <c r="FJH264" s="27"/>
      <c r="FJI264" s="27"/>
      <c r="FJJ264" s="27"/>
      <c r="FJK264" s="27"/>
      <c r="FJL264" s="27"/>
      <c r="FJM264" s="27"/>
      <c r="FJN264" s="27"/>
      <c r="FJO264" s="27"/>
      <c r="FJP264" s="27"/>
      <c r="FJQ264" s="27"/>
      <c r="FJR264" s="27"/>
      <c r="FJS264" s="27"/>
      <c r="FJT264" s="27"/>
      <c r="FJU264" s="27"/>
      <c r="FJV264" s="27"/>
      <c r="FJW264" s="27"/>
      <c r="FJX264" s="27"/>
      <c r="FJY264" s="27"/>
      <c r="FJZ264" s="27"/>
      <c r="FKA264" s="27"/>
      <c r="FKB264" s="27"/>
      <c r="FKC264" s="27"/>
      <c r="FKD264" s="27"/>
      <c r="FKE264" s="27"/>
      <c r="FKF264" s="27"/>
      <c r="FKG264" s="27"/>
      <c r="FKH264" s="27"/>
      <c r="FKI264" s="27"/>
      <c r="FKJ264" s="27"/>
      <c r="FKK264" s="27"/>
      <c r="FKL264" s="27"/>
      <c r="FKM264" s="27"/>
      <c r="FKN264" s="27"/>
      <c r="FKO264" s="27"/>
      <c r="FKP264" s="27"/>
      <c r="FKQ264" s="27"/>
      <c r="FKR264" s="27"/>
      <c r="FKS264" s="27"/>
      <c r="FKT264" s="27"/>
      <c r="FKU264" s="27"/>
      <c r="FKV264" s="27"/>
      <c r="FKW264" s="27"/>
      <c r="FKX264" s="27"/>
      <c r="FKY264" s="27"/>
      <c r="FKZ264" s="27"/>
      <c r="FLA264" s="27"/>
      <c r="FLB264" s="27"/>
      <c r="FLC264" s="27"/>
      <c r="FLD264" s="27"/>
      <c r="FLE264" s="27"/>
      <c r="FLF264" s="27"/>
      <c r="FLG264" s="27"/>
      <c r="FLH264" s="27"/>
      <c r="FLI264" s="27"/>
      <c r="FLJ264" s="27"/>
      <c r="FLK264" s="27"/>
      <c r="FLL264" s="27"/>
      <c r="FLM264" s="27"/>
      <c r="FLN264" s="27"/>
      <c r="FLO264" s="27"/>
      <c r="FLP264" s="27"/>
      <c r="FLQ264" s="27"/>
      <c r="FLR264" s="27"/>
      <c r="FLS264" s="27"/>
      <c r="FLT264" s="27"/>
      <c r="FLU264" s="27"/>
      <c r="FLV264" s="27"/>
      <c r="FLW264" s="27"/>
      <c r="FLX264" s="27"/>
      <c r="FLY264" s="27"/>
      <c r="FLZ264" s="27"/>
      <c r="FMA264" s="27"/>
      <c r="FMB264" s="27"/>
      <c r="FMC264" s="27"/>
      <c r="FMD264" s="27"/>
      <c r="FME264" s="27"/>
      <c r="FMF264" s="27"/>
      <c r="FMG264" s="27"/>
      <c r="FMH264" s="27"/>
      <c r="FMI264" s="27"/>
      <c r="FMJ264" s="27"/>
      <c r="FMK264" s="27"/>
      <c r="FML264" s="27"/>
      <c r="FMM264" s="27"/>
      <c r="FMN264" s="27"/>
      <c r="FMO264" s="27"/>
      <c r="FMP264" s="27"/>
      <c r="FMQ264" s="27"/>
      <c r="FMR264" s="27"/>
      <c r="FMS264" s="27"/>
      <c r="FMT264" s="27"/>
      <c r="FMU264" s="27"/>
      <c r="FMV264" s="27"/>
      <c r="FMW264" s="27"/>
      <c r="FMX264" s="27"/>
      <c r="FMY264" s="27"/>
      <c r="FMZ264" s="27"/>
      <c r="FNA264" s="27"/>
      <c r="FNB264" s="27"/>
      <c r="FNC264" s="27"/>
      <c r="FND264" s="27"/>
      <c r="FNE264" s="27"/>
      <c r="FNF264" s="27"/>
      <c r="FNG264" s="27"/>
      <c r="FNH264" s="27"/>
      <c r="FNI264" s="27"/>
      <c r="FNJ264" s="27"/>
      <c r="FNK264" s="27"/>
      <c r="FNL264" s="27"/>
      <c r="FNM264" s="27"/>
      <c r="FNN264" s="27"/>
      <c r="FNO264" s="27"/>
      <c r="FNP264" s="27"/>
      <c r="FNQ264" s="27"/>
      <c r="FNR264" s="27"/>
      <c r="FNS264" s="27"/>
      <c r="FNT264" s="27"/>
      <c r="FNU264" s="27"/>
      <c r="FNV264" s="27"/>
      <c r="FNW264" s="27"/>
      <c r="FNX264" s="27"/>
      <c r="FNY264" s="27"/>
      <c r="FNZ264" s="27"/>
      <c r="FOA264" s="27"/>
      <c r="FOB264" s="27"/>
      <c r="FOC264" s="27"/>
      <c r="FOD264" s="27"/>
      <c r="FOE264" s="27"/>
      <c r="FOF264" s="27"/>
      <c r="FOG264" s="27"/>
      <c r="FOH264" s="27"/>
      <c r="FOI264" s="27"/>
      <c r="FOJ264" s="27"/>
      <c r="FOK264" s="27"/>
      <c r="FOL264" s="27"/>
      <c r="FOM264" s="27"/>
      <c r="FON264" s="27"/>
      <c r="FOO264" s="27"/>
      <c r="FOP264" s="27"/>
      <c r="FOQ264" s="27"/>
      <c r="FOR264" s="27"/>
      <c r="FOS264" s="27"/>
      <c r="FOT264" s="27"/>
      <c r="FOU264" s="27"/>
      <c r="FOV264" s="27"/>
      <c r="FOW264" s="27"/>
      <c r="FOX264" s="27"/>
      <c r="FOY264" s="27"/>
      <c r="FOZ264" s="27"/>
      <c r="FPA264" s="27"/>
      <c r="FPB264" s="27"/>
      <c r="FPC264" s="27"/>
      <c r="FPD264" s="27"/>
      <c r="FPE264" s="27"/>
      <c r="FPF264" s="27"/>
      <c r="FPG264" s="27"/>
      <c r="FPH264" s="27"/>
      <c r="FPI264" s="27"/>
      <c r="FPJ264" s="27"/>
      <c r="FPK264" s="27"/>
      <c r="FPL264" s="27"/>
      <c r="FPM264" s="27"/>
      <c r="FPN264" s="27"/>
      <c r="FPO264" s="27"/>
      <c r="FPP264" s="27"/>
      <c r="FPQ264" s="27"/>
      <c r="FPR264" s="27"/>
      <c r="FPS264" s="27"/>
      <c r="FPT264" s="27"/>
      <c r="FPU264" s="27"/>
      <c r="FPV264" s="27"/>
      <c r="FPW264" s="27"/>
      <c r="FPX264" s="27"/>
      <c r="FPY264" s="27"/>
      <c r="FPZ264" s="27"/>
      <c r="FQA264" s="27"/>
      <c r="FQB264" s="27"/>
      <c r="FQC264" s="27"/>
      <c r="FQD264" s="27"/>
      <c r="FQE264" s="27"/>
      <c r="FQF264" s="27"/>
      <c r="FQG264" s="27"/>
      <c r="FQH264" s="27"/>
      <c r="FQI264" s="27"/>
      <c r="FQJ264" s="27"/>
      <c r="FQK264" s="27"/>
      <c r="FQL264" s="27"/>
      <c r="FQM264" s="27"/>
      <c r="FQN264" s="27"/>
      <c r="FQO264" s="27"/>
      <c r="FQP264" s="27"/>
      <c r="FQQ264" s="27"/>
      <c r="FQR264" s="27"/>
      <c r="FQS264" s="27"/>
      <c r="FQT264" s="27"/>
      <c r="FQU264" s="27"/>
      <c r="FQV264" s="27"/>
      <c r="FQW264" s="27"/>
      <c r="FQX264" s="27"/>
      <c r="FQY264" s="27"/>
      <c r="FQZ264" s="27"/>
      <c r="FRA264" s="27"/>
      <c r="FRB264" s="27"/>
      <c r="FRC264" s="27"/>
      <c r="FRD264" s="27"/>
      <c r="FRE264" s="27"/>
      <c r="FRF264" s="27"/>
      <c r="FRG264" s="27"/>
      <c r="FRH264" s="27"/>
      <c r="FRI264" s="27"/>
      <c r="FRJ264" s="27"/>
      <c r="FRK264" s="27"/>
      <c r="FRL264" s="27"/>
      <c r="FRM264" s="27"/>
      <c r="FRN264" s="27"/>
      <c r="FRO264" s="27"/>
      <c r="FRP264" s="27"/>
      <c r="FRQ264" s="27"/>
      <c r="FRR264" s="27"/>
      <c r="FRS264" s="27"/>
      <c r="FRT264" s="27"/>
      <c r="FRU264" s="27"/>
      <c r="FRV264" s="27"/>
      <c r="FRW264" s="27"/>
      <c r="FRX264" s="27"/>
      <c r="FRY264" s="27"/>
      <c r="FRZ264" s="27"/>
      <c r="FSA264" s="27"/>
      <c r="FSB264" s="27"/>
      <c r="FSC264" s="27"/>
      <c r="FSD264" s="27"/>
      <c r="FSE264" s="27"/>
      <c r="FSF264" s="27"/>
      <c r="FSG264" s="27"/>
      <c r="FSH264" s="27"/>
      <c r="FSI264" s="27"/>
      <c r="FSJ264" s="27"/>
      <c r="FSK264" s="27"/>
      <c r="FSL264" s="27"/>
      <c r="FSM264" s="27"/>
      <c r="FSN264" s="27"/>
      <c r="FSO264" s="27"/>
      <c r="FSP264" s="27"/>
      <c r="FSQ264" s="27"/>
      <c r="FSR264" s="27"/>
      <c r="FSS264" s="27"/>
      <c r="FST264" s="27"/>
      <c r="FSU264" s="27"/>
      <c r="FSV264" s="27"/>
      <c r="FSW264" s="27"/>
      <c r="FSX264" s="27"/>
      <c r="FSY264" s="27"/>
      <c r="FSZ264" s="27"/>
      <c r="FTA264" s="27"/>
      <c r="FTB264" s="27"/>
      <c r="FTC264" s="27"/>
      <c r="FTD264" s="27"/>
      <c r="FTE264" s="27"/>
      <c r="FTF264" s="27"/>
      <c r="FTG264" s="27"/>
      <c r="FTH264" s="27"/>
      <c r="FTI264" s="27"/>
      <c r="FTJ264" s="27"/>
      <c r="FTK264" s="27"/>
      <c r="FTL264" s="27"/>
      <c r="FTM264" s="27"/>
      <c r="FTN264" s="27"/>
      <c r="FTO264" s="27"/>
      <c r="FTP264" s="27"/>
      <c r="FTQ264" s="27"/>
      <c r="FTR264" s="27"/>
      <c r="FTS264" s="27"/>
      <c r="FTT264" s="27"/>
      <c r="FTU264" s="27"/>
      <c r="FTV264" s="27"/>
      <c r="FTW264" s="27"/>
      <c r="FTX264" s="27"/>
      <c r="FTY264" s="27"/>
      <c r="FTZ264" s="27"/>
      <c r="FUA264" s="27"/>
      <c r="FUB264" s="27"/>
      <c r="FUC264" s="27"/>
      <c r="FUD264" s="27"/>
      <c r="FUE264" s="27"/>
      <c r="FUF264" s="27"/>
      <c r="FUG264" s="27"/>
      <c r="FUH264" s="27"/>
      <c r="FUI264" s="27"/>
      <c r="FUJ264" s="27"/>
      <c r="FUK264" s="27"/>
      <c r="FUL264" s="27"/>
      <c r="FUM264" s="27"/>
      <c r="FUN264" s="27"/>
      <c r="FUO264" s="27"/>
      <c r="FUP264" s="27"/>
      <c r="FUQ264" s="27"/>
      <c r="FUR264" s="27"/>
      <c r="FUS264" s="27"/>
      <c r="FUT264" s="27"/>
      <c r="FUU264" s="27"/>
      <c r="FUV264" s="27"/>
      <c r="FUW264" s="27"/>
      <c r="FUX264" s="27"/>
      <c r="FUY264" s="27"/>
      <c r="FUZ264" s="27"/>
      <c r="FVA264" s="27"/>
      <c r="FVB264" s="27"/>
      <c r="FVC264" s="27"/>
      <c r="FVD264" s="27"/>
      <c r="FVE264" s="27"/>
      <c r="FVF264" s="27"/>
      <c r="FVG264" s="27"/>
      <c r="FVH264" s="27"/>
      <c r="FVI264" s="27"/>
      <c r="FVJ264" s="27"/>
      <c r="FVK264" s="27"/>
      <c r="FVL264" s="27"/>
      <c r="FVM264" s="27"/>
      <c r="FVN264" s="27"/>
      <c r="FVO264" s="27"/>
      <c r="FVP264" s="27"/>
      <c r="FVQ264" s="27"/>
      <c r="FVR264" s="27"/>
      <c r="FVS264" s="27"/>
      <c r="FVT264" s="27"/>
      <c r="FVU264" s="27"/>
      <c r="FVV264" s="27"/>
      <c r="FVW264" s="27"/>
      <c r="FVX264" s="27"/>
      <c r="FVY264" s="27"/>
      <c r="FVZ264" s="27"/>
      <c r="FWA264" s="27"/>
      <c r="FWB264" s="27"/>
      <c r="FWC264" s="27"/>
      <c r="FWD264" s="27"/>
      <c r="FWE264" s="27"/>
      <c r="FWF264" s="27"/>
      <c r="FWG264" s="27"/>
      <c r="FWH264" s="27"/>
      <c r="FWI264" s="27"/>
      <c r="FWJ264" s="27"/>
      <c r="FWK264" s="27"/>
      <c r="FWL264" s="27"/>
      <c r="FWM264" s="27"/>
      <c r="FWN264" s="27"/>
      <c r="FWO264" s="27"/>
      <c r="FWP264" s="27"/>
      <c r="FWQ264" s="27"/>
      <c r="FWR264" s="27"/>
      <c r="FWS264" s="27"/>
      <c r="FWT264" s="27"/>
      <c r="FWU264" s="27"/>
      <c r="FWV264" s="27"/>
      <c r="FWW264" s="27"/>
      <c r="FWX264" s="27"/>
      <c r="FWY264" s="27"/>
      <c r="FWZ264" s="27"/>
      <c r="FXA264" s="27"/>
      <c r="FXB264" s="27"/>
      <c r="FXC264" s="27"/>
      <c r="FXD264" s="27"/>
      <c r="FXE264" s="27"/>
      <c r="FXF264" s="27"/>
      <c r="FXG264" s="27"/>
      <c r="FXH264" s="27"/>
      <c r="FXI264" s="27"/>
      <c r="FXJ264" s="27"/>
      <c r="FXK264" s="27"/>
      <c r="FXL264" s="27"/>
      <c r="FXM264" s="27"/>
      <c r="FXN264" s="27"/>
      <c r="FXO264" s="27"/>
      <c r="FXP264" s="27"/>
      <c r="FXQ264" s="27"/>
      <c r="FXR264" s="27"/>
      <c r="FXS264" s="27"/>
      <c r="FXT264" s="27"/>
      <c r="FXU264" s="27"/>
      <c r="FXV264" s="27"/>
      <c r="FXW264" s="27"/>
      <c r="FXX264" s="27"/>
      <c r="FXY264" s="27"/>
      <c r="FXZ264" s="27"/>
      <c r="FYA264" s="27"/>
      <c r="FYB264" s="27"/>
      <c r="FYC264" s="27"/>
      <c r="FYD264" s="27"/>
      <c r="FYE264" s="27"/>
      <c r="FYF264" s="27"/>
      <c r="FYG264" s="27"/>
      <c r="FYH264" s="27"/>
      <c r="FYI264" s="27"/>
      <c r="FYJ264" s="27"/>
      <c r="FYK264" s="27"/>
      <c r="FYL264" s="27"/>
      <c r="FYM264" s="27"/>
      <c r="FYN264" s="27"/>
      <c r="FYO264" s="27"/>
      <c r="FYP264" s="27"/>
      <c r="FYQ264" s="27"/>
      <c r="FYR264" s="27"/>
      <c r="FYS264" s="27"/>
      <c r="FYT264" s="27"/>
      <c r="FYU264" s="27"/>
      <c r="FYV264" s="27"/>
      <c r="FYW264" s="27"/>
      <c r="FYX264" s="27"/>
      <c r="FYY264" s="27"/>
      <c r="FYZ264" s="27"/>
      <c r="FZA264" s="27"/>
      <c r="FZB264" s="27"/>
      <c r="FZC264" s="27"/>
      <c r="FZD264" s="27"/>
      <c r="FZE264" s="27"/>
      <c r="FZF264" s="27"/>
      <c r="FZG264" s="27"/>
      <c r="FZH264" s="27"/>
      <c r="FZI264" s="27"/>
      <c r="FZJ264" s="27"/>
      <c r="FZK264" s="27"/>
      <c r="FZL264" s="27"/>
      <c r="FZM264" s="27"/>
      <c r="FZN264" s="27"/>
      <c r="FZO264" s="27"/>
      <c r="FZP264" s="27"/>
      <c r="FZQ264" s="27"/>
      <c r="FZR264" s="27"/>
      <c r="FZS264" s="27"/>
      <c r="FZT264" s="27"/>
      <c r="FZU264" s="27"/>
      <c r="FZV264" s="27"/>
      <c r="FZW264" s="27"/>
      <c r="FZX264" s="27"/>
      <c r="FZY264" s="27"/>
      <c r="FZZ264" s="27"/>
      <c r="GAA264" s="27"/>
      <c r="GAB264" s="27"/>
      <c r="GAC264" s="27"/>
      <c r="GAD264" s="27"/>
      <c r="GAE264" s="27"/>
      <c r="GAF264" s="27"/>
      <c r="GAG264" s="27"/>
      <c r="GAH264" s="27"/>
      <c r="GAI264" s="27"/>
      <c r="GAJ264" s="27"/>
      <c r="GAK264" s="27"/>
      <c r="GAL264" s="27"/>
      <c r="GAM264" s="27"/>
      <c r="GAN264" s="27"/>
      <c r="GAO264" s="27"/>
      <c r="GAP264" s="27"/>
      <c r="GAQ264" s="27"/>
      <c r="GAR264" s="27"/>
      <c r="GAS264" s="27"/>
      <c r="GAT264" s="27"/>
      <c r="GAU264" s="27"/>
      <c r="GAV264" s="27"/>
      <c r="GAW264" s="27"/>
      <c r="GAX264" s="27"/>
      <c r="GAY264" s="27"/>
      <c r="GAZ264" s="27"/>
      <c r="GBA264" s="27"/>
      <c r="GBB264" s="27"/>
      <c r="GBC264" s="27"/>
      <c r="GBD264" s="27"/>
      <c r="GBE264" s="27"/>
      <c r="GBF264" s="27"/>
      <c r="GBG264" s="27"/>
      <c r="GBH264" s="27"/>
      <c r="GBI264" s="27"/>
      <c r="GBJ264" s="27"/>
      <c r="GBK264" s="27"/>
      <c r="GBL264" s="27"/>
      <c r="GBM264" s="27"/>
      <c r="GBN264" s="27"/>
      <c r="GBO264" s="27"/>
      <c r="GBP264" s="27"/>
      <c r="GBQ264" s="27"/>
      <c r="GBR264" s="27"/>
      <c r="GBS264" s="27"/>
      <c r="GBT264" s="27"/>
      <c r="GBU264" s="27"/>
      <c r="GBV264" s="27"/>
      <c r="GBW264" s="27"/>
      <c r="GBX264" s="27"/>
      <c r="GBY264" s="27"/>
      <c r="GBZ264" s="27"/>
      <c r="GCA264" s="27"/>
      <c r="GCB264" s="27"/>
      <c r="GCC264" s="27"/>
      <c r="GCD264" s="27"/>
      <c r="GCE264" s="27"/>
      <c r="GCF264" s="27"/>
      <c r="GCG264" s="27"/>
      <c r="GCH264" s="27"/>
      <c r="GCI264" s="27"/>
      <c r="GCJ264" s="27"/>
      <c r="GCK264" s="27"/>
      <c r="GCL264" s="27"/>
      <c r="GCM264" s="27"/>
      <c r="GCN264" s="27"/>
      <c r="GCO264" s="27"/>
      <c r="GCP264" s="27"/>
      <c r="GCQ264" s="27"/>
      <c r="GCR264" s="27"/>
      <c r="GCS264" s="27"/>
      <c r="GCT264" s="27"/>
      <c r="GCU264" s="27"/>
      <c r="GCV264" s="27"/>
      <c r="GCW264" s="27"/>
      <c r="GCX264" s="27"/>
      <c r="GCY264" s="27"/>
      <c r="GCZ264" s="27"/>
      <c r="GDA264" s="27"/>
      <c r="GDB264" s="27"/>
      <c r="GDC264" s="27"/>
      <c r="GDD264" s="27"/>
      <c r="GDE264" s="27"/>
      <c r="GDF264" s="27"/>
      <c r="GDG264" s="27"/>
      <c r="GDH264" s="27"/>
      <c r="GDI264" s="27"/>
      <c r="GDJ264" s="27"/>
      <c r="GDK264" s="27"/>
      <c r="GDL264" s="27"/>
      <c r="GDM264" s="27"/>
      <c r="GDN264" s="27"/>
      <c r="GDO264" s="27"/>
      <c r="GDP264" s="27"/>
      <c r="GDQ264" s="27"/>
      <c r="GDR264" s="27"/>
      <c r="GDS264" s="27"/>
      <c r="GDT264" s="27"/>
      <c r="GDU264" s="27"/>
      <c r="GDV264" s="27"/>
      <c r="GDW264" s="27"/>
      <c r="GDX264" s="27"/>
      <c r="GDY264" s="27"/>
      <c r="GDZ264" s="27"/>
      <c r="GEA264" s="27"/>
      <c r="GEB264" s="27"/>
      <c r="GEC264" s="27"/>
      <c r="GED264" s="27"/>
      <c r="GEE264" s="27"/>
      <c r="GEF264" s="27"/>
      <c r="GEG264" s="27"/>
      <c r="GEH264" s="27"/>
      <c r="GEI264" s="27"/>
      <c r="GEJ264" s="27"/>
      <c r="GEK264" s="27"/>
      <c r="GEL264" s="27"/>
      <c r="GEM264" s="27"/>
      <c r="GEN264" s="27"/>
      <c r="GEO264" s="27"/>
      <c r="GEP264" s="27"/>
      <c r="GEQ264" s="27"/>
      <c r="GER264" s="27"/>
      <c r="GES264" s="27"/>
      <c r="GET264" s="27"/>
      <c r="GEU264" s="27"/>
      <c r="GEV264" s="27"/>
      <c r="GEW264" s="27"/>
      <c r="GEX264" s="27"/>
      <c r="GEY264" s="27"/>
      <c r="GEZ264" s="27"/>
      <c r="GFA264" s="27"/>
      <c r="GFB264" s="27"/>
      <c r="GFC264" s="27"/>
      <c r="GFD264" s="27"/>
      <c r="GFE264" s="27"/>
      <c r="GFF264" s="27"/>
      <c r="GFG264" s="27"/>
      <c r="GFH264" s="27"/>
      <c r="GFI264" s="27"/>
      <c r="GFJ264" s="27"/>
      <c r="GFK264" s="27"/>
      <c r="GFL264" s="27"/>
      <c r="GFM264" s="27"/>
      <c r="GFN264" s="27"/>
      <c r="GFO264" s="27"/>
      <c r="GFP264" s="27"/>
      <c r="GFQ264" s="27"/>
      <c r="GFR264" s="27"/>
      <c r="GFS264" s="27"/>
      <c r="GFT264" s="27"/>
      <c r="GFU264" s="27"/>
      <c r="GFV264" s="27"/>
      <c r="GFW264" s="27"/>
      <c r="GFX264" s="27"/>
      <c r="GFY264" s="27"/>
      <c r="GFZ264" s="27"/>
      <c r="GGA264" s="27"/>
      <c r="GGB264" s="27"/>
      <c r="GGC264" s="27"/>
      <c r="GGD264" s="27"/>
      <c r="GGE264" s="27"/>
      <c r="GGF264" s="27"/>
      <c r="GGG264" s="27"/>
      <c r="GGH264" s="27"/>
      <c r="GGI264" s="27"/>
      <c r="GGJ264" s="27"/>
      <c r="GGK264" s="27"/>
      <c r="GGL264" s="27"/>
      <c r="GGM264" s="27"/>
      <c r="GGN264" s="27"/>
      <c r="GGO264" s="27"/>
      <c r="GGP264" s="27"/>
      <c r="GGQ264" s="27"/>
      <c r="GGR264" s="27"/>
      <c r="GGS264" s="27"/>
      <c r="GGT264" s="27"/>
      <c r="GGU264" s="27"/>
      <c r="GGV264" s="27"/>
      <c r="GGW264" s="27"/>
      <c r="GGX264" s="27"/>
      <c r="GGY264" s="27"/>
      <c r="GGZ264" s="27"/>
      <c r="GHA264" s="27"/>
      <c r="GHB264" s="27"/>
      <c r="GHC264" s="27"/>
      <c r="GHD264" s="27"/>
      <c r="GHE264" s="27"/>
      <c r="GHF264" s="27"/>
      <c r="GHG264" s="27"/>
      <c r="GHH264" s="27"/>
      <c r="GHI264" s="27"/>
      <c r="GHJ264" s="27"/>
      <c r="GHK264" s="27"/>
      <c r="GHL264" s="27"/>
      <c r="GHM264" s="27"/>
      <c r="GHN264" s="27"/>
      <c r="GHO264" s="27"/>
      <c r="GHP264" s="27"/>
      <c r="GHQ264" s="27"/>
      <c r="GHR264" s="27"/>
      <c r="GHS264" s="27"/>
      <c r="GHT264" s="27"/>
      <c r="GHU264" s="27"/>
      <c r="GHV264" s="27"/>
      <c r="GHW264" s="27"/>
      <c r="GHX264" s="27"/>
      <c r="GHY264" s="27"/>
      <c r="GHZ264" s="27"/>
      <c r="GIA264" s="27"/>
      <c r="GIB264" s="27"/>
      <c r="GIC264" s="27"/>
      <c r="GID264" s="27"/>
      <c r="GIE264" s="27"/>
      <c r="GIF264" s="27"/>
      <c r="GIG264" s="27"/>
      <c r="GIH264" s="27"/>
      <c r="GII264" s="27"/>
      <c r="GIJ264" s="27"/>
      <c r="GIK264" s="27"/>
      <c r="GIL264" s="27"/>
      <c r="GIM264" s="27"/>
      <c r="GIN264" s="27"/>
      <c r="GIO264" s="27"/>
      <c r="GIP264" s="27"/>
      <c r="GIQ264" s="27"/>
      <c r="GIR264" s="27"/>
      <c r="GIS264" s="27"/>
      <c r="GIT264" s="27"/>
      <c r="GIU264" s="27"/>
      <c r="GIV264" s="27"/>
      <c r="GIW264" s="27"/>
      <c r="GIX264" s="27"/>
      <c r="GIY264" s="27"/>
      <c r="GIZ264" s="27"/>
      <c r="GJA264" s="27"/>
      <c r="GJB264" s="27"/>
      <c r="GJC264" s="27"/>
      <c r="GJD264" s="27"/>
      <c r="GJE264" s="27"/>
      <c r="GJF264" s="27"/>
      <c r="GJG264" s="27"/>
      <c r="GJH264" s="27"/>
      <c r="GJI264" s="27"/>
      <c r="GJJ264" s="27"/>
      <c r="GJK264" s="27"/>
      <c r="GJL264" s="27"/>
      <c r="GJM264" s="27"/>
      <c r="GJN264" s="27"/>
      <c r="GJO264" s="27"/>
      <c r="GJP264" s="27"/>
      <c r="GJQ264" s="27"/>
      <c r="GJR264" s="27"/>
      <c r="GJS264" s="27"/>
      <c r="GJT264" s="27"/>
      <c r="GJU264" s="27"/>
      <c r="GJV264" s="27"/>
      <c r="GJW264" s="27"/>
      <c r="GJX264" s="27"/>
      <c r="GJY264" s="27"/>
      <c r="GJZ264" s="27"/>
      <c r="GKA264" s="27"/>
      <c r="GKB264" s="27"/>
      <c r="GKC264" s="27"/>
      <c r="GKD264" s="27"/>
      <c r="GKE264" s="27"/>
      <c r="GKF264" s="27"/>
      <c r="GKG264" s="27"/>
      <c r="GKH264" s="27"/>
      <c r="GKI264" s="27"/>
      <c r="GKJ264" s="27"/>
      <c r="GKK264" s="27"/>
      <c r="GKL264" s="27"/>
      <c r="GKM264" s="27"/>
      <c r="GKN264" s="27"/>
      <c r="GKO264" s="27"/>
      <c r="GKP264" s="27"/>
      <c r="GKQ264" s="27"/>
      <c r="GKR264" s="27"/>
      <c r="GKS264" s="27"/>
      <c r="GKT264" s="27"/>
      <c r="GKU264" s="27"/>
      <c r="GKV264" s="27"/>
      <c r="GKW264" s="27"/>
      <c r="GKX264" s="27"/>
      <c r="GKY264" s="27"/>
      <c r="GKZ264" s="27"/>
      <c r="GLA264" s="27"/>
      <c r="GLB264" s="27"/>
      <c r="GLC264" s="27"/>
      <c r="GLD264" s="27"/>
      <c r="GLE264" s="27"/>
      <c r="GLF264" s="27"/>
      <c r="GLG264" s="27"/>
      <c r="GLH264" s="27"/>
      <c r="GLI264" s="27"/>
      <c r="GLJ264" s="27"/>
      <c r="GLK264" s="27"/>
      <c r="GLL264" s="27"/>
      <c r="GLM264" s="27"/>
      <c r="GLN264" s="27"/>
      <c r="GLO264" s="27"/>
      <c r="GLP264" s="27"/>
      <c r="GLQ264" s="27"/>
      <c r="GLR264" s="27"/>
      <c r="GLS264" s="27"/>
      <c r="GLT264" s="27"/>
      <c r="GLU264" s="27"/>
      <c r="GLV264" s="27"/>
      <c r="GLW264" s="27"/>
      <c r="GLX264" s="27"/>
      <c r="GLY264" s="27"/>
      <c r="GLZ264" s="27"/>
      <c r="GMA264" s="27"/>
      <c r="GMB264" s="27"/>
      <c r="GMC264" s="27"/>
      <c r="GMD264" s="27"/>
      <c r="GME264" s="27"/>
      <c r="GMF264" s="27"/>
      <c r="GMG264" s="27"/>
      <c r="GMH264" s="27"/>
      <c r="GMI264" s="27"/>
      <c r="GMJ264" s="27"/>
      <c r="GMK264" s="27"/>
      <c r="GML264" s="27"/>
      <c r="GMM264" s="27"/>
      <c r="GMN264" s="27"/>
      <c r="GMO264" s="27"/>
      <c r="GMP264" s="27"/>
      <c r="GMQ264" s="27"/>
      <c r="GMR264" s="27"/>
      <c r="GMS264" s="27"/>
      <c r="GMT264" s="27"/>
      <c r="GMU264" s="27"/>
      <c r="GMV264" s="27"/>
      <c r="GMW264" s="27"/>
      <c r="GMX264" s="27"/>
      <c r="GMY264" s="27"/>
      <c r="GMZ264" s="27"/>
      <c r="GNA264" s="27"/>
      <c r="GNB264" s="27"/>
      <c r="GNC264" s="27"/>
      <c r="GND264" s="27"/>
      <c r="GNE264" s="27"/>
      <c r="GNF264" s="27"/>
      <c r="GNG264" s="27"/>
      <c r="GNH264" s="27"/>
      <c r="GNI264" s="27"/>
      <c r="GNJ264" s="27"/>
      <c r="GNK264" s="27"/>
      <c r="GNL264" s="27"/>
      <c r="GNM264" s="27"/>
      <c r="GNN264" s="27"/>
      <c r="GNO264" s="27"/>
      <c r="GNP264" s="27"/>
      <c r="GNQ264" s="27"/>
      <c r="GNR264" s="27"/>
      <c r="GNS264" s="27"/>
      <c r="GNT264" s="27"/>
      <c r="GNU264" s="27"/>
      <c r="GNV264" s="27"/>
      <c r="GNW264" s="27"/>
      <c r="GNX264" s="27"/>
      <c r="GNY264" s="27"/>
      <c r="GNZ264" s="27"/>
      <c r="GOA264" s="27"/>
      <c r="GOB264" s="27"/>
      <c r="GOC264" s="27"/>
      <c r="GOD264" s="27"/>
      <c r="GOE264" s="27"/>
      <c r="GOF264" s="27"/>
      <c r="GOG264" s="27"/>
      <c r="GOH264" s="27"/>
      <c r="GOI264" s="27"/>
      <c r="GOJ264" s="27"/>
      <c r="GOK264" s="27"/>
      <c r="GOL264" s="27"/>
      <c r="GOM264" s="27"/>
      <c r="GON264" s="27"/>
      <c r="GOO264" s="27"/>
      <c r="GOP264" s="27"/>
      <c r="GOQ264" s="27"/>
      <c r="GOR264" s="27"/>
      <c r="GOS264" s="27"/>
      <c r="GOT264" s="27"/>
      <c r="GOU264" s="27"/>
      <c r="GOV264" s="27"/>
      <c r="GOW264" s="27"/>
      <c r="GOX264" s="27"/>
      <c r="GOY264" s="27"/>
      <c r="GOZ264" s="27"/>
      <c r="GPA264" s="27"/>
      <c r="GPB264" s="27"/>
      <c r="GPC264" s="27"/>
      <c r="GPD264" s="27"/>
      <c r="GPE264" s="27"/>
      <c r="GPF264" s="27"/>
      <c r="GPG264" s="27"/>
      <c r="GPH264" s="27"/>
      <c r="GPI264" s="27"/>
      <c r="GPJ264" s="27"/>
      <c r="GPK264" s="27"/>
      <c r="GPL264" s="27"/>
      <c r="GPM264" s="27"/>
      <c r="GPN264" s="27"/>
      <c r="GPO264" s="27"/>
      <c r="GPP264" s="27"/>
      <c r="GPQ264" s="27"/>
      <c r="GPR264" s="27"/>
      <c r="GPS264" s="27"/>
      <c r="GPT264" s="27"/>
      <c r="GPU264" s="27"/>
      <c r="GPV264" s="27"/>
      <c r="GPW264" s="27"/>
      <c r="GPX264" s="27"/>
      <c r="GPY264" s="27"/>
      <c r="GPZ264" s="27"/>
      <c r="GQA264" s="27"/>
      <c r="GQB264" s="27"/>
      <c r="GQC264" s="27"/>
      <c r="GQD264" s="27"/>
      <c r="GQE264" s="27"/>
      <c r="GQF264" s="27"/>
      <c r="GQG264" s="27"/>
      <c r="GQH264" s="27"/>
      <c r="GQI264" s="27"/>
      <c r="GQJ264" s="27"/>
      <c r="GQK264" s="27"/>
      <c r="GQL264" s="27"/>
      <c r="GQM264" s="27"/>
      <c r="GQN264" s="27"/>
      <c r="GQO264" s="27"/>
      <c r="GQP264" s="27"/>
      <c r="GQQ264" s="27"/>
      <c r="GQR264" s="27"/>
      <c r="GQS264" s="27"/>
      <c r="GQT264" s="27"/>
      <c r="GQU264" s="27"/>
      <c r="GQV264" s="27"/>
      <c r="GQW264" s="27"/>
      <c r="GQX264" s="27"/>
      <c r="GQY264" s="27"/>
      <c r="GQZ264" s="27"/>
      <c r="GRA264" s="27"/>
      <c r="GRB264" s="27"/>
      <c r="GRC264" s="27"/>
      <c r="GRD264" s="27"/>
      <c r="GRE264" s="27"/>
      <c r="GRF264" s="27"/>
      <c r="GRG264" s="27"/>
      <c r="GRH264" s="27"/>
      <c r="GRI264" s="27"/>
      <c r="GRJ264" s="27"/>
      <c r="GRK264" s="27"/>
      <c r="GRL264" s="27"/>
      <c r="GRM264" s="27"/>
      <c r="GRN264" s="27"/>
      <c r="GRO264" s="27"/>
      <c r="GRP264" s="27"/>
      <c r="GRQ264" s="27"/>
      <c r="GRR264" s="27"/>
      <c r="GRS264" s="27"/>
      <c r="GRT264" s="27"/>
      <c r="GRU264" s="27"/>
      <c r="GRV264" s="27"/>
      <c r="GRW264" s="27"/>
      <c r="GRX264" s="27"/>
      <c r="GRY264" s="27"/>
      <c r="GRZ264" s="27"/>
      <c r="GSA264" s="27"/>
      <c r="GSB264" s="27"/>
      <c r="GSC264" s="27"/>
      <c r="GSD264" s="27"/>
      <c r="GSE264" s="27"/>
      <c r="GSF264" s="27"/>
      <c r="GSG264" s="27"/>
      <c r="GSH264" s="27"/>
      <c r="GSI264" s="27"/>
      <c r="GSJ264" s="27"/>
      <c r="GSK264" s="27"/>
      <c r="GSL264" s="27"/>
      <c r="GSM264" s="27"/>
      <c r="GSN264" s="27"/>
      <c r="GSO264" s="27"/>
      <c r="GSP264" s="27"/>
      <c r="GSQ264" s="27"/>
      <c r="GSR264" s="27"/>
      <c r="GSS264" s="27"/>
      <c r="GST264" s="27"/>
      <c r="GSU264" s="27"/>
      <c r="GSV264" s="27"/>
      <c r="GSW264" s="27"/>
      <c r="GSX264" s="27"/>
      <c r="GSY264" s="27"/>
      <c r="GSZ264" s="27"/>
      <c r="GTA264" s="27"/>
      <c r="GTB264" s="27"/>
      <c r="GTC264" s="27"/>
      <c r="GTD264" s="27"/>
      <c r="GTE264" s="27"/>
      <c r="GTF264" s="27"/>
      <c r="GTG264" s="27"/>
      <c r="GTH264" s="27"/>
      <c r="GTI264" s="27"/>
      <c r="GTJ264" s="27"/>
      <c r="GTK264" s="27"/>
      <c r="GTL264" s="27"/>
      <c r="GTM264" s="27"/>
      <c r="GTN264" s="27"/>
      <c r="GTO264" s="27"/>
      <c r="GTP264" s="27"/>
      <c r="GTQ264" s="27"/>
      <c r="GTR264" s="27"/>
      <c r="GTS264" s="27"/>
      <c r="GTT264" s="27"/>
      <c r="GTU264" s="27"/>
      <c r="GTV264" s="27"/>
      <c r="GTW264" s="27"/>
      <c r="GTX264" s="27"/>
      <c r="GTY264" s="27"/>
      <c r="GTZ264" s="27"/>
      <c r="GUA264" s="27"/>
      <c r="GUB264" s="27"/>
      <c r="GUC264" s="27"/>
      <c r="GUD264" s="27"/>
      <c r="GUE264" s="27"/>
      <c r="GUF264" s="27"/>
      <c r="GUG264" s="27"/>
      <c r="GUH264" s="27"/>
      <c r="GUI264" s="27"/>
      <c r="GUJ264" s="27"/>
      <c r="GUK264" s="27"/>
      <c r="GUL264" s="27"/>
      <c r="GUM264" s="27"/>
      <c r="GUN264" s="27"/>
      <c r="GUO264" s="27"/>
      <c r="GUP264" s="27"/>
      <c r="GUQ264" s="27"/>
      <c r="GUR264" s="27"/>
      <c r="GUS264" s="27"/>
      <c r="GUT264" s="27"/>
      <c r="GUU264" s="27"/>
      <c r="GUV264" s="27"/>
      <c r="GUW264" s="27"/>
      <c r="GUX264" s="27"/>
      <c r="GUY264" s="27"/>
      <c r="GUZ264" s="27"/>
      <c r="GVA264" s="27"/>
      <c r="GVB264" s="27"/>
      <c r="GVC264" s="27"/>
      <c r="GVD264" s="27"/>
      <c r="GVE264" s="27"/>
      <c r="GVF264" s="27"/>
      <c r="GVG264" s="27"/>
      <c r="GVH264" s="27"/>
      <c r="GVI264" s="27"/>
      <c r="GVJ264" s="27"/>
      <c r="GVK264" s="27"/>
      <c r="GVL264" s="27"/>
      <c r="GVM264" s="27"/>
      <c r="GVN264" s="27"/>
      <c r="GVO264" s="27"/>
      <c r="GVP264" s="27"/>
      <c r="GVQ264" s="27"/>
      <c r="GVR264" s="27"/>
      <c r="GVS264" s="27"/>
      <c r="GVT264" s="27"/>
      <c r="GVU264" s="27"/>
      <c r="GVV264" s="27"/>
      <c r="GVW264" s="27"/>
      <c r="GVX264" s="27"/>
      <c r="GVY264" s="27"/>
      <c r="GVZ264" s="27"/>
      <c r="GWA264" s="27"/>
      <c r="GWB264" s="27"/>
      <c r="GWC264" s="27"/>
      <c r="GWD264" s="27"/>
      <c r="GWE264" s="27"/>
      <c r="GWF264" s="27"/>
      <c r="GWG264" s="27"/>
      <c r="GWH264" s="27"/>
      <c r="GWI264" s="27"/>
      <c r="GWJ264" s="27"/>
      <c r="GWK264" s="27"/>
      <c r="GWL264" s="27"/>
      <c r="GWM264" s="27"/>
      <c r="GWN264" s="27"/>
      <c r="GWO264" s="27"/>
      <c r="GWP264" s="27"/>
      <c r="GWQ264" s="27"/>
      <c r="GWR264" s="27"/>
      <c r="GWS264" s="27"/>
      <c r="GWT264" s="27"/>
      <c r="GWU264" s="27"/>
      <c r="GWV264" s="27"/>
      <c r="GWW264" s="27"/>
      <c r="GWX264" s="27"/>
      <c r="GWY264" s="27"/>
      <c r="GWZ264" s="27"/>
      <c r="GXA264" s="27"/>
      <c r="GXB264" s="27"/>
      <c r="GXC264" s="27"/>
      <c r="GXD264" s="27"/>
      <c r="GXE264" s="27"/>
      <c r="GXF264" s="27"/>
      <c r="GXG264" s="27"/>
      <c r="GXH264" s="27"/>
      <c r="GXI264" s="27"/>
      <c r="GXJ264" s="27"/>
      <c r="GXK264" s="27"/>
      <c r="GXL264" s="27"/>
      <c r="GXM264" s="27"/>
      <c r="GXN264" s="27"/>
      <c r="GXO264" s="27"/>
      <c r="GXP264" s="27"/>
      <c r="GXQ264" s="27"/>
      <c r="GXR264" s="27"/>
      <c r="GXS264" s="27"/>
      <c r="GXT264" s="27"/>
      <c r="GXU264" s="27"/>
      <c r="GXV264" s="27"/>
      <c r="GXW264" s="27"/>
      <c r="GXX264" s="27"/>
      <c r="GXY264" s="27"/>
      <c r="GXZ264" s="27"/>
      <c r="GYA264" s="27"/>
      <c r="GYB264" s="27"/>
      <c r="GYC264" s="27"/>
      <c r="GYD264" s="27"/>
      <c r="GYE264" s="27"/>
      <c r="GYF264" s="27"/>
      <c r="GYG264" s="27"/>
      <c r="GYH264" s="27"/>
      <c r="GYI264" s="27"/>
      <c r="GYJ264" s="27"/>
      <c r="GYK264" s="27"/>
      <c r="GYL264" s="27"/>
      <c r="GYM264" s="27"/>
      <c r="GYN264" s="27"/>
      <c r="GYO264" s="27"/>
      <c r="GYP264" s="27"/>
      <c r="GYQ264" s="27"/>
      <c r="GYR264" s="27"/>
      <c r="GYS264" s="27"/>
      <c r="GYT264" s="27"/>
      <c r="GYU264" s="27"/>
      <c r="GYV264" s="27"/>
      <c r="GYW264" s="27"/>
      <c r="GYX264" s="27"/>
      <c r="GYY264" s="27"/>
      <c r="GYZ264" s="27"/>
      <c r="GZA264" s="27"/>
      <c r="GZB264" s="27"/>
      <c r="GZC264" s="27"/>
      <c r="GZD264" s="27"/>
      <c r="GZE264" s="27"/>
      <c r="GZF264" s="27"/>
      <c r="GZG264" s="27"/>
      <c r="GZH264" s="27"/>
      <c r="GZI264" s="27"/>
      <c r="GZJ264" s="27"/>
      <c r="GZK264" s="27"/>
      <c r="GZL264" s="27"/>
      <c r="GZM264" s="27"/>
      <c r="GZN264" s="27"/>
      <c r="GZO264" s="27"/>
      <c r="GZP264" s="27"/>
      <c r="GZQ264" s="27"/>
      <c r="GZR264" s="27"/>
      <c r="GZS264" s="27"/>
      <c r="GZT264" s="27"/>
      <c r="GZU264" s="27"/>
      <c r="GZV264" s="27"/>
      <c r="GZW264" s="27"/>
      <c r="GZX264" s="27"/>
      <c r="GZY264" s="27"/>
      <c r="GZZ264" s="27"/>
      <c r="HAA264" s="27"/>
      <c r="HAB264" s="27"/>
      <c r="HAC264" s="27"/>
      <c r="HAD264" s="27"/>
      <c r="HAE264" s="27"/>
      <c r="HAF264" s="27"/>
      <c r="HAG264" s="27"/>
      <c r="HAH264" s="27"/>
      <c r="HAI264" s="27"/>
      <c r="HAJ264" s="27"/>
      <c r="HAK264" s="27"/>
      <c r="HAL264" s="27"/>
      <c r="HAM264" s="27"/>
      <c r="HAN264" s="27"/>
      <c r="HAO264" s="27"/>
      <c r="HAP264" s="27"/>
      <c r="HAQ264" s="27"/>
      <c r="HAR264" s="27"/>
      <c r="HAS264" s="27"/>
      <c r="HAT264" s="27"/>
      <c r="HAU264" s="27"/>
      <c r="HAV264" s="27"/>
      <c r="HAW264" s="27"/>
      <c r="HAX264" s="27"/>
      <c r="HAY264" s="27"/>
      <c r="HAZ264" s="27"/>
      <c r="HBA264" s="27"/>
      <c r="HBB264" s="27"/>
      <c r="HBC264" s="27"/>
      <c r="HBD264" s="27"/>
      <c r="HBE264" s="27"/>
      <c r="HBF264" s="27"/>
      <c r="HBG264" s="27"/>
      <c r="HBH264" s="27"/>
      <c r="HBI264" s="27"/>
      <c r="HBJ264" s="27"/>
      <c r="HBK264" s="27"/>
      <c r="HBL264" s="27"/>
      <c r="HBM264" s="27"/>
      <c r="HBN264" s="27"/>
      <c r="HBO264" s="27"/>
      <c r="HBP264" s="27"/>
      <c r="HBQ264" s="27"/>
      <c r="HBR264" s="27"/>
      <c r="HBS264" s="27"/>
      <c r="HBT264" s="27"/>
      <c r="HBU264" s="27"/>
      <c r="HBV264" s="27"/>
      <c r="HBW264" s="27"/>
      <c r="HBX264" s="27"/>
      <c r="HBY264" s="27"/>
      <c r="HBZ264" s="27"/>
      <c r="HCA264" s="27"/>
      <c r="HCB264" s="27"/>
      <c r="HCC264" s="27"/>
      <c r="HCD264" s="27"/>
      <c r="HCE264" s="27"/>
      <c r="HCF264" s="27"/>
      <c r="HCG264" s="27"/>
      <c r="HCH264" s="27"/>
      <c r="HCI264" s="27"/>
      <c r="HCJ264" s="27"/>
      <c r="HCK264" s="27"/>
      <c r="HCL264" s="27"/>
      <c r="HCM264" s="27"/>
      <c r="HCN264" s="27"/>
      <c r="HCO264" s="27"/>
      <c r="HCP264" s="27"/>
      <c r="HCQ264" s="27"/>
      <c r="HCR264" s="27"/>
      <c r="HCS264" s="27"/>
      <c r="HCT264" s="27"/>
      <c r="HCU264" s="27"/>
      <c r="HCV264" s="27"/>
      <c r="HCW264" s="27"/>
      <c r="HCX264" s="27"/>
      <c r="HCY264" s="27"/>
      <c r="HCZ264" s="27"/>
      <c r="HDA264" s="27"/>
      <c r="HDB264" s="27"/>
      <c r="HDC264" s="27"/>
      <c r="HDD264" s="27"/>
      <c r="HDE264" s="27"/>
      <c r="HDF264" s="27"/>
      <c r="HDG264" s="27"/>
      <c r="HDH264" s="27"/>
      <c r="HDI264" s="27"/>
      <c r="HDJ264" s="27"/>
      <c r="HDK264" s="27"/>
      <c r="HDL264" s="27"/>
      <c r="HDM264" s="27"/>
      <c r="HDN264" s="27"/>
      <c r="HDO264" s="27"/>
      <c r="HDP264" s="27"/>
      <c r="HDQ264" s="27"/>
      <c r="HDR264" s="27"/>
      <c r="HDS264" s="27"/>
      <c r="HDT264" s="27"/>
      <c r="HDU264" s="27"/>
      <c r="HDV264" s="27"/>
      <c r="HDW264" s="27"/>
      <c r="HDX264" s="27"/>
      <c r="HDY264" s="27"/>
      <c r="HDZ264" s="27"/>
      <c r="HEA264" s="27"/>
      <c r="HEB264" s="27"/>
      <c r="HEC264" s="27"/>
      <c r="HED264" s="27"/>
      <c r="HEE264" s="27"/>
      <c r="HEF264" s="27"/>
      <c r="HEG264" s="27"/>
      <c r="HEH264" s="27"/>
      <c r="HEI264" s="27"/>
      <c r="HEJ264" s="27"/>
      <c r="HEK264" s="27"/>
      <c r="HEL264" s="27"/>
      <c r="HEM264" s="27"/>
      <c r="HEN264" s="27"/>
      <c r="HEO264" s="27"/>
      <c r="HEP264" s="27"/>
      <c r="HEQ264" s="27"/>
      <c r="HER264" s="27"/>
      <c r="HES264" s="27"/>
      <c r="HET264" s="27"/>
      <c r="HEU264" s="27"/>
      <c r="HEV264" s="27"/>
      <c r="HEW264" s="27"/>
      <c r="HEX264" s="27"/>
      <c r="HEY264" s="27"/>
      <c r="HEZ264" s="27"/>
      <c r="HFA264" s="27"/>
      <c r="HFB264" s="27"/>
      <c r="HFC264" s="27"/>
      <c r="HFD264" s="27"/>
      <c r="HFE264" s="27"/>
      <c r="HFF264" s="27"/>
      <c r="HFG264" s="27"/>
      <c r="HFH264" s="27"/>
      <c r="HFI264" s="27"/>
      <c r="HFJ264" s="27"/>
      <c r="HFK264" s="27"/>
      <c r="HFL264" s="27"/>
      <c r="HFM264" s="27"/>
      <c r="HFN264" s="27"/>
      <c r="HFO264" s="27"/>
      <c r="HFP264" s="27"/>
      <c r="HFQ264" s="27"/>
      <c r="HFR264" s="27"/>
      <c r="HFS264" s="27"/>
      <c r="HFT264" s="27"/>
      <c r="HFU264" s="27"/>
      <c r="HFV264" s="27"/>
      <c r="HFW264" s="27"/>
      <c r="HFX264" s="27"/>
      <c r="HFY264" s="27"/>
      <c r="HFZ264" s="27"/>
      <c r="HGA264" s="27"/>
      <c r="HGB264" s="27"/>
      <c r="HGC264" s="27"/>
      <c r="HGD264" s="27"/>
      <c r="HGE264" s="27"/>
      <c r="HGF264" s="27"/>
      <c r="HGG264" s="27"/>
      <c r="HGH264" s="27"/>
      <c r="HGI264" s="27"/>
      <c r="HGJ264" s="27"/>
      <c r="HGK264" s="27"/>
      <c r="HGL264" s="27"/>
      <c r="HGM264" s="27"/>
      <c r="HGN264" s="27"/>
      <c r="HGO264" s="27"/>
      <c r="HGP264" s="27"/>
      <c r="HGQ264" s="27"/>
      <c r="HGR264" s="27"/>
      <c r="HGS264" s="27"/>
      <c r="HGT264" s="27"/>
      <c r="HGU264" s="27"/>
      <c r="HGV264" s="27"/>
      <c r="HGW264" s="27"/>
      <c r="HGX264" s="27"/>
      <c r="HGY264" s="27"/>
      <c r="HGZ264" s="27"/>
      <c r="HHA264" s="27"/>
      <c r="HHB264" s="27"/>
      <c r="HHC264" s="27"/>
      <c r="HHD264" s="27"/>
      <c r="HHE264" s="27"/>
      <c r="HHF264" s="27"/>
      <c r="HHG264" s="27"/>
      <c r="HHH264" s="27"/>
      <c r="HHI264" s="27"/>
      <c r="HHJ264" s="27"/>
      <c r="HHK264" s="27"/>
      <c r="HHL264" s="27"/>
      <c r="HHM264" s="27"/>
      <c r="HHN264" s="27"/>
      <c r="HHO264" s="27"/>
      <c r="HHP264" s="27"/>
      <c r="HHQ264" s="27"/>
      <c r="HHR264" s="27"/>
      <c r="HHS264" s="27"/>
      <c r="HHT264" s="27"/>
      <c r="HHU264" s="27"/>
      <c r="HHV264" s="27"/>
      <c r="HHW264" s="27"/>
      <c r="HHX264" s="27"/>
      <c r="HHY264" s="27"/>
      <c r="HHZ264" s="27"/>
      <c r="HIA264" s="27"/>
      <c r="HIB264" s="27"/>
      <c r="HIC264" s="27"/>
      <c r="HID264" s="27"/>
      <c r="HIE264" s="27"/>
      <c r="HIF264" s="27"/>
      <c r="HIG264" s="27"/>
      <c r="HIH264" s="27"/>
      <c r="HII264" s="27"/>
      <c r="HIJ264" s="27"/>
      <c r="HIK264" s="27"/>
      <c r="HIL264" s="27"/>
      <c r="HIM264" s="27"/>
      <c r="HIN264" s="27"/>
      <c r="HIO264" s="27"/>
      <c r="HIP264" s="27"/>
      <c r="HIQ264" s="27"/>
      <c r="HIR264" s="27"/>
      <c r="HIS264" s="27"/>
      <c r="HIT264" s="27"/>
      <c r="HIU264" s="27"/>
      <c r="HIV264" s="27"/>
      <c r="HIW264" s="27"/>
      <c r="HIX264" s="27"/>
      <c r="HIY264" s="27"/>
      <c r="HIZ264" s="27"/>
      <c r="HJA264" s="27"/>
      <c r="HJB264" s="27"/>
      <c r="HJC264" s="27"/>
      <c r="HJD264" s="27"/>
      <c r="HJE264" s="27"/>
      <c r="HJF264" s="27"/>
      <c r="HJG264" s="27"/>
      <c r="HJH264" s="27"/>
      <c r="HJI264" s="27"/>
      <c r="HJJ264" s="27"/>
      <c r="HJK264" s="27"/>
      <c r="HJL264" s="27"/>
      <c r="HJM264" s="27"/>
      <c r="HJN264" s="27"/>
      <c r="HJO264" s="27"/>
      <c r="HJP264" s="27"/>
      <c r="HJQ264" s="27"/>
      <c r="HJR264" s="27"/>
      <c r="HJS264" s="27"/>
      <c r="HJT264" s="27"/>
      <c r="HJU264" s="27"/>
      <c r="HJV264" s="27"/>
      <c r="HJW264" s="27"/>
      <c r="HJX264" s="27"/>
      <c r="HJY264" s="27"/>
      <c r="HJZ264" s="27"/>
      <c r="HKA264" s="27"/>
      <c r="HKB264" s="27"/>
      <c r="HKC264" s="27"/>
      <c r="HKD264" s="27"/>
      <c r="HKE264" s="27"/>
      <c r="HKF264" s="27"/>
      <c r="HKG264" s="27"/>
      <c r="HKH264" s="27"/>
      <c r="HKI264" s="27"/>
      <c r="HKJ264" s="27"/>
      <c r="HKK264" s="27"/>
      <c r="HKL264" s="27"/>
      <c r="HKM264" s="27"/>
      <c r="HKN264" s="27"/>
      <c r="HKO264" s="27"/>
      <c r="HKP264" s="27"/>
      <c r="HKQ264" s="27"/>
      <c r="HKR264" s="27"/>
      <c r="HKS264" s="27"/>
      <c r="HKT264" s="27"/>
      <c r="HKU264" s="27"/>
      <c r="HKV264" s="27"/>
      <c r="HKW264" s="27"/>
      <c r="HKX264" s="27"/>
      <c r="HKY264" s="27"/>
      <c r="HKZ264" s="27"/>
      <c r="HLA264" s="27"/>
      <c r="HLB264" s="27"/>
      <c r="HLC264" s="27"/>
      <c r="HLD264" s="27"/>
      <c r="HLE264" s="27"/>
      <c r="HLF264" s="27"/>
      <c r="HLG264" s="27"/>
      <c r="HLH264" s="27"/>
      <c r="HLI264" s="27"/>
      <c r="HLJ264" s="27"/>
      <c r="HLK264" s="27"/>
      <c r="HLL264" s="27"/>
      <c r="HLM264" s="27"/>
      <c r="HLN264" s="27"/>
      <c r="HLO264" s="27"/>
      <c r="HLP264" s="27"/>
      <c r="HLQ264" s="27"/>
      <c r="HLR264" s="27"/>
      <c r="HLS264" s="27"/>
      <c r="HLT264" s="27"/>
      <c r="HLU264" s="27"/>
      <c r="HLV264" s="27"/>
      <c r="HLW264" s="27"/>
      <c r="HLX264" s="27"/>
      <c r="HLY264" s="27"/>
      <c r="HLZ264" s="27"/>
      <c r="HMA264" s="27"/>
      <c r="HMB264" s="27"/>
      <c r="HMC264" s="27"/>
      <c r="HMD264" s="27"/>
      <c r="HME264" s="27"/>
      <c r="HMF264" s="27"/>
      <c r="HMG264" s="27"/>
      <c r="HMH264" s="27"/>
      <c r="HMI264" s="27"/>
      <c r="HMJ264" s="27"/>
      <c r="HMK264" s="27"/>
      <c r="HML264" s="27"/>
      <c r="HMM264" s="27"/>
      <c r="HMN264" s="27"/>
      <c r="HMO264" s="27"/>
      <c r="HMP264" s="27"/>
      <c r="HMQ264" s="27"/>
      <c r="HMR264" s="27"/>
      <c r="HMS264" s="27"/>
      <c r="HMT264" s="27"/>
      <c r="HMU264" s="27"/>
      <c r="HMV264" s="27"/>
      <c r="HMW264" s="27"/>
      <c r="HMX264" s="27"/>
      <c r="HMY264" s="27"/>
      <c r="HMZ264" s="27"/>
      <c r="HNA264" s="27"/>
      <c r="HNB264" s="27"/>
      <c r="HNC264" s="27"/>
      <c r="HND264" s="27"/>
      <c r="HNE264" s="27"/>
      <c r="HNF264" s="27"/>
      <c r="HNG264" s="27"/>
      <c r="HNH264" s="27"/>
      <c r="HNI264" s="27"/>
      <c r="HNJ264" s="27"/>
      <c r="HNK264" s="27"/>
      <c r="HNL264" s="27"/>
      <c r="HNM264" s="27"/>
      <c r="HNN264" s="27"/>
      <c r="HNO264" s="27"/>
      <c r="HNP264" s="27"/>
      <c r="HNQ264" s="27"/>
      <c r="HNR264" s="27"/>
      <c r="HNS264" s="27"/>
      <c r="HNT264" s="27"/>
      <c r="HNU264" s="27"/>
      <c r="HNV264" s="27"/>
      <c r="HNW264" s="27"/>
      <c r="HNX264" s="27"/>
      <c r="HNY264" s="27"/>
      <c r="HNZ264" s="27"/>
      <c r="HOA264" s="27"/>
      <c r="HOB264" s="27"/>
      <c r="HOC264" s="27"/>
      <c r="HOD264" s="27"/>
      <c r="HOE264" s="27"/>
      <c r="HOF264" s="27"/>
      <c r="HOG264" s="27"/>
      <c r="HOH264" s="27"/>
      <c r="HOI264" s="27"/>
      <c r="HOJ264" s="27"/>
      <c r="HOK264" s="27"/>
      <c r="HOL264" s="27"/>
      <c r="HOM264" s="27"/>
      <c r="HON264" s="27"/>
      <c r="HOO264" s="27"/>
      <c r="HOP264" s="27"/>
      <c r="HOQ264" s="27"/>
      <c r="HOR264" s="27"/>
      <c r="HOS264" s="27"/>
      <c r="HOT264" s="27"/>
      <c r="HOU264" s="27"/>
      <c r="HOV264" s="27"/>
      <c r="HOW264" s="27"/>
      <c r="HOX264" s="27"/>
      <c r="HOY264" s="27"/>
      <c r="HOZ264" s="27"/>
      <c r="HPA264" s="27"/>
      <c r="HPB264" s="27"/>
      <c r="HPC264" s="27"/>
      <c r="HPD264" s="27"/>
      <c r="HPE264" s="27"/>
      <c r="HPF264" s="27"/>
      <c r="HPG264" s="27"/>
      <c r="HPH264" s="27"/>
      <c r="HPI264" s="27"/>
      <c r="HPJ264" s="27"/>
      <c r="HPK264" s="27"/>
      <c r="HPL264" s="27"/>
      <c r="HPM264" s="27"/>
      <c r="HPN264" s="27"/>
      <c r="HPO264" s="27"/>
      <c r="HPP264" s="27"/>
      <c r="HPQ264" s="27"/>
      <c r="HPR264" s="27"/>
      <c r="HPS264" s="27"/>
      <c r="HPT264" s="27"/>
      <c r="HPU264" s="27"/>
      <c r="HPV264" s="27"/>
      <c r="HPW264" s="27"/>
      <c r="HPX264" s="27"/>
      <c r="HPY264" s="27"/>
      <c r="HPZ264" s="27"/>
      <c r="HQA264" s="27"/>
      <c r="HQB264" s="27"/>
      <c r="HQC264" s="27"/>
      <c r="HQD264" s="27"/>
      <c r="HQE264" s="27"/>
      <c r="HQF264" s="27"/>
      <c r="HQG264" s="27"/>
      <c r="HQH264" s="27"/>
      <c r="HQI264" s="27"/>
      <c r="HQJ264" s="27"/>
      <c r="HQK264" s="27"/>
      <c r="HQL264" s="27"/>
      <c r="HQM264" s="27"/>
      <c r="HQN264" s="27"/>
      <c r="HQO264" s="27"/>
      <c r="HQP264" s="27"/>
      <c r="HQQ264" s="27"/>
      <c r="HQR264" s="27"/>
      <c r="HQS264" s="27"/>
      <c r="HQT264" s="27"/>
      <c r="HQU264" s="27"/>
      <c r="HQV264" s="27"/>
      <c r="HQW264" s="27"/>
      <c r="HQX264" s="27"/>
      <c r="HQY264" s="27"/>
      <c r="HQZ264" s="27"/>
      <c r="HRA264" s="27"/>
      <c r="HRB264" s="27"/>
      <c r="HRC264" s="27"/>
      <c r="HRD264" s="27"/>
      <c r="HRE264" s="27"/>
      <c r="HRF264" s="27"/>
      <c r="HRG264" s="27"/>
      <c r="HRH264" s="27"/>
      <c r="HRI264" s="27"/>
      <c r="HRJ264" s="27"/>
      <c r="HRK264" s="27"/>
      <c r="HRL264" s="27"/>
      <c r="HRM264" s="27"/>
      <c r="HRN264" s="27"/>
      <c r="HRO264" s="27"/>
      <c r="HRP264" s="27"/>
      <c r="HRQ264" s="27"/>
      <c r="HRR264" s="27"/>
      <c r="HRS264" s="27"/>
      <c r="HRT264" s="27"/>
      <c r="HRU264" s="27"/>
      <c r="HRV264" s="27"/>
      <c r="HRW264" s="27"/>
      <c r="HRX264" s="27"/>
      <c r="HRY264" s="27"/>
      <c r="HRZ264" s="27"/>
      <c r="HSA264" s="27"/>
      <c r="HSB264" s="27"/>
      <c r="HSC264" s="27"/>
      <c r="HSD264" s="27"/>
      <c r="HSE264" s="27"/>
      <c r="HSF264" s="27"/>
      <c r="HSG264" s="27"/>
      <c r="HSH264" s="27"/>
      <c r="HSI264" s="27"/>
      <c r="HSJ264" s="27"/>
      <c r="HSK264" s="27"/>
      <c r="HSL264" s="27"/>
      <c r="HSM264" s="27"/>
      <c r="HSN264" s="27"/>
      <c r="HSO264" s="27"/>
      <c r="HSP264" s="27"/>
      <c r="HSQ264" s="27"/>
      <c r="HSR264" s="27"/>
      <c r="HSS264" s="27"/>
      <c r="HST264" s="27"/>
      <c r="HSU264" s="27"/>
      <c r="HSV264" s="27"/>
      <c r="HSW264" s="27"/>
      <c r="HSX264" s="27"/>
      <c r="HSY264" s="27"/>
      <c r="HSZ264" s="27"/>
      <c r="HTA264" s="27"/>
      <c r="HTB264" s="27"/>
      <c r="HTC264" s="27"/>
      <c r="HTD264" s="27"/>
      <c r="HTE264" s="27"/>
      <c r="HTF264" s="27"/>
      <c r="HTG264" s="27"/>
      <c r="HTH264" s="27"/>
      <c r="HTI264" s="27"/>
      <c r="HTJ264" s="27"/>
      <c r="HTK264" s="27"/>
      <c r="HTL264" s="27"/>
      <c r="HTM264" s="27"/>
      <c r="HTN264" s="27"/>
      <c r="HTO264" s="27"/>
      <c r="HTP264" s="27"/>
      <c r="HTQ264" s="27"/>
      <c r="HTR264" s="27"/>
      <c r="HTS264" s="27"/>
      <c r="HTT264" s="27"/>
      <c r="HTU264" s="27"/>
      <c r="HTV264" s="27"/>
      <c r="HTW264" s="27"/>
      <c r="HTX264" s="27"/>
      <c r="HTY264" s="27"/>
      <c r="HTZ264" s="27"/>
      <c r="HUA264" s="27"/>
      <c r="HUB264" s="27"/>
      <c r="HUC264" s="27"/>
      <c r="HUD264" s="27"/>
      <c r="HUE264" s="27"/>
      <c r="HUF264" s="27"/>
      <c r="HUG264" s="27"/>
      <c r="HUH264" s="27"/>
      <c r="HUI264" s="27"/>
      <c r="HUJ264" s="27"/>
      <c r="HUK264" s="27"/>
      <c r="HUL264" s="27"/>
      <c r="HUM264" s="27"/>
      <c r="HUN264" s="27"/>
      <c r="HUO264" s="27"/>
      <c r="HUP264" s="27"/>
      <c r="HUQ264" s="27"/>
      <c r="HUR264" s="27"/>
      <c r="HUS264" s="27"/>
      <c r="HUT264" s="27"/>
      <c r="HUU264" s="27"/>
      <c r="HUV264" s="27"/>
      <c r="HUW264" s="27"/>
      <c r="HUX264" s="27"/>
      <c r="HUY264" s="27"/>
      <c r="HUZ264" s="27"/>
      <c r="HVA264" s="27"/>
      <c r="HVB264" s="27"/>
      <c r="HVC264" s="27"/>
      <c r="HVD264" s="27"/>
      <c r="HVE264" s="27"/>
      <c r="HVF264" s="27"/>
      <c r="HVG264" s="27"/>
      <c r="HVH264" s="27"/>
      <c r="HVI264" s="27"/>
      <c r="HVJ264" s="27"/>
      <c r="HVK264" s="27"/>
      <c r="HVL264" s="27"/>
      <c r="HVM264" s="27"/>
      <c r="HVN264" s="27"/>
      <c r="HVO264" s="27"/>
      <c r="HVP264" s="27"/>
      <c r="HVQ264" s="27"/>
      <c r="HVR264" s="27"/>
      <c r="HVS264" s="27"/>
      <c r="HVT264" s="27"/>
      <c r="HVU264" s="27"/>
      <c r="HVV264" s="27"/>
      <c r="HVW264" s="27"/>
      <c r="HVX264" s="27"/>
      <c r="HVY264" s="27"/>
      <c r="HVZ264" s="27"/>
      <c r="HWA264" s="27"/>
      <c r="HWB264" s="27"/>
      <c r="HWC264" s="27"/>
      <c r="HWD264" s="27"/>
      <c r="HWE264" s="27"/>
      <c r="HWF264" s="27"/>
      <c r="HWG264" s="27"/>
      <c r="HWH264" s="27"/>
      <c r="HWI264" s="27"/>
      <c r="HWJ264" s="27"/>
      <c r="HWK264" s="27"/>
      <c r="HWL264" s="27"/>
      <c r="HWM264" s="27"/>
      <c r="HWN264" s="27"/>
      <c r="HWO264" s="27"/>
      <c r="HWP264" s="27"/>
      <c r="HWQ264" s="27"/>
      <c r="HWR264" s="27"/>
      <c r="HWS264" s="27"/>
      <c r="HWT264" s="27"/>
      <c r="HWU264" s="27"/>
      <c r="HWV264" s="27"/>
      <c r="HWW264" s="27"/>
      <c r="HWX264" s="27"/>
      <c r="HWY264" s="27"/>
      <c r="HWZ264" s="27"/>
      <c r="HXA264" s="27"/>
      <c r="HXB264" s="27"/>
      <c r="HXC264" s="27"/>
      <c r="HXD264" s="27"/>
      <c r="HXE264" s="27"/>
      <c r="HXF264" s="27"/>
      <c r="HXG264" s="27"/>
      <c r="HXH264" s="27"/>
      <c r="HXI264" s="27"/>
      <c r="HXJ264" s="27"/>
      <c r="HXK264" s="27"/>
      <c r="HXL264" s="27"/>
      <c r="HXM264" s="27"/>
      <c r="HXN264" s="27"/>
      <c r="HXO264" s="27"/>
      <c r="HXP264" s="27"/>
      <c r="HXQ264" s="27"/>
      <c r="HXR264" s="27"/>
      <c r="HXS264" s="27"/>
      <c r="HXT264" s="27"/>
      <c r="HXU264" s="27"/>
      <c r="HXV264" s="27"/>
      <c r="HXW264" s="27"/>
      <c r="HXX264" s="27"/>
      <c r="HXY264" s="27"/>
      <c r="HXZ264" s="27"/>
      <c r="HYA264" s="27"/>
      <c r="HYB264" s="27"/>
      <c r="HYC264" s="27"/>
      <c r="HYD264" s="27"/>
      <c r="HYE264" s="27"/>
      <c r="HYF264" s="27"/>
      <c r="HYG264" s="27"/>
      <c r="HYH264" s="27"/>
      <c r="HYI264" s="27"/>
      <c r="HYJ264" s="27"/>
      <c r="HYK264" s="27"/>
      <c r="HYL264" s="27"/>
      <c r="HYM264" s="27"/>
      <c r="HYN264" s="27"/>
      <c r="HYO264" s="27"/>
      <c r="HYP264" s="27"/>
      <c r="HYQ264" s="27"/>
      <c r="HYR264" s="27"/>
      <c r="HYS264" s="27"/>
      <c r="HYT264" s="27"/>
      <c r="HYU264" s="27"/>
      <c r="HYV264" s="27"/>
      <c r="HYW264" s="27"/>
      <c r="HYX264" s="27"/>
      <c r="HYY264" s="27"/>
      <c r="HYZ264" s="27"/>
      <c r="HZA264" s="27"/>
      <c r="HZB264" s="27"/>
      <c r="HZC264" s="27"/>
      <c r="HZD264" s="27"/>
      <c r="HZE264" s="27"/>
      <c r="HZF264" s="27"/>
      <c r="HZG264" s="27"/>
      <c r="HZH264" s="27"/>
      <c r="HZI264" s="27"/>
      <c r="HZJ264" s="27"/>
      <c r="HZK264" s="27"/>
      <c r="HZL264" s="27"/>
      <c r="HZM264" s="27"/>
      <c r="HZN264" s="27"/>
      <c r="HZO264" s="27"/>
      <c r="HZP264" s="27"/>
      <c r="HZQ264" s="27"/>
      <c r="HZR264" s="27"/>
      <c r="HZS264" s="27"/>
      <c r="HZT264" s="27"/>
      <c r="HZU264" s="27"/>
      <c r="HZV264" s="27"/>
      <c r="HZW264" s="27"/>
      <c r="HZX264" s="27"/>
      <c r="HZY264" s="27"/>
      <c r="HZZ264" s="27"/>
      <c r="IAA264" s="27"/>
      <c r="IAB264" s="27"/>
      <c r="IAC264" s="27"/>
      <c r="IAD264" s="27"/>
      <c r="IAE264" s="27"/>
      <c r="IAF264" s="27"/>
      <c r="IAG264" s="27"/>
      <c r="IAH264" s="27"/>
      <c r="IAI264" s="27"/>
      <c r="IAJ264" s="27"/>
      <c r="IAK264" s="27"/>
      <c r="IAL264" s="27"/>
      <c r="IAM264" s="27"/>
      <c r="IAN264" s="27"/>
      <c r="IAO264" s="27"/>
      <c r="IAP264" s="27"/>
      <c r="IAQ264" s="27"/>
      <c r="IAR264" s="27"/>
      <c r="IAS264" s="27"/>
      <c r="IAT264" s="27"/>
      <c r="IAU264" s="27"/>
      <c r="IAV264" s="27"/>
      <c r="IAW264" s="27"/>
      <c r="IAX264" s="27"/>
      <c r="IAY264" s="27"/>
      <c r="IAZ264" s="27"/>
      <c r="IBA264" s="27"/>
      <c r="IBB264" s="27"/>
      <c r="IBC264" s="27"/>
      <c r="IBD264" s="27"/>
      <c r="IBE264" s="27"/>
      <c r="IBF264" s="27"/>
      <c r="IBG264" s="27"/>
      <c r="IBH264" s="27"/>
      <c r="IBI264" s="27"/>
      <c r="IBJ264" s="27"/>
      <c r="IBK264" s="27"/>
      <c r="IBL264" s="27"/>
      <c r="IBM264" s="27"/>
      <c r="IBN264" s="27"/>
      <c r="IBO264" s="27"/>
      <c r="IBP264" s="27"/>
      <c r="IBQ264" s="27"/>
      <c r="IBR264" s="27"/>
      <c r="IBS264" s="27"/>
      <c r="IBT264" s="27"/>
      <c r="IBU264" s="27"/>
      <c r="IBV264" s="27"/>
      <c r="IBW264" s="27"/>
      <c r="IBX264" s="27"/>
      <c r="IBY264" s="27"/>
      <c r="IBZ264" s="27"/>
      <c r="ICA264" s="27"/>
      <c r="ICB264" s="27"/>
      <c r="ICC264" s="27"/>
      <c r="ICD264" s="27"/>
      <c r="ICE264" s="27"/>
      <c r="ICF264" s="27"/>
      <c r="ICG264" s="27"/>
      <c r="ICH264" s="27"/>
      <c r="ICI264" s="27"/>
      <c r="ICJ264" s="27"/>
      <c r="ICK264" s="27"/>
      <c r="ICL264" s="27"/>
      <c r="ICM264" s="27"/>
      <c r="ICN264" s="27"/>
      <c r="ICO264" s="27"/>
      <c r="ICP264" s="27"/>
      <c r="ICQ264" s="27"/>
      <c r="ICR264" s="27"/>
      <c r="ICS264" s="27"/>
      <c r="ICT264" s="27"/>
      <c r="ICU264" s="27"/>
      <c r="ICV264" s="27"/>
      <c r="ICW264" s="27"/>
      <c r="ICX264" s="27"/>
      <c r="ICY264" s="27"/>
      <c r="ICZ264" s="27"/>
      <c r="IDA264" s="27"/>
      <c r="IDB264" s="27"/>
      <c r="IDC264" s="27"/>
      <c r="IDD264" s="27"/>
      <c r="IDE264" s="27"/>
      <c r="IDF264" s="27"/>
      <c r="IDG264" s="27"/>
      <c r="IDH264" s="27"/>
      <c r="IDI264" s="27"/>
      <c r="IDJ264" s="27"/>
      <c r="IDK264" s="27"/>
      <c r="IDL264" s="27"/>
      <c r="IDM264" s="27"/>
      <c r="IDN264" s="27"/>
      <c r="IDO264" s="27"/>
      <c r="IDP264" s="27"/>
      <c r="IDQ264" s="27"/>
      <c r="IDR264" s="27"/>
      <c r="IDS264" s="27"/>
      <c r="IDT264" s="27"/>
      <c r="IDU264" s="27"/>
      <c r="IDV264" s="27"/>
      <c r="IDW264" s="27"/>
      <c r="IDX264" s="27"/>
      <c r="IDY264" s="27"/>
      <c r="IDZ264" s="27"/>
      <c r="IEA264" s="27"/>
      <c r="IEB264" s="27"/>
      <c r="IEC264" s="27"/>
      <c r="IED264" s="27"/>
      <c r="IEE264" s="27"/>
      <c r="IEF264" s="27"/>
      <c r="IEG264" s="27"/>
      <c r="IEH264" s="27"/>
      <c r="IEI264" s="27"/>
      <c r="IEJ264" s="27"/>
      <c r="IEK264" s="27"/>
      <c r="IEL264" s="27"/>
      <c r="IEM264" s="27"/>
      <c r="IEN264" s="27"/>
      <c r="IEO264" s="27"/>
      <c r="IEP264" s="27"/>
      <c r="IEQ264" s="27"/>
      <c r="IER264" s="27"/>
      <c r="IES264" s="27"/>
      <c r="IET264" s="27"/>
      <c r="IEU264" s="27"/>
      <c r="IEV264" s="27"/>
      <c r="IEW264" s="27"/>
      <c r="IEX264" s="27"/>
      <c r="IEY264" s="27"/>
      <c r="IEZ264" s="27"/>
      <c r="IFA264" s="27"/>
      <c r="IFB264" s="27"/>
      <c r="IFC264" s="27"/>
      <c r="IFD264" s="27"/>
      <c r="IFE264" s="27"/>
      <c r="IFF264" s="27"/>
      <c r="IFG264" s="27"/>
      <c r="IFH264" s="27"/>
      <c r="IFI264" s="27"/>
      <c r="IFJ264" s="27"/>
      <c r="IFK264" s="27"/>
      <c r="IFL264" s="27"/>
      <c r="IFM264" s="27"/>
      <c r="IFN264" s="27"/>
      <c r="IFO264" s="27"/>
      <c r="IFP264" s="27"/>
      <c r="IFQ264" s="27"/>
      <c r="IFR264" s="27"/>
      <c r="IFS264" s="27"/>
      <c r="IFT264" s="27"/>
      <c r="IFU264" s="27"/>
      <c r="IFV264" s="27"/>
      <c r="IFW264" s="27"/>
      <c r="IFX264" s="27"/>
      <c r="IFY264" s="27"/>
      <c r="IFZ264" s="27"/>
      <c r="IGA264" s="27"/>
      <c r="IGB264" s="27"/>
      <c r="IGC264" s="27"/>
      <c r="IGD264" s="27"/>
      <c r="IGE264" s="27"/>
      <c r="IGF264" s="27"/>
      <c r="IGG264" s="27"/>
      <c r="IGH264" s="27"/>
      <c r="IGI264" s="27"/>
      <c r="IGJ264" s="27"/>
      <c r="IGK264" s="27"/>
      <c r="IGL264" s="27"/>
      <c r="IGM264" s="27"/>
      <c r="IGN264" s="27"/>
      <c r="IGO264" s="27"/>
      <c r="IGP264" s="27"/>
      <c r="IGQ264" s="27"/>
      <c r="IGR264" s="27"/>
      <c r="IGS264" s="27"/>
      <c r="IGT264" s="27"/>
      <c r="IGU264" s="27"/>
      <c r="IGV264" s="27"/>
      <c r="IGW264" s="27"/>
      <c r="IGX264" s="27"/>
      <c r="IGY264" s="27"/>
      <c r="IGZ264" s="27"/>
      <c r="IHA264" s="27"/>
      <c r="IHB264" s="27"/>
      <c r="IHC264" s="27"/>
      <c r="IHD264" s="27"/>
      <c r="IHE264" s="27"/>
      <c r="IHF264" s="27"/>
      <c r="IHG264" s="27"/>
      <c r="IHH264" s="27"/>
      <c r="IHI264" s="27"/>
      <c r="IHJ264" s="27"/>
      <c r="IHK264" s="27"/>
      <c r="IHL264" s="27"/>
      <c r="IHM264" s="27"/>
      <c r="IHN264" s="27"/>
      <c r="IHO264" s="27"/>
      <c r="IHP264" s="27"/>
      <c r="IHQ264" s="27"/>
      <c r="IHR264" s="27"/>
      <c r="IHS264" s="27"/>
      <c r="IHT264" s="27"/>
      <c r="IHU264" s="27"/>
      <c r="IHV264" s="27"/>
      <c r="IHW264" s="27"/>
      <c r="IHX264" s="27"/>
      <c r="IHY264" s="27"/>
      <c r="IHZ264" s="27"/>
      <c r="IIA264" s="27"/>
      <c r="IIB264" s="27"/>
      <c r="IIC264" s="27"/>
      <c r="IID264" s="27"/>
      <c r="IIE264" s="27"/>
      <c r="IIF264" s="27"/>
      <c r="IIG264" s="27"/>
      <c r="IIH264" s="27"/>
      <c r="III264" s="27"/>
      <c r="IIJ264" s="27"/>
      <c r="IIK264" s="27"/>
      <c r="IIL264" s="27"/>
      <c r="IIM264" s="27"/>
      <c r="IIN264" s="27"/>
      <c r="IIO264" s="27"/>
      <c r="IIP264" s="27"/>
      <c r="IIQ264" s="27"/>
      <c r="IIR264" s="27"/>
      <c r="IIS264" s="27"/>
      <c r="IIT264" s="27"/>
      <c r="IIU264" s="27"/>
      <c r="IIV264" s="27"/>
      <c r="IIW264" s="27"/>
      <c r="IIX264" s="27"/>
      <c r="IIY264" s="27"/>
      <c r="IIZ264" s="27"/>
      <c r="IJA264" s="27"/>
      <c r="IJB264" s="27"/>
      <c r="IJC264" s="27"/>
      <c r="IJD264" s="27"/>
      <c r="IJE264" s="27"/>
      <c r="IJF264" s="27"/>
      <c r="IJG264" s="27"/>
      <c r="IJH264" s="27"/>
      <c r="IJI264" s="27"/>
      <c r="IJJ264" s="27"/>
      <c r="IJK264" s="27"/>
      <c r="IJL264" s="27"/>
      <c r="IJM264" s="27"/>
      <c r="IJN264" s="27"/>
      <c r="IJO264" s="27"/>
      <c r="IJP264" s="27"/>
      <c r="IJQ264" s="27"/>
      <c r="IJR264" s="27"/>
      <c r="IJS264" s="27"/>
      <c r="IJT264" s="27"/>
      <c r="IJU264" s="27"/>
      <c r="IJV264" s="27"/>
      <c r="IJW264" s="27"/>
      <c r="IJX264" s="27"/>
      <c r="IJY264" s="27"/>
      <c r="IJZ264" s="27"/>
      <c r="IKA264" s="27"/>
      <c r="IKB264" s="27"/>
      <c r="IKC264" s="27"/>
      <c r="IKD264" s="27"/>
      <c r="IKE264" s="27"/>
      <c r="IKF264" s="27"/>
      <c r="IKG264" s="27"/>
      <c r="IKH264" s="27"/>
      <c r="IKI264" s="27"/>
      <c r="IKJ264" s="27"/>
      <c r="IKK264" s="27"/>
      <c r="IKL264" s="27"/>
      <c r="IKM264" s="27"/>
      <c r="IKN264" s="27"/>
      <c r="IKO264" s="27"/>
      <c r="IKP264" s="27"/>
      <c r="IKQ264" s="27"/>
      <c r="IKR264" s="27"/>
      <c r="IKS264" s="27"/>
      <c r="IKT264" s="27"/>
      <c r="IKU264" s="27"/>
      <c r="IKV264" s="27"/>
      <c r="IKW264" s="27"/>
      <c r="IKX264" s="27"/>
      <c r="IKY264" s="27"/>
      <c r="IKZ264" s="27"/>
      <c r="ILA264" s="27"/>
      <c r="ILB264" s="27"/>
      <c r="ILC264" s="27"/>
      <c r="ILD264" s="27"/>
      <c r="ILE264" s="27"/>
      <c r="ILF264" s="27"/>
      <c r="ILG264" s="27"/>
      <c r="ILH264" s="27"/>
      <c r="ILI264" s="27"/>
      <c r="ILJ264" s="27"/>
      <c r="ILK264" s="27"/>
      <c r="ILL264" s="27"/>
      <c r="ILM264" s="27"/>
      <c r="ILN264" s="27"/>
      <c r="ILO264" s="27"/>
      <c r="ILP264" s="27"/>
      <c r="ILQ264" s="27"/>
      <c r="ILR264" s="27"/>
      <c r="ILS264" s="27"/>
      <c r="ILT264" s="27"/>
      <c r="ILU264" s="27"/>
      <c r="ILV264" s="27"/>
      <c r="ILW264" s="27"/>
      <c r="ILX264" s="27"/>
      <c r="ILY264" s="27"/>
      <c r="ILZ264" s="27"/>
      <c r="IMA264" s="27"/>
      <c r="IMB264" s="27"/>
      <c r="IMC264" s="27"/>
      <c r="IMD264" s="27"/>
      <c r="IME264" s="27"/>
      <c r="IMF264" s="27"/>
      <c r="IMG264" s="27"/>
      <c r="IMH264" s="27"/>
      <c r="IMI264" s="27"/>
      <c r="IMJ264" s="27"/>
      <c r="IMK264" s="27"/>
      <c r="IML264" s="27"/>
      <c r="IMM264" s="27"/>
      <c r="IMN264" s="27"/>
      <c r="IMO264" s="27"/>
      <c r="IMP264" s="27"/>
      <c r="IMQ264" s="27"/>
      <c r="IMR264" s="27"/>
      <c r="IMS264" s="27"/>
      <c r="IMT264" s="27"/>
      <c r="IMU264" s="27"/>
      <c r="IMV264" s="27"/>
      <c r="IMW264" s="27"/>
      <c r="IMX264" s="27"/>
      <c r="IMY264" s="27"/>
      <c r="IMZ264" s="27"/>
      <c r="INA264" s="27"/>
      <c r="INB264" s="27"/>
      <c r="INC264" s="27"/>
      <c r="IND264" s="27"/>
      <c r="INE264" s="27"/>
      <c r="INF264" s="27"/>
      <c r="ING264" s="27"/>
      <c r="INH264" s="27"/>
      <c r="INI264" s="27"/>
      <c r="INJ264" s="27"/>
      <c r="INK264" s="27"/>
      <c r="INL264" s="27"/>
      <c r="INM264" s="27"/>
      <c r="INN264" s="27"/>
      <c r="INO264" s="27"/>
      <c r="INP264" s="27"/>
      <c r="INQ264" s="27"/>
      <c r="INR264" s="27"/>
      <c r="INS264" s="27"/>
      <c r="INT264" s="27"/>
      <c r="INU264" s="27"/>
      <c r="INV264" s="27"/>
      <c r="INW264" s="27"/>
      <c r="INX264" s="27"/>
      <c r="INY264" s="27"/>
      <c r="INZ264" s="27"/>
      <c r="IOA264" s="27"/>
      <c r="IOB264" s="27"/>
      <c r="IOC264" s="27"/>
      <c r="IOD264" s="27"/>
      <c r="IOE264" s="27"/>
      <c r="IOF264" s="27"/>
      <c r="IOG264" s="27"/>
      <c r="IOH264" s="27"/>
      <c r="IOI264" s="27"/>
      <c r="IOJ264" s="27"/>
      <c r="IOK264" s="27"/>
      <c r="IOL264" s="27"/>
      <c r="IOM264" s="27"/>
      <c r="ION264" s="27"/>
      <c r="IOO264" s="27"/>
      <c r="IOP264" s="27"/>
      <c r="IOQ264" s="27"/>
      <c r="IOR264" s="27"/>
      <c r="IOS264" s="27"/>
      <c r="IOT264" s="27"/>
      <c r="IOU264" s="27"/>
      <c r="IOV264" s="27"/>
      <c r="IOW264" s="27"/>
      <c r="IOX264" s="27"/>
      <c r="IOY264" s="27"/>
      <c r="IOZ264" s="27"/>
      <c r="IPA264" s="27"/>
      <c r="IPB264" s="27"/>
      <c r="IPC264" s="27"/>
      <c r="IPD264" s="27"/>
      <c r="IPE264" s="27"/>
      <c r="IPF264" s="27"/>
      <c r="IPG264" s="27"/>
      <c r="IPH264" s="27"/>
      <c r="IPI264" s="27"/>
      <c r="IPJ264" s="27"/>
      <c r="IPK264" s="27"/>
      <c r="IPL264" s="27"/>
      <c r="IPM264" s="27"/>
      <c r="IPN264" s="27"/>
      <c r="IPO264" s="27"/>
      <c r="IPP264" s="27"/>
      <c r="IPQ264" s="27"/>
      <c r="IPR264" s="27"/>
      <c r="IPS264" s="27"/>
      <c r="IPT264" s="27"/>
      <c r="IPU264" s="27"/>
      <c r="IPV264" s="27"/>
      <c r="IPW264" s="27"/>
      <c r="IPX264" s="27"/>
      <c r="IPY264" s="27"/>
      <c r="IPZ264" s="27"/>
      <c r="IQA264" s="27"/>
      <c r="IQB264" s="27"/>
      <c r="IQC264" s="27"/>
      <c r="IQD264" s="27"/>
      <c r="IQE264" s="27"/>
      <c r="IQF264" s="27"/>
      <c r="IQG264" s="27"/>
      <c r="IQH264" s="27"/>
      <c r="IQI264" s="27"/>
      <c r="IQJ264" s="27"/>
      <c r="IQK264" s="27"/>
      <c r="IQL264" s="27"/>
      <c r="IQM264" s="27"/>
      <c r="IQN264" s="27"/>
      <c r="IQO264" s="27"/>
      <c r="IQP264" s="27"/>
      <c r="IQQ264" s="27"/>
      <c r="IQR264" s="27"/>
      <c r="IQS264" s="27"/>
      <c r="IQT264" s="27"/>
      <c r="IQU264" s="27"/>
      <c r="IQV264" s="27"/>
      <c r="IQW264" s="27"/>
      <c r="IQX264" s="27"/>
      <c r="IQY264" s="27"/>
      <c r="IQZ264" s="27"/>
      <c r="IRA264" s="27"/>
      <c r="IRB264" s="27"/>
      <c r="IRC264" s="27"/>
      <c r="IRD264" s="27"/>
      <c r="IRE264" s="27"/>
      <c r="IRF264" s="27"/>
      <c r="IRG264" s="27"/>
      <c r="IRH264" s="27"/>
      <c r="IRI264" s="27"/>
      <c r="IRJ264" s="27"/>
      <c r="IRK264" s="27"/>
      <c r="IRL264" s="27"/>
      <c r="IRM264" s="27"/>
      <c r="IRN264" s="27"/>
      <c r="IRO264" s="27"/>
      <c r="IRP264" s="27"/>
      <c r="IRQ264" s="27"/>
      <c r="IRR264" s="27"/>
      <c r="IRS264" s="27"/>
      <c r="IRT264" s="27"/>
      <c r="IRU264" s="27"/>
      <c r="IRV264" s="27"/>
      <c r="IRW264" s="27"/>
      <c r="IRX264" s="27"/>
      <c r="IRY264" s="27"/>
      <c r="IRZ264" s="27"/>
      <c r="ISA264" s="27"/>
      <c r="ISB264" s="27"/>
      <c r="ISC264" s="27"/>
      <c r="ISD264" s="27"/>
      <c r="ISE264" s="27"/>
      <c r="ISF264" s="27"/>
      <c r="ISG264" s="27"/>
      <c r="ISH264" s="27"/>
      <c r="ISI264" s="27"/>
      <c r="ISJ264" s="27"/>
      <c r="ISK264" s="27"/>
      <c r="ISL264" s="27"/>
      <c r="ISM264" s="27"/>
      <c r="ISN264" s="27"/>
      <c r="ISO264" s="27"/>
      <c r="ISP264" s="27"/>
      <c r="ISQ264" s="27"/>
      <c r="ISR264" s="27"/>
      <c r="ISS264" s="27"/>
      <c r="IST264" s="27"/>
      <c r="ISU264" s="27"/>
      <c r="ISV264" s="27"/>
      <c r="ISW264" s="27"/>
      <c r="ISX264" s="27"/>
      <c r="ISY264" s="27"/>
      <c r="ISZ264" s="27"/>
      <c r="ITA264" s="27"/>
      <c r="ITB264" s="27"/>
      <c r="ITC264" s="27"/>
      <c r="ITD264" s="27"/>
      <c r="ITE264" s="27"/>
      <c r="ITF264" s="27"/>
      <c r="ITG264" s="27"/>
      <c r="ITH264" s="27"/>
      <c r="ITI264" s="27"/>
      <c r="ITJ264" s="27"/>
      <c r="ITK264" s="27"/>
      <c r="ITL264" s="27"/>
      <c r="ITM264" s="27"/>
      <c r="ITN264" s="27"/>
      <c r="ITO264" s="27"/>
      <c r="ITP264" s="27"/>
      <c r="ITQ264" s="27"/>
      <c r="ITR264" s="27"/>
      <c r="ITS264" s="27"/>
      <c r="ITT264" s="27"/>
      <c r="ITU264" s="27"/>
      <c r="ITV264" s="27"/>
      <c r="ITW264" s="27"/>
      <c r="ITX264" s="27"/>
      <c r="ITY264" s="27"/>
      <c r="ITZ264" s="27"/>
      <c r="IUA264" s="27"/>
      <c r="IUB264" s="27"/>
      <c r="IUC264" s="27"/>
      <c r="IUD264" s="27"/>
      <c r="IUE264" s="27"/>
      <c r="IUF264" s="27"/>
      <c r="IUG264" s="27"/>
      <c r="IUH264" s="27"/>
      <c r="IUI264" s="27"/>
      <c r="IUJ264" s="27"/>
      <c r="IUK264" s="27"/>
      <c r="IUL264" s="27"/>
      <c r="IUM264" s="27"/>
      <c r="IUN264" s="27"/>
      <c r="IUO264" s="27"/>
      <c r="IUP264" s="27"/>
      <c r="IUQ264" s="27"/>
      <c r="IUR264" s="27"/>
      <c r="IUS264" s="27"/>
      <c r="IUT264" s="27"/>
      <c r="IUU264" s="27"/>
      <c r="IUV264" s="27"/>
      <c r="IUW264" s="27"/>
      <c r="IUX264" s="27"/>
      <c r="IUY264" s="27"/>
      <c r="IUZ264" s="27"/>
      <c r="IVA264" s="27"/>
      <c r="IVB264" s="27"/>
      <c r="IVC264" s="27"/>
      <c r="IVD264" s="27"/>
      <c r="IVE264" s="27"/>
      <c r="IVF264" s="27"/>
      <c r="IVG264" s="27"/>
      <c r="IVH264" s="27"/>
      <c r="IVI264" s="27"/>
      <c r="IVJ264" s="27"/>
      <c r="IVK264" s="27"/>
      <c r="IVL264" s="27"/>
      <c r="IVM264" s="27"/>
      <c r="IVN264" s="27"/>
      <c r="IVO264" s="27"/>
      <c r="IVP264" s="27"/>
      <c r="IVQ264" s="27"/>
      <c r="IVR264" s="27"/>
      <c r="IVS264" s="27"/>
      <c r="IVT264" s="27"/>
      <c r="IVU264" s="27"/>
      <c r="IVV264" s="27"/>
      <c r="IVW264" s="27"/>
      <c r="IVX264" s="27"/>
      <c r="IVY264" s="27"/>
      <c r="IVZ264" s="27"/>
      <c r="IWA264" s="27"/>
      <c r="IWB264" s="27"/>
      <c r="IWC264" s="27"/>
      <c r="IWD264" s="27"/>
      <c r="IWE264" s="27"/>
      <c r="IWF264" s="27"/>
      <c r="IWG264" s="27"/>
      <c r="IWH264" s="27"/>
      <c r="IWI264" s="27"/>
      <c r="IWJ264" s="27"/>
      <c r="IWK264" s="27"/>
      <c r="IWL264" s="27"/>
      <c r="IWM264" s="27"/>
      <c r="IWN264" s="27"/>
      <c r="IWO264" s="27"/>
      <c r="IWP264" s="27"/>
      <c r="IWQ264" s="27"/>
      <c r="IWR264" s="27"/>
      <c r="IWS264" s="27"/>
      <c r="IWT264" s="27"/>
      <c r="IWU264" s="27"/>
      <c r="IWV264" s="27"/>
      <c r="IWW264" s="27"/>
      <c r="IWX264" s="27"/>
      <c r="IWY264" s="27"/>
      <c r="IWZ264" s="27"/>
      <c r="IXA264" s="27"/>
      <c r="IXB264" s="27"/>
      <c r="IXC264" s="27"/>
      <c r="IXD264" s="27"/>
      <c r="IXE264" s="27"/>
      <c r="IXF264" s="27"/>
      <c r="IXG264" s="27"/>
      <c r="IXH264" s="27"/>
      <c r="IXI264" s="27"/>
      <c r="IXJ264" s="27"/>
      <c r="IXK264" s="27"/>
      <c r="IXL264" s="27"/>
      <c r="IXM264" s="27"/>
      <c r="IXN264" s="27"/>
      <c r="IXO264" s="27"/>
      <c r="IXP264" s="27"/>
      <c r="IXQ264" s="27"/>
      <c r="IXR264" s="27"/>
      <c r="IXS264" s="27"/>
      <c r="IXT264" s="27"/>
      <c r="IXU264" s="27"/>
      <c r="IXV264" s="27"/>
      <c r="IXW264" s="27"/>
      <c r="IXX264" s="27"/>
      <c r="IXY264" s="27"/>
      <c r="IXZ264" s="27"/>
      <c r="IYA264" s="27"/>
      <c r="IYB264" s="27"/>
      <c r="IYC264" s="27"/>
      <c r="IYD264" s="27"/>
      <c r="IYE264" s="27"/>
      <c r="IYF264" s="27"/>
      <c r="IYG264" s="27"/>
      <c r="IYH264" s="27"/>
      <c r="IYI264" s="27"/>
      <c r="IYJ264" s="27"/>
      <c r="IYK264" s="27"/>
      <c r="IYL264" s="27"/>
      <c r="IYM264" s="27"/>
      <c r="IYN264" s="27"/>
      <c r="IYO264" s="27"/>
      <c r="IYP264" s="27"/>
      <c r="IYQ264" s="27"/>
      <c r="IYR264" s="27"/>
      <c r="IYS264" s="27"/>
      <c r="IYT264" s="27"/>
      <c r="IYU264" s="27"/>
      <c r="IYV264" s="27"/>
      <c r="IYW264" s="27"/>
      <c r="IYX264" s="27"/>
      <c r="IYY264" s="27"/>
      <c r="IYZ264" s="27"/>
      <c r="IZA264" s="27"/>
      <c r="IZB264" s="27"/>
      <c r="IZC264" s="27"/>
      <c r="IZD264" s="27"/>
      <c r="IZE264" s="27"/>
      <c r="IZF264" s="27"/>
      <c r="IZG264" s="27"/>
      <c r="IZH264" s="27"/>
      <c r="IZI264" s="27"/>
      <c r="IZJ264" s="27"/>
      <c r="IZK264" s="27"/>
      <c r="IZL264" s="27"/>
      <c r="IZM264" s="27"/>
      <c r="IZN264" s="27"/>
      <c r="IZO264" s="27"/>
      <c r="IZP264" s="27"/>
      <c r="IZQ264" s="27"/>
      <c r="IZR264" s="27"/>
      <c r="IZS264" s="27"/>
      <c r="IZT264" s="27"/>
      <c r="IZU264" s="27"/>
      <c r="IZV264" s="27"/>
      <c r="IZW264" s="27"/>
      <c r="IZX264" s="27"/>
      <c r="IZY264" s="27"/>
      <c r="IZZ264" s="27"/>
      <c r="JAA264" s="27"/>
      <c r="JAB264" s="27"/>
      <c r="JAC264" s="27"/>
      <c r="JAD264" s="27"/>
      <c r="JAE264" s="27"/>
      <c r="JAF264" s="27"/>
      <c r="JAG264" s="27"/>
      <c r="JAH264" s="27"/>
      <c r="JAI264" s="27"/>
      <c r="JAJ264" s="27"/>
      <c r="JAK264" s="27"/>
      <c r="JAL264" s="27"/>
      <c r="JAM264" s="27"/>
      <c r="JAN264" s="27"/>
      <c r="JAO264" s="27"/>
      <c r="JAP264" s="27"/>
      <c r="JAQ264" s="27"/>
      <c r="JAR264" s="27"/>
      <c r="JAS264" s="27"/>
      <c r="JAT264" s="27"/>
      <c r="JAU264" s="27"/>
      <c r="JAV264" s="27"/>
      <c r="JAW264" s="27"/>
      <c r="JAX264" s="27"/>
      <c r="JAY264" s="27"/>
      <c r="JAZ264" s="27"/>
      <c r="JBA264" s="27"/>
      <c r="JBB264" s="27"/>
      <c r="JBC264" s="27"/>
      <c r="JBD264" s="27"/>
      <c r="JBE264" s="27"/>
      <c r="JBF264" s="27"/>
      <c r="JBG264" s="27"/>
      <c r="JBH264" s="27"/>
      <c r="JBI264" s="27"/>
      <c r="JBJ264" s="27"/>
      <c r="JBK264" s="27"/>
      <c r="JBL264" s="27"/>
      <c r="JBM264" s="27"/>
      <c r="JBN264" s="27"/>
      <c r="JBO264" s="27"/>
      <c r="JBP264" s="27"/>
      <c r="JBQ264" s="27"/>
      <c r="JBR264" s="27"/>
      <c r="JBS264" s="27"/>
      <c r="JBT264" s="27"/>
      <c r="JBU264" s="27"/>
      <c r="JBV264" s="27"/>
      <c r="JBW264" s="27"/>
      <c r="JBX264" s="27"/>
      <c r="JBY264" s="27"/>
      <c r="JBZ264" s="27"/>
      <c r="JCA264" s="27"/>
      <c r="JCB264" s="27"/>
      <c r="JCC264" s="27"/>
      <c r="JCD264" s="27"/>
      <c r="JCE264" s="27"/>
      <c r="JCF264" s="27"/>
      <c r="JCG264" s="27"/>
      <c r="JCH264" s="27"/>
      <c r="JCI264" s="27"/>
      <c r="JCJ264" s="27"/>
      <c r="JCK264" s="27"/>
      <c r="JCL264" s="27"/>
      <c r="JCM264" s="27"/>
      <c r="JCN264" s="27"/>
      <c r="JCO264" s="27"/>
      <c r="JCP264" s="27"/>
      <c r="JCQ264" s="27"/>
      <c r="JCR264" s="27"/>
      <c r="JCS264" s="27"/>
      <c r="JCT264" s="27"/>
      <c r="JCU264" s="27"/>
      <c r="JCV264" s="27"/>
      <c r="JCW264" s="27"/>
      <c r="JCX264" s="27"/>
      <c r="JCY264" s="27"/>
      <c r="JCZ264" s="27"/>
      <c r="JDA264" s="27"/>
      <c r="JDB264" s="27"/>
      <c r="JDC264" s="27"/>
      <c r="JDD264" s="27"/>
      <c r="JDE264" s="27"/>
      <c r="JDF264" s="27"/>
      <c r="JDG264" s="27"/>
      <c r="JDH264" s="27"/>
      <c r="JDI264" s="27"/>
      <c r="JDJ264" s="27"/>
      <c r="JDK264" s="27"/>
      <c r="JDL264" s="27"/>
      <c r="JDM264" s="27"/>
      <c r="JDN264" s="27"/>
      <c r="JDO264" s="27"/>
      <c r="JDP264" s="27"/>
      <c r="JDQ264" s="27"/>
      <c r="JDR264" s="27"/>
      <c r="JDS264" s="27"/>
      <c r="JDT264" s="27"/>
      <c r="JDU264" s="27"/>
      <c r="JDV264" s="27"/>
      <c r="JDW264" s="27"/>
      <c r="JDX264" s="27"/>
      <c r="JDY264" s="27"/>
      <c r="JDZ264" s="27"/>
      <c r="JEA264" s="27"/>
      <c r="JEB264" s="27"/>
      <c r="JEC264" s="27"/>
      <c r="JED264" s="27"/>
      <c r="JEE264" s="27"/>
      <c r="JEF264" s="27"/>
      <c r="JEG264" s="27"/>
      <c r="JEH264" s="27"/>
      <c r="JEI264" s="27"/>
      <c r="JEJ264" s="27"/>
      <c r="JEK264" s="27"/>
      <c r="JEL264" s="27"/>
      <c r="JEM264" s="27"/>
      <c r="JEN264" s="27"/>
      <c r="JEO264" s="27"/>
      <c r="JEP264" s="27"/>
      <c r="JEQ264" s="27"/>
      <c r="JER264" s="27"/>
      <c r="JES264" s="27"/>
      <c r="JET264" s="27"/>
      <c r="JEU264" s="27"/>
      <c r="JEV264" s="27"/>
      <c r="JEW264" s="27"/>
      <c r="JEX264" s="27"/>
      <c r="JEY264" s="27"/>
      <c r="JEZ264" s="27"/>
      <c r="JFA264" s="27"/>
      <c r="JFB264" s="27"/>
      <c r="JFC264" s="27"/>
      <c r="JFD264" s="27"/>
      <c r="JFE264" s="27"/>
      <c r="JFF264" s="27"/>
      <c r="JFG264" s="27"/>
      <c r="JFH264" s="27"/>
      <c r="JFI264" s="27"/>
      <c r="JFJ264" s="27"/>
      <c r="JFK264" s="27"/>
      <c r="JFL264" s="27"/>
      <c r="JFM264" s="27"/>
      <c r="JFN264" s="27"/>
      <c r="JFO264" s="27"/>
      <c r="JFP264" s="27"/>
      <c r="JFQ264" s="27"/>
      <c r="JFR264" s="27"/>
      <c r="JFS264" s="27"/>
      <c r="JFT264" s="27"/>
      <c r="JFU264" s="27"/>
      <c r="JFV264" s="27"/>
      <c r="JFW264" s="27"/>
      <c r="JFX264" s="27"/>
      <c r="JFY264" s="27"/>
      <c r="JFZ264" s="27"/>
      <c r="JGA264" s="27"/>
      <c r="JGB264" s="27"/>
      <c r="JGC264" s="27"/>
      <c r="JGD264" s="27"/>
      <c r="JGE264" s="27"/>
      <c r="JGF264" s="27"/>
      <c r="JGG264" s="27"/>
      <c r="JGH264" s="27"/>
      <c r="JGI264" s="27"/>
      <c r="JGJ264" s="27"/>
      <c r="JGK264" s="27"/>
      <c r="JGL264" s="27"/>
      <c r="JGM264" s="27"/>
      <c r="JGN264" s="27"/>
      <c r="JGO264" s="27"/>
      <c r="JGP264" s="27"/>
      <c r="JGQ264" s="27"/>
      <c r="JGR264" s="27"/>
      <c r="JGS264" s="27"/>
      <c r="JGT264" s="27"/>
      <c r="JGU264" s="27"/>
      <c r="JGV264" s="27"/>
      <c r="JGW264" s="27"/>
      <c r="JGX264" s="27"/>
      <c r="JGY264" s="27"/>
      <c r="JGZ264" s="27"/>
      <c r="JHA264" s="27"/>
      <c r="JHB264" s="27"/>
      <c r="JHC264" s="27"/>
      <c r="JHD264" s="27"/>
      <c r="JHE264" s="27"/>
      <c r="JHF264" s="27"/>
      <c r="JHG264" s="27"/>
      <c r="JHH264" s="27"/>
      <c r="JHI264" s="27"/>
      <c r="JHJ264" s="27"/>
      <c r="JHK264" s="27"/>
      <c r="JHL264" s="27"/>
      <c r="JHM264" s="27"/>
      <c r="JHN264" s="27"/>
      <c r="JHO264" s="27"/>
      <c r="JHP264" s="27"/>
      <c r="JHQ264" s="27"/>
      <c r="JHR264" s="27"/>
      <c r="JHS264" s="27"/>
      <c r="JHT264" s="27"/>
      <c r="JHU264" s="27"/>
      <c r="JHV264" s="27"/>
      <c r="JHW264" s="27"/>
      <c r="JHX264" s="27"/>
      <c r="JHY264" s="27"/>
      <c r="JHZ264" s="27"/>
      <c r="JIA264" s="27"/>
      <c r="JIB264" s="27"/>
      <c r="JIC264" s="27"/>
      <c r="JID264" s="27"/>
      <c r="JIE264" s="27"/>
      <c r="JIF264" s="27"/>
      <c r="JIG264" s="27"/>
      <c r="JIH264" s="27"/>
      <c r="JII264" s="27"/>
      <c r="JIJ264" s="27"/>
      <c r="JIK264" s="27"/>
      <c r="JIL264" s="27"/>
      <c r="JIM264" s="27"/>
      <c r="JIN264" s="27"/>
      <c r="JIO264" s="27"/>
      <c r="JIP264" s="27"/>
      <c r="JIQ264" s="27"/>
      <c r="JIR264" s="27"/>
      <c r="JIS264" s="27"/>
      <c r="JIT264" s="27"/>
      <c r="JIU264" s="27"/>
      <c r="JIV264" s="27"/>
      <c r="JIW264" s="27"/>
      <c r="JIX264" s="27"/>
      <c r="JIY264" s="27"/>
      <c r="JIZ264" s="27"/>
      <c r="JJA264" s="27"/>
      <c r="JJB264" s="27"/>
      <c r="JJC264" s="27"/>
      <c r="JJD264" s="27"/>
      <c r="JJE264" s="27"/>
      <c r="JJF264" s="27"/>
      <c r="JJG264" s="27"/>
      <c r="JJH264" s="27"/>
      <c r="JJI264" s="27"/>
      <c r="JJJ264" s="27"/>
      <c r="JJK264" s="27"/>
      <c r="JJL264" s="27"/>
      <c r="JJM264" s="27"/>
      <c r="JJN264" s="27"/>
      <c r="JJO264" s="27"/>
      <c r="JJP264" s="27"/>
      <c r="JJQ264" s="27"/>
      <c r="JJR264" s="27"/>
      <c r="JJS264" s="27"/>
      <c r="JJT264" s="27"/>
      <c r="JJU264" s="27"/>
      <c r="JJV264" s="27"/>
      <c r="JJW264" s="27"/>
      <c r="JJX264" s="27"/>
      <c r="JJY264" s="27"/>
      <c r="JJZ264" s="27"/>
      <c r="JKA264" s="27"/>
      <c r="JKB264" s="27"/>
      <c r="JKC264" s="27"/>
      <c r="JKD264" s="27"/>
      <c r="JKE264" s="27"/>
      <c r="JKF264" s="27"/>
      <c r="JKG264" s="27"/>
      <c r="JKH264" s="27"/>
      <c r="JKI264" s="27"/>
      <c r="JKJ264" s="27"/>
      <c r="JKK264" s="27"/>
      <c r="JKL264" s="27"/>
      <c r="JKM264" s="27"/>
      <c r="JKN264" s="27"/>
      <c r="JKO264" s="27"/>
      <c r="JKP264" s="27"/>
      <c r="JKQ264" s="27"/>
      <c r="JKR264" s="27"/>
      <c r="JKS264" s="27"/>
      <c r="JKT264" s="27"/>
      <c r="JKU264" s="27"/>
      <c r="JKV264" s="27"/>
      <c r="JKW264" s="27"/>
      <c r="JKX264" s="27"/>
      <c r="JKY264" s="27"/>
      <c r="JKZ264" s="27"/>
      <c r="JLA264" s="27"/>
      <c r="JLB264" s="27"/>
      <c r="JLC264" s="27"/>
      <c r="JLD264" s="27"/>
      <c r="JLE264" s="27"/>
      <c r="JLF264" s="27"/>
      <c r="JLG264" s="27"/>
      <c r="JLH264" s="27"/>
      <c r="JLI264" s="27"/>
      <c r="JLJ264" s="27"/>
      <c r="JLK264" s="27"/>
      <c r="JLL264" s="27"/>
      <c r="JLM264" s="27"/>
      <c r="JLN264" s="27"/>
      <c r="JLO264" s="27"/>
      <c r="JLP264" s="27"/>
      <c r="JLQ264" s="27"/>
      <c r="JLR264" s="27"/>
      <c r="JLS264" s="27"/>
      <c r="JLT264" s="27"/>
      <c r="JLU264" s="27"/>
      <c r="JLV264" s="27"/>
      <c r="JLW264" s="27"/>
      <c r="JLX264" s="27"/>
      <c r="JLY264" s="27"/>
      <c r="JLZ264" s="27"/>
      <c r="JMA264" s="27"/>
      <c r="JMB264" s="27"/>
      <c r="JMC264" s="27"/>
      <c r="JMD264" s="27"/>
      <c r="JME264" s="27"/>
      <c r="JMF264" s="27"/>
      <c r="JMG264" s="27"/>
      <c r="JMH264" s="27"/>
      <c r="JMI264" s="27"/>
      <c r="JMJ264" s="27"/>
      <c r="JMK264" s="27"/>
      <c r="JML264" s="27"/>
      <c r="JMM264" s="27"/>
      <c r="JMN264" s="27"/>
      <c r="JMO264" s="27"/>
      <c r="JMP264" s="27"/>
      <c r="JMQ264" s="27"/>
      <c r="JMR264" s="27"/>
      <c r="JMS264" s="27"/>
      <c r="JMT264" s="27"/>
      <c r="JMU264" s="27"/>
      <c r="JMV264" s="27"/>
      <c r="JMW264" s="27"/>
      <c r="JMX264" s="27"/>
      <c r="JMY264" s="27"/>
      <c r="JMZ264" s="27"/>
      <c r="JNA264" s="27"/>
      <c r="JNB264" s="27"/>
      <c r="JNC264" s="27"/>
      <c r="JND264" s="27"/>
      <c r="JNE264" s="27"/>
      <c r="JNF264" s="27"/>
      <c r="JNG264" s="27"/>
      <c r="JNH264" s="27"/>
      <c r="JNI264" s="27"/>
      <c r="JNJ264" s="27"/>
      <c r="JNK264" s="27"/>
      <c r="JNL264" s="27"/>
      <c r="JNM264" s="27"/>
      <c r="JNN264" s="27"/>
      <c r="JNO264" s="27"/>
      <c r="JNP264" s="27"/>
      <c r="JNQ264" s="27"/>
      <c r="JNR264" s="27"/>
      <c r="JNS264" s="27"/>
      <c r="JNT264" s="27"/>
      <c r="JNU264" s="27"/>
      <c r="JNV264" s="27"/>
      <c r="JNW264" s="27"/>
      <c r="JNX264" s="27"/>
      <c r="JNY264" s="27"/>
      <c r="JNZ264" s="27"/>
      <c r="JOA264" s="27"/>
      <c r="JOB264" s="27"/>
      <c r="JOC264" s="27"/>
      <c r="JOD264" s="27"/>
      <c r="JOE264" s="27"/>
      <c r="JOF264" s="27"/>
      <c r="JOG264" s="27"/>
      <c r="JOH264" s="27"/>
      <c r="JOI264" s="27"/>
      <c r="JOJ264" s="27"/>
      <c r="JOK264" s="27"/>
      <c r="JOL264" s="27"/>
      <c r="JOM264" s="27"/>
      <c r="JON264" s="27"/>
      <c r="JOO264" s="27"/>
      <c r="JOP264" s="27"/>
      <c r="JOQ264" s="27"/>
      <c r="JOR264" s="27"/>
      <c r="JOS264" s="27"/>
      <c r="JOT264" s="27"/>
      <c r="JOU264" s="27"/>
      <c r="JOV264" s="27"/>
      <c r="JOW264" s="27"/>
      <c r="JOX264" s="27"/>
      <c r="JOY264" s="27"/>
      <c r="JOZ264" s="27"/>
      <c r="JPA264" s="27"/>
      <c r="JPB264" s="27"/>
      <c r="JPC264" s="27"/>
      <c r="JPD264" s="27"/>
      <c r="JPE264" s="27"/>
      <c r="JPF264" s="27"/>
      <c r="JPG264" s="27"/>
      <c r="JPH264" s="27"/>
      <c r="JPI264" s="27"/>
      <c r="JPJ264" s="27"/>
      <c r="JPK264" s="27"/>
      <c r="JPL264" s="27"/>
      <c r="JPM264" s="27"/>
      <c r="JPN264" s="27"/>
      <c r="JPO264" s="27"/>
      <c r="JPP264" s="27"/>
      <c r="JPQ264" s="27"/>
      <c r="JPR264" s="27"/>
      <c r="JPS264" s="27"/>
      <c r="JPT264" s="27"/>
      <c r="JPU264" s="27"/>
      <c r="JPV264" s="27"/>
      <c r="JPW264" s="27"/>
      <c r="JPX264" s="27"/>
      <c r="JPY264" s="27"/>
      <c r="JPZ264" s="27"/>
      <c r="JQA264" s="27"/>
      <c r="JQB264" s="27"/>
      <c r="JQC264" s="27"/>
      <c r="JQD264" s="27"/>
      <c r="JQE264" s="27"/>
      <c r="JQF264" s="27"/>
      <c r="JQG264" s="27"/>
      <c r="JQH264" s="27"/>
      <c r="JQI264" s="27"/>
      <c r="JQJ264" s="27"/>
      <c r="JQK264" s="27"/>
      <c r="JQL264" s="27"/>
      <c r="JQM264" s="27"/>
      <c r="JQN264" s="27"/>
      <c r="JQO264" s="27"/>
      <c r="JQP264" s="27"/>
      <c r="JQQ264" s="27"/>
      <c r="JQR264" s="27"/>
      <c r="JQS264" s="27"/>
      <c r="JQT264" s="27"/>
      <c r="JQU264" s="27"/>
      <c r="JQV264" s="27"/>
      <c r="JQW264" s="27"/>
      <c r="JQX264" s="27"/>
      <c r="JQY264" s="27"/>
      <c r="JQZ264" s="27"/>
      <c r="JRA264" s="27"/>
      <c r="JRB264" s="27"/>
      <c r="JRC264" s="27"/>
      <c r="JRD264" s="27"/>
      <c r="JRE264" s="27"/>
      <c r="JRF264" s="27"/>
      <c r="JRG264" s="27"/>
      <c r="JRH264" s="27"/>
      <c r="JRI264" s="27"/>
      <c r="JRJ264" s="27"/>
      <c r="JRK264" s="27"/>
      <c r="JRL264" s="27"/>
      <c r="JRM264" s="27"/>
      <c r="JRN264" s="27"/>
      <c r="JRO264" s="27"/>
      <c r="JRP264" s="27"/>
      <c r="JRQ264" s="27"/>
      <c r="JRR264" s="27"/>
      <c r="JRS264" s="27"/>
      <c r="JRT264" s="27"/>
      <c r="JRU264" s="27"/>
      <c r="JRV264" s="27"/>
      <c r="JRW264" s="27"/>
      <c r="JRX264" s="27"/>
      <c r="JRY264" s="27"/>
      <c r="JRZ264" s="27"/>
      <c r="JSA264" s="27"/>
      <c r="JSB264" s="27"/>
      <c r="JSC264" s="27"/>
      <c r="JSD264" s="27"/>
      <c r="JSE264" s="27"/>
      <c r="JSF264" s="27"/>
      <c r="JSG264" s="27"/>
      <c r="JSH264" s="27"/>
      <c r="JSI264" s="27"/>
      <c r="JSJ264" s="27"/>
      <c r="JSK264" s="27"/>
      <c r="JSL264" s="27"/>
      <c r="JSM264" s="27"/>
      <c r="JSN264" s="27"/>
      <c r="JSO264" s="27"/>
      <c r="JSP264" s="27"/>
      <c r="JSQ264" s="27"/>
      <c r="JSR264" s="27"/>
      <c r="JSS264" s="27"/>
      <c r="JST264" s="27"/>
      <c r="JSU264" s="27"/>
      <c r="JSV264" s="27"/>
      <c r="JSW264" s="27"/>
      <c r="JSX264" s="27"/>
      <c r="JSY264" s="27"/>
      <c r="JSZ264" s="27"/>
      <c r="JTA264" s="27"/>
      <c r="JTB264" s="27"/>
      <c r="JTC264" s="27"/>
      <c r="JTD264" s="27"/>
      <c r="JTE264" s="27"/>
      <c r="JTF264" s="27"/>
      <c r="JTG264" s="27"/>
      <c r="JTH264" s="27"/>
      <c r="JTI264" s="27"/>
      <c r="JTJ264" s="27"/>
      <c r="JTK264" s="27"/>
      <c r="JTL264" s="27"/>
      <c r="JTM264" s="27"/>
      <c r="JTN264" s="27"/>
      <c r="JTO264" s="27"/>
      <c r="JTP264" s="27"/>
      <c r="JTQ264" s="27"/>
      <c r="JTR264" s="27"/>
      <c r="JTS264" s="27"/>
      <c r="JTT264" s="27"/>
      <c r="JTU264" s="27"/>
      <c r="JTV264" s="27"/>
      <c r="JTW264" s="27"/>
      <c r="JTX264" s="27"/>
      <c r="JTY264" s="27"/>
      <c r="JTZ264" s="27"/>
      <c r="JUA264" s="27"/>
      <c r="JUB264" s="27"/>
      <c r="JUC264" s="27"/>
      <c r="JUD264" s="27"/>
      <c r="JUE264" s="27"/>
      <c r="JUF264" s="27"/>
      <c r="JUG264" s="27"/>
      <c r="JUH264" s="27"/>
      <c r="JUI264" s="27"/>
      <c r="JUJ264" s="27"/>
      <c r="JUK264" s="27"/>
      <c r="JUL264" s="27"/>
      <c r="JUM264" s="27"/>
      <c r="JUN264" s="27"/>
      <c r="JUO264" s="27"/>
      <c r="JUP264" s="27"/>
      <c r="JUQ264" s="27"/>
      <c r="JUR264" s="27"/>
      <c r="JUS264" s="27"/>
      <c r="JUT264" s="27"/>
      <c r="JUU264" s="27"/>
      <c r="JUV264" s="27"/>
      <c r="JUW264" s="27"/>
      <c r="JUX264" s="27"/>
      <c r="JUY264" s="27"/>
      <c r="JUZ264" s="27"/>
      <c r="JVA264" s="27"/>
      <c r="JVB264" s="27"/>
      <c r="JVC264" s="27"/>
      <c r="JVD264" s="27"/>
      <c r="JVE264" s="27"/>
      <c r="JVF264" s="27"/>
      <c r="JVG264" s="27"/>
      <c r="JVH264" s="27"/>
      <c r="JVI264" s="27"/>
      <c r="JVJ264" s="27"/>
      <c r="JVK264" s="27"/>
      <c r="JVL264" s="27"/>
      <c r="JVM264" s="27"/>
      <c r="JVN264" s="27"/>
      <c r="JVO264" s="27"/>
      <c r="JVP264" s="27"/>
      <c r="JVQ264" s="27"/>
      <c r="JVR264" s="27"/>
      <c r="JVS264" s="27"/>
      <c r="JVT264" s="27"/>
      <c r="JVU264" s="27"/>
      <c r="JVV264" s="27"/>
      <c r="JVW264" s="27"/>
      <c r="JVX264" s="27"/>
      <c r="JVY264" s="27"/>
      <c r="JVZ264" s="27"/>
      <c r="JWA264" s="27"/>
      <c r="JWB264" s="27"/>
      <c r="JWC264" s="27"/>
      <c r="JWD264" s="27"/>
      <c r="JWE264" s="27"/>
      <c r="JWF264" s="27"/>
      <c r="JWG264" s="27"/>
      <c r="JWH264" s="27"/>
      <c r="JWI264" s="27"/>
      <c r="JWJ264" s="27"/>
      <c r="JWK264" s="27"/>
      <c r="JWL264" s="27"/>
      <c r="JWM264" s="27"/>
      <c r="JWN264" s="27"/>
      <c r="JWO264" s="27"/>
      <c r="JWP264" s="27"/>
      <c r="JWQ264" s="27"/>
      <c r="JWR264" s="27"/>
      <c r="JWS264" s="27"/>
      <c r="JWT264" s="27"/>
      <c r="JWU264" s="27"/>
      <c r="JWV264" s="27"/>
      <c r="JWW264" s="27"/>
      <c r="JWX264" s="27"/>
      <c r="JWY264" s="27"/>
      <c r="JWZ264" s="27"/>
      <c r="JXA264" s="27"/>
      <c r="JXB264" s="27"/>
      <c r="JXC264" s="27"/>
      <c r="JXD264" s="27"/>
      <c r="JXE264" s="27"/>
      <c r="JXF264" s="27"/>
      <c r="JXG264" s="27"/>
      <c r="JXH264" s="27"/>
      <c r="JXI264" s="27"/>
      <c r="JXJ264" s="27"/>
      <c r="JXK264" s="27"/>
      <c r="JXL264" s="27"/>
      <c r="JXM264" s="27"/>
      <c r="JXN264" s="27"/>
      <c r="JXO264" s="27"/>
      <c r="JXP264" s="27"/>
      <c r="JXQ264" s="27"/>
      <c r="JXR264" s="27"/>
      <c r="JXS264" s="27"/>
      <c r="JXT264" s="27"/>
      <c r="JXU264" s="27"/>
      <c r="JXV264" s="27"/>
      <c r="JXW264" s="27"/>
      <c r="JXX264" s="27"/>
      <c r="JXY264" s="27"/>
      <c r="JXZ264" s="27"/>
      <c r="JYA264" s="27"/>
      <c r="JYB264" s="27"/>
      <c r="JYC264" s="27"/>
      <c r="JYD264" s="27"/>
      <c r="JYE264" s="27"/>
      <c r="JYF264" s="27"/>
      <c r="JYG264" s="27"/>
      <c r="JYH264" s="27"/>
      <c r="JYI264" s="27"/>
      <c r="JYJ264" s="27"/>
      <c r="JYK264" s="27"/>
      <c r="JYL264" s="27"/>
      <c r="JYM264" s="27"/>
      <c r="JYN264" s="27"/>
      <c r="JYO264" s="27"/>
      <c r="JYP264" s="27"/>
      <c r="JYQ264" s="27"/>
      <c r="JYR264" s="27"/>
      <c r="JYS264" s="27"/>
      <c r="JYT264" s="27"/>
      <c r="JYU264" s="27"/>
      <c r="JYV264" s="27"/>
      <c r="JYW264" s="27"/>
      <c r="JYX264" s="27"/>
      <c r="JYY264" s="27"/>
      <c r="JYZ264" s="27"/>
      <c r="JZA264" s="27"/>
      <c r="JZB264" s="27"/>
      <c r="JZC264" s="27"/>
      <c r="JZD264" s="27"/>
      <c r="JZE264" s="27"/>
      <c r="JZF264" s="27"/>
      <c r="JZG264" s="27"/>
      <c r="JZH264" s="27"/>
      <c r="JZI264" s="27"/>
      <c r="JZJ264" s="27"/>
      <c r="JZK264" s="27"/>
      <c r="JZL264" s="27"/>
      <c r="JZM264" s="27"/>
      <c r="JZN264" s="27"/>
      <c r="JZO264" s="27"/>
      <c r="JZP264" s="27"/>
      <c r="JZQ264" s="27"/>
      <c r="JZR264" s="27"/>
      <c r="JZS264" s="27"/>
      <c r="JZT264" s="27"/>
      <c r="JZU264" s="27"/>
      <c r="JZV264" s="27"/>
      <c r="JZW264" s="27"/>
      <c r="JZX264" s="27"/>
      <c r="JZY264" s="27"/>
      <c r="JZZ264" s="27"/>
      <c r="KAA264" s="27"/>
      <c r="KAB264" s="27"/>
      <c r="KAC264" s="27"/>
      <c r="KAD264" s="27"/>
      <c r="KAE264" s="27"/>
      <c r="KAF264" s="27"/>
      <c r="KAG264" s="27"/>
      <c r="KAH264" s="27"/>
      <c r="KAI264" s="27"/>
      <c r="KAJ264" s="27"/>
      <c r="KAK264" s="27"/>
      <c r="KAL264" s="27"/>
      <c r="KAM264" s="27"/>
      <c r="KAN264" s="27"/>
      <c r="KAO264" s="27"/>
      <c r="KAP264" s="27"/>
      <c r="KAQ264" s="27"/>
      <c r="KAR264" s="27"/>
      <c r="KAS264" s="27"/>
      <c r="KAT264" s="27"/>
      <c r="KAU264" s="27"/>
      <c r="KAV264" s="27"/>
      <c r="KAW264" s="27"/>
      <c r="KAX264" s="27"/>
      <c r="KAY264" s="27"/>
      <c r="KAZ264" s="27"/>
      <c r="KBA264" s="27"/>
      <c r="KBB264" s="27"/>
      <c r="KBC264" s="27"/>
      <c r="KBD264" s="27"/>
      <c r="KBE264" s="27"/>
      <c r="KBF264" s="27"/>
      <c r="KBG264" s="27"/>
      <c r="KBH264" s="27"/>
      <c r="KBI264" s="27"/>
      <c r="KBJ264" s="27"/>
      <c r="KBK264" s="27"/>
      <c r="KBL264" s="27"/>
      <c r="KBM264" s="27"/>
      <c r="KBN264" s="27"/>
      <c r="KBO264" s="27"/>
      <c r="KBP264" s="27"/>
      <c r="KBQ264" s="27"/>
      <c r="KBR264" s="27"/>
      <c r="KBS264" s="27"/>
      <c r="KBT264" s="27"/>
      <c r="KBU264" s="27"/>
      <c r="KBV264" s="27"/>
      <c r="KBW264" s="27"/>
      <c r="KBX264" s="27"/>
      <c r="KBY264" s="27"/>
      <c r="KBZ264" s="27"/>
      <c r="KCA264" s="27"/>
      <c r="KCB264" s="27"/>
      <c r="KCC264" s="27"/>
      <c r="KCD264" s="27"/>
      <c r="KCE264" s="27"/>
      <c r="KCF264" s="27"/>
      <c r="KCG264" s="27"/>
      <c r="KCH264" s="27"/>
      <c r="KCI264" s="27"/>
      <c r="KCJ264" s="27"/>
      <c r="KCK264" s="27"/>
      <c r="KCL264" s="27"/>
      <c r="KCM264" s="27"/>
      <c r="KCN264" s="27"/>
      <c r="KCO264" s="27"/>
      <c r="KCP264" s="27"/>
      <c r="KCQ264" s="27"/>
      <c r="KCR264" s="27"/>
      <c r="KCS264" s="27"/>
      <c r="KCT264" s="27"/>
      <c r="KCU264" s="27"/>
      <c r="KCV264" s="27"/>
      <c r="KCW264" s="27"/>
      <c r="KCX264" s="27"/>
      <c r="KCY264" s="27"/>
      <c r="KCZ264" s="27"/>
      <c r="KDA264" s="27"/>
      <c r="KDB264" s="27"/>
      <c r="KDC264" s="27"/>
      <c r="KDD264" s="27"/>
      <c r="KDE264" s="27"/>
      <c r="KDF264" s="27"/>
      <c r="KDG264" s="27"/>
      <c r="KDH264" s="27"/>
      <c r="KDI264" s="27"/>
      <c r="KDJ264" s="27"/>
      <c r="KDK264" s="27"/>
      <c r="KDL264" s="27"/>
      <c r="KDM264" s="27"/>
      <c r="KDN264" s="27"/>
      <c r="KDO264" s="27"/>
      <c r="KDP264" s="27"/>
      <c r="KDQ264" s="27"/>
      <c r="KDR264" s="27"/>
      <c r="KDS264" s="27"/>
      <c r="KDT264" s="27"/>
      <c r="KDU264" s="27"/>
      <c r="KDV264" s="27"/>
      <c r="KDW264" s="27"/>
      <c r="KDX264" s="27"/>
      <c r="KDY264" s="27"/>
      <c r="KDZ264" s="27"/>
      <c r="KEA264" s="27"/>
      <c r="KEB264" s="27"/>
      <c r="KEC264" s="27"/>
      <c r="KED264" s="27"/>
      <c r="KEE264" s="27"/>
      <c r="KEF264" s="27"/>
      <c r="KEG264" s="27"/>
      <c r="KEH264" s="27"/>
      <c r="KEI264" s="27"/>
      <c r="KEJ264" s="27"/>
      <c r="KEK264" s="27"/>
      <c r="KEL264" s="27"/>
      <c r="KEM264" s="27"/>
      <c r="KEN264" s="27"/>
      <c r="KEO264" s="27"/>
      <c r="KEP264" s="27"/>
      <c r="KEQ264" s="27"/>
      <c r="KER264" s="27"/>
      <c r="KES264" s="27"/>
      <c r="KET264" s="27"/>
      <c r="KEU264" s="27"/>
      <c r="KEV264" s="27"/>
      <c r="KEW264" s="27"/>
      <c r="KEX264" s="27"/>
      <c r="KEY264" s="27"/>
      <c r="KEZ264" s="27"/>
      <c r="KFA264" s="27"/>
      <c r="KFB264" s="27"/>
      <c r="KFC264" s="27"/>
      <c r="KFD264" s="27"/>
      <c r="KFE264" s="27"/>
      <c r="KFF264" s="27"/>
      <c r="KFG264" s="27"/>
      <c r="KFH264" s="27"/>
      <c r="KFI264" s="27"/>
      <c r="KFJ264" s="27"/>
      <c r="KFK264" s="27"/>
      <c r="KFL264" s="27"/>
      <c r="KFM264" s="27"/>
      <c r="KFN264" s="27"/>
      <c r="KFO264" s="27"/>
      <c r="KFP264" s="27"/>
      <c r="KFQ264" s="27"/>
      <c r="KFR264" s="27"/>
      <c r="KFS264" s="27"/>
      <c r="KFT264" s="27"/>
      <c r="KFU264" s="27"/>
      <c r="KFV264" s="27"/>
      <c r="KFW264" s="27"/>
      <c r="KFX264" s="27"/>
      <c r="KFY264" s="27"/>
      <c r="KFZ264" s="27"/>
      <c r="KGA264" s="27"/>
      <c r="KGB264" s="27"/>
      <c r="KGC264" s="27"/>
      <c r="KGD264" s="27"/>
      <c r="KGE264" s="27"/>
      <c r="KGF264" s="27"/>
      <c r="KGG264" s="27"/>
      <c r="KGH264" s="27"/>
      <c r="KGI264" s="27"/>
      <c r="KGJ264" s="27"/>
      <c r="KGK264" s="27"/>
      <c r="KGL264" s="27"/>
      <c r="KGM264" s="27"/>
      <c r="KGN264" s="27"/>
      <c r="KGO264" s="27"/>
      <c r="KGP264" s="27"/>
      <c r="KGQ264" s="27"/>
      <c r="KGR264" s="27"/>
      <c r="KGS264" s="27"/>
      <c r="KGT264" s="27"/>
      <c r="KGU264" s="27"/>
      <c r="KGV264" s="27"/>
      <c r="KGW264" s="27"/>
      <c r="KGX264" s="27"/>
      <c r="KGY264" s="27"/>
      <c r="KGZ264" s="27"/>
      <c r="KHA264" s="27"/>
      <c r="KHB264" s="27"/>
      <c r="KHC264" s="27"/>
      <c r="KHD264" s="27"/>
      <c r="KHE264" s="27"/>
      <c r="KHF264" s="27"/>
      <c r="KHG264" s="27"/>
      <c r="KHH264" s="27"/>
      <c r="KHI264" s="27"/>
      <c r="KHJ264" s="27"/>
      <c r="KHK264" s="27"/>
      <c r="KHL264" s="27"/>
      <c r="KHM264" s="27"/>
      <c r="KHN264" s="27"/>
      <c r="KHO264" s="27"/>
      <c r="KHP264" s="27"/>
      <c r="KHQ264" s="27"/>
      <c r="KHR264" s="27"/>
      <c r="KHS264" s="27"/>
      <c r="KHT264" s="27"/>
      <c r="KHU264" s="27"/>
      <c r="KHV264" s="27"/>
      <c r="KHW264" s="27"/>
      <c r="KHX264" s="27"/>
      <c r="KHY264" s="27"/>
      <c r="KHZ264" s="27"/>
      <c r="KIA264" s="27"/>
      <c r="KIB264" s="27"/>
      <c r="KIC264" s="27"/>
      <c r="KID264" s="27"/>
      <c r="KIE264" s="27"/>
      <c r="KIF264" s="27"/>
      <c r="KIG264" s="27"/>
      <c r="KIH264" s="27"/>
      <c r="KII264" s="27"/>
      <c r="KIJ264" s="27"/>
      <c r="KIK264" s="27"/>
      <c r="KIL264" s="27"/>
      <c r="KIM264" s="27"/>
      <c r="KIN264" s="27"/>
      <c r="KIO264" s="27"/>
      <c r="KIP264" s="27"/>
      <c r="KIQ264" s="27"/>
      <c r="KIR264" s="27"/>
      <c r="KIS264" s="27"/>
      <c r="KIT264" s="27"/>
      <c r="KIU264" s="27"/>
      <c r="KIV264" s="27"/>
      <c r="KIW264" s="27"/>
      <c r="KIX264" s="27"/>
      <c r="KIY264" s="27"/>
      <c r="KIZ264" s="27"/>
      <c r="KJA264" s="27"/>
      <c r="KJB264" s="27"/>
      <c r="KJC264" s="27"/>
      <c r="KJD264" s="27"/>
      <c r="KJE264" s="27"/>
      <c r="KJF264" s="27"/>
      <c r="KJG264" s="27"/>
      <c r="KJH264" s="27"/>
      <c r="KJI264" s="27"/>
      <c r="KJJ264" s="27"/>
      <c r="KJK264" s="27"/>
      <c r="KJL264" s="27"/>
      <c r="KJM264" s="27"/>
      <c r="KJN264" s="27"/>
      <c r="KJO264" s="27"/>
      <c r="KJP264" s="27"/>
      <c r="KJQ264" s="27"/>
      <c r="KJR264" s="27"/>
      <c r="KJS264" s="27"/>
      <c r="KJT264" s="27"/>
      <c r="KJU264" s="27"/>
      <c r="KJV264" s="27"/>
      <c r="KJW264" s="27"/>
      <c r="KJX264" s="27"/>
      <c r="KJY264" s="27"/>
      <c r="KJZ264" s="27"/>
      <c r="KKA264" s="27"/>
      <c r="KKB264" s="27"/>
      <c r="KKC264" s="27"/>
      <c r="KKD264" s="27"/>
      <c r="KKE264" s="27"/>
      <c r="KKF264" s="27"/>
      <c r="KKG264" s="27"/>
      <c r="KKH264" s="27"/>
      <c r="KKI264" s="27"/>
      <c r="KKJ264" s="27"/>
      <c r="KKK264" s="27"/>
      <c r="KKL264" s="27"/>
      <c r="KKM264" s="27"/>
      <c r="KKN264" s="27"/>
      <c r="KKO264" s="27"/>
      <c r="KKP264" s="27"/>
      <c r="KKQ264" s="27"/>
      <c r="KKR264" s="27"/>
      <c r="KKS264" s="27"/>
      <c r="KKT264" s="27"/>
      <c r="KKU264" s="27"/>
      <c r="KKV264" s="27"/>
      <c r="KKW264" s="27"/>
      <c r="KKX264" s="27"/>
      <c r="KKY264" s="27"/>
      <c r="KKZ264" s="27"/>
      <c r="KLA264" s="27"/>
      <c r="KLB264" s="27"/>
      <c r="KLC264" s="27"/>
      <c r="KLD264" s="27"/>
      <c r="KLE264" s="27"/>
      <c r="KLF264" s="27"/>
      <c r="KLG264" s="27"/>
      <c r="KLH264" s="27"/>
      <c r="KLI264" s="27"/>
      <c r="KLJ264" s="27"/>
      <c r="KLK264" s="27"/>
      <c r="KLL264" s="27"/>
      <c r="KLM264" s="27"/>
      <c r="KLN264" s="27"/>
      <c r="KLO264" s="27"/>
      <c r="KLP264" s="27"/>
      <c r="KLQ264" s="27"/>
      <c r="KLR264" s="27"/>
      <c r="KLS264" s="27"/>
      <c r="KLT264" s="27"/>
      <c r="KLU264" s="27"/>
      <c r="KLV264" s="27"/>
      <c r="KLW264" s="27"/>
      <c r="KLX264" s="27"/>
      <c r="KLY264" s="27"/>
      <c r="KLZ264" s="27"/>
      <c r="KMA264" s="27"/>
      <c r="KMB264" s="27"/>
      <c r="KMC264" s="27"/>
      <c r="KMD264" s="27"/>
      <c r="KME264" s="27"/>
      <c r="KMF264" s="27"/>
      <c r="KMG264" s="27"/>
      <c r="KMH264" s="27"/>
      <c r="KMI264" s="27"/>
      <c r="KMJ264" s="27"/>
      <c r="KMK264" s="27"/>
      <c r="KML264" s="27"/>
      <c r="KMM264" s="27"/>
      <c r="KMN264" s="27"/>
      <c r="KMO264" s="27"/>
      <c r="KMP264" s="27"/>
      <c r="KMQ264" s="27"/>
      <c r="KMR264" s="27"/>
      <c r="KMS264" s="27"/>
      <c r="KMT264" s="27"/>
      <c r="KMU264" s="27"/>
      <c r="KMV264" s="27"/>
      <c r="KMW264" s="27"/>
      <c r="KMX264" s="27"/>
      <c r="KMY264" s="27"/>
      <c r="KMZ264" s="27"/>
      <c r="KNA264" s="27"/>
      <c r="KNB264" s="27"/>
      <c r="KNC264" s="27"/>
      <c r="KND264" s="27"/>
      <c r="KNE264" s="27"/>
      <c r="KNF264" s="27"/>
      <c r="KNG264" s="27"/>
      <c r="KNH264" s="27"/>
      <c r="KNI264" s="27"/>
      <c r="KNJ264" s="27"/>
      <c r="KNK264" s="27"/>
      <c r="KNL264" s="27"/>
      <c r="KNM264" s="27"/>
      <c r="KNN264" s="27"/>
      <c r="KNO264" s="27"/>
      <c r="KNP264" s="27"/>
      <c r="KNQ264" s="27"/>
      <c r="KNR264" s="27"/>
      <c r="KNS264" s="27"/>
      <c r="KNT264" s="27"/>
      <c r="KNU264" s="27"/>
      <c r="KNV264" s="27"/>
      <c r="KNW264" s="27"/>
      <c r="KNX264" s="27"/>
      <c r="KNY264" s="27"/>
      <c r="KNZ264" s="27"/>
      <c r="KOA264" s="27"/>
      <c r="KOB264" s="27"/>
      <c r="KOC264" s="27"/>
      <c r="KOD264" s="27"/>
      <c r="KOE264" s="27"/>
      <c r="KOF264" s="27"/>
      <c r="KOG264" s="27"/>
      <c r="KOH264" s="27"/>
      <c r="KOI264" s="27"/>
      <c r="KOJ264" s="27"/>
      <c r="KOK264" s="27"/>
      <c r="KOL264" s="27"/>
      <c r="KOM264" s="27"/>
      <c r="KON264" s="27"/>
      <c r="KOO264" s="27"/>
      <c r="KOP264" s="27"/>
      <c r="KOQ264" s="27"/>
      <c r="KOR264" s="27"/>
      <c r="KOS264" s="27"/>
      <c r="KOT264" s="27"/>
      <c r="KOU264" s="27"/>
      <c r="KOV264" s="27"/>
      <c r="KOW264" s="27"/>
      <c r="KOX264" s="27"/>
      <c r="KOY264" s="27"/>
      <c r="KOZ264" s="27"/>
      <c r="KPA264" s="27"/>
      <c r="KPB264" s="27"/>
      <c r="KPC264" s="27"/>
      <c r="KPD264" s="27"/>
      <c r="KPE264" s="27"/>
      <c r="KPF264" s="27"/>
      <c r="KPG264" s="27"/>
      <c r="KPH264" s="27"/>
      <c r="KPI264" s="27"/>
      <c r="KPJ264" s="27"/>
      <c r="KPK264" s="27"/>
      <c r="KPL264" s="27"/>
      <c r="KPM264" s="27"/>
      <c r="KPN264" s="27"/>
      <c r="KPO264" s="27"/>
      <c r="KPP264" s="27"/>
      <c r="KPQ264" s="27"/>
      <c r="KPR264" s="27"/>
      <c r="KPS264" s="27"/>
      <c r="KPT264" s="27"/>
      <c r="KPU264" s="27"/>
      <c r="KPV264" s="27"/>
      <c r="KPW264" s="27"/>
      <c r="KPX264" s="27"/>
      <c r="KPY264" s="27"/>
      <c r="KPZ264" s="27"/>
      <c r="KQA264" s="27"/>
      <c r="KQB264" s="27"/>
      <c r="KQC264" s="27"/>
      <c r="KQD264" s="27"/>
      <c r="KQE264" s="27"/>
      <c r="KQF264" s="27"/>
      <c r="KQG264" s="27"/>
      <c r="KQH264" s="27"/>
      <c r="KQI264" s="27"/>
      <c r="KQJ264" s="27"/>
      <c r="KQK264" s="27"/>
      <c r="KQL264" s="27"/>
      <c r="KQM264" s="27"/>
      <c r="KQN264" s="27"/>
      <c r="KQO264" s="27"/>
      <c r="KQP264" s="27"/>
      <c r="KQQ264" s="27"/>
      <c r="KQR264" s="27"/>
      <c r="KQS264" s="27"/>
      <c r="KQT264" s="27"/>
      <c r="KQU264" s="27"/>
      <c r="KQV264" s="27"/>
      <c r="KQW264" s="27"/>
      <c r="KQX264" s="27"/>
      <c r="KQY264" s="27"/>
      <c r="KQZ264" s="27"/>
      <c r="KRA264" s="27"/>
      <c r="KRB264" s="27"/>
      <c r="KRC264" s="27"/>
      <c r="KRD264" s="27"/>
      <c r="KRE264" s="27"/>
      <c r="KRF264" s="27"/>
      <c r="KRG264" s="27"/>
      <c r="KRH264" s="27"/>
      <c r="KRI264" s="27"/>
      <c r="KRJ264" s="27"/>
      <c r="KRK264" s="27"/>
      <c r="KRL264" s="27"/>
      <c r="KRM264" s="27"/>
      <c r="KRN264" s="27"/>
      <c r="KRO264" s="27"/>
      <c r="KRP264" s="27"/>
      <c r="KRQ264" s="27"/>
      <c r="KRR264" s="27"/>
      <c r="KRS264" s="27"/>
      <c r="KRT264" s="27"/>
      <c r="KRU264" s="27"/>
      <c r="KRV264" s="27"/>
      <c r="KRW264" s="27"/>
      <c r="KRX264" s="27"/>
      <c r="KRY264" s="27"/>
      <c r="KRZ264" s="27"/>
      <c r="KSA264" s="27"/>
      <c r="KSB264" s="27"/>
      <c r="KSC264" s="27"/>
      <c r="KSD264" s="27"/>
      <c r="KSE264" s="27"/>
      <c r="KSF264" s="27"/>
      <c r="KSG264" s="27"/>
      <c r="KSH264" s="27"/>
      <c r="KSI264" s="27"/>
      <c r="KSJ264" s="27"/>
      <c r="KSK264" s="27"/>
      <c r="KSL264" s="27"/>
      <c r="KSM264" s="27"/>
      <c r="KSN264" s="27"/>
      <c r="KSO264" s="27"/>
      <c r="KSP264" s="27"/>
      <c r="KSQ264" s="27"/>
      <c r="KSR264" s="27"/>
      <c r="KSS264" s="27"/>
      <c r="KST264" s="27"/>
      <c r="KSU264" s="27"/>
      <c r="KSV264" s="27"/>
      <c r="KSW264" s="27"/>
      <c r="KSX264" s="27"/>
      <c r="KSY264" s="27"/>
      <c r="KSZ264" s="27"/>
      <c r="KTA264" s="27"/>
      <c r="KTB264" s="27"/>
      <c r="KTC264" s="27"/>
      <c r="KTD264" s="27"/>
      <c r="KTE264" s="27"/>
      <c r="KTF264" s="27"/>
      <c r="KTG264" s="27"/>
      <c r="KTH264" s="27"/>
      <c r="KTI264" s="27"/>
      <c r="KTJ264" s="27"/>
      <c r="KTK264" s="27"/>
      <c r="KTL264" s="27"/>
      <c r="KTM264" s="27"/>
      <c r="KTN264" s="27"/>
      <c r="KTO264" s="27"/>
      <c r="KTP264" s="27"/>
      <c r="KTQ264" s="27"/>
      <c r="KTR264" s="27"/>
      <c r="KTS264" s="27"/>
      <c r="KTT264" s="27"/>
      <c r="KTU264" s="27"/>
      <c r="KTV264" s="27"/>
      <c r="KTW264" s="27"/>
      <c r="KTX264" s="27"/>
      <c r="KTY264" s="27"/>
      <c r="KTZ264" s="27"/>
      <c r="KUA264" s="27"/>
      <c r="KUB264" s="27"/>
      <c r="KUC264" s="27"/>
      <c r="KUD264" s="27"/>
      <c r="KUE264" s="27"/>
      <c r="KUF264" s="27"/>
      <c r="KUG264" s="27"/>
      <c r="KUH264" s="27"/>
      <c r="KUI264" s="27"/>
      <c r="KUJ264" s="27"/>
      <c r="KUK264" s="27"/>
      <c r="KUL264" s="27"/>
      <c r="KUM264" s="27"/>
      <c r="KUN264" s="27"/>
      <c r="KUO264" s="27"/>
      <c r="KUP264" s="27"/>
      <c r="KUQ264" s="27"/>
      <c r="KUR264" s="27"/>
      <c r="KUS264" s="27"/>
      <c r="KUT264" s="27"/>
      <c r="KUU264" s="27"/>
      <c r="KUV264" s="27"/>
      <c r="KUW264" s="27"/>
      <c r="KUX264" s="27"/>
      <c r="KUY264" s="27"/>
      <c r="KUZ264" s="27"/>
      <c r="KVA264" s="27"/>
      <c r="KVB264" s="27"/>
      <c r="KVC264" s="27"/>
      <c r="KVD264" s="27"/>
      <c r="KVE264" s="27"/>
      <c r="KVF264" s="27"/>
      <c r="KVG264" s="27"/>
      <c r="KVH264" s="27"/>
      <c r="KVI264" s="27"/>
      <c r="KVJ264" s="27"/>
      <c r="KVK264" s="27"/>
      <c r="KVL264" s="27"/>
      <c r="KVM264" s="27"/>
      <c r="KVN264" s="27"/>
      <c r="KVO264" s="27"/>
      <c r="KVP264" s="27"/>
      <c r="KVQ264" s="27"/>
      <c r="KVR264" s="27"/>
      <c r="KVS264" s="27"/>
      <c r="KVT264" s="27"/>
      <c r="KVU264" s="27"/>
      <c r="KVV264" s="27"/>
      <c r="KVW264" s="27"/>
      <c r="KVX264" s="27"/>
      <c r="KVY264" s="27"/>
      <c r="KVZ264" s="27"/>
      <c r="KWA264" s="27"/>
      <c r="KWB264" s="27"/>
      <c r="KWC264" s="27"/>
      <c r="KWD264" s="27"/>
      <c r="KWE264" s="27"/>
      <c r="KWF264" s="27"/>
      <c r="KWG264" s="27"/>
      <c r="KWH264" s="27"/>
      <c r="KWI264" s="27"/>
      <c r="KWJ264" s="27"/>
      <c r="KWK264" s="27"/>
      <c r="KWL264" s="27"/>
      <c r="KWM264" s="27"/>
      <c r="KWN264" s="27"/>
      <c r="KWO264" s="27"/>
      <c r="KWP264" s="27"/>
      <c r="KWQ264" s="27"/>
      <c r="KWR264" s="27"/>
      <c r="KWS264" s="27"/>
      <c r="KWT264" s="27"/>
      <c r="KWU264" s="27"/>
      <c r="KWV264" s="27"/>
      <c r="KWW264" s="27"/>
      <c r="KWX264" s="27"/>
      <c r="KWY264" s="27"/>
      <c r="KWZ264" s="27"/>
      <c r="KXA264" s="27"/>
      <c r="KXB264" s="27"/>
      <c r="KXC264" s="27"/>
      <c r="KXD264" s="27"/>
      <c r="KXE264" s="27"/>
      <c r="KXF264" s="27"/>
      <c r="KXG264" s="27"/>
      <c r="KXH264" s="27"/>
      <c r="KXI264" s="27"/>
      <c r="KXJ264" s="27"/>
      <c r="KXK264" s="27"/>
      <c r="KXL264" s="27"/>
      <c r="KXM264" s="27"/>
      <c r="KXN264" s="27"/>
      <c r="KXO264" s="27"/>
      <c r="KXP264" s="27"/>
      <c r="KXQ264" s="27"/>
      <c r="KXR264" s="27"/>
      <c r="KXS264" s="27"/>
      <c r="KXT264" s="27"/>
      <c r="KXU264" s="27"/>
      <c r="KXV264" s="27"/>
      <c r="KXW264" s="27"/>
      <c r="KXX264" s="27"/>
      <c r="KXY264" s="27"/>
      <c r="KXZ264" s="27"/>
      <c r="KYA264" s="27"/>
      <c r="KYB264" s="27"/>
      <c r="KYC264" s="27"/>
      <c r="KYD264" s="27"/>
      <c r="KYE264" s="27"/>
      <c r="KYF264" s="27"/>
      <c r="KYG264" s="27"/>
      <c r="KYH264" s="27"/>
      <c r="KYI264" s="27"/>
      <c r="KYJ264" s="27"/>
      <c r="KYK264" s="27"/>
      <c r="KYL264" s="27"/>
      <c r="KYM264" s="27"/>
      <c r="KYN264" s="27"/>
      <c r="KYO264" s="27"/>
      <c r="KYP264" s="27"/>
      <c r="KYQ264" s="27"/>
      <c r="KYR264" s="27"/>
      <c r="KYS264" s="27"/>
      <c r="KYT264" s="27"/>
      <c r="KYU264" s="27"/>
      <c r="KYV264" s="27"/>
      <c r="KYW264" s="27"/>
      <c r="KYX264" s="27"/>
      <c r="KYY264" s="27"/>
      <c r="KYZ264" s="27"/>
      <c r="KZA264" s="27"/>
      <c r="KZB264" s="27"/>
      <c r="KZC264" s="27"/>
      <c r="KZD264" s="27"/>
      <c r="KZE264" s="27"/>
      <c r="KZF264" s="27"/>
      <c r="KZG264" s="27"/>
      <c r="KZH264" s="27"/>
      <c r="KZI264" s="27"/>
      <c r="KZJ264" s="27"/>
      <c r="KZK264" s="27"/>
      <c r="KZL264" s="27"/>
      <c r="KZM264" s="27"/>
      <c r="KZN264" s="27"/>
      <c r="KZO264" s="27"/>
      <c r="KZP264" s="27"/>
      <c r="KZQ264" s="27"/>
      <c r="KZR264" s="27"/>
      <c r="KZS264" s="27"/>
      <c r="KZT264" s="27"/>
      <c r="KZU264" s="27"/>
      <c r="KZV264" s="27"/>
      <c r="KZW264" s="27"/>
      <c r="KZX264" s="27"/>
      <c r="KZY264" s="27"/>
      <c r="KZZ264" s="27"/>
      <c r="LAA264" s="27"/>
      <c r="LAB264" s="27"/>
      <c r="LAC264" s="27"/>
      <c r="LAD264" s="27"/>
      <c r="LAE264" s="27"/>
      <c r="LAF264" s="27"/>
      <c r="LAG264" s="27"/>
      <c r="LAH264" s="27"/>
      <c r="LAI264" s="27"/>
      <c r="LAJ264" s="27"/>
      <c r="LAK264" s="27"/>
      <c r="LAL264" s="27"/>
      <c r="LAM264" s="27"/>
      <c r="LAN264" s="27"/>
      <c r="LAO264" s="27"/>
      <c r="LAP264" s="27"/>
      <c r="LAQ264" s="27"/>
      <c r="LAR264" s="27"/>
      <c r="LAS264" s="27"/>
      <c r="LAT264" s="27"/>
      <c r="LAU264" s="27"/>
      <c r="LAV264" s="27"/>
      <c r="LAW264" s="27"/>
      <c r="LAX264" s="27"/>
      <c r="LAY264" s="27"/>
      <c r="LAZ264" s="27"/>
      <c r="LBA264" s="27"/>
      <c r="LBB264" s="27"/>
      <c r="LBC264" s="27"/>
      <c r="LBD264" s="27"/>
      <c r="LBE264" s="27"/>
      <c r="LBF264" s="27"/>
      <c r="LBG264" s="27"/>
      <c r="LBH264" s="27"/>
      <c r="LBI264" s="27"/>
      <c r="LBJ264" s="27"/>
      <c r="LBK264" s="27"/>
      <c r="LBL264" s="27"/>
      <c r="LBM264" s="27"/>
      <c r="LBN264" s="27"/>
      <c r="LBO264" s="27"/>
      <c r="LBP264" s="27"/>
      <c r="LBQ264" s="27"/>
      <c r="LBR264" s="27"/>
      <c r="LBS264" s="27"/>
      <c r="LBT264" s="27"/>
      <c r="LBU264" s="27"/>
      <c r="LBV264" s="27"/>
      <c r="LBW264" s="27"/>
      <c r="LBX264" s="27"/>
      <c r="LBY264" s="27"/>
      <c r="LBZ264" s="27"/>
      <c r="LCA264" s="27"/>
      <c r="LCB264" s="27"/>
      <c r="LCC264" s="27"/>
      <c r="LCD264" s="27"/>
      <c r="LCE264" s="27"/>
      <c r="LCF264" s="27"/>
      <c r="LCG264" s="27"/>
      <c r="LCH264" s="27"/>
      <c r="LCI264" s="27"/>
      <c r="LCJ264" s="27"/>
      <c r="LCK264" s="27"/>
      <c r="LCL264" s="27"/>
      <c r="LCM264" s="27"/>
      <c r="LCN264" s="27"/>
      <c r="LCO264" s="27"/>
      <c r="LCP264" s="27"/>
      <c r="LCQ264" s="27"/>
      <c r="LCR264" s="27"/>
      <c r="LCS264" s="27"/>
      <c r="LCT264" s="27"/>
      <c r="LCU264" s="27"/>
      <c r="LCV264" s="27"/>
      <c r="LCW264" s="27"/>
      <c r="LCX264" s="27"/>
      <c r="LCY264" s="27"/>
      <c r="LCZ264" s="27"/>
      <c r="LDA264" s="27"/>
      <c r="LDB264" s="27"/>
      <c r="LDC264" s="27"/>
      <c r="LDD264" s="27"/>
      <c r="LDE264" s="27"/>
      <c r="LDF264" s="27"/>
      <c r="LDG264" s="27"/>
      <c r="LDH264" s="27"/>
      <c r="LDI264" s="27"/>
      <c r="LDJ264" s="27"/>
      <c r="LDK264" s="27"/>
      <c r="LDL264" s="27"/>
      <c r="LDM264" s="27"/>
      <c r="LDN264" s="27"/>
      <c r="LDO264" s="27"/>
      <c r="LDP264" s="27"/>
      <c r="LDQ264" s="27"/>
      <c r="LDR264" s="27"/>
      <c r="LDS264" s="27"/>
      <c r="LDT264" s="27"/>
      <c r="LDU264" s="27"/>
      <c r="LDV264" s="27"/>
      <c r="LDW264" s="27"/>
      <c r="LDX264" s="27"/>
      <c r="LDY264" s="27"/>
      <c r="LDZ264" s="27"/>
      <c r="LEA264" s="27"/>
      <c r="LEB264" s="27"/>
      <c r="LEC264" s="27"/>
      <c r="LED264" s="27"/>
      <c r="LEE264" s="27"/>
      <c r="LEF264" s="27"/>
      <c r="LEG264" s="27"/>
      <c r="LEH264" s="27"/>
      <c r="LEI264" s="27"/>
      <c r="LEJ264" s="27"/>
      <c r="LEK264" s="27"/>
      <c r="LEL264" s="27"/>
      <c r="LEM264" s="27"/>
      <c r="LEN264" s="27"/>
      <c r="LEO264" s="27"/>
      <c r="LEP264" s="27"/>
      <c r="LEQ264" s="27"/>
      <c r="LER264" s="27"/>
      <c r="LES264" s="27"/>
      <c r="LET264" s="27"/>
      <c r="LEU264" s="27"/>
      <c r="LEV264" s="27"/>
      <c r="LEW264" s="27"/>
      <c r="LEX264" s="27"/>
      <c r="LEY264" s="27"/>
      <c r="LEZ264" s="27"/>
      <c r="LFA264" s="27"/>
      <c r="LFB264" s="27"/>
      <c r="LFC264" s="27"/>
      <c r="LFD264" s="27"/>
      <c r="LFE264" s="27"/>
      <c r="LFF264" s="27"/>
      <c r="LFG264" s="27"/>
      <c r="LFH264" s="27"/>
      <c r="LFI264" s="27"/>
      <c r="LFJ264" s="27"/>
      <c r="LFK264" s="27"/>
      <c r="LFL264" s="27"/>
      <c r="LFM264" s="27"/>
      <c r="LFN264" s="27"/>
      <c r="LFO264" s="27"/>
      <c r="LFP264" s="27"/>
      <c r="LFQ264" s="27"/>
      <c r="LFR264" s="27"/>
      <c r="LFS264" s="27"/>
      <c r="LFT264" s="27"/>
      <c r="LFU264" s="27"/>
      <c r="LFV264" s="27"/>
      <c r="LFW264" s="27"/>
      <c r="LFX264" s="27"/>
      <c r="LFY264" s="27"/>
      <c r="LFZ264" s="27"/>
      <c r="LGA264" s="27"/>
      <c r="LGB264" s="27"/>
      <c r="LGC264" s="27"/>
      <c r="LGD264" s="27"/>
      <c r="LGE264" s="27"/>
      <c r="LGF264" s="27"/>
      <c r="LGG264" s="27"/>
      <c r="LGH264" s="27"/>
      <c r="LGI264" s="27"/>
      <c r="LGJ264" s="27"/>
      <c r="LGK264" s="27"/>
      <c r="LGL264" s="27"/>
      <c r="LGM264" s="27"/>
      <c r="LGN264" s="27"/>
      <c r="LGO264" s="27"/>
      <c r="LGP264" s="27"/>
      <c r="LGQ264" s="27"/>
      <c r="LGR264" s="27"/>
      <c r="LGS264" s="27"/>
      <c r="LGT264" s="27"/>
      <c r="LGU264" s="27"/>
      <c r="LGV264" s="27"/>
      <c r="LGW264" s="27"/>
      <c r="LGX264" s="27"/>
      <c r="LGY264" s="27"/>
      <c r="LGZ264" s="27"/>
      <c r="LHA264" s="27"/>
      <c r="LHB264" s="27"/>
      <c r="LHC264" s="27"/>
      <c r="LHD264" s="27"/>
      <c r="LHE264" s="27"/>
      <c r="LHF264" s="27"/>
      <c r="LHG264" s="27"/>
      <c r="LHH264" s="27"/>
      <c r="LHI264" s="27"/>
      <c r="LHJ264" s="27"/>
      <c r="LHK264" s="27"/>
      <c r="LHL264" s="27"/>
      <c r="LHM264" s="27"/>
      <c r="LHN264" s="27"/>
      <c r="LHO264" s="27"/>
      <c r="LHP264" s="27"/>
      <c r="LHQ264" s="27"/>
      <c r="LHR264" s="27"/>
      <c r="LHS264" s="27"/>
      <c r="LHT264" s="27"/>
      <c r="LHU264" s="27"/>
      <c r="LHV264" s="27"/>
      <c r="LHW264" s="27"/>
      <c r="LHX264" s="27"/>
      <c r="LHY264" s="27"/>
      <c r="LHZ264" s="27"/>
      <c r="LIA264" s="27"/>
      <c r="LIB264" s="27"/>
      <c r="LIC264" s="27"/>
      <c r="LID264" s="27"/>
      <c r="LIE264" s="27"/>
      <c r="LIF264" s="27"/>
      <c r="LIG264" s="27"/>
      <c r="LIH264" s="27"/>
      <c r="LII264" s="27"/>
      <c r="LIJ264" s="27"/>
      <c r="LIK264" s="27"/>
      <c r="LIL264" s="27"/>
      <c r="LIM264" s="27"/>
      <c r="LIN264" s="27"/>
      <c r="LIO264" s="27"/>
      <c r="LIP264" s="27"/>
      <c r="LIQ264" s="27"/>
      <c r="LIR264" s="27"/>
      <c r="LIS264" s="27"/>
      <c r="LIT264" s="27"/>
      <c r="LIU264" s="27"/>
      <c r="LIV264" s="27"/>
      <c r="LIW264" s="27"/>
      <c r="LIX264" s="27"/>
      <c r="LIY264" s="27"/>
      <c r="LIZ264" s="27"/>
      <c r="LJA264" s="27"/>
      <c r="LJB264" s="27"/>
      <c r="LJC264" s="27"/>
      <c r="LJD264" s="27"/>
      <c r="LJE264" s="27"/>
      <c r="LJF264" s="27"/>
      <c r="LJG264" s="27"/>
      <c r="LJH264" s="27"/>
      <c r="LJI264" s="27"/>
      <c r="LJJ264" s="27"/>
      <c r="LJK264" s="27"/>
      <c r="LJL264" s="27"/>
      <c r="LJM264" s="27"/>
      <c r="LJN264" s="27"/>
      <c r="LJO264" s="27"/>
      <c r="LJP264" s="27"/>
      <c r="LJQ264" s="27"/>
      <c r="LJR264" s="27"/>
      <c r="LJS264" s="27"/>
      <c r="LJT264" s="27"/>
      <c r="LJU264" s="27"/>
      <c r="LJV264" s="27"/>
      <c r="LJW264" s="27"/>
      <c r="LJX264" s="27"/>
      <c r="LJY264" s="27"/>
      <c r="LJZ264" s="27"/>
      <c r="LKA264" s="27"/>
      <c r="LKB264" s="27"/>
      <c r="LKC264" s="27"/>
      <c r="LKD264" s="27"/>
      <c r="LKE264" s="27"/>
      <c r="LKF264" s="27"/>
      <c r="LKG264" s="27"/>
      <c r="LKH264" s="27"/>
      <c r="LKI264" s="27"/>
      <c r="LKJ264" s="27"/>
      <c r="LKK264" s="27"/>
      <c r="LKL264" s="27"/>
      <c r="LKM264" s="27"/>
      <c r="LKN264" s="27"/>
      <c r="LKO264" s="27"/>
      <c r="LKP264" s="27"/>
      <c r="LKQ264" s="27"/>
      <c r="LKR264" s="27"/>
      <c r="LKS264" s="27"/>
      <c r="LKT264" s="27"/>
      <c r="LKU264" s="27"/>
      <c r="LKV264" s="27"/>
      <c r="LKW264" s="27"/>
      <c r="LKX264" s="27"/>
      <c r="LKY264" s="27"/>
      <c r="LKZ264" s="27"/>
      <c r="LLA264" s="27"/>
      <c r="LLB264" s="27"/>
      <c r="LLC264" s="27"/>
      <c r="LLD264" s="27"/>
      <c r="LLE264" s="27"/>
      <c r="LLF264" s="27"/>
      <c r="LLG264" s="27"/>
      <c r="LLH264" s="27"/>
      <c r="LLI264" s="27"/>
      <c r="LLJ264" s="27"/>
      <c r="LLK264" s="27"/>
      <c r="LLL264" s="27"/>
      <c r="LLM264" s="27"/>
      <c r="LLN264" s="27"/>
      <c r="LLO264" s="27"/>
      <c r="LLP264" s="27"/>
      <c r="LLQ264" s="27"/>
      <c r="LLR264" s="27"/>
      <c r="LLS264" s="27"/>
      <c r="LLT264" s="27"/>
      <c r="LLU264" s="27"/>
      <c r="LLV264" s="27"/>
      <c r="LLW264" s="27"/>
      <c r="LLX264" s="27"/>
      <c r="LLY264" s="27"/>
      <c r="LLZ264" s="27"/>
      <c r="LMA264" s="27"/>
      <c r="LMB264" s="27"/>
      <c r="LMC264" s="27"/>
      <c r="LMD264" s="27"/>
      <c r="LME264" s="27"/>
      <c r="LMF264" s="27"/>
      <c r="LMG264" s="27"/>
      <c r="LMH264" s="27"/>
      <c r="LMI264" s="27"/>
      <c r="LMJ264" s="27"/>
      <c r="LMK264" s="27"/>
      <c r="LML264" s="27"/>
      <c r="LMM264" s="27"/>
      <c r="LMN264" s="27"/>
      <c r="LMO264" s="27"/>
      <c r="LMP264" s="27"/>
      <c r="LMQ264" s="27"/>
      <c r="LMR264" s="27"/>
      <c r="LMS264" s="27"/>
      <c r="LMT264" s="27"/>
      <c r="LMU264" s="27"/>
      <c r="LMV264" s="27"/>
      <c r="LMW264" s="27"/>
      <c r="LMX264" s="27"/>
      <c r="LMY264" s="27"/>
      <c r="LMZ264" s="27"/>
      <c r="LNA264" s="27"/>
      <c r="LNB264" s="27"/>
      <c r="LNC264" s="27"/>
      <c r="LND264" s="27"/>
      <c r="LNE264" s="27"/>
      <c r="LNF264" s="27"/>
      <c r="LNG264" s="27"/>
      <c r="LNH264" s="27"/>
      <c r="LNI264" s="27"/>
      <c r="LNJ264" s="27"/>
      <c r="LNK264" s="27"/>
      <c r="LNL264" s="27"/>
      <c r="LNM264" s="27"/>
      <c r="LNN264" s="27"/>
      <c r="LNO264" s="27"/>
      <c r="LNP264" s="27"/>
      <c r="LNQ264" s="27"/>
      <c r="LNR264" s="27"/>
      <c r="LNS264" s="27"/>
      <c r="LNT264" s="27"/>
      <c r="LNU264" s="27"/>
      <c r="LNV264" s="27"/>
      <c r="LNW264" s="27"/>
      <c r="LNX264" s="27"/>
      <c r="LNY264" s="27"/>
      <c r="LNZ264" s="27"/>
      <c r="LOA264" s="27"/>
      <c r="LOB264" s="27"/>
      <c r="LOC264" s="27"/>
      <c r="LOD264" s="27"/>
      <c r="LOE264" s="27"/>
      <c r="LOF264" s="27"/>
      <c r="LOG264" s="27"/>
      <c r="LOH264" s="27"/>
      <c r="LOI264" s="27"/>
      <c r="LOJ264" s="27"/>
      <c r="LOK264" s="27"/>
      <c r="LOL264" s="27"/>
      <c r="LOM264" s="27"/>
      <c r="LON264" s="27"/>
      <c r="LOO264" s="27"/>
      <c r="LOP264" s="27"/>
      <c r="LOQ264" s="27"/>
      <c r="LOR264" s="27"/>
      <c r="LOS264" s="27"/>
      <c r="LOT264" s="27"/>
      <c r="LOU264" s="27"/>
      <c r="LOV264" s="27"/>
      <c r="LOW264" s="27"/>
      <c r="LOX264" s="27"/>
      <c r="LOY264" s="27"/>
      <c r="LOZ264" s="27"/>
      <c r="LPA264" s="27"/>
      <c r="LPB264" s="27"/>
      <c r="LPC264" s="27"/>
      <c r="LPD264" s="27"/>
      <c r="LPE264" s="27"/>
      <c r="LPF264" s="27"/>
      <c r="LPG264" s="27"/>
      <c r="LPH264" s="27"/>
      <c r="LPI264" s="27"/>
      <c r="LPJ264" s="27"/>
      <c r="LPK264" s="27"/>
      <c r="LPL264" s="27"/>
      <c r="LPM264" s="27"/>
      <c r="LPN264" s="27"/>
      <c r="LPO264" s="27"/>
      <c r="LPP264" s="27"/>
      <c r="LPQ264" s="27"/>
      <c r="LPR264" s="27"/>
      <c r="LPS264" s="27"/>
      <c r="LPT264" s="27"/>
      <c r="LPU264" s="27"/>
      <c r="LPV264" s="27"/>
      <c r="LPW264" s="27"/>
      <c r="LPX264" s="27"/>
      <c r="LPY264" s="27"/>
      <c r="LPZ264" s="27"/>
      <c r="LQA264" s="27"/>
      <c r="LQB264" s="27"/>
      <c r="LQC264" s="27"/>
      <c r="LQD264" s="27"/>
      <c r="LQE264" s="27"/>
      <c r="LQF264" s="27"/>
      <c r="LQG264" s="27"/>
      <c r="LQH264" s="27"/>
      <c r="LQI264" s="27"/>
      <c r="LQJ264" s="27"/>
      <c r="LQK264" s="27"/>
      <c r="LQL264" s="27"/>
      <c r="LQM264" s="27"/>
      <c r="LQN264" s="27"/>
      <c r="LQO264" s="27"/>
      <c r="LQP264" s="27"/>
      <c r="LQQ264" s="27"/>
      <c r="LQR264" s="27"/>
      <c r="LQS264" s="27"/>
      <c r="LQT264" s="27"/>
      <c r="LQU264" s="27"/>
      <c r="LQV264" s="27"/>
      <c r="LQW264" s="27"/>
      <c r="LQX264" s="27"/>
      <c r="LQY264" s="27"/>
      <c r="LQZ264" s="27"/>
      <c r="LRA264" s="27"/>
      <c r="LRB264" s="27"/>
      <c r="LRC264" s="27"/>
      <c r="LRD264" s="27"/>
      <c r="LRE264" s="27"/>
      <c r="LRF264" s="27"/>
      <c r="LRG264" s="27"/>
      <c r="LRH264" s="27"/>
      <c r="LRI264" s="27"/>
      <c r="LRJ264" s="27"/>
      <c r="LRK264" s="27"/>
      <c r="LRL264" s="27"/>
      <c r="LRM264" s="27"/>
      <c r="LRN264" s="27"/>
      <c r="LRO264" s="27"/>
      <c r="LRP264" s="27"/>
      <c r="LRQ264" s="27"/>
      <c r="LRR264" s="27"/>
      <c r="LRS264" s="27"/>
      <c r="LRT264" s="27"/>
      <c r="LRU264" s="27"/>
      <c r="LRV264" s="27"/>
      <c r="LRW264" s="27"/>
      <c r="LRX264" s="27"/>
      <c r="LRY264" s="27"/>
      <c r="LRZ264" s="27"/>
      <c r="LSA264" s="27"/>
      <c r="LSB264" s="27"/>
      <c r="LSC264" s="27"/>
      <c r="LSD264" s="27"/>
      <c r="LSE264" s="27"/>
      <c r="LSF264" s="27"/>
      <c r="LSG264" s="27"/>
      <c r="LSH264" s="27"/>
      <c r="LSI264" s="27"/>
      <c r="LSJ264" s="27"/>
      <c r="LSK264" s="27"/>
      <c r="LSL264" s="27"/>
      <c r="LSM264" s="27"/>
      <c r="LSN264" s="27"/>
      <c r="LSO264" s="27"/>
      <c r="LSP264" s="27"/>
      <c r="LSQ264" s="27"/>
      <c r="LSR264" s="27"/>
      <c r="LSS264" s="27"/>
      <c r="LST264" s="27"/>
      <c r="LSU264" s="27"/>
      <c r="LSV264" s="27"/>
      <c r="LSW264" s="27"/>
      <c r="LSX264" s="27"/>
      <c r="LSY264" s="27"/>
      <c r="LSZ264" s="27"/>
      <c r="LTA264" s="27"/>
      <c r="LTB264" s="27"/>
      <c r="LTC264" s="27"/>
      <c r="LTD264" s="27"/>
      <c r="LTE264" s="27"/>
      <c r="LTF264" s="27"/>
      <c r="LTG264" s="27"/>
      <c r="LTH264" s="27"/>
      <c r="LTI264" s="27"/>
      <c r="LTJ264" s="27"/>
      <c r="LTK264" s="27"/>
      <c r="LTL264" s="27"/>
      <c r="LTM264" s="27"/>
      <c r="LTN264" s="27"/>
      <c r="LTO264" s="27"/>
      <c r="LTP264" s="27"/>
      <c r="LTQ264" s="27"/>
      <c r="LTR264" s="27"/>
      <c r="LTS264" s="27"/>
      <c r="LTT264" s="27"/>
      <c r="LTU264" s="27"/>
      <c r="LTV264" s="27"/>
      <c r="LTW264" s="27"/>
      <c r="LTX264" s="27"/>
      <c r="LTY264" s="27"/>
      <c r="LTZ264" s="27"/>
      <c r="LUA264" s="27"/>
      <c r="LUB264" s="27"/>
      <c r="LUC264" s="27"/>
      <c r="LUD264" s="27"/>
      <c r="LUE264" s="27"/>
      <c r="LUF264" s="27"/>
      <c r="LUG264" s="27"/>
      <c r="LUH264" s="27"/>
      <c r="LUI264" s="27"/>
      <c r="LUJ264" s="27"/>
      <c r="LUK264" s="27"/>
      <c r="LUL264" s="27"/>
      <c r="LUM264" s="27"/>
      <c r="LUN264" s="27"/>
      <c r="LUO264" s="27"/>
      <c r="LUP264" s="27"/>
      <c r="LUQ264" s="27"/>
      <c r="LUR264" s="27"/>
      <c r="LUS264" s="27"/>
      <c r="LUT264" s="27"/>
      <c r="LUU264" s="27"/>
      <c r="LUV264" s="27"/>
      <c r="LUW264" s="27"/>
      <c r="LUX264" s="27"/>
      <c r="LUY264" s="27"/>
      <c r="LUZ264" s="27"/>
      <c r="LVA264" s="27"/>
      <c r="LVB264" s="27"/>
      <c r="LVC264" s="27"/>
      <c r="LVD264" s="27"/>
      <c r="LVE264" s="27"/>
      <c r="LVF264" s="27"/>
      <c r="LVG264" s="27"/>
      <c r="LVH264" s="27"/>
      <c r="LVI264" s="27"/>
      <c r="LVJ264" s="27"/>
      <c r="LVK264" s="27"/>
      <c r="LVL264" s="27"/>
      <c r="LVM264" s="27"/>
      <c r="LVN264" s="27"/>
      <c r="LVO264" s="27"/>
      <c r="LVP264" s="27"/>
      <c r="LVQ264" s="27"/>
      <c r="LVR264" s="27"/>
      <c r="LVS264" s="27"/>
      <c r="LVT264" s="27"/>
      <c r="LVU264" s="27"/>
      <c r="LVV264" s="27"/>
      <c r="LVW264" s="27"/>
      <c r="LVX264" s="27"/>
      <c r="LVY264" s="27"/>
      <c r="LVZ264" s="27"/>
      <c r="LWA264" s="27"/>
      <c r="LWB264" s="27"/>
      <c r="LWC264" s="27"/>
      <c r="LWD264" s="27"/>
      <c r="LWE264" s="27"/>
      <c r="LWF264" s="27"/>
      <c r="LWG264" s="27"/>
      <c r="LWH264" s="27"/>
      <c r="LWI264" s="27"/>
      <c r="LWJ264" s="27"/>
      <c r="LWK264" s="27"/>
      <c r="LWL264" s="27"/>
      <c r="LWM264" s="27"/>
      <c r="LWN264" s="27"/>
      <c r="LWO264" s="27"/>
      <c r="LWP264" s="27"/>
      <c r="LWQ264" s="27"/>
      <c r="LWR264" s="27"/>
      <c r="LWS264" s="27"/>
      <c r="LWT264" s="27"/>
      <c r="LWU264" s="27"/>
      <c r="LWV264" s="27"/>
      <c r="LWW264" s="27"/>
      <c r="LWX264" s="27"/>
      <c r="LWY264" s="27"/>
      <c r="LWZ264" s="27"/>
      <c r="LXA264" s="27"/>
      <c r="LXB264" s="27"/>
      <c r="LXC264" s="27"/>
      <c r="LXD264" s="27"/>
      <c r="LXE264" s="27"/>
      <c r="LXF264" s="27"/>
      <c r="LXG264" s="27"/>
      <c r="LXH264" s="27"/>
      <c r="LXI264" s="27"/>
      <c r="LXJ264" s="27"/>
      <c r="LXK264" s="27"/>
      <c r="LXL264" s="27"/>
      <c r="LXM264" s="27"/>
      <c r="LXN264" s="27"/>
      <c r="LXO264" s="27"/>
      <c r="LXP264" s="27"/>
      <c r="LXQ264" s="27"/>
      <c r="LXR264" s="27"/>
      <c r="LXS264" s="27"/>
      <c r="LXT264" s="27"/>
      <c r="LXU264" s="27"/>
      <c r="LXV264" s="27"/>
      <c r="LXW264" s="27"/>
      <c r="LXX264" s="27"/>
      <c r="LXY264" s="27"/>
      <c r="LXZ264" s="27"/>
      <c r="LYA264" s="27"/>
      <c r="LYB264" s="27"/>
      <c r="LYC264" s="27"/>
      <c r="LYD264" s="27"/>
      <c r="LYE264" s="27"/>
      <c r="LYF264" s="27"/>
      <c r="LYG264" s="27"/>
      <c r="LYH264" s="27"/>
      <c r="LYI264" s="27"/>
      <c r="LYJ264" s="27"/>
      <c r="LYK264" s="27"/>
      <c r="LYL264" s="27"/>
      <c r="LYM264" s="27"/>
      <c r="LYN264" s="27"/>
      <c r="LYO264" s="27"/>
      <c r="LYP264" s="27"/>
      <c r="LYQ264" s="27"/>
      <c r="LYR264" s="27"/>
      <c r="LYS264" s="27"/>
      <c r="LYT264" s="27"/>
      <c r="LYU264" s="27"/>
      <c r="LYV264" s="27"/>
      <c r="LYW264" s="27"/>
      <c r="LYX264" s="27"/>
      <c r="LYY264" s="27"/>
      <c r="LYZ264" s="27"/>
      <c r="LZA264" s="27"/>
      <c r="LZB264" s="27"/>
      <c r="LZC264" s="27"/>
      <c r="LZD264" s="27"/>
      <c r="LZE264" s="27"/>
      <c r="LZF264" s="27"/>
      <c r="LZG264" s="27"/>
      <c r="LZH264" s="27"/>
      <c r="LZI264" s="27"/>
      <c r="LZJ264" s="27"/>
      <c r="LZK264" s="27"/>
      <c r="LZL264" s="27"/>
      <c r="LZM264" s="27"/>
      <c r="LZN264" s="27"/>
      <c r="LZO264" s="27"/>
      <c r="LZP264" s="27"/>
      <c r="LZQ264" s="27"/>
      <c r="LZR264" s="27"/>
      <c r="LZS264" s="27"/>
      <c r="LZT264" s="27"/>
      <c r="LZU264" s="27"/>
      <c r="LZV264" s="27"/>
      <c r="LZW264" s="27"/>
      <c r="LZX264" s="27"/>
      <c r="LZY264" s="27"/>
      <c r="LZZ264" s="27"/>
      <c r="MAA264" s="27"/>
      <c r="MAB264" s="27"/>
      <c r="MAC264" s="27"/>
      <c r="MAD264" s="27"/>
      <c r="MAE264" s="27"/>
      <c r="MAF264" s="27"/>
      <c r="MAG264" s="27"/>
      <c r="MAH264" s="27"/>
      <c r="MAI264" s="27"/>
      <c r="MAJ264" s="27"/>
      <c r="MAK264" s="27"/>
      <c r="MAL264" s="27"/>
      <c r="MAM264" s="27"/>
      <c r="MAN264" s="27"/>
      <c r="MAO264" s="27"/>
      <c r="MAP264" s="27"/>
      <c r="MAQ264" s="27"/>
      <c r="MAR264" s="27"/>
      <c r="MAS264" s="27"/>
      <c r="MAT264" s="27"/>
      <c r="MAU264" s="27"/>
      <c r="MAV264" s="27"/>
      <c r="MAW264" s="27"/>
      <c r="MAX264" s="27"/>
      <c r="MAY264" s="27"/>
      <c r="MAZ264" s="27"/>
      <c r="MBA264" s="27"/>
      <c r="MBB264" s="27"/>
      <c r="MBC264" s="27"/>
      <c r="MBD264" s="27"/>
      <c r="MBE264" s="27"/>
      <c r="MBF264" s="27"/>
      <c r="MBG264" s="27"/>
      <c r="MBH264" s="27"/>
      <c r="MBI264" s="27"/>
      <c r="MBJ264" s="27"/>
      <c r="MBK264" s="27"/>
      <c r="MBL264" s="27"/>
      <c r="MBM264" s="27"/>
      <c r="MBN264" s="27"/>
      <c r="MBO264" s="27"/>
      <c r="MBP264" s="27"/>
      <c r="MBQ264" s="27"/>
      <c r="MBR264" s="27"/>
      <c r="MBS264" s="27"/>
      <c r="MBT264" s="27"/>
      <c r="MBU264" s="27"/>
      <c r="MBV264" s="27"/>
      <c r="MBW264" s="27"/>
      <c r="MBX264" s="27"/>
      <c r="MBY264" s="27"/>
      <c r="MBZ264" s="27"/>
      <c r="MCA264" s="27"/>
      <c r="MCB264" s="27"/>
      <c r="MCC264" s="27"/>
      <c r="MCD264" s="27"/>
      <c r="MCE264" s="27"/>
      <c r="MCF264" s="27"/>
      <c r="MCG264" s="27"/>
      <c r="MCH264" s="27"/>
      <c r="MCI264" s="27"/>
      <c r="MCJ264" s="27"/>
      <c r="MCK264" s="27"/>
      <c r="MCL264" s="27"/>
      <c r="MCM264" s="27"/>
      <c r="MCN264" s="27"/>
      <c r="MCO264" s="27"/>
      <c r="MCP264" s="27"/>
      <c r="MCQ264" s="27"/>
      <c r="MCR264" s="27"/>
      <c r="MCS264" s="27"/>
      <c r="MCT264" s="27"/>
      <c r="MCU264" s="27"/>
      <c r="MCV264" s="27"/>
      <c r="MCW264" s="27"/>
      <c r="MCX264" s="27"/>
      <c r="MCY264" s="27"/>
      <c r="MCZ264" s="27"/>
      <c r="MDA264" s="27"/>
      <c r="MDB264" s="27"/>
      <c r="MDC264" s="27"/>
      <c r="MDD264" s="27"/>
      <c r="MDE264" s="27"/>
      <c r="MDF264" s="27"/>
      <c r="MDG264" s="27"/>
      <c r="MDH264" s="27"/>
      <c r="MDI264" s="27"/>
      <c r="MDJ264" s="27"/>
      <c r="MDK264" s="27"/>
      <c r="MDL264" s="27"/>
      <c r="MDM264" s="27"/>
      <c r="MDN264" s="27"/>
      <c r="MDO264" s="27"/>
      <c r="MDP264" s="27"/>
      <c r="MDQ264" s="27"/>
      <c r="MDR264" s="27"/>
      <c r="MDS264" s="27"/>
      <c r="MDT264" s="27"/>
      <c r="MDU264" s="27"/>
      <c r="MDV264" s="27"/>
      <c r="MDW264" s="27"/>
      <c r="MDX264" s="27"/>
      <c r="MDY264" s="27"/>
      <c r="MDZ264" s="27"/>
      <c r="MEA264" s="27"/>
      <c r="MEB264" s="27"/>
      <c r="MEC264" s="27"/>
      <c r="MED264" s="27"/>
      <c r="MEE264" s="27"/>
      <c r="MEF264" s="27"/>
      <c r="MEG264" s="27"/>
      <c r="MEH264" s="27"/>
      <c r="MEI264" s="27"/>
      <c r="MEJ264" s="27"/>
      <c r="MEK264" s="27"/>
      <c r="MEL264" s="27"/>
      <c r="MEM264" s="27"/>
      <c r="MEN264" s="27"/>
      <c r="MEO264" s="27"/>
      <c r="MEP264" s="27"/>
      <c r="MEQ264" s="27"/>
      <c r="MER264" s="27"/>
      <c r="MES264" s="27"/>
      <c r="MET264" s="27"/>
      <c r="MEU264" s="27"/>
      <c r="MEV264" s="27"/>
      <c r="MEW264" s="27"/>
      <c r="MEX264" s="27"/>
      <c r="MEY264" s="27"/>
      <c r="MEZ264" s="27"/>
      <c r="MFA264" s="27"/>
      <c r="MFB264" s="27"/>
      <c r="MFC264" s="27"/>
      <c r="MFD264" s="27"/>
      <c r="MFE264" s="27"/>
      <c r="MFF264" s="27"/>
      <c r="MFG264" s="27"/>
      <c r="MFH264" s="27"/>
      <c r="MFI264" s="27"/>
      <c r="MFJ264" s="27"/>
      <c r="MFK264" s="27"/>
      <c r="MFL264" s="27"/>
      <c r="MFM264" s="27"/>
      <c r="MFN264" s="27"/>
      <c r="MFO264" s="27"/>
      <c r="MFP264" s="27"/>
      <c r="MFQ264" s="27"/>
      <c r="MFR264" s="27"/>
      <c r="MFS264" s="27"/>
      <c r="MFT264" s="27"/>
      <c r="MFU264" s="27"/>
      <c r="MFV264" s="27"/>
      <c r="MFW264" s="27"/>
      <c r="MFX264" s="27"/>
      <c r="MFY264" s="27"/>
      <c r="MFZ264" s="27"/>
      <c r="MGA264" s="27"/>
      <c r="MGB264" s="27"/>
      <c r="MGC264" s="27"/>
      <c r="MGD264" s="27"/>
      <c r="MGE264" s="27"/>
      <c r="MGF264" s="27"/>
      <c r="MGG264" s="27"/>
      <c r="MGH264" s="27"/>
      <c r="MGI264" s="27"/>
      <c r="MGJ264" s="27"/>
      <c r="MGK264" s="27"/>
      <c r="MGL264" s="27"/>
      <c r="MGM264" s="27"/>
      <c r="MGN264" s="27"/>
      <c r="MGO264" s="27"/>
      <c r="MGP264" s="27"/>
      <c r="MGQ264" s="27"/>
      <c r="MGR264" s="27"/>
      <c r="MGS264" s="27"/>
      <c r="MGT264" s="27"/>
      <c r="MGU264" s="27"/>
      <c r="MGV264" s="27"/>
      <c r="MGW264" s="27"/>
      <c r="MGX264" s="27"/>
      <c r="MGY264" s="27"/>
      <c r="MGZ264" s="27"/>
      <c r="MHA264" s="27"/>
      <c r="MHB264" s="27"/>
      <c r="MHC264" s="27"/>
      <c r="MHD264" s="27"/>
      <c r="MHE264" s="27"/>
      <c r="MHF264" s="27"/>
      <c r="MHG264" s="27"/>
      <c r="MHH264" s="27"/>
      <c r="MHI264" s="27"/>
      <c r="MHJ264" s="27"/>
      <c r="MHK264" s="27"/>
      <c r="MHL264" s="27"/>
      <c r="MHM264" s="27"/>
      <c r="MHN264" s="27"/>
      <c r="MHO264" s="27"/>
      <c r="MHP264" s="27"/>
      <c r="MHQ264" s="27"/>
      <c r="MHR264" s="27"/>
      <c r="MHS264" s="27"/>
      <c r="MHT264" s="27"/>
      <c r="MHU264" s="27"/>
      <c r="MHV264" s="27"/>
      <c r="MHW264" s="27"/>
      <c r="MHX264" s="27"/>
      <c r="MHY264" s="27"/>
      <c r="MHZ264" s="27"/>
      <c r="MIA264" s="27"/>
      <c r="MIB264" s="27"/>
      <c r="MIC264" s="27"/>
      <c r="MID264" s="27"/>
      <c r="MIE264" s="27"/>
      <c r="MIF264" s="27"/>
      <c r="MIG264" s="27"/>
      <c r="MIH264" s="27"/>
      <c r="MII264" s="27"/>
      <c r="MIJ264" s="27"/>
      <c r="MIK264" s="27"/>
      <c r="MIL264" s="27"/>
      <c r="MIM264" s="27"/>
      <c r="MIN264" s="27"/>
      <c r="MIO264" s="27"/>
      <c r="MIP264" s="27"/>
      <c r="MIQ264" s="27"/>
      <c r="MIR264" s="27"/>
      <c r="MIS264" s="27"/>
      <c r="MIT264" s="27"/>
      <c r="MIU264" s="27"/>
      <c r="MIV264" s="27"/>
      <c r="MIW264" s="27"/>
      <c r="MIX264" s="27"/>
      <c r="MIY264" s="27"/>
      <c r="MIZ264" s="27"/>
      <c r="MJA264" s="27"/>
      <c r="MJB264" s="27"/>
      <c r="MJC264" s="27"/>
      <c r="MJD264" s="27"/>
      <c r="MJE264" s="27"/>
      <c r="MJF264" s="27"/>
      <c r="MJG264" s="27"/>
      <c r="MJH264" s="27"/>
      <c r="MJI264" s="27"/>
      <c r="MJJ264" s="27"/>
      <c r="MJK264" s="27"/>
      <c r="MJL264" s="27"/>
      <c r="MJM264" s="27"/>
      <c r="MJN264" s="27"/>
      <c r="MJO264" s="27"/>
      <c r="MJP264" s="27"/>
      <c r="MJQ264" s="27"/>
      <c r="MJR264" s="27"/>
      <c r="MJS264" s="27"/>
      <c r="MJT264" s="27"/>
      <c r="MJU264" s="27"/>
      <c r="MJV264" s="27"/>
      <c r="MJW264" s="27"/>
      <c r="MJX264" s="27"/>
      <c r="MJY264" s="27"/>
      <c r="MJZ264" s="27"/>
      <c r="MKA264" s="27"/>
      <c r="MKB264" s="27"/>
      <c r="MKC264" s="27"/>
      <c r="MKD264" s="27"/>
      <c r="MKE264" s="27"/>
      <c r="MKF264" s="27"/>
      <c r="MKG264" s="27"/>
      <c r="MKH264" s="27"/>
      <c r="MKI264" s="27"/>
      <c r="MKJ264" s="27"/>
      <c r="MKK264" s="27"/>
      <c r="MKL264" s="27"/>
      <c r="MKM264" s="27"/>
      <c r="MKN264" s="27"/>
      <c r="MKO264" s="27"/>
      <c r="MKP264" s="27"/>
      <c r="MKQ264" s="27"/>
      <c r="MKR264" s="27"/>
      <c r="MKS264" s="27"/>
      <c r="MKT264" s="27"/>
      <c r="MKU264" s="27"/>
      <c r="MKV264" s="27"/>
      <c r="MKW264" s="27"/>
      <c r="MKX264" s="27"/>
      <c r="MKY264" s="27"/>
      <c r="MKZ264" s="27"/>
      <c r="MLA264" s="27"/>
      <c r="MLB264" s="27"/>
      <c r="MLC264" s="27"/>
      <c r="MLD264" s="27"/>
      <c r="MLE264" s="27"/>
      <c r="MLF264" s="27"/>
      <c r="MLG264" s="27"/>
      <c r="MLH264" s="27"/>
      <c r="MLI264" s="27"/>
      <c r="MLJ264" s="27"/>
      <c r="MLK264" s="27"/>
      <c r="MLL264" s="27"/>
      <c r="MLM264" s="27"/>
      <c r="MLN264" s="27"/>
      <c r="MLO264" s="27"/>
      <c r="MLP264" s="27"/>
      <c r="MLQ264" s="27"/>
      <c r="MLR264" s="27"/>
      <c r="MLS264" s="27"/>
      <c r="MLT264" s="27"/>
      <c r="MLU264" s="27"/>
      <c r="MLV264" s="27"/>
      <c r="MLW264" s="27"/>
      <c r="MLX264" s="27"/>
      <c r="MLY264" s="27"/>
      <c r="MLZ264" s="27"/>
      <c r="MMA264" s="27"/>
      <c r="MMB264" s="27"/>
      <c r="MMC264" s="27"/>
      <c r="MMD264" s="27"/>
      <c r="MME264" s="27"/>
      <c r="MMF264" s="27"/>
      <c r="MMG264" s="27"/>
      <c r="MMH264" s="27"/>
      <c r="MMI264" s="27"/>
      <c r="MMJ264" s="27"/>
      <c r="MMK264" s="27"/>
      <c r="MML264" s="27"/>
      <c r="MMM264" s="27"/>
      <c r="MMN264" s="27"/>
      <c r="MMO264" s="27"/>
      <c r="MMP264" s="27"/>
      <c r="MMQ264" s="27"/>
      <c r="MMR264" s="27"/>
      <c r="MMS264" s="27"/>
      <c r="MMT264" s="27"/>
      <c r="MMU264" s="27"/>
      <c r="MMV264" s="27"/>
      <c r="MMW264" s="27"/>
      <c r="MMX264" s="27"/>
      <c r="MMY264" s="27"/>
      <c r="MMZ264" s="27"/>
      <c r="MNA264" s="27"/>
      <c r="MNB264" s="27"/>
      <c r="MNC264" s="27"/>
      <c r="MND264" s="27"/>
      <c r="MNE264" s="27"/>
      <c r="MNF264" s="27"/>
      <c r="MNG264" s="27"/>
      <c r="MNH264" s="27"/>
      <c r="MNI264" s="27"/>
      <c r="MNJ264" s="27"/>
      <c r="MNK264" s="27"/>
      <c r="MNL264" s="27"/>
      <c r="MNM264" s="27"/>
      <c r="MNN264" s="27"/>
      <c r="MNO264" s="27"/>
      <c r="MNP264" s="27"/>
      <c r="MNQ264" s="27"/>
      <c r="MNR264" s="27"/>
      <c r="MNS264" s="27"/>
      <c r="MNT264" s="27"/>
      <c r="MNU264" s="27"/>
      <c r="MNV264" s="27"/>
      <c r="MNW264" s="27"/>
      <c r="MNX264" s="27"/>
      <c r="MNY264" s="27"/>
      <c r="MNZ264" s="27"/>
      <c r="MOA264" s="27"/>
      <c r="MOB264" s="27"/>
      <c r="MOC264" s="27"/>
      <c r="MOD264" s="27"/>
      <c r="MOE264" s="27"/>
      <c r="MOF264" s="27"/>
      <c r="MOG264" s="27"/>
      <c r="MOH264" s="27"/>
      <c r="MOI264" s="27"/>
      <c r="MOJ264" s="27"/>
      <c r="MOK264" s="27"/>
      <c r="MOL264" s="27"/>
      <c r="MOM264" s="27"/>
      <c r="MON264" s="27"/>
      <c r="MOO264" s="27"/>
      <c r="MOP264" s="27"/>
      <c r="MOQ264" s="27"/>
      <c r="MOR264" s="27"/>
      <c r="MOS264" s="27"/>
      <c r="MOT264" s="27"/>
      <c r="MOU264" s="27"/>
      <c r="MOV264" s="27"/>
      <c r="MOW264" s="27"/>
      <c r="MOX264" s="27"/>
      <c r="MOY264" s="27"/>
      <c r="MOZ264" s="27"/>
      <c r="MPA264" s="27"/>
      <c r="MPB264" s="27"/>
      <c r="MPC264" s="27"/>
      <c r="MPD264" s="27"/>
      <c r="MPE264" s="27"/>
      <c r="MPF264" s="27"/>
      <c r="MPG264" s="27"/>
      <c r="MPH264" s="27"/>
      <c r="MPI264" s="27"/>
      <c r="MPJ264" s="27"/>
      <c r="MPK264" s="27"/>
      <c r="MPL264" s="27"/>
      <c r="MPM264" s="27"/>
      <c r="MPN264" s="27"/>
      <c r="MPO264" s="27"/>
      <c r="MPP264" s="27"/>
      <c r="MPQ264" s="27"/>
      <c r="MPR264" s="27"/>
      <c r="MPS264" s="27"/>
      <c r="MPT264" s="27"/>
      <c r="MPU264" s="27"/>
      <c r="MPV264" s="27"/>
      <c r="MPW264" s="27"/>
      <c r="MPX264" s="27"/>
      <c r="MPY264" s="27"/>
      <c r="MPZ264" s="27"/>
      <c r="MQA264" s="27"/>
      <c r="MQB264" s="27"/>
      <c r="MQC264" s="27"/>
      <c r="MQD264" s="27"/>
      <c r="MQE264" s="27"/>
      <c r="MQF264" s="27"/>
      <c r="MQG264" s="27"/>
      <c r="MQH264" s="27"/>
      <c r="MQI264" s="27"/>
      <c r="MQJ264" s="27"/>
      <c r="MQK264" s="27"/>
      <c r="MQL264" s="27"/>
      <c r="MQM264" s="27"/>
      <c r="MQN264" s="27"/>
      <c r="MQO264" s="27"/>
      <c r="MQP264" s="27"/>
      <c r="MQQ264" s="27"/>
      <c r="MQR264" s="27"/>
      <c r="MQS264" s="27"/>
      <c r="MQT264" s="27"/>
      <c r="MQU264" s="27"/>
      <c r="MQV264" s="27"/>
      <c r="MQW264" s="27"/>
      <c r="MQX264" s="27"/>
      <c r="MQY264" s="27"/>
      <c r="MQZ264" s="27"/>
      <c r="MRA264" s="27"/>
      <c r="MRB264" s="27"/>
      <c r="MRC264" s="27"/>
      <c r="MRD264" s="27"/>
      <c r="MRE264" s="27"/>
      <c r="MRF264" s="27"/>
      <c r="MRG264" s="27"/>
      <c r="MRH264" s="27"/>
      <c r="MRI264" s="27"/>
      <c r="MRJ264" s="27"/>
      <c r="MRK264" s="27"/>
      <c r="MRL264" s="27"/>
      <c r="MRM264" s="27"/>
      <c r="MRN264" s="27"/>
      <c r="MRO264" s="27"/>
      <c r="MRP264" s="27"/>
      <c r="MRQ264" s="27"/>
      <c r="MRR264" s="27"/>
      <c r="MRS264" s="27"/>
      <c r="MRT264" s="27"/>
      <c r="MRU264" s="27"/>
      <c r="MRV264" s="27"/>
      <c r="MRW264" s="27"/>
      <c r="MRX264" s="27"/>
      <c r="MRY264" s="27"/>
      <c r="MRZ264" s="27"/>
      <c r="MSA264" s="27"/>
      <c r="MSB264" s="27"/>
      <c r="MSC264" s="27"/>
      <c r="MSD264" s="27"/>
      <c r="MSE264" s="27"/>
      <c r="MSF264" s="27"/>
      <c r="MSG264" s="27"/>
      <c r="MSH264" s="27"/>
      <c r="MSI264" s="27"/>
      <c r="MSJ264" s="27"/>
      <c r="MSK264" s="27"/>
      <c r="MSL264" s="27"/>
      <c r="MSM264" s="27"/>
      <c r="MSN264" s="27"/>
      <c r="MSO264" s="27"/>
      <c r="MSP264" s="27"/>
      <c r="MSQ264" s="27"/>
      <c r="MSR264" s="27"/>
      <c r="MSS264" s="27"/>
      <c r="MST264" s="27"/>
      <c r="MSU264" s="27"/>
      <c r="MSV264" s="27"/>
      <c r="MSW264" s="27"/>
      <c r="MSX264" s="27"/>
      <c r="MSY264" s="27"/>
      <c r="MSZ264" s="27"/>
      <c r="MTA264" s="27"/>
      <c r="MTB264" s="27"/>
      <c r="MTC264" s="27"/>
      <c r="MTD264" s="27"/>
      <c r="MTE264" s="27"/>
      <c r="MTF264" s="27"/>
      <c r="MTG264" s="27"/>
      <c r="MTH264" s="27"/>
      <c r="MTI264" s="27"/>
      <c r="MTJ264" s="27"/>
      <c r="MTK264" s="27"/>
      <c r="MTL264" s="27"/>
      <c r="MTM264" s="27"/>
      <c r="MTN264" s="27"/>
      <c r="MTO264" s="27"/>
      <c r="MTP264" s="27"/>
      <c r="MTQ264" s="27"/>
      <c r="MTR264" s="27"/>
      <c r="MTS264" s="27"/>
      <c r="MTT264" s="27"/>
      <c r="MTU264" s="27"/>
      <c r="MTV264" s="27"/>
      <c r="MTW264" s="27"/>
      <c r="MTX264" s="27"/>
      <c r="MTY264" s="27"/>
      <c r="MTZ264" s="27"/>
      <c r="MUA264" s="27"/>
      <c r="MUB264" s="27"/>
      <c r="MUC264" s="27"/>
      <c r="MUD264" s="27"/>
      <c r="MUE264" s="27"/>
      <c r="MUF264" s="27"/>
      <c r="MUG264" s="27"/>
      <c r="MUH264" s="27"/>
      <c r="MUI264" s="27"/>
      <c r="MUJ264" s="27"/>
      <c r="MUK264" s="27"/>
      <c r="MUL264" s="27"/>
      <c r="MUM264" s="27"/>
      <c r="MUN264" s="27"/>
      <c r="MUO264" s="27"/>
      <c r="MUP264" s="27"/>
      <c r="MUQ264" s="27"/>
      <c r="MUR264" s="27"/>
      <c r="MUS264" s="27"/>
      <c r="MUT264" s="27"/>
      <c r="MUU264" s="27"/>
      <c r="MUV264" s="27"/>
      <c r="MUW264" s="27"/>
      <c r="MUX264" s="27"/>
      <c r="MUY264" s="27"/>
      <c r="MUZ264" s="27"/>
      <c r="MVA264" s="27"/>
      <c r="MVB264" s="27"/>
      <c r="MVC264" s="27"/>
      <c r="MVD264" s="27"/>
      <c r="MVE264" s="27"/>
      <c r="MVF264" s="27"/>
      <c r="MVG264" s="27"/>
      <c r="MVH264" s="27"/>
      <c r="MVI264" s="27"/>
      <c r="MVJ264" s="27"/>
      <c r="MVK264" s="27"/>
      <c r="MVL264" s="27"/>
      <c r="MVM264" s="27"/>
      <c r="MVN264" s="27"/>
      <c r="MVO264" s="27"/>
      <c r="MVP264" s="27"/>
      <c r="MVQ264" s="27"/>
      <c r="MVR264" s="27"/>
      <c r="MVS264" s="27"/>
      <c r="MVT264" s="27"/>
      <c r="MVU264" s="27"/>
      <c r="MVV264" s="27"/>
      <c r="MVW264" s="27"/>
      <c r="MVX264" s="27"/>
      <c r="MVY264" s="27"/>
      <c r="MVZ264" s="27"/>
      <c r="MWA264" s="27"/>
      <c r="MWB264" s="27"/>
      <c r="MWC264" s="27"/>
      <c r="MWD264" s="27"/>
      <c r="MWE264" s="27"/>
      <c r="MWF264" s="27"/>
      <c r="MWG264" s="27"/>
      <c r="MWH264" s="27"/>
      <c r="MWI264" s="27"/>
      <c r="MWJ264" s="27"/>
      <c r="MWK264" s="27"/>
      <c r="MWL264" s="27"/>
      <c r="MWM264" s="27"/>
      <c r="MWN264" s="27"/>
      <c r="MWO264" s="27"/>
      <c r="MWP264" s="27"/>
      <c r="MWQ264" s="27"/>
      <c r="MWR264" s="27"/>
      <c r="MWS264" s="27"/>
      <c r="MWT264" s="27"/>
      <c r="MWU264" s="27"/>
      <c r="MWV264" s="27"/>
      <c r="MWW264" s="27"/>
      <c r="MWX264" s="27"/>
      <c r="MWY264" s="27"/>
      <c r="MWZ264" s="27"/>
      <c r="MXA264" s="27"/>
      <c r="MXB264" s="27"/>
      <c r="MXC264" s="27"/>
      <c r="MXD264" s="27"/>
      <c r="MXE264" s="27"/>
      <c r="MXF264" s="27"/>
      <c r="MXG264" s="27"/>
      <c r="MXH264" s="27"/>
      <c r="MXI264" s="27"/>
      <c r="MXJ264" s="27"/>
      <c r="MXK264" s="27"/>
      <c r="MXL264" s="27"/>
      <c r="MXM264" s="27"/>
      <c r="MXN264" s="27"/>
      <c r="MXO264" s="27"/>
      <c r="MXP264" s="27"/>
      <c r="MXQ264" s="27"/>
      <c r="MXR264" s="27"/>
      <c r="MXS264" s="27"/>
      <c r="MXT264" s="27"/>
      <c r="MXU264" s="27"/>
      <c r="MXV264" s="27"/>
      <c r="MXW264" s="27"/>
      <c r="MXX264" s="27"/>
      <c r="MXY264" s="27"/>
      <c r="MXZ264" s="27"/>
      <c r="MYA264" s="27"/>
      <c r="MYB264" s="27"/>
      <c r="MYC264" s="27"/>
      <c r="MYD264" s="27"/>
      <c r="MYE264" s="27"/>
      <c r="MYF264" s="27"/>
      <c r="MYG264" s="27"/>
      <c r="MYH264" s="27"/>
      <c r="MYI264" s="27"/>
      <c r="MYJ264" s="27"/>
      <c r="MYK264" s="27"/>
      <c r="MYL264" s="27"/>
      <c r="MYM264" s="27"/>
      <c r="MYN264" s="27"/>
      <c r="MYO264" s="27"/>
      <c r="MYP264" s="27"/>
      <c r="MYQ264" s="27"/>
      <c r="MYR264" s="27"/>
      <c r="MYS264" s="27"/>
      <c r="MYT264" s="27"/>
      <c r="MYU264" s="27"/>
      <c r="MYV264" s="27"/>
      <c r="MYW264" s="27"/>
      <c r="MYX264" s="27"/>
      <c r="MYY264" s="27"/>
      <c r="MYZ264" s="27"/>
      <c r="MZA264" s="27"/>
      <c r="MZB264" s="27"/>
      <c r="MZC264" s="27"/>
      <c r="MZD264" s="27"/>
      <c r="MZE264" s="27"/>
      <c r="MZF264" s="27"/>
      <c r="MZG264" s="27"/>
      <c r="MZH264" s="27"/>
      <c r="MZI264" s="27"/>
      <c r="MZJ264" s="27"/>
      <c r="MZK264" s="27"/>
      <c r="MZL264" s="27"/>
      <c r="MZM264" s="27"/>
      <c r="MZN264" s="27"/>
      <c r="MZO264" s="27"/>
      <c r="MZP264" s="27"/>
      <c r="MZQ264" s="27"/>
      <c r="MZR264" s="27"/>
      <c r="MZS264" s="27"/>
      <c r="MZT264" s="27"/>
      <c r="MZU264" s="27"/>
      <c r="MZV264" s="27"/>
      <c r="MZW264" s="27"/>
      <c r="MZX264" s="27"/>
      <c r="MZY264" s="27"/>
      <c r="MZZ264" s="27"/>
      <c r="NAA264" s="27"/>
      <c r="NAB264" s="27"/>
      <c r="NAC264" s="27"/>
      <c r="NAD264" s="27"/>
      <c r="NAE264" s="27"/>
      <c r="NAF264" s="27"/>
      <c r="NAG264" s="27"/>
      <c r="NAH264" s="27"/>
      <c r="NAI264" s="27"/>
      <c r="NAJ264" s="27"/>
      <c r="NAK264" s="27"/>
      <c r="NAL264" s="27"/>
      <c r="NAM264" s="27"/>
      <c r="NAN264" s="27"/>
      <c r="NAO264" s="27"/>
      <c r="NAP264" s="27"/>
      <c r="NAQ264" s="27"/>
      <c r="NAR264" s="27"/>
      <c r="NAS264" s="27"/>
      <c r="NAT264" s="27"/>
      <c r="NAU264" s="27"/>
      <c r="NAV264" s="27"/>
      <c r="NAW264" s="27"/>
      <c r="NAX264" s="27"/>
      <c r="NAY264" s="27"/>
      <c r="NAZ264" s="27"/>
      <c r="NBA264" s="27"/>
      <c r="NBB264" s="27"/>
      <c r="NBC264" s="27"/>
      <c r="NBD264" s="27"/>
      <c r="NBE264" s="27"/>
      <c r="NBF264" s="27"/>
      <c r="NBG264" s="27"/>
      <c r="NBH264" s="27"/>
      <c r="NBI264" s="27"/>
      <c r="NBJ264" s="27"/>
      <c r="NBK264" s="27"/>
      <c r="NBL264" s="27"/>
      <c r="NBM264" s="27"/>
      <c r="NBN264" s="27"/>
      <c r="NBO264" s="27"/>
      <c r="NBP264" s="27"/>
      <c r="NBQ264" s="27"/>
      <c r="NBR264" s="27"/>
      <c r="NBS264" s="27"/>
      <c r="NBT264" s="27"/>
      <c r="NBU264" s="27"/>
      <c r="NBV264" s="27"/>
      <c r="NBW264" s="27"/>
      <c r="NBX264" s="27"/>
      <c r="NBY264" s="27"/>
      <c r="NBZ264" s="27"/>
      <c r="NCA264" s="27"/>
      <c r="NCB264" s="27"/>
      <c r="NCC264" s="27"/>
      <c r="NCD264" s="27"/>
      <c r="NCE264" s="27"/>
      <c r="NCF264" s="27"/>
      <c r="NCG264" s="27"/>
      <c r="NCH264" s="27"/>
      <c r="NCI264" s="27"/>
      <c r="NCJ264" s="27"/>
      <c r="NCK264" s="27"/>
      <c r="NCL264" s="27"/>
      <c r="NCM264" s="27"/>
      <c r="NCN264" s="27"/>
      <c r="NCO264" s="27"/>
      <c r="NCP264" s="27"/>
      <c r="NCQ264" s="27"/>
      <c r="NCR264" s="27"/>
      <c r="NCS264" s="27"/>
      <c r="NCT264" s="27"/>
      <c r="NCU264" s="27"/>
      <c r="NCV264" s="27"/>
      <c r="NCW264" s="27"/>
      <c r="NCX264" s="27"/>
      <c r="NCY264" s="27"/>
      <c r="NCZ264" s="27"/>
      <c r="NDA264" s="27"/>
      <c r="NDB264" s="27"/>
      <c r="NDC264" s="27"/>
      <c r="NDD264" s="27"/>
      <c r="NDE264" s="27"/>
      <c r="NDF264" s="27"/>
      <c r="NDG264" s="27"/>
      <c r="NDH264" s="27"/>
      <c r="NDI264" s="27"/>
      <c r="NDJ264" s="27"/>
      <c r="NDK264" s="27"/>
      <c r="NDL264" s="27"/>
      <c r="NDM264" s="27"/>
      <c r="NDN264" s="27"/>
      <c r="NDO264" s="27"/>
      <c r="NDP264" s="27"/>
      <c r="NDQ264" s="27"/>
      <c r="NDR264" s="27"/>
      <c r="NDS264" s="27"/>
      <c r="NDT264" s="27"/>
      <c r="NDU264" s="27"/>
      <c r="NDV264" s="27"/>
      <c r="NDW264" s="27"/>
      <c r="NDX264" s="27"/>
      <c r="NDY264" s="27"/>
      <c r="NDZ264" s="27"/>
      <c r="NEA264" s="27"/>
      <c r="NEB264" s="27"/>
      <c r="NEC264" s="27"/>
      <c r="NED264" s="27"/>
      <c r="NEE264" s="27"/>
      <c r="NEF264" s="27"/>
      <c r="NEG264" s="27"/>
      <c r="NEH264" s="27"/>
      <c r="NEI264" s="27"/>
      <c r="NEJ264" s="27"/>
      <c r="NEK264" s="27"/>
      <c r="NEL264" s="27"/>
      <c r="NEM264" s="27"/>
      <c r="NEN264" s="27"/>
      <c r="NEO264" s="27"/>
      <c r="NEP264" s="27"/>
      <c r="NEQ264" s="27"/>
      <c r="NER264" s="27"/>
      <c r="NES264" s="27"/>
      <c r="NET264" s="27"/>
      <c r="NEU264" s="27"/>
      <c r="NEV264" s="27"/>
      <c r="NEW264" s="27"/>
      <c r="NEX264" s="27"/>
      <c r="NEY264" s="27"/>
      <c r="NEZ264" s="27"/>
      <c r="NFA264" s="27"/>
      <c r="NFB264" s="27"/>
      <c r="NFC264" s="27"/>
      <c r="NFD264" s="27"/>
      <c r="NFE264" s="27"/>
      <c r="NFF264" s="27"/>
      <c r="NFG264" s="27"/>
      <c r="NFH264" s="27"/>
      <c r="NFI264" s="27"/>
      <c r="NFJ264" s="27"/>
      <c r="NFK264" s="27"/>
      <c r="NFL264" s="27"/>
      <c r="NFM264" s="27"/>
      <c r="NFN264" s="27"/>
      <c r="NFO264" s="27"/>
      <c r="NFP264" s="27"/>
      <c r="NFQ264" s="27"/>
      <c r="NFR264" s="27"/>
      <c r="NFS264" s="27"/>
      <c r="NFT264" s="27"/>
      <c r="NFU264" s="27"/>
      <c r="NFV264" s="27"/>
      <c r="NFW264" s="27"/>
      <c r="NFX264" s="27"/>
      <c r="NFY264" s="27"/>
      <c r="NFZ264" s="27"/>
      <c r="NGA264" s="27"/>
      <c r="NGB264" s="27"/>
      <c r="NGC264" s="27"/>
      <c r="NGD264" s="27"/>
      <c r="NGE264" s="27"/>
      <c r="NGF264" s="27"/>
      <c r="NGG264" s="27"/>
      <c r="NGH264" s="27"/>
      <c r="NGI264" s="27"/>
      <c r="NGJ264" s="27"/>
      <c r="NGK264" s="27"/>
      <c r="NGL264" s="27"/>
      <c r="NGM264" s="27"/>
      <c r="NGN264" s="27"/>
      <c r="NGO264" s="27"/>
      <c r="NGP264" s="27"/>
      <c r="NGQ264" s="27"/>
      <c r="NGR264" s="27"/>
      <c r="NGS264" s="27"/>
      <c r="NGT264" s="27"/>
      <c r="NGU264" s="27"/>
      <c r="NGV264" s="27"/>
      <c r="NGW264" s="27"/>
      <c r="NGX264" s="27"/>
      <c r="NGY264" s="27"/>
      <c r="NGZ264" s="27"/>
      <c r="NHA264" s="27"/>
      <c r="NHB264" s="27"/>
      <c r="NHC264" s="27"/>
      <c r="NHD264" s="27"/>
      <c r="NHE264" s="27"/>
      <c r="NHF264" s="27"/>
      <c r="NHG264" s="27"/>
      <c r="NHH264" s="27"/>
      <c r="NHI264" s="27"/>
      <c r="NHJ264" s="27"/>
      <c r="NHK264" s="27"/>
      <c r="NHL264" s="27"/>
      <c r="NHM264" s="27"/>
      <c r="NHN264" s="27"/>
      <c r="NHO264" s="27"/>
      <c r="NHP264" s="27"/>
      <c r="NHQ264" s="27"/>
      <c r="NHR264" s="27"/>
      <c r="NHS264" s="27"/>
      <c r="NHT264" s="27"/>
      <c r="NHU264" s="27"/>
      <c r="NHV264" s="27"/>
      <c r="NHW264" s="27"/>
      <c r="NHX264" s="27"/>
      <c r="NHY264" s="27"/>
      <c r="NHZ264" s="27"/>
      <c r="NIA264" s="27"/>
      <c r="NIB264" s="27"/>
      <c r="NIC264" s="27"/>
      <c r="NID264" s="27"/>
      <c r="NIE264" s="27"/>
      <c r="NIF264" s="27"/>
      <c r="NIG264" s="27"/>
      <c r="NIH264" s="27"/>
      <c r="NII264" s="27"/>
      <c r="NIJ264" s="27"/>
      <c r="NIK264" s="27"/>
      <c r="NIL264" s="27"/>
      <c r="NIM264" s="27"/>
      <c r="NIN264" s="27"/>
      <c r="NIO264" s="27"/>
      <c r="NIP264" s="27"/>
      <c r="NIQ264" s="27"/>
      <c r="NIR264" s="27"/>
      <c r="NIS264" s="27"/>
      <c r="NIT264" s="27"/>
      <c r="NIU264" s="27"/>
      <c r="NIV264" s="27"/>
      <c r="NIW264" s="27"/>
      <c r="NIX264" s="27"/>
      <c r="NIY264" s="27"/>
      <c r="NIZ264" s="27"/>
      <c r="NJA264" s="27"/>
      <c r="NJB264" s="27"/>
      <c r="NJC264" s="27"/>
      <c r="NJD264" s="27"/>
      <c r="NJE264" s="27"/>
      <c r="NJF264" s="27"/>
      <c r="NJG264" s="27"/>
      <c r="NJH264" s="27"/>
      <c r="NJI264" s="27"/>
      <c r="NJJ264" s="27"/>
      <c r="NJK264" s="27"/>
      <c r="NJL264" s="27"/>
      <c r="NJM264" s="27"/>
      <c r="NJN264" s="27"/>
      <c r="NJO264" s="27"/>
      <c r="NJP264" s="27"/>
      <c r="NJQ264" s="27"/>
      <c r="NJR264" s="27"/>
      <c r="NJS264" s="27"/>
      <c r="NJT264" s="27"/>
      <c r="NJU264" s="27"/>
      <c r="NJV264" s="27"/>
      <c r="NJW264" s="27"/>
      <c r="NJX264" s="27"/>
      <c r="NJY264" s="27"/>
      <c r="NJZ264" s="27"/>
      <c r="NKA264" s="27"/>
      <c r="NKB264" s="27"/>
      <c r="NKC264" s="27"/>
      <c r="NKD264" s="27"/>
      <c r="NKE264" s="27"/>
      <c r="NKF264" s="27"/>
      <c r="NKG264" s="27"/>
      <c r="NKH264" s="27"/>
      <c r="NKI264" s="27"/>
      <c r="NKJ264" s="27"/>
      <c r="NKK264" s="27"/>
      <c r="NKL264" s="27"/>
      <c r="NKM264" s="27"/>
      <c r="NKN264" s="27"/>
      <c r="NKO264" s="27"/>
      <c r="NKP264" s="27"/>
      <c r="NKQ264" s="27"/>
      <c r="NKR264" s="27"/>
      <c r="NKS264" s="27"/>
      <c r="NKT264" s="27"/>
      <c r="NKU264" s="27"/>
      <c r="NKV264" s="27"/>
      <c r="NKW264" s="27"/>
      <c r="NKX264" s="27"/>
      <c r="NKY264" s="27"/>
      <c r="NKZ264" s="27"/>
      <c r="NLA264" s="27"/>
      <c r="NLB264" s="27"/>
      <c r="NLC264" s="27"/>
      <c r="NLD264" s="27"/>
      <c r="NLE264" s="27"/>
      <c r="NLF264" s="27"/>
      <c r="NLG264" s="27"/>
      <c r="NLH264" s="27"/>
      <c r="NLI264" s="27"/>
      <c r="NLJ264" s="27"/>
      <c r="NLK264" s="27"/>
      <c r="NLL264" s="27"/>
      <c r="NLM264" s="27"/>
      <c r="NLN264" s="27"/>
      <c r="NLO264" s="27"/>
      <c r="NLP264" s="27"/>
      <c r="NLQ264" s="27"/>
      <c r="NLR264" s="27"/>
      <c r="NLS264" s="27"/>
      <c r="NLT264" s="27"/>
      <c r="NLU264" s="27"/>
      <c r="NLV264" s="27"/>
      <c r="NLW264" s="27"/>
      <c r="NLX264" s="27"/>
      <c r="NLY264" s="27"/>
      <c r="NLZ264" s="27"/>
      <c r="NMA264" s="27"/>
      <c r="NMB264" s="27"/>
      <c r="NMC264" s="27"/>
      <c r="NMD264" s="27"/>
      <c r="NME264" s="27"/>
      <c r="NMF264" s="27"/>
      <c r="NMG264" s="27"/>
      <c r="NMH264" s="27"/>
      <c r="NMI264" s="27"/>
      <c r="NMJ264" s="27"/>
      <c r="NMK264" s="27"/>
      <c r="NML264" s="27"/>
      <c r="NMM264" s="27"/>
      <c r="NMN264" s="27"/>
      <c r="NMO264" s="27"/>
      <c r="NMP264" s="27"/>
      <c r="NMQ264" s="27"/>
      <c r="NMR264" s="27"/>
      <c r="NMS264" s="27"/>
      <c r="NMT264" s="27"/>
      <c r="NMU264" s="27"/>
      <c r="NMV264" s="27"/>
      <c r="NMW264" s="27"/>
      <c r="NMX264" s="27"/>
      <c r="NMY264" s="27"/>
      <c r="NMZ264" s="27"/>
      <c r="NNA264" s="27"/>
      <c r="NNB264" s="27"/>
      <c r="NNC264" s="27"/>
      <c r="NND264" s="27"/>
      <c r="NNE264" s="27"/>
      <c r="NNF264" s="27"/>
      <c r="NNG264" s="27"/>
      <c r="NNH264" s="27"/>
      <c r="NNI264" s="27"/>
      <c r="NNJ264" s="27"/>
      <c r="NNK264" s="27"/>
      <c r="NNL264" s="27"/>
      <c r="NNM264" s="27"/>
      <c r="NNN264" s="27"/>
      <c r="NNO264" s="27"/>
      <c r="NNP264" s="27"/>
      <c r="NNQ264" s="27"/>
      <c r="NNR264" s="27"/>
      <c r="NNS264" s="27"/>
      <c r="NNT264" s="27"/>
      <c r="NNU264" s="27"/>
      <c r="NNV264" s="27"/>
      <c r="NNW264" s="27"/>
      <c r="NNX264" s="27"/>
      <c r="NNY264" s="27"/>
      <c r="NNZ264" s="27"/>
      <c r="NOA264" s="27"/>
      <c r="NOB264" s="27"/>
      <c r="NOC264" s="27"/>
      <c r="NOD264" s="27"/>
      <c r="NOE264" s="27"/>
      <c r="NOF264" s="27"/>
      <c r="NOG264" s="27"/>
      <c r="NOH264" s="27"/>
      <c r="NOI264" s="27"/>
      <c r="NOJ264" s="27"/>
      <c r="NOK264" s="27"/>
      <c r="NOL264" s="27"/>
      <c r="NOM264" s="27"/>
      <c r="NON264" s="27"/>
      <c r="NOO264" s="27"/>
      <c r="NOP264" s="27"/>
      <c r="NOQ264" s="27"/>
      <c r="NOR264" s="27"/>
      <c r="NOS264" s="27"/>
      <c r="NOT264" s="27"/>
      <c r="NOU264" s="27"/>
      <c r="NOV264" s="27"/>
      <c r="NOW264" s="27"/>
      <c r="NOX264" s="27"/>
      <c r="NOY264" s="27"/>
      <c r="NOZ264" s="27"/>
      <c r="NPA264" s="27"/>
      <c r="NPB264" s="27"/>
      <c r="NPC264" s="27"/>
      <c r="NPD264" s="27"/>
      <c r="NPE264" s="27"/>
      <c r="NPF264" s="27"/>
      <c r="NPG264" s="27"/>
      <c r="NPH264" s="27"/>
      <c r="NPI264" s="27"/>
      <c r="NPJ264" s="27"/>
      <c r="NPK264" s="27"/>
      <c r="NPL264" s="27"/>
      <c r="NPM264" s="27"/>
      <c r="NPN264" s="27"/>
      <c r="NPO264" s="27"/>
      <c r="NPP264" s="27"/>
      <c r="NPQ264" s="27"/>
      <c r="NPR264" s="27"/>
      <c r="NPS264" s="27"/>
      <c r="NPT264" s="27"/>
      <c r="NPU264" s="27"/>
      <c r="NPV264" s="27"/>
      <c r="NPW264" s="27"/>
      <c r="NPX264" s="27"/>
      <c r="NPY264" s="27"/>
      <c r="NPZ264" s="27"/>
      <c r="NQA264" s="27"/>
      <c r="NQB264" s="27"/>
      <c r="NQC264" s="27"/>
      <c r="NQD264" s="27"/>
      <c r="NQE264" s="27"/>
      <c r="NQF264" s="27"/>
      <c r="NQG264" s="27"/>
      <c r="NQH264" s="27"/>
      <c r="NQI264" s="27"/>
      <c r="NQJ264" s="27"/>
      <c r="NQK264" s="27"/>
      <c r="NQL264" s="27"/>
      <c r="NQM264" s="27"/>
      <c r="NQN264" s="27"/>
      <c r="NQO264" s="27"/>
      <c r="NQP264" s="27"/>
      <c r="NQQ264" s="27"/>
      <c r="NQR264" s="27"/>
      <c r="NQS264" s="27"/>
      <c r="NQT264" s="27"/>
      <c r="NQU264" s="27"/>
      <c r="NQV264" s="27"/>
      <c r="NQW264" s="27"/>
      <c r="NQX264" s="27"/>
      <c r="NQY264" s="27"/>
      <c r="NQZ264" s="27"/>
      <c r="NRA264" s="27"/>
      <c r="NRB264" s="27"/>
      <c r="NRC264" s="27"/>
      <c r="NRD264" s="27"/>
      <c r="NRE264" s="27"/>
      <c r="NRF264" s="27"/>
      <c r="NRG264" s="27"/>
      <c r="NRH264" s="27"/>
      <c r="NRI264" s="27"/>
      <c r="NRJ264" s="27"/>
      <c r="NRK264" s="27"/>
      <c r="NRL264" s="27"/>
      <c r="NRM264" s="27"/>
      <c r="NRN264" s="27"/>
      <c r="NRO264" s="27"/>
      <c r="NRP264" s="27"/>
      <c r="NRQ264" s="27"/>
      <c r="NRR264" s="27"/>
      <c r="NRS264" s="27"/>
      <c r="NRT264" s="27"/>
      <c r="NRU264" s="27"/>
      <c r="NRV264" s="27"/>
      <c r="NRW264" s="27"/>
      <c r="NRX264" s="27"/>
      <c r="NRY264" s="27"/>
      <c r="NRZ264" s="27"/>
      <c r="NSA264" s="27"/>
      <c r="NSB264" s="27"/>
      <c r="NSC264" s="27"/>
      <c r="NSD264" s="27"/>
      <c r="NSE264" s="27"/>
      <c r="NSF264" s="27"/>
      <c r="NSG264" s="27"/>
      <c r="NSH264" s="27"/>
      <c r="NSI264" s="27"/>
      <c r="NSJ264" s="27"/>
      <c r="NSK264" s="27"/>
      <c r="NSL264" s="27"/>
      <c r="NSM264" s="27"/>
      <c r="NSN264" s="27"/>
      <c r="NSO264" s="27"/>
      <c r="NSP264" s="27"/>
      <c r="NSQ264" s="27"/>
      <c r="NSR264" s="27"/>
      <c r="NSS264" s="27"/>
      <c r="NST264" s="27"/>
      <c r="NSU264" s="27"/>
      <c r="NSV264" s="27"/>
      <c r="NSW264" s="27"/>
      <c r="NSX264" s="27"/>
      <c r="NSY264" s="27"/>
      <c r="NSZ264" s="27"/>
      <c r="NTA264" s="27"/>
      <c r="NTB264" s="27"/>
      <c r="NTC264" s="27"/>
      <c r="NTD264" s="27"/>
      <c r="NTE264" s="27"/>
      <c r="NTF264" s="27"/>
      <c r="NTG264" s="27"/>
      <c r="NTH264" s="27"/>
      <c r="NTI264" s="27"/>
      <c r="NTJ264" s="27"/>
      <c r="NTK264" s="27"/>
      <c r="NTL264" s="27"/>
      <c r="NTM264" s="27"/>
      <c r="NTN264" s="27"/>
      <c r="NTO264" s="27"/>
      <c r="NTP264" s="27"/>
      <c r="NTQ264" s="27"/>
      <c r="NTR264" s="27"/>
      <c r="NTS264" s="27"/>
      <c r="NTT264" s="27"/>
      <c r="NTU264" s="27"/>
      <c r="NTV264" s="27"/>
      <c r="NTW264" s="27"/>
      <c r="NTX264" s="27"/>
      <c r="NTY264" s="27"/>
      <c r="NTZ264" s="27"/>
      <c r="NUA264" s="27"/>
      <c r="NUB264" s="27"/>
      <c r="NUC264" s="27"/>
      <c r="NUD264" s="27"/>
      <c r="NUE264" s="27"/>
      <c r="NUF264" s="27"/>
      <c r="NUG264" s="27"/>
      <c r="NUH264" s="27"/>
      <c r="NUI264" s="27"/>
      <c r="NUJ264" s="27"/>
      <c r="NUK264" s="27"/>
      <c r="NUL264" s="27"/>
      <c r="NUM264" s="27"/>
      <c r="NUN264" s="27"/>
      <c r="NUO264" s="27"/>
      <c r="NUP264" s="27"/>
      <c r="NUQ264" s="27"/>
      <c r="NUR264" s="27"/>
      <c r="NUS264" s="27"/>
      <c r="NUT264" s="27"/>
      <c r="NUU264" s="27"/>
      <c r="NUV264" s="27"/>
      <c r="NUW264" s="27"/>
      <c r="NUX264" s="27"/>
      <c r="NUY264" s="27"/>
      <c r="NUZ264" s="27"/>
      <c r="NVA264" s="27"/>
      <c r="NVB264" s="27"/>
      <c r="NVC264" s="27"/>
      <c r="NVD264" s="27"/>
      <c r="NVE264" s="27"/>
      <c r="NVF264" s="27"/>
      <c r="NVG264" s="27"/>
      <c r="NVH264" s="27"/>
      <c r="NVI264" s="27"/>
      <c r="NVJ264" s="27"/>
      <c r="NVK264" s="27"/>
      <c r="NVL264" s="27"/>
      <c r="NVM264" s="27"/>
      <c r="NVN264" s="27"/>
      <c r="NVO264" s="27"/>
      <c r="NVP264" s="27"/>
      <c r="NVQ264" s="27"/>
      <c r="NVR264" s="27"/>
      <c r="NVS264" s="27"/>
      <c r="NVT264" s="27"/>
      <c r="NVU264" s="27"/>
      <c r="NVV264" s="27"/>
      <c r="NVW264" s="27"/>
      <c r="NVX264" s="27"/>
      <c r="NVY264" s="27"/>
      <c r="NVZ264" s="27"/>
      <c r="NWA264" s="27"/>
      <c r="NWB264" s="27"/>
      <c r="NWC264" s="27"/>
      <c r="NWD264" s="27"/>
      <c r="NWE264" s="27"/>
      <c r="NWF264" s="27"/>
      <c r="NWG264" s="27"/>
      <c r="NWH264" s="27"/>
      <c r="NWI264" s="27"/>
      <c r="NWJ264" s="27"/>
      <c r="NWK264" s="27"/>
      <c r="NWL264" s="27"/>
      <c r="NWM264" s="27"/>
      <c r="NWN264" s="27"/>
      <c r="NWO264" s="27"/>
      <c r="NWP264" s="27"/>
      <c r="NWQ264" s="27"/>
      <c r="NWR264" s="27"/>
      <c r="NWS264" s="27"/>
      <c r="NWT264" s="27"/>
      <c r="NWU264" s="27"/>
      <c r="NWV264" s="27"/>
      <c r="NWW264" s="27"/>
      <c r="NWX264" s="27"/>
      <c r="NWY264" s="27"/>
      <c r="NWZ264" s="27"/>
      <c r="NXA264" s="27"/>
      <c r="NXB264" s="27"/>
      <c r="NXC264" s="27"/>
      <c r="NXD264" s="27"/>
      <c r="NXE264" s="27"/>
      <c r="NXF264" s="27"/>
      <c r="NXG264" s="27"/>
      <c r="NXH264" s="27"/>
      <c r="NXI264" s="27"/>
      <c r="NXJ264" s="27"/>
      <c r="NXK264" s="27"/>
      <c r="NXL264" s="27"/>
      <c r="NXM264" s="27"/>
      <c r="NXN264" s="27"/>
      <c r="NXO264" s="27"/>
      <c r="NXP264" s="27"/>
      <c r="NXQ264" s="27"/>
      <c r="NXR264" s="27"/>
      <c r="NXS264" s="27"/>
      <c r="NXT264" s="27"/>
      <c r="NXU264" s="27"/>
      <c r="NXV264" s="27"/>
      <c r="NXW264" s="27"/>
      <c r="NXX264" s="27"/>
      <c r="NXY264" s="27"/>
      <c r="NXZ264" s="27"/>
      <c r="NYA264" s="27"/>
      <c r="NYB264" s="27"/>
      <c r="NYC264" s="27"/>
      <c r="NYD264" s="27"/>
      <c r="NYE264" s="27"/>
      <c r="NYF264" s="27"/>
      <c r="NYG264" s="27"/>
      <c r="NYH264" s="27"/>
      <c r="NYI264" s="27"/>
      <c r="NYJ264" s="27"/>
      <c r="NYK264" s="27"/>
      <c r="NYL264" s="27"/>
      <c r="NYM264" s="27"/>
      <c r="NYN264" s="27"/>
      <c r="NYO264" s="27"/>
      <c r="NYP264" s="27"/>
      <c r="NYQ264" s="27"/>
      <c r="NYR264" s="27"/>
      <c r="NYS264" s="27"/>
      <c r="NYT264" s="27"/>
      <c r="NYU264" s="27"/>
      <c r="NYV264" s="27"/>
      <c r="NYW264" s="27"/>
      <c r="NYX264" s="27"/>
      <c r="NYY264" s="27"/>
      <c r="NYZ264" s="27"/>
      <c r="NZA264" s="27"/>
      <c r="NZB264" s="27"/>
      <c r="NZC264" s="27"/>
      <c r="NZD264" s="27"/>
      <c r="NZE264" s="27"/>
      <c r="NZF264" s="27"/>
      <c r="NZG264" s="27"/>
      <c r="NZH264" s="27"/>
      <c r="NZI264" s="27"/>
      <c r="NZJ264" s="27"/>
      <c r="NZK264" s="27"/>
      <c r="NZL264" s="27"/>
      <c r="NZM264" s="27"/>
      <c r="NZN264" s="27"/>
      <c r="NZO264" s="27"/>
      <c r="NZP264" s="27"/>
      <c r="NZQ264" s="27"/>
      <c r="NZR264" s="27"/>
      <c r="NZS264" s="27"/>
      <c r="NZT264" s="27"/>
      <c r="NZU264" s="27"/>
      <c r="NZV264" s="27"/>
      <c r="NZW264" s="27"/>
      <c r="NZX264" s="27"/>
      <c r="NZY264" s="27"/>
      <c r="NZZ264" s="27"/>
      <c r="OAA264" s="27"/>
      <c r="OAB264" s="27"/>
      <c r="OAC264" s="27"/>
      <c r="OAD264" s="27"/>
      <c r="OAE264" s="27"/>
      <c r="OAF264" s="27"/>
      <c r="OAG264" s="27"/>
      <c r="OAH264" s="27"/>
      <c r="OAI264" s="27"/>
      <c r="OAJ264" s="27"/>
      <c r="OAK264" s="27"/>
      <c r="OAL264" s="27"/>
      <c r="OAM264" s="27"/>
      <c r="OAN264" s="27"/>
      <c r="OAO264" s="27"/>
      <c r="OAP264" s="27"/>
      <c r="OAQ264" s="27"/>
      <c r="OAR264" s="27"/>
      <c r="OAS264" s="27"/>
      <c r="OAT264" s="27"/>
      <c r="OAU264" s="27"/>
      <c r="OAV264" s="27"/>
      <c r="OAW264" s="27"/>
      <c r="OAX264" s="27"/>
      <c r="OAY264" s="27"/>
      <c r="OAZ264" s="27"/>
      <c r="OBA264" s="27"/>
      <c r="OBB264" s="27"/>
      <c r="OBC264" s="27"/>
      <c r="OBD264" s="27"/>
      <c r="OBE264" s="27"/>
      <c r="OBF264" s="27"/>
      <c r="OBG264" s="27"/>
      <c r="OBH264" s="27"/>
      <c r="OBI264" s="27"/>
      <c r="OBJ264" s="27"/>
      <c r="OBK264" s="27"/>
      <c r="OBL264" s="27"/>
      <c r="OBM264" s="27"/>
      <c r="OBN264" s="27"/>
      <c r="OBO264" s="27"/>
      <c r="OBP264" s="27"/>
      <c r="OBQ264" s="27"/>
      <c r="OBR264" s="27"/>
      <c r="OBS264" s="27"/>
      <c r="OBT264" s="27"/>
      <c r="OBU264" s="27"/>
      <c r="OBV264" s="27"/>
      <c r="OBW264" s="27"/>
      <c r="OBX264" s="27"/>
      <c r="OBY264" s="27"/>
      <c r="OBZ264" s="27"/>
      <c r="OCA264" s="27"/>
      <c r="OCB264" s="27"/>
      <c r="OCC264" s="27"/>
      <c r="OCD264" s="27"/>
      <c r="OCE264" s="27"/>
      <c r="OCF264" s="27"/>
      <c r="OCG264" s="27"/>
      <c r="OCH264" s="27"/>
      <c r="OCI264" s="27"/>
      <c r="OCJ264" s="27"/>
      <c r="OCK264" s="27"/>
      <c r="OCL264" s="27"/>
      <c r="OCM264" s="27"/>
      <c r="OCN264" s="27"/>
      <c r="OCO264" s="27"/>
      <c r="OCP264" s="27"/>
      <c r="OCQ264" s="27"/>
      <c r="OCR264" s="27"/>
      <c r="OCS264" s="27"/>
      <c r="OCT264" s="27"/>
      <c r="OCU264" s="27"/>
      <c r="OCV264" s="27"/>
      <c r="OCW264" s="27"/>
      <c r="OCX264" s="27"/>
      <c r="OCY264" s="27"/>
      <c r="OCZ264" s="27"/>
      <c r="ODA264" s="27"/>
      <c r="ODB264" s="27"/>
      <c r="ODC264" s="27"/>
      <c r="ODD264" s="27"/>
      <c r="ODE264" s="27"/>
      <c r="ODF264" s="27"/>
      <c r="ODG264" s="27"/>
      <c r="ODH264" s="27"/>
      <c r="ODI264" s="27"/>
      <c r="ODJ264" s="27"/>
      <c r="ODK264" s="27"/>
      <c r="ODL264" s="27"/>
      <c r="ODM264" s="27"/>
      <c r="ODN264" s="27"/>
      <c r="ODO264" s="27"/>
      <c r="ODP264" s="27"/>
      <c r="ODQ264" s="27"/>
      <c r="ODR264" s="27"/>
      <c r="ODS264" s="27"/>
      <c r="ODT264" s="27"/>
      <c r="ODU264" s="27"/>
      <c r="ODV264" s="27"/>
      <c r="ODW264" s="27"/>
      <c r="ODX264" s="27"/>
      <c r="ODY264" s="27"/>
      <c r="ODZ264" s="27"/>
      <c r="OEA264" s="27"/>
      <c r="OEB264" s="27"/>
      <c r="OEC264" s="27"/>
      <c r="OED264" s="27"/>
      <c r="OEE264" s="27"/>
      <c r="OEF264" s="27"/>
      <c r="OEG264" s="27"/>
      <c r="OEH264" s="27"/>
      <c r="OEI264" s="27"/>
      <c r="OEJ264" s="27"/>
      <c r="OEK264" s="27"/>
      <c r="OEL264" s="27"/>
      <c r="OEM264" s="27"/>
      <c r="OEN264" s="27"/>
      <c r="OEO264" s="27"/>
      <c r="OEP264" s="27"/>
      <c r="OEQ264" s="27"/>
      <c r="OER264" s="27"/>
      <c r="OES264" s="27"/>
      <c r="OET264" s="27"/>
      <c r="OEU264" s="27"/>
      <c r="OEV264" s="27"/>
      <c r="OEW264" s="27"/>
      <c r="OEX264" s="27"/>
      <c r="OEY264" s="27"/>
      <c r="OEZ264" s="27"/>
      <c r="OFA264" s="27"/>
      <c r="OFB264" s="27"/>
      <c r="OFC264" s="27"/>
      <c r="OFD264" s="27"/>
      <c r="OFE264" s="27"/>
      <c r="OFF264" s="27"/>
      <c r="OFG264" s="27"/>
      <c r="OFH264" s="27"/>
      <c r="OFI264" s="27"/>
      <c r="OFJ264" s="27"/>
      <c r="OFK264" s="27"/>
      <c r="OFL264" s="27"/>
      <c r="OFM264" s="27"/>
      <c r="OFN264" s="27"/>
      <c r="OFO264" s="27"/>
      <c r="OFP264" s="27"/>
      <c r="OFQ264" s="27"/>
      <c r="OFR264" s="27"/>
      <c r="OFS264" s="27"/>
      <c r="OFT264" s="27"/>
      <c r="OFU264" s="27"/>
      <c r="OFV264" s="27"/>
      <c r="OFW264" s="27"/>
      <c r="OFX264" s="27"/>
      <c r="OFY264" s="27"/>
      <c r="OFZ264" s="27"/>
      <c r="OGA264" s="27"/>
      <c r="OGB264" s="27"/>
      <c r="OGC264" s="27"/>
      <c r="OGD264" s="27"/>
      <c r="OGE264" s="27"/>
      <c r="OGF264" s="27"/>
      <c r="OGG264" s="27"/>
      <c r="OGH264" s="27"/>
      <c r="OGI264" s="27"/>
      <c r="OGJ264" s="27"/>
      <c r="OGK264" s="27"/>
      <c r="OGL264" s="27"/>
      <c r="OGM264" s="27"/>
      <c r="OGN264" s="27"/>
      <c r="OGO264" s="27"/>
      <c r="OGP264" s="27"/>
      <c r="OGQ264" s="27"/>
      <c r="OGR264" s="27"/>
      <c r="OGS264" s="27"/>
      <c r="OGT264" s="27"/>
      <c r="OGU264" s="27"/>
      <c r="OGV264" s="27"/>
      <c r="OGW264" s="27"/>
      <c r="OGX264" s="27"/>
      <c r="OGY264" s="27"/>
      <c r="OGZ264" s="27"/>
      <c r="OHA264" s="27"/>
      <c r="OHB264" s="27"/>
      <c r="OHC264" s="27"/>
      <c r="OHD264" s="27"/>
      <c r="OHE264" s="27"/>
      <c r="OHF264" s="27"/>
      <c r="OHG264" s="27"/>
      <c r="OHH264" s="27"/>
      <c r="OHI264" s="27"/>
      <c r="OHJ264" s="27"/>
      <c r="OHK264" s="27"/>
      <c r="OHL264" s="27"/>
      <c r="OHM264" s="27"/>
      <c r="OHN264" s="27"/>
      <c r="OHO264" s="27"/>
      <c r="OHP264" s="27"/>
      <c r="OHQ264" s="27"/>
      <c r="OHR264" s="27"/>
      <c r="OHS264" s="27"/>
      <c r="OHT264" s="27"/>
      <c r="OHU264" s="27"/>
      <c r="OHV264" s="27"/>
      <c r="OHW264" s="27"/>
      <c r="OHX264" s="27"/>
      <c r="OHY264" s="27"/>
      <c r="OHZ264" s="27"/>
      <c r="OIA264" s="27"/>
      <c r="OIB264" s="27"/>
      <c r="OIC264" s="27"/>
      <c r="OID264" s="27"/>
      <c r="OIE264" s="27"/>
      <c r="OIF264" s="27"/>
      <c r="OIG264" s="27"/>
      <c r="OIH264" s="27"/>
      <c r="OII264" s="27"/>
      <c r="OIJ264" s="27"/>
      <c r="OIK264" s="27"/>
      <c r="OIL264" s="27"/>
      <c r="OIM264" s="27"/>
      <c r="OIN264" s="27"/>
      <c r="OIO264" s="27"/>
      <c r="OIP264" s="27"/>
      <c r="OIQ264" s="27"/>
      <c r="OIR264" s="27"/>
      <c r="OIS264" s="27"/>
      <c r="OIT264" s="27"/>
      <c r="OIU264" s="27"/>
      <c r="OIV264" s="27"/>
      <c r="OIW264" s="27"/>
      <c r="OIX264" s="27"/>
      <c r="OIY264" s="27"/>
      <c r="OIZ264" s="27"/>
      <c r="OJA264" s="27"/>
      <c r="OJB264" s="27"/>
      <c r="OJC264" s="27"/>
      <c r="OJD264" s="27"/>
      <c r="OJE264" s="27"/>
      <c r="OJF264" s="27"/>
      <c r="OJG264" s="27"/>
      <c r="OJH264" s="27"/>
      <c r="OJI264" s="27"/>
      <c r="OJJ264" s="27"/>
      <c r="OJK264" s="27"/>
      <c r="OJL264" s="27"/>
      <c r="OJM264" s="27"/>
      <c r="OJN264" s="27"/>
      <c r="OJO264" s="27"/>
      <c r="OJP264" s="27"/>
      <c r="OJQ264" s="27"/>
      <c r="OJR264" s="27"/>
      <c r="OJS264" s="27"/>
      <c r="OJT264" s="27"/>
      <c r="OJU264" s="27"/>
      <c r="OJV264" s="27"/>
      <c r="OJW264" s="27"/>
      <c r="OJX264" s="27"/>
      <c r="OJY264" s="27"/>
      <c r="OJZ264" s="27"/>
      <c r="OKA264" s="27"/>
      <c r="OKB264" s="27"/>
      <c r="OKC264" s="27"/>
      <c r="OKD264" s="27"/>
      <c r="OKE264" s="27"/>
      <c r="OKF264" s="27"/>
      <c r="OKG264" s="27"/>
      <c r="OKH264" s="27"/>
      <c r="OKI264" s="27"/>
      <c r="OKJ264" s="27"/>
      <c r="OKK264" s="27"/>
      <c r="OKL264" s="27"/>
      <c r="OKM264" s="27"/>
      <c r="OKN264" s="27"/>
      <c r="OKO264" s="27"/>
      <c r="OKP264" s="27"/>
      <c r="OKQ264" s="27"/>
      <c r="OKR264" s="27"/>
      <c r="OKS264" s="27"/>
      <c r="OKT264" s="27"/>
      <c r="OKU264" s="27"/>
      <c r="OKV264" s="27"/>
      <c r="OKW264" s="27"/>
      <c r="OKX264" s="27"/>
      <c r="OKY264" s="27"/>
      <c r="OKZ264" s="27"/>
      <c r="OLA264" s="27"/>
      <c r="OLB264" s="27"/>
      <c r="OLC264" s="27"/>
      <c r="OLD264" s="27"/>
      <c r="OLE264" s="27"/>
      <c r="OLF264" s="27"/>
      <c r="OLG264" s="27"/>
      <c r="OLH264" s="27"/>
      <c r="OLI264" s="27"/>
      <c r="OLJ264" s="27"/>
      <c r="OLK264" s="27"/>
      <c r="OLL264" s="27"/>
      <c r="OLM264" s="27"/>
      <c r="OLN264" s="27"/>
      <c r="OLO264" s="27"/>
      <c r="OLP264" s="27"/>
      <c r="OLQ264" s="27"/>
      <c r="OLR264" s="27"/>
      <c r="OLS264" s="27"/>
      <c r="OLT264" s="27"/>
      <c r="OLU264" s="27"/>
      <c r="OLV264" s="27"/>
      <c r="OLW264" s="27"/>
      <c r="OLX264" s="27"/>
      <c r="OLY264" s="27"/>
      <c r="OLZ264" s="27"/>
      <c r="OMA264" s="27"/>
      <c r="OMB264" s="27"/>
      <c r="OMC264" s="27"/>
      <c r="OMD264" s="27"/>
      <c r="OME264" s="27"/>
      <c r="OMF264" s="27"/>
      <c r="OMG264" s="27"/>
      <c r="OMH264" s="27"/>
      <c r="OMI264" s="27"/>
      <c r="OMJ264" s="27"/>
      <c r="OMK264" s="27"/>
      <c r="OML264" s="27"/>
      <c r="OMM264" s="27"/>
      <c r="OMN264" s="27"/>
      <c r="OMO264" s="27"/>
      <c r="OMP264" s="27"/>
      <c r="OMQ264" s="27"/>
      <c r="OMR264" s="27"/>
      <c r="OMS264" s="27"/>
      <c r="OMT264" s="27"/>
      <c r="OMU264" s="27"/>
      <c r="OMV264" s="27"/>
      <c r="OMW264" s="27"/>
      <c r="OMX264" s="27"/>
      <c r="OMY264" s="27"/>
      <c r="OMZ264" s="27"/>
      <c r="ONA264" s="27"/>
      <c r="ONB264" s="27"/>
      <c r="ONC264" s="27"/>
      <c r="OND264" s="27"/>
      <c r="ONE264" s="27"/>
      <c r="ONF264" s="27"/>
      <c r="ONG264" s="27"/>
      <c r="ONH264" s="27"/>
      <c r="ONI264" s="27"/>
      <c r="ONJ264" s="27"/>
      <c r="ONK264" s="27"/>
      <c r="ONL264" s="27"/>
      <c r="ONM264" s="27"/>
      <c r="ONN264" s="27"/>
      <c r="ONO264" s="27"/>
      <c r="ONP264" s="27"/>
      <c r="ONQ264" s="27"/>
      <c r="ONR264" s="27"/>
      <c r="ONS264" s="27"/>
      <c r="ONT264" s="27"/>
      <c r="ONU264" s="27"/>
      <c r="ONV264" s="27"/>
      <c r="ONW264" s="27"/>
      <c r="ONX264" s="27"/>
      <c r="ONY264" s="27"/>
      <c r="ONZ264" s="27"/>
      <c r="OOA264" s="27"/>
      <c r="OOB264" s="27"/>
      <c r="OOC264" s="27"/>
      <c r="OOD264" s="27"/>
      <c r="OOE264" s="27"/>
      <c r="OOF264" s="27"/>
      <c r="OOG264" s="27"/>
      <c r="OOH264" s="27"/>
      <c r="OOI264" s="27"/>
      <c r="OOJ264" s="27"/>
      <c r="OOK264" s="27"/>
      <c r="OOL264" s="27"/>
      <c r="OOM264" s="27"/>
      <c r="OON264" s="27"/>
      <c r="OOO264" s="27"/>
      <c r="OOP264" s="27"/>
      <c r="OOQ264" s="27"/>
      <c r="OOR264" s="27"/>
      <c r="OOS264" s="27"/>
      <c r="OOT264" s="27"/>
      <c r="OOU264" s="27"/>
      <c r="OOV264" s="27"/>
      <c r="OOW264" s="27"/>
      <c r="OOX264" s="27"/>
      <c r="OOY264" s="27"/>
      <c r="OOZ264" s="27"/>
      <c r="OPA264" s="27"/>
      <c r="OPB264" s="27"/>
      <c r="OPC264" s="27"/>
      <c r="OPD264" s="27"/>
      <c r="OPE264" s="27"/>
      <c r="OPF264" s="27"/>
      <c r="OPG264" s="27"/>
      <c r="OPH264" s="27"/>
      <c r="OPI264" s="27"/>
      <c r="OPJ264" s="27"/>
      <c r="OPK264" s="27"/>
      <c r="OPL264" s="27"/>
      <c r="OPM264" s="27"/>
      <c r="OPN264" s="27"/>
      <c r="OPO264" s="27"/>
      <c r="OPP264" s="27"/>
      <c r="OPQ264" s="27"/>
      <c r="OPR264" s="27"/>
      <c r="OPS264" s="27"/>
      <c r="OPT264" s="27"/>
      <c r="OPU264" s="27"/>
      <c r="OPV264" s="27"/>
      <c r="OPW264" s="27"/>
      <c r="OPX264" s="27"/>
      <c r="OPY264" s="27"/>
      <c r="OPZ264" s="27"/>
      <c r="OQA264" s="27"/>
      <c r="OQB264" s="27"/>
      <c r="OQC264" s="27"/>
      <c r="OQD264" s="27"/>
      <c r="OQE264" s="27"/>
      <c r="OQF264" s="27"/>
      <c r="OQG264" s="27"/>
      <c r="OQH264" s="27"/>
      <c r="OQI264" s="27"/>
      <c r="OQJ264" s="27"/>
      <c r="OQK264" s="27"/>
      <c r="OQL264" s="27"/>
      <c r="OQM264" s="27"/>
      <c r="OQN264" s="27"/>
      <c r="OQO264" s="27"/>
      <c r="OQP264" s="27"/>
      <c r="OQQ264" s="27"/>
      <c r="OQR264" s="27"/>
      <c r="OQS264" s="27"/>
      <c r="OQT264" s="27"/>
      <c r="OQU264" s="27"/>
      <c r="OQV264" s="27"/>
      <c r="OQW264" s="27"/>
      <c r="OQX264" s="27"/>
      <c r="OQY264" s="27"/>
      <c r="OQZ264" s="27"/>
      <c r="ORA264" s="27"/>
      <c r="ORB264" s="27"/>
      <c r="ORC264" s="27"/>
      <c r="ORD264" s="27"/>
      <c r="ORE264" s="27"/>
      <c r="ORF264" s="27"/>
      <c r="ORG264" s="27"/>
      <c r="ORH264" s="27"/>
      <c r="ORI264" s="27"/>
      <c r="ORJ264" s="27"/>
      <c r="ORK264" s="27"/>
      <c r="ORL264" s="27"/>
      <c r="ORM264" s="27"/>
      <c r="ORN264" s="27"/>
      <c r="ORO264" s="27"/>
      <c r="ORP264" s="27"/>
      <c r="ORQ264" s="27"/>
      <c r="ORR264" s="27"/>
      <c r="ORS264" s="27"/>
      <c r="ORT264" s="27"/>
      <c r="ORU264" s="27"/>
      <c r="ORV264" s="27"/>
      <c r="ORW264" s="27"/>
      <c r="ORX264" s="27"/>
      <c r="ORY264" s="27"/>
      <c r="ORZ264" s="27"/>
      <c r="OSA264" s="27"/>
      <c r="OSB264" s="27"/>
      <c r="OSC264" s="27"/>
      <c r="OSD264" s="27"/>
      <c r="OSE264" s="27"/>
      <c r="OSF264" s="27"/>
      <c r="OSG264" s="27"/>
      <c r="OSH264" s="27"/>
      <c r="OSI264" s="27"/>
      <c r="OSJ264" s="27"/>
      <c r="OSK264" s="27"/>
      <c r="OSL264" s="27"/>
      <c r="OSM264" s="27"/>
      <c r="OSN264" s="27"/>
      <c r="OSO264" s="27"/>
      <c r="OSP264" s="27"/>
      <c r="OSQ264" s="27"/>
      <c r="OSR264" s="27"/>
      <c r="OSS264" s="27"/>
      <c r="OST264" s="27"/>
      <c r="OSU264" s="27"/>
      <c r="OSV264" s="27"/>
      <c r="OSW264" s="27"/>
      <c r="OSX264" s="27"/>
      <c r="OSY264" s="27"/>
      <c r="OSZ264" s="27"/>
      <c r="OTA264" s="27"/>
      <c r="OTB264" s="27"/>
      <c r="OTC264" s="27"/>
      <c r="OTD264" s="27"/>
      <c r="OTE264" s="27"/>
      <c r="OTF264" s="27"/>
      <c r="OTG264" s="27"/>
      <c r="OTH264" s="27"/>
      <c r="OTI264" s="27"/>
      <c r="OTJ264" s="27"/>
      <c r="OTK264" s="27"/>
      <c r="OTL264" s="27"/>
      <c r="OTM264" s="27"/>
      <c r="OTN264" s="27"/>
      <c r="OTO264" s="27"/>
      <c r="OTP264" s="27"/>
      <c r="OTQ264" s="27"/>
      <c r="OTR264" s="27"/>
      <c r="OTS264" s="27"/>
      <c r="OTT264" s="27"/>
      <c r="OTU264" s="27"/>
      <c r="OTV264" s="27"/>
      <c r="OTW264" s="27"/>
      <c r="OTX264" s="27"/>
      <c r="OTY264" s="27"/>
      <c r="OTZ264" s="27"/>
      <c r="OUA264" s="27"/>
      <c r="OUB264" s="27"/>
      <c r="OUC264" s="27"/>
      <c r="OUD264" s="27"/>
      <c r="OUE264" s="27"/>
      <c r="OUF264" s="27"/>
      <c r="OUG264" s="27"/>
      <c r="OUH264" s="27"/>
      <c r="OUI264" s="27"/>
      <c r="OUJ264" s="27"/>
      <c r="OUK264" s="27"/>
      <c r="OUL264" s="27"/>
      <c r="OUM264" s="27"/>
      <c r="OUN264" s="27"/>
      <c r="OUO264" s="27"/>
      <c r="OUP264" s="27"/>
      <c r="OUQ264" s="27"/>
      <c r="OUR264" s="27"/>
      <c r="OUS264" s="27"/>
      <c r="OUT264" s="27"/>
      <c r="OUU264" s="27"/>
      <c r="OUV264" s="27"/>
      <c r="OUW264" s="27"/>
      <c r="OUX264" s="27"/>
      <c r="OUY264" s="27"/>
      <c r="OUZ264" s="27"/>
      <c r="OVA264" s="27"/>
      <c r="OVB264" s="27"/>
      <c r="OVC264" s="27"/>
      <c r="OVD264" s="27"/>
      <c r="OVE264" s="27"/>
      <c r="OVF264" s="27"/>
      <c r="OVG264" s="27"/>
      <c r="OVH264" s="27"/>
      <c r="OVI264" s="27"/>
      <c r="OVJ264" s="27"/>
      <c r="OVK264" s="27"/>
      <c r="OVL264" s="27"/>
      <c r="OVM264" s="27"/>
      <c r="OVN264" s="27"/>
      <c r="OVO264" s="27"/>
      <c r="OVP264" s="27"/>
      <c r="OVQ264" s="27"/>
      <c r="OVR264" s="27"/>
      <c r="OVS264" s="27"/>
      <c r="OVT264" s="27"/>
      <c r="OVU264" s="27"/>
      <c r="OVV264" s="27"/>
      <c r="OVW264" s="27"/>
      <c r="OVX264" s="27"/>
      <c r="OVY264" s="27"/>
      <c r="OVZ264" s="27"/>
      <c r="OWA264" s="27"/>
      <c r="OWB264" s="27"/>
      <c r="OWC264" s="27"/>
      <c r="OWD264" s="27"/>
      <c r="OWE264" s="27"/>
      <c r="OWF264" s="27"/>
      <c r="OWG264" s="27"/>
      <c r="OWH264" s="27"/>
      <c r="OWI264" s="27"/>
      <c r="OWJ264" s="27"/>
      <c r="OWK264" s="27"/>
      <c r="OWL264" s="27"/>
      <c r="OWM264" s="27"/>
      <c r="OWN264" s="27"/>
      <c r="OWO264" s="27"/>
      <c r="OWP264" s="27"/>
      <c r="OWQ264" s="27"/>
      <c r="OWR264" s="27"/>
      <c r="OWS264" s="27"/>
      <c r="OWT264" s="27"/>
      <c r="OWU264" s="27"/>
      <c r="OWV264" s="27"/>
      <c r="OWW264" s="27"/>
      <c r="OWX264" s="27"/>
      <c r="OWY264" s="27"/>
      <c r="OWZ264" s="27"/>
      <c r="OXA264" s="27"/>
      <c r="OXB264" s="27"/>
      <c r="OXC264" s="27"/>
      <c r="OXD264" s="27"/>
      <c r="OXE264" s="27"/>
      <c r="OXF264" s="27"/>
      <c r="OXG264" s="27"/>
      <c r="OXH264" s="27"/>
      <c r="OXI264" s="27"/>
      <c r="OXJ264" s="27"/>
      <c r="OXK264" s="27"/>
      <c r="OXL264" s="27"/>
      <c r="OXM264" s="27"/>
      <c r="OXN264" s="27"/>
      <c r="OXO264" s="27"/>
      <c r="OXP264" s="27"/>
      <c r="OXQ264" s="27"/>
      <c r="OXR264" s="27"/>
      <c r="OXS264" s="27"/>
      <c r="OXT264" s="27"/>
      <c r="OXU264" s="27"/>
      <c r="OXV264" s="27"/>
      <c r="OXW264" s="27"/>
      <c r="OXX264" s="27"/>
      <c r="OXY264" s="27"/>
      <c r="OXZ264" s="27"/>
      <c r="OYA264" s="27"/>
      <c r="OYB264" s="27"/>
      <c r="OYC264" s="27"/>
      <c r="OYD264" s="27"/>
      <c r="OYE264" s="27"/>
      <c r="OYF264" s="27"/>
      <c r="OYG264" s="27"/>
      <c r="OYH264" s="27"/>
      <c r="OYI264" s="27"/>
      <c r="OYJ264" s="27"/>
      <c r="OYK264" s="27"/>
      <c r="OYL264" s="27"/>
      <c r="OYM264" s="27"/>
      <c r="OYN264" s="27"/>
      <c r="OYO264" s="27"/>
      <c r="OYP264" s="27"/>
      <c r="OYQ264" s="27"/>
      <c r="OYR264" s="27"/>
      <c r="OYS264" s="27"/>
      <c r="OYT264" s="27"/>
      <c r="OYU264" s="27"/>
      <c r="OYV264" s="27"/>
      <c r="OYW264" s="27"/>
      <c r="OYX264" s="27"/>
      <c r="OYY264" s="27"/>
      <c r="OYZ264" s="27"/>
      <c r="OZA264" s="27"/>
      <c r="OZB264" s="27"/>
      <c r="OZC264" s="27"/>
      <c r="OZD264" s="27"/>
      <c r="OZE264" s="27"/>
      <c r="OZF264" s="27"/>
      <c r="OZG264" s="27"/>
      <c r="OZH264" s="27"/>
      <c r="OZI264" s="27"/>
      <c r="OZJ264" s="27"/>
      <c r="OZK264" s="27"/>
      <c r="OZL264" s="27"/>
      <c r="OZM264" s="27"/>
      <c r="OZN264" s="27"/>
      <c r="OZO264" s="27"/>
      <c r="OZP264" s="27"/>
      <c r="OZQ264" s="27"/>
      <c r="OZR264" s="27"/>
      <c r="OZS264" s="27"/>
      <c r="OZT264" s="27"/>
      <c r="OZU264" s="27"/>
      <c r="OZV264" s="27"/>
      <c r="OZW264" s="27"/>
      <c r="OZX264" s="27"/>
      <c r="OZY264" s="27"/>
      <c r="OZZ264" s="27"/>
      <c r="PAA264" s="27"/>
      <c r="PAB264" s="27"/>
      <c r="PAC264" s="27"/>
      <c r="PAD264" s="27"/>
      <c r="PAE264" s="27"/>
      <c r="PAF264" s="27"/>
      <c r="PAG264" s="27"/>
      <c r="PAH264" s="27"/>
      <c r="PAI264" s="27"/>
      <c r="PAJ264" s="27"/>
      <c r="PAK264" s="27"/>
      <c r="PAL264" s="27"/>
      <c r="PAM264" s="27"/>
      <c r="PAN264" s="27"/>
      <c r="PAO264" s="27"/>
      <c r="PAP264" s="27"/>
      <c r="PAQ264" s="27"/>
      <c r="PAR264" s="27"/>
      <c r="PAS264" s="27"/>
      <c r="PAT264" s="27"/>
      <c r="PAU264" s="27"/>
      <c r="PAV264" s="27"/>
      <c r="PAW264" s="27"/>
      <c r="PAX264" s="27"/>
      <c r="PAY264" s="27"/>
      <c r="PAZ264" s="27"/>
      <c r="PBA264" s="27"/>
      <c r="PBB264" s="27"/>
      <c r="PBC264" s="27"/>
      <c r="PBD264" s="27"/>
      <c r="PBE264" s="27"/>
      <c r="PBF264" s="27"/>
      <c r="PBG264" s="27"/>
      <c r="PBH264" s="27"/>
      <c r="PBI264" s="27"/>
      <c r="PBJ264" s="27"/>
      <c r="PBK264" s="27"/>
      <c r="PBL264" s="27"/>
      <c r="PBM264" s="27"/>
      <c r="PBN264" s="27"/>
      <c r="PBO264" s="27"/>
      <c r="PBP264" s="27"/>
      <c r="PBQ264" s="27"/>
      <c r="PBR264" s="27"/>
      <c r="PBS264" s="27"/>
      <c r="PBT264" s="27"/>
      <c r="PBU264" s="27"/>
      <c r="PBV264" s="27"/>
      <c r="PBW264" s="27"/>
      <c r="PBX264" s="27"/>
      <c r="PBY264" s="27"/>
      <c r="PBZ264" s="27"/>
      <c r="PCA264" s="27"/>
      <c r="PCB264" s="27"/>
      <c r="PCC264" s="27"/>
      <c r="PCD264" s="27"/>
      <c r="PCE264" s="27"/>
      <c r="PCF264" s="27"/>
      <c r="PCG264" s="27"/>
      <c r="PCH264" s="27"/>
      <c r="PCI264" s="27"/>
      <c r="PCJ264" s="27"/>
      <c r="PCK264" s="27"/>
      <c r="PCL264" s="27"/>
      <c r="PCM264" s="27"/>
      <c r="PCN264" s="27"/>
      <c r="PCO264" s="27"/>
      <c r="PCP264" s="27"/>
      <c r="PCQ264" s="27"/>
      <c r="PCR264" s="27"/>
      <c r="PCS264" s="27"/>
      <c r="PCT264" s="27"/>
      <c r="PCU264" s="27"/>
      <c r="PCV264" s="27"/>
      <c r="PCW264" s="27"/>
      <c r="PCX264" s="27"/>
      <c r="PCY264" s="27"/>
      <c r="PCZ264" s="27"/>
      <c r="PDA264" s="27"/>
      <c r="PDB264" s="27"/>
      <c r="PDC264" s="27"/>
      <c r="PDD264" s="27"/>
      <c r="PDE264" s="27"/>
      <c r="PDF264" s="27"/>
      <c r="PDG264" s="27"/>
      <c r="PDH264" s="27"/>
      <c r="PDI264" s="27"/>
      <c r="PDJ264" s="27"/>
      <c r="PDK264" s="27"/>
      <c r="PDL264" s="27"/>
      <c r="PDM264" s="27"/>
      <c r="PDN264" s="27"/>
      <c r="PDO264" s="27"/>
      <c r="PDP264" s="27"/>
      <c r="PDQ264" s="27"/>
      <c r="PDR264" s="27"/>
      <c r="PDS264" s="27"/>
      <c r="PDT264" s="27"/>
      <c r="PDU264" s="27"/>
      <c r="PDV264" s="27"/>
      <c r="PDW264" s="27"/>
      <c r="PDX264" s="27"/>
      <c r="PDY264" s="27"/>
      <c r="PDZ264" s="27"/>
      <c r="PEA264" s="27"/>
      <c r="PEB264" s="27"/>
      <c r="PEC264" s="27"/>
      <c r="PED264" s="27"/>
      <c r="PEE264" s="27"/>
      <c r="PEF264" s="27"/>
      <c r="PEG264" s="27"/>
      <c r="PEH264" s="27"/>
      <c r="PEI264" s="27"/>
      <c r="PEJ264" s="27"/>
      <c r="PEK264" s="27"/>
      <c r="PEL264" s="27"/>
      <c r="PEM264" s="27"/>
      <c r="PEN264" s="27"/>
      <c r="PEO264" s="27"/>
      <c r="PEP264" s="27"/>
      <c r="PEQ264" s="27"/>
      <c r="PER264" s="27"/>
      <c r="PES264" s="27"/>
      <c r="PET264" s="27"/>
      <c r="PEU264" s="27"/>
      <c r="PEV264" s="27"/>
      <c r="PEW264" s="27"/>
      <c r="PEX264" s="27"/>
      <c r="PEY264" s="27"/>
      <c r="PEZ264" s="27"/>
      <c r="PFA264" s="27"/>
      <c r="PFB264" s="27"/>
      <c r="PFC264" s="27"/>
      <c r="PFD264" s="27"/>
      <c r="PFE264" s="27"/>
      <c r="PFF264" s="27"/>
      <c r="PFG264" s="27"/>
      <c r="PFH264" s="27"/>
      <c r="PFI264" s="27"/>
      <c r="PFJ264" s="27"/>
      <c r="PFK264" s="27"/>
      <c r="PFL264" s="27"/>
      <c r="PFM264" s="27"/>
      <c r="PFN264" s="27"/>
      <c r="PFO264" s="27"/>
      <c r="PFP264" s="27"/>
      <c r="PFQ264" s="27"/>
      <c r="PFR264" s="27"/>
      <c r="PFS264" s="27"/>
      <c r="PFT264" s="27"/>
      <c r="PFU264" s="27"/>
      <c r="PFV264" s="27"/>
      <c r="PFW264" s="27"/>
      <c r="PFX264" s="27"/>
      <c r="PFY264" s="27"/>
      <c r="PFZ264" s="27"/>
      <c r="PGA264" s="27"/>
      <c r="PGB264" s="27"/>
      <c r="PGC264" s="27"/>
      <c r="PGD264" s="27"/>
      <c r="PGE264" s="27"/>
      <c r="PGF264" s="27"/>
      <c r="PGG264" s="27"/>
      <c r="PGH264" s="27"/>
      <c r="PGI264" s="27"/>
      <c r="PGJ264" s="27"/>
      <c r="PGK264" s="27"/>
      <c r="PGL264" s="27"/>
      <c r="PGM264" s="27"/>
      <c r="PGN264" s="27"/>
      <c r="PGO264" s="27"/>
      <c r="PGP264" s="27"/>
      <c r="PGQ264" s="27"/>
      <c r="PGR264" s="27"/>
      <c r="PGS264" s="27"/>
      <c r="PGT264" s="27"/>
      <c r="PGU264" s="27"/>
      <c r="PGV264" s="27"/>
      <c r="PGW264" s="27"/>
      <c r="PGX264" s="27"/>
      <c r="PGY264" s="27"/>
      <c r="PGZ264" s="27"/>
      <c r="PHA264" s="27"/>
      <c r="PHB264" s="27"/>
      <c r="PHC264" s="27"/>
      <c r="PHD264" s="27"/>
      <c r="PHE264" s="27"/>
      <c r="PHF264" s="27"/>
      <c r="PHG264" s="27"/>
      <c r="PHH264" s="27"/>
      <c r="PHI264" s="27"/>
      <c r="PHJ264" s="27"/>
      <c r="PHK264" s="27"/>
      <c r="PHL264" s="27"/>
      <c r="PHM264" s="27"/>
      <c r="PHN264" s="27"/>
      <c r="PHO264" s="27"/>
      <c r="PHP264" s="27"/>
      <c r="PHQ264" s="27"/>
      <c r="PHR264" s="27"/>
      <c r="PHS264" s="27"/>
      <c r="PHT264" s="27"/>
      <c r="PHU264" s="27"/>
      <c r="PHV264" s="27"/>
      <c r="PHW264" s="27"/>
      <c r="PHX264" s="27"/>
      <c r="PHY264" s="27"/>
      <c r="PHZ264" s="27"/>
      <c r="PIA264" s="27"/>
      <c r="PIB264" s="27"/>
      <c r="PIC264" s="27"/>
      <c r="PID264" s="27"/>
      <c r="PIE264" s="27"/>
      <c r="PIF264" s="27"/>
      <c r="PIG264" s="27"/>
      <c r="PIH264" s="27"/>
      <c r="PII264" s="27"/>
      <c r="PIJ264" s="27"/>
      <c r="PIK264" s="27"/>
      <c r="PIL264" s="27"/>
      <c r="PIM264" s="27"/>
      <c r="PIN264" s="27"/>
      <c r="PIO264" s="27"/>
      <c r="PIP264" s="27"/>
      <c r="PIQ264" s="27"/>
      <c r="PIR264" s="27"/>
      <c r="PIS264" s="27"/>
      <c r="PIT264" s="27"/>
      <c r="PIU264" s="27"/>
      <c r="PIV264" s="27"/>
      <c r="PIW264" s="27"/>
      <c r="PIX264" s="27"/>
      <c r="PIY264" s="27"/>
      <c r="PIZ264" s="27"/>
      <c r="PJA264" s="27"/>
      <c r="PJB264" s="27"/>
      <c r="PJC264" s="27"/>
      <c r="PJD264" s="27"/>
      <c r="PJE264" s="27"/>
      <c r="PJF264" s="27"/>
      <c r="PJG264" s="27"/>
      <c r="PJH264" s="27"/>
      <c r="PJI264" s="27"/>
      <c r="PJJ264" s="27"/>
      <c r="PJK264" s="27"/>
      <c r="PJL264" s="27"/>
      <c r="PJM264" s="27"/>
      <c r="PJN264" s="27"/>
      <c r="PJO264" s="27"/>
      <c r="PJP264" s="27"/>
      <c r="PJQ264" s="27"/>
      <c r="PJR264" s="27"/>
      <c r="PJS264" s="27"/>
      <c r="PJT264" s="27"/>
      <c r="PJU264" s="27"/>
      <c r="PJV264" s="27"/>
      <c r="PJW264" s="27"/>
      <c r="PJX264" s="27"/>
      <c r="PJY264" s="27"/>
      <c r="PJZ264" s="27"/>
      <c r="PKA264" s="27"/>
      <c r="PKB264" s="27"/>
      <c r="PKC264" s="27"/>
      <c r="PKD264" s="27"/>
      <c r="PKE264" s="27"/>
      <c r="PKF264" s="27"/>
      <c r="PKG264" s="27"/>
      <c r="PKH264" s="27"/>
      <c r="PKI264" s="27"/>
      <c r="PKJ264" s="27"/>
      <c r="PKK264" s="27"/>
      <c r="PKL264" s="27"/>
      <c r="PKM264" s="27"/>
      <c r="PKN264" s="27"/>
      <c r="PKO264" s="27"/>
      <c r="PKP264" s="27"/>
      <c r="PKQ264" s="27"/>
      <c r="PKR264" s="27"/>
      <c r="PKS264" s="27"/>
      <c r="PKT264" s="27"/>
      <c r="PKU264" s="27"/>
      <c r="PKV264" s="27"/>
      <c r="PKW264" s="27"/>
      <c r="PKX264" s="27"/>
      <c r="PKY264" s="27"/>
      <c r="PKZ264" s="27"/>
      <c r="PLA264" s="27"/>
      <c r="PLB264" s="27"/>
      <c r="PLC264" s="27"/>
      <c r="PLD264" s="27"/>
      <c r="PLE264" s="27"/>
      <c r="PLF264" s="27"/>
      <c r="PLG264" s="27"/>
      <c r="PLH264" s="27"/>
      <c r="PLI264" s="27"/>
      <c r="PLJ264" s="27"/>
      <c r="PLK264" s="27"/>
      <c r="PLL264" s="27"/>
      <c r="PLM264" s="27"/>
      <c r="PLN264" s="27"/>
      <c r="PLO264" s="27"/>
      <c r="PLP264" s="27"/>
      <c r="PLQ264" s="27"/>
      <c r="PLR264" s="27"/>
      <c r="PLS264" s="27"/>
      <c r="PLT264" s="27"/>
      <c r="PLU264" s="27"/>
      <c r="PLV264" s="27"/>
      <c r="PLW264" s="27"/>
      <c r="PLX264" s="27"/>
      <c r="PLY264" s="27"/>
      <c r="PLZ264" s="27"/>
      <c r="PMA264" s="27"/>
      <c r="PMB264" s="27"/>
      <c r="PMC264" s="27"/>
      <c r="PMD264" s="27"/>
      <c r="PME264" s="27"/>
      <c r="PMF264" s="27"/>
      <c r="PMG264" s="27"/>
      <c r="PMH264" s="27"/>
      <c r="PMI264" s="27"/>
      <c r="PMJ264" s="27"/>
      <c r="PMK264" s="27"/>
      <c r="PML264" s="27"/>
      <c r="PMM264" s="27"/>
      <c r="PMN264" s="27"/>
      <c r="PMO264" s="27"/>
      <c r="PMP264" s="27"/>
      <c r="PMQ264" s="27"/>
      <c r="PMR264" s="27"/>
      <c r="PMS264" s="27"/>
      <c r="PMT264" s="27"/>
      <c r="PMU264" s="27"/>
      <c r="PMV264" s="27"/>
      <c r="PMW264" s="27"/>
      <c r="PMX264" s="27"/>
      <c r="PMY264" s="27"/>
      <c r="PMZ264" s="27"/>
      <c r="PNA264" s="27"/>
      <c r="PNB264" s="27"/>
      <c r="PNC264" s="27"/>
      <c r="PND264" s="27"/>
      <c r="PNE264" s="27"/>
      <c r="PNF264" s="27"/>
      <c r="PNG264" s="27"/>
      <c r="PNH264" s="27"/>
      <c r="PNI264" s="27"/>
      <c r="PNJ264" s="27"/>
      <c r="PNK264" s="27"/>
      <c r="PNL264" s="27"/>
      <c r="PNM264" s="27"/>
      <c r="PNN264" s="27"/>
      <c r="PNO264" s="27"/>
      <c r="PNP264" s="27"/>
      <c r="PNQ264" s="27"/>
      <c r="PNR264" s="27"/>
      <c r="PNS264" s="27"/>
      <c r="PNT264" s="27"/>
      <c r="PNU264" s="27"/>
      <c r="PNV264" s="27"/>
      <c r="PNW264" s="27"/>
      <c r="PNX264" s="27"/>
      <c r="PNY264" s="27"/>
      <c r="PNZ264" s="27"/>
      <c r="POA264" s="27"/>
      <c r="POB264" s="27"/>
      <c r="POC264" s="27"/>
      <c r="POD264" s="27"/>
      <c r="POE264" s="27"/>
      <c r="POF264" s="27"/>
      <c r="POG264" s="27"/>
      <c r="POH264" s="27"/>
      <c r="POI264" s="27"/>
      <c r="POJ264" s="27"/>
      <c r="POK264" s="27"/>
      <c r="POL264" s="27"/>
      <c r="POM264" s="27"/>
      <c r="PON264" s="27"/>
      <c r="POO264" s="27"/>
      <c r="POP264" s="27"/>
      <c r="POQ264" s="27"/>
      <c r="POR264" s="27"/>
      <c r="POS264" s="27"/>
      <c r="POT264" s="27"/>
      <c r="POU264" s="27"/>
      <c r="POV264" s="27"/>
      <c r="POW264" s="27"/>
      <c r="POX264" s="27"/>
      <c r="POY264" s="27"/>
      <c r="POZ264" s="27"/>
      <c r="PPA264" s="27"/>
      <c r="PPB264" s="27"/>
      <c r="PPC264" s="27"/>
      <c r="PPD264" s="27"/>
      <c r="PPE264" s="27"/>
      <c r="PPF264" s="27"/>
      <c r="PPG264" s="27"/>
      <c r="PPH264" s="27"/>
      <c r="PPI264" s="27"/>
      <c r="PPJ264" s="27"/>
      <c r="PPK264" s="27"/>
      <c r="PPL264" s="27"/>
      <c r="PPM264" s="27"/>
      <c r="PPN264" s="27"/>
      <c r="PPO264" s="27"/>
      <c r="PPP264" s="27"/>
      <c r="PPQ264" s="27"/>
      <c r="PPR264" s="27"/>
      <c r="PPS264" s="27"/>
      <c r="PPT264" s="27"/>
      <c r="PPU264" s="27"/>
      <c r="PPV264" s="27"/>
      <c r="PPW264" s="27"/>
      <c r="PPX264" s="27"/>
      <c r="PPY264" s="27"/>
      <c r="PPZ264" s="27"/>
      <c r="PQA264" s="27"/>
      <c r="PQB264" s="27"/>
      <c r="PQC264" s="27"/>
      <c r="PQD264" s="27"/>
      <c r="PQE264" s="27"/>
      <c r="PQF264" s="27"/>
      <c r="PQG264" s="27"/>
      <c r="PQH264" s="27"/>
      <c r="PQI264" s="27"/>
      <c r="PQJ264" s="27"/>
      <c r="PQK264" s="27"/>
      <c r="PQL264" s="27"/>
      <c r="PQM264" s="27"/>
      <c r="PQN264" s="27"/>
      <c r="PQO264" s="27"/>
      <c r="PQP264" s="27"/>
      <c r="PQQ264" s="27"/>
      <c r="PQR264" s="27"/>
      <c r="PQS264" s="27"/>
      <c r="PQT264" s="27"/>
      <c r="PQU264" s="27"/>
      <c r="PQV264" s="27"/>
      <c r="PQW264" s="27"/>
      <c r="PQX264" s="27"/>
      <c r="PQY264" s="27"/>
      <c r="PQZ264" s="27"/>
      <c r="PRA264" s="27"/>
      <c r="PRB264" s="27"/>
      <c r="PRC264" s="27"/>
      <c r="PRD264" s="27"/>
      <c r="PRE264" s="27"/>
      <c r="PRF264" s="27"/>
      <c r="PRG264" s="27"/>
      <c r="PRH264" s="27"/>
      <c r="PRI264" s="27"/>
      <c r="PRJ264" s="27"/>
      <c r="PRK264" s="27"/>
      <c r="PRL264" s="27"/>
      <c r="PRM264" s="27"/>
      <c r="PRN264" s="27"/>
      <c r="PRO264" s="27"/>
      <c r="PRP264" s="27"/>
      <c r="PRQ264" s="27"/>
      <c r="PRR264" s="27"/>
      <c r="PRS264" s="27"/>
      <c r="PRT264" s="27"/>
      <c r="PRU264" s="27"/>
      <c r="PRV264" s="27"/>
      <c r="PRW264" s="27"/>
      <c r="PRX264" s="27"/>
      <c r="PRY264" s="27"/>
      <c r="PRZ264" s="27"/>
      <c r="PSA264" s="27"/>
      <c r="PSB264" s="27"/>
      <c r="PSC264" s="27"/>
      <c r="PSD264" s="27"/>
      <c r="PSE264" s="27"/>
      <c r="PSF264" s="27"/>
      <c r="PSG264" s="27"/>
      <c r="PSH264" s="27"/>
      <c r="PSI264" s="27"/>
      <c r="PSJ264" s="27"/>
      <c r="PSK264" s="27"/>
      <c r="PSL264" s="27"/>
      <c r="PSM264" s="27"/>
      <c r="PSN264" s="27"/>
      <c r="PSO264" s="27"/>
      <c r="PSP264" s="27"/>
      <c r="PSQ264" s="27"/>
      <c r="PSR264" s="27"/>
      <c r="PSS264" s="27"/>
      <c r="PST264" s="27"/>
      <c r="PSU264" s="27"/>
      <c r="PSV264" s="27"/>
      <c r="PSW264" s="27"/>
      <c r="PSX264" s="27"/>
      <c r="PSY264" s="27"/>
      <c r="PSZ264" s="27"/>
      <c r="PTA264" s="27"/>
      <c r="PTB264" s="27"/>
      <c r="PTC264" s="27"/>
      <c r="PTD264" s="27"/>
      <c r="PTE264" s="27"/>
      <c r="PTF264" s="27"/>
      <c r="PTG264" s="27"/>
      <c r="PTH264" s="27"/>
      <c r="PTI264" s="27"/>
      <c r="PTJ264" s="27"/>
      <c r="PTK264" s="27"/>
      <c r="PTL264" s="27"/>
      <c r="PTM264" s="27"/>
      <c r="PTN264" s="27"/>
      <c r="PTO264" s="27"/>
      <c r="PTP264" s="27"/>
      <c r="PTQ264" s="27"/>
      <c r="PTR264" s="27"/>
      <c r="PTS264" s="27"/>
      <c r="PTT264" s="27"/>
      <c r="PTU264" s="27"/>
      <c r="PTV264" s="27"/>
      <c r="PTW264" s="27"/>
      <c r="PTX264" s="27"/>
      <c r="PTY264" s="27"/>
      <c r="PTZ264" s="27"/>
      <c r="PUA264" s="27"/>
      <c r="PUB264" s="27"/>
      <c r="PUC264" s="27"/>
      <c r="PUD264" s="27"/>
      <c r="PUE264" s="27"/>
      <c r="PUF264" s="27"/>
      <c r="PUG264" s="27"/>
      <c r="PUH264" s="27"/>
      <c r="PUI264" s="27"/>
      <c r="PUJ264" s="27"/>
      <c r="PUK264" s="27"/>
      <c r="PUL264" s="27"/>
      <c r="PUM264" s="27"/>
      <c r="PUN264" s="27"/>
      <c r="PUO264" s="27"/>
      <c r="PUP264" s="27"/>
      <c r="PUQ264" s="27"/>
      <c r="PUR264" s="27"/>
      <c r="PUS264" s="27"/>
      <c r="PUT264" s="27"/>
      <c r="PUU264" s="27"/>
      <c r="PUV264" s="27"/>
      <c r="PUW264" s="27"/>
      <c r="PUX264" s="27"/>
      <c r="PUY264" s="27"/>
      <c r="PUZ264" s="27"/>
      <c r="PVA264" s="27"/>
      <c r="PVB264" s="27"/>
      <c r="PVC264" s="27"/>
      <c r="PVD264" s="27"/>
      <c r="PVE264" s="27"/>
      <c r="PVF264" s="27"/>
      <c r="PVG264" s="27"/>
      <c r="PVH264" s="27"/>
      <c r="PVI264" s="27"/>
      <c r="PVJ264" s="27"/>
      <c r="PVK264" s="27"/>
      <c r="PVL264" s="27"/>
      <c r="PVM264" s="27"/>
      <c r="PVN264" s="27"/>
      <c r="PVO264" s="27"/>
      <c r="PVP264" s="27"/>
      <c r="PVQ264" s="27"/>
      <c r="PVR264" s="27"/>
      <c r="PVS264" s="27"/>
      <c r="PVT264" s="27"/>
      <c r="PVU264" s="27"/>
      <c r="PVV264" s="27"/>
      <c r="PVW264" s="27"/>
      <c r="PVX264" s="27"/>
      <c r="PVY264" s="27"/>
      <c r="PVZ264" s="27"/>
      <c r="PWA264" s="27"/>
      <c r="PWB264" s="27"/>
      <c r="PWC264" s="27"/>
      <c r="PWD264" s="27"/>
      <c r="PWE264" s="27"/>
      <c r="PWF264" s="27"/>
      <c r="PWG264" s="27"/>
      <c r="PWH264" s="27"/>
      <c r="PWI264" s="27"/>
      <c r="PWJ264" s="27"/>
      <c r="PWK264" s="27"/>
      <c r="PWL264" s="27"/>
      <c r="PWM264" s="27"/>
      <c r="PWN264" s="27"/>
      <c r="PWO264" s="27"/>
      <c r="PWP264" s="27"/>
      <c r="PWQ264" s="27"/>
      <c r="PWR264" s="27"/>
      <c r="PWS264" s="27"/>
      <c r="PWT264" s="27"/>
      <c r="PWU264" s="27"/>
      <c r="PWV264" s="27"/>
      <c r="PWW264" s="27"/>
      <c r="PWX264" s="27"/>
      <c r="PWY264" s="27"/>
      <c r="PWZ264" s="27"/>
      <c r="PXA264" s="27"/>
      <c r="PXB264" s="27"/>
      <c r="PXC264" s="27"/>
      <c r="PXD264" s="27"/>
      <c r="PXE264" s="27"/>
      <c r="PXF264" s="27"/>
      <c r="PXG264" s="27"/>
      <c r="PXH264" s="27"/>
      <c r="PXI264" s="27"/>
      <c r="PXJ264" s="27"/>
      <c r="PXK264" s="27"/>
      <c r="PXL264" s="27"/>
      <c r="PXM264" s="27"/>
      <c r="PXN264" s="27"/>
      <c r="PXO264" s="27"/>
      <c r="PXP264" s="27"/>
      <c r="PXQ264" s="27"/>
      <c r="PXR264" s="27"/>
      <c r="PXS264" s="27"/>
      <c r="PXT264" s="27"/>
      <c r="PXU264" s="27"/>
      <c r="PXV264" s="27"/>
      <c r="PXW264" s="27"/>
      <c r="PXX264" s="27"/>
      <c r="PXY264" s="27"/>
      <c r="PXZ264" s="27"/>
      <c r="PYA264" s="27"/>
      <c r="PYB264" s="27"/>
      <c r="PYC264" s="27"/>
      <c r="PYD264" s="27"/>
      <c r="PYE264" s="27"/>
      <c r="PYF264" s="27"/>
      <c r="PYG264" s="27"/>
      <c r="PYH264" s="27"/>
      <c r="PYI264" s="27"/>
      <c r="PYJ264" s="27"/>
      <c r="PYK264" s="27"/>
      <c r="PYL264" s="27"/>
      <c r="PYM264" s="27"/>
      <c r="PYN264" s="27"/>
      <c r="PYO264" s="27"/>
      <c r="PYP264" s="27"/>
      <c r="PYQ264" s="27"/>
      <c r="PYR264" s="27"/>
      <c r="PYS264" s="27"/>
      <c r="PYT264" s="27"/>
      <c r="PYU264" s="27"/>
      <c r="PYV264" s="27"/>
      <c r="PYW264" s="27"/>
      <c r="PYX264" s="27"/>
      <c r="PYY264" s="27"/>
      <c r="PYZ264" s="27"/>
      <c r="PZA264" s="27"/>
      <c r="PZB264" s="27"/>
      <c r="PZC264" s="27"/>
      <c r="PZD264" s="27"/>
      <c r="PZE264" s="27"/>
      <c r="PZF264" s="27"/>
      <c r="PZG264" s="27"/>
      <c r="PZH264" s="27"/>
      <c r="PZI264" s="27"/>
      <c r="PZJ264" s="27"/>
      <c r="PZK264" s="27"/>
      <c r="PZL264" s="27"/>
      <c r="PZM264" s="27"/>
      <c r="PZN264" s="27"/>
      <c r="PZO264" s="27"/>
      <c r="PZP264" s="27"/>
      <c r="PZQ264" s="27"/>
      <c r="PZR264" s="27"/>
      <c r="PZS264" s="27"/>
      <c r="PZT264" s="27"/>
      <c r="PZU264" s="27"/>
      <c r="PZV264" s="27"/>
      <c r="PZW264" s="27"/>
      <c r="PZX264" s="27"/>
      <c r="PZY264" s="27"/>
      <c r="PZZ264" s="27"/>
      <c r="QAA264" s="27"/>
      <c r="QAB264" s="27"/>
      <c r="QAC264" s="27"/>
      <c r="QAD264" s="27"/>
      <c r="QAE264" s="27"/>
      <c r="QAF264" s="27"/>
      <c r="QAG264" s="27"/>
      <c r="QAH264" s="27"/>
      <c r="QAI264" s="27"/>
      <c r="QAJ264" s="27"/>
      <c r="QAK264" s="27"/>
      <c r="QAL264" s="27"/>
      <c r="QAM264" s="27"/>
      <c r="QAN264" s="27"/>
      <c r="QAO264" s="27"/>
      <c r="QAP264" s="27"/>
      <c r="QAQ264" s="27"/>
      <c r="QAR264" s="27"/>
      <c r="QAS264" s="27"/>
      <c r="QAT264" s="27"/>
      <c r="QAU264" s="27"/>
      <c r="QAV264" s="27"/>
      <c r="QAW264" s="27"/>
      <c r="QAX264" s="27"/>
      <c r="QAY264" s="27"/>
      <c r="QAZ264" s="27"/>
      <c r="QBA264" s="27"/>
      <c r="QBB264" s="27"/>
      <c r="QBC264" s="27"/>
      <c r="QBD264" s="27"/>
      <c r="QBE264" s="27"/>
      <c r="QBF264" s="27"/>
      <c r="QBG264" s="27"/>
      <c r="QBH264" s="27"/>
      <c r="QBI264" s="27"/>
      <c r="QBJ264" s="27"/>
      <c r="QBK264" s="27"/>
      <c r="QBL264" s="27"/>
      <c r="QBM264" s="27"/>
      <c r="QBN264" s="27"/>
      <c r="QBO264" s="27"/>
      <c r="QBP264" s="27"/>
      <c r="QBQ264" s="27"/>
      <c r="QBR264" s="27"/>
      <c r="QBS264" s="27"/>
      <c r="QBT264" s="27"/>
      <c r="QBU264" s="27"/>
      <c r="QBV264" s="27"/>
      <c r="QBW264" s="27"/>
      <c r="QBX264" s="27"/>
      <c r="QBY264" s="27"/>
      <c r="QBZ264" s="27"/>
      <c r="QCA264" s="27"/>
      <c r="QCB264" s="27"/>
      <c r="QCC264" s="27"/>
      <c r="QCD264" s="27"/>
      <c r="QCE264" s="27"/>
      <c r="QCF264" s="27"/>
      <c r="QCG264" s="27"/>
      <c r="QCH264" s="27"/>
      <c r="QCI264" s="27"/>
      <c r="QCJ264" s="27"/>
      <c r="QCK264" s="27"/>
      <c r="QCL264" s="27"/>
      <c r="QCM264" s="27"/>
      <c r="QCN264" s="27"/>
      <c r="QCO264" s="27"/>
      <c r="QCP264" s="27"/>
      <c r="QCQ264" s="27"/>
      <c r="QCR264" s="27"/>
      <c r="QCS264" s="27"/>
      <c r="QCT264" s="27"/>
      <c r="QCU264" s="27"/>
      <c r="QCV264" s="27"/>
      <c r="QCW264" s="27"/>
      <c r="QCX264" s="27"/>
      <c r="QCY264" s="27"/>
      <c r="QCZ264" s="27"/>
      <c r="QDA264" s="27"/>
      <c r="QDB264" s="27"/>
      <c r="QDC264" s="27"/>
      <c r="QDD264" s="27"/>
      <c r="QDE264" s="27"/>
      <c r="QDF264" s="27"/>
      <c r="QDG264" s="27"/>
      <c r="QDH264" s="27"/>
      <c r="QDI264" s="27"/>
      <c r="QDJ264" s="27"/>
      <c r="QDK264" s="27"/>
      <c r="QDL264" s="27"/>
      <c r="QDM264" s="27"/>
      <c r="QDN264" s="27"/>
      <c r="QDO264" s="27"/>
      <c r="QDP264" s="27"/>
      <c r="QDQ264" s="27"/>
      <c r="QDR264" s="27"/>
      <c r="QDS264" s="27"/>
      <c r="QDT264" s="27"/>
      <c r="QDU264" s="27"/>
      <c r="QDV264" s="27"/>
      <c r="QDW264" s="27"/>
      <c r="QDX264" s="27"/>
      <c r="QDY264" s="27"/>
      <c r="QDZ264" s="27"/>
      <c r="QEA264" s="27"/>
      <c r="QEB264" s="27"/>
      <c r="QEC264" s="27"/>
      <c r="QED264" s="27"/>
      <c r="QEE264" s="27"/>
      <c r="QEF264" s="27"/>
      <c r="QEG264" s="27"/>
      <c r="QEH264" s="27"/>
      <c r="QEI264" s="27"/>
      <c r="QEJ264" s="27"/>
      <c r="QEK264" s="27"/>
      <c r="QEL264" s="27"/>
      <c r="QEM264" s="27"/>
      <c r="QEN264" s="27"/>
      <c r="QEO264" s="27"/>
      <c r="QEP264" s="27"/>
      <c r="QEQ264" s="27"/>
      <c r="QER264" s="27"/>
      <c r="QES264" s="27"/>
      <c r="QET264" s="27"/>
      <c r="QEU264" s="27"/>
      <c r="QEV264" s="27"/>
      <c r="QEW264" s="27"/>
      <c r="QEX264" s="27"/>
      <c r="QEY264" s="27"/>
      <c r="QEZ264" s="27"/>
      <c r="QFA264" s="27"/>
      <c r="QFB264" s="27"/>
      <c r="QFC264" s="27"/>
      <c r="QFD264" s="27"/>
      <c r="QFE264" s="27"/>
      <c r="QFF264" s="27"/>
      <c r="QFG264" s="27"/>
      <c r="QFH264" s="27"/>
      <c r="QFI264" s="27"/>
      <c r="QFJ264" s="27"/>
      <c r="QFK264" s="27"/>
      <c r="QFL264" s="27"/>
      <c r="QFM264" s="27"/>
      <c r="QFN264" s="27"/>
      <c r="QFO264" s="27"/>
      <c r="QFP264" s="27"/>
      <c r="QFQ264" s="27"/>
      <c r="QFR264" s="27"/>
      <c r="QFS264" s="27"/>
      <c r="QFT264" s="27"/>
      <c r="QFU264" s="27"/>
      <c r="QFV264" s="27"/>
      <c r="QFW264" s="27"/>
      <c r="QFX264" s="27"/>
      <c r="QFY264" s="27"/>
      <c r="QFZ264" s="27"/>
      <c r="QGA264" s="27"/>
      <c r="QGB264" s="27"/>
      <c r="QGC264" s="27"/>
      <c r="QGD264" s="27"/>
      <c r="QGE264" s="27"/>
      <c r="QGF264" s="27"/>
      <c r="QGG264" s="27"/>
      <c r="QGH264" s="27"/>
      <c r="QGI264" s="27"/>
      <c r="QGJ264" s="27"/>
      <c r="QGK264" s="27"/>
      <c r="QGL264" s="27"/>
      <c r="QGM264" s="27"/>
      <c r="QGN264" s="27"/>
      <c r="QGO264" s="27"/>
      <c r="QGP264" s="27"/>
      <c r="QGQ264" s="27"/>
      <c r="QGR264" s="27"/>
      <c r="QGS264" s="27"/>
      <c r="QGT264" s="27"/>
      <c r="QGU264" s="27"/>
      <c r="QGV264" s="27"/>
      <c r="QGW264" s="27"/>
      <c r="QGX264" s="27"/>
      <c r="QGY264" s="27"/>
      <c r="QGZ264" s="27"/>
      <c r="QHA264" s="27"/>
      <c r="QHB264" s="27"/>
      <c r="QHC264" s="27"/>
      <c r="QHD264" s="27"/>
      <c r="QHE264" s="27"/>
      <c r="QHF264" s="27"/>
      <c r="QHG264" s="27"/>
      <c r="QHH264" s="27"/>
      <c r="QHI264" s="27"/>
      <c r="QHJ264" s="27"/>
      <c r="QHK264" s="27"/>
      <c r="QHL264" s="27"/>
      <c r="QHM264" s="27"/>
      <c r="QHN264" s="27"/>
      <c r="QHO264" s="27"/>
      <c r="QHP264" s="27"/>
      <c r="QHQ264" s="27"/>
      <c r="QHR264" s="27"/>
      <c r="QHS264" s="27"/>
      <c r="QHT264" s="27"/>
      <c r="QHU264" s="27"/>
      <c r="QHV264" s="27"/>
      <c r="QHW264" s="27"/>
      <c r="QHX264" s="27"/>
      <c r="QHY264" s="27"/>
      <c r="QHZ264" s="27"/>
      <c r="QIA264" s="27"/>
      <c r="QIB264" s="27"/>
      <c r="QIC264" s="27"/>
      <c r="QID264" s="27"/>
      <c r="QIE264" s="27"/>
      <c r="QIF264" s="27"/>
      <c r="QIG264" s="27"/>
      <c r="QIH264" s="27"/>
      <c r="QII264" s="27"/>
      <c r="QIJ264" s="27"/>
      <c r="QIK264" s="27"/>
      <c r="QIL264" s="27"/>
      <c r="QIM264" s="27"/>
      <c r="QIN264" s="27"/>
      <c r="QIO264" s="27"/>
      <c r="QIP264" s="27"/>
      <c r="QIQ264" s="27"/>
      <c r="QIR264" s="27"/>
      <c r="QIS264" s="27"/>
      <c r="QIT264" s="27"/>
      <c r="QIU264" s="27"/>
      <c r="QIV264" s="27"/>
      <c r="QIW264" s="27"/>
      <c r="QIX264" s="27"/>
      <c r="QIY264" s="27"/>
      <c r="QIZ264" s="27"/>
      <c r="QJA264" s="27"/>
      <c r="QJB264" s="27"/>
      <c r="QJC264" s="27"/>
      <c r="QJD264" s="27"/>
      <c r="QJE264" s="27"/>
      <c r="QJF264" s="27"/>
      <c r="QJG264" s="27"/>
      <c r="QJH264" s="27"/>
      <c r="QJI264" s="27"/>
      <c r="QJJ264" s="27"/>
      <c r="QJK264" s="27"/>
      <c r="QJL264" s="27"/>
      <c r="QJM264" s="27"/>
      <c r="QJN264" s="27"/>
      <c r="QJO264" s="27"/>
      <c r="QJP264" s="27"/>
      <c r="QJQ264" s="27"/>
      <c r="QJR264" s="27"/>
      <c r="QJS264" s="27"/>
      <c r="QJT264" s="27"/>
      <c r="QJU264" s="27"/>
      <c r="QJV264" s="27"/>
      <c r="QJW264" s="27"/>
      <c r="QJX264" s="27"/>
      <c r="QJY264" s="27"/>
      <c r="QJZ264" s="27"/>
      <c r="QKA264" s="27"/>
      <c r="QKB264" s="27"/>
      <c r="QKC264" s="27"/>
      <c r="QKD264" s="27"/>
      <c r="QKE264" s="27"/>
      <c r="QKF264" s="27"/>
      <c r="QKG264" s="27"/>
      <c r="QKH264" s="27"/>
      <c r="QKI264" s="27"/>
      <c r="QKJ264" s="27"/>
      <c r="QKK264" s="27"/>
      <c r="QKL264" s="27"/>
      <c r="QKM264" s="27"/>
      <c r="QKN264" s="27"/>
      <c r="QKO264" s="27"/>
      <c r="QKP264" s="27"/>
      <c r="QKQ264" s="27"/>
      <c r="QKR264" s="27"/>
      <c r="QKS264" s="27"/>
      <c r="QKT264" s="27"/>
      <c r="QKU264" s="27"/>
      <c r="QKV264" s="27"/>
      <c r="QKW264" s="27"/>
      <c r="QKX264" s="27"/>
      <c r="QKY264" s="27"/>
      <c r="QKZ264" s="27"/>
      <c r="QLA264" s="27"/>
      <c r="QLB264" s="27"/>
      <c r="QLC264" s="27"/>
      <c r="QLD264" s="27"/>
      <c r="QLE264" s="27"/>
      <c r="QLF264" s="27"/>
      <c r="QLG264" s="27"/>
      <c r="QLH264" s="27"/>
      <c r="QLI264" s="27"/>
      <c r="QLJ264" s="27"/>
      <c r="QLK264" s="27"/>
      <c r="QLL264" s="27"/>
      <c r="QLM264" s="27"/>
      <c r="QLN264" s="27"/>
      <c r="QLO264" s="27"/>
      <c r="QLP264" s="27"/>
      <c r="QLQ264" s="27"/>
      <c r="QLR264" s="27"/>
      <c r="QLS264" s="27"/>
      <c r="QLT264" s="27"/>
      <c r="QLU264" s="27"/>
      <c r="QLV264" s="27"/>
      <c r="QLW264" s="27"/>
      <c r="QLX264" s="27"/>
      <c r="QLY264" s="27"/>
      <c r="QLZ264" s="27"/>
      <c r="QMA264" s="27"/>
      <c r="QMB264" s="27"/>
      <c r="QMC264" s="27"/>
      <c r="QMD264" s="27"/>
      <c r="QME264" s="27"/>
      <c r="QMF264" s="27"/>
      <c r="QMG264" s="27"/>
      <c r="QMH264" s="27"/>
      <c r="QMI264" s="27"/>
      <c r="QMJ264" s="27"/>
      <c r="QMK264" s="27"/>
      <c r="QML264" s="27"/>
      <c r="QMM264" s="27"/>
      <c r="QMN264" s="27"/>
      <c r="QMO264" s="27"/>
      <c r="QMP264" s="27"/>
      <c r="QMQ264" s="27"/>
      <c r="QMR264" s="27"/>
      <c r="QMS264" s="27"/>
      <c r="QMT264" s="27"/>
      <c r="QMU264" s="27"/>
      <c r="QMV264" s="27"/>
      <c r="QMW264" s="27"/>
      <c r="QMX264" s="27"/>
      <c r="QMY264" s="27"/>
      <c r="QMZ264" s="27"/>
      <c r="QNA264" s="27"/>
      <c r="QNB264" s="27"/>
      <c r="QNC264" s="27"/>
      <c r="QND264" s="27"/>
      <c r="QNE264" s="27"/>
      <c r="QNF264" s="27"/>
      <c r="QNG264" s="27"/>
      <c r="QNH264" s="27"/>
      <c r="QNI264" s="27"/>
      <c r="QNJ264" s="27"/>
      <c r="QNK264" s="27"/>
      <c r="QNL264" s="27"/>
      <c r="QNM264" s="27"/>
      <c r="QNN264" s="27"/>
      <c r="QNO264" s="27"/>
      <c r="QNP264" s="27"/>
      <c r="QNQ264" s="27"/>
      <c r="QNR264" s="27"/>
      <c r="QNS264" s="27"/>
      <c r="QNT264" s="27"/>
      <c r="QNU264" s="27"/>
      <c r="QNV264" s="27"/>
      <c r="QNW264" s="27"/>
      <c r="QNX264" s="27"/>
      <c r="QNY264" s="27"/>
      <c r="QNZ264" s="27"/>
      <c r="QOA264" s="27"/>
      <c r="QOB264" s="27"/>
      <c r="QOC264" s="27"/>
      <c r="QOD264" s="27"/>
      <c r="QOE264" s="27"/>
      <c r="QOF264" s="27"/>
      <c r="QOG264" s="27"/>
      <c r="QOH264" s="27"/>
      <c r="QOI264" s="27"/>
      <c r="QOJ264" s="27"/>
      <c r="QOK264" s="27"/>
      <c r="QOL264" s="27"/>
      <c r="QOM264" s="27"/>
      <c r="QON264" s="27"/>
      <c r="QOO264" s="27"/>
      <c r="QOP264" s="27"/>
      <c r="QOQ264" s="27"/>
      <c r="QOR264" s="27"/>
      <c r="QOS264" s="27"/>
      <c r="QOT264" s="27"/>
      <c r="QOU264" s="27"/>
      <c r="QOV264" s="27"/>
      <c r="QOW264" s="27"/>
      <c r="QOX264" s="27"/>
      <c r="QOY264" s="27"/>
      <c r="QOZ264" s="27"/>
      <c r="QPA264" s="27"/>
      <c r="QPB264" s="27"/>
      <c r="QPC264" s="27"/>
      <c r="QPD264" s="27"/>
      <c r="QPE264" s="27"/>
      <c r="QPF264" s="27"/>
      <c r="QPG264" s="27"/>
      <c r="QPH264" s="27"/>
      <c r="QPI264" s="27"/>
      <c r="QPJ264" s="27"/>
      <c r="QPK264" s="27"/>
      <c r="QPL264" s="27"/>
      <c r="QPM264" s="27"/>
      <c r="QPN264" s="27"/>
      <c r="QPO264" s="27"/>
      <c r="QPP264" s="27"/>
      <c r="QPQ264" s="27"/>
      <c r="QPR264" s="27"/>
      <c r="QPS264" s="27"/>
      <c r="QPT264" s="27"/>
      <c r="QPU264" s="27"/>
      <c r="QPV264" s="27"/>
      <c r="QPW264" s="27"/>
      <c r="QPX264" s="27"/>
      <c r="QPY264" s="27"/>
      <c r="QPZ264" s="27"/>
      <c r="QQA264" s="27"/>
      <c r="QQB264" s="27"/>
      <c r="QQC264" s="27"/>
      <c r="QQD264" s="27"/>
      <c r="QQE264" s="27"/>
      <c r="QQF264" s="27"/>
      <c r="QQG264" s="27"/>
      <c r="QQH264" s="27"/>
      <c r="QQI264" s="27"/>
      <c r="QQJ264" s="27"/>
      <c r="QQK264" s="27"/>
      <c r="QQL264" s="27"/>
      <c r="QQM264" s="27"/>
      <c r="QQN264" s="27"/>
      <c r="QQO264" s="27"/>
      <c r="QQP264" s="27"/>
      <c r="QQQ264" s="27"/>
      <c r="QQR264" s="27"/>
      <c r="QQS264" s="27"/>
      <c r="QQT264" s="27"/>
      <c r="QQU264" s="27"/>
      <c r="QQV264" s="27"/>
      <c r="QQW264" s="27"/>
      <c r="QQX264" s="27"/>
      <c r="QQY264" s="27"/>
      <c r="QQZ264" s="27"/>
      <c r="QRA264" s="27"/>
      <c r="QRB264" s="27"/>
      <c r="QRC264" s="27"/>
      <c r="QRD264" s="27"/>
      <c r="QRE264" s="27"/>
      <c r="QRF264" s="27"/>
      <c r="QRG264" s="27"/>
      <c r="QRH264" s="27"/>
      <c r="QRI264" s="27"/>
      <c r="QRJ264" s="27"/>
      <c r="QRK264" s="27"/>
      <c r="QRL264" s="27"/>
      <c r="QRM264" s="27"/>
      <c r="QRN264" s="27"/>
      <c r="QRO264" s="27"/>
      <c r="QRP264" s="27"/>
      <c r="QRQ264" s="27"/>
      <c r="QRR264" s="27"/>
      <c r="QRS264" s="27"/>
      <c r="QRT264" s="27"/>
      <c r="QRU264" s="27"/>
      <c r="QRV264" s="27"/>
      <c r="QRW264" s="27"/>
      <c r="QRX264" s="27"/>
      <c r="QRY264" s="27"/>
      <c r="QRZ264" s="27"/>
      <c r="QSA264" s="27"/>
      <c r="QSB264" s="27"/>
      <c r="QSC264" s="27"/>
      <c r="QSD264" s="27"/>
      <c r="QSE264" s="27"/>
      <c r="QSF264" s="27"/>
      <c r="QSG264" s="27"/>
      <c r="QSH264" s="27"/>
      <c r="QSI264" s="27"/>
      <c r="QSJ264" s="27"/>
      <c r="QSK264" s="27"/>
      <c r="QSL264" s="27"/>
      <c r="QSM264" s="27"/>
      <c r="QSN264" s="27"/>
      <c r="QSO264" s="27"/>
      <c r="QSP264" s="27"/>
      <c r="QSQ264" s="27"/>
      <c r="QSR264" s="27"/>
      <c r="QSS264" s="27"/>
      <c r="QST264" s="27"/>
      <c r="QSU264" s="27"/>
      <c r="QSV264" s="27"/>
      <c r="QSW264" s="27"/>
      <c r="QSX264" s="27"/>
      <c r="QSY264" s="27"/>
      <c r="QSZ264" s="27"/>
      <c r="QTA264" s="27"/>
      <c r="QTB264" s="27"/>
      <c r="QTC264" s="27"/>
      <c r="QTD264" s="27"/>
      <c r="QTE264" s="27"/>
      <c r="QTF264" s="27"/>
      <c r="QTG264" s="27"/>
      <c r="QTH264" s="27"/>
      <c r="QTI264" s="27"/>
      <c r="QTJ264" s="27"/>
      <c r="QTK264" s="27"/>
      <c r="QTL264" s="27"/>
      <c r="QTM264" s="27"/>
      <c r="QTN264" s="27"/>
      <c r="QTO264" s="27"/>
      <c r="QTP264" s="27"/>
      <c r="QTQ264" s="27"/>
      <c r="QTR264" s="27"/>
      <c r="QTS264" s="27"/>
      <c r="QTT264" s="27"/>
      <c r="QTU264" s="27"/>
      <c r="QTV264" s="27"/>
      <c r="QTW264" s="27"/>
      <c r="QTX264" s="27"/>
      <c r="QTY264" s="27"/>
      <c r="QTZ264" s="27"/>
      <c r="QUA264" s="27"/>
      <c r="QUB264" s="27"/>
      <c r="QUC264" s="27"/>
      <c r="QUD264" s="27"/>
      <c r="QUE264" s="27"/>
      <c r="QUF264" s="27"/>
      <c r="QUG264" s="27"/>
      <c r="QUH264" s="27"/>
      <c r="QUI264" s="27"/>
      <c r="QUJ264" s="27"/>
      <c r="QUK264" s="27"/>
      <c r="QUL264" s="27"/>
      <c r="QUM264" s="27"/>
      <c r="QUN264" s="27"/>
      <c r="QUO264" s="27"/>
      <c r="QUP264" s="27"/>
      <c r="QUQ264" s="27"/>
      <c r="QUR264" s="27"/>
      <c r="QUS264" s="27"/>
      <c r="QUT264" s="27"/>
      <c r="QUU264" s="27"/>
      <c r="QUV264" s="27"/>
      <c r="QUW264" s="27"/>
      <c r="QUX264" s="27"/>
      <c r="QUY264" s="27"/>
      <c r="QUZ264" s="27"/>
      <c r="QVA264" s="27"/>
      <c r="QVB264" s="27"/>
      <c r="QVC264" s="27"/>
      <c r="QVD264" s="27"/>
      <c r="QVE264" s="27"/>
      <c r="QVF264" s="27"/>
      <c r="QVG264" s="27"/>
      <c r="QVH264" s="27"/>
      <c r="QVI264" s="27"/>
      <c r="QVJ264" s="27"/>
      <c r="QVK264" s="27"/>
      <c r="QVL264" s="27"/>
      <c r="QVM264" s="27"/>
      <c r="QVN264" s="27"/>
      <c r="QVO264" s="27"/>
      <c r="QVP264" s="27"/>
      <c r="QVQ264" s="27"/>
      <c r="QVR264" s="27"/>
      <c r="QVS264" s="27"/>
      <c r="QVT264" s="27"/>
      <c r="QVU264" s="27"/>
      <c r="QVV264" s="27"/>
      <c r="QVW264" s="27"/>
      <c r="QVX264" s="27"/>
      <c r="QVY264" s="27"/>
      <c r="QVZ264" s="27"/>
      <c r="QWA264" s="27"/>
      <c r="QWB264" s="27"/>
      <c r="QWC264" s="27"/>
      <c r="QWD264" s="27"/>
      <c r="QWE264" s="27"/>
      <c r="QWF264" s="27"/>
      <c r="QWG264" s="27"/>
      <c r="QWH264" s="27"/>
      <c r="QWI264" s="27"/>
      <c r="QWJ264" s="27"/>
      <c r="QWK264" s="27"/>
      <c r="QWL264" s="27"/>
      <c r="QWM264" s="27"/>
      <c r="QWN264" s="27"/>
      <c r="QWO264" s="27"/>
      <c r="QWP264" s="27"/>
      <c r="QWQ264" s="27"/>
      <c r="QWR264" s="27"/>
      <c r="QWS264" s="27"/>
      <c r="QWT264" s="27"/>
      <c r="QWU264" s="27"/>
      <c r="QWV264" s="27"/>
      <c r="QWW264" s="27"/>
      <c r="QWX264" s="27"/>
      <c r="QWY264" s="27"/>
      <c r="QWZ264" s="27"/>
      <c r="QXA264" s="27"/>
      <c r="QXB264" s="27"/>
      <c r="QXC264" s="27"/>
      <c r="QXD264" s="27"/>
      <c r="QXE264" s="27"/>
      <c r="QXF264" s="27"/>
      <c r="QXG264" s="27"/>
      <c r="QXH264" s="27"/>
      <c r="QXI264" s="27"/>
      <c r="QXJ264" s="27"/>
      <c r="QXK264" s="27"/>
      <c r="QXL264" s="27"/>
      <c r="QXM264" s="27"/>
      <c r="QXN264" s="27"/>
      <c r="QXO264" s="27"/>
      <c r="QXP264" s="27"/>
      <c r="QXQ264" s="27"/>
      <c r="QXR264" s="27"/>
      <c r="QXS264" s="27"/>
      <c r="QXT264" s="27"/>
      <c r="QXU264" s="27"/>
      <c r="QXV264" s="27"/>
      <c r="QXW264" s="27"/>
      <c r="QXX264" s="27"/>
      <c r="QXY264" s="27"/>
      <c r="QXZ264" s="27"/>
      <c r="QYA264" s="27"/>
      <c r="QYB264" s="27"/>
      <c r="QYC264" s="27"/>
      <c r="QYD264" s="27"/>
      <c r="QYE264" s="27"/>
      <c r="QYF264" s="27"/>
      <c r="QYG264" s="27"/>
      <c r="QYH264" s="27"/>
      <c r="QYI264" s="27"/>
      <c r="QYJ264" s="27"/>
      <c r="QYK264" s="27"/>
      <c r="QYL264" s="27"/>
      <c r="QYM264" s="27"/>
      <c r="QYN264" s="27"/>
      <c r="QYO264" s="27"/>
      <c r="QYP264" s="27"/>
      <c r="QYQ264" s="27"/>
      <c r="QYR264" s="27"/>
      <c r="QYS264" s="27"/>
      <c r="QYT264" s="27"/>
      <c r="QYU264" s="27"/>
      <c r="QYV264" s="27"/>
      <c r="QYW264" s="27"/>
      <c r="QYX264" s="27"/>
      <c r="QYY264" s="27"/>
      <c r="QYZ264" s="27"/>
      <c r="QZA264" s="27"/>
      <c r="QZB264" s="27"/>
      <c r="QZC264" s="27"/>
      <c r="QZD264" s="27"/>
      <c r="QZE264" s="27"/>
      <c r="QZF264" s="27"/>
      <c r="QZG264" s="27"/>
      <c r="QZH264" s="27"/>
      <c r="QZI264" s="27"/>
      <c r="QZJ264" s="27"/>
      <c r="QZK264" s="27"/>
      <c r="QZL264" s="27"/>
      <c r="QZM264" s="27"/>
      <c r="QZN264" s="27"/>
      <c r="QZO264" s="27"/>
      <c r="QZP264" s="27"/>
      <c r="QZQ264" s="27"/>
      <c r="QZR264" s="27"/>
      <c r="QZS264" s="27"/>
      <c r="QZT264" s="27"/>
      <c r="QZU264" s="27"/>
      <c r="QZV264" s="27"/>
      <c r="QZW264" s="27"/>
      <c r="QZX264" s="27"/>
      <c r="QZY264" s="27"/>
      <c r="QZZ264" s="27"/>
      <c r="RAA264" s="27"/>
      <c r="RAB264" s="27"/>
      <c r="RAC264" s="27"/>
      <c r="RAD264" s="27"/>
      <c r="RAE264" s="27"/>
      <c r="RAF264" s="27"/>
      <c r="RAG264" s="27"/>
      <c r="RAH264" s="27"/>
      <c r="RAI264" s="27"/>
      <c r="RAJ264" s="27"/>
      <c r="RAK264" s="27"/>
      <c r="RAL264" s="27"/>
      <c r="RAM264" s="27"/>
      <c r="RAN264" s="27"/>
      <c r="RAO264" s="27"/>
      <c r="RAP264" s="27"/>
      <c r="RAQ264" s="27"/>
      <c r="RAR264" s="27"/>
      <c r="RAS264" s="27"/>
      <c r="RAT264" s="27"/>
      <c r="RAU264" s="27"/>
      <c r="RAV264" s="27"/>
      <c r="RAW264" s="27"/>
      <c r="RAX264" s="27"/>
      <c r="RAY264" s="27"/>
      <c r="RAZ264" s="27"/>
      <c r="RBA264" s="27"/>
      <c r="RBB264" s="27"/>
      <c r="RBC264" s="27"/>
      <c r="RBD264" s="27"/>
      <c r="RBE264" s="27"/>
      <c r="RBF264" s="27"/>
      <c r="RBG264" s="27"/>
      <c r="RBH264" s="27"/>
      <c r="RBI264" s="27"/>
      <c r="RBJ264" s="27"/>
      <c r="RBK264" s="27"/>
      <c r="RBL264" s="27"/>
      <c r="RBM264" s="27"/>
      <c r="RBN264" s="27"/>
      <c r="RBO264" s="27"/>
      <c r="RBP264" s="27"/>
      <c r="RBQ264" s="27"/>
      <c r="RBR264" s="27"/>
      <c r="RBS264" s="27"/>
      <c r="RBT264" s="27"/>
      <c r="RBU264" s="27"/>
      <c r="RBV264" s="27"/>
      <c r="RBW264" s="27"/>
      <c r="RBX264" s="27"/>
      <c r="RBY264" s="27"/>
      <c r="RBZ264" s="27"/>
      <c r="RCA264" s="27"/>
      <c r="RCB264" s="27"/>
      <c r="RCC264" s="27"/>
      <c r="RCD264" s="27"/>
      <c r="RCE264" s="27"/>
      <c r="RCF264" s="27"/>
      <c r="RCG264" s="27"/>
      <c r="RCH264" s="27"/>
      <c r="RCI264" s="27"/>
      <c r="RCJ264" s="27"/>
      <c r="RCK264" s="27"/>
      <c r="RCL264" s="27"/>
      <c r="RCM264" s="27"/>
      <c r="RCN264" s="27"/>
      <c r="RCO264" s="27"/>
      <c r="RCP264" s="27"/>
      <c r="RCQ264" s="27"/>
      <c r="RCR264" s="27"/>
      <c r="RCS264" s="27"/>
      <c r="RCT264" s="27"/>
      <c r="RCU264" s="27"/>
      <c r="RCV264" s="27"/>
      <c r="RCW264" s="27"/>
      <c r="RCX264" s="27"/>
      <c r="RCY264" s="27"/>
      <c r="RCZ264" s="27"/>
      <c r="RDA264" s="27"/>
      <c r="RDB264" s="27"/>
      <c r="RDC264" s="27"/>
      <c r="RDD264" s="27"/>
      <c r="RDE264" s="27"/>
      <c r="RDF264" s="27"/>
      <c r="RDG264" s="27"/>
      <c r="RDH264" s="27"/>
      <c r="RDI264" s="27"/>
      <c r="RDJ264" s="27"/>
      <c r="RDK264" s="27"/>
      <c r="RDL264" s="27"/>
      <c r="RDM264" s="27"/>
      <c r="RDN264" s="27"/>
      <c r="RDO264" s="27"/>
      <c r="RDP264" s="27"/>
      <c r="RDQ264" s="27"/>
      <c r="RDR264" s="27"/>
      <c r="RDS264" s="27"/>
      <c r="RDT264" s="27"/>
      <c r="RDU264" s="27"/>
      <c r="RDV264" s="27"/>
      <c r="RDW264" s="27"/>
      <c r="RDX264" s="27"/>
      <c r="RDY264" s="27"/>
      <c r="RDZ264" s="27"/>
      <c r="REA264" s="27"/>
      <c r="REB264" s="27"/>
      <c r="REC264" s="27"/>
      <c r="RED264" s="27"/>
      <c r="REE264" s="27"/>
      <c r="REF264" s="27"/>
      <c r="REG264" s="27"/>
      <c r="REH264" s="27"/>
      <c r="REI264" s="27"/>
      <c r="REJ264" s="27"/>
      <c r="REK264" s="27"/>
      <c r="REL264" s="27"/>
      <c r="REM264" s="27"/>
      <c r="REN264" s="27"/>
      <c r="REO264" s="27"/>
      <c r="REP264" s="27"/>
      <c r="REQ264" s="27"/>
      <c r="RER264" s="27"/>
      <c r="RES264" s="27"/>
      <c r="RET264" s="27"/>
      <c r="REU264" s="27"/>
      <c r="REV264" s="27"/>
      <c r="REW264" s="27"/>
      <c r="REX264" s="27"/>
      <c r="REY264" s="27"/>
      <c r="REZ264" s="27"/>
      <c r="RFA264" s="27"/>
      <c r="RFB264" s="27"/>
      <c r="RFC264" s="27"/>
      <c r="RFD264" s="27"/>
      <c r="RFE264" s="27"/>
      <c r="RFF264" s="27"/>
      <c r="RFG264" s="27"/>
      <c r="RFH264" s="27"/>
      <c r="RFI264" s="27"/>
      <c r="RFJ264" s="27"/>
      <c r="RFK264" s="27"/>
      <c r="RFL264" s="27"/>
      <c r="RFM264" s="27"/>
      <c r="RFN264" s="27"/>
      <c r="RFO264" s="27"/>
      <c r="RFP264" s="27"/>
      <c r="RFQ264" s="27"/>
      <c r="RFR264" s="27"/>
      <c r="RFS264" s="27"/>
      <c r="RFT264" s="27"/>
      <c r="RFU264" s="27"/>
      <c r="RFV264" s="27"/>
      <c r="RFW264" s="27"/>
      <c r="RFX264" s="27"/>
      <c r="RFY264" s="27"/>
      <c r="RFZ264" s="27"/>
      <c r="RGA264" s="27"/>
      <c r="RGB264" s="27"/>
      <c r="RGC264" s="27"/>
      <c r="RGD264" s="27"/>
      <c r="RGE264" s="27"/>
      <c r="RGF264" s="27"/>
      <c r="RGG264" s="27"/>
      <c r="RGH264" s="27"/>
      <c r="RGI264" s="27"/>
      <c r="RGJ264" s="27"/>
      <c r="RGK264" s="27"/>
      <c r="RGL264" s="27"/>
      <c r="RGM264" s="27"/>
      <c r="RGN264" s="27"/>
      <c r="RGO264" s="27"/>
      <c r="RGP264" s="27"/>
      <c r="RGQ264" s="27"/>
      <c r="RGR264" s="27"/>
      <c r="RGS264" s="27"/>
      <c r="RGT264" s="27"/>
      <c r="RGU264" s="27"/>
      <c r="RGV264" s="27"/>
      <c r="RGW264" s="27"/>
      <c r="RGX264" s="27"/>
      <c r="RGY264" s="27"/>
      <c r="RGZ264" s="27"/>
      <c r="RHA264" s="27"/>
      <c r="RHB264" s="27"/>
      <c r="RHC264" s="27"/>
      <c r="RHD264" s="27"/>
      <c r="RHE264" s="27"/>
      <c r="RHF264" s="27"/>
      <c r="RHG264" s="27"/>
      <c r="RHH264" s="27"/>
      <c r="RHI264" s="27"/>
      <c r="RHJ264" s="27"/>
      <c r="RHK264" s="27"/>
      <c r="RHL264" s="27"/>
      <c r="RHM264" s="27"/>
      <c r="RHN264" s="27"/>
      <c r="RHO264" s="27"/>
      <c r="RHP264" s="27"/>
      <c r="RHQ264" s="27"/>
      <c r="RHR264" s="27"/>
      <c r="RHS264" s="27"/>
      <c r="RHT264" s="27"/>
      <c r="RHU264" s="27"/>
      <c r="RHV264" s="27"/>
      <c r="RHW264" s="27"/>
      <c r="RHX264" s="27"/>
      <c r="RHY264" s="27"/>
      <c r="RHZ264" s="27"/>
      <c r="RIA264" s="27"/>
      <c r="RIB264" s="27"/>
      <c r="RIC264" s="27"/>
      <c r="RID264" s="27"/>
      <c r="RIE264" s="27"/>
      <c r="RIF264" s="27"/>
      <c r="RIG264" s="27"/>
      <c r="RIH264" s="27"/>
      <c r="RII264" s="27"/>
      <c r="RIJ264" s="27"/>
      <c r="RIK264" s="27"/>
      <c r="RIL264" s="27"/>
      <c r="RIM264" s="27"/>
      <c r="RIN264" s="27"/>
      <c r="RIO264" s="27"/>
      <c r="RIP264" s="27"/>
      <c r="RIQ264" s="27"/>
      <c r="RIR264" s="27"/>
      <c r="RIS264" s="27"/>
      <c r="RIT264" s="27"/>
      <c r="RIU264" s="27"/>
      <c r="RIV264" s="27"/>
      <c r="RIW264" s="27"/>
      <c r="RIX264" s="27"/>
      <c r="RIY264" s="27"/>
      <c r="RIZ264" s="27"/>
      <c r="RJA264" s="27"/>
      <c r="RJB264" s="27"/>
      <c r="RJC264" s="27"/>
      <c r="RJD264" s="27"/>
      <c r="RJE264" s="27"/>
      <c r="RJF264" s="27"/>
      <c r="RJG264" s="27"/>
      <c r="RJH264" s="27"/>
      <c r="RJI264" s="27"/>
      <c r="RJJ264" s="27"/>
      <c r="RJK264" s="27"/>
      <c r="RJL264" s="27"/>
      <c r="RJM264" s="27"/>
      <c r="RJN264" s="27"/>
      <c r="RJO264" s="27"/>
      <c r="RJP264" s="27"/>
      <c r="RJQ264" s="27"/>
      <c r="RJR264" s="27"/>
      <c r="RJS264" s="27"/>
      <c r="RJT264" s="27"/>
      <c r="RJU264" s="27"/>
      <c r="RJV264" s="27"/>
      <c r="RJW264" s="27"/>
      <c r="RJX264" s="27"/>
      <c r="RJY264" s="27"/>
      <c r="RJZ264" s="27"/>
      <c r="RKA264" s="27"/>
      <c r="RKB264" s="27"/>
      <c r="RKC264" s="27"/>
      <c r="RKD264" s="27"/>
      <c r="RKE264" s="27"/>
      <c r="RKF264" s="27"/>
      <c r="RKG264" s="27"/>
      <c r="RKH264" s="27"/>
      <c r="RKI264" s="27"/>
      <c r="RKJ264" s="27"/>
      <c r="RKK264" s="27"/>
      <c r="RKL264" s="27"/>
      <c r="RKM264" s="27"/>
      <c r="RKN264" s="27"/>
      <c r="RKO264" s="27"/>
      <c r="RKP264" s="27"/>
      <c r="RKQ264" s="27"/>
      <c r="RKR264" s="27"/>
      <c r="RKS264" s="27"/>
      <c r="RKT264" s="27"/>
      <c r="RKU264" s="27"/>
      <c r="RKV264" s="27"/>
      <c r="RKW264" s="27"/>
      <c r="RKX264" s="27"/>
      <c r="RKY264" s="27"/>
      <c r="RKZ264" s="27"/>
      <c r="RLA264" s="27"/>
      <c r="RLB264" s="27"/>
      <c r="RLC264" s="27"/>
      <c r="RLD264" s="27"/>
      <c r="RLE264" s="27"/>
      <c r="RLF264" s="27"/>
      <c r="RLG264" s="27"/>
      <c r="RLH264" s="27"/>
      <c r="RLI264" s="27"/>
      <c r="RLJ264" s="27"/>
      <c r="RLK264" s="27"/>
      <c r="RLL264" s="27"/>
      <c r="RLM264" s="27"/>
      <c r="RLN264" s="27"/>
      <c r="RLO264" s="27"/>
      <c r="RLP264" s="27"/>
      <c r="RLQ264" s="27"/>
      <c r="RLR264" s="27"/>
      <c r="RLS264" s="27"/>
      <c r="RLT264" s="27"/>
      <c r="RLU264" s="27"/>
      <c r="RLV264" s="27"/>
      <c r="RLW264" s="27"/>
      <c r="RLX264" s="27"/>
      <c r="RLY264" s="27"/>
      <c r="RLZ264" s="27"/>
      <c r="RMA264" s="27"/>
      <c r="RMB264" s="27"/>
      <c r="RMC264" s="27"/>
      <c r="RMD264" s="27"/>
      <c r="RME264" s="27"/>
      <c r="RMF264" s="27"/>
      <c r="RMG264" s="27"/>
      <c r="RMH264" s="27"/>
      <c r="RMI264" s="27"/>
      <c r="RMJ264" s="27"/>
      <c r="RMK264" s="27"/>
      <c r="RML264" s="27"/>
      <c r="RMM264" s="27"/>
      <c r="RMN264" s="27"/>
      <c r="RMO264" s="27"/>
      <c r="RMP264" s="27"/>
      <c r="RMQ264" s="27"/>
      <c r="RMR264" s="27"/>
      <c r="RMS264" s="27"/>
      <c r="RMT264" s="27"/>
      <c r="RMU264" s="27"/>
      <c r="RMV264" s="27"/>
      <c r="RMW264" s="27"/>
      <c r="RMX264" s="27"/>
      <c r="RMY264" s="27"/>
      <c r="RMZ264" s="27"/>
      <c r="RNA264" s="27"/>
      <c r="RNB264" s="27"/>
      <c r="RNC264" s="27"/>
      <c r="RND264" s="27"/>
      <c r="RNE264" s="27"/>
      <c r="RNF264" s="27"/>
      <c r="RNG264" s="27"/>
      <c r="RNH264" s="27"/>
      <c r="RNI264" s="27"/>
      <c r="RNJ264" s="27"/>
      <c r="RNK264" s="27"/>
      <c r="RNL264" s="27"/>
      <c r="RNM264" s="27"/>
      <c r="RNN264" s="27"/>
      <c r="RNO264" s="27"/>
      <c r="RNP264" s="27"/>
      <c r="RNQ264" s="27"/>
      <c r="RNR264" s="27"/>
      <c r="RNS264" s="27"/>
      <c r="RNT264" s="27"/>
      <c r="RNU264" s="27"/>
      <c r="RNV264" s="27"/>
      <c r="RNW264" s="27"/>
      <c r="RNX264" s="27"/>
      <c r="RNY264" s="27"/>
      <c r="RNZ264" s="27"/>
      <c r="ROA264" s="27"/>
      <c r="ROB264" s="27"/>
      <c r="ROC264" s="27"/>
      <c r="ROD264" s="27"/>
      <c r="ROE264" s="27"/>
      <c r="ROF264" s="27"/>
      <c r="ROG264" s="27"/>
      <c r="ROH264" s="27"/>
      <c r="ROI264" s="27"/>
      <c r="ROJ264" s="27"/>
      <c r="ROK264" s="27"/>
      <c r="ROL264" s="27"/>
      <c r="ROM264" s="27"/>
      <c r="RON264" s="27"/>
      <c r="ROO264" s="27"/>
      <c r="ROP264" s="27"/>
      <c r="ROQ264" s="27"/>
      <c r="ROR264" s="27"/>
      <c r="ROS264" s="27"/>
      <c r="ROT264" s="27"/>
      <c r="ROU264" s="27"/>
      <c r="ROV264" s="27"/>
      <c r="ROW264" s="27"/>
      <c r="ROX264" s="27"/>
      <c r="ROY264" s="27"/>
      <c r="ROZ264" s="27"/>
      <c r="RPA264" s="27"/>
      <c r="RPB264" s="27"/>
      <c r="RPC264" s="27"/>
      <c r="RPD264" s="27"/>
      <c r="RPE264" s="27"/>
      <c r="RPF264" s="27"/>
      <c r="RPG264" s="27"/>
      <c r="RPH264" s="27"/>
      <c r="RPI264" s="27"/>
      <c r="RPJ264" s="27"/>
      <c r="RPK264" s="27"/>
      <c r="RPL264" s="27"/>
      <c r="RPM264" s="27"/>
      <c r="RPN264" s="27"/>
      <c r="RPO264" s="27"/>
      <c r="RPP264" s="27"/>
      <c r="RPQ264" s="27"/>
      <c r="RPR264" s="27"/>
      <c r="RPS264" s="27"/>
      <c r="RPT264" s="27"/>
      <c r="RPU264" s="27"/>
      <c r="RPV264" s="27"/>
      <c r="RPW264" s="27"/>
      <c r="RPX264" s="27"/>
      <c r="RPY264" s="27"/>
      <c r="RPZ264" s="27"/>
      <c r="RQA264" s="27"/>
      <c r="RQB264" s="27"/>
      <c r="RQC264" s="27"/>
      <c r="RQD264" s="27"/>
      <c r="RQE264" s="27"/>
      <c r="RQF264" s="27"/>
      <c r="RQG264" s="27"/>
      <c r="RQH264" s="27"/>
      <c r="RQI264" s="27"/>
      <c r="RQJ264" s="27"/>
      <c r="RQK264" s="27"/>
      <c r="RQL264" s="27"/>
      <c r="RQM264" s="27"/>
      <c r="RQN264" s="27"/>
      <c r="RQO264" s="27"/>
      <c r="RQP264" s="27"/>
      <c r="RQQ264" s="27"/>
      <c r="RQR264" s="27"/>
      <c r="RQS264" s="27"/>
      <c r="RQT264" s="27"/>
      <c r="RQU264" s="27"/>
      <c r="RQV264" s="27"/>
      <c r="RQW264" s="27"/>
      <c r="RQX264" s="27"/>
      <c r="RQY264" s="27"/>
      <c r="RQZ264" s="27"/>
      <c r="RRA264" s="27"/>
      <c r="RRB264" s="27"/>
      <c r="RRC264" s="27"/>
      <c r="RRD264" s="27"/>
      <c r="RRE264" s="27"/>
      <c r="RRF264" s="27"/>
      <c r="RRG264" s="27"/>
      <c r="RRH264" s="27"/>
      <c r="RRI264" s="27"/>
      <c r="RRJ264" s="27"/>
      <c r="RRK264" s="27"/>
      <c r="RRL264" s="27"/>
      <c r="RRM264" s="27"/>
      <c r="RRN264" s="27"/>
      <c r="RRO264" s="27"/>
      <c r="RRP264" s="27"/>
      <c r="RRQ264" s="27"/>
      <c r="RRR264" s="27"/>
      <c r="RRS264" s="27"/>
      <c r="RRT264" s="27"/>
      <c r="RRU264" s="27"/>
      <c r="RRV264" s="27"/>
      <c r="RRW264" s="27"/>
      <c r="RRX264" s="27"/>
      <c r="RRY264" s="27"/>
      <c r="RRZ264" s="27"/>
      <c r="RSA264" s="27"/>
      <c r="RSB264" s="27"/>
      <c r="RSC264" s="27"/>
      <c r="RSD264" s="27"/>
      <c r="RSE264" s="27"/>
      <c r="RSF264" s="27"/>
      <c r="RSG264" s="27"/>
      <c r="RSH264" s="27"/>
      <c r="RSI264" s="27"/>
      <c r="RSJ264" s="27"/>
      <c r="RSK264" s="27"/>
      <c r="RSL264" s="27"/>
      <c r="RSM264" s="27"/>
      <c r="RSN264" s="27"/>
      <c r="RSO264" s="27"/>
      <c r="RSP264" s="27"/>
      <c r="RSQ264" s="27"/>
      <c r="RSR264" s="27"/>
      <c r="RSS264" s="27"/>
      <c r="RST264" s="27"/>
      <c r="RSU264" s="27"/>
      <c r="RSV264" s="27"/>
      <c r="RSW264" s="27"/>
      <c r="RSX264" s="27"/>
      <c r="RSY264" s="27"/>
      <c r="RSZ264" s="27"/>
      <c r="RTA264" s="27"/>
      <c r="RTB264" s="27"/>
      <c r="RTC264" s="27"/>
      <c r="RTD264" s="27"/>
      <c r="RTE264" s="27"/>
      <c r="RTF264" s="27"/>
      <c r="RTG264" s="27"/>
      <c r="RTH264" s="27"/>
      <c r="RTI264" s="27"/>
      <c r="RTJ264" s="27"/>
      <c r="RTK264" s="27"/>
      <c r="RTL264" s="27"/>
      <c r="RTM264" s="27"/>
      <c r="RTN264" s="27"/>
      <c r="RTO264" s="27"/>
      <c r="RTP264" s="27"/>
      <c r="RTQ264" s="27"/>
      <c r="RTR264" s="27"/>
      <c r="RTS264" s="27"/>
      <c r="RTT264" s="27"/>
      <c r="RTU264" s="27"/>
      <c r="RTV264" s="27"/>
      <c r="RTW264" s="27"/>
      <c r="RTX264" s="27"/>
      <c r="RTY264" s="27"/>
      <c r="RTZ264" s="27"/>
      <c r="RUA264" s="27"/>
      <c r="RUB264" s="27"/>
      <c r="RUC264" s="27"/>
      <c r="RUD264" s="27"/>
      <c r="RUE264" s="27"/>
      <c r="RUF264" s="27"/>
      <c r="RUG264" s="27"/>
      <c r="RUH264" s="27"/>
      <c r="RUI264" s="27"/>
      <c r="RUJ264" s="27"/>
      <c r="RUK264" s="27"/>
      <c r="RUL264" s="27"/>
      <c r="RUM264" s="27"/>
      <c r="RUN264" s="27"/>
      <c r="RUO264" s="27"/>
      <c r="RUP264" s="27"/>
      <c r="RUQ264" s="27"/>
      <c r="RUR264" s="27"/>
      <c r="RUS264" s="27"/>
      <c r="RUT264" s="27"/>
      <c r="RUU264" s="27"/>
      <c r="RUV264" s="27"/>
      <c r="RUW264" s="27"/>
      <c r="RUX264" s="27"/>
      <c r="RUY264" s="27"/>
      <c r="RUZ264" s="27"/>
      <c r="RVA264" s="27"/>
      <c r="RVB264" s="27"/>
      <c r="RVC264" s="27"/>
      <c r="RVD264" s="27"/>
      <c r="RVE264" s="27"/>
      <c r="RVF264" s="27"/>
      <c r="RVG264" s="27"/>
      <c r="RVH264" s="27"/>
      <c r="RVI264" s="27"/>
      <c r="RVJ264" s="27"/>
      <c r="RVK264" s="27"/>
      <c r="RVL264" s="27"/>
      <c r="RVM264" s="27"/>
      <c r="RVN264" s="27"/>
      <c r="RVO264" s="27"/>
      <c r="RVP264" s="27"/>
      <c r="RVQ264" s="27"/>
      <c r="RVR264" s="27"/>
      <c r="RVS264" s="27"/>
      <c r="RVT264" s="27"/>
      <c r="RVU264" s="27"/>
      <c r="RVV264" s="27"/>
      <c r="RVW264" s="27"/>
      <c r="RVX264" s="27"/>
      <c r="RVY264" s="27"/>
      <c r="RVZ264" s="27"/>
      <c r="RWA264" s="27"/>
      <c r="RWB264" s="27"/>
      <c r="RWC264" s="27"/>
      <c r="RWD264" s="27"/>
      <c r="RWE264" s="27"/>
      <c r="RWF264" s="27"/>
      <c r="RWG264" s="27"/>
      <c r="RWH264" s="27"/>
      <c r="RWI264" s="27"/>
      <c r="RWJ264" s="27"/>
      <c r="RWK264" s="27"/>
      <c r="RWL264" s="27"/>
      <c r="RWM264" s="27"/>
      <c r="RWN264" s="27"/>
      <c r="RWO264" s="27"/>
      <c r="RWP264" s="27"/>
      <c r="RWQ264" s="27"/>
      <c r="RWR264" s="27"/>
      <c r="RWS264" s="27"/>
      <c r="RWT264" s="27"/>
      <c r="RWU264" s="27"/>
      <c r="RWV264" s="27"/>
      <c r="RWW264" s="27"/>
      <c r="RWX264" s="27"/>
      <c r="RWY264" s="27"/>
      <c r="RWZ264" s="27"/>
      <c r="RXA264" s="27"/>
      <c r="RXB264" s="27"/>
      <c r="RXC264" s="27"/>
      <c r="RXD264" s="27"/>
      <c r="RXE264" s="27"/>
      <c r="RXF264" s="27"/>
      <c r="RXG264" s="27"/>
      <c r="RXH264" s="27"/>
      <c r="RXI264" s="27"/>
      <c r="RXJ264" s="27"/>
      <c r="RXK264" s="27"/>
      <c r="RXL264" s="27"/>
      <c r="RXM264" s="27"/>
      <c r="RXN264" s="27"/>
      <c r="RXO264" s="27"/>
      <c r="RXP264" s="27"/>
      <c r="RXQ264" s="27"/>
      <c r="RXR264" s="27"/>
      <c r="RXS264" s="27"/>
      <c r="RXT264" s="27"/>
      <c r="RXU264" s="27"/>
      <c r="RXV264" s="27"/>
      <c r="RXW264" s="27"/>
      <c r="RXX264" s="27"/>
      <c r="RXY264" s="27"/>
      <c r="RXZ264" s="27"/>
      <c r="RYA264" s="27"/>
      <c r="RYB264" s="27"/>
      <c r="RYC264" s="27"/>
      <c r="RYD264" s="27"/>
      <c r="RYE264" s="27"/>
      <c r="RYF264" s="27"/>
      <c r="RYG264" s="27"/>
      <c r="RYH264" s="27"/>
      <c r="RYI264" s="27"/>
      <c r="RYJ264" s="27"/>
      <c r="RYK264" s="27"/>
      <c r="RYL264" s="27"/>
      <c r="RYM264" s="27"/>
      <c r="RYN264" s="27"/>
      <c r="RYO264" s="27"/>
      <c r="RYP264" s="27"/>
      <c r="RYQ264" s="27"/>
      <c r="RYR264" s="27"/>
      <c r="RYS264" s="27"/>
      <c r="RYT264" s="27"/>
      <c r="RYU264" s="27"/>
      <c r="RYV264" s="27"/>
      <c r="RYW264" s="27"/>
      <c r="RYX264" s="27"/>
      <c r="RYY264" s="27"/>
      <c r="RYZ264" s="27"/>
      <c r="RZA264" s="27"/>
      <c r="RZB264" s="27"/>
      <c r="RZC264" s="27"/>
      <c r="RZD264" s="27"/>
      <c r="RZE264" s="27"/>
      <c r="RZF264" s="27"/>
      <c r="RZG264" s="27"/>
      <c r="RZH264" s="27"/>
      <c r="RZI264" s="27"/>
      <c r="RZJ264" s="27"/>
      <c r="RZK264" s="27"/>
      <c r="RZL264" s="27"/>
      <c r="RZM264" s="27"/>
      <c r="RZN264" s="27"/>
      <c r="RZO264" s="27"/>
      <c r="RZP264" s="27"/>
      <c r="RZQ264" s="27"/>
      <c r="RZR264" s="27"/>
      <c r="RZS264" s="27"/>
      <c r="RZT264" s="27"/>
      <c r="RZU264" s="27"/>
      <c r="RZV264" s="27"/>
      <c r="RZW264" s="27"/>
      <c r="RZX264" s="27"/>
      <c r="RZY264" s="27"/>
      <c r="RZZ264" s="27"/>
      <c r="SAA264" s="27"/>
      <c r="SAB264" s="27"/>
      <c r="SAC264" s="27"/>
      <c r="SAD264" s="27"/>
      <c r="SAE264" s="27"/>
      <c r="SAF264" s="27"/>
      <c r="SAG264" s="27"/>
      <c r="SAH264" s="27"/>
      <c r="SAI264" s="27"/>
      <c r="SAJ264" s="27"/>
      <c r="SAK264" s="27"/>
      <c r="SAL264" s="27"/>
      <c r="SAM264" s="27"/>
      <c r="SAN264" s="27"/>
      <c r="SAO264" s="27"/>
      <c r="SAP264" s="27"/>
      <c r="SAQ264" s="27"/>
      <c r="SAR264" s="27"/>
      <c r="SAS264" s="27"/>
      <c r="SAT264" s="27"/>
      <c r="SAU264" s="27"/>
      <c r="SAV264" s="27"/>
      <c r="SAW264" s="27"/>
      <c r="SAX264" s="27"/>
      <c r="SAY264" s="27"/>
      <c r="SAZ264" s="27"/>
      <c r="SBA264" s="27"/>
      <c r="SBB264" s="27"/>
      <c r="SBC264" s="27"/>
      <c r="SBD264" s="27"/>
      <c r="SBE264" s="27"/>
      <c r="SBF264" s="27"/>
      <c r="SBG264" s="27"/>
      <c r="SBH264" s="27"/>
      <c r="SBI264" s="27"/>
      <c r="SBJ264" s="27"/>
      <c r="SBK264" s="27"/>
      <c r="SBL264" s="27"/>
      <c r="SBM264" s="27"/>
      <c r="SBN264" s="27"/>
      <c r="SBO264" s="27"/>
      <c r="SBP264" s="27"/>
      <c r="SBQ264" s="27"/>
      <c r="SBR264" s="27"/>
      <c r="SBS264" s="27"/>
      <c r="SBT264" s="27"/>
      <c r="SBU264" s="27"/>
      <c r="SBV264" s="27"/>
      <c r="SBW264" s="27"/>
      <c r="SBX264" s="27"/>
      <c r="SBY264" s="27"/>
      <c r="SBZ264" s="27"/>
      <c r="SCA264" s="27"/>
      <c r="SCB264" s="27"/>
      <c r="SCC264" s="27"/>
      <c r="SCD264" s="27"/>
      <c r="SCE264" s="27"/>
      <c r="SCF264" s="27"/>
      <c r="SCG264" s="27"/>
      <c r="SCH264" s="27"/>
      <c r="SCI264" s="27"/>
      <c r="SCJ264" s="27"/>
      <c r="SCK264" s="27"/>
      <c r="SCL264" s="27"/>
      <c r="SCM264" s="27"/>
      <c r="SCN264" s="27"/>
      <c r="SCO264" s="27"/>
      <c r="SCP264" s="27"/>
      <c r="SCQ264" s="27"/>
      <c r="SCR264" s="27"/>
      <c r="SCS264" s="27"/>
      <c r="SCT264" s="27"/>
      <c r="SCU264" s="27"/>
      <c r="SCV264" s="27"/>
      <c r="SCW264" s="27"/>
      <c r="SCX264" s="27"/>
      <c r="SCY264" s="27"/>
      <c r="SCZ264" s="27"/>
      <c r="SDA264" s="27"/>
      <c r="SDB264" s="27"/>
      <c r="SDC264" s="27"/>
      <c r="SDD264" s="27"/>
      <c r="SDE264" s="27"/>
      <c r="SDF264" s="27"/>
      <c r="SDG264" s="27"/>
      <c r="SDH264" s="27"/>
      <c r="SDI264" s="27"/>
      <c r="SDJ264" s="27"/>
      <c r="SDK264" s="27"/>
      <c r="SDL264" s="27"/>
      <c r="SDM264" s="27"/>
      <c r="SDN264" s="27"/>
      <c r="SDO264" s="27"/>
      <c r="SDP264" s="27"/>
      <c r="SDQ264" s="27"/>
      <c r="SDR264" s="27"/>
      <c r="SDS264" s="27"/>
      <c r="SDT264" s="27"/>
      <c r="SDU264" s="27"/>
      <c r="SDV264" s="27"/>
      <c r="SDW264" s="27"/>
      <c r="SDX264" s="27"/>
      <c r="SDY264" s="27"/>
      <c r="SDZ264" s="27"/>
      <c r="SEA264" s="27"/>
      <c r="SEB264" s="27"/>
      <c r="SEC264" s="27"/>
      <c r="SED264" s="27"/>
      <c r="SEE264" s="27"/>
      <c r="SEF264" s="27"/>
      <c r="SEG264" s="27"/>
      <c r="SEH264" s="27"/>
      <c r="SEI264" s="27"/>
      <c r="SEJ264" s="27"/>
      <c r="SEK264" s="27"/>
      <c r="SEL264" s="27"/>
      <c r="SEM264" s="27"/>
      <c r="SEN264" s="27"/>
      <c r="SEO264" s="27"/>
      <c r="SEP264" s="27"/>
      <c r="SEQ264" s="27"/>
      <c r="SER264" s="27"/>
      <c r="SES264" s="27"/>
      <c r="SET264" s="27"/>
      <c r="SEU264" s="27"/>
      <c r="SEV264" s="27"/>
      <c r="SEW264" s="27"/>
      <c r="SEX264" s="27"/>
      <c r="SEY264" s="27"/>
      <c r="SEZ264" s="27"/>
      <c r="SFA264" s="27"/>
      <c r="SFB264" s="27"/>
      <c r="SFC264" s="27"/>
      <c r="SFD264" s="27"/>
      <c r="SFE264" s="27"/>
      <c r="SFF264" s="27"/>
      <c r="SFG264" s="27"/>
      <c r="SFH264" s="27"/>
      <c r="SFI264" s="27"/>
      <c r="SFJ264" s="27"/>
      <c r="SFK264" s="27"/>
      <c r="SFL264" s="27"/>
      <c r="SFM264" s="27"/>
      <c r="SFN264" s="27"/>
      <c r="SFO264" s="27"/>
      <c r="SFP264" s="27"/>
      <c r="SFQ264" s="27"/>
      <c r="SFR264" s="27"/>
      <c r="SFS264" s="27"/>
      <c r="SFT264" s="27"/>
      <c r="SFU264" s="27"/>
      <c r="SFV264" s="27"/>
      <c r="SFW264" s="27"/>
      <c r="SFX264" s="27"/>
      <c r="SFY264" s="27"/>
      <c r="SFZ264" s="27"/>
      <c r="SGA264" s="27"/>
      <c r="SGB264" s="27"/>
      <c r="SGC264" s="27"/>
      <c r="SGD264" s="27"/>
      <c r="SGE264" s="27"/>
      <c r="SGF264" s="27"/>
      <c r="SGG264" s="27"/>
      <c r="SGH264" s="27"/>
      <c r="SGI264" s="27"/>
      <c r="SGJ264" s="27"/>
      <c r="SGK264" s="27"/>
      <c r="SGL264" s="27"/>
      <c r="SGM264" s="27"/>
      <c r="SGN264" s="27"/>
      <c r="SGO264" s="27"/>
      <c r="SGP264" s="27"/>
      <c r="SGQ264" s="27"/>
      <c r="SGR264" s="27"/>
      <c r="SGS264" s="27"/>
      <c r="SGT264" s="27"/>
      <c r="SGU264" s="27"/>
      <c r="SGV264" s="27"/>
      <c r="SGW264" s="27"/>
      <c r="SGX264" s="27"/>
      <c r="SGY264" s="27"/>
      <c r="SGZ264" s="27"/>
      <c r="SHA264" s="27"/>
      <c r="SHB264" s="27"/>
      <c r="SHC264" s="27"/>
      <c r="SHD264" s="27"/>
      <c r="SHE264" s="27"/>
      <c r="SHF264" s="27"/>
      <c r="SHG264" s="27"/>
      <c r="SHH264" s="27"/>
      <c r="SHI264" s="27"/>
      <c r="SHJ264" s="27"/>
      <c r="SHK264" s="27"/>
      <c r="SHL264" s="27"/>
      <c r="SHM264" s="27"/>
      <c r="SHN264" s="27"/>
      <c r="SHO264" s="27"/>
      <c r="SHP264" s="27"/>
      <c r="SHQ264" s="27"/>
      <c r="SHR264" s="27"/>
      <c r="SHS264" s="27"/>
      <c r="SHT264" s="27"/>
      <c r="SHU264" s="27"/>
      <c r="SHV264" s="27"/>
      <c r="SHW264" s="27"/>
      <c r="SHX264" s="27"/>
      <c r="SHY264" s="27"/>
      <c r="SHZ264" s="27"/>
      <c r="SIA264" s="27"/>
      <c r="SIB264" s="27"/>
      <c r="SIC264" s="27"/>
      <c r="SID264" s="27"/>
      <c r="SIE264" s="27"/>
      <c r="SIF264" s="27"/>
      <c r="SIG264" s="27"/>
      <c r="SIH264" s="27"/>
      <c r="SII264" s="27"/>
      <c r="SIJ264" s="27"/>
      <c r="SIK264" s="27"/>
      <c r="SIL264" s="27"/>
      <c r="SIM264" s="27"/>
      <c r="SIN264" s="27"/>
      <c r="SIO264" s="27"/>
      <c r="SIP264" s="27"/>
      <c r="SIQ264" s="27"/>
      <c r="SIR264" s="27"/>
      <c r="SIS264" s="27"/>
      <c r="SIT264" s="27"/>
      <c r="SIU264" s="27"/>
      <c r="SIV264" s="27"/>
      <c r="SIW264" s="27"/>
      <c r="SIX264" s="27"/>
      <c r="SIY264" s="27"/>
      <c r="SIZ264" s="27"/>
      <c r="SJA264" s="27"/>
      <c r="SJB264" s="27"/>
      <c r="SJC264" s="27"/>
      <c r="SJD264" s="27"/>
      <c r="SJE264" s="27"/>
      <c r="SJF264" s="27"/>
      <c r="SJG264" s="27"/>
      <c r="SJH264" s="27"/>
      <c r="SJI264" s="27"/>
      <c r="SJJ264" s="27"/>
      <c r="SJK264" s="27"/>
      <c r="SJL264" s="27"/>
      <c r="SJM264" s="27"/>
      <c r="SJN264" s="27"/>
      <c r="SJO264" s="27"/>
      <c r="SJP264" s="27"/>
      <c r="SJQ264" s="27"/>
      <c r="SJR264" s="27"/>
      <c r="SJS264" s="27"/>
      <c r="SJT264" s="27"/>
      <c r="SJU264" s="27"/>
      <c r="SJV264" s="27"/>
      <c r="SJW264" s="27"/>
      <c r="SJX264" s="27"/>
      <c r="SJY264" s="27"/>
      <c r="SJZ264" s="27"/>
      <c r="SKA264" s="27"/>
      <c r="SKB264" s="27"/>
      <c r="SKC264" s="27"/>
      <c r="SKD264" s="27"/>
      <c r="SKE264" s="27"/>
      <c r="SKF264" s="27"/>
      <c r="SKG264" s="27"/>
      <c r="SKH264" s="27"/>
      <c r="SKI264" s="27"/>
      <c r="SKJ264" s="27"/>
      <c r="SKK264" s="27"/>
      <c r="SKL264" s="27"/>
      <c r="SKM264" s="27"/>
      <c r="SKN264" s="27"/>
      <c r="SKO264" s="27"/>
      <c r="SKP264" s="27"/>
      <c r="SKQ264" s="27"/>
      <c r="SKR264" s="27"/>
      <c r="SKS264" s="27"/>
      <c r="SKT264" s="27"/>
      <c r="SKU264" s="27"/>
      <c r="SKV264" s="27"/>
      <c r="SKW264" s="27"/>
      <c r="SKX264" s="27"/>
      <c r="SKY264" s="27"/>
      <c r="SKZ264" s="27"/>
      <c r="SLA264" s="27"/>
      <c r="SLB264" s="27"/>
      <c r="SLC264" s="27"/>
      <c r="SLD264" s="27"/>
      <c r="SLE264" s="27"/>
      <c r="SLF264" s="27"/>
      <c r="SLG264" s="27"/>
      <c r="SLH264" s="27"/>
      <c r="SLI264" s="27"/>
      <c r="SLJ264" s="27"/>
      <c r="SLK264" s="27"/>
      <c r="SLL264" s="27"/>
      <c r="SLM264" s="27"/>
      <c r="SLN264" s="27"/>
      <c r="SLO264" s="27"/>
      <c r="SLP264" s="27"/>
      <c r="SLQ264" s="27"/>
      <c r="SLR264" s="27"/>
      <c r="SLS264" s="27"/>
      <c r="SLT264" s="27"/>
      <c r="SLU264" s="27"/>
      <c r="SLV264" s="27"/>
      <c r="SLW264" s="27"/>
      <c r="SLX264" s="27"/>
      <c r="SLY264" s="27"/>
      <c r="SLZ264" s="27"/>
      <c r="SMA264" s="27"/>
      <c r="SMB264" s="27"/>
      <c r="SMC264" s="27"/>
      <c r="SMD264" s="27"/>
      <c r="SME264" s="27"/>
      <c r="SMF264" s="27"/>
      <c r="SMG264" s="27"/>
      <c r="SMH264" s="27"/>
      <c r="SMI264" s="27"/>
      <c r="SMJ264" s="27"/>
      <c r="SMK264" s="27"/>
      <c r="SML264" s="27"/>
      <c r="SMM264" s="27"/>
      <c r="SMN264" s="27"/>
      <c r="SMO264" s="27"/>
      <c r="SMP264" s="27"/>
      <c r="SMQ264" s="27"/>
      <c r="SMR264" s="27"/>
      <c r="SMS264" s="27"/>
      <c r="SMT264" s="27"/>
      <c r="SMU264" s="27"/>
      <c r="SMV264" s="27"/>
      <c r="SMW264" s="27"/>
      <c r="SMX264" s="27"/>
      <c r="SMY264" s="27"/>
      <c r="SMZ264" s="27"/>
      <c r="SNA264" s="27"/>
      <c r="SNB264" s="27"/>
      <c r="SNC264" s="27"/>
      <c r="SND264" s="27"/>
      <c r="SNE264" s="27"/>
      <c r="SNF264" s="27"/>
      <c r="SNG264" s="27"/>
      <c r="SNH264" s="27"/>
      <c r="SNI264" s="27"/>
      <c r="SNJ264" s="27"/>
      <c r="SNK264" s="27"/>
      <c r="SNL264" s="27"/>
      <c r="SNM264" s="27"/>
      <c r="SNN264" s="27"/>
      <c r="SNO264" s="27"/>
      <c r="SNP264" s="27"/>
      <c r="SNQ264" s="27"/>
      <c r="SNR264" s="27"/>
      <c r="SNS264" s="27"/>
      <c r="SNT264" s="27"/>
      <c r="SNU264" s="27"/>
      <c r="SNV264" s="27"/>
      <c r="SNW264" s="27"/>
      <c r="SNX264" s="27"/>
      <c r="SNY264" s="27"/>
      <c r="SNZ264" s="27"/>
      <c r="SOA264" s="27"/>
      <c r="SOB264" s="27"/>
      <c r="SOC264" s="27"/>
      <c r="SOD264" s="27"/>
      <c r="SOE264" s="27"/>
      <c r="SOF264" s="27"/>
      <c r="SOG264" s="27"/>
      <c r="SOH264" s="27"/>
      <c r="SOI264" s="27"/>
      <c r="SOJ264" s="27"/>
      <c r="SOK264" s="27"/>
      <c r="SOL264" s="27"/>
      <c r="SOM264" s="27"/>
      <c r="SON264" s="27"/>
      <c r="SOO264" s="27"/>
      <c r="SOP264" s="27"/>
      <c r="SOQ264" s="27"/>
      <c r="SOR264" s="27"/>
      <c r="SOS264" s="27"/>
      <c r="SOT264" s="27"/>
      <c r="SOU264" s="27"/>
      <c r="SOV264" s="27"/>
      <c r="SOW264" s="27"/>
      <c r="SOX264" s="27"/>
      <c r="SOY264" s="27"/>
      <c r="SOZ264" s="27"/>
      <c r="SPA264" s="27"/>
      <c r="SPB264" s="27"/>
      <c r="SPC264" s="27"/>
      <c r="SPD264" s="27"/>
      <c r="SPE264" s="27"/>
      <c r="SPF264" s="27"/>
      <c r="SPG264" s="27"/>
      <c r="SPH264" s="27"/>
      <c r="SPI264" s="27"/>
      <c r="SPJ264" s="27"/>
      <c r="SPK264" s="27"/>
      <c r="SPL264" s="27"/>
      <c r="SPM264" s="27"/>
      <c r="SPN264" s="27"/>
      <c r="SPO264" s="27"/>
      <c r="SPP264" s="27"/>
      <c r="SPQ264" s="27"/>
      <c r="SPR264" s="27"/>
      <c r="SPS264" s="27"/>
      <c r="SPT264" s="27"/>
      <c r="SPU264" s="27"/>
      <c r="SPV264" s="27"/>
      <c r="SPW264" s="27"/>
      <c r="SPX264" s="27"/>
      <c r="SPY264" s="27"/>
      <c r="SPZ264" s="27"/>
      <c r="SQA264" s="27"/>
      <c r="SQB264" s="27"/>
      <c r="SQC264" s="27"/>
      <c r="SQD264" s="27"/>
      <c r="SQE264" s="27"/>
      <c r="SQF264" s="27"/>
      <c r="SQG264" s="27"/>
      <c r="SQH264" s="27"/>
      <c r="SQI264" s="27"/>
      <c r="SQJ264" s="27"/>
      <c r="SQK264" s="27"/>
      <c r="SQL264" s="27"/>
      <c r="SQM264" s="27"/>
      <c r="SQN264" s="27"/>
      <c r="SQO264" s="27"/>
      <c r="SQP264" s="27"/>
      <c r="SQQ264" s="27"/>
      <c r="SQR264" s="27"/>
      <c r="SQS264" s="27"/>
      <c r="SQT264" s="27"/>
      <c r="SQU264" s="27"/>
      <c r="SQV264" s="27"/>
      <c r="SQW264" s="27"/>
      <c r="SQX264" s="27"/>
      <c r="SQY264" s="27"/>
      <c r="SQZ264" s="27"/>
      <c r="SRA264" s="27"/>
      <c r="SRB264" s="27"/>
      <c r="SRC264" s="27"/>
      <c r="SRD264" s="27"/>
      <c r="SRE264" s="27"/>
      <c r="SRF264" s="27"/>
      <c r="SRG264" s="27"/>
      <c r="SRH264" s="27"/>
      <c r="SRI264" s="27"/>
      <c r="SRJ264" s="27"/>
      <c r="SRK264" s="27"/>
      <c r="SRL264" s="27"/>
      <c r="SRM264" s="27"/>
      <c r="SRN264" s="27"/>
      <c r="SRO264" s="27"/>
      <c r="SRP264" s="27"/>
      <c r="SRQ264" s="27"/>
      <c r="SRR264" s="27"/>
      <c r="SRS264" s="27"/>
      <c r="SRT264" s="27"/>
      <c r="SRU264" s="27"/>
      <c r="SRV264" s="27"/>
      <c r="SRW264" s="27"/>
      <c r="SRX264" s="27"/>
      <c r="SRY264" s="27"/>
      <c r="SRZ264" s="27"/>
      <c r="SSA264" s="27"/>
      <c r="SSB264" s="27"/>
      <c r="SSC264" s="27"/>
      <c r="SSD264" s="27"/>
      <c r="SSE264" s="27"/>
      <c r="SSF264" s="27"/>
      <c r="SSG264" s="27"/>
      <c r="SSH264" s="27"/>
      <c r="SSI264" s="27"/>
      <c r="SSJ264" s="27"/>
      <c r="SSK264" s="27"/>
      <c r="SSL264" s="27"/>
      <c r="SSM264" s="27"/>
      <c r="SSN264" s="27"/>
      <c r="SSO264" s="27"/>
      <c r="SSP264" s="27"/>
      <c r="SSQ264" s="27"/>
      <c r="SSR264" s="27"/>
      <c r="SSS264" s="27"/>
      <c r="SST264" s="27"/>
      <c r="SSU264" s="27"/>
      <c r="SSV264" s="27"/>
      <c r="SSW264" s="27"/>
      <c r="SSX264" s="27"/>
      <c r="SSY264" s="27"/>
      <c r="SSZ264" s="27"/>
      <c r="STA264" s="27"/>
      <c r="STB264" s="27"/>
      <c r="STC264" s="27"/>
      <c r="STD264" s="27"/>
      <c r="STE264" s="27"/>
      <c r="STF264" s="27"/>
      <c r="STG264" s="27"/>
      <c r="STH264" s="27"/>
      <c r="STI264" s="27"/>
      <c r="STJ264" s="27"/>
      <c r="STK264" s="27"/>
      <c r="STL264" s="27"/>
      <c r="STM264" s="27"/>
      <c r="STN264" s="27"/>
      <c r="STO264" s="27"/>
      <c r="STP264" s="27"/>
      <c r="STQ264" s="27"/>
      <c r="STR264" s="27"/>
      <c r="STS264" s="27"/>
      <c r="STT264" s="27"/>
      <c r="STU264" s="27"/>
      <c r="STV264" s="27"/>
      <c r="STW264" s="27"/>
      <c r="STX264" s="27"/>
      <c r="STY264" s="27"/>
      <c r="STZ264" s="27"/>
      <c r="SUA264" s="27"/>
      <c r="SUB264" s="27"/>
      <c r="SUC264" s="27"/>
      <c r="SUD264" s="27"/>
      <c r="SUE264" s="27"/>
      <c r="SUF264" s="27"/>
      <c r="SUG264" s="27"/>
      <c r="SUH264" s="27"/>
      <c r="SUI264" s="27"/>
      <c r="SUJ264" s="27"/>
      <c r="SUK264" s="27"/>
      <c r="SUL264" s="27"/>
      <c r="SUM264" s="27"/>
      <c r="SUN264" s="27"/>
      <c r="SUO264" s="27"/>
      <c r="SUP264" s="27"/>
      <c r="SUQ264" s="27"/>
      <c r="SUR264" s="27"/>
      <c r="SUS264" s="27"/>
      <c r="SUT264" s="27"/>
      <c r="SUU264" s="27"/>
      <c r="SUV264" s="27"/>
      <c r="SUW264" s="27"/>
      <c r="SUX264" s="27"/>
      <c r="SUY264" s="27"/>
      <c r="SUZ264" s="27"/>
      <c r="SVA264" s="27"/>
      <c r="SVB264" s="27"/>
      <c r="SVC264" s="27"/>
      <c r="SVD264" s="27"/>
      <c r="SVE264" s="27"/>
      <c r="SVF264" s="27"/>
      <c r="SVG264" s="27"/>
      <c r="SVH264" s="27"/>
      <c r="SVI264" s="27"/>
      <c r="SVJ264" s="27"/>
      <c r="SVK264" s="27"/>
      <c r="SVL264" s="27"/>
      <c r="SVM264" s="27"/>
      <c r="SVN264" s="27"/>
      <c r="SVO264" s="27"/>
      <c r="SVP264" s="27"/>
      <c r="SVQ264" s="27"/>
      <c r="SVR264" s="27"/>
      <c r="SVS264" s="27"/>
      <c r="SVT264" s="27"/>
      <c r="SVU264" s="27"/>
      <c r="SVV264" s="27"/>
      <c r="SVW264" s="27"/>
      <c r="SVX264" s="27"/>
      <c r="SVY264" s="27"/>
      <c r="SVZ264" s="27"/>
      <c r="SWA264" s="27"/>
      <c r="SWB264" s="27"/>
      <c r="SWC264" s="27"/>
      <c r="SWD264" s="27"/>
      <c r="SWE264" s="27"/>
      <c r="SWF264" s="27"/>
      <c r="SWG264" s="27"/>
      <c r="SWH264" s="27"/>
      <c r="SWI264" s="27"/>
      <c r="SWJ264" s="27"/>
      <c r="SWK264" s="27"/>
      <c r="SWL264" s="27"/>
      <c r="SWM264" s="27"/>
      <c r="SWN264" s="27"/>
      <c r="SWO264" s="27"/>
      <c r="SWP264" s="27"/>
      <c r="SWQ264" s="27"/>
      <c r="SWR264" s="27"/>
      <c r="SWS264" s="27"/>
      <c r="SWT264" s="27"/>
      <c r="SWU264" s="27"/>
      <c r="SWV264" s="27"/>
      <c r="SWW264" s="27"/>
      <c r="SWX264" s="27"/>
      <c r="SWY264" s="27"/>
      <c r="SWZ264" s="27"/>
      <c r="SXA264" s="27"/>
      <c r="SXB264" s="27"/>
      <c r="SXC264" s="27"/>
      <c r="SXD264" s="27"/>
      <c r="SXE264" s="27"/>
      <c r="SXF264" s="27"/>
      <c r="SXG264" s="27"/>
      <c r="SXH264" s="27"/>
      <c r="SXI264" s="27"/>
      <c r="SXJ264" s="27"/>
      <c r="SXK264" s="27"/>
      <c r="SXL264" s="27"/>
      <c r="SXM264" s="27"/>
      <c r="SXN264" s="27"/>
      <c r="SXO264" s="27"/>
      <c r="SXP264" s="27"/>
      <c r="SXQ264" s="27"/>
      <c r="SXR264" s="27"/>
      <c r="SXS264" s="27"/>
      <c r="SXT264" s="27"/>
      <c r="SXU264" s="27"/>
      <c r="SXV264" s="27"/>
      <c r="SXW264" s="27"/>
      <c r="SXX264" s="27"/>
      <c r="SXY264" s="27"/>
      <c r="SXZ264" s="27"/>
      <c r="SYA264" s="27"/>
      <c r="SYB264" s="27"/>
      <c r="SYC264" s="27"/>
      <c r="SYD264" s="27"/>
      <c r="SYE264" s="27"/>
      <c r="SYF264" s="27"/>
      <c r="SYG264" s="27"/>
      <c r="SYH264" s="27"/>
      <c r="SYI264" s="27"/>
      <c r="SYJ264" s="27"/>
      <c r="SYK264" s="27"/>
      <c r="SYL264" s="27"/>
      <c r="SYM264" s="27"/>
      <c r="SYN264" s="27"/>
      <c r="SYO264" s="27"/>
      <c r="SYP264" s="27"/>
      <c r="SYQ264" s="27"/>
      <c r="SYR264" s="27"/>
      <c r="SYS264" s="27"/>
      <c r="SYT264" s="27"/>
      <c r="SYU264" s="27"/>
      <c r="SYV264" s="27"/>
      <c r="SYW264" s="27"/>
      <c r="SYX264" s="27"/>
      <c r="SYY264" s="27"/>
      <c r="SYZ264" s="27"/>
      <c r="SZA264" s="27"/>
      <c r="SZB264" s="27"/>
      <c r="SZC264" s="27"/>
      <c r="SZD264" s="27"/>
      <c r="SZE264" s="27"/>
      <c r="SZF264" s="27"/>
      <c r="SZG264" s="27"/>
      <c r="SZH264" s="27"/>
      <c r="SZI264" s="27"/>
      <c r="SZJ264" s="27"/>
      <c r="SZK264" s="27"/>
      <c r="SZL264" s="27"/>
      <c r="SZM264" s="27"/>
      <c r="SZN264" s="27"/>
      <c r="SZO264" s="27"/>
      <c r="SZP264" s="27"/>
      <c r="SZQ264" s="27"/>
      <c r="SZR264" s="27"/>
      <c r="SZS264" s="27"/>
      <c r="SZT264" s="27"/>
      <c r="SZU264" s="27"/>
      <c r="SZV264" s="27"/>
      <c r="SZW264" s="27"/>
      <c r="SZX264" s="27"/>
      <c r="SZY264" s="27"/>
      <c r="SZZ264" s="27"/>
      <c r="TAA264" s="27"/>
      <c r="TAB264" s="27"/>
      <c r="TAC264" s="27"/>
      <c r="TAD264" s="27"/>
      <c r="TAE264" s="27"/>
      <c r="TAF264" s="27"/>
      <c r="TAG264" s="27"/>
      <c r="TAH264" s="27"/>
      <c r="TAI264" s="27"/>
      <c r="TAJ264" s="27"/>
      <c r="TAK264" s="27"/>
      <c r="TAL264" s="27"/>
      <c r="TAM264" s="27"/>
      <c r="TAN264" s="27"/>
      <c r="TAO264" s="27"/>
      <c r="TAP264" s="27"/>
      <c r="TAQ264" s="27"/>
      <c r="TAR264" s="27"/>
      <c r="TAS264" s="27"/>
      <c r="TAT264" s="27"/>
      <c r="TAU264" s="27"/>
      <c r="TAV264" s="27"/>
      <c r="TAW264" s="27"/>
      <c r="TAX264" s="27"/>
      <c r="TAY264" s="27"/>
      <c r="TAZ264" s="27"/>
      <c r="TBA264" s="27"/>
      <c r="TBB264" s="27"/>
      <c r="TBC264" s="27"/>
      <c r="TBD264" s="27"/>
      <c r="TBE264" s="27"/>
      <c r="TBF264" s="27"/>
      <c r="TBG264" s="27"/>
      <c r="TBH264" s="27"/>
      <c r="TBI264" s="27"/>
      <c r="TBJ264" s="27"/>
      <c r="TBK264" s="27"/>
      <c r="TBL264" s="27"/>
      <c r="TBM264" s="27"/>
      <c r="TBN264" s="27"/>
      <c r="TBO264" s="27"/>
      <c r="TBP264" s="27"/>
      <c r="TBQ264" s="27"/>
      <c r="TBR264" s="27"/>
      <c r="TBS264" s="27"/>
      <c r="TBT264" s="27"/>
      <c r="TBU264" s="27"/>
      <c r="TBV264" s="27"/>
      <c r="TBW264" s="27"/>
      <c r="TBX264" s="27"/>
      <c r="TBY264" s="27"/>
      <c r="TBZ264" s="27"/>
      <c r="TCA264" s="27"/>
      <c r="TCB264" s="27"/>
      <c r="TCC264" s="27"/>
      <c r="TCD264" s="27"/>
      <c r="TCE264" s="27"/>
      <c r="TCF264" s="27"/>
      <c r="TCG264" s="27"/>
      <c r="TCH264" s="27"/>
      <c r="TCI264" s="27"/>
      <c r="TCJ264" s="27"/>
      <c r="TCK264" s="27"/>
      <c r="TCL264" s="27"/>
      <c r="TCM264" s="27"/>
      <c r="TCN264" s="27"/>
      <c r="TCO264" s="27"/>
      <c r="TCP264" s="27"/>
      <c r="TCQ264" s="27"/>
      <c r="TCR264" s="27"/>
      <c r="TCS264" s="27"/>
      <c r="TCT264" s="27"/>
      <c r="TCU264" s="27"/>
      <c r="TCV264" s="27"/>
      <c r="TCW264" s="27"/>
      <c r="TCX264" s="27"/>
      <c r="TCY264" s="27"/>
      <c r="TCZ264" s="27"/>
      <c r="TDA264" s="27"/>
      <c r="TDB264" s="27"/>
      <c r="TDC264" s="27"/>
      <c r="TDD264" s="27"/>
      <c r="TDE264" s="27"/>
      <c r="TDF264" s="27"/>
      <c r="TDG264" s="27"/>
      <c r="TDH264" s="27"/>
      <c r="TDI264" s="27"/>
      <c r="TDJ264" s="27"/>
      <c r="TDK264" s="27"/>
      <c r="TDL264" s="27"/>
      <c r="TDM264" s="27"/>
      <c r="TDN264" s="27"/>
      <c r="TDO264" s="27"/>
      <c r="TDP264" s="27"/>
      <c r="TDQ264" s="27"/>
      <c r="TDR264" s="27"/>
      <c r="TDS264" s="27"/>
      <c r="TDT264" s="27"/>
      <c r="TDU264" s="27"/>
      <c r="TDV264" s="27"/>
      <c r="TDW264" s="27"/>
      <c r="TDX264" s="27"/>
      <c r="TDY264" s="27"/>
      <c r="TDZ264" s="27"/>
      <c r="TEA264" s="27"/>
      <c r="TEB264" s="27"/>
      <c r="TEC264" s="27"/>
      <c r="TED264" s="27"/>
      <c r="TEE264" s="27"/>
      <c r="TEF264" s="27"/>
      <c r="TEG264" s="27"/>
      <c r="TEH264" s="27"/>
      <c r="TEI264" s="27"/>
      <c r="TEJ264" s="27"/>
      <c r="TEK264" s="27"/>
      <c r="TEL264" s="27"/>
      <c r="TEM264" s="27"/>
      <c r="TEN264" s="27"/>
      <c r="TEO264" s="27"/>
      <c r="TEP264" s="27"/>
      <c r="TEQ264" s="27"/>
      <c r="TER264" s="27"/>
      <c r="TES264" s="27"/>
      <c r="TET264" s="27"/>
      <c r="TEU264" s="27"/>
      <c r="TEV264" s="27"/>
      <c r="TEW264" s="27"/>
      <c r="TEX264" s="27"/>
      <c r="TEY264" s="27"/>
      <c r="TEZ264" s="27"/>
      <c r="TFA264" s="27"/>
      <c r="TFB264" s="27"/>
      <c r="TFC264" s="27"/>
      <c r="TFD264" s="27"/>
      <c r="TFE264" s="27"/>
      <c r="TFF264" s="27"/>
      <c r="TFG264" s="27"/>
      <c r="TFH264" s="27"/>
      <c r="TFI264" s="27"/>
      <c r="TFJ264" s="27"/>
      <c r="TFK264" s="27"/>
      <c r="TFL264" s="27"/>
      <c r="TFM264" s="27"/>
      <c r="TFN264" s="27"/>
      <c r="TFO264" s="27"/>
      <c r="TFP264" s="27"/>
      <c r="TFQ264" s="27"/>
      <c r="TFR264" s="27"/>
      <c r="TFS264" s="27"/>
      <c r="TFT264" s="27"/>
      <c r="TFU264" s="27"/>
      <c r="TFV264" s="27"/>
      <c r="TFW264" s="27"/>
      <c r="TFX264" s="27"/>
      <c r="TFY264" s="27"/>
      <c r="TFZ264" s="27"/>
      <c r="TGA264" s="27"/>
      <c r="TGB264" s="27"/>
      <c r="TGC264" s="27"/>
      <c r="TGD264" s="27"/>
      <c r="TGE264" s="27"/>
      <c r="TGF264" s="27"/>
      <c r="TGG264" s="27"/>
      <c r="TGH264" s="27"/>
      <c r="TGI264" s="27"/>
      <c r="TGJ264" s="27"/>
      <c r="TGK264" s="27"/>
      <c r="TGL264" s="27"/>
      <c r="TGM264" s="27"/>
      <c r="TGN264" s="27"/>
      <c r="TGO264" s="27"/>
      <c r="TGP264" s="27"/>
      <c r="TGQ264" s="27"/>
      <c r="TGR264" s="27"/>
      <c r="TGS264" s="27"/>
      <c r="TGT264" s="27"/>
      <c r="TGU264" s="27"/>
      <c r="TGV264" s="27"/>
      <c r="TGW264" s="27"/>
      <c r="TGX264" s="27"/>
      <c r="TGY264" s="27"/>
      <c r="TGZ264" s="27"/>
      <c r="THA264" s="27"/>
      <c r="THB264" s="27"/>
      <c r="THC264" s="27"/>
      <c r="THD264" s="27"/>
      <c r="THE264" s="27"/>
      <c r="THF264" s="27"/>
      <c r="THG264" s="27"/>
      <c r="THH264" s="27"/>
      <c r="THI264" s="27"/>
      <c r="THJ264" s="27"/>
      <c r="THK264" s="27"/>
      <c r="THL264" s="27"/>
      <c r="THM264" s="27"/>
      <c r="THN264" s="27"/>
      <c r="THO264" s="27"/>
      <c r="THP264" s="27"/>
      <c r="THQ264" s="27"/>
      <c r="THR264" s="27"/>
      <c r="THS264" s="27"/>
      <c r="THT264" s="27"/>
      <c r="THU264" s="27"/>
      <c r="THV264" s="27"/>
      <c r="THW264" s="27"/>
      <c r="THX264" s="27"/>
      <c r="THY264" s="27"/>
      <c r="THZ264" s="27"/>
      <c r="TIA264" s="27"/>
      <c r="TIB264" s="27"/>
      <c r="TIC264" s="27"/>
      <c r="TID264" s="27"/>
      <c r="TIE264" s="27"/>
      <c r="TIF264" s="27"/>
      <c r="TIG264" s="27"/>
      <c r="TIH264" s="27"/>
      <c r="TII264" s="27"/>
      <c r="TIJ264" s="27"/>
      <c r="TIK264" s="27"/>
      <c r="TIL264" s="27"/>
      <c r="TIM264" s="27"/>
      <c r="TIN264" s="27"/>
      <c r="TIO264" s="27"/>
      <c r="TIP264" s="27"/>
      <c r="TIQ264" s="27"/>
      <c r="TIR264" s="27"/>
      <c r="TIS264" s="27"/>
      <c r="TIT264" s="27"/>
      <c r="TIU264" s="27"/>
      <c r="TIV264" s="27"/>
      <c r="TIW264" s="27"/>
      <c r="TIX264" s="27"/>
      <c r="TIY264" s="27"/>
      <c r="TIZ264" s="27"/>
      <c r="TJA264" s="27"/>
      <c r="TJB264" s="27"/>
      <c r="TJC264" s="27"/>
      <c r="TJD264" s="27"/>
      <c r="TJE264" s="27"/>
      <c r="TJF264" s="27"/>
      <c r="TJG264" s="27"/>
      <c r="TJH264" s="27"/>
      <c r="TJI264" s="27"/>
      <c r="TJJ264" s="27"/>
      <c r="TJK264" s="27"/>
      <c r="TJL264" s="27"/>
      <c r="TJM264" s="27"/>
      <c r="TJN264" s="27"/>
      <c r="TJO264" s="27"/>
      <c r="TJP264" s="27"/>
      <c r="TJQ264" s="27"/>
      <c r="TJR264" s="27"/>
      <c r="TJS264" s="27"/>
      <c r="TJT264" s="27"/>
      <c r="TJU264" s="27"/>
      <c r="TJV264" s="27"/>
      <c r="TJW264" s="27"/>
      <c r="TJX264" s="27"/>
      <c r="TJY264" s="27"/>
      <c r="TJZ264" s="27"/>
      <c r="TKA264" s="27"/>
      <c r="TKB264" s="27"/>
      <c r="TKC264" s="27"/>
      <c r="TKD264" s="27"/>
      <c r="TKE264" s="27"/>
      <c r="TKF264" s="27"/>
      <c r="TKG264" s="27"/>
      <c r="TKH264" s="27"/>
      <c r="TKI264" s="27"/>
      <c r="TKJ264" s="27"/>
      <c r="TKK264" s="27"/>
      <c r="TKL264" s="27"/>
      <c r="TKM264" s="27"/>
      <c r="TKN264" s="27"/>
      <c r="TKO264" s="27"/>
      <c r="TKP264" s="27"/>
      <c r="TKQ264" s="27"/>
      <c r="TKR264" s="27"/>
      <c r="TKS264" s="27"/>
      <c r="TKT264" s="27"/>
      <c r="TKU264" s="27"/>
      <c r="TKV264" s="27"/>
      <c r="TKW264" s="27"/>
      <c r="TKX264" s="27"/>
      <c r="TKY264" s="27"/>
      <c r="TKZ264" s="27"/>
      <c r="TLA264" s="27"/>
      <c r="TLB264" s="27"/>
      <c r="TLC264" s="27"/>
      <c r="TLD264" s="27"/>
      <c r="TLE264" s="27"/>
      <c r="TLF264" s="27"/>
      <c r="TLG264" s="27"/>
      <c r="TLH264" s="27"/>
      <c r="TLI264" s="27"/>
      <c r="TLJ264" s="27"/>
      <c r="TLK264" s="27"/>
      <c r="TLL264" s="27"/>
      <c r="TLM264" s="27"/>
      <c r="TLN264" s="27"/>
      <c r="TLO264" s="27"/>
      <c r="TLP264" s="27"/>
      <c r="TLQ264" s="27"/>
      <c r="TLR264" s="27"/>
      <c r="TLS264" s="27"/>
      <c r="TLT264" s="27"/>
      <c r="TLU264" s="27"/>
      <c r="TLV264" s="27"/>
      <c r="TLW264" s="27"/>
      <c r="TLX264" s="27"/>
      <c r="TLY264" s="27"/>
      <c r="TLZ264" s="27"/>
      <c r="TMA264" s="27"/>
      <c r="TMB264" s="27"/>
      <c r="TMC264" s="27"/>
      <c r="TMD264" s="27"/>
      <c r="TME264" s="27"/>
      <c r="TMF264" s="27"/>
      <c r="TMG264" s="27"/>
      <c r="TMH264" s="27"/>
      <c r="TMI264" s="27"/>
      <c r="TMJ264" s="27"/>
      <c r="TMK264" s="27"/>
      <c r="TML264" s="27"/>
      <c r="TMM264" s="27"/>
      <c r="TMN264" s="27"/>
      <c r="TMO264" s="27"/>
      <c r="TMP264" s="27"/>
      <c r="TMQ264" s="27"/>
      <c r="TMR264" s="27"/>
      <c r="TMS264" s="27"/>
      <c r="TMT264" s="27"/>
      <c r="TMU264" s="27"/>
      <c r="TMV264" s="27"/>
      <c r="TMW264" s="27"/>
      <c r="TMX264" s="27"/>
      <c r="TMY264" s="27"/>
      <c r="TMZ264" s="27"/>
      <c r="TNA264" s="27"/>
      <c r="TNB264" s="27"/>
      <c r="TNC264" s="27"/>
      <c r="TND264" s="27"/>
      <c r="TNE264" s="27"/>
      <c r="TNF264" s="27"/>
      <c r="TNG264" s="27"/>
      <c r="TNH264" s="27"/>
      <c r="TNI264" s="27"/>
      <c r="TNJ264" s="27"/>
      <c r="TNK264" s="27"/>
      <c r="TNL264" s="27"/>
      <c r="TNM264" s="27"/>
      <c r="TNN264" s="27"/>
      <c r="TNO264" s="27"/>
      <c r="TNP264" s="27"/>
      <c r="TNQ264" s="27"/>
      <c r="TNR264" s="27"/>
      <c r="TNS264" s="27"/>
      <c r="TNT264" s="27"/>
      <c r="TNU264" s="27"/>
      <c r="TNV264" s="27"/>
      <c r="TNW264" s="27"/>
      <c r="TNX264" s="27"/>
      <c r="TNY264" s="27"/>
      <c r="TNZ264" s="27"/>
      <c r="TOA264" s="27"/>
      <c r="TOB264" s="27"/>
      <c r="TOC264" s="27"/>
      <c r="TOD264" s="27"/>
      <c r="TOE264" s="27"/>
      <c r="TOF264" s="27"/>
      <c r="TOG264" s="27"/>
      <c r="TOH264" s="27"/>
      <c r="TOI264" s="27"/>
      <c r="TOJ264" s="27"/>
      <c r="TOK264" s="27"/>
      <c r="TOL264" s="27"/>
      <c r="TOM264" s="27"/>
      <c r="TON264" s="27"/>
      <c r="TOO264" s="27"/>
      <c r="TOP264" s="27"/>
      <c r="TOQ264" s="27"/>
      <c r="TOR264" s="27"/>
      <c r="TOS264" s="27"/>
      <c r="TOT264" s="27"/>
      <c r="TOU264" s="27"/>
      <c r="TOV264" s="27"/>
      <c r="TOW264" s="27"/>
      <c r="TOX264" s="27"/>
      <c r="TOY264" s="27"/>
      <c r="TOZ264" s="27"/>
      <c r="TPA264" s="27"/>
      <c r="TPB264" s="27"/>
      <c r="TPC264" s="27"/>
      <c r="TPD264" s="27"/>
      <c r="TPE264" s="27"/>
      <c r="TPF264" s="27"/>
      <c r="TPG264" s="27"/>
      <c r="TPH264" s="27"/>
      <c r="TPI264" s="27"/>
      <c r="TPJ264" s="27"/>
      <c r="TPK264" s="27"/>
      <c r="TPL264" s="27"/>
      <c r="TPM264" s="27"/>
      <c r="TPN264" s="27"/>
      <c r="TPO264" s="27"/>
      <c r="TPP264" s="27"/>
      <c r="TPQ264" s="27"/>
      <c r="TPR264" s="27"/>
      <c r="TPS264" s="27"/>
      <c r="TPT264" s="27"/>
      <c r="TPU264" s="27"/>
      <c r="TPV264" s="27"/>
      <c r="TPW264" s="27"/>
      <c r="TPX264" s="27"/>
      <c r="TPY264" s="27"/>
      <c r="TPZ264" s="27"/>
      <c r="TQA264" s="27"/>
      <c r="TQB264" s="27"/>
      <c r="TQC264" s="27"/>
      <c r="TQD264" s="27"/>
      <c r="TQE264" s="27"/>
      <c r="TQF264" s="27"/>
      <c r="TQG264" s="27"/>
      <c r="TQH264" s="27"/>
      <c r="TQI264" s="27"/>
      <c r="TQJ264" s="27"/>
      <c r="TQK264" s="27"/>
      <c r="TQL264" s="27"/>
      <c r="TQM264" s="27"/>
      <c r="TQN264" s="27"/>
      <c r="TQO264" s="27"/>
      <c r="TQP264" s="27"/>
      <c r="TQQ264" s="27"/>
      <c r="TQR264" s="27"/>
      <c r="TQS264" s="27"/>
      <c r="TQT264" s="27"/>
      <c r="TQU264" s="27"/>
      <c r="TQV264" s="27"/>
      <c r="TQW264" s="27"/>
      <c r="TQX264" s="27"/>
      <c r="TQY264" s="27"/>
      <c r="TQZ264" s="27"/>
      <c r="TRA264" s="27"/>
      <c r="TRB264" s="27"/>
      <c r="TRC264" s="27"/>
      <c r="TRD264" s="27"/>
      <c r="TRE264" s="27"/>
      <c r="TRF264" s="27"/>
      <c r="TRG264" s="27"/>
      <c r="TRH264" s="27"/>
      <c r="TRI264" s="27"/>
      <c r="TRJ264" s="27"/>
      <c r="TRK264" s="27"/>
      <c r="TRL264" s="27"/>
      <c r="TRM264" s="27"/>
      <c r="TRN264" s="27"/>
      <c r="TRO264" s="27"/>
      <c r="TRP264" s="27"/>
      <c r="TRQ264" s="27"/>
      <c r="TRR264" s="27"/>
      <c r="TRS264" s="27"/>
      <c r="TRT264" s="27"/>
      <c r="TRU264" s="27"/>
      <c r="TRV264" s="27"/>
      <c r="TRW264" s="27"/>
      <c r="TRX264" s="27"/>
      <c r="TRY264" s="27"/>
      <c r="TRZ264" s="27"/>
      <c r="TSA264" s="27"/>
      <c r="TSB264" s="27"/>
      <c r="TSC264" s="27"/>
      <c r="TSD264" s="27"/>
      <c r="TSE264" s="27"/>
      <c r="TSF264" s="27"/>
      <c r="TSG264" s="27"/>
      <c r="TSH264" s="27"/>
      <c r="TSI264" s="27"/>
      <c r="TSJ264" s="27"/>
      <c r="TSK264" s="27"/>
      <c r="TSL264" s="27"/>
      <c r="TSM264" s="27"/>
      <c r="TSN264" s="27"/>
      <c r="TSO264" s="27"/>
      <c r="TSP264" s="27"/>
      <c r="TSQ264" s="27"/>
      <c r="TSR264" s="27"/>
      <c r="TSS264" s="27"/>
      <c r="TST264" s="27"/>
      <c r="TSU264" s="27"/>
      <c r="TSV264" s="27"/>
      <c r="TSW264" s="27"/>
      <c r="TSX264" s="27"/>
      <c r="TSY264" s="27"/>
      <c r="TSZ264" s="27"/>
      <c r="TTA264" s="27"/>
      <c r="TTB264" s="27"/>
      <c r="TTC264" s="27"/>
      <c r="TTD264" s="27"/>
      <c r="TTE264" s="27"/>
      <c r="TTF264" s="27"/>
      <c r="TTG264" s="27"/>
      <c r="TTH264" s="27"/>
      <c r="TTI264" s="27"/>
      <c r="TTJ264" s="27"/>
      <c r="TTK264" s="27"/>
      <c r="TTL264" s="27"/>
      <c r="TTM264" s="27"/>
      <c r="TTN264" s="27"/>
      <c r="TTO264" s="27"/>
      <c r="TTP264" s="27"/>
      <c r="TTQ264" s="27"/>
      <c r="TTR264" s="27"/>
      <c r="TTS264" s="27"/>
      <c r="TTT264" s="27"/>
      <c r="TTU264" s="27"/>
      <c r="TTV264" s="27"/>
      <c r="TTW264" s="27"/>
      <c r="TTX264" s="27"/>
      <c r="TTY264" s="27"/>
      <c r="TTZ264" s="27"/>
      <c r="TUA264" s="27"/>
      <c r="TUB264" s="27"/>
      <c r="TUC264" s="27"/>
      <c r="TUD264" s="27"/>
      <c r="TUE264" s="27"/>
      <c r="TUF264" s="27"/>
      <c r="TUG264" s="27"/>
      <c r="TUH264" s="27"/>
      <c r="TUI264" s="27"/>
      <c r="TUJ264" s="27"/>
      <c r="TUK264" s="27"/>
      <c r="TUL264" s="27"/>
      <c r="TUM264" s="27"/>
      <c r="TUN264" s="27"/>
      <c r="TUO264" s="27"/>
      <c r="TUP264" s="27"/>
      <c r="TUQ264" s="27"/>
      <c r="TUR264" s="27"/>
      <c r="TUS264" s="27"/>
      <c r="TUT264" s="27"/>
      <c r="TUU264" s="27"/>
      <c r="TUV264" s="27"/>
      <c r="TUW264" s="27"/>
      <c r="TUX264" s="27"/>
      <c r="TUY264" s="27"/>
      <c r="TUZ264" s="27"/>
      <c r="TVA264" s="27"/>
      <c r="TVB264" s="27"/>
      <c r="TVC264" s="27"/>
      <c r="TVD264" s="27"/>
      <c r="TVE264" s="27"/>
      <c r="TVF264" s="27"/>
      <c r="TVG264" s="27"/>
      <c r="TVH264" s="27"/>
      <c r="TVI264" s="27"/>
      <c r="TVJ264" s="27"/>
      <c r="TVK264" s="27"/>
      <c r="TVL264" s="27"/>
      <c r="TVM264" s="27"/>
      <c r="TVN264" s="27"/>
      <c r="TVO264" s="27"/>
      <c r="TVP264" s="27"/>
      <c r="TVQ264" s="27"/>
      <c r="TVR264" s="27"/>
      <c r="TVS264" s="27"/>
      <c r="TVT264" s="27"/>
      <c r="TVU264" s="27"/>
      <c r="TVV264" s="27"/>
      <c r="TVW264" s="27"/>
      <c r="TVX264" s="27"/>
      <c r="TVY264" s="27"/>
      <c r="TVZ264" s="27"/>
      <c r="TWA264" s="27"/>
      <c r="TWB264" s="27"/>
      <c r="TWC264" s="27"/>
      <c r="TWD264" s="27"/>
      <c r="TWE264" s="27"/>
      <c r="TWF264" s="27"/>
      <c r="TWG264" s="27"/>
      <c r="TWH264" s="27"/>
      <c r="TWI264" s="27"/>
      <c r="TWJ264" s="27"/>
      <c r="TWK264" s="27"/>
      <c r="TWL264" s="27"/>
      <c r="TWM264" s="27"/>
      <c r="TWN264" s="27"/>
      <c r="TWO264" s="27"/>
      <c r="TWP264" s="27"/>
      <c r="TWQ264" s="27"/>
      <c r="TWR264" s="27"/>
      <c r="TWS264" s="27"/>
      <c r="TWT264" s="27"/>
      <c r="TWU264" s="27"/>
      <c r="TWV264" s="27"/>
      <c r="TWW264" s="27"/>
      <c r="TWX264" s="27"/>
      <c r="TWY264" s="27"/>
      <c r="TWZ264" s="27"/>
      <c r="TXA264" s="27"/>
      <c r="TXB264" s="27"/>
      <c r="TXC264" s="27"/>
      <c r="TXD264" s="27"/>
      <c r="TXE264" s="27"/>
      <c r="TXF264" s="27"/>
      <c r="TXG264" s="27"/>
      <c r="TXH264" s="27"/>
      <c r="TXI264" s="27"/>
      <c r="TXJ264" s="27"/>
      <c r="TXK264" s="27"/>
      <c r="TXL264" s="27"/>
      <c r="TXM264" s="27"/>
      <c r="TXN264" s="27"/>
      <c r="TXO264" s="27"/>
      <c r="TXP264" s="27"/>
      <c r="TXQ264" s="27"/>
      <c r="TXR264" s="27"/>
      <c r="TXS264" s="27"/>
      <c r="TXT264" s="27"/>
      <c r="TXU264" s="27"/>
      <c r="TXV264" s="27"/>
      <c r="TXW264" s="27"/>
      <c r="TXX264" s="27"/>
      <c r="TXY264" s="27"/>
      <c r="TXZ264" s="27"/>
      <c r="TYA264" s="27"/>
      <c r="TYB264" s="27"/>
      <c r="TYC264" s="27"/>
      <c r="TYD264" s="27"/>
      <c r="TYE264" s="27"/>
      <c r="TYF264" s="27"/>
      <c r="TYG264" s="27"/>
      <c r="TYH264" s="27"/>
      <c r="TYI264" s="27"/>
      <c r="TYJ264" s="27"/>
      <c r="TYK264" s="27"/>
      <c r="TYL264" s="27"/>
      <c r="TYM264" s="27"/>
      <c r="TYN264" s="27"/>
      <c r="TYO264" s="27"/>
      <c r="TYP264" s="27"/>
      <c r="TYQ264" s="27"/>
      <c r="TYR264" s="27"/>
      <c r="TYS264" s="27"/>
      <c r="TYT264" s="27"/>
      <c r="TYU264" s="27"/>
      <c r="TYV264" s="27"/>
      <c r="TYW264" s="27"/>
      <c r="TYX264" s="27"/>
      <c r="TYY264" s="27"/>
      <c r="TYZ264" s="27"/>
      <c r="TZA264" s="27"/>
      <c r="TZB264" s="27"/>
      <c r="TZC264" s="27"/>
      <c r="TZD264" s="27"/>
      <c r="TZE264" s="27"/>
      <c r="TZF264" s="27"/>
      <c r="TZG264" s="27"/>
      <c r="TZH264" s="27"/>
      <c r="TZI264" s="27"/>
      <c r="TZJ264" s="27"/>
      <c r="TZK264" s="27"/>
      <c r="TZL264" s="27"/>
      <c r="TZM264" s="27"/>
      <c r="TZN264" s="27"/>
      <c r="TZO264" s="27"/>
      <c r="TZP264" s="27"/>
      <c r="TZQ264" s="27"/>
      <c r="TZR264" s="27"/>
      <c r="TZS264" s="27"/>
      <c r="TZT264" s="27"/>
      <c r="TZU264" s="27"/>
      <c r="TZV264" s="27"/>
      <c r="TZW264" s="27"/>
      <c r="TZX264" s="27"/>
      <c r="TZY264" s="27"/>
      <c r="TZZ264" s="27"/>
      <c r="UAA264" s="27"/>
      <c r="UAB264" s="27"/>
      <c r="UAC264" s="27"/>
      <c r="UAD264" s="27"/>
      <c r="UAE264" s="27"/>
      <c r="UAF264" s="27"/>
      <c r="UAG264" s="27"/>
      <c r="UAH264" s="27"/>
      <c r="UAI264" s="27"/>
      <c r="UAJ264" s="27"/>
      <c r="UAK264" s="27"/>
      <c r="UAL264" s="27"/>
      <c r="UAM264" s="27"/>
      <c r="UAN264" s="27"/>
      <c r="UAO264" s="27"/>
      <c r="UAP264" s="27"/>
      <c r="UAQ264" s="27"/>
      <c r="UAR264" s="27"/>
      <c r="UAS264" s="27"/>
      <c r="UAT264" s="27"/>
      <c r="UAU264" s="27"/>
      <c r="UAV264" s="27"/>
      <c r="UAW264" s="27"/>
      <c r="UAX264" s="27"/>
      <c r="UAY264" s="27"/>
      <c r="UAZ264" s="27"/>
      <c r="UBA264" s="27"/>
      <c r="UBB264" s="27"/>
      <c r="UBC264" s="27"/>
      <c r="UBD264" s="27"/>
      <c r="UBE264" s="27"/>
      <c r="UBF264" s="27"/>
      <c r="UBG264" s="27"/>
      <c r="UBH264" s="27"/>
      <c r="UBI264" s="27"/>
      <c r="UBJ264" s="27"/>
      <c r="UBK264" s="27"/>
      <c r="UBL264" s="27"/>
      <c r="UBM264" s="27"/>
      <c r="UBN264" s="27"/>
      <c r="UBO264" s="27"/>
      <c r="UBP264" s="27"/>
      <c r="UBQ264" s="27"/>
      <c r="UBR264" s="27"/>
      <c r="UBS264" s="27"/>
      <c r="UBT264" s="27"/>
      <c r="UBU264" s="27"/>
      <c r="UBV264" s="27"/>
      <c r="UBW264" s="27"/>
      <c r="UBX264" s="27"/>
      <c r="UBY264" s="27"/>
      <c r="UBZ264" s="27"/>
      <c r="UCA264" s="27"/>
      <c r="UCB264" s="27"/>
      <c r="UCC264" s="27"/>
      <c r="UCD264" s="27"/>
      <c r="UCE264" s="27"/>
      <c r="UCF264" s="27"/>
      <c r="UCG264" s="27"/>
      <c r="UCH264" s="27"/>
      <c r="UCI264" s="27"/>
      <c r="UCJ264" s="27"/>
      <c r="UCK264" s="27"/>
      <c r="UCL264" s="27"/>
      <c r="UCM264" s="27"/>
      <c r="UCN264" s="27"/>
      <c r="UCO264" s="27"/>
      <c r="UCP264" s="27"/>
      <c r="UCQ264" s="27"/>
      <c r="UCR264" s="27"/>
      <c r="UCS264" s="27"/>
      <c r="UCT264" s="27"/>
      <c r="UCU264" s="27"/>
      <c r="UCV264" s="27"/>
      <c r="UCW264" s="27"/>
      <c r="UCX264" s="27"/>
      <c r="UCY264" s="27"/>
      <c r="UCZ264" s="27"/>
      <c r="UDA264" s="27"/>
      <c r="UDB264" s="27"/>
      <c r="UDC264" s="27"/>
      <c r="UDD264" s="27"/>
      <c r="UDE264" s="27"/>
      <c r="UDF264" s="27"/>
      <c r="UDG264" s="27"/>
      <c r="UDH264" s="27"/>
      <c r="UDI264" s="27"/>
      <c r="UDJ264" s="27"/>
      <c r="UDK264" s="27"/>
      <c r="UDL264" s="27"/>
      <c r="UDM264" s="27"/>
      <c r="UDN264" s="27"/>
      <c r="UDO264" s="27"/>
      <c r="UDP264" s="27"/>
      <c r="UDQ264" s="27"/>
      <c r="UDR264" s="27"/>
      <c r="UDS264" s="27"/>
      <c r="UDT264" s="27"/>
      <c r="UDU264" s="27"/>
      <c r="UDV264" s="27"/>
      <c r="UDW264" s="27"/>
      <c r="UDX264" s="27"/>
      <c r="UDY264" s="27"/>
      <c r="UDZ264" s="27"/>
      <c r="UEA264" s="27"/>
      <c r="UEB264" s="27"/>
      <c r="UEC264" s="27"/>
      <c r="UED264" s="27"/>
      <c r="UEE264" s="27"/>
      <c r="UEF264" s="27"/>
      <c r="UEG264" s="27"/>
      <c r="UEH264" s="27"/>
      <c r="UEI264" s="27"/>
      <c r="UEJ264" s="27"/>
      <c r="UEK264" s="27"/>
      <c r="UEL264" s="27"/>
      <c r="UEM264" s="27"/>
      <c r="UEN264" s="27"/>
      <c r="UEO264" s="27"/>
      <c r="UEP264" s="27"/>
      <c r="UEQ264" s="27"/>
      <c r="UER264" s="27"/>
      <c r="UES264" s="27"/>
      <c r="UET264" s="27"/>
      <c r="UEU264" s="27"/>
      <c r="UEV264" s="27"/>
      <c r="UEW264" s="27"/>
      <c r="UEX264" s="27"/>
      <c r="UEY264" s="27"/>
      <c r="UEZ264" s="27"/>
      <c r="UFA264" s="27"/>
      <c r="UFB264" s="27"/>
      <c r="UFC264" s="27"/>
      <c r="UFD264" s="27"/>
      <c r="UFE264" s="27"/>
      <c r="UFF264" s="27"/>
      <c r="UFG264" s="27"/>
      <c r="UFH264" s="27"/>
      <c r="UFI264" s="27"/>
      <c r="UFJ264" s="27"/>
      <c r="UFK264" s="27"/>
      <c r="UFL264" s="27"/>
      <c r="UFM264" s="27"/>
      <c r="UFN264" s="27"/>
      <c r="UFO264" s="27"/>
      <c r="UFP264" s="27"/>
      <c r="UFQ264" s="27"/>
      <c r="UFR264" s="27"/>
      <c r="UFS264" s="27"/>
      <c r="UFT264" s="27"/>
      <c r="UFU264" s="27"/>
      <c r="UFV264" s="27"/>
      <c r="UFW264" s="27"/>
      <c r="UFX264" s="27"/>
      <c r="UFY264" s="27"/>
      <c r="UFZ264" s="27"/>
      <c r="UGA264" s="27"/>
      <c r="UGB264" s="27"/>
      <c r="UGC264" s="27"/>
      <c r="UGD264" s="27"/>
      <c r="UGE264" s="27"/>
      <c r="UGF264" s="27"/>
      <c r="UGG264" s="27"/>
      <c r="UGH264" s="27"/>
      <c r="UGI264" s="27"/>
      <c r="UGJ264" s="27"/>
      <c r="UGK264" s="27"/>
      <c r="UGL264" s="27"/>
      <c r="UGM264" s="27"/>
      <c r="UGN264" s="27"/>
      <c r="UGO264" s="27"/>
      <c r="UGP264" s="27"/>
      <c r="UGQ264" s="27"/>
      <c r="UGR264" s="27"/>
      <c r="UGS264" s="27"/>
      <c r="UGT264" s="27"/>
      <c r="UGU264" s="27"/>
      <c r="UGV264" s="27"/>
      <c r="UGW264" s="27"/>
      <c r="UGX264" s="27"/>
      <c r="UGY264" s="27"/>
      <c r="UGZ264" s="27"/>
      <c r="UHA264" s="27"/>
      <c r="UHB264" s="27"/>
      <c r="UHC264" s="27"/>
      <c r="UHD264" s="27"/>
      <c r="UHE264" s="27"/>
      <c r="UHF264" s="27"/>
      <c r="UHG264" s="27"/>
      <c r="UHH264" s="27"/>
      <c r="UHI264" s="27"/>
      <c r="UHJ264" s="27"/>
      <c r="UHK264" s="27"/>
      <c r="UHL264" s="27"/>
      <c r="UHM264" s="27"/>
      <c r="UHN264" s="27"/>
      <c r="UHO264" s="27"/>
      <c r="UHP264" s="27"/>
      <c r="UHQ264" s="27"/>
      <c r="UHR264" s="27"/>
      <c r="UHS264" s="27"/>
      <c r="UHT264" s="27"/>
      <c r="UHU264" s="27"/>
      <c r="UHV264" s="27"/>
      <c r="UHW264" s="27"/>
      <c r="UHX264" s="27"/>
      <c r="UHY264" s="27"/>
      <c r="UHZ264" s="27"/>
      <c r="UIA264" s="27"/>
      <c r="UIB264" s="27"/>
      <c r="UIC264" s="27"/>
      <c r="UID264" s="27"/>
      <c r="UIE264" s="27"/>
      <c r="UIF264" s="27"/>
      <c r="UIG264" s="27"/>
      <c r="UIH264" s="27"/>
      <c r="UII264" s="27"/>
      <c r="UIJ264" s="27"/>
      <c r="UIK264" s="27"/>
      <c r="UIL264" s="27"/>
      <c r="UIM264" s="27"/>
      <c r="UIN264" s="27"/>
      <c r="UIO264" s="27"/>
      <c r="UIP264" s="27"/>
      <c r="UIQ264" s="27"/>
      <c r="UIR264" s="27"/>
      <c r="UIS264" s="27"/>
      <c r="UIT264" s="27"/>
      <c r="UIU264" s="27"/>
      <c r="UIV264" s="27"/>
      <c r="UIW264" s="27"/>
      <c r="UIX264" s="27"/>
      <c r="UIY264" s="27"/>
      <c r="UIZ264" s="27"/>
      <c r="UJA264" s="27"/>
      <c r="UJB264" s="27"/>
      <c r="UJC264" s="27"/>
      <c r="UJD264" s="27"/>
      <c r="UJE264" s="27"/>
      <c r="UJF264" s="27"/>
      <c r="UJG264" s="27"/>
      <c r="UJH264" s="27"/>
      <c r="UJI264" s="27"/>
      <c r="UJJ264" s="27"/>
      <c r="UJK264" s="27"/>
      <c r="UJL264" s="27"/>
      <c r="UJM264" s="27"/>
      <c r="UJN264" s="27"/>
      <c r="UJO264" s="27"/>
      <c r="UJP264" s="27"/>
      <c r="UJQ264" s="27"/>
      <c r="UJR264" s="27"/>
      <c r="UJS264" s="27"/>
      <c r="UJT264" s="27"/>
      <c r="UJU264" s="27"/>
      <c r="UJV264" s="27"/>
      <c r="UJW264" s="27"/>
      <c r="UJX264" s="27"/>
      <c r="UJY264" s="27"/>
      <c r="UJZ264" s="27"/>
      <c r="UKA264" s="27"/>
      <c r="UKB264" s="27"/>
      <c r="UKC264" s="27"/>
      <c r="UKD264" s="27"/>
      <c r="UKE264" s="27"/>
      <c r="UKF264" s="27"/>
      <c r="UKG264" s="27"/>
      <c r="UKH264" s="27"/>
      <c r="UKI264" s="27"/>
      <c r="UKJ264" s="27"/>
      <c r="UKK264" s="27"/>
      <c r="UKL264" s="27"/>
      <c r="UKM264" s="27"/>
      <c r="UKN264" s="27"/>
      <c r="UKO264" s="27"/>
      <c r="UKP264" s="27"/>
      <c r="UKQ264" s="27"/>
      <c r="UKR264" s="27"/>
      <c r="UKS264" s="27"/>
      <c r="UKT264" s="27"/>
      <c r="UKU264" s="27"/>
      <c r="UKV264" s="27"/>
      <c r="UKW264" s="27"/>
      <c r="UKX264" s="27"/>
      <c r="UKY264" s="27"/>
      <c r="UKZ264" s="27"/>
      <c r="ULA264" s="27"/>
      <c r="ULB264" s="27"/>
      <c r="ULC264" s="27"/>
      <c r="ULD264" s="27"/>
      <c r="ULE264" s="27"/>
      <c r="ULF264" s="27"/>
      <c r="ULG264" s="27"/>
      <c r="ULH264" s="27"/>
      <c r="ULI264" s="27"/>
      <c r="ULJ264" s="27"/>
      <c r="ULK264" s="27"/>
      <c r="ULL264" s="27"/>
      <c r="ULM264" s="27"/>
      <c r="ULN264" s="27"/>
      <c r="ULO264" s="27"/>
      <c r="ULP264" s="27"/>
      <c r="ULQ264" s="27"/>
      <c r="ULR264" s="27"/>
      <c r="ULS264" s="27"/>
      <c r="ULT264" s="27"/>
      <c r="ULU264" s="27"/>
      <c r="ULV264" s="27"/>
      <c r="ULW264" s="27"/>
      <c r="ULX264" s="27"/>
      <c r="ULY264" s="27"/>
      <c r="ULZ264" s="27"/>
      <c r="UMA264" s="27"/>
      <c r="UMB264" s="27"/>
      <c r="UMC264" s="27"/>
      <c r="UMD264" s="27"/>
      <c r="UME264" s="27"/>
      <c r="UMF264" s="27"/>
      <c r="UMG264" s="27"/>
      <c r="UMH264" s="27"/>
      <c r="UMI264" s="27"/>
      <c r="UMJ264" s="27"/>
      <c r="UMK264" s="27"/>
      <c r="UML264" s="27"/>
      <c r="UMM264" s="27"/>
      <c r="UMN264" s="27"/>
      <c r="UMO264" s="27"/>
      <c r="UMP264" s="27"/>
      <c r="UMQ264" s="27"/>
      <c r="UMR264" s="27"/>
      <c r="UMS264" s="27"/>
      <c r="UMT264" s="27"/>
      <c r="UMU264" s="27"/>
      <c r="UMV264" s="27"/>
      <c r="UMW264" s="27"/>
      <c r="UMX264" s="27"/>
      <c r="UMY264" s="27"/>
      <c r="UMZ264" s="27"/>
      <c r="UNA264" s="27"/>
      <c r="UNB264" s="27"/>
      <c r="UNC264" s="27"/>
      <c r="UND264" s="27"/>
      <c r="UNE264" s="27"/>
      <c r="UNF264" s="27"/>
      <c r="UNG264" s="27"/>
      <c r="UNH264" s="27"/>
      <c r="UNI264" s="27"/>
      <c r="UNJ264" s="27"/>
      <c r="UNK264" s="27"/>
      <c r="UNL264" s="27"/>
      <c r="UNM264" s="27"/>
      <c r="UNN264" s="27"/>
      <c r="UNO264" s="27"/>
      <c r="UNP264" s="27"/>
      <c r="UNQ264" s="27"/>
      <c r="UNR264" s="27"/>
      <c r="UNS264" s="27"/>
      <c r="UNT264" s="27"/>
      <c r="UNU264" s="27"/>
      <c r="UNV264" s="27"/>
      <c r="UNW264" s="27"/>
      <c r="UNX264" s="27"/>
      <c r="UNY264" s="27"/>
      <c r="UNZ264" s="27"/>
      <c r="UOA264" s="27"/>
      <c r="UOB264" s="27"/>
      <c r="UOC264" s="27"/>
      <c r="UOD264" s="27"/>
      <c r="UOE264" s="27"/>
      <c r="UOF264" s="27"/>
      <c r="UOG264" s="27"/>
      <c r="UOH264" s="27"/>
      <c r="UOI264" s="27"/>
      <c r="UOJ264" s="27"/>
      <c r="UOK264" s="27"/>
      <c r="UOL264" s="27"/>
      <c r="UOM264" s="27"/>
      <c r="UON264" s="27"/>
      <c r="UOO264" s="27"/>
      <c r="UOP264" s="27"/>
      <c r="UOQ264" s="27"/>
      <c r="UOR264" s="27"/>
      <c r="UOS264" s="27"/>
      <c r="UOT264" s="27"/>
      <c r="UOU264" s="27"/>
      <c r="UOV264" s="27"/>
      <c r="UOW264" s="27"/>
      <c r="UOX264" s="27"/>
      <c r="UOY264" s="27"/>
      <c r="UOZ264" s="27"/>
      <c r="UPA264" s="27"/>
      <c r="UPB264" s="27"/>
      <c r="UPC264" s="27"/>
      <c r="UPD264" s="27"/>
      <c r="UPE264" s="27"/>
      <c r="UPF264" s="27"/>
      <c r="UPG264" s="27"/>
      <c r="UPH264" s="27"/>
      <c r="UPI264" s="27"/>
      <c r="UPJ264" s="27"/>
      <c r="UPK264" s="27"/>
      <c r="UPL264" s="27"/>
      <c r="UPM264" s="27"/>
      <c r="UPN264" s="27"/>
      <c r="UPO264" s="27"/>
      <c r="UPP264" s="27"/>
      <c r="UPQ264" s="27"/>
      <c r="UPR264" s="27"/>
      <c r="UPS264" s="27"/>
      <c r="UPT264" s="27"/>
      <c r="UPU264" s="27"/>
      <c r="UPV264" s="27"/>
      <c r="UPW264" s="27"/>
      <c r="UPX264" s="27"/>
      <c r="UPY264" s="27"/>
      <c r="UPZ264" s="27"/>
      <c r="UQA264" s="27"/>
      <c r="UQB264" s="27"/>
      <c r="UQC264" s="27"/>
      <c r="UQD264" s="27"/>
      <c r="UQE264" s="27"/>
      <c r="UQF264" s="27"/>
      <c r="UQG264" s="27"/>
      <c r="UQH264" s="27"/>
      <c r="UQI264" s="27"/>
      <c r="UQJ264" s="27"/>
      <c r="UQK264" s="27"/>
      <c r="UQL264" s="27"/>
      <c r="UQM264" s="27"/>
      <c r="UQN264" s="27"/>
      <c r="UQO264" s="27"/>
      <c r="UQP264" s="27"/>
      <c r="UQQ264" s="27"/>
      <c r="UQR264" s="27"/>
      <c r="UQS264" s="27"/>
      <c r="UQT264" s="27"/>
      <c r="UQU264" s="27"/>
      <c r="UQV264" s="27"/>
      <c r="UQW264" s="27"/>
      <c r="UQX264" s="27"/>
      <c r="UQY264" s="27"/>
      <c r="UQZ264" s="27"/>
      <c r="URA264" s="27"/>
      <c r="URB264" s="27"/>
      <c r="URC264" s="27"/>
      <c r="URD264" s="27"/>
      <c r="URE264" s="27"/>
      <c r="URF264" s="27"/>
      <c r="URG264" s="27"/>
      <c r="URH264" s="27"/>
      <c r="URI264" s="27"/>
      <c r="URJ264" s="27"/>
      <c r="URK264" s="27"/>
      <c r="URL264" s="27"/>
      <c r="URM264" s="27"/>
      <c r="URN264" s="27"/>
      <c r="URO264" s="27"/>
      <c r="URP264" s="27"/>
      <c r="URQ264" s="27"/>
      <c r="URR264" s="27"/>
      <c r="URS264" s="27"/>
      <c r="URT264" s="27"/>
      <c r="URU264" s="27"/>
      <c r="URV264" s="27"/>
      <c r="URW264" s="27"/>
      <c r="URX264" s="27"/>
      <c r="URY264" s="27"/>
      <c r="URZ264" s="27"/>
      <c r="USA264" s="27"/>
      <c r="USB264" s="27"/>
      <c r="USC264" s="27"/>
      <c r="USD264" s="27"/>
      <c r="USE264" s="27"/>
      <c r="USF264" s="27"/>
      <c r="USG264" s="27"/>
      <c r="USH264" s="27"/>
      <c r="USI264" s="27"/>
      <c r="USJ264" s="27"/>
      <c r="USK264" s="27"/>
      <c r="USL264" s="27"/>
      <c r="USM264" s="27"/>
      <c r="USN264" s="27"/>
      <c r="USO264" s="27"/>
      <c r="USP264" s="27"/>
      <c r="USQ264" s="27"/>
      <c r="USR264" s="27"/>
      <c r="USS264" s="27"/>
      <c r="UST264" s="27"/>
      <c r="USU264" s="27"/>
      <c r="USV264" s="27"/>
      <c r="USW264" s="27"/>
      <c r="USX264" s="27"/>
      <c r="USY264" s="27"/>
      <c r="USZ264" s="27"/>
      <c r="UTA264" s="27"/>
      <c r="UTB264" s="27"/>
      <c r="UTC264" s="27"/>
      <c r="UTD264" s="27"/>
      <c r="UTE264" s="27"/>
      <c r="UTF264" s="27"/>
      <c r="UTG264" s="27"/>
      <c r="UTH264" s="27"/>
      <c r="UTI264" s="27"/>
      <c r="UTJ264" s="27"/>
      <c r="UTK264" s="27"/>
      <c r="UTL264" s="27"/>
      <c r="UTM264" s="27"/>
      <c r="UTN264" s="27"/>
      <c r="UTO264" s="27"/>
      <c r="UTP264" s="27"/>
      <c r="UTQ264" s="27"/>
      <c r="UTR264" s="27"/>
      <c r="UTS264" s="27"/>
      <c r="UTT264" s="27"/>
      <c r="UTU264" s="27"/>
      <c r="UTV264" s="27"/>
      <c r="UTW264" s="27"/>
      <c r="UTX264" s="27"/>
      <c r="UTY264" s="27"/>
      <c r="UTZ264" s="27"/>
      <c r="UUA264" s="27"/>
      <c r="UUB264" s="27"/>
      <c r="UUC264" s="27"/>
      <c r="UUD264" s="27"/>
      <c r="UUE264" s="27"/>
      <c r="UUF264" s="27"/>
      <c r="UUG264" s="27"/>
      <c r="UUH264" s="27"/>
      <c r="UUI264" s="27"/>
      <c r="UUJ264" s="27"/>
      <c r="UUK264" s="27"/>
      <c r="UUL264" s="27"/>
      <c r="UUM264" s="27"/>
      <c r="UUN264" s="27"/>
      <c r="UUO264" s="27"/>
      <c r="UUP264" s="27"/>
      <c r="UUQ264" s="27"/>
      <c r="UUR264" s="27"/>
      <c r="UUS264" s="27"/>
      <c r="UUT264" s="27"/>
      <c r="UUU264" s="27"/>
      <c r="UUV264" s="27"/>
      <c r="UUW264" s="27"/>
      <c r="UUX264" s="27"/>
      <c r="UUY264" s="27"/>
      <c r="UUZ264" s="27"/>
      <c r="UVA264" s="27"/>
      <c r="UVB264" s="27"/>
      <c r="UVC264" s="27"/>
      <c r="UVD264" s="27"/>
      <c r="UVE264" s="27"/>
      <c r="UVF264" s="27"/>
      <c r="UVG264" s="27"/>
      <c r="UVH264" s="27"/>
      <c r="UVI264" s="27"/>
      <c r="UVJ264" s="27"/>
      <c r="UVK264" s="27"/>
      <c r="UVL264" s="27"/>
      <c r="UVM264" s="27"/>
      <c r="UVN264" s="27"/>
      <c r="UVO264" s="27"/>
      <c r="UVP264" s="27"/>
      <c r="UVQ264" s="27"/>
      <c r="UVR264" s="27"/>
      <c r="UVS264" s="27"/>
      <c r="UVT264" s="27"/>
      <c r="UVU264" s="27"/>
      <c r="UVV264" s="27"/>
      <c r="UVW264" s="27"/>
      <c r="UVX264" s="27"/>
      <c r="UVY264" s="27"/>
      <c r="UVZ264" s="27"/>
      <c r="UWA264" s="27"/>
      <c r="UWB264" s="27"/>
      <c r="UWC264" s="27"/>
      <c r="UWD264" s="27"/>
      <c r="UWE264" s="27"/>
      <c r="UWF264" s="27"/>
      <c r="UWG264" s="27"/>
      <c r="UWH264" s="27"/>
      <c r="UWI264" s="27"/>
      <c r="UWJ264" s="27"/>
      <c r="UWK264" s="27"/>
      <c r="UWL264" s="27"/>
      <c r="UWM264" s="27"/>
      <c r="UWN264" s="27"/>
      <c r="UWO264" s="27"/>
      <c r="UWP264" s="27"/>
      <c r="UWQ264" s="27"/>
      <c r="UWR264" s="27"/>
      <c r="UWS264" s="27"/>
      <c r="UWT264" s="27"/>
      <c r="UWU264" s="27"/>
      <c r="UWV264" s="27"/>
      <c r="UWW264" s="27"/>
      <c r="UWX264" s="27"/>
      <c r="UWY264" s="27"/>
      <c r="UWZ264" s="27"/>
      <c r="UXA264" s="27"/>
      <c r="UXB264" s="27"/>
      <c r="UXC264" s="27"/>
      <c r="UXD264" s="27"/>
      <c r="UXE264" s="27"/>
      <c r="UXF264" s="27"/>
      <c r="UXG264" s="27"/>
      <c r="UXH264" s="27"/>
      <c r="UXI264" s="27"/>
      <c r="UXJ264" s="27"/>
      <c r="UXK264" s="27"/>
      <c r="UXL264" s="27"/>
      <c r="UXM264" s="27"/>
      <c r="UXN264" s="27"/>
      <c r="UXO264" s="27"/>
      <c r="UXP264" s="27"/>
      <c r="UXQ264" s="27"/>
      <c r="UXR264" s="27"/>
      <c r="UXS264" s="27"/>
      <c r="UXT264" s="27"/>
      <c r="UXU264" s="27"/>
      <c r="UXV264" s="27"/>
      <c r="UXW264" s="27"/>
      <c r="UXX264" s="27"/>
      <c r="UXY264" s="27"/>
      <c r="UXZ264" s="27"/>
      <c r="UYA264" s="27"/>
      <c r="UYB264" s="27"/>
      <c r="UYC264" s="27"/>
      <c r="UYD264" s="27"/>
      <c r="UYE264" s="27"/>
      <c r="UYF264" s="27"/>
      <c r="UYG264" s="27"/>
      <c r="UYH264" s="27"/>
      <c r="UYI264" s="27"/>
      <c r="UYJ264" s="27"/>
      <c r="UYK264" s="27"/>
      <c r="UYL264" s="27"/>
      <c r="UYM264" s="27"/>
      <c r="UYN264" s="27"/>
      <c r="UYO264" s="27"/>
      <c r="UYP264" s="27"/>
      <c r="UYQ264" s="27"/>
      <c r="UYR264" s="27"/>
      <c r="UYS264" s="27"/>
      <c r="UYT264" s="27"/>
      <c r="UYU264" s="27"/>
      <c r="UYV264" s="27"/>
      <c r="UYW264" s="27"/>
      <c r="UYX264" s="27"/>
      <c r="UYY264" s="27"/>
      <c r="UYZ264" s="27"/>
      <c r="UZA264" s="27"/>
      <c r="UZB264" s="27"/>
      <c r="UZC264" s="27"/>
      <c r="UZD264" s="27"/>
      <c r="UZE264" s="27"/>
      <c r="UZF264" s="27"/>
      <c r="UZG264" s="27"/>
      <c r="UZH264" s="27"/>
      <c r="UZI264" s="27"/>
      <c r="UZJ264" s="27"/>
      <c r="UZK264" s="27"/>
      <c r="UZL264" s="27"/>
      <c r="UZM264" s="27"/>
      <c r="UZN264" s="27"/>
      <c r="UZO264" s="27"/>
      <c r="UZP264" s="27"/>
      <c r="UZQ264" s="27"/>
      <c r="UZR264" s="27"/>
      <c r="UZS264" s="27"/>
      <c r="UZT264" s="27"/>
      <c r="UZU264" s="27"/>
      <c r="UZV264" s="27"/>
      <c r="UZW264" s="27"/>
      <c r="UZX264" s="27"/>
      <c r="UZY264" s="27"/>
      <c r="UZZ264" s="27"/>
      <c r="VAA264" s="27"/>
      <c r="VAB264" s="27"/>
      <c r="VAC264" s="27"/>
      <c r="VAD264" s="27"/>
      <c r="VAE264" s="27"/>
      <c r="VAF264" s="27"/>
      <c r="VAG264" s="27"/>
      <c r="VAH264" s="27"/>
      <c r="VAI264" s="27"/>
      <c r="VAJ264" s="27"/>
      <c r="VAK264" s="27"/>
      <c r="VAL264" s="27"/>
      <c r="VAM264" s="27"/>
      <c r="VAN264" s="27"/>
      <c r="VAO264" s="27"/>
      <c r="VAP264" s="27"/>
      <c r="VAQ264" s="27"/>
      <c r="VAR264" s="27"/>
      <c r="VAS264" s="27"/>
      <c r="VAT264" s="27"/>
      <c r="VAU264" s="27"/>
      <c r="VAV264" s="27"/>
      <c r="VAW264" s="27"/>
      <c r="VAX264" s="27"/>
      <c r="VAY264" s="27"/>
      <c r="VAZ264" s="27"/>
      <c r="VBA264" s="27"/>
      <c r="VBB264" s="27"/>
      <c r="VBC264" s="27"/>
      <c r="VBD264" s="27"/>
      <c r="VBE264" s="27"/>
      <c r="VBF264" s="27"/>
      <c r="VBG264" s="27"/>
      <c r="VBH264" s="27"/>
      <c r="VBI264" s="27"/>
      <c r="VBJ264" s="27"/>
      <c r="VBK264" s="27"/>
      <c r="VBL264" s="27"/>
      <c r="VBM264" s="27"/>
      <c r="VBN264" s="27"/>
      <c r="VBO264" s="27"/>
      <c r="VBP264" s="27"/>
      <c r="VBQ264" s="27"/>
      <c r="VBR264" s="27"/>
      <c r="VBS264" s="27"/>
      <c r="VBT264" s="27"/>
      <c r="VBU264" s="27"/>
      <c r="VBV264" s="27"/>
      <c r="VBW264" s="27"/>
      <c r="VBX264" s="27"/>
      <c r="VBY264" s="27"/>
      <c r="VBZ264" s="27"/>
      <c r="VCA264" s="27"/>
      <c r="VCB264" s="27"/>
      <c r="VCC264" s="27"/>
      <c r="VCD264" s="27"/>
      <c r="VCE264" s="27"/>
      <c r="VCF264" s="27"/>
      <c r="VCG264" s="27"/>
      <c r="VCH264" s="27"/>
      <c r="VCI264" s="27"/>
      <c r="VCJ264" s="27"/>
      <c r="VCK264" s="27"/>
      <c r="VCL264" s="27"/>
      <c r="VCM264" s="27"/>
      <c r="VCN264" s="27"/>
      <c r="VCO264" s="27"/>
      <c r="VCP264" s="27"/>
      <c r="VCQ264" s="27"/>
      <c r="VCR264" s="27"/>
      <c r="VCS264" s="27"/>
      <c r="VCT264" s="27"/>
      <c r="VCU264" s="27"/>
      <c r="VCV264" s="27"/>
      <c r="VCW264" s="27"/>
      <c r="VCX264" s="27"/>
      <c r="VCY264" s="27"/>
      <c r="VCZ264" s="27"/>
      <c r="VDA264" s="27"/>
      <c r="VDB264" s="27"/>
      <c r="VDC264" s="27"/>
      <c r="VDD264" s="27"/>
      <c r="VDE264" s="27"/>
      <c r="VDF264" s="27"/>
      <c r="VDG264" s="27"/>
      <c r="VDH264" s="27"/>
      <c r="VDI264" s="27"/>
      <c r="VDJ264" s="27"/>
      <c r="VDK264" s="27"/>
      <c r="VDL264" s="27"/>
      <c r="VDM264" s="27"/>
      <c r="VDN264" s="27"/>
      <c r="VDO264" s="27"/>
      <c r="VDP264" s="27"/>
      <c r="VDQ264" s="27"/>
      <c r="VDR264" s="27"/>
      <c r="VDS264" s="27"/>
      <c r="VDT264" s="27"/>
      <c r="VDU264" s="27"/>
      <c r="VDV264" s="27"/>
      <c r="VDW264" s="27"/>
      <c r="VDX264" s="27"/>
      <c r="VDY264" s="27"/>
      <c r="VDZ264" s="27"/>
      <c r="VEA264" s="27"/>
      <c r="VEB264" s="27"/>
      <c r="VEC264" s="27"/>
      <c r="VED264" s="27"/>
      <c r="VEE264" s="27"/>
      <c r="VEF264" s="27"/>
      <c r="VEG264" s="27"/>
      <c r="VEH264" s="27"/>
      <c r="VEI264" s="27"/>
      <c r="VEJ264" s="27"/>
      <c r="VEK264" s="27"/>
      <c r="VEL264" s="27"/>
      <c r="VEM264" s="27"/>
      <c r="VEN264" s="27"/>
      <c r="VEO264" s="27"/>
      <c r="VEP264" s="27"/>
      <c r="VEQ264" s="27"/>
      <c r="VER264" s="27"/>
      <c r="VES264" s="27"/>
      <c r="VET264" s="27"/>
      <c r="VEU264" s="27"/>
      <c r="VEV264" s="27"/>
      <c r="VEW264" s="27"/>
      <c r="VEX264" s="27"/>
      <c r="VEY264" s="27"/>
      <c r="VEZ264" s="27"/>
      <c r="VFA264" s="27"/>
      <c r="VFB264" s="27"/>
      <c r="VFC264" s="27"/>
      <c r="VFD264" s="27"/>
      <c r="VFE264" s="27"/>
      <c r="VFF264" s="27"/>
      <c r="VFG264" s="27"/>
      <c r="VFH264" s="27"/>
      <c r="VFI264" s="27"/>
      <c r="VFJ264" s="27"/>
      <c r="VFK264" s="27"/>
      <c r="VFL264" s="27"/>
      <c r="VFM264" s="27"/>
      <c r="VFN264" s="27"/>
      <c r="VFO264" s="27"/>
      <c r="VFP264" s="27"/>
      <c r="VFQ264" s="27"/>
      <c r="VFR264" s="27"/>
      <c r="VFS264" s="27"/>
      <c r="VFT264" s="27"/>
      <c r="VFU264" s="27"/>
      <c r="VFV264" s="27"/>
      <c r="VFW264" s="27"/>
      <c r="VFX264" s="27"/>
      <c r="VFY264" s="27"/>
      <c r="VFZ264" s="27"/>
      <c r="VGA264" s="27"/>
      <c r="VGB264" s="27"/>
      <c r="VGC264" s="27"/>
      <c r="VGD264" s="27"/>
      <c r="VGE264" s="27"/>
      <c r="VGF264" s="27"/>
      <c r="VGG264" s="27"/>
      <c r="VGH264" s="27"/>
      <c r="VGI264" s="27"/>
      <c r="VGJ264" s="27"/>
      <c r="VGK264" s="27"/>
      <c r="VGL264" s="27"/>
      <c r="VGM264" s="27"/>
      <c r="VGN264" s="27"/>
      <c r="VGO264" s="27"/>
      <c r="VGP264" s="27"/>
      <c r="VGQ264" s="27"/>
      <c r="VGR264" s="27"/>
      <c r="VGS264" s="27"/>
      <c r="VGT264" s="27"/>
      <c r="VGU264" s="27"/>
      <c r="VGV264" s="27"/>
      <c r="VGW264" s="27"/>
      <c r="VGX264" s="27"/>
      <c r="VGY264" s="27"/>
      <c r="VGZ264" s="27"/>
      <c r="VHA264" s="27"/>
      <c r="VHB264" s="27"/>
      <c r="VHC264" s="27"/>
      <c r="VHD264" s="27"/>
      <c r="VHE264" s="27"/>
      <c r="VHF264" s="27"/>
      <c r="VHG264" s="27"/>
      <c r="VHH264" s="27"/>
      <c r="VHI264" s="27"/>
      <c r="VHJ264" s="27"/>
      <c r="VHK264" s="27"/>
      <c r="VHL264" s="27"/>
      <c r="VHM264" s="27"/>
      <c r="VHN264" s="27"/>
      <c r="VHO264" s="27"/>
      <c r="VHP264" s="27"/>
      <c r="VHQ264" s="27"/>
      <c r="VHR264" s="27"/>
      <c r="VHS264" s="27"/>
      <c r="VHT264" s="27"/>
      <c r="VHU264" s="27"/>
      <c r="VHV264" s="27"/>
      <c r="VHW264" s="27"/>
      <c r="VHX264" s="27"/>
      <c r="VHY264" s="27"/>
      <c r="VHZ264" s="27"/>
      <c r="VIA264" s="27"/>
      <c r="VIB264" s="27"/>
      <c r="VIC264" s="27"/>
      <c r="VID264" s="27"/>
      <c r="VIE264" s="27"/>
      <c r="VIF264" s="27"/>
      <c r="VIG264" s="27"/>
      <c r="VIH264" s="27"/>
      <c r="VII264" s="27"/>
      <c r="VIJ264" s="27"/>
      <c r="VIK264" s="27"/>
      <c r="VIL264" s="27"/>
      <c r="VIM264" s="27"/>
      <c r="VIN264" s="27"/>
      <c r="VIO264" s="27"/>
      <c r="VIP264" s="27"/>
      <c r="VIQ264" s="27"/>
      <c r="VIR264" s="27"/>
      <c r="VIS264" s="27"/>
      <c r="VIT264" s="27"/>
      <c r="VIU264" s="27"/>
      <c r="VIV264" s="27"/>
      <c r="VIW264" s="27"/>
      <c r="VIX264" s="27"/>
      <c r="VIY264" s="27"/>
      <c r="VIZ264" s="27"/>
      <c r="VJA264" s="27"/>
      <c r="VJB264" s="27"/>
      <c r="VJC264" s="27"/>
      <c r="VJD264" s="27"/>
      <c r="VJE264" s="27"/>
      <c r="VJF264" s="27"/>
      <c r="VJG264" s="27"/>
      <c r="VJH264" s="27"/>
      <c r="VJI264" s="27"/>
      <c r="VJJ264" s="27"/>
      <c r="VJK264" s="27"/>
      <c r="VJL264" s="27"/>
      <c r="VJM264" s="27"/>
      <c r="VJN264" s="27"/>
      <c r="VJO264" s="27"/>
      <c r="VJP264" s="27"/>
      <c r="VJQ264" s="27"/>
      <c r="VJR264" s="27"/>
      <c r="VJS264" s="27"/>
      <c r="VJT264" s="27"/>
      <c r="VJU264" s="27"/>
      <c r="VJV264" s="27"/>
      <c r="VJW264" s="27"/>
      <c r="VJX264" s="27"/>
      <c r="VJY264" s="27"/>
      <c r="VJZ264" s="27"/>
      <c r="VKA264" s="27"/>
      <c r="VKB264" s="27"/>
      <c r="VKC264" s="27"/>
      <c r="VKD264" s="27"/>
      <c r="VKE264" s="27"/>
      <c r="VKF264" s="27"/>
      <c r="VKG264" s="27"/>
      <c r="VKH264" s="27"/>
      <c r="VKI264" s="27"/>
      <c r="VKJ264" s="27"/>
      <c r="VKK264" s="27"/>
      <c r="VKL264" s="27"/>
      <c r="VKM264" s="27"/>
      <c r="VKN264" s="27"/>
      <c r="VKO264" s="27"/>
      <c r="VKP264" s="27"/>
      <c r="VKQ264" s="27"/>
      <c r="VKR264" s="27"/>
      <c r="VKS264" s="27"/>
      <c r="VKT264" s="27"/>
      <c r="VKU264" s="27"/>
      <c r="VKV264" s="27"/>
      <c r="VKW264" s="27"/>
      <c r="VKX264" s="27"/>
      <c r="VKY264" s="27"/>
      <c r="VKZ264" s="27"/>
      <c r="VLA264" s="27"/>
      <c r="VLB264" s="27"/>
      <c r="VLC264" s="27"/>
      <c r="VLD264" s="27"/>
      <c r="VLE264" s="27"/>
      <c r="VLF264" s="27"/>
      <c r="VLG264" s="27"/>
      <c r="VLH264" s="27"/>
      <c r="VLI264" s="27"/>
      <c r="VLJ264" s="27"/>
      <c r="VLK264" s="27"/>
      <c r="VLL264" s="27"/>
      <c r="VLM264" s="27"/>
      <c r="VLN264" s="27"/>
      <c r="VLO264" s="27"/>
      <c r="VLP264" s="27"/>
      <c r="VLQ264" s="27"/>
      <c r="VLR264" s="27"/>
      <c r="VLS264" s="27"/>
      <c r="VLT264" s="27"/>
      <c r="VLU264" s="27"/>
      <c r="VLV264" s="27"/>
      <c r="VLW264" s="27"/>
      <c r="VLX264" s="27"/>
      <c r="VLY264" s="27"/>
      <c r="VLZ264" s="27"/>
      <c r="VMA264" s="27"/>
      <c r="VMB264" s="27"/>
      <c r="VMC264" s="27"/>
      <c r="VMD264" s="27"/>
      <c r="VME264" s="27"/>
      <c r="VMF264" s="27"/>
      <c r="VMG264" s="27"/>
      <c r="VMH264" s="27"/>
      <c r="VMI264" s="27"/>
      <c r="VMJ264" s="27"/>
      <c r="VMK264" s="27"/>
      <c r="VML264" s="27"/>
      <c r="VMM264" s="27"/>
      <c r="VMN264" s="27"/>
      <c r="VMO264" s="27"/>
      <c r="VMP264" s="27"/>
      <c r="VMQ264" s="27"/>
      <c r="VMR264" s="27"/>
      <c r="VMS264" s="27"/>
      <c r="VMT264" s="27"/>
      <c r="VMU264" s="27"/>
      <c r="VMV264" s="27"/>
      <c r="VMW264" s="27"/>
      <c r="VMX264" s="27"/>
      <c r="VMY264" s="27"/>
      <c r="VMZ264" s="27"/>
      <c r="VNA264" s="27"/>
      <c r="VNB264" s="27"/>
      <c r="VNC264" s="27"/>
      <c r="VND264" s="27"/>
      <c r="VNE264" s="27"/>
      <c r="VNF264" s="27"/>
      <c r="VNG264" s="27"/>
      <c r="VNH264" s="27"/>
      <c r="VNI264" s="27"/>
      <c r="VNJ264" s="27"/>
      <c r="VNK264" s="27"/>
      <c r="VNL264" s="27"/>
      <c r="VNM264" s="27"/>
      <c r="VNN264" s="27"/>
      <c r="VNO264" s="27"/>
      <c r="VNP264" s="27"/>
      <c r="VNQ264" s="27"/>
      <c r="VNR264" s="27"/>
      <c r="VNS264" s="27"/>
      <c r="VNT264" s="27"/>
      <c r="VNU264" s="27"/>
      <c r="VNV264" s="27"/>
      <c r="VNW264" s="27"/>
      <c r="VNX264" s="27"/>
      <c r="VNY264" s="27"/>
      <c r="VNZ264" s="27"/>
      <c r="VOA264" s="27"/>
      <c r="VOB264" s="27"/>
      <c r="VOC264" s="27"/>
      <c r="VOD264" s="27"/>
      <c r="VOE264" s="27"/>
      <c r="VOF264" s="27"/>
      <c r="VOG264" s="27"/>
      <c r="VOH264" s="27"/>
      <c r="VOI264" s="27"/>
      <c r="VOJ264" s="27"/>
      <c r="VOK264" s="27"/>
      <c r="VOL264" s="27"/>
      <c r="VOM264" s="27"/>
      <c r="VON264" s="27"/>
      <c r="VOO264" s="27"/>
      <c r="VOP264" s="27"/>
      <c r="VOQ264" s="27"/>
      <c r="VOR264" s="27"/>
      <c r="VOS264" s="27"/>
      <c r="VOT264" s="27"/>
      <c r="VOU264" s="27"/>
      <c r="VOV264" s="27"/>
      <c r="VOW264" s="27"/>
      <c r="VOX264" s="27"/>
      <c r="VOY264" s="27"/>
      <c r="VOZ264" s="27"/>
      <c r="VPA264" s="27"/>
      <c r="VPB264" s="27"/>
      <c r="VPC264" s="27"/>
      <c r="VPD264" s="27"/>
      <c r="VPE264" s="27"/>
      <c r="VPF264" s="27"/>
      <c r="VPG264" s="27"/>
      <c r="VPH264" s="27"/>
      <c r="VPI264" s="27"/>
      <c r="VPJ264" s="27"/>
      <c r="VPK264" s="27"/>
      <c r="VPL264" s="27"/>
      <c r="VPM264" s="27"/>
      <c r="VPN264" s="27"/>
      <c r="VPO264" s="27"/>
      <c r="VPP264" s="27"/>
      <c r="VPQ264" s="27"/>
      <c r="VPR264" s="27"/>
      <c r="VPS264" s="27"/>
      <c r="VPT264" s="27"/>
      <c r="VPU264" s="27"/>
      <c r="VPV264" s="27"/>
      <c r="VPW264" s="27"/>
      <c r="VPX264" s="27"/>
      <c r="VPY264" s="27"/>
      <c r="VPZ264" s="27"/>
      <c r="VQA264" s="27"/>
      <c r="VQB264" s="27"/>
      <c r="VQC264" s="27"/>
      <c r="VQD264" s="27"/>
      <c r="VQE264" s="27"/>
      <c r="VQF264" s="27"/>
      <c r="VQG264" s="27"/>
      <c r="VQH264" s="27"/>
      <c r="VQI264" s="27"/>
      <c r="VQJ264" s="27"/>
      <c r="VQK264" s="27"/>
      <c r="VQL264" s="27"/>
      <c r="VQM264" s="27"/>
      <c r="VQN264" s="27"/>
      <c r="VQO264" s="27"/>
      <c r="VQP264" s="27"/>
      <c r="VQQ264" s="27"/>
      <c r="VQR264" s="27"/>
      <c r="VQS264" s="27"/>
      <c r="VQT264" s="27"/>
      <c r="VQU264" s="27"/>
      <c r="VQV264" s="27"/>
      <c r="VQW264" s="27"/>
      <c r="VQX264" s="27"/>
      <c r="VQY264" s="27"/>
      <c r="VQZ264" s="27"/>
      <c r="VRA264" s="27"/>
      <c r="VRB264" s="27"/>
      <c r="VRC264" s="27"/>
      <c r="VRD264" s="27"/>
      <c r="VRE264" s="27"/>
      <c r="VRF264" s="27"/>
      <c r="VRG264" s="27"/>
      <c r="VRH264" s="27"/>
      <c r="VRI264" s="27"/>
      <c r="VRJ264" s="27"/>
      <c r="VRK264" s="27"/>
      <c r="VRL264" s="27"/>
      <c r="VRM264" s="27"/>
      <c r="VRN264" s="27"/>
      <c r="VRO264" s="27"/>
      <c r="VRP264" s="27"/>
      <c r="VRQ264" s="27"/>
      <c r="VRR264" s="27"/>
      <c r="VRS264" s="27"/>
      <c r="VRT264" s="27"/>
      <c r="VRU264" s="27"/>
      <c r="VRV264" s="27"/>
      <c r="VRW264" s="27"/>
      <c r="VRX264" s="27"/>
      <c r="VRY264" s="27"/>
      <c r="VRZ264" s="27"/>
      <c r="VSA264" s="27"/>
      <c r="VSB264" s="27"/>
      <c r="VSC264" s="27"/>
      <c r="VSD264" s="27"/>
      <c r="VSE264" s="27"/>
      <c r="VSF264" s="27"/>
      <c r="VSG264" s="27"/>
      <c r="VSH264" s="27"/>
      <c r="VSI264" s="27"/>
      <c r="VSJ264" s="27"/>
      <c r="VSK264" s="27"/>
      <c r="VSL264" s="27"/>
      <c r="VSM264" s="27"/>
      <c r="VSN264" s="27"/>
      <c r="VSO264" s="27"/>
      <c r="VSP264" s="27"/>
      <c r="VSQ264" s="27"/>
      <c r="VSR264" s="27"/>
      <c r="VSS264" s="27"/>
      <c r="VST264" s="27"/>
      <c r="VSU264" s="27"/>
      <c r="VSV264" s="27"/>
      <c r="VSW264" s="27"/>
      <c r="VSX264" s="27"/>
      <c r="VSY264" s="27"/>
      <c r="VSZ264" s="27"/>
      <c r="VTA264" s="27"/>
      <c r="VTB264" s="27"/>
      <c r="VTC264" s="27"/>
      <c r="VTD264" s="27"/>
      <c r="VTE264" s="27"/>
      <c r="VTF264" s="27"/>
      <c r="VTG264" s="27"/>
      <c r="VTH264" s="27"/>
      <c r="VTI264" s="27"/>
      <c r="VTJ264" s="27"/>
      <c r="VTK264" s="27"/>
      <c r="VTL264" s="27"/>
      <c r="VTM264" s="27"/>
      <c r="VTN264" s="27"/>
      <c r="VTO264" s="27"/>
      <c r="VTP264" s="27"/>
      <c r="VTQ264" s="27"/>
      <c r="VTR264" s="27"/>
      <c r="VTS264" s="27"/>
      <c r="VTT264" s="27"/>
      <c r="VTU264" s="27"/>
      <c r="VTV264" s="27"/>
      <c r="VTW264" s="27"/>
      <c r="VTX264" s="27"/>
      <c r="VTY264" s="27"/>
      <c r="VTZ264" s="27"/>
      <c r="VUA264" s="27"/>
      <c r="VUB264" s="27"/>
      <c r="VUC264" s="27"/>
      <c r="VUD264" s="27"/>
      <c r="VUE264" s="27"/>
      <c r="VUF264" s="27"/>
      <c r="VUG264" s="27"/>
      <c r="VUH264" s="27"/>
      <c r="VUI264" s="27"/>
      <c r="VUJ264" s="27"/>
      <c r="VUK264" s="27"/>
      <c r="VUL264" s="27"/>
      <c r="VUM264" s="27"/>
      <c r="VUN264" s="27"/>
      <c r="VUO264" s="27"/>
      <c r="VUP264" s="27"/>
      <c r="VUQ264" s="27"/>
      <c r="VUR264" s="27"/>
      <c r="VUS264" s="27"/>
      <c r="VUT264" s="27"/>
      <c r="VUU264" s="27"/>
      <c r="VUV264" s="27"/>
      <c r="VUW264" s="27"/>
      <c r="VUX264" s="27"/>
      <c r="VUY264" s="27"/>
      <c r="VUZ264" s="27"/>
      <c r="VVA264" s="27"/>
      <c r="VVB264" s="27"/>
      <c r="VVC264" s="27"/>
      <c r="VVD264" s="27"/>
      <c r="VVE264" s="27"/>
      <c r="VVF264" s="27"/>
      <c r="VVG264" s="27"/>
      <c r="VVH264" s="27"/>
      <c r="VVI264" s="27"/>
      <c r="VVJ264" s="27"/>
      <c r="VVK264" s="27"/>
      <c r="VVL264" s="27"/>
      <c r="VVM264" s="27"/>
      <c r="VVN264" s="27"/>
      <c r="VVO264" s="27"/>
      <c r="VVP264" s="27"/>
      <c r="VVQ264" s="27"/>
      <c r="VVR264" s="27"/>
      <c r="VVS264" s="27"/>
      <c r="VVT264" s="27"/>
      <c r="VVU264" s="27"/>
      <c r="VVV264" s="27"/>
      <c r="VVW264" s="27"/>
      <c r="VVX264" s="27"/>
      <c r="VVY264" s="27"/>
      <c r="VVZ264" s="27"/>
      <c r="VWA264" s="27"/>
      <c r="VWB264" s="27"/>
      <c r="VWC264" s="27"/>
      <c r="VWD264" s="27"/>
      <c r="VWE264" s="27"/>
      <c r="VWF264" s="27"/>
      <c r="VWG264" s="27"/>
      <c r="VWH264" s="27"/>
      <c r="VWI264" s="27"/>
      <c r="VWJ264" s="27"/>
      <c r="VWK264" s="27"/>
      <c r="VWL264" s="27"/>
      <c r="VWM264" s="27"/>
      <c r="VWN264" s="27"/>
      <c r="VWO264" s="27"/>
      <c r="VWP264" s="27"/>
      <c r="VWQ264" s="27"/>
      <c r="VWR264" s="27"/>
      <c r="VWS264" s="27"/>
      <c r="VWT264" s="27"/>
      <c r="VWU264" s="27"/>
      <c r="VWV264" s="27"/>
      <c r="VWW264" s="27"/>
      <c r="VWX264" s="27"/>
      <c r="VWY264" s="27"/>
      <c r="VWZ264" s="27"/>
      <c r="VXA264" s="27"/>
      <c r="VXB264" s="27"/>
      <c r="VXC264" s="27"/>
      <c r="VXD264" s="27"/>
      <c r="VXE264" s="27"/>
      <c r="VXF264" s="27"/>
      <c r="VXG264" s="27"/>
      <c r="VXH264" s="27"/>
      <c r="VXI264" s="27"/>
      <c r="VXJ264" s="27"/>
      <c r="VXK264" s="27"/>
      <c r="VXL264" s="27"/>
      <c r="VXM264" s="27"/>
      <c r="VXN264" s="27"/>
      <c r="VXO264" s="27"/>
      <c r="VXP264" s="27"/>
      <c r="VXQ264" s="27"/>
      <c r="VXR264" s="27"/>
      <c r="VXS264" s="27"/>
      <c r="VXT264" s="27"/>
      <c r="VXU264" s="27"/>
      <c r="VXV264" s="27"/>
      <c r="VXW264" s="27"/>
      <c r="VXX264" s="27"/>
      <c r="VXY264" s="27"/>
      <c r="VXZ264" s="27"/>
      <c r="VYA264" s="27"/>
      <c r="VYB264" s="27"/>
      <c r="VYC264" s="27"/>
      <c r="VYD264" s="27"/>
      <c r="VYE264" s="27"/>
      <c r="VYF264" s="27"/>
      <c r="VYG264" s="27"/>
      <c r="VYH264" s="27"/>
      <c r="VYI264" s="27"/>
      <c r="VYJ264" s="27"/>
      <c r="VYK264" s="27"/>
      <c r="VYL264" s="27"/>
      <c r="VYM264" s="27"/>
      <c r="VYN264" s="27"/>
      <c r="VYO264" s="27"/>
      <c r="VYP264" s="27"/>
      <c r="VYQ264" s="27"/>
      <c r="VYR264" s="27"/>
      <c r="VYS264" s="27"/>
      <c r="VYT264" s="27"/>
      <c r="VYU264" s="27"/>
      <c r="VYV264" s="27"/>
      <c r="VYW264" s="27"/>
      <c r="VYX264" s="27"/>
      <c r="VYY264" s="27"/>
      <c r="VYZ264" s="27"/>
      <c r="VZA264" s="27"/>
      <c r="VZB264" s="27"/>
      <c r="VZC264" s="27"/>
      <c r="VZD264" s="27"/>
      <c r="VZE264" s="27"/>
      <c r="VZF264" s="27"/>
      <c r="VZG264" s="27"/>
      <c r="VZH264" s="27"/>
      <c r="VZI264" s="27"/>
      <c r="VZJ264" s="27"/>
      <c r="VZK264" s="27"/>
      <c r="VZL264" s="27"/>
      <c r="VZM264" s="27"/>
      <c r="VZN264" s="27"/>
      <c r="VZO264" s="27"/>
      <c r="VZP264" s="27"/>
      <c r="VZQ264" s="27"/>
      <c r="VZR264" s="27"/>
      <c r="VZS264" s="27"/>
      <c r="VZT264" s="27"/>
      <c r="VZU264" s="27"/>
      <c r="VZV264" s="27"/>
      <c r="VZW264" s="27"/>
      <c r="VZX264" s="27"/>
      <c r="VZY264" s="27"/>
      <c r="VZZ264" s="27"/>
      <c r="WAA264" s="27"/>
      <c r="WAB264" s="27"/>
      <c r="WAC264" s="27"/>
      <c r="WAD264" s="27"/>
      <c r="WAE264" s="27"/>
      <c r="WAF264" s="27"/>
      <c r="WAG264" s="27"/>
      <c r="WAH264" s="27"/>
      <c r="WAI264" s="27"/>
      <c r="WAJ264" s="27"/>
      <c r="WAK264" s="27"/>
      <c r="WAL264" s="27"/>
      <c r="WAM264" s="27"/>
      <c r="WAN264" s="27"/>
      <c r="WAO264" s="27"/>
      <c r="WAP264" s="27"/>
      <c r="WAQ264" s="27"/>
      <c r="WAR264" s="27"/>
      <c r="WAS264" s="27"/>
      <c r="WAT264" s="27"/>
      <c r="WAU264" s="27"/>
      <c r="WAV264" s="27"/>
      <c r="WAW264" s="27"/>
      <c r="WAX264" s="27"/>
      <c r="WAY264" s="27"/>
      <c r="WAZ264" s="27"/>
      <c r="WBA264" s="27"/>
      <c r="WBB264" s="27"/>
      <c r="WBC264" s="27"/>
      <c r="WBD264" s="27"/>
      <c r="WBE264" s="27"/>
      <c r="WBF264" s="27"/>
      <c r="WBG264" s="27"/>
      <c r="WBH264" s="27"/>
      <c r="WBI264" s="27"/>
      <c r="WBJ264" s="27"/>
      <c r="WBK264" s="27"/>
      <c r="WBL264" s="27"/>
      <c r="WBM264" s="27"/>
      <c r="WBN264" s="27"/>
      <c r="WBO264" s="27"/>
      <c r="WBP264" s="27"/>
      <c r="WBQ264" s="27"/>
      <c r="WBR264" s="27"/>
      <c r="WBS264" s="27"/>
      <c r="WBT264" s="27"/>
      <c r="WBU264" s="27"/>
      <c r="WBV264" s="27"/>
      <c r="WBW264" s="27"/>
      <c r="WBX264" s="27"/>
      <c r="WBY264" s="27"/>
      <c r="WBZ264" s="27"/>
      <c r="WCA264" s="27"/>
      <c r="WCB264" s="27"/>
      <c r="WCC264" s="27"/>
      <c r="WCD264" s="27"/>
      <c r="WCE264" s="27"/>
      <c r="WCF264" s="27"/>
      <c r="WCG264" s="27"/>
      <c r="WCH264" s="27"/>
      <c r="WCI264" s="27"/>
      <c r="WCJ264" s="27"/>
      <c r="WCK264" s="27"/>
      <c r="WCL264" s="27"/>
      <c r="WCM264" s="27"/>
      <c r="WCN264" s="27"/>
      <c r="WCO264" s="27"/>
      <c r="WCP264" s="27"/>
      <c r="WCQ264" s="27"/>
      <c r="WCR264" s="27"/>
      <c r="WCS264" s="27"/>
      <c r="WCT264" s="27"/>
      <c r="WCU264" s="27"/>
      <c r="WCV264" s="27"/>
      <c r="WCW264" s="27"/>
      <c r="WCX264" s="27"/>
      <c r="WCY264" s="27"/>
      <c r="WCZ264" s="27"/>
      <c r="WDA264" s="27"/>
      <c r="WDB264" s="27"/>
      <c r="WDC264" s="27"/>
      <c r="WDD264" s="27"/>
      <c r="WDE264" s="27"/>
      <c r="WDF264" s="27"/>
      <c r="WDG264" s="27"/>
      <c r="WDH264" s="27"/>
      <c r="WDI264" s="27"/>
      <c r="WDJ264" s="27"/>
      <c r="WDK264" s="27"/>
      <c r="WDL264" s="27"/>
      <c r="WDM264" s="27"/>
      <c r="WDN264" s="27"/>
      <c r="WDO264" s="27"/>
      <c r="WDP264" s="27"/>
      <c r="WDQ264" s="27"/>
      <c r="WDR264" s="27"/>
      <c r="WDS264" s="27"/>
      <c r="WDT264" s="27"/>
      <c r="WDU264" s="27"/>
      <c r="WDV264" s="27"/>
      <c r="WDW264" s="27"/>
      <c r="WDX264" s="27"/>
      <c r="WDY264" s="27"/>
      <c r="WDZ264" s="27"/>
      <c r="WEA264" s="27"/>
      <c r="WEB264" s="27"/>
      <c r="WEC264" s="27"/>
      <c r="WED264" s="27"/>
      <c r="WEE264" s="27"/>
      <c r="WEF264" s="27"/>
      <c r="WEG264" s="27"/>
      <c r="WEH264" s="27"/>
      <c r="WEI264" s="27"/>
      <c r="WEJ264" s="27"/>
      <c r="WEK264" s="27"/>
      <c r="WEL264" s="27"/>
      <c r="WEM264" s="27"/>
      <c r="WEN264" s="27"/>
      <c r="WEO264" s="27"/>
      <c r="WEP264" s="27"/>
      <c r="WEQ264" s="27"/>
      <c r="WER264" s="27"/>
      <c r="WES264" s="27"/>
      <c r="WET264" s="27"/>
      <c r="WEU264" s="27"/>
      <c r="WEV264" s="27"/>
      <c r="WEW264" s="27"/>
      <c r="WEX264" s="27"/>
      <c r="WEY264" s="27"/>
      <c r="WEZ264" s="27"/>
      <c r="WFA264" s="27"/>
      <c r="WFB264" s="27"/>
      <c r="WFC264" s="27"/>
      <c r="WFD264" s="27"/>
      <c r="WFE264" s="27"/>
      <c r="WFF264" s="27"/>
      <c r="WFG264" s="27"/>
      <c r="WFH264" s="27"/>
      <c r="WFI264" s="27"/>
      <c r="WFJ264" s="27"/>
      <c r="WFK264" s="27"/>
      <c r="WFL264" s="27"/>
      <c r="WFM264" s="27"/>
      <c r="WFN264" s="27"/>
      <c r="WFO264" s="27"/>
      <c r="WFP264" s="27"/>
      <c r="WFQ264" s="27"/>
      <c r="WFR264" s="27"/>
      <c r="WFS264" s="27"/>
      <c r="WFT264" s="27"/>
      <c r="WFU264" s="27"/>
      <c r="WFV264" s="27"/>
      <c r="WFW264" s="27"/>
      <c r="WFX264" s="27"/>
      <c r="WFY264" s="27"/>
      <c r="WFZ264" s="27"/>
      <c r="WGA264" s="27"/>
      <c r="WGB264" s="27"/>
      <c r="WGC264" s="27"/>
      <c r="WGD264" s="27"/>
      <c r="WGE264" s="27"/>
      <c r="WGF264" s="27"/>
      <c r="WGG264" s="27"/>
      <c r="WGH264" s="27"/>
      <c r="WGI264" s="27"/>
      <c r="WGJ264" s="27"/>
      <c r="WGK264" s="27"/>
      <c r="WGL264" s="27"/>
      <c r="WGM264" s="27"/>
      <c r="WGN264" s="27"/>
      <c r="WGO264" s="27"/>
      <c r="WGP264" s="27"/>
      <c r="WGQ264" s="27"/>
      <c r="WGR264" s="27"/>
      <c r="WGS264" s="27"/>
      <c r="WGT264" s="27"/>
      <c r="WGU264" s="27"/>
      <c r="WGV264" s="27"/>
      <c r="WGW264" s="27"/>
      <c r="WGX264" s="27"/>
      <c r="WGY264" s="27"/>
      <c r="WGZ264" s="27"/>
      <c r="WHA264" s="27"/>
      <c r="WHB264" s="27"/>
      <c r="WHC264" s="27"/>
      <c r="WHD264" s="27"/>
      <c r="WHE264" s="27"/>
      <c r="WHF264" s="27"/>
      <c r="WHG264" s="27"/>
      <c r="WHH264" s="27"/>
      <c r="WHI264" s="27"/>
      <c r="WHJ264" s="27"/>
      <c r="WHK264" s="27"/>
      <c r="WHL264" s="27"/>
      <c r="WHM264" s="27"/>
      <c r="WHN264" s="27"/>
      <c r="WHO264" s="27"/>
      <c r="WHP264" s="27"/>
      <c r="WHQ264" s="27"/>
      <c r="WHR264" s="27"/>
      <c r="WHS264" s="27"/>
      <c r="WHT264" s="27"/>
      <c r="WHU264" s="27"/>
      <c r="WHV264" s="27"/>
      <c r="WHW264" s="27"/>
      <c r="WHX264" s="27"/>
      <c r="WHY264" s="27"/>
      <c r="WHZ264" s="27"/>
      <c r="WIA264" s="27"/>
      <c r="WIB264" s="27"/>
      <c r="WIC264" s="27"/>
      <c r="WID264" s="27"/>
      <c r="WIE264" s="27"/>
      <c r="WIF264" s="27"/>
      <c r="WIG264" s="27"/>
      <c r="WIH264" s="27"/>
      <c r="WII264" s="27"/>
      <c r="WIJ264" s="27"/>
      <c r="WIK264" s="27"/>
      <c r="WIL264" s="27"/>
      <c r="WIM264" s="27"/>
      <c r="WIN264" s="27"/>
      <c r="WIO264" s="27"/>
      <c r="WIP264" s="27"/>
      <c r="WIQ264" s="27"/>
      <c r="WIR264" s="27"/>
      <c r="WIS264" s="27"/>
      <c r="WIT264" s="27"/>
      <c r="WIU264" s="27"/>
      <c r="WIV264" s="27"/>
      <c r="WIW264" s="27"/>
      <c r="WIX264" s="27"/>
      <c r="WIY264" s="27"/>
      <c r="WIZ264" s="27"/>
      <c r="WJA264" s="27"/>
      <c r="WJB264" s="27"/>
      <c r="WJC264" s="27"/>
      <c r="WJD264" s="27"/>
      <c r="WJE264" s="27"/>
      <c r="WJF264" s="27"/>
      <c r="WJG264" s="27"/>
      <c r="WJH264" s="27"/>
      <c r="WJI264" s="27"/>
      <c r="WJJ264" s="27"/>
      <c r="WJK264" s="27"/>
      <c r="WJL264" s="27"/>
      <c r="WJM264" s="27"/>
      <c r="WJN264" s="27"/>
      <c r="WJO264" s="27"/>
      <c r="WJP264" s="27"/>
      <c r="WJQ264" s="27"/>
      <c r="WJR264" s="27"/>
      <c r="WJS264" s="27"/>
      <c r="WJT264" s="27"/>
      <c r="WJU264" s="27"/>
      <c r="WJV264" s="27"/>
      <c r="WJW264" s="27"/>
      <c r="WJX264" s="27"/>
      <c r="WJY264" s="27"/>
      <c r="WJZ264" s="27"/>
      <c r="WKA264" s="27"/>
      <c r="WKB264" s="27"/>
      <c r="WKC264" s="27"/>
      <c r="WKD264" s="27"/>
      <c r="WKE264" s="27"/>
      <c r="WKF264" s="27"/>
      <c r="WKG264" s="27"/>
      <c r="WKH264" s="27"/>
      <c r="WKI264" s="27"/>
      <c r="WKJ264" s="27"/>
      <c r="WKK264" s="27"/>
      <c r="WKL264" s="27"/>
      <c r="WKM264" s="27"/>
      <c r="WKN264" s="27"/>
      <c r="WKO264" s="27"/>
      <c r="WKP264" s="27"/>
      <c r="WKQ264" s="27"/>
      <c r="WKR264" s="27"/>
      <c r="WKS264" s="27"/>
      <c r="WKT264" s="27"/>
      <c r="WKU264" s="27"/>
      <c r="WKV264" s="27"/>
      <c r="WKW264" s="27"/>
      <c r="WKX264" s="27"/>
      <c r="WKY264" s="27"/>
      <c r="WKZ264" s="27"/>
      <c r="WLA264" s="27"/>
      <c r="WLB264" s="27"/>
      <c r="WLC264" s="27"/>
      <c r="WLD264" s="27"/>
      <c r="WLE264" s="27"/>
      <c r="WLF264" s="27"/>
      <c r="WLG264" s="27"/>
      <c r="WLH264" s="27"/>
      <c r="WLI264" s="27"/>
      <c r="WLJ264" s="27"/>
      <c r="WLK264" s="27"/>
      <c r="WLL264" s="27"/>
      <c r="WLM264" s="27"/>
      <c r="WLN264" s="27"/>
      <c r="WLO264" s="27"/>
      <c r="WLP264" s="27"/>
      <c r="WLQ264" s="27"/>
      <c r="WLR264" s="27"/>
      <c r="WLS264" s="27"/>
      <c r="WLT264" s="27"/>
      <c r="WLU264" s="27"/>
      <c r="WLV264" s="27"/>
      <c r="WLW264" s="27"/>
      <c r="WLX264" s="27"/>
      <c r="WLY264" s="27"/>
      <c r="WLZ264" s="27"/>
      <c r="WMA264" s="27"/>
      <c r="WMB264" s="27"/>
      <c r="WMC264" s="27"/>
      <c r="WMD264" s="27"/>
      <c r="WME264" s="27"/>
      <c r="WMF264" s="27"/>
      <c r="WMG264" s="27"/>
      <c r="WMH264" s="27"/>
      <c r="WMI264" s="27"/>
      <c r="WMJ264" s="27"/>
      <c r="WMK264" s="27"/>
      <c r="WML264" s="27"/>
      <c r="WMM264" s="27"/>
      <c r="WMN264" s="27"/>
      <c r="WMO264" s="27"/>
      <c r="WMP264" s="27"/>
      <c r="WMQ264" s="27"/>
      <c r="WMR264" s="27"/>
      <c r="WMS264" s="27"/>
      <c r="WMT264" s="27"/>
      <c r="WMU264" s="27"/>
      <c r="WMV264" s="27"/>
      <c r="WMW264" s="27"/>
      <c r="WMX264" s="27"/>
      <c r="WMY264" s="27"/>
      <c r="WMZ264" s="27"/>
      <c r="WNA264" s="27"/>
      <c r="WNB264" s="27"/>
      <c r="WNC264" s="27"/>
      <c r="WND264" s="27"/>
      <c r="WNE264" s="27"/>
      <c r="WNF264" s="27"/>
      <c r="WNG264" s="27"/>
      <c r="WNH264" s="27"/>
      <c r="WNI264" s="27"/>
      <c r="WNJ264" s="27"/>
      <c r="WNK264" s="27"/>
      <c r="WNL264" s="27"/>
      <c r="WNM264" s="27"/>
      <c r="WNN264" s="27"/>
      <c r="WNO264" s="27"/>
      <c r="WNP264" s="27"/>
      <c r="WNQ264" s="27"/>
      <c r="WNR264" s="27"/>
      <c r="WNS264" s="27"/>
      <c r="WNT264" s="27"/>
      <c r="WNU264" s="27"/>
      <c r="WNV264" s="27"/>
      <c r="WNW264" s="27"/>
      <c r="WNX264" s="27"/>
      <c r="WNY264" s="27"/>
      <c r="WNZ264" s="27"/>
      <c r="WOA264" s="27"/>
      <c r="WOB264" s="27"/>
      <c r="WOC264" s="27"/>
      <c r="WOD264" s="27"/>
      <c r="WOE264" s="27"/>
      <c r="WOF264" s="27"/>
      <c r="WOG264" s="27"/>
      <c r="WOH264" s="27"/>
      <c r="WOI264" s="27"/>
      <c r="WOJ264" s="27"/>
      <c r="WOK264" s="27"/>
      <c r="WOL264" s="27"/>
      <c r="WOM264" s="27"/>
      <c r="WON264" s="27"/>
      <c r="WOO264" s="27"/>
      <c r="WOP264" s="27"/>
      <c r="WOQ264" s="27"/>
      <c r="WOR264" s="27"/>
      <c r="WOS264" s="27"/>
      <c r="WOT264" s="27"/>
      <c r="WOU264" s="27"/>
      <c r="WOV264" s="27"/>
      <c r="WOW264" s="27"/>
      <c r="WOX264" s="27"/>
      <c r="WOY264" s="27"/>
      <c r="WOZ264" s="27"/>
      <c r="WPA264" s="27"/>
      <c r="WPB264" s="27"/>
      <c r="WPC264" s="27"/>
      <c r="WPD264" s="27"/>
      <c r="WPE264" s="27"/>
      <c r="WPF264" s="27"/>
      <c r="WPG264" s="27"/>
      <c r="WPH264" s="27"/>
      <c r="WPI264" s="27"/>
      <c r="WPJ264" s="27"/>
      <c r="WPK264" s="27"/>
      <c r="WPL264" s="27"/>
      <c r="WPM264" s="27"/>
      <c r="WPN264" s="27"/>
      <c r="WPO264" s="27"/>
      <c r="WPP264" s="27"/>
      <c r="WPQ264" s="27"/>
      <c r="WPR264" s="27"/>
      <c r="WPS264" s="27"/>
      <c r="WPT264" s="27"/>
      <c r="WPU264" s="27"/>
      <c r="WPV264" s="27"/>
      <c r="WPW264" s="27"/>
      <c r="WPX264" s="27"/>
      <c r="WPY264" s="27"/>
      <c r="WPZ264" s="27"/>
      <c r="WQA264" s="27"/>
      <c r="WQB264" s="27"/>
      <c r="WQC264" s="27"/>
      <c r="WQD264" s="27"/>
      <c r="WQE264" s="27"/>
      <c r="WQF264" s="27"/>
      <c r="WQG264" s="27"/>
      <c r="WQH264" s="27"/>
      <c r="WQI264" s="27"/>
      <c r="WQJ264" s="27"/>
      <c r="WQK264" s="27"/>
      <c r="WQL264" s="27"/>
      <c r="WQM264" s="27"/>
      <c r="WQN264" s="27"/>
      <c r="WQO264" s="27"/>
      <c r="WQP264" s="27"/>
      <c r="WQQ264" s="27"/>
      <c r="WQR264" s="27"/>
      <c r="WQS264" s="27"/>
      <c r="WQT264" s="27"/>
      <c r="WQU264" s="27"/>
      <c r="WQV264" s="27"/>
      <c r="WQW264" s="27"/>
      <c r="WQX264" s="27"/>
      <c r="WQY264" s="27"/>
      <c r="WQZ264" s="27"/>
      <c r="WRA264" s="27"/>
      <c r="WRB264" s="27"/>
      <c r="WRC264" s="27"/>
      <c r="WRD264" s="27"/>
      <c r="WRE264" s="27"/>
      <c r="WRF264" s="27"/>
      <c r="WRG264" s="27"/>
      <c r="WRH264" s="27"/>
      <c r="WRI264" s="27"/>
      <c r="WRJ264" s="27"/>
      <c r="WRK264" s="27"/>
      <c r="WRL264" s="27"/>
      <c r="WRM264" s="27"/>
      <c r="WRN264" s="27"/>
      <c r="WRO264" s="27"/>
      <c r="WRP264" s="27"/>
      <c r="WRQ264" s="27"/>
      <c r="WRR264" s="27"/>
      <c r="WRS264" s="27"/>
      <c r="WRT264" s="27"/>
      <c r="WRU264" s="27"/>
      <c r="WRV264" s="27"/>
      <c r="WRW264" s="27"/>
      <c r="WRX264" s="27"/>
      <c r="WRY264" s="27"/>
      <c r="WRZ264" s="27"/>
      <c r="WSA264" s="27"/>
      <c r="WSB264" s="27"/>
      <c r="WSC264" s="27"/>
      <c r="WSD264" s="27"/>
      <c r="WSE264" s="27"/>
      <c r="WSF264" s="27"/>
      <c r="WSG264" s="27"/>
      <c r="WSH264" s="27"/>
      <c r="WSI264" s="27"/>
      <c r="WSJ264" s="27"/>
      <c r="WSK264" s="27"/>
      <c r="WSL264" s="27"/>
      <c r="WSM264" s="27"/>
      <c r="WSN264" s="27"/>
      <c r="WSO264" s="27"/>
      <c r="WSP264" s="27"/>
      <c r="WSQ264" s="27"/>
      <c r="WSR264" s="27"/>
      <c r="WSS264" s="27"/>
      <c r="WST264" s="27"/>
      <c r="WSU264" s="27"/>
      <c r="WSV264" s="27"/>
      <c r="WSW264" s="27"/>
      <c r="WSX264" s="27"/>
      <c r="WSY264" s="27"/>
      <c r="WSZ264" s="27"/>
      <c r="WTA264" s="27"/>
      <c r="WTB264" s="27"/>
      <c r="WTC264" s="27"/>
      <c r="WTD264" s="27"/>
      <c r="WTE264" s="27"/>
      <c r="WTF264" s="27"/>
      <c r="WTG264" s="27"/>
      <c r="WTH264" s="27"/>
      <c r="WTI264" s="27"/>
      <c r="WTJ264" s="27"/>
      <c r="WTK264" s="27"/>
      <c r="WTL264" s="27"/>
      <c r="WTM264" s="27"/>
      <c r="WTN264" s="27"/>
      <c r="WTO264" s="27"/>
      <c r="WTP264" s="27"/>
      <c r="WTQ264" s="27"/>
      <c r="WTR264" s="27"/>
      <c r="WTS264" s="27"/>
      <c r="WTT264" s="27"/>
      <c r="WTU264" s="27"/>
      <c r="WTV264" s="27"/>
      <c r="WTW264" s="27"/>
      <c r="WTX264" s="27"/>
      <c r="WTY264" s="27"/>
      <c r="WTZ264" s="27"/>
      <c r="WUA264" s="27"/>
      <c r="WUB264" s="27"/>
      <c r="WUC264" s="27"/>
      <c r="WUD264" s="27"/>
      <c r="WUE264" s="27"/>
      <c r="WUF264" s="27"/>
      <c r="WUG264" s="27"/>
      <c r="WUH264" s="27"/>
      <c r="WUI264" s="27"/>
      <c r="WUJ264" s="27"/>
      <c r="WUK264" s="27"/>
      <c r="WUL264" s="27"/>
      <c r="WUM264" s="27"/>
      <c r="WUN264" s="27"/>
      <c r="WUO264" s="27"/>
      <c r="WUP264" s="27"/>
      <c r="WUQ264" s="27"/>
      <c r="WUR264" s="27"/>
      <c r="WUS264" s="27"/>
      <c r="WUT264" s="27"/>
      <c r="WUU264" s="27"/>
      <c r="WUV264" s="27"/>
      <c r="WUW264" s="27"/>
      <c r="WUX264" s="27"/>
      <c r="WUY264" s="27"/>
      <c r="WUZ264" s="27"/>
      <c r="WVA264" s="27"/>
      <c r="WVB264" s="27"/>
      <c r="WVC264" s="27"/>
      <c r="WVD264" s="27"/>
      <c r="WVE264" s="27"/>
      <c r="WVF264" s="27"/>
      <c r="WVG264" s="27"/>
      <c r="WVH264" s="27"/>
      <c r="WVI264" s="27"/>
      <c r="WVJ264" s="27"/>
      <c r="WVK264" s="27"/>
      <c r="WVL264" s="27"/>
      <c r="WVM264" s="27"/>
      <c r="WVN264" s="27"/>
      <c r="WVO264" s="27"/>
      <c r="WVP264" s="27"/>
      <c r="WVQ264" s="27"/>
      <c r="WVR264" s="27"/>
      <c r="WVS264" s="27"/>
      <c r="WVT264" s="27"/>
      <c r="WVU264" s="27"/>
      <c r="WVV264" s="27"/>
      <c r="WVW264" s="27"/>
      <c r="WVX264" s="27"/>
      <c r="WVY264" s="27"/>
      <c r="WVZ264" s="27"/>
      <c r="WWA264" s="27"/>
      <c r="WWB264" s="27"/>
      <c r="WWC264" s="27"/>
      <c r="WWD264" s="27"/>
      <c r="WWE264" s="27"/>
      <c r="WWF264" s="27"/>
      <c r="WWG264" s="27"/>
      <c r="WWH264" s="27"/>
      <c r="WWI264" s="27"/>
      <c r="WWJ264" s="27"/>
      <c r="WWK264" s="27"/>
      <c r="WWL264" s="27"/>
      <c r="WWM264" s="27"/>
      <c r="WWN264" s="27"/>
      <c r="WWO264" s="27"/>
      <c r="WWP264" s="27"/>
      <c r="WWQ264" s="27"/>
      <c r="WWR264" s="27"/>
      <c r="WWS264" s="27"/>
      <c r="WWT264" s="27"/>
      <c r="WWU264" s="27"/>
      <c r="WWV264" s="27"/>
      <c r="WWW264" s="27"/>
      <c r="WWX264" s="27"/>
      <c r="WWY264" s="27"/>
      <c r="WWZ264" s="27"/>
      <c r="WXA264" s="27"/>
      <c r="WXB264" s="27"/>
      <c r="WXC264" s="27"/>
      <c r="WXD264" s="27"/>
      <c r="WXE264" s="27"/>
      <c r="WXF264" s="27"/>
      <c r="WXG264" s="27"/>
      <c r="WXH264" s="27"/>
      <c r="WXI264" s="27"/>
      <c r="WXJ264" s="27"/>
      <c r="WXK264" s="27"/>
      <c r="WXL264" s="27"/>
      <c r="WXM264" s="27"/>
      <c r="WXN264" s="27"/>
      <c r="WXO264" s="27"/>
      <c r="WXP264" s="27"/>
      <c r="WXQ264" s="27"/>
      <c r="WXR264" s="27"/>
      <c r="WXS264" s="27"/>
      <c r="WXT264" s="27"/>
      <c r="WXU264" s="27"/>
      <c r="WXV264" s="27"/>
      <c r="WXW264" s="27"/>
      <c r="WXX264" s="27"/>
      <c r="WXY264" s="27"/>
      <c r="WXZ264" s="27"/>
      <c r="WYA264" s="27"/>
      <c r="WYB264" s="27"/>
      <c r="WYC264" s="27"/>
      <c r="WYD264" s="27"/>
      <c r="WYE264" s="27"/>
      <c r="WYF264" s="27"/>
      <c r="WYG264" s="27"/>
      <c r="WYH264" s="27"/>
      <c r="WYI264" s="27"/>
      <c r="WYJ264" s="27"/>
      <c r="WYK264" s="27"/>
      <c r="WYL264" s="27"/>
      <c r="WYM264" s="27"/>
      <c r="WYN264" s="27"/>
      <c r="WYO264" s="27"/>
      <c r="WYP264" s="27"/>
      <c r="WYQ264" s="27"/>
      <c r="WYR264" s="27"/>
      <c r="WYS264" s="27"/>
      <c r="WYT264" s="27"/>
      <c r="WYU264" s="27"/>
      <c r="WYV264" s="27"/>
      <c r="WYW264" s="27"/>
      <c r="WYX264" s="27"/>
      <c r="WYY264" s="27"/>
      <c r="WYZ264" s="27"/>
      <c r="WZA264" s="27"/>
      <c r="WZB264" s="27"/>
      <c r="WZC264" s="27"/>
      <c r="WZD264" s="27"/>
      <c r="WZE264" s="27"/>
      <c r="WZF264" s="27"/>
      <c r="WZG264" s="27"/>
      <c r="WZH264" s="27"/>
      <c r="WZI264" s="27"/>
      <c r="WZJ264" s="27"/>
      <c r="WZK264" s="27"/>
      <c r="WZL264" s="27"/>
      <c r="WZM264" s="27"/>
      <c r="WZN264" s="27"/>
      <c r="WZO264" s="27"/>
      <c r="WZP264" s="27"/>
      <c r="WZQ264" s="27"/>
      <c r="WZR264" s="27"/>
      <c r="WZS264" s="27"/>
      <c r="WZT264" s="27"/>
      <c r="WZU264" s="27"/>
      <c r="WZV264" s="27"/>
      <c r="WZW264" s="27"/>
      <c r="WZX264" s="27"/>
      <c r="WZY264" s="27"/>
      <c r="WZZ264" s="27"/>
      <c r="XAA264" s="27"/>
      <c r="XAB264" s="27"/>
      <c r="XAC264" s="27"/>
      <c r="XAD264" s="27"/>
      <c r="XAE264" s="27"/>
      <c r="XAF264" s="27"/>
      <c r="XAG264" s="27"/>
      <c r="XAH264" s="27"/>
      <c r="XAI264" s="27"/>
      <c r="XAJ264" s="27"/>
      <c r="XAK264" s="27"/>
      <c r="XAL264" s="27"/>
      <c r="XAM264" s="27"/>
      <c r="XAN264" s="27"/>
      <c r="XAO264" s="27"/>
      <c r="XAP264" s="27"/>
      <c r="XAQ264" s="27"/>
      <c r="XAR264" s="27"/>
      <c r="XAS264" s="27"/>
      <c r="XAT264" s="27"/>
      <c r="XAU264" s="27"/>
      <c r="XAV264" s="27"/>
      <c r="XAW264" s="27"/>
      <c r="XAX264" s="27"/>
      <c r="XAY264" s="27"/>
      <c r="XAZ264" s="27"/>
      <c r="XBA264" s="27"/>
      <c r="XBB264" s="27"/>
      <c r="XBC264" s="27"/>
      <c r="XBD264" s="27"/>
      <c r="XBE264" s="27"/>
      <c r="XBF264" s="27"/>
      <c r="XBG264" s="27"/>
      <c r="XBH264" s="27"/>
      <c r="XBI264" s="27"/>
      <c r="XBJ264" s="27"/>
      <c r="XBK264" s="27"/>
      <c r="XBL264" s="27"/>
      <c r="XBM264" s="27"/>
      <c r="XBN264" s="27"/>
      <c r="XBO264" s="27"/>
      <c r="XBP264" s="27"/>
      <c r="XBQ264" s="27"/>
      <c r="XBR264" s="27"/>
      <c r="XBS264" s="27"/>
      <c r="XBT264" s="27"/>
      <c r="XBU264" s="27"/>
      <c r="XBV264" s="27"/>
      <c r="XBW264" s="27"/>
      <c r="XBX264" s="27"/>
      <c r="XBY264" s="27"/>
      <c r="XBZ264" s="27"/>
      <c r="XCA264" s="27"/>
      <c r="XCB264" s="27"/>
      <c r="XCC264" s="27"/>
      <c r="XCD264" s="27"/>
      <c r="XCE264" s="27"/>
      <c r="XCF264" s="27"/>
      <c r="XCG264" s="27"/>
      <c r="XCH264" s="27"/>
      <c r="XCI264" s="27"/>
      <c r="XCJ264" s="27"/>
      <c r="XCK264" s="27"/>
      <c r="XCL264" s="27"/>
      <c r="XCM264" s="27"/>
      <c r="XCN264" s="27"/>
      <c r="XCO264" s="27"/>
      <c r="XCP264" s="27"/>
      <c r="XCQ264" s="27"/>
      <c r="XCR264" s="27"/>
      <c r="XCS264" s="27"/>
      <c r="XCT264" s="27"/>
      <c r="XCU264" s="27"/>
      <c r="XCV264" s="27"/>
      <c r="XCW264" s="27"/>
      <c r="XCX264" s="27"/>
      <c r="XCY264" s="27"/>
      <c r="XCZ264" s="27"/>
      <c r="XDA264" s="27"/>
      <c r="XDB264" s="27"/>
      <c r="XDC264" s="27"/>
      <c r="XDD264" s="27"/>
      <c r="XDE264" s="27"/>
      <c r="XDF264" s="27"/>
      <c r="XDG264" s="27"/>
      <c r="XDH264" s="27"/>
      <c r="XDI264" s="27"/>
      <c r="XDJ264" s="27"/>
      <c r="XDK264" s="27"/>
      <c r="XDL264" s="27"/>
      <c r="XDM264" s="27"/>
      <c r="XDN264" s="27"/>
      <c r="XDO264" s="27"/>
      <c r="XDP264" s="27"/>
      <c r="XDQ264" s="27"/>
      <c r="XDR264" s="27"/>
      <c r="XDS264" s="27"/>
      <c r="XDT264" s="27"/>
      <c r="XDU264" s="27"/>
      <c r="XDV264" s="27"/>
      <c r="XDW264" s="27"/>
      <c r="XDX264" s="27"/>
      <c r="XDY264" s="27"/>
      <c r="XDZ264" s="27"/>
      <c r="XEA264" s="27"/>
      <c r="XEB264" s="27"/>
      <c r="XEC264" s="27"/>
      <c r="XED264" s="27"/>
      <c r="XEE264" s="27"/>
      <c r="XEF264" s="27"/>
      <c r="XEG264" s="27"/>
      <c r="XEH264" s="27"/>
      <c r="XEI264" s="27"/>
      <c r="XEJ264" s="27"/>
      <c r="XEK264" s="27"/>
      <c r="XEL264" s="27"/>
      <c r="XEM264" s="27"/>
      <c r="XEN264" s="27"/>
      <c r="XEO264" s="27"/>
      <c r="XEP264" s="27"/>
      <c r="XEQ264" s="27"/>
      <c r="XER264" s="27"/>
      <c r="XES264" s="27"/>
      <c r="XET264" s="27"/>
      <c r="XEU264" s="27"/>
      <c r="XEV264" s="27"/>
      <c r="XEW264" s="27"/>
      <c r="XEX264" s="27"/>
    </row>
    <row r="265" s="3" customFormat="1" customHeight="1" outlineLevel="1" spans="1:16378">
      <c r="A265" s="7"/>
      <c r="B265" s="7"/>
      <c r="C265" s="90"/>
      <c r="D265" s="7"/>
      <c r="E265" s="54"/>
      <c r="F265" s="54"/>
      <c r="G265" s="7"/>
      <c r="H265" s="7" t="s">
        <v>524</v>
      </c>
      <c r="I265" s="7" t="s">
        <v>522</v>
      </c>
      <c r="J265" s="7">
        <v>110</v>
      </c>
      <c r="K265" s="26" t="s">
        <v>523</v>
      </c>
      <c r="L265" s="26" t="s">
        <v>312</v>
      </c>
      <c r="M265" s="7">
        <f>J265*0.0085</f>
        <v>0.935</v>
      </c>
      <c r="N265" s="7" t="s">
        <v>55</v>
      </c>
      <c r="O265" s="26">
        <v>241</v>
      </c>
      <c r="P265" s="26" t="s">
        <v>58</v>
      </c>
      <c r="Q265" s="7">
        <f t="shared" si="30"/>
        <v>225.335</v>
      </c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7"/>
      <c r="BY265" s="27"/>
      <c r="BZ265" s="27"/>
      <c r="CA265" s="27"/>
      <c r="CB265" s="27"/>
      <c r="CC265" s="27"/>
      <c r="CD265" s="27"/>
      <c r="CE265" s="27"/>
      <c r="CF265" s="27"/>
      <c r="CG265" s="27"/>
      <c r="CH265" s="27"/>
      <c r="CI265" s="27"/>
      <c r="CJ265" s="27"/>
      <c r="CK265" s="27"/>
      <c r="CL265" s="27"/>
      <c r="CM265" s="27"/>
      <c r="CN265" s="27"/>
      <c r="CO265" s="27"/>
      <c r="CP265" s="27"/>
      <c r="CQ265" s="27"/>
      <c r="CR265" s="27"/>
      <c r="CS265" s="27"/>
      <c r="CT265" s="27"/>
      <c r="CU265" s="27"/>
      <c r="CV265" s="27"/>
      <c r="CW265" s="27"/>
      <c r="CX265" s="27"/>
      <c r="CY265" s="27"/>
      <c r="CZ265" s="27"/>
      <c r="DA265" s="27"/>
      <c r="DB265" s="27"/>
      <c r="DC265" s="27"/>
      <c r="DD265" s="27"/>
      <c r="DE265" s="27"/>
      <c r="DF265" s="27"/>
      <c r="DG265" s="27"/>
      <c r="DH265" s="27"/>
      <c r="DI265" s="27"/>
      <c r="DJ265" s="27"/>
      <c r="DK265" s="27"/>
      <c r="DL265" s="27"/>
      <c r="DM265" s="27"/>
      <c r="DN265" s="27"/>
      <c r="DO265" s="27"/>
      <c r="DP265" s="27"/>
      <c r="DQ265" s="27"/>
      <c r="DR265" s="27"/>
      <c r="DS265" s="27"/>
      <c r="DT265" s="27"/>
      <c r="DU265" s="27"/>
      <c r="DV265" s="27"/>
      <c r="DW265" s="27"/>
      <c r="DX265" s="27"/>
      <c r="DY265" s="27"/>
      <c r="DZ265" s="27"/>
      <c r="EA265" s="27"/>
      <c r="EB265" s="27"/>
      <c r="EC265" s="27"/>
      <c r="ED265" s="27"/>
      <c r="EE265" s="27"/>
      <c r="EF265" s="27"/>
      <c r="EG265" s="27"/>
      <c r="EH265" s="27"/>
      <c r="EI265" s="27"/>
      <c r="EJ265" s="27"/>
      <c r="EK265" s="27"/>
      <c r="EL265" s="27"/>
      <c r="EM265" s="27"/>
      <c r="EN265" s="27"/>
      <c r="EO265" s="27"/>
      <c r="EP265" s="27"/>
      <c r="EQ265" s="27"/>
      <c r="ER265" s="27"/>
      <c r="ES265" s="27"/>
      <c r="ET265" s="27"/>
      <c r="EU265" s="27"/>
      <c r="EV265" s="27"/>
      <c r="EW265" s="27"/>
      <c r="EX265" s="27"/>
      <c r="EY265" s="27"/>
      <c r="EZ265" s="27"/>
      <c r="FA265" s="27"/>
      <c r="FB265" s="27"/>
      <c r="FC265" s="27"/>
      <c r="FD265" s="27"/>
      <c r="FE265" s="27"/>
      <c r="FF265" s="27"/>
      <c r="FG265" s="27"/>
      <c r="FH265" s="27"/>
      <c r="FI265" s="27"/>
      <c r="FJ265" s="27"/>
      <c r="FK265" s="27"/>
      <c r="FL265" s="27"/>
      <c r="FM265" s="27"/>
      <c r="FN265" s="27"/>
      <c r="FO265" s="27"/>
      <c r="FP265" s="27"/>
      <c r="FQ265" s="27"/>
      <c r="FR265" s="27"/>
      <c r="FS265" s="27"/>
      <c r="FT265" s="27"/>
      <c r="FU265" s="27"/>
      <c r="FV265" s="27"/>
      <c r="FW265" s="27"/>
      <c r="FX265" s="27"/>
      <c r="FY265" s="27"/>
      <c r="FZ265" s="27"/>
      <c r="GA265" s="27"/>
      <c r="GB265" s="27"/>
      <c r="GC265" s="27"/>
      <c r="GD265" s="27"/>
      <c r="GE265" s="27"/>
      <c r="GF265" s="27"/>
      <c r="GG265" s="27"/>
      <c r="GH265" s="27"/>
      <c r="GI265" s="27"/>
      <c r="GJ265" s="27"/>
      <c r="GK265" s="27"/>
      <c r="GL265" s="27"/>
      <c r="GM265" s="27"/>
      <c r="GN265" s="27"/>
      <c r="GO265" s="27"/>
      <c r="GP265" s="27"/>
      <c r="GQ265" s="27"/>
      <c r="GR265" s="27"/>
      <c r="GS265" s="27"/>
      <c r="GT265" s="27"/>
      <c r="GU265" s="27"/>
      <c r="GV265" s="27"/>
      <c r="GW265" s="27"/>
      <c r="GX265" s="27"/>
      <c r="GY265" s="27"/>
      <c r="GZ265" s="27"/>
      <c r="HA265" s="27"/>
      <c r="HB265" s="27"/>
      <c r="HC265" s="27"/>
      <c r="HD265" s="27"/>
      <c r="HE265" s="27"/>
      <c r="HF265" s="27"/>
      <c r="HG265" s="27"/>
      <c r="HH265" s="27"/>
      <c r="HI265" s="27"/>
      <c r="HJ265" s="27"/>
      <c r="HK265" s="27"/>
      <c r="HL265" s="27"/>
      <c r="HM265" s="27"/>
      <c r="HN265" s="27"/>
      <c r="HO265" s="27"/>
      <c r="HP265" s="27"/>
      <c r="HQ265" s="27"/>
      <c r="HR265" s="27"/>
      <c r="HS265" s="27"/>
      <c r="HT265" s="27"/>
      <c r="HU265" s="27"/>
      <c r="HV265" s="27"/>
      <c r="HW265" s="27"/>
      <c r="HX265" s="27"/>
      <c r="HY265" s="27"/>
      <c r="HZ265" s="27"/>
      <c r="IA265" s="27"/>
      <c r="IB265" s="27"/>
      <c r="IC265" s="27"/>
      <c r="ID265" s="27"/>
      <c r="IE265" s="27"/>
      <c r="IF265" s="27"/>
      <c r="IG265" s="27"/>
      <c r="IH265" s="27"/>
      <c r="II265" s="27"/>
      <c r="IJ265" s="27"/>
      <c r="IK265" s="27"/>
      <c r="IL265" s="27"/>
      <c r="IM265" s="27"/>
      <c r="IN265" s="27"/>
      <c r="IO265" s="27"/>
      <c r="IP265" s="27"/>
      <c r="IQ265" s="27"/>
      <c r="IR265" s="27"/>
      <c r="IS265" s="27"/>
      <c r="IT265" s="27"/>
      <c r="IU265" s="27"/>
      <c r="IV265" s="27"/>
      <c r="IW265" s="27"/>
      <c r="IX265" s="27"/>
      <c r="IY265" s="27"/>
      <c r="IZ265" s="27"/>
      <c r="JA265" s="27"/>
      <c r="JB265" s="27"/>
      <c r="JC265" s="27"/>
      <c r="JD265" s="27"/>
      <c r="JE265" s="27"/>
      <c r="JF265" s="27"/>
      <c r="JG265" s="27"/>
      <c r="JH265" s="27"/>
      <c r="JI265" s="27"/>
      <c r="JJ265" s="27"/>
      <c r="JK265" s="27"/>
      <c r="JL265" s="27"/>
      <c r="JM265" s="27"/>
      <c r="JN265" s="27"/>
      <c r="JO265" s="27"/>
      <c r="JP265" s="27"/>
      <c r="JQ265" s="27"/>
      <c r="JR265" s="27"/>
      <c r="JS265" s="27"/>
      <c r="JT265" s="27"/>
      <c r="JU265" s="27"/>
      <c r="JV265" s="27"/>
      <c r="JW265" s="27"/>
      <c r="JX265" s="27"/>
      <c r="JY265" s="27"/>
      <c r="JZ265" s="27"/>
      <c r="KA265" s="27"/>
      <c r="KB265" s="27"/>
      <c r="KC265" s="27"/>
      <c r="KD265" s="27"/>
      <c r="KE265" s="27"/>
      <c r="KF265" s="27"/>
      <c r="KG265" s="27"/>
      <c r="KH265" s="27"/>
      <c r="KI265" s="27"/>
      <c r="KJ265" s="27"/>
      <c r="KK265" s="27"/>
      <c r="KL265" s="27"/>
      <c r="KM265" s="27"/>
      <c r="KN265" s="27"/>
      <c r="KO265" s="27"/>
      <c r="KP265" s="27"/>
      <c r="KQ265" s="27"/>
      <c r="KR265" s="27"/>
      <c r="KS265" s="27"/>
      <c r="KT265" s="27"/>
      <c r="KU265" s="27"/>
      <c r="KV265" s="27"/>
      <c r="KW265" s="27"/>
      <c r="KX265" s="27"/>
      <c r="KY265" s="27"/>
      <c r="KZ265" s="27"/>
      <c r="LA265" s="27"/>
      <c r="LB265" s="27"/>
      <c r="LC265" s="27"/>
      <c r="LD265" s="27"/>
      <c r="LE265" s="27"/>
      <c r="LF265" s="27"/>
      <c r="LG265" s="27"/>
      <c r="LH265" s="27"/>
      <c r="LI265" s="27"/>
      <c r="LJ265" s="27"/>
      <c r="LK265" s="27"/>
      <c r="LL265" s="27"/>
      <c r="LM265" s="27"/>
      <c r="LN265" s="27"/>
      <c r="LO265" s="27"/>
      <c r="LP265" s="27"/>
      <c r="LQ265" s="27"/>
      <c r="LR265" s="27"/>
      <c r="LS265" s="27"/>
      <c r="LT265" s="27"/>
      <c r="LU265" s="27"/>
      <c r="LV265" s="27"/>
      <c r="LW265" s="27"/>
      <c r="LX265" s="27"/>
      <c r="LY265" s="27"/>
      <c r="LZ265" s="27"/>
      <c r="MA265" s="27"/>
      <c r="MB265" s="27"/>
      <c r="MC265" s="27"/>
      <c r="MD265" s="27"/>
      <c r="ME265" s="27"/>
      <c r="MF265" s="27"/>
      <c r="MG265" s="27"/>
      <c r="MH265" s="27"/>
      <c r="MI265" s="27"/>
      <c r="MJ265" s="27"/>
      <c r="MK265" s="27"/>
      <c r="ML265" s="27"/>
      <c r="MM265" s="27"/>
      <c r="MN265" s="27"/>
      <c r="MO265" s="27"/>
      <c r="MP265" s="27"/>
      <c r="MQ265" s="27"/>
      <c r="MR265" s="27"/>
      <c r="MS265" s="27"/>
      <c r="MT265" s="27"/>
      <c r="MU265" s="27"/>
      <c r="MV265" s="27"/>
      <c r="MW265" s="27"/>
      <c r="MX265" s="27"/>
      <c r="MY265" s="27"/>
      <c r="MZ265" s="27"/>
      <c r="NA265" s="27"/>
      <c r="NB265" s="27"/>
      <c r="NC265" s="27"/>
      <c r="ND265" s="27"/>
      <c r="NE265" s="27"/>
      <c r="NF265" s="27"/>
      <c r="NG265" s="27"/>
      <c r="NH265" s="27"/>
      <c r="NI265" s="27"/>
      <c r="NJ265" s="27"/>
      <c r="NK265" s="27"/>
      <c r="NL265" s="27"/>
      <c r="NM265" s="27"/>
      <c r="NN265" s="27"/>
      <c r="NO265" s="27"/>
      <c r="NP265" s="27"/>
      <c r="NQ265" s="27"/>
      <c r="NR265" s="27"/>
      <c r="NS265" s="27"/>
      <c r="NT265" s="27"/>
      <c r="NU265" s="27"/>
      <c r="NV265" s="27"/>
      <c r="NW265" s="27"/>
      <c r="NX265" s="27"/>
      <c r="NY265" s="27"/>
      <c r="NZ265" s="27"/>
      <c r="OA265" s="27"/>
      <c r="OB265" s="27"/>
      <c r="OC265" s="27"/>
      <c r="OD265" s="27"/>
      <c r="OE265" s="27"/>
      <c r="OF265" s="27"/>
      <c r="OG265" s="27"/>
      <c r="OH265" s="27"/>
      <c r="OI265" s="27"/>
      <c r="OJ265" s="27"/>
      <c r="OK265" s="27"/>
      <c r="OL265" s="27"/>
      <c r="OM265" s="27"/>
      <c r="ON265" s="27"/>
      <c r="OO265" s="27"/>
      <c r="OP265" s="27"/>
      <c r="OQ265" s="27"/>
      <c r="OR265" s="27"/>
      <c r="OS265" s="27"/>
      <c r="OT265" s="27"/>
      <c r="OU265" s="27"/>
      <c r="OV265" s="27"/>
      <c r="OW265" s="27"/>
      <c r="OX265" s="27"/>
      <c r="OY265" s="27"/>
      <c r="OZ265" s="27"/>
      <c r="PA265" s="27"/>
      <c r="PB265" s="27"/>
      <c r="PC265" s="27"/>
      <c r="PD265" s="27"/>
      <c r="PE265" s="27"/>
      <c r="PF265" s="27"/>
      <c r="PG265" s="27"/>
      <c r="PH265" s="27"/>
      <c r="PI265" s="27"/>
      <c r="PJ265" s="27"/>
      <c r="PK265" s="27"/>
      <c r="PL265" s="27"/>
      <c r="PM265" s="27"/>
      <c r="PN265" s="27"/>
      <c r="PO265" s="27"/>
      <c r="PP265" s="27"/>
      <c r="PQ265" s="27"/>
      <c r="PR265" s="27"/>
      <c r="PS265" s="27"/>
      <c r="PT265" s="27"/>
      <c r="PU265" s="27"/>
      <c r="PV265" s="27"/>
      <c r="PW265" s="27"/>
      <c r="PX265" s="27"/>
      <c r="PY265" s="27"/>
      <c r="PZ265" s="27"/>
      <c r="QA265" s="27"/>
      <c r="QB265" s="27"/>
      <c r="QC265" s="27"/>
      <c r="QD265" s="27"/>
      <c r="QE265" s="27"/>
      <c r="QF265" s="27"/>
      <c r="QG265" s="27"/>
      <c r="QH265" s="27"/>
      <c r="QI265" s="27"/>
      <c r="QJ265" s="27"/>
      <c r="QK265" s="27"/>
      <c r="QL265" s="27"/>
      <c r="QM265" s="27"/>
      <c r="QN265" s="27"/>
      <c r="QO265" s="27"/>
      <c r="QP265" s="27"/>
      <c r="QQ265" s="27"/>
      <c r="QR265" s="27"/>
      <c r="QS265" s="27"/>
      <c r="QT265" s="27"/>
      <c r="QU265" s="27"/>
      <c r="QV265" s="27"/>
      <c r="QW265" s="27"/>
      <c r="QX265" s="27"/>
      <c r="QY265" s="27"/>
      <c r="QZ265" s="27"/>
      <c r="RA265" s="27"/>
      <c r="RB265" s="27"/>
      <c r="RC265" s="27"/>
      <c r="RD265" s="27"/>
      <c r="RE265" s="27"/>
      <c r="RF265" s="27"/>
      <c r="RG265" s="27"/>
      <c r="RH265" s="27"/>
      <c r="RI265" s="27"/>
      <c r="RJ265" s="27"/>
      <c r="RK265" s="27"/>
      <c r="RL265" s="27"/>
      <c r="RM265" s="27"/>
      <c r="RN265" s="27"/>
      <c r="RO265" s="27"/>
      <c r="RP265" s="27"/>
      <c r="RQ265" s="27"/>
      <c r="RR265" s="27"/>
      <c r="RS265" s="27"/>
      <c r="RT265" s="27"/>
      <c r="RU265" s="27"/>
      <c r="RV265" s="27"/>
      <c r="RW265" s="27"/>
      <c r="RX265" s="27"/>
      <c r="RY265" s="27"/>
      <c r="RZ265" s="27"/>
      <c r="SA265" s="27"/>
      <c r="SB265" s="27"/>
      <c r="SC265" s="27"/>
      <c r="SD265" s="27"/>
      <c r="SE265" s="27"/>
      <c r="SF265" s="27"/>
      <c r="SG265" s="27"/>
      <c r="SH265" s="27"/>
      <c r="SI265" s="27"/>
      <c r="SJ265" s="27"/>
      <c r="SK265" s="27"/>
      <c r="SL265" s="27"/>
      <c r="SM265" s="27"/>
      <c r="SN265" s="27"/>
      <c r="SO265" s="27"/>
      <c r="SP265" s="27"/>
      <c r="SQ265" s="27"/>
      <c r="SR265" s="27"/>
      <c r="SS265" s="27"/>
      <c r="ST265" s="27"/>
      <c r="SU265" s="27"/>
      <c r="SV265" s="27"/>
      <c r="SW265" s="27"/>
      <c r="SX265" s="27"/>
      <c r="SY265" s="27"/>
      <c r="SZ265" s="27"/>
      <c r="TA265" s="27"/>
      <c r="TB265" s="27"/>
      <c r="TC265" s="27"/>
      <c r="TD265" s="27"/>
      <c r="TE265" s="27"/>
      <c r="TF265" s="27"/>
      <c r="TG265" s="27"/>
      <c r="TH265" s="27"/>
      <c r="TI265" s="27"/>
      <c r="TJ265" s="27"/>
      <c r="TK265" s="27"/>
      <c r="TL265" s="27"/>
      <c r="TM265" s="27"/>
      <c r="TN265" s="27"/>
      <c r="TO265" s="27"/>
      <c r="TP265" s="27"/>
      <c r="TQ265" s="27"/>
      <c r="TR265" s="27"/>
      <c r="TS265" s="27"/>
      <c r="TT265" s="27"/>
      <c r="TU265" s="27"/>
      <c r="TV265" s="27"/>
      <c r="TW265" s="27"/>
      <c r="TX265" s="27"/>
      <c r="TY265" s="27"/>
      <c r="TZ265" s="27"/>
      <c r="UA265" s="27"/>
      <c r="UB265" s="27"/>
      <c r="UC265" s="27"/>
      <c r="UD265" s="27"/>
      <c r="UE265" s="27"/>
      <c r="UF265" s="27"/>
      <c r="UG265" s="27"/>
      <c r="UH265" s="27"/>
      <c r="UI265" s="27"/>
      <c r="UJ265" s="27"/>
      <c r="UK265" s="27"/>
      <c r="UL265" s="27"/>
      <c r="UM265" s="27"/>
      <c r="UN265" s="27"/>
      <c r="UO265" s="27"/>
      <c r="UP265" s="27"/>
      <c r="UQ265" s="27"/>
      <c r="UR265" s="27"/>
      <c r="US265" s="27"/>
      <c r="UT265" s="27"/>
      <c r="UU265" s="27"/>
      <c r="UV265" s="27"/>
      <c r="UW265" s="27"/>
      <c r="UX265" s="27"/>
      <c r="UY265" s="27"/>
      <c r="UZ265" s="27"/>
      <c r="VA265" s="27"/>
      <c r="VB265" s="27"/>
      <c r="VC265" s="27"/>
      <c r="VD265" s="27"/>
      <c r="VE265" s="27"/>
      <c r="VF265" s="27"/>
      <c r="VG265" s="27"/>
      <c r="VH265" s="27"/>
      <c r="VI265" s="27"/>
      <c r="VJ265" s="27"/>
      <c r="VK265" s="27"/>
      <c r="VL265" s="27"/>
      <c r="VM265" s="27"/>
      <c r="VN265" s="27"/>
      <c r="VO265" s="27"/>
      <c r="VP265" s="27"/>
      <c r="VQ265" s="27"/>
      <c r="VR265" s="27"/>
      <c r="VS265" s="27"/>
      <c r="VT265" s="27"/>
      <c r="VU265" s="27"/>
      <c r="VV265" s="27"/>
      <c r="VW265" s="27"/>
      <c r="VX265" s="27"/>
      <c r="VY265" s="27"/>
      <c r="VZ265" s="27"/>
      <c r="WA265" s="27"/>
      <c r="WB265" s="27"/>
      <c r="WC265" s="27"/>
      <c r="WD265" s="27"/>
      <c r="WE265" s="27"/>
      <c r="WF265" s="27"/>
      <c r="WG265" s="27"/>
      <c r="WH265" s="27"/>
      <c r="WI265" s="27"/>
      <c r="WJ265" s="27"/>
      <c r="WK265" s="27"/>
      <c r="WL265" s="27"/>
      <c r="WM265" s="27"/>
      <c r="WN265" s="27"/>
      <c r="WO265" s="27"/>
      <c r="WP265" s="27"/>
      <c r="WQ265" s="27"/>
      <c r="WR265" s="27"/>
      <c r="WS265" s="27"/>
      <c r="WT265" s="27"/>
      <c r="WU265" s="27"/>
      <c r="WV265" s="27"/>
      <c r="WW265" s="27"/>
      <c r="WX265" s="27"/>
      <c r="WY265" s="27"/>
      <c r="WZ265" s="27"/>
      <c r="XA265" s="27"/>
      <c r="XB265" s="27"/>
      <c r="XC265" s="27"/>
      <c r="XD265" s="27"/>
      <c r="XE265" s="27"/>
      <c r="XF265" s="27"/>
      <c r="XG265" s="27"/>
      <c r="XH265" s="27"/>
      <c r="XI265" s="27"/>
      <c r="XJ265" s="27"/>
      <c r="XK265" s="27"/>
      <c r="XL265" s="27"/>
      <c r="XM265" s="27"/>
      <c r="XN265" s="27"/>
      <c r="XO265" s="27"/>
      <c r="XP265" s="27"/>
      <c r="XQ265" s="27"/>
      <c r="XR265" s="27"/>
      <c r="XS265" s="27"/>
      <c r="XT265" s="27"/>
      <c r="XU265" s="27"/>
      <c r="XV265" s="27"/>
      <c r="XW265" s="27"/>
      <c r="XX265" s="27"/>
      <c r="XY265" s="27"/>
      <c r="XZ265" s="27"/>
      <c r="YA265" s="27"/>
      <c r="YB265" s="27"/>
      <c r="YC265" s="27"/>
      <c r="YD265" s="27"/>
      <c r="YE265" s="27"/>
      <c r="YF265" s="27"/>
      <c r="YG265" s="27"/>
      <c r="YH265" s="27"/>
      <c r="YI265" s="27"/>
      <c r="YJ265" s="27"/>
      <c r="YK265" s="27"/>
      <c r="YL265" s="27"/>
      <c r="YM265" s="27"/>
      <c r="YN265" s="27"/>
      <c r="YO265" s="27"/>
      <c r="YP265" s="27"/>
      <c r="YQ265" s="27"/>
      <c r="YR265" s="27"/>
      <c r="YS265" s="27"/>
      <c r="YT265" s="27"/>
      <c r="YU265" s="27"/>
      <c r="YV265" s="27"/>
      <c r="YW265" s="27"/>
      <c r="YX265" s="27"/>
      <c r="YY265" s="27"/>
      <c r="YZ265" s="27"/>
      <c r="ZA265" s="27"/>
      <c r="ZB265" s="27"/>
      <c r="ZC265" s="27"/>
      <c r="ZD265" s="27"/>
      <c r="ZE265" s="27"/>
      <c r="ZF265" s="27"/>
      <c r="ZG265" s="27"/>
      <c r="ZH265" s="27"/>
      <c r="ZI265" s="27"/>
      <c r="ZJ265" s="27"/>
      <c r="ZK265" s="27"/>
      <c r="ZL265" s="27"/>
      <c r="ZM265" s="27"/>
      <c r="ZN265" s="27"/>
      <c r="ZO265" s="27"/>
      <c r="ZP265" s="27"/>
      <c r="ZQ265" s="27"/>
      <c r="ZR265" s="27"/>
      <c r="ZS265" s="27"/>
      <c r="ZT265" s="27"/>
      <c r="ZU265" s="27"/>
      <c r="ZV265" s="27"/>
      <c r="ZW265" s="27"/>
      <c r="ZX265" s="27"/>
      <c r="ZY265" s="27"/>
      <c r="ZZ265" s="27"/>
      <c r="AAA265" s="27"/>
      <c r="AAB265" s="27"/>
      <c r="AAC265" s="27"/>
      <c r="AAD265" s="27"/>
      <c r="AAE265" s="27"/>
      <c r="AAF265" s="27"/>
      <c r="AAG265" s="27"/>
      <c r="AAH265" s="27"/>
      <c r="AAI265" s="27"/>
      <c r="AAJ265" s="27"/>
      <c r="AAK265" s="27"/>
      <c r="AAL265" s="27"/>
      <c r="AAM265" s="27"/>
      <c r="AAN265" s="27"/>
      <c r="AAO265" s="27"/>
      <c r="AAP265" s="27"/>
      <c r="AAQ265" s="27"/>
      <c r="AAR265" s="27"/>
      <c r="AAS265" s="27"/>
      <c r="AAT265" s="27"/>
      <c r="AAU265" s="27"/>
      <c r="AAV265" s="27"/>
      <c r="AAW265" s="27"/>
      <c r="AAX265" s="27"/>
      <c r="AAY265" s="27"/>
      <c r="AAZ265" s="27"/>
      <c r="ABA265" s="27"/>
      <c r="ABB265" s="27"/>
      <c r="ABC265" s="27"/>
      <c r="ABD265" s="27"/>
      <c r="ABE265" s="27"/>
      <c r="ABF265" s="27"/>
      <c r="ABG265" s="27"/>
      <c r="ABH265" s="27"/>
      <c r="ABI265" s="27"/>
      <c r="ABJ265" s="27"/>
      <c r="ABK265" s="27"/>
      <c r="ABL265" s="27"/>
      <c r="ABM265" s="27"/>
      <c r="ABN265" s="27"/>
      <c r="ABO265" s="27"/>
      <c r="ABP265" s="27"/>
      <c r="ABQ265" s="27"/>
      <c r="ABR265" s="27"/>
      <c r="ABS265" s="27"/>
      <c r="ABT265" s="27"/>
      <c r="ABU265" s="27"/>
      <c r="ABV265" s="27"/>
      <c r="ABW265" s="27"/>
      <c r="ABX265" s="27"/>
      <c r="ABY265" s="27"/>
      <c r="ABZ265" s="27"/>
      <c r="ACA265" s="27"/>
      <c r="ACB265" s="27"/>
      <c r="ACC265" s="27"/>
      <c r="ACD265" s="27"/>
      <c r="ACE265" s="27"/>
      <c r="ACF265" s="27"/>
      <c r="ACG265" s="27"/>
      <c r="ACH265" s="27"/>
      <c r="ACI265" s="27"/>
      <c r="ACJ265" s="27"/>
      <c r="ACK265" s="27"/>
      <c r="ACL265" s="27"/>
      <c r="ACM265" s="27"/>
      <c r="ACN265" s="27"/>
      <c r="ACO265" s="27"/>
      <c r="ACP265" s="27"/>
      <c r="ACQ265" s="27"/>
      <c r="ACR265" s="27"/>
      <c r="ACS265" s="27"/>
      <c r="ACT265" s="27"/>
      <c r="ACU265" s="27"/>
      <c r="ACV265" s="27"/>
      <c r="ACW265" s="27"/>
      <c r="ACX265" s="27"/>
      <c r="ACY265" s="27"/>
      <c r="ACZ265" s="27"/>
      <c r="ADA265" s="27"/>
      <c r="ADB265" s="27"/>
      <c r="ADC265" s="27"/>
      <c r="ADD265" s="27"/>
      <c r="ADE265" s="27"/>
      <c r="ADF265" s="27"/>
      <c r="ADG265" s="27"/>
      <c r="ADH265" s="27"/>
      <c r="ADI265" s="27"/>
      <c r="ADJ265" s="27"/>
      <c r="ADK265" s="27"/>
      <c r="ADL265" s="27"/>
      <c r="ADM265" s="27"/>
      <c r="ADN265" s="27"/>
      <c r="ADO265" s="27"/>
      <c r="ADP265" s="27"/>
      <c r="ADQ265" s="27"/>
      <c r="ADR265" s="27"/>
      <c r="ADS265" s="27"/>
      <c r="ADT265" s="27"/>
      <c r="ADU265" s="27"/>
      <c r="ADV265" s="27"/>
      <c r="ADW265" s="27"/>
      <c r="ADX265" s="27"/>
      <c r="ADY265" s="27"/>
      <c r="ADZ265" s="27"/>
      <c r="AEA265" s="27"/>
      <c r="AEB265" s="27"/>
      <c r="AEC265" s="27"/>
      <c r="AED265" s="27"/>
      <c r="AEE265" s="27"/>
      <c r="AEF265" s="27"/>
      <c r="AEG265" s="27"/>
      <c r="AEH265" s="27"/>
      <c r="AEI265" s="27"/>
      <c r="AEJ265" s="27"/>
      <c r="AEK265" s="27"/>
      <c r="AEL265" s="27"/>
      <c r="AEM265" s="27"/>
      <c r="AEN265" s="27"/>
      <c r="AEO265" s="27"/>
      <c r="AEP265" s="27"/>
      <c r="AEQ265" s="27"/>
      <c r="AER265" s="27"/>
      <c r="AES265" s="27"/>
      <c r="AET265" s="27"/>
      <c r="AEU265" s="27"/>
      <c r="AEV265" s="27"/>
      <c r="AEW265" s="27"/>
      <c r="AEX265" s="27"/>
      <c r="AEY265" s="27"/>
      <c r="AEZ265" s="27"/>
      <c r="AFA265" s="27"/>
      <c r="AFB265" s="27"/>
      <c r="AFC265" s="27"/>
      <c r="AFD265" s="27"/>
      <c r="AFE265" s="27"/>
      <c r="AFF265" s="27"/>
      <c r="AFG265" s="27"/>
      <c r="AFH265" s="27"/>
      <c r="AFI265" s="27"/>
      <c r="AFJ265" s="27"/>
      <c r="AFK265" s="27"/>
      <c r="AFL265" s="27"/>
      <c r="AFM265" s="27"/>
      <c r="AFN265" s="27"/>
      <c r="AFO265" s="27"/>
      <c r="AFP265" s="27"/>
      <c r="AFQ265" s="27"/>
      <c r="AFR265" s="27"/>
      <c r="AFS265" s="27"/>
      <c r="AFT265" s="27"/>
      <c r="AFU265" s="27"/>
      <c r="AFV265" s="27"/>
      <c r="AFW265" s="27"/>
      <c r="AFX265" s="27"/>
      <c r="AFY265" s="27"/>
      <c r="AFZ265" s="27"/>
      <c r="AGA265" s="27"/>
      <c r="AGB265" s="27"/>
      <c r="AGC265" s="27"/>
      <c r="AGD265" s="27"/>
      <c r="AGE265" s="27"/>
      <c r="AGF265" s="27"/>
      <c r="AGG265" s="27"/>
      <c r="AGH265" s="27"/>
      <c r="AGI265" s="27"/>
      <c r="AGJ265" s="27"/>
      <c r="AGK265" s="27"/>
      <c r="AGL265" s="27"/>
      <c r="AGM265" s="27"/>
      <c r="AGN265" s="27"/>
      <c r="AGO265" s="27"/>
      <c r="AGP265" s="27"/>
      <c r="AGQ265" s="27"/>
      <c r="AGR265" s="27"/>
      <c r="AGS265" s="27"/>
      <c r="AGT265" s="27"/>
      <c r="AGU265" s="27"/>
      <c r="AGV265" s="27"/>
      <c r="AGW265" s="27"/>
      <c r="AGX265" s="27"/>
      <c r="AGY265" s="27"/>
      <c r="AGZ265" s="27"/>
      <c r="AHA265" s="27"/>
      <c r="AHB265" s="27"/>
      <c r="AHC265" s="27"/>
      <c r="AHD265" s="27"/>
      <c r="AHE265" s="27"/>
      <c r="AHF265" s="27"/>
      <c r="AHG265" s="27"/>
      <c r="AHH265" s="27"/>
      <c r="AHI265" s="27"/>
      <c r="AHJ265" s="27"/>
      <c r="AHK265" s="27"/>
      <c r="AHL265" s="27"/>
      <c r="AHM265" s="27"/>
      <c r="AHN265" s="27"/>
      <c r="AHO265" s="27"/>
      <c r="AHP265" s="27"/>
      <c r="AHQ265" s="27"/>
      <c r="AHR265" s="27"/>
      <c r="AHS265" s="27"/>
      <c r="AHT265" s="27"/>
      <c r="AHU265" s="27"/>
      <c r="AHV265" s="27"/>
      <c r="AHW265" s="27"/>
      <c r="AHX265" s="27"/>
      <c r="AHY265" s="27"/>
      <c r="AHZ265" s="27"/>
      <c r="AIA265" s="27"/>
      <c r="AIB265" s="27"/>
      <c r="AIC265" s="27"/>
      <c r="AID265" s="27"/>
      <c r="AIE265" s="27"/>
      <c r="AIF265" s="27"/>
      <c r="AIG265" s="27"/>
      <c r="AIH265" s="27"/>
      <c r="AII265" s="27"/>
      <c r="AIJ265" s="27"/>
      <c r="AIK265" s="27"/>
      <c r="AIL265" s="27"/>
      <c r="AIM265" s="27"/>
      <c r="AIN265" s="27"/>
      <c r="AIO265" s="27"/>
      <c r="AIP265" s="27"/>
      <c r="AIQ265" s="27"/>
      <c r="AIR265" s="27"/>
      <c r="AIS265" s="27"/>
      <c r="AIT265" s="27"/>
      <c r="AIU265" s="27"/>
      <c r="AIV265" s="27"/>
      <c r="AIW265" s="27"/>
      <c r="AIX265" s="27"/>
      <c r="AIY265" s="27"/>
      <c r="AIZ265" s="27"/>
      <c r="AJA265" s="27"/>
      <c r="AJB265" s="27"/>
      <c r="AJC265" s="27"/>
      <c r="AJD265" s="27"/>
      <c r="AJE265" s="27"/>
      <c r="AJF265" s="27"/>
      <c r="AJG265" s="27"/>
      <c r="AJH265" s="27"/>
      <c r="AJI265" s="27"/>
      <c r="AJJ265" s="27"/>
      <c r="AJK265" s="27"/>
      <c r="AJL265" s="27"/>
      <c r="AJM265" s="27"/>
      <c r="AJN265" s="27"/>
      <c r="AJO265" s="27"/>
      <c r="AJP265" s="27"/>
      <c r="AJQ265" s="27"/>
      <c r="AJR265" s="27"/>
      <c r="AJS265" s="27"/>
      <c r="AJT265" s="27"/>
      <c r="AJU265" s="27"/>
      <c r="AJV265" s="27"/>
      <c r="AJW265" s="27"/>
      <c r="AJX265" s="27"/>
      <c r="AJY265" s="27"/>
      <c r="AJZ265" s="27"/>
      <c r="AKA265" s="27"/>
      <c r="AKB265" s="27"/>
      <c r="AKC265" s="27"/>
      <c r="AKD265" s="27"/>
      <c r="AKE265" s="27"/>
      <c r="AKF265" s="27"/>
      <c r="AKG265" s="27"/>
      <c r="AKH265" s="27"/>
      <c r="AKI265" s="27"/>
      <c r="AKJ265" s="27"/>
      <c r="AKK265" s="27"/>
      <c r="AKL265" s="27"/>
      <c r="AKM265" s="27"/>
      <c r="AKN265" s="27"/>
      <c r="AKO265" s="27"/>
      <c r="AKP265" s="27"/>
      <c r="AKQ265" s="27"/>
      <c r="AKR265" s="27"/>
      <c r="AKS265" s="27"/>
      <c r="AKT265" s="27"/>
      <c r="AKU265" s="27"/>
      <c r="AKV265" s="27"/>
      <c r="AKW265" s="27"/>
      <c r="AKX265" s="27"/>
      <c r="AKY265" s="27"/>
      <c r="AKZ265" s="27"/>
      <c r="ALA265" s="27"/>
      <c r="ALB265" s="27"/>
      <c r="ALC265" s="27"/>
      <c r="ALD265" s="27"/>
      <c r="ALE265" s="27"/>
      <c r="ALF265" s="27"/>
      <c r="ALG265" s="27"/>
      <c r="ALH265" s="27"/>
      <c r="ALI265" s="27"/>
      <c r="ALJ265" s="27"/>
      <c r="ALK265" s="27"/>
      <c r="ALL265" s="27"/>
      <c r="ALM265" s="27"/>
      <c r="ALN265" s="27"/>
      <c r="ALO265" s="27"/>
      <c r="ALP265" s="27"/>
      <c r="ALQ265" s="27"/>
      <c r="ALR265" s="27"/>
      <c r="ALS265" s="27"/>
      <c r="ALT265" s="27"/>
      <c r="ALU265" s="27"/>
      <c r="ALV265" s="27"/>
      <c r="ALW265" s="27"/>
      <c r="ALX265" s="27"/>
      <c r="ALY265" s="27"/>
      <c r="ALZ265" s="27"/>
      <c r="AMA265" s="27"/>
      <c r="AMB265" s="27"/>
      <c r="AMC265" s="27"/>
      <c r="AMD265" s="27"/>
      <c r="AME265" s="27"/>
      <c r="AMF265" s="27"/>
      <c r="AMG265" s="27"/>
      <c r="AMH265" s="27"/>
      <c r="AMI265" s="27"/>
      <c r="AMJ265" s="27"/>
      <c r="AMK265" s="27"/>
      <c r="AML265" s="27"/>
      <c r="AMM265" s="27"/>
      <c r="AMN265" s="27"/>
      <c r="AMO265" s="27"/>
      <c r="AMP265" s="27"/>
      <c r="AMQ265" s="27"/>
      <c r="AMR265" s="27"/>
      <c r="AMS265" s="27"/>
      <c r="AMT265" s="27"/>
      <c r="AMU265" s="27"/>
      <c r="AMV265" s="27"/>
      <c r="AMW265" s="27"/>
      <c r="AMX265" s="27"/>
      <c r="AMY265" s="27"/>
      <c r="AMZ265" s="27"/>
      <c r="ANA265" s="27"/>
      <c r="ANB265" s="27"/>
      <c r="ANC265" s="27"/>
      <c r="AND265" s="27"/>
      <c r="ANE265" s="27"/>
      <c r="ANF265" s="27"/>
      <c r="ANG265" s="27"/>
      <c r="ANH265" s="27"/>
      <c r="ANI265" s="27"/>
      <c r="ANJ265" s="27"/>
      <c r="ANK265" s="27"/>
      <c r="ANL265" s="27"/>
      <c r="ANM265" s="27"/>
      <c r="ANN265" s="27"/>
      <c r="ANO265" s="27"/>
      <c r="ANP265" s="27"/>
      <c r="ANQ265" s="27"/>
      <c r="ANR265" s="27"/>
      <c r="ANS265" s="27"/>
      <c r="ANT265" s="27"/>
      <c r="ANU265" s="27"/>
      <c r="ANV265" s="27"/>
      <c r="ANW265" s="27"/>
      <c r="ANX265" s="27"/>
      <c r="ANY265" s="27"/>
      <c r="ANZ265" s="27"/>
      <c r="AOA265" s="27"/>
      <c r="AOB265" s="27"/>
      <c r="AOC265" s="27"/>
      <c r="AOD265" s="27"/>
      <c r="AOE265" s="27"/>
      <c r="AOF265" s="27"/>
      <c r="AOG265" s="27"/>
      <c r="AOH265" s="27"/>
      <c r="AOI265" s="27"/>
      <c r="AOJ265" s="27"/>
      <c r="AOK265" s="27"/>
      <c r="AOL265" s="27"/>
      <c r="AOM265" s="27"/>
      <c r="AON265" s="27"/>
      <c r="AOO265" s="27"/>
      <c r="AOP265" s="27"/>
      <c r="AOQ265" s="27"/>
      <c r="AOR265" s="27"/>
      <c r="AOS265" s="27"/>
      <c r="AOT265" s="27"/>
      <c r="AOU265" s="27"/>
      <c r="AOV265" s="27"/>
      <c r="AOW265" s="27"/>
      <c r="AOX265" s="27"/>
      <c r="AOY265" s="27"/>
      <c r="AOZ265" s="27"/>
      <c r="APA265" s="27"/>
      <c r="APB265" s="27"/>
      <c r="APC265" s="27"/>
      <c r="APD265" s="27"/>
      <c r="APE265" s="27"/>
      <c r="APF265" s="27"/>
      <c r="APG265" s="27"/>
      <c r="APH265" s="27"/>
      <c r="API265" s="27"/>
      <c r="APJ265" s="27"/>
      <c r="APK265" s="27"/>
      <c r="APL265" s="27"/>
      <c r="APM265" s="27"/>
      <c r="APN265" s="27"/>
      <c r="APO265" s="27"/>
      <c r="APP265" s="27"/>
      <c r="APQ265" s="27"/>
      <c r="APR265" s="27"/>
      <c r="APS265" s="27"/>
      <c r="APT265" s="27"/>
      <c r="APU265" s="27"/>
      <c r="APV265" s="27"/>
      <c r="APW265" s="27"/>
      <c r="APX265" s="27"/>
      <c r="APY265" s="27"/>
      <c r="APZ265" s="27"/>
      <c r="AQA265" s="27"/>
      <c r="AQB265" s="27"/>
      <c r="AQC265" s="27"/>
      <c r="AQD265" s="27"/>
      <c r="AQE265" s="27"/>
      <c r="AQF265" s="27"/>
      <c r="AQG265" s="27"/>
      <c r="AQH265" s="27"/>
      <c r="AQI265" s="27"/>
      <c r="AQJ265" s="27"/>
      <c r="AQK265" s="27"/>
      <c r="AQL265" s="27"/>
      <c r="AQM265" s="27"/>
      <c r="AQN265" s="27"/>
      <c r="AQO265" s="27"/>
      <c r="AQP265" s="27"/>
      <c r="AQQ265" s="27"/>
      <c r="AQR265" s="27"/>
      <c r="AQS265" s="27"/>
      <c r="AQT265" s="27"/>
      <c r="AQU265" s="27"/>
      <c r="AQV265" s="27"/>
      <c r="AQW265" s="27"/>
      <c r="AQX265" s="27"/>
      <c r="AQY265" s="27"/>
      <c r="AQZ265" s="27"/>
      <c r="ARA265" s="27"/>
      <c r="ARB265" s="27"/>
      <c r="ARC265" s="27"/>
      <c r="ARD265" s="27"/>
      <c r="ARE265" s="27"/>
      <c r="ARF265" s="27"/>
      <c r="ARG265" s="27"/>
      <c r="ARH265" s="27"/>
      <c r="ARI265" s="27"/>
      <c r="ARJ265" s="27"/>
      <c r="ARK265" s="27"/>
      <c r="ARL265" s="27"/>
      <c r="ARM265" s="27"/>
      <c r="ARN265" s="27"/>
      <c r="ARO265" s="27"/>
      <c r="ARP265" s="27"/>
      <c r="ARQ265" s="27"/>
      <c r="ARR265" s="27"/>
      <c r="ARS265" s="27"/>
      <c r="ART265" s="27"/>
      <c r="ARU265" s="27"/>
      <c r="ARV265" s="27"/>
      <c r="ARW265" s="27"/>
      <c r="ARX265" s="27"/>
      <c r="ARY265" s="27"/>
      <c r="ARZ265" s="27"/>
      <c r="ASA265" s="27"/>
      <c r="ASB265" s="27"/>
      <c r="ASC265" s="27"/>
      <c r="ASD265" s="27"/>
      <c r="ASE265" s="27"/>
      <c r="ASF265" s="27"/>
      <c r="ASG265" s="27"/>
      <c r="ASH265" s="27"/>
      <c r="ASI265" s="27"/>
      <c r="ASJ265" s="27"/>
      <c r="ASK265" s="27"/>
      <c r="ASL265" s="27"/>
      <c r="ASM265" s="27"/>
      <c r="ASN265" s="27"/>
      <c r="ASO265" s="27"/>
      <c r="ASP265" s="27"/>
      <c r="ASQ265" s="27"/>
      <c r="ASR265" s="27"/>
      <c r="ASS265" s="27"/>
      <c r="AST265" s="27"/>
      <c r="ASU265" s="27"/>
      <c r="ASV265" s="27"/>
      <c r="ASW265" s="27"/>
      <c r="ASX265" s="27"/>
      <c r="ASY265" s="27"/>
      <c r="ASZ265" s="27"/>
      <c r="ATA265" s="27"/>
      <c r="ATB265" s="27"/>
      <c r="ATC265" s="27"/>
      <c r="ATD265" s="27"/>
      <c r="ATE265" s="27"/>
      <c r="ATF265" s="27"/>
      <c r="ATG265" s="27"/>
      <c r="ATH265" s="27"/>
      <c r="ATI265" s="27"/>
      <c r="ATJ265" s="27"/>
      <c r="ATK265" s="27"/>
      <c r="ATL265" s="27"/>
      <c r="ATM265" s="27"/>
      <c r="ATN265" s="27"/>
      <c r="ATO265" s="27"/>
      <c r="ATP265" s="27"/>
      <c r="ATQ265" s="27"/>
      <c r="ATR265" s="27"/>
      <c r="ATS265" s="27"/>
      <c r="ATT265" s="27"/>
      <c r="ATU265" s="27"/>
      <c r="ATV265" s="27"/>
      <c r="ATW265" s="27"/>
      <c r="ATX265" s="27"/>
      <c r="ATY265" s="27"/>
      <c r="ATZ265" s="27"/>
      <c r="AUA265" s="27"/>
      <c r="AUB265" s="27"/>
      <c r="AUC265" s="27"/>
      <c r="AUD265" s="27"/>
      <c r="AUE265" s="27"/>
      <c r="AUF265" s="27"/>
      <c r="AUG265" s="27"/>
      <c r="AUH265" s="27"/>
      <c r="AUI265" s="27"/>
      <c r="AUJ265" s="27"/>
      <c r="AUK265" s="27"/>
      <c r="AUL265" s="27"/>
      <c r="AUM265" s="27"/>
      <c r="AUN265" s="27"/>
      <c r="AUO265" s="27"/>
      <c r="AUP265" s="27"/>
      <c r="AUQ265" s="27"/>
      <c r="AUR265" s="27"/>
      <c r="AUS265" s="27"/>
      <c r="AUT265" s="27"/>
      <c r="AUU265" s="27"/>
      <c r="AUV265" s="27"/>
      <c r="AUW265" s="27"/>
      <c r="AUX265" s="27"/>
      <c r="AUY265" s="27"/>
      <c r="AUZ265" s="27"/>
      <c r="AVA265" s="27"/>
      <c r="AVB265" s="27"/>
      <c r="AVC265" s="27"/>
      <c r="AVD265" s="27"/>
      <c r="AVE265" s="27"/>
      <c r="AVF265" s="27"/>
      <c r="AVG265" s="27"/>
      <c r="AVH265" s="27"/>
      <c r="AVI265" s="27"/>
      <c r="AVJ265" s="27"/>
      <c r="AVK265" s="27"/>
      <c r="AVL265" s="27"/>
      <c r="AVM265" s="27"/>
      <c r="AVN265" s="27"/>
      <c r="AVO265" s="27"/>
      <c r="AVP265" s="27"/>
      <c r="AVQ265" s="27"/>
      <c r="AVR265" s="27"/>
      <c r="AVS265" s="27"/>
      <c r="AVT265" s="27"/>
      <c r="AVU265" s="27"/>
      <c r="AVV265" s="27"/>
      <c r="AVW265" s="27"/>
      <c r="AVX265" s="27"/>
      <c r="AVY265" s="27"/>
      <c r="AVZ265" s="27"/>
      <c r="AWA265" s="27"/>
      <c r="AWB265" s="27"/>
      <c r="AWC265" s="27"/>
      <c r="AWD265" s="27"/>
      <c r="AWE265" s="27"/>
      <c r="AWF265" s="27"/>
      <c r="AWG265" s="27"/>
      <c r="AWH265" s="27"/>
      <c r="AWI265" s="27"/>
      <c r="AWJ265" s="27"/>
      <c r="AWK265" s="27"/>
      <c r="AWL265" s="27"/>
      <c r="AWM265" s="27"/>
      <c r="AWN265" s="27"/>
      <c r="AWO265" s="27"/>
      <c r="AWP265" s="27"/>
      <c r="AWQ265" s="27"/>
      <c r="AWR265" s="27"/>
      <c r="AWS265" s="27"/>
      <c r="AWT265" s="27"/>
      <c r="AWU265" s="27"/>
      <c r="AWV265" s="27"/>
      <c r="AWW265" s="27"/>
      <c r="AWX265" s="27"/>
      <c r="AWY265" s="27"/>
      <c r="AWZ265" s="27"/>
      <c r="AXA265" s="27"/>
      <c r="AXB265" s="27"/>
      <c r="AXC265" s="27"/>
      <c r="AXD265" s="27"/>
      <c r="AXE265" s="27"/>
      <c r="AXF265" s="27"/>
      <c r="AXG265" s="27"/>
      <c r="AXH265" s="27"/>
      <c r="AXI265" s="27"/>
      <c r="AXJ265" s="27"/>
      <c r="AXK265" s="27"/>
      <c r="AXL265" s="27"/>
      <c r="AXM265" s="27"/>
      <c r="AXN265" s="27"/>
      <c r="AXO265" s="27"/>
      <c r="AXP265" s="27"/>
      <c r="AXQ265" s="27"/>
      <c r="AXR265" s="27"/>
      <c r="AXS265" s="27"/>
      <c r="AXT265" s="27"/>
      <c r="AXU265" s="27"/>
      <c r="AXV265" s="27"/>
      <c r="AXW265" s="27"/>
      <c r="AXX265" s="27"/>
      <c r="AXY265" s="27"/>
      <c r="AXZ265" s="27"/>
      <c r="AYA265" s="27"/>
      <c r="AYB265" s="27"/>
      <c r="AYC265" s="27"/>
      <c r="AYD265" s="27"/>
      <c r="AYE265" s="27"/>
      <c r="AYF265" s="27"/>
      <c r="AYG265" s="27"/>
      <c r="AYH265" s="27"/>
      <c r="AYI265" s="27"/>
      <c r="AYJ265" s="27"/>
      <c r="AYK265" s="27"/>
      <c r="AYL265" s="27"/>
      <c r="AYM265" s="27"/>
      <c r="AYN265" s="27"/>
      <c r="AYO265" s="27"/>
      <c r="AYP265" s="27"/>
      <c r="AYQ265" s="27"/>
      <c r="AYR265" s="27"/>
      <c r="AYS265" s="27"/>
      <c r="AYT265" s="27"/>
      <c r="AYU265" s="27"/>
      <c r="AYV265" s="27"/>
      <c r="AYW265" s="27"/>
      <c r="AYX265" s="27"/>
      <c r="AYY265" s="27"/>
      <c r="AYZ265" s="27"/>
      <c r="AZA265" s="27"/>
      <c r="AZB265" s="27"/>
      <c r="AZC265" s="27"/>
      <c r="AZD265" s="27"/>
      <c r="AZE265" s="27"/>
      <c r="AZF265" s="27"/>
      <c r="AZG265" s="27"/>
      <c r="AZH265" s="27"/>
      <c r="AZI265" s="27"/>
      <c r="AZJ265" s="27"/>
      <c r="AZK265" s="27"/>
      <c r="AZL265" s="27"/>
      <c r="AZM265" s="27"/>
      <c r="AZN265" s="27"/>
      <c r="AZO265" s="27"/>
      <c r="AZP265" s="27"/>
      <c r="AZQ265" s="27"/>
      <c r="AZR265" s="27"/>
      <c r="AZS265" s="27"/>
      <c r="AZT265" s="27"/>
      <c r="AZU265" s="27"/>
      <c r="AZV265" s="27"/>
      <c r="AZW265" s="27"/>
      <c r="AZX265" s="27"/>
      <c r="AZY265" s="27"/>
      <c r="AZZ265" s="27"/>
      <c r="BAA265" s="27"/>
      <c r="BAB265" s="27"/>
      <c r="BAC265" s="27"/>
      <c r="BAD265" s="27"/>
      <c r="BAE265" s="27"/>
      <c r="BAF265" s="27"/>
      <c r="BAG265" s="27"/>
      <c r="BAH265" s="27"/>
      <c r="BAI265" s="27"/>
      <c r="BAJ265" s="27"/>
      <c r="BAK265" s="27"/>
      <c r="BAL265" s="27"/>
      <c r="BAM265" s="27"/>
      <c r="BAN265" s="27"/>
      <c r="BAO265" s="27"/>
      <c r="BAP265" s="27"/>
      <c r="BAQ265" s="27"/>
      <c r="BAR265" s="27"/>
      <c r="BAS265" s="27"/>
      <c r="BAT265" s="27"/>
      <c r="BAU265" s="27"/>
      <c r="BAV265" s="27"/>
      <c r="BAW265" s="27"/>
      <c r="BAX265" s="27"/>
      <c r="BAY265" s="27"/>
      <c r="BAZ265" s="27"/>
      <c r="BBA265" s="27"/>
      <c r="BBB265" s="27"/>
      <c r="BBC265" s="27"/>
      <c r="BBD265" s="27"/>
      <c r="BBE265" s="27"/>
      <c r="BBF265" s="27"/>
      <c r="BBG265" s="27"/>
      <c r="BBH265" s="27"/>
      <c r="BBI265" s="27"/>
      <c r="BBJ265" s="27"/>
      <c r="BBK265" s="27"/>
      <c r="BBL265" s="27"/>
      <c r="BBM265" s="27"/>
      <c r="BBN265" s="27"/>
      <c r="BBO265" s="27"/>
      <c r="BBP265" s="27"/>
      <c r="BBQ265" s="27"/>
      <c r="BBR265" s="27"/>
      <c r="BBS265" s="27"/>
      <c r="BBT265" s="27"/>
      <c r="BBU265" s="27"/>
      <c r="BBV265" s="27"/>
      <c r="BBW265" s="27"/>
      <c r="BBX265" s="27"/>
      <c r="BBY265" s="27"/>
      <c r="BBZ265" s="27"/>
      <c r="BCA265" s="27"/>
      <c r="BCB265" s="27"/>
      <c r="BCC265" s="27"/>
      <c r="BCD265" s="27"/>
      <c r="BCE265" s="27"/>
      <c r="BCF265" s="27"/>
      <c r="BCG265" s="27"/>
      <c r="BCH265" s="27"/>
      <c r="BCI265" s="27"/>
      <c r="BCJ265" s="27"/>
      <c r="BCK265" s="27"/>
      <c r="BCL265" s="27"/>
      <c r="BCM265" s="27"/>
      <c r="BCN265" s="27"/>
      <c r="BCO265" s="27"/>
      <c r="BCP265" s="27"/>
      <c r="BCQ265" s="27"/>
      <c r="BCR265" s="27"/>
      <c r="BCS265" s="27"/>
      <c r="BCT265" s="27"/>
      <c r="BCU265" s="27"/>
      <c r="BCV265" s="27"/>
      <c r="BCW265" s="27"/>
      <c r="BCX265" s="27"/>
      <c r="BCY265" s="27"/>
      <c r="BCZ265" s="27"/>
      <c r="BDA265" s="27"/>
      <c r="BDB265" s="27"/>
      <c r="BDC265" s="27"/>
      <c r="BDD265" s="27"/>
      <c r="BDE265" s="27"/>
      <c r="BDF265" s="27"/>
      <c r="BDG265" s="27"/>
      <c r="BDH265" s="27"/>
      <c r="BDI265" s="27"/>
      <c r="BDJ265" s="27"/>
      <c r="BDK265" s="27"/>
      <c r="BDL265" s="27"/>
      <c r="BDM265" s="27"/>
      <c r="BDN265" s="27"/>
      <c r="BDO265" s="27"/>
      <c r="BDP265" s="27"/>
      <c r="BDQ265" s="27"/>
      <c r="BDR265" s="27"/>
      <c r="BDS265" s="27"/>
      <c r="BDT265" s="27"/>
      <c r="BDU265" s="27"/>
      <c r="BDV265" s="27"/>
      <c r="BDW265" s="27"/>
      <c r="BDX265" s="27"/>
      <c r="BDY265" s="27"/>
      <c r="BDZ265" s="27"/>
      <c r="BEA265" s="27"/>
      <c r="BEB265" s="27"/>
      <c r="BEC265" s="27"/>
      <c r="BED265" s="27"/>
      <c r="BEE265" s="27"/>
      <c r="BEF265" s="27"/>
      <c r="BEG265" s="27"/>
      <c r="BEH265" s="27"/>
      <c r="BEI265" s="27"/>
      <c r="BEJ265" s="27"/>
      <c r="BEK265" s="27"/>
      <c r="BEL265" s="27"/>
      <c r="BEM265" s="27"/>
      <c r="BEN265" s="27"/>
      <c r="BEO265" s="27"/>
      <c r="BEP265" s="27"/>
      <c r="BEQ265" s="27"/>
      <c r="BER265" s="27"/>
      <c r="BES265" s="27"/>
      <c r="BET265" s="27"/>
      <c r="BEU265" s="27"/>
      <c r="BEV265" s="27"/>
      <c r="BEW265" s="27"/>
      <c r="BEX265" s="27"/>
      <c r="BEY265" s="27"/>
      <c r="BEZ265" s="27"/>
      <c r="BFA265" s="27"/>
      <c r="BFB265" s="27"/>
      <c r="BFC265" s="27"/>
      <c r="BFD265" s="27"/>
      <c r="BFE265" s="27"/>
      <c r="BFF265" s="27"/>
      <c r="BFG265" s="27"/>
      <c r="BFH265" s="27"/>
      <c r="BFI265" s="27"/>
      <c r="BFJ265" s="27"/>
      <c r="BFK265" s="27"/>
      <c r="BFL265" s="27"/>
      <c r="BFM265" s="27"/>
      <c r="BFN265" s="27"/>
      <c r="BFO265" s="27"/>
      <c r="BFP265" s="27"/>
      <c r="BFQ265" s="27"/>
      <c r="BFR265" s="27"/>
      <c r="BFS265" s="27"/>
      <c r="BFT265" s="27"/>
      <c r="BFU265" s="27"/>
      <c r="BFV265" s="27"/>
      <c r="BFW265" s="27"/>
      <c r="BFX265" s="27"/>
      <c r="BFY265" s="27"/>
      <c r="BFZ265" s="27"/>
      <c r="BGA265" s="27"/>
      <c r="BGB265" s="27"/>
      <c r="BGC265" s="27"/>
      <c r="BGD265" s="27"/>
      <c r="BGE265" s="27"/>
      <c r="BGF265" s="27"/>
      <c r="BGG265" s="27"/>
      <c r="BGH265" s="27"/>
      <c r="BGI265" s="27"/>
      <c r="BGJ265" s="27"/>
      <c r="BGK265" s="27"/>
      <c r="BGL265" s="27"/>
      <c r="BGM265" s="27"/>
      <c r="BGN265" s="27"/>
      <c r="BGO265" s="27"/>
      <c r="BGP265" s="27"/>
      <c r="BGQ265" s="27"/>
      <c r="BGR265" s="27"/>
      <c r="BGS265" s="27"/>
      <c r="BGT265" s="27"/>
      <c r="BGU265" s="27"/>
      <c r="BGV265" s="27"/>
      <c r="BGW265" s="27"/>
      <c r="BGX265" s="27"/>
      <c r="BGY265" s="27"/>
      <c r="BGZ265" s="27"/>
      <c r="BHA265" s="27"/>
      <c r="BHB265" s="27"/>
      <c r="BHC265" s="27"/>
      <c r="BHD265" s="27"/>
      <c r="BHE265" s="27"/>
      <c r="BHF265" s="27"/>
      <c r="BHG265" s="27"/>
      <c r="BHH265" s="27"/>
      <c r="BHI265" s="27"/>
      <c r="BHJ265" s="27"/>
      <c r="BHK265" s="27"/>
      <c r="BHL265" s="27"/>
      <c r="BHM265" s="27"/>
      <c r="BHN265" s="27"/>
      <c r="BHO265" s="27"/>
      <c r="BHP265" s="27"/>
      <c r="BHQ265" s="27"/>
      <c r="BHR265" s="27"/>
      <c r="BHS265" s="27"/>
      <c r="BHT265" s="27"/>
      <c r="BHU265" s="27"/>
      <c r="BHV265" s="27"/>
      <c r="BHW265" s="27"/>
      <c r="BHX265" s="27"/>
      <c r="BHY265" s="27"/>
      <c r="BHZ265" s="27"/>
      <c r="BIA265" s="27"/>
      <c r="BIB265" s="27"/>
      <c r="BIC265" s="27"/>
      <c r="BID265" s="27"/>
      <c r="BIE265" s="27"/>
      <c r="BIF265" s="27"/>
      <c r="BIG265" s="27"/>
      <c r="BIH265" s="27"/>
      <c r="BII265" s="27"/>
      <c r="BIJ265" s="27"/>
      <c r="BIK265" s="27"/>
      <c r="BIL265" s="27"/>
      <c r="BIM265" s="27"/>
      <c r="BIN265" s="27"/>
      <c r="BIO265" s="27"/>
      <c r="BIP265" s="27"/>
      <c r="BIQ265" s="27"/>
      <c r="BIR265" s="27"/>
      <c r="BIS265" s="27"/>
      <c r="BIT265" s="27"/>
      <c r="BIU265" s="27"/>
      <c r="BIV265" s="27"/>
      <c r="BIW265" s="27"/>
      <c r="BIX265" s="27"/>
      <c r="BIY265" s="27"/>
      <c r="BIZ265" s="27"/>
      <c r="BJA265" s="27"/>
      <c r="BJB265" s="27"/>
      <c r="BJC265" s="27"/>
      <c r="BJD265" s="27"/>
      <c r="BJE265" s="27"/>
      <c r="BJF265" s="27"/>
      <c r="BJG265" s="27"/>
      <c r="BJH265" s="27"/>
      <c r="BJI265" s="27"/>
      <c r="BJJ265" s="27"/>
      <c r="BJK265" s="27"/>
      <c r="BJL265" s="27"/>
      <c r="BJM265" s="27"/>
      <c r="BJN265" s="27"/>
      <c r="BJO265" s="27"/>
      <c r="BJP265" s="27"/>
      <c r="BJQ265" s="27"/>
      <c r="BJR265" s="27"/>
      <c r="BJS265" s="27"/>
      <c r="BJT265" s="27"/>
      <c r="BJU265" s="27"/>
      <c r="BJV265" s="27"/>
      <c r="BJW265" s="27"/>
      <c r="BJX265" s="27"/>
      <c r="BJY265" s="27"/>
      <c r="BJZ265" s="27"/>
      <c r="BKA265" s="27"/>
      <c r="BKB265" s="27"/>
      <c r="BKC265" s="27"/>
      <c r="BKD265" s="27"/>
      <c r="BKE265" s="27"/>
      <c r="BKF265" s="27"/>
      <c r="BKG265" s="27"/>
      <c r="BKH265" s="27"/>
      <c r="BKI265" s="27"/>
      <c r="BKJ265" s="27"/>
      <c r="BKK265" s="27"/>
      <c r="BKL265" s="27"/>
      <c r="BKM265" s="27"/>
      <c r="BKN265" s="27"/>
      <c r="BKO265" s="27"/>
      <c r="BKP265" s="27"/>
      <c r="BKQ265" s="27"/>
      <c r="BKR265" s="27"/>
      <c r="BKS265" s="27"/>
      <c r="BKT265" s="27"/>
      <c r="BKU265" s="27"/>
      <c r="BKV265" s="27"/>
      <c r="BKW265" s="27"/>
      <c r="BKX265" s="27"/>
      <c r="BKY265" s="27"/>
      <c r="BKZ265" s="27"/>
      <c r="BLA265" s="27"/>
      <c r="BLB265" s="27"/>
      <c r="BLC265" s="27"/>
      <c r="BLD265" s="27"/>
      <c r="BLE265" s="27"/>
      <c r="BLF265" s="27"/>
      <c r="BLG265" s="27"/>
      <c r="BLH265" s="27"/>
      <c r="BLI265" s="27"/>
      <c r="BLJ265" s="27"/>
      <c r="BLK265" s="27"/>
      <c r="BLL265" s="27"/>
      <c r="BLM265" s="27"/>
      <c r="BLN265" s="27"/>
      <c r="BLO265" s="27"/>
      <c r="BLP265" s="27"/>
      <c r="BLQ265" s="27"/>
      <c r="BLR265" s="27"/>
      <c r="BLS265" s="27"/>
      <c r="BLT265" s="27"/>
      <c r="BLU265" s="27"/>
      <c r="BLV265" s="27"/>
      <c r="BLW265" s="27"/>
      <c r="BLX265" s="27"/>
      <c r="BLY265" s="27"/>
      <c r="BLZ265" s="27"/>
      <c r="BMA265" s="27"/>
      <c r="BMB265" s="27"/>
      <c r="BMC265" s="27"/>
      <c r="BMD265" s="27"/>
      <c r="BME265" s="27"/>
      <c r="BMF265" s="27"/>
      <c r="BMG265" s="27"/>
      <c r="BMH265" s="27"/>
      <c r="BMI265" s="27"/>
      <c r="BMJ265" s="27"/>
      <c r="BMK265" s="27"/>
      <c r="BML265" s="27"/>
      <c r="BMM265" s="27"/>
      <c r="BMN265" s="27"/>
      <c r="BMO265" s="27"/>
      <c r="BMP265" s="27"/>
      <c r="BMQ265" s="27"/>
      <c r="BMR265" s="27"/>
      <c r="BMS265" s="27"/>
      <c r="BMT265" s="27"/>
      <c r="BMU265" s="27"/>
      <c r="BMV265" s="27"/>
      <c r="BMW265" s="27"/>
      <c r="BMX265" s="27"/>
      <c r="BMY265" s="27"/>
      <c r="BMZ265" s="27"/>
      <c r="BNA265" s="27"/>
      <c r="BNB265" s="27"/>
      <c r="BNC265" s="27"/>
      <c r="BND265" s="27"/>
      <c r="BNE265" s="27"/>
      <c r="BNF265" s="27"/>
      <c r="BNG265" s="27"/>
      <c r="BNH265" s="27"/>
      <c r="BNI265" s="27"/>
      <c r="BNJ265" s="27"/>
      <c r="BNK265" s="27"/>
      <c r="BNL265" s="27"/>
      <c r="BNM265" s="27"/>
      <c r="BNN265" s="27"/>
      <c r="BNO265" s="27"/>
      <c r="BNP265" s="27"/>
      <c r="BNQ265" s="27"/>
      <c r="BNR265" s="27"/>
      <c r="BNS265" s="27"/>
      <c r="BNT265" s="27"/>
      <c r="BNU265" s="27"/>
      <c r="BNV265" s="27"/>
      <c r="BNW265" s="27"/>
      <c r="BNX265" s="27"/>
      <c r="BNY265" s="27"/>
      <c r="BNZ265" s="27"/>
      <c r="BOA265" s="27"/>
      <c r="BOB265" s="27"/>
      <c r="BOC265" s="27"/>
      <c r="BOD265" s="27"/>
      <c r="BOE265" s="27"/>
      <c r="BOF265" s="27"/>
      <c r="BOG265" s="27"/>
      <c r="BOH265" s="27"/>
      <c r="BOI265" s="27"/>
      <c r="BOJ265" s="27"/>
      <c r="BOK265" s="27"/>
      <c r="BOL265" s="27"/>
      <c r="BOM265" s="27"/>
      <c r="BON265" s="27"/>
      <c r="BOO265" s="27"/>
      <c r="BOP265" s="27"/>
      <c r="BOQ265" s="27"/>
      <c r="BOR265" s="27"/>
      <c r="BOS265" s="27"/>
      <c r="BOT265" s="27"/>
      <c r="BOU265" s="27"/>
      <c r="BOV265" s="27"/>
      <c r="BOW265" s="27"/>
      <c r="BOX265" s="27"/>
      <c r="BOY265" s="27"/>
      <c r="BOZ265" s="27"/>
      <c r="BPA265" s="27"/>
      <c r="BPB265" s="27"/>
      <c r="BPC265" s="27"/>
      <c r="BPD265" s="27"/>
      <c r="BPE265" s="27"/>
      <c r="BPF265" s="27"/>
      <c r="BPG265" s="27"/>
      <c r="BPH265" s="27"/>
      <c r="BPI265" s="27"/>
      <c r="BPJ265" s="27"/>
      <c r="BPK265" s="27"/>
      <c r="BPL265" s="27"/>
      <c r="BPM265" s="27"/>
      <c r="BPN265" s="27"/>
      <c r="BPO265" s="27"/>
      <c r="BPP265" s="27"/>
      <c r="BPQ265" s="27"/>
      <c r="BPR265" s="27"/>
      <c r="BPS265" s="27"/>
      <c r="BPT265" s="27"/>
      <c r="BPU265" s="27"/>
      <c r="BPV265" s="27"/>
      <c r="BPW265" s="27"/>
      <c r="BPX265" s="27"/>
      <c r="BPY265" s="27"/>
      <c r="BPZ265" s="27"/>
      <c r="BQA265" s="27"/>
      <c r="BQB265" s="27"/>
      <c r="BQC265" s="27"/>
      <c r="BQD265" s="27"/>
      <c r="BQE265" s="27"/>
      <c r="BQF265" s="27"/>
      <c r="BQG265" s="27"/>
      <c r="BQH265" s="27"/>
      <c r="BQI265" s="27"/>
      <c r="BQJ265" s="27"/>
      <c r="BQK265" s="27"/>
      <c r="BQL265" s="27"/>
      <c r="BQM265" s="27"/>
      <c r="BQN265" s="27"/>
      <c r="BQO265" s="27"/>
      <c r="BQP265" s="27"/>
      <c r="BQQ265" s="27"/>
      <c r="BQR265" s="27"/>
      <c r="BQS265" s="27"/>
      <c r="BQT265" s="27"/>
      <c r="BQU265" s="27"/>
      <c r="BQV265" s="27"/>
      <c r="BQW265" s="27"/>
      <c r="BQX265" s="27"/>
      <c r="BQY265" s="27"/>
      <c r="BQZ265" s="27"/>
      <c r="BRA265" s="27"/>
      <c r="BRB265" s="27"/>
      <c r="BRC265" s="27"/>
      <c r="BRD265" s="27"/>
      <c r="BRE265" s="27"/>
      <c r="BRF265" s="27"/>
      <c r="BRG265" s="27"/>
      <c r="BRH265" s="27"/>
      <c r="BRI265" s="27"/>
      <c r="BRJ265" s="27"/>
      <c r="BRK265" s="27"/>
      <c r="BRL265" s="27"/>
      <c r="BRM265" s="27"/>
      <c r="BRN265" s="27"/>
      <c r="BRO265" s="27"/>
      <c r="BRP265" s="27"/>
      <c r="BRQ265" s="27"/>
      <c r="BRR265" s="27"/>
      <c r="BRS265" s="27"/>
      <c r="BRT265" s="27"/>
      <c r="BRU265" s="27"/>
      <c r="BRV265" s="27"/>
      <c r="BRW265" s="27"/>
      <c r="BRX265" s="27"/>
      <c r="BRY265" s="27"/>
      <c r="BRZ265" s="27"/>
      <c r="BSA265" s="27"/>
      <c r="BSB265" s="27"/>
      <c r="BSC265" s="27"/>
      <c r="BSD265" s="27"/>
      <c r="BSE265" s="27"/>
      <c r="BSF265" s="27"/>
      <c r="BSG265" s="27"/>
      <c r="BSH265" s="27"/>
      <c r="BSI265" s="27"/>
      <c r="BSJ265" s="27"/>
      <c r="BSK265" s="27"/>
      <c r="BSL265" s="27"/>
      <c r="BSM265" s="27"/>
      <c r="BSN265" s="27"/>
      <c r="BSO265" s="27"/>
      <c r="BSP265" s="27"/>
      <c r="BSQ265" s="27"/>
      <c r="BSR265" s="27"/>
      <c r="BSS265" s="27"/>
      <c r="BST265" s="27"/>
      <c r="BSU265" s="27"/>
      <c r="BSV265" s="27"/>
      <c r="BSW265" s="27"/>
      <c r="BSX265" s="27"/>
      <c r="BSY265" s="27"/>
      <c r="BSZ265" s="27"/>
      <c r="BTA265" s="27"/>
      <c r="BTB265" s="27"/>
      <c r="BTC265" s="27"/>
      <c r="BTD265" s="27"/>
      <c r="BTE265" s="27"/>
      <c r="BTF265" s="27"/>
      <c r="BTG265" s="27"/>
      <c r="BTH265" s="27"/>
      <c r="BTI265" s="27"/>
      <c r="BTJ265" s="27"/>
      <c r="BTK265" s="27"/>
      <c r="BTL265" s="27"/>
      <c r="BTM265" s="27"/>
      <c r="BTN265" s="27"/>
      <c r="BTO265" s="27"/>
      <c r="BTP265" s="27"/>
      <c r="BTQ265" s="27"/>
      <c r="BTR265" s="27"/>
      <c r="BTS265" s="27"/>
      <c r="BTT265" s="27"/>
      <c r="BTU265" s="27"/>
      <c r="BTV265" s="27"/>
      <c r="BTW265" s="27"/>
      <c r="BTX265" s="27"/>
      <c r="BTY265" s="27"/>
      <c r="BTZ265" s="27"/>
      <c r="BUA265" s="27"/>
      <c r="BUB265" s="27"/>
      <c r="BUC265" s="27"/>
      <c r="BUD265" s="27"/>
      <c r="BUE265" s="27"/>
      <c r="BUF265" s="27"/>
      <c r="BUG265" s="27"/>
      <c r="BUH265" s="27"/>
      <c r="BUI265" s="27"/>
      <c r="BUJ265" s="27"/>
      <c r="BUK265" s="27"/>
      <c r="BUL265" s="27"/>
      <c r="BUM265" s="27"/>
      <c r="BUN265" s="27"/>
      <c r="BUO265" s="27"/>
      <c r="BUP265" s="27"/>
      <c r="BUQ265" s="27"/>
      <c r="BUR265" s="27"/>
      <c r="BUS265" s="27"/>
      <c r="BUT265" s="27"/>
      <c r="BUU265" s="27"/>
      <c r="BUV265" s="27"/>
      <c r="BUW265" s="27"/>
      <c r="BUX265" s="27"/>
      <c r="BUY265" s="27"/>
      <c r="BUZ265" s="27"/>
      <c r="BVA265" s="27"/>
      <c r="BVB265" s="27"/>
      <c r="BVC265" s="27"/>
      <c r="BVD265" s="27"/>
      <c r="BVE265" s="27"/>
      <c r="BVF265" s="27"/>
      <c r="BVG265" s="27"/>
      <c r="BVH265" s="27"/>
      <c r="BVI265" s="27"/>
      <c r="BVJ265" s="27"/>
      <c r="BVK265" s="27"/>
      <c r="BVL265" s="27"/>
      <c r="BVM265" s="27"/>
      <c r="BVN265" s="27"/>
      <c r="BVO265" s="27"/>
      <c r="BVP265" s="27"/>
      <c r="BVQ265" s="27"/>
      <c r="BVR265" s="27"/>
      <c r="BVS265" s="27"/>
      <c r="BVT265" s="27"/>
      <c r="BVU265" s="27"/>
      <c r="BVV265" s="27"/>
      <c r="BVW265" s="27"/>
      <c r="BVX265" s="27"/>
      <c r="BVY265" s="27"/>
      <c r="BVZ265" s="27"/>
      <c r="BWA265" s="27"/>
      <c r="BWB265" s="27"/>
      <c r="BWC265" s="27"/>
      <c r="BWD265" s="27"/>
      <c r="BWE265" s="27"/>
      <c r="BWF265" s="27"/>
      <c r="BWG265" s="27"/>
      <c r="BWH265" s="27"/>
      <c r="BWI265" s="27"/>
      <c r="BWJ265" s="27"/>
      <c r="BWK265" s="27"/>
      <c r="BWL265" s="27"/>
      <c r="BWM265" s="27"/>
      <c r="BWN265" s="27"/>
      <c r="BWO265" s="27"/>
      <c r="BWP265" s="27"/>
      <c r="BWQ265" s="27"/>
      <c r="BWR265" s="27"/>
      <c r="BWS265" s="27"/>
      <c r="BWT265" s="27"/>
      <c r="BWU265" s="27"/>
      <c r="BWV265" s="27"/>
      <c r="BWW265" s="27"/>
      <c r="BWX265" s="27"/>
      <c r="BWY265" s="27"/>
      <c r="BWZ265" s="27"/>
      <c r="BXA265" s="27"/>
      <c r="BXB265" s="27"/>
      <c r="BXC265" s="27"/>
      <c r="BXD265" s="27"/>
      <c r="BXE265" s="27"/>
      <c r="BXF265" s="27"/>
      <c r="BXG265" s="27"/>
      <c r="BXH265" s="27"/>
      <c r="BXI265" s="27"/>
      <c r="BXJ265" s="27"/>
      <c r="BXK265" s="27"/>
      <c r="BXL265" s="27"/>
      <c r="BXM265" s="27"/>
      <c r="BXN265" s="27"/>
      <c r="BXO265" s="27"/>
      <c r="BXP265" s="27"/>
      <c r="BXQ265" s="27"/>
      <c r="BXR265" s="27"/>
      <c r="BXS265" s="27"/>
      <c r="BXT265" s="27"/>
      <c r="BXU265" s="27"/>
      <c r="BXV265" s="27"/>
      <c r="BXW265" s="27"/>
      <c r="BXX265" s="27"/>
      <c r="BXY265" s="27"/>
      <c r="BXZ265" s="27"/>
      <c r="BYA265" s="27"/>
      <c r="BYB265" s="27"/>
      <c r="BYC265" s="27"/>
      <c r="BYD265" s="27"/>
      <c r="BYE265" s="27"/>
      <c r="BYF265" s="27"/>
      <c r="BYG265" s="27"/>
      <c r="BYH265" s="27"/>
      <c r="BYI265" s="27"/>
      <c r="BYJ265" s="27"/>
      <c r="BYK265" s="27"/>
      <c r="BYL265" s="27"/>
      <c r="BYM265" s="27"/>
      <c r="BYN265" s="27"/>
      <c r="BYO265" s="27"/>
      <c r="BYP265" s="27"/>
      <c r="BYQ265" s="27"/>
      <c r="BYR265" s="27"/>
      <c r="BYS265" s="27"/>
      <c r="BYT265" s="27"/>
      <c r="BYU265" s="27"/>
      <c r="BYV265" s="27"/>
      <c r="BYW265" s="27"/>
      <c r="BYX265" s="27"/>
      <c r="BYY265" s="27"/>
      <c r="BYZ265" s="27"/>
      <c r="BZA265" s="27"/>
      <c r="BZB265" s="27"/>
      <c r="BZC265" s="27"/>
      <c r="BZD265" s="27"/>
      <c r="BZE265" s="27"/>
      <c r="BZF265" s="27"/>
      <c r="BZG265" s="27"/>
      <c r="BZH265" s="27"/>
      <c r="BZI265" s="27"/>
      <c r="BZJ265" s="27"/>
      <c r="BZK265" s="27"/>
      <c r="BZL265" s="27"/>
      <c r="BZM265" s="27"/>
      <c r="BZN265" s="27"/>
      <c r="BZO265" s="27"/>
      <c r="BZP265" s="27"/>
      <c r="BZQ265" s="27"/>
      <c r="BZR265" s="27"/>
      <c r="BZS265" s="27"/>
      <c r="BZT265" s="27"/>
      <c r="BZU265" s="27"/>
      <c r="BZV265" s="27"/>
      <c r="BZW265" s="27"/>
      <c r="BZX265" s="27"/>
      <c r="BZY265" s="27"/>
      <c r="BZZ265" s="27"/>
      <c r="CAA265" s="27"/>
      <c r="CAB265" s="27"/>
      <c r="CAC265" s="27"/>
      <c r="CAD265" s="27"/>
      <c r="CAE265" s="27"/>
      <c r="CAF265" s="27"/>
      <c r="CAG265" s="27"/>
      <c r="CAH265" s="27"/>
      <c r="CAI265" s="27"/>
      <c r="CAJ265" s="27"/>
      <c r="CAK265" s="27"/>
      <c r="CAL265" s="27"/>
      <c r="CAM265" s="27"/>
      <c r="CAN265" s="27"/>
      <c r="CAO265" s="27"/>
      <c r="CAP265" s="27"/>
      <c r="CAQ265" s="27"/>
      <c r="CAR265" s="27"/>
      <c r="CAS265" s="27"/>
      <c r="CAT265" s="27"/>
      <c r="CAU265" s="27"/>
      <c r="CAV265" s="27"/>
      <c r="CAW265" s="27"/>
      <c r="CAX265" s="27"/>
      <c r="CAY265" s="27"/>
      <c r="CAZ265" s="27"/>
      <c r="CBA265" s="27"/>
      <c r="CBB265" s="27"/>
      <c r="CBC265" s="27"/>
      <c r="CBD265" s="27"/>
      <c r="CBE265" s="27"/>
      <c r="CBF265" s="27"/>
      <c r="CBG265" s="27"/>
      <c r="CBH265" s="27"/>
      <c r="CBI265" s="27"/>
      <c r="CBJ265" s="27"/>
      <c r="CBK265" s="27"/>
      <c r="CBL265" s="27"/>
      <c r="CBM265" s="27"/>
      <c r="CBN265" s="27"/>
      <c r="CBO265" s="27"/>
      <c r="CBP265" s="27"/>
      <c r="CBQ265" s="27"/>
      <c r="CBR265" s="27"/>
      <c r="CBS265" s="27"/>
      <c r="CBT265" s="27"/>
      <c r="CBU265" s="27"/>
      <c r="CBV265" s="27"/>
      <c r="CBW265" s="27"/>
      <c r="CBX265" s="27"/>
      <c r="CBY265" s="27"/>
      <c r="CBZ265" s="27"/>
      <c r="CCA265" s="27"/>
      <c r="CCB265" s="27"/>
      <c r="CCC265" s="27"/>
      <c r="CCD265" s="27"/>
      <c r="CCE265" s="27"/>
      <c r="CCF265" s="27"/>
      <c r="CCG265" s="27"/>
      <c r="CCH265" s="27"/>
      <c r="CCI265" s="27"/>
      <c r="CCJ265" s="27"/>
      <c r="CCK265" s="27"/>
      <c r="CCL265" s="27"/>
      <c r="CCM265" s="27"/>
      <c r="CCN265" s="27"/>
      <c r="CCO265" s="27"/>
      <c r="CCP265" s="27"/>
      <c r="CCQ265" s="27"/>
      <c r="CCR265" s="27"/>
      <c r="CCS265" s="27"/>
      <c r="CCT265" s="27"/>
      <c r="CCU265" s="27"/>
      <c r="CCV265" s="27"/>
      <c r="CCW265" s="27"/>
      <c r="CCX265" s="27"/>
      <c r="CCY265" s="27"/>
      <c r="CCZ265" s="27"/>
      <c r="CDA265" s="27"/>
      <c r="CDB265" s="27"/>
      <c r="CDC265" s="27"/>
      <c r="CDD265" s="27"/>
      <c r="CDE265" s="27"/>
      <c r="CDF265" s="27"/>
      <c r="CDG265" s="27"/>
      <c r="CDH265" s="27"/>
      <c r="CDI265" s="27"/>
      <c r="CDJ265" s="27"/>
      <c r="CDK265" s="27"/>
      <c r="CDL265" s="27"/>
      <c r="CDM265" s="27"/>
      <c r="CDN265" s="27"/>
      <c r="CDO265" s="27"/>
      <c r="CDP265" s="27"/>
      <c r="CDQ265" s="27"/>
      <c r="CDR265" s="27"/>
      <c r="CDS265" s="27"/>
      <c r="CDT265" s="27"/>
      <c r="CDU265" s="27"/>
      <c r="CDV265" s="27"/>
      <c r="CDW265" s="27"/>
      <c r="CDX265" s="27"/>
      <c r="CDY265" s="27"/>
      <c r="CDZ265" s="27"/>
      <c r="CEA265" s="27"/>
      <c r="CEB265" s="27"/>
      <c r="CEC265" s="27"/>
      <c r="CED265" s="27"/>
      <c r="CEE265" s="27"/>
      <c r="CEF265" s="27"/>
      <c r="CEG265" s="27"/>
      <c r="CEH265" s="27"/>
      <c r="CEI265" s="27"/>
      <c r="CEJ265" s="27"/>
      <c r="CEK265" s="27"/>
      <c r="CEL265" s="27"/>
      <c r="CEM265" s="27"/>
      <c r="CEN265" s="27"/>
      <c r="CEO265" s="27"/>
      <c r="CEP265" s="27"/>
      <c r="CEQ265" s="27"/>
      <c r="CER265" s="27"/>
      <c r="CES265" s="27"/>
      <c r="CET265" s="27"/>
      <c r="CEU265" s="27"/>
      <c r="CEV265" s="27"/>
      <c r="CEW265" s="27"/>
      <c r="CEX265" s="27"/>
      <c r="CEY265" s="27"/>
      <c r="CEZ265" s="27"/>
      <c r="CFA265" s="27"/>
      <c r="CFB265" s="27"/>
      <c r="CFC265" s="27"/>
      <c r="CFD265" s="27"/>
      <c r="CFE265" s="27"/>
      <c r="CFF265" s="27"/>
      <c r="CFG265" s="27"/>
      <c r="CFH265" s="27"/>
      <c r="CFI265" s="27"/>
      <c r="CFJ265" s="27"/>
      <c r="CFK265" s="27"/>
      <c r="CFL265" s="27"/>
      <c r="CFM265" s="27"/>
      <c r="CFN265" s="27"/>
      <c r="CFO265" s="27"/>
      <c r="CFP265" s="27"/>
      <c r="CFQ265" s="27"/>
      <c r="CFR265" s="27"/>
      <c r="CFS265" s="27"/>
      <c r="CFT265" s="27"/>
      <c r="CFU265" s="27"/>
      <c r="CFV265" s="27"/>
      <c r="CFW265" s="27"/>
      <c r="CFX265" s="27"/>
      <c r="CFY265" s="27"/>
      <c r="CFZ265" s="27"/>
      <c r="CGA265" s="27"/>
      <c r="CGB265" s="27"/>
      <c r="CGC265" s="27"/>
      <c r="CGD265" s="27"/>
      <c r="CGE265" s="27"/>
      <c r="CGF265" s="27"/>
      <c r="CGG265" s="27"/>
      <c r="CGH265" s="27"/>
      <c r="CGI265" s="27"/>
      <c r="CGJ265" s="27"/>
      <c r="CGK265" s="27"/>
      <c r="CGL265" s="27"/>
      <c r="CGM265" s="27"/>
      <c r="CGN265" s="27"/>
      <c r="CGO265" s="27"/>
      <c r="CGP265" s="27"/>
      <c r="CGQ265" s="27"/>
      <c r="CGR265" s="27"/>
      <c r="CGS265" s="27"/>
      <c r="CGT265" s="27"/>
      <c r="CGU265" s="27"/>
      <c r="CGV265" s="27"/>
      <c r="CGW265" s="27"/>
      <c r="CGX265" s="27"/>
      <c r="CGY265" s="27"/>
      <c r="CGZ265" s="27"/>
      <c r="CHA265" s="27"/>
      <c r="CHB265" s="27"/>
      <c r="CHC265" s="27"/>
      <c r="CHD265" s="27"/>
      <c r="CHE265" s="27"/>
      <c r="CHF265" s="27"/>
      <c r="CHG265" s="27"/>
      <c r="CHH265" s="27"/>
      <c r="CHI265" s="27"/>
      <c r="CHJ265" s="27"/>
      <c r="CHK265" s="27"/>
      <c r="CHL265" s="27"/>
      <c r="CHM265" s="27"/>
      <c r="CHN265" s="27"/>
      <c r="CHO265" s="27"/>
      <c r="CHP265" s="27"/>
      <c r="CHQ265" s="27"/>
      <c r="CHR265" s="27"/>
      <c r="CHS265" s="27"/>
      <c r="CHT265" s="27"/>
      <c r="CHU265" s="27"/>
      <c r="CHV265" s="27"/>
      <c r="CHW265" s="27"/>
      <c r="CHX265" s="27"/>
      <c r="CHY265" s="27"/>
      <c r="CHZ265" s="27"/>
      <c r="CIA265" s="27"/>
      <c r="CIB265" s="27"/>
      <c r="CIC265" s="27"/>
      <c r="CID265" s="27"/>
      <c r="CIE265" s="27"/>
      <c r="CIF265" s="27"/>
      <c r="CIG265" s="27"/>
      <c r="CIH265" s="27"/>
      <c r="CII265" s="27"/>
      <c r="CIJ265" s="27"/>
      <c r="CIK265" s="27"/>
      <c r="CIL265" s="27"/>
      <c r="CIM265" s="27"/>
      <c r="CIN265" s="27"/>
      <c r="CIO265" s="27"/>
      <c r="CIP265" s="27"/>
      <c r="CIQ265" s="27"/>
      <c r="CIR265" s="27"/>
      <c r="CIS265" s="27"/>
      <c r="CIT265" s="27"/>
      <c r="CIU265" s="27"/>
      <c r="CIV265" s="27"/>
      <c r="CIW265" s="27"/>
      <c r="CIX265" s="27"/>
      <c r="CIY265" s="27"/>
      <c r="CIZ265" s="27"/>
      <c r="CJA265" s="27"/>
      <c r="CJB265" s="27"/>
      <c r="CJC265" s="27"/>
      <c r="CJD265" s="27"/>
      <c r="CJE265" s="27"/>
      <c r="CJF265" s="27"/>
      <c r="CJG265" s="27"/>
      <c r="CJH265" s="27"/>
      <c r="CJI265" s="27"/>
      <c r="CJJ265" s="27"/>
      <c r="CJK265" s="27"/>
      <c r="CJL265" s="27"/>
      <c r="CJM265" s="27"/>
      <c r="CJN265" s="27"/>
      <c r="CJO265" s="27"/>
      <c r="CJP265" s="27"/>
      <c r="CJQ265" s="27"/>
      <c r="CJR265" s="27"/>
      <c r="CJS265" s="27"/>
      <c r="CJT265" s="27"/>
      <c r="CJU265" s="27"/>
      <c r="CJV265" s="27"/>
      <c r="CJW265" s="27"/>
      <c r="CJX265" s="27"/>
      <c r="CJY265" s="27"/>
      <c r="CJZ265" s="27"/>
      <c r="CKA265" s="27"/>
      <c r="CKB265" s="27"/>
      <c r="CKC265" s="27"/>
      <c r="CKD265" s="27"/>
      <c r="CKE265" s="27"/>
      <c r="CKF265" s="27"/>
      <c r="CKG265" s="27"/>
      <c r="CKH265" s="27"/>
      <c r="CKI265" s="27"/>
      <c r="CKJ265" s="27"/>
      <c r="CKK265" s="27"/>
      <c r="CKL265" s="27"/>
      <c r="CKM265" s="27"/>
      <c r="CKN265" s="27"/>
      <c r="CKO265" s="27"/>
      <c r="CKP265" s="27"/>
      <c r="CKQ265" s="27"/>
      <c r="CKR265" s="27"/>
      <c r="CKS265" s="27"/>
      <c r="CKT265" s="27"/>
      <c r="CKU265" s="27"/>
      <c r="CKV265" s="27"/>
      <c r="CKW265" s="27"/>
      <c r="CKX265" s="27"/>
      <c r="CKY265" s="27"/>
      <c r="CKZ265" s="27"/>
      <c r="CLA265" s="27"/>
      <c r="CLB265" s="27"/>
      <c r="CLC265" s="27"/>
      <c r="CLD265" s="27"/>
      <c r="CLE265" s="27"/>
      <c r="CLF265" s="27"/>
      <c r="CLG265" s="27"/>
      <c r="CLH265" s="27"/>
      <c r="CLI265" s="27"/>
      <c r="CLJ265" s="27"/>
      <c r="CLK265" s="27"/>
      <c r="CLL265" s="27"/>
      <c r="CLM265" s="27"/>
      <c r="CLN265" s="27"/>
      <c r="CLO265" s="27"/>
      <c r="CLP265" s="27"/>
      <c r="CLQ265" s="27"/>
      <c r="CLR265" s="27"/>
      <c r="CLS265" s="27"/>
      <c r="CLT265" s="27"/>
      <c r="CLU265" s="27"/>
      <c r="CLV265" s="27"/>
      <c r="CLW265" s="27"/>
      <c r="CLX265" s="27"/>
      <c r="CLY265" s="27"/>
      <c r="CLZ265" s="27"/>
      <c r="CMA265" s="27"/>
      <c r="CMB265" s="27"/>
      <c r="CMC265" s="27"/>
      <c r="CMD265" s="27"/>
      <c r="CME265" s="27"/>
      <c r="CMF265" s="27"/>
      <c r="CMG265" s="27"/>
      <c r="CMH265" s="27"/>
      <c r="CMI265" s="27"/>
      <c r="CMJ265" s="27"/>
      <c r="CMK265" s="27"/>
      <c r="CML265" s="27"/>
      <c r="CMM265" s="27"/>
      <c r="CMN265" s="27"/>
      <c r="CMO265" s="27"/>
      <c r="CMP265" s="27"/>
      <c r="CMQ265" s="27"/>
      <c r="CMR265" s="27"/>
      <c r="CMS265" s="27"/>
      <c r="CMT265" s="27"/>
      <c r="CMU265" s="27"/>
      <c r="CMV265" s="27"/>
      <c r="CMW265" s="27"/>
      <c r="CMX265" s="27"/>
      <c r="CMY265" s="27"/>
      <c r="CMZ265" s="27"/>
      <c r="CNA265" s="27"/>
      <c r="CNB265" s="27"/>
      <c r="CNC265" s="27"/>
      <c r="CND265" s="27"/>
      <c r="CNE265" s="27"/>
      <c r="CNF265" s="27"/>
      <c r="CNG265" s="27"/>
      <c r="CNH265" s="27"/>
      <c r="CNI265" s="27"/>
      <c r="CNJ265" s="27"/>
      <c r="CNK265" s="27"/>
      <c r="CNL265" s="27"/>
      <c r="CNM265" s="27"/>
      <c r="CNN265" s="27"/>
      <c r="CNO265" s="27"/>
      <c r="CNP265" s="27"/>
      <c r="CNQ265" s="27"/>
      <c r="CNR265" s="27"/>
      <c r="CNS265" s="27"/>
      <c r="CNT265" s="27"/>
      <c r="CNU265" s="27"/>
      <c r="CNV265" s="27"/>
      <c r="CNW265" s="27"/>
      <c r="CNX265" s="27"/>
      <c r="CNY265" s="27"/>
      <c r="CNZ265" s="27"/>
      <c r="COA265" s="27"/>
      <c r="COB265" s="27"/>
      <c r="COC265" s="27"/>
      <c r="COD265" s="27"/>
      <c r="COE265" s="27"/>
      <c r="COF265" s="27"/>
      <c r="COG265" s="27"/>
      <c r="COH265" s="27"/>
      <c r="COI265" s="27"/>
      <c r="COJ265" s="27"/>
      <c r="COK265" s="27"/>
      <c r="COL265" s="27"/>
      <c r="COM265" s="27"/>
      <c r="CON265" s="27"/>
      <c r="COO265" s="27"/>
      <c r="COP265" s="27"/>
      <c r="COQ265" s="27"/>
      <c r="COR265" s="27"/>
      <c r="COS265" s="27"/>
      <c r="COT265" s="27"/>
      <c r="COU265" s="27"/>
      <c r="COV265" s="27"/>
      <c r="COW265" s="27"/>
      <c r="COX265" s="27"/>
      <c r="COY265" s="27"/>
      <c r="COZ265" s="27"/>
      <c r="CPA265" s="27"/>
      <c r="CPB265" s="27"/>
      <c r="CPC265" s="27"/>
      <c r="CPD265" s="27"/>
      <c r="CPE265" s="27"/>
      <c r="CPF265" s="27"/>
      <c r="CPG265" s="27"/>
      <c r="CPH265" s="27"/>
      <c r="CPI265" s="27"/>
      <c r="CPJ265" s="27"/>
      <c r="CPK265" s="27"/>
      <c r="CPL265" s="27"/>
      <c r="CPM265" s="27"/>
      <c r="CPN265" s="27"/>
      <c r="CPO265" s="27"/>
      <c r="CPP265" s="27"/>
      <c r="CPQ265" s="27"/>
      <c r="CPR265" s="27"/>
      <c r="CPS265" s="27"/>
      <c r="CPT265" s="27"/>
      <c r="CPU265" s="27"/>
      <c r="CPV265" s="27"/>
      <c r="CPW265" s="27"/>
      <c r="CPX265" s="27"/>
      <c r="CPY265" s="27"/>
      <c r="CPZ265" s="27"/>
      <c r="CQA265" s="27"/>
      <c r="CQB265" s="27"/>
      <c r="CQC265" s="27"/>
      <c r="CQD265" s="27"/>
      <c r="CQE265" s="27"/>
      <c r="CQF265" s="27"/>
      <c r="CQG265" s="27"/>
      <c r="CQH265" s="27"/>
      <c r="CQI265" s="27"/>
      <c r="CQJ265" s="27"/>
      <c r="CQK265" s="27"/>
      <c r="CQL265" s="27"/>
      <c r="CQM265" s="27"/>
      <c r="CQN265" s="27"/>
      <c r="CQO265" s="27"/>
      <c r="CQP265" s="27"/>
      <c r="CQQ265" s="27"/>
      <c r="CQR265" s="27"/>
      <c r="CQS265" s="27"/>
      <c r="CQT265" s="27"/>
      <c r="CQU265" s="27"/>
      <c r="CQV265" s="27"/>
      <c r="CQW265" s="27"/>
      <c r="CQX265" s="27"/>
      <c r="CQY265" s="27"/>
      <c r="CQZ265" s="27"/>
      <c r="CRA265" s="27"/>
      <c r="CRB265" s="27"/>
      <c r="CRC265" s="27"/>
      <c r="CRD265" s="27"/>
      <c r="CRE265" s="27"/>
      <c r="CRF265" s="27"/>
      <c r="CRG265" s="27"/>
      <c r="CRH265" s="27"/>
      <c r="CRI265" s="27"/>
      <c r="CRJ265" s="27"/>
      <c r="CRK265" s="27"/>
      <c r="CRL265" s="27"/>
      <c r="CRM265" s="27"/>
      <c r="CRN265" s="27"/>
      <c r="CRO265" s="27"/>
      <c r="CRP265" s="27"/>
      <c r="CRQ265" s="27"/>
      <c r="CRR265" s="27"/>
      <c r="CRS265" s="27"/>
      <c r="CRT265" s="27"/>
      <c r="CRU265" s="27"/>
      <c r="CRV265" s="27"/>
      <c r="CRW265" s="27"/>
      <c r="CRX265" s="27"/>
      <c r="CRY265" s="27"/>
      <c r="CRZ265" s="27"/>
      <c r="CSA265" s="27"/>
      <c r="CSB265" s="27"/>
      <c r="CSC265" s="27"/>
      <c r="CSD265" s="27"/>
      <c r="CSE265" s="27"/>
      <c r="CSF265" s="27"/>
      <c r="CSG265" s="27"/>
      <c r="CSH265" s="27"/>
      <c r="CSI265" s="27"/>
      <c r="CSJ265" s="27"/>
      <c r="CSK265" s="27"/>
      <c r="CSL265" s="27"/>
      <c r="CSM265" s="27"/>
      <c r="CSN265" s="27"/>
      <c r="CSO265" s="27"/>
      <c r="CSP265" s="27"/>
      <c r="CSQ265" s="27"/>
      <c r="CSR265" s="27"/>
      <c r="CSS265" s="27"/>
      <c r="CST265" s="27"/>
      <c r="CSU265" s="27"/>
      <c r="CSV265" s="27"/>
      <c r="CSW265" s="27"/>
      <c r="CSX265" s="27"/>
      <c r="CSY265" s="27"/>
      <c r="CSZ265" s="27"/>
      <c r="CTA265" s="27"/>
      <c r="CTB265" s="27"/>
      <c r="CTC265" s="27"/>
      <c r="CTD265" s="27"/>
      <c r="CTE265" s="27"/>
      <c r="CTF265" s="27"/>
      <c r="CTG265" s="27"/>
      <c r="CTH265" s="27"/>
      <c r="CTI265" s="27"/>
      <c r="CTJ265" s="27"/>
      <c r="CTK265" s="27"/>
      <c r="CTL265" s="27"/>
      <c r="CTM265" s="27"/>
      <c r="CTN265" s="27"/>
      <c r="CTO265" s="27"/>
      <c r="CTP265" s="27"/>
      <c r="CTQ265" s="27"/>
      <c r="CTR265" s="27"/>
      <c r="CTS265" s="27"/>
      <c r="CTT265" s="27"/>
      <c r="CTU265" s="27"/>
      <c r="CTV265" s="27"/>
      <c r="CTW265" s="27"/>
      <c r="CTX265" s="27"/>
      <c r="CTY265" s="27"/>
      <c r="CTZ265" s="27"/>
      <c r="CUA265" s="27"/>
      <c r="CUB265" s="27"/>
      <c r="CUC265" s="27"/>
      <c r="CUD265" s="27"/>
      <c r="CUE265" s="27"/>
      <c r="CUF265" s="27"/>
      <c r="CUG265" s="27"/>
      <c r="CUH265" s="27"/>
      <c r="CUI265" s="27"/>
      <c r="CUJ265" s="27"/>
      <c r="CUK265" s="27"/>
      <c r="CUL265" s="27"/>
      <c r="CUM265" s="27"/>
      <c r="CUN265" s="27"/>
      <c r="CUO265" s="27"/>
      <c r="CUP265" s="27"/>
      <c r="CUQ265" s="27"/>
      <c r="CUR265" s="27"/>
      <c r="CUS265" s="27"/>
      <c r="CUT265" s="27"/>
      <c r="CUU265" s="27"/>
      <c r="CUV265" s="27"/>
      <c r="CUW265" s="27"/>
      <c r="CUX265" s="27"/>
      <c r="CUY265" s="27"/>
      <c r="CUZ265" s="27"/>
      <c r="CVA265" s="27"/>
      <c r="CVB265" s="27"/>
      <c r="CVC265" s="27"/>
      <c r="CVD265" s="27"/>
      <c r="CVE265" s="27"/>
      <c r="CVF265" s="27"/>
      <c r="CVG265" s="27"/>
      <c r="CVH265" s="27"/>
      <c r="CVI265" s="27"/>
      <c r="CVJ265" s="27"/>
      <c r="CVK265" s="27"/>
      <c r="CVL265" s="27"/>
      <c r="CVM265" s="27"/>
      <c r="CVN265" s="27"/>
      <c r="CVO265" s="27"/>
      <c r="CVP265" s="27"/>
      <c r="CVQ265" s="27"/>
      <c r="CVR265" s="27"/>
      <c r="CVS265" s="27"/>
      <c r="CVT265" s="27"/>
      <c r="CVU265" s="27"/>
      <c r="CVV265" s="27"/>
      <c r="CVW265" s="27"/>
      <c r="CVX265" s="27"/>
      <c r="CVY265" s="27"/>
      <c r="CVZ265" s="27"/>
      <c r="CWA265" s="27"/>
      <c r="CWB265" s="27"/>
      <c r="CWC265" s="27"/>
      <c r="CWD265" s="27"/>
      <c r="CWE265" s="27"/>
      <c r="CWF265" s="27"/>
      <c r="CWG265" s="27"/>
      <c r="CWH265" s="27"/>
      <c r="CWI265" s="27"/>
      <c r="CWJ265" s="27"/>
      <c r="CWK265" s="27"/>
      <c r="CWL265" s="27"/>
      <c r="CWM265" s="27"/>
      <c r="CWN265" s="27"/>
      <c r="CWO265" s="27"/>
      <c r="CWP265" s="27"/>
      <c r="CWQ265" s="27"/>
      <c r="CWR265" s="27"/>
      <c r="CWS265" s="27"/>
      <c r="CWT265" s="27"/>
      <c r="CWU265" s="27"/>
      <c r="CWV265" s="27"/>
      <c r="CWW265" s="27"/>
      <c r="CWX265" s="27"/>
      <c r="CWY265" s="27"/>
      <c r="CWZ265" s="27"/>
      <c r="CXA265" s="27"/>
      <c r="CXB265" s="27"/>
      <c r="CXC265" s="27"/>
      <c r="CXD265" s="27"/>
      <c r="CXE265" s="27"/>
      <c r="CXF265" s="27"/>
      <c r="CXG265" s="27"/>
      <c r="CXH265" s="27"/>
      <c r="CXI265" s="27"/>
      <c r="CXJ265" s="27"/>
      <c r="CXK265" s="27"/>
      <c r="CXL265" s="27"/>
      <c r="CXM265" s="27"/>
      <c r="CXN265" s="27"/>
      <c r="CXO265" s="27"/>
      <c r="CXP265" s="27"/>
      <c r="CXQ265" s="27"/>
      <c r="CXR265" s="27"/>
      <c r="CXS265" s="27"/>
      <c r="CXT265" s="27"/>
      <c r="CXU265" s="27"/>
      <c r="CXV265" s="27"/>
      <c r="CXW265" s="27"/>
      <c r="CXX265" s="27"/>
      <c r="CXY265" s="27"/>
      <c r="CXZ265" s="27"/>
      <c r="CYA265" s="27"/>
      <c r="CYB265" s="27"/>
      <c r="CYC265" s="27"/>
      <c r="CYD265" s="27"/>
      <c r="CYE265" s="27"/>
      <c r="CYF265" s="27"/>
      <c r="CYG265" s="27"/>
      <c r="CYH265" s="27"/>
      <c r="CYI265" s="27"/>
      <c r="CYJ265" s="27"/>
      <c r="CYK265" s="27"/>
      <c r="CYL265" s="27"/>
      <c r="CYM265" s="27"/>
      <c r="CYN265" s="27"/>
      <c r="CYO265" s="27"/>
      <c r="CYP265" s="27"/>
      <c r="CYQ265" s="27"/>
      <c r="CYR265" s="27"/>
      <c r="CYS265" s="27"/>
      <c r="CYT265" s="27"/>
      <c r="CYU265" s="27"/>
      <c r="CYV265" s="27"/>
      <c r="CYW265" s="27"/>
      <c r="CYX265" s="27"/>
      <c r="CYY265" s="27"/>
      <c r="CYZ265" s="27"/>
      <c r="CZA265" s="27"/>
      <c r="CZB265" s="27"/>
      <c r="CZC265" s="27"/>
      <c r="CZD265" s="27"/>
      <c r="CZE265" s="27"/>
      <c r="CZF265" s="27"/>
      <c r="CZG265" s="27"/>
      <c r="CZH265" s="27"/>
      <c r="CZI265" s="27"/>
      <c r="CZJ265" s="27"/>
      <c r="CZK265" s="27"/>
      <c r="CZL265" s="27"/>
      <c r="CZM265" s="27"/>
      <c r="CZN265" s="27"/>
      <c r="CZO265" s="27"/>
      <c r="CZP265" s="27"/>
      <c r="CZQ265" s="27"/>
      <c r="CZR265" s="27"/>
      <c r="CZS265" s="27"/>
      <c r="CZT265" s="27"/>
      <c r="CZU265" s="27"/>
      <c r="CZV265" s="27"/>
      <c r="CZW265" s="27"/>
      <c r="CZX265" s="27"/>
      <c r="CZY265" s="27"/>
      <c r="CZZ265" s="27"/>
      <c r="DAA265" s="27"/>
      <c r="DAB265" s="27"/>
      <c r="DAC265" s="27"/>
      <c r="DAD265" s="27"/>
      <c r="DAE265" s="27"/>
      <c r="DAF265" s="27"/>
      <c r="DAG265" s="27"/>
      <c r="DAH265" s="27"/>
      <c r="DAI265" s="27"/>
      <c r="DAJ265" s="27"/>
      <c r="DAK265" s="27"/>
      <c r="DAL265" s="27"/>
      <c r="DAM265" s="27"/>
      <c r="DAN265" s="27"/>
      <c r="DAO265" s="27"/>
      <c r="DAP265" s="27"/>
      <c r="DAQ265" s="27"/>
      <c r="DAR265" s="27"/>
      <c r="DAS265" s="27"/>
      <c r="DAT265" s="27"/>
      <c r="DAU265" s="27"/>
      <c r="DAV265" s="27"/>
      <c r="DAW265" s="27"/>
      <c r="DAX265" s="27"/>
      <c r="DAY265" s="27"/>
      <c r="DAZ265" s="27"/>
      <c r="DBA265" s="27"/>
      <c r="DBB265" s="27"/>
      <c r="DBC265" s="27"/>
      <c r="DBD265" s="27"/>
      <c r="DBE265" s="27"/>
      <c r="DBF265" s="27"/>
      <c r="DBG265" s="27"/>
      <c r="DBH265" s="27"/>
      <c r="DBI265" s="27"/>
      <c r="DBJ265" s="27"/>
      <c r="DBK265" s="27"/>
      <c r="DBL265" s="27"/>
      <c r="DBM265" s="27"/>
      <c r="DBN265" s="27"/>
      <c r="DBO265" s="27"/>
      <c r="DBP265" s="27"/>
      <c r="DBQ265" s="27"/>
      <c r="DBR265" s="27"/>
      <c r="DBS265" s="27"/>
      <c r="DBT265" s="27"/>
      <c r="DBU265" s="27"/>
      <c r="DBV265" s="27"/>
      <c r="DBW265" s="27"/>
      <c r="DBX265" s="27"/>
      <c r="DBY265" s="27"/>
      <c r="DBZ265" s="27"/>
      <c r="DCA265" s="27"/>
      <c r="DCB265" s="27"/>
      <c r="DCC265" s="27"/>
      <c r="DCD265" s="27"/>
      <c r="DCE265" s="27"/>
      <c r="DCF265" s="27"/>
      <c r="DCG265" s="27"/>
      <c r="DCH265" s="27"/>
      <c r="DCI265" s="27"/>
      <c r="DCJ265" s="27"/>
      <c r="DCK265" s="27"/>
      <c r="DCL265" s="27"/>
      <c r="DCM265" s="27"/>
      <c r="DCN265" s="27"/>
      <c r="DCO265" s="27"/>
      <c r="DCP265" s="27"/>
      <c r="DCQ265" s="27"/>
      <c r="DCR265" s="27"/>
      <c r="DCS265" s="27"/>
      <c r="DCT265" s="27"/>
      <c r="DCU265" s="27"/>
      <c r="DCV265" s="27"/>
      <c r="DCW265" s="27"/>
      <c r="DCX265" s="27"/>
      <c r="DCY265" s="27"/>
      <c r="DCZ265" s="27"/>
      <c r="DDA265" s="27"/>
      <c r="DDB265" s="27"/>
      <c r="DDC265" s="27"/>
      <c r="DDD265" s="27"/>
      <c r="DDE265" s="27"/>
      <c r="DDF265" s="27"/>
      <c r="DDG265" s="27"/>
      <c r="DDH265" s="27"/>
      <c r="DDI265" s="27"/>
      <c r="DDJ265" s="27"/>
      <c r="DDK265" s="27"/>
      <c r="DDL265" s="27"/>
      <c r="DDM265" s="27"/>
      <c r="DDN265" s="27"/>
      <c r="DDO265" s="27"/>
      <c r="DDP265" s="27"/>
      <c r="DDQ265" s="27"/>
      <c r="DDR265" s="27"/>
      <c r="DDS265" s="27"/>
      <c r="DDT265" s="27"/>
      <c r="DDU265" s="27"/>
      <c r="DDV265" s="27"/>
      <c r="DDW265" s="27"/>
      <c r="DDX265" s="27"/>
      <c r="DDY265" s="27"/>
      <c r="DDZ265" s="27"/>
      <c r="DEA265" s="27"/>
      <c r="DEB265" s="27"/>
      <c r="DEC265" s="27"/>
      <c r="DED265" s="27"/>
      <c r="DEE265" s="27"/>
      <c r="DEF265" s="27"/>
      <c r="DEG265" s="27"/>
      <c r="DEH265" s="27"/>
      <c r="DEI265" s="27"/>
      <c r="DEJ265" s="27"/>
      <c r="DEK265" s="27"/>
      <c r="DEL265" s="27"/>
      <c r="DEM265" s="27"/>
      <c r="DEN265" s="27"/>
      <c r="DEO265" s="27"/>
      <c r="DEP265" s="27"/>
      <c r="DEQ265" s="27"/>
      <c r="DER265" s="27"/>
      <c r="DES265" s="27"/>
      <c r="DET265" s="27"/>
      <c r="DEU265" s="27"/>
      <c r="DEV265" s="27"/>
      <c r="DEW265" s="27"/>
      <c r="DEX265" s="27"/>
      <c r="DEY265" s="27"/>
      <c r="DEZ265" s="27"/>
      <c r="DFA265" s="27"/>
      <c r="DFB265" s="27"/>
      <c r="DFC265" s="27"/>
      <c r="DFD265" s="27"/>
      <c r="DFE265" s="27"/>
      <c r="DFF265" s="27"/>
      <c r="DFG265" s="27"/>
      <c r="DFH265" s="27"/>
      <c r="DFI265" s="27"/>
      <c r="DFJ265" s="27"/>
      <c r="DFK265" s="27"/>
      <c r="DFL265" s="27"/>
      <c r="DFM265" s="27"/>
      <c r="DFN265" s="27"/>
      <c r="DFO265" s="27"/>
      <c r="DFP265" s="27"/>
      <c r="DFQ265" s="27"/>
      <c r="DFR265" s="27"/>
      <c r="DFS265" s="27"/>
      <c r="DFT265" s="27"/>
      <c r="DFU265" s="27"/>
      <c r="DFV265" s="27"/>
      <c r="DFW265" s="27"/>
      <c r="DFX265" s="27"/>
      <c r="DFY265" s="27"/>
      <c r="DFZ265" s="27"/>
      <c r="DGA265" s="27"/>
      <c r="DGB265" s="27"/>
      <c r="DGC265" s="27"/>
      <c r="DGD265" s="27"/>
      <c r="DGE265" s="27"/>
      <c r="DGF265" s="27"/>
      <c r="DGG265" s="27"/>
      <c r="DGH265" s="27"/>
      <c r="DGI265" s="27"/>
      <c r="DGJ265" s="27"/>
      <c r="DGK265" s="27"/>
      <c r="DGL265" s="27"/>
      <c r="DGM265" s="27"/>
      <c r="DGN265" s="27"/>
      <c r="DGO265" s="27"/>
      <c r="DGP265" s="27"/>
      <c r="DGQ265" s="27"/>
      <c r="DGR265" s="27"/>
      <c r="DGS265" s="27"/>
      <c r="DGT265" s="27"/>
      <c r="DGU265" s="27"/>
      <c r="DGV265" s="27"/>
      <c r="DGW265" s="27"/>
      <c r="DGX265" s="27"/>
      <c r="DGY265" s="27"/>
      <c r="DGZ265" s="27"/>
      <c r="DHA265" s="27"/>
      <c r="DHB265" s="27"/>
      <c r="DHC265" s="27"/>
      <c r="DHD265" s="27"/>
      <c r="DHE265" s="27"/>
      <c r="DHF265" s="27"/>
      <c r="DHG265" s="27"/>
      <c r="DHH265" s="27"/>
      <c r="DHI265" s="27"/>
      <c r="DHJ265" s="27"/>
      <c r="DHK265" s="27"/>
      <c r="DHL265" s="27"/>
      <c r="DHM265" s="27"/>
      <c r="DHN265" s="27"/>
      <c r="DHO265" s="27"/>
      <c r="DHP265" s="27"/>
      <c r="DHQ265" s="27"/>
      <c r="DHR265" s="27"/>
      <c r="DHS265" s="27"/>
      <c r="DHT265" s="27"/>
      <c r="DHU265" s="27"/>
      <c r="DHV265" s="27"/>
      <c r="DHW265" s="27"/>
      <c r="DHX265" s="27"/>
      <c r="DHY265" s="27"/>
      <c r="DHZ265" s="27"/>
      <c r="DIA265" s="27"/>
      <c r="DIB265" s="27"/>
      <c r="DIC265" s="27"/>
      <c r="DID265" s="27"/>
      <c r="DIE265" s="27"/>
      <c r="DIF265" s="27"/>
      <c r="DIG265" s="27"/>
      <c r="DIH265" s="27"/>
      <c r="DII265" s="27"/>
      <c r="DIJ265" s="27"/>
      <c r="DIK265" s="27"/>
      <c r="DIL265" s="27"/>
      <c r="DIM265" s="27"/>
      <c r="DIN265" s="27"/>
      <c r="DIO265" s="27"/>
      <c r="DIP265" s="27"/>
      <c r="DIQ265" s="27"/>
      <c r="DIR265" s="27"/>
      <c r="DIS265" s="27"/>
      <c r="DIT265" s="27"/>
      <c r="DIU265" s="27"/>
      <c r="DIV265" s="27"/>
      <c r="DIW265" s="27"/>
      <c r="DIX265" s="27"/>
      <c r="DIY265" s="27"/>
      <c r="DIZ265" s="27"/>
      <c r="DJA265" s="27"/>
      <c r="DJB265" s="27"/>
      <c r="DJC265" s="27"/>
      <c r="DJD265" s="27"/>
      <c r="DJE265" s="27"/>
      <c r="DJF265" s="27"/>
      <c r="DJG265" s="27"/>
      <c r="DJH265" s="27"/>
      <c r="DJI265" s="27"/>
      <c r="DJJ265" s="27"/>
      <c r="DJK265" s="27"/>
      <c r="DJL265" s="27"/>
      <c r="DJM265" s="27"/>
      <c r="DJN265" s="27"/>
      <c r="DJO265" s="27"/>
      <c r="DJP265" s="27"/>
      <c r="DJQ265" s="27"/>
      <c r="DJR265" s="27"/>
      <c r="DJS265" s="27"/>
      <c r="DJT265" s="27"/>
      <c r="DJU265" s="27"/>
      <c r="DJV265" s="27"/>
      <c r="DJW265" s="27"/>
      <c r="DJX265" s="27"/>
      <c r="DJY265" s="27"/>
      <c r="DJZ265" s="27"/>
      <c r="DKA265" s="27"/>
      <c r="DKB265" s="27"/>
      <c r="DKC265" s="27"/>
      <c r="DKD265" s="27"/>
      <c r="DKE265" s="27"/>
      <c r="DKF265" s="27"/>
      <c r="DKG265" s="27"/>
      <c r="DKH265" s="27"/>
      <c r="DKI265" s="27"/>
      <c r="DKJ265" s="27"/>
      <c r="DKK265" s="27"/>
      <c r="DKL265" s="27"/>
      <c r="DKM265" s="27"/>
      <c r="DKN265" s="27"/>
      <c r="DKO265" s="27"/>
      <c r="DKP265" s="27"/>
      <c r="DKQ265" s="27"/>
      <c r="DKR265" s="27"/>
      <c r="DKS265" s="27"/>
      <c r="DKT265" s="27"/>
      <c r="DKU265" s="27"/>
      <c r="DKV265" s="27"/>
      <c r="DKW265" s="27"/>
      <c r="DKX265" s="27"/>
      <c r="DKY265" s="27"/>
      <c r="DKZ265" s="27"/>
      <c r="DLA265" s="27"/>
      <c r="DLB265" s="27"/>
      <c r="DLC265" s="27"/>
      <c r="DLD265" s="27"/>
      <c r="DLE265" s="27"/>
      <c r="DLF265" s="27"/>
      <c r="DLG265" s="27"/>
      <c r="DLH265" s="27"/>
      <c r="DLI265" s="27"/>
      <c r="DLJ265" s="27"/>
      <c r="DLK265" s="27"/>
      <c r="DLL265" s="27"/>
      <c r="DLM265" s="27"/>
      <c r="DLN265" s="27"/>
      <c r="DLO265" s="27"/>
      <c r="DLP265" s="27"/>
      <c r="DLQ265" s="27"/>
      <c r="DLR265" s="27"/>
      <c r="DLS265" s="27"/>
      <c r="DLT265" s="27"/>
      <c r="DLU265" s="27"/>
      <c r="DLV265" s="27"/>
      <c r="DLW265" s="27"/>
      <c r="DLX265" s="27"/>
      <c r="DLY265" s="27"/>
      <c r="DLZ265" s="27"/>
      <c r="DMA265" s="27"/>
      <c r="DMB265" s="27"/>
      <c r="DMC265" s="27"/>
      <c r="DMD265" s="27"/>
      <c r="DME265" s="27"/>
      <c r="DMF265" s="27"/>
      <c r="DMG265" s="27"/>
      <c r="DMH265" s="27"/>
      <c r="DMI265" s="27"/>
      <c r="DMJ265" s="27"/>
      <c r="DMK265" s="27"/>
      <c r="DML265" s="27"/>
      <c r="DMM265" s="27"/>
      <c r="DMN265" s="27"/>
      <c r="DMO265" s="27"/>
      <c r="DMP265" s="27"/>
      <c r="DMQ265" s="27"/>
      <c r="DMR265" s="27"/>
      <c r="DMS265" s="27"/>
      <c r="DMT265" s="27"/>
      <c r="DMU265" s="27"/>
      <c r="DMV265" s="27"/>
      <c r="DMW265" s="27"/>
      <c r="DMX265" s="27"/>
      <c r="DMY265" s="27"/>
      <c r="DMZ265" s="27"/>
      <c r="DNA265" s="27"/>
      <c r="DNB265" s="27"/>
      <c r="DNC265" s="27"/>
      <c r="DND265" s="27"/>
      <c r="DNE265" s="27"/>
      <c r="DNF265" s="27"/>
      <c r="DNG265" s="27"/>
      <c r="DNH265" s="27"/>
      <c r="DNI265" s="27"/>
      <c r="DNJ265" s="27"/>
      <c r="DNK265" s="27"/>
      <c r="DNL265" s="27"/>
      <c r="DNM265" s="27"/>
      <c r="DNN265" s="27"/>
      <c r="DNO265" s="27"/>
      <c r="DNP265" s="27"/>
      <c r="DNQ265" s="27"/>
      <c r="DNR265" s="27"/>
      <c r="DNS265" s="27"/>
      <c r="DNT265" s="27"/>
      <c r="DNU265" s="27"/>
      <c r="DNV265" s="27"/>
      <c r="DNW265" s="27"/>
      <c r="DNX265" s="27"/>
      <c r="DNY265" s="27"/>
      <c r="DNZ265" s="27"/>
      <c r="DOA265" s="27"/>
      <c r="DOB265" s="27"/>
      <c r="DOC265" s="27"/>
      <c r="DOD265" s="27"/>
      <c r="DOE265" s="27"/>
      <c r="DOF265" s="27"/>
      <c r="DOG265" s="27"/>
      <c r="DOH265" s="27"/>
      <c r="DOI265" s="27"/>
      <c r="DOJ265" s="27"/>
      <c r="DOK265" s="27"/>
      <c r="DOL265" s="27"/>
      <c r="DOM265" s="27"/>
      <c r="DON265" s="27"/>
      <c r="DOO265" s="27"/>
      <c r="DOP265" s="27"/>
      <c r="DOQ265" s="27"/>
      <c r="DOR265" s="27"/>
      <c r="DOS265" s="27"/>
      <c r="DOT265" s="27"/>
      <c r="DOU265" s="27"/>
      <c r="DOV265" s="27"/>
      <c r="DOW265" s="27"/>
      <c r="DOX265" s="27"/>
      <c r="DOY265" s="27"/>
      <c r="DOZ265" s="27"/>
      <c r="DPA265" s="27"/>
      <c r="DPB265" s="27"/>
      <c r="DPC265" s="27"/>
      <c r="DPD265" s="27"/>
      <c r="DPE265" s="27"/>
      <c r="DPF265" s="27"/>
      <c r="DPG265" s="27"/>
      <c r="DPH265" s="27"/>
      <c r="DPI265" s="27"/>
      <c r="DPJ265" s="27"/>
      <c r="DPK265" s="27"/>
      <c r="DPL265" s="27"/>
      <c r="DPM265" s="27"/>
      <c r="DPN265" s="27"/>
      <c r="DPO265" s="27"/>
      <c r="DPP265" s="27"/>
      <c r="DPQ265" s="27"/>
      <c r="DPR265" s="27"/>
      <c r="DPS265" s="27"/>
      <c r="DPT265" s="27"/>
      <c r="DPU265" s="27"/>
      <c r="DPV265" s="27"/>
      <c r="DPW265" s="27"/>
      <c r="DPX265" s="27"/>
      <c r="DPY265" s="27"/>
      <c r="DPZ265" s="27"/>
      <c r="DQA265" s="27"/>
      <c r="DQB265" s="27"/>
      <c r="DQC265" s="27"/>
      <c r="DQD265" s="27"/>
      <c r="DQE265" s="27"/>
      <c r="DQF265" s="27"/>
      <c r="DQG265" s="27"/>
      <c r="DQH265" s="27"/>
      <c r="DQI265" s="27"/>
      <c r="DQJ265" s="27"/>
      <c r="DQK265" s="27"/>
      <c r="DQL265" s="27"/>
      <c r="DQM265" s="27"/>
      <c r="DQN265" s="27"/>
      <c r="DQO265" s="27"/>
      <c r="DQP265" s="27"/>
      <c r="DQQ265" s="27"/>
      <c r="DQR265" s="27"/>
      <c r="DQS265" s="27"/>
      <c r="DQT265" s="27"/>
      <c r="DQU265" s="27"/>
      <c r="DQV265" s="27"/>
      <c r="DQW265" s="27"/>
      <c r="DQX265" s="27"/>
      <c r="DQY265" s="27"/>
      <c r="DQZ265" s="27"/>
      <c r="DRA265" s="27"/>
      <c r="DRB265" s="27"/>
      <c r="DRC265" s="27"/>
      <c r="DRD265" s="27"/>
      <c r="DRE265" s="27"/>
      <c r="DRF265" s="27"/>
      <c r="DRG265" s="27"/>
      <c r="DRH265" s="27"/>
      <c r="DRI265" s="27"/>
      <c r="DRJ265" s="27"/>
      <c r="DRK265" s="27"/>
      <c r="DRL265" s="27"/>
      <c r="DRM265" s="27"/>
      <c r="DRN265" s="27"/>
      <c r="DRO265" s="27"/>
      <c r="DRP265" s="27"/>
      <c r="DRQ265" s="27"/>
      <c r="DRR265" s="27"/>
      <c r="DRS265" s="27"/>
      <c r="DRT265" s="27"/>
      <c r="DRU265" s="27"/>
      <c r="DRV265" s="27"/>
      <c r="DRW265" s="27"/>
      <c r="DRX265" s="27"/>
      <c r="DRY265" s="27"/>
      <c r="DRZ265" s="27"/>
      <c r="DSA265" s="27"/>
      <c r="DSB265" s="27"/>
      <c r="DSC265" s="27"/>
      <c r="DSD265" s="27"/>
      <c r="DSE265" s="27"/>
      <c r="DSF265" s="27"/>
      <c r="DSG265" s="27"/>
      <c r="DSH265" s="27"/>
      <c r="DSI265" s="27"/>
      <c r="DSJ265" s="27"/>
      <c r="DSK265" s="27"/>
      <c r="DSL265" s="27"/>
      <c r="DSM265" s="27"/>
      <c r="DSN265" s="27"/>
      <c r="DSO265" s="27"/>
      <c r="DSP265" s="27"/>
      <c r="DSQ265" s="27"/>
      <c r="DSR265" s="27"/>
      <c r="DSS265" s="27"/>
      <c r="DST265" s="27"/>
      <c r="DSU265" s="27"/>
      <c r="DSV265" s="27"/>
      <c r="DSW265" s="27"/>
      <c r="DSX265" s="27"/>
      <c r="DSY265" s="27"/>
      <c r="DSZ265" s="27"/>
      <c r="DTA265" s="27"/>
      <c r="DTB265" s="27"/>
      <c r="DTC265" s="27"/>
      <c r="DTD265" s="27"/>
      <c r="DTE265" s="27"/>
      <c r="DTF265" s="27"/>
      <c r="DTG265" s="27"/>
      <c r="DTH265" s="27"/>
      <c r="DTI265" s="27"/>
      <c r="DTJ265" s="27"/>
      <c r="DTK265" s="27"/>
      <c r="DTL265" s="27"/>
      <c r="DTM265" s="27"/>
      <c r="DTN265" s="27"/>
      <c r="DTO265" s="27"/>
      <c r="DTP265" s="27"/>
      <c r="DTQ265" s="27"/>
      <c r="DTR265" s="27"/>
      <c r="DTS265" s="27"/>
      <c r="DTT265" s="27"/>
      <c r="DTU265" s="27"/>
      <c r="DTV265" s="27"/>
      <c r="DTW265" s="27"/>
      <c r="DTX265" s="27"/>
      <c r="DTY265" s="27"/>
      <c r="DTZ265" s="27"/>
      <c r="DUA265" s="27"/>
      <c r="DUB265" s="27"/>
      <c r="DUC265" s="27"/>
      <c r="DUD265" s="27"/>
      <c r="DUE265" s="27"/>
      <c r="DUF265" s="27"/>
      <c r="DUG265" s="27"/>
      <c r="DUH265" s="27"/>
      <c r="DUI265" s="27"/>
      <c r="DUJ265" s="27"/>
      <c r="DUK265" s="27"/>
      <c r="DUL265" s="27"/>
      <c r="DUM265" s="27"/>
      <c r="DUN265" s="27"/>
      <c r="DUO265" s="27"/>
      <c r="DUP265" s="27"/>
      <c r="DUQ265" s="27"/>
      <c r="DUR265" s="27"/>
      <c r="DUS265" s="27"/>
      <c r="DUT265" s="27"/>
      <c r="DUU265" s="27"/>
      <c r="DUV265" s="27"/>
      <c r="DUW265" s="27"/>
      <c r="DUX265" s="27"/>
      <c r="DUY265" s="27"/>
      <c r="DUZ265" s="27"/>
      <c r="DVA265" s="27"/>
      <c r="DVB265" s="27"/>
      <c r="DVC265" s="27"/>
      <c r="DVD265" s="27"/>
      <c r="DVE265" s="27"/>
      <c r="DVF265" s="27"/>
      <c r="DVG265" s="27"/>
      <c r="DVH265" s="27"/>
      <c r="DVI265" s="27"/>
      <c r="DVJ265" s="27"/>
      <c r="DVK265" s="27"/>
      <c r="DVL265" s="27"/>
      <c r="DVM265" s="27"/>
      <c r="DVN265" s="27"/>
      <c r="DVO265" s="27"/>
      <c r="DVP265" s="27"/>
      <c r="DVQ265" s="27"/>
      <c r="DVR265" s="27"/>
      <c r="DVS265" s="27"/>
      <c r="DVT265" s="27"/>
      <c r="DVU265" s="27"/>
      <c r="DVV265" s="27"/>
      <c r="DVW265" s="27"/>
      <c r="DVX265" s="27"/>
      <c r="DVY265" s="27"/>
      <c r="DVZ265" s="27"/>
      <c r="DWA265" s="27"/>
      <c r="DWB265" s="27"/>
      <c r="DWC265" s="27"/>
      <c r="DWD265" s="27"/>
      <c r="DWE265" s="27"/>
      <c r="DWF265" s="27"/>
      <c r="DWG265" s="27"/>
      <c r="DWH265" s="27"/>
      <c r="DWI265" s="27"/>
      <c r="DWJ265" s="27"/>
      <c r="DWK265" s="27"/>
      <c r="DWL265" s="27"/>
      <c r="DWM265" s="27"/>
      <c r="DWN265" s="27"/>
      <c r="DWO265" s="27"/>
      <c r="DWP265" s="27"/>
      <c r="DWQ265" s="27"/>
      <c r="DWR265" s="27"/>
      <c r="DWS265" s="27"/>
      <c r="DWT265" s="27"/>
      <c r="DWU265" s="27"/>
      <c r="DWV265" s="27"/>
      <c r="DWW265" s="27"/>
      <c r="DWX265" s="27"/>
      <c r="DWY265" s="27"/>
      <c r="DWZ265" s="27"/>
      <c r="DXA265" s="27"/>
      <c r="DXB265" s="27"/>
      <c r="DXC265" s="27"/>
      <c r="DXD265" s="27"/>
      <c r="DXE265" s="27"/>
      <c r="DXF265" s="27"/>
      <c r="DXG265" s="27"/>
      <c r="DXH265" s="27"/>
      <c r="DXI265" s="27"/>
      <c r="DXJ265" s="27"/>
      <c r="DXK265" s="27"/>
      <c r="DXL265" s="27"/>
      <c r="DXM265" s="27"/>
      <c r="DXN265" s="27"/>
      <c r="DXO265" s="27"/>
      <c r="DXP265" s="27"/>
      <c r="DXQ265" s="27"/>
      <c r="DXR265" s="27"/>
      <c r="DXS265" s="27"/>
      <c r="DXT265" s="27"/>
      <c r="DXU265" s="27"/>
      <c r="DXV265" s="27"/>
      <c r="DXW265" s="27"/>
      <c r="DXX265" s="27"/>
      <c r="DXY265" s="27"/>
      <c r="DXZ265" s="27"/>
      <c r="DYA265" s="27"/>
      <c r="DYB265" s="27"/>
      <c r="DYC265" s="27"/>
      <c r="DYD265" s="27"/>
      <c r="DYE265" s="27"/>
      <c r="DYF265" s="27"/>
      <c r="DYG265" s="27"/>
      <c r="DYH265" s="27"/>
      <c r="DYI265" s="27"/>
      <c r="DYJ265" s="27"/>
      <c r="DYK265" s="27"/>
      <c r="DYL265" s="27"/>
      <c r="DYM265" s="27"/>
      <c r="DYN265" s="27"/>
      <c r="DYO265" s="27"/>
      <c r="DYP265" s="27"/>
      <c r="DYQ265" s="27"/>
      <c r="DYR265" s="27"/>
      <c r="DYS265" s="27"/>
      <c r="DYT265" s="27"/>
      <c r="DYU265" s="27"/>
      <c r="DYV265" s="27"/>
      <c r="DYW265" s="27"/>
      <c r="DYX265" s="27"/>
      <c r="DYY265" s="27"/>
      <c r="DYZ265" s="27"/>
      <c r="DZA265" s="27"/>
      <c r="DZB265" s="27"/>
      <c r="DZC265" s="27"/>
      <c r="DZD265" s="27"/>
      <c r="DZE265" s="27"/>
      <c r="DZF265" s="27"/>
      <c r="DZG265" s="27"/>
      <c r="DZH265" s="27"/>
      <c r="DZI265" s="27"/>
      <c r="DZJ265" s="27"/>
      <c r="DZK265" s="27"/>
      <c r="DZL265" s="27"/>
      <c r="DZM265" s="27"/>
      <c r="DZN265" s="27"/>
      <c r="DZO265" s="27"/>
      <c r="DZP265" s="27"/>
      <c r="DZQ265" s="27"/>
      <c r="DZR265" s="27"/>
      <c r="DZS265" s="27"/>
      <c r="DZT265" s="27"/>
      <c r="DZU265" s="27"/>
      <c r="DZV265" s="27"/>
      <c r="DZW265" s="27"/>
      <c r="DZX265" s="27"/>
      <c r="DZY265" s="27"/>
      <c r="DZZ265" s="27"/>
      <c r="EAA265" s="27"/>
      <c r="EAB265" s="27"/>
      <c r="EAC265" s="27"/>
      <c r="EAD265" s="27"/>
      <c r="EAE265" s="27"/>
      <c r="EAF265" s="27"/>
      <c r="EAG265" s="27"/>
      <c r="EAH265" s="27"/>
      <c r="EAI265" s="27"/>
      <c r="EAJ265" s="27"/>
      <c r="EAK265" s="27"/>
      <c r="EAL265" s="27"/>
      <c r="EAM265" s="27"/>
      <c r="EAN265" s="27"/>
      <c r="EAO265" s="27"/>
      <c r="EAP265" s="27"/>
      <c r="EAQ265" s="27"/>
      <c r="EAR265" s="27"/>
      <c r="EAS265" s="27"/>
      <c r="EAT265" s="27"/>
      <c r="EAU265" s="27"/>
      <c r="EAV265" s="27"/>
      <c r="EAW265" s="27"/>
      <c r="EAX265" s="27"/>
      <c r="EAY265" s="27"/>
      <c r="EAZ265" s="27"/>
      <c r="EBA265" s="27"/>
      <c r="EBB265" s="27"/>
      <c r="EBC265" s="27"/>
      <c r="EBD265" s="27"/>
      <c r="EBE265" s="27"/>
      <c r="EBF265" s="27"/>
      <c r="EBG265" s="27"/>
      <c r="EBH265" s="27"/>
      <c r="EBI265" s="27"/>
      <c r="EBJ265" s="27"/>
      <c r="EBK265" s="27"/>
      <c r="EBL265" s="27"/>
      <c r="EBM265" s="27"/>
      <c r="EBN265" s="27"/>
      <c r="EBO265" s="27"/>
      <c r="EBP265" s="27"/>
      <c r="EBQ265" s="27"/>
      <c r="EBR265" s="27"/>
      <c r="EBS265" s="27"/>
      <c r="EBT265" s="27"/>
      <c r="EBU265" s="27"/>
      <c r="EBV265" s="27"/>
      <c r="EBW265" s="27"/>
      <c r="EBX265" s="27"/>
      <c r="EBY265" s="27"/>
      <c r="EBZ265" s="27"/>
      <c r="ECA265" s="27"/>
      <c r="ECB265" s="27"/>
      <c r="ECC265" s="27"/>
      <c r="ECD265" s="27"/>
      <c r="ECE265" s="27"/>
      <c r="ECF265" s="27"/>
      <c r="ECG265" s="27"/>
      <c r="ECH265" s="27"/>
      <c r="ECI265" s="27"/>
      <c r="ECJ265" s="27"/>
      <c r="ECK265" s="27"/>
      <c r="ECL265" s="27"/>
      <c r="ECM265" s="27"/>
      <c r="ECN265" s="27"/>
      <c r="ECO265" s="27"/>
      <c r="ECP265" s="27"/>
      <c r="ECQ265" s="27"/>
      <c r="ECR265" s="27"/>
      <c r="ECS265" s="27"/>
      <c r="ECT265" s="27"/>
      <c r="ECU265" s="27"/>
      <c r="ECV265" s="27"/>
      <c r="ECW265" s="27"/>
      <c r="ECX265" s="27"/>
      <c r="ECY265" s="27"/>
      <c r="ECZ265" s="27"/>
      <c r="EDA265" s="27"/>
      <c r="EDB265" s="27"/>
      <c r="EDC265" s="27"/>
      <c r="EDD265" s="27"/>
      <c r="EDE265" s="27"/>
      <c r="EDF265" s="27"/>
      <c r="EDG265" s="27"/>
      <c r="EDH265" s="27"/>
      <c r="EDI265" s="27"/>
      <c r="EDJ265" s="27"/>
      <c r="EDK265" s="27"/>
      <c r="EDL265" s="27"/>
      <c r="EDM265" s="27"/>
      <c r="EDN265" s="27"/>
      <c r="EDO265" s="27"/>
      <c r="EDP265" s="27"/>
      <c r="EDQ265" s="27"/>
      <c r="EDR265" s="27"/>
      <c r="EDS265" s="27"/>
      <c r="EDT265" s="27"/>
      <c r="EDU265" s="27"/>
      <c r="EDV265" s="27"/>
      <c r="EDW265" s="27"/>
      <c r="EDX265" s="27"/>
      <c r="EDY265" s="27"/>
      <c r="EDZ265" s="27"/>
      <c r="EEA265" s="27"/>
      <c r="EEB265" s="27"/>
      <c r="EEC265" s="27"/>
      <c r="EED265" s="27"/>
      <c r="EEE265" s="27"/>
      <c r="EEF265" s="27"/>
      <c r="EEG265" s="27"/>
      <c r="EEH265" s="27"/>
      <c r="EEI265" s="27"/>
      <c r="EEJ265" s="27"/>
      <c r="EEK265" s="27"/>
      <c r="EEL265" s="27"/>
      <c r="EEM265" s="27"/>
      <c r="EEN265" s="27"/>
      <c r="EEO265" s="27"/>
      <c r="EEP265" s="27"/>
      <c r="EEQ265" s="27"/>
      <c r="EER265" s="27"/>
      <c r="EES265" s="27"/>
      <c r="EET265" s="27"/>
      <c r="EEU265" s="27"/>
      <c r="EEV265" s="27"/>
      <c r="EEW265" s="27"/>
      <c r="EEX265" s="27"/>
      <c r="EEY265" s="27"/>
      <c r="EEZ265" s="27"/>
      <c r="EFA265" s="27"/>
      <c r="EFB265" s="27"/>
      <c r="EFC265" s="27"/>
      <c r="EFD265" s="27"/>
      <c r="EFE265" s="27"/>
      <c r="EFF265" s="27"/>
      <c r="EFG265" s="27"/>
      <c r="EFH265" s="27"/>
      <c r="EFI265" s="27"/>
      <c r="EFJ265" s="27"/>
      <c r="EFK265" s="27"/>
      <c r="EFL265" s="27"/>
      <c r="EFM265" s="27"/>
      <c r="EFN265" s="27"/>
      <c r="EFO265" s="27"/>
      <c r="EFP265" s="27"/>
      <c r="EFQ265" s="27"/>
      <c r="EFR265" s="27"/>
      <c r="EFS265" s="27"/>
      <c r="EFT265" s="27"/>
      <c r="EFU265" s="27"/>
      <c r="EFV265" s="27"/>
      <c r="EFW265" s="27"/>
      <c r="EFX265" s="27"/>
      <c r="EFY265" s="27"/>
      <c r="EFZ265" s="27"/>
      <c r="EGA265" s="27"/>
      <c r="EGB265" s="27"/>
      <c r="EGC265" s="27"/>
      <c r="EGD265" s="27"/>
      <c r="EGE265" s="27"/>
      <c r="EGF265" s="27"/>
      <c r="EGG265" s="27"/>
      <c r="EGH265" s="27"/>
      <c r="EGI265" s="27"/>
      <c r="EGJ265" s="27"/>
      <c r="EGK265" s="27"/>
      <c r="EGL265" s="27"/>
      <c r="EGM265" s="27"/>
      <c r="EGN265" s="27"/>
      <c r="EGO265" s="27"/>
      <c r="EGP265" s="27"/>
      <c r="EGQ265" s="27"/>
      <c r="EGR265" s="27"/>
      <c r="EGS265" s="27"/>
      <c r="EGT265" s="27"/>
      <c r="EGU265" s="27"/>
      <c r="EGV265" s="27"/>
      <c r="EGW265" s="27"/>
      <c r="EGX265" s="27"/>
      <c r="EGY265" s="27"/>
      <c r="EGZ265" s="27"/>
      <c r="EHA265" s="27"/>
      <c r="EHB265" s="27"/>
      <c r="EHC265" s="27"/>
      <c r="EHD265" s="27"/>
      <c r="EHE265" s="27"/>
      <c r="EHF265" s="27"/>
      <c r="EHG265" s="27"/>
      <c r="EHH265" s="27"/>
      <c r="EHI265" s="27"/>
      <c r="EHJ265" s="27"/>
      <c r="EHK265" s="27"/>
      <c r="EHL265" s="27"/>
      <c r="EHM265" s="27"/>
      <c r="EHN265" s="27"/>
      <c r="EHO265" s="27"/>
      <c r="EHP265" s="27"/>
      <c r="EHQ265" s="27"/>
      <c r="EHR265" s="27"/>
      <c r="EHS265" s="27"/>
      <c r="EHT265" s="27"/>
      <c r="EHU265" s="27"/>
      <c r="EHV265" s="27"/>
      <c r="EHW265" s="27"/>
      <c r="EHX265" s="27"/>
      <c r="EHY265" s="27"/>
      <c r="EHZ265" s="27"/>
      <c r="EIA265" s="27"/>
      <c r="EIB265" s="27"/>
      <c r="EIC265" s="27"/>
      <c r="EID265" s="27"/>
      <c r="EIE265" s="27"/>
      <c r="EIF265" s="27"/>
      <c r="EIG265" s="27"/>
      <c r="EIH265" s="27"/>
      <c r="EII265" s="27"/>
      <c r="EIJ265" s="27"/>
      <c r="EIK265" s="27"/>
      <c r="EIL265" s="27"/>
      <c r="EIM265" s="27"/>
      <c r="EIN265" s="27"/>
      <c r="EIO265" s="27"/>
      <c r="EIP265" s="27"/>
      <c r="EIQ265" s="27"/>
      <c r="EIR265" s="27"/>
      <c r="EIS265" s="27"/>
      <c r="EIT265" s="27"/>
      <c r="EIU265" s="27"/>
      <c r="EIV265" s="27"/>
      <c r="EIW265" s="27"/>
      <c r="EIX265" s="27"/>
      <c r="EIY265" s="27"/>
      <c r="EIZ265" s="27"/>
      <c r="EJA265" s="27"/>
      <c r="EJB265" s="27"/>
      <c r="EJC265" s="27"/>
      <c r="EJD265" s="27"/>
      <c r="EJE265" s="27"/>
      <c r="EJF265" s="27"/>
      <c r="EJG265" s="27"/>
      <c r="EJH265" s="27"/>
      <c r="EJI265" s="27"/>
      <c r="EJJ265" s="27"/>
      <c r="EJK265" s="27"/>
      <c r="EJL265" s="27"/>
      <c r="EJM265" s="27"/>
      <c r="EJN265" s="27"/>
      <c r="EJO265" s="27"/>
      <c r="EJP265" s="27"/>
      <c r="EJQ265" s="27"/>
      <c r="EJR265" s="27"/>
      <c r="EJS265" s="27"/>
      <c r="EJT265" s="27"/>
      <c r="EJU265" s="27"/>
      <c r="EJV265" s="27"/>
      <c r="EJW265" s="27"/>
      <c r="EJX265" s="27"/>
      <c r="EJY265" s="27"/>
      <c r="EJZ265" s="27"/>
      <c r="EKA265" s="27"/>
      <c r="EKB265" s="27"/>
      <c r="EKC265" s="27"/>
      <c r="EKD265" s="27"/>
      <c r="EKE265" s="27"/>
      <c r="EKF265" s="27"/>
      <c r="EKG265" s="27"/>
      <c r="EKH265" s="27"/>
      <c r="EKI265" s="27"/>
      <c r="EKJ265" s="27"/>
      <c r="EKK265" s="27"/>
      <c r="EKL265" s="27"/>
      <c r="EKM265" s="27"/>
      <c r="EKN265" s="27"/>
      <c r="EKO265" s="27"/>
      <c r="EKP265" s="27"/>
      <c r="EKQ265" s="27"/>
      <c r="EKR265" s="27"/>
      <c r="EKS265" s="27"/>
      <c r="EKT265" s="27"/>
      <c r="EKU265" s="27"/>
      <c r="EKV265" s="27"/>
      <c r="EKW265" s="27"/>
      <c r="EKX265" s="27"/>
      <c r="EKY265" s="27"/>
      <c r="EKZ265" s="27"/>
      <c r="ELA265" s="27"/>
      <c r="ELB265" s="27"/>
      <c r="ELC265" s="27"/>
      <c r="ELD265" s="27"/>
      <c r="ELE265" s="27"/>
      <c r="ELF265" s="27"/>
      <c r="ELG265" s="27"/>
      <c r="ELH265" s="27"/>
      <c r="ELI265" s="27"/>
      <c r="ELJ265" s="27"/>
      <c r="ELK265" s="27"/>
      <c r="ELL265" s="27"/>
      <c r="ELM265" s="27"/>
      <c r="ELN265" s="27"/>
      <c r="ELO265" s="27"/>
      <c r="ELP265" s="27"/>
      <c r="ELQ265" s="27"/>
      <c r="ELR265" s="27"/>
      <c r="ELS265" s="27"/>
      <c r="ELT265" s="27"/>
      <c r="ELU265" s="27"/>
      <c r="ELV265" s="27"/>
      <c r="ELW265" s="27"/>
      <c r="ELX265" s="27"/>
      <c r="ELY265" s="27"/>
      <c r="ELZ265" s="27"/>
      <c r="EMA265" s="27"/>
      <c r="EMB265" s="27"/>
      <c r="EMC265" s="27"/>
      <c r="EMD265" s="27"/>
      <c r="EME265" s="27"/>
      <c r="EMF265" s="27"/>
      <c r="EMG265" s="27"/>
      <c r="EMH265" s="27"/>
      <c r="EMI265" s="27"/>
      <c r="EMJ265" s="27"/>
      <c r="EMK265" s="27"/>
      <c r="EML265" s="27"/>
      <c r="EMM265" s="27"/>
      <c r="EMN265" s="27"/>
      <c r="EMO265" s="27"/>
      <c r="EMP265" s="27"/>
      <c r="EMQ265" s="27"/>
      <c r="EMR265" s="27"/>
      <c r="EMS265" s="27"/>
      <c r="EMT265" s="27"/>
      <c r="EMU265" s="27"/>
      <c r="EMV265" s="27"/>
      <c r="EMW265" s="27"/>
      <c r="EMX265" s="27"/>
      <c r="EMY265" s="27"/>
      <c r="EMZ265" s="27"/>
      <c r="ENA265" s="27"/>
      <c r="ENB265" s="27"/>
      <c r="ENC265" s="27"/>
      <c r="END265" s="27"/>
      <c r="ENE265" s="27"/>
      <c r="ENF265" s="27"/>
      <c r="ENG265" s="27"/>
      <c r="ENH265" s="27"/>
      <c r="ENI265" s="27"/>
      <c r="ENJ265" s="27"/>
      <c r="ENK265" s="27"/>
      <c r="ENL265" s="27"/>
      <c r="ENM265" s="27"/>
      <c r="ENN265" s="27"/>
      <c r="ENO265" s="27"/>
      <c r="ENP265" s="27"/>
      <c r="ENQ265" s="27"/>
      <c r="ENR265" s="27"/>
      <c r="ENS265" s="27"/>
      <c r="ENT265" s="27"/>
      <c r="ENU265" s="27"/>
      <c r="ENV265" s="27"/>
      <c r="ENW265" s="27"/>
      <c r="ENX265" s="27"/>
      <c r="ENY265" s="27"/>
      <c r="ENZ265" s="27"/>
      <c r="EOA265" s="27"/>
      <c r="EOB265" s="27"/>
      <c r="EOC265" s="27"/>
      <c r="EOD265" s="27"/>
      <c r="EOE265" s="27"/>
      <c r="EOF265" s="27"/>
      <c r="EOG265" s="27"/>
      <c r="EOH265" s="27"/>
      <c r="EOI265" s="27"/>
      <c r="EOJ265" s="27"/>
      <c r="EOK265" s="27"/>
      <c r="EOL265" s="27"/>
      <c r="EOM265" s="27"/>
      <c r="EON265" s="27"/>
      <c r="EOO265" s="27"/>
      <c r="EOP265" s="27"/>
      <c r="EOQ265" s="27"/>
      <c r="EOR265" s="27"/>
      <c r="EOS265" s="27"/>
      <c r="EOT265" s="27"/>
      <c r="EOU265" s="27"/>
      <c r="EOV265" s="27"/>
      <c r="EOW265" s="27"/>
      <c r="EOX265" s="27"/>
      <c r="EOY265" s="27"/>
      <c r="EOZ265" s="27"/>
      <c r="EPA265" s="27"/>
      <c r="EPB265" s="27"/>
      <c r="EPC265" s="27"/>
      <c r="EPD265" s="27"/>
      <c r="EPE265" s="27"/>
      <c r="EPF265" s="27"/>
      <c r="EPG265" s="27"/>
      <c r="EPH265" s="27"/>
      <c r="EPI265" s="27"/>
      <c r="EPJ265" s="27"/>
      <c r="EPK265" s="27"/>
      <c r="EPL265" s="27"/>
      <c r="EPM265" s="27"/>
      <c r="EPN265" s="27"/>
      <c r="EPO265" s="27"/>
      <c r="EPP265" s="27"/>
      <c r="EPQ265" s="27"/>
      <c r="EPR265" s="27"/>
      <c r="EPS265" s="27"/>
      <c r="EPT265" s="27"/>
      <c r="EPU265" s="27"/>
      <c r="EPV265" s="27"/>
      <c r="EPW265" s="27"/>
      <c r="EPX265" s="27"/>
      <c r="EPY265" s="27"/>
      <c r="EPZ265" s="27"/>
      <c r="EQA265" s="27"/>
      <c r="EQB265" s="27"/>
      <c r="EQC265" s="27"/>
      <c r="EQD265" s="27"/>
      <c r="EQE265" s="27"/>
      <c r="EQF265" s="27"/>
      <c r="EQG265" s="27"/>
      <c r="EQH265" s="27"/>
      <c r="EQI265" s="27"/>
      <c r="EQJ265" s="27"/>
      <c r="EQK265" s="27"/>
      <c r="EQL265" s="27"/>
      <c r="EQM265" s="27"/>
      <c r="EQN265" s="27"/>
      <c r="EQO265" s="27"/>
      <c r="EQP265" s="27"/>
      <c r="EQQ265" s="27"/>
      <c r="EQR265" s="27"/>
      <c r="EQS265" s="27"/>
      <c r="EQT265" s="27"/>
      <c r="EQU265" s="27"/>
      <c r="EQV265" s="27"/>
      <c r="EQW265" s="27"/>
      <c r="EQX265" s="27"/>
      <c r="EQY265" s="27"/>
      <c r="EQZ265" s="27"/>
      <c r="ERA265" s="27"/>
      <c r="ERB265" s="27"/>
      <c r="ERC265" s="27"/>
      <c r="ERD265" s="27"/>
      <c r="ERE265" s="27"/>
      <c r="ERF265" s="27"/>
      <c r="ERG265" s="27"/>
      <c r="ERH265" s="27"/>
      <c r="ERI265" s="27"/>
      <c r="ERJ265" s="27"/>
      <c r="ERK265" s="27"/>
      <c r="ERL265" s="27"/>
      <c r="ERM265" s="27"/>
      <c r="ERN265" s="27"/>
      <c r="ERO265" s="27"/>
      <c r="ERP265" s="27"/>
      <c r="ERQ265" s="27"/>
      <c r="ERR265" s="27"/>
      <c r="ERS265" s="27"/>
      <c r="ERT265" s="27"/>
      <c r="ERU265" s="27"/>
      <c r="ERV265" s="27"/>
      <c r="ERW265" s="27"/>
      <c r="ERX265" s="27"/>
      <c r="ERY265" s="27"/>
      <c r="ERZ265" s="27"/>
      <c r="ESA265" s="27"/>
      <c r="ESB265" s="27"/>
      <c r="ESC265" s="27"/>
      <c r="ESD265" s="27"/>
      <c r="ESE265" s="27"/>
      <c r="ESF265" s="27"/>
      <c r="ESG265" s="27"/>
      <c r="ESH265" s="27"/>
      <c r="ESI265" s="27"/>
      <c r="ESJ265" s="27"/>
      <c r="ESK265" s="27"/>
      <c r="ESL265" s="27"/>
      <c r="ESM265" s="27"/>
      <c r="ESN265" s="27"/>
      <c r="ESO265" s="27"/>
      <c r="ESP265" s="27"/>
      <c r="ESQ265" s="27"/>
      <c r="ESR265" s="27"/>
      <c r="ESS265" s="27"/>
      <c r="EST265" s="27"/>
      <c r="ESU265" s="27"/>
      <c r="ESV265" s="27"/>
      <c r="ESW265" s="27"/>
      <c r="ESX265" s="27"/>
      <c r="ESY265" s="27"/>
      <c r="ESZ265" s="27"/>
      <c r="ETA265" s="27"/>
      <c r="ETB265" s="27"/>
      <c r="ETC265" s="27"/>
      <c r="ETD265" s="27"/>
      <c r="ETE265" s="27"/>
      <c r="ETF265" s="27"/>
      <c r="ETG265" s="27"/>
      <c r="ETH265" s="27"/>
      <c r="ETI265" s="27"/>
      <c r="ETJ265" s="27"/>
      <c r="ETK265" s="27"/>
      <c r="ETL265" s="27"/>
      <c r="ETM265" s="27"/>
      <c r="ETN265" s="27"/>
      <c r="ETO265" s="27"/>
      <c r="ETP265" s="27"/>
      <c r="ETQ265" s="27"/>
      <c r="ETR265" s="27"/>
      <c r="ETS265" s="27"/>
      <c r="ETT265" s="27"/>
      <c r="ETU265" s="27"/>
      <c r="ETV265" s="27"/>
      <c r="ETW265" s="27"/>
      <c r="ETX265" s="27"/>
      <c r="ETY265" s="27"/>
      <c r="ETZ265" s="27"/>
      <c r="EUA265" s="27"/>
      <c r="EUB265" s="27"/>
      <c r="EUC265" s="27"/>
      <c r="EUD265" s="27"/>
      <c r="EUE265" s="27"/>
      <c r="EUF265" s="27"/>
      <c r="EUG265" s="27"/>
      <c r="EUH265" s="27"/>
      <c r="EUI265" s="27"/>
      <c r="EUJ265" s="27"/>
      <c r="EUK265" s="27"/>
      <c r="EUL265" s="27"/>
      <c r="EUM265" s="27"/>
      <c r="EUN265" s="27"/>
      <c r="EUO265" s="27"/>
      <c r="EUP265" s="27"/>
      <c r="EUQ265" s="27"/>
      <c r="EUR265" s="27"/>
      <c r="EUS265" s="27"/>
      <c r="EUT265" s="27"/>
      <c r="EUU265" s="27"/>
      <c r="EUV265" s="27"/>
      <c r="EUW265" s="27"/>
      <c r="EUX265" s="27"/>
      <c r="EUY265" s="27"/>
      <c r="EUZ265" s="27"/>
      <c r="EVA265" s="27"/>
      <c r="EVB265" s="27"/>
      <c r="EVC265" s="27"/>
      <c r="EVD265" s="27"/>
      <c r="EVE265" s="27"/>
      <c r="EVF265" s="27"/>
      <c r="EVG265" s="27"/>
      <c r="EVH265" s="27"/>
      <c r="EVI265" s="27"/>
      <c r="EVJ265" s="27"/>
      <c r="EVK265" s="27"/>
      <c r="EVL265" s="27"/>
      <c r="EVM265" s="27"/>
      <c r="EVN265" s="27"/>
      <c r="EVO265" s="27"/>
      <c r="EVP265" s="27"/>
      <c r="EVQ265" s="27"/>
      <c r="EVR265" s="27"/>
      <c r="EVS265" s="27"/>
      <c r="EVT265" s="27"/>
      <c r="EVU265" s="27"/>
      <c r="EVV265" s="27"/>
      <c r="EVW265" s="27"/>
      <c r="EVX265" s="27"/>
      <c r="EVY265" s="27"/>
      <c r="EVZ265" s="27"/>
      <c r="EWA265" s="27"/>
      <c r="EWB265" s="27"/>
      <c r="EWC265" s="27"/>
      <c r="EWD265" s="27"/>
      <c r="EWE265" s="27"/>
      <c r="EWF265" s="27"/>
      <c r="EWG265" s="27"/>
      <c r="EWH265" s="27"/>
      <c r="EWI265" s="27"/>
      <c r="EWJ265" s="27"/>
      <c r="EWK265" s="27"/>
      <c r="EWL265" s="27"/>
      <c r="EWM265" s="27"/>
      <c r="EWN265" s="27"/>
      <c r="EWO265" s="27"/>
      <c r="EWP265" s="27"/>
      <c r="EWQ265" s="27"/>
      <c r="EWR265" s="27"/>
      <c r="EWS265" s="27"/>
      <c r="EWT265" s="27"/>
      <c r="EWU265" s="27"/>
      <c r="EWV265" s="27"/>
      <c r="EWW265" s="27"/>
      <c r="EWX265" s="27"/>
      <c r="EWY265" s="27"/>
      <c r="EWZ265" s="27"/>
      <c r="EXA265" s="27"/>
      <c r="EXB265" s="27"/>
      <c r="EXC265" s="27"/>
      <c r="EXD265" s="27"/>
      <c r="EXE265" s="27"/>
      <c r="EXF265" s="27"/>
      <c r="EXG265" s="27"/>
      <c r="EXH265" s="27"/>
      <c r="EXI265" s="27"/>
      <c r="EXJ265" s="27"/>
      <c r="EXK265" s="27"/>
      <c r="EXL265" s="27"/>
      <c r="EXM265" s="27"/>
      <c r="EXN265" s="27"/>
      <c r="EXO265" s="27"/>
      <c r="EXP265" s="27"/>
      <c r="EXQ265" s="27"/>
      <c r="EXR265" s="27"/>
      <c r="EXS265" s="27"/>
      <c r="EXT265" s="27"/>
      <c r="EXU265" s="27"/>
      <c r="EXV265" s="27"/>
      <c r="EXW265" s="27"/>
      <c r="EXX265" s="27"/>
      <c r="EXY265" s="27"/>
      <c r="EXZ265" s="27"/>
      <c r="EYA265" s="27"/>
      <c r="EYB265" s="27"/>
      <c r="EYC265" s="27"/>
      <c r="EYD265" s="27"/>
      <c r="EYE265" s="27"/>
      <c r="EYF265" s="27"/>
      <c r="EYG265" s="27"/>
      <c r="EYH265" s="27"/>
      <c r="EYI265" s="27"/>
      <c r="EYJ265" s="27"/>
      <c r="EYK265" s="27"/>
      <c r="EYL265" s="27"/>
      <c r="EYM265" s="27"/>
      <c r="EYN265" s="27"/>
      <c r="EYO265" s="27"/>
      <c r="EYP265" s="27"/>
      <c r="EYQ265" s="27"/>
      <c r="EYR265" s="27"/>
      <c r="EYS265" s="27"/>
      <c r="EYT265" s="27"/>
      <c r="EYU265" s="27"/>
      <c r="EYV265" s="27"/>
      <c r="EYW265" s="27"/>
      <c r="EYX265" s="27"/>
      <c r="EYY265" s="27"/>
      <c r="EYZ265" s="27"/>
      <c r="EZA265" s="27"/>
      <c r="EZB265" s="27"/>
      <c r="EZC265" s="27"/>
      <c r="EZD265" s="27"/>
      <c r="EZE265" s="27"/>
      <c r="EZF265" s="27"/>
      <c r="EZG265" s="27"/>
      <c r="EZH265" s="27"/>
      <c r="EZI265" s="27"/>
      <c r="EZJ265" s="27"/>
      <c r="EZK265" s="27"/>
      <c r="EZL265" s="27"/>
      <c r="EZM265" s="27"/>
      <c r="EZN265" s="27"/>
      <c r="EZO265" s="27"/>
      <c r="EZP265" s="27"/>
      <c r="EZQ265" s="27"/>
      <c r="EZR265" s="27"/>
      <c r="EZS265" s="27"/>
      <c r="EZT265" s="27"/>
      <c r="EZU265" s="27"/>
      <c r="EZV265" s="27"/>
      <c r="EZW265" s="27"/>
      <c r="EZX265" s="27"/>
      <c r="EZY265" s="27"/>
      <c r="EZZ265" s="27"/>
      <c r="FAA265" s="27"/>
      <c r="FAB265" s="27"/>
      <c r="FAC265" s="27"/>
      <c r="FAD265" s="27"/>
      <c r="FAE265" s="27"/>
      <c r="FAF265" s="27"/>
      <c r="FAG265" s="27"/>
      <c r="FAH265" s="27"/>
      <c r="FAI265" s="27"/>
      <c r="FAJ265" s="27"/>
      <c r="FAK265" s="27"/>
      <c r="FAL265" s="27"/>
      <c r="FAM265" s="27"/>
      <c r="FAN265" s="27"/>
      <c r="FAO265" s="27"/>
      <c r="FAP265" s="27"/>
      <c r="FAQ265" s="27"/>
      <c r="FAR265" s="27"/>
      <c r="FAS265" s="27"/>
      <c r="FAT265" s="27"/>
      <c r="FAU265" s="27"/>
      <c r="FAV265" s="27"/>
      <c r="FAW265" s="27"/>
      <c r="FAX265" s="27"/>
      <c r="FAY265" s="27"/>
      <c r="FAZ265" s="27"/>
      <c r="FBA265" s="27"/>
      <c r="FBB265" s="27"/>
      <c r="FBC265" s="27"/>
      <c r="FBD265" s="27"/>
      <c r="FBE265" s="27"/>
      <c r="FBF265" s="27"/>
      <c r="FBG265" s="27"/>
      <c r="FBH265" s="27"/>
      <c r="FBI265" s="27"/>
      <c r="FBJ265" s="27"/>
      <c r="FBK265" s="27"/>
      <c r="FBL265" s="27"/>
      <c r="FBM265" s="27"/>
      <c r="FBN265" s="27"/>
      <c r="FBO265" s="27"/>
      <c r="FBP265" s="27"/>
      <c r="FBQ265" s="27"/>
      <c r="FBR265" s="27"/>
      <c r="FBS265" s="27"/>
      <c r="FBT265" s="27"/>
      <c r="FBU265" s="27"/>
      <c r="FBV265" s="27"/>
      <c r="FBW265" s="27"/>
      <c r="FBX265" s="27"/>
      <c r="FBY265" s="27"/>
      <c r="FBZ265" s="27"/>
      <c r="FCA265" s="27"/>
      <c r="FCB265" s="27"/>
      <c r="FCC265" s="27"/>
      <c r="FCD265" s="27"/>
      <c r="FCE265" s="27"/>
      <c r="FCF265" s="27"/>
      <c r="FCG265" s="27"/>
      <c r="FCH265" s="27"/>
      <c r="FCI265" s="27"/>
      <c r="FCJ265" s="27"/>
      <c r="FCK265" s="27"/>
      <c r="FCL265" s="27"/>
      <c r="FCM265" s="27"/>
      <c r="FCN265" s="27"/>
      <c r="FCO265" s="27"/>
      <c r="FCP265" s="27"/>
      <c r="FCQ265" s="27"/>
      <c r="FCR265" s="27"/>
      <c r="FCS265" s="27"/>
      <c r="FCT265" s="27"/>
      <c r="FCU265" s="27"/>
      <c r="FCV265" s="27"/>
      <c r="FCW265" s="27"/>
      <c r="FCX265" s="27"/>
      <c r="FCY265" s="27"/>
      <c r="FCZ265" s="27"/>
      <c r="FDA265" s="27"/>
      <c r="FDB265" s="27"/>
      <c r="FDC265" s="27"/>
      <c r="FDD265" s="27"/>
      <c r="FDE265" s="27"/>
      <c r="FDF265" s="27"/>
      <c r="FDG265" s="27"/>
      <c r="FDH265" s="27"/>
      <c r="FDI265" s="27"/>
      <c r="FDJ265" s="27"/>
      <c r="FDK265" s="27"/>
      <c r="FDL265" s="27"/>
      <c r="FDM265" s="27"/>
      <c r="FDN265" s="27"/>
      <c r="FDO265" s="27"/>
      <c r="FDP265" s="27"/>
      <c r="FDQ265" s="27"/>
      <c r="FDR265" s="27"/>
      <c r="FDS265" s="27"/>
      <c r="FDT265" s="27"/>
      <c r="FDU265" s="27"/>
      <c r="FDV265" s="27"/>
      <c r="FDW265" s="27"/>
      <c r="FDX265" s="27"/>
      <c r="FDY265" s="27"/>
      <c r="FDZ265" s="27"/>
      <c r="FEA265" s="27"/>
      <c r="FEB265" s="27"/>
      <c r="FEC265" s="27"/>
      <c r="FED265" s="27"/>
      <c r="FEE265" s="27"/>
      <c r="FEF265" s="27"/>
      <c r="FEG265" s="27"/>
      <c r="FEH265" s="27"/>
      <c r="FEI265" s="27"/>
      <c r="FEJ265" s="27"/>
      <c r="FEK265" s="27"/>
      <c r="FEL265" s="27"/>
      <c r="FEM265" s="27"/>
      <c r="FEN265" s="27"/>
      <c r="FEO265" s="27"/>
      <c r="FEP265" s="27"/>
      <c r="FEQ265" s="27"/>
      <c r="FER265" s="27"/>
      <c r="FES265" s="27"/>
      <c r="FET265" s="27"/>
      <c r="FEU265" s="27"/>
      <c r="FEV265" s="27"/>
      <c r="FEW265" s="27"/>
      <c r="FEX265" s="27"/>
      <c r="FEY265" s="27"/>
      <c r="FEZ265" s="27"/>
      <c r="FFA265" s="27"/>
      <c r="FFB265" s="27"/>
      <c r="FFC265" s="27"/>
      <c r="FFD265" s="27"/>
      <c r="FFE265" s="27"/>
      <c r="FFF265" s="27"/>
      <c r="FFG265" s="27"/>
      <c r="FFH265" s="27"/>
      <c r="FFI265" s="27"/>
      <c r="FFJ265" s="27"/>
      <c r="FFK265" s="27"/>
      <c r="FFL265" s="27"/>
      <c r="FFM265" s="27"/>
      <c r="FFN265" s="27"/>
      <c r="FFO265" s="27"/>
      <c r="FFP265" s="27"/>
      <c r="FFQ265" s="27"/>
      <c r="FFR265" s="27"/>
      <c r="FFS265" s="27"/>
      <c r="FFT265" s="27"/>
      <c r="FFU265" s="27"/>
      <c r="FFV265" s="27"/>
      <c r="FFW265" s="27"/>
      <c r="FFX265" s="27"/>
      <c r="FFY265" s="27"/>
      <c r="FFZ265" s="27"/>
      <c r="FGA265" s="27"/>
      <c r="FGB265" s="27"/>
      <c r="FGC265" s="27"/>
      <c r="FGD265" s="27"/>
      <c r="FGE265" s="27"/>
      <c r="FGF265" s="27"/>
      <c r="FGG265" s="27"/>
      <c r="FGH265" s="27"/>
      <c r="FGI265" s="27"/>
      <c r="FGJ265" s="27"/>
      <c r="FGK265" s="27"/>
      <c r="FGL265" s="27"/>
      <c r="FGM265" s="27"/>
      <c r="FGN265" s="27"/>
      <c r="FGO265" s="27"/>
      <c r="FGP265" s="27"/>
      <c r="FGQ265" s="27"/>
      <c r="FGR265" s="27"/>
      <c r="FGS265" s="27"/>
      <c r="FGT265" s="27"/>
      <c r="FGU265" s="27"/>
      <c r="FGV265" s="27"/>
      <c r="FGW265" s="27"/>
      <c r="FGX265" s="27"/>
      <c r="FGY265" s="27"/>
      <c r="FGZ265" s="27"/>
      <c r="FHA265" s="27"/>
      <c r="FHB265" s="27"/>
      <c r="FHC265" s="27"/>
      <c r="FHD265" s="27"/>
      <c r="FHE265" s="27"/>
      <c r="FHF265" s="27"/>
      <c r="FHG265" s="27"/>
      <c r="FHH265" s="27"/>
      <c r="FHI265" s="27"/>
      <c r="FHJ265" s="27"/>
      <c r="FHK265" s="27"/>
      <c r="FHL265" s="27"/>
      <c r="FHM265" s="27"/>
      <c r="FHN265" s="27"/>
      <c r="FHO265" s="27"/>
      <c r="FHP265" s="27"/>
      <c r="FHQ265" s="27"/>
      <c r="FHR265" s="27"/>
      <c r="FHS265" s="27"/>
      <c r="FHT265" s="27"/>
      <c r="FHU265" s="27"/>
      <c r="FHV265" s="27"/>
      <c r="FHW265" s="27"/>
      <c r="FHX265" s="27"/>
      <c r="FHY265" s="27"/>
      <c r="FHZ265" s="27"/>
      <c r="FIA265" s="27"/>
      <c r="FIB265" s="27"/>
      <c r="FIC265" s="27"/>
      <c r="FID265" s="27"/>
      <c r="FIE265" s="27"/>
      <c r="FIF265" s="27"/>
      <c r="FIG265" s="27"/>
      <c r="FIH265" s="27"/>
      <c r="FII265" s="27"/>
      <c r="FIJ265" s="27"/>
      <c r="FIK265" s="27"/>
      <c r="FIL265" s="27"/>
      <c r="FIM265" s="27"/>
      <c r="FIN265" s="27"/>
      <c r="FIO265" s="27"/>
      <c r="FIP265" s="27"/>
      <c r="FIQ265" s="27"/>
      <c r="FIR265" s="27"/>
      <c r="FIS265" s="27"/>
      <c r="FIT265" s="27"/>
      <c r="FIU265" s="27"/>
      <c r="FIV265" s="27"/>
      <c r="FIW265" s="27"/>
      <c r="FIX265" s="27"/>
      <c r="FIY265" s="27"/>
      <c r="FIZ265" s="27"/>
      <c r="FJA265" s="27"/>
      <c r="FJB265" s="27"/>
      <c r="FJC265" s="27"/>
      <c r="FJD265" s="27"/>
      <c r="FJE265" s="27"/>
      <c r="FJF265" s="27"/>
      <c r="FJG265" s="27"/>
      <c r="FJH265" s="27"/>
      <c r="FJI265" s="27"/>
      <c r="FJJ265" s="27"/>
      <c r="FJK265" s="27"/>
      <c r="FJL265" s="27"/>
      <c r="FJM265" s="27"/>
      <c r="FJN265" s="27"/>
      <c r="FJO265" s="27"/>
      <c r="FJP265" s="27"/>
      <c r="FJQ265" s="27"/>
      <c r="FJR265" s="27"/>
      <c r="FJS265" s="27"/>
      <c r="FJT265" s="27"/>
      <c r="FJU265" s="27"/>
      <c r="FJV265" s="27"/>
      <c r="FJW265" s="27"/>
      <c r="FJX265" s="27"/>
      <c r="FJY265" s="27"/>
      <c r="FJZ265" s="27"/>
      <c r="FKA265" s="27"/>
      <c r="FKB265" s="27"/>
      <c r="FKC265" s="27"/>
      <c r="FKD265" s="27"/>
      <c r="FKE265" s="27"/>
      <c r="FKF265" s="27"/>
      <c r="FKG265" s="27"/>
      <c r="FKH265" s="27"/>
      <c r="FKI265" s="27"/>
      <c r="FKJ265" s="27"/>
      <c r="FKK265" s="27"/>
      <c r="FKL265" s="27"/>
      <c r="FKM265" s="27"/>
      <c r="FKN265" s="27"/>
      <c r="FKO265" s="27"/>
      <c r="FKP265" s="27"/>
      <c r="FKQ265" s="27"/>
      <c r="FKR265" s="27"/>
      <c r="FKS265" s="27"/>
      <c r="FKT265" s="27"/>
      <c r="FKU265" s="27"/>
      <c r="FKV265" s="27"/>
      <c r="FKW265" s="27"/>
      <c r="FKX265" s="27"/>
      <c r="FKY265" s="27"/>
      <c r="FKZ265" s="27"/>
      <c r="FLA265" s="27"/>
      <c r="FLB265" s="27"/>
      <c r="FLC265" s="27"/>
      <c r="FLD265" s="27"/>
      <c r="FLE265" s="27"/>
      <c r="FLF265" s="27"/>
      <c r="FLG265" s="27"/>
      <c r="FLH265" s="27"/>
      <c r="FLI265" s="27"/>
      <c r="FLJ265" s="27"/>
      <c r="FLK265" s="27"/>
      <c r="FLL265" s="27"/>
      <c r="FLM265" s="27"/>
      <c r="FLN265" s="27"/>
      <c r="FLO265" s="27"/>
      <c r="FLP265" s="27"/>
      <c r="FLQ265" s="27"/>
      <c r="FLR265" s="27"/>
      <c r="FLS265" s="27"/>
      <c r="FLT265" s="27"/>
      <c r="FLU265" s="27"/>
      <c r="FLV265" s="27"/>
      <c r="FLW265" s="27"/>
      <c r="FLX265" s="27"/>
      <c r="FLY265" s="27"/>
      <c r="FLZ265" s="27"/>
      <c r="FMA265" s="27"/>
      <c r="FMB265" s="27"/>
      <c r="FMC265" s="27"/>
      <c r="FMD265" s="27"/>
      <c r="FME265" s="27"/>
      <c r="FMF265" s="27"/>
      <c r="FMG265" s="27"/>
      <c r="FMH265" s="27"/>
      <c r="FMI265" s="27"/>
      <c r="FMJ265" s="27"/>
      <c r="FMK265" s="27"/>
      <c r="FML265" s="27"/>
      <c r="FMM265" s="27"/>
      <c r="FMN265" s="27"/>
      <c r="FMO265" s="27"/>
      <c r="FMP265" s="27"/>
      <c r="FMQ265" s="27"/>
      <c r="FMR265" s="27"/>
      <c r="FMS265" s="27"/>
      <c r="FMT265" s="27"/>
      <c r="FMU265" s="27"/>
      <c r="FMV265" s="27"/>
      <c r="FMW265" s="27"/>
      <c r="FMX265" s="27"/>
      <c r="FMY265" s="27"/>
      <c r="FMZ265" s="27"/>
      <c r="FNA265" s="27"/>
      <c r="FNB265" s="27"/>
      <c r="FNC265" s="27"/>
      <c r="FND265" s="27"/>
      <c r="FNE265" s="27"/>
      <c r="FNF265" s="27"/>
      <c r="FNG265" s="27"/>
      <c r="FNH265" s="27"/>
      <c r="FNI265" s="27"/>
      <c r="FNJ265" s="27"/>
      <c r="FNK265" s="27"/>
      <c r="FNL265" s="27"/>
      <c r="FNM265" s="27"/>
      <c r="FNN265" s="27"/>
      <c r="FNO265" s="27"/>
      <c r="FNP265" s="27"/>
      <c r="FNQ265" s="27"/>
      <c r="FNR265" s="27"/>
      <c r="FNS265" s="27"/>
      <c r="FNT265" s="27"/>
      <c r="FNU265" s="27"/>
      <c r="FNV265" s="27"/>
      <c r="FNW265" s="27"/>
      <c r="FNX265" s="27"/>
      <c r="FNY265" s="27"/>
      <c r="FNZ265" s="27"/>
      <c r="FOA265" s="27"/>
      <c r="FOB265" s="27"/>
      <c r="FOC265" s="27"/>
      <c r="FOD265" s="27"/>
      <c r="FOE265" s="27"/>
      <c r="FOF265" s="27"/>
      <c r="FOG265" s="27"/>
      <c r="FOH265" s="27"/>
      <c r="FOI265" s="27"/>
      <c r="FOJ265" s="27"/>
      <c r="FOK265" s="27"/>
      <c r="FOL265" s="27"/>
      <c r="FOM265" s="27"/>
      <c r="FON265" s="27"/>
      <c r="FOO265" s="27"/>
      <c r="FOP265" s="27"/>
      <c r="FOQ265" s="27"/>
      <c r="FOR265" s="27"/>
      <c r="FOS265" s="27"/>
      <c r="FOT265" s="27"/>
      <c r="FOU265" s="27"/>
      <c r="FOV265" s="27"/>
      <c r="FOW265" s="27"/>
      <c r="FOX265" s="27"/>
      <c r="FOY265" s="27"/>
      <c r="FOZ265" s="27"/>
      <c r="FPA265" s="27"/>
      <c r="FPB265" s="27"/>
      <c r="FPC265" s="27"/>
      <c r="FPD265" s="27"/>
      <c r="FPE265" s="27"/>
      <c r="FPF265" s="27"/>
      <c r="FPG265" s="27"/>
      <c r="FPH265" s="27"/>
      <c r="FPI265" s="27"/>
      <c r="FPJ265" s="27"/>
      <c r="FPK265" s="27"/>
      <c r="FPL265" s="27"/>
      <c r="FPM265" s="27"/>
      <c r="FPN265" s="27"/>
      <c r="FPO265" s="27"/>
      <c r="FPP265" s="27"/>
      <c r="FPQ265" s="27"/>
      <c r="FPR265" s="27"/>
      <c r="FPS265" s="27"/>
      <c r="FPT265" s="27"/>
      <c r="FPU265" s="27"/>
      <c r="FPV265" s="27"/>
      <c r="FPW265" s="27"/>
      <c r="FPX265" s="27"/>
      <c r="FPY265" s="27"/>
      <c r="FPZ265" s="27"/>
      <c r="FQA265" s="27"/>
      <c r="FQB265" s="27"/>
      <c r="FQC265" s="27"/>
      <c r="FQD265" s="27"/>
      <c r="FQE265" s="27"/>
      <c r="FQF265" s="27"/>
      <c r="FQG265" s="27"/>
      <c r="FQH265" s="27"/>
      <c r="FQI265" s="27"/>
      <c r="FQJ265" s="27"/>
      <c r="FQK265" s="27"/>
      <c r="FQL265" s="27"/>
      <c r="FQM265" s="27"/>
      <c r="FQN265" s="27"/>
      <c r="FQO265" s="27"/>
      <c r="FQP265" s="27"/>
      <c r="FQQ265" s="27"/>
      <c r="FQR265" s="27"/>
      <c r="FQS265" s="27"/>
      <c r="FQT265" s="27"/>
      <c r="FQU265" s="27"/>
      <c r="FQV265" s="27"/>
      <c r="FQW265" s="27"/>
      <c r="FQX265" s="27"/>
      <c r="FQY265" s="27"/>
      <c r="FQZ265" s="27"/>
      <c r="FRA265" s="27"/>
      <c r="FRB265" s="27"/>
      <c r="FRC265" s="27"/>
      <c r="FRD265" s="27"/>
      <c r="FRE265" s="27"/>
      <c r="FRF265" s="27"/>
      <c r="FRG265" s="27"/>
      <c r="FRH265" s="27"/>
      <c r="FRI265" s="27"/>
      <c r="FRJ265" s="27"/>
      <c r="FRK265" s="27"/>
      <c r="FRL265" s="27"/>
      <c r="FRM265" s="27"/>
      <c r="FRN265" s="27"/>
      <c r="FRO265" s="27"/>
      <c r="FRP265" s="27"/>
      <c r="FRQ265" s="27"/>
      <c r="FRR265" s="27"/>
      <c r="FRS265" s="27"/>
      <c r="FRT265" s="27"/>
      <c r="FRU265" s="27"/>
      <c r="FRV265" s="27"/>
      <c r="FRW265" s="27"/>
      <c r="FRX265" s="27"/>
      <c r="FRY265" s="27"/>
      <c r="FRZ265" s="27"/>
      <c r="FSA265" s="27"/>
      <c r="FSB265" s="27"/>
      <c r="FSC265" s="27"/>
      <c r="FSD265" s="27"/>
      <c r="FSE265" s="27"/>
      <c r="FSF265" s="27"/>
      <c r="FSG265" s="27"/>
      <c r="FSH265" s="27"/>
      <c r="FSI265" s="27"/>
      <c r="FSJ265" s="27"/>
      <c r="FSK265" s="27"/>
      <c r="FSL265" s="27"/>
      <c r="FSM265" s="27"/>
      <c r="FSN265" s="27"/>
      <c r="FSO265" s="27"/>
      <c r="FSP265" s="27"/>
      <c r="FSQ265" s="27"/>
      <c r="FSR265" s="27"/>
      <c r="FSS265" s="27"/>
      <c r="FST265" s="27"/>
      <c r="FSU265" s="27"/>
      <c r="FSV265" s="27"/>
      <c r="FSW265" s="27"/>
      <c r="FSX265" s="27"/>
      <c r="FSY265" s="27"/>
      <c r="FSZ265" s="27"/>
      <c r="FTA265" s="27"/>
      <c r="FTB265" s="27"/>
      <c r="FTC265" s="27"/>
      <c r="FTD265" s="27"/>
      <c r="FTE265" s="27"/>
      <c r="FTF265" s="27"/>
      <c r="FTG265" s="27"/>
      <c r="FTH265" s="27"/>
      <c r="FTI265" s="27"/>
      <c r="FTJ265" s="27"/>
      <c r="FTK265" s="27"/>
      <c r="FTL265" s="27"/>
      <c r="FTM265" s="27"/>
      <c r="FTN265" s="27"/>
      <c r="FTO265" s="27"/>
      <c r="FTP265" s="27"/>
      <c r="FTQ265" s="27"/>
      <c r="FTR265" s="27"/>
      <c r="FTS265" s="27"/>
      <c r="FTT265" s="27"/>
      <c r="FTU265" s="27"/>
      <c r="FTV265" s="27"/>
      <c r="FTW265" s="27"/>
      <c r="FTX265" s="27"/>
      <c r="FTY265" s="27"/>
      <c r="FTZ265" s="27"/>
      <c r="FUA265" s="27"/>
      <c r="FUB265" s="27"/>
      <c r="FUC265" s="27"/>
      <c r="FUD265" s="27"/>
      <c r="FUE265" s="27"/>
      <c r="FUF265" s="27"/>
      <c r="FUG265" s="27"/>
      <c r="FUH265" s="27"/>
      <c r="FUI265" s="27"/>
      <c r="FUJ265" s="27"/>
      <c r="FUK265" s="27"/>
      <c r="FUL265" s="27"/>
      <c r="FUM265" s="27"/>
      <c r="FUN265" s="27"/>
      <c r="FUO265" s="27"/>
      <c r="FUP265" s="27"/>
      <c r="FUQ265" s="27"/>
      <c r="FUR265" s="27"/>
      <c r="FUS265" s="27"/>
      <c r="FUT265" s="27"/>
      <c r="FUU265" s="27"/>
      <c r="FUV265" s="27"/>
      <c r="FUW265" s="27"/>
      <c r="FUX265" s="27"/>
      <c r="FUY265" s="27"/>
      <c r="FUZ265" s="27"/>
      <c r="FVA265" s="27"/>
      <c r="FVB265" s="27"/>
      <c r="FVC265" s="27"/>
      <c r="FVD265" s="27"/>
      <c r="FVE265" s="27"/>
      <c r="FVF265" s="27"/>
      <c r="FVG265" s="27"/>
      <c r="FVH265" s="27"/>
      <c r="FVI265" s="27"/>
      <c r="FVJ265" s="27"/>
      <c r="FVK265" s="27"/>
      <c r="FVL265" s="27"/>
      <c r="FVM265" s="27"/>
      <c r="FVN265" s="27"/>
      <c r="FVO265" s="27"/>
      <c r="FVP265" s="27"/>
      <c r="FVQ265" s="27"/>
      <c r="FVR265" s="27"/>
      <c r="FVS265" s="27"/>
      <c r="FVT265" s="27"/>
      <c r="FVU265" s="27"/>
      <c r="FVV265" s="27"/>
      <c r="FVW265" s="27"/>
      <c r="FVX265" s="27"/>
      <c r="FVY265" s="27"/>
      <c r="FVZ265" s="27"/>
      <c r="FWA265" s="27"/>
      <c r="FWB265" s="27"/>
      <c r="FWC265" s="27"/>
      <c r="FWD265" s="27"/>
      <c r="FWE265" s="27"/>
      <c r="FWF265" s="27"/>
      <c r="FWG265" s="27"/>
      <c r="FWH265" s="27"/>
      <c r="FWI265" s="27"/>
      <c r="FWJ265" s="27"/>
      <c r="FWK265" s="27"/>
      <c r="FWL265" s="27"/>
      <c r="FWM265" s="27"/>
      <c r="FWN265" s="27"/>
      <c r="FWO265" s="27"/>
      <c r="FWP265" s="27"/>
      <c r="FWQ265" s="27"/>
      <c r="FWR265" s="27"/>
      <c r="FWS265" s="27"/>
      <c r="FWT265" s="27"/>
      <c r="FWU265" s="27"/>
      <c r="FWV265" s="27"/>
      <c r="FWW265" s="27"/>
      <c r="FWX265" s="27"/>
      <c r="FWY265" s="27"/>
      <c r="FWZ265" s="27"/>
      <c r="FXA265" s="27"/>
      <c r="FXB265" s="27"/>
      <c r="FXC265" s="27"/>
      <c r="FXD265" s="27"/>
      <c r="FXE265" s="27"/>
      <c r="FXF265" s="27"/>
      <c r="FXG265" s="27"/>
      <c r="FXH265" s="27"/>
      <c r="FXI265" s="27"/>
      <c r="FXJ265" s="27"/>
      <c r="FXK265" s="27"/>
      <c r="FXL265" s="27"/>
      <c r="FXM265" s="27"/>
      <c r="FXN265" s="27"/>
      <c r="FXO265" s="27"/>
      <c r="FXP265" s="27"/>
      <c r="FXQ265" s="27"/>
      <c r="FXR265" s="27"/>
      <c r="FXS265" s="27"/>
      <c r="FXT265" s="27"/>
      <c r="FXU265" s="27"/>
      <c r="FXV265" s="27"/>
      <c r="FXW265" s="27"/>
      <c r="FXX265" s="27"/>
      <c r="FXY265" s="27"/>
      <c r="FXZ265" s="27"/>
      <c r="FYA265" s="27"/>
      <c r="FYB265" s="27"/>
      <c r="FYC265" s="27"/>
      <c r="FYD265" s="27"/>
      <c r="FYE265" s="27"/>
      <c r="FYF265" s="27"/>
      <c r="FYG265" s="27"/>
      <c r="FYH265" s="27"/>
      <c r="FYI265" s="27"/>
      <c r="FYJ265" s="27"/>
      <c r="FYK265" s="27"/>
      <c r="FYL265" s="27"/>
      <c r="FYM265" s="27"/>
      <c r="FYN265" s="27"/>
      <c r="FYO265" s="27"/>
      <c r="FYP265" s="27"/>
      <c r="FYQ265" s="27"/>
      <c r="FYR265" s="27"/>
      <c r="FYS265" s="27"/>
      <c r="FYT265" s="27"/>
      <c r="FYU265" s="27"/>
      <c r="FYV265" s="27"/>
      <c r="FYW265" s="27"/>
      <c r="FYX265" s="27"/>
      <c r="FYY265" s="27"/>
      <c r="FYZ265" s="27"/>
      <c r="FZA265" s="27"/>
      <c r="FZB265" s="27"/>
      <c r="FZC265" s="27"/>
      <c r="FZD265" s="27"/>
      <c r="FZE265" s="27"/>
      <c r="FZF265" s="27"/>
      <c r="FZG265" s="27"/>
      <c r="FZH265" s="27"/>
      <c r="FZI265" s="27"/>
      <c r="FZJ265" s="27"/>
      <c r="FZK265" s="27"/>
      <c r="FZL265" s="27"/>
      <c r="FZM265" s="27"/>
      <c r="FZN265" s="27"/>
      <c r="FZO265" s="27"/>
      <c r="FZP265" s="27"/>
      <c r="FZQ265" s="27"/>
      <c r="FZR265" s="27"/>
      <c r="FZS265" s="27"/>
      <c r="FZT265" s="27"/>
      <c r="FZU265" s="27"/>
      <c r="FZV265" s="27"/>
      <c r="FZW265" s="27"/>
      <c r="FZX265" s="27"/>
      <c r="FZY265" s="27"/>
      <c r="FZZ265" s="27"/>
      <c r="GAA265" s="27"/>
      <c r="GAB265" s="27"/>
      <c r="GAC265" s="27"/>
      <c r="GAD265" s="27"/>
      <c r="GAE265" s="27"/>
      <c r="GAF265" s="27"/>
      <c r="GAG265" s="27"/>
      <c r="GAH265" s="27"/>
      <c r="GAI265" s="27"/>
      <c r="GAJ265" s="27"/>
      <c r="GAK265" s="27"/>
      <c r="GAL265" s="27"/>
      <c r="GAM265" s="27"/>
      <c r="GAN265" s="27"/>
      <c r="GAO265" s="27"/>
      <c r="GAP265" s="27"/>
      <c r="GAQ265" s="27"/>
      <c r="GAR265" s="27"/>
      <c r="GAS265" s="27"/>
      <c r="GAT265" s="27"/>
      <c r="GAU265" s="27"/>
      <c r="GAV265" s="27"/>
      <c r="GAW265" s="27"/>
      <c r="GAX265" s="27"/>
      <c r="GAY265" s="27"/>
      <c r="GAZ265" s="27"/>
      <c r="GBA265" s="27"/>
      <c r="GBB265" s="27"/>
      <c r="GBC265" s="27"/>
      <c r="GBD265" s="27"/>
      <c r="GBE265" s="27"/>
      <c r="GBF265" s="27"/>
      <c r="GBG265" s="27"/>
      <c r="GBH265" s="27"/>
      <c r="GBI265" s="27"/>
      <c r="GBJ265" s="27"/>
      <c r="GBK265" s="27"/>
      <c r="GBL265" s="27"/>
      <c r="GBM265" s="27"/>
      <c r="GBN265" s="27"/>
      <c r="GBO265" s="27"/>
      <c r="GBP265" s="27"/>
      <c r="GBQ265" s="27"/>
      <c r="GBR265" s="27"/>
      <c r="GBS265" s="27"/>
      <c r="GBT265" s="27"/>
      <c r="GBU265" s="27"/>
      <c r="GBV265" s="27"/>
      <c r="GBW265" s="27"/>
      <c r="GBX265" s="27"/>
      <c r="GBY265" s="27"/>
      <c r="GBZ265" s="27"/>
      <c r="GCA265" s="27"/>
      <c r="GCB265" s="27"/>
      <c r="GCC265" s="27"/>
      <c r="GCD265" s="27"/>
      <c r="GCE265" s="27"/>
      <c r="GCF265" s="27"/>
      <c r="GCG265" s="27"/>
      <c r="GCH265" s="27"/>
      <c r="GCI265" s="27"/>
      <c r="GCJ265" s="27"/>
      <c r="GCK265" s="27"/>
      <c r="GCL265" s="27"/>
      <c r="GCM265" s="27"/>
      <c r="GCN265" s="27"/>
      <c r="GCO265" s="27"/>
      <c r="GCP265" s="27"/>
      <c r="GCQ265" s="27"/>
      <c r="GCR265" s="27"/>
      <c r="GCS265" s="27"/>
      <c r="GCT265" s="27"/>
      <c r="GCU265" s="27"/>
      <c r="GCV265" s="27"/>
      <c r="GCW265" s="27"/>
      <c r="GCX265" s="27"/>
      <c r="GCY265" s="27"/>
      <c r="GCZ265" s="27"/>
      <c r="GDA265" s="27"/>
      <c r="GDB265" s="27"/>
      <c r="GDC265" s="27"/>
      <c r="GDD265" s="27"/>
      <c r="GDE265" s="27"/>
      <c r="GDF265" s="27"/>
      <c r="GDG265" s="27"/>
      <c r="GDH265" s="27"/>
      <c r="GDI265" s="27"/>
      <c r="GDJ265" s="27"/>
      <c r="GDK265" s="27"/>
      <c r="GDL265" s="27"/>
      <c r="GDM265" s="27"/>
      <c r="GDN265" s="27"/>
      <c r="GDO265" s="27"/>
      <c r="GDP265" s="27"/>
      <c r="GDQ265" s="27"/>
      <c r="GDR265" s="27"/>
      <c r="GDS265" s="27"/>
      <c r="GDT265" s="27"/>
      <c r="GDU265" s="27"/>
      <c r="GDV265" s="27"/>
      <c r="GDW265" s="27"/>
      <c r="GDX265" s="27"/>
      <c r="GDY265" s="27"/>
      <c r="GDZ265" s="27"/>
      <c r="GEA265" s="27"/>
      <c r="GEB265" s="27"/>
      <c r="GEC265" s="27"/>
      <c r="GED265" s="27"/>
      <c r="GEE265" s="27"/>
      <c r="GEF265" s="27"/>
      <c r="GEG265" s="27"/>
      <c r="GEH265" s="27"/>
      <c r="GEI265" s="27"/>
      <c r="GEJ265" s="27"/>
      <c r="GEK265" s="27"/>
      <c r="GEL265" s="27"/>
      <c r="GEM265" s="27"/>
      <c r="GEN265" s="27"/>
      <c r="GEO265" s="27"/>
      <c r="GEP265" s="27"/>
      <c r="GEQ265" s="27"/>
      <c r="GER265" s="27"/>
      <c r="GES265" s="27"/>
      <c r="GET265" s="27"/>
      <c r="GEU265" s="27"/>
      <c r="GEV265" s="27"/>
      <c r="GEW265" s="27"/>
      <c r="GEX265" s="27"/>
      <c r="GEY265" s="27"/>
      <c r="GEZ265" s="27"/>
      <c r="GFA265" s="27"/>
      <c r="GFB265" s="27"/>
      <c r="GFC265" s="27"/>
      <c r="GFD265" s="27"/>
      <c r="GFE265" s="27"/>
      <c r="GFF265" s="27"/>
      <c r="GFG265" s="27"/>
      <c r="GFH265" s="27"/>
      <c r="GFI265" s="27"/>
      <c r="GFJ265" s="27"/>
      <c r="GFK265" s="27"/>
      <c r="GFL265" s="27"/>
      <c r="GFM265" s="27"/>
      <c r="GFN265" s="27"/>
      <c r="GFO265" s="27"/>
      <c r="GFP265" s="27"/>
      <c r="GFQ265" s="27"/>
      <c r="GFR265" s="27"/>
      <c r="GFS265" s="27"/>
      <c r="GFT265" s="27"/>
      <c r="GFU265" s="27"/>
      <c r="GFV265" s="27"/>
      <c r="GFW265" s="27"/>
      <c r="GFX265" s="27"/>
      <c r="GFY265" s="27"/>
      <c r="GFZ265" s="27"/>
      <c r="GGA265" s="27"/>
      <c r="GGB265" s="27"/>
      <c r="GGC265" s="27"/>
      <c r="GGD265" s="27"/>
      <c r="GGE265" s="27"/>
      <c r="GGF265" s="27"/>
      <c r="GGG265" s="27"/>
      <c r="GGH265" s="27"/>
      <c r="GGI265" s="27"/>
      <c r="GGJ265" s="27"/>
      <c r="GGK265" s="27"/>
      <c r="GGL265" s="27"/>
      <c r="GGM265" s="27"/>
      <c r="GGN265" s="27"/>
      <c r="GGO265" s="27"/>
      <c r="GGP265" s="27"/>
      <c r="GGQ265" s="27"/>
      <c r="GGR265" s="27"/>
      <c r="GGS265" s="27"/>
      <c r="GGT265" s="27"/>
      <c r="GGU265" s="27"/>
      <c r="GGV265" s="27"/>
      <c r="GGW265" s="27"/>
      <c r="GGX265" s="27"/>
      <c r="GGY265" s="27"/>
      <c r="GGZ265" s="27"/>
      <c r="GHA265" s="27"/>
      <c r="GHB265" s="27"/>
      <c r="GHC265" s="27"/>
      <c r="GHD265" s="27"/>
      <c r="GHE265" s="27"/>
      <c r="GHF265" s="27"/>
      <c r="GHG265" s="27"/>
      <c r="GHH265" s="27"/>
      <c r="GHI265" s="27"/>
      <c r="GHJ265" s="27"/>
      <c r="GHK265" s="27"/>
      <c r="GHL265" s="27"/>
      <c r="GHM265" s="27"/>
      <c r="GHN265" s="27"/>
      <c r="GHO265" s="27"/>
      <c r="GHP265" s="27"/>
      <c r="GHQ265" s="27"/>
      <c r="GHR265" s="27"/>
      <c r="GHS265" s="27"/>
      <c r="GHT265" s="27"/>
      <c r="GHU265" s="27"/>
      <c r="GHV265" s="27"/>
      <c r="GHW265" s="27"/>
      <c r="GHX265" s="27"/>
      <c r="GHY265" s="27"/>
      <c r="GHZ265" s="27"/>
      <c r="GIA265" s="27"/>
      <c r="GIB265" s="27"/>
      <c r="GIC265" s="27"/>
      <c r="GID265" s="27"/>
      <c r="GIE265" s="27"/>
      <c r="GIF265" s="27"/>
      <c r="GIG265" s="27"/>
      <c r="GIH265" s="27"/>
      <c r="GII265" s="27"/>
      <c r="GIJ265" s="27"/>
      <c r="GIK265" s="27"/>
      <c r="GIL265" s="27"/>
      <c r="GIM265" s="27"/>
      <c r="GIN265" s="27"/>
      <c r="GIO265" s="27"/>
      <c r="GIP265" s="27"/>
      <c r="GIQ265" s="27"/>
      <c r="GIR265" s="27"/>
      <c r="GIS265" s="27"/>
      <c r="GIT265" s="27"/>
      <c r="GIU265" s="27"/>
      <c r="GIV265" s="27"/>
      <c r="GIW265" s="27"/>
      <c r="GIX265" s="27"/>
      <c r="GIY265" s="27"/>
      <c r="GIZ265" s="27"/>
      <c r="GJA265" s="27"/>
      <c r="GJB265" s="27"/>
      <c r="GJC265" s="27"/>
      <c r="GJD265" s="27"/>
      <c r="GJE265" s="27"/>
      <c r="GJF265" s="27"/>
      <c r="GJG265" s="27"/>
      <c r="GJH265" s="27"/>
      <c r="GJI265" s="27"/>
      <c r="GJJ265" s="27"/>
      <c r="GJK265" s="27"/>
      <c r="GJL265" s="27"/>
      <c r="GJM265" s="27"/>
      <c r="GJN265" s="27"/>
      <c r="GJO265" s="27"/>
      <c r="GJP265" s="27"/>
      <c r="GJQ265" s="27"/>
      <c r="GJR265" s="27"/>
      <c r="GJS265" s="27"/>
      <c r="GJT265" s="27"/>
      <c r="GJU265" s="27"/>
      <c r="GJV265" s="27"/>
      <c r="GJW265" s="27"/>
      <c r="GJX265" s="27"/>
      <c r="GJY265" s="27"/>
      <c r="GJZ265" s="27"/>
      <c r="GKA265" s="27"/>
      <c r="GKB265" s="27"/>
      <c r="GKC265" s="27"/>
      <c r="GKD265" s="27"/>
      <c r="GKE265" s="27"/>
      <c r="GKF265" s="27"/>
      <c r="GKG265" s="27"/>
      <c r="GKH265" s="27"/>
      <c r="GKI265" s="27"/>
      <c r="GKJ265" s="27"/>
      <c r="GKK265" s="27"/>
      <c r="GKL265" s="27"/>
      <c r="GKM265" s="27"/>
      <c r="GKN265" s="27"/>
      <c r="GKO265" s="27"/>
      <c r="GKP265" s="27"/>
      <c r="GKQ265" s="27"/>
      <c r="GKR265" s="27"/>
      <c r="GKS265" s="27"/>
      <c r="GKT265" s="27"/>
      <c r="GKU265" s="27"/>
      <c r="GKV265" s="27"/>
      <c r="GKW265" s="27"/>
      <c r="GKX265" s="27"/>
      <c r="GKY265" s="27"/>
      <c r="GKZ265" s="27"/>
      <c r="GLA265" s="27"/>
      <c r="GLB265" s="27"/>
      <c r="GLC265" s="27"/>
      <c r="GLD265" s="27"/>
      <c r="GLE265" s="27"/>
      <c r="GLF265" s="27"/>
      <c r="GLG265" s="27"/>
      <c r="GLH265" s="27"/>
      <c r="GLI265" s="27"/>
      <c r="GLJ265" s="27"/>
      <c r="GLK265" s="27"/>
      <c r="GLL265" s="27"/>
      <c r="GLM265" s="27"/>
      <c r="GLN265" s="27"/>
      <c r="GLO265" s="27"/>
      <c r="GLP265" s="27"/>
      <c r="GLQ265" s="27"/>
      <c r="GLR265" s="27"/>
      <c r="GLS265" s="27"/>
      <c r="GLT265" s="27"/>
      <c r="GLU265" s="27"/>
      <c r="GLV265" s="27"/>
      <c r="GLW265" s="27"/>
      <c r="GLX265" s="27"/>
      <c r="GLY265" s="27"/>
      <c r="GLZ265" s="27"/>
      <c r="GMA265" s="27"/>
      <c r="GMB265" s="27"/>
      <c r="GMC265" s="27"/>
      <c r="GMD265" s="27"/>
      <c r="GME265" s="27"/>
      <c r="GMF265" s="27"/>
      <c r="GMG265" s="27"/>
      <c r="GMH265" s="27"/>
      <c r="GMI265" s="27"/>
      <c r="GMJ265" s="27"/>
      <c r="GMK265" s="27"/>
      <c r="GML265" s="27"/>
      <c r="GMM265" s="27"/>
      <c r="GMN265" s="27"/>
      <c r="GMO265" s="27"/>
      <c r="GMP265" s="27"/>
      <c r="GMQ265" s="27"/>
      <c r="GMR265" s="27"/>
      <c r="GMS265" s="27"/>
      <c r="GMT265" s="27"/>
      <c r="GMU265" s="27"/>
      <c r="GMV265" s="27"/>
      <c r="GMW265" s="27"/>
      <c r="GMX265" s="27"/>
      <c r="GMY265" s="27"/>
      <c r="GMZ265" s="27"/>
      <c r="GNA265" s="27"/>
      <c r="GNB265" s="27"/>
      <c r="GNC265" s="27"/>
      <c r="GND265" s="27"/>
      <c r="GNE265" s="27"/>
      <c r="GNF265" s="27"/>
      <c r="GNG265" s="27"/>
      <c r="GNH265" s="27"/>
      <c r="GNI265" s="27"/>
      <c r="GNJ265" s="27"/>
      <c r="GNK265" s="27"/>
      <c r="GNL265" s="27"/>
      <c r="GNM265" s="27"/>
      <c r="GNN265" s="27"/>
      <c r="GNO265" s="27"/>
      <c r="GNP265" s="27"/>
      <c r="GNQ265" s="27"/>
      <c r="GNR265" s="27"/>
      <c r="GNS265" s="27"/>
      <c r="GNT265" s="27"/>
      <c r="GNU265" s="27"/>
      <c r="GNV265" s="27"/>
      <c r="GNW265" s="27"/>
      <c r="GNX265" s="27"/>
      <c r="GNY265" s="27"/>
      <c r="GNZ265" s="27"/>
      <c r="GOA265" s="27"/>
      <c r="GOB265" s="27"/>
      <c r="GOC265" s="27"/>
      <c r="GOD265" s="27"/>
      <c r="GOE265" s="27"/>
      <c r="GOF265" s="27"/>
      <c r="GOG265" s="27"/>
      <c r="GOH265" s="27"/>
      <c r="GOI265" s="27"/>
      <c r="GOJ265" s="27"/>
      <c r="GOK265" s="27"/>
      <c r="GOL265" s="27"/>
      <c r="GOM265" s="27"/>
      <c r="GON265" s="27"/>
      <c r="GOO265" s="27"/>
      <c r="GOP265" s="27"/>
      <c r="GOQ265" s="27"/>
      <c r="GOR265" s="27"/>
      <c r="GOS265" s="27"/>
      <c r="GOT265" s="27"/>
      <c r="GOU265" s="27"/>
      <c r="GOV265" s="27"/>
      <c r="GOW265" s="27"/>
      <c r="GOX265" s="27"/>
      <c r="GOY265" s="27"/>
      <c r="GOZ265" s="27"/>
      <c r="GPA265" s="27"/>
      <c r="GPB265" s="27"/>
      <c r="GPC265" s="27"/>
      <c r="GPD265" s="27"/>
      <c r="GPE265" s="27"/>
      <c r="GPF265" s="27"/>
      <c r="GPG265" s="27"/>
      <c r="GPH265" s="27"/>
      <c r="GPI265" s="27"/>
      <c r="GPJ265" s="27"/>
      <c r="GPK265" s="27"/>
      <c r="GPL265" s="27"/>
      <c r="GPM265" s="27"/>
      <c r="GPN265" s="27"/>
      <c r="GPO265" s="27"/>
      <c r="GPP265" s="27"/>
      <c r="GPQ265" s="27"/>
      <c r="GPR265" s="27"/>
      <c r="GPS265" s="27"/>
      <c r="GPT265" s="27"/>
      <c r="GPU265" s="27"/>
      <c r="GPV265" s="27"/>
      <c r="GPW265" s="27"/>
      <c r="GPX265" s="27"/>
      <c r="GPY265" s="27"/>
      <c r="GPZ265" s="27"/>
      <c r="GQA265" s="27"/>
      <c r="GQB265" s="27"/>
      <c r="GQC265" s="27"/>
      <c r="GQD265" s="27"/>
      <c r="GQE265" s="27"/>
      <c r="GQF265" s="27"/>
      <c r="GQG265" s="27"/>
      <c r="GQH265" s="27"/>
      <c r="GQI265" s="27"/>
      <c r="GQJ265" s="27"/>
      <c r="GQK265" s="27"/>
      <c r="GQL265" s="27"/>
      <c r="GQM265" s="27"/>
      <c r="GQN265" s="27"/>
      <c r="GQO265" s="27"/>
      <c r="GQP265" s="27"/>
      <c r="GQQ265" s="27"/>
      <c r="GQR265" s="27"/>
      <c r="GQS265" s="27"/>
      <c r="GQT265" s="27"/>
      <c r="GQU265" s="27"/>
      <c r="GQV265" s="27"/>
      <c r="GQW265" s="27"/>
      <c r="GQX265" s="27"/>
      <c r="GQY265" s="27"/>
      <c r="GQZ265" s="27"/>
      <c r="GRA265" s="27"/>
      <c r="GRB265" s="27"/>
      <c r="GRC265" s="27"/>
      <c r="GRD265" s="27"/>
      <c r="GRE265" s="27"/>
      <c r="GRF265" s="27"/>
      <c r="GRG265" s="27"/>
      <c r="GRH265" s="27"/>
      <c r="GRI265" s="27"/>
      <c r="GRJ265" s="27"/>
      <c r="GRK265" s="27"/>
      <c r="GRL265" s="27"/>
      <c r="GRM265" s="27"/>
      <c r="GRN265" s="27"/>
      <c r="GRO265" s="27"/>
      <c r="GRP265" s="27"/>
      <c r="GRQ265" s="27"/>
      <c r="GRR265" s="27"/>
      <c r="GRS265" s="27"/>
      <c r="GRT265" s="27"/>
      <c r="GRU265" s="27"/>
      <c r="GRV265" s="27"/>
      <c r="GRW265" s="27"/>
      <c r="GRX265" s="27"/>
      <c r="GRY265" s="27"/>
      <c r="GRZ265" s="27"/>
      <c r="GSA265" s="27"/>
      <c r="GSB265" s="27"/>
      <c r="GSC265" s="27"/>
      <c r="GSD265" s="27"/>
      <c r="GSE265" s="27"/>
      <c r="GSF265" s="27"/>
      <c r="GSG265" s="27"/>
      <c r="GSH265" s="27"/>
      <c r="GSI265" s="27"/>
      <c r="GSJ265" s="27"/>
      <c r="GSK265" s="27"/>
      <c r="GSL265" s="27"/>
      <c r="GSM265" s="27"/>
      <c r="GSN265" s="27"/>
      <c r="GSO265" s="27"/>
      <c r="GSP265" s="27"/>
      <c r="GSQ265" s="27"/>
      <c r="GSR265" s="27"/>
      <c r="GSS265" s="27"/>
      <c r="GST265" s="27"/>
      <c r="GSU265" s="27"/>
      <c r="GSV265" s="27"/>
      <c r="GSW265" s="27"/>
      <c r="GSX265" s="27"/>
      <c r="GSY265" s="27"/>
      <c r="GSZ265" s="27"/>
      <c r="GTA265" s="27"/>
      <c r="GTB265" s="27"/>
      <c r="GTC265" s="27"/>
      <c r="GTD265" s="27"/>
      <c r="GTE265" s="27"/>
      <c r="GTF265" s="27"/>
      <c r="GTG265" s="27"/>
      <c r="GTH265" s="27"/>
      <c r="GTI265" s="27"/>
      <c r="GTJ265" s="27"/>
      <c r="GTK265" s="27"/>
      <c r="GTL265" s="27"/>
      <c r="GTM265" s="27"/>
      <c r="GTN265" s="27"/>
      <c r="GTO265" s="27"/>
      <c r="GTP265" s="27"/>
      <c r="GTQ265" s="27"/>
      <c r="GTR265" s="27"/>
      <c r="GTS265" s="27"/>
      <c r="GTT265" s="27"/>
      <c r="GTU265" s="27"/>
      <c r="GTV265" s="27"/>
      <c r="GTW265" s="27"/>
      <c r="GTX265" s="27"/>
      <c r="GTY265" s="27"/>
      <c r="GTZ265" s="27"/>
      <c r="GUA265" s="27"/>
      <c r="GUB265" s="27"/>
      <c r="GUC265" s="27"/>
      <c r="GUD265" s="27"/>
      <c r="GUE265" s="27"/>
      <c r="GUF265" s="27"/>
      <c r="GUG265" s="27"/>
      <c r="GUH265" s="27"/>
      <c r="GUI265" s="27"/>
      <c r="GUJ265" s="27"/>
      <c r="GUK265" s="27"/>
      <c r="GUL265" s="27"/>
      <c r="GUM265" s="27"/>
      <c r="GUN265" s="27"/>
      <c r="GUO265" s="27"/>
      <c r="GUP265" s="27"/>
      <c r="GUQ265" s="27"/>
      <c r="GUR265" s="27"/>
      <c r="GUS265" s="27"/>
      <c r="GUT265" s="27"/>
      <c r="GUU265" s="27"/>
      <c r="GUV265" s="27"/>
      <c r="GUW265" s="27"/>
      <c r="GUX265" s="27"/>
      <c r="GUY265" s="27"/>
      <c r="GUZ265" s="27"/>
      <c r="GVA265" s="27"/>
      <c r="GVB265" s="27"/>
      <c r="GVC265" s="27"/>
      <c r="GVD265" s="27"/>
      <c r="GVE265" s="27"/>
      <c r="GVF265" s="27"/>
      <c r="GVG265" s="27"/>
      <c r="GVH265" s="27"/>
      <c r="GVI265" s="27"/>
      <c r="GVJ265" s="27"/>
      <c r="GVK265" s="27"/>
      <c r="GVL265" s="27"/>
      <c r="GVM265" s="27"/>
      <c r="GVN265" s="27"/>
      <c r="GVO265" s="27"/>
      <c r="GVP265" s="27"/>
      <c r="GVQ265" s="27"/>
      <c r="GVR265" s="27"/>
      <c r="GVS265" s="27"/>
      <c r="GVT265" s="27"/>
      <c r="GVU265" s="27"/>
      <c r="GVV265" s="27"/>
      <c r="GVW265" s="27"/>
      <c r="GVX265" s="27"/>
      <c r="GVY265" s="27"/>
      <c r="GVZ265" s="27"/>
      <c r="GWA265" s="27"/>
      <c r="GWB265" s="27"/>
      <c r="GWC265" s="27"/>
      <c r="GWD265" s="27"/>
      <c r="GWE265" s="27"/>
      <c r="GWF265" s="27"/>
      <c r="GWG265" s="27"/>
      <c r="GWH265" s="27"/>
      <c r="GWI265" s="27"/>
      <c r="GWJ265" s="27"/>
      <c r="GWK265" s="27"/>
      <c r="GWL265" s="27"/>
      <c r="GWM265" s="27"/>
      <c r="GWN265" s="27"/>
      <c r="GWO265" s="27"/>
      <c r="GWP265" s="27"/>
      <c r="GWQ265" s="27"/>
      <c r="GWR265" s="27"/>
      <c r="GWS265" s="27"/>
      <c r="GWT265" s="27"/>
      <c r="GWU265" s="27"/>
      <c r="GWV265" s="27"/>
      <c r="GWW265" s="27"/>
      <c r="GWX265" s="27"/>
      <c r="GWY265" s="27"/>
      <c r="GWZ265" s="27"/>
      <c r="GXA265" s="27"/>
      <c r="GXB265" s="27"/>
      <c r="GXC265" s="27"/>
      <c r="GXD265" s="27"/>
      <c r="GXE265" s="27"/>
      <c r="GXF265" s="27"/>
      <c r="GXG265" s="27"/>
      <c r="GXH265" s="27"/>
      <c r="GXI265" s="27"/>
      <c r="GXJ265" s="27"/>
      <c r="GXK265" s="27"/>
      <c r="GXL265" s="27"/>
      <c r="GXM265" s="27"/>
      <c r="GXN265" s="27"/>
      <c r="GXO265" s="27"/>
      <c r="GXP265" s="27"/>
      <c r="GXQ265" s="27"/>
      <c r="GXR265" s="27"/>
      <c r="GXS265" s="27"/>
      <c r="GXT265" s="27"/>
      <c r="GXU265" s="27"/>
      <c r="GXV265" s="27"/>
      <c r="GXW265" s="27"/>
      <c r="GXX265" s="27"/>
      <c r="GXY265" s="27"/>
      <c r="GXZ265" s="27"/>
      <c r="GYA265" s="27"/>
      <c r="GYB265" s="27"/>
      <c r="GYC265" s="27"/>
      <c r="GYD265" s="27"/>
      <c r="GYE265" s="27"/>
      <c r="GYF265" s="27"/>
      <c r="GYG265" s="27"/>
      <c r="GYH265" s="27"/>
      <c r="GYI265" s="27"/>
      <c r="GYJ265" s="27"/>
      <c r="GYK265" s="27"/>
      <c r="GYL265" s="27"/>
      <c r="GYM265" s="27"/>
      <c r="GYN265" s="27"/>
      <c r="GYO265" s="27"/>
      <c r="GYP265" s="27"/>
      <c r="GYQ265" s="27"/>
      <c r="GYR265" s="27"/>
      <c r="GYS265" s="27"/>
      <c r="GYT265" s="27"/>
      <c r="GYU265" s="27"/>
      <c r="GYV265" s="27"/>
      <c r="GYW265" s="27"/>
      <c r="GYX265" s="27"/>
      <c r="GYY265" s="27"/>
      <c r="GYZ265" s="27"/>
      <c r="GZA265" s="27"/>
      <c r="GZB265" s="27"/>
      <c r="GZC265" s="27"/>
      <c r="GZD265" s="27"/>
      <c r="GZE265" s="27"/>
      <c r="GZF265" s="27"/>
      <c r="GZG265" s="27"/>
      <c r="GZH265" s="27"/>
      <c r="GZI265" s="27"/>
      <c r="GZJ265" s="27"/>
      <c r="GZK265" s="27"/>
      <c r="GZL265" s="27"/>
      <c r="GZM265" s="27"/>
      <c r="GZN265" s="27"/>
      <c r="GZO265" s="27"/>
      <c r="GZP265" s="27"/>
      <c r="GZQ265" s="27"/>
      <c r="GZR265" s="27"/>
      <c r="GZS265" s="27"/>
      <c r="GZT265" s="27"/>
      <c r="GZU265" s="27"/>
      <c r="GZV265" s="27"/>
      <c r="GZW265" s="27"/>
      <c r="GZX265" s="27"/>
      <c r="GZY265" s="27"/>
      <c r="GZZ265" s="27"/>
      <c r="HAA265" s="27"/>
      <c r="HAB265" s="27"/>
      <c r="HAC265" s="27"/>
      <c r="HAD265" s="27"/>
      <c r="HAE265" s="27"/>
      <c r="HAF265" s="27"/>
      <c r="HAG265" s="27"/>
      <c r="HAH265" s="27"/>
      <c r="HAI265" s="27"/>
      <c r="HAJ265" s="27"/>
      <c r="HAK265" s="27"/>
      <c r="HAL265" s="27"/>
      <c r="HAM265" s="27"/>
      <c r="HAN265" s="27"/>
      <c r="HAO265" s="27"/>
      <c r="HAP265" s="27"/>
      <c r="HAQ265" s="27"/>
      <c r="HAR265" s="27"/>
      <c r="HAS265" s="27"/>
      <c r="HAT265" s="27"/>
      <c r="HAU265" s="27"/>
      <c r="HAV265" s="27"/>
      <c r="HAW265" s="27"/>
      <c r="HAX265" s="27"/>
      <c r="HAY265" s="27"/>
      <c r="HAZ265" s="27"/>
      <c r="HBA265" s="27"/>
      <c r="HBB265" s="27"/>
      <c r="HBC265" s="27"/>
      <c r="HBD265" s="27"/>
      <c r="HBE265" s="27"/>
      <c r="HBF265" s="27"/>
      <c r="HBG265" s="27"/>
      <c r="HBH265" s="27"/>
      <c r="HBI265" s="27"/>
      <c r="HBJ265" s="27"/>
      <c r="HBK265" s="27"/>
      <c r="HBL265" s="27"/>
      <c r="HBM265" s="27"/>
      <c r="HBN265" s="27"/>
      <c r="HBO265" s="27"/>
      <c r="HBP265" s="27"/>
      <c r="HBQ265" s="27"/>
      <c r="HBR265" s="27"/>
      <c r="HBS265" s="27"/>
      <c r="HBT265" s="27"/>
      <c r="HBU265" s="27"/>
      <c r="HBV265" s="27"/>
      <c r="HBW265" s="27"/>
      <c r="HBX265" s="27"/>
      <c r="HBY265" s="27"/>
      <c r="HBZ265" s="27"/>
      <c r="HCA265" s="27"/>
      <c r="HCB265" s="27"/>
      <c r="HCC265" s="27"/>
      <c r="HCD265" s="27"/>
      <c r="HCE265" s="27"/>
      <c r="HCF265" s="27"/>
      <c r="HCG265" s="27"/>
      <c r="HCH265" s="27"/>
      <c r="HCI265" s="27"/>
      <c r="HCJ265" s="27"/>
      <c r="HCK265" s="27"/>
      <c r="HCL265" s="27"/>
      <c r="HCM265" s="27"/>
      <c r="HCN265" s="27"/>
      <c r="HCO265" s="27"/>
      <c r="HCP265" s="27"/>
      <c r="HCQ265" s="27"/>
      <c r="HCR265" s="27"/>
      <c r="HCS265" s="27"/>
      <c r="HCT265" s="27"/>
      <c r="HCU265" s="27"/>
      <c r="HCV265" s="27"/>
      <c r="HCW265" s="27"/>
      <c r="HCX265" s="27"/>
      <c r="HCY265" s="27"/>
      <c r="HCZ265" s="27"/>
      <c r="HDA265" s="27"/>
      <c r="HDB265" s="27"/>
      <c r="HDC265" s="27"/>
      <c r="HDD265" s="27"/>
      <c r="HDE265" s="27"/>
      <c r="HDF265" s="27"/>
      <c r="HDG265" s="27"/>
      <c r="HDH265" s="27"/>
      <c r="HDI265" s="27"/>
      <c r="HDJ265" s="27"/>
      <c r="HDK265" s="27"/>
      <c r="HDL265" s="27"/>
      <c r="HDM265" s="27"/>
      <c r="HDN265" s="27"/>
      <c r="HDO265" s="27"/>
      <c r="HDP265" s="27"/>
      <c r="HDQ265" s="27"/>
      <c r="HDR265" s="27"/>
      <c r="HDS265" s="27"/>
      <c r="HDT265" s="27"/>
      <c r="HDU265" s="27"/>
      <c r="HDV265" s="27"/>
      <c r="HDW265" s="27"/>
      <c r="HDX265" s="27"/>
      <c r="HDY265" s="27"/>
      <c r="HDZ265" s="27"/>
      <c r="HEA265" s="27"/>
      <c r="HEB265" s="27"/>
      <c r="HEC265" s="27"/>
      <c r="HED265" s="27"/>
      <c r="HEE265" s="27"/>
      <c r="HEF265" s="27"/>
      <c r="HEG265" s="27"/>
      <c r="HEH265" s="27"/>
      <c r="HEI265" s="27"/>
      <c r="HEJ265" s="27"/>
      <c r="HEK265" s="27"/>
      <c r="HEL265" s="27"/>
      <c r="HEM265" s="27"/>
      <c r="HEN265" s="27"/>
      <c r="HEO265" s="27"/>
      <c r="HEP265" s="27"/>
      <c r="HEQ265" s="27"/>
      <c r="HER265" s="27"/>
      <c r="HES265" s="27"/>
      <c r="HET265" s="27"/>
      <c r="HEU265" s="27"/>
      <c r="HEV265" s="27"/>
      <c r="HEW265" s="27"/>
      <c r="HEX265" s="27"/>
      <c r="HEY265" s="27"/>
      <c r="HEZ265" s="27"/>
      <c r="HFA265" s="27"/>
      <c r="HFB265" s="27"/>
      <c r="HFC265" s="27"/>
      <c r="HFD265" s="27"/>
      <c r="HFE265" s="27"/>
      <c r="HFF265" s="27"/>
      <c r="HFG265" s="27"/>
      <c r="HFH265" s="27"/>
      <c r="HFI265" s="27"/>
      <c r="HFJ265" s="27"/>
      <c r="HFK265" s="27"/>
      <c r="HFL265" s="27"/>
      <c r="HFM265" s="27"/>
      <c r="HFN265" s="27"/>
      <c r="HFO265" s="27"/>
      <c r="HFP265" s="27"/>
      <c r="HFQ265" s="27"/>
      <c r="HFR265" s="27"/>
      <c r="HFS265" s="27"/>
      <c r="HFT265" s="27"/>
      <c r="HFU265" s="27"/>
      <c r="HFV265" s="27"/>
      <c r="HFW265" s="27"/>
      <c r="HFX265" s="27"/>
      <c r="HFY265" s="27"/>
      <c r="HFZ265" s="27"/>
      <c r="HGA265" s="27"/>
      <c r="HGB265" s="27"/>
      <c r="HGC265" s="27"/>
      <c r="HGD265" s="27"/>
      <c r="HGE265" s="27"/>
      <c r="HGF265" s="27"/>
      <c r="HGG265" s="27"/>
      <c r="HGH265" s="27"/>
      <c r="HGI265" s="27"/>
      <c r="HGJ265" s="27"/>
      <c r="HGK265" s="27"/>
      <c r="HGL265" s="27"/>
      <c r="HGM265" s="27"/>
      <c r="HGN265" s="27"/>
      <c r="HGO265" s="27"/>
      <c r="HGP265" s="27"/>
      <c r="HGQ265" s="27"/>
      <c r="HGR265" s="27"/>
      <c r="HGS265" s="27"/>
      <c r="HGT265" s="27"/>
      <c r="HGU265" s="27"/>
      <c r="HGV265" s="27"/>
      <c r="HGW265" s="27"/>
      <c r="HGX265" s="27"/>
      <c r="HGY265" s="27"/>
      <c r="HGZ265" s="27"/>
      <c r="HHA265" s="27"/>
      <c r="HHB265" s="27"/>
      <c r="HHC265" s="27"/>
      <c r="HHD265" s="27"/>
      <c r="HHE265" s="27"/>
      <c r="HHF265" s="27"/>
      <c r="HHG265" s="27"/>
      <c r="HHH265" s="27"/>
      <c r="HHI265" s="27"/>
      <c r="HHJ265" s="27"/>
      <c r="HHK265" s="27"/>
      <c r="HHL265" s="27"/>
      <c r="HHM265" s="27"/>
      <c r="HHN265" s="27"/>
      <c r="HHO265" s="27"/>
      <c r="HHP265" s="27"/>
      <c r="HHQ265" s="27"/>
      <c r="HHR265" s="27"/>
      <c r="HHS265" s="27"/>
      <c r="HHT265" s="27"/>
      <c r="HHU265" s="27"/>
      <c r="HHV265" s="27"/>
      <c r="HHW265" s="27"/>
      <c r="HHX265" s="27"/>
      <c r="HHY265" s="27"/>
      <c r="HHZ265" s="27"/>
      <c r="HIA265" s="27"/>
      <c r="HIB265" s="27"/>
      <c r="HIC265" s="27"/>
      <c r="HID265" s="27"/>
      <c r="HIE265" s="27"/>
      <c r="HIF265" s="27"/>
      <c r="HIG265" s="27"/>
      <c r="HIH265" s="27"/>
      <c r="HII265" s="27"/>
      <c r="HIJ265" s="27"/>
      <c r="HIK265" s="27"/>
      <c r="HIL265" s="27"/>
      <c r="HIM265" s="27"/>
      <c r="HIN265" s="27"/>
      <c r="HIO265" s="27"/>
      <c r="HIP265" s="27"/>
      <c r="HIQ265" s="27"/>
      <c r="HIR265" s="27"/>
      <c r="HIS265" s="27"/>
      <c r="HIT265" s="27"/>
      <c r="HIU265" s="27"/>
      <c r="HIV265" s="27"/>
      <c r="HIW265" s="27"/>
      <c r="HIX265" s="27"/>
      <c r="HIY265" s="27"/>
      <c r="HIZ265" s="27"/>
      <c r="HJA265" s="27"/>
      <c r="HJB265" s="27"/>
      <c r="HJC265" s="27"/>
      <c r="HJD265" s="27"/>
      <c r="HJE265" s="27"/>
      <c r="HJF265" s="27"/>
      <c r="HJG265" s="27"/>
      <c r="HJH265" s="27"/>
      <c r="HJI265" s="27"/>
      <c r="HJJ265" s="27"/>
      <c r="HJK265" s="27"/>
      <c r="HJL265" s="27"/>
      <c r="HJM265" s="27"/>
      <c r="HJN265" s="27"/>
      <c r="HJO265" s="27"/>
      <c r="HJP265" s="27"/>
      <c r="HJQ265" s="27"/>
      <c r="HJR265" s="27"/>
      <c r="HJS265" s="27"/>
      <c r="HJT265" s="27"/>
      <c r="HJU265" s="27"/>
      <c r="HJV265" s="27"/>
      <c r="HJW265" s="27"/>
      <c r="HJX265" s="27"/>
      <c r="HJY265" s="27"/>
      <c r="HJZ265" s="27"/>
      <c r="HKA265" s="27"/>
      <c r="HKB265" s="27"/>
      <c r="HKC265" s="27"/>
      <c r="HKD265" s="27"/>
      <c r="HKE265" s="27"/>
      <c r="HKF265" s="27"/>
      <c r="HKG265" s="27"/>
      <c r="HKH265" s="27"/>
      <c r="HKI265" s="27"/>
      <c r="HKJ265" s="27"/>
      <c r="HKK265" s="27"/>
      <c r="HKL265" s="27"/>
      <c r="HKM265" s="27"/>
      <c r="HKN265" s="27"/>
      <c r="HKO265" s="27"/>
      <c r="HKP265" s="27"/>
      <c r="HKQ265" s="27"/>
      <c r="HKR265" s="27"/>
      <c r="HKS265" s="27"/>
      <c r="HKT265" s="27"/>
      <c r="HKU265" s="27"/>
      <c r="HKV265" s="27"/>
      <c r="HKW265" s="27"/>
      <c r="HKX265" s="27"/>
      <c r="HKY265" s="27"/>
      <c r="HKZ265" s="27"/>
      <c r="HLA265" s="27"/>
      <c r="HLB265" s="27"/>
      <c r="HLC265" s="27"/>
      <c r="HLD265" s="27"/>
      <c r="HLE265" s="27"/>
      <c r="HLF265" s="27"/>
      <c r="HLG265" s="27"/>
      <c r="HLH265" s="27"/>
      <c r="HLI265" s="27"/>
      <c r="HLJ265" s="27"/>
      <c r="HLK265" s="27"/>
      <c r="HLL265" s="27"/>
      <c r="HLM265" s="27"/>
      <c r="HLN265" s="27"/>
      <c r="HLO265" s="27"/>
      <c r="HLP265" s="27"/>
      <c r="HLQ265" s="27"/>
      <c r="HLR265" s="27"/>
      <c r="HLS265" s="27"/>
      <c r="HLT265" s="27"/>
      <c r="HLU265" s="27"/>
      <c r="HLV265" s="27"/>
      <c r="HLW265" s="27"/>
      <c r="HLX265" s="27"/>
      <c r="HLY265" s="27"/>
      <c r="HLZ265" s="27"/>
      <c r="HMA265" s="27"/>
      <c r="HMB265" s="27"/>
      <c r="HMC265" s="27"/>
      <c r="HMD265" s="27"/>
      <c r="HME265" s="27"/>
      <c r="HMF265" s="27"/>
      <c r="HMG265" s="27"/>
      <c r="HMH265" s="27"/>
      <c r="HMI265" s="27"/>
      <c r="HMJ265" s="27"/>
      <c r="HMK265" s="27"/>
      <c r="HML265" s="27"/>
      <c r="HMM265" s="27"/>
      <c r="HMN265" s="27"/>
      <c r="HMO265" s="27"/>
      <c r="HMP265" s="27"/>
      <c r="HMQ265" s="27"/>
      <c r="HMR265" s="27"/>
      <c r="HMS265" s="27"/>
      <c r="HMT265" s="27"/>
      <c r="HMU265" s="27"/>
      <c r="HMV265" s="27"/>
      <c r="HMW265" s="27"/>
      <c r="HMX265" s="27"/>
      <c r="HMY265" s="27"/>
      <c r="HMZ265" s="27"/>
      <c r="HNA265" s="27"/>
      <c r="HNB265" s="27"/>
      <c r="HNC265" s="27"/>
      <c r="HND265" s="27"/>
      <c r="HNE265" s="27"/>
      <c r="HNF265" s="27"/>
      <c r="HNG265" s="27"/>
      <c r="HNH265" s="27"/>
      <c r="HNI265" s="27"/>
      <c r="HNJ265" s="27"/>
      <c r="HNK265" s="27"/>
      <c r="HNL265" s="27"/>
      <c r="HNM265" s="27"/>
      <c r="HNN265" s="27"/>
      <c r="HNO265" s="27"/>
      <c r="HNP265" s="27"/>
      <c r="HNQ265" s="27"/>
      <c r="HNR265" s="27"/>
      <c r="HNS265" s="27"/>
      <c r="HNT265" s="27"/>
      <c r="HNU265" s="27"/>
      <c r="HNV265" s="27"/>
      <c r="HNW265" s="27"/>
      <c r="HNX265" s="27"/>
      <c r="HNY265" s="27"/>
      <c r="HNZ265" s="27"/>
      <c r="HOA265" s="27"/>
      <c r="HOB265" s="27"/>
      <c r="HOC265" s="27"/>
      <c r="HOD265" s="27"/>
      <c r="HOE265" s="27"/>
      <c r="HOF265" s="27"/>
      <c r="HOG265" s="27"/>
      <c r="HOH265" s="27"/>
      <c r="HOI265" s="27"/>
      <c r="HOJ265" s="27"/>
      <c r="HOK265" s="27"/>
      <c r="HOL265" s="27"/>
      <c r="HOM265" s="27"/>
      <c r="HON265" s="27"/>
      <c r="HOO265" s="27"/>
      <c r="HOP265" s="27"/>
      <c r="HOQ265" s="27"/>
      <c r="HOR265" s="27"/>
      <c r="HOS265" s="27"/>
      <c r="HOT265" s="27"/>
      <c r="HOU265" s="27"/>
      <c r="HOV265" s="27"/>
      <c r="HOW265" s="27"/>
      <c r="HOX265" s="27"/>
      <c r="HOY265" s="27"/>
      <c r="HOZ265" s="27"/>
      <c r="HPA265" s="27"/>
      <c r="HPB265" s="27"/>
      <c r="HPC265" s="27"/>
      <c r="HPD265" s="27"/>
      <c r="HPE265" s="27"/>
      <c r="HPF265" s="27"/>
      <c r="HPG265" s="27"/>
      <c r="HPH265" s="27"/>
      <c r="HPI265" s="27"/>
      <c r="HPJ265" s="27"/>
      <c r="HPK265" s="27"/>
      <c r="HPL265" s="27"/>
      <c r="HPM265" s="27"/>
      <c r="HPN265" s="27"/>
      <c r="HPO265" s="27"/>
      <c r="HPP265" s="27"/>
      <c r="HPQ265" s="27"/>
      <c r="HPR265" s="27"/>
      <c r="HPS265" s="27"/>
      <c r="HPT265" s="27"/>
      <c r="HPU265" s="27"/>
      <c r="HPV265" s="27"/>
      <c r="HPW265" s="27"/>
      <c r="HPX265" s="27"/>
      <c r="HPY265" s="27"/>
      <c r="HPZ265" s="27"/>
      <c r="HQA265" s="27"/>
      <c r="HQB265" s="27"/>
      <c r="HQC265" s="27"/>
      <c r="HQD265" s="27"/>
      <c r="HQE265" s="27"/>
      <c r="HQF265" s="27"/>
      <c r="HQG265" s="27"/>
      <c r="HQH265" s="27"/>
      <c r="HQI265" s="27"/>
      <c r="HQJ265" s="27"/>
      <c r="HQK265" s="27"/>
      <c r="HQL265" s="27"/>
      <c r="HQM265" s="27"/>
      <c r="HQN265" s="27"/>
      <c r="HQO265" s="27"/>
      <c r="HQP265" s="27"/>
      <c r="HQQ265" s="27"/>
      <c r="HQR265" s="27"/>
      <c r="HQS265" s="27"/>
      <c r="HQT265" s="27"/>
      <c r="HQU265" s="27"/>
      <c r="HQV265" s="27"/>
      <c r="HQW265" s="27"/>
      <c r="HQX265" s="27"/>
      <c r="HQY265" s="27"/>
      <c r="HQZ265" s="27"/>
      <c r="HRA265" s="27"/>
      <c r="HRB265" s="27"/>
      <c r="HRC265" s="27"/>
      <c r="HRD265" s="27"/>
      <c r="HRE265" s="27"/>
      <c r="HRF265" s="27"/>
      <c r="HRG265" s="27"/>
      <c r="HRH265" s="27"/>
      <c r="HRI265" s="27"/>
      <c r="HRJ265" s="27"/>
      <c r="HRK265" s="27"/>
      <c r="HRL265" s="27"/>
      <c r="HRM265" s="27"/>
      <c r="HRN265" s="27"/>
      <c r="HRO265" s="27"/>
      <c r="HRP265" s="27"/>
      <c r="HRQ265" s="27"/>
      <c r="HRR265" s="27"/>
      <c r="HRS265" s="27"/>
      <c r="HRT265" s="27"/>
      <c r="HRU265" s="27"/>
      <c r="HRV265" s="27"/>
      <c r="HRW265" s="27"/>
      <c r="HRX265" s="27"/>
      <c r="HRY265" s="27"/>
      <c r="HRZ265" s="27"/>
      <c r="HSA265" s="27"/>
      <c r="HSB265" s="27"/>
      <c r="HSC265" s="27"/>
      <c r="HSD265" s="27"/>
      <c r="HSE265" s="27"/>
      <c r="HSF265" s="27"/>
      <c r="HSG265" s="27"/>
      <c r="HSH265" s="27"/>
      <c r="HSI265" s="27"/>
      <c r="HSJ265" s="27"/>
      <c r="HSK265" s="27"/>
      <c r="HSL265" s="27"/>
      <c r="HSM265" s="27"/>
      <c r="HSN265" s="27"/>
      <c r="HSO265" s="27"/>
      <c r="HSP265" s="27"/>
      <c r="HSQ265" s="27"/>
      <c r="HSR265" s="27"/>
      <c r="HSS265" s="27"/>
      <c r="HST265" s="27"/>
      <c r="HSU265" s="27"/>
      <c r="HSV265" s="27"/>
      <c r="HSW265" s="27"/>
      <c r="HSX265" s="27"/>
      <c r="HSY265" s="27"/>
      <c r="HSZ265" s="27"/>
      <c r="HTA265" s="27"/>
      <c r="HTB265" s="27"/>
      <c r="HTC265" s="27"/>
      <c r="HTD265" s="27"/>
      <c r="HTE265" s="27"/>
      <c r="HTF265" s="27"/>
      <c r="HTG265" s="27"/>
      <c r="HTH265" s="27"/>
      <c r="HTI265" s="27"/>
      <c r="HTJ265" s="27"/>
      <c r="HTK265" s="27"/>
      <c r="HTL265" s="27"/>
      <c r="HTM265" s="27"/>
      <c r="HTN265" s="27"/>
      <c r="HTO265" s="27"/>
      <c r="HTP265" s="27"/>
      <c r="HTQ265" s="27"/>
      <c r="HTR265" s="27"/>
      <c r="HTS265" s="27"/>
      <c r="HTT265" s="27"/>
      <c r="HTU265" s="27"/>
      <c r="HTV265" s="27"/>
      <c r="HTW265" s="27"/>
      <c r="HTX265" s="27"/>
      <c r="HTY265" s="27"/>
      <c r="HTZ265" s="27"/>
      <c r="HUA265" s="27"/>
      <c r="HUB265" s="27"/>
      <c r="HUC265" s="27"/>
      <c r="HUD265" s="27"/>
      <c r="HUE265" s="27"/>
      <c r="HUF265" s="27"/>
      <c r="HUG265" s="27"/>
      <c r="HUH265" s="27"/>
      <c r="HUI265" s="27"/>
      <c r="HUJ265" s="27"/>
      <c r="HUK265" s="27"/>
      <c r="HUL265" s="27"/>
      <c r="HUM265" s="27"/>
      <c r="HUN265" s="27"/>
      <c r="HUO265" s="27"/>
      <c r="HUP265" s="27"/>
      <c r="HUQ265" s="27"/>
      <c r="HUR265" s="27"/>
      <c r="HUS265" s="27"/>
      <c r="HUT265" s="27"/>
      <c r="HUU265" s="27"/>
      <c r="HUV265" s="27"/>
      <c r="HUW265" s="27"/>
      <c r="HUX265" s="27"/>
      <c r="HUY265" s="27"/>
      <c r="HUZ265" s="27"/>
      <c r="HVA265" s="27"/>
      <c r="HVB265" s="27"/>
      <c r="HVC265" s="27"/>
      <c r="HVD265" s="27"/>
      <c r="HVE265" s="27"/>
      <c r="HVF265" s="27"/>
      <c r="HVG265" s="27"/>
      <c r="HVH265" s="27"/>
      <c r="HVI265" s="27"/>
      <c r="HVJ265" s="27"/>
      <c r="HVK265" s="27"/>
      <c r="HVL265" s="27"/>
      <c r="HVM265" s="27"/>
      <c r="HVN265" s="27"/>
      <c r="HVO265" s="27"/>
      <c r="HVP265" s="27"/>
      <c r="HVQ265" s="27"/>
      <c r="HVR265" s="27"/>
      <c r="HVS265" s="27"/>
      <c r="HVT265" s="27"/>
      <c r="HVU265" s="27"/>
      <c r="HVV265" s="27"/>
      <c r="HVW265" s="27"/>
      <c r="HVX265" s="27"/>
      <c r="HVY265" s="27"/>
      <c r="HVZ265" s="27"/>
      <c r="HWA265" s="27"/>
      <c r="HWB265" s="27"/>
      <c r="HWC265" s="27"/>
      <c r="HWD265" s="27"/>
      <c r="HWE265" s="27"/>
      <c r="HWF265" s="27"/>
      <c r="HWG265" s="27"/>
      <c r="HWH265" s="27"/>
      <c r="HWI265" s="27"/>
      <c r="HWJ265" s="27"/>
      <c r="HWK265" s="27"/>
      <c r="HWL265" s="27"/>
      <c r="HWM265" s="27"/>
      <c r="HWN265" s="27"/>
      <c r="HWO265" s="27"/>
      <c r="HWP265" s="27"/>
      <c r="HWQ265" s="27"/>
      <c r="HWR265" s="27"/>
      <c r="HWS265" s="27"/>
      <c r="HWT265" s="27"/>
      <c r="HWU265" s="27"/>
      <c r="HWV265" s="27"/>
      <c r="HWW265" s="27"/>
      <c r="HWX265" s="27"/>
      <c r="HWY265" s="27"/>
      <c r="HWZ265" s="27"/>
      <c r="HXA265" s="27"/>
      <c r="HXB265" s="27"/>
      <c r="HXC265" s="27"/>
      <c r="HXD265" s="27"/>
      <c r="HXE265" s="27"/>
      <c r="HXF265" s="27"/>
      <c r="HXG265" s="27"/>
      <c r="HXH265" s="27"/>
      <c r="HXI265" s="27"/>
      <c r="HXJ265" s="27"/>
      <c r="HXK265" s="27"/>
      <c r="HXL265" s="27"/>
      <c r="HXM265" s="27"/>
      <c r="HXN265" s="27"/>
      <c r="HXO265" s="27"/>
      <c r="HXP265" s="27"/>
      <c r="HXQ265" s="27"/>
      <c r="HXR265" s="27"/>
      <c r="HXS265" s="27"/>
      <c r="HXT265" s="27"/>
      <c r="HXU265" s="27"/>
      <c r="HXV265" s="27"/>
      <c r="HXW265" s="27"/>
      <c r="HXX265" s="27"/>
      <c r="HXY265" s="27"/>
      <c r="HXZ265" s="27"/>
      <c r="HYA265" s="27"/>
      <c r="HYB265" s="27"/>
      <c r="HYC265" s="27"/>
      <c r="HYD265" s="27"/>
      <c r="HYE265" s="27"/>
      <c r="HYF265" s="27"/>
      <c r="HYG265" s="27"/>
      <c r="HYH265" s="27"/>
      <c r="HYI265" s="27"/>
      <c r="HYJ265" s="27"/>
      <c r="HYK265" s="27"/>
      <c r="HYL265" s="27"/>
      <c r="HYM265" s="27"/>
      <c r="HYN265" s="27"/>
      <c r="HYO265" s="27"/>
      <c r="HYP265" s="27"/>
      <c r="HYQ265" s="27"/>
      <c r="HYR265" s="27"/>
      <c r="HYS265" s="27"/>
      <c r="HYT265" s="27"/>
      <c r="HYU265" s="27"/>
      <c r="HYV265" s="27"/>
      <c r="HYW265" s="27"/>
      <c r="HYX265" s="27"/>
      <c r="HYY265" s="27"/>
      <c r="HYZ265" s="27"/>
      <c r="HZA265" s="27"/>
      <c r="HZB265" s="27"/>
      <c r="HZC265" s="27"/>
      <c r="HZD265" s="27"/>
      <c r="HZE265" s="27"/>
      <c r="HZF265" s="27"/>
      <c r="HZG265" s="27"/>
      <c r="HZH265" s="27"/>
      <c r="HZI265" s="27"/>
      <c r="HZJ265" s="27"/>
      <c r="HZK265" s="27"/>
      <c r="HZL265" s="27"/>
      <c r="HZM265" s="27"/>
      <c r="HZN265" s="27"/>
      <c r="HZO265" s="27"/>
      <c r="HZP265" s="27"/>
      <c r="HZQ265" s="27"/>
      <c r="HZR265" s="27"/>
      <c r="HZS265" s="27"/>
      <c r="HZT265" s="27"/>
      <c r="HZU265" s="27"/>
      <c r="HZV265" s="27"/>
      <c r="HZW265" s="27"/>
      <c r="HZX265" s="27"/>
      <c r="HZY265" s="27"/>
      <c r="HZZ265" s="27"/>
      <c r="IAA265" s="27"/>
      <c r="IAB265" s="27"/>
      <c r="IAC265" s="27"/>
      <c r="IAD265" s="27"/>
      <c r="IAE265" s="27"/>
      <c r="IAF265" s="27"/>
      <c r="IAG265" s="27"/>
      <c r="IAH265" s="27"/>
      <c r="IAI265" s="27"/>
      <c r="IAJ265" s="27"/>
      <c r="IAK265" s="27"/>
      <c r="IAL265" s="27"/>
      <c r="IAM265" s="27"/>
      <c r="IAN265" s="27"/>
      <c r="IAO265" s="27"/>
      <c r="IAP265" s="27"/>
      <c r="IAQ265" s="27"/>
      <c r="IAR265" s="27"/>
      <c r="IAS265" s="27"/>
      <c r="IAT265" s="27"/>
      <c r="IAU265" s="27"/>
      <c r="IAV265" s="27"/>
      <c r="IAW265" s="27"/>
      <c r="IAX265" s="27"/>
      <c r="IAY265" s="27"/>
      <c r="IAZ265" s="27"/>
      <c r="IBA265" s="27"/>
      <c r="IBB265" s="27"/>
      <c r="IBC265" s="27"/>
      <c r="IBD265" s="27"/>
      <c r="IBE265" s="27"/>
      <c r="IBF265" s="27"/>
      <c r="IBG265" s="27"/>
      <c r="IBH265" s="27"/>
      <c r="IBI265" s="27"/>
      <c r="IBJ265" s="27"/>
      <c r="IBK265" s="27"/>
      <c r="IBL265" s="27"/>
      <c r="IBM265" s="27"/>
      <c r="IBN265" s="27"/>
      <c r="IBO265" s="27"/>
      <c r="IBP265" s="27"/>
      <c r="IBQ265" s="27"/>
      <c r="IBR265" s="27"/>
      <c r="IBS265" s="27"/>
      <c r="IBT265" s="27"/>
      <c r="IBU265" s="27"/>
      <c r="IBV265" s="27"/>
      <c r="IBW265" s="27"/>
      <c r="IBX265" s="27"/>
      <c r="IBY265" s="27"/>
      <c r="IBZ265" s="27"/>
      <c r="ICA265" s="27"/>
      <c r="ICB265" s="27"/>
      <c r="ICC265" s="27"/>
      <c r="ICD265" s="27"/>
      <c r="ICE265" s="27"/>
      <c r="ICF265" s="27"/>
      <c r="ICG265" s="27"/>
      <c r="ICH265" s="27"/>
      <c r="ICI265" s="27"/>
      <c r="ICJ265" s="27"/>
      <c r="ICK265" s="27"/>
      <c r="ICL265" s="27"/>
      <c r="ICM265" s="27"/>
      <c r="ICN265" s="27"/>
      <c r="ICO265" s="27"/>
      <c r="ICP265" s="27"/>
      <c r="ICQ265" s="27"/>
      <c r="ICR265" s="27"/>
      <c r="ICS265" s="27"/>
      <c r="ICT265" s="27"/>
      <c r="ICU265" s="27"/>
      <c r="ICV265" s="27"/>
      <c r="ICW265" s="27"/>
      <c r="ICX265" s="27"/>
      <c r="ICY265" s="27"/>
      <c r="ICZ265" s="27"/>
      <c r="IDA265" s="27"/>
      <c r="IDB265" s="27"/>
      <c r="IDC265" s="27"/>
      <c r="IDD265" s="27"/>
      <c r="IDE265" s="27"/>
      <c r="IDF265" s="27"/>
      <c r="IDG265" s="27"/>
      <c r="IDH265" s="27"/>
      <c r="IDI265" s="27"/>
      <c r="IDJ265" s="27"/>
      <c r="IDK265" s="27"/>
      <c r="IDL265" s="27"/>
      <c r="IDM265" s="27"/>
      <c r="IDN265" s="27"/>
      <c r="IDO265" s="27"/>
      <c r="IDP265" s="27"/>
      <c r="IDQ265" s="27"/>
      <c r="IDR265" s="27"/>
      <c r="IDS265" s="27"/>
      <c r="IDT265" s="27"/>
      <c r="IDU265" s="27"/>
      <c r="IDV265" s="27"/>
      <c r="IDW265" s="27"/>
      <c r="IDX265" s="27"/>
      <c r="IDY265" s="27"/>
      <c r="IDZ265" s="27"/>
      <c r="IEA265" s="27"/>
      <c r="IEB265" s="27"/>
      <c r="IEC265" s="27"/>
      <c r="IED265" s="27"/>
      <c r="IEE265" s="27"/>
      <c r="IEF265" s="27"/>
      <c r="IEG265" s="27"/>
      <c r="IEH265" s="27"/>
      <c r="IEI265" s="27"/>
      <c r="IEJ265" s="27"/>
      <c r="IEK265" s="27"/>
      <c r="IEL265" s="27"/>
      <c r="IEM265" s="27"/>
      <c r="IEN265" s="27"/>
      <c r="IEO265" s="27"/>
      <c r="IEP265" s="27"/>
      <c r="IEQ265" s="27"/>
      <c r="IER265" s="27"/>
      <c r="IES265" s="27"/>
      <c r="IET265" s="27"/>
      <c r="IEU265" s="27"/>
      <c r="IEV265" s="27"/>
      <c r="IEW265" s="27"/>
      <c r="IEX265" s="27"/>
      <c r="IEY265" s="27"/>
      <c r="IEZ265" s="27"/>
      <c r="IFA265" s="27"/>
      <c r="IFB265" s="27"/>
      <c r="IFC265" s="27"/>
      <c r="IFD265" s="27"/>
      <c r="IFE265" s="27"/>
      <c r="IFF265" s="27"/>
      <c r="IFG265" s="27"/>
      <c r="IFH265" s="27"/>
      <c r="IFI265" s="27"/>
      <c r="IFJ265" s="27"/>
      <c r="IFK265" s="27"/>
      <c r="IFL265" s="27"/>
      <c r="IFM265" s="27"/>
      <c r="IFN265" s="27"/>
      <c r="IFO265" s="27"/>
      <c r="IFP265" s="27"/>
      <c r="IFQ265" s="27"/>
      <c r="IFR265" s="27"/>
      <c r="IFS265" s="27"/>
      <c r="IFT265" s="27"/>
      <c r="IFU265" s="27"/>
      <c r="IFV265" s="27"/>
      <c r="IFW265" s="27"/>
      <c r="IFX265" s="27"/>
      <c r="IFY265" s="27"/>
      <c r="IFZ265" s="27"/>
      <c r="IGA265" s="27"/>
      <c r="IGB265" s="27"/>
      <c r="IGC265" s="27"/>
      <c r="IGD265" s="27"/>
      <c r="IGE265" s="27"/>
      <c r="IGF265" s="27"/>
      <c r="IGG265" s="27"/>
      <c r="IGH265" s="27"/>
      <c r="IGI265" s="27"/>
      <c r="IGJ265" s="27"/>
      <c r="IGK265" s="27"/>
      <c r="IGL265" s="27"/>
      <c r="IGM265" s="27"/>
      <c r="IGN265" s="27"/>
      <c r="IGO265" s="27"/>
      <c r="IGP265" s="27"/>
      <c r="IGQ265" s="27"/>
      <c r="IGR265" s="27"/>
      <c r="IGS265" s="27"/>
      <c r="IGT265" s="27"/>
      <c r="IGU265" s="27"/>
      <c r="IGV265" s="27"/>
      <c r="IGW265" s="27"/>
      <c r="IGX265" s="27"/>
      <c r="IGY265" s="27"/>
      <c r="IGZ265" s="27"/>
      <c r="IHA265" s="27"/>
      <c r="IHB265" s="27"/>
      <c r="IHC265" s="27"/>
      <c r="IHD265" s="27"/>
      <c r="IHE265" s="27"/>
      <c r="IHF265" s="27"/>
      <c r="IHG265" s="27"/>
      <c r="IHH265" s="27"/>
      <c r="IHI265" s="27"/>
      <c r="IHJ265" s="27"/>
      <c r="IHK265" s="27"/>
      <c r="IHL265" s="27"/>
      <c r="IHM265" s="27"/>
      <c r="IHN265" s="27"/>
      <c r="IHO265" s="27"/>
      <c r="IHP265" s="27"/>
      <c r="IHQ265" s="27"/>
      <c r="IHR265" s="27"/>
      <c r="IHS265" s="27"/>
      <c r="IHT265" s="27"/>
      <c r="IHU265" s="27"/>
      <c r="IHV265" s="27"/>
      <c r="IHW265" s="27"/>
      <c r="IHX265" s="27"/>
      <c r="IHY265" s="27"/>
      <c r="IHZ265" s="27"/>
      <c r="IIA265" s="27"/>
      <c r="IIB265" s="27"/>
      <c r="IIC265" s="27"/>
      <c r="IID265" s="27"/>
      <c r="IIE265" s="27"/>
      <c r="IIF265" s="27"/>
      <c r="IIG265" s="27"/>
      <c r="IIH265" s="27"/>
      <c r="III265" s="27"/>
      <c r="IIJ265" s="27"/>
      <c r="IIK265" s="27"/>
      <c r="IIL265" s="27"/>
      <c r="IIM265" s="27"/>
      <c r="IIN265" s="27"/>
      <c r="IIO265" s="27"/>
      <c r="IIP265" s="27"/>
      <c r="IIQ265" s="27"/>
      <c r="IIR265" s="27"/>
      <c r="IIS265" s="27"/>
      <c r="IIT265" s="27"/>
      <c r="IIU265" s="27"/>
      <c r="IIV265" s="27"/>
      <c r="IIW265" s="27"/>
      <c r="IIX265" s="27"/>
      <c r="IIY265" s="27"/>
      <c r="IIZ265" s="27"/>
      <c r="IJA265" s="27"/>
      <c r="IJB265" s="27"/>
      <c r="IJC265" s="27"/>
      <c r="IJD265" s="27"/>
      <c r="IJE265" s="27"/>
      <c r="IJF265" s="27"/>
      <c r="IJG265" s="27"/>
      <c r="IJH265" s="27"/>
      <c r="IJI265" s="27"/>
      <c r="IJJ265" s="27"/>
      <c r="IJK265" s="27"/>
      <c r="IJL265" s="27"/>
      <c r="IJM265" s="27"/>
      <c r="IJN265" s="27"/>
      <c r="IJO265" s="27"/>
      <c r="IJP265" s="27"/>
      <c r="IJQ265" s="27"/>
      <c r="IJR265" s="27"/>
      <c r="IJS265" s="27"/>
      <c r="IJT265" s="27"/>
      <c r="IJU265" s="27"/>
      <c r="IJV265" s="27"/>
      <c r="IJW265" s="27"/>
      <c r="IJX265" s="27"/>
      <c r="IJY265" s="27"/>
      <c r="IJZ265" s="27"/>
      <c r="IKA265" s="27"/>
      <c r="IKB265" s="27"/>
      <c r="IKC265" s="27"/>
      <c r="IKD265" s="27"/>
      <c r="IKE265" s="27"/>
      <c r="IKF265" s="27"/>
      <c r="IKG265" s="27"/>
      <c r="IKH265" s="27"/>
      <c r="IKI265" s="27"/>
      <c r="IKJ265" s="27"/>
      <c r="IKK265" s="27"/>
      <c r="IKL265" s="27"/>
      <c r="IKM265" s="27"/>
      <c r="IKN265" s="27"/>
      <c r="IKO265" s="27"/>
      <c r="IKP265" s="27"/>
      <c r="IKQ265" s="27"/>
      <c r="IKR265" s="27"/>
      <c r="IKS265" s="27"/>
      <c r="IKT265" s="27"/>
      <c r="IKU265" s="27"/>
      <c r="IKV265" s="27"/>
      <c r="IKW265" s="27"/>
      <c r="IKX265" s="27"/>
      <c r="IKY265" s="27"/>
      <c r="IKZ265" s="27"/>
      <c r="ILA265" s="27"/>
      <c r="ILB265" s="27"/>
      <c r="ILC265" s="27"/>
      <c r="ILD265" s="27"/>
      <c r="ILE265" s="27"/>
      <c r="ILF265" s="27"/>
      <c r="ILG265" s="27"/>
      <c r="ILH265" s="27"/>
      <c r="ILI265" s="27"/>
      <c r="ILJ265" s="27"/>
      <c r="ILK265" s="27"/>
      <c r="ILL265" s="27"/>
      <c r="ILM265" s="27"/>
      <c r="ILN265" s="27"/>
      <c r="ILO265" s="27"/>
      <c r="ILP265" s="27"/>
      <c r="ILQ265" s="27"/>
      <c r="ILR265" s="27"/>
      <c r="ILS265" s="27"/>
      <c r="ILT265" s="27"/>
      <c r="ILU265" s="27"/>
      <c r="ILV265" s="27"/>
      <c r="ILW265" s="27"/>
      <c r="ILX265" s="27"/>
      <c r="ILY265" s="27"/>
      <c r="ILZ265" s="27"/>
      <c r="IMA265" s="27"/>
      <c r="IMB265" s="27"/>
      <c r="IMC265" s="27"/>
      <c r="IMD265" s="27"/>
      <c r="IME265" s="27"/>
      <c r="IMF265" s="27"/>
      <c r="IMG265" s="27"/>
      <c r="IMH265" s="27"/>
      <c r="IMI265" s="27"/>
      <c r="IMJ265" s="27"/>
      <c r="IMK265" s="27"/>
      <c r="IML265" s="27"/>
      <c r="IMM265" s="27"/>
      <c r="IMN265" s="27"/>
      <c r="IMO265" s="27"/>
      <c r="IMP265" s="27"/>
      <c r="IMQ265" s="27"/>
      <c r="IMR265" s="27"/>
      <c r="IMS265" s="27"/>
      <c r="IMT265" s="27"/>
      <c r="IMU265" s="27"/>
      <c r="IMV265" s="27"/>
      <c r="IMW265" s="27"/>
      <c r="IMX265" s="27"/>
      <c r="IMY265" s="27"/>
      <c r="IMZ265" s="27"/>
      <c r="INA265" s="27"/>
      <c r="INB265" s="27"/>
      <c r="INC265" s="27"/>
      <c r="IND265" s="27"/>
      <c r="INE265" s="27"/>
      <c r="INF265" s="27"/>
      <c r="ING265" s="27"/>
      <c r="INH265" s="27"/>
      <c r="INI265" s="27"/>
      <c r="INJ265" s="27"/>
      <c r="INK265" s="27"/>
      <c r="INL265" s="27"/>
      <c r="INM265" s="27"/>
      <c r="INN265" s="27"/>
      <c r="INO265" s="27"/>
      <c r="INP265" s="27"/>
      <c r="INQ265" s="27"/>
      <c r="INR265" s="27"/>
      <c r="INS265" s="27"/>
      <c r="INT265" s="27"/>
      <c r="INU265" s="27"/>
      <c r="INV265" s="27"/>
      <c r="INW265" s="27"/>
      <c r="INX265" s="27"/>
      <c r="INY265" s="27"/>
      <c r="INZ265" s="27"/>
      <c r="IOA265" s="27"/>
      <c r="IOB265" s="27"/>
      <c r="IOC265" s="27"/>
      <c r="IOD265" s="27"/>
      <c r="IOE265" s="27"/>
      <c r="IOF265" s="27"/>
      <c r="IOG265" s="27"/>
      <c r="IOH265" s="27"/>
      <c r="IOI265" s="27"/>
      <c r="IOJ265" s="27"/>
      <c r="IOK265" s="27"/>
      <c r="IOL265" s="27"/>
      <c r="IOM265" s="27"/>
      <c r="ION265" s="27"/>
      <c r="IOO265" s="27"/>
      <c r="IOP265" s="27"/>
      <c r="IOQ265" s="27"/>
      <c r="IOR265" s="27"/>
      <c r="IOS265" s="27"/>
      <c r="IOT265" s="27"/>
      <c r="IOU265" s="27"/>
      <c r="IOV265" s="27"/>
      <c r="IOW265" s="27"/>
      <c r="IOX265" s="27"/>
      <c r="IOY265" s="27"/>
      <c r="IOZ265" s="27"/>
      <c r="IPA265" s="27"/>
      <c r="IPB265" s="27"/>
      <c r="IPC265" s="27"/>
      <c r="IPD265" s="27"/>
      <c r="IPE265" s="27"/>
      <c r="IPF265" s="27"/>
      <c r="IPG265" s="27"/>
      <c r="IPH265" s="27"/>
      <c r="IPI265" s="27"/>
      <c r="IPJ265" s="27"/>
      <c r="IPK265" s="27"/>
      <c r="IPL265" s="27"/>
      <c r="IPM265" s="27"/>
      <c r="IPN265" s="27"/>
      <c r="IPO265" s="27"/>
      <c r="IPP265" s="27"/>
      <c r="IPQ265" s="27"/>
      <c r="IPR265" s="27"/>
      <c r="IPS265" s="27"/>
      <c r="IPT265" s="27"/>
      <c r="IPU265" s="27"/>
      <c r="IPV265" s="27"/>
      <c r="IPW265" s="27"/>
      <c r="IPX265" s="27"/>
      <c r="IPY265" s="27"/>
      <c r="IPZ265" s="27"/>
      <c r="IQA265" s="27"/>
      <c r="IQB265" s="27"/>
      <c r="IQC265" s="27"/>
      <c r="IQD265" s="27"/>
      <c r="IQE265" s="27"/>
      <c r="IQF265" s="27"/>
      <c r="IQG265" s="27"/>
      <c r="IQH265" s="27"/>
      <c r="IQI265" s="27"/>
      <c r="IQJ265" s="27"/>
      <c r="IQK265" s="27"/>
      <c r="IQL265" s="27"/>
      <c r="IQM265" s="27"/>
      <c r="IQN265" s="27"/>
      <c r="IQO265" s="27"/>
      <c r="IQP265" s="27"/>
      <c r="IQQ265" s="27"/>
      <c r="IQR265" s="27"/>
      <c r="IQS265" s="27"/>
      <c r="IQT265" s="27"/>
      <c r="IQU265" s="27"/>
      <c r="IQV265" s="27"/>
      <c r="IQW265" s="27"/>
      <c r="IQX265" s="27"/>
      <c r="IQY265" s="27"/>
      <c r="IQZ265" s="27"/>
      <c r="IRA265" s="27"/>
      <c r="IRB265" s="27"/>
      <c r="IRC265" s="27"/>
      <c r="IRD265" s="27"/>
      <c r="IRE265" s="27"/>
      <c r="IRF265" s="27"/>
      <c r="IRG265" s="27"/>
      <c r="IRH265" s="27"/>
      <c r="IRI265" s="27"/>
      <c r="IRJ265" s="27"/>
      <c r="IRK265" s="27"/>
      <c r="IRL265" s="27"/>
      <c r="IRM265" s="27"/>
      <c r="IRN265" s="27"/>
      <c r="IRO265" s="27"/>
      <c r="IRP265" s="27"/>
      <c r="IRQ265" s="27"/>
      <c r="IRR265" s="27"/>
      <c r="IRS265" s="27"/>
      <c r="IRT265" s="27"/>
      <c r="IRU265" s="27"/>
      <c r="IRV265" s="27"/>
      <c r="IRW265" s="27"/>
      <c r="IRX265" s="27"/>
      <c r="IRY265" s="27"/>
      <c r="IRZ265" s="27"/>
      <c r="ISA265" s="27"/>
      <c r="ISB265" s="27"/>
      <c r="ISC265" s="27"/>
      <c r="ISD265" s="27"/>
      <c r="ISE265" s="27"/>
      <c r="ISF265" s="27"/>
      <c r="ISG265" s="27"/>
      <c r="ISH265" s="27"/>
      <c r="ISI265" s="27"/>
      <c r="ISJ265" s="27"/>
      <c r="ISK265" s="27"/>
      <c r="ISL265" s="27"/>
      <c r="ISM265" s="27"/>
      <c r="ISN265" s="27"/>
      <c r="ISO265" s="27"/>
      <c r="ISP265" s="27"/>
      <c r="ISQ265" s="27"/>
      <c r="ISR265" s="27"/>
      <c r="ISS265" s="27"/>
      <c r="IST265" s="27"/>
      <c r="ISU265" s="27"/>
      <c r="ISV265" s="27"/>
      <c r="ISW265" s="27"/>
      <c r="ISX265" s="27"/>
      <c r="ISY265" s="27"/>
      <c r="ISZ265" s="27"/>
      <c r="ITA265" s="27"/>
      <c r="ITB265" s="27"/>
      <c r="ITC265" s="27"/>
      <c r="ITD265" s="27"/>
      <c r="ITE265" s="27"/>
      <c r="ITF265" s="27"/>
      <c r="ITG265" s="27"/>
      <c r="ITH265" s="27"/>
      <c r="ITI265" s="27"/>
      <c r="ITJ265" s="27"/>
      <c r="ITK265" s="27"/>
      <c r="ITL265" s="27"/>
      <c r="ITM265" s="27"/>
      <c r="ITN265" s="27"/>
      <c r="ITO265" s="27"/>
      <c r="ITP265" s="27"/>
      <c r="ITQ265" s="27"/>
      <c r="ITR265" s="27"/>
      <c r="ITS265" s="27"/>
      <c r="ITT265" s="27"/>
      <c r="ITU265" s="27"/>
      <c r="ITV265" s="27"/>
      <c r="ITW265" s="27"/>
      <c r="ITX265" s="27"/>
      <c r="ITY265" s="27"/>
      <c r="ITZ265" s="27"/>
      <c r="IUA265" s="27"/>
      <c r="IUB265" s="27"/>
      <c r="IUC265" s="27"/>
      <c r="IUD265" s="27"/>
      <c r="IUE265" s="27"/>
      <c r="IUF265" s="27"/>
      <c r="IUG265" s="27"/>
      <c r="IUH265" s="27"/>
      <c r="IUI265" s="27"/>
      <c r="IUJ265" s="27"/>
      <c r="IUK265" s="27"/>
      <c r="IUL265" s="27"/>
      <c r="IUM265" s="27"/>
      <c r="IUN265" s="27"/>
      <c r="IUO265" s="27"/>
      <c r="IUP265" s="27"/>
      <c r="IUQ265" s="27"/>
      <c r="IUR265" s="27"/>
      <c r="IUS265" s="27"/>
      <c r="IUT265" s="27"/>
      <c r="IUU265" s="27"/>
      <c r="IUV265" s="27"/>
      <c r="IUW265" s="27"/>
      <c r="IUX265" s="27"/>
      <c r="IUY265" s="27"/>
      <c r="IUZ265" s="27"/>
      <c r="IVA265" s="27"/>
      <c r="IVB265" s="27"/>
      <c r="IVC265" s="27"/>
      <c r="IVD265" s="27"/>
      <c r="IVE265" s="27"/>
      <c r="IVF265" s="27"/>
      <c r="IVG265" s="27"/>
      <c r="IVH265" s="27"/>
      <c r="IVI265" s="27"/>
      <c r="IVJ265" s="27"/>
      <c r="IVK265" s="27"/>
      <c r="IVL265" s="27"/>
      <c r="IVM265" s="27"/>
      <c r="IVN265" s="27"/>
      <c r="IVO265" s="27"/>
      <c r="IVP265" s="27"/>
      <c r="IVQ265" s="27"/>
      <c r="IVR265" s="27"/>
      <c r="IVS265" s="27"/>
      <c r="IVT265" s="27"/>
      <c r="IVU265" s="27"/>
      <c r="IVV265" s="27"/>
      <c r="IVW265" s="27"/>
      <c r="IVX265" s="27"/>
      <c r="IVY265" s="27"/>
      <c r="IVZ265" s="27"/>
      <c r="IWA265" s="27"/>
      <c r="IWB265" s="27"/>
      <c r="IWC265" s="27"/>
      <c r="IWD265" s="27"/>
      <c r="IWE265" s="27"/>
      <c r="IWF265" s="27"/>
      <c r="IWG265" s="27"/>
      <c r="IWH265" s="27"/>
      <c r="IWI265" s="27"/>
      <c r="IWJ265" s="27"/>
      <c r="IWK265" s="27"/>
      <c r="IWL265" s="27"/>
      <c r="IWM265" s="27"/>
      <c r="IWN265" s="27"/>
      <c r="IWO265" s="27"/>
      <c r="IWP265" s="27"/>
      <c r="IWQ265" s="27"/>
      <c r="IWR265" s="27"/>
      <c r="IWS265" s="27"/>
      <c r="IWT265" s="27"/>
      <c r="IWU265" s="27"/>
      <c r="IWV265" s="27"/>
      <c r="IWW265" s="27"/>
      <c r="IWX265" s="27"/>
      <c r="IWY265" s="27"/>
      <c r="IWZ265" s="27"/>
      <c r="IXA265" s="27"/>
      <c r="IXB265" s="27"/>
      <c r="IXC265" s="27"/>
      <c r="IXD265" s="27"/>
      <c r="IXE265" s="27"/>
      <c r="IXF265" s="27"/>
      <c r="IXG265" s="27"/>
      <c r="IXH265" s="27"/>
      <c r="IXI265" s="27"/>
      <c r="IXJ265" s="27"/>
      <c r="IXK265" s="27"/>
      <c r="IXL265" s="27"/>
      <c r="IXM265" s="27"/>
      <c r="IXN265" s="27"/>
      <c r="IXO265" s="27"/>
      <c r="IXP265" s="27"/>
      <c r="IXQ265" s="27"/>
      <c r="IXR265" s="27"/>
      <c r="IXS265" s="27"/>
      <c r="IXT265" s="27"/>
      <c r="IXU265" s="27"/>
      <c r="IXV265" s="27"/>
      <c r="IXW265" s="27"/>
      <c r="IXX265" s="27"/>
      <c r="IXY265" s="27"/>
      <c r="IXZ265" s="27"/>
      <c r="IYA265" s="27"/>
      <c r="IYB265" s="27"/>
      <c r="IYC265" s="27"/>
      <c r="IYD265" s="27"/>
      <c r="IYE265" s="27"/>
      <c r="IYF265" s="27"/>
      <c r="IYG265" s="27"/>
      <c r="IYH265" s="27"/>
      <c r="IYI265" s="27"/>
      <c r="IYJ265" s="27"/>
      <c r="IYK265" s="27"/>
      <c r="IYL265" s="27"/>
      <c r="IYM265" s="27"/>
      <c r="IYN265" s="27"/>
      <c r="IYO265" s="27"/>
      <c r="IYP265" s="27"/>
      <c r="IYQ265" s="27"/>
      <c r="IYR265" s="27"/>
      <c r="IYS265" s="27"/>
      <c r="IYT265" s="27"/>
      <c r="IYU265" s="27"/>
      <c r="IYV265" s="27"/>
      <c r="IYW265" s="27"/>
      <c r="IYX265" s="27"/>
      <c r="IYY265" s="27"/>
      <c r="IYZ265" s="27"/>
      <c r="IZA265" s="27"/>
      <c r="IZB265" s="27"/>
      <c r="IZC265" s="27"/>
      <c r="IZD265" s="27"/>
      <c r="IZE265" s="27"/>
      <c r="IZF265" s="27"/>
      <c r="IZG265" s="27"/>
      <c r="IZH265" s="27"/>
      <c r="IZI265" s="27"/>
      <c r="IZJ265" s="27"/>
      <c r="IZK265" s="27"/>
      <c r="IZL265" s="27"/>
      <c r="IZM265" s="27"/>
      <c r="IZN265" s="27"/>
      <c r="IZO265" s="27"/>
      <c r="IZP265" s="27"/>
      <c r="IZQ265" s="27"/>
      <c r="IZR265" s="27"/>
      <c r="IZS265" s="27"/>
      <c r="IZT265" s="27"/>
      <c r="IZU265" s="27"/>
      <c r="IZV265" s="27"/>
      <c r="IZW265" s="27"/>
      <c r="IZX265" s="27"/>
      <c r="IZY265" s="27"/>
      <c r="IZZ265" s="27"/>
      <c r="JAA265" s="27"/>
      <c r="JAB265" s="27"/>
      <c r="JAC265" s="27"/>
      <c r="JAD265" s="27"/>
      <c r="JAE265" s="27"/>
      <c r="JAF265" s="27"/>
      <c r="JAG265" s="27"/>
      <c r="JAH265" s="27"/>
      <c r="JAI265" s="27"/>
      <c r="JAJ265" s="27"/>
      <c r="JAK265" s="27"/>
      <c r="JAL265" s="27"/>
      <c r="JAM265" s="27"/>
      <c r="JAN265" s="27"/>
      <c r="JAO265" s="27"/>
      <c r="JAP265" s="27"/>
      <c r="JAQ265" s="27"/>
      <c r="JAR265" s="27"/>
      <c r="JAS265" s="27"/>
      <c r="JAT265" s="27"/>
      <c r="JAU265" s="27"/>
      <c r="JAV265" s="27"/>
      <c r="JAW265" s="27"/>
      <c r="JAX265" s="27"/>
      <c r="JAY265" s="27"/>
      <c r="JAZ265" s="27"/>
      <c r="JBA265" s="27"/>
      <c r="JBB265" s="27"/>
      <c r="JBC265" s="27"/>
      <c r="JBD265" s="27"/>
      <c r="JBE265" s="27"/>
      <c r="JBF265" s="27"/>
      <c r="JBG265" s="27"/>
      <c r="JBH265" s="27"/>
      <c r="JBI265" s="27"/>
      <c r="JBJ265" s="27"/>
      <c r="JBK265" s="27"/>
      <c r="JBL265" s="27"/>
      <c r="JBM265" s="27"/>
      <c r="JBN265" s="27"/>
      <c r="JBO265" s="27"/>
      <c r="JBP265" s="27"/>
      <c r="JBQ265" s="27"/>
      <c r="JBR265" s="27"/>
      <c r="JBS265" s="27"/>
      <c r="JBT265" s="27"/>
      <c r="JBU265" s="27"/>
      <c r="JBV265" s="27"/>
      <c r="JBW265" s="27"/>
      <c r="JBX265" s="27"/>
      <c r="JBY265" s="27"/>
      <c r="JBZ265" s="27"/>
      <c r="JCA265" s="27"/>
      <c r="JCB265" s="27"/>
      <c r="JCC265" s="27"/>
      <c r="JCD265" s="27"/>
      <c r="JCE265" s="27"/>
      <c r="JCF265" s="27"/>
      <c r="JCG265" s="27"/>
      <c r="JCH265" s="27"/>
      <c r="JCI265" s="27"/>
      <c r="JCJ265" s="27"/>
      <c r="JCK265" s="27"/>
      <c r="JCL265" s="27"/>
      <c r="JCM265" s="27"/>
      <c r="JCN265" s="27"/>
      <c r="JCO265" s="27"/>
      <c r="JCP265" s="27"/>
      <c r="JCQ265" s="27"/>
      <c r="JCR265" s="27"/>
      <c r="JCS265" s="27"/>
      <c r="JCT265" s="27"/>
      <c r="JCU265" s="27"/>
      <c r="JCV265" s="27"/>
      <c r="JCW265" s="27"/>
      <c r="JCX265" s="27"/>
      <c r="JCY265" s="27"/>
      <c r="JCZ265" s="27"/>
      <c r="JDA265" s="27"/>
      <c r="JDB265" s="27"/>
      <c r="JDC265" s="27"/>
      <c r="JDD265" s="27"/>
      <c r="JDE265" s="27"/>
      <c r="JDF265" s="27"/>
      <c r="JDG265" s="27"/>
      <c r="JDH265" s="27"/>
      <c r="JDI265" s="27"/>
      <c r="JDJ265" s="27"/>
      <c r="JDK265" s="27"/>
      <c r="JDL265" s="27"/>
      <c r="JDM265" s="27"/>
      <c r="JDN265" s="27"/>
      <c r="JDO265" s="27"/>
      <c r="JDP265" s="27"/>
      <c r="JDQ265" s="27"/>
      <c r="JDR265" s="27"/>
      <c r="JDS265" s="27"/>
      <c r="JDT265" s="27"/>
      <c r="JDU265" s="27"/>
      <c r="JDV265" s="27"/>
      <c r="JDW265" s="27"/>
      <c r="JDX265" s="27"/>
      <c r="JDY265" s="27"/>
      <c r="JDZ265" s="27"/>
      <c r="JEA265" s="27"/>
      <c r="JEB265" s="27"/>
      <c r="JEC265" s="27"/>
      <c r="JED265" s="27"/>
      <c r="JEE265" s="27"/>
      <c r="JEF265" s="27"/>
      <c r="JEG265" s="27"/>
      <c r="JEH265" s="27"/>
      <c r="JEI265" s="27"/>
      <c r="JEJ265" s="27"/>
      <c r="JEK265" s="27"/>
      <c r="JEL265" s="27"/>
      <c r="JEM265" s="27"/>
      <c r="JEN265" s="27"/>
      <c r="JEO265" s="27"/>
      <c r="JEP265" s="27"/>
      <c r="JEQ265" s="27"/>
      <c r="JER265" s="27"/>
      <c r="JES265" s="27"/>
      <c r="JET265" s="27"/>
      <c r="JEU265" s="27"/>
      <c r="JEV265" s="27"/>
      <c r="JEW265" s="27"/>
      <c r="JEX265" s="27"/>
      <c r="JEY265" s="27"/>
      <c r="JEZ265" s="27"/>
      <c r="JFA265" s="27"/>
      <c r="JFB265" s="27"/>
      <c r="JFC265" s="27"/>
      <c r="JFD265" s="27"/>
      <c r="JFE265" s="27"/>
      <c r="JFF265" s="27"/>
      <c r="JFG265" s="27"/>
      <c r="JFH265" s="27"/>
      <c r="JFI265" s="27"/>
      <c r="JFJ265" s="27"/>
      <c r="JFK265" s="27"/>
      <c r="JFL265" s="27"/>
      <c r="JFM265" s="27"/>
      <c r="JFN265" s="27"/>
      <c r="JFO265" s="27"/>
      <c r="JFP265" s="27"/>
      <c r="JFQ265" s="27"/>
      <c r="JFR265" s="27"/>
      <c r="JFS265" s="27"/>
      <c r="JFT265" s="27"/>
      <c r="JFU265" s="27"/>
      <c r="JFV265" s="27"/>
      <c r="JFW265" s="27"/>
      <c r="JFX265" s="27"/>
      <c r="JFY265" s="27"/>
      <c r="JFZ265" s="27"/>
      <c r="JGA265" s="27"/>
      <c r="JGB265" s="27"/>
      <c r="JGC265" s="27"/>
      <c r="JGD265" s="27"/>
      <c r="JGE265" s="27"/>
      <c r="JGF265" s="27"/>
      <c r="JGG265" s="27"/>
      <c r="JGH265" s="27"/>
      <c r="JGI265" s="27"/>
      <c r="JGJ265" s="27"/>
      <c r="JGK265" s="27"/>
      <c r="JGL265" s="27"/>
      <c r="JGM265" s="27"/>
      <c r="JGN265" s="27"/>
      <c r="JGO265" s="27"/>
      <c r="JGP265" s="27"/>
      <c r="JGQ265" s="27"/>
      <c r="JGR265" s="27"/>
      <c r="JGS265" s="27"/>
      <c r="JGT265" s="27"/>
      <c r="JGU265" s="27"/>
      <c r="JGV265" s="27"/>
      <c r="JGW265" s="27"/>
      <c r="JGX265" s="27"/>
      <c r="JGY265" s="27"/>
      <c r="JGZ265" s="27"/>
      <c r="JHA265" s="27"/>
      <c r="JHB265" s="27"/>
      <c r="JHC265" s="27"/>
      <c r="JHD265" s="27"/>
      <c r="JHE265" s="27"/>
      <c r="JHF265" s="27"/>
      <c r="JHG265" s="27"/>
      <c r="JHH265" s="27"/>
      <c r="JHI265" s="27"/>
      <c r="JHJ265" s="27"/>
      <c r="JHK265" s="27"/>
      <c r="JHL265" s="27"/>
      <c r="JHM265" s="27"/>
      <c r="JHN265" s="27"/>
      <c r="JHO265" s="27"/>
      <c r="JHP265" s="27"/>
      <c r="JHQ265" s="27"/>
      <c r="JHR265" s="27"/>
      <c r="JHS265" s="27"/>
      <c r="JHT265" s="27"/>
      <c r="JHU265" s="27"/>
      <c r="JHV265" s="27"/>
      <c r="JHW265" s="27"/>
      <c r="JHX265" s="27"/>
      <c r="JHY265" s="27"/>
      <c r="JHZ265" s="27"/>
      <c r="JIA265" s="27"/>
      <c r="JIB265" s="27"/>
      <c r="JIC265" s="27"/>
      <c r="JID265" s="27"/>
      <c r="JIE265" s="27"/>
      <c r="JIF265" s="27"/>
      <c r="JIG265" s="27"/>
      <c r="JIH265" s="27"/>
      <c r="JII265" s="27"/>
      <c r="JIJ265" s="27"/>
      <c r="JIK265" s="27"/>
      <c r="JIL265" s="27"/>
      <c r="JIM265" s="27"/>
      <c r="JIN265" s="27"/>
      <c r="JIO265" s="27"/>
      <c r="JIP265" s="27"/>
      <c r="JIQ265" s="27"/>
      <c r="JIR265" s="27"/>
      <c r="JIS265" s="27"/>
      <c r="JIT265" s="27"/>
      <c r="JIU265" s="27"/>
      <c r="JIV265" s="27"/>
      <c r="JIW265" s="27"/>
      <c r="JIX265" s="27"/>
      <c r="JIY265" s="27"/>
      <c r="JIZ265" s="27"/>
      <c r="JJA265" s="27"/>
      <c r="JJB265" s="27"/>
      <c r="JJC265" s="27"/>
      <c r="JJD265" s="27"/>
      <c r="JJE265" s="27"/>
      <c r="JJF265" s="27"/>
      <c r="JJG265" s="27"/>
      <c r="JJH265" s="27"/>
      <c r="JJI265" s="27"/>
      <c r="JJJ265" s="27"/>
      <c r="JJK265" s="27"/>
      <c r="JJL265" s="27"/>
      <c r="JJM265" s="27"/>
      <c r="JJN265" s="27"/>
      <c r="JJO265" s="27"/>
      <c r="JJP265" s="27"/>
      <c r="JJQ265" s="27"/>
      <c r="JJR265" s="27"/>
      <c r="JJS265" s="27"/>
      <c r="JJT265" s="27"/>
      <c r="JJU265" s="27"/>
      <c r="JJV265" s="27"/>
      <c r="JJW265" s="27"/>
      <c r="JJX265" s="27"/>
      <c r="JJY265" s="27"/>
      <c r="JJZ265" s="27"/>
      <c r="JKA265" s="27"/>
      <c r="JKB265" s="27"/>
      <c r="JKC265" s="27"/>
      <c r="JKD265" s="27"/>
      <c r="JKE265" s="27"/>
      <c r="JKF265" s="27"/>
      <c r="JKG265" s="27"/>
      <c r="JKH265" s="27"/>
      <c r="JKI265" s="27"/>
      <c r="JKJ265" s="27"/>
      <c r="JKK265" s="27"/>
      <c r="JKL265" s="27"/>
      <c r="JKM265" s="27"/>
      <c r="JKN265" s="27"/>
      <c r="JKO265" s="27"/>
      <c r="JKP265" s="27"/>
      <c r="JKQ265" s="27"/>
      <c r="JKR265" s="27"/>
      <c r="JKS265" s="27"/>
      <c r="JKT265" s="27"/>
      <c r="JKU265" s="27"/>
      <c r="JKV265" s="27"/>
      <c r="JKW265" s="27"/>
      <c r="JKX265" s="27"/>
      <c r="JKY265" s="27"/>
      <c r="JKZ265" s="27"/>
      <c r="JLA265" s="27"/>
      <c r="JLB265" s="27"/>
      <c r="JLC265" s="27"/>
      <c r="JLD265" s="27"/>
      <c r="JLE265" s="27"/>
      <c r="JLF265" s="27"/>
      <c r="JLG265" s="27"/>
      <c r="JLH265" s="27"/>
      <c r="JLI265" s="27"/>
      <c r="JLJ265" s="27"/>
      <c r="JLK265" s="27"/>
      <c r="JLL265" s="27"/>
      <c r="JLM265" s="27"/>
      <c r="JLN265" s="27"/>
      <c r="JLO265" s="27"/>
      <c r="JLP265" s="27"/>
      <c r="JLQ265" s="27"/>
      <c r="JLR265" s="27"/>
      <c r="JLS265" s="27"/>
      <c r="JLT265" s="27"/>
      <c r="JLU265" s="27"/>
      <c r="JLV265" s="27"/>
      <c r="JLW265" s="27"/>
      <c r="JLX265" s="27"/>
      <c r="JLY265" s="27"/>
      <c r="JLZ265" s="27"/>
      <c r="JMA265" s="27"/>
      <c r="JMB265" s="27"/>
      <c r="JMC265" s="27"/>
      <c r="JMD265" s="27"/>
      <c r="JME265" s="27"/>
      <c r="JMF265" s="27"/>
      <c r="JMG265" s="27"/>
      <c r="JMH265" s="27"/>
      <c r="JMI265" s="27"/>
      <c r="JMJ265" s="27"/>
      <c r="JMK265" s="27"/>
      <c r="JML265" s="27"/>
      <c r="JMM265" s="27"/>
      <c r="JMN265" s="27"/>
      <c r="JMO265" s="27"/>
      <c r="JMP265" s="27"/>
      <c r="JMQ265" s="27"/>
      <c r="JMR265" s="27"/>
      <c r="JMS265" s="27"/>
      <c r="JMT265" s="27"/>
      <c r="JMU265" s="27"/>
      <c r="JMV265" s="27"/>
      <c r="JMW265" s="27"/>
      <c r="JMX265" s="27"/>
      <c r="JMY265" s="27"/>
      <c r="JMZ265" s="27"/>
      <c r="JNA265" s="27"/>
      <c r="JNB265" s="27"/>
      <c r="JNC265" s="27"/>
      <c r="JND265" s="27"/>
      <c r="JNE265" s="27"/>
      <c r="JNF265" s="27"/>
      <c r="JNG265" s="27"/>
      <c r="JNH265" s="27"/>
      <c r="JNI265" s="27"/>
      <c r="JNJ265" s="27"/>
      <c r="JNK265" s="27"/>
      <c r="JNL265" s="27"/>
      <c r="JNM265" s="27"/>
      <c r="JNN265" s="27"/>
      <c r="JNO265" s="27"/>
      <c r="JNP265" s="27"/>
      <c r="JNQ265" s="27"/>
      <c r="JNR265" s="27"/>
      <c r="JNS265" s="27"/>
      <c r="JNT265" s="27"/>
      <c r="JNU265" s="27"/>
      <c r="JNV265" s="27"/>
      <c r="JNW265" s="27"/>
      <c r="JNX265" s="27"/>
      <c r="JNY265" s="27"/>
      <c r="JNZ265" s="27"/>
      <c r="JOA265" s="27"/>
      <c r="JOB265" s="27"/>
      <c r="JOC265" s="27"/>
      <c r="JOD265" s="27"/>
      <c r="JOE265" s="27"/>
      <c r="JOF265" s="27"/>
      <c r="JOG265" s="27"/>
      <c r="JOH265" s="27"/>
      <c r="JOI265" s="27"/>
      <c r="JOJ265" s="27"/>
      <c r="JOK265" s="27"/>
      <c r="JOL265" s="27"/>
      <c r="JOM265" s="27"/>
      <c r="JON265" s="27"/>
      <c r="JOO265" s="27"/>
      <c r="JOP265" s="27"/>
      <c r="JOQ265" s="27"/>
      <c r="JOR265" s="27"/>
      <c r="JOS265" s="27"/>
      <c r="JOT265" s="27"/>
      <c r="JOU265" s="27"/>
      <c r="JOV265" s="27"/>
      <c r="JOW265" s="27"/>
      <c r="JOX265" s="27"/>
      <c r="JOY265" s="27"/>
      <c r="JOZ265" s="27"/>
      <c r="JPA265" s="27"/>
      <c r="JPB265" s="27"/>
      <c r="JPC265" s="27"/>
      <c r="JPD265" s="27"/>
      <c r="JPE265" s="27"/>
      <c r="JPF265" s="27"/>
      <c r="JPG265" s="27"/>
      <c r="JPH265" s="27"/>
      <c r="JPI265" s="27"/>
      <c r="JPJ265" s="27"/>
      <c r="JPK265" s="27"/>
      <c r="JPL265" s="27"/>
      <c r="JPM265" s="27"/>
      <c r="JPN265" s="27"/>
      <c r="JPO265" s="27"/>
      <c r="JPP265" s="27"/>
      <c r="JPQ265" s="27"/>
      <c r="JPR265" s="27"/>
      <c r="JPS265" s="27"/>
      <c r="JPT265" s="27"/>
      <c r="JPU265" s="27"/>
      <c r="JPV265" s="27"/>
      <c r="JPW265" s="27"/>
      <c r="JPX265" s="27"/>
      <c r="JPY265" s="27"/>
      <c r="JPZ265" s="27"/>
      <c r="JQA265" s="27"/>
      <c r="JQB265" s="27"/>
      <c r="JQC265" s="27"/>
      <c r="JQD265" s="27"/>
      <c r="JQE265" s="27"/>
      <c r="JQF265" s="27"/>
      <c r="JQG265" s="27"/>
      <c r="JQH265" s="27"/>
      <c r="JQI265" s="27"/>
      <c r="JQJ265" s="27"/>
      <c r="JQK265" s="27"/>
      <c r="JQL265" s="27"/>
      <c r="JQM265" s="27"/>
      <c r="JQN265" s="27"/>
      <c r="JQO265" s="27"/>
      <c r="JQP265" s="27"/>
      <c r="JQQ265" s="27"/>
      <c r="JQR265" s="27"/>
      <c r="JQS265" s="27"/>
      <c r="JQT265" s="27"/>
      <c r="JQU265" s="27"/>
      <c r="JQV265" s="27"/>
      <c r="JQW265" s="27"/>
      <c r="JQX265" s="27"/>
      <c r="JQY265" s="27"/>
      <c r="JQZ265" s="27"/>
      <c r="JRA265" s="27"/>
      <c r="JRB265" s="27"/>
      <c r="JRC265" s="27"/>
      <c r="JRD265" s="27"/>
      <c r="JRE265" s="27"/>
      <c r="JRF265" s="27"/>
      <c r="JRG265" s="27"/>
      <c r="JRH265" s="27"/>
      <c r="JRI265" s="27"/>
      <c r="JRJ265" s="27"/>
      <c r="JRK265" s="27"/>
      <c r="JRL265" s="27"/>
      <c r="JRM265" s="27"/>
      <c r="JRN265" s="27"/>
      <c r="JRO265" s="27"/>
      <c r="JRP265" s="27"/>
      <c r="JRQ265" s="27"/>
      <c r="JRR265" s="27"/>
      <c r="JRS265" s="27"/>
      <c r="JRT265" s="27"/>
      <c r="JRU265" s="27"/>
      <c r="JRV265" s="27"/>
      <c r="JRW265" s="27"/>
      <c r="JRX265" s="27"/>
      <c r="JRY265" s="27"/>
      <c r="JRZ265" s="27"/>
      <c r="JSA265" s="27"/>
      <c r="JSB265" s="27"/>
      <c r="JSC265" s="27"/>
      <c r="JSD265" s="27"/>
      <c r="JSE265" s="27"/>
      <c r="JSF265" s="27"/>
      <c r="JSG265" s="27"/>
      <c r="JSH265" s="27"/>
      <c r="JSI265" s="27"/>
      <c r="JSJ265" s="27"/>
      <c r="JSK265" s="27"/>
      <c r="JSL265" s="27"/>
      <c r="JSM265" s="27"/>
      <c r="JSN265" s="27"/>
      <c r="JSO265" s="27"/>
      <c r="JSP265" s="27"/>
      <c r="JSQ265" s="27"/>
      <c r="JSR265" s="27"/>
      <c r="JSS265" s="27"/>
      <c r="JST265" s="27"/>
      <c r="JSU265" s="27"/>
      <c r="JSV265" s="27"/>
      <c r="JSW265" s="27"/>
      <c r="JSX265" s="27"/>
      <c r="JSY265" s="27"/>
      <c r="JSZ265" s="27"/>
      <c r="JTA265" s="27"/>
      <c r="JTB265" s="27"/>
      <c r="JTC265" s="27"/>
      <c r="JTD265" s="27"/>
      <c r="JTE265" s="27"/>
      <c r="JTF265" s="27"/>
      <c r="JTG265" s="27"/>
      <c r="JTH265" s="27"/>
      <c r="JTI265" s="27"/>
      <c r="JTJ265" s="27"/>
      <c r="JTK265" s="27"/>
      <c r="JTL265" s="27"/>
      <c r="JTM265" s="27"/>
      <c r="JTN265" s="27"/>
      <c r="JTO265" s="27"/>
      <c r="JTP265" s="27"/>
      <c r="JTQ265" s="27"/>
      <c r="JTR265" s="27"/>
      <c r="JTS265" s="27"/>
      <c r="JTT265" s="27"/>
      <c r="JTU265" s="27"/>
      <c r="JTV265" s="27"/>
      <c r="JTW265" s="27"/>
      <c r="JTX265" s="27"/>
      <c r="JTY265" s="27"/>
      <c r="JTZ265" s="27"/>
      <c r="JUA265" s="27"/>
      <c r="JUB265" s="27"/>
      <c r="JUC265" s="27"/>
      <c r="JUD265" s="27"/>
      <c r="JUE265" s="27"/>
      <c r="JUF265" s="27"/>
      <c r="JUG265" s="27"/>
      <c r="JUH265" s="27"/>
      <c r="JUI265" s="27"/>
      <c r="JUJ265" s="27"/>
      <c r="JUK265" s="27"/>
      <c r="JUL265" s="27"/>
      <c r="JUM265" s="27"/>
      <c r="JUN265" s="27"/>
      <c r="JUO265" s="27"/>
      <c r="JUP265" s="27"/>
      <c r="JUQ265" s="27"/>
      <c r="JUR265" s="27"/>
      <c r="JUS265" s="27"/>
      <c r="JUT265" s="27"/>
      <c r="JUU265" s="27"/>
      <c r="JUV265" s="27"/>
      <c r="JUW265" s="27"/>
      <c r="JUX265" s="27"/>
      <c r="JUY265" s="27"/>
      <c r="JUZ265" s="27"/>
      <c r="JVA265" s="27"/>
      <c r="JVB265" s="27"/>
      <c r="JVC265" s="27"/>
      <c r="JVD265" s="27"/>
      <c r="JVE265" s="27"/>
      <c r="JVF265" s="27"/>
      <c r="JVG265" s="27"/>
      <c r="JVH265" s="27"/>
      <c r="JVI265" s="27"/>
      <c r="JVJ265" s="27"/>
      <c r="JVK265" s="27"/>
      <c r="JVL265" s="27"/>
      <c r="JVM265" s="27"/>
      <c r="JVN265" s="27"/>
      <c r="JVO265" s="27"/>
      <c r="JVP265" s="27"/>
      <c r="JVQ265" s="27"/>
      <c r="JVR265" s="27"/>
      <c r="JVS265" s="27"/>
      <c r="JVT265" s="27"/>
      <c r="JVU265" s="27"/>
      <c r="JVV265" s="27"/>
      <c r="JVW265" s="27"/>
      <c r="JVX265" s="27"/>
      <c r="JVY265" s="27"/>
      <c r="JVZ265" s="27"/>
      <c r="JWA265" s="27"/>
      <c r="JWB265" s="27"/>
      <c r="JWC265" s="27"/>
      <c r="JWD265" s="27"/>
      <c r="JWE265" s="27"/>
      <c r="JWF265" s="27"/>
      <c r="JWG265" s="27"/>
      <c r="JWH265" s="27"/>
      <c r="JWI265" s="27"/>
      <c r="JWJ265" s="27"/>
      <c r="JWK265" s="27"/>
      <c r="JWL265" s="27"/>
      <c r="JWM265" s="27"/>
      <c r="JWN265" s="27"/>
      <c r="JWO265" s="27"/>
      <c r="JWP265" s="27"/>
      <c r="JWQ265" s="27"/>
      <c r="JWR265" s="27"/>
      <c r="JWS265" s="27"/>
      <c r="JWT265" s="27"/>
      <c r="JWU265" s="27"/>
      <c r="JWV265" s="27"/>
      <c r="JWW265" s="27"/>
      <c r="JWX265" s="27"/>
      <c r="JWY265" s="27"/>
      <c r="JWZ265" s="27"/>
      <c r="JXA265" s="27"/>
      <c r="JXB265" s="27"/>
      <c r="JXC265" s="27"/>
      <c r="JXD265" s="27"/>
      <c r="JXE265" s="27"/>
      <c r="JXF265" s="27"/>
      <c r="JXG265" s="27"/>
      <c r="JXH265" s="27"/>
      <c r="JXI265" s="27"/>
      <c r="JXJ265" s="27"/>
      <c r="JXK265" s="27"/>
      <c r="JXL265" s="27"/>
      <c r="JXM265" s="27"/>
      <c r="JXN265" s="27"/>
      <c r="JXO265" s="27"/>
      <c r="JXP265" s="27"/>
      <c r="JXQ265" s="27"/>
      <c r="JXR265" s="27"/>
      <c r="JXS265" s="27"/>
      <c r="JXT265" s="27"/>
      <c r="JXU265" s="27"/>
      <c r="JXV265" s="27"/>
      <c r="JXW265" s="27"/>
      <c r="JXX265" s="27"/>
      <c r="JXY265" s="27"/>
      <c r="JXZ265" s="27"/>
      <c r="JYA265" s="27"/>
      <c r="JYB265" s="27"/>
      <c r="JYC265" s="27"/>
      <c r="JYD265" s="27"/>
      <c r="JYE265" s="27"/>
      <c r="JYF265" s="27"/>
      <c r="JYG265" s="27"/>
      <c r="JYH265" s="27"/>
      <c r="JYI265" s="27"/>
      <c r="JYJ265" s="27"/>
      <c r="JYK265" s="27"/>
      <c r="JYL265" s="27"/>
      <c r="JYM265" s="27"/>
      <c r="JYN265" s="27"/>
      <c r="JYO265" s="27"/>
      <c r="JYP265" s="27"/>
      <c r="JYQ265" s="27"/>
      <c r="JYR265" s="27"/>
      <c r="JYS265" s="27"/>
      <c r="JYT265" s="27"/>
      <c r="JYU265" s="27"/>
      <c r="JYV265" s="27"/>
      <c r="JYW265" s="27"/>
      <c r="JYX265" s="27"/>
      <c r="JYY265" s="27"/>
      <c r="JYZ265" s="27"/>
      <c r="JZA265" s="27"/>
      <c r="JZB265" s="27"/>
      <c r="JZC265" s="27"/>
      <c r="JZD265" s="27"/>
      <c r="JZE265" s="27"/>
      <c r="JZF265" s="27"/>
      <c r="JZG265" s="27"/>
      <c r="JZH265" s="27"/>
      <c r="JZI265" s="27"/>
      <c r="JZJ265" s="27"/>
      <c r="JZK265" s="27"/>
      <c r="JZL265" s="27"/>
      <c r="JZM265" s="27"/>
      <c r="JZN265" s="27"/>
      <c r="JZO265" s="27"/>
      <c r="JZP265" s="27"/>
      <c r="JZQ265" s="27"/>
      <c r="JZR265" s="27"/>
      <c r="JZS265" s="27"/>
      <c r="JZT265" s="27"/>
      <c r="JZU265" s="27"/>
      <c r="JZV265" s="27"/>
      <c r="JZW265" s="27"/>
      <c r="JZX265" s="27"/>
      <c r="JZY265" s="27"/>
      <c r="JZZ265" s="27"/>
      <c r="KAA265" s="27"/>
      <c r="KAB265" s="27"/>
      <c r="KAC265" s="27"/>
      <c r="KAD265" s="27"/>
      <c r="KAE265" s="27"/>
      <c r="KAF265" s="27"/>
      <c r="KAG265" s="27"/>
      <c r="KAH265" s="27"/>
      <c r="KAI265" s="27"/>
      <c r="KAJ265" s="27"/>
      <c r="KAK265" s="27"/>
      <c r="KAL265" s="27"/>
      <c r="KAM265" s="27"/>
      <c r="KAN265" s="27"/>
      <c r="KAO265" s="27"/>
      <c r="KAP265" s="27"/>
      <c r="KAQ265" s="27"/>
      <c r="KAR265" s="27"/>
      <c r="KAS265" s="27"/>
      <c r="KAT265" s="27"/>
      <c r="KAU265" s="27"/>
      <c r="KAV265" s="27"/>
      <c r="KAW265" s="27"/>
      <c r="KAX265" s="27"/>
      <c r="KAY265" s="27"/>
      <c r="KAZ265" s="27"/>
      <c r="KBA265" s="27"/>
      <c r="KBB265" s="27"/>
      <c r="KBC265" s="27"/>
      <c r="KBD265" s="27"/>
      <c r="KBE265" s="27"/>
      <c r="KBF265" s="27"/>
      <c r="KBG265" s="27"/>
      <c r="KBH265" s="27"/>
      <c r="KBI265" s="27"/>
      <c r="KBJ265" s="27"/>
      <c r="KBK265" s="27"/>
      <c r="KBL265" s="27"/>
      <c r="KBM265" s="27"/>
      <c r="KBN265" s="27"/>
      <c r="KBO265" s="27"/>
      <c r="KBP265" s="27"/>
      <c r="KBQ265" s="27"/>
      <c r="KBR265" s="27"/>
      <c r="KBS265" s="27"/>
      <c r="KBT265" s="27"/>
      <c r="KBU265" s="27"/>
      <c r="KBV265" s="27"/>
      <c r="KBW265" s="27"/>
      <c r="KBX265" s="27"/>
      <c r="KBY265" s="27"/>
      <c r="KBZ265" s="27"/>
      <c r="KCA265" s="27"/>
      <c r="KCB265" s="27"/>
      <c r="KCC265" s="27"/>
      <c r="KCD265" s="27"/>
      <c r="KCE265" s="27"/>
      <c r="KCF265" s="27"/>
      <c r="KCG265" s="27"/>
      <c r="KCH265" s="27"/>
      <c r="KCI265" s="27"/>
      <c r="KCJ265" s="27"/>
      <c r="KCK265" s="27"/>
      <c r="KCL265" s="27"/>
      <c r="KCM265" s="27"/>
      <c r="KCN265" s="27"/>
      <c r="KCO265" s="27"/>
      <c r="KCP265" s="27"/>
      <c r="KCQ265" s="27"/>
      <c r="KCR265" s="27"/>
      <c r="KCS265" s="27"/>
      <c r="KCT265" s="27"/>
      <c r="KCU265" s="27"/>
      <c r="KCV265" s="27"/>
      <c r="KCW265" s="27"/>
      <c r="KCX265" s="27"/>
      <c r="KCY265" s="27"/>
      <c r="KCZ265" s="27"/>
      <c r="KDA265" s="27"/>
      <c r="KDB265" s="27"/>
      <c r="KDC265" s="27"/>
      <c r="KDD265" s="27"/>
      <c r="KDE265" s="27"/>
      <c r="KDF265" s="27"/>
      <c r="KDG265" s="27"/>
      <c r="KDH265" s="27"/>
      <c r="KDI265" s="27"/>
      <c r="KDJ265" s="27"/>
      <c r="KDK265" s="27"/>
      <c r="KDL265" s="27"/>
      <c r="KDM265" s="27"/>
      <c r="KDN265" s="27"/>
      <c r="KDO265" s="27"/>
      <c r="KDP265" s="27"/>
      <c r="KDQ265" s="27"/>
      <c r="KDR265" s="27"/>
      <c r="KDS265" s="27"/>
      <c r="KDT265" s="27"/>
      <c r="KDU265" s="27"/>
      <c r="KDV265" s="27"/>
      <c r="KDW265" s="27"/>
      <c r="KDX265" s="27"/>
      <c r="KDY265" s="27"/>
      <c r="KDZ265" s="27"/>
      <c r="KEA265" s="27"/>
      <c r="KEB265" s="27"/>
      <c r="KEC265" s="27"/>
      <c r="KED265" s="27"/>
      <c r="KEE265" s="27"/>
      <c r="KEF265" s="27"/>
      <c r="KEG265" s="27"/>
      <c r="KEH265" s="27"/>
      <c r="KEI265" s="27"/>
      <c r="KEJ265" s="27"/>
      <c r="KEK265" s="27"/>
      <c r="KEL265" s="27"/>
      <c r="KEM265" s="27"/>
      <c r="KEN265" s="27"/>
      <c r="KEO265" s="27"/>
      <c r="KEP265" s="27"/>
      <c r="KEQ265" s="27"/>
      <c r="KER265" s="27"/>
      <c r="KES265" s="27"/>
      <c r="KET265" s="27"/>
      <c r="KEU265" s="27"/>
      <c r="KEV265" s="27"/>
      <c r="KEW265" s="27"/>
      <c r="KEX265" s="27"/>
      <c r="KEY265" s="27"/>
      <c r="KEZ265" s="27"/>
      <c r="KFA265" s="27"/>
      <c r="KFB265" s="27"/>
      <c r="KFC265" s="27"/>
      <c r="KFD265" s="27"/>
      <c r="KFE265" s="27"/>
      <c r="KFF265" s="27"/>
      <c r="KFG265" s="27"/>
      <c r="KFH265" s="27"/>
      <c r="KFI265" s="27"/>
      <c r="KFJ265" s="27"/>
      <c r="KFK265" s="27"/>
      <c r="KFL265" s="27"/>
      <c r="KFM265" s="27"/>
      <c r="KFN265" s="27"/>
      <c r="KFO265" s="27"/>
      <c r="KFP265" s="27"/>
      <c r="KFQ265" s="27"/>
      <c r="KFR265" s="27"/>
      <c r="KFS265" s="27"/>
      <c r="KFT265" s="27"/>
      <c r="KFU265" s="27"/>
      <c r="KFV265" s="27"/>
      <c r="KFW265" s="27"/>
      <c r="KFX265" s="27"/>
      <c r="KFY265" s="27"/>
      <c r="KFZ265" s="27"/>
      <c r="KGA265" s="27"/>
      <c r="KGB265" s="27"/>
      <c r="KGC265" s="27"/>
      <c r="KGD265" s="27"/>
      <c r="KGE265" s="27"/>
      <c r="KGF265" s="27"/>
      <c r="KGG265" s="27"/>
      <c r="KGH265" s="27"/>
      <c r="KGI265" s="27"/>
      <c r="KGJ265" s="27"/>
      <c r="KGK265" s="27"/>
      <c r="KGL265" s="27"/>
      <c r="KGM265" s="27"/>
      <c r="KGN265" s="27"/>
      <c r="KGO265" s="27"/>
      <c r="KGP265" s="27"/>
      <c r="KGQ265" s="27"/>
      <c r="KGR265" s="27"/>
      <c r="KGS265" s="27"/>
      <c r="KGT265" s="27"/>
      <c r="KGU265" s="27"/>
      <c r="KGV265" s="27"/>
      <c r="KGW265" s="27"/>
      <c r="KGX265" s="27"/>
      <c r="KGY265" s="27"/>
      <c r="KGZ265" s="27"/>
      <c r="KHA265" s="27"/>
      <c r="KHB265" s="27"/>
      <c r="KHC265" s="27"/>
      <c r="KHD265" s="27"/>
      <c r="KHE265" s="27"/>
      <c r="KHF265" s="27"/>
      <c r="KHG265" s="27"/>
      <c r="KHH265" s="27"/>
      <c r="KHI265" s="27"/>
      <c r="KHJ265" s="27"/>
      <c r="KHK265" s="27"/>
      <c r="KHL265" s="27"/>
      <c r="KHM265" s="27"/>
      <c r="KHN265" s="27"/>
      <c r="KHO265" s="27"/>
      <c r="KHP265" s="27"/>
      <c r="KHQ265" s="27"/>
      <c r="KHR265" s="27"/>
      <c r="KHS265" s="27"/>
      <c r="KHT265" s="27"/>
      <c r="KHU265" s="27"/>
      <c r="KHV265" s="27"/>
      <c r="KHW265" s="27"/>
      <c r="KHX265" s="27"/>
      <c r="KHY265" s="27"/>
      <c r="KHZ265" s="27"/>
      <c r="KIA265" s="27"/>
      <c r="KIB265" s="27"/>
      <c r="KIC265" s="27"/>
      <c r="KID265" s="27"/>
      <c r="KIE265" s="27"/>
      <c r="KIF265" s="27"/>
      <c r="KIG265" s="27"/>
      <c r="KIH265" s="27"/>
      <c r="KII265" s="27"/>
      <c r="KIJ265" s="27"/>
      <c r="KIK265" s="27"/>
      <c r="KIL265" s="27"/>
      <c r="KIM265" s="27"/>
      <c r="KIN265" s="27"/>
      <c r="KIO265" s="27"/>
      <c r="KIP265" s="27"/>
      <c r="KIQ265" s="27"/>
      <c r="KIR265" s="27"/>
      <c r="KIS265" s="27"/>
      <c r="KIT265" s="27"/>
      <c r="KIU265" s="27"/>
      <c r="KIV265" s="27"/>
      <c r="KIW265" s="27"/>
      <c r="KIX265" s="27"/>
      <c r="KIY265" s="27"/>
      <c r="KIZ265" s="27"/>
      <c r="KJA265" s="27"/>
      <c r="KJB265" s="27"/>
      <c r="KJC265" s="27"/>
      <c r="KJD265" s="27"/>
      <c r="KJE265" s="27"/>
      <c r="KJF265" s="27"/>
      <c r="KJG265" s="27"/>
      <c r="KJH265" s="27"/>
      <c r="KJI265" s="27"/>
      <c r="KJJ265" s="27"/>
      <c r="KJK265" s="27"/>
      <c r="KJL265" s="27"/>
      <c r="KJM265" s="27"/>
      <c r="KJN265" s="27"/>
      <c r="KJO265" s="27"/>
      <c r="KJP265" s="27"/>
      <c r="KJQ265" s="27"/>
      <c r="KJR265" s="27"/>
      <c r="KJS265" s="27"/>
      <c r="KJT265" s="27"/>
      <c r="KJU265" s="27"/>
      <c r="KJV265" s="27"/>
      <c r="KJW265" s="27"/>
      <c r="KJX265" s="27"/>
      <c r="KJY265" s="27"/>
      <c r="KJZ265" s="27"/>
      <c r="KKA265" s="27"/>
      <c r="KKB265" s="27"/>
      <c r="KKC265" s="27"/>
      <c r="KKD265" s="27"/>
      <c r="KKE265" s="27"/>
      <c r="KKF265" s="27"/>
      <c r="KKG265" s="27"/>
      <c r="KKH265" s="27"/>
      <c r="KKI265" s="27"/>
      <c r="KKJ265" s="27"/>
      <c r="KKK265" s="27"/>
      <c r="KKL265" s="27"/>
      <c r="KKM265" s="27"/>
      <c r="KKN265" s="27"/>
      <c r="KKO265" s="27"/>
      <c r="KKP265" s="27"/>
      <c r="KKQ265" s="27"/>
      <c r="KKR265" s="27"/>
      <c r="KKS265" s="27"/>
      <c r="KKT265" s="27"/>
      <c r="KKU265" s="27"/>
      <c r="KKV265" s="27"/>
      <c r="KKW265" s="27"/>
      <c r="KKX265" s="27"/>
      <c r="KKY265" s="27"/>
      <c r="KKZ265" s="27"/>
      <c r="KLA265" s="27"/>
      <c r="KLB265" s="27"/>
      <c r="KLC265" s="27"/>
      <c r="KLD265" s="27"/>
      <c r="KLE265" s="27"/>
      <c r="KLF265" s="27"/>
      <c r="KLG265" s="27"/>
      <c r="KLH265" s="27"/>
      <c r="KLI265" s="27"/>
      <c r="KLJ265" s="27"/>
      <c r="KLK265" s="27"/>
      <c r="KLL265" s="27"/>
      <c r="KLM265" s="27"/>
      <c r="KLN265" s="27"/>
      <c r="KLO265" s="27"/>
      <c r="KLP265" s="27"/>
      <c r="KLQ265" s="27"/>
      <c r="KLR265" s="27"/>
      <c r="KLS265" s="27"/>
      <c r="KLT265" s="27"/>
      <c r="KLU265" s="27"/>
      <c r="KLV265" s="27"/>
      <c r="KLW265" s="27"/>
      <c r="KLX265" s="27"/>
      <c r="KLY265" s="27"/>
      <c r="KLZ265" s="27"/>
      <c r="KMA265" s="27"/>
      <c r="KMB265" s="27"/>
      <c r="KMC265" s="27"/>
      <c r="KMD265" s="27"/>
      <c r="KME265" s="27"/>
      <c r="KMF265" s="27"/>
      <c r="KMG265" s="27"/>
      <c r="KMH265" s="27"/>
      <c r="KMI265" s="27"/>
      <c r="KMJ265" s="27"/>
      <c r="KMK265" s="27"/>
      <c r="KML265" s="27"/>
      <c r="KMM265" s="27"/>
      <c r="KMN265" s="27"/>
      <c r="KMO265" s="27"/>
      <c r="KMP265" s="27"/>
      <c r="KMQ265" s="27"/>
      <c r="KMR265" s="27"/>
      <c r="KMS265" s="27"/>
      <c r="KMT265" s="27"/>
      <c r="KMU265" s="27"/>
      <c r="KMV265" s="27"/>
      <c r="KMW265" s="27"/>
      <c r="KMX265" s="27"/>
      <c r="KMY265" s="27"/>
      <c r="KMZ265" s="27"/>
      <c r="KNA265" s="27"/>
      <c r="KNB265" s="27"/>
      <c r="KNC265" s="27"/>
      <c r="KND265" s="27"/>
      <c r="KNE265" s="27"/>
      <c r="KNF265" s="27"/>
      <c r="KNG265" s="27"/>
      <c r="KNH265" s="27"/>
      <c r="KNI265" s="27"/>
      <c r="KNJ265" s="27"/>
      <c r="KNK265" s="27"/>
      <c r="KNL265" s="27"/>
      <c r="KNM265" s="27"/>
      <c r="KNN265" s="27"/>
      <c r="KNO265" s="27"/>
      <c r="KNP265" s="27"/>
      <c r="KNQ265" s="27"/>
      <c r="KNR265" s="27"/>
      <c r="KNS265" s="27"/>
      <c r="KNT265" s="27"/>
      <c r="KNU265" s="27"/>
      <c r="KNV265" s="27"/>
      <c r="KNW265" s="27"/>
      <c r="KNX265" s="27"/>
      <c r="KNY265" s="27"/>
      <c r="KNZ265" s="27"/>
      <c r="KOA265" s="27"/>
      <c r="KOB265" s="27"/>
      <c r="KOC265" s="27"/>
      <c r="KOD265" s="27"/>
      <c r="KOE265" s="27"/>
      <c r="KOF265" s="27"/>
      <c r="KOG265" s="27"/>
      <c r="KOH265" s="27"/>
      <c r="KOI265" s="27"/>
      <c r="KOJ265" s="27"/>
      <c r="KOK265" s="27"/>
      <c r="KOL265" s="27"/>
      <c r="KOM265" s="27"/>
      <c r="KON265" s="27"/>
      <c r="KOO265" s="27"/>
      <c r="KOP265" s="27"/>
      <c r="KOQ265" s="27"/>
      <c r="KOR265" s="27"/>
      <c r="KOS265" s="27"/>
      <c r="KOT265" s="27"/>
      <c r="KOU265" s="27"/>
      <c r="KOV265" s="27"/>
      <c r="KOW265" s="27"/>
      <c r="KOX265" s="27"/>
      <c r="KOY265" s="27"/>
      <c r="KOZ265" s="27"/>
      <c r="KPA265" s="27"/>
      <c r="KPB265" s="27"/>
      <c r="KPC265" s="27"/>
      <c r="KPD265" s="27"/>
      <c r="KPE265" s="27"/>
      <c r="KPF265" s="27"/>
      <c r="KPG265" s="27"/>
      <c r="KPH265" s="27"/>
      <c r="KPI265" s="27"/>
      <c r="KPJ265" s="27"/>
      <c r="KPK265" s="27"/>
      <c r="KPL265" s="27"/>
      <c r="KPM265" s="27"/>
      <c r="KPN265" s="27"/>
      <c r="KPO265" s="27"/>
      <c r="KPP265" s="27"/>
      <c r="KPQ265" s="27"/>
      <c r="KPR265" s="27"/>
      <c r="KPS265" s="27"/>
      <c r="KPT265" s="27"/>
      <c r="KPU265" s="27"/>
      <c r="KPV265" s="27"/>
      <c r="KPW265" s="27"/>
      <c r="KPX265" s="27"/>
      <c r="KPY265" s="27"/>
      <c r="KPZ265" s="27"/>
      <c r="KQA265" s="27"/>
      <c r="KQB265" s="27"/>
      <c r="KQC265" s="27"/>
      <c r="KQD265" s="27"/>
      <c r="KQE265" s="27"/>
      <c r="KQF265" s="27"/>
      <c r="KQG265" s="27"/>
      <c r="KQH265" s="27"/>
      <c r="KQI265" s="27"/>
      <c r="KQJ265" s="27"/>
      <c r="KQK265" s="27"/>
      <c r="KQL265" s="27"/>
      <c r="KQM265" s="27"/>
      <c r="KQN265" s="27"/>
      <c r="KQO265" s="27"/>
      <c r="KQP265" s="27"/>
      <c r="KQQ265" s="27"/>
      <c r="KQR265" s="27"/>
      <c r="KQS265" s="27"/>
      <c r="KQT265" s="27"/>
      <c r="KQU265" s="27"/>
      <c r="KQV265" s="27"/>
      <c r="KQW265" s="27"/>
      <c r="KQX265" s="27"/>
      <c r="KQY265" s="27"/>
      <c r="KQZ265" s="27"/>
      <c r="KRA265" s="27"/>
      <c r="KRB265" s="27"/>
      <c r="KRC265" s="27"/>
      <c r="KRD265" s="27"/>
      <c r="KRE265" s="27"/>
      <c r="KRF265" s="27"/>
      <c r="KRG265" s="27"/>
      <c r="KRH265" s="27"/>
      <c r="KRI265" s="27"/>
      <c r="KRJ265" s="27"/>
      <c r="KRK265" s="27"/>
      <c r="KRL265" s="27"/>
      <c r="KRM265" s="27"/>
      <c r="KRN265" s="27"/>
      <c r="KRO265" s="27"/>
      <c r="KRP265" s="27"/>
      <c r="KRQ265" s="27"/>
      <c r="KRR265" s="27"/>
      <c r="KRS265" s="27"/>
      <c r="KRT265" s="27"/>
      <c r="KRU265" s="27"/>
      <c r="KRV265" s="27"/>
      <c r="KRW265" s="27"/>
      <c r="KRX265" s="27"/>
      <c r="KRY265" s="27"/>
      <c r="KRZ265" s="27"/>
      <c r="KSA265" s="27"/>
      <c r="KSB265" s="27"/>
      <c r="KSC265" s="27"/>
      <c r="KSD265" s="27"/>
      <c r="KSE265" s="27"/>
      <c r="KSF265" s="27"/>
      <c r="KSG265" s="27"/>
      <c r="KSH265" s="27"/>
      <c r="KSI265" s="27"/>
      <c r="KSJ265" s="27"/>
      <c r="KSK265" s="27"/>
      <c r="KSL265" s="27"/>
      <c r="KSM265" s="27"/>
      <c r="KSN265" s="27"/>
      <c r="KSO265" s="27"/>
      <c r="KSP265" s="27"/>
      <c r="KSQ265" s="27"/>
      <c r="KSR265" s="27"/>
      <c r="KSS265" s="27"/>
      <c r="KST265" s="27"/>
      <c r="KSU265" s="27"/>
      <c r="KSV265" s="27"/>
      <c r="KSW265" s="27"/>
      <c r="KSX265" s="27"/>
      <c r="KSY265" s="27"/>
      <c r="KSZ265" s="27"/>
      <c r="KTA265" s="27"/>
      <c r="KTB265" s="27"/>
      <c r="KTC265" s="27"/>
      <c r="KTD265" s="27"/>
      <c r="KTE265" s="27"/>
      <c r="KTF265" s="27"/>
      <c r="KTG265" s="27"/>
      <c r="KTH265" s="27"/>
      <c r="KTI265" s="27"/>
      <c r="KTJ265" s="27"/>
      <c r="KTK265" s="27"/>
      <c r="KTL265" s="27"/>
      <c r="KTM265" s="27"/>
      <c r="KTN265" s="27"/>
      <c r="KTO265" s="27"/>
      <c r="KTP265" s="27"/>
      <c r="KTQ265" s="27"/>
      <c r="KTR265" s="27"/>
      <c r="KTS265" s="27"/>
      <c r="KTT265" s="27"/>
      <c r="KTU265" s="27"/>
      <c r="KTV265" s="27"/>
      <c r="KTW265" s="27"/>
      <c r="KTX265" s="27"/>
      <c r="KTY265" s="27"/>
      <c r="KTZ265" s="27"/>
      <c r="KUA265" s="27"/>
      <c r="KUB265" s="27"/>
      <c r="KUC265" s="27"/>
      <c r="KUD265" s="27"/>
      <c r="KUE265" s="27"/>
      <c r="KUF265" s="27"/>
      <c r="KUG265" s="27"/>
      <c r="KUH265" s="27"/>
      <c r="KUI265" s="27"/>
      <c r="KUJ265" s="27"/>
      <c r="KUK265" s="27"/>
      <c r="KUL265" s="27"/>
      <c r="KUM265" s="27"/>
      <c r="KUN265" s="27"/>
      <c r="KUO265" s="27"/>
      <c r="KUP265" s="27"/>
      <c r="KUQ265" s="27"/>
      <c r="KUR265" s="27"/>
      <c r="KUS265" s="27"/>
      <c r="KUT265" s="27"/>
      <c r="KUU265" s="27"/>
      <c r="KUV265" s="27"/>
      <c r="KUW265" s="27"/>
      <c r="KUX265" s="27"/>
      <c r="KUY265" s="27"/>
      <c r="KUZ265" s="27"/>
      <c r="KVA265" s="27"/>
      <c r="KVB265" s="27"/>
      <c r="KVC265" s="27"/>
      <c r="KVD265" s="27"/>
      <c r="KVE265" s="27"/>
      <c r="KVF265" s="27"/>
      <c r="KVG265" s="27"/>
      <c r="KVH265" s="27"/>
      <c r="KVI265" s="27"/>
      <c r="KVJ265" s="27"/>
      <c r="KVK265" s="27"/>
      <c r="KVL265" s="27"/>
      <c r="KVM265" s="27"/>
      <c r="KVN265" s="27"/>
      <c r="KVO265" s="27"/>
      <c r="KVP265" s="27"/>
      <c r="KVQ265" s="27"/>
      <c r="KVR265" s="27"/>
      <c r="KVS265" s="27"/>
      <c r="KVT265" s="27"/>
      <c r="KVU265" s="27"/>
      <c r="KVV265" s="27"/>
      <c r="KVW265" s="27"/>
      <c r="KVX265" s="27"/>
      <c r="KVY265" s="27"/>
      <c r="KVZ265" s="27"/>
      <c r="KWA265" s="27"/>
      <c r="KWB265" s="27"/>
      <c r="KWC265" s="27"/>
      <c r="KWD265" s="27"/>
      <c r="KWE265" s="27"/>
      <c r="KWF265" s="27"/>
      <c r="KWG265" s="27"/>
      <c r="KWH265" s="27"/>
      <c r="KWI265" s="27"/>
      <c r="KWJ265" s="27"/>
      <c r="KWK265" s="27"/>
      <c r="KWL265" s="27"/>
      <c r="KWM265" s="27"/>
      <c r="KWN265" s="27"/>
      <c r="KWO265" s="27"/>
      <c r="KWP265" s="27"/>
      <c r="KWQ265" s="27"/>
      <c r="KWR265" s="27"/>
      <c r="KWS265" s="27"/>
      <c r="KWT265" s="27"/>
      <c r="KWU265" s="27"/>
      <c r="KWV265" s="27"/>
      <c r="KWW265" s="27"/>
      <c r="KWX265" s="27"/>
      <c r="KWY265" s="27"/>
      <c r="KWZ265" s="27"/>
      <c r="KXA265" s="27"/>
      <c r="KXB265" s="27"/>
      <c r="KXC265" s="27"/>
      <c r="KXD265" s="27"/>
      <c r="KXE265" s="27"/>
      <c r="KXF265" s="27"/>
      <c r="KXG265" s="27"/>
      <c r="KXH265" s="27"/>
      <c r="KXI265" s="27"/>
      <c r="KXJ265" s="27"/>
      <c r="KXK265" s="27"/>
      <c r="KXL265" s="27"/>
      <c r="KXM265" s="27"/>
      <c r="KXN265" s="27"/>
      <c r="KXO265" s="27"/>
      <c r="KXP265" s="27"/>
      <c r="KXQ265" s="27"/>
      <c r="KXR265" s="27"/>
      <c r="KXS265" s="27"/>
      <c r="KXT265" s="27"/>
      <c r="KXU265" s="27"/>
      <c r="KXV265" s="27"/>
      <c r="KXW265" s="27"/>
      <c r="KXX265" s="27"/>
      <c r="KXY265" s="27"/>
      <c r="KXZ265" s="27"/>
      <c r="KYA265" s="27"/>
      <c r="KYB265" s="27"/>
      <c r="KYC265" s="27"/>
      <c r="KYD265" s="27"/>
      <c r="KYE265" s="27"/>
      <c r="KYF265" s="27"/>
      <c r="KYG265" s="27"/>
      <c r="KYH265" s="27"/>
      <c r="KYI265" s="27"/>
      <c r="KYJ265" s="27"/>
      <c r="KYK265" s="27"/>
      <c r="KYL265" s="27"/>
      <c r="KYM265" s="27"/>
      <c r="KYN265" s="27"/>
      <c r="KYO265" s="27"/>
      <c r="KYP265" s="27"/>
      <c r="KYQ265" s="27"/>
      <c r="KYR265" s="27"/>
      <c r="KYS265" s="27"/>
      <c r="KYT265" s="27"/>
      <c r="KYU265" s="27"/>
      <c r="KYV265" s="27"/>
      <c r="KYW265" s="27"/>
      <c r="KYX265" s="27"/>
      <c r="KYY265" s="27"/>
      <c r="KYZ265" s="27"/>
      <c r="KZA265" s="27"/>
      <c r="KZB265" s="27"/>
      <c r="KZC265" s="27"/>
      <c r="KZD265" s="27"/>
      <c r="KZE265" s="27"/>
      <c r="KZF265" s="27"/>
      <c r="KZG265" s="27"/>
      <c r="KZH265" s="27"/>
      <c r="KZI265" s="27"/>
      <c r="KZJ265" s="27"/>
      <c r="KZK265" s="27"/>
      <c r="KZL265" s="27"/>
      <c r="KZM265" s="27"/>
      <c r="KZN265" s="27"/>
      <c r="KZO265" s="27"/>
      <c r="KZP265" s="27"/>
      <c r="KZQ265" s="27"/>
      <c r="KZR265" s="27"/>
      <c r="KZS265" s="27"/>
      <c r="KZT265" s="27"/>
      <c r="KZU265" s="27"/>
      <c r="KZV265" s="27"/>
      <c r="KZW265" s="27"/>
      <c r="KZX265" s="27"/>
      <c r="KZY265" s="27"/>
      <c r="KZZ265" s="27"/>
      <c r="LAA265" s="27"/>
      <c r="LAB265" s="27"/>
      <c r="LAC265" s="27"/>
      <c r="LAD265" s="27"/>
      <c r="LAE265" s="27"/>
      <c r="LAF265" s="27"/>
      <c r="LAG265" s="27"/>
      <c r="LAH265" s="27"/>
      <c r="LAI265" s="27"/>
      <c r="LAJ265" s="27"/>
      <c r="LAK265" s="27"/>
      <c r="LAL265" s="27"/>
      <c r="LAM265" s="27"/>
      <c r="LAN265" s="27"/>
      <c r="LAO265" s="27"/>
      <c r="LAP265" s="27"/>
      <c r="LAQ265" s="27"/>
      <c r="LAR265" s="27"/>
      <c r="LAS265" s="27"/>
      <c r="LAT265" s="27"/>
      <c r="LAU265" s="27"/>
      <c r="LAV265" s="27"/>
      <c r="LAW265" s="27"/>
      <c r="LAX265" s="27"/>
      <c r="LAY265" s="27"/>
      <c r="LAZ265" s="27"/>
      <c r="LBA265" s="27"/>
      <c r="LBB265" s="27"/>
      <c r="LBC265" s="27"/>
      <c r="LBD265" s="27"/>
      <c r="LBE265" s="27"/>
      <c r="LBF265" s="27"/>
      <c r="LBG265" s="27"/>
      <c r="LBH265" s="27"/>
      <c r="LBI265" s="27"/>
      <c r="LBJ265" s="27"/>
      <c r="LBK265" s="27"/>
      <c r="LBL265" s="27"/>
      <c r="LBM265" s="27"/>
      <c r="LBN265" s="27"/>
      <c r="LBO265" s="27"/>
      <c r="LBP265" s="27"/>
      <c r="LBQ265" s="27"/>
      <c r="LBR265" s="27"/>
      <c r="LBS265" s="27"/>
      <c r="LBT265" s="27"/>
      <c r="LBU265" s="27"/>
      <c r="LBV265" s="27"/>
      <c r="LBW265" s="27"/>
      <c r="LBX265" s="27"/>
      <c r="LBY265" s="27"/>
      <c r="LBZ265" s="27"/>
      <c r="LCA265" s="27"/>
      <c r="LCB265" s="27"/>
      <c r="LCC265" s="27"/>
      <c r="LCD265" s="27"/>
      <c r="LCE265" s="27"/>
      <c r="LCF265" s="27"/>
      <c r="LCG265" s="27"/>
      <c r="LCH265" s="27"/>
      <c r="LCI265" s="27"/>
      <c r="LCJ265" s="27"/>
      <c r="LCK265" s="27"/>
      <c r="LCL265" s="27"/>
      <c r="LCM265" s="27"/>
      <c r="LCN265" s="27"/>
      <c r="LCO265" s="27"/>
      <c r="LCP265" s="27"/>
      <c r="LCQ265" s="27"/>
      <c r="LCR265" s="27"/>
      <c r="LCS265" s="27"/>
      <c r="LCT265" s="27"/>
      <c r="LCU265" s="27"/>
      <c r="LCV265" s="27"/>
      <c r="LCW265" s="27"/>
      <c r="LCX265" s="27"/>
      <c r="LCY265" s="27"/>
      <c r="LCZ265" s="27"/>
      <c r="LDA265" s="27"/>
      <c r="LDB265" s="27"/>
      <c r="LDC265" s="27"/>
      <c r="LDD265" s="27"/>
      <c r="LDE265" s="27"/>
      <c r="LDF265" s="27"/>
      <c r="LDG265" s="27"/>
      <c r="LDH265" s="27"/>
      <c r="LDI265" s="27"/>
      <c r="LDJ265" s="27"/>
      <c r="LDK265" s="27"/>
      <c r="LDL265" s="27"/>
      <c r="LDM265" s="27"/>
      <c r="LDN265" s="27"/>
      <c r="LDO265" s="27"/>
      <c r="LDP265" s="27"/>
      <c r="LDQ265" s="27"/>
      <c r="LDR265" s="27"/>
      <c r="LDS265" s="27"/>
      <c r="LDT265" s="27"/>
      <c r="LDU265" s="27"/>
      <c r="LDV265" s="27"/>
      <c r="LDW265" s="27"/>
      <c r="LDX265" s="27"/>
      <c r="LDY265" s="27"/>
      <c r="LDZ265" s="27"/>
      <c r="LEA265" s="27"/>
      <c r="LEB265" s="27"/>
      <c r="LEC265" s="27"/>
      <c r="LED265" s="27"/>
      <c r="LEE265" s="27"/>
      <c r="LEF265" s="27"/>
      <c r="LEG265" s="27"/>
      <c r="LEH265" s="27"/>
      <c r="LEI265" s="27"/>
      <c r="LEJ265" s="27"/>
      <c r="LEK265" s="27"/>
      <c r="LEL265" s="27"/>
      <c r="LEM265" s="27"/>
      <c r="LEN265" s="27"/>
      <c r="LEO265" s="27"/>
      <c r="LEP265" s="27"/>
      <c r="LEQ265" s="27"/>
      <c r="LER265" s="27"/>
      <c r="LES265" s="27"/>
      <c r="LET265" s="27"/>
      <c r="LEU265" s="27"/>
      <c r="LEV265" s="27"/>
      <c r="LEW265" s="27"/>
      <c r="LEX265" s="27"/>
      <c r="LEY265" s="27"/>
      <c r="LEZ265" s="27"/>
      <c r="LFA265" s="27"/>
      <c r="LFB265" s="27"/>
      <c r="LFC265" s="27"/>
      <c r="LFD265" s="27"/>
      <c r="LFE265" s="27"/>
      <c r="LFF265" s="27"/>
      <c r="LFG265" s="27"/>
      <c r="LFH265" s="27"/>
      <c r="LFI265" s="27"/>
      <c r="LFJ265" s="27"/>
      <c r="LFK265" s="27"/>
      <c r="LFL265" s="27"/>
      <c r="LFM265" s="27"/>
      <c r="LFN265" s="27"/>
      <c r="LFO265" s="27"/>
      <c r="LFP265" s="27"/>
      <c r="LFQ265" s="27"/>
      <c r="LFR265" s="27"/>
      <c r="LFS265" s="27"/>
      <c r="LFT265" s="27"/>
      <c r="LFU265" s="27"/>
      <c r="LFV265" s="27"/>
      <c r="LFW265" s="27"/>
      <c r="LFX265" s="27"/>
      <c r="LFY265" s="27"/>
      <c r="LFZ265" s="27"/>
      <c r="LGA265" s="27"/>
      <c r="LGB265" s="27"/>
      <c r="LGC265" s="27"/>
      <c r="LGD265" s="27"/>
      <c r="LGE265" s="27"/>
      <c r="LGF265" s="27"/>
      <c r="LGG265" s="27"/>
      <c r="LGH265" s="27"/>
      <c r="LGI265" s="27"/>
      <c r="LGJ265" s="27"/>
      <c r="LGK265" s="27"/>
      <c r="LGL265" s="27"/>
      <c r="LGM265" s="27"/>
      <c r="LGN265" s="27"/>
      <c r="LGO265" s="27"/>
      <c r="LGP265" s="27"/>
      <c r="LGQ265" s="27"/>
      <c r="LGR265" s="27"/>
      <c r="LGS265" s="27"/>
      <c r="LGT265" s="27"/>
      <c r="LGU265" s="27"/>
      <c r="LGV265" s="27"/>
      <c r="LGW265" s="27"/>
      <c r="LGX265" s="27"/>
      <c r="LGY265" s="27"/>
      <c r="LGZ265" s="27"/>
      <c r="LHA265" s="27"/>
      <c r="LHB265" s="27"/>
      <c r="LHC265" s="27"/>
      <c r="LHD265" s="27"/>
      <c r="LHE265" s="27"/>
      <c r="LHF265" s="27"/>
      <c r="LHG265" s="27"/>
      <c r="LHH265" s="27"/>
      <c r="LHI265" s="27"/>
      <c r="LHJ265" s="27"/>
      <c r="LHK265" s="27"/>
      <c r="LHL265" s="27"/>
      <c r="LHM265" s="27"/>
      <c r="LHN265" s="27"/>
      <c r="LHO265" s="27"/>
      <c r="LHP265" s="27"/>
      <c r="LHQ265" s="27"/>
      <c r="LHR265" s="27"/>
      <c r="LHS265" s="27"/>
      <c r="LHT265" s="27"/>
      <c r="LHU265" s="27"/>
      <c r="LHV265" s="27"/>
      <c r="LHW265" s="27"/>
      <c r="LHX265" s="27"/>
      <c r="LHY265" s="27"/>
      <c r="LHZ265" s="27"/>
      <c r="LIA265" s="27"/>
      <c r="LIB265" s="27"/>
      <c r="LIC265" s="27"/>
      <c r="LID265" s="27"/>
      <c r="LIE265" s="27"/>
      <c r="LIF265" s="27"/>
      <c r="LIG265" s="27"/>
      <c r="LIH265" s="27"/>
      <c r="LII265" s="27"/>
      <c r="LIJ265" s="27"/>
      <c r="LIK265" s="27"/>
      <c r="LIL265" s="27"/>
      <c r="LIM265" s="27"/>
      <c r="LIN265" s="27"/>
      <c r="LIO265" s="27"/>
      <c r="LIP265" s="27"/>
      <c r="LIQ265" s="27"/>
      <c r="LIR265" s="27"/>
      <c r="LIS265" s="27"/>
      <c r="LIT265" s="27"/>
      <c r="LIU265" s="27"/>
      <c r="LIV265" s="27"/>
      <c r="LIW265" s="27"/>
      <c r="LIX265" s="27"/>
      <c r="LIY265" s="27"/>
      <c r="LIZ265" s="27"/>
      <c r="LJA265" s="27"/>
      <c r="LJB265" s="27"/>
      <c r="LJC265" s="27"/>
      <c r="LJD265" s="27"/>
      <c r="LJE265" s="27"/>
      <c r="LJF265" s="27"/>
      <c r="LJG265" s="27"/>
      <c r="LJH265" s="27"/>
      <c r="LJI265" s="27"/>
      <c r="LJJ265" s="27"/>
      <c r="LJK265" s="27"/>
      <c r="LJL265" s="27"/>
      <c r="LJM265" s="27"/>
      <c r="LJN265" s="27"/>
      <c r="LJO265" s="27"/>
      <c r="LJP265" s="27"/>
      <c r="LJQ265" s="27"/>
      <c r="LJR265" s="27"/>
      <c r="LJS265" s="27"/>
      <c r="LJT265" s="27"/>
      <c r="LJU265" s="27"/>
      <c r="LJV265" s="27"/>
      <c r="LJW265" s="27"/>
      <c r="LJX265" s="27"/>
      <c r="LJY265" s="27"/>
      <c r="LJZ265" s="27"/>
      <c r="LKA265" s="27"/>
      <c r="LKB265" s="27"/>
      <c r="LKC265" s="27"/>
      <c r="LKD265" s="27"/>
      <c r="LKE265" s="27"/>
      <c r="LKF265" s="27"/>
      <c r="LKG265" s="27"/>
      <c r="LKH265" s="27"/>
      <c r="LKI265" s="27"/>
      <c r="LKJ265" s="27"/>
      <c r="LKK265" s="27"/>
      <c r="LKL265" s="27"/>
      <c r="LKM265" s="27"/>
      <c r="LKN265" s="27"/>
      <c r="LKO265" s="27"/>
      <c r="LKP265" s="27"/>
      <c r="LKQ265" s="27"/>
      <c r="LKR265" s="27"/>
      <c r="LKS265" s="27"/>
      <c r="LKT265" s="27"/>
      <c r="LKU265" s="27"/>
      <c r="LKV265" s="27"/>
      <c r="LKW265" s="27"/>
      <c r="LKX265" s="27"/>
      <c r="LKY265" s="27"/>
      <c r="LKZ265" s="27"/>
      <c r="LLA265" s="27"/>
      <c r="LLB265" s="27"/>
      <c r="LLC265" s="27"/>
      <c r="LLD265" s="27"/>
      <c r="LLE265" s="27"/>
      <c r="LLF265" s="27"/>
      <c r="LLG265" s="27"/>
      <c r="LLH265" s="27"/>
      <c r="LLI265" s="27"/>
      <c r="LLJ265" s="27"/>
      <c r="LLK265" s="27"/>
      <c r="LLL265" s="27"/>
      <c r="LLM265" s="27"/>
      <c r="LLN265" s="27"/>
      <c r="LLO265" s="27"/>
      <c r="LLP265" s="27"/>
      <c r="LLQ265" s="27"/>
      <c r="LLR265" s="27"/>
      <c r="LLS265" s="27"/>
      <c r="LLT265" s="27"/>
      <c r="LLU265" s="27"/>
      <c r="LLV265" s="27"/>
      <c r="LLW265" s="27"/>
      <c r="LLX265" s="27"/>
      <c r="LLY265" s="27"/>
      <c r="LLZ265" s="27"/>
      <c r="LMA265" s="27"/>
      <c r="LMB265" s="27"/>
      <c r="LMC265" s="27"/>
      <c r="LMD265" s="27"/>
      <c r="LME265" s="27"/>
      <c r="LMF265" s="27"/>
      <c r="LMG265" s="27"/>
      <c r="LMH265" s="27"/>
      <c r="LMI265" s="27"/>
      <c r="LMJ265" s="27"/>
      <c r="LMK265" s="27"/>
      <c r="LML265" s="27"/>
      <c r="LMM265" s="27"/>
      <c r="LMN265" s="27"/>
      <c r="LMO265" s="27"/>
      <c r="LMP265" s="27"/>
      <c r="LMQ265" s="27"/>
      <c r="LMR265" s="27"/>
      <c r="LMS265" s="27"/>
      <c r="LMT265" s="27"/>
      <c r="LMU265" s="27"/>
      <c r="LMV265" s="27"/>
      <c r="LMW265" s="27"/>
      <c r="LMX265" s="27"/>
      <c r="LMY265" s="27"/>
      <c r="LMZ265" s="27"/>
      <c r="LNA265" s="27"/>
      <c r="LNB265" s="27"/>
      <c r="LNC265" s="27"/>
      <c r="LND265" s="27"/>
      <c r="LNE265" s="27"/>
      <c r="LNF265" s="27"/>
      <c r="LNG265" s="27"/>
      <c r="LNH265" s="27"/>
      <c r="LNI265" s="27"/>
      <c r="LNJ265" s="27"/>
      <c r="LNK265" s="27"/>
      <c r="LNL265" s="27"/>
      <c r="LNM265" s="27"/>
      <c r="LNN265" s="27"/>
      <c r="LNO265" s="27"/>
      <c r="LNP265" s="27"/>
      <c r="LNQ265" s="27"/>
      <c r="LNR265" s="27"/>
      <c r="LNS265" s="27"/>
      <c r="LNT265" s="27"/>
      <c r="LNU265" s="27"/>
      <c r="LNV265" s="27"/>
      <c r="LNW265" s="27"/>
      <c r="LNX265" s="27"/>
      <c r="LNY265" s="27"/>
      <c r="LNZ265" s="27"/>
      <c r="LOA265" s="27"/>
      <c r="LOB265" s="27"/>
      <c r="LOC265" s="27"/>
      <c r="LOD265" s="27"/>
      <c r="LOE265" s="27"/>
      <c r="LOF265" s="27"/>
      <c r="LOG265" s="27"/>
      <c r="LOH265" s="27"/>
      <c r="LOI265" s="27"/>
      <c r="LOJ265" s="27"/>
      <c r="LOK265" s="27"/>
      <c r="LOL265" s="27"/>
      <c r="LOM265" s="27"/>
      <c r="LON265" s="27"/>
      <c r="LOO265" s="27"/>
      <c r="LOP265" s="27"/>
      <c r="LOQ265" s="27"/>
      <c r="LOR265" s="27"/>
      <c r="LOS265" s="27"/>
      <c r="LOT265" s="27"/>
      <c r="LOU265" s="27"/>
      <c r="LOV265" s="27"/>
      <c r="LOW265" s="27"/>
      <c r="LOX265" s="27"/>
      <c r="LOY265" s="27"/>
      <c r="LOZ265" s="27"/>
      <c r="LPA265" s="27"/>
      <c r="LPB265" s="27"/>
      <c r="LPC265" s="27"/>
      <c r="LPD265" s="27"/>
      <c r="LPE265" s="27"/>
      <c r="LPF265" s="27"/>
      <c r="LPG265" s="27"/>
      <c r="LPH265" s="27"/>
      <c r="LPI265" s="27"/>
      <c r="LPJ265" s="27"/>
      <c r="LPK265" s="27"/>
      <c r="LPL265" s="27"/>
      <c r="LPM265" s="27"/>
      <c r="LPN265" s="27"/>
      <c r="LPO265" s="27"/>
      <c r="LPP265" s="27"/>
      <c r="LPQ265" s="27"/>
      <c r="LPR265" s="27"/>
      <c r="LPS265" s="27"/>
      <c r="LPT265" s="27"/>
      <c r="LPU265" s="27"/>
      <c r="LPV265" s="27"/>
      <c r="LPW265" s="27"/>
      <c r="LPX265" s="27"/>
      <c r="LPY265" s="27"/>
      <c r="LPZ265" s="27"/>
      <c r="LQA265" s="27"/>
      <c r="LQB265" s="27"/>
      <c r="LQC265" s="27"/>
      <c r="LQD265" s="27"/>
      <c r="LQE265" s="27"/>
      <c r="LQF265" s="27"/>
      <c r="LQG265" s="27"/>
      <c r="LQH265" s="27"/>
      <c r="LQI265" s="27"/>
      <c r="LQJ265" s="27"/>
      <c r="LQK265" s="27"/>
      <c r="LQL265" s="27"/>
      <c r="LQM265" s="27"/>
      <c r="LQN265" s="27"/>
      <c r="LQO265" s="27"/>
      <c r="LQP265" s="27"/>
      <c r="LQQ265" s="27"/>
      <c r="LQR265" s="27"/>
      <c r="LQS265" s="27"/>
      <c r="LQT265" s="27"/>
      <c r="LQU265" s="27"/>
      <c r="LQV265" s="27"/>
      <c r="LQW265" s="27"/>
      <c r="LQX265" s="27"/>
      <c r="LQY265" s="27"/>
      <c r="LQZ265" s="27"/>
      <c r="LRA265" s="27"/>
      <c r="LRB265" s="27"/>
      <c r="LRC265" s="27"/>
      <c r="LRD265" s="27"/>
      <c r="LRE265" s="27"/>
      <c r="LRF265" s="27"/>
      <c r="LRG265" s="27"/>
      <c r="LRH265" s="27"/>
      <c r="LRI265" s="27"/>
      <c r="LRJ265" s="27"/>
      <c r="LRK265" s="27"/>
      <c r="LRL265" s="27"/>
      <c r="LRM265" s="27"/>
      <c r="LRN265" s="27"/>
      <c r="LRO265" s="27"/>
      <c r="LRP265" s="27"/>
      <c r="LRQ265" s="27"/>
      <c r="LRR265" s="27"/>
      <c r="LRS265" s="27"/>
      <c r="LRT265" s="27"/>
      <c r="LRU265" s="27"/>
      <c r="LRV265" s="27"/>
      <c r="LRW265" s="27"/>
      <c r="LRX265" s="27"/>
      <c r="LRY265" s="27"/>
      <c r="LRZ265" s="27"/>
      <c r="LSA265" s="27"/>
      <c r="LSB265" s="27"/>
      <c r="LSC265" s="27"/>
      <c r="LSD265" s="27"/>
      <c r="LSE265" s="27"/>
      <c r="LSF265" s="27"/>
      <c r="LSG265" s="27"/>
      <c r="LSH265" s="27"/>
      <c r="LSI265" s="27"/>
      <c r="LSJ265" s="27"/>
      <c r="LSK265" s="27"/>
      <c r="LSL265" s="27"/>
      <c r="LSM265" s="27"/>
      <c r="LSN265" s="27"/>
      <c r="LSO265" s="27"/>
      <c r="LSP265" s="27"/>
      <c r="LSQ265" s="27"/>
      <c r="LSR265" s="27"/>
      <c r="LSS265" s="27"/>
      <c r="LST265" s="27"/>
      <c r="LSU265" s="27"/>
      <c r="LSV265" s="27"/>
      <c r="LSW265" s="27"/>
      <c r="LSX265" s="27"/>
      <c r="LSY265" s="27"/>
      <c r="LSZ265" s="27"/>
      <c r="LTA265" s="27"/>
      <c r="LTB265" s="27"/>
      <c r="LTC265" s="27"/>
      <c r="LTD265" s="27"/>
      <c r="LTE265" s="27"/>
      <c r="LTF265" s="27"/>
      <c r="LTG265" s="27"/>
      <c r="LTH265" s="27"/>
      <c r="LTI265" s="27"/>
      <c r="LTJ265" s="27"/>
      <c r="LTK265" s="27"/>
      <c r="LTL265" s="27"/>
      <c r="LTM265" s="27"/>
      <c r="LTN265" s="27"/>
      <c r="LTO265" s="27"/>
      <c r="LTP265" s="27"/>
      <c r="LTQ265" s="27"/>
      <c r="LTR265" s="27"/>
      <c r="LTS265" s="27"/>
      <c r="LTT265" s="27"/>
      <c r="LTU265" s="27"/>
      <c r="LTV265" s="27"/>
      <c r="LTW265" s="27"/>
      <c r="LTX265" s="27"/>
      <c r="LTY265" s="27"/>
      <c r="LTZ265" s="27"/>
      <c r="LUA265" s="27"/>
      <c r="LUB265" s="27"/>
      <c r="LUC265" s="27"/>
      <c r="LUD265" s="27"/>
      <c r="LUE265" s="27"/>
      <c r="LUF265" s="27"/>
      <c r="LUG265" s="27"/>
      <c r="LUH265" s="27"/>
      <c r="LUI265" s="27"/>
      <c r="LUJ265" s="27"/>
      <c r="LUK265" s="27"/>
      <c r="LUL265" s="27"/>
      <c r="LUM265" s="27"/>
      <c r="LUN265" s="27"/>
      <c r="LUO265" s="27"/>
      <c r="LUP265" s="27"/>
      <c r="LUQ265" s="27"/>
      <c r="LUR265" s="27"/>
      <c r="LUS265" s="27"/>
      <c r="LUT265" s="27"/>
      <c r="LUU265" s="27"/>
      <c r="LUV265" s="27"/>
      <c r="LUW265" s="27"/>
      <c r="LUX265" s="27"/>
      <c r="LUY265" s="27"/>
      <c r="LUZ265" s="27"/>
      <c r="LVA265" s="27"/>
      <c r="LVB265" s="27"/>
      <c r="LVC265" s="27"/>
      <c r="LVD265" s="27"/>
      <c r="LVE265" s="27"/>
      <c r="LVF265" s="27"/>
      <c r="LVG265" s="27"/>
      <c r="LVH265" s="27"/>
      <c r="LVI265" s="27"/>
      <c r="LVJ265" s="27"/>
      <c r="LVK265" s="27"/>
      <c r="LVL265" s="27"/>
      <c r="LVM265" s="27"/>
      <c r="LVN265" s="27"/>
      <c r="LVO265" s="27"/>
      <c r="LVP265" s="27"/>
      <c r="LVQ265" s="27"/>
      <c r="LVR265" s="27"/>
      <c r="LVS265" s="27"/>
      <c r="LVT265" s="27"/>
      <c r="LVU265" s="27"/>
      <c r="LVV265" s="27"/>
      <c r="LVW265" s="27"/>
      <c r="LVX265" s="27"/>
      <c r="LVY265" s="27"/>
      <c r="LVZ265" s="27"/>
      <c r="LWA265" s="27"/>
      <c r="LWB265" s="27"/>
      <c r="LWC265" s="27"/>
      <c r="LWD265" s="27"/>
      <c r="LWE265" s="27"/>
      <c r="LWF265" s="27"/>
      <c r="LWG265" s="27"/>
      <c r="LWH265" s="27"/>
      <c r="LWI265" s="27"/>
      <c r="LWJ265" s="27"/>
      <c r="LWK265" s="27"/>
      <c r="LWL265" s="27"/>
      <c r="LWM265" s="27"/>
      <c r="LWN265" s="27"/>
      <c r="LWO265" s="27"/>
      <c r="LWP265" s="27"/>
      <c r="LWQ265" s="27"/>
      <c r="LWR265" s="27"/>
      <c r="LWS265" s="27"/>
      <c r="LWT265" s="27"/>
      <c r="LWU265" s="27"/>
      <c r="LWV265" s="27"/>
      <c r="LWW265" s="27"/>
      <c r="LWX265" s="27"/>
      <c r="LWY265" s="27"/>
      <c r="LWZ265" s="27"/>
      <c r="LXA265" s="27"/>
      <c r="LXB265" s="27"/>
      <c r="LXC265" s="27"/>
      <c r="LXD265" s="27"/>
      <c r="LXE265" s="27"/>
      <c r="LXF265" s="27"/>
      <c r="LXG265" s="27"/>
      <c r="LXH265" s="27"/>
      <c r="LXI265" s="27"/>
      <c r="LXJ265" s="27"/>
      <c r="LXK265" s="27"/>
      <c r="LXL265" s="27"/>
      <c r="LXM265" s="27"/>
      <c r="LXN265" s="27"/>
      <c r="LXO265" s="27"/>
      <c r="LXP265" s="27"/>
      <c r="LXQ265" s="27"/>
      <c r="LXR265" s="27"/>
      <c r="LXS265" s="27"/>
      <c r="LXT265" s="27"/>
      <c r="LXU265" s="27"/>
      <c r="LXV265" s="27"/>
      <c r="LXW265" s="27"/>
      <c r="LXX265" s="27"/>
      <c r="LXY265" s="27"/>
      <c r="LXZ265" s="27"/>
      <c r="LYA265" s="27"/>
      <c r="LYB265" s="27"/>
      <c r="LYC265" s="27"/>
      <c r="LYD265" s="27"/>
      <c r="LYE265" s="27"/>
      <c r="LYF265" s="27"/>
      <c r="LYG265" s="27"/>
      <c r="LYH265" s="27"/>
      <c r="LYI265" s="27"/>
      <c r="LYJ265" s="27"/>
      <c r="LYK265" s="27"/>
      <c r="LYL265" s="27"/>
      <c r="LYM265" s="27"/>
      <c r="LYN265" s="27"/>
      <c r="LYO265" s="27"/>
      <c r="LYP265" s="27"/>
      <c r="LYQ265" s="27"/>
      <c r="LYR265" s="27"/>
      <c r="LYS265" s="27"/>
      <c r="LYT265" s="27"/>
      <c r="LYU265" s="27"/>
      <c r="LYV265" s="27"/>
      <c r="LYW265" s="27"/>
      <c r="LYX265" s="27"/>
      <c r="LYY265" s="27"/>
      <c r="LYZ265" s="27"/>
      <c r="LZA265" s="27"/>
      <c r="LZB265" s="27"/>
      <c r="LZC265" s="27"/>
      <c r="LZD265" s="27"/>
      <c r="LZE265" s="27"/>
      <c r="LZF265" s="27"/>
      <c r="LZG265" s="27"/>
      <c r="LZH265" s="27"/>
      <c r="LZI265" s="27"/>
      <c r="LZJ265" s="27"/>
      <c r="LZK265" s="27"/>
      <c r="LZL265" s="27"/>
      <c r="LZM265" s="27"/>
      <c r="LZN265" s="27"/>
      <c r="LZO265" s="27"/>
      <c r="LZP265" s="27"/>
      <c r="LZQ265" s="27"/>
      <c r="LZR265" s="27"/>
      <c r="LZS265" s="27"/>
      <c r="LZT265" s="27"/>
      <c r="LZU265" s="27"/>
      <c r="LZV265" s="27"/>
      <c r="LZW265" s="27"/>
      <c r="LZX265" s="27"/>
      <c r="LZY265" s="27"/>
      <c r="LZZ265" s="27"/>
      <c r="MAA265" s="27"/>
      <c r="MAB265" s="27"/>
      <c r="MAC265" s="27"/>
      <c r="MAD265" s="27"/>
      <c r="MAE265" s="27"/>
      <c r="MAF265" s="27"/>
      <c r="MAG265" s="27"/>
      <c r="MAH265" s="27"/>
      <c r="MAI265" s="27"/>
      <c r="MAJ265" s="27"/>
      <c r="MAK265" s="27"/>
      <c r="MAL265" s="27"/>
      <c r="MAM265" s="27"/>
      <c r="MAN265" s="27"/>
      <c r="MAO265" s="27"/>
      <c r="MAP265" s="27"/>
      <c r="MAQ265" s="27"/>
      <c r="MAR265" s="27"/>
      <c r="MAS265" s="27"/>
      <c r="MAT265" s="27"/>
      <c r="MAU265" s="27"/>
      <c r="MAV265" s="27"/>
      <c r="MAW265" s="27"/>
      <c r="MAX265" s="27"/>
      <c r="MAY265" s="27"/>
      <c r="MAZ265" s="27"/>
      <c r="MBA265" s="27"/>
      <c r="MBB265" s="27"/>
      <c r="MBC265" s="27"/>
      <c r="MBD265" s="27"/>
      <c r="MBE265" s="27"/>
      <c r="MBF265" s="27"/>
      <c r="MBG265" s="27"/>
      <c r="MBH265" s="27"/>
      <c r="MBI265" s="27"/>
      <c r="MBJ265" s="27"/>
      <c r="MBK265" s="27"/>
      <c r="MBL265" s="27"/>
      <c r="MBM265" s="27"/>
      <c r="MBN265" s="27"/>
      <c r="MBO265" s="27"/>
      <c r="MBP265" s="27"/>
      <c r="MBQ265" s="27"/>
      <c r="MBR265" s="27"/>
      <c r="MBS265" s="27"/>
      <c r="MBT265" s="27"/>
      <c r="MBU265" s="27"/>
      <c r="MBV265" s="27"/>
      <c r="MBW265" s="27"/>
      <c r="MBX265" s="27"/>
      <c r="MBY265" s="27"/>
      <c r="MBZ265" s="27"/>
      <c r="MCA265" s="27"/>
      <c r="MCB265" s="27"/>
      <c r="MCC265" s="27"/>
      <c r="MCD265" s="27"/>
      <c r="MCE265" s="27"/>
      <c r="MCF265" s="27"/>
      <c r="MCG265" s="27"/>
      <c r="MCH265" s="27"/>
      <c r="MCI265" s="27"/>
      <c r="MCJ265" s="27"/>
      <c r="MCK265" s="27"/>
      <c r="MCL265" s="27"/>
      <c r="MCM265" s="27"/>
      <c r="MCN265" s="27"/>
      <c r="MCO265" s="27"/>
      <c r="MCP265" s="27"/>
      <c r="MCQ265" s="27"/>
      <c r="MCR265" s="27"/>
      <c r="MCS265" s="27"/>
      <c r="MCT265" s="27"/>
      <c r="MCU265" s="27"/>
      <c r="MCV265" s="27"/>
      <c r="MCW265" s="27"/>
      <c r="MCX265" s="27"/>
      <c r="MCY265" s="27"/>
      <c r="MCZ265" s="27"/>
      <c r="MDA265" s="27"/>
      <c r="MDB265" s="27"/>
      <c r="MDC265" s="27"/>
      <c r="MDD265" s="27"/>
      <c r="MDE265" s="27"/>
      <c r="MDF265" s="27"/>
      <c r="MDG265" s="27"/>
      <c r="MDH265" s="27"/>
      <c r="MDI265" s="27"/>
      <c r="MDJ265" s="27"/>
      <c r="MDK265" s="27"/>
      <c r="MDL265" s="27"/>
      <c r="MDM265" s="27"/>
      <c r="MDN265" s="27"/>
      <c r="MDO265" s="27"/>
      <c r="MDP265" s="27"/>
      <c r="MDQ265" s="27"/>
      <c r="MDR265" s="27"/>
      <c r="MDS265" s="27"/>
      <c r="MDT265" s="27"/>
      <c r="MDU265" s="27"/>
      <c r="MDV265" s="27"/>
      <c r="MDW265" s="27"/>
      <c r="MDX265" s="27"/>
      <c r="MDY265" s="27"/>
      <c r="MDZ265" s="27"/>
      <c r="MEA265" s="27"/>
      <c r="MEB265" s="27"/>
      <c r="MEC265" s="27"/>
      <c r="MED265" s="27"/>
      <c r="MEE265" s="27"/>
      <c r="MEF265" s="27"/>
      <c r="MEG265" s="27"/>
      <c r="MEH265" s="27"/>
      <c r="MEI265" s="27"/>
      <c r="MEJ265" s="27"/>
      <c r="MEK265" s="27"/>
      <c r="MEL265" s="27"/>
      <c r="MEM265" s="27"/>
      <c r="MEN265" s="27"/>
      <c r="MEO265" s="27"/>
      <c r="MEP265" s="27"/>
      <c r="MEQ265" s="27"/>
      <c r="MER265" s="27"/>
      <c r="MES265" s="27"/>
      <c r="MET265" s="27"/>
      <c r="MEU265" s="27"/>
      <c r="MEV265" s="27"/>
      <c r="MEW265" s="27"/>
      <c r="MEX265" s="27"/>
      <c r="MEY265" s="27"/>
      <c r="MEZ265" s="27"/>
      <c r="MFA265" s="27"/>
      <c r="MFB265" s="27"/>
      <c r="MFC265" s="27"/>
      <c r="MFD265" s="27"/>
      <c r="MFE265" s="27"/>
      <c r="MFF265" s="27"/>
      <c r="MFG265" s="27"/>
      <c r="MFH265" s="27"/>
      <c r="MFI265" s="27"/>
      <c r="MFJ265" s="27"/>
      <c r="MFK265" s="27"/>
      <c r="MFL265" s="27"/>
      <c r="MFM265" s="27"/>
      <c r="MFN265" s="27"/>
      <c r="MFO265" s="27"/>
      <c r="MFP265" s="27"/>
      <c r="MFQ265" s="27"/>
      <c r="MFR265" s="27"/>
      <c r="MFS265" s="27"/>
      <c r="MFT265" s="27"/>
      <c r="MFU265" s="27"/>
      <c r="MFV265" s="27"/>
      <c r="MFW265" s="27"/>
      <c r="MFX265" s="27"/>
      <c r="MFY265" s="27"/>
      <c r="MFZ265" s="27"/>
      <c r="MGA265" s="27"/>
      <c r="MGB265" s="27"/>
      <c r="MGC265" s="27"/>
      <c r="MGD265" s="27"/>
      <c r="MGE265" s="27"/>
      <c r="MGF265" s="27"/>
      <c r="MGG265" s="27"/>
      <c r="MGH265" s="27"/>
      <c r="MGI265" s="27"/>
      <c r="MGJ265" s="27"/>
      <c r="MGK265" s="27"/>
      <c r="MGL265" s="27"/>
      <c r="MGM265" s="27"/>
      <c r="MGN265" s="27"/>
      <c r="MGO265" s="27"/>
      <c r="MGP265" s="27"/>
      <c r="MGQ265" s="27"/>
      <c r="MGR265" s="27"/>
      <c r="MGS265" s="27"/>
      <c r="MGT265" s="27"/>
      <c r="MGU265" s="27"/>
      <c r="MGV265" s="27"/>
      <c r="MGW265" s="27"/>
      <c r="MGX265" s="27"/>
      <c r="MGY265" s="27"/>
      <c r="MGZ265" s="27"/>
      <c r="MHA265" s="27"/>
      <c r="MHB265" s="27"/>
      <c r="MHC265" s="27"/>
      <c r="MHD265" s="27"/>
      <c r="MHE265" s="27"/>
      <c r="MHF265" s="27"/>
      <c r="MHG265" s="27"/>
      <c r="MHH265" s="27"/>
      <c r="MHI265" s="27"/>
      <c r="MHJ265" s="27"/>
      <c r="MHK265" s="27"/>
      <c r="MHL265" s="27"/>
      <c r="MHM265" s="27"/>
      <c r="MHN265" s="27"/>
      <c r="MHO265" s="27"/>
      <c r="MHP265" s="27"/>
      <c r="MHQ265" s="27"/>
      <c r="MHR265" s="27"/>
      <c r="MHS265" s="27"/>
      <c r="MHT265" s="27"/>
      <c r="MHU265" s="27"/>
      <c r="MHV265" s="27"/>
      <c r="MHW265" s="27"/>
      <c r="MHX265" s="27"/>
      <c r="MHY265" s="27"/>
      <c r="MHZ265" s="27"/>
      <c r="MIA265" s="27"/>
      <c r="MIB265" s="27"/>
      <c r="MIC265" s="27"/>
      <c r="MID265" s="27"/>
      <c r="MIE265" s="27"/>
      <c r="MIF265" s="27"/>
      <c r="MIG265" s="27"/>
      <c r="MIH265" s="27"/>
      <c r="MII265" s="27"/>
      <c r="MIJ265" s="27"/>
      <c r="MIK265" s="27"/>
      <c r="MIL265" s="27"/>
      <c r="MIM265" s="27"/>
      <c r="MIN265" s="27"/>
      <c r="MIO265" s="27"/>
      <c r="MIP265" s="27"/>
      <c r="MIQ265" s="27"/>
      <c r="MIR265" s="27"/>
      <c r="MIS265" s="27"/>
      <c r="MIT265" s="27"/>
      <c r="MIU265" s="27"/>
      <c r="MIV265" s="27"/>
      <c r="MIW265" s="27"/>
      <c r="MIX265" s="27"/>
      <c r="MIY265" s="27"/>
      <c r="MIZ265" s="27"/>
      <c r="MJA265" s="27"/>
      <c r="MJB265" s="27"/>
      <c r="MJC265" s="27"/>
      <c r="MJD265" s="27"/>
      <c r="MJE265" s="27"/>
      <c r="MJF265" s="27"/>
      <c r="MJG265" s="27"/>
      <c r="MJH265" s="27"/>
      <c r="MJI265" s="27"/>
      <c r="MJJ265" s="27"/>
      <c r="MJK265" s="27"/>
      <c r="MJL265" s="27"/>
      <c r="MJM265" s="27"/>
      <c r="MJN265" s="27"/>
      <c r="MJO265" s="27"/>
      <c r="MJP265" s="27"/>
      <c r="MJQ265" s="27"/>
      <c r="MJR265" s="27"/>
      <c r="MJS265" s="27"/>
      <c r="MJT265" s="27"/>
      <c r="MJU265" s="27"/>
      <c r="MJV265" s="27"/>
      <c r="MJW265" s="27"/>
      <c r="MJX265" s="27"/>
      <c r="MJY265" s="27"/>
      <c r="MJZ265" s="27"/>
      <c r="MKA265" s="27"/>
      <c r="MKB265" s="27"/>
      <c r="MKC265" s="27"/>
      <c r="MKD265" s="27"/>
      <c r="MKE265" s="27"/>
      <c r="MKF265" s="27"/>
      <c r="MKG265" s="27"/>
      <c r="MKH265" s="27"/>
      <c r="MKI265" s="27"/>
      <c r="MKJ265" s="27"/>
      <c r="MKK265" s="27"/>
      <c r="MKL265" s="27"/>
      <c r="MKM265" s="27"/>
      <c r="MKN265" s="27"/>
      <c r="MKO265" s="27"/>
      <c r="MKP265" s="27"/>
      <c r="MKQ265" s="27"/>
      <c r="MKR265" s="27"/>
      <c r="MKS265" s="27"/>
      <c r="MKT265" s="27"/>
      <c r="MKU265" s="27"/>
      <c r="MKV265" s="27"/>
      <c r="MKW265" s="27"/>
      <c r="MKX265" s="27"/>
      <c r="MKY265" s="27"/>
      <c r="MKZ265" s="27"/>
      <c r="MLA265" s="27"/>
      <c r="MLB265" s="27"/>
      <c r="MLC265" s="27"/>
      <c r="MLD265" s="27"/>
      <c r="MLE265" s="27"/>
      <c r="MLF265" s="27"/>
      <c r="MLG265" s="27"/>
      <c r="MLH265" s="27"/>
      <c r="MLI265" s="27"/>
      <c r="MLJ265" s="27"/>
      <c r="MLK265" s="27"/>
      <c r="MLL265" s="27"/>
      <c r="MLM265" s="27"/>
      <c r="MLN265" s="27"/>
      <c r="MLO265" s="27"/>
      <c r="MLP265" s="27"/>
      <c r="MLQ265" s="27"/>
      <c r="MLR265" s="27"/>
      <c r="MLS265" s="27"/>
      <c r="MLT265" s="27"/>
      <c r="MLU265" s="27"/>
      <c r="MLV265" s="27"/>
      <c r="MLW265" s="27"/>
      <c r="MLX265" s="27"/>
      <c r="MLY265" s="27"/>
      <c r="MLZ265" s="27"/>
      <c r="MMA265" s="27"/>
      <c r="MMB265" s="27"/>
      <c r="MMC265" s="27"/>
      <c r="MMD265" s="27"/>
      <c r="MME265" s="27"/>
      <c r="MMF265" s="27"/>
      <c r="MMG265" s="27"/>
      <c r="MMH265" s="27"/>
      <c r="MMI265" s="27"/>
      <c r="MMJ265" s="27"/>
      <c r="MMK265" s="27"/>
      <c r="MML265" s="27"/>
      <c r="MMM265" s="27"/>
      <c r="MMN265" s="27"/>
      <c r="MMO265" s="27"/>
      <c r="MMP265" s="27"/>
      <c r="MMQ265" s="27"/>
      <c r="MMR265" s="27"/>
      <c r="MMS265" s="27"/>
      <c r="MMT265" s="27"/>
      <c r="MMU265" s="27"/>
      <c r="MMV265" s="27"/>
      <c r="MMW265" s="27"/>
      <c r="MMX265" s="27"/>
      <c r="MMY265" s="27"/>
      <c r="MMZ265" s="27"/>
      <c r="MNA265" s="27"/>
      <c r="MNB265" s="27"/>
      <c r="MNC265" s="27"/>
      <c r="MND265" s="27"/>
      <c r="MNE265" s="27"/>
      <c r="MNF265" s="27"/>
      <c r="MNG265" s="27"/>
      <c r="MNH265" s="27"/>
      <c r="MNI265" s="27"/>
      <c r="MNJ265" s="27"/>
      <c r="MNK265" s="27"/>
      <c r="MNL265" s="27"/>
      <c r="MNM265" s="27"/>
      <c r="MNN265" s="27"/>
      <c r="MNO265" s="27"/>
      <c r="MNP265" s="27"/>
      <c r="MNQ265" s="27"/>
      <c r="MNR265" s="27"/>
      <c r="MNS265" s="27"/>
      <c r="MNT265" s="27"/>
      <c r="MNU265" s="27"/>
      <c r="MNV265" s="27"/>
      <c r="MNW265" s="27"/>
      <c r="MNX265" s="27"/>
      <c r="MNY265" s="27"/>
      <c r="MNZ265" s="27"/>
      <c r="MOA265" s="27"/>
      <c r="MOB265" s="27"/>
      <c r="MOC265" s="27"/>
      <c r="MOD265" s="27"/>
      <c r="MOE265" s="27"/>
      <c r="MOF265" s="27"/>
      <c r="MOG265" s="27"/>
      <c r="MOH265" s="27"/>
      <c r="MOI265" s="27"/>
      <c r="MOJ265" s="27"/>
      <c r="MOK265" s="27"/>
      <c r="MOL265" s="27"/>
      <c r="MOM265" s="27"/>
      <c r="MON265" s="27"/>
      <c r="MOO265" s="27"/>
      <c r="MOP265" s="27"/>
      <c r="MOQ265" s="27"/>
      <c r="MOR265" s="27"/>
      <c r="MOS265" s="27"/>
      <c r="MOT265" s="27"/>
      <c r="MOU265" s="27"/>
      <c r="MOV265" s="27"/>
      <c r="MOW265" s="27"/>
      <c r="MOX265" s="27"/>
      <c r="MOY265" s="27"/>
      <c r="MOZ265" s="27"/>
      <c r="MPA265" s="27"/>
      <c r="MPB265" s="27"/>
      <c r="MPC265" s="27"/>
      <c r="MPD265" s="27"/>
      <c r="MPE265" s="27"/>
      <c r="MPF265" s="27"/>
      <c r="MPG265" s="27"/>
      <c r="MPH265" s="27"/>
      <c r="MPI265" s="27"/>
      <c r="MPJ265" s="27"/>
      <c r="MPK265" s="27"/>
      <c r="MPL265" s="27"/>
      <c r="MPM265" s="27"/>
      <c r="MPN265" s="27"/>
      <c r="MPO265" s="27"/>
      <c r="MPP265" s="27"/>
      <c r="MPQ265" s="27"/>
      <c r="MPR265" s="27"/>
      <c r="MPS265" s="27"/>
      <c r="MPT265" s="27"/>
      <c r="MPU265" s="27"/>
      <c r="MPV265" s="27"/>
      <c r="MPW265" s="27"/>
      <c r="MPX265" s="27"/>
      <c r="MPY265" s="27"/>
      <c r="MPZ265" s="27"/>
      <c r="MQA265" s="27"/>
      <c r="MQB265" s="27"/>
      <c r="MQC265" s="27"/>
      <c r="MQD265" s="27"/>
      <c r="MQE265" s="27"/>
      <c r="MQF265" s="27"/>
      <c r="MQG265" s="27"/>
      <c r="MQH265" s="27"/>
      <c r="MQI265" s="27"/>
      <c r="MQJ265" s="27"/>
      <c r="MQK265" s="27"/>
      <c r="MQL265" s="27"/>
      <c r="MQM265" s="27"/>
      <c r="MQN265" s="27"/>
      <c r="MQO265" s="27"/>
      <c r="MQP265" s="27"/>
      <c r="MQQ265" s="27"/>
      <c r="MQR265" s="27"/>
      <c r="MQS265" s="27"/>
      <c r="MQT265" s="27"/>
      <c r="MQU265" s="27"/>
      <c r="MQV265" s="27"/>
      <c r="MQW265" s="27"/>
      <c r="MQX265" s="27"/>
      <c r="MQY265" s="27"/>
      <c r="MQZ265" s="27"/>
      <c r="MRA265" s="27"/>
      <c r="MRB265" s="27"/>
      <c r="MRC265" s="27"/>
      <c r="MRD265" s="27"/>
      <c r="MRE265" s="27"/>
      <c r="MRF265" s="27"/>
      <c r="MRG265" s="27"/>
      <c r="MRH265" s="27"/>
      <c r="MRI265" s="27"/>
      <c r="MRJ265" s="27"/>
      <c r="MRK265" s="27"/>
      <c r="MRL265" s="27"/>
      <c r="MRM265" s="27"/>
      <c r="MRN265" s="27"/>
      <c r="MRO265" s="27"/>
      <c r="MRP265" s="27"/>
      <c r="MRQ265" s="27"/>
      <c r="MRR265" s="27"/>
      <c r="MRS265" s="27"/>
      <c r="MRT265" s="27"/>
      <c r="MRU265" s="27"/>
      <c r="MRV265" s="27"/>
      <c r="MRW265" s="27"/>
      <c r="MRX265" s="27"/>
      <c r="MRY265" s="27"/>
      <c r="MRZ265" s="27"/>
      <c r="MSA265" s="27"/>
      <c r="MSB265" s="27"/>
      <c r="MSC265" s="27"/>
      <c r="MSD265" s="27"/>
      <c r="MSE265" s="27"/>
      <c r="MSF265" s="27"/>
      <c r="MSG265" s="27"/>
      <c r="MSH265" s="27"/>
      <c r="MSI265" s="27"/>
      <c r="MSJ265" s="27"/>
      <c r="MSK265" s="27"/>
      <c r="MSL265" s="27"/>
      <c r="MSM265" s="27"/>
      <c r="MSN265" s="27"/>
      <c r="MSO265" s="27"/>
      <c r="MSP265" s="27"/>
      <c r="MSQ265" s="27"/>
      <c r="MSR265" s="27"/>
      <c r="MSS265" s="27"/>
      <c r="MST265" s="27"/>
      <c r="MSU265" s="27"/>
      <c r="MSV265" s="27"/>
      <c r="MSW265" s="27"/>
      <c r="MSX265" s="27"/>
      <c r="MSY265" s="27"/>
      <c r="MSZ265" s="27"/>
      <c r="MTA265" s="27"/>
      <c r="MTB265" s="27"/>
      <c r="MTC265" s="27"/>
      <c r="MTD265" s="27"/>
      <c r="MTE265" s="27"/>
      <c r="MTF265" s="27"/>
      <c r="MTG265" s="27"/>
      <c r="MTH265" s="27"/>
      <c r="MTI265" s="27"/>
      <c r="MTJ265" s="27"/>
      <c r="MTK265" s="27"/>
      <c r="MTL265" s="27"/>
      <c r="MTM265" s="27"/>
      <c r="MTN265" s="27"/>
      <c r="MTO265" s="27"/>
      <c r="MTP265" s="27"/>
      <c r="MTQ265" s="27"/>
      <c r="MTR265" s="27"/>
      <c r="MTS265" s="27"/>
      <c r="MTT265" s="27"/>
      <c r="MTU265" s="27"/>
      <c r="MTV265" s="27"/>
      <c r="MTW265" s="27"/>
      <c r="MTX265" s="27"/>
      <c r="MTY265" s="27"/>
      <c r="MTZ265" s="27"/>
      <c r="MUA265" s="27"/>
      <c r="MUB265" s="27"/>
      <c r="MUC265" s="27"/>
      <c r="MUD265" s="27"/>
      <c r="MUE265" s="27"/>
      <c r="MUF265" s="27"/>
      <c r="MUG265" s="27"/>
      <c r="MUH265" s="27"/>
      <c r="MUI265" s="27"/>
      <c r="MUJ265" s="27"/>
      <c r="MUK265" s="27"/>
      <c r="MUL265" s="27"/>
      <c r="MUM265" s="27"/>
      <c r="MUN265" s="27"/>
      <c r="MUO265" s="27"/>
      <c r="MUP265" s="27"/>
      <c r="MUQ265" s="27"/>
      <c r="MUR265" s="27"/>
      <c r="MUS265" s="27"/>
      <c r="MUT265" s="27"/>
      <c r="MUU265" s="27"/>
      <c r="MUV265" s="27"/>
      <c r="MUW265" s="27"/>
      <c r="MUX265" s="27"/>
      <c r="MUY265" s="27"/>
      <c r="MUZ265" s="27"/>
      <c r="MVA265" s="27"/>
      <c r="MVB265" s="27"/>
      <c r="MVC265" s="27"/>
      <c r="MVD265" s="27"/>
      <c r="MVE265" s="27"/>
      <c r="MVF265" s="27"/>
      <c r="MVG265" s="27"/>
      <c r="MVH265" s="27"/>
      <c r="MVI265" s="27"/>
      <c r="MVJ265" s="27"/>
      <c r="MVK265" s="27"/>
      <c r="MVL265" s="27"/>
      <c r="MVM265" s="27"/>
      <c r="MVN265" s="27"/>
      <c r="MVO265" s="27"/>
      <c r="MVP265" s="27"/>
      <c r="MVQ265" s="27"/>
      <c r="MVR265" s="27"/>
      <c r="MVS265" s="27"/>
      <c r="MVT265" s="27"/>
      <c r="MVU265" s="27"/>
      <c r="MVV265" s="27"/>
      <c r="MVW265" s="27"/>
      <c r="MVX265" s="27"/>
      <c r="MVY265" s="27"/>
      <c r="MVZ265" s="27"/>
      <c r="MWA265" s="27"/>
      <c r="MWB265" s="27"/>
      <c r="MWC265" s="27"/>
      <c r="MWD265" s="27"/>
      <c r="MWE265" s="27"/>
      <c r="MWF265" s="27"/>
      <c r="MWG265" s="27"/>
      <c r="MWH265" s="27"/>
      <c r="MWI265" s="27"/>
      <c r="MWJ265" s="27"/>
      <c r="MWK265" s="27"/>
      <c r="MWL265" s="27"/>
      <c r="MWM265" s="27"/>
      <c r="MWN265" s="27"/>
      <c r="MWO265" s="27"/>
      <c r="MWP265" s="27"/>
      <c r="MWQ265" s="27"/>
      <c r="MWR265" s="27"/>
      <c r="MWS265" s="27"/>
      <c r="MWT265" s="27"/>
      <c r="MWU265" s="27"/>
      <c r="MWV265" s="27"/>
      <c r="MWW265" s="27"/>
      <c r="MWX265" s="27"/>
      <c r="MWY265" s="27"/>
      <c r="MWZ265" s="27"/>
      <c r="MXA265" s="27"/>
      <c r="MXB265" s="27"/>
      <c r="MXC265" s="27"/>
      <c r="MXD265" s="27"/>
      <c r="MXE265" s="27"/>
      <c r="MXF265" s="27"/>
      <c r="MXG265" s="27"/>
      <c r="MXH265" s="27"/>
      <c r="MXI265" s="27"/>
      <c r="MXJ265" s="27"/>
      <c r="MXK265" s="27"/>
      <c r="MXL265" s="27"/>
      <c r="MXM265" s="27"/>
      <c r="MXN265" s="27"/>
      <c r="MXO265" s="27"/>
      <c r="MXP265" s="27"/>
      <c r="MXQ265" s="27"/>
      <c r="MXR265" s="27"/>
      <c r="MXS265" s="27"/>
      <c r="MXT265" s="27"/>
      <c r="MXU265" s="27"/>
      <c r="MXV265" s="27"/>
      <c r="MXW265" s="27"/>
      <c r="MXX265" s="27"/>
      <c r="MXY265" s="27"/>
      <c r="MXZ265" s="27"/>
      <c r="MYA265" s="27"/>
      <c r="MYB265" s="27"/>
      <c r="MYC265" s="27"/>
      <c r="MYD265" s="27"/>
      <c r="MYE265" s="27"/>
      <c r="MYF265" s="27"/>
      <c r="MYG265" s="27"/>
      <c r="MYH265" s="27"/>
      <c r="MYI265" s="27"/>
      <c r="MYJ265" s="27"/>
      <c r="MYK265" s="27"/>
      <c r="MYL265" s="27"/>
      <c r="MYM265" s="27"/>
      <c r="MYN265" s="27"/>
      <c r="MYO265" s="27"/>
      <c r="MYP265" s="27"/>
      <c r="MYQ265" s="27"/>
      <c r="MYR265" s="27"/>
      <c r="MYS265" s="27"/>
      <c r="MYT265" s="27"/>
      <c r="MYU265" s="27"/>
      <c r="MYV265" s="27"/>
      <c r="MYW265" s="27"/>
      <c r="MYX265" s="27"/>
      <c r="MYY265" s="27"/>
      <c r="MYZ265" s="27"/>
      <c r="MZA265" s="27"/>
      <c r="MZB265" s="27"/>
      <c r="MZC265" s="27"/>
      <c r="MZD265" s="27"/>
      <c r="MZE265" s="27"/>
      <c r="MZF265" s="27"/>
      <c r="MZG265" s="27"/>
      <c r="MZH265" s="27"/>
      <c r="MZI265" s="27"/>
      <c r="MZJ265" s="27"/>
      <c r="MZK265" s="27"/>
      <c r="MZL265" s="27"/>
      <c r="MZM265" s="27"/>
      <c r="MZN265" s="27"/>
      <c r="MZO265" s="27"/>
      <c r="MZP265" s="27"/>
      <c r="MZQ265" s="27"/>
      <c r="MZR265" s="27"/>
      <c r="MZS265" s="27"/>
      <c r="MZT265" s="27"/>
      <c r="MZU265" s="27"/>
      <c r="MZV265" s="27"/>
      <c r="MZW265" s="27"/>
      <c r="MZX265" s="27"/>
      <c r="MZY265" s="27"/>
      <c r="MZZ265" s="27"/>
      <c r="NAA265" s="27"/>
      <c r="NAB265" s="27"/>
      <c r="NAC265" s="27"/>
      <c r="NAD265" s="27"/>
      <c r="NAE265" s="27"/>
      <c r="NAF265" s="27"/>
      <c r="NAG265" s="27"/>
      <c r="NAH265" s="27"/>
      <c r="NAI265" s="27"/>
      <c r="NAJ265" s="27"/>
      <c r="NAK265" s="27"/>
      <c r="NAL265" s="27"/>
      <c r="NAM265" s="27"/>
      <c r="NAN265" s="27"/>
      <c r="NAO265" s="27"/>
      <c r="NAP265" s="27"/>
      <c r="NAQ265" s="27"/>
      <c r="NAR265" s="27"/>
      <c r="NAS265" s="27"/>
      <c r="NAT265" s="27"/>
      <c r="NAU265" s="27"/>
      <c r="NAV265" s="27"/>
      <c r="NAW265" s="27"/>
      <c r="NAX265" s="27"/>
      <c r="NAY265" s="27"/>
      <c r="NAZ265" s="27"/>
      <c r="NBA265" s="27"/>
      <c r="NBB265" s="27"/>
      <c r="NBC265" s="27"/>
      <c r="NBD265" s="27"/>
      <c r="NBE265" s="27"/>
      <c r="NBF265" s="27"/>
      <c r="NBG265" s="27"/>
      <c r="NBH265" s="27"/>
      <c r="NBI265" s="27"/>
      <c r="NBJ265" s="27"/>
      <c r="NBK265" s="27"/>
      <c r="NBL265" s="27"/>
      <c r="NBM265" s="27"/>
      <c r="NBN265" s="27"/>
      <c r="NBO265" s="27"/>
      <c r="NBP265" s="27"/>
      <c r="NBQ265" s="27"/>
      <c r="NBR265" s="27"/>
      <c r="NBS265" s="27"/>
      <c r="NBT265" s="27"/>
      <c r="NBU265" s="27"/>
      <c r="NBV265" s="27"/>
      <c r="NBW265" s="27"/>
      <c r="NBX265" s="27"/>
      <c r="NBY265" s="27"/>
      <c r="NBZ265" s="27"/>
      <c r="NCA265" s="27"/>
      <c r="NCB265" s="27"/>
      <c r="NCC265" s="27"/>
      <c r="NCD265" s="27"/>
      <c r="NCE265" s="27"/>
      <c r="NCF265" s="27"/>
      <c r="NCG265" s="27"/>
      <c r="NCH265" s="27"/>
      <c r="NCI265" s="27"/>
      <c r="NCJ265" s="27"/>
      <c r="NCK265" s="27"/>
      <c r="NCL265" s="27"/>
      <c r="NCM265" s="27"/>
      <c r="NCN265" s="27"/>
      <c r="NCO265" s="27"/>
      <c r="NCP265" s="27"/>
      <c r="NCQ265" s="27"/>
      <c r="NCR265" s="27"/>
      <c r="NCS265" s="27"/>
      <c r="NCT265" s="27"/>
      <c r="NCU265" s="27"/>
      <c r="NCV265" s="27"/>
      <c r="NCW265" s="27"/>
      <c r="NCX265" s="27"/>
      <c r="NCY265" s="27"/>
      <c r="NCZ265" s="27"/>
      <c r="NDA265" s="27"/>
      <c r="NDB265" s="27"/>
      <c r="NDC265" s="27"/>
      <c r="NDD265" s="27"/>
      <c r="NDE265" s="27"/>
      <c r="NDF265" s="27"/>
      <c r="NDG265" s="27"/>
      <c r="NDH265" s="27"/>
      <c r="NDI265" s="27"/>
      <c r="NDJ265" s="27"/>
      <c r="NDK265" s="27"/>
      <c r="NDL265" s="27"/>
      <c r="NDM265" s="27"/>
      <c r="NDN265" s="27"/>
      <c r="NDO265" s="27"/>
      <c r="NDP265" s="27"/>
      <c r="NDQ265" s="27"/>
      <c r="NDR265" s="27"/>
      <c r="NDS265" s="27"/>
      <c r="NDT265" s="27"/>
      <c r="NDU265" s="27"/>
      <c r="NDV265" s="27"/>
      <c r="NDW265" s="27"/>
      <c r="NDX265" s="27"/>
      <c r="NDY265" s="27"/>
      <c r="NDZ265" s="27"/>
      <c r="NEA265" s="27"/>
      <c r="NEB265" s="27"/>
      <c r="NEC265" s="27"/>
      <c r="NED265" s="27"/>
      <c r="NEE265" s="27"/>
      <c r="NEF265" s="27"/>
      <c r="NEG265" s="27"/>
      <c r="NEH265" s="27"/>
      <c r="NEI265" s="27"/>
      <c r="NEJ265" s="27"/>
      <c r="NEK265" s="27"/>
      <c r="NEL265" s="27"/>
      <c r="NEM265" s="27"/>
      <c r="NEN265" s="27"/>
      <c r="NEO265" s="27"/>
      <c r="NEP265" s="27"/>
      <c r="NEQ265" s="27"/>
      <c r="NER265" s="27"/>
      <c r="NES265" s="27"/>
      <c r="NET265" s="27"/>
      <c r="NEU265" s="27"/>
      <c r="NEV265" s="27"/>
      <c r="NEW265" s="27"/>
      <c r="NEX265" s="27"/>
      <c r="NEY265" s="27"/>
      <c r="NEZ265" s="27"/>
      <c r="NFA265" s="27"/>
      <c r="NFB265" s="27"/>
      <c r="NFC265" s="27"/>
      <c r="NFD265" s="27"/>
      <c r="NFE265" s="27"/>
      <c r="NFF265" s="27"/>
      <c r="NFG265" s="27"/>
      <c r="NFH265" s="27"/>
      <c r="NFI265" s="27"/>
      <c r="NFJ265" s="27"/>
      <c r="NFK265" s="27"/>
      <c r="NFL265" s="27"/>
      <c r="NFM265" s="27"/>
      <c r="NFN265" s="27"/>
      <c r="NFO265" s="27"/>
      <c r="NFP265" s="27"/>
      <c r="NFQ265" s="27"/>
      <c r="NFR265" s="27"/>
      <c r="NFS265" s="27"/>
      <c r="NFT265" s="27"/>
      <c r="NFU265" s="27"/>
      <c r="NFV265" s="27"/>
      <c r="NFW265" s="27"/>
      <c r="NFX265" s="27"/>
      <c r="NFY265" s="27"/>
      <c r="NFZ265" s="27"/>
      <c r="NGA265" s="27"/>
      <c r="NGB265" s="27"/>
      <c r="NGC265" s="27"/>
      <c r="NGD265" s="27"/>
      <c r="NGE265" s="27"/>
      <c r="NGF265" s="27"/>
      <c r="NGG265" s="27"/>
      <c r="NGH265" s="27"/>
      <c r="NGI265" s="27"/>
      <c r="NGJ265" s="27"/>
      <c r="NGK265" s="27"/>
      <c r="NGL265" s="27"/>
      <c r="NGM265" s="27"/>
      <c r="NGN265" s="27"/>
      <c r="NGO265" s="27"/>
      <c r="NGP265" s="27"/>
      <c r="NGQ265" s="27"/>
      <c r="NGR265" s="27"/>
      <c r="NGS265" s="27"/>
      <c r="NGT265" s="27"/>
      <c r="NGU265" s="27"/>
      <c r="NGV265" s="27"/>
      <c r="NGW265" s="27"/>
      <c r="NGX265" s="27"/>
      <c r="NGY265" s="27"/>
      <c r="NGZ265" s="27"/>
      <c r="NHA265" s="27"/>
      <c r="NHB265" s="27"/>
      <c r="NHC265" s="27"/>
      <c r="NHD265" s="27"/>
      <c r="NHE265" s="27"/>
      <c r="NHF265" s="27"/>
      <c r="NHG265" s="27"/>
      <c r="NHH265" s="27"/>
      <c r="NHI265" s="27"/>
      <c r="NHJ265" s="27"/>
      <c r="NHK265" s="27"/>
      <c r="NHL265" s="27"/>
      <c r="NHM265" s="27"/>
      <c r="NHN265" s="27"/>
      <c r="NHO265" s="27"/>
      <c r="NHP265" s="27"/>
      <c r="NHQ265" s="27"/>
      <c r="NHR265" s="27"/>
      <c r="NHS265" s="27"/>
      <c r="NHT265" s="27"/>
      <c r="NHU265" s="27"/>
      <c r="NHV265" s="27"/>
      <c r="NHW265" s="27"/>
      <c r="NHX265" s="27"/>
      <c r="NHY265" s="27"/>
      <c r="NHZ265" s="27"/>
      <c r="NIA265" s="27"/>
      <c r="NIB265" s="27"/>
      <c r="NIC265" s="27"/>
      <c r="NID265" s="27"/>
      <c r="NIE265" s="27"/>
      <c r="NIF265" s="27"/>
      <c r="NIG265" s="27"/>
      <c r="NIH265" s="27"/>
      <c r="NII265" s="27"/>
      <c r="NIJ265" s="27"/>
      <c r="NIK265" s="27"/>
      <c r="NIL265" s="27"/>
      <c r="NIM265" s="27"/>
      <c r="NIN265" s="27"/>
      <c r="NIO265" s="27"/>
      <c r="NIP265" s="27"/>
      <c r="NIQ265" s="27"/>
      <c r="NIR265" s="27"/>
      <c r="NIS265" s="27"/>
      <c r="NIT265" s="27"/>
      <c r="NIU265" s="27"/>
      <c r="NIV265" s="27"/>
      <c r="NIW265" s="27"/>
      <c r="NIX265" s="27"/>
      <c r="NIY265" s="27"/>
      <c r="NIZ265" s="27"/>
      <c r="NJA265" s="27"/>
      <c r="NJB265" s="27"/>
      <c r="NJC265" s="27"/>
      <c r="NJD265" s="27"/>
      <c r="NJE265" s="27"/>
      <c r="NJF265" s="27"/>
      <c r="NJG265" s="27"/>
      <c r="NJH265" s="27"/>
      <c r="NJI265" s="27"/>
      <c r="NJJ265" s="27"/>
      <c r="NJK265" s="27"/>
      <c r="NJL265" s="27"/>
      <c r="NJM265" s="27"/>
      <c r="NJN265" s="27"/>
      <c r="NJO265" s="27"/>
      <c r="NJP265" s="27"/>
      <c r="NJQ265" s="27"/>
      <c r="NJR265" s="27"/>
      <c r="NJS265" s="27"/>
      <c r="NJT265" s="27"/>
      <c r="NJU265" s="27"/>
      <c r="NJV265" s="27"/>
      <c r="NJW265" s="27"/>
      <c r="NJX265" s="27"/>
      <c r="NJY265" s="27"/>
      <c r="NJZ265" s="27"/>
      <c r="NKA265" s="27"/>
      <c r="NKB265" s="27"/>
      <c r="NKC265" s="27"/>
      <c r="NKD265" s="27"/>
      <c r="NKE265" s="27"/>
      <c r="NKF265" s="27"/>
      <c r="NKG265" s="27"/>
      <c r="NKH265" s="27"/>
      <c r="NKI265" s="27"/>
      <c r="NKJ265" s="27"/>
      <c r="NKK265" s="27"/>
      <c r="NKL265" s="27"/>
      <c r="NKM265" s="27"/>
      <c r="NKN265" s="27"/>
      <c r="NKO265" s="27"/>
      <c r="NKP265" s="27"/>
      <c r="NKQ265" s="27"/>
      <c r="NKR265" s="27"/>
      <c r="NKS265" s="27"/>
      <c r="NKT265" s="27"/>
      <c r="NKU265" s="27"/>
      <c r="NKV265" s="27"/>
      <c r="NKW265" s="27"/>
      <c r="NKX265" s="27"/>
      <c r="NKY265" s="27"/>
      <c r="NKZ265" s="27"/>
      <c r="NLA265" s="27"/>
      <c r="NLB265" s="27"/>
      <c r="NLC265" s="27"/>
      <c r="NLD265" s="27"/>
      <c r="NLE265" s="27"/>
      <c r="NLF265" s="27"/>
      <c r="NLG265" s="27"/>
      <c r="NLH265" s="27"/>
      <c r="NLI265" s="27"/>
      <c r="NLJ265" s="27"/>
      <c r="NLK265" s="27"/>
      <c r="NLL265" s="27"/>
      <c r="NLM265" s="27"/>
      <c r="NLN265" s="27"/>
      <c r="NLO265" s="27"/>
      <c r="NLP265" s="27"/>
      <c r="NLQ265" s="27"/>
      <c r="NLR265" s="27"/>
      <c r="NLS265" s="27"/>
      <c r="NLT265" s="27"/>
      <c r="NLU265" s="27"/>
      <c r="NLV265" s="27"/>
      <c r="NLW265" s="27"/>
      <c r="NLX265" s="27"/>
      <c r="NLY265" s="27"/>
      <c r="NLZ265" s="27"/>
      <c r="NMA265" s="27"/>
      <c r="NMB265" s="27"/>
      <c r="NMC265" s="27"/>
      <c r="NMD265" s="27"/>
      <c r="NME265" s="27"/>
      <c r="NMF265" s="27"/>
      <c r="NMG265" s="27"/>
      <c r="NMH265" s="27"/>
      <c r="NMI265" s="27"/>
      <c r="NMJ265" s="27"/>
      <c r="NMK265" s="27"/>
      <c r="NML265" s="27"/>
      <c r="NMM265" s="27"/>
      <c r="NMN265" s="27"/>
      <c r="NMO265" s="27"/>
      <c r="NMP265" s="27"/>
      <c r="NMQ265" s="27"/>
      <c r="NMR265" s="27"/>
      <c r="NMS265" s="27"/>
      <c r="NMT265" s="27"/>
      <c r="NMU265" s="27"/>
      <c r="NMV265" s="27"/>
      <c r="NMW265" s="27"/>
      <c r="NMX265" s="27"/>
      <c r="NMY265" s="27"/>
      <c r="NMZ265" s="27"/>
      <c r="NNA265" s="27"/>
      <c r="NNB265" s="27"/>
      <c r="NNC265" s="27"/>
      <c r="NND265" s="27"/>
      <c r="NNE265" s="27"/>
      <c r="NNF265" s="27"/>
      <c r="NNG265" s="27"/>
      <c r="NNH265" s="27"/>
      <c r="NNI265" s="27"/>
      <c r="NNJ265" s="27"/>
      <c r="NNK265" s="27"/>
      <c r="NNL265" s="27"/>
      <c r="NNM265" s="27"/>
      <c r="NNN265" s="27"/>
      <c r="NNO265" s="27"/>
      <c r="NNP265" s="27"/>
      <c r="NNQ265" s="27"/>
      <c r="NNR265" s="27"/>
      <c r="NNS265" s="27"/>
      <c r="NNT265" s="27"/>
      <c r="NNU265" s="27"/>
      <c r="NNV265" s="27"/>
      <c r="NNW265" s="27"/>
      <c r="NNX265" s="27"/>
      <c r="NNY265" s="27"/>
      <c r="NNZ265" s="27"/>
      <c r="NOA265" s="27"/>
      <c r="NOB265" s="27"/>
      <c r="NOC265" s="27"/>
      <c r="NOD265" s="27"/>
      <c r="NOE265" s="27"/>
      <c r="NOF265" s="27"/>
      <c r="NOG265" s="27"/>
      <c r="NOH265" s="27"/>
      <c r="NOI265" s="27"/>
      <c r="NOJ265" s="27"/>
      <c r="NOK265" s="27"/>
      <c r="NOL265" s="27"/>
      <c r="NOM265" s="27"/>
      <c r="NON265" s="27"/>
      <c r="NOO265" s="27"/>
      <c r="NOP265" s="27"/>
      <c r="NOQ265" s="27"/>
      <c r="NOR265" s="27"/>
      <c r="NOS265" s="27"/>
      <c r="NOT265" s="27"/>
      <c r="NOU265" s="27"/>
      <c r="NOV265" s="27"/>
      <c r="NOW265" s="27"/>
      <c r="NOX265" s="27"/>
      <c r="NOY265" s="27"/>
      <c r="NOZ265" s="27"/>
      <c r="NPA265" s="27"/>
      <c r="NPB265" s="27"/>
      <c r="NPC265" s="27"/>
      <c r="NPD265" s="27"/>
      <c r="NPE265" s="27"/>
      <c r="NPF265" s="27"/>
      <c r="NPG265" s="27"/>
      <c r="NPH265" s="27"/>
      <c r="NPI265" s="27"/>
      <c r="NPJ265" s="27"/>
      <c r="NPK265" s="27"/>
      <c r="NPL265" s="27"/>
      <c r="NPM265" s="27"/>
      <c r="NPN265" s="27"/>
      <c r="NPO265" s="27"/>
      <c r="NPP265" s="27"/>
      <c r="NPQ265" s="27"/>
      <c r="NPR265" s="27"/>
      <c r="NPS265" s="27"/>
      <c r="NPT265" s="27"/>
      <c r="NPU265" s="27"/>
      <c r="NPV265" s="27"/>
      <c r="NPW265" s="27"/>
      <c r="NPX265" s="27"/>
      <c r="NPY265" s="27"/>
      <c r="NPZ265" s="27"/>
      <c r="NQA265" s="27"/>
      <c r="NQB265" s="27"/>
      <c r="NQC265" s="27"/>
      <c r="NQD265" s="27"/>
      <c r="NQE265" s="27"/>
      <c r="NQF265" s="27"/>
      <c r="NQG265" s="27"/>
      <c r="NQH265" s="27"/>
      <c r="NQI265" s="27"/>
      <c r="NQJ265" s="27"/>
      <c r="NQK265" s="27"/>
      <c r="NQL265" s="27"/>
      <c r="NQM265" s="27"/>
      <c r="NQN265" s="27"/>
      <c r="NQO265" s="27"/>
      <c r="NQP265" s="27"/>
      <c r="NQQ265" s="27"/>
      <c r="NQR265" s="27"/>
      <c r="NQS265" s="27"/>
      <c r="NQT265" s="27"/>
      <c r="NQU265" s="27"/>
      <c r="NQV265" s="27"/>
      <c r="NQW265" s="27"/>
      <c r="NQX265" s="27"/>
      <c r="NQY265" s="27"/>
      <c r="NQZ265" s="27"/>
      <c r="NRA265" s="27"/>
      <c r="NRB265" s="27"/>
      <c r="NRC265" s="27"/>
      <c r="NRD265" s="27"/>
      <c r="NRE265" s="27"/>
      <c r="NRF265" s="27"/>
      <c r="NRG265" s="27"/>
      <c r="NRH265" s="27"/>
      <c r="NRI265" s="27"/>
      <c r="NRJ265" s="27"/>
      <c r="NRK265" s="27"/>
      <c r="NRL265" s="27"/>
      <c r="NRM265" s="27"/>
      <c r="NRN265" s="27"/>
      <c r="NRO265" s="27"/>
      <c r="NRP265" s="27"/>
      <c r="NRQ265" s="27"/>
      <c r="NRR265" s="27"/>
      <c r="NRS265" s="27"/>
      <c r="NRT265" s="27"/>
      <c r="NRU265" s="27"/>
      <c r="NRV265" s="27"/>
      <c r="NRW265" s="27"/>
      <c r="NRX265" s="27"/>
      <c r="NRY265" s="27"/>
      <c r="NRZ265" s="27"/>
      <c r="NSA265" s="27"/>
      <c r="NSB265" s="27"/>
      <c r="NSC265" s="27"/>
      <c r="NSD265" s="27"/>
      <c r="NSE265" s="27"/>
      <c r="NSF265" s="27"/>
      <c r="NSG265" s="27"/>
      <c r="NSH265" s="27"/>
      <c r="NSI265" s="27"/>
      <c r="NSJ265" s="27"/>
      <c r="NSK265" s="27"/>
      <c r="NSL265" s="27"/>
      <c r="NSM265" s="27"/>
      <c r="NSN265" s="27"/>
      <c r="NSO265" s="27"/>
      <c r="NSP265" s="27"/>
      <c r="NSQ265" s="27"/>
      <c r="NSR265" s="27"/>
      <c r="NSS265" s="27"/>
      <c r="NST265" s="27"/>
      <c r="NSU265" s="27"/>
      <c r="NSV265" s="27"/>
      <c r="NSW265" s="27"/>
      <c r="NSX265" s="27"/>
      <c r="NSY265" s="27"/>
      <c r="NSZ265" s="27"/>
      <c r="NTA265" s="27"/>
      <c r="NTB265" s="27"/>
      <c r="NTC265" s="27"/>
      <c r="NTD265" s="27"/>
      <c r="NTE265" s="27"/>
      <c r="NTF265" s="27"/>
      <c r="NTG265" s="27"/>
      <c r="NTH265" s="27"/>
      <c r="NTI265" s="27"/>
      <c r="NTJ265" s="27"/>
      <c r="NTK265" s="27"/>
      <c r="NTL265" s="27"/>
      <c r="NTM265" s="27"/>
      <c r="NTN265" s="27"/>
      <c r="NTO265" s="27"/>
      <c r="NTP265" s="27"/>
      <c r="NTQ265" s="27"/>
      <c r="NTR265" s="27"/>
      <c r="NTS265" s="27"/>
      <c r="NTT265" s="27"/>
      <c r="NTU265" s="27"/>
      <c r="NTV265" s="27"/>
      <c r="NTW265" s="27"/>
      <c r="NTX265" s="27"/>
      <c r="NTY265" s="27"/>
      <c r="NTZ265" s="27"/>
      <c r="NUA265" s="27"/>
      <c r="NUB265" s="27"/>
      <c r="NUC265" s="27"/>
      <c r="NUD265" s="27"/>
      <c r="NUE265" s="27"/>
      <c r="NUF265" s="27"/>
      <c r="NUG265" s="27"/>
      <c r="NUH265" s="27"/>
      <c r="NUI265" s="27"/>
      <c r="NUJ265" s="27"/>
      <c r="NUK265" s="27"/>
      <c r="NUL265" s="27"/>
      <c r="NUM265" s="27"/>
      <c r="NUN265" s="27"/>
      <c r="NUO265" s="27"/>
      <c r="NUP265" s="27"/>
      <c r="NUQ265" s="27"/>
      <c r="NUR265" s="27"/>
      <c r="NUS265" s="27"/>
      <c r="NUT265" s="27"/>
      <c r="NUU265" s="27"/>
      <c r="NUV265" s="27"/>
      <c r="NUW265" s="27"/>
      <c r="NUX265" s="27"/>
      <c r="NUY265" s="27"/>
      <c r="NUZ265" s="27"/>
      <c r="NVA265" s="27"/>
      <c r="NVB265" s="27"/>
      <c r="NVC265" s="27"/>
      <c r="NVD265" s="27"/>
      <c r="NVE265" s="27"/>
      <c r="NVF265" s="27"/>
      <c r="NVG265" s="27"/>
      <c r="NVH265" s="27"/>
      <c r="NVI265" s="27"/>
      <c r="NVJ265" s="27"/>
      <c r="NVK265" s="27"/>
      <c r="NVL265" s="27"/>
      <c r="NVM265" s="27"/>
      <c r="NVN265" s="27"/>
      <c r="NVO265" s="27"/>
      <c r="NVP265" s="27"/>
      <c r="NVQ265" s="27"/>
      <c r="NVR265" s="27"/>
      <c r="NVS265" s="27"/>
      <c r="NVT265" s="27"/>
      <c r="NVU265" s="27"/>
      <c r="NVV265" s="27"/>
      <c r="NVW265" s="27"/>
      <c r="NVX265" s="27"/>
      <c r="NVY265" s="27"/>
      <c r="NVZ265" s="27"/>
      <c r="NWA265" s="27"/>
      <c r="NWB265" s="27"/>
      <c r="NWC265" s="27"/>
      <c r="NWD265" s="27"/>
      <c r="NWE265" s="27"/>
      <c r="NWF265" s="27"/>
      <c r="NWG265" s="27"/>
      <c r="NWH265" s="27"/>
      <c r="NWI265" s="27"/>
      <c r="NWJ265" s="27"/>
      <c r="NWK265" s="27"/>
      <c r="NWL265" s="27"/>
      <c r="NWM265" s="27"/>
      <c r="NWN265" s="27"/>
      <c r="NWO265" s="27"/>
      <c r="NWP265" s="27"/>
      <c r="NWQ265" s="27"/>
      <c r="NWR265" s="27"/>
      <c r="NWS265" s="27"/>
      <c r="NWT265" s="27"/>
      <c r="NWU265" s="27"/>
      <c r="NWV265" s="27"/>
      <c r="NWW265" s="27"/>
      <c r="NWX265" s="27"/>
      <c r="NWY265" s="27"/>
      <c r="NWZ265" s="27"/>
      <c r="NXA265" s="27"/>
      <c r="NXB265" s="27"/>
      <c r="NXC265" s="27"/>
      <c r="NXD265" s="27"/>
      <c r="NXE265" s="27"/>
      <c r="NXF265" s="27"/>
      <c r="NXG265" s="27"/>
      <c r="NXH265" s="27"/>
      <c r="NXI265" s="27"/>
      <c r="NXJ265" s="27"/>
      <c r="NXK265" s="27"/>
      <c r="NXL265" s="27"/>
      <c r="NXM265" s="27"/>
      <c r="NXN265" s="27"/>
      <c r="NXO265" s="27"/>
      <c r="NXP265" s="27"/>
      <c r="NXQ265" s="27"/>
      <c r="NXR265" s="27"/>
      <c r="NXS265" s="27"/>
      <c r="NXT265" s="27"/>
      <c r="NXU265" s="27"/>
      <c r="NXV265" s="27"/>
      <c r="NXW265" s="27"/>
      <c r="NXX265" s="27"/>
      <c r="NXY265" s="27"/>
      <c r="NXZ265" s="27"/>
      <c r="NYA265" s="27"/>
      <c r="NYB265" s="27"/>
      <c r="NYC265" s="27"/>
      <c r="NYD265" s="27"/>
      <c r="NYE265" s="27"/>
      <c r="NYF265" s="27"/>
      <c r="NYG265" s="27"/>
      <c r="NYH265" s="27"/>
      <c r="NYI265" s="27"/>
      <c r="NYJ265" s="27"/>
      <c r="NYK265" s="27"/>
      <c r="NYL265" s="27"/>
      <c r="NYM265" s="27"/>
      <c r="NYN265" s="27"/>
      <c r="NYO265" s="27"/>
      <c r="NYP265" s="27"/>
      <c r="NYQ265" s="27"/>
      <c r="NYR265" s="27"/>
      <c r="NYS265" s="27"/>
      <c r="NYT265" s="27"/>
      <c r="NYU265" s="27"/>
      <c r="NYV265" s="27"/>
      <c r="NYW265" s="27"/>
      <c r="NYX265" s="27"/>
      <c r="NYY265" s="27"/>
      <c r="NYZ265" s="27"/>
      <c r="NZA265" s="27"/>
      <c r="NZB265" s="27"/>
      <c r="NZC265" s="27"/>
      <c r="NZD265" s="27"/>
      <c r="NZE265" s="27"/>
      <c r="NZF265" s="27"/>
      <c r="NZG265" s="27"/>
      <c r="NZH265" s="27"/>
      <c r="NZI265" s="27"/>
      <c r="NZJ265" s="27"/>
      <c r="NZK265" s="27"/>
      <c r="NZL265" s="27"/>
      <c r="NZM265" s="27"/>
      <c r="NZN265" s="27"/>
      <c r="NZO265" s="27"/>
      <c r="NZP265" s="27"/>
      <c r="NZQ265" s="27"/>
      <c r="NZR265" s="27"/>
      <c r="NZS265" s="27"/>
      <c r="NZT265" s="27"/>
      <c r="NZU265" s="27"/>
      <c r="NZV265" s="27"/>
      <c r="NZW265" s="27"/>
      <c r="NZX265" s="27"/>
      <c r="NZY265" s="27"/>
      <c r="NZZ265" s="27"/>
      <c r="OAA265" s="27"/>
      <c r="OAB265" s="27"/>
      <c r="OAC265" s="27"/>
      <c r="OAD265" s="27"/>
      <c r="OAE265" s="27"/>
      <c r="OAF265" s="27"/>
      <c r="OAG265" s="27"/>
      <c r="OAH265" s="27"/>
      <c r="OAI265" s="27"/>
      <c r="OAJ265" s="27"/>
      <c r="OAK265" s="27"/>
      <c r="OAL265" s="27"/>
      <c r="OAM265" s="27"/>
      <c r="OAN265" s="27"/>
      <c r="OAO265" s="27"/>
      <c r="OAP265" s="27"/>
      <c r="OAQ265" s="27"/>
      <c r="OAR265" s="27"/>
      <c r="OAS265" s="27"/>
      <c r="OAT265" s="27"/>
      <c r="OAU265" s="27"/>
      <c r="OAV265" s="27"/>
      <c r="OAW265" s="27"/>
      <c r="OAX265" s="27"/>
      <c r="OAY265" s="27"/>
      <c r="OAZ265" s="27"/>
      <c r="OBA265" s="27"/>
      <c r="OBB265" s="27"/>
      <c r="OBC265" s="27"/>
      <c r="OBD265" s="27"/>
      <c r="OBE265" s="27"/>
      <c r="OBF265" s="27"/>
      <c r="OBG265" s="27"/>
      <c r="OBH265" s="27"/>
      <c r="OBI265" s="27"/>
      <c r="OBJ265" s="27"/>
      <c r="OBK265" s="27"/>
      <c r="OBL265" s="27"/>
      <c r="OBM265" s="27"/>
      <c r="OBN265" s="27"/>
      <c r="OBO265" s="27"/>
      <c r="OBP265" s="27"/>
      <c r="OBQ265" s="27"/>
      <c r="OBR265" s="27"/>
      <c r="OBS265" s="27"/>
      <c r="OBT265" s="27"/>
      <c r="OBU265" s="27"/>
      <c r="OBV265" s="27"/>
      <c r="OBW265" s="27"/>
      <c r="OBX265" s="27"/>
      <c r="OBY265" s="27"/>
      <c r="OBZ265" s="27"/>
      <c r="OCA265" s="27"/>
      <c r="OCB265" s="27"/>
      <c r="OCC265" s="27"/>
      <c r="OCD265" s="27"/>
      <c r="OCE265" s="27"/>
      <c r="OCF265" s="27"/>
      <c r="OCG265" s="27"/>
      <c r="OCH265" s="27"/>
      <c r="OCI265" s="27"/>
      <c r="OCJ265" s="27"/>
      <c r="OCK265" s="27"/>
      <c r="OCL265" s="27"/>
      <c r="OCM265" s="27"/>
      <c r="OCN265" s="27"/>
      <c r="OCO265" s="27"/>
      <c r="OCP265" s="27"/>
      <c r="OCQ265" s="27"/>
      <c r="OCR265" s="27"/>
      <c r="OCS265" s="27"/>
      <c r="OCT265" s="27"/>
      <c r="OCU265" s="27"/>
      <c r="OCV265" s="27"/>
      <c r="OCW265" s="27"/>
      <c r="OCX265" s="27"/>
      <c r="OCY265" s="27"/>
      <c r="OCZ265" s="27"/>
      <c r="ODA265" s="27"/>
      <c r="ODB265" s="27"/>
      <c r="ODC265" s="27"/>
      <c r="ODD265" s="27"/>
      <c r="ODE265" s="27"/>
      <c r="ODF265" s="27"/>
      <c r="ODG265" s="27"/>
      <c r="ODH265" s="27"/>
      <c r="ODI265" s="27"/>
      <c r="ODJ265" s="27"/>
      <c r="ODK265" s="27"/>
      <c r="ODL265" s="27"/>
      <c r="ODM265" s="27"/>
      <c r="ODN265" s="27"/>
      <c r="ODO265" s="27"/>
      <c r="ODP265" s="27"/>
      <c r="ODQ265" s="27"/>
      <c r="ODR265" s="27"/>
      <c r="ODS265" s="27"/>
      <c r="ODT265" s="27"/>
      <c r="ODU265" s="27"/>
      <c r="ODV265" s="27"/>
      <c r="ODW265" s="27"/>
      <c r="ODX265" s="27"/>
      <c r="ODY265" s="27"/>
      <c r="ODZ265" s="27"/>
      <c r="OEA265" s="27"/>
      <c r="OEB265" s="27"/>
      <c r="OEC265" s="27"/>
      <c r="OED265" s="27"/>
      <c r="OEE265" s="27"/>
      <c r="OEF265" s="27"/>
      <c r="OEG265" s="27"/>
      <c r="OEH265" s="27"/>
      <c r="OEI265" s="27"/>
      <c r="OEJ265" s="27"/>
      <c r="OEK265" s="27"/>
      <c r="OEL265" s="27"/>
      <c r="OEM265" s="27"/>
      <c r="OEN265" s="27"/>
      <c r="OEO265" s="27"/>
      <c r="OEP265" s="27"/>
      <c r="OEQ265" s="27"/>
      <c r="OER265" s="27"/>
      <c r="OES265" s="27"/>
      <c r="OET265" s="27"/>
      <c r="OEU265" s="27"/>
      <c r="OEV265" s="27"/>
      <c r="OEW265" s="27"/>
      <c r="OEX265" s="27"/>
      <c r="OEY265" s="27"/>
      <c r="OEZ265" s="27"/>
      <c r="OFA265" s="27"/>
      <c r="OFB265" s="27"/>
      <c r="OFC265" s="27"/>
      <c r="OFD265" s="27"/>
      <c r="OFE265" s="27"/>
      <c r="OFF265" s="27"/>
      <c r="OFG265" s="27"/>
      <c r="OFH265" s="27"/>
      <c r="OFI265" s="27"/>
      <c r="OFJ265" s="27"/>
      <c r="OFK265" s="27"/>
      <c r="OFL265" s="27"/>
      <c r="OFM265" s="27"/>
      <c r="OFN265" s="27"/>
      <c r="OFO265" s="27"/>
      <c r="OFP265" s="27"/>
      <c r="OFQ265" s="27"/>
      <c r="OFR265" s="27"/>
      <c r="OFS265" s="27"/>
      <c r="OFT265" s="27"/>
      <c r="OFU265" s="27"/>
      <c r="OFV265" s="27"/>
      <c r="OFW265" s="27"/>
      <c r="OFX265" s="27"/>
      <c r="OFY265" s="27"/>
      <c r="OFZ265" s="27"/>
      <c r="OGA265" s="27"/>
      <c r="OGB265" s="27"/>
      <c r="OGC265" s="27"/>
      <c r="OGD265" s="27"/>
      <c r="OGE265" s="27"/>
      <c r="OGF265" s="27"/>
      <c r="OGG265" s="27"/>
      <c r="OGH265" s="27"/>
      <c r="OGI265" s="27"/>
      <c r="OGJ265" s="27"/>
      <c r="OGK265" s="27"/>
      <c r="OGL265" s="27"/>
      <c r="OGM265" s="27"/>
      <c r="OGN265" s="27"/>
      <c r="OGO265" s="27"/>
      <c r="OGP265" s="27"/>
      <c r="OGQ265" s="27"/>
      <c r="OGR265" s="27"/>
      <c r="OGS265" s="27"/>
      <c r="OGT265" s="27"/>
      <c r="OGU265" s="27"/>
      <c r="OGV265" s="27"/>
      <c r="OGW265" s="27"/>
      <c r="OGX265" s="27"/>
      <c r="OGY265" s="27"/>
      <c r="OGZ265" s="27"/>
      <c r="OHA265" s="27"/>
      <c r="OHB265" s="27"/>
      <c r="OHC265" s="27"/>
      <c r="OHD265" s="27"/>
      <c r="OHE265" s="27"/>
      <c r="OHF265" s="27"/>
      <c r="OHG265" s="27"/>
      <c r="OHH265" s="27"/>
      <c r="OHI265" s="27"/>
      <c r="OHJ265" s="27"/>
      <c r="OHK265" s="27"/>
      <c r="OHL265" s="27"/>
      <c r="OHM265" s="27"/>
      <c r="OHN265" s="27"/>
      <c r="OHO265" s="27"/>
      <c r="OHP265" s="27"/>
      <c r="OHQ265" s="27"/>
      <c r="OHR265" s="27"/>
      <c r="OHS265" s="27"/>
      <c r="OHT265" s="27"/>
      <c r="OHU265" s="27"/>
      <c r="OHV265" s="27"/>
      <c r="OHW265" s="27"/>
      <c r="OHX265" s="27"/>
      <c r="OHY265" s="27"/>
      <c r="OHZ265" s="27"/>
      <c r="OIA265" s="27"/>
      <c r="OIB265" s="27"/>
      <c r="OIC265" s="27"/>
      <c r="OID265" s="27"/>
      <c r="OIE265" s="27"/>
      <c r="OIF265" s="27"/>
      <c r="OIG265" s="27"/>
      <c r="OIH265" s="27"/>
      <c r="OII265" s="27"/>
      <c r="OIJ265" s="27"/>
      <c r="OIK265" s="27"/>
      <c r="OIL265" s="27"/>
      <c r="OIM265" s="27"/>
      <c r="OIN265" s="27"/>
      <c r="OIO265" s="27"/>
      <c r="OIP265" s="27"/>
      <c r="OIQ265" s="27"/>
      <c r="OIR265" s="27"/>
      <c r="OIS265" s="27"/>
      <c r="OIT265" s="27"/>
      <c r="OIU265" s="27"/>
      <c r="OIV265" s="27"/>
      <c r="OIW265" s="27"/>
      <c r="OIX265" s="27"/>
      <c r="OIY265" s="27"/>
      <c r="OIZ265" s="27"/>
      <c r="OJA265" s="27"/>
      <c r="OJB265" s="27"/>
      <c r="OJC265" s="27"/>
      <c r="OJD265" s="27"/>
      <c r="OJE265" s="27"/>
      <c r="OJF265" s="27"/>
      <c r="OJG265" s="27"/>
      <c r="OJH265" s="27"/>
      <c r="OJI265" s="27"/>
      <c r="OJJ265" s="27"/>
      <c r="OJK265" s="27"/>
      <c r="OJL265" s="27"/>
      <c r="OJM265" s="27"/>
      <c r="OJN265" s="27"/>
      <c r="OJO265" s="27"/>
      <c r="OJP265" s="27"/>
      <c r="OJQ265" s="27"/>
      <c r="OJR265" s="27"/>
      <c r="OJS265" s="27"/>
      <c r="OJT265" s="27"/>
      <c r="OJU265" s="27"/>
      <c r="OJV265" s="27"/>
      <c r="OJW265" s="27"/>
      <c r="OJX265" s="27"/>
      <c r="OJY265" s="27"/>
      <c r="OJZ265" s="27"/>
      <c r="OKA265" s="27"/>
      <c r="OKB265" s="27"/>
      <c r="OKC265" s="27"/>
      <c r="OKD265" s="27"/>
      <c r="OKE265" s="27"/>
      <c r="OKF265" s="27"/>
      <c r="OKG265" s="27"/>
      <c r="OKH265" s="27"/>
      <c r="OKI265" s="27"/>
      <c r="OKJ265" s="27"/>
      <c r="OKK265" s="27"/>
      <c r="OKL265" s="27"/>
      <c r="OKM265" s="27"/>
      <c r="OKN265" s="27"/>
      <c r="OKO265" s="27"/>
      <c r="OKP265" s="27"/>
      <c r="OKQ265" s="27"/>
      <c r="OKR265" s="27"/>
      <c r="OKS265" s="27"/>
      <c r="OKT265" s="27"/>
      <c r="OKU265" s="27"/>
      <c r="OKV265" s="27"/>
      <c r="OKW265" s="27"/>
      <c r="OKX265" s="27"/>
      <c r="OKY265" s="27"/>
      <c r="OKZ265" s="27"/>
      <c r="OLA265" s="27"/>
      <c r="OLB265" s="27"/>
      <c r="OLC265" s="27"/>
      <c r="OLD265" s="27"/>
      <c r="OLE265" s="27"/>
      <c r="OLF265" s="27"/>
      <c r="OLG265" s="27"/>
      <c r="OLH265" s="27"/>
      <c r="OLI265" s="27"/>
      <c r="OLJ265" s="27"/>
      <c r="OLK265" s="27"/>
      <c r="OLL265" s="27"/>
      <c r="OLM265" s="27"/>
      <c r="OLN265" s="27"/>
      <c r="OLO265" s="27"/>
      <c r="OLP265" s="27"/>
      <c r="OLQ265" s="27"/>
      <c r="OLR265" s="27"/>
      <c r="OLS265" s="27"/>
      <c r="OLT265" s="27"/>
      <c r="OLU265" s="27"/>
      <c r="OLV265" s="27"/>
      <c r="OLW265" s="27"/>
      <c r="OLX265" s="27"/>
      <c r="OLY265" s="27"/>
      <c r="OLZ265" s="27"/>
      <c r="OMA265" s="27"/>
      <c r="OMB265" s="27"/>
      <c r="OMC265" s="27"/>
      <c r="OMD265" s="27"/>
      <c r="OME265" s="27"/>
      <c r="OMF265" s="27"/>
      <c r="OMG265" s="27"/>
      <c r="OMH265" s="27"/>
      <c r="OMI265" s="27"/>
      <c r="OMJ265" s="27"/>
      <c r="OMK265" s="27"/>
      <c r="OML265" s="27"/>
      <c r="OMM265" s="27"/>
      <c r="OMN265" s="27"/>
      <c r="OMO265" s="27"/>
      <c r="OMP265" s="27"/>
      <c r="OMQ265" s="27"/>
      <c r="OMR265" s="27"/>
      <c r="OMS265" s="27"/>
      <c r="OMT265" s="27"/>
      <c r="OMU265" s="27"/>
      <c r="OMV265" s="27"/>
      <c r="OMW265" s="27"/>
      <c r="OMX265" s="27"/>
      <c r="OMY265" s="27"/>
      <c r="OMZ265" s="27"/>
      <c r="ONA265" s="27"/>
      <c r="ONB265" s="27"/>
      <c r="ONC265" s="27"/>
      <c r="OND265" s="27"/>
      <c r="ONE265" s="27"/>
      <c r="ONF265" s="27"/>
      <c r="ONG265" s="27"/>
      <c r="ONH265" s="27"/>
      <c r="ONI265" s="27"/>
      <c r="ONJ265" s="27"/>
      <c r="ONK265" s="27"/>
      <c r="ONL265" s="27"/>
      <c r="ONM265" s="27"/>
      <c r="ONN265" s="27"/>
      <c r="ONO265" s="27"/>
      <c r="ONP265" s="27"/>
      <c r="ONQ265" s="27"/>
      <c r="ONR265" s="27"/>
      <c r="ONS265" s="27"/>
      <c r="ONT265" s="27"/>
      <c r="ONU265" s="27"/>
      <c r="ONV265" s="27"/>
      <c r="ONW265" s="27"/>
      <c r="ONX265" s="27"/>
      <c r="ONY265" s="27"/>
      <c r="ONZ265" s="27"/>
      <c r="OOA265" s="27"/>
      <c r="OOB265" s="27"/>
      <c r="OOC265" s="27"/>
      <c r="OOD265" s="27"/>
      <c r="OOE265" s="27"/>
      <c r="OOF265" s="27"/>
      <c r="OOG265" s="27"/>
      <c r="OOH265" s="27"/>
      <c r="OOI265" s="27"/>
      <c r="OOJ265" s="27"/>
      <c r="OOK265" s="27"/>
      <c r="OOL265" s="27"/>
      <c r="OOM265" s="27"/>
      <c r="OON265" s="27"/>
      <c r="OOO265" s="27"/>
      <c r="OOP265" s="27"/>
      <c r="OOQ265" s="27"/>
      <c r="OOR265" s="27"/>
      <c r="OOS265" s="27"/>
      <c r="OOT265" s="27"/>
      <c r="OOU265" s="27"/>
      <c r="OOV265" s="27"/>
      <c r="OOW265" s="27"/>
      <c r="OOX265" s="27"/>
      <c r="OOY265" s="27"/>
      <c r="OOZ265" s="27"/>
      <c r="OPA265" s="27"/>
      <c r="OPB265" s="27"/>
      <c r="OPC265" s="27"/>
      <c r="OPD265" s="27"/>
      <c r="OPE265" s="27"/>
      <c r="OPF265" s="27"/>
      <c r="OPG265" s="27"/>
      <c r="OPH265" s="27"/>
      <c r="OPI265" s="27"/>
      <c r="OPJ265" s="27"/>
      <c r="OPK265" s="27"/>
      <c r="OPL265" s="27"/>
      <c r="OPM265" s="27"/>
      <c r="OPN265" s="27"/>
      <c r="OPO265" s="27"/>
      <c r="OPP265" s="27"/>
      <c r="OPQ265" s="27"/>
      <c r="OPR265" s="27"/>
      <c r="OPS265" s="27"/>
      <c r="OPT265" s="27"/>
      <c r="OPU265" s="27"/>
      <c r="OPV265" s="27"/>
      <c r="OPW265" s="27"/>
      <c r="OPX265" s="27"/>
      <c r="OPY265" s="27"/>
      <c r="OPZ265" s="27"/>
      <c r="OQA265" s="27"/>
      <c r="OQB265" s="27"/>
      <c r="OQC265" s="27"/>
      <c r="OQD265" s="27"/>
      <c r="OQE265" s="27"/>
      <c r="OQF265" s="27"/>
      <c r="OQG265" s="27"/>
      <c r="OQH265" s="27"/>
      <c r="OQI265" s="27"/>
      <c r="OQJ265" s="27"/>
      <c r="OQK265" s="27"/>
      <c r="OQL265" s="27"/>
      <c r="OQM265" s="27"/>
      <c r="OQN265" s="27"/>
      <c r="OQO265" s="27"/>
      <c r="OQP265" s="27"/>
      <c r="OQQ265" s="27"/>
      <c r="OQR265" s="27"/>
      <c r="OQS265" s="27"/>
      <c r="OQT265" s="27"/>
      <c r="OQU265" s="27"/>
      <c r="OQV265" s="27"/>
      <c r="OQW265" s="27"/>
      <c r="OQX265" s="27"/>
      <c r="OQY265" s="27"/>
      <c r="OQZ265" s="27"/>
      <c r="ORA265" s="27"/>
      <c r="ORB265" s="27"/>
      <c r="ORC265" s="27"/>
      <c r="ORD265" s="27"/>
      <c r="ORE265" s="27"/>
      <c r="ORF265" s="27"/>
      <c r="ORG265" s="27"/>
      <c r="ORH265" s="27"/>
      <c r="ORI265" s="27"/>
      <c r="ORJ265" s="27"/>
      <c r="ORK265" s="27"/>
      <c r="ORL265" s="27"/>
      <c r="ORM265" s="27"/>
      <c r="ORN265" s="27"/>
      <c r="ORO265" s="27"/>
      <c r="ORP265" s="27"/>
      <c r="ORQ265" s="27"/>
      <c r="ORR265" s="27"/>
      <c r="ORS265" s="27"/>
      <c r="ORT265" s="27"/>
      <c r="ORU265" s="27"/>
      <c r="ORV265" s="27"/>
      <c r="ORW265" s="27"/>
      <c r="ORX265" s="27"/>
      <c r="ORY265" s="27"/>
      <c r="ORZ265" s="27"/>
      <c r="OSA265" s="27"/>
      <c r="OSB265" s="27"/>
      <c r="OSC265" s="27"/>
      <c r="OSD265" s="27"/>
      <c r="OSE265" s="27"/>
      <c r="OSF265" s="27"/>
      <c r="OSG265" s="27"/>
      <c r="OSH265" s="27"/>
      <c r="OSI265" s="27"/>
      <c r="OSJ265" s="27"/>
      <c r="OSK265" s="27"/>
      <c r="OSL265" s="27"/>
      <c r="OSM265" s="27"/>
      <c r="OSN265" s="27"/>
      <c r="OSO265" s="27"/>
      <c r="OSP265" s="27"/>
      <c r="OSQ265" s="27"/>
      <c r="OSR265" s="27"/>
      <c r="OSS265" s="27"/>
      <c r="OST265" s="27"/>
      <c r="OSU265" s="27"/>
      <c r="OSV265" s="27"/>
      <c r="OSW265" s="27"/>
      <c r="OSX265" s="27"/>
      <c r="OSY265" s="27"/>
      <c r="OSZ265" s="27"/>
      <c r="OTA265" s="27"/>
      <c r="OTB265" s="27"/>
      <c r="OTC265" s="27"/>
      <c r="OTD265" s="27"/>
      <c r="OTE265" s="27"/>
      <c r="OTF265" s="27"/>
      <c r="OTG265" s="27"/>
      <c r="OTH265" s="27"/>
      <c r="OTI265" s="27"/>
      <c r="OTJ265" s="27"/>
      <c r="OTK265" s="27"/>
      <c r="OTL265" s="27"/>
      <c r="OTM265" s="27"/>
      <c r="OTN265" s="27"/>
      <c r="OTO265" s="27"/>
      <c r="OTP265" s="27"/>
      <c r="OTQ265" s="27"/>
      <c r="OTR265" s="27"/>
      <c r="OTS265" s="27"/>
      <c r="OTT265" s="27"/>
      <c r="OTU265" s="27"/>
      <c r="OTV265" s="27"/>
      <c r="OTW265" s="27"/>
      <c r="OTX265" s="27"/>
      <c r="OTY265" s="27"/>
      <c r="OTZ265" s="27"/>
      <c r="OUA265" s="27"/>
      <c r="OUB265" s="27"/>
      <c r="OUC265" s="27"/>
      <c r="OUD265" s="27"/>
      <c r="OUE265" s="27"/>
      <c r="OUF265" s="27"/>
      <c r="OUG265" s="27"/>
      <c r="OUH265" s="27"/>
      <c r="OUI265" s="27"/>
      <c r="OUJ265" s="27"/>
      <c r="OUK265" s="27"/>
      <c r="OUL265" s="27"/>
      <c r="OUM265" s="27"/>
      <c r="OUN265" s="27"/>
      <c r="OUO265" s="27"/>
      <c r="OUP265" s="27"/>
      <c r="OUQ265" s="27"/>
      <c r="OUR265" s="27"/>
      <c r="OUS265" s="27"/>
      <c r="OUT265" s="27"/>
      <c r="OUU265" s="27"/>
      <c r="OUV265" s="27"/>
      <c r="OUW265" s="27"/>
      <c r="OUX265" s="27"/>
      <c r="OUY265" s="27"/>
      <c r="OUZ265" s="27"/>
      <c r="OVA265" s="27"/>
      <c r="OVB265" s="27"/>
      <c r="OVC265" s="27"/>
      <c r="OVD265" s="27"/>
      <c r="OVE265" s="27"/>
      <c r="OVF265" s="27"/>
      <c r="OVG265" s="27"/>
      <c r="OVH265" s="27"/>
      <c r="OVI265" s="27"/>
      <c r="OVJ265" s="27"/>
      <c r="OVK265" s="27"/>
      <c r="OVL265" s="27"/>
      <c r="OVM265" s="27"/>
      <c r="OVN265" s="27"/>
      <c r="OVO265" s="27"/>
      <c r="OVP265" s="27"/>
      <c r="OVQ265" s="27"/>
      <c r="OVR265" s="27"/>
      <c r="OVS265" s="27"/>
      <c r="OVT265" s="27"/>
      <c r="OVU265" s="27"/>
      <c r="OVV265" s="27"/>
      <c r="OVW265" s="27"/>
      <c r="OVX265" s="27"/>
      <c r="OVY265" s="27"/>
      <c r="OVZ265" s="27"/>
      <c r="OWA265" s="27"/>
      <c r="OWB265" s="27"/>
      <c r="OWC265" s="27"/>
      <c r="OWD265" s="27"/>
      <c r="OWE265" s="27"/>
      <c r="OWF265" s="27"/>
      <c r="OWG265" s="27"/>
      <c r="OWH265" s="27"/>
      <c r="OWI265" s="27"/>
      <c r="OWJ265" s="27"/>
      <c r="OWK265" s="27"/>
      <c r="OWL265" s="27"/>
      <c r="OWM265" s="27"/>
      <c r="OWN265" s="27"/>
      <c r="OWO265" s="27"/>
      <c r="OWP265" s="27"/>
      <c r="OWQ265" s="27"/>
      <c r="OWR265" s="27"/>
      <c r="OWS265" s="27"/>
      <c r="OWT265" s="27"/>
      <c r="OWU265" s="27"/>
      <c r="OWV265" s="27"/>
      <c r="OWW265" s="27"/>
      <c r="OWX265" s="27"/>
      <c r="OWY265" s="27"/>
      <c r="OWZ265" s="27"/>
      <c r="OXA265" s="27"/>
      <c r="OXB265" s="27"/>
      <c r="OXC265" s="27"/>
      <c r="OXD265" s="27"/>
      <c r="OXE265" s="27"/>
      <c r="OXF265" s="27"/>
      <c r="OXG265" s="27"/>
      <c r="OXH265" s="27"/>
      <c r="OXI265" s="27"/>
      <c r="OXJ265" s="27"/>
      <c r="OXK265" s="27"/>
      <c r="OXL265" s="27"/>
      <c r="OXM265" s="27"/>
      <c r="OXN265" s="27"/>
      <c r="OXO265" s="27"/>
      <c r="OXP265" s="27"/>
      <c r="OXQ265" s="27"/>
      <c r="OXR265" s="27"/>
      <c r="OXS265" s="27"/>
      <c r="OXT265" s="27"/>
      <c r="OXU265" s="27"/>
      <c r="OXV265" s="27"/>
      <c r="OXW265" s="27"/>
      <c r="OXX265" s="27"/>
      <c r="OXY265" s="27"/>
      <c r="OXZ265" s="27"/>
      <c r="OYA265" s="27"/>
      <c r="OYB265" s="27"/>
      <c r="OYC265" s="27"/>
      <c r="OYD265" s="27"/>
      <c r="OYE265" s="27"/>
      <c r="OYF265" s="27"/>
      <c r="OYG265" s="27"/>
      <c r="OYH265" s="27"/>
      <c r="OYI265" s="27"/>
      <c r="OYJ265" s="27"/>
      <c r="OYK265" s="27"/>
      <c r="OYL265" s="27"/>
      <c r="OYM265" s="27"/>
      <c r="OYN265" s="27"/>
      <c r="OYO265" s="27"/>
      <c r="OYP265" s="27"/>
      <c r="OYQ265" s="27"/>
      <c r="OYR265" s="27"/>
      <c r="OYS265" s="27"/>
      <c r="OYT265" s="27"/>
      <c r="OYU265" s="27"/>
      <c r="OYV265" s="27"/>
      <c r="OYW265" s="27"/>
      <c r="OYX265" s="27"/>
      <c r="OYY265" s="27"/>
      <c r="OYZ265" s="27"/>
      <c r="OZA265" s="27"/>
      <c r="OZB265" s="27"/>
      <c r="OZC265" s="27"/>
      <c r="OZD265" s="27"/>
      <c r="OZE265" s="27"/>
      <c r="OZF265" s="27"/>
      <c r="OZG265" s="27"/>
      <c r="OZH265" s="27"/>
      <c r="OZI265" s="27"/>
      <c r="OZJ265" s="27"/>
      <c r="OZK265" s="27"/>
      <c r="OZL265" s="27"/>
      <c r="OZM265" s="27"/>
      <c r="OZN265" s="27"/>
      <c r="OZO265" s="27"/>
      <c r="OZP265" s="27"/>
      <c r="OZQ265" s="27"/>
      <c r="OZR265" s="27"/>
      <c r="OZS265" s="27"/>
      <c r="OZT265" s="27"/>
      <c r="OZU265" s="27"/>
      <c r="OZV265" s="27"/>
      <c r="OZW265" s="27"/>
      <c r="OZX265" s="27"/>
      <c r="OZY265" s="27"/>
      <c r="OZZ265" s="27"/>
      <c r="PAA265" s="27"/>
      <c r="PAB265" s="27"/>
      <c r="PAC265" s="27"/>
      <c r="PAD265" s="27"/>
      <c r="PAE265" s="27"/>
      <c r="PAF265" s="27"/>
      <c r="PAG265" s="27"/>
      <c r="PAH265" s="27"/>
      <c r="PAI265" s="27"/>
      <c r="PAJ265" s="27"/>
      <c r="PAK265" s="27"/>
      <c r="PAL265" s="27"/>
      <c r="PAM265" s="27"/>
      <c r="PAN265" s="27"/>
      <c r="PAO265" s="27"/>
      <c r="PAP265" s="27"/>
      <c r="PAQ265" s="27"/>
      <c r="PAR265" s="27"/>
      <c r="PAS265" s="27"/>
      <c r="PAT265" s="27"/>
      <c r="PAU265" s="27"/>
      <c r="PAV265" s="27"/>
      <c r="PAW265" s="27"/>
      <c r="PAX265" s="27"/>
      <c r="PAY265" s="27"/>
      <c r="PAZ265" s="27"/>
      <c r="PBA265" s="27"/>
      <c r="PBB265" s="27"/>
      <c r="PBC265" s="27"/>
      <c r="PBD265" s="27"/>
      <c r="PBE265" s="27"/>
      <c r="PBF265" s="27"/>
      <c r="PBG265" s="27"/>
      <c r="PBH265" s="27"/>
      <c r="PBI265" s="27"/>
      <c r="PBJ265" s="27"/>
      <c r="PBK265" s="27"/>
      <c r="PBL265" s="27"/>
      <c r="PBM265" s="27"/>
      <c r="PBN265" s="27"/>
      <c r="PBO265" s="27"/>
      <c r="PBP265" s="27"/>
      <c r="PBQ265" s="27"/>
      <c r="PBR265" s="27"/>
      <c r="PBS265" s="27"/>
      <c r="PBT265" s="27"/>
      <c r="PBU265" s="27"/>
      <c r="PBV265" s="27"/>
      <c r="PBW265" s="27"/>
      <c r="PBX265" s="27"/>
      <c r="PBY265" s="27"/>
      <c r="PBZ265" s="27"/>
      <c r="PCA265" s="27"/>
      <c r="PCB265" s="27"/>
      <c r="PCC265" s="27"/>
      <c r="PCD265" s="27"/>
      <c r="PCE265" s="27"/>
      <c r="PCF265" s="27"/>
      <c r="PCG265" s="27"/>
      <c r="PCH265" s="27"/>
      <c r="PCI265" s="27"/>
      <c r="PCJ265" s="27"/>
      <c r="PCK265" s="27"/>
      <c r="PCL265" s="27"/>
      <c r="PCM265" s="27"/>
      <c r="PCN265" s="27"/>
      <c r="PCO265" s="27"/>
      <c r="PCP265" s="27"/>
      <c r="PCQ265" s="27"/>
      <c r="PCR265" s="27"/>
      <c r="PCS265" s="27"/>
      <c r="PCT265" s="27"/>
      <c r="PCU265" s="27"/>
      <c r="PCV265" s="27"/>
      <c r="PCW265" s="27"/>
      <c r="PCX265" s="27"/>
      <c r="PCY265" s="27"/>
      <c r="PCZ265" s="27"/>
      <c r="PDA265" s="27"/>
      <c r="PDB265" s="27"/>
      <c r="PDC265" s="27"/>
      <c r="PDD265" s="27"/>
      <c r="PDE265" s="27"/>
      <c r="PDF265" s="27"/>
      <c r="PDG265" s="27"/>
      <c r="PDH265" s="27"/>
      <c r="PDI265" s="27"/>
      <c r="PDJ265" s="27"/>
      <c r="PDK265" s="27"/>
      <c r="PDL265" s="27"/>
      <c r="PDM265" s="27"/>
      <c r="PDN265" s="27"/>
      <c r="PDO265" s="27"/>
      <c r="PDP265" s="27"/>
      <c r="PDQ265" s="27"/>
      <c r="PDR265" s="27"/>
      <c r="PDS265" s="27"/>
      <c r="PDT265" s="27"/>
      <c r="PDU265" s="27"/>
      <c r="PDV265" s="27"/>
      <c r="PDW265" s="27"/>
      <c r="PDX265" s="27"/>
      <c r="PDY265" s="27"/>
      <c r="PDZ265" s="27"/>
      <c r="PEA265" s="27"/>
      <c r="PEB265" s="27"/>
      <c r="PEC265" s="27"/>
      <c r="PED265" s="27"/>
      <c r="PEE265" s="27"/>
      <c r="PEF265" s="27"/>
      <c r="PEG265" s="27"/>
      <c r="PEH265" s="27"/>
      <c r="PEI265" s="27"/>
      <c r="PEJ265" s="27"/>
      <c r="PEK265" s="27"/>
      <c r="PEL265" s="27"/>
      <c r="PEM265" s="27"/>
      <c r="PEN265" s="27"/>
      <c r="PEO265" s="27"/>
      <c r="PEP265" s="27"/>
      <c r="PEQ265" s="27"/>
      <c r="PER265" s="27"/>
      <c r="PES265" s="27"/>
      <c r="PET265" s="27"/>
      <c r="PEU265" s="27"/>
      <c r="PEV265" s="27"/>
      <c r="PEW265" s="27"/>
      <c r="PEX265" s="27"/>
      <c r="PEY265" s="27"/>
      <c r="PEZ265" s="27"/>
      <c r="PFA265" s="27"/>
      <c r="PFB265" s="27"/>
      <c r="PFC265" s="27"/>
      <c r="PFD265" s="27"/>
      <c r="PFE265" s="27"/>
      <c r="PFF265" s="27"/>
      <c r="PFG265" s="27"/>
      <c r="PFH265" s="27"/>
      <c r="PFI265" s="27"/>
      <c r="PFJ265" s="27"/>
      <c r="PFK265" s="27"/>
      <c r="PFL265" s="27"/>
      <c r="PFM265" s="27"/>
      <c r="PFN265" s="27"/>
      <c r="PFO265" s="27"/>
      <c r="PFP265" s="27"/>
      <c r="PFQ265" s="27"/>
      <c r="PFR265" s="27"/>
      <c r="PFS265" s="27"/>
      <c r="PFT265" s="27"/>
      <c r="PFU265" s="27"/>
      <c r="PFV265" s="27"/>
      <c r="PFW265" s="27"/>
      <c r="PFX265" s="27"/>
      <c r="PFY265" s="27"/>
      <c r="PFZ265" s="27"/>
      <c r="PGA265" s="27"/>
      <c r="PGB265" s="27"/>
      <c r="PGC265" s="27"/>
      <c r="PGD265" s="27"/>
      <c r="PGE265" s="27"/>
      <c r="PGF265" s="27"/>
      <c r="PGG265" s="27"/>
      <c r="PGH265" s="27"/>
      <c r="PGI265" s="27"/>
      <c r="PGJ265" s="27"/>
      <c r="PGK265" s="27"/>
      <c r="PGL265" s="27"/>
      <c r="PGM265" s="27"/>
      <c r="PGN265" s="27"/>
      <c r="PGO265" s="27"/>
      <c r="PGP265" s="27"/>
      <c r="PGQ265" s="27"/>
      <c r="PGR265" s="27"/>
      <c r="PGS265" s="27"/>
      <c r="PGT265" s="27"/>
      <c r="PGU265" s="27"/>
      <c r="PGV265" s="27"/>
      <c r="PGW265" s="27"/>
      <c r="PGX265" s="27"/>
      <c r="PGY265" s="27"/>
      <c r="PGZ265" s="27"/>
      <c r="PHA265" s="27"/>
      <c r="PHB265" s="27"/>
      <c r="PHC265" s="27"/>
      <c r="PHD265" s="27"/>
      <c r="PHE265" s="27"/>
      <c r="PHF265" s="27"/>
      <c r="PHG265" s="27"/>
      <c r="PHH265" s="27"/>
      <c r="PHI265" s="27"/>
      <c r="PHJ265" s="27"/>
      <c r="PHK265" s="27"/>
      <c r="PHL265" s="27"/>
      <c r="PHM265" s="27"/>
      <c r="PHN265" s="27"/>
      <c r="PHO265" s="27"/>
      <c r="PHP265" s="27"/>
      <c r="PHQ265" s="27"/>
      <c r="PHR265" s="27"/>
      <c r="PHS265" s="27"/>
      <c r="PHT265" s="27"/>
      <c r="PHU265" s="27"/>
      <c r="PHV265" s="27"/>
      <c r="PHW265" s="27"/>
      <c r="PHX265" s="27"/>
      <c r="PHY265" s="27"/>
      <c r="PHZ265" s="27"/>
      <c r="PIA265" s="27"/>
      <c r="PIB265" s="27"/>
      <c r="PIC265" s="27"/>
      <c r="PID265" s="27"/>
      <c r="PIE265" s="27"/>
      <c r="PIF265" s="27"/>
      <c r="PIG265" s="27"/>
      <c r="PIH265" s="27"/>
      <c r="PII265" s="27"/>
      <c r="PIJ265" s="27"/>
      <c r="PIK265" s="27"/>
      <c r="PIL265" s="27"/>
      <c r="PIM265" s="27"/>
      <c r="PIN265" s="27"/>
      <c r="PIO265" s="27"/>
      <c r="PIP265" s="27"/>
      <c r="PIQ265" s="27"/>
      <c r="PIR265" s="27"/>
      <c r="PIS265" s="27"/>
      <c r="PIT265" s="27"/>
      <c r="PIU265" s="27"/>
      <c r="PIV265" s="27"/>
      <c r="PIW265" s="27"/>
      <c r="PIX265" s="27"/>
      <c r="PIY265" s="27"/>
      <c r="PIZ265" s="27"/>
      <c r="PJA265" s="27"/>
      <c r="PJB265" s="27"/>
      <c r="PJC265" s="27"/>
      <c r="PJD265" s="27"/>
      <c r="PJE265" s="27"/>
      <c r="PJF265" s="27"/>
      <c r="PJG265" s="27"/>
      <c r="PJH265" s="27"/>
      <c r="PJI265" s="27"/>
      <c r="PJJ265" s="27"/>
      <c r="PJK265" s="27"/>
      <c r="PJL265" s="27"/>
      <c r="PJM265" s="27"/>
      <c r="PJN265" s="27"/>
      <c r="PJO265" s="27"/>
      <c r="PJP265" s="27"/>
      <c r="PJQ265" s="27"/>
      <c r="PJR265" s="27"/>
      <c r="PJS265" s="27"/>
      <c r="PJT265" s="27"/>
      <c r="PJU265" s="27"/>
      <c r="PJV265" s="27"/>
      <c r="PJW265" s="27"/>
      <c r="PJX265" s="27"/>
      <c r="PJY265" s="27"/>
      <c r="PJZ265" s="27"/>
      <c r="PKA265" s="27"/>
      <c r="PKB265" s="27"/>
      <c r="PKC265" s="27"/>
      <c r="PKD265" s="27"/>
      <c r="PKE265" s="27"/>
      <c r="PKF265" s="27"/>
      <c r="PKG265" s="27"/>
      <c r="PKH265" s="27"/>
      <c r="PKI265" s="27"/>
      <c r="PKJ265" s="27"/>
      <c r="PKK265" s="27"/>
      <c r="PKL265" s="27"/>
      <c r="PKM265" s="27"/>
      <c r="PKN265" s="27"/>
      <c r="PKO265" s="27"/>
      <c r="PKP265" s="27"/>
      <c r="PKQ265" s="27"/>
      <c r="PKR265" s="27"/>
      <c r="PKS265" s="27"/>
      <c r="PKT265" s="27"/>
      <c r="PKU265" s="27"/>
      <c r="PKV265" s="27"/>
      <c r="PKW265" s="27"/>
      <c r="PKX265" s="27"/>
      <c r="PKY265" s="27"/>
      <c r="PKZ265" s="27"/>
      <c r="PLA265" s="27"/>
      <c r="PLB265" s="27"/>
      <c r="PLC265" s="27"/>
      <c r="PLD265" s="27"/>
      <c r="PLE265" s="27"/>
      <c r="PLF265" s="27"/>
      <c r="PLG265" s="27"/>
      <c r="PLH265" s="27"/>
      <c r="PLI265" s="27"/>
      <c r="PLJ265" s="27"/>
      <c r="PLK265" s="27"/>
      <c r="PLL265" s="27"/>
      <c r="PLM265" s="27"/>
      <c r="PLN265" s="27"/>
      <c r="PLO265" s="27"/>
      <c r="PLP265" s="27"/>
      <c r="PLQ265" s="27"/>
      <c r="PLR265" s="27"/>
      <c r="PLS265" s="27"/>
      <c r="PLT265" s="27"/>
      <c r="PLU265" s="27"/>
      <c r="PLV265" s="27"/>
      <c r="PLW265" s="27"/>
      <c r="PLX265" s="27"/>
      <c r="PLY265" s="27"/>
      <c r="PLZ265" s="27"/>
      <c r="PMA265" s="27"/>
      <c r="PMB265" s="27"/>
      <c r="PMC265" s="27"/>
      <c r="PMD265" s="27"/>
      <c r="PME265" s="27"/>
      <c r="PMF265" s="27"/>
      <c r="PMG265" s="27"/>
      <c r="PMH265" s="27"/>
      <c r="PMI265" s="27"/>
      <c r="PMJ265" s="27"/>
      <c r="PMK265" s="27"/>
      <c r="PML265" s="27"/>
      <c r="PMM265" s="27"/>
      <c r="PMN265" s="27"/>
      <c r="PMO265" s="27"/>
      <c r="PMP265" s="27"/>
      <c r="PMQ265" s="27"/>
      <c r="PMR265" s="27"/>
      <c r="PMS265" s="27"/>
      <c r="PMT265" s="27"/>
      <c r="PMU265" s="27"/>
      <c r="PMV265" s="27"/>
      <c r="PMW265" s="27"/>
      <c r="PMX265" s="27"/>
      <c r="PMY265" s="27"/>
      <c r="PMZ265" s="27"/>
      <c r="PNA265" s="27"/>
      <c r="PNB265" s="27"/>
      <c r="PNC265" s="27"/>
      <c r="PND265" s="27"/>
      <c r="PNE265" s="27"/>
      <c r="PNF265" s="27"/>
      <c r="PNG265" s="27"/>
      <c r="PNH265" s="27"/>
      <c r="PNI265" s="27"/>
      <c r="PNJ265" s="27"/>
      <c r="PNK265" s="27"/>
      <c r="PNL265" s="27"/>
      <c r="PNM265" s="27"/>
      <c r="PNN265" s="27"/>
      <c r="PNO265" s="27"/>
      <c r="PNP265" s="27"/>
      <c r="PNQ265" s="27"/>
      <c r="PNR265" s="27"/>
      <c r="PNS265" s="27"/>
      <c r="PNT265" s="27"/>
      <c r="PNU265" s="27"/>
      <c r="PNV265" s="27"/>
      <c r="PNW265" s="27"/>
      <c r="PNX265" s="27"/>
      <c r="PNY265" s="27"/>
      <c r="PNZ265" s="27"/>
      <c r="POA265" s="27"/>
      <c r="POB265" s="27"/>
      <c r="POC265" s="27"/>
      <c r="POD265" s="27"/>
      <c r="POE265" s="27"/>
      <c r="POF265" s="27"/>
      <c r="POG265" s="27"/>
      <c r="POH265" s="27"/>
      <c r="POI265" s="27"/>
      <c r="POJ265" s="27"/>
      <c r="POK265" s="27"/>
      <c r="POL265" s="27"/>
      <c r="POM265" s="27"/>
      <c r="PON265" s="27"/>
      <c r="POO265" s="27"/>
      <c r="POP265" s="27"/>
      <c r="POQ265" s="27"/>
      <c r="POR265" s="27"/>
      <c r="POS265" s="27"/>
      <c r="POT265" s="27"/>
      <c r="POU265" s="27"/>
      <c r="POV265" s="27"/>
      <c r="POW265" s="27"/>
      <c r="POX265" s="27"/>
      <c r="POY265" s="27"/>
      <c r="POZ265" s="27"/>
      <c r="PPA265" s="27"/>
      <c r="PPB265" s="27"/>
      <c r="PPC265" s="27"/>
      <c r="PPD265" s="27"/>
      <c r="PPE265" s="27"/>
      <c r="PPF265" s="27"/>
      <c r="PPG265" s="27"/>
      <c r="PPH265" s="27"/>
      <c r="PPI265" s="27"/>
      <c r="PPJ265" s="27"/>
      <c r="PPK265" s="27"/>
      <c r="PPL265" s="27"/>
      <c r="PPM265" s="27"/>
      <c r="PPN265" s="27"/>
      <c r="PPO265" s="27"/>
      <c r="PPP265" s="27"/>
      <c r="PPQ265" s="27"/>
      <c r="PPR265" s="27"/>
      <c r="PPS265" s="27"/>
      <c r="PPT265" s="27"/>
      <c r="PPU265" s="27"/>
      <c r="PPV265" s="27"/>
      <c r="PPW265" s="27"/>
      <c r="PPX265" s="27"/>
      <c r="PPY265" s="27"/>
      <c r="PPZ265" s="27"/>
      <c r="PQA265" s="27"/>
      <c r="PQB265" s="27"/>
      <c r="PQC265" s="27"/>
      <c r="PQD265" s="27"/>
      <c r="PQE265" s="27"/>
      <c r="PQF265" s="27"/>
      <c r="PQG265" s="27"/>
      <c r="PQH265" s="27"/>
      <c r="PQI265" s="27"/>
      <c r="PQJ265" s="27"/>
      <c r="PQK265" s="27"/>
      <c r="PQL265" s="27"/>
      <c r="PQM265" s="27"/>
      <c r="PQN265" s="27"/>
      <c r="PQO265" s="27"/>
      <c r="PQP265" s="27"/>
      <c r="PQQ265" s="27"/>
      <c r="PQR265" s="27"/>
      <c r="PQS265" s="27"/>
      <c r="PQT265" s="27"/>
      <c r="PQU265" s="27"/>
      <c r="PQV265" s="27"/>
      <c r="PQW265" s="27"/>
      <c r="PQX265" s="27"/>
      <c r="PQY265" s="27"/>
      <c r="PQZ265" s="27"/>
      <c r="PRA265" s="27"/>
      <c r="PRB265" s="27"/>
      <c r="PRC265" s="27"/>
      <c r="PRD265" s="27"/>
      <c r="PRE265" s="27"/>
      <c r="PRF265" s="27"/>
      <c r="PRG265" s="27"/>
      <c r="PRH265" s="27"/>
      <c r="PRI265" s="27"/>
      <c r="PRJ265" s="27"/>
      <c r="PRK265" s="27"/>
      <c r="PRL265" s="27"/>
      <c r="PRM265" s="27"/>
      <c r="PRN265" s="27"/>
      <c r="PRO265" s="27"/>
      <c r="PRP265" s="27"/>
      <c r="PRQ265" s="27"/>
      <c r="PRR265" s="27"/>
      <c r="PRS265" s="27"/>
      <c r="PRT265" s="27"/>
      <c r="PRU265" s="27"/>
      <c r="PRV265" s="27"/>
      <c r="PRW265" s="27"/>
      <c r="PRX265" s="27"/>
      <c r="PRY265" s="27"/>
      <c r="PRZ265" s="27"/>
      <c r="PSA265" s="27"/>
      <c r="PSB265" s="27"/>
      <c r="PSC265" s="27"/>
      <c r="PSD265" s="27"/>
      <c r="PSE265" s="27"/>
      <c r="PSF265" s="27"/>
      <c r="PSG265" s="27"/>
      <c r="PSH265" s="27"/>
      <c r="PSI265" s="27"/>
      <c r="PSJ265" s="27"/>
      <c r="PSK265" s="27"/>
      <c r="PSL265" s="27"/>
      <c r="PSM265" s="27"/>
      <c r="PSN265" s="27"/>
      <c r="PSO265" s="27"/>
      <c r="PSP265" s="27"/>
      <c r="PSQ265" s="27"/>
      <c r="PSR265" s="27"/>
      <c r="PSS265" s="27"/>
      <c r="PST265" s="27"/>
      <c r="PSU265" s="27"/>
      <c r="PSV265" s="27"/>
      <c r="PSW265" s="27"/>
      <c r="PSX265" s="27"/>
      <c r="PSY265" s="27"/>
      <c r="PSZ265" s="27"/>
      <c r="PTA265" s="27"/>
      <c r="PTB265" s="27"/>
      <c r="PTC265" s="27"/>
      <c r="PTD265" s="27"/>
      <c r="PTE265" s="27"/>
      <c r="PTF265" s="27"/>
      <c r="PTG265" s="27"/>
      <c r="PTH265" s="27"/>
      <c r="PTI265" s="27"/>
      <c r="PTJ265" s="27"/>
      <c r="PTK265" s="27"/>
      <c r="PTL265" s="27"/>
      <c r="PTM265" s="27"/>
      <c r="PTN265" s="27"/>
      <c r="PTO265" s="27"/>
      <c r="PTP265" s="27"/>
      <c r="PTQ265" s="27"/>
      <c r="PTR265" s="27"/>
      <c r="PTS265" s="27"/>
      <c r="PTT265" s="27"/>
      <c r="PTU265" s="27"/>
      <c r="PTV265" s="27"/>
      <c r="PTW265" s="27"/>
      <c r="PTX265" s="27"/>
      <c r="PTY265" s="27"/>
      <c r="PTZ265" s="27"/>
      <c r="PUA265" s="27"/>
      <c r="PUB265" s="27"/>
      <c r="PUC265" s="27"/>
      <c r="PUD265" s="27"/>
      <c r="PUE265" s="27"/>
      <c r="PUF265" s="27"/>
      <c r="PUG265" s="27"/>
      <c r="PUH265" s="27"/>
      <c r="PUI265" s="27"/>
      <c r="PUJ265" s="27"/>
      <c r="PUK265" s="27"/>
      <c r="PUL265" s="27"/>
      <c r="PUM265" s="27"/>
      <c r="PUN265" s="27"/>
      <c r="PUO265" s="27"/>
      <c r="PUP265" s="27"/>
      <c r="PUQ265" s="27"/>
      <c r="PUR265" s="27"/>
      <c r="PUS265" s="27"/>
      <c r="PUT265" s="27"/>
      <c r="PUU265" s="27"/>
      <c r="PUV265" s="27"/>
      <c r="PUW265" s="27"/>
      <c r="PUX265" s="27"/>
      <c r="PUY265" s="27"/>
      <c r="PUZ265" s="27"/>
      <c r="PVA265" s="27"/>
      <c r="PVB265" s="27"/>
      <c r="PVC265" s="27"/>
      <c r="PVD265" s="27"/>
      <c r="PVE265" s="27"/>
      <c r="PVF265" s="27"/>
      <c r="PVG265" s="27"/>
      <c r="PVH265" s="27"/>
      <c r="PVI265" s="27"/>
      <c r="PVJ265" s="27"/>
      <c r="PVK265" s="27"/>
      <c r="PVL265" s="27"/>
      <c r="PVM265" s="27"/>
      <c r="PVN265" s="27"/>
      <c r="PVO265" s="27"/>
      <c r="PVP265" s="27"/>
      <c r="PVQ265" s="27"/>
      <c r="PVR265" s="27"/>
      <c r="PVS265" s="27"/>
      <c r="PVT265" s="27"/>
      <c r="PVU265" s="27"/>
      <c r="PVV265" s="27"/>
      <c r="PVW265" s="27"/>
      <c r="PVX265" s="27"/>
      <c r="PVY265" s="27"/>
      <c r="PVZ265" s="27"/>
      <c r="PWA265" s="27"/>
      <c r="PWB265" s="27"/>
      <c r="PWC265" s="27"/>
      <c r="PWD265" s="27"/>
      <c r="PWE265" s="27"/>
      <c r="PWF265" s="27"/>
      <c r="PWG265" s="27"/>
      <c r="PWH265" s="27"/>
      <c r="PWI265" s="27"/>
      <c r="PWJ265" s="27"/>
      <c r="PWK265" s="27"/>
      <c r="PWL265" s="27"/>
      <c r="PWM265" s="27"/>
      <c r="PWN265" s="27"/>
      <c r="PWO265" s="27"/>
      <c r="PWP265" s="27"/>
      <c r="PWQ265" s="27"/>
      <c r="PWR265" s="27"/>
      <c r="PWS265" s="27"/>
      <c r="PWT265" s="27"/>
      <c r="PWU265" s="27"/>
      <c r="PWV265" s="27"/>
      <c r="PWW265" s="27"/>
      <c r="PWX265" s="27"/>
      <c r="PWY265" s="27"/>
      <c r="PWZ265" s="27"/>
      <c r="PXA265" s="27"/>
      <c r="PXB265" s="27"/>
      <c r="PXC265" s="27"/>
      <c r="PXD265" s="27"/>
      <c r="PXE265" s="27"/>
      <c r="PXF265" s="27"/>
      <c r="PXG265" s="27"/>
      <c r="PXH265" s="27"/>
      <c r="PXI265" s="27"/>
      <c r="PXJ265" s="27"/>
      <c r="PXK265" s="27"/>
      <c r="PXL265" s="27"/>
      <c r="PXM265" s="27"/>
      <c r="PXN265" s="27"/>
      <c r="PXO265" s="27"/>
      <c r="PXP265" s="27"/>
      <c r="PXQ265" s="27"/>
      <c r="PXR265" s="27"/>
      <c r="PXS265" s="27"/>
      <c r="PXT265" s="27"/>
      <c r="PXU265" s="27"/>
      <c r="PXV265" s="27"/>
      <c r="PXW265" s="27"/>
      <c r="PXX265" s="27"/>
      <c r="PXY265" s="27"/>
      <c r="PXZ265" s="27"/>
      <c r="PYA265" s="27"/>
      <c r="PYB265" s="27"/>
      <c r="PYC265" s="27"/>
      <c r="PYD265" s="27"/>
      <c r="PYE265" s="27"/>
      <c r="PYF265" s="27"/>
      <c r="PYG265" s="27"/>
      <c r="PYH265" s="27"/>
      <c r="PYI265" s="27"/>
      <c r="PYJ265" s="27"/>
      <c r="PYK265" s="27"/>
      <c r="PYL265" s="27"/>
      <c r="PYM265" s="27"/>
      <c r="PYN265" s="27"/>
      <c r="PYO265" s="27"/>
      <c r="PYP265" s="27"/>
      <c r="PYQ265" s="27"/>
      <c r="PYR265" s="27"/>
      <c r="PYS265" s="27"/>
      <c r="PYT265" s="27"/>
      <c r="PYU265" s="27"/>
      <c r="PYV265" s="27"/>
      <c r="PYW265" s="27"/>
      <c r="PYX265" s="27"/>
      <c r="PYY265" s="27"/>
      <c r="PYZ265" s="27"/>
      <c r="PZA265" s="27"/>
      <c r="PZB265" s="27"/>
      <c r="PZC265" s="27"/>
      <c r="PZD265" s="27"/>
      <c r="PZE265" s="27"/>
      <c r="PZF265" s="27"/>
      <c r="PZG265" s="27"/>
      <c r="PZH265" s="27"/>
      <c r="PZI265" s="27"/>
      <c r="PZJ265" s="27"/>
      <c r="PZK265" s="27"/>
      <c r="PZL265" s="27"/>
      <c r="PZM265" s="27"/>
      <c r="PZN265" s="27"/>
      <c r="PZO265" s="27"/>
      <c r="PZP265" s="27"/>
      <c r="PZQ265" s="27"/>
      <c r="PZR265" s="27"/>
      <c r="PZS265" s="27"/>
      <c r="PZT265" s="27"/>
      <c r="PZU265" s="27"/>
      <c r="PZV265" s="27"/>
      <c r="PZW265" s="27"/>
      <c r="PZX265" s="27"/>
      <c r="PZY265" s="27"/>
      <c r="PZZ265" s="27"/>
      <c r="QAA265" s="27"/>
      <c r="QAB265" s="27"/>
      <c r="QAC265" s="27"/>
      <c r="QAD265" s="27"/>
      <c r="QAE265" s="27"/>
      <c r="QAF265" s="27"/>
      <c r="QAG265" s="27"/>
      <c r="QAH265" s="27"/>
      <c r="QAI265" s="27"/>
      <c r="QAJ265" s="27"/>
      <c r="QAK265" s="27"/>
      <c r="QAL265" s="27"/>
      <c r="QAM265" s="27"/>
      <c r="QAN265" s="27"/>
      <c r="QAO265" s="27"/>
      <c r="QAP265" s="27"/>
      <c r="QAQ265" s="27"/>
      <c r="QAR265" s="27"/>
      <c r="QAS265" s="27"/>
      <c r="QAT265" s="27"/>
      <c r="QAU265" s="27"/>
      <c r="QAV265" s="27"/>
      <c r="QAW265" s="27"/>
      <c r="QAX265" s="27"/>
      <c r="QAY265" s="27"/>
      <c r="QAZ265" s="27"/>
      <c r="QBA265" s="27"/>
      <c r="QBB265" s="27"/>
      <c r="QBC265" s="27"/>
      <c r="QBD265" s="27"/>
      <c r="QBE265" s="27"/>
      <c r="QBF265" s="27"/>
      <c r="QBG265" s="27"/>
      <c r="QBH265" s="27"/>
      <c r="QBI265" s="27"/>
      <c r="QBJ265" s="27"/>
      <c r="QBK265" s="27"/>
      <c r="QBL265" s="27"/>
      <c r="QBM265" s="27"/>
      <c r="QBN265" s="27"/>
      <c r="QBO265" s="27"/>
      <c r="QBP265" s="27"/>
      <c r="QBQ265" s="27"/>
      <c r="QBR265" s="27"/>
      <c r="QBS265" s="27"/>
      <c r="QBT265" s="27"/>
      <c r="QBU265" s="27"/>
      <c r="QBV265" s="27"/>
      <c r="QBW265" s="27"/>
      <c r="QBX265" s="27"/>
      <c r="QBY265" s="27"/>
      <c r="QBZ265" s="27"/>
      <c r="QCA265" s="27"/>
      <c r="QCB265" s="27"/>
      <c r="QCC265" s="27"/>
      <c r="QCD265" s="27"/>
      <c r="QCE265" s="27"/>
      <c r="QCF265" s="27"/>
      <c r="QCG265" s="27"/>
      <c r="QCH265" s="27"/>
      <c r="QCI265" s="27"/>
      <c r="QCJ265" s="27"/>
      <c r="QCK265" s="27"/>
      <c r="QCL265" s="27"/>
      <c r="QCM265" s="27"/>
      <c r="QCN265" s="27"/>
      <c r="QCO265" s="27"/>
      <c r="QCP265" s="27"/>
      <c r="QCQ265" s="27"/>
      <c r="QCR265" s="27"/>
      <c r="QCS265" s="27"/>
      <c r="QCT265" s="27"/>
      <c r="QCU265" s="27"/>
      <c r="QCV265" s="27"/>
      <c r="QCW265" s="27"/>
      <c r="QCX265" s="27"/>
      <c r="QCY265" s="27"/>
      <c r="QCZ265" s="27"/>
      <c r="QDA265" s="27"/>
      <c r="QDB265" s="27"/>
      <c r="QDC265" s="27"/>
      <c r="QDD265" s="27"/>
      <c r="QDE265" s="27"/>
      <c r="QDF265" s="27"/>
      <c r="QDG265" s="27"/>
      <c r="QDH265" s="27"/>
      <c r="QDI265" s="27"/>
      <c r="QDJ265" s="27"/>
      <c r="QDK265" s="27"/>
      <c r="QDL265" s="27"/>
      <c r="QDM265" s="27"/>
      <c r="QDN265" s="27"/>
      <c r="QDO265" s="27"/>
      <c r="QDP265" s="27"/>
      <c r="QDQ265" s="27"/>
      <c r="QDR265" s="27"/>
      <c r="QDS265" s="27"/>
      <c r="QDT265" s="27"/>
      <c r="QDU265" s="27"/>
      <c r="QDV265" s="27"/>
      <c r="QDW265" s="27"/>
      <c r="QDX265" s="27"/>
      <c r="QDY265" s="27"/>
      <c r="QDZ265" s="27"/>
      <c r="QEA265" s="27"/>
      <c r="QEB265" s="27"/>
      <c r="QEC265" s="27"/>
      <c r="QED265" s="27"/>
      <c r="QEE265" s="27"/>
      <c r="QEF265" s="27"/>
      <c r="QEG265" s="27"/>
      <c r="QEH265" s="27"/>
      <c r="QEI265" s="27"/>
      <c r="QEJ265" s="27"/>
      <c r="QEK265" s="27"/>
      <c r="QEL265" s="27"/>
      <c r="QEM265" s="27"/>
      <c r="QEN265" s="27"/>
      <c r="QEO265" s="27"/>
      <c r="QEP265" s="27"/>
      <c r="QEQ265" s="27"/>
      <c r="QER265" s="27"/>
      <c r="QES265" s="27"/>
      <c r="QET265" s="27"/>
      <c r="QEU265" s="27"/>
      <c r="QEV265" s="27"/>
      <c r="QEW265" s="27"/>
      <c r="QEX265" s="27"/>
      <c r="QEY265" s="27"/>
      <c r="QEZ265" s="27"/>
      <c r="QFA265" s="27"/>
      <c r="QFB265" s="27"/>
      <c r="QFC265" s="27"/>
      <c r="QFD265" s="27"/>
      <c r="QFE265" s="27"/>
      <c r="QFF265" s="27"/>
      <c r="QFG265" s="27"/>
      <c r="QFH265" s="27"/>
      <c r="QFI265" s="27"/>
      <c r="QFJ265" s="27"/>
      <c r="QFK265" s="27"/>
      <c r="QFL265" s="27"/>
      <c r="QFM265" s="27"/>
      <c r="QFN265" s="27"/>
      <c r="QFO265" s="27"/>
      <c r="QFP265" s="27"/>
      <c r="QFQ265" s="27"/>
      <c r="QFR265" s="27"/>
      <c r="QFS265" s="27"/>
      <c r="QFT265" s="27"/>
      <c r="QFU265" s="27"/>
      <c r="QFV265" s="27"/>
      <c r="QFW265" s="27"/>
      <c r="QFX265" s="27"/>
      <c r="QFY265" s="27"/>
      <c r="QFZ265" s="27"/>
      <c r="QGA265" s="27"/>
      <c r="QGB265" s="27"/>
      <c r="QGC265" s="27"/>
      <c r="QGD265" s="27"/>
      <c r="QGE265" s="27"/>
      <c r="QGF265" s="27"/>
      <c r="QGG265" s="27"/>
      <c r="QGH265" s="27"/>
      <c r="QGI265" s="27"/>
      <c r="QGJ265" s="27"/>
      <c r="QGK265" s="27"/>
      <c r="QGL265" s="27"/>
      <c r="QGM265" s="27"/>
      <c r="QGN265" s="27"/>
      <c r="QGO265" s="27"/>
      <c r="QGP265" s="27"/>
      <c r="QGQ265" s="27"/>
      <c r="QGR265" s="27"/>
      <c r="QGS265" s="27"/>
      <c r="QGT265" s="27"/>
      <c r="QGU265" s="27"/>
      <c r="QGV265" s="27"/>
      <c r="QGW265" s="27"/>
      <c r="QGX265" s="27"/>
      <c r="QGY265" s="27"/>
      <c r="QGZ265" s="27"/>
      <c r="QHA265" s="27"/>
      <c r="QHB265" s="27"/>
      <c r="QHC265" s="27"/>
      <c r="QHD265" s="27"/>
      <c r="QHE265" s="27"/>
      <c r="QHF265" s="27"/>
      <c r="QHG265" s="27"/>
      <c r="QHH265" s="27"/>
      <c r="QHI265" s="27"/>
      <c r="QHJ265" s="27"/>
      <c r="QHK265" s="27"/>
      <c r="QHL265" s="27"/>
      <c r="QHM265" s="27"/>
      <c r="QHN265" s="27"/>
      <c r="QHO265" s="27"/>
      <c r="QHP265" s="27"/>
      <c r="QHQ265" s="27"/>
      <c r="QHR265" s="27"/>
      <c r="QHS265" s="27"/>
      <c r="QHT265" s="27"/>
      <c r="QHU265" s="27"/>
      <c r="QHV265" s="27"/>
      <c r="QHW265" s="27"/>
      <c r="QHX265" s="27"/>
      <c r="QHY265" s="27"/>
      <c r="QHZ265" s="27"/>
      <c r="QIA265" s="27"/>
      <c r="QIB265" s="27"/>
      <c r="QIC265" s="27"/>
      <c r="QID265" s="27"/>
      <c r="QIE265" s="27"/>
      <c r="QIF265" s="27"/>
      <c r="QIG265" s="27"/>
      <c r="QIH265" s="27"/>
      <c r="QII265" s="27"/>
      <c r="QIJ265" s="27"/>
      <c r="QIK265" s="27"/>
      <c r="QIL265" s="27"/>
      <c r="QIM265" s="27"/>
      <c r="QIN265" s="27"/>
      <c r="QIO265" s="27"/>
      <c r="QIP265" s="27"/>
      <c r="QIQ265" s="27"/>
      <c r="QIR265" s="27"/>
      <c r="QIS265" s="27"/>
      <c r="QIT265" s="27"/>
      <c r="QIU265" s="27"/>
      <c r="QIV265" s="27"/>
      <c r="QIW265" s="27"/>
      <c r="QIX265" s="27"/>
      <c r="QIY265" s="27"/>
      <c r="QIZ265" s="27"/>
      <c r="QJA265" s="27"/>
      <c r="QJB265" s="27"/>
      <c r="QJC265" s="27"/>
      <c r="QJD265" s="27"/>
      <c r="QJE265" s="27"/>
      <c r="QJF265" s="27"/>
      <c r="QJG265" s="27"/>
      <c r="QJH265" s="27"/>
      <c r="QJI265" s="27"/>
      <c r="QJJ265" s="27"/>
      <c r="QJK265" s="27"/>
      <c r="QJL265" s="27"/>
      <c r="QJM265" s="27"/>
      <c r="QJN265" s="27"/>
      <c r="QJO265" s="27"/>
      <c r="QJP265" s="27"/>
      <c r="QJQ265" s="27"/>
      <c r="QJR265" s="27"/>
      <c r="QJS265" s="27"/>
      <c r="QJT265" s="27"/>
      <c r="QJU265" s="27"/>
      <c r="QJV265" s="27"/>
      <c r="QJW265" s="27"/>
      <c r="QJX265" s="27"/>
      <c r="QJY265" s="27"/>
      <c r="QJZ265" s="27"/>
      <c r="QKA265" s="27"/>
      <c r="QKB265" s="27"/>
      <c r="QKC265" s="27"/>
      <c r="QKD265" s="27"/>
      <c r="QKE265" s="27"/>
      <c r="QKF265" s="27"/>
      <c r="QKG265" s="27"/>
      <c r="QKH265" s="27"/>
      <c r="QKI265" s="27"/>
      <c r="QKJ265" s="27"/>
      <c r="QKK265" s="27"/>
      <c r="QKL265" s="27"/>
      <c r="QKM265" s="27"/>
      <c r="QKN265" s="27"/>
      <c r="QKO265" s="27"/>
      <c r="QKP265" s="27"/>
      <c r="QKQ265" s="27"/>
      <c r="QKR265" s="27"/>
      <c r="QKS265" s="27"/>
      <c r="QKT265" s="27"/>
      <c r="QKU265" s="27"/>
      <c r="QKV265" s="27"/>
      <c r="QKW265" s="27"/>
      <c r="QKX265" s="27"/>
      <c r="QKY265" s="27"/>
      <c r="QKZ265" s="27"/>
      <c r="QLA265" s="27"/>
      <c r="QLB265" s="27"/>
      <c r="QLC265" s="27"/>
      <c r="QLD265" s="27"/>
      <c r="QLE265" s="27"/>
      <c r="QLF265" s="27"/>
      <c r="QLG265" s="27"/>
      <c r="QLH265" s="27"/>
      <c r="QLI265" s="27"/>
      <c r="QLJ265" s="27"/>
      <c r="QLK265" s="27"/>
      <c r="QLL265" s="27"/>
      <c r="QLM265" s="27"/>
      <c r="QLN265" s="27"/>
      <c r="QLO265" s="27"/>
      <c r="QLP265" s="27"/>
      <c r="QLQ265" s="27"/>
      <c r="QLR265" s="27"/>
      <c r="QLS265" s="27"/>
      <c r="QLT265" s="27"/>
      <c r="QLU265" s="27"/>
      <c r="QLV265" s="27"/>
      <c r="QLW265" s="27"/>
      <c r="QLX265" s="27"/>
      <c r="QLY265" s="27"/>
      <c r="QLZ265" s="27"/>
      <c r="QMA265" s="27"/>
      <c r="QMB265" s="27"/>
      <c r="QMC265" s="27"/>
      <c r="QMD265" s="27"/>
      <c r="QME265" s="27"/>
      <c r="QMF265" s="27"/>
      <c r="QMG265" s="27"/>
      <c r="QMH265" s="27"/>
      <c r="QMI265" s="27"/>
      <c r="QMJ265" s="27"/>
      <c r="QMK265" s="27"/>
      <c r="QML265" s="27"/>
      <c r="QMM265" s="27"/>
      <c r="QMN265" s="27"/>
      <c r="QMO265" s="27"/>
      <c r="QMP265" s="27"/>
      <c r="QMQ265" s="27"/>
      <c r="QMR265" s="27"/>
      <c r="QMS265" s="27"/>
      <c r="QMT265" s="27"/>
      <c r="QMU265" s="27"/>
      <c r="QMV265" s="27"/>
      <c r="QMW265" s="27"/>
      <c r="QMX265" s="27"/>
      <c r="QMY265" s="27"/>
      <c r="QMZ265" s="27"/>
      <c r="QNA265" s="27"/>
      <c r="QNB265" s="27"/>
      <c r="QNC265" s="27"/>
      <c r="QND265" s="27"/>
      <c r="QNE265" s="27"/>
      <c r="QNF265" s="27"/>
      <c r="QNG265" s="27"/>
      <c r="QNH265" s="27"/>
      <c r="QNI265" s="27"/>
      <c r="QNJ265" s="27"/>
      <c r="QNK265" s="27"/>
      <c r="QNL265" s="27"/>
      <c r="QNM265" s="27"/>
      <c r="QNN265" s="27"/>
      <c r="QNO265" s="27"/>
      <c r="QNP265" s="27"/>
      <c r="QNQ265" s="27"/>
      <c r="QNR265" s="27"/>
      <c r="QNS265" s="27"/>
      <c r="QNT265" s="27"/>
      <c r="QNU265" s="27"/>
      <c r="QNV265" s="27"/>
      <c r="QNW265" s="27"/>
      <c r="QNX265" s="27"/>
      <c r="QNY265" s="27"/>
      <c r="QNZ265" s="27"/>
      <c r="QOA265" s="27"/>
      <c r="QOB265" s="27"/>
      <c r="QOC265" s="27"/>
      <c r="QOD265" s="27"/>
      <c r="QOE265" s="27"/>
      <c r="QOF265" s="27"/>
      <c r="QOG265" s="27"/>
      <c r="QOH265" s="27"/>
      <c r="QOI265" s="27"/>
      <c r="QOJ265" s="27"/>
      <c r="QOK265" s="27"/>
      <c r="QOL265" s="27"/>
      <c r="QOM265" s="27"/>
      <c r="QON265" s="27"/>
      <c r="QOO265" s="27"/>
      <c r="QOP265" s="27"/>
      <c r="QOQ265" s="27"/>
      <c r="QOR265" s="27"/>
      <c r="QOS265" s="27"/>
      <c r="QOT265" s="27"/>
      <c r="QOU265" s="27"/>
      <c r="QOV265" s="27"/>
      <c r="QOW265" s="27"/>
      <c r="QOX265" s="27"/>
      <c r="QOY265" s="27"/>
      <c r="QOZ265" s="27"/>
      <c r="QPA265" s="27"/>
      <c r="QPB265" s="27"/>
      <c r="QPC265" s="27"/>
      <c r="QPD265" s="27"/>
      <c r="QPE265" s="27"/>
      <c r="QPF265" s="27"/>
      <c r="QPG265" s="27"/>
      <c r="QPH265" s="27"/>
      <c r="QPI265" s="27"/>
      <c r="QPJ265" s="27"/>
      <c r="QPK265" s="27"/>
      <c r="QPL265" s="27"/>
      <c r="QPM265" s="27"/>
      <c r="QPN265" s="27"/>
      <c r="QPO265" s="27"/>
      <c r="QPP265" s="27"/>
      <c r="QPQ265" s="27"/>
      <c r="QPR265" s="27"/>
      <c r="QPS265" s="27"/>
      <c r="QPT265" s="27"/>
      <c r="QPU265" s="27"/>
      <c r="QPV265" s="27"/>
      <c r="QPW265" s="27"/>
      <c r="QPX265" s="27"/>
      <c r="QPY265" s="27"/>
      <c r="QPZ265" s="27"/>
      <c r="QQA265" s="27"/>
      <c r="QQB265" s="27"/>
      <c r="QQC265" s="27"/>
      <c r="QQD265" s="27"/>
      <c r="QQE265" s="27"/>
      <c r="QQF265" s="27"/>
      <c r="QQG265" s="27"/>
      <c r="QQH265" s="27"/>
      <c r="QQI265" s="27"/>
      <c r="QQJ265" s="27"/>
      <c r="QQK265" s="27"/>
      <c r="QQL265" s="27"/>
      <c r="QQM265" s="27"/>
      <c r="QQN265" s="27"/>
      <c r="QQO265" s="27"/>
      <c r="QQP265" s="27"/>
      <c r="QQQ265" s="27"/>
      <c r="QQR265" s="27"/>
      <c r="QQS265" s="27"/>
      <c r="QQT265" s="27"/>
      <c r="QQU265" s="27"/>
      <c r="QQV265" s="27"/>
      <c r="QQW265" s="27"/>
      <c r="QQX265" s="27"/>
      <c r="QQY265" s="27"/>
      <c r="QQZ265" s="27"/>
      <c r="QRA265" s="27"/>
      <c r="QRB265" s="27"/>
      <c r="QRC265" s="27"/>
      <c r="QRD265" s="27"/>
      <c r="QRE265" s="27"/>
      <c r="QRF265" s="27"/>
      <c r="QRG265" s="27"/>
      <c r="QRH265" s="27"/>
      <c r="QRI265" s="27"/>
      <c r="QRJ265" s="27"/>
      <c r="QRK265" s="27"/>
      <c r="QRL265" s="27"/>
      <c r="QRM265" s="27"/>
      <c r="QRN265" s="27"/>
      <c r="QRO265" s="27"/>
      <c r="QRP265" s="27"/>
      <c r="QRQ265" s="27"/>
      <c r="QRR265" s="27"/>
      <c r="QRS265" s="27"/>
      <c r="QRT265" s="27"/>
      <c r="QRU265" s="27"/>
      <c r="QRV265" s="27"/>
      <c r="QRW265" s="27"/>
      <c r="QRX265" s="27"/>
      <c r="QRY265" s="27"/>
      <c r="QRZ265" s="27"/>
      <c r="QSA265" s="27"/>
      <c r="QSB265" s="27"/>
      <c r="QSC265" s="27"/>
      <c r="QSD265" s="27"/>
      <c r="QSE265" s="27"/>
      <c r="QSF265" s="27"/>
      <c r="QSG265" s="27"/>
      <c r="QSH265" s="27"/>
      <c r="QSI265" s="27"/>
      <c r="QSJ265" s="27"/>
      <c r="QSK265" s="27"/>
      <c r="QSL265" s="27"/>
      <c r="QSM265" s="27"/>
      <c r="QSN265" s="27"/>
      <c r="QSO265" s="27"/>
      <c r="QSP265" s="27"/>
      <c r="QSQ265" s="27"/>
      <c r="QSR265" s="27"/>
      <c r="QSS265" s="27"/>
      <c r="QST265" s="27"/>
      <c r="QSU265" s="27"/>
      <c r="QSV265" s="27"/>
      <c r="QSW265" s="27"/>
      <c r="QSX265" s="27"/>
      <c r="QSY265" s="27"/>
      <c r="QSZ265" s="27"/>
      <c r="QTA265" s="27"/>
      <c r="QTB265" s="27"/>
      <c r="QTC265" s="27"/>
      <c r="QTD265" s="27"/>
      <c r="QTE265" s="27"/>
      <c r="QTF265" s="27"/>
      <c r="QTG265" s="27"/>
      <c r="QTH265" s="27"/>
      <c r="QTI265" s="27"/>
      <c r="QTJ265" s="27"/>
      <c r="QTK265" s="27"/>
      <c r="QTL265" s="27"/>
      <c r="QTM265" s="27"/>
      <c r="QTN265" s="27"/>
      <c r="QTO265" s="27"/>
      <c r="QTP265" s="27"/>
      <c r="QTQ265" s="27"/>
      <c r="QTR265" s="27"/>
      <c r="QTS265" s="27"/>
      <c r="QTT265" s="27"/>
      <c r="QTU265" s="27"/>
      <c r="QTV265" s="27"/>
      <c r="QTW265" s="27"/>
      <c r="QTX265" s="27"/>
      <c r="QTY265" s="27"/>
      <c r="QTZ265" s="27"/>
      <c r="QUA265" s="27"/>
      <c r="QUB265" s="27"/>
      <c r="QUC265" s="27"/>
      <c r="QUD265" s="27"/>
      <c r="QUE265" s="27"/>
      <c r="QUF265" s="27"/>
      <c r="QUG265" s="27"/>
      <c r="QUH265" s="27"/>
      <c r="QUI265" s="27"/>
      <c r="QUJ265" s="27"/>
      <c r="QUK265" s="27"/>
      <c r="QUL265" s="27"/>
      <c r="QUM265" s="27"/>
      <c r="QUN265" s="27"/>
      <c r="QUO265" s="27"/>
      <c r="QUP265" s="27"/>
      <c r="QUQ265" s="27"/>
      <c r="QUR265" s="27"/>
      <c r="QUS265" s="27"/>
      <c r="QUT265" s="27"/>
      <c r="QUU265" s="27"/>
      <c r="QUV265" s="27"/>
      <c r="QUW265" s="27"/>
      <c r="QUX265" s="27"/>
      <c r="QUY265" s="27"/>
      <c r="QUZ265" s="27"/>
      <c r="QVA265" s="27"/>
      <c r="QVB265" s="27"/>
      <c r="QVC265" s="27"/>
      <c r="QVD265" s="27"/>
      <c r="QVE265" s="27"/>
      <c r="QVF265" s="27"/>
      <c r="QVG265" s="27"/>
      <c r="QVH265" s="27"/>
      <c r="QVI265" s="27"/>
      <c r="QVJ265" s="27"/>
      <c r="QVK265" s="27"/>
      <c r="QVL265" s="27"/>
      <c r="QVM265" s="27"/>
      <c r="QVN265" s="27"/>
      <c r="QVO265" s="27"/>
      <c r="QVP265" s="27"/>
      <c r="QVQ265" s="27"/>
      <c r="QVR265" s="27"/>
      <c r="QVS265" s="27"/>
      <c r="QVT265" s="27"/>
      <c r="QVU265" s="27"/>
      <c r="QVV265" s="27"/>
      <c r="QVW265" s="27"/>
      <c r="QVX265" s="27"/>
      <c r="QVY265" s="27"/>
      <c r="QVZ265" s="27"/>
      <c r="QWA265" s="27"/>
      <c r="QWB265" s="27"/>
      <c r="QWC265" s="27"/>
      <c r="QWD265" s="27"/>
      <c r="QWE265" s="27"/>
      <c r="QWF265" s="27"/>
      <c r="QWG265" s="27"/>
      <c r="QWH265" s="27"/>
      <c r="QWI265" s="27"/>
      <c r="QWJ265" s="27"/>
      <c r="QWK265" s="27"/>
      <c r="QWL265" s="27"/>
      <c r="QWM265" s="27"/>
      <c r="QWN265" s="27"/>
      <c r="QWO265" s="27"/>
      <c r="QWP265" s="27"/>
      <c r="QWQ265" s="27"/>
      <c r="QWR265" s="27"/>
      <c r="QWS265" s="27"/>
      <c r="QWT265" s="27"/>
      <c r="QWU265" s="27"/>
      <c r="QWV265" s="27"/>
      <c r="QWW265" s="27"/>
      <c r="QWX265" s="27"/>
      <c r="QWY265" s="27"/>
      <c r="QWZ265" s="27"/>
      <c r="QXA265" s="27"/>
      <c r="QXB265" s="27"/>
      <c r="QXC265" s="27"/>
      <c r="QXD265" s="27"/>
      <c r="QXE265" s="27"/>
      <c r="QXF265" s="27"/>
      <c r="QXG265" s="27"/>
      <c r="QXH265" s="27"/>
      <c r="QXI265" s="27"/>
      <c r="QXJ265" s="27"/>
      <c r="QXK265" s="27"/>
      <c r="QXL265" s="27"/>
      <c r="QXM265" s="27"/>
      <c r="QXN265" s="27"/>
      <c r="QXO265" s="27"/>
      <c r="QXP265" s="27"/>
      <c r="QXQ265" s="27"/>
      <c r="QXR265" s="27"/>
      <c r="QXS265" s="27"/>
      <c r="QXT265" s="27"/>
      <c r="QXU265" s="27"/>
      <c r="QXV265" s="27"/>
      <c r="QXW265" s="27"/>
      <c r="QXX265" s="27"/>
      <c r="QXY265" s="27"/>
      <c r="QXZ265" s="27"/>
      <c r="QYA265" s="27"/>
      <c r="QYB265" s="27"/>
      <c r="QYC265" s="27"/>
      <c r="QYD265" s="27"/>
      <c r="QYE265" s="27"/>
      <c r="QYF265" s="27"/>
      <c r="QYG265" s="27"/>
      <c r="QYH265" s="27"/>
      <c r="QYI265" s="27"/>
      <c r="QYJ265" s="27"/>
      <c r="QYK265" s="27"/>
      <c r="QYL265" s="27"/>
      <c r="QYM265" s="27"/>
      <c r="QYN265" s="27"/>
      <c r="QYO265" s="27"/>
      <c r="QYP265" s="27"/>
      <c r="QYQ265" s="27"/>
      <c r="QYR265" s="27"/>
      <c r="QYS265" s="27"/>
      <c r="QYT265" s="27"/>
      <c r="QYU265" s="27"/>
      <c r="QYV265" s="27"/>
      <c r="QYW265" s="27"/>
      <c r="QYX265" s="27"/>
      <c r="QYY265" s="27"/>
      <c r="QYZ265" s="27"/>
      <c r="QZA265" s="27"/>
      <c r="QZB265" s="27"/>
      <c r="QZC265" s="27"/>
      <c r="QZD265" s="27"/>
      <c r="QZE265" s="27"/>
      <c r="QZF265" s="27"/>
      <c r="QZG265" s="27"/>
      <c r="QZH265" s="27"/>
      <c r="QZI265" s="27"/>
      <c r="QZJ265" s="27"/>
      <c r="QZK265" s="27"/>
      <c r="QZL265" s="27"/>
      <c r="QZM265" s="27"/>
      <c r="QZN265" s="27"/>
      <c r="QZO265" s="27"/>
      <c r="QZP265" s="27"/>
      <c r="QZQ265" s="27"/>
      <c r="QZR265" s="27"/>
      <c r="QZS265" s="27"/>
      <c r="QZT265" s="27"/>
      <c r="QZU265" s="27"/>
      <c r="QZV265" s="27"/>
      <c r="QZW265" s="27"/>
      <c r="QZX265" s="27"/>
      <c r="QZY265" s="27"/>
      <c r="QZZ265" s="27"/>
      <c r="RAA265" s="27"/>
      <c r="RAB265" s="27"/>
      <c r="RAC265" s="27"/>
      <c r="RAD265" s="27"/>
      <c r="RAE265" s="27"/>
      <c r="RAF265" s="27"/>
      <c r="RAG265" s="27"/>
      <c r="RAH265" s="27"/>
      <c r="RAI265" s="27"/>
      <c r="RAJ265" s="27"/>
      <c r="RAK265" s="27"/>
      <c r="RAL265" s="27"/>
      <c r="RAM265" s="27"/>
      <c r="RAN265" s="27"/>
      <c r="RAO265" s="27"/>
      <c r="RAP265" s="27"/>
      <c r="RAQ265" s="27"/>
      <c r="RAR265" s="27"/>
      <c r="RAS265" s="27"/>
      <c r="RAT265" s="27"/>
      <c r="RAU265" s="27"/>
      <c r="RAV265" s="27"/>
      <c r="RAW265" s="27"/>
      <c r="RAX265" s="27"/>
      <c r="RAY265" s="27"/>
      <c r="RAZ265" s="27"/>
      <c r="RBA265" s="27"/>
      <c r="RBB265" s="27"/>
      <c r="RBC265" s="27"/>
      <c r="RBD265" s="27"/>
      <c r="RBE265" s="27"/>
      <c r="RBF265" s="27"/>
      <c r="RBG265" s="27"/>
      <c r="RBH265" s="27"/>
      <c r="RBI265" s="27"/>
      <c r="RBJ265" s="27"/>
      <c r="RBK265" s="27"/>
      <c r="RBL265" s="27"/>
      <c r="RBM265" s="27"/>
      <c r="RBN265" s="27"/>
      <c r="RBO265" s="27"/>
      <c r="RBP265" s="27"/>
      <c r="RBQ265" s="27"/>
      <c r="RBR265" s="27"/>
      <c r="RBS265" s="27"/>
      <c r="RBT265" s="27"/>
      <c r="RBU265" s="27"/>
      <c r="RBV265" s="27"/>
      <c r="RBW265" s="27"/>
      <c r="RBX265" s="27"/>
      <c r="RBY265" s="27"/>
      <c r="RBZ265" s="27"/>
      <c r="RCA265" s="27"/>
      <c r="RCB265" s="27"/>
      <c r="RCC265" s="27"/>
      <c r="RCD265" s="27"/>
      <c r="RCE265" s="27"/>
      <c r="RCF265" s="27"/>
      <c r="RCG265" s="27"/>
      <c r="RCH265" s="27"/>
      <c r="RCI265" s="27"/>
      <c r="RCJ265" s="27"/>
      <c r="RCK265" s="27"/>
      <c r="RCL265" s="27"/>
      <c r="RCM265" s="27"/>
      <c r="RCN265" s="27"/>
      <c r="RCO265" s="27"/>
      <c r="RCP265" s="27"/>
      <c r="RCQ265" s="27"/>
      <c r="RCR265" s="27"/>
      <c r="RCS265" s="27"/>
      <c r="RCT265" s="27"/>
      <c r="RCU265" s="27"/>
      <c r="RCV265" s="27"/>
      <c r="RCW265" s="27"/>
      <c r="RCX265" s="27"/>
      <c r="RCY265" s="27"/>
      <c r="RCZ265" s="27"/>
      <c r="RDA265" s="27"/>
      <c r="RDB265" s="27"/>
      <c r="RDC265" s="27"/>
      <c r="RDD265" s="27"/>
      <c r="RDE265" s="27"/>
      <c r="RDF265" s="27"/>
      <c r="RDG265" s="27"/>
      <c r="RDH265" s="27"/>
      <c r="RDI265" s="27"/>
      <c r="RDJ265" s="27"/>
      <c r="RDK265" s="27"/>
      <c r="RDL265" s="27"/>
      <c r="RDM265" s="27"/>
      <c r="RDN265" s="27"/>
      <c r="RDO265" s="27"/>
      <c r="RDP265" s="27"/>
      <c r="RDQ265" s="27"/>
      <c r="RDR265" s="27"/>
      <c r="RDS265" s="27"/>
      <c r="RDT265" s="27"/>
      <c r="RDU265" s="27"/>
      <c r="RDV265" s="27"/>
      <c r="RDW265" s="27"/>
      <c r="RDX265" s="27"/>
      <c r="RDY265" s="27"/>
      <c r="RDZ265" s="27"/>
      <c r="REA265" s="27"/>
      <c r="REB265" s="27"/>
      <c r="REC265" s="27"/>
      <c r="RED265" s="27"/>
      <c r="REE265" s="27"/>
      <c r="REF265" s="27"/>
      <c r="REG265" s="27"/>
      <c r="REH265" s="27"/>
      <c r="REI265" s="27"/>
      <c r="REJ265" s="27"/>
      <c r="REK265" s="27"/>
      <c r="REL265" s="27"/>
      <c r="REM265" s="27"/>
      <c r="REN265" s="27"/>
      <c r="REO265" s="27"/>
      <c r="REP265" s="27"/>
      <c r="REQ265" s="27"/>
      <c r="RER265" s="27"/>
      <c r="RES265" s="27"/>
      <c r="RET265" s="27"/>
      <c r="REU265" s="27"/>
      <c r="REV265" s="27"/>
      <c r="REW265" s="27"/>
      <c r="REX265" s="27"/>
      <c r="REY265" s="27"/>
      <c r="REZ265" s="27"/>
      <c r="RFA265" s="27"/>
      <c r="RFB265" s="27"/>
      <c r="RFC265" s="27"/>
      <c r="RFD265" s="27"/>
      <c r="RFE265" s="27"/>
      <c r="RFF265" s="27"/>
      <c r="RFG265" s="27"/>
      <c r="RFH265" s="27"/>
      <c r="RFI265" s="27"/>
      <c r="RFJ265" s="27"/>
      <c r="RFK265" s="27"/>
      <c r="RFL265" s="27"/>
      <c r="RFM265" s="27"/>
      <c r="RFN265" s="27"/>
      <c r="RFO265" s="27"/>
      <c r="RFP265" s="27"/>
      <c r="RFQ265" s="27"/>
      <c r="RFR265" s="27"/>
      <c r="RFS265" s="27"/>
      <c r="RFT265" s="27"/>
      <c r="RFU265" s="27"/>
      <c r="RFV265" s="27"/>
      <c r="RFW265" s="27"/>
      <c r="RFX265" s="27"/>
      <c r="RFY265" s="27"/>
      <c r="RFZ265" s="27"/>
      <c r="RGA265" s="27"/>
      <c r="RGB265" s="27"/>
      <c r="RGC265" s="27"/>
      <c r="RGD265" s="27"/>
      <c r="RGE265" s="27"/>
      <c r="RGF265" s="27"/>
      <c r="RGG265" s="27"/>
      <c r="RGH265" s="27"/>
      <c r="RGI265" s="27"/>
      <c r="RGJ265" s="27"/>
      <c r="RGK265" s="27"/>
      <c r="RGL265" s="27"/>
      <c r="RGM265" s="27"/>
      <c r="RGN265" s="27"/>
      <c r="RGO265" s="27"/>
      <c r="RGP265" s="27"/>
      <c r="RGQ265" s="27"/>
      <c r="RGR265" s="27"/>
      <c r="RGS265" s="27"/>
      <c r="RGT265" s="27"/>
      <c r="RGU265" s="27"/>
      <c r="RGV265" s="27"/>
      <c r="RGW265" s="27"/>
      <c r="RGX265" s="27"/>
      <c r="RGY265" s="27"/>
      <c r="RGZ265" s="27"/>
      <c r="RHA265" s="27"/>
      <c r="RHB265" s="27"/>
      <c r="RHC265" s="27"/>
      <c r="RHD265" s="27"/>
      <c r="RHE265" s="27"/>
      <c r="RHF265" s="27"/>
      <c r="RHG265" s="27"/>
      <c r="RHH265" s="27"/>
      <c r="RHI265" s="27"/>
      <c r="RHJ265" s="27"/>
      <c r="RHK265" s="27"/>
      <c r="RHL265" s="27"/>
      <c r="RHM265" s="27"/>
      <c r="RHN265" s="27"/>
      <c r="RHO265" s="27"/>
      <c r="RHP265" s="27"/>
      <c r="RHQ265" s="27"/>
      <c r="RHR265" s="27"/>
      <c r="RHS265" s="27"/>
      <c r="RHT265" s="27"/>
      <c r="RHU265" s="27"/>
      <c r="RHV265" s="27"/>
      <c r="RHW265" s="27"/>
      <c r="RHX265" s="27"/>
      <c r="RHY265" s="27"/>
      <c r="RHZ265" s="27"/>
      <c r="RIA265" s="27"/>
      <c r="RIB265" s="27"/>
      <c r="RIC265" s="27"/>
      <c r="RID265" s="27"/>
      <c r="RIE265" s="27"/>
      <c r="RIF265" s="27"/>
      <c r="RIG265" s="27"/>
      <c r="RIH265" s="27"/>
      <c r="RII265" s="27"/>
      <c r="RIJ265" s="27"/>
      <c r="RIK265" s="27"/>
      <c r="RIL265" s="27"/>
      <c r="RIM265" s="27"/>
      <c r="RIN265" s="27"/>
      <c r="RIO265" s="27"/>
      <c r="RIP265" s="27"/>
      <c r="RIQ265" s="27"/>
      <c r="RIR265" s="27"/>
      <c r="RIS265" s="27"/>
      <c r="RIT265" s="27"/>
      <c r="RIU265" s="27"/>
      <c r="RIV265" s="27"/>
      <c r="RIW265" s="27"/>
      <c r="RIX265" s="27"/>
      <c r="RIY265" s="27"/>
      <c r="RIZ265" s="27"/>
      <c r="RJA265" s="27"/>
      <c r="RJB265" s="27"/>
      <c r="RJC265" s="27"/>
      <c r="RJD265" s="27"/>
      <c r="RJE265" s="27"/>
      <c r="RJF265" s="27"/>
      <c r="RJG265" s="27"/>
      <c r="RJH265" s="27"/>
      <c r="RJI265" s="27"/>
      <c r="RJJ265" s="27"/>
      <c r="RJK265" s="27"/>
      <c r="RJL265" s="27"/>
      <c r="RJM265" s="27"/>
      <c r="RJN265" s="27"/>
      <c r="RJO265" s="27"/>
      <c r="RJP265" s="27"/>
      <c r="RJQ265" s="27"/>
      <c r="RJR265" s="27"/>
      <c r="RJS265" s="27"/>
      <c r="RJT265" s="27"/>
      <c r="RJU265" s="27"/>
      <c r="RJV265" s="27"/>
      <c r="RJW265" s="27"/>
      <c r="RJX265" s="27"/>
      <c r="RJY265" s="27"/>
      <c r="RJZ265" s="27"/>
      <c r="RKA265" s="27"/>
      <c r="RKB265" s="27"/>
      <c r="RKC265" s="27"/>
      <c r="RKD265" s="27"/>
      <c r="RKE265" s="27"/>
      <c r="RKF265" s="27"/>
      <c r="RKG265" s="27"/>
      <c r="RKH265" s="27"/>
      <c r="RKI265" s="27"/>
      <c r="RKJ265" s="27"/>
      <c r="RKK265" s="27"/>
      <c r="RKL265" s="27"/>
      <c r="RKM265" s="27"/>
      <c r="RKN265" s="27"/>
      <c r="RKO265" s="27"/>
      <c r="RKP265" s="27"/>
      <c r="RKQ265" s="27"/>
      <c r="RKR265" s="27"/>
      <c r="RKS265" s="27"/>
      <c r="RKT265" s="27"/>
      <c r="RKU265" s="27"/>
      <c r="RKV265" s="27"/>
      <c r="RKW265" s="27"/>
      <c r="RKX265" s="27"/>
      <c r="RKY265" s="27"/>
      <c r="RKZ265" s="27"/>
      <c r="RLA265" s="27"/>
      <c r="RLB265" s="27"/>
      <c r="RLC265" s="27"/>
      <c r="RLD265" s="27"/>
      <c r="RLE265" s="27"/>
      <c r="RLF265" s="27"/>
      <c r="RLG265" s="27"/>
      <c r="RLH265" s="27"/>
      <c r="RLI265" s="27"/>
      <c r="RLJ265" s="27"/>
      <c r="RLK265" s="27"/>
      <c r="RLL265" s="27"/>
      <c r="RLM265" s="27"/>
      <c r="RLN265" s="27"/>
      <c r="RLO265" s="27"/>
      <c r="RLP265" s="27"/>
      <c r="RLQ265" s="27"/>
      <c r="RLR265" s="27"/>
      <c r="RLS265" s="27"/>
      <c r="RLT265" s="27"/>
      <c r="RLU265" s="27"/>
      <c r="RLV265" s="27"/>
      <c r="RLW265" s="27"/>
      <c r="RLX265" s="27"/>
      <c r="RLY265" s="27"/>
      <c r="RLZ265" s="27"/>
      <c r="RMA265" s="27"/>
      <c r="RMB265" s="27"/>
      <c r="RMC265" s="27"/>
      <c r="RMD265" s="27"/>
      <c r="RME265" s="27"/>
      <c r="RMF265" s="27"/>
      <c r="RMG265" s="27"/>
      <c r="RMH265" s="27"/>
      <c r="RMI265" s="27"/>
      <c r="RMJ265" s="27"/>
      <c r="RMK265" s="27"/>
      <c r="RML265" s="27"/>
      <c r="RMM265" s="27"/>
      <c r="RMN265" s="27"/>
      <c r="RMO265" s="27"/>
      <c r="RMP265" s="27"/>
      <c r="RMQ265" s="27"/>
      <c r="RMR265" s="27"/>
      <c r="RMS265" s="27"/>
      <c r="RMT265" s="27"/>
      <c r="RMU265" s="27"/>
      <c r="RMV265" s="27"/>
      <c r="RMW265" s="27"/>
      <c r="RMX265" s="27"/>
      <c r="RMY265" s="27"/>
      <c r="RMZ265" s="27"/>
      <c r="RNA265" s="27"/>
      <c r="RNB265" s="27"/>
      <c r="RNC265" s="27"/>
      <c r="RND265" s="27"/>
      <c r="RNE265" s="27"/>
      <c r="RNF265" s="27"/>
      <c r="RNG265" s="27"/>
      <c r="RNH265" s="27"/>
      <c r="RNI265" s="27"/>
      <c r="RNJ265" s="27"/>
      <c r="RNK265" s="27"/>
      <c r="RNL265" s="27"/>
      <c r="RNM265" s="27"/>
      <c r="RNN265" s="27"/>
      <c r="RNO265" s="27"/>
      <c r="RNP265" s="27"/>
      <c r="RNQ265" s="27"/>
      <c r="RNR265" s="27"/>
      <c r="RNS265" s="27"/>
      <c r="RNT265" s="27"/>
      <c r="RNU265" s="27"/>
      <c r="RNV265" s="27"/>
      <c r="RNW265" s="27"/>
      <c r="RNX265" s="27"/>
      <c r="RNY265" s="27"/>
      <c r="RNZ265" s="27"/>
      <c r="ROA265" s="27"/>
      <c r="ROB265" s="27"/>
      <c r="ROC265" s="27"/>
      <c r="ROD265" s="27"/>
      <c r="ROE265" s="27"/>
      <c r="ROF265" s="27"/>
      <c r="ROG265" s="27"/>
      <c r="ROH265" s="27"/>
      <c r="ROI265" s="27"/>
      <c r="ROJ265" s="27"/>
      <c r="ROK265" s="27"/>
      <c r="ROL265" s="27"/>
      <c r="ROM265" s="27"/>
      <c r="RON265" s="27"/>
      <c r="ROO265" s="27"/>
      <c r="ROP265" s="27"/>
      <c r="ROQ265" s="27"/>
      <c r="ROR265" s="27"/>
      <c r="ROS265" s="27"/>
      <c r="ROT265" s="27"/>
      <c r="ROU265" s="27"/>
      <c r="ROV265" s="27"/>
      <c r="ROW265" s="27"/>
      <c r="ROX265" s="27"/>
      <c r="ROY265" s="27"/>
      <c r="ROZ265" s="27"/>
      <c r="RPA265" s="27"/>
      <c r="RPB265" s="27"/>
      <c r="RPC265" s="27"/>
      <c r="RPD265" s="27"/>
      <c r="RPE265" s="27"/>
      <c r="RPF265" s="27"/>
      <c r="RPG265" s="27"/>
      <c r="RPH265" s="27"/>
      <c r="RPI265" s="27"/>
      <c r="RPJ265" s="27"/>
      <c r="RPK265" s="27"/>
      <c r="RPL265" s="27"/>
      <c r="RPM265" s="27"/>
      <c r="RPN265" s="27"/>
      <c r="RPO265" s="27"/>
      <c r="RPP265" s="27"/>
      <c r="RPQ265" s="27"/>
      <c r="RPR265" s="27"/>
      <c r="RPS265" s="27"/>
      <c r="RPT265" s="27"/>
      <c r="RPU265" s="27"/>
      <c r="RPV265" s="27"/>
      <c r="RPW265" s="27"/>
      <c r="RPX265" s="27"/>
      <c r="RPY265" s="27"/>
      <c r="RPZ265" s="27"/>
      <c r="RQA265" s="27"/>
      <c r="RQB265" s="27"/>
      <c r="RQC265" s="27"/>
      <c r="RQD265" s="27"/>
      <c r="RQE265" s="27"/>
      <c r="RQF265" s="27"/>
      <c r="RQG265" s="27"/>
      <c r="RQH265" s="27"/>
      <c r="RQI265" s="27"/>
      <c r="RQJ265" s="27"/>
      <c r="RQK265" s="27"/>
      <c r="RQL265" s="27"/>
      <c r="RQM265" s="27"/>
      <c r="RQN265" s="27"/>
      <c r="RQO265" s="27"/>
      <c r="RQP265" s="27"/>
      <c r="RQQ265" s="27"/>
      <c r="RQR265" s="27"/>
      <c r="RQS265" s="27"/>
      <c r="RQT265" s="27"/>
      <c r="RQU265" s="27"/>
      <c r="RQV265" s="27"/>
      <c r="RQW265" s="27"/>
      <c r="RQX265" s="27"/>
      <c r="RQY265" s="27"/>
      <c r="RQZ265" s="27"/>
      <c r="RRA265" s="27"/>
      <c r="RRB265" s="27"/>
      <c r="RRC265" s="27"/>
      <c r="RRD265" s="27"/>
      <c r="RRE265" s="27"/>
      <c r="RRF265" s="27"/>
      <c r="RRG265" s="27"/>
      <c r="RRH265" s="27"/>
      <c r="RRI265" s="27"/>
      <c r="RRJ265" s="27"/>
      <c r="RRK265" s="27"/>
      <c r="RRL265" s="27"/>
      <c r="RRM265" s="27"/>
      <c r="RRN265" s="27"/>
      <c r="RRO265" s="27"/>
      <c r="RRP265" s="27"/>
      <c r="RRQ265" s="27"/>
      <c r="RRR265" s="27"/>
      <c r="RRS265" s="27"/>
      <c r="RRT265" s="27"/>
      <c r="RRU265" s="27"/>
      <c r="RRV265" s="27"/>
      <c r="RRW265" s="27"/>
      <c r="RRX265" s="27"/>
      <c r="RRY265" s="27"/>
      <c r="RRZ265" s="27"/>
      <c r="RSA265" s="27"/>
      <c r="RSB265" s="27"/>
      <c r="RSC265" s="27"/>
      <c r="RSD265" s="27"/>
      <c r="RSE265" s="27"/>
      <c r="RSF265" s="27"/>
      <c r="RSG265" s="27"/>
      <c r="RSH265" s="27"/>
      <c r="RSI265" s="27"/>
      <c r="RSJ265" s="27"/>
      <c r="RSK265" s="27"/>
      <c r="RSL265" s="27"/>
      <c r="RSM265" s="27"/>
      <c r="RSN265" s="27"/>
      <c r="RSO265" s="27"/>
      <c r="RSP265" s="27"/>
      <c r="RSQ265" s="27"/>
      <c r="RSR265" s="27"/>
      <c r="RSS265" s="27"/>
      <c r="RST265" s="27"/>
      <c r="RSU265" s="27"/>
      <c r="RSV265" s="27"/>
      <c r="RSW265" s="27"/>
      <c r="RSX265" s="27"/>
      <c r="RSY265" s="27"/>
      <c r="RSZ265" s="27"/>
      <c r="RTA265" s="27"/>
      <c r="RTB265" s="27"/>
      <c r="RTC265" s="27"/>
      <c r="RTD265" s="27"/>
      <c r="RTE265" s="27"/>
      <c r="RTF265" s="27"/>
      <c r="RTG265" s="27"/>
      <c r="RTH265" s="27"/>
      <c r="RTI265" s="27"/>
      <c r="RTJ265" s="27"/>
      <c r="RTK265" s="27"/>
      <c r="RTL265" s="27"/>
      <c r="RTM265" s="27"/>
      <c r="RTN265" s="27"/>
      <c r="RTO265" s="27"/>
      <c r="RTP265" s="27"/>
      <c r="RTQ265" s="27"/>
      <c r="RTR265" s="27"/>
      <c r="RTS265" s="27"/>
      <c r="RTT265" s="27"/>
      <c r="RTU265" s="27"/>
      <c r="RTV265" s="27"/>
      <c r="RTW265" s="27"/>
      <c r="RTX265" s="27"/>
      <c r="RTY265" s="27"/>
      <c r="RTZ265" s="27"/>
      <c r="RUA265" s="27"/>
      <c r="RUB265" s="27"/>
      <c r="RUC265" s="27"/>
      <c r="RUD265" s="27"/>
      <c r="RUE265" s="27"/>
      <c r="RUF265" s="27"/>
      <c r="RUG265" s="27"/>
      <c r="RUH265" s="27"/>
      <c r="RUI265" s="27"/>
      <c r="RUJ265" s="27"/>
      <c r="RUK265" s="27"/>
      <c r="RUL265" s="27"/>
      <c r="RUM265" s="27"/>
      <c r="RUN265" s="27"/>
      <c r="RUO265" s="27"/>
      <c r="RUP265" s="27"/>
      <c r="RUQ265" s="27"/>
      <c r="RUR265" s="27"/>
      <c r="RUS265" s="27"/>
      <c r="RUT265" s="27"/>
      <c r="RUU265" s="27"/>
      <c r="RUV265" s="27"/>
      <c r="RUW265" s="27"/>
      <c r="RUX265" s="27"/>
      <c r="RUY265" s="27"/>
      <c r="RUZ265" s="27"/>
      <c r="RVA265" s="27"/>
      <c r="RVB265" s="27"/>
      <c r="RVC265" s="27"/>
      <c r="RVD265" s="27"/>
      <c r="RVE265" s="27"/>
      <c r="RVF265" s="27"/>
      <c r="RVG265" s="27"/>
      <c r="RVH265" s="27"/>
      <c r="RVI265" s="27"/>
      <c r="RVJ265" s="27"/>
      <c r="RVK265" s="27"/>
      <c r="RVL265" s="27"/>
      <c r="RVM265" s="27"/>
      <c r="RVN265" s="27"/>
      <c r="RVO265" s="27"/>
      <c r="RVP265" s="27"/>
      <c r="RVQ265" s="27"/>
      <c r="RVR265" s="27"/>
      <c r="RVS265" s="27"/>
      <c r="RVT265" s="27"/>
      <c r="RVU265" s="27"/>
      <c r="RVV265" s="27"/>
      <c r="RVW265" s="27"/>
      <c r="RVX265" s="27"/>
      <c r="RVY265" s="27"/>
      <c r="RVZ265" s="27"/>
      <c r="RWA265" s="27"/>
      <c r="RWB265" s="27"/>
      <c r="RWC265" s="27"/>
      <c r="RWD265" s="27"/>
      <c r="RWE265" s="27"/>
      <c r="RWF265" s="27"/>
      <c r="RWG265" s="27"/>
      <c r="RWH265" s="27"/>
      <c r="RWI265" s="27"/>
      <c r="RWJ265" s="27"/>
      <c r="RWK265" s="27"/>
      <c r="RWL265" s="27"/>
      <c r="RWM265" s="27"/>
      <c r="RWN265" s="27"/>
      <c r="RWO265" s="27"/>
      <c r="RWP265" s="27"/>
      <c r="RWQ265" s="27"/>
      <c r="RWR265" s="27"/>
      <c r="RWS265" s="27"/>
      <c r="RWT265" s="27"/>
      <c r="RWU265" s="27"/>
      <c r="RWV265" s="27"/>
      <c r="RWW265" s="27"/>
      <c r="RWX265" s="27"/>
      <c r="RWY265" s="27"/>
      <c r="RWZ265" s="27"/>
      <c r="RXA265" s="27"/>
      <c r="RXB265" s="27"/>
      <c r="RXC265" s="27"/>
      <c r="RXD265" s="27"/>
      <c r="RXE265" s="27"/>
      <c r="RXF265" s="27"/>
      <c r="RXG265" s="27"/>
      <c r="RXH265" s="27"/>
      <c r="RXI265" s="27"/>
      <c r="RXJ265" s="27"/>
      <c r="RXK265" s="27"/>
      <c r="RXL265" s="27"/>
      <c r="RXM265" s="27"/>
      <c r="RXN265" s="27"/>
      <c r="RXO265" s="27"/>
      <c r="RXP265" s="27"/>
      <c r="RXQ265" s="27"/>
      <c r="RXR265" s="27"/>
      <c r="RXS265" s="27"/>
      <c r="RXT265" s="27"/>
      <c r="RXU265" s="27"/>
      <c r="RXV265" s="27"/>
      <c r="RXW265" s="27"/>
      <c r="RXX265" s="27"/>
      <c r="RXY265" s="27"/>
      <c r="RXZ265" s="27"/>
      <c r="RYA265" s="27"/>
      <c r="RYB265" s="27"/>
      <c r="RYC265" s="27"/>
      <c r="RYD265" s="27"/>
      <c r="RYE265" s="27"/>
      <c r="RYF265" s="27"/>
      <c r="RYG265" s="27"/>
      <c r="RYH265" s="27"/>
      <c r="RYI265" s="27"/>
      <c r="RYJ265" s="27"/>
      <c r="RYK265" s="27"/>
      <c r="RYL265" s="27"/>
      <c r="RYM265" s="27"/>
      <c r="RYN265" s="27"/>
      <c r="RYO265" s="27"/>
      <c r="RYP265" s="27"/>
      <c r="RYQ265" s="27"/>
      <c r="RYR265" s="27"/>
      <c r="RYS265" s="27"/>
      <c r="RYT265" s="27"/>
      <c r="RYU265" s="27"/>
      <c r="RYV265" s="27"/>
      <c r="RYW265" s="27"/>
      <c r="RYX265" s="27"/>
      <c r="RYY265" s="27"/>
      <c r="RYZ265" s="27"/>
      <c r="RZA265" s="27"/>
      <c r="RZB265" s="27"/>
      <c r="RZC265" s="27"/>
      <c r="RZD265" s="27"/>
      <c r="RZE265" s="27"/>
      <c r="RZF265" s="27"/>
      <c r="RZG265" s="27"/>
      <c r="RZH265" s="27"/>
      <c r="RZI265" s="27"/>
      <c r="RZJ265" s="27"/>
      <c r="RZK265" s="27"/>
      <c r="RZL265" s="27"/>
      <c r="RZM265" s="27"/>
      <c r="RZN265" s="27"/>
      <c r="RZO265" s="27"/>
      <c r="RZP265" s="27"/>
      <c r="RZQ265" s="27"/>
      <c r="RZR265" s="27"/>
      <c r="RZS265" s="27"/>
      <c r="RZT265" s="27"/>
      <c r="RZU265" s="27"/>
      <c r="RZV265" s="27"/>
      <c r="RZW265" s="27"/>
      <c r="RZX265" s="27"/>
      <c r="RZY265" s="27"/>
      <c r="RZZ265" s="27"/>
      <c r="SAA265" s="27"/>
      <c r="SAB265" s="27"/>
      <c r="SAC265" s="27"/>
      <c r="SAD265" s="27"/>
      <c r="SAE265" s="27"/>
      <c r="SAF265" s="27"/>
      <c r="SAG265" s="27"/>
      <c r="SAH265" s="27"/>
      <c r="SAI265" s="27"/>
      <c r="SAJ265" s="27"/>
      <c r="SAK265" s="27"/>
      <c r="SAL265" s="27"/>
      <c r="SAM265" s="27"/>
      <c r="SAN265" s="27"/>
      <c r="SAO265" s="27"/>
      <c r="SAP265" s="27"/>
      <c r="SAQ265" s="27"/>
      <c r="SAR265" s="27"/>
      <c r="SAS265" s="27"/>
      <c r="SAT265" s="27"/>
      <c r="SAU265" s="27"/>
      <c r="SAV265" s="27"/>
      <c r="SAW265" s="27"/>
      <c r="SAX265" s="27"/>
      <c r="SAY265" s="27"/>
      <c r="SAZ265" s="27"/>
      <c r="SBA265" s="27"/>
      <c r="SBB265" s="27"/>
      <c r="SBC265" s="27"/>
      <c r="SBD265" s="27"/>
      <c r="SBE265" s="27"/>
      <c r="SBF265" s="27"/>
      <c r="SBG265" s="27"/>
      <c r="SBH265" s="27"/>
      <c r="SBI265" s="27"/>
      <c r="SBJ265" s="27"/>
      <c r="SBK265" s="27"/>
      <c r="SBL265" s="27"/>
      <c r="SBM265" s="27"/>
      <c r="SBN265" s="27"/>
      <c r="SBO265" s="27"/>
      <c r="SBP265" s="27"/>
      <c r="SBQ265" s="27"/>
      <c r="SBR265" s="27"/>
      <c r="SBS265" s="27"/>
      <c r="SBT265" s="27"/>
      <c r="SBU265" s="27"/>
      <c r="SBV265" s="27"/>
      <c r="SBW265" s="27"/>
      <c r="SBX265" s="27"/>
      <c r="SBY265" s="27"/>
      <c r="SBZ265" s="27"/>
      <c r="SCA265" s="27"/>
      <c r="SCB265" s="27"/>
      <c r="SCC265" s="27"/>
      <c r="SCD265" s="27"/>
      <c r="SCE265" s="27"/>
      <c r="SCF265" s="27"/>
      <c r="SCG265" s="27"/>
      <c r="SCH265" s="27"/>
      <c r="SCI265" s="27"/>
      <c r="SCJ265" s="27"/>
      <c r="SCK265" s="27"/>
      <c r="SCL265" s="27"/>
      <c r="SCM265" s="27"/>
      <c r="SCN265" s="27"/>
      <c r="SCO265" s="27"/>
      <c r="SCP265" s="27"/>
      <c r="SCQ265" s="27"/>
      <c r="SCR265" s="27"/>
      <c r="SCS265" s="27"/>
      <c r="SCT265" s="27"/>
      <c r="SCU265" s="27"/>
      <c r="SCV265" s="27"/>
      <c r="SCW265" s="27"/>
      <c r="SCX265" s="27"/>
      <c r="SCY265" s="27"/>
      <c r="SCZ265" s="27"/>
      <c r="SDA265" s="27"/>
      <c r="SDB265" s="27"/>
      <c r="SDC265" s="27"/>
      <c r="SDD265" s="27"/>
      <c r="SDE265" s="27"/>
      <c r="SDF265" s="27"/>
      <c r="SDG265" s="27"/>
      <c r="SDH265" s="27"/>
      <c r="SDI265" s="27"/>
      <c r="SDJ265" s="27"/>
      <c r="SDK265" s="27"/>
      <c r="SDL265" s="27"/>
      <c r="SDM265" s="27"/>
      <c r="SDN265" s="27"/>
      <c r="SDO265" s="27"/>
      <c r="SDP265" s="27"/>
      <c r="SDQ265" s="27"/>
      <c r="SDR265" s="27"/>
      <c r="SDS265" s="27"/>
      <c r="SDT265" s="27"/>
      <c r="SDU265" s="27"/>
      <c r="SDV265" s="27"/>
      <c r="SDW265" s="27"/>
      <c r="SDX265" s="27"/>
      <c r="SDY265" s="27"/>
      <c r="SDZ265" s="27"/>
      <c r="SEA265" s="27"/>
      <c r="SEB265" s="27"/>
      <c r="SEC265" s="27"/>
      <c r="SED265" s="27"/>
      <c r="SEE265" s="27"/>
      <c r="SEF265" s="27"/>
      <c r="SEG265" s="27"/>
      <c r="SEH265" s="27"/>
      <c r="SEI265" s="27"/>
      <c r="SEJ265" s="27"/>
      <c r="SEK265" s="27"/>
      <c r="SEL265" s="27"/>
      <c r="SEM265" s="27"/>
      <c r="SEN265" s="27"/>
      <c r="SEO265" s="27"/>
      <c r="SEP265" s="27"/>
      <c r="SEQ265" s="27"/>
      <c r="SER265" s="27"/>
      <c r="SES265" s="27"/>
      <c r="SET265" s="27"/>
      <c r="SEU265" s="27"/>
      <c r="SEV265" s="27"/>
      <c r="SEW265" s="27"/>
      <c r="SEX265" s="27"/>
      <c r="SEY265" s="27"/>
      <c r="SEZ265" s="27"/>
      <c r="SFA265" s="27"/>
      <c r="SFB265" s="27"/>
      <c r="SFC265" s="27"/>
      <c r="SFD265" s="27"/>
      <c r="SFE265" s="27"/>
      <c r="SFF265" s="27"/>
      <c r="SFG265" s="27"/>
      <c r="SFH265" s="27"/>
      <c r="SFI265" s="27"/>
      <c r="SFJ265" s="27"/>
      <c r="SFK265" s="27"/>
      <c r="SFL265" s="27"/>
      <c r="SFM265" s="27"/>
      <c r="SFN265" s="27"/>
      <c r="SFO265" s="27"/>
      <c r="SFP265" s="27"/>
      <c r="SFQ265" s="27"/>
      <c r="SFR265" s="27"/>
      <c r="SFS265" s="27"/>
      <c r="SFT265" s="27"/>
      <c r="SFU265" s="27"/>
      <c r="SFV265" s="27"/>
      <c r="SFW265" s="27"/>
      <c r="SFX265" s="27"/>
      <c r="SFY265" s="27"/>
      <c r="SFZ265" s="27"/>
      <c r="SGA265" s="27"/>
      <c r="SGB265" s="27"/>
      <c r="SGC265" s="27"/>
      <c r="SGD265" s="27"/>
      <c r="SGE265" s="27"/>
      <c r="SGF265" s="27"/>
      <c r="SGG265" s="27"/>
      <c r="SGH265" s="27"/>
      <c r="SGI265" s="27"/>
      <c r="SGJ265" s="27"/>
      <c r="SGK265" s="27"/>
      <c r="SGL265" s="27"/>
      <c r="SGM265" s="27"/>
      <c r="SGN265" s="27"/>
      <c r="SGO265" s="27"/>
      <c r="SGP265" s="27"/>
      <c r="SGQ265" s="27"/>
      <c r="SGR265" s="27"/>
      <c r="SGS265" s="27"/>
      <c r="SGT265" s="27"/>
      <c r="SGU265" s="27"/>
      <c r="SGV265" s="27"/>
      <c r="SGW265" s="27"/>
      <c r="SGX265" s="27"/>
      <c r="SGY265" s="27"/>
      <c r="SGZ265" s="27"/>
      <c r="SHA265" s="27"/>
      <c r="SHB265" s="27"/>
      <c r="SHC265" s="27"/>
      <c r="SHD265" s="27"/>
      <c r="SHE265" s="27"/>
      <c r="SHF265" s="27"/>
      <c r="SHG265" s="27"/>
      <c r="SHH265" s="27"/>
      <c r="SHI265" s="27"/>
      <c r="SHJ265" s="27"/>
      <c r="SHK265" s="27"/>
      <c r="SHL265" s="27"/>
      <c r="SHM265" s="27"/>
      <c r="SHN265" s="27"/>
      <c r="SHO265" s="27"/>
      <c r="SHP265" s="27"/>
      <c r="SHQ265" s="27"/>
      <c r="SHR265" s="27"/>
      <c r="SHS265" s="27"/>
      <c r="SHT265" s="27"/>
      <c r="SHU265" s="27"/>
      <c r="SHV265" s="27"/>
      <c r="SHW265" s="27"/>
      <c r="SHX265" s="27"/>
      <c r="SHY265" s="27"/>
      <c r="SHZ265" s="27"/>
      <c r="SIA265" s="27"/>
      <c r="SIB265" s="27"/>
      <c r="SIC265" s="27"/>
      <c r="SID265" s="27"/>
      <c r="SIE265" s="27"/>
      <c r="SIF265" s="27"/>
      <c r="SIG265" s="27"/>
      <c r="SIH265" s="27"/>
      <c r="SII265" s="27"/>
      <c r="SIJ265" s="27"/>
      <c r="SIK265" s="27"/>
      <c r="SIL265" s="27"/>
      <c r="SIM265" s="27"/>
      <c r="SIN265" s="27"/>
      <c r="SIO265" s="27"/>
      <c r="SIP265" s="27"/>
      <c r="SIQ265" s="27"/>
      <c r="SIR265" s="27"/>
      <c r="SIS265" s="27"/>
      <c r="SIT265" s="27"/>
      <c r="SIU265" s="27"/>
      <c r="SIV265" s="27"/>
      <c r="SIW265" s="27"/>
      <c r="SIX265" s="27"/>
      <c r="SIY265" s="27"/>
      <c r="SIZ265" s="27"/>
      <c r="SJA265" s="27"/>
      <c r="SJB265" s="27"/>
      <c r="SJC265" s="27"/>
      <c r="SJD265" s="27"/>
      <c r="SJE265" s="27"/>
      <c r="SJF265" s="27"/>
      <c r="SJG265" s="27"/>
      <c r="SJH265" s="27"/>
      <c r="SJI265" s="27"/>
      <c r="SJJ265" s="27"/>
      <c r="SJK265" s="27"/>
      <c r="SJL265" s="27"/>
      <c r="SJM265" s="27"/>
      <c r="SJN265" s="27"/>
      <c r="SJO265" s="27"/>
      <c r="SJP265" s="27"/>
      <c r="SJQ265" s="27"/>
      <c r="SJR265" s="27"/>
      <c r="SJS265" s="27"/>
      <c r="SJT265" s="27"/>
      <c r="SJU265" s="27"/>
      <c r="SJV265" s="27"/>
      <c r="SJW265" s="27"/>
      <c r="SJX265" s="27"/>
      <c r="SJY265" s="27"/>
      <c r="SJZ265" s="27"/>
      <c r="SKA265" s="27"/>
      <c r="SKB265" s="27"/>
      <c r="SKC265" s="27"/>
      <c r="SKD265" s="27"/>
      <c r="SKE265" s="27"/>
      <c r="SKF265" s="27"/>
      <c r="SKG265" s="27"/>
      <c r="SKH265" s="27"/>
      <c r="SKI265" s="27"/>
      <c r="SKJ265" s="27"/>
      <c r="SKK265" s="27"/>
      <c r="SKL265" s="27"/>
      <c r="SKM265" s="27"/>
      <c r="SKN265" s="27"/>
      <c r="SKO265" s="27"/>
      <c r="SKP265" s="27"/>
      <c r="SKQ265" s="27"/>
      <c r="SKR265" s="27"/>
      <c r="SKS265" s="27"/>
      <c r="SKT265" s="27"/>
      <c r="SKU265" s="27"/>
      <c r="SKV265" s="27"/>
      <c r="SKW265" s="27"/>
      <c r="SKX265" s="27"/>
      <c r="SKY265" s="27"/>
      <c r="SKZ265" s="27"/>
      <c r="SLA265" s="27"/>
      <c r="SLB265" s="27"/>
      <c r="SLC265" s="27"/>
      <c r="SLD265" s="27"/>
      <c r="SLE265" s="27"/>
      <c r="SLF265" s="27"/>
      <c r="SLG265" s="27"/>
      <c r="SLH265" s="27"/>
      <c r="SLI265" s="27"/>
      <c r="SLJ265" s="27"/>
      <c r="SLK265" s="27"/>
      <c r="SLL265" s="27"/>
      <c r="SLM265" s="27"/>
      <c r="SLN265" s="27"/>
      <c r="SLO265" s="27"/>
      <c r="SLP265" s="27"/>
      <c r="SLQ265" s="27"/>
      <c r="SLR265" s="27"/>
      <c r="SLS265" s="27"/>
      <c r="SLT265" s="27"/>
      <c r="SLU265" s="27"/>
      <c r="SLV265" s="27"/>
      <c r="SLW265" s="27"/>
      <c r="SLX265" s="27"/>
      <c r="SLY265" s="27"/>
      <c r="SLZ265" s="27"/>
      <c r="SMA265" s="27"/>
      <c r="SMB265" s="27"/>
      <c r="SMC265" s="27"/>
      <c r="SMD265" s="27"/>
      <c r="SME265" s="27"/>
      <c r="SMF265" s="27"/>
      <c r="SMG265" s="27"/>
      <c r="SMH265" s="27"/>
      <c r="SMI265" s="27"/>
      <c r="SMJ265" s="27"/>
      <c r="SMK265" s="27"/>
      <c r="SML265" s="27"/>
      <c r="SMM265" s="27"/>
      <c r="SMN265" s="27"/>
      <c r="SMO265" s="27"/>
      <c r="SMP265" s="27"/>
      <c r="SMQ265" s="27"/>
      <c r="SMR265" s="27"/>
      <c r="SMS265" s="27"/>
      <c r="SMT265" s="27"/>
      <c r="SMU265" s="27"/>
      <c r="SMV265" s="27"/>
      <c r="SMW265" s="27"/>
      <c r="SMX265" s="27"/>
      <c r="SMY265" s="27"/>
      <c r="SMZ265" s="27"/>
      <c r="SNA265" s="27"/>
      <c r="SNB265" s="27"/>
      <c r="SNC265" s="27"/>
      <c r="SND265" s="27"/>
      <c r="SNE265" s="27"/>
      <c r="SNF265" s="27"/>
      <c r="SNG265" s="27"/>
      <c r="SNH265" s="27"/>
      <c r="SNI265" s="27"/>
      <c r="SNJ265" s="27"/>
      <c r="SNK265" s="27"/>
      <c r="SNL265" s="27"/>
      <c r="SNM265" s="27"/>
      <c r="SNN265" s="27"/>
      <c r="SNO265" s="27"/>
      <c r="SNP265" s="27"/>
      <c r="SNQ265" s="27"/>
      <c r="SNR265" s="27"/>
      <c r="SNS265" s="27"/>
      <c r="SNT265" s="27"/>
      <c r="SNU265" s="27"/>
      <c r="SNV265" s="27"/>
      <c r="SNW265" s="27"/>
      <c r="SNX265" s="27"/>
      <c r="SNY265" s="27"/>
      <c r="SNZ265" s="27"/>
      <c r="SOA265" s="27"/>
      <c r="SOB265" s="27"/>
      <c r="SOC265" s="27"/>
      <c r="SOD265" s="27"/>
      <c r="SOE265" s="27"/>
      <c r="SOF265" s="27"/>
      <c r="SOG265" s="27"/>
      <c r="SOH265" s="27"/>
      <c r="SOI265" s="27"/>
      <c r="SOJ265" s="27"/>
      <c r="SOK265" s="27"/>
      <c r="SOL265" s="27"/>
      <c r="SOM265" s="27"/>
      <c r="SON265" s="27"/>
      <c r="SOO265" s="27"/>
      <c r="SOP265" s="27"/>
      <c r="SOQ265" s="27"/>
      <c r="SOR265" s="27"/>
      <c r="SOS265" s="27"/>
      <c r="SOT265" s="27"/>
      <c r="SOU265" s="27"/>
      <c r="SOV265" s="27"/>
      <c r="SOW265" s="27"/>
      <c r="SOX265" s="27"/>
      <c r="SOY265" s="27"/>
      <c r="SOZ265" s="27"/>
      <c r="SPA265" s="27"/>
      <c r="SPB265" s="27"/>
      <c r="SPC265" s="27"/>
      <c r="SPD265" s="27"/>
      <c r="SPE265" s="27"/>
      <c r="SPF265" s="27"/>
      <c r="SPG265" s="27"/>
      <c r="SPH265" s="27"/>
      <c r="SPI265" s="27"/>
      <c r="SPJ265" s="27"/>
      <c r="SPK265" s="27"/>
      <c r="SPL265" s="27"/>
      <c r="SPM265" s="27"/>
      <c r="SPN265" s="27"/>
      <c r="SPO265" s="27"/>
      <c r="SPP265" s="27"/>
      <c r="SPQ265" s="27"/>
      <c r="SPR265" s="27"/>
      <c r="SPS265" s="27"/>
      <c r="SPT265" s="27"/>
      <c r="SPU265" s="27"/>
      <c r="SPV265" s="27"/>
      <c r="SPW265" s="27"/>
      <c r="SPX265" s="27"/>
      <c r="SPY265" s="27"/>
      <c r="SPZ265" s="27"/>
      <c r="SQA265" s="27"/>
      <c r="SQB265" s="27"/>
      <c r="SQC265" s="27"/>
      <c r="SQD265" s="27"/>
      <c r="SQE265" s="27"/>
      <c r="SQF265" s="27"/>
      <c r="SQG265" s="27"/>
      <c r="SQH265" s="27"/>
      <c r="SQI265" s="27"/>
      <c r="SQJ265" s="27"/>
      <c r="SQK265" s="27"/>
      <c r="SQL265" s="27"/>
      <c r="SQM265" s="27"/>
      <c r="SQN265" s="27"/>
      <c r="SQO265" s="27"/>
      <c r="SQP265" s="27"/>
      <c r="SQQ265" s="27"/>
      <c r="SQR265" s="27"/>
      <c r="SQS265" s="27"/>
      <c r="SQT265" s="27"/>
      <c r="SQU265" s="27"/>
      <c r="SQV265" s="27"/>
      <c r="SQW265" s="27"/>
      <c r="SQX265" s="27"/>
      <c r="SQY265" s="27"/>
      <c r="SQZ265" s="27"/>
      <c r="SRA265" s="27"/>
      <c r="SRB265" s="27"/>
      <c r="SRC265" s="27"/>
      <c r="SRD265" s="27"/>
      <c r="SRE265" s="27"/>
      <c r="SRF265" s="27"/>
      <c r="SRG265" s="27"/>
      <c r="SRH265" s="27"/>
      <c r="SRI265" s="27"/>
      <c r="SRJ265" s="27"/>
      <c r="SRK265" s="27"/>
      <c r="SRL265" s="27"/>
      <c r="SRM265" s="27"/>
      <c r="SRN265" s="27"/>
      <c r="SRO265" s="27"/>
      <c r="SRP265" s="27"/>
      <c r="SRQ265" s="27"/>
      <c r="SRR265" s="27"/>
      <c r="SRS265" s="27"/>
      <c r="SRT265" s="27"/>
      <c r="SRU265" s="27"/>
      <c r="SRV265" s="27"/>
      <c r="SRW265" s="27"/>
      <c r="SRX265" s="27"/>
      <c r="SRY265" s="27"/>
      <c r="SRZ265" s="27"/>
      <c r="SSA265" s="27"/>
      <c r="SSB265" s="27"/>
      <c r="SSC265" s="27"/>
      <c r="SSD265" s="27"/>
      <c r="SSE265" s="27"/>
      <c r="SSF265" s="27"/>
      <c r="SSG265" s="27"/>
      <c r="SSH265" s="27"/>
      <c r="SSI265" s="27"/>
      <c r="SSJ265" s="27"/>
      <c r="SSK265" s="27"/>
      <c r="SSL265" s="27"/>
      <c r="SSM265" s="27"/>
      <c r="SSN265" s="27"/>
      <c r="SSO265" s="27"/>
      <c r="SSP265" s="27"/>
      <c r="SSQ265" s="27"/>
      <c r="SSR265" s="27"/>
      <c r="SSS265" s="27"/>
      <c r="SST265" s="27"/>
      <c r="SSU265" s="27"/>
      <c r="SSV265" s="27"/>
      <c r="SSW265" s="27"/>
      <c r="SSX265" s="27"/>
      <c r="SSY265" s="27"/>
      <c r="SSZ265" s="27"/>
      <c r="STA265" s="27"/>
      <c r="STB265" s="27"/>
      <c r="STC265" s="27"/>
      <c r="STD265" s="27"/>
      <c r="STE265" s="27"/>
      <c r="STF265" s="27"/>
      <c r="STG265" s="27"/>
      <c r="STH265" s="27"/>
      <c r="STI265" s="27"/>
      <c r="STJ265" s="27"/>
      <c r="STK265" s="27"/>
      <c r="STL265" s="27"/>
      <c r="STM265" s="27"/>
      <c r="STN265" s="27"/>
      <c r="STO265" s="27"/>
      <c r="STP265" s="27"/>
      <c r="STQ265" s="27"/>
      <c r="STR265" s="27"/>
      <c r="STS265" s="27"/>
      <c r="STT265" s="27"/>
      <c r="STU265" s="27"/>
      <c r="STV265" s="27"/>
      <c r="STW265" s="27"/>
      <c r="STX265" s="27"/>
      <c r="STY265" s="27"/>
      <c r="STZ265" s="27"/>
      <c r="SUA265" s="27"/>
      <c r="SUB265" s="27"/>
      <c r="SUC265" s="27"/>
      <c r="SUD265" s="27"/>
      <c r="SUE265" s="27"/>
      <c r="SUF265" s="27"/>
      <c r="SUG265" s="27"/>
      <c r="SUH265" s="27"/>
      <c r="SUI265" s="27"/>
      <c r="SUJ265" s="27"/>
      <c r="SUK265" s="27"/>
      <c r="SUL265" s="27"/>
      <c r="SUM265" s="27"/>
      <c r="SUN265" s="27"/>
      <c r="SUO265" s="27"/>
      <c r="SUP265" s="27"/>
      <c r="SUQ265" s="27"/>
      <c r="SUR265" s="27"/>
      <c r="SUS265" s="27"/>
      <c r="SUT265" s="27"/>
      <c r="SUU265" s="27"/>
      <c r="SUV265" s="27"/>
      <c r="SUW265" s="27"/>
      <c r="SUX265" s="27"/>
      <c r="SUY265" s="27"/>
      <c r="SUZ265" s="27"/>
      <c r="SVA265" s="27"/>
      <c r="SVB265" s="27"/>
      <c r="SVC265" s="27"/>
      <c r="SVD265" s="27"/>
      <c r="SVE265" s="27"/>
      <c r="SVF265" s="27"/>
      <c r="SVG265" s="27"/>
      <c r="SVH265" s="27"/>
      <c r="SVI265" s="27"/>
      <c r="SVJ265" s="27"/>
      <c r="SVK265" s="27"/>
      <c r="SVL265" s="27"/>
      <c r="SVM265" s="27"/>
      <c r="SVN265" s="27"/>
      <c r="SVO265" s="27"/>
      <c r="SVP265" s="27"/>
      <c r="SVQ265" s="27"/>
      <c r="SVR265" s="27"/>
      <c r="SVS265" s="27"/>
      <c r="SVT265" s="27"/>
      <c r="SVU265" s="27"/>
      <c r="SVV265" s="27"/>
      <c r="SVW265" s="27"/>
      <c r="SVX265" s="27"/>
      <c r="SVY265" s="27"/>
      <c r="SVZ265" s="27"/>
      <c r="SWA265" s="27"/>
      <c r="SWB265" s="27"/>
      <c r="SWC265" s="27"/>
      <c r="SWD265" s="27"/>
      <c r="SWE265" s="27"/>
      <c r="SWF265" s="27"/>
      <c r="SWG265" s="27"/>
      <c r="SWH265" s="27"/>
      <c r="SWI265" s="27"/>
      <c r="SWJ265" s="27"/>
      <c r="SWK265" s="27"/>
      <c r="SWL265" s="27"/>
      <c r="SWM265" s="27"/>
      <c r="SWN265" s="27"/>
      <c r="SWO265" s="27"/>
      <c r="SWP265" s="27"/>
      <c r="SWQ265" s="27"/>
      <c r="SWR265" s="27"/>
      <c r="SWS265" s="27"/>
      <c r="SWT265" s="27"/>
      <c r="SWU265" s="27"/>
      <c r="SWV265" s="27"/>
      <c r="SWW265" s="27"/>
      <c r="SWX265" s="27"/>
      <c r="SWY265" s="27"/>
      <c r="SWZ265" s="27"/>
      <c r="SXA265" s="27"/>
      <c r="SXB265" s="27"/>
      <c r="SXC265" s="27"/>
      <c r="SXD265" s="27"/>
      <c r="SXE265" s="27"/>
      <c r="SXF265" s="27"/>
      <c r="SXG265" s="27"/>
      <c r="SXH265" s="27"/>
      <c r="SXI265" s="27"/>
      <c r="SXJ265" s="27"/>
      <c r="SXK265" s="27"/>
      <c r="SXL265" s="27"/>
      <c r="SXM265" s="27"/>
      <c r="SXN265" s="27"/>
      <c r="SXO265" s="27"/>
      <c r="SXP265" s="27"/>
      <c r="SXQ265" s="27"/>
      <c r="SXR265" s="27"/>
      <c r="SXS265" s="27"/>
      <c r="SXT265" s="27"/>
      <c r="SXU265" s="27"/>
      <c r="SXV265" s="27"/>
      <c r="SXW265" s="27"/>
      <c r="SXX265" s="27"/>
      <c r="SXY265" s="27"/>
      <c r="SXZ265" s="27"/>
      <c r="SYA265" s="27"/>
      <c r="SYB265" s="27"/>
      <c r="SYC265" s="27"/>
      <c r="SYD265" s="27"/>
      <c r="SYE265" s="27"/>
      <c r="SYF265" s="27"/>
      <c r="SYG265" s="27"/>
      <c r="SYH265" s="27"/>
      <c r="SYI265" s="27"/>
      <c r="SYJ265" s="27"/>
      <c r="SYK265" s="27"/>
      <c r="SYL265" s="27"/>
      <c r="SYM265" s="27"/>
      <c r="SYN265" s="27"/>
      <c r="SYO265" s="27"/>
      <c r="SYP265" s="27"/>
      <c r="SYQ265" s="27"/>
      <c r="SYR265" s="27"/>
      <c r="SYS265" s="27"/>
      <c r="SYT265" s="27"/>
      <c r="SYU265" s="27"/>
      <c r="SYV265" s="27"/>
      <c r="SYW265" s="27"/>
      <c r="SYX265" s="27"/>
      <c r="SYY265" s="27"/>
      <c r="SYZ265" s="27"/>
      <c r="SZA265" s="27"/>
      <c r="SZB265" s="27"/>
      <c r="SZC265" s="27"/>
      <c r="SZD265" s="27"/>
      <c r="SZE265" s="27"/>
      <c r="SZF265" s="27"/>
      <c r="SZG265" s="27"/>
      <c r="SZH265" s="27"/>
      <c r="SZI265" s="27"/>
      <c r="SZJ265" s="27"/>
      <c r="SZK265" s="27"/>
      <c r="SZL265" s="27"/>
      <c r="SZM265" s="27"/>
      <c r="SZN265" s="27"/>
      <c r="SZO265" s="27"/>
      <c r="SZP265" s="27"/>
      <c r="SZQ265" s="27"/>
      <c r="SZR265" s="27"/>
      <c r="SZS265" s="27"/>
      <c r="SZT265" s="27"/>
      <c r="SZU265" s="27"/>
      <c r="SZV265" s="27"/>
      <c r="SZW265" s="27"/>
      <c r="SZX265" s="27"/>
      <c r="SZY265" s="27"/>
      <c r="SZZ265" s="27"/>
      <c r="TAA265" s="27"/>
      <c r="TAB265" s="27"/>
      <c r="TAC265" s="27"/>
      <c r="TAD265" s="27"/>
      <c r="TAE265" s="27"/>
      <c r="TAF265" s="27"/>
      <c r="TAG265" s="27"/>
      <c r="TAH265" s="27"/>
      <c r="TAI265" s="27"/>
      <c r="TAJ265" s="27"/>
      <c r="TAK265" s="27"/>
      <c r="TAL265" s="27"/>
      <c r="TAM265" s="27"/>
      <c r="TAN265" s="27"/>
      <c r="TAO265" s="27"/>
      <c r="TAP265" s="27"/>
      <c r="TAQ265" s="27"/>
      <c r="TAR265" s="27"/>
      <c r="TAS265" s="27"/>
      <c r="TAT265" s="27"/>
      <c r="TAU265" s="27"/>
      <c r="TAV265" s="27"/>
      <c r="TAW265" s="27"/>
      <c r="TAX265" s="27"/>
      <c r="TAY265" s="27"/>
      <c r="TAZ265" s="27"/>
      <c r="TBA265" s="27"/>
      <c r="TBB265" s="27"/>
      <c r="TBC265" s="27"/>
      <c r="TBD265" s="27"/>
      <c r="TBE265" s="27"/>
      <c r="TBF265" s="27"/>
      <c r="TBG265" s="27"/>
      <c r="TBH265" s="27"/>
      <c r="TBI265" s="27"/>
      <c r="TBJ265" s="27"/>
      <c r="TBK265" s="27"/>
      <c r="TBL265" s="27"/>
      <c r="TBM265" s="27"/>
      <c r="TBN265" s="27"/>
      <c r="TBO265" s="27"/>
      <c r="TBP265" s="27"/>
      <c r="TBQ265" s="27"/>
      <c r="TBR265" s="27"/>
      <c r="TBS265" s="27"/>
      <c r="TBT265" s="27"/>
      <c r="TBU265" s="27"/>
      <c r="TBV265" s="27"/>
      <c r="TBW265" s="27"/>
      <c r="TBX265" s="27"/>
      <c r="TBY265" s="27"/>
      <c r="TBZ265" s="27"/>
      <c r="TCA265" s="27"/>
      <c r="TCB265" s="27"/>
      <c r="TCC265" s="27"/>
      <c r="TCD265" s="27"/>
      <c r="TCE265" s="27"/>
      <c r="TCF265" s="27"/>
      <c r="TCG265" s="27"/>
      <c r="TCH265" s="27"/>
      <c r="TCI265" s="27"/>
      <c r="TCJ265" s="27"/>
      <c r="TCK265" s="27"/>
      <c r="TCL265" s="27"/>
      <c r="TCM265" s="27"/>
      <c r="TCN265" s="27"/>
      <c r="TCO265" s="27"/>
      <c r="TCP265" s="27"/>
      <c r="TCQ265" s="27"/>
      <c r="TCR265" s="27"/>
      <c r="TCS265" s="27"/>
      <c r="TCT265" s="27"/>
      <c r="TCU265" s="27"/>
      <c r="TCV265" s="27"/>
      <c r="TCW265" s="27"/>
      <c r="TCX265" s="27"/>
      <c r="TCY265" s="27"/>
      <c r="TCZ265" s="27"/>
      <c r="TDA265" s="27"/>
      <c r="TDB265" s="27"/>
      <c r="TDC265" s="27"/>
      <c r="TDD265" s="27"/>
      <c r="TDE265" s="27"/>
      <c r="TDF265" s="27"/>
      <c r="TDG265" s="27"/>
      <c r="TDH265" s="27"/>
      <c r="TDI265" s="27"/>
      <c r="TDJ265" s="27"/>
      <c r="TDK265" s="27"/>
      <c r="TDL265" s="27"/>
      <c r="TDM265" s="27"/>
      <c r="TDN265" s="27"/>
      <c r="TDO265" s="27"/>
      <c r="TDP265" s="27"/>
      <c r="TDQ265" s="27"/>
      <c r="TDR265" s="27"/>
      <c r="TDS265" s="27"/>
      <c r="TDT265" s="27"/>
      <c r="TDU265" s="27"/>
      <c r="TDV265" s="27"/>
      <c r="TDW265" s="27"/>
      <c r="TDX265" s="27"/>
      <c r="TDY265" s="27"/>
      <c r="TDZ265" s="27"/>
      <c r="TEA265" s="27"/>
      <c r="TEB265" s="27"/>
      <c r="TEC265" s="27"/>
      <c r="TED265" s="27"/>
      <c r="TEE265" s="27"/>
      <c r="TEF265" s="27"/>
      <c r="TEG265" s="27"/>
      <c r="TEH265" s="27"/>
      <c r="TEI265" s="27"/>
      <c r="TEJ265" s="27"/>
      <c r="TEK265" s="27"/>
      <c r="TEL265" s="27"/>
      <c r="TEM265" s="27"/>
      <c r="TEN265" s="27"/>
      <c r="TEO265" s="27"/>
      <c r="TEP265" s="27"/>
      <c r="TEQ265" s="27"/>
      <c r="TER265" s="27"/>
      <c r="TES265" s="27"/>
      <c r="TET265" s="27"/>
      <c r="TEU265" s="27"/>
      <c r="TEV265" s="27"/>
      <c r="TEW265" s="27"/>
      <c r="TEX265" s="27"/>
      <c r="TEY265" s="27"/>
      <c r="TEZ265" s="27"/>
      <c r="TFA265" s="27"/>
      <c r="TFB265" s="27"/>
      <c r="TFC265" s="27"/>
      <c r="TFD265" s="27"/>
      <c r="TFE265" s="27"/>
      <c r="TFF265" s="27"/>
      <c r="TFG265" s="27"/>
      <c r="TFH265" s="27"/>
      <c r="TFI265" s="27"/>
      <c r="TFJ265" s="27"/>
      <c r="TFK265" s="27"/>
      <c r="TFL265" s="27"/>
      <c r="TFM265" s="27"/>
      <c r="TFN265" s="27"/>
      <c r="TFO265" s="27"/>
      <c r="TFP265" s="27"/>
      <c r="TFQ265" s="27"/>
      <c r="TFR265" s="27"/>
      <c r="TFS265" s="27"/>
      <c r="TFT265" s="27"/>
      <c r="TFU265" s="27"/>
      <c r="TFV265" s="27"/>
      <c r="TFW265" s="27"/>
      <c r="TFX265" s="27"/>
      <c r="TFY265" s="27"/>
      <c r="TFZ265" s="27"/>
      <c r="TGA265" s="27"/>
      <c r="TGB265" s="27"/>
      <c r="TGC265" s="27"/>
      <c r="TGD265" s="27"/>
      <c r="TGE265" s="27"/>
      <c r="TGF265" s="27"/>
      <c r="TGG265" s="27"/>
      <c r="TGH265" s="27"/>
      <c r="TGI265" s="27"/>
      <c r="TGJ265" s="27"/>
      <c r="TGK265" s="27"/>
      <c r="TGL265" s="27"/>
      <c r="TGM265" s="27"/>
      <c r="TGN265" s="27"/>
      <c r="TGO265" s="27"/>
      <c r="TGP265" s="27"/>
      <c r="TGQ265" s="27"/>
      <c r="TGR265" s="27"/>
      <c r="TGS265" s="27"/>
      <c r="TGT265" s="27"/>
      <c r="TGU265" s="27"/>
      <c r="TGV265" s="27"/>
      <c r="TGW265" s="27"/>
      <c r="TGX265" s="27"/>
      <c r="TGY265" s="27"/>
      <c r="TGZ265" s="27"/>
      <c r="THA265" s="27"/>
      <c r="THB265" s="27"/>
      <c r="THC265" s="27"/>
      <c r="THD265" s="27"/>
      <c r="THE265" s="27"/>
      <c r="THF265" s="27"/>
      <c r="THG265" s="27"/>
      <c r="THH265" s="27"/>
      <c r="THI265" s="27"/>
      <c r="THJ265" s="27"/>
      <c r="THK265" s="27"/>
      <c r="THL265" s="27"/>
      <c r="THM265" s="27"/>
      <c r="THN265" s="27"/>
      <c r="THO265" s="27"/>
      <c r="THP265" s="27"/>
      <c r="THQ265" s="27"/>
      <c r="THR265" s="27"/>
      <c r="THS265" s="27"/>
      <c r="THT265" s="27"/>
      <c r="THU265" s="27"/>
      <c r="THV265" s="27"/>
      <c r="THW265" s="27"/>
      <c r="THX265" s="27"/>
      <c r="THY265" s="27"/>
      <c r="THZ265" s="27"/>
      <c r="TIA265" s="27"/>
      <c r="TIB265" s="27"/>
      <c r="TIC265" s="27"/>
      <c r="TID265" s="27"/>
      <c r="TIE265" s="27"/>
      <c r="TIF265" s="27"/>
      <c r="TIG265" s="27"/>
      <c r="TIH265" s="27"/>
      <c r="TII265" s="27"/>
      <c r="TIJ265" s="27"/>
      <c r="TIK265" s="27"/>
      <c r="TIL265" s="27"/>
      <c r="TIM265" s="27"/>
      <c r="TIN265" s="27"/>
      <c r="TIO265" s="27"/>
      <c r="TIP265" s="27"/>
      <c r="TIQ265" s="27"/>
      <c r="TIR265" s="27"/>
      <c r="TIS265" s="27"/>
      <c r="TIT265" s="27"/>
      <c r="TIU265" s="27"/>
      <c r="TIV265" s="27"/>
      <c r="TIW265" s="27"/>
      <c r="TIX265" s="27"/>
      <c r="TIY265" s="27"/>
      <c r="TIZ265" s="27"/>
      <c r="TJA265" s="27"/>
      <c r="TJB265" s="27"/>
      <c r="TJC265" s="27"/>
      <c r="TJD265" s="27"/>
      <c r="TJE265" s="27"/>
      <c r="TJF265" s="27"/>
      <c r="TJG265" s="27"/>
      <c r="TJH265" s="27"/>
      <c r="TJI265" s="27"/>
      <c r="TJJ265" s="27"/>
      <c r="TJK265" s="27"/>
      <c r="TJL265" s="27"/>
      <c r="TJM265" s="27"/>
      <c r="TJN265" s="27"/>
      <c r="TJO265" s="27"/>
      <c r="TJP265" s="27"/>
      <c r="TJQ265" s="27"/>
      <c r="TJR265" s="27"/>
      <c r="TJS265" s="27"/>
      <c r="TJT265" s="27"/>
      <c r="TJU265" s="27"/>
      <c r="TJV265" s="27"/>
      <c r="TJW265" s="27"/>
      <c r="TJX265" s="27"/>
      <c r="TJY265" s="27"/>
      <c r="TJZ265" s="27"/>
      <c r="TKA265" s="27"/>
      <c r="TKB265" s="27"/>
      <c r="TKC265" s="27"/>
      <c r="TKD265" s="27"/>
      <c r="TKE265" s="27"/>
      <c r="TKF265" s="27"/>
      <c r="TKG265" s="27"/>
      <c r="TKH265" s="27"/>
      <c r="TKI265" s="27"/>
      <c r="TKJ265" s="27"/>
      <c r="TKK265" s="27"/>
      <c r="TKL265" s="27"/>
      <c r="TKM265" s="27"/>
      <c r="TKN265" s="27"/>
      <c r="TKO265" s="27"/>
      <c r="TKP265" s="27"/>
      <c r="TKQ265" s="27"/>
      <c r="TKR265" s="27"/>
      <c r="TKS265" s="27"/>
      <c r="TKT265" s="27"/>
      <c r="TKU265" s="27"/>
      <c r="TKV265" s="27"/>
      <c r="TKW265" s="27"/>
      <c r="TKX265" s="27"/>
      <c r="TKY265" s="27"/>
      <c r="TKZ265" s="27"/>
      <c r="TLA265" s="27"/>
      <c r="TLB265" s="27"/>
      <c r="TLC265" s="27"/>
      <c r="TLD265" s="27"/>
      <c r="TLE265" s="27"/>
      <c r="TLF265" s="27"/>
      <c r="TLG265" s="27"/>
      <c r="TLH265" s="27"/>
      <c r="TLI265" s="27"/>
      <c r="TLJ265" s="27"/>
      <c r="TLK265" s="27"/>
      <c r="TLL265" s="27"/>
      <c r="TLM265" s="27"/>
      <c r="TLN265" s="27"/>
      <c r="TLO265" s="27"/>
      <c r="TLP265" s="27"/>
      <c r="TLQ265" s="27"/>
      <c r="TLR265" s="27"/>
      <c r="TLS265" s="27"/>
      <c r="TLT265" s="27"/>
      <c r="TLU265" s="27"/>
      <c r="TLV265" s="27"/>
      <c r="TLW265" s="27"/>
      <c r="TLX265" s="27"/>
      <c r="TLY265" s="27"/>
      <c r="TLZ265" s="27"/>
      <c r="TMA265" s="27"/>
      <c r="TMB265" s="27"/>
      <c r="TMC265" s="27"/>
      <c r="TMD265" s="27"/>
      <c r="TME265" s="27"/>
      <c r="TMF265" s="27"/>
      <c r="TMG265" s="27"/>
      <c r="TMH265" s="27"/>
      <c r="TMI265" s="27"/>
      <c r="TMJ265" s="27"/>
      <c r="TMK265" s="27"/>
      <c r="TML265" s="27"/>
      <c r="TMM265" s="27"/>
      <c r="TMN265" s="27"/>
      <c r="TMO265" s="27"/>
      <c r="TMP265" s="27"/>
      <c r="TMQ265" s="27"/>
      <c r="TMR265" s="27"/>
      <c r="TMS265" s="27"/>
      <c r="TMT265" s="27"/>
      <c r="TMU265" s="27"/>
      <c r="TMV265" s="27"/>
      <c r="TMW265" s="27"/>
      <c r="TMX265" s="27"/>
      <c r="TMY265" s="27"/>
      <c r="TMZ265" s="27"/>
      <c r="TNA265" s="27"/>
      <c r="TNB265" s="27"/>
      <c r="TNC265" s="27"/>
      <c r="TND265" s="27"/>
      <c r="TNE265" s="27"/>
      <c r="TNF265" s="27"/>
      <c r="TNG265" s="27"/>
      <c r="TNH265" s="27"/>
      <c r="TNI265" s="27"/>
      <c r="TNJ265" s="27"/>
      <c r="TNK265" s="27"/>
      <c r="TNL265" s="27"/>
      <c r="TNM265" s="27"/>
      <c r="TNN265" s="27"/>
      <c r="TNO265" s="27"/>
      <c r="TNP265" s="27"/>
      <c r="TNQ265" s="27"/>
      <c r="TNR265" s="27"/>
      <c r="TNS265" s="27"/>
      <c r="TNT265" s="27"/>
      <c r="TNU265" s="27"/>
      <c r="TNV265" s="27"/>
      <c r="TNW265" s="27"/>
      <c r="TNX265" s="27"/>
      <c r="TNY265" s="27"/>
      <c r="TNZ265" s="27"/>
      <c r="TOA265" s="27"/>
      <c r="TOB265" s="27"/>
      <c r="TOC265" s="27"/>
      <c r="TOD265" s="27"/>
      <c r="TOE265" s="27"/>
      <c r="TOF265" s="27"/>
      <c r="TOG265" s="27"/>
      <c r="TOH265" s="27"/>
      <c r="TOI265" s="27"/>
      <c r="TOJ265" s="27"/>
      <c r="TOK265" s="27"/>
      <c r="TOL265" s="27"/>
      <c r="TOM265" s="27"/>
      <c r="TON265" s="27"/>
      <c r="TOO265" s="27"/>
      <c r="TOP265" s="27"/>
      <c r="TOQ265" s="27"/>
      <c r="TOR265" s="27"/>
      <c r="TOS265" s="27"/>
      <c r="TOT265" s="27"/>
      <c r="TOU265" s="27"/>
      <c r="TOV265" s="27"/>
      <c r="TOW265" s="27"/>
      <c r="TOX265" s="27"/>
      <c r="TOY265" s="27"/>
      <c r="TOZ265" s="27"/>
      <c r="TPA265" s="27"/>
      <c r="TPB265" s="27"/>
      <c r="TPC265" s="27"/>
      <c r="TPD265" s="27"/>
      <c r="TPE265" s="27"/>
      <c r="TPF265" s="27"/>
      <c r="TPG265" s="27"/>
      <c r="TPH265" s="27"/>
      <c r="TPI265" s="27"/>
      <c r="TPJ265" s="27"/>
      <c r="TPK265" s="27"/>
      <c r="TPL265" s="27"/>
      <c r="TPM265" s="27"/>
      <c r="TPN265" s="27"/>
      <c r="TPO265" s="27"/>
      <c r="TPP265" s="27"/>
      <c r="TPQ265" s="27"/>
      <c r="TPR265" s="27"/>
      <c r="TPS265" s="27"/>
      <c r="TPT265" s="27"/>
      <c r="TPU265" s="27"/>
      <c r="TPV265" s="27"/>
      <c r="TPW265" s="27"/>
      <c r="TPX265" s="27"/>
      <c r="TPY265" s="27"/>
      <c r="TPZ265" s="27"/>
      <c r="TQA265" s="27"/>
      <c r="TQB265" s="27"/>
      <c r="TQC265" s="27"/>
      <c r="TQD265" s="27"/>
      <c r="TQE265" s="27"/>
      <c r="TQF265" s="27"/>
      <c r="TQG265" s="27"/>
      <c r="TQH265" s="27"/>
      <c r="TQI265" s="27"/>
      <c r="TQJ265" s="27"/>
      <c r="TQK265" s="27"/>
      <c r="TQL265" s="27"/>
      <c r="TQM265" s="27"/>
      <c r="TQN265" s="27"/>
      <c r="TQO265" s="27"/>
      <c r="TQP265" s="27"/>
      <c r="TQQ265" s="27"/>
      <c r="TQR265" s="27"/>
      <c r="TQS265" s="27"/>
      <c r="TQT265" s="27"/>
      <c r="TQU265" s="27"/>
      <c r="TQV265" s="27"/>
      <c r="TQW265" s="27"/>
      <c r="TQX265" s="27"/>
      <c r="TQY265" s="27"/>
      <c r="TQZ265" s="27"/>
      <c r="TRA265" s="27"/>
      <c r="TRB265" s="27"/>
      <c r="TRC265" s="27"/>
      <c r="TRD265" s="27"/>
      <c r="TRE265" s="27"/>
      <c r="TRF265" s="27"/>
      <c r="TRG265" s="27"/>
      <c r="TRH265" s="27"/>
      <c r="TRI265" s="27"/>
      <c r="TRJ265" s="27"/>
      <c r="TRK265" s="27"/>
      <c r="TRL265" s="27"/>
      <c r="TRM265" s="27"/>
      <c r="TRN265" s="27"/>
      <c r="TRO265" s="27"/>
      <c r="TRP265" s="27"/>
      <c r="TRQ265" s="27"/>
      <c r="TRR265" s="27"/>
      <c r="TRS265" s="27"/>
      <c r="TRT265" s="27"/>
      <c r="TRU265" s="27"/>
      <c r="TRV265" s="27"/>
      <c r="TRW265" s="27"/>
      <c r="TRX265" s="27"/>
      <c r="TRY265" s="27"/>
      <c r="TRZ265" s="27"/>
      <c r="TSA265" s="27"/>
      <c r="TSB265" s="27"/>
      <c r="TSC265" s="27"/>
      <c r="TSD265" s="27"/>
      <c r="TSE265" s="27"/>
      <c r="TSF265" s="27"/>
      <c r="TSG265" s="27"/>
      <c r="TSH265" s="27"/>
      <c r="TSI265" s="27"/>
      <c r="TSJ265" s="27"/>
      <c r="TSK265" s="27"/>
      <c r="TSL265" s="27"/>
      <c r="TSM265" s="27"/>
      <c r="TSN265" s="27"/>
      <c r="TSO265" s="27"/>
      <c r="TSP265" s="27"/>
      <c r="TSQ265" s="27"/>
      <c r="TSR265" s="27"/>
      <c r="TSS265" s="27"/>
      <c r="TST265" s="27"/>
      <c r="TSU265" s="27"/>
      <c r="TSV265" s="27"/>
      <c r="TSW265" s="27"/>
      <c r="TSX265" s="27"/>
      <c r="TSY265" s="27"/>
      <c r="TSZ265" s="27"/>
      <c r="TTA265" s="27"/>
      <c r="TTB265" s="27"/>
      <c r="TTC265" s="27"/>
      <c r="TTD265" s="27"/>
      <c r="TTE265" s="27"/>
      <c r="TTF265" s="27"/>
      <c r="TTG265" s="27"/>
      <c r="TTH265" s="27"/>
      <c r="TTI265" s="27"/>
      <c r="TTJ265" s="27"/>
      <c r="TTK265" s="27"/>
      <c r="TTL265" s="27"/>
      <c r="TTM265" s="27"/>
      <c r="TTN265" s="27"/>
      <c r="TTO265" s="27"/>
      <c r="TTP265" s="27"/>
      <c r="TTQ265" s="27"/>
      <c r="TTR265" s="27"/>
      <c r="TTS265" s="27"/>
      <c r="TTT265" s="27"/>
      <c r="TTU265" s="27"/>
      <c r="TTV265" s="27"/>
      <c r="TTW265" s="27"/>
      <c r="TTX265" s="27"/>
      <c r="TTY265" s="27"/>
      <c r="TTZ265" s="27"/>
      <c r="TUA265" s="27"/>
      <c r="TUB265" s="27"/>
      <c r="TUC265" s="27"/>
      <c r="TUD265" s="27"/>
      <c r="TUE265" s="27"/>
      <c r="TUF265" s="27"/>
      <c r="TUG265" s="27"/>
      <c r="TUH265" s="27"/>
      <c r="TUI265" s="27"/>
      <c r="TUJ265" s="27"/>
      <c r="TUK265" s="27"/>
      <c r="TUL265" s="27"/>
      <c r="TUM265" s="27"/>
      <c r="TUN265" s="27"/>
      <c r="TUO265" s="27"/>
      <c r="TUP265" s="27"/>
      <c r="TUQ265" s="27"/>
      <c r="TUR265" s="27"/>
      <c r="TUS265" s="27"/>
      <c r="TUT265" s="27"/>
      <c r="TUU265" s="27"/>
      <c r="TUV265" s="27"/>
      <c r="TUW265" s="27"/>
      <c r="TUX265" s="27"/>
      <c r="TUY265" s="27"/>
      <c r="TUZ265" s="27"/>
      <c r="TVA265" s="27"/>
      <c r="TVB265" s="27"/>
      <c r="TVC265" s="27"/>
      <c r="TVD265" s="27"/>
      <c r="TVE265" s="27"/>
      <c r="TVF265" s="27"/>
      <c r="TVG265" s="27"/>
      <c r="TVH265" s="27"/>
      <c r="TVI265" s="27"/>
      <c r="TVJ265" s="27"/>
      <c r="TVK265" s="27"/>
      <c r="TVL265" s="27"/>
      <c r="TVM265" s="27"/>
      <c r="TVN265" s="27"/>
      <c r="TVO265" s="27"/>
      <c r="TVP265" s="27"/>
      <c r="TVQ265" s="27"/>
      <c r="TVR265" s="27"/>
      <c r="TVS265" s="27"/>
      <c r="TVT265" s="27"/>
      <c r="TVU265" s="27"/>
      <c r="TVV265" s="27"/>
      <c r="TVW265" s="27"/>
      <c r="TVX265" s="27"/>
      <c r="TVY265" s="27"/>
      <c r="TVZ265" s="27"/>
      <c r="TWA265" s="27"/>
      <c r="TWB265" s="27"/>
      <c r="TWC265" s="27"/>
      <c r="TWD265" s="27"/>
      <c r="TWE265" s="27"/>
      <c r="TWF265" s="27"/>
      <c r="TWG265" s="27"/>
      <c r="TWH265" s="27"/>
      <c r="TWI265" s="27"/>
      <c r="TWJ265" s="27"/>
      <c r="TWK265" s="27"/>
      <c r="TWL265" s="27"/>
      <c r="TWM265" s="27"/>
      <c r="TWN265" s="27"/>
      <c r="TWO265" s="27"/>
      <c r="TWP265" s="27"/>
      <c r="TWQ265" s="27"/>
      <c r="TWR265" s="27"/>
      <c r="TWS265" s="27"/>
      <c r="TWT265" s="27"/>
      <c r="TWU265" s="27"/>
      <c r="TWV265" s="27"/>
      <c r="TWW265" s="27"/>
      <c r="TWX265" s="27"/>
      <c r="TWY265" s="27"/>
      <c r="TWZ265" s="27"/>
      <c r="TXA265" s="27"/>
      <c r="TXB265" s="27"/>
      <c r="TXC265" s="27"/>
      <c r="TXD265" s="27"/>
      <c r="TXE265" s="27"/>
      <c r="TXF265" s="27"/>
      <c r="TXG265" s="27"/>
      <c r="TXH265" s="27"/>
      <c r="TXI265" s="27"/>
      <c r="TXJ265" s="27"/>
      <c r="TXK265" s="27"/>
      <c r="TXL265" s="27"/>
      <c r="TXM265" s="27"/>
      <c r="TXN265" s="27"/>
      <c r="TXO265" s="27"/>
      <c r="TXP265" s="27"/>
      <c r="TXQ265" s="27"/>
      <c r="TXR265" s="27"/>
      <c r="TXS265" s="27"/>
      <c r="TXT265" s="27"/>
      <c r="TXU265" s="27"/>
      <c r="TXV265" s="27"/>
      <c r="TXW265" s="27"/>
      <c r="TXX265" s="27"/>
      <c r="TXY265" s="27"/>
      <c r="TXZ265" s="27"/>
      <c r="TYA265" s="27"/>
      <c r="TYB265" s="27"/>
      <c r="TYC265" s="27"/>
      <c r="TYD265" s="27"/>
      <c r="TYE265" s="27"/>
      <c r="TYF265" s="27"/>
      <c r="TYG265" s="27"/>
      <c r="TYH265" s="27"/>
      <c r="TYI265" s="27"/>
      <c r="TYJ265" s="27"/>
      <c r="TYK265" s="27"/>
      <c r="TYL265" s="27"/>
      <c r="TYM265" s="27"/>
      <c r="TYN265" s="27"/>
      <c r="TYO265" s="27"/>
      <c r="TYP265" s="27"/>
      <c r="TYQ265" s="27"/>
      <c r="TYR265" s="27"/>
      <c r="TYS265" s="27"/>
      <c r="TYT265" s="27"/>
      <c r="TYU265" s="27"/>
      <c r="TYV265" s="27"/>
      <c r="TYW265" s="27"/>
      <c r="TYX265" s="27"/>
      <c r="TYY265" s="27"/>
      <c r="TYZ265" s="27"/>
      <c r="TZA265" s="27"/>
      <c r="TZB265" s="27"/>
      <c r="TZC265" s="27"/>
      <c r="TZD265" s="27"/>
      <c r="TZE265" s="27"/>
      <c r="TZF265" s="27"/>
      <c r="TZG265" s="27"/>
      <c r="TZH265" s="27"/>
      <c r="TZI265" s="27"/>
      <c r="TZJ265" s="27"/>
      <c r="TZK265" s="27"/>
      <c r="TZL265" s="27"/>
      <c r="TZM265" s="27"/>
      <c r="TZN265" s="27"/>
      <c r="TZO265" s="27"/>
      <c r="TZP265" s="27"/>
      <c r="TZQ265" s="27"/>
      <c r="TZR265" s="27"/>
      <c r="TZS265" s="27"/>
      <c r="TZT265" s="27"/>
      <c r="TZU265" s="27"/>
      <c r="TZV265" s="27"/>
      <c r="TZW265" s="27"/>
      <c r="TZX265" s="27"/>
      <c r="TZY265" s="27"/>
      <c r="TZZ265" s="27"/>
      <c r="UAA265" s="27"/>
      <c r="UAB265" s="27"/>
      <c r="UAC265" s="27"/>
      <c r="UAD265" s="27"/>
      <c r="UAE265" s="27"/>
      <c r="UAF265" s="27"/>
      <c r="UAG265" s="27"/>
      <c r="UAH265" s="27"/>
      <c r="UAI265" s="27"/>
      <c r="UAJ265" s="27"/>
      <c r="UAK265" s="27"/>
      <c r="UAL265" s="27"/>
      <c r="UAM265" s="27"/>
      <c r="UAN265" s="27"/>
      <c r="UAO265" s="27"/>
      <c r="UAP265" s="27"/>
      <c r="UAQ265" s="27"/>
      <c r="UAR265" s="27"/>
      <c r="UAS265" s="27"/>
      <c r="UAT265" s="27"/>
      <c r="UAU265" s="27"/>
      <c r="UAV265" s="27"/>
      <c r="UAW265" s="27"/>
      <c r="UAX265" s="27"/>
      <c r="UAY265" s="27"/>
      <c r="UAZ265" s="27"/>
      <c r="UBA265" s="27"/>
      <c r="UBB265" s="27"/>
      <c r="UBC265" s="27"/>
      <c r="UBD265" s="27"/>
      <c r="UBE265" s="27"/>
      <c r="UBF265" s="27"/>
      <c r="UBG265" s="27"/>
      <c r="UBH265" s="27"/>
      <c r="UBI265" s="27"/>
      <c r="UBJ265" s="27"/>
      <c r="UBK265" s="27"/>
      <c r="UBL265" s="27"/>
      <c r="UBM265" s="27"/>
      <c r="UBN265" s="27"/>
      <c r="UBO265" s="27"/>
      <c r="UBP265" s="27"/>
      <c r="UBQ265" s="27"/>
      <c r="UBR265" s="27"/>
      <c r="UBS265" s="27"/>
      <c r="UBT265" s="27"/>
      <c r="UBU265" s="27"/>
      <c r="UBV265" s="27"/>
      <c r="UBW265" s="27"/>
      <c r="UBX265" s="27"/>
      <c r="UBY265" s="27"/>
      <c r="UBZ265" s="27"/>
      <c r="UCA265" s="27"/>
      <c r="UCB265" s="27"/>
      <c r="UCC265" s="27"/>
      <c r="UCD265" s="27"/>
      <c r="UCE265" s="27"/>
      <c r="UCF265" s="27"/>
      <c r="UCG265" s="27"/>
      <c r="UCH265" s="27"/>
      <c r="UCI265" s="27"/>
      <c r="UCJ265" s="27"/>
      <c r="UCK265" s="27"/>
      <c r="UCL265" s="27"/>
      <c r="UCM265" s="27"/>
      <c r="UCN265" s="27"/>
      <c r="UCO265" s="27"/>
      <c r="UCP265" s="27"/>
      <c r="UCQ265" s="27"/>
      <c r="UCR265" s="27"/>
      <c r="UCS265" s="27"/>
      <c r="UCT265" s="27"/>
      <c r="UCU265" s="27"/>
      <c r="UCV265" s="27"/>
      <c r="UCW265" s="27"/>
      <c r="UCX265" s="27"/>
      <c r="UCY265" s="27"/>
      <c r="UCZ265" s="27"/>
      <c r="UDA265" s="27"/>
      <c r="UDB265" s="27"/>
      <c r="UDC265" s="27"/>
      <c r="UDD265" s="27"/>
      <c r="UDE265" s="27"/>
      <c r="UDF265" s="27"/>
      <c r="UDG265" s="27"/>
      <c r="UDH265" s="27"/>
      <c r="UDI265" s="27"/>
      <c r="UDJ265" s="27"/>
      <c r="UDK265" s="27"/>
      <c r="UDL265" s="27"/>
      <c r="UDM265" s="27"/>
      <c r="UDN265" s="27"/>
      <c r="UDO265" s="27"/>
      <c r="UDP265" s="27"/>
      <c r="UDQ265" s="27"/>
      <c r="UDR265" s="27"/>
      <c r="UDS265" s="27"/>
      <c r="UDT265" s="27"/>
      <c r="UDU265" s="27"/>
      <c r="UDV265" s="27"/>
      <c r="UDW265" s="27"/>
      <c r="UDX265" s="27"/>
      <c r="UDY265" s="27"/>
      <c r="UDZ265" s="27"/>
      <c r="UEA265" s="27"/>
      <c r="UEB265" s="27"/>
      <c r="UEC265" s="27"/>
      <c r="UED265" s="27"/>
      <c r="UEE265" s="27"/>
      <c r="UEF265" s="27"/>
      <c r="UEG265" s="27"/>
      <c r="UEH265" s="27"/>
      <c r="UEI265" s="27"/>
      <c r="UEJ265" s="27"/>
      <c r="UEK265" s="27"/>
      <c r="UEL265" s="27"/>
      <c r="UEM265" s="27"/>
      <c r="UEN265" s="27"/>
      <c r="UEO265" s="27"/>
      <c r="UEP265" s="27"/>
      <c r="UEQ265" s="27"/>
      <c r="UER265" s="27"/>
      <c r="UES265" s="27"/>
      <c r="UET265" s="27"/>
      <c r="UEU265" s="27"/>
      <c r="UEV265" s="27"/>
      <c r="UEW265" s="27"/>
      <c r="UEX265" s="27"/>
      <c r="UEY265" s="27"/>
      <c r="UEZ265" s="27"/>
      <c r="UFA265" s="27"/>
      <c r="UFB265" s="27"/>
      <c r="UFC265" s="27"/>
      <c r="UFD265" s="27"/>
      <c r="UFE265" s="27"/>
      <c r="UFF265" s="27"/>
      <c r="UFG265" s="27"/>
      <c r="UFH265" s="27"/>
      <c r="UFI265" s="27"/>
      <c r="UFJ265" s="27"/>
      <c r="UFK265" s="27"/>
      <c r="UFL265" s="27"/>
      <c r="UFM265" s="27"/>
      <c r="UFN265" s="27"/>
      <c r="UFO265" s="27"/>
      <c r="UFP265" s="27"/>
      <c r="UFQ265" s="27"/>
      <c r="UFR265" s="27"/>
      <c r="UFS265" s="27"/>
      <c r="UFT265" s="27"/>
      <c r="UFU265" s="27"/>
      <c r="UFV265" s="27"/>
      <c r="UFW265" s="27"/>
      <c r="UFX265" s="27"/>
      <c r="UFY265" s="27"/>
      <c r="UFZ265" s="27"/>
      <c r="UGA265" s="27"/>
      <c r="UGB265" s="27"/>
      <c r="UGC265" s="27"/>
      <c r="UGD265" s="27"/>
      <c r="UGE265" s="27"/>
      <c r="UGF265" s="27"/>
      <c r="UGG265" s="27"/>
      <c r="UGH265" s="27"/>
      <c r="UGI265" s="27"/>
      <c r="UGJ265" s="27"/>
      <c r="UGK265" s="27"/>
      <c r="UGL265" s="27"/>
      <c r="UGM265" s="27"/>
      <c r="UGN265" s="27"/>
      <c r="UGO265" s="27"/>
      <c r="UGP265" s="27"/>
      <c r="UGQ265" s="27"/>
      <c r="UGR265" s="27"/>
      <c r="UGS265" s="27"/>
      <c r="UGT265" s="27"/>
      <c r="UGU265" s="27"/>
      <c r="UGV265" s="27"/>
      <c r="UGW265" s="27"/>
      <c r="UGX265" s="27"/>
      <c r="UGY265" s="27"/>
      <c r="UGZ265" s="27"/>
      <c r="UHA265" s="27"/>
      <c r="UHB265" s="27"/>
      <c r="UHC265" s="27"/>
      <c r="UHD265" s="27"/>
      <c r="UHE265" s="27"/>
      <c r="UHF265" s="27"/>
      <c r="UHG265" s="27"/>
      <c r="UHH265" s="27"/>
      <c r="UHI265" s="27"/>
      <c r="UHJ265" s="27"/>
      <c r="UHK265" s="27"/>
      <c r="UHL265" s="27"/>
      <c r="UHM265" s="27"/>
      <c r="UHN265" s="27"/>
      <c r="UHO265" s="27"/>
      <c r="UHP265" s="27"/>
      <c r="UHQ265" s="27"/>
      <c r="UHR265" s="27"/>
      <c r="UHS265" s="27"/>
      <c r="UHT265" s="27"/>
      <c r="UHU265" s="27"/>
      <c r="UHV265" s="27"/>
      <c r="UHW265" s="27"/>
      <c r="UHX265" s="27"/>
      <c r="UHY265" s="27"/>
      <c r="UHZ265" s="27"/>
      <c r="UIA265" s="27"/>
      <c r="UIB265" s="27"/>
      <c r="UIC265" s="27"/>
      <c r="UID265" s="27"/>
      <c r="UIE265" s="27"/>
      <c r="UIF265" s="27"/>
      <c r="UIG265" s="27"/>
      <c r="UIH265" s="27"/>
      <c r="UII265" s="27"/>
      <c r="UIJ265" s="27"/>
      <c r="UIK265" s="27"/>
      <c r="UIL265" s="27"/>
      <c r="UIM265" s="27"/>
      <c r="UIN265" s="27"/>
      <c r="UIO265" s="27"/>
      <c r="UIP265" s="27"/>
      <c r="UIQ265" s="27"/>
      <c r="UIR265" s="27"/>
      <c r="UIS265" s="27"/>
      <c r="UIT265" s="27"/>
      <c r="UIU265" s="27"/>
      <c r="UIV265" s="27"/>
      <c r="UIW265" s="27"/>
      <c r="UIX265" s="27"/>
      <c r="UIY265" s="27"/>
      <c r="UIZ265" s="27"/>
      <c r="UJA265" s="27"/>
      <c r="UJB265" s="27"/>
      <c r="UJC265" s="27"/>
      <c r="UJD265" s="27"/>
      <c r="UJE265" s="27"/>
      <c r="UJF265" s="27"/>
      <c r="UJG265" s="27"/>
      <c r="UJH265" s="27"/>
      <c r="UJI265" s="27"/>
      <c r="UJJ265" s="27"/>
      <c r="UJK265" s="27"/>
      <c r="UJL265" s="27"/>
      <c r="UJM265" s="27"/>
      <c r="UJN265" s="27"/>
      <c r="UJO265" s="27"/>
      <c r="UJP265" s="27"/>
      <c r="UJQ265" s="27"/>
      <c r="UJR265" s="27"/>
      <c r="UJS265" s="27"/>
      <c r="UJT265" s="27"/>
      <c r="UJU265" s="27"/>
      <c r="UJV265" s="27"/>
      <c r="UJW265" s="27"/>
      <c r="UJX265" s="27"/>
      <c r="UJY265" s="27"/>
      <c r="UJZ265" s="27"/>
      <c r="UKA265" s="27"/>
      <c r="UKB265" s="27"/>
      <c r="UKC265" s="27"/>
      <c r="UKD265" s="27"/>
      <c r="UKE265" s="27"/>
      <c r="UKF265" s="27"/>
      <c r="UKG265" s="27"/>
      <c r="UKH265" s="27"/>
      <c r="UKI265" s="27"/>
      <c r="UKJ265" s="27"/>
      <c r="UKK265" s="27"/>
      <c r="UKL265" s="27"/>
      <c r="UKM265" s="27"/>
      <c r="UKN265" s="27"/>
      <c r="UKO265" s="27"/>
      <c r="UKP265" s="27"/>
      <c r="UKQ265" s="27"/>
      <c r="UKR265" s="27"/>
      <c r="UKS265" s="27"/>
      <c r="UKT265" s="27"/>
      <c r="UKU265" s="27"/>
      <c r="UKV265" s="27"/>
      <c r="UKW265" s="27"/>
      <c r="UKX265" s="27"/>
      <c r="UKY265" s="27"/>
      <c r="UKZ265" s="27"/>
      <c r="ULA265" s="27"/>
      <c r="ULB265" s="27"/>
      <c r="ULC265" s="27"/>
      <c r="ULD265" s="27"/>
      <c r="ULE265" s="27"/>
      <c r="ULF265" s="27"/>
      <c r="ULG265" s="27"/>
      <c r="ULH265" s="27"/>
      <c r="ULI265" s="27"/>
      <c r="ULJ265" s="27"/>
      <c r="ULK265" s="27"/>
      <c r="ULL265" s="27"/>
      <c r="ULM265" s="27"/>
      <c r="ULN265" s="27"/>
      <c r="ULO265" s="27"/>
      <c r="ULP265" s="27"/>
      <c r="ULQ265" s="27"/>
      <c r="ULR265" s="27"/>
      <c r="ULS265" s="27"/>
      <c r="ULT265" s="27"/>
      <c r="ULU265" s="27"/>
      <c r="ULV265" s="27"/>
      <c r="ULW265" s="27"/>
      <c r="ULX265" s="27"/>
      <c r="ULY265" s="27"/>
      <c r="ULZ265" s="27"/>
      <c r="UMA265" s="27"/>
      <c r="UMB265" s="27"/>
      <c r="UMC265" s="27"/>
      <c r="UMD265" s="27"/>
      <c r="UME265" s="27"/>
      <c r="UMF265" s="27"/>
      <c r="UMG265" s="27"/>
      <c r="UMH265" s="27"/>
      <c r="UMI265" s="27"/>
      <c r="UMJ265" s="27"/>
      <c r="UMK265" s="27"/>
      <c r="UML265" s="27"/>
      <c r="UMM265" s="27"/>
      <c r="UMN265" s="27"/>
      <c r="UMO265" s="27"/>
      <c r="UMP265" s="27"/>
      <c r="UMQ265" s="27"/>
      <c r="UMR265" s="27"/>
      <c r="UMS265" s="27"/>
      <c r="UMT265" s="27"/>
      <c r="UMU265" s="27"/>
      <c r="UMV265" s="27"/>
      <c r="UMW265" s="27"/>
      <c r="UMX265" s="27"/>
      <c r="UMY265" s="27"/>
      <c r="UMZ265" s="27"/>
      <c r="UNA265" s="27"/>
      <c r="UNB265" s="27"/>
      <c r="UNC265" s="27"/>
      <c r="UND265" s="27"/>
      <c r="UNE265" s="27"/>
      <c r="UNF265" s="27"/>
      <c r="UNG265" s="27"/>
      <c r="UNH265" s="27"/>
      <c r="UNI265" s="27"/>
      <c r="UNJ265" s="27"/>
      <c r="UNK265" s="27"/>
      <c r="UNL265" s="27"/>
      <c r="UNM265" s="27"/>
      <c r="UNN265" s="27"/>
      <c r="UNO265" s="27"/>
      <c r="UNP265" s="27"/>
      <c r="UNQ265" s="27"/>
      <c r="UNR265" s="27"/>
      <c r="UNS265" s="27"/>
      <c r="UNT265" s="27"/>
      <c r="UNU265" s="27"/>
      <c r="UNV265" s="27"/>
      <c r="UNW265" s="27"/>
      <c r="UNX265" s="27"/>
      <c r="UNY265" s="27"/>
      <c r="UNZ265" s="27"/>
      <c r="UOA265" s="27"/>
      <c r="UOB265" s="27"/>
      <c r="UOC265" s="27"/>
      <c r="UOD265" s="27"/>
      <c r="UOE265" s="27"/>
      <c r="UOF265" s="27"/>
      <c r="UOG265" s="27"/>
      <c r="UOH265" s="27"/>
      <c r="UOI265" s="27"/>
      <c r="UOJ265" s="27"/>
      <c r="UOK265" s="27"/>
      <c r="UOL265" s="27"/>
      <c r="UOM265" s="27"/>
      <c r="UON265" s="27"/>
      <c r="UOO265" s="27"/>
      <c r="UOP265" s="27"/>
      <c r="UOQ265" s="27"/>
      <c r="UOR265" s="27"/>
      <c r="UOS265" s="27"/>
      <c r="UOT265" s="27"/>
      <c r="UOU265" s="27"/>
      <c r="UOV265" s="27"/>
      <c r="UOW265" s="27"/>
      <c r="UOX265" s="27"/>
      <c r="UOY265" s="27"/>
      <c r="UOZ265" s="27"/>
      <c r="UPA265" s="27"/>
      <c r="UPB265" s="27"/>
      <c r="UPC265" s="27"/>
      <c r="UPD265" s="27"/>
      <c r="UPE265" s="27"/>
      <c r="UPF265" s="27"/>
      <c r="UPG265" s="27"/>
      <c r="UPH265" s="27"/>
      <c r="UPI265" s="27"/>
      <c r="UPJ265" s="27"/>
      <c r="UPK265" s="27"/>
      <c r="UPL265" s="27"/>
      <c r="UPM265" s="27"/>
      <c r="UPN265" s="27"/>
      <c r="UPO265" s="27"/>
      <c r="UPP265" s="27"/>
      <c r="UPQ265" s="27"/>
      <c r="UPR265" s="27"/>
      <c r="UPS265" s="27"/>
      <c r="UPT265" s="27"/>
      <c r="UPU265" s="27"/>
      <c r="UPV265" s="27"/>
      <c r="UPW265" s="27"/>
      <c r="UPX265" s="27"/>
      <c r="UPY265" s="27"/>
      <c r="UPZ265" s="27"/>
      <c r="UQA265" s="27"/>
      <c r="UQB265" s="27"/>
      <c r="UQC265" s="27"/>
      <c r="UQD265" s="27"/>
      <c r="UQE265" s="27"/>
      <c r="UQF265" s="27"/>
      <c r="UQG265" s="27"/>
      <c r="UQH265" s="27"/>
      <c r="UQI265" s="27"/>
      <c r="UQJ265" s="27"/>
      <c r="UQK265" s="27"/>
      <c r="UQL265" s="27"/>
      <c r="UQM265" s="27"/>
      <c r="UQN265" s="27"/>
      <c r="UQO265" s="27"/>
      <c r="UQP265" s="27"/>
      <c r="UQQ265" s="27"/>
      <c r="UQR265" s="27"/>
      <c r="UQS265" s="27"/>
      <c r="UQT265" s="27"/>
      <c r="UQU265" s="27"/>
      <c r="UQV265" s="27"/>
      <c r="UQW265" s="27"/>
      <c r="UQX265" s="27"/>
      <c r="UQY265" s="27"/>
      <c r="UQZ265" s="27"/>
      <c r="URA265" s="27"/>
      <c r="URB265" s="27"/>
      <c r="URC265" s="27"/>
      <c r="URD265" s="27"/>
      <c r="URE265" s="27"/>
      <c r="URF265" s="27"/>
      <c r="URG265" s="27"/>
      <c r="URH265" s="27"/>
      <c r="URI265" s="27"/>
      <c r="URJ265" s="27"/>
      <c r="URK265" s="27"/>
      <c r="URL265" s="27"/>
      <c r="URM265" s="27"/>
      <c r="URN265" s="27"/>
      <c r="URO265" s="27"/>
      <c r="URP265" s="27"/>
      <c r="URQ265" s="27"/>
      <c r="URR265" s="27"/>
      <c r="URS265" s="27"/>
      <c r="URT265" s="27"/>
      <c r="URU265" s="27"/>
      <c r="URV265" s="27"/>
      <c r="URW265" s="27"/>
      <c r="URX265" s="27"/>
      <c r="URY265" s="27"/>
      <c r="URZ265" s="27"/>
      <c r="USA265" s="27"/>
      <c r="USB265" s="27"/>
      <c r="USC265" s="27"/>
      <c r="USD265" s="27"/>
      <c r="USE265" s="27"/>
      <c r="USF265" s="27"/>
      <c r="USG265" s="27"/>
      <c r="USH265" s="27"/>
      <c r="USI265" s="27"/>
      <c r="USJ265" s="27"/>
      <c r="USK265" s="27"/>
      <c r="USL265" s="27"/>
      <c r="USM265" s="27"/>
      <c r="USN265" s="27"/>
      <c r="USO265" s="27"/>
      <c r="USP265" s="27"/>
      <c r="USQ265" s="27"/>
      <c r="USR265" s="27"/>
      <c r="USS265" s="27"/>
      <c r="UST265" s="27"/>
      <c r="USU265" s="27"/>
      <c r="USV265" s="27"/>
      <c r="USW265" s="27"/>
      <c r="USX265" s="27"/>
      <c r="USY265" s="27"/>
      <c r="USZ265" s="27"/>
      <c r="UTA265" s="27"/>
      <c r="UTB265" s="27"/>
      <c r="UTC265" s="27"/>
      <c r="UTD265" s="27"/>
      <c r="UTE265" s="27"/>
      <c r="UTF265" s="27"/>
      <c r="UTG265" s="27"/>
      <c r="UTH265" s="27"/>
      <c r="UTI265" s="27"/>
      <c r="UTJ265" s="27"/>
      <c r="UTK265" s="27"/>
      <c r="UTL265" s="27"/>
      <c r="UTM265" s="27"/>
      <c r="UTN265" s="27"/>
      <c r="UTO265" s="27"/>
      <c r="UTP265" s="27"/>
      <c r="UTQ265" s="27"/>
      <c r="UTR265" s="27"/>
      <c r="UTS265" s="27"/>
      <c r="UTT265" s="27"/>
      <c r="UTU265" s="27"/>
      <c r="UTV265" s="27"/>
      <c r="UTW265" s="27"/>
      <c r="UTX265" s="27"/>
      <c r="UTY265" s="27"/>
      <c r="UTZ265" s="27"/>
      <c r="UUA265" s="27"/>
      <c r="UUB265" s="27"/>
      <c r="UUC265" s="27"/>
      <c r="UUD265" s="27"/>
      <c r="UUE265" s="27"/>
      <c r="UUF265" s="27"/>
      <c r="UUG265" s="27"/>
      <c r="UUH265" s="27"/>
      <c r="UUI265" s="27"/>
      <c r="UUJ265" s="27"/>
      <c r="UUK265" s="27"/>
      <c r="UUL265" s="27"/>
      <c r="UUM265" s="27"/>
      <c r="UUN265" s="27"/>
      <c r="UUO265" s="27"/>
      <c r="UUP265" s="27"/>
      <c r="UUQ265" s="27"/>
      <c r="UUR265" s="27"/>
      <c r="UUS265" s="27"/>
      <c r="UUT265" s="27"/>
      <c r="UUU265" s="27"/>
      <c r="UUV265" s="27"/>
      <c r="UUW265" s="27"/>
      <c r="UUX265" s="27"/>
      <c r="UUY265" s="27"/>
      <c r="UUZ265" s="27"/>
      <c r="UVA265" s="27"/>
      <c r="UVB265" s="27"/>
      <c r="UVC265" s="27"/>
      <c r="UVD265" s="27"/>
      <c r="UVE265" s="27"/>
      <c r="UVF265" s="27"/>
      <c r="UVG265" s="27"/>
      <c r="UVH265" s="27"/>
      <c r="UVI265" s="27"/>
      <c r="UVJ265" s="27"/>
      <c r="UVK265" s="27"/>
      <c r="UVL265" s="27"/>
      <c r="UVM265" s="27"/>
      <c r="UVN265" s="27"/>
      <c r="UVO265" s="27"/>
      <c r="UVP265" s="27"/>
      <c r="UVQ265" s="27"/>
      <c r="UVR265" s="27"/>
      <c r="UVS265" s="27"/>
      <c r="UVT265" s="27"/>
      <c r="UVU265" s="27"/>
      <c r="UVV265" s="27"/>
      <c r="UVW265" s="27"/>
      <c r="UVX265" s="27"/>
      <c r="UVY265" s="27"/>
      <c r="UVZ265" s="27"/>
      <c r="UWA265" s="27"/>
      <c r="UWB265" s="27"/>
      <c r="UWC265" s="27"/>
      <c r="UWD265" s="27"/>
      <c r="UWE265" s="27"/>
      <c r="UWF265" s="27"/>
      <c r="UWG265" s="27"/>
      <c r="UWH265" s="27"/>
      <c r="UWI265" s="27"/>
      <c r="UWJ265" s="27"/>
      <c r="UWK265" s="27"/>
      <c r="UWL265" s="27"/>
      <c r="UWM265" s="27"/>
      <c r="UWN265" s="27"/>
      <c r="UWO265" s="27"/>
      <c r="UWP265" s="27"/>
      <c r="UWQ265" s="27"/>
      <c r="UWR265" s="27"/>
      <c r="UWS265" s="27"/>
      <c r="UWT265" s="27"/>
      <c r="UWU265" s="27"/>
      <c r="UWV265" s="27"/>
      <c r="UWW265" s="27"/>
      <c r="UWX265" s="27"/>
      <c r="UWY265" s="27"/>
      <c r="UWZ265" s="27"/>
      <c r="UXA265" s="27"/>
      <c r="UXB265" s="27"/>
      <c r="UXC265" s="27"/>
      <c r="UXD265" s="27"/>
      <c r="UXE265" s="27"/>
      <c r="UXF265" s="27"/>
      <c r="UXG265" s="27"/>
      <c r="UXH265" s="27"/>
      <c r="UXI265" s="27"/>
      <c r="UXJ265" s="27"/>
      <c r="UXK265" s="27"/>
      <c r="UXL265" s="27"/>
      <c r="UXM265" s="27"/>
      <c r="UXN265" s="27"/>
      <c r="UXO265" s="27"/>
      <c r="UXP265" s="27"/>
      <c r="UXQ265" s="27"/>
      <c r="UXR265" s="27"/>
      <c r="UXS265" s="27"/>
      <c r="UXT265" s="27"/>
      <c r="UXU265" s="27"/>
      <c r="UXV265" s="27"/>
      <c r="UXW265" s="27"/>
      <c r="UXX265" s="27"/>
      <c r="UXY265" s="27"/>
      <c r="UXZ265" s="27"/>
      <c r="UYA265" s="27"/>
      <c r="UYB265" s="27"/>
      <c r="UYC265" s="27"/>
      <c r="UYD265" s="27"/>
      <c r="UYE265" s="27"/>
      <c r="UYF265" s="27"/>
      <c r="UYG265" s="27"/>
      <c r="UYH265" s="27"/>
      <c r="UYI265" s="27"/>
      <c r="UYJ265" s="27"/>
      <c r="UYK265" s="27"/>
      <c r="UYL265" s="27"/>
      <c r="UYM265" s="27"/>
      <c r="UYN265" s="27"/>
      <c r="UYO265" s="27"/>
      <c r="UYP265" s="27"/>
      <c r="UYQ265" s="27"/>
      <c r="UYR265" s="27"/>
      <c r="UYS265" s="27"/>
      <c r="UYT265" s="27"/>
      <c r="UYU265" s="27"/>
      <c r="UYV265" s="27"/>
      <c r="UYW265" s="27"/>
      <c r="UYX265" s="27"/>
      <c r="UYY265" s="27"/>
      <c r="UYZ265" s="27"/>
      <c r="UZA265" s="27"/>
      <c r="UZB265" s="27"/>
      <c r="UZC265" s="27"/>
      <c r="UZD265" s="27"/>
      <c r="UZE265" s="27"/>
      <c r="UZF265" s="27"/>
      <c r="UZG265" s="27"/>
      <c r="UZH265" s="27"/>
      <c r="UZI265" s="27"/>
      <c r="UZJ265" s="27"/>
      <c r="UZK265" s="27"/>
      <c r="UZL265" s="27"/>
      <c r="UZM265" s="27"/>
      <c r="UZN265" s="27"/>
      <c r="UZO265" s="27"/>
      <c r="UZP265" s="27"/>
      <c r="UZQ265" s="27"/>
      <c r="UZR265" s="27"/>
      <c r="UZS265" s="27"/>
      <c r="UZT265" s="27"/>
      <c r="UZU265" s="27"/>
      <c r="UZV265" s="27"/>
      <c r="UZW265" s="27"/>
      <c r="UZX265" s="27"/>
      <c r="UZY265" s="27"/>
      <c r="UZZ265" s="27"/>
      <c r="VAA265" s="27"/>
      <c r="VAB265" s="27"/>
      <c r="VAC265" s="27"/>
      <c r="VAD265" s="27"/>
      <c r="VAE265" s="27"/>
      <c r="VAF265" s="27"/>
      <c r="VAG265" s="27"/>
      <c r="VAH265" s="27"/>
      <c r="VAI265" s="27"/>
      <c r="VAJ265" s="27"/>
      <c r="VAK265" s="27"/>
      <c r="VAL265" s="27"/>
      <c r="VAM265" s="27"/>
      <c r="VAN265" s="27"/>
      <c r="VAO265" s="27"/>
      <c r="VAP265" s="27"/>
      <c r="VAQ265" s="27"/>
      <c r="VAR265" s="27"/>
      <c r="VAS265" s="27"/>
      <c r="VAT265" s="27"/>
      <c r="VAU265" s="27"/>
      <c r="VAV265" s="27"/>
      <c r="VAW265" s="27"/>
      <c r="VAX265" s="27"/>
      <c r="VAY265" s="27"/>
      <c r="VAZ265" s="27"/>
      <c r="VBA265" s="27"/>
      <c r="VBB265" s="27"/>
      <c r="VBC265" s="27"/>
      <c r="VBD265" s="27"/>
      <c r="VBE265" s="27"/>
      <c r="VBF265" s="27"/>
      <c r="VBG265" s="27"/>
      <c r="VBH265" s="27"/>
      <c r="VBI265" s="27"/>
      <c r="VBJ265" s="27"/>
      <c r="VBK265" s="27"/>
      <c r="VBL265" s="27"/>
      <c r="VBM265" s="27"/>
      <c r="VBN265" s="27"/>
      <c r="VBO265" s="27"/>
      <c r="VBP265" s="27"/>
      <c r="VBQ265" s="27"/>
      <c r="VBR265" s="27"/>
      <c r="VBS265" s="27"/>
      <c r="VBT265" s="27"/>
      <c r="VBU265" s="27"/>
      <c r="VBV265" s="27"/>
      <c r="VBW265" s="27"/>
      <c r="VBX265" s="27"/>
      <c r="VBY265" s="27"/>
      <c r="VBZ265" s="27"/>
      <c r="VCA265" s="27"/>
      <c r="VCB265" s="27"/>
      <c r="VCC265" s="27"/>
      <c r="VCD265" s="27"/>
      <c r="VCE265" s="27"/>
      <c r="VCF265" s="27"/>
      <c r="VCG265" s="27"/>
      <c r="VCH265" s="27"/>
      <c r="VCI265" s="27"/>
      <c r="VCJ265" s="27"/>
      <c r="VCK265" s="27"/>
      <c r="VCL265" s="27"/>
      <c r="VCM265" s="27"/>
      <c r="VCN265" s="27"/>
      <c r="VCO265" s="27"/>
      <c r="VCP265" s="27"/>
      <c r="VCQ265" s="27"/>
      <c r="VCR265" s="27"/>
      <c r="VCS265" s="27"/>
      <c r="VCT265" s="27"/>
      <c r="VCU265" s="27"/>
      <c r="VCV265" s="27"/>
      <c r="VCW265" s="27"/>
      <c r="VCX265" s="27"/>
      <c r="VCY265" s="27"/>
      <c r="VCZ265" s="27"/>
      <c r="VDA265" s="27"/>
      <c r="VDB265" s="27"/>
      <c r="VDC265" s="27"/>
      <c r="VDD265" s="27"/>
      <c r="VDE265" s="27"/>
      <c r="VDF265" s="27"/>
      <c r="VDG265" s="27"/>
      <c r="VDH265" s="27"/>
      <c r="VDI265" s="27"/>
      <c r="VDJ265" s="27"/>
      <c r="VDK265" s="27"/>
      <c r="VDL265" s="27"/>
      <c r="VDM265" s="27"/>
      <c r="VDN265" s="27"/>
      <c r="VDO265" s="27"/>
      <c r="VDP265" s="27"/>
      <c r="VDQ265" s="27"/>
      <c r="VDR265" s="27"/>
      <c r="VDS265" s="27"/>
      <c r="VDT265" s="27"/>
      <c r="VDU265" s="27"/>
      <c r="VDV265" s="27"/>
      <c r="VDW265" s="27"/>
      <c r="VDX265" s="27"/>
      <c r="VDY265" s="27"/>
      <c r="VDZ265" s="27"/>
      <c r="VEA265" s="27"/>
      <c r="VEB265" s="27"/>
      <c r="VEC265" s="27"/>
      <c r="VED265" s="27"/>
      <c r="VEE265" s="27"/>
      <c r="VEF265" s="27"/>
      <c r="VEG265" s="27"/>
      <c r="VEH265" s="27"/>
      <c r="VEI265" s="27"/>
      <c r="VEJ265" s="27"/>
      <c r="VEK265" s="27"/>
      <c r="VEL265" s="27"/>
      <c r="VEM265" s="27"/>
      <c r="VEN265" s="27"/>
      <c r="VEO265" s="27"/>
      <c r="VEP265" s="27"/>
      <c r="VEQ265" s="27"/>
      <c r="VER265" s="27"/>
      <c r="VES265" s="27"/>
      <c r="VET265" s="27"/>
      <c r="VEU265" s="27"/>
      <c r="VEV265" s="27"/>
      <c r="VEW265" s="27"/>
      <c r="VEX265" s="27"/>
      <c r="VEY265" s="27"/>
      <c r="VEZ265" s="27"/>
      <c r="VFA265" s="27"/>
      <c r="VFB265" s="27"/>
      <c r="VFC265" s="27"/>
      <c r="VFD265" s="27"/>
      <c r="VFE265" s="27"/>
      <c r="VFF265" s="27"/>
      <c r="VFG265" s="27"/>
      <c r="VFH265" s="27"/>
      <c r="VFI265" s="27"/>
      <c r="VFJ265" s="27"/>
      <c r="VFK265" s="27"/>
      <c r="VFL265" s="27"/>
      <c r="VFM265" s="27"/>
      <c r="VFN265" s="27"/>
      <c r="VFO265" s="27"/>
      <c r="VFP265" s="27"/>
      <c r="VFQ265" s="27"/>
      <c r="VFR265" s="27"/>
      <c r="VFS265" s="27"/>
      <c r="VFT265" s="27"/>
      <c r="VFU265" s="27"/>
      <c r="VFV265" s="27"/>
      <c r="VFW265" s="27"/>
      <c r="VFX265" s="27"/>
      <c r="VFY265" s="27"/>
      <c r="VFZ265" s="27"/>
      <c r="VGA265" s="27"/>
      <c r="VGB265" s="27"/>
      <c r="VGC265" s="27"/>
      <c r="VGD265" s="27"/>
      <c r="VGE265" s="27"/>
      <c r="VGF265" s="27"/>
      <c r="VGG265" s="27"/>
      <c r="VGH265" s="27"/>
      <c r="VGI265" s="27"/>
      <c r="VGJ265" s="27"/>
      <c r="VGK265" s="27"/>
      <c r="VGL265" s="27"/>
      <c r="VGM265" s="27"/>
      <c r="VGN265" s="27"/>
      <c r="VGO265" s="27"/>
      <c r="VGP265" s="27"/>
      <c r="VGQ265" s="27"/>
      <c r="VGR265" s="27"/>
      <c r="VGS265" s="27"/>
      <c r="VGT265" s="27"/>
      <c r="VGU265" s="27"/>
      <c r="VGV265" s="27"/>
      <c r="VGW265" s="27"/>
      <c r="VGX265" s="27"/>
      <c r="VGY265" s="27"/>
      <c r="VGZ265" s="27"/>
      <c r="VHA265" s="27"/>
      <c r="VHB265" s="27"/>
      <c r="VHC265" s="27"/>
      <c r="VHD265" s="27"/>
      <c r="VHE265" s="27"/>
      <c r="VHF265" s="27"/>
      <c r="VHG265" s="27"/>
      <c r="VHH265" s="27"/>
      <c r="VHI265" s="27"/>
      <c r="VHJ265" s="27"/>
      <c r="VHK265" s="27"/>
      <c r="VHL265" s="27"/>
      <c r="VHM265" s="27"/>
      <c r="VHN265" s="27"/>
      <c r="VHO265" s="27"/>
      <c r="VHP265" s="27"/>
      <c r="VHQ265" s="27"/>
      <c r="VHR265" s="27"/>
      <c r="VHS265" s="27"/>
      <c r="VHT265" s="27"/>
      <c r="VHU265" s="27"/>
      <c r="VHV265" s="27"/>
      <c r="VHW265" s="27"/>
      <c r="VHX265" s="27"/>
      <c r="VHY265" s="27"/>
      <c r="VHZ265" s="27"/>
      <c r="VIA265" s="27"/>
      <c r="VIB265" s="27"/>
      <c r="VIC265" s="27"/>
      <c r="VID265" s="27"/>
      <c r="VIE265" s="27"/>
      <c r="VIF265" s="27"/>
      <c r="VIG265" s="27"/>
      <c r="VIH265" s="27"/>
      <c r="VII265" s="27"/>
      <c r="VIJ265" s="27"/>
      <c r="VIK265" s="27"/>
      <c r="VIL265" s="27"/>
      <c r="VIM265" s="27"/>
      <c r="VIN265" s="27"/>
      <c r="VIO265" s="27"/>
      <c r="VIP265" s="27"/>
      <c r="VIQ265" s="27"/>
      <c r="VIR265" s="27"/>
      <c r="VIS265" s="27"/>
      <c r="VIT265" s="27"/>
      <c r="VIU265" s="27"/>
      <c r="VIV265" s="27"/>
      <c r="VIW265" s="27"/>
      <c r="VIX265" s="27"/>
      <c r="VIY265" s="27"/>
      <c r="VIZ265" s="27"/>
      <c r="VJA265" s="27"/>
      <c r="VJB265" s="27"/>
      <c r="VJC265" s="27"/>
      <c r="VJD265" s="27"/>
      <c r="VJE265" s="27"/>
      <c r="VJF265" s="27"/>
      <c r="VJG265" s="27"/>
      <c r="VJH265" s="27"/>
      <c r="VJI265" s="27"/>
      <c r="VJJ265" s="27"/>
      <c r="VJK265" s="27"/>
      <c r="VJL265" s="27"/>
      <c r="VJM265" s="27"/>
      <c r="VJN265" s="27"/>
      <c r="VJO265" s="27"/>
      <c r="VJP265" s="27"/>
      <c r="VJQ265" s="27"/>
      <c r="VJR265" s="27"/>
      <c r="VJS265" s="27"/>
      <c r="VJT265" s="27"/>
      <c r="VJU265" s="27"/>
      <c r="VJV265" s="27"/>
      <c r="VJW265" s="27"/>
      <c r="VJX265" s="27"/>
      <c r="VJY265" s="27"/>
      <c r="VJZ265" s="27"/>
      <c r="VKA265" s="27"/>
      <c r="VKB265" s="27"/>
      <c r="VKC265" s="27"/>
      <c r="VKD265" s="27"/>
      <c r="VKE265" s="27"/>
      <c r="VKF265" s="27"/>
      <c r="VKG265" s="27"/>
      <c r="VKH265" s="27"/>
      <c r="VKI265" s="27"/>
      <c r="VKJ265" s="27"/>
      <c r="VKK265" s="27"/>
      <c r="VKL265" s="27"/>
      <c r="VKM265" s="27"/>
      <c r="VKN265" s="27"/>
      <c r="VKO265" s="27"/>
      <c r="VKP265" s="27"/>
      <c r="VKQ265" s="27"/>
      <c r="VKR265" s="27"/>
      <c r="VKS265" s="27"/>
      <c r="VKT265" s="27"/>
      <c r="VKU265" s="27"/>
      <c r="VKV265" s="27"/>
      <c r="VKW265" s="27"/>
      <c r="VKX265" s="27"/>
      <c r="VKY265" s="27"/>
      <c r="VKZ265" s="27"/>
      <c r="VLA265" s="27"/>
      <c r="VLB265" s="27"/>
      <c r="VLC265" s="27"/>
      <c r="VLD265" s="27"/>
      <c r="VLE265" s="27"/>
      <c r="VLF265" s="27"/>
      <c r="VLG265" s="27"/>
      <c r="VLH265" s="27"/>
      <c r="VLI265" s="27"/>
      <c r="VLJ265" s="27"/>
      <c r="VLK265" s="27"/>
      <c r="VLL265" s="27"/>
      <c r="VLM265" s="27"/>
      <c r="VLN265" s="27"/>
      <c r="VLO265" s="27"/>
      <c r="VLP265" s="27"/>
      <c r="VLQ265" s="27"/>
      <c r="VLR265" s="27"/>
      <c r="VLS265" s="27"/>
      <c r="VLT265" s="27"/>
      <c r="VLU265" s="27"/>
      <c r="VLV265" s="27"/>
      <c r="VLW265" s="27"/>
      <c r="VLX265" s="27"/>
      <c r="VLY265" s="27"/>
      <c r="VLZ265" s="27"/>
      <c r="VMA265" s="27"/>
      <c r="VMB265" s="27"/>
      <c r="VMC265" s="27"/>
      <c r="VMD265" s="27"/>
      <c r="VME265" s="27"/>
      <c r="VMF265" s="27"/>
      <c r="VMG265" s="27"/>
      <c r="VMH265" s="27"/>
      <c r="VMI265" s="27"/>
      <c r="VMJ265" s="27"/>
      <c r="VMK265" s="27"/>
      <c r="VML265" s="27"/>
      <c r="VMM265" s="27"/>
      <c r="VMN265" s="27"/>
      <c r="VMO265" s="27"/>
      <c r="VMP265" s="27"/>
      <c r="VMQ265" s="27"/>
      <c r="VMR265" s="27"/>
      <c r="VMS265" s="27"/>
      <c r="VMT265" s="27"/>
      <c r="VMU265" s="27"/>
      <c r="VMV265" s="27"/>
      <c r="VMW265" s="27"/>
      <c r="VMX265" s="27"/>
      <c r="VMY265" s="27"/>
      <c r="VMZ265" s="27"/>
      <c r="VNA265" s="27"/>
      <c r="VNB265" s="27"/>
      <c r="VNC265" s="27"/>
      <c r="VND265" s="27"/>
      <c r="VNE265" s="27"/>
      <c r="VNF265" s="27"/>
      <c r="VNG265" s="27"/>
      <c r="VNH265" s="27"/>
      <c r="VNI265" s="27"/>
      <c r="VNJ265" s="27"/>
      <c r="VNK265" s="27"/>
      <c r="VNL265" s="27"/>
      <c r="VNM265" s="27"/>
      <c r="VNN265" s="27"/>
      <c r="VNO265" s="27"/>
      <c r="VNP265" s="27"/>
      <c r="VNQ265" s="27"/>
      <c r="VNR265" s="27"/>
      <c r="VNS265" s="27"/>
      <c r="VNT265" s="27"/>
      <c r="VNU265" s="27"/>
      <c r="VNV265" s="27"/>
      <c r="VNW265" s="27"/>
      <c r="VNX265" s="27"/>
      <c r="VNY265" s="27"/>
      <c r="VNZ265" s="27"/>
      <c r="VOA265" s="27"/>
      <c r="VOB265" s="27"/>
      <c r="VOC265" s="27"/>
      <c r="VOD265" s="27"/>
      <c r="VOE265" s="27"/>
      <c r="VOF265" s="27"/>
      <c r="VOG265" s="27"/>
      <c r="VOH265" s="27"/>
      <c r="VOI265" s="27"/>
      <c r="VOJ265" s="27"/>
      <c r="VOK265" s="27"/>
      <c r="VOL265" s="27"/>
      <c r="VOM265" s="27"/>
      <c r="VON265" s="27"/>
      <c r="VOO265" s="27"/>
      <c r="VOP265" s="27"/>
      <c r="VOQ265" s="27"/>
      <c r="VOR265" s="27"/>
      <c r="VOS265" s="27"/>
      <c r="VOT265" s="27"/>
      <c r="VOU265" s="27"/>
      <c r="VOV265" s="27"/>
      <c r="VOW265" s="27"/>
      <c r="VOX265" s="27"/>
      <c r="VOY265" s="27"/>
      <c r="VOZ265" s="27"/>
      <c r="VPA265" s="27"/>
      <c r="VPB265" s="27"/>
      <c r="VPC265" s="27"/>
      <c r="VPD265" s="27"/>
      <c r="VPE265" s="27"/>
      <c r="VPF265" s="27"/>
      <c r="VPG265" s="27"/>
      <c r="VPH265" s="27"/>
      <c r="VPI265" s="27"/>
      <c r="VPJ265" s="27"/>
      <c r="VPK265" s="27"/>
      <c r="VPL265" s="27"/>
      <c r="VPM265" s="27"/>
      <c r="VPN265" s="27"/>
      <c r="VPO265" s="27"/>
      <c r="VPP265" s="27"/>
      <c r="VPQ265" s="27"/>
      <c r="VPR265" s="27"/>
      <c r="VPS265" s="27"/>
      <c r="VPT265" s="27"/>
      <c r="VPU265" s="27"/>
      <c r="VPV265" s="27"/>
      <c r="VPW265" s="27"/>
      <c r="VPX265" s="27"/>
      <c r="VPY265" s="27"/>
      <c r="VPZ265" s="27"/>
      <c r="VQA265" s="27"/>
      <c r="VQB265" s="27"/>
      <c r="VQC265" s="27"/>
      <c r="VQD265" s="27"/>
      <c r="VQE265" s="27"/>
      <c r="VQF265" s="27"/>
      <c r="VQG265" s="27"/>
      <c r="VQH265" s="27"/>
      <c r="VQI265" s="27"/>
      <c r="VQJ265" s="27"/>
      <c r="VQK265" s="27"/>
      <c r="VQL265" s="27"/>
      <c r="VQM265" s="27"/>
      <c r="VQN265" s="27"/>
      <c r="VQO265" s="27"/>
      <c r="VQP265" s="27"/>
      <c r="VQQ265" s="27"/>
      <c r="VQR265" s="27"/>
      <c r="VQS265" s="27"/>
      <c r="VQT265" s="27"/>
      <c r="VQU265" s="27"/>
      <c r="VQV265" s="27"/>
      <c r="VQW265" s="27"/>
      <c r="VQX265" s="27"/>
      <c r="VQY265" s="27"/>
      <c r="VQZ265" s="27"/>
      <c r="VRA265" s="27"/>
      <c r="VRB265" s="27"/>
      <c r="VRC265" s="27"/>
      <c r="VRD265" s="27"/>
      <c r="VRE265" s="27"/>
      <c r="VRF265" s="27"/>
      <c r="VRG265" s="27"/>
      <c r="VRH265" s="27"/>
      <c r="VRI265" s="27"/>
      <c r="VRJ265" s="27"/>
      <c r="VRK265" s="27"/>
      <c r="VRL265" s="27"/>
      <c r="VRM265" s="27"/>
      <c r="VRN265" s="27"/>
      <c r="VRO265" s="27"/>
      <c r="VRP265" s="27"/>
      <c r="VRQ265" s="27"/>
      <c r="VRR265" s="27"/>
      <c r="VRS265" s="27"/>
      <c r="VRT265" s="27"/>
      <c r="VRU265" s="27"/>
      <c r="VRV265" s="27"/>
      <c r="VRW265" s="27"/>
      <c r="VRX265" s="27"/>
      <c r="VRY265" s="27"/>
      <c r="VRZ265" s="27"/>
      <c r="VSA265" s="27"/>
      <c r="VSB265" s="27"/>
      <c r="VSC265" s="27"/>
      <c r="VSD265" s="27"/>
      <c r="VSE265" s="27"/>
      <c r="VSF265" s="27"/>
      <c r="VSG265" s="27"/>
      <c r="VSH265" s="27"/>
      <c r="VSI265" s="27"/>
      <c r="VSJ265" s="27"/>
      <c r="VSK265" s="27"/>
      <c r="VSL265" s="27"/>
      <c r="VSM265" s="27"/>
      <c r="VSN265" s="27"/>
      <c r="VSO265" s="27"/>
      <c r="VSP265" s="27"/>
      <c r="VSQ265" s="27"/>
      <c r="VSR265" s="27"/>
      <c r="VSS265" s="27"/>
      <c r="VST265" s="27"/>
      <c r="VSU265" s="27"/>
      <c r="VSV265" s="27"/>
      <c r="VSW265" s="27"/>
      <c r="VSX265" s="27"/>
      <c r="VSY265" s="27"/>
      <c r="VSZ265" s="27"/>
      <c r="VTA265" s="27"/>
      <c r="VTB265" s="27"/>
      <c r="VTC265" s="27"/>
      <c r="VTD265" s="27"/>
      <c r="VTE265" s="27"/>
      <c r="VTF265" s="27"/>
      <c r="VTG265" s="27"/>
      <c r="VTH265" s="27"/>
      <c r="VTI265" s="27"/>
      <c r="VTJ265" s="27"/>
      <c r="VTK265" s="27"/>
      <c r="VTL265" s="27"/>
      <c r="VTM265" s="27"/>
      <c r="VTN265" s="27"/>
      <c r="VTO265" s="27"/>
      <c r="VTP265" s="27"/>
      <c r="VTQ265" s="27"/>
      <c r="VTR265" s="27"/>
      <c r="VTS265" s="27"/>
      <c r="VTT265" s="27"/>
      <c r="VTU265" s="27"/>
      <c r="VTV265" s="27"/>
      <c r="VTW265" s="27"/>
      <c r="VTX265" s="27"/>
      <c r="VTY265" s="27"/>
      <c r="VTZ265" s="27"/>
      <c r="VUA265" s="27"/>
      <c r="VUB265" s="27"/>
      <c r="VUC265" s="27"/>
      <c r="VUD265" s="27"/>
      <c r="VUE265" s="27"/>
      <c r="VUF265" s="27"/>
      <c r="VUG265" s="27"/>
      <c r="VUH265" s="27"/>
      <c r="VUI265" s="27"/>
      <c r="VUJ265" s="27"/>
      <c r="VUK265" s="27"/>
      <c r="VUL265" s="27"/>
      <c r="VUM265" s="27"/>
      <c r="VUN265" s="27"/>
      <c r="VUO265" s="27"/>
      <c r="VUP265" s="27"/>
      <c r="VUQ265" s="27"/>
      <c r="VUR265" s="27"/>
      <c r="VUS265" s="27"/>
      <c r="VUT265" s="27"/>
      <c r="VUU265" s="27"/>
      <c r="VUV265" s="27"/>
      <c r="VUW265" s="27"/>
      <c r="VUX265" s="27"/>
      <c r="VUY265" s="27"/>
      <c r="VUZ265" s="27"/>
      <c r="VVA265" s="27"/>
      <c r="VVB265" s="27"/>
      <c r="VVC265" s="27"/>
      <c r="VVD265" s="27"/>
      <c r="VVE265" s="27"/>
      <c r="VVF265" s="27"/>
      <c r="VVG265" s="27"/>
      <c r="VVH265" s="27"/>
      <c r="VVI265" s="27"/>
      <c r="VVJ265" s="27"/>
      <c r="VVK265" s="27"/>
      <c r="VVL265" s="27"/>
      <c r="VVM265" s="27"/>
      <c r="VVN265" s="27"/>
      <c r="VVO265" s="27"/>
      <c r="VVP265" s="27"/>
      <c r="VVQ265" s="27"/>
      <c r="VVR265" s="27"/>
      <c r="VVS265" s="27"/>
      <c r="VVT265" s="27"/>
      <c r="VVU265" s="27"/>
      <c r="VVV265" s="27"/>
      <c r="VVW265" s="27"/>
      <c r="VVX265" s="27"/>
      <c r="VVY265" s="27"/>
      <c r="VVZ265" s="27"/>
      <c r="VWA265" s="27"/>
      <c r="VWB265" s="27"/>
      <c r="VWC265" s="27"/>
      <c r="VWD265" s="27"/>
      <c r="VWE265" s="27"/>
      <c r="VWF265" s="27"/>
      <c r="VWG265" s="27"/>
      <c r="VWH265" s="27"/>
      <c r="VWI265" s="27"/>
      <c r="VWJ265" s="27"/>
      <c r="VWK265" s="27"/>
      <c r="VWL265" s="27"/>
      <c r="VWM265" s="27"/>
      <c r="VWN265" s="27"/>
      <c r="VWO265" s="27"/>
      <c r="VWP265" s="27"/>
      <c r="VWQ265" s="27"/>
      <c r="VWR265" s="27"/>
      <c r="VWS265" s="27"/>
      <c r="VWT265" s="27"/>
      <c r="VWU265" s="27"/>
      <c r="VWV265" s="27"/>
      <c r="VWW265" s="27"/>
      <c r="VWX265" s="27"/>
      <c r="VWY265" s="27"/>
      <c r="VWZ265" s="27"/>
      <c r="VXA265" s="27"/>
      <c r="VXB265" s="27"/>
      <c r="VXC265" s="27"/>
      <c r="VXD265" s="27"/>
      <c r="VXE265" s="27"/>
      <c r="VXF265" s="27"/>
      <c r="VXG265" s="27"/>
      <c r="VXH265" s="27"/>
      <c r="VXI265" s="27"/>
      <c r="VXJ265" s="27"/>
      <c r="VXK265" s="27"/>
      <c r="VXL265" s="27"/>
      <c r="VXM265" s="27"/>
      <c r="VXN265" s="27"/>
      <c r="VXO265" s="27"/>
      <c r="VXP265" s="27"/>
      <c r="VXQ265" s="27"/>
      <c r="VXR265" s="27"/>
      <c r="VXS265" s="27"/>
      <c r="VXT265" s="27"/>
      <c r="VXU265" s="27"/>
      <c r="VXV265" s="27"/>
      <c r="VXW265" s="27"/>
      <c r="VXX265" s="27"/>
      <c r="VXY265" s="27"/>
      <c r="VXZ265" s="27"/>
      <c r="VYA265" s="27"/>
      <c r="VYB265" s="27"/>
      <c r="VYC265" s="27"/>
      <c r="VYD265" s="27"/>
      <c r="VYE265" s="27"/>
      <c r="VYF265" s="27"/>
      <c r="VYG265" s="27"/>
      <c r="VYH265" s="27"/>
      <c r="VYI265" s="27"/>
      <c r="VYJ265" s="27"/>
      <c r="VYK265" s="27"/>
      <c r="VYL265" s="27"/>
      <c r="VYM265" s="27"/>
      <c r="VYN265" s="27"/>
      <c r="VYO265" s="27"/>
      <c r="VYP265" s="27"/>
      <c r="VYQ265" s="27"/>
      <c r="VYR265" s="27"/>
      <c r="VYS265" s="27"/>
      <c r="VYT265" s="27"/>
      <c r="VYU265" s="27"/>
      <c r="VYV265" s="27"/>
      <c r="VYW265" s="27"/>
      <c r="VYX265" s="27"/>
      <c r="VYY265" s="27"/>
      <c r="VYZ265" s="27"/>
      <c r="VZA265" s="27"/>
      <c r="VZB265" s="27"/>
      <c r="VZC265" s="27"/>
      <c r="VZD265" s="27"/>
      <c r="VZE265" s="27"/>
      <c r="VZF265" s="27"/>
      <c r="VZG265" s="27"/>
      <c r="VZH265" s="27"/>
      <c r="VZI265" s="27"/>
      <c r="VZJ265" s="27"/>
      <c r="VZK265" s="27"/>
      <c r="VZL265" s="27"/>
      <c r="VZM265" s="27"/>
      <c r="VZN265" s="27"/>
      <c r="VZO265" s="27"/>
      <c r="VZP265" s="27"/>
      <c r="VZQ265" s="27"/>
      <c r="VZR265" s="27"/>
      <c r="VZS265" s="27"/>
      <c r="VZT265" s="27"/>
      <c r="VZU265" s="27"/>
      <c r="VZV265" s="27"/>
      <c r="VZW265" s="27"/>
      <c r="VZX265" s="27"/>
      <c r="VZY265" s="27"/>
      <c r="VZZ265" s="27"/>
      <c r="WAA265" s="27"/>
      <c r="WAB265" s="27"/>
      <c r="WAC265" s="27"/>
      <c r="WAD265" s="27"/>
      <c r="WAE265" s="27"/>
      <c r="WAF265" s="27"/>
      <c r="WAG265" s="27"/>
      <c r="WAH265" s="27"/>
      <c r="WAI265" s="27"/>
      <c r="WAJ265" s="27"/>
      <c r="WAK265" s="27"/>
      <c r="WAL265" s="27"/>
      <c r="WAM265" s="27"/>
      <c r="WAN265" s="27"/>
      <c r="WAO265" s="27"/>
      <c r="WAP265" s="27"/>
      <c r="WAQ265" s="27"/>
      <c r="WAR265" s="27"/>
      <c r="WAS265" s="27"/>
      <c r="WAT265" s="27"/>
      <c r="WAU265" s="27"/>
      <c r="WAV265" s="27"/>
      <c r="WAW265" s="27"/>
      <c r="WAX265" s="27"/>
      <c r="WAY265" s="27"/>
      <c r="WAZ265" s="27"/>
      <c r="WBA265" s="27"/>
      <c r="WBB265" s="27"/>
      <c r="WBC265" s="27"/>
      <c r="WBD265" s="27"/>
      <c r="WBE265" s="27"/>
      <c r="WBF265" s="27"/>
      <c r="WBG265" s="27"/>
      <c r="WBH265" s="27"/>
      <c r="WBI265" s="27"/>
      <c r="WBJ265" s="27"/>
      <c r="WBK265" s="27"/>
      <c r="WBL265" s="27"/>
      <c r="WBM265" s="27"/>
      <c r="WBN265" s="27"/>
      <c r="WBO265" s="27"/>
      <c r="WBP265" s="27"/>
      <c r="WBQ265" s="27"/>
      <c r="WBR265" s="27"/>
      <c r="WBS265" s="27"/>
      <c r="WBT265" s="27"/>
      <c r="WBU265" s="27"/>
      <c r="WBV265" s="27"/>
      <c r="WBW265" s="27"/>
      <c r="WBX265" s="27"/>
      <c r="WBY265" s="27"/>
      <c r="WBZ265" s="27"/>
      <c r="WCA265" s="27"/>
      <c r="WCB265" s="27"/>
      <c r="WCC265" s="27"/>
      <c r="WCD265" s="27"/>
      <c r="WCE265" s="27"/>
      <c r="WCF265" s="27"/>
      <c r="WCG265" s="27"/>
      <c r="WCH265" s="27"/>
      <c r="WCI265" s="27"/>
      <c r="WCJ265" s="27"/>
      <c r="WCK265" s="27"/>
      <c r="WCL265" s="27"/>
      <c r="WCM265" s="27"/>
      <c r="WCN265" s="27"/>
      <c r="WCO265" s="27"/>
      <c r="WCP265" s="27"/>
      <c r="WCQ265" s="27"/>
      <c r="WCR265" s="27"/>
      <c r="WCS265" s="27"/>
      <c r="WCT265" s="27"/>
      <c r="WCU265" s="27"/>
      <c r="WCV265" s="27"/>
      <c r="WCW265" s="27"/>
      <c r="WCX265" s="27"/>
      <c r="WCY265" s="27"/>
      <c r="WCZ265" s="27"/>
      <c r="WDA265" s="27"/>
      <c r="WDB265" s="27"/>
      <c r="WDC265" s="27"/>
      <c r="WDD265" s="27"/>
      <c r="WDE265" s="27"/>
      <c r="WDF265" s="27"/>
      <c r="WDG265" s="27"/>
      <c r="WDH265" s="27"/>
      <c r="WDI265" s="27"/>
      <c r="WDJ265" s="27"/>
      <c r="WDK265" s="27"/>
      <c r="WDL265" s="27"/>
      <c r="WDM265" s="27"/>
      <c r="WDN265" s="27"/>
      <c r="WDO265" s="27"/>
      <c r="WDP265" s="27"/>
      <c r="WDQ265" s="27"/>
      <c r="WDR265" s="27"/>
      <c r="WDS265" s="27"/>
      <c r="WDT265" s="27"/>
      <c r="WDU265" s="27"/>
      <c r="WDV265" s="27"/>
      <c r="WDW265" s="27"/>
      <c r="WDX265" s="27"/>
      <c r="WDY265" s="27"/>
      <c r="WDZ265" s="27"/>
      <c r="WEA265" s="27"/>
      <c r="WEB265" s="27"/>
      <c r="WEC265" s="27"/>
      <c r="WED265" s="27"/>
      <c r="WEE265" s="27"/>
      <c r="WEF265" s="27"/>
      <c r="WEG265" s="27"/>
      <c r="WEH265" s="27"/>
      <c r="WEI265" s="27"/>
      <c r="WEJ265" s="27"/>
      <c r="WEK265" s="27"/>
      <c r="WEL265" s="27"/>
      <c r="WEM265" s="27"/>
      <c r="WEN265" s="27"/>
      <c r="WEO265" s="27"/>
      <c r="WEP265" s="27"/>
      <c r="WEQ265" s="27"/>
      <c r="WER265" s="27"/>
      <c r="WES265" s="27"/>
      <c r="WET265" s="27"/>
      <c r="WEU265" s="27"/>
      <c r="WEV265" s="27"/>
      <c r="WEW265" s="27"/>
      <c r="WEX265" s="27"/>
      <c r="WEY265" s="27"/>
      <c r="WEZ265" s="27"/>
      <c r="WFA265" s="27"/>
      <c r="WFB265" s="27"/>
      <c r="WFC265" s="27"/>
      <c r="WFD265" s="27"/>
      <c r="WFE265" s="27"/>
      <c r="WFF265" s="27"/>
      <c r="WFG265" s="27"/>
      <c r="WFH265" s="27"/>
      <c r="WFI265" s="27"/>
      <c r="WFJ265" s="27"/>
      <c r="WFK265" s="27"/>
      <c r="WFL265" s="27"/>
      <c r="WFM265" s="27"/>
      <c r="WFN265" s="27"/>
      <c r="WFO265" s="27"/>
      <c r="WFP265" s="27"/>
      <c r="WFQ265" s="27"/>
      <c r="WFR265" s="27"/>
      <c r="WFS265" s="27"/>
      <c r="WFT265" s="27"/>
      <c r="WFU265" s="27"/>
      <c r="WFV265" s="27"/>
      <c r="WFW265" s="27"/>
      <c r="WFX265" s="27"/>
      <c r="WFY265" s="27"/>
      <c r="WFZ265" s="27"/>
      <c r="WGA265" s="27"/>
      <c r="WGB265" s="27"/>
      <c r="WGC265" s="27"/>
      <c r="WGD265" s="27"/>
      <c r="WGE265" s="27"/>
      <c r="WGF265" s="27"/>
      <c r="WGG265" s="27"/>
      <c r="WGH265" s="27"/>
      <c r="WGI265" s="27"/>
      <c r="WGJ265" s="27"/>
      <c r="WGK265" s="27"/>
      <c r="WGL265" s="27"/>
      <c r="WGM265" s="27"/>
      <c r="WGN265" s="27"/>
      <c r="WGO265" s="27"/>
      <c r="WGP265" s="27"/>
      <c r="WGQ265" s="27"/>
      <c r="WGR265" s="27"/>
      <c r="WGS265" s="27"/>
      <c r="WGT265" s="27"/>
      <c r="WGU265" s="27"/>
      <c r="WGV265" s="27"/>
      <c r="WGW265" s="27"/>
      <c r="WGX265" s="27"/>
      <c r="WGY265" s="27"/>
      <c r="WGZ265" s="27"/>
      <c r="WHA265" s="27"/>
      <c r="WHB265" s="27"/>
      <c r="WHC265" s="27"/>
      <c r="WHD265" s="27"/>
      <c r="WHE265" s="27"/>
      <c r="WHF265" s="27"/>
      <c r="WHG265" s="27"/>
      <c r="WHH265" s="27"/>
      <c r="WHI265" s="27"/>
      <c r="WHJ265" s="27"/>
      <c r="WHK265" s="27"/>
      <c r="WHL265" s="27"/>
      <c r="WHM265" s="27"/>
      <c r="WHN265" s="27"/>
      <c r="WHO265" s="27"/>
      <c r="WHP265" s="27"/>
      <c r="WHQ265" s="27"/>
      <c r="WHR265" s="27"/>
      <c r="WHS265" s="27"/>
      <c r="WHT265" s="27"/>
      <c r="WHU265" s="27"/>
      <c r="WHV265" s="27"/>
      <c r="WHW265" s="27"/>
      <c r="WHX265" s="27"/>
      <c r="WHY265" s="27"/>
      <c r="WHZ265" s="27"/>
      <c r="WIA265" s="27"/>
      <c r="WIB265" s="27"/>
      <c r="WIC265" s="27"/>
      <c r="WID265" s="27"/>
      <c r="WIE265" s="27"/>
      <c r="WIF265" s="27"/>
      <c r="WIG265" s="27"/>
      <c r="WIH265" s="27"/>
      <c r="WII265" s="27"/>
      <c r="WIJ265" s="27"/>
      <c r="WIK265" s="27"/>
      <c r="WIL265" s="27"/>
      <c r="WIM265" s="27"/>
      <c r="WIN265" s="27"/>
      <c r="WIO265" s="27"/>
      <c r="WIP265" s="27"/>
      <c r="WIQ265" s="27"/>
      <c r="WIR265" s="27"/>
      <c r="WIS265" s="27"/>
      <c r="WIT265" s="27"/>
      <c r="WIU265" s="27"/>
      <c r="WIV265" s="27"/>
      <c r="WIW265" s="27"/>
      <c r="WIX265" s="27"/>
      <c r="WIY265" s="27"/>
      <c r="WIZ265" s="27"/>
      <c r="WJA265" s="27"/>
      <c r="WJB265" s="27"/>
      <c r="WJC265" s="27"/>
      <c r="WJD265" s="27"/>
      <c r="WJE265" s="27"/>
      <c r="WJF265" s="27"/>
      <c r="WJG265" s="27"/>
      <c r="WJH265" s="27"/>
      <c r="WJI265" s="27"/>
      <c r="WJJ265" s="27"/>
      <c r="WJK265" s="27"/>
      <c r="WJL265" s="27"/>
      <c r="WJM265" s="27"/>
      <c r="WJN265" s="27"/>
      <c r="WJO265" s="27"/>
      <c r="WJP265" s="27"/>
      <c r="WJQ265" s="27"/>
      <c r="WJR265" s="27"/>
      <c r="WJS265" s="27"/>
      <c r="WJT265" s="27"/>
      <c r="WJU265" s="27"/>
      <c r="WJV265" s="27"/>
      <c r="WJW265" s="27"/>
      <c r="WJX265" s="27"/>
      <c r="WJY265" s="27"/>
      <c r="WJZ265" s="27"/>
      <c r="WKA265" s="27"/>
      <c r="WKB265" s="27"/>
      <c r="WKC265" s="27"/>
      <c r="WKD265" s="27"/>
      <c r="WKE265" s="27"/>
      <c r="WKF265" s="27"/>
      <c r="WKG265" s="27"/>
      <c r="WKH265" s="27"/>
      <c r="WKI265" s="27"/>
      <c r="WKJ265" s="27"/>
      <c r="WKK265" s="27"/>
      <c r="WKL265" s="27"/>
      <c r="WKM265" s="27"/>
      <c r="WKN265" s="27"/>
      <c r="WKO265" s="27"/>
      <c r="WKP265" s="27"/>
      <c r="WKQ265" s="27"/>
      <c r="WKR265" s="27"/>
      <c r="WKS265" s="27"/>
      <c r="WKT265" s="27"/>
      <c r="WKU265" s="27"/>
      <c r="WKV265" s="27"/>
      <c r="WKW265" s="27"/>
      <c r="WKX265" s="27"/>
      <c r="WKY265" s="27"/>
      <c r="WKZ265" s="27"/>
      <c r="WLA265" s="27"/>
      <c r="WLB265" s="27"/>
      <c r="WLC265" s="27"/>
      <c r="WLD265" s="27"/>
      <c r="WLE265" s="27"/>
      <c r="WLF265" s="27"/>
      <c r="WLG265" s="27"/>
      <c r="WLH265" s="27"/>
      <c r="WLI265" s="27"/>
      <c r="WLJ265" s="27"/>
      <c r="WLK265" s="27"/>
      <c r="WLL265" s="27"/>
      <c r="WLM265" s="27"/>
      <c r="WLN265" s="27"/>
      <c r="WLO265" s="27"/>
      <c r="WLP265" s="27"/>
      <c r="WLQ265" s="27"/>
      <c r="WLR265" s="27"/>
      <c r="WLS265" s="27"/>
      <c r="WLT265" s="27"/>
      <c r="WLU265" s="27"/>
      <c r="WLV265" s="27"/>
      <c r="WLW265" s="27"/>
      <c r="WLX265" s="27"/>
      <c r="WLY265" s="27"/>
      <c r="WLZ265" s="27"/>
      <c r="WMA265" s="27"/>
      <c r="WMB265" s="27"/>
      <c r="WMC265" s="27"/>
      <c r="WMD265" s="27"/>
      <c r="WME265" s="27"/>
      <c r="WMF265" s="27"/>
      <c r="WMG265" s="27"/>
      <c r="WMH265" s="27"/>
      <c r="WMI265" s="27"/>
      <c r="WMJ265" s="27"/>
      <c r="WMK265" s="27"/>
      <c r="WML265" s="27"/>
      <c r="WMM265" s="27"/>
      <c r="WMN265" s="27"/>
      <c r="WMO265" s="27"/>
      <c r="WMP265" s="27"/>
      <c r="WMQ265" s="27"/>
      <c r="WMR265" s="27"/>
      <c r="WMS265" s="27"/>
      <c r="WMT265" s="27"/>
      <c r="WMU265" s="27"/>
      <c r="WMV265" s="27"/>
      <c r="WMW265" s="27"/>
      <c r="WMX265" s="27"/>
      <c r="WMY265" s="27"/>
      <c r="WMZ265" s="27"/>
      <c r="WNA265" s="27"/>
      <c r="WNB265" s="27"/>
      <c r="WNC265" s="27"/>
      <c r="WND265" s="27"/>
      <c r="WNE265" s="27"/>
      <c r="WNF265" s="27"/>
      <c r="WNG265" s="27"/>
      <c r="WNH265" s="27"/>
      <c r="WNI265" s="27"/>
      <c r="WNJ265" s="27"/>
      <c r="WNK265" s="27"/>
      <c r="WNL265" s="27"/>
      <c r="WNM265" s="27"/>
      <c r="WNN265" s="27"/>
      <c r="WNO265" s="27"/>
      <c r="WNP265" s="27"/>
      <c r="WNQ265" s="27"/>
      <c r="WNR265" s="27"/>
      <c r="WNS265" s="27"/>
      <c r="WNT265" s="27"/>
      <c r="WNU265" s="27"/>
      <c r="WNV265" s="27"/>
      <c r="WNW265" s="27"/>
      <c r="WNX265" s="27"/>
      <c r="WNY265" s="27"/>
      <c r="WNZ265" s="27"/>
      <c r="WOA265" s="27"/>
      <c r="WOB265" s="27"/>
      <c r="WOC265" s="27"/>
      <c r="WOD265" s="27"/>
      <c r="WOE265" s="27"/>
      <c r="WOF265" s="27"/>
      <c r="WOG265" s="27"/>
      <c r="WOH265" s="27"/>
      <c r="WOI265" s="27"/>
      <c r="WOJ265" s="27"/>
      <c r="WOK265" s="27"/>
      <c r="WOL265" s="27"/>
      <c r="WOM265" s="27"/>
      <c r="WON265" s="27"/>
      <c r="WOO265" s="27"/>
      <c r="WOP265" s="27"/>
      <c r="WOQ265" s="27"/>
      <c r="WOR265" s="27"/>
      <c r="WOS265" s="27"/>
      <c r="WOT265" s="27"/>
      <c r="WOU265" s="27"/>
      <c r="WOV265" s="27"/>
      <c r="WOW265" s="27"/>
      <c r="WOX265" s="27"/>
      <c r="WOY265" s="27"/>
      <c r="WOZ265" s="27"/>
      <c r="WPA265" s="27"/>
      <c r="WPB265" s="27"/>
      <c r="WPC265" s="27"/>
      <c r="WPD265" s="27"/>
      <c r="WPE265" s="27"/>
      <c r="WPF265" s="27"/>
      <c r="WPG265" s="27"/>
      <c r="WPH265" s="27"/>
      <c r="WPI265" s="27"/>
      <c r="WPJ265" s="27"/>
      <c r="WPK265" s="27"/>
      <c r="WPL265" s="27"/>
      <c r="WPM265" s="27"/>
      <c r="WPN265" s="27"/>
      <c r="WPO265" s="27"/>
      <c r="WPP265" s="27"/>
      <c r="WPQ265" s="27"/>
      <c r="WPR265" s="27"/>
      <c r="WPS265" s="27"/>
      <c r="WPT265" s="27"/>
      <c r="WPU265" s="27"/>
      <c r="WPV265" s="27"/>
      <c r="WPW265" s="27"/>
      <c r="WPX265" s="27"/>
      <c r="WPY265" s="27"/>
      <c r="WPZ265" s="27"/>
      <c r="WQA265" s="27"/>
      <c r="WQB265" s="27"/>
      <c r="WQC265" s="27"/>
      <c r="WQD265" s="27"/>
      <c r="WQE265" s="27"/>
      <c r="WQF265" s="27"/>
      <c r="WQG265" s="27"/>
      <c r="WQH265" s="27"/>
      <c r="WQI265" s="27"/>
      <c r="WQJ265" s="27"/>
      <c r="WQK265" s="27"/>
      <c r="WQL265" s="27"/>
      <c r="WQM265" s="27"/>
      <c r="WQN265" s="27"/>
      <c r="WQO265" s="27"/>
      <c r="WQP265" s="27"/>
      <c r="WQQ265" s="27"/>
      <c r="WQR265" s="27"/>
      <c r="WQS265" s="27"/>
      <c r="WQT265" s="27"/>
      <c r="WQU265" s="27"/>
      <c r="WQV265" s="27"/>
      <c r="WQW265" s="27"/>
      <c r="WQX265" s="27"/>
      <c r="WQY265" s="27"/>
      <c r="WQZ265" s="27"/>
      <c r="WRA265" s="27"/>
      <c r="WRB265" s="27"/>
      <c r="WRC265" s="27"/>
      <c r="WRD265" s="27"/>
      <c r="WRE265" s="27"/>
      <c r="WRF265" s="27"/>
      <c r="WRG265" s="27"/>
      <c r="WRH265" s="27"/>
      <c r="WRI265" s="27"/>
      <c r="WRJ265" s="27"/>
      <c r="WRK265" s="27"/>
      <c r="WRL265" s="27"/>
      <c r="WRM265" s="27"/>
      <c r="WRN265" s="27"/>
      <c r="WRO265" s="27"/>
      <c r="WRP265" s="27"/>
      <c r="WRQ265" s="27"/>
      <c r="WRR265" s="27"/>
      <c r="WRS265" s="27"/>
      <c r="WRT265" s="27"/>
      <c r="WRU265" s="27"/>
      <c r="WRV265" s="27"/>
      <c r="WRW265" s="27"/>
      <c r="WRX265" s="27"/>
      <c r="WRY265" s="27"/>
      <c r="WRZ265" s="27"/>
      <c r="WSA265" s="27"/>
      <c r="WSB265" s="27"/>
      <c r="WSC265" s="27"/>
      <c r="WSD265" s="27"/>
      <c r="WSE265" s="27"/>
      <c r="WSF265" s="27"/>
      <c r="WSG265" s="27"/>
      <c r="WSH265" s="27"/>
      <c r="WSI265" s="27"/>
      <c r="WSJ265" s="27"/>
      <c r="WSK265" s="27"/>
      <c r="WSL265" s="27"/>
      <c r="WSM265" s="27"/>
      <c r="WSN265" s="27"/>
      <c r="WSO265" s="27"/>
      <c r="WSP265" s="27"/>
      <c r="WSQ265" s="27"/>
      <c r="WSR265" s="27"/>
      <c r="WSS265" s="27"/>
      <c r="WST265" s="27"/>
      <c r="WSU265" s="27"/>
      <c r="WSV265" s="27"/>
      <c r="WSW265" s="27"/>
      <c r="WSX265" s="27"/>
      <c r="WSY265" s="27"/>
      <c r="WSZ265" s="27"/>
      <c r="WTA265" s="27"/>
      <c r="WTB265" s="27"/>
      <c r="WTC265" s="27"/>
      <c r="WTD265" s="27"/>
      <c r="WTE265" s="27"/>
      <c r="WTF265" s="27"/>
      <c r="WTG265" s="27"/>
      <c r="WTH265" s="27"/>
      <c r="WTI265" s="27"/>
      <c r="WTJ265" s="27"/>
      <c r="WTK265" s="27"/>
      <c r="WTL265" s="27"/>
      <c r="WTM265" s="27"/>
      <c r="WTN265" s="27"/>
      <c r="WTO265" s="27"/>
      <c r="WTP265" s="27"/>
      <c r="WTQ265" s="27"/>
      <c r="WTR265" s="27"/>
      <c r="WTS265" s="27"/>
      <c r="WTT265" s="27"/>
      <c r="WTU265" s="27"/>
      <c r="WTV265" s="27"/>
      <c r="WTW265" s="27"/>
      <c r="WTX265" s="27"/>
      <c r="WTY265" s="27"/>
      <c r="WTZ265" s="27"/>
      <c r="WUA265" s="27"/>
      <c r="WUB265" s="27"/>
      <c r="WUC265" s="27"/>
      <c r="WUD265" s="27"/>
      <c r="WUE265" s="27"/>
      <c r="WUF265" s="27"/>
      <c r="WUG265" s="27"/>
      <c r="WUH265" s="27"/>
      <c r="WUI265" s="27"/>
      <c r="WUJ265" s="27"/>
      <c r="WUK265" s="27"/>
      <c r="WUL265" s="27"/>
      <c r="WUM265" s="27"/>
      <c r="WUN265" s="27"/>
      <c r="WUO265" s="27"/>
      <c r="WUP265" s="27"/>
      <c r="WUQ265" s="27"/>
      <c r="WUR265" s="27"/>
      <c r="WUS265" s="27"/>
      <c r="WUT265" s="27"/>
      <c r="WUU265" s="27"/>
      <c r="WUV265" s="27"/>
      <c r="WUW265" s="27"/>
      <c r="WUX265" s="27"/>
      <c r="WUY265" s="27"/>
      <c r="WUZ265" s="27"/>
      <c r="WVA265" s="27"/>
      <c r="WVB265" s="27"/>
      <c r="WVC265" s="27"/>
      <c r="WVD265" s="27"/>
      <c r="WVE265" s="27"/>
      <c r="WVF265" s="27"/>
      <c r="WVG265" s="27"/>
      <c r="WVH265" s="27"/>
      <c r="WVI265" s="27"/>
      <c r="WVJ265" s="27"/>
      <c r="WVK265" s="27"/>
      <c r="WVL265" s="27"/>
      <c r="WVM265" s="27"/>
      <c r="WVN265" s="27"/>
      <c r="WVO265" s="27"/>
      <c r="WVP265" s="27"/>
      <c r="WVQ265" s="27"/>
      <c r="WVR265" s="27"/>
      <c r="WVS265" s="27"/>
      <c r="WVT265" s="27"/>
      <c r="WVU265" s="27"/>
      <c r="WVV265" s="27"/>
      <c r="WVW265" s="27"/>
      <c r="WVX265" s="27"/>
      <c r="WVY265" s="27"/>
      <c r="WVZ265" s="27"/>
      <c r="WWA265" s="27"/>
      <c r="WWB265" s="27"/>
      <c r="WWC265" s="27"/>
      <c r="WWD265" s="27"/>
      <c r="WWE265" s="27"/>
      <c r="WWF265" s="27"/>
      <c r="WWG265" s="27"/>
      <c r="WWH265" s="27"/>
      <c r="WWI265" s="27"/>
      <c r="WWJ265" s="27"/>
      <c r="WWK265" s="27"/>
      <c r="WWL265" s="27"/>
      <c r="WWM265" s="27"/>
      <c r="WWN265" s="27"/>
      <c r="WWO265" s="27"/>
      <c r="WWP265" s="27"/>
      <c r="WWQ265" s="27"/>
      <c r="WWR265" s="27"/>
      <c r="WWS265" s="27"/>
      <c r="WWT265" s="27"/>
      <c r="WWU265" s="27"/>
      <c r="WWV265" s="27"/>
      <c r="WWW265" s="27"/>
      <c r="WWX265" s="27"/>
      <c r="WWY265" s="27"/>
      <c r="WWZ265" s="27"/>
      <c r="WXA265" s="27"/>
      <c r="WXB265" s="27"/>
      <c r="WXC265" s="27"/>
      <c r="WXD265" s="27"/>
      <c r="WXE265" s="27"/>
      <c r="WXF265" s="27"/>
      <c r="WXG265" s="27"/>
      <c r="WXH265" s="27"/>
      <c r="WXI265" s="27"/>
      <c r="WXJ265" s="27"/>
      <c r="WXK265" s="27"/>
      <c r="WXL265" s="27"/>
      <c r="WXM265" s="27"/>
      <c r="WXN265" s="27"/>
      <c r="WXO265" s="27"/>
      <c r="WXP265" s="27"/>
      <c r="WXQ265" s="27"/>
      <c r="WXR265" s="27"/>
      <c r="WXS265" s="27"/>
      <c r="WXT265" s="27"/>
      <c r="WXU265" s="27"/>
      <c r="WXV265" s="27"/>
      <c r="WXW265" s="27"/>
      <c r="WXX265" s="27"/>
      <c r="WXY265" s="27"/>
      <c r="WXZ265" s="27"/>
      <c r="WYA265" s="27"/>
      <c r="WYB265" s="27"/>
      <c r="WYC265" s="27"/>
      <c r="WYD265" s="27"/>
      <c r="WYE265" s="27"/>
      <c r="WYF265" s="27"/>
      <c r="WYG265" s="27"/>
      <c r="WYH265" s="27"/>
      <c r="WYI265" s="27"/>
      <c r="WYJ265" s="27"/>
      <c r="WYK265" s="27"/>
      <c r="WYL265" s="27"/>
      <c r="WYM265" s="27"/>
      <c r="WYN265" s="27"/>
      <c r="WYO265" s="27"/>
      <c r="WYP265" s="27"/>
      <c r="WYQ265" s="27"/>
      <c r="WYR265" s="27"/>
      <c r="WYS265" s="27"/>
      <c r="WYT265" s="27"/>
      <c r="WYU265" s="27"/>
      <c r="WYV265" s="27"/>
      <c r="WYW265" s="27"/>
      <c r="WYX265" s="27"/>
      <c r="WYY265" s="27"/>
      <c r="WYZ265" s="27"/>
      <c r="WZA265" s="27"/>
      <c r="WZB265" s="27"/>
      <c r="WZC265" s="27"/>
      <c r="WZD265" s="27"/>
      <c r="WZE265" s="27"/>
      <c r="WZF265" s="27"/>
      <c r="WZG265" s="27"/>
      <c r="WZH265" s="27"/>
      <c r="WZI265" s="27"/>
      <c r="WZJ265" s="27"/>
      <c r="WZK265" s="27"/>
      <c r="WZL265" s="27"/>
      <c r="WZM265" s="27"/>
      <c r="WZN265" s="27"/>
      <c r="WZO265" s="27"/>
      <c r="WZP265" s="27"/>
      <c r="WZQ265" s="27"/>
      <c r="WZR265" s="27"/>
      <c r="WZS265" s="27"/>
      <c r="WZT265" s="27"/>
      <c r="WZU265" s="27"/>
      <c r="WZV265" s="27"/>
      <c r="WZW265" s="27"/>
      <c r="WZX265" s="27"/>
      <c r="WZY265" s="27"/>
      <c r="WZZ265" s="27"/>
      <c r="XAA265" s="27"/>
      <c r="XAB265" s="27"/>
      <c r="XAC265" s="27"/>
      <c r="XAD265" s="27"/>
      <c r="XAE265" s="27"/>
      <c r="XAF265" s="27"/>
      <c r="XAG265" s="27"/>
      <c r="XAH265" s="27"/>
      <c r="XAI265" s="27"/>
      <c r="XAJ265" s="27"/>
      <c r="XAK265" s="27"/>
      <c r="XAL265" s="27"/>
      <c r="XAM265" s="27"/>
      <c r="XAN265" s="27"/>
      <c r="XAO265" s="27"/>
      <c r="XAP265" s="27"/>
      <c r="XAQ265" s="27"/>
      <c r="XAR265" s="27"/>
      <c r="XAS265" s="27"/>
      <c r="XAT265" s="27"/>
      <c r="XAU265" s="27"/>
      <c r="XAV265" s="27"/>
      <c r="XAW265" s="27"/>
      <c r="XAX265" s="27"/>
      <c r="XAY265" s="27"/>
      <c r="XAZ265" s="27"/>
      <c r="XBA265" s="27"/>
      <c r="XBB265" s="27"/>
      <c r="XBC265" s="27"/>
      <c r="XBD265" s="27"/>
      <c r="XBE265" s="27"/>
      <c r="XBF265" s="27"/>
      <c r="XBG265" s="27"/>
      <c r="XBH265" s="27"/>
      <c r="XBI265" s="27"/>
      <c r="XBJ265" s="27"/>
      <c r="XBK265" s="27"/>
      <c r="XBL265" s="27"/>
      <c r="XBM265" s="27"/>
      <c r="XBN265" s="27"/>
      <c r="XBO265" s="27"/>
      <c r="XBP265" s="27"/>
      <c r="XBQ265" s="27"/>
      <c r="XBR265" s="27"/>
      <c r="XBS265" s="27"/>
      <c r="XBT265" s="27"/>
      <c r="XBU265" s="27"/>
      <c r="XBV265" s="27"/>
      <c r="XBW265" s="27"/>
      <c r="XBX265" s="27"/>
      <c r="XBY265" s="27"/>
      <c r="XBZ265" s="27"/>
      <c r="XCA265" s="27"/>
      <c r="XCB265" s="27"/>
      <c r="XCC265" s="27"/>
      <c r="XCD265" s="27"/>
      <c r="XCE265" s="27"/>
      <c r="XCF265" s="27"/>
      <c r="XCG265" s="27"/>
      <c r="XCH265" s="27"/>
      <c r="XCI265" s="27"/>
      <c r="XCJ265" s="27"/>
      <c r="XCK265" s="27"/>
      <c r="XCL265" s="27"/>
      <c r="XCM265" s="27"/>
      <c r="XCN265" s="27"/>
      <c r="XCO265" s="27"/>
      <c r="XCP265" s="27"/>
      <c r="XCQ265" s="27"/>
      <c r="XCR265" s="27"/>
      <c r="XCS265" s="27"/>
      <c r="XCT265" s="27"/>
      <c r="XCU265" s="27"/>
      <c r="XCV265" s="27"/>
      <c r="XCW265" s="27"/>
      <c r="XCX265" s="27"/>
      <c r="XCY265" s="27"/>
      <c r="XCZ265" s="27"/>
      <c r="XDA265" s="27"/>
      <c r="XDB265" s="27"/>
      <c r="XDC265" s="27"/>
      <c r="XDD265" s="27"/>
      <c r="XDE265" s="27"/>
      <c r="XDF265" s="27"/>
      <c r="XDG265" s="27"/>
      <c r="XDH265" s="27"/>
      <c r="XDI265" s="27"/>
      <c r="XDJ265" s="27"/>
      <c r="XDK265" s="27"/>
      <c r="XDL265" s="27"/>
      <c r="XDM265" s="27"/>
      <c r="XDN265" s="27"/>
      <c r="XDO265" s="27"/>
      <c r="XDP265" s="27"/>
      <c r="XDQ265" s="27"/>
      <c r="XDR265" s="27"/>
      <c r="XDS265" s="27"/>
      <c r="XDT265" s="27"/>
      <c r="XDU265" s="27"/>
      <c r="XDV265" s="27"/>
      <c r="XDW265" s="27"/>
      <c r="XDX265" s="27"/>
      <c r="XDY265" s="27"/>
      <c r="XDZ265" s="27"/>
      <c r="XEA265" s="27"/>
      <c r="XEB265" s="27"/>
      <c r="XEC265" s="27"/>
      <c r="XED265" s="27"/>
      <c r="XEE265" s="27"/>
      <c r="XEF265" s="27"/>
      <c r="XEG265" s="27"/>
      <c r="XEH265" s="27"/>
      <c r="XEI265" s="27"/>
      <c r="XEJ265" s="27"/>
      <c r="XEK265" s="27"/>
      <c r="XEL265" s="27"/>
      <c r="XEM265" s="27"/>
      <c r="XEN265" s="27"/>
      <c r="XEO265" s="27"/>
      <c r="XEP265" s="27"/>
      <c r="XEQ265" s="27"/>
      <c r="XER265" s="27"/>
      <c r="XES265" s="27"/>
      <c r="XET265" s="27"/>
      <c r="XEU265" s="27"/>
      <c r="XEV265" s="27"/>
      <c r="XEW265" s="27"/>
      <c r="XEX265" s="27"/>
    </row>
    <row r="266" s="3" customFormat="1" customHeight="1" outlineLevel="1" spans="1:16378">
      <c r="A266" s="7"/>
      <c r="B266" s="7"/>
      <c r="C266" s="90"/>
      <c r="D266" s="7"/>
      <c r="E266" s="54"/>
      <c r="F266" s="54"/>
      <c r="G266" s="7"/>
      <c r="H266" s="7" t="s">
        <v>525</v>
      </c>
      <c r="I266" s="7" t="s">
        <v>522</v>
      </c>
      <c r="J266" s="7">
        <v>1</v>
      </c>
      <c r="K266" s="7" t="s">
        <v>340</v>
      </c>
      <c r="L266" s="7" t="s">
        <v>327</v>
      </c>
      <c r="M266" s="7">
        <f>87.44</f>
        <v>87.44</v>
      </c>
      <c r="N266" s="26" t="s">
        <v>148</v>
      </c>
      <c r="O266" s="26">
        <v>2.34</v>
      </c>
      <c r="P266" s="26" t="s">
        <v>149</v>
      </c>
      <c r="Q266" s="7">
        <f t="shared" si="30"/>
        <v>204.6096</v>
      </c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27"/>
      <c r="BL266" s="27"/>
      <c r="BM266" s="27"/>
      <c r="BN266" s="27"/>
      <c r="BO266" s="27"/>
      <c r="BP266" s="27"/>
      <c r="BQ266" s="27"/>
      <c r="BR266" s="27"/>
      <c r="BS266" s="27"/>
      <c r="BT266" s="27"/>
      <c r="BU266" s="27"/>
      <c r="BV266" s="27"/>
      <c r="BW266" s="27"/>
      <c r="BX266" s="27"/>
      <c r="BY266" s="27"/>
      <c r="BZ266" s="27"/>
      <c r="CA266" s="27"/>
      <c r="CB266" s="27"/>
      <c r="CC266" s="27"/>
      <c r="CD266" s="27"/>
      <c r="CE266" s="27"/>
      <c r="CF266" s="27"/>
      <c r="CG266" s="27"/>
      <c r="CH266" s="27"/>
      <c r="CI266" s="27"/>
      <c r="CJ266" s="27"/>
      <c r="CK266" s="27"/>
      <c r="CL266" s="27"/>
      <c r="CM266" s="27"/>
      <c r="CN266" s="27"/>
      <c r="CO266" s="27"/>
      <c r="CP266" s="27"/>
      <c r="CQ266" s="27"/>
      <c r="CR266" s="27"/>
      <c r="CS266" s="27"/>
      <c r="CT266" s="27"/>
      <c r="CU266" s="27"/>
      <c r="CV266" s="27"/>
      <c r="CW266" s="27"/>
      <c r="CX266" s="27"/>
      <c r="CY266" s="27"/>
      <c r="CZ266" s="27"/>
      <c r="DA266" s="27"/>
      <c r="DB266" s="27"/>
      <c r="DC266" s="27"/>
      <c r="DD266" s="27"/>
      <c r="DE266" s="27"/>
      <c r="DF266" s="27"/>
      <c r="DG266" s="27"/>
      <c r="DH266" s="27"/>
      <c r="DI266" s="27"/>
      <c r="DJ266" s="27"/>
      <c r="DK266" s="27"/>
      <c r="DL266" s="27"/>
      <c r="DM266" s="27"/>
      <c r="DN266" s="27"/>
      <c r="DO266" s="27"/>
      <c r="DP266" s="27"/>
      <c r="DQ266" s="27"/>
      <c r="DR266" s="27"/>
      <c r="DS266" s="27"/>
      <c r="DT266" s="27"/>
      <c r="DU266" s="27"/>
      <c r="DV266" s="27"/>
      <c r="DW266" s="27"/>
      <c r="DX266" s="27"/>
      <c r="DY266" s="27"/>
      <c r="DZ266" s="27"/>
      <c r="EA266" s="27"/>
      <c r="EB266" s="27"/>
      <c r="EC266" s="27"/>
      <c r="ED266" s="27"/>
      <c r="EE266" s="27"/>
      <c r="EF266" s="27"/>
      <c r="EG266" s="27"/>
      <c r="EH266" s="27"/>
      <c r="EI266" s="27"/>
      <c r="EJ266" s="27"/>
      <c r="EK266" s="27"/>
      <c r="EL266" s="27"/>
      <c r="EM266" s="27"/>
      <c r="EN266" s="27"/>
      <c r="EO266" s="27"/>
      <c r="EP266" s="27"/>
      <c r="EQ266" s="27"/>
      <c r="ER266" s="27"/>
      <c r="ES266" s="27"/>
      <c r="ET266" s="27"/>
      <c r="EU266" s="27"/>
      <c r="EV266" s="27"/>
      <c r="EW266" s="27"/>
      <c r="EX266" s="27"/>
      <c r="EY266" s="27"/>
      <c r="EZ266" s="27"/>
      <c r="FA266" s="27"/>
      <c r="FB266" s="27"/>
      <c r="FC266" s="27"/>
      <c r="FD266" s="27"/>
      <c r="FE266" s="27"/>
      <c r="FF266" s="27"/>
      <c r="FG266" s="27"/>
      <c r="FH266" s="27"/>
      <c r="FI266" s="27"/>
      <c r="FJ266" s="27"/>
      <c r="FK266" s="27"/>
      <c r="FL266" s="27"/>
      <c r="FM266" s="27"/>
      <c r="FN266" s="27"/>
      <c r="FO266" s="27"/>
      <c r="FP266" s="27"/>
      <c r="FQ266" s="27"/>
      <c r="FR266" s="27"/>
      <c r="FS266" s="27"/>
      <c r="FT266" s="27"/>
      <c r="FU266" s="27"/>
      <c r="FV266" s="27"/>
      <c r="FW266" s="27"/>
      <c r="FX266" s="27"/>
      <c r="FY266" s="27"/>
      <c r="FZ266" s="27"/>
      <c r="GA266" s="27"/>
      <c r="GB266" s="27"/>
      <c r="GC266" s="27"/>
      <c r="GD266" s="27"/>
      <c r="GE266" s="27"/>
      <c r="GF266" s="27"/>
      <c r="GG266" s="27"/>
      <c r="GH266" s="27"/>
      <c r="GI266" s="27"/>
      <c r="GJ266" s="27"/>
      <c r="GK266" s="27"/>
      <c r="GL266" s="27"/>
      <c r="GM266" s="27"/>
      <c r="GN266" s="27"/>
      <c r="GO266" s="27"/>
      <c r="GP266" s="27"/>
      <c r="GQ266" s="27"/>
      <c r="GR266" s="27"/>
      <c r="GS266" s="27"/>
      <c r="GT266" s="27"/>
      <c r="GU266" s="27"/>
      <c r="GV266" s="27"/>
      <c r="GW266" s="27"/>
      <c r="GX266" s="27"/>
      <c r="GY266" s="27"/>
      <c r="GZ266" s="27"/>
      <c r="HA266" s="27"/>
      <c r="HB266" s="27"/>
      <c r="HC266" s="27"/>
      <c r="HD266" s="27"/>
      <c r="HE266" s="27"/>
      <c r="HF266" s="27"/>
      <c r="HG266" s="27"/>
      <c r="HH266" s="27"/>
      <c r="HI266" s="27"/>
      <c r="HJ266" s="27"/>
      <c r="HK266" s="27"/>
      <c r="HL266" s="27"/>
      <c r="HM266" s="27"/>
      <c r="HN266" s="27"/>
      <c r="HO266" s="27"/>
      <c r="HP266" s="27"/>
      <c r="HQ266" s="27"/>
      <c r="HR266" s="27"/>
      <c r="HS266" s="27"/>
      <c r="HT266" s="27"/>
      <c r="HU266" s="27"/>
      <c r="HV266" s="27"/>
      <c r="HW266" s="27"/>
      <c r="HX266" s="27"/>
      <c r="HY266" s="27"/>
      <c r="HZ266" s="27"/>
      <c r="IA266" s="27"/>
      <c r="IB266" s="27"/>
      <c r="IC266" s="27"/>
      <c r="ID266" s="27"/>
      <c r="IE266" s="27"/>
      <c r="IF266" s="27"/>
      <c r="IG266" s="27"/>
      <c r="IH266" s="27"/>
      <c r="II266" s="27"/>
      <c r="IJ266" s="27"/>
      <c r="IK266" s="27"/>
      <c r="IL266" s="27"/>
      <c r="IM266" s="27"/>
      <c r="IN266" s="27"/>
      <c r="IO266" s="27"/>
      <c r="IP266" s="27"/>
      <c r="IQ266" s="27"/>
      <c r="IR266" s="27"/>
      <c r="IS266" s="27"/>
      <c r="IT266" s="27"/>
      <c r="IU266" s="27"/>
      <c r="IV266" s="27"/>
      <c r="IW266" s="27"/>
      <c r="IX266" s="27"/>
      <c r="IY266" s="27"/>
      <c r="IZ266" s="27"/>
      <c r="JA266" s="27"/>
      <c r="JB266" s="27"/>
      <c r="JC266" s="27"/>
      <c r="JD266" s="27"/>
      <c r="JE266" s="27"/>
      <c r="JF266" s="27"/>
      <c r="JG266" s="27"/>
      <c r="JH266" s="27"/>
      <c r="JI266" s="27"/>
      <c r="JJ266" s="27"/>
      <c r="JK266" s="27"/>
      <c r="JL266" s="27"/>
      <c r="JM266" s="27"/>
      <c r="JN266" s="27"/>
      <c r="JO266" s="27"/>
      <c r="JP266" s="27"/>
      <c r="JQ266" s="27"/>
      <c r="JR266" s="27"/>
      <c r="JS266" s="27"/>
      <c r="JT266" s="27"/>
      <c r="JU266" s="27"/>
      <c r="JV266" s="27"/>
      <c r="JW266" s="27"/>
      <c r="JX266" s="27"/>
      <c r="JY266" s="27"/>
      <c r="JZ266" s="27"/>
      <c r="KA266" s="27"/>
      <c r="KB266" s="27"/>
      <c r="KC266" s="27"/>
      <c r="KD266" s="27"/>
      <c r="KE266" s="27"/>
      <c r="KF266" s="27"/>
      <c r="KG266" s="27"/>
      <c r="KH266" s="27"/>
      <c r="KI266" s="27"/>
      <c r="KJ266" s="27"/>
      <c r="KK266" s="27"/>
      <c r="KL266" s="27"/>
      <c r="KM266" s="27"/>
      <c r="KN266" s="27"/>
      <c r="KO266" s="27"/>
      <c r="KP266" s="27"/>
      <c r="KQ266" s="27"/>
      <c r="KR266" s="27"/>
      <c r="KS266" s="27"/>
      <c r="KT266" s="27"/>
      <c r="KU266" s="27"/>
      <c r="KV266" s="27"/>
      <c r="KW266" s="27"/>
      <c r="KX266" s="27"/>
      <c r="KY266" s="27"/>
      <c r="KZ266" s="27"/>
      <c r="LA266" s="27"/>
      <c r="LB266" s="27"/>
      <c r="LC266" s="27"/>
      <c r="LD266" s="27"/>
      <c r="LE266" s="27"/>
      <c r="LF266" s="27"/>
      <c r="LG266" s="27"/>
      <c r="LH266" s="27"/>
      <c r="LI266" s="27"/>
      <c r="LJ266" s="27"/>
      <c r="LK266" s="27"/>
      <c r="LL266" s="27"/>
      <c r="LM266" s="27"/>
      <c r="LN266" s="27"/>
      <c r="LO266" s="27"/>
      <c r="LP266" s="27"/>
      <c r="LQ266" s="27"/>
      <c r="LR266" s="27"/>
      <c r="LS266" s="27"/>
      <c r="LT266" s="27"/>
      <c r="LU266" s="27"/>
      <c r="LV266" s="27"/>
      <c r="LW266" s="27"/>
      <c r="LX266" s="27"/>
      <c r="LY266" s="27"/>
      <c r="LZ266" s="27"/>
      <c r="MA266" s="27"/>
      <c r="MB266" s="27"/>
      <c r="MC266" s="27"/>
      <c r="MD266" s="27"/>
      <c r="ME266" s="27"/>
      <c r="MF266" s="27"/>
      <c r="MG266" s="27"/>
      <c r="MH266" s="27"/>
      <c r="MI266" s="27"/>
      <c r="MJ266" s="27"/>
      <c r="MK266" s="27"/>
      <c r="ML266" s="27"/>
      <c r="MM266" s="27"/>
      <c r="MN266" s="27"/>
      <c r="MO266" s="27"/>
      <c r="MP266" s="27"/>
      <c r="MQ266" s="27"/>
      <c r="MR266" s="27"/>
      <c r="MS266" s="27"/>
      <c r="MT266" s="27"/>
      <c r="MU266" s="27"/>
      <c r="MV266" s="27"/>
      <c r="MW266" s="27"/>
      <c r="MX266" s="27"/>
      <c r="MY266" s="27"/>
      <c r="MZ266" s="27"/>
      <c r="NA266" s="27"/>
      <c r="NB266" s="27"/>
      <c r="NC266" s="27"/>
      <c r="ND266" s="27"/>
      <c r="NE266" s="27"/>
      <c r="NF266" s="27"/>
      <c r="NG266" s="27"/>
      <c r="NH266" s="27"/>
      <c r="NI266" s="27"/>
      <c r="NJ266" s="27"/>
      <c r="NK266" s="27"/>
      <c r="NL266" s="27"/>
      <c r="NM266" s="27"/>
      <c r="NN266" s="27"/>
      <c r="NO266" s="27"/>
      <c r="NP266" s="27"/>
      <c r="NQ266" s="27"/>
      <c r="NR266" s="27"/>
      <c r="NS266" s="27"/>
      <c r="NT266" s="27"/>
      <c r="NU266" s="27"/>
      <c r="NV266" s="27"/>
      <c r="NW266" s="27"/>
      <c r="NX266" s="27"/>
      <c r="NY266" s="27"/>
      <c r="NZ266" s="27"/>
      <c r="OA266" s="27"/>
      <c r="OB266" s="27"/>
      <c r="OC266" s="27"/>
      <c r="OD266" s="27"/>
      <c r="OE266" s="27"/>
      <c r="OF266" s="27"/>
      <c r="OG266" s="27"/>
      <c r="OH266" s="27"/>
      <c r="OI266" s="27"/>
      <c r="OJ266" s="27"/>
      <c r="OK266" s="27"/>
      <c r="OL266" s="27"/>
      <c r="OM266" s="27"/>
      <c r="ON266" s="27"/>
      <c r="OO266" s="27"/>
      <c r="OP266" s="27"/>
      <c r="OQ266" s="27"/>
      <c r="OR266" s="27"/>
      <c r="OS266" s="27"/>
      <c r="OT266" s="27"/>
      <c r="OU266" s="27"/>
      <c r="OV266" s="27"/>
      <c r="OW266" s="27"/>
      <c r="OX266" s="27"/>
      <c r="OY266" s="27"/>
      <c r="OZ266" s="27"/>
      <c r="PA266" s="27"/>
      <c r="PB266" s="27"/>
      <c r="PC266" s="27"/>
      <c r="PD266" s="27"/>
      <c r="PE266" s="27"/>
      <c r="PF266" s="27"/>
      <c r="PG266" s="27"/>
      <c r="PH266" s="27"/>
      <c r="PI266" s="27"/>
      <c r="PJ266" s="27"/>
      <c r="PK266" s="27"/>
      <c r="PL266" s="27"/>
      <c r="PM266" s="27"/>
      <c r="PN266" s="27"/>
      <c r="PO266" s="27"/>
      <c r="PP266" s="27"/>
      <c r="PQ266" s="27"/>
      <c r="PR266" s="27"/>
      <c r="PS266" s="27"/>
      <c r="PT266" s="27"/>
      <c r="PU266" s="27"/>
      <c r="PV266" s="27"/>
      <c r="PW266" s="27"/>
      <c r="PX266" s="27"/>
      <c r="PY266" s="27"/>
      <c r="PZ266" s="27"/>
      <c r="QA266" s="27"/>
      <c r="QB266" s="27"/>
      <c r="QC266" s="27"/>
      <c r="QD266" s="27"/>
      <c r="QE266" s="27"/>
      <c r="QF266" s="27"/>
      <c r="QG266" s="27"/>
      <c r="QH266" s="27"/>
      <c r="QI266" s="27"/>
      <c r="QJ266" s="27"/>
      <c r="QK266" s="27"/>
      <c r="QL266" s="27"/>
      <c r="QM266" s="27"/>
      <c r="QN266" s="27"/>
      <c r="QO266" s="27"/>
      <c r="QP266" s="27"/>
      <c r="QQ266" s="27"/>
      <c r="QR266" s="27"/>
      <c r="QS266" s="27"/>
      <c r="QT266" s="27"/>
      <c r="QU266" s="27"/>
      <c r="QV266" s="27"/>
      <c r="QW266" s="27"/>
      <c r="QX266" s="27"/>
      <c r="QY266" s="27"/>
      <c r="QZ266" s="27"/>
      <c r="RA266" s="27"/>
      <c r="RB266" s="27"/>
      <c r="RC266" s="27"/>
      <c r="RD266" s="27"/>
      <c r="RE266" s="27"/>
      <c r="RF266" s="27"/>
      <c r="RG266" s="27"/>
      <c r="RH266" s="27"/>
      <c r="RI266" s="27"/>
      <c r="RJ266" s="27"/>
      <c r="RK266" s="27"/>
      <c r="RL266" s="27"/>
      <c r="RM266" s="27"/>
      <c r="RN266" s="27"/>
      <c r="RO266" s="27"/>
      <c r="RP266" s="27"/>
      <c r="RQ266" s="27"/>
      <c r="RR266" s="27"/>
      <c r="RS266" s="27"/>
      <c r="RT266" s="27"/>
      <c r="RU266" s="27"/>
      <c r="RV266" s="27"/>
      <c r="RW266" s="27"/>
      <c r="RX266" s="27"/>
      <c r="RY266" s="27"/>
      <c r="RZ266" s="27"/>
      <c r="SA266" s="27"/>
      <c r="SB266" s="27"/>
      <c r="SC266" s="27"/>
      <c r="SD266" s="27"/>
      <c r="SE266" s="27"/>
      <c r="SF266" s="27"/>
      <c r="SG266" s="27"/>
      <c r="SH266" s="27"/>
      <c r="SI266" s="27"/>
      <c r="SJ266" s="27"/>
      <c r="SK266" s="27"/>
      <c r="SL266" s="27"/>
      <c r="SM266" s="27"/>
      <c r="SN266" s="27"/>
      <c r="SO266" s="27"/>
      <c r="SP266" s="27"/>
      <c r="SQ266" s="27"/>
      <c r="SR266" s="27"/>
      <c r="SS266" s="27"/>
      <c r="ST266" s="27"/>
      <c r="SU266" s="27"/>
      <c r="SV266" s="27"/>
      <c r="SW266" s="27"/>
      <c r="SX266" s="27"/>
      <c r="SY266" s="27"/>
      <c r="SZ266" s="27"/>
      <c r="TA266" s="27"/>
      <c r="TB266" s="27"/>
      <c r="TC266" s="27"/>
      <c r="TD266" s="27"/>
      <c r="TE266" s="27"/>
      <c r="TF266" s="27"/>
      <c r="TG266" s="27"/>
      <c r="TH266" s="27"/>
      <c r="TI266" s="27"/>
      <c r="TJ266" s="27"/>
      <c r="TK266" s="27"/>
      <c r="TL266" s="27"/>
      <c r="TM266" s="27"/>
      <c r="TN266" s="27"/>
      <c r="TO266" s="27"/>
      <c r="TP266" s="27"/>
      <c r="TQ266" s="27"/>
      <c r="TR266" s="27"/>
      <c r="TS266" s="27"/>
      <c r="TT266" s="27"/>
      <c r="TU266" s="27"/>
      <c r="TV266" s="27"/>
      <c r="TW266" s="27"/>
      <c r="TX266" s="27"/>
      <c r="TY266" s="27"/>
      <c r="TZ266" s="27"/>
      <c r="UA266" s="27"/>
      <c r="UB266" s="27"/>
      <c r="UC266" s="27"/>
      <c r="UD266" s="27"/>
      <c r="UE266" s="27"/>
      <c r="UF266" s="27"/>
      <c r="UG266" s="27"/>
      <c r="UH266" s="27"/>
      <c r="UI266" s="27"/>
      <c r="UJ266" s="27"/>
      <c r="UK266" s="27"/>
      <c r="UL266" s="27"/>
      <c r="UM266" s="27"/>
      <c r="UN266" s="27"/>
      <c r="UO266" s="27"/>
      <c r="UP266" s="27"/>
      <c r="UQ266" s="27"/>
      <c r="UR266" s="27"/>
      <c r="US266" s="27"/>
      <c r="UT266" s="27"/>
      <c r="UU266" s="27"/>
      <c r="UV266" s="27"/>
      <c r="UW266" s="27"/>
      <c r="UX266" s="27"/>
      <c r="UY266" s="27"/>
      <c r="UZ266" s="27"/>
      <c r="VA266" s="27"/>
      <c r="VB266" s="27"/>
      <c r="VC266" s="27"/>
      <c r="VD266" s="27"/>
      <c r="VE266" s="27"/>
      <c r="VF266" s="27"/>
      <c r="VG266" s="27"/>
      <c r="VH266" s="27"/>
      <c r="VI266" s="27"/>
      <c r="VJ266" s="27"/>
      <c r="VK266" s="27"/>
      <c r="VL266" s="27"/>
      <c r="VM266" s="27"/>
      <c r="VN266" s="27"/>
      <c r="VO266" s="27"/>
      <c r="VP266" s="27"/>
      <c r="VQ266" s="27"/>
      <c r="VR266" s="27"/>
      <c r="VS266" s="27"/>
      <c r="VT266" s="27"/>
      <c r="VU266" s="27"/>
      <c r="VV266" s="27"/>
      <c r="VW266" s="27"/>
      <c r="VX266" s="27"/>
      <c r="VY266" s="27"/>
      <c r="VZ266" s="27"/>
      <c r="WA266" s="27"/>
      <c r="WB266" s="27"/>
      <c r="WC266" s="27"/>
      <c r="WD266" s="27"/>
      <c r="WE266" s="27"/>
      <c r="WF266" s="27"/>
      <c r="WG266" s="27"/>
      <c r="WH266" s="27"/>
      <c r="WI266" s="27"/>
      <c r="WJ266" s="27"/>
      <c r="WK266" s="27"/>
      <c r="WL266" s="27"/>
      <c r="WM266" s="27"/>
      <c r="WN266" s="27"/>
      <c r="WO266" s="27"/>
      <c r="WP266" s="27"/>
      <c r="WQ266" s="27"/>
      <c r="WR266" s="27"/>
      <c r="WS266" s="27"/>
      <c r="WT266" s="27"/>
      <c r="WU266" s="27"/>
      <c r="WV266" s="27"/>
      <c r="WW266" s="27"/>
      <c r="WX266" s="27"/>
      <c r="WY266" s="27"/>
      <c r="WZ266" s="27"/>
      <c r="XA266" s="27"/>
      <c r="XB266" s="27"/>
      <c r="XC266" s="27"/>
      <c r="XD266" s="27"/>
      <c r="XE266" s="27"/>
      <c r="XF266" s="27"/>
      <c r="XG266" s="27"/>
      <c r="XH266" s="27"/>
      <c r="XI266" s="27"/>
      <c r="XJ266" s="27"/>
      <c r="XK266" s="27"/>
      <c r="XL266" s="27"/>
      <c r="XM266" s="27"/>
      <c r="XN266" s="27"/>
      <c r="XO266" s="27"/>
      <c r="XP266" s="27"/>
      <c r="XQ266" s="27"/>
      <c r="XR266" s="27"/>
      <c r="XS266" s="27"/>
      <c r="XT266" s="27"/>
      <c r="XU266" s="27"/>
      <c r="XV266" s="27"/>
      <c r="XW266" s="27"/>
      <c r="XX266" s="27"/>
      <c r="XY266" s="27"/>
      <c r="XZ266" s="27"/>
      <c r="YA266" s="27"/>
      <c r="YB266" s="27"/>
      <c r="YC266" s="27"/>
      <c r="YD266" s="27"/>
      <c r="YE266" s="27"/>
      <c r="YF266" s="27"/>
      <c r="YG266" s="27"/>
      <c r="YH266" s="27"/>
      <c r="YI266" s="27"/>
      <c r="YJ266" s="27"/>
      <c r="YK266" s="27"/>
      <c r="YL266" s="27"/>
      <c r="YM266" s="27"/>
      <c r="YN266" s="27"/>
      <c r="YO266" s="27"/>
      <c r="YP266" s="27"/>
      <c r="YQ266" s="27"/>
      <c r="YR266" s="27"/>
      <c r="YS266" s="27"/>
      <c r="YT266" s="27"/>
      <c r="YU266" s="27"/>
      <c r="YV266" s="27"/>
      <c r="YW266" s="27"/>
      <c r="YX266" s="27"/>
      <c r="YY266" s="27"/>
      <c r="YZ266" s="27"/>
      <c r="ZA266" s="27"/>
      <c r="ZB266" s="27"/>
      <c r="ZC266" s="27"/>
      <c r="ZD266" s="27"/>
      <c r="ZE266" s="27"/>
      <c r="ZF266" s="27"/>
      <c r="ZG266" s="27"/>
      <c r="ZH266" s="27"/>
      <c r="ZI266" s="27"/>
      <c r="ZJ266" s="27"/>
      <c r="ZK266" s="27"/>
      <c r="ZL266" s="27"/>
      <c r="ZM266" s="27"/>
      <c r="ZN266" s="27"/>
      <c r="ZO266" s="27"/>
      <c r="ZP266" s="27"/>
      <c r="ZQ266" s="27"/>
      <c r="ZR266" s="27"/>
      <c r="ZS266" s="27"/>
      <c r="ZT266" s="27"/>
      <c r="ZU266" s="27"/>
      <c r="ZV266" s="27"/>
      <c r="ZW266" s="27"/>
      <c r="ZX266" s="27"/>
      <c r="ZY266" s="27"/>
      <c r="ZZ266" s="27"/>
      <c r="AAA266" s="27"/>
      <c r="AAB266" s="27"/>
      <c r="AAC266" s="27"/>
      <c r="AAD266" s="27"/>
      <c r="AAE266" s="27"/>
      <c r="AAF266" s="27"/>
      <c r="AAG266" s="27"/>
      <c r="AAH266" s="27"/>
      <c r="AAI266" s="27"/>
      <c r="AAJ266" s="27"/>
      <c r="AAK266" s="27"/>
      <c r="AAL266" s="27"/>
      <c r="AAM266" s="27"/>
      <c r="AAN266" s="27"/>
      <c r="AAO266" s="27"/>
      <c r="AAP266" s="27"/>
      <c r="AAQ266" s="27"/>
      <c r="AAR266" s="27"/>
      <c r="AAS266" s="27"/>
      <c r="AAT266" s="27"/>
      <c r="AAU266" s="27"/>
      <c r="AAV266" s="27"/>
      <c r="AAW266" s="27"/>
      <c r="AAX266" s="27"/>
      <c r="AAY266" s="27"/>
      <c r="AAZ266" s="27"/>
      <c r="ABA266" s="27"/>
      <c r="ABB266" s="27"/>
      <c r="ABC266" s="27"/>
      <c r="ABD266" s="27"/>
      <c r="ABE266" s="27"/>
      <c r="ABF266" s="27"/>
      <c r="ABG266" s="27"/>
      <c r="ABH266" s="27"/>
      <c r="ABI266" s="27"/>
      <c r="ABJ266" s="27"/>
      <c r="ABK266" s="27"/>
      <c r="ABL266" s="27"/>
      <c r="ABM266" s="27"/>
      <c r="ABN266" s="27"/>
      <c r="ABO266" s="27"/>
      <c r="ABP266" s="27"/>
      <c r="ABQ266" s="27"/>
      <c r="ABR266" s="27"/>
      <c r="ABS266" s="27"/>
      <c r="ABT266" s="27"/>
      <c r="ABU266" s="27"/>
      <c r="ABV266" s="27"/>
      <c r="ABW266" s="27"/>
      <c r="ABX266" s="27"/>
      <c r="ABY266" s="27"/>
      <c r="ABZ266" s="27"/>
      <c r="ACA266" s="27"/>
      <c r="ACB266" s="27"/>
      <c r="ACC266" s="27"/>
      <c r="ACD266" s="27"/>
      <c r="ACE266" s="27"/>
      <c r="ACF266" s="27"/>
      <c r="ACG266" s="27"/>
      <c r="ACH266" s="27"/>
      <c r="ACI266" s="27"/>
      <c r="ACJ266" s="27"/>
      <c r="ACK266" s="27"/>
      <c r="ACL266" s="27"/>
      <c r="ACM266" s="27"/>
      <c r="ACN266" s="27"/>
      <c r="ACO266" s="27"/>
      <c r="ACP266" s="27"/>
      <c r="ACQ266" s="27"/>
      <c r="ACR266" s="27"/>
      <c r="ACS266" s="27"/>
      <c r="ACT266" s="27"/>
      <c r="ACU266" s="27"/>
      <c r="ACV266" s="27"/>
      <c r="ACW266" s="27"/>
      <c r="ACX266" s="27"/>
      <c r="ACY266" s="27"/>
      <c r="ACZ266" s="27"/>
      <c r="ADA266" s="27"/>
      <c r="ADB266" s="27"/>
      <c r="ADC266" s="27"/>
      <c r="ADD266" s="27"/>
      <c r="ADE266" s="27"/>
      <c r="ADF266" s="27"/>
      <c r="ADG266" s="27"/>
      <c r="ADH266" s="27"/>
      <c r="ADI266" s="27"/>
      <c r="ADJ266" s="27"/>
      <c r="ADK266" s="27"/>
      <c r="ADL266" s="27"/>
      <c r="ADM266" s="27"/>
      <c r="ADN266" s="27"/>
      <c r="ADO266" s="27"/>
      <c r="ADP266" s="27"/>
      <c r="ADQ266" s="27"/>
      <c r="ADR266" s="27"/>
      <c r="ADS266" s="27"/>
      <c r="ADT266" s="27"/>
      <c r="ADU266" s="27"/>
      <c r="ADV266" s="27"/>
      <c r="ADW266" s="27"/>
      <c r="ADX266" s="27"/>
      <c r="ADY266" s="27"/>
      <c r="ADZ266" s="27"/>
      <c r="AEA266" s="27"/>
      <c r="AEB266" s="27"/>
      <c r="AEC266" s="27"/>
      <c r="AED266" s="27"/>
      <c r="AEE266" s="27"/>
      <c r="AEF266" s="27"/>
      <c r="AEG266" s="27"/>
      <c r="AEH266" s="27"/>
      <c r="AEI266" s="27"/>
      <c r="AEJ266" s="27"/>
      <c r="AEK266" s="27"/>
      <c r="AEL266" s="27"/>
      <c r="AEM266" s="27"/>
      <c r="AEN266" s="27"/>
      <c r="AEO266" s="27"/>
      <c r="AEP266" s="27"/>
      <c r="AEQ266" s="27"/>
      <c r="AER266" s="27"/>
      <c r="AES266" s="27"/>
      <c r="AET266" s="27"/>
      <c r="AEU266" s="27"/>
      <c r="AEV266" s="27"/>
      <c r="AEW266" s="27"/>
      <c r="AEX266" s="27"/>
      <c r="AEY266" s="27"/>
      <c r="AEZ266" s="27"/>
      <c r="AFA266" s="27"/>
      <c r="AFB266" s="27"/>
      <c r="AFC266" s="27"/>
      <c r="AFD266" s="27"/>
      <c r="AFE266" s="27"/>
      <c r="AFF266" s="27"/>
      <c r="AFG266" s="27"/>
      <c r="AFH266" s="27"/>
      <c r="AFI266" s="27"/>
      <c r="AFJ266" s="27"/>
      <c r="AFK266" s="27"/>
      <c r="AFL266" s="27"/>
      <c r="AFM266" s="27"/>
      <c r="AFN266" s="27"/>
      <c r="AFO266" s="27"/>
      <c r="AFP266" s="27"/>
      <c r="AFQ266" s="27"/>
      <c r="AFR266" s="27"/>
      <c r="AFS266" s="27"/>
      <c r="AFT266" s="27"/>
      <c r="AFU266" s="27"/>
      <c r="AFV266" s="27"/>
      <c r="AFW266" s="27"/>
      <c r="AFX266" s="27"/>
      <c r="AFY266" s="27"/>
      <c r="AFZ266" s="27"/>
      <c r="AGA266" s="27"/>
      <c r="AGB266" s="27"/>
      <c r="AGC266" s="27"/>
      <c r="AGD266" s="27"/>
      <c r="AGE266" s="27"/>
      <c r="AGF266" s="27"/>
      <c r="AGG266" s="27"/>
      <c r="AGH266" s="27"/>
      <c r="AGI266" s="27"/>
      <c r="AGJ266" s="27"/>
      <c r="AGK266" s="27"/>
      <c r="AGL266" s="27"/>
      <c r="AGM266" s="27"/>
      <c r="AGN266" s="27"/>
      <c r="AGO266" s="27"/>
      <c r="AGP266" s="27"/>
      <c r="AGQ266" s="27"/>
      <c r="AGR266" s="27"/>
      <c r="AGS266" s="27"/>
      <c r="AGT266" s="27"/>
      <c r="AGU266" s="27"/>
      <c r="AGV266" s="27"/>
      <c r="AGW266" s="27"/>
      <c r="AGX266" s="27"/>
      <c r="AGY266" s="27"/>
      <c r="AGZ266" s="27"/>
      <c r="AHA266" s="27"/>
      <c r="AHB266" s="27"/>
      <c r="AHC266" s="27"/>
      <c r="AHD266" s="27"/>
      <c r="AHE266" s="27"/>
      <c r="AHF266" s="27"/>
      <c r="AHG266" s="27"/>
      <c r="AHH266" s="27"/>
      <c r="AHI266" s="27"/>
      <c r="AHJ266" s="27"/>
      <c r="AHK266" s="27"/>
      <c r="AHL266" s="27"/>
      <c r="AHM266" s="27"/>
      <c r="AHN266" s="27"/>
      <c r="AHO266" s="27"/>
      <c r="AHP266" s="27"/>
      <c r="AHQ266" s="27"/>
      <c r="AHR266" s="27"/>
      <c r="AHS266" s="27"/>
      <c r="AHT266" s="27"/>
      <c r="AHU266" s="27"/>
      <c r="AHV266" s="27"/>
      <c r="AHW266" s="27"/>
      <c r="AHX266" s="27"/>
      <c r="AHY266" s="27"/>
      <c r="AHZ266" s="27"/>
      <c r="AIA266" s="27"/>
      <c r="AIB266" s="27"/>
      <c r="AIC266" s="27"/>
      <c r="AID266" s="27"/>
      <c r="AIE266" s="27"/>
      <c r="AIF266" s="27"/>
      <c r="AIG266" s="27"/>
      <c r="AIH266" s="27"/>
      <c r="AII266" s="27"/>
      <c r="AIJ266" s="27"/>
      <c r="AIK266" s="27"/>
      <c r="AIL266" s="27"/>
      <c r="AIM266" s="27"/>
      <c r="AIN266" s="27"/>
      <c r="AIO266" s="27"/>
      <c r="AIP266" s="27"/>
      <c r="AIQ266" s="27"/>
      <c r="AIR266" s="27"/>
      <c r="AIS266" s="27"/>
      <c r="AIT266" s="27"/>
      <c r="AIU266" s="27"/>
      <c r="AIV266" s="27"/>
      <c r="AIW266" s="27"/>
      <c r="AIX266" s="27"/>
      <c r="AIY266" s="27"/>
      <c r="AIZ266" s="27"/>
      <c r="AJA266" s="27"/>
      <c r="AJB266" s="27"/>
      <c r="AJC266" s="27"/>
      <c r="AJD266" s="27"/>
      <c r="AJE266" s="27"/>
      <c r="AJF266" s="27"/>
      <c r="AJG266" s="27"/>
      <c r="AJH266" s="27"/>
      <c r="AJI266" s="27"/>
      <c r="AJJ266" s="27"/>
      <c r="AJK266" s="27"/>
      <c r="AJL266" s="27"/>
      <c r="AJM266" s="27"/>
      <c r="AJN266" s="27"/>
      <c r="AJO266" s="27"/>
      <c r="AJP266" s="27"/>
      <c r="AJQ266" s="27"/>
      <c r="AJR266" s="27"/>
      <c r="AJS266" s="27"/>
      <c r="AJT266" s="27"/>
      <c r="AJU266" s="27"/>
      <c r="AJV266" s="27"/>
      <c r="AJW266" s="27"/>
      <c r="AJX266" s="27"/>
      <c r="AJY266" s="27"/>
      <c r="AJZ266" s="27"/>
      <c r="AKA266" s="27"/>
      <c r="AKB266" s="27"/>
      <c r="AKC266" s="27"/>
      <c r="AKD266" s="27"/>
      <c r="AKE266" s="27"/>
      <c r="AKF266" s="27"/>
      <c r="AKG266" s="27"/>
      <c r="AKH266" s="27"/>
      <c r="AKI266" s="27"/>
      <c r="AKJ266" s="27"/>
      <c r="AKK266" s="27"/>
      <c r="AKL266" s="27"/>
      <c r="AKM266" s="27"/>
      <c r="AKN266" s="27"/>
      <c r="AKO266" s="27"/>
      <c r="AKP266" s="27"/>
      <c r="AKQ266" s="27"/>
      <c r="AKR266" s="27"/>
      <c r="AKS266" s="27"/>
      <c r="AKT266" s="27"/>
      <c r="AKU266" s="27"/>
      <c r="AKV266" s="27"/>
      <c r="AKW266" s="27"/>
      <c r="AKX266" s="27"/>
      <c r="AKY266" s="27"/>
      <c r="AKZ266" s="27"/>
      <c r="ALA266" s="27"/>
      <c r="ALB266" s="27"/>
      <c r="ALC266" s="27"/>
      <c r="ALD266" s="27"/>
      <c r="ALE266" s="27"/>
      <c r="ALF266" s="27"/>
      <c r="ALG266" s="27"/>
      <c r="ALH266" s="27"/>
      <c r="ALI266" s="27"/>
      <c r="ALJ266" s="27"/>
      <c r="ALK266" s="27"/>
      <c r="ALL266" s="27"/>
      <c r="ALM266" s="27"/>
      <c r="ALN266" s="27"/>
      <c r="ALO266" s="27"/>
      <c r="ALP266" s="27"/>
      <c r="ALQ266" s="27"/>
      <c r="ALR266" s="27"/>
      <c r="ALS266" s="27"/>
      <c r="ALT266" s="27"/>
      <c r="ALU266" s="27"/>
      <c r="ALV266" s="27"/>
      <c r="ALW266" s="27"/>
      <c r="ALX266" s="27"/>
      <c r="ALY266" s="27"/>
      <c r="ALZ266" s="27"/>
      <c r="AMA266" s="27"/>
      <c r="AMB266" s="27"/>
      <c r="AMC266" s="27"/>
      <c r="AMD266" s="27"/>
      <c r="AME266" s="27"/>
      <c r="AMF266" s="27"/>
      <c r="AMG266" s="27"/>
      <c r="AMH266" s="27"/>
      <c r="AMI266" s="27"/>
      <c r="AMJ266" s="27"/>
      <c r="AMK266" s="27"/>
      <c r="AML266" s="27"/>
      <c r="AMM266" s="27"/>
      <c r="AMN266" s="27"/>
      <c r="AMO266" s="27"/>
      <c r="AMP266" s="27"/>
      <c r="AMQ266" s="27"/>
      <c r="AMR266" s="27"/>
      <c r="AMS266" s="27"/>
      <c r="AMT266" s="27"/>
      <c r="AMU266" s="27"/>
      <c r="AMV266" s="27"/>
      <c r="AMW266" s="27"/>
      <c r="AMX266" s="27"/>
      <c r="AMY266" s="27"/>
      <c r="AMZ266" s="27"/>
      <c r="ANA266" s="27"/>
      <c r="ANB266" s="27"/>
      <c r="ANC266" s="27"/>
      <c r="AND266" s="27"/>
      <c r="ANE266" s="27"/>
      <c r="ANF266" s="27"/>
      <c r="ANG266" s="27"/>
      <c r="ANH266" s="27"/>
      <c r="ANI266" s="27"/>
      <c r="ANJ266" s="27"/>
      <c r="ANK266" s="27"/>
      <c r="ANL266" s="27"/>
      <c r="ANM266" s="27"/>
      <c r="ANN266" s="27"/>
      <c r="ANO266" s="27"/>
      <c r="ANP266" s="27"/>
      <c r="ANQ266" s="27"/>
      <c r="ANR266" s="27"/>
      <c r="ANS266" s="27"/>
      <c r="ANT266" s="27"/>
      <c r="ANU266" s="27"/>
      <c r="ANV266" s="27"/>
      <c r="ANW266" s="27"/>
      <c r="ANX266" s="27"/>
      <c r="ANY266" s="27"/>
      <c r="ANZ266" s="27"/>
      <c r="AOA266" s="27"/>
      <c r="AOB266" s="27"/>
      <c r="AOC266" s="27"/>
      <c r="AOD266" s="27"/>
      <c r="AOE266" s="27"/>
      <c r="AOF266" s="27"/>
      <c r="AOG266" s="27"/>
      <c r="AOH266" s="27"/>
      <c r="AOI266" s="27"/>
      <c r="AOJ266" s="27"/>
      <c r="AOK266" s="27"/>
      <c r="AOL266" s="27"/>
      <c r="AOM266" s="27"/>
      <c r="AON266" s="27"/>
      <c r="AOO266" s="27"/>
      <c r="AOP266" s="27"/>
      <c r="AOQ266" s="27"/>
      <c r="AOR266" s="27"/>
      <c r="AOS266" s="27"/>
      <c r="AOT266" s="27"/>
      <c r="AOU266" s="27"/>
      <c r="AOV266" s="27"/>
      <c r="AOW266" s="27"/>
      <c r="AOX266" s="27"/>
      <c r="AOY266" s="27"/>
      <c r="AOZ266" s="27"/>
      <c r="APA266" s="27"/>
      <c r="APB266" s="27"/>
      <c r="APC266" s="27"/>
      <c r="APD266" s="27"/>
      <c r="APE266" s="27"/>
      <c r="APF266" s="27"/>
      <c r="APG266" s="27"/>
      <c r="APH266" s="27"/>
      <c r="API266" s="27"/>
      <c r="APJ266" s="27"/>
      <c r="APK266" s="27"/>
      <c r="APL266" s="27"/>
      <c r="APM266" s="27"/>
      <c r="APN266" s="27"/>
      <c r="APO266" s="27"/>
      <c r="APP266" s="27"/>
      <c r="APQ266" s="27"/>
      <c r="APR266" s="27"/>
      <c r="APS266" s="27"/>
      <c r="APT266" s="27"/>
      <c r="APU266" s="27"/>
      <c r="APV266" s="27"/>
      <c r="APW266" s="27"/>
      <c r="APX266" s="27"/>
      <c r="APY266" s="27"/>
      <c r="APZ266" s="27"/>
      <c r="AQA266" s="27"/>
      <c r="AQB266" s="27"/>
      <c r="AQC266" s="27"/>
      <c r="AQD266" s="27"/>
      <c r="AQE266" s="27"/>
      <c r="AQF266" s="27"/>
      <c r="AQG266" s="27"/>
      <c r="AQH266" s="27"/>
      <c r="AQI266" s="27"/>
      <c r="AQJ266" s="27"/>
      <c r="AQK266" s="27"/>
      <c r="AQL266" s="27"/>
      <c r="AQM266" s="27"/>
      <c r="AQN266" s="27"/>
      <c r="AQO266" s="27"/>
      <c r="AQP266" s="27"/>
      <c r="AQQ266" s="27"/>
      <c r="AQR266" s="27"/>
      <c r="AQS266" s="27"/>
      <c r="AQT266" s="27"/>
      <c r="AQU266" s="27"/>
      <c r="AQV266" s="27"/>
      <c r="AQW266" s="27"/>
      <c r="AQX266" s="27"/>
      <c r="AQY266" s="27"/>
      <c r="AQZ266" s="27"/>
      <c r="ARA266" s="27"/>
      <c r="ARB266" s="27"/>
      <c r="ARC266" s="27"/>
      <c r="ARD266" s="27"/>
      <c r="ARE266" s="27"/>
      <c r="ARF266" s="27"/>
      <c r="ARG266" s="27"/>
      <c r="ARH266" s="27"/>
      <c r="ARI266" s="27"/>
      <c r="ARJ266" s="27"/>
      <c r="ARK266" s="27"/>
      <c r="ARL266" s="27"/>
      <c r="ARM266" s="27"/>
      <c r="ARN266" s="27"/>
      <c r="ARO266" s="27"/>
      <c r="ARP266" s="27"/>
      <c r="ARQ266" s="27"/>
      <c r="ARR266" s="27"/>
      <c r="ARS266" s="27"/>
      <c r="ART266" s="27"/>
      <c r="ARU266" s="27"/>
      <c r="ARV266" s="27"/>
      <c r="ARW266" s="27"/>
      <c r="ARX266" s="27"/>
      <c r="ARY266" s="27"/>
      <c r="ARZ266" s="27"/>
      <c r="ASA266" s="27"/>
      <c r="ASB266" s="27"/>
      <c r="ASC266" s="27"/>
      <c r="ASD266" s="27"/>
      <c r="ASE266" s="27"/>
      <c r="ASF266" s="27"/>
      <c r="ASG266" s="27"/>
      <c r="ASH266" s="27"/>
      <c r="ASI266" s="27"/>
      <c r="ASJ266" s="27"/>
      <c r="ASK266" s="27"/>
      <c r="ASL266" s="27"/>
      <c r="ASM266" s="27"/>
      <c r="ASN266" s="27"/>
      <c r="ASO266" s="27"/>
      <c r="ASP266" s="27"/>
      <c r="ASQ266" s="27"/>
      <c r="ASR266" s="27"/>
      <c r="ASS266" s="27"/>
      <c r="AST266" s="27"/>
      <c r="ASU266" s="27"/>
      <c r="ASV266" s="27"/>
      <c r="ASW266" s="27"/>
      <c r="ASX266" s="27"/>
      <c r="ASY266" s="27"/>
      <c r="ASZ266" s="27"/>
      <c r="ATA266" s="27"/>
      <c r="ATB266" s="27"/>
      <c r="ATC266" s="27"/>
      <c r="ATD266" s="27"/>
      <c r="ATE266" s="27"/>
      <c r="ATF266" s="27"/>
      <c r="ATG266" s="27"/>
      <c r="ATH266" s="27"/>
      <c r="ATI266" s="27"/>
      <c r="ATJ266" s="27"/>
      <c r="ATK266" s="27"/>
      <c r="ATL266" s="27"/>
      <c r="ATM266" s="27"/>
      <c r="ATN266" s="27"/>
      <c r="ATO266" s="27"/>
      <c r="ATP266" s="27"/>
      <c r="ATQ266" s="27"/>
      <c r="ATR266" s="27"/>
      <c r="ATS266" s="27"/>
      <c r="ATT266" s="27"/>
      <c r="ATU266" s="27"/>
      <c r="ATV266" s="27"/>
      <c r="ATW266" s="27"/>
      <c r="ATX266" s="27"/>
      <c r="ATY266" s="27"/>
      <c r="ATZ266" s="27"/>
      <c r="AUA266" s="27"/>
      <c r="AUB266" s="27"/>
      <c r="AUC266" s="27"/>
      <c r="AUD266" s="27"/>
      <c r="AUE266" s="27"/>
      <c r="AUF266" s="27"/>
      <c r="AUG266" s="27"/>
      <c r="AUH266" s="27"/>
      <c r="AUI266" s="27"/>
      <c r="AUJ266" s="27"/>
      <c r="AUK266" s="27"/>
      <c r="AUL266" s="27"/>
      <c r="AUM266" s="27"/>
      <c r="AUN266" s="27"/>
      <c r="AUO266" s="27"/>
      <c r="AUP266" s="27"/>
      <c r="AUQ266" s="27"/>
      <c r="AUR266" s="27"/>
      <c r="AUS266" s="27"/>
      <c r="AUT266" s="27"/>
      <c r="AUU266" s="27"/>
      <c r="AUV266" s="27"/>
      <c r="AUW266" s="27"/>
      <c r="AUX266" s="27"/>
      <c r="AUY266" s="27"/>
      <c r="AUZ266" s="27"/>
      <c r="AVA266" s="27"/>
      <c r="AVB266" s="27"/>
      <c r="AVC266" s="27"/>
      <c r="AVD266" s="27"/>
      <c r="AVE266" s="27"/>
      <c r="AVF266" s="27"/>
      <c r="AVG266" s="27"/>
      <c r="AVH266" s="27"/>
      <c r="AVI266" s="27"/>
      <c r="AVJ266" s="27"/>
      <c r="AVK266" s="27"/>
      <c r="AVL266" s="27"/>
      <c r="AVM266" s="27"/>
      <c r="AVN266" s="27"/>
      <c r="AVO266" s="27"/>
      <c r="AVP266" s="27"/>
      <c r="AVQ266" s="27"/>
      <c r="AVR266" s="27"/>
      <c r="AVS266" s="27"/>
      <c r="AVT266" s="27"/>
      <c r="AVU266" s="27"/>
      <c r="AVV266" s="27"/>
      <c r="AVW266" s="27"/>
      <c r="AVX266" s="27"/>
      <c r="AVY266" s="27"/>
      <c r="AVZ266" s="27"/>
      <c r="AWA266" s="27"/>
      <c r="AWB266" s="27"/>
      <c r="AWC266" s="27"/>
      <c r="AWD266" s="27"/>
      <c r="AWE266" s="27"/>
      <c r="AWF266" s="27"/>
      <c r="AWG266" s="27"/>
      <c r="AWH266" s="27"/>
      <c r="AWI266" s="27"/>
      <c r="AWJ266" s="27"/>
      <c r="AWK266" s="27"/>
      <c r="AWL266" s="27"/>
      <c r="AWM266" s="27"/>
      <c r="AWN266" s="27"/>
      <c r="AWO266" s="27"/>
      <c r="AWP266" s="27"/>
      <c r="AWQ266" s="27"/>
      <c r="AWR266" s="27"/>
      <c r="AWS266" s="27"/>
      <c r="AWT266" s="27"/>
      <c r="AWU266" s="27"/>
      <c r="AWV266" s="27"/>
      <c r="AWW266" s="27"/>
      <c r="AWX266" s="27"/>
      <c r="AWY266" s="27"/>
      <c r="AWZ266" s="27"/>
      <c r="AXA266" s="27"/>
      <c r="AXB266" s="27"/>
      <c r="AXC266" s="27"/>
      <c r="AXD266" s="27"/>
      <c r="AXE266" s="27"/>
      <c r="AXF266" s="27"/>
      <c r="AXG266" s="27"/>
      <c r="AXH266" s="27"/>
      <c r="AXI266" s="27"/>
      <c r="AXJ266" s="27"/>
      <c r="AXK266" s="27"/>
      <c r="AXL266" s="27"/>
      <c r="AXM266" s="27"/>
      <c r="AXN266" s="27"/>
      <c r="AXO266" s="27"/>
      <c r="AXP266" s="27"/>
      <c r="AXQ266" s="27"/>
      <c r="AXR266" s="27"/>
      <c r="AXS266" s="27"/>
      <c r="AXT266" s="27"/>
      <c r="AXU266" s="27"/>
      <c r="AXV266" s="27"/>
      <c r="AXW266" s="27"/>
      <c r="AXX266" s="27"/>
      <c r="AXY266" s="27"/>
      <c r="AXZ266" s="27"/>
      <c r="AYA266" s="27"/>
      <c r="AYB266" s="27"/>
      <c r="AYC266" s="27"/>
      <c r="AYD266" s="27"/>
      <c r="AYE266" s="27"/>
      <c r="AYF266" s="27"/>
      <c r="AYG266" s="27"/>
      <c r="AYH266" s="27"/>
      <c r="AYI266" s="27"/>
      <c r="AYJ266" s="27"/>
      <c r="AYK266" s="27"/>
      <c r="AYL266" s="27"/>
      <c r="AYM266" s="27"/>
      <c r="AYN266" s="27"/>
      <c r="AYO266" s="27"/>
      <c r="AYP266" s="27"/>
      <c r="AYQ266" s="27"/>
      <c r="AYR266" s="27"/>
      <c r="AYS266" s="27"/>
      <c r="AYT266" s="27"/>
      <c r="AYU266" s="27"/>
      <c r="AYV266" s="27"/>
      <c r="AYW266" s="27"/>
      <c r="AYX266" s="27"/>
      <c r="AYY266" s="27"/>
      <c r="AYZ266" s="27"/>
      <c r="AZA266" s="27"/>
      <c r="AZB266" s="27"/>
      <c r="AZC266" s="27"/>
      <c r="AZD266" s="27"/>
      <c r="AZE266" s="27"/>
      <c r="AZF266" s="27"/>
      <c r="AZG266" s="27"/>
      <c r="AZH266" s="27"/>
      <c r="AZI266" s="27"/>
      <c r="AZJ266" s="27"/>
      <c r="AZK266" s="27"/>
      <c r="AZL266" s="27"/>
      <c r="AZM266" s="27"/>
      <c r="AZN266" s="27"/>
      <c r="AZO266" s="27"/>
      <c r="AZP266" s="27"/>
      <c r="AZQ266" s="27"/>
      <c r="AZR266" s="27"/>
      <c r="AZS266" s="27"/>
      <c r="AZT266" s="27"/>
      <c r="AZU266" s="27"/>
      <c r="AZV266" s="27"/>
      <c r="AZW266" s="27"/>
      <c r="AZX266" s="27"/>
      <c r="AZY266" s="27"/>
      <c r="AZZ266" s="27"/>
      <c r="BAA266" s="27"/>
      <c r="BAB266" s="27"/>
      <c r="BAC266" s="27"/>
      <c r="BAD266" s="27"/>
      <c r="BAE266" s="27"/>
      <c r="BAF266" s="27"/>
      <c r="BAG266" s="27"/>
      <c r="BAH266" s="27"/>
      <c r="BAI266" s="27"/>
      <c r="BAJ266" s="27"/>
      <c r="BAK266" s="27"/>
      <c r="BAL266" s="27"/>
      <c r="BAM266" s="27"/>
      <c r="BAN266" s="27"/>
      <c r="BAO266" s="27"/>
      <c r="BAP266" s="27"/>
      <c r="BAQ266" s="27"/>
      <c r="BAR266" s="27"/>
      <c r="BAS266" s="27"/>
      <c r="BAT266" s="27"/>
      <c r="BAU266" s="27"/>
      <c r="BAV266" s="27"/>
      <c r="BAW266" s="27"/>
      <c r="BAX266" s="27"/>
      <c r="BAY266" s="27"/>
      <c r="BAZ266" s="27"/>
      <c r="BBA266" s="27"/>
      <c r="BBB266" s="27"/>
      <c r="BBC266" s="27"/>
      <c r="BBD266" s="27"/>
      <c r="BBE266" s="27"/>
      <c r="BBF266" s="27"/>
      <c r="BBG266" s="27"/>
      <c r="BBH266" s="27"/>
      <c r="BBI266" s="27"/>
      <c r="BBJ266" s="27"/>
      <c r="BBK266" s="27"/>
      <c r="BBL266" s="27"/>
      <c r="BBM266" s="27"/>
      <c r="BBN266" s="27"/>
      <c r="BBO266" s="27"/>
      <c r="BBP266" s="27"/>
      <c r="BBQ266" s="27"/>
      <c r="BBR266" s="27"/>
      <c r="BBS266" s="27"/>
      <c r="BBT266" s="27"/>
      <c r="BBU266" s="27"/>
      <c r="BBV266" s="27"/>
      <c r="BBW266" s="27"/>
      <c r="BBX266" s="27"/>
      <c r="BBY266" s="27"/>
      <c r="BBZ266" s="27"/>
      <c r="BCA266" s="27"/>
      <c r="BCB266" s="27"/>
      <c r="BCC266" s="27"/>
      <c r="BCD266" s="27"/>
      <c r="BCE266" s="27"/>
      <c r="BCF266" s="27"/>
      <c r="BCG266" s="27"/>
      <c r="BCH266" s="27"/>
      <c r="BCI266" s="27"/>
      <c r="BCJ266" s="27"/>
      <c r="BCK266" s="27"/>
      <c r="BCL266" s="27"/>
      <c r="BCM266" s="27"/>
      <c r="BCN266" s="27"/>
      <c r="BCO266" s="27"/>
      <c r="BCP266" s="27"/>
      <c r="BCQ266" s="27"/>
      <c r="BCR266" s="27"/>
      <c r="BCS266" s="27"/>
      <c r="BCT266" s="27"/>
      <c r="BCU266" s="27"/>
      <c r="BCV266" s="27"/>
      <c r="BCW266" s="27"/>
      <c r="BCX266" s="27"/>
      <c r="BCY266" s="27"/>
      <c r="BCZ266" s="27"/>
      <c r="BDA266" s="27"/>
      <c r="BDB266" s="27"/>
      <c r="BDC266" s="27"/>
      <c r="BDD266" s="27"/>
      <c r="BDE266" s="27"/>
      <c r="BDF266" s="27"/>
      <c r="BDG266" s="27"/>
      <c r="BDH266" s="27"/>
      <c r="BDI266" s="27"/>
      <c r="BDJ266" s="27"/>
      <c r="BDK266" s="27"/>
      <c r="BDL266" s="27"/>
      <c r="BDM266" s="27"/>
      <c r="BDN266" s="27"/>
      <c r="BDO266" s="27"/>
      <c r="BDP266" s="27"/>
      <c r="BDQ266" s="27"/>
      <c r="BDR266" s="27"/>
      <c r="BDS266" s="27"/>
      <c r="BDT266" s="27"/>
      <c r="BDU266" s="27"/>
      <c r="BDV266" s="27"/>
      <c r="BDW266" s="27"/>
      <c r="BDX266" s="27"/>
      <c r="BDY266" s="27"/>
      <c r="BDZ266" s="27"/>
      <c r="BEA266" s="27"/>
      <c r="BEB266" s="27"/>
      <c r="BEC266" s="27"/>
      <c r="BED266" s="27"/>
      <c r="BEE266" s="27"/>
      <c r="BEF266" s="27"/>
      <c r="BEG266" s="27"/>
      <c r="BEH266" s="27"/>
      <c r="BEI266" s="27"/>
      <c r="BEJ266" s="27"/>
      <c r="BEK266" s="27"/>
      <c r="BEL266" s="27"/>
      <c r="BEM266" s="27"/>
      <c r="BEN266" s="27"/>
      <c r="BEO266" s="27"/>
      <c r="BEP266" s="27"/>
      <c r="BEQ266" s="27"/>
      <c r="BER266" s="27"/>
      <c r="BES266" s="27"/>
      <c r="BET266" s="27"/>
      <c r="BEU266" s="27"/>
      <c r="BEV266" s="27"/>
      <c r="BEW266" s="27"/>
      <c r="BEX266" s="27"/>
      <c r="BEY266" s="27"/>
      <c r="BEZ266" s="27"/>
      <c r="BFA266" s="27"/>
      <c r="BFB266" s="27"/>
      <c r="BFC266" s="27"/>
      <c r="BFD266" s="27"/>
      <c r="BFE266" s="27"/>
      <c r="BFF266" s="27"/>
      <c r="BFG266" s="27"/>
      <c r="BFH266" s="27"/>
      <c r="BFI266" s="27"/>
      <c r="BFJ266" s="27"/>
      <c r="BFK266" s="27"/>
      <c r="BFL266" s="27"/>
      <c r="BFM266" s="27"/>
      <c r="BFN266" s="27"/>
      <c r="BFO266" s="27"/>
      <c r="BFP266" s="27"/>
      <c r="BFQ266" s="27"/>
      <c r="BFR266" s="27"/>
      <c r="BFS266" s="27"/>
      <c r="BFT266" s="27"/>
      <c r="BFU266" s="27"/>
      <c r="BFV266" s="27"/>
      <c r="BFW266" s="27"/>
      <c r="BFX266" s="27"/>
      <c r="BFY266" s="27"/>
      <c r="BFZ266" s="27"/>
      <c r="BGA266" s="27"/>
      <c r="BGB266" s="27"/>
      <c r="BGC266" s="27"/>
      <c r="BGD266" s="27"/>
      <c r="BGE266" s="27"/>
      <c r="BGF266" s="27"/>
      <c r="BGG266" s="27"/>
      <c r="BGH266" s="27"/>
      <c r="BGI266" s="27"/>
      <c r="BGJ266" s="27"/>
      <c r="BGK266" s="27"/>
      <c r="BGL266" s="27"/>
      <c r="BGM266" s="27"/>
      <c r="BGN266" s="27"/>
      <c r="BGO266" s="27"/>
      <c r="BGP266" s="27"/>
      <c r="BGQ266" s="27"/>
      <c r="BGR266" s="27"/>
      <c r="BGS266" s="27"/>
      <c r="BGT266" s="27"/>
      <c r="BGU266" s="27"/>
      <c r="BGV266" s="27"/>
      <c r="BGW266" s="27"/>
      <c r="BGX266" s="27"/>
      <c r="BGY266" s="27"/>
      <c r="BGZ266" s="27"/>
      <c r="BHA266" s="27"/>
      <c r="BHB266" s="27"/>
      <c r="BHC266" s="27"/>
      <c r="BHD266" s="27"/>
      <c r="BHE266" s="27"/>
      <c r="BHF266" s="27"/>
      <c r="BHG266" s="27"/>
      <c r="BHH266" s="27"/>
      <c r="BHI266" s="27"/>
      <c r="BHJ266" s="27"/>
      <c r="BHK266" s="27"/>
      <c r="BHL266" s="27"/>
      <c r="BHM266" s="27"/>
      <c r="BHN266" s="27"/>
      <c r="BHO266" s="27"/>
      <c r="BHP266" s="27"/>
      <c r="BHQ266" s="27"/>
      <c r="BHR266" s="27"/>
      <c r="BHS266" s="27"/>
      <c r="BHT266" s="27"/>
      <c r="BHU266" s="27"/>
      <c r="BHV266" s="27"/>
      <c r="BHW266" s="27"/>
      <c r="BHX266" s="27"/>
      <c r="BHY266" s="27"/>
      <c r="BHZ266" s="27"/>
      <c r="BIA266" s="27"/>
      <c r="BIB266" s="27"/>
      <c r="BIC266" s="27"/>
      <c r="BID266" s="27"/>
      <c r="BIE266" s="27"/>
      <c r="BIF266" s="27"/>
      <c r="BIG266" s="27"/>
      <c r="BIH266" s="27"/>
      <c r="BII266" s="27"/>
      <c r="BIJ266" s="27"/>
      <c r="BIK266" s="27"/>
      <c r="BIL266" s="27"/>
      <c r="BIM266" s="27"/>
      <c r="BIN266" s="27"/>
      <c r="BIO266" s="27"/>
      <c r="BIP266" s="27"/>
      <c r="BIQ266" s="27"/>
      <c r="BIR266" s="27"/>
      <c r="BIS266" s="27"/>
      <c r="BIT266" s="27"/>
      <c r="BIU266" s="27"/>
      <c r="BIV266" s="27"/>
      <c r="BIW266" s="27"/>
      <c r="BIX266" s="27"/>
      <c r="BIY266" s="27"/>
      <c r="BIZ266" s="27"/>
      <c r="BJA266" s="27"/>
      <c r="BJB266" s="27"/>
      <c r="BJC266" s="27"/>
      <c r="BJD266" s="27"/>
      <c r="BJE266" s="27"/>
      <c r="BJF266" s="27"/>
      <c r="BJG266" s="27"/>
      <c r="BJH266" s="27"/>
      <c r="BJI266" s="27"/>
      <c r="BJJ266" s="27"/>
      <c r="BJK266" s="27"/>
      <c r="BJL266" s="27"/>
      <c r="BJM266" s="27"/>
      <c r="BJN266" s="27"/>
      <c r="BJO266" s="27"/>
      <c r="BJP266" s="27"/>
      <c r="BJQ266" s="27"/>
      <c r="BJR266" s="27"/>
      <c r="BJS266" s="27"/>
      <c r="BJT266" s="27"/>
      <c r="BJU266" s="27"/>
      <c r="BJV266" s="27"/>
      <c r="BJW266" s="27"/>
      <c r="BJX266" s="27"/>
      <c r="BJY266" s="27"/>
      <c r="BJZ266" s="27"/>
      <c r="BKA266" s="27"/>
      <c r="BKB266" s="27"/>
      <c r="BKC266" s="27"/>
      <c r="BKD266" s="27"/>
      <c r="BKE266" s="27"/>
      <c r="BKF266" s="27"/>
      <c r="BKG266" s="27"/>
      <c r="BKH266" s="27"/>
      <c r="BKI266" s="27"/>
      <c r="BKJ266" s="27"/>
      <c r="BKK266" s="27"/>
      <c r="BKL266" s="27"/>
      <c r="BKM266" s="27"/>
      <c r="BKN266" s="27"/>
      <c r="BKO266" s="27"/>
      <c r="BKP266" s="27"/>
      <c r="BKQ266" s="27"/>
      <c r="BKR266" s="27"/>
      <c r="BKS266" s="27"/>
      <c r="BKT266" s="27"/>
      <c r="BKU266" s="27"/>
      <c r="BKV266" s="27"/>
      <c r="BKW266" s="27"/>
      <c r="BKX266" s="27"/>
      <c r="BKY266" s="27"/>
      <c r="BKZ266" s="27"/>
      <c r="BLA266" s="27"/>
      <c r="BLB266" s="27"/>
      <c r="BLC266" s="27"/>
      <c r="BLD266" s="27"/>
      <c r="BLE266" s="27"/>
      <c r="BLF266" s="27"/>
      <c r="BLG266" s="27"/>
      <c r="BLH266" s="27"/>
      <c r="BLI266" s="27"/>
      <c r="BLJ266" s="27"/>
      <c r="BLK266" s="27"/>
      <c r="BLL266" s="27"/>
      <c r="BLM266" s="27"/>
      <c r="BLN266" s="27"/>
      <c r="BLO266" s="27"/>
      <c r="BLP266" s="27"/>
      <c r="BLQ266" s="27"/>
      <c r="BLR266" s="27"/>
      <c r="BLS266" s="27"/>
      <c r="BLT266" s="27"/>
      <c r="BLU266" s="27"/>
      <c r="BLV266" s="27"/>
      <c r="BLW266" s="27"/>
      <c r="BLX266" s="27"/>
      <c r="BLY266" s="27"/>
      <c r="BLZ266" s="27"/>
      <c r="BMA266" s="27"/>
      <c r="BMB266" s="27"/>
      <c r="BMC266" s="27"/>
      <c r="BMD266" s="27"/>
      <c r="BME266" s="27"/>
      <c r="BMF266" s="27"/>
      <c r="BMG266" s="27"/>
      <c r="BMH266" s="27"/>
      <c r="BMI266" s="27"/>
      <c r="BMJ266" s="27"/>
      <c r="BMK266" s="27"/>
      <c r="BML266" s="27"/>
      <c r="BMM266" s="27"/>
      <c r="BMN266" s="27"/>
      <c r="BMO266" s="27"/>
      <c r="BMP266" s="27"/>
      <c r="BMQ266" s="27"/>
      <c r="BMR266" s="27"/>
      <c r="BMS266" s="27"/>
      <c r="BMT266" s="27"/>
      <c r="BMU266" s="27"/>
      <c r="BMV266" s="27"/>
      <c r="BMW266" s="27"/>
      <c r="BMX266" s="27"/>
      <c r="BMY266" s="27"/>
      <c r="BMZ266" s="27"/>
      <c r="BNA266" s="27"/>
      <c r="BNB266" s="27"/>
      <c r="BNC266" s="27"/>
      <c r="BND266" s="27"/>
      <c r="BNE266" s="27"/>
      <c r="BNF266" s="27"/>
      <c r="BNG266" s="27"/>
      <c r="BNH266" s="27"/>
      <c r="BNI266" s="27"/>
      <c r="BNJ266" s="27"/>
      <c r="BNK266" s="27"/>
      <c r="BNL266" s="27"/>
      <c r="BNM266" s="27"/>
      <c r="BNN266" s="27"/>
      <c r="BNO266" s="27"/>
      <c r="BNP266" s="27"/>
      <c r="BNQ266" s="27"/>
      <c r="BNR266" s="27"/>
      <c r="BNS266" s="27"/>
      <c r="BNT266" s="27"/>
      <c r="BNU266" s="27"/>
      <c r="BNV266" s="27"/>
      <c r="BNW266" s="27"/>
      <c r="BNX266" s="27"/>
      <c r="BNY266" s="27"/>
      <c r="BNZ266" s="27"/>
      <c r="BOA266" s="27"/>
      <c r="BOB266" s="27"/>
      <c r="BOC266" s="27"/>
      <c r="BOD266" s="27"/>
      <c r="BOE266" s="27"/>
      <c r="BOF266" s="27"/>
      <c r="BOG266" s="27"/>
      <c r="BOH266" s="27"/>
      <c r="BOI266" s="27"/>
      <c r="BOJ266" s="27"/>
      <c r="BOK266" s="27"/>
      <c r="BOL266" s="27"/>
      <c r="BOM266" s="27"/>
      <c r="BON266" s="27"/>
      <c r="BOO266" s="27"/>
      <c r="BOP266" s="27"/>
      <c r="BOQ266" s="27"/>
      <c r="BOR266" s="27"/>
      <c r="BOS266" s="27"/>
      <c r="BOT266" s="27"/>
      <c r="BOU266" s="27"/>
      <c r="BOV266" s="27"/>
      <c r="BOW266" s="27"/>
      <c r="BOX266" s="27"/>
      <c r="BOY266" s="27"/>
      <c r="BOZ266" s="27"/>
      <c r="BPA266" s="27"/>
      <c r="BPB266" s="27"/>
      <c r="BPC266" s="27"/>
      <c r="BPD266" s="27"/>
      <c r="BPE266" s="27"/>
      <c r="BPF266" s="27"/>
      <c r="BPG266" s="27"/>
      <c r="BPH266" s="27"/>
      <c r="BPI266" s="27"/>
      <c r="BPJ266" s="27"/>
      <c r="BPK266" s="27"/>
      <c r="BPL266" s="27"/>
      <c r="BPM266" s="27"/>
      <c r="BPN266" s="27"/>
      <c r="BPO266" s="27"/>
      <c r="BPP266" s="27"/>
      <c r="BPQ266" s="27"/>
      <c r="BPR266" s="27"/>
      <c r="BPS266" s="27"/>
      <c r="BPT266" s="27"/>
      <c r="BPU266" s="27"/>
      <c r="BPV266" s="27"/>
      <c r="BPW266" s="27"/>
      <c r="BPX266" s="27"/>
      <c r="BPY266" s="27"/>
      <c r="BPZ266" s="27"/>
      <c r="BQA266" s="27"/>
      <c r="BQB266" s="27"/>
      <c r="BQC266" s="27"/>
      <c r="BQD266" s="27"/>
      <c r="BQE266" s="27"/>
      <c r="BQF266" s="27"/>
      <c r="BQG266" s="27"/>
      <c r="BQH266" s="27"/>
      <c r="BQI266" s="27"/>
      <c r="BQJ266" s="27"/>
      <c r="BQK266" s="27"/>
      <c r="BQL266" s="27"/>
      <c r="BQM266" s="27"/>
      <c r="BQN266" s="27"/>
      <c r="BQO266" s="27"/>
      <c r="BQP266" s="27"/>
      <c r="BQQ266" s="27"/>
      <c r="BQR266" s="27"/>
      <c r="BQS266" s="27"/>
      <c r="BQT266" s="27"/>
      <c r="BQU266" s="27"/>
      <c r="BQV266" s="27"/>
      <c r="BQW266" s="27"/>
      <c r="BQX266" s="27"/>
      <c r="BQY266" s="27"/>
      <c r="BQZ266" s="27"/>
      <c r="BRA266" s="27"/>
      <c r="BRB266" s="27"/>
      <c r="BRC266" s="27"/>
      <c r="BRD266" s="27"/>
      <c r="BRE266" s="27"/>
      <c r="BRF266" s="27"/>
      <c r="BRG266" s="27"/>
      <c r="BRH266" s="27"/>
      <c r="BRI266" s="27"/>
      <c r="BRJ266" s="27"/>
      <c r="BRK266" s="27"/>
      <c r="BRL266" s="27"/>
      <c r="BRM266" s="27"/>
      <c r="BRN266" s="27"/>
      <c r="BRO266" s="27"/>
      <c r="BRP266" s="27"/>
      <c r="BRQ266" s="27"/>
      <c r="BRR266" s="27"/>
      <c r="BRS266" s="27"/>
      <c r="BRT266" s="27"/>
      <c r="BRU266" s="27"/>
      <c r="BRV266" s="27"/>
      <c r="BRW266" s="27"/>
      <c r="BRX266" s="27"/>
      <c r="BRY266" s="27"/>
      <c r="BRZ266" s="27"/>
      <c r="BSA266" s="27"/>
      <c r="BSB266" s="27"/>
      <c r="BSC266" s="27"/>
      <c r="BSD266" s="27"/>
      <c r="BSE266" s="27"/>
      <c r="BSF266" s="27"/>
      <c r="BSG266" s="27"/>
      <c r="BSH266" s="27"/>
      <c r="BSI266" s="27"/>
      <c r="BSJ266" s="27"/>
      <c r="BSK266" s="27"/>
      <c r="BSL266" s="27"/>
      <c r="BSM266" s="27"/>
      <c r="BSN266" s="27"/>
      <c r="BSO266" s="27"/>
      <c r="BSP266" s="27"/>
      <c r="BSQ266" s="27"/>
      <c r="BSR266" s="27"/>
      <c r="BSS266" s="27"/>
      <c r="BST266" s="27"/>
      <c r="BSU266" s="27"/>
      <c r="BSV266" s="27"/>
      <c r="BSW266" s="27"/>
      <c r="BSX266" s="27"/>
      <c r="BSY266" s="27"/>
      <c r="BSZ266" s="27"/>
      <c r="BTA266" s="27"/>
      <c r="BTB266" s="27"/>
      <c r="BTC266" s="27"/>
      <c r="BTD266" s="27"/>
      <c r="BTE266" s="27"/>
      <c r="BTF266" s="27"/>
      <c r="BTG266" s="27"/>
      <c r="BTH266" s="27"/>
      <c r="BTI266" s="27"/>
      <c r="BTJ266" s="27"/>
      <c r="BTK266" s="27"/>
      <c r="BTL266" s="27"/>
      <c r="BTM266" s="27"/>
      <c r="BTN266" s="27"/>
      <c r="BTO266" s="27"/>
      <c r="BTP266" s="27"/>
      <c r="BTQ266" s="27"/>
      <c r="BTR266" s="27"/>
      <c r="BTS266" s="27"/>
      <c r="BTT266" s="27"/>
      <c r="BTU266" s="27"/>
      <c r="BTV266" s="27"/>
      <c r="BTW266" s="27"/>
      <c r="BTX266" s="27"/>
      <c r="BTY266" s="27"/>
      <c r="BTZ266" s="27"/>
      <c r="BUA266" s="27"/>
      <c r="BUB266" s="27"/>
      <c r="BUC266" s="27"/>
      <c r="BUD266" s="27"/>
      <c r="BUE266" s="27"/>
      <c r="BUF266" s="27"/>
      <c r="BUG266" s="27"/>
      <c r="BUH266" s="27"/>
      <c r="BUI266" s="27"/>
      <c r="BUJ266" s="27"/>
      <c r="BUK266" s="27"/>
      <c r="BUL266" s="27"/>
      <c r="BUM266" s="27"/>
      <c r="BUN266" s="27"/>
      <c r="BUO266" s="27"/>
      <c r="BUP266" s="27"/>
      <c r="BUQ266" s="27"/>
      <c r="BUR266" s="27"/>
      <c r="BUS266" s="27"/>
      <c r="BUT266" s="27"/>
      <c r="BUU266" s="27"/>
      <c r="BUV266" s="27"/>
      <c r="BUW266" s="27"/>
      <c r="BUX266" s="27"/>
      <c r="BUY266" s="27"/>
      <c r="BUZ266" s="27"/>
      <c r="BVA266" s="27"/>
      <c r="BVB266" s="27"/>
      <c r="BVC266" s="27"/>
      <c r="BVD266" s="27"/>
      <c r="BVE266" s="27"/>
      <c r="BVF266" s="27"/>
      <c r="BVG266" s="27"/>
      <c r="BVH266" s="27"/>
      <c r="BVI266" s="27"/>
      <c r="BVJ266" s="27"/>
      <c r="BVK266" s="27"/>
      <c r="BVL266" s="27"/>
      <c r="BVM266" s="27"/>
      <c r="BVN266" s="27"/>
      <c r="BVO266" s="27"/>
      <c r="BVP266" s="27"/>
      <c r="BVQ266" s="27"/>
      <c r="BVR266" s="27"/>
      <c r="BVS266" s="27"/>
      <c r="BVT266" s="27"/>
      <c r="BVU266" s="27"/>
      <c r="BVV266" s="27"/>
      <c r="BVW266" s="27"/>
      <c r="BVX266" s="27"/>
      <c r="BVY266" s="27"/>
      <c r="BVZ266" s="27"/>
      <c r="BWA266" s="27"/>
      <c r="BWB266" s="27"/>
      <c r="BWC266" s="27"/>
      <c r="BWD266" s="27"/>
      <c r="BWE266" s="27"/>
      <c r="BWF266" s="27"/>
      <c r="BWG266" s="27"/>
      <c r="BWH266" s="27"/>
      <c r="BWI266" s="27"/>
      <c r="BWJ266" s="27"/>
      <c r="BWK266" s="27"/>
      <c r="BWL266" s="27"/>
      <c r="BWM266" s="27"/>
      <c r="BWN266" s="27"/>
      <c r="BWO266" s="27"/>
      <c r="BWP266" s="27"/>
      <c r="BWQ266" s="27"/>
      <c r="BWR266" s="27"/>
      <c r="BWS266" s="27"/>
      <c r="BWT266" s="27"/>
      <c r="BWU266" s="27"/>
      <c r="BWV266" s="27"/>
      <c r="BWW266" s="27"/>
      <c r="BWX266" s="27"/>
      <c r="BWY266" s="27"/>
      <c r="BWZ266" s="27"/>
      <c r="BXA266" s="27"/>
      <c r="BXB266" s="27"/>
      <c r="BXC266" s="27"/>
      <c r="BXD266" s="27"/>
      <c r="BXE266" s="27"/>
      <c r="BXF266" s="27"/>
      <c r="BXG266" s="27"/>
      <c r="BXH266" s="27"/>
      <c r="BXI266" s="27"/>
      <c r="BXJ266" s="27"/>
      <c r="BXK266" s="27"/>
      <c r="BXL266" s="27"/>
      <c r="BXM266" s="27"/>
      <c r="BXN266" s="27"/>
      <c r="BXO266" s="27"/>
      <c r="BXP266" s="27"/>
      <c r="BXQ266" s="27"/>
      <c r="BXR266" s="27"/>
      <c r="BXS266" s="27"/>
      <c r="BXT266" s="27"/>
      <c r="BXU266" s="27"/>
      <c r="BXV266" s="27"/>
      <c r="BXW266" s="27"/>
      <c r="BXX266" s="27"/>
      <c r="BXY266" s="27"/>
      <c r="BXZ266" s="27"/>
      <c r="BYA266" s="27"/>
      <c r="BYB266" s="27"/>
      <c r="BYC266" s="27"/>
      <c r="BYD266" s="27"/>
      <c r="BYE266" s="27"/>
      <c r="BYF266" s="27"/>
      <c r="BYG266" s="27"/>
      <c r="BYH266" s="27"/>
      <c r="BYI266" s="27"/>
      <c r="BYJ266" s="27"/>
      <c r="BYK266" s="27"/>
      <c r="BYL266" s="27"/>
      <c r="BYM266" s="27"/>
      <c r="BYN266" s="27"/>
      <c r="BYO266" s="27"/>
      <c r="BYP266" s="27"/>
      <c r="BYQ266" s="27"/>
      <c r="BYR266" s="27"/>
      <c r="BYS266" s="27"/>
      <c r="BYT266" s="27"/>
      <c r="BYU266" s="27"/>
      <c r="BYV266" s="27"/>
      <c r="BYW266" s="27"/>
      <c r="BYX266" s="27"/>
      <c r="BYY266" s="27"/>
      <c r="BYZ266" s="27"/>
      <c r="BZA266" s="27"/>
      <c r="BZB266" s="27"/>
      <c r="BZC266" s="27"/>
      <c r="BZD266" s="27"/>
      <c r="BZE266" s="27"/>
      <c r="BZF266" s="27"/>
      <c r="BZG266" s="27"/>
      <c r="BZH266" s="27"/>
      <c r="BZI266" s="27"/>
      <c r="BZJ266" s="27"/>
      <c r="BZK266" s="27"/>
      <c r="BZL266" s="27"/>
      <c r="BZM266" s="27"/>
      <c r="BZN266" s="27"/>
      <c r="BZO266" s="27"/>
      <c r="BZP266" s="27"/>
      <c r="BZQ266" s="27"/>
      <c r="BZR266" s="27"/>
      <c r="BZS266" s="27"/>
      <c r="BZT266" s="27"/>
      <c r="BZU266" s="27"/>
      <c r="BZV266" s="27"/>
      <c r="BZW266" s="27"/>
      <c r="BZX266" s="27"/>
      <c r="BZY266" s="27"/>
      <c r="BZZ266" s="27"/>
      <c r="CAA266" s="27"/>
      <c r="CAB266" s="27"/>
      <c r="CAC266" s="27"/>
      <c r="CAD266" s="27"/>
      <c r="CAE266" s="27"/>
      <c r="CAF266" s="27"/>
      <c r="CAG266" s="27"/>
      <c r="CAH266" s="27"/>
      <c r="CAI266" s="27"/>
      <c r="CAJ266" s="27"/>
      <c r="CAK266" s="27"/>
      <c r="CAL266" s="27"/>
      <c r="CAM266" s="27"/>
      <c r="CAN266" s="27"/>
      <c r="CAO266" s="27"/>
      <c r="CAP266" s="27"/>
      <c r="CAQ266" s="27"/>
      <c r="CAR266" s="27"/>
      <c r="CAS266" s="27"/>
      <c r="CAT266" s="27"/>
      <c r="CAU266" s="27"/>
      <c r="CAV266" s="27"/>
      <c r="CAW266" s="27"/>
      <c r="CAX266" s="27"/>
      <c r="CAY266" s="27"/>
      <c r="CAZ266" s="27"/>
      <c r="CBA266" s="27"/>
      <c r="CBB266" s="27"/>
      <c r="CBC266" s="27"/>
      <c r="CBD266" s="27"/>
      <c r="CBE266" s="27"/>
      <c r="CBF266" s="27"/>
      <c r="CBG266" s="27"/>
      <c r="CBH266" s="27"/>
      <c r="CBI266" s="27"/>
      <c r="CBJ266" s="27"/>
      <c r="CBK266" s="27"/>
      <c r="CBL266" s="27"/>
      <c r="CBM266" s="27"/>
      <c r="CBN266" s="27"/>
      <c r="CBO266" s="27"/>
      <c r="CBP266" s="27"/>
      <c r="CBQ266" s="27"/>
      <c r="CBR266" s="27"/>
      <c r="CBS266" s="27"/>
      <c r="CBT266" s="27"/>
      <c r="CBU266" s="27"/>
      <c r="CBV266" s="27"/>
      <c r="CBW266" s="27"/>
      <c r="CBX266" s="27"/>
      <c r="CBY266" s="27"/>
      <c r="CBZ266" s="27"/>
      <c r="CCA266" s="27"/>
      <c r="CCB266" s="27"/>
      <c r="CCC266" s="27"/>
      <c r="CCD266" s="27"/>
      <c r="CCE266" s="27"/>
      <c r="CCF266" s="27"/>
      <c r="CCG266" s="27"/>
      <c r="CCH266" s="27"/>
      <c r="CCI266" s="27"/>
      <c r="CCJ266" s="27"/>
      <c r="CCK266" s="27"/>
      <c r="CCL266" s="27"/>
      <c r="CCM266" s="27"/>
      <c r="CCN266" s="27"/>
      <c r="CCO266" s="27"/>
      <c r="CCP266" s="27"/>
      <c r="CCQ266" s="27"/>
      <c r="CCR266" s="27"/>
      <c r="CCS266" s="27"/>
      <c r="CCT266" s="27"/>
      <c r="CCU266" s="27"/>
      <c r="CCV266" s="27"/>
      <c r="CCW266" s="27"/>
      <c r="CCX266" s="27"/>
      <c r="CCY266" s="27"/>
      <c r="CCZ266" s="27"/>
      <c r="CDA266" s="27"/>
      <c r="CDB266" s="27"/>
      <c r="CDC266" s="27"/>
      <c r="CDD266" s="27"/>
      <c r="CDE266" s="27"/>
      <c r="CDF266" s="27"/>
      <c r="CDG266" s="27"/>
      <c r="CDH266" s="27"/>
      <c r="CDI266" s="27"/>
      <c r="CDJ266" s="27"/>
      <c r="CDK266" s="27"/>
      <c r="CDL266" s="27"/>
      <c r="CDM266" s="27"/>
      <c r="CDN266" s="27"/>
      <c r="CDO266" s="27"/>
      <c r="CDP266" s="27"/>
      <c r="CDQ266" s="27"/>
      <c r="CDR266" s="27"/>
      <c r="CDS266" s="27"/>
      <c r="CDT266" s="27"/>
      <c r="CDU266" s="27"/>
      <c r="CDV266" s="27"/>
      <c r="CDW266" s="27"/>
      <c r="CDX266" s="27"/>
      <c r="CDY266" s="27"/>
      <c r="CDZ266" s="27"/>
      <c r="CEA266" s="27"/>
      <c r="CEB266" s="27"/>
      <c r="CEC266" s="27"/>
      <c r="CED266" s="27"/>
      <c r="CEE266" s="27"/>
      <c r="CEF266" s="27"/>
      <c r="CEG266" s="27"/>
      <c r="CEH266" s="27"/>
      <c r="CEI266" s="27"/>
      <c r="CEJ266" s="27"/>
      <c r="CEK266" s="27"/>
      <c r="CEL266" s="27"/>
      <c r="CEM266" s="27"/>
      <c r="CEN266" s="27"/>
      <c r="CEO266" s="27"/>
      <c r="CEP266" s="27"/>
      <c r="CEQ266" s="27"/>
      <c r="CER266" s="27"/>
      <c r="CES266" s="27"/>
      <c r="CET266" s="27"/>
      <c r="CEU266" s="27"/>
      <c r="CEV266" s="27"/>
      <c r="CEW266" s="27"/>
      <c r="CEX266" s="27"/>
      <c r="CEY266" s="27"/>
      <c r="CEZ266" s="27"/>
      <c r="CFA266" s="27"/>
      <c r="CFB266" s="27"/>
      <c r="CFC266" s="27"/>
      <c r="CFD266" s="27"/>
      <c r="CFE266" s="27"/>
      <c r="CFF266" s="27"/>
      <c r="CFG266" s="27"/>
      <c r="CFH266" s="27"/>
      <c r="CFI266" s="27"/>
      <c r="CFJ266" s="27"/>
      <c r="CFK266" s="27"/>
      <c r="CFL266" s="27"/>
      <c r="CFM266" s="27"/>
      <c r="CFN266" s="27"/>
      <c r="CFO266" s="27"/>
      <c r="CFP266" s="27"/>
      <c r="CFQ266" s="27"/>
      <c r="CFR266" s="27"/>
      <c r="CFS266" s="27"/>
      <c r="CFT266" s="27"/>
      <c r="CFU266" s="27"/>
      <c r="CFV266" s="27"/>
      <c r="CFW266" s="27"/>
      <c r="CFX266" s="27"/>
      <c r="CFY266" s="27"/>
      <c r="CFZ266" s="27"/>
      <c r="CGA266" s="27"/>
      <c r="CGB266" s="27"/>
      <c r="CGC266" s="27"/>
      <c r="CGD266" s="27"/>
      <c r="CGE266" s="27"/>
      <c r="CGF266" s="27"/>
      <c r="CGG266" s="27"/>
      <c r="CGH266" s="27"/>
      <c r="CGI266" s="27"/>
      <c r="CGJ266" s="27"/>
      <c r="CGK266" s="27"/>
      <c r="CGL266" s="27"/>
      <c r="CGM266" s="27"/>
      <c r="CGN266" s="27"/>
      <c r="CGO266" s="27"/>
      <c r="CGP266" s="27"/>
      <c r="CGQ266" s="27"/>
      <c r="CGR266" s="27"/>
      <c r="CGS266" s="27"/>
      <c r="CGT266" s="27"/>
      <c r="CGU266" s="27"/>
      <c r="CGV266" s="27"/>
      <c r="CGW266" s="27"/>
      <c r="CGX266" s="27"/>
      <c r="CGY266" s="27"/>
      <c r="CGZ266" s="27"/>
      <c r="CHA266" s="27"/>
      <c r="CHB266" s="27"/>
      <c r="CHC266" s="27"/>
      <c r="CHD266" s="27"/>
      <c r="CHE266" s="27"/>
      <c r="CHF266" s="27"/>
      <c r="CHG266" s="27"/>
      <c r="CHH266" s="27"/>
      <c r="CHI266" s="27"/>
      <c r="CHJ266" s="27"/>
      <c r="CHK266" s="27"/>
      <c r="CHL266" s="27"/>
      <c r="CHM266" s="27"/>
      <c r="CHN266" s="27"/>
      <c r="CHO266" s="27"/>
      <c r="CHP266" s="27"/>
      <c r="CHQ266" s="27"/>
      <c r="CHR266" s="27"/>
      <c r="CHS266" s="27"/>
      <c r="CHT266" s="27"/>
      <c r="CHU266" s="27"/>
      <c r="CHV266" s="27"/>
      <c r="CHW266" s="27"/>
      <c r="CHX266" s="27"/>
      <c r="CHY266" s="27"/>
      <c r="CHZ266" s="27"/>
      <c r="CIA266" s="27"/>
      <c r="CIB266" s="27"/>
      <c r="CIC266" s="27"/>
      <c r="CID266" s="27"/>
      <c r="CIE266" s="27"/>
      <c r="CIF266" s="27"/>
      <c r="CIG266" s="27"/>
      <c r="CIH266" s="27"/>
      <c r="CII266" s="27"/>
      <c r="CIJ266" s="27"/>
      <c r="CIK266" s="27"/>
      <c r="CIL266" s="27"/>
      <c r="CIM266" s="27"/>
      <c r="CIN266" s="27"/>
      <c r="CIO266" s="27"/>
      <c r="CIP266" s="27"/>
      <c r="CIQ266" s="27"/>
      <c r="CIR266" s="27"/>
      <c r="CIS266" s="27"/>
      <c r="CIT266" s="27"/>
      <c r="CIU266" s="27"/>
      <c r="CIV266" s="27"/>
      <c r="CIW266" s="27"/>
      <c r="CIX266" s="27"/>
      <c r="CIY266" s="27"/>
      <c r="CIZ266" s="27"/>
      <c r="CJA266" s="27"/>
      <c r="CJB266" s="27"/>
      <c r="CJC266" s="27"/>
      <c r="CJD266" s="27"/>
      <c r="CJE266" s="27"/>
      <c r="CJF266" s="27"/>
      <c r="CJG266" s="27"/>
      <c r="CJH266" s="27"/>
      <c r="CJI266" s="27"/>
      <c r="CJJ266" s="27"/>
      <c r="CJK266" s="27"/>
      <c r="CJL266" s="27"/>
      <c r="CJM266" s="27"/>
      <c r="CJN266" s="27"/>
      <c r="CJO266" s="27"/>
      <c r="CJP266" s="27"/>
      <c r="CJQ266" s="27"/>
      <c r="CJR266" s="27"/>
      <c r="CJS266" s="27"/>
      <c r="CJT266" s="27"/>
      <c r="CJU266" s="27"/>
      <c r="CJV266" s="27"/>
      <c r="CJW266" s="27"/>
      <c r="CJX266" s="27"/>
      <c r="CJY266" s="27"/>
      <c r="CJZ266" s="27"/>
      <c r="CKA266" s="27"/>
      <c r="CKB266" s="27"/>
      <c r="CKC266" s="27"/>
      <c r="CKD266" s="27"/>
      <c r="CKE266" s="27"/>
      <c r="CKF266" s="27"/>
      <c r="CKG266" s="27"/>
      <c r="CKH266" s="27"/>
      <c r="CKI266" s="27"/>
      <c r="CKJ266" s="27"/>
      <c r="CKK266" s="27"/>
      <c r="CKL266" s="27"/>
      <c r="CKM266" s="27"/>
      <c r="CKN266" s="27"/>
      <c r="CKO266" s="27"/>
      <c r="CKP266" s="27"/>
      <c r="CKQ266" s="27"/>
      <c r="CKR266" s="27"/>
      <c r="CKS266" s="27"/>
      <c r="CKT266" s="27"/>
      <c r="CKU266" s="27"/>
      <c r="CKV266" s="27"/>
      <c r="CKW266" s="27"/>
      <c r="CKX266" s="27"/>
      <c r="CKY266" s="27"/>
      <c r="CKZ266" s="27"/>
      <c r="CLA266" s="27"/>
      <c r="CLB266" s="27"/>
      <c r="CLC266" s="27"/>
      <c r="CLD266" s="27"/>
      <c r="CLE266" s="27"/>
      <c r="CLF266" s="27"/>
      <c r="CLG266" s="27"/>
      <c r="CLH266" s="27"/>
      <c r="CLI266" s="27"/>
      <c r="CLJ266" s="27"/>
      <c r="CLK266" s="27"/>
      <c r="CLL266" s="27"/>
      <c r="CLM266" s="27"/>
      <c r="CLN266" s="27"/>
      <c r="CLO266" s="27"/>
      <c r="CLP266" s="27"/>
      <c r="CLQ266" s="27"/>
      <c r="CLR266" s="27"/>
      <c r="CLS266" s="27"/>
      <c r="CLT266" s="27"/>
      <c r="CLU266" s="27"/>
      <c r="CLV266" s="27"/>
      <c r="CLW266" s="27"/>
      <c r="CLX266" s="27"/>
      <c r="CLY266" s="27"/>
      <c r="CLZ266" s="27"/>
      <c r="CMA266" s="27"/>
      <c r="CMB266" s="27"/>
      <c r="CMC266" s="27"/>
      <c r="CMD266" s="27"/>
      <c r="CME266" s="27"/>
      <c r="CMF266" s="27"/>
      <c r="CMG266" s="27"/>
      <c r="CMH266" s="27"/>
      <c r="CMI266" s="27"/>
      <c r="CMJ266" s="27"/>
      <c r="CMK266" s="27"/>
      <c r="CML266" s="27"/>
      <c r="CMM266" s="27"/>
      <c r="CMN266" s="27"/>
      <c r="CMO266" s="27"/>
      <c r="CMP266" s="27"/>
      <c r="CMQ266" s="27"/>
      <c r="CMR266" s="27"/>
      <c r="CMS266" s="27"/>
      <c r="CMT266" s="27"/>
      <c r="CMU266" s="27"/>
      <c r="CMV266" s="27"/>
      <c r="CMW266" s="27"/>
      <c r="CMX266" s="27"/>
      <c r="CMY266" s="27"/>
      <c r="CMZ266" s="27"/>
      <c r="CNA266" s="27"/>
      <c r="CNB266" s="27"/>
      <c r="CNC266" s="27"/>
      <c r="CND266" s="27"/>
      <c r="CNE266" s="27"/>
      <c r="CNF266" s="27"/>
      <c r="CNG266" s="27"/>
      <c r="CNH266" s="27"/>
      <c r="CNI266" s="27"/>
      <c r="CNJ266" s="27"/>
      <c r="CNK266" s="27"/>
      <c r="CNL266" s="27"/>
      <c r="CNM266" s="27"/>
      <c r="CNN266" s="27"/>
      <c r="CNO266" s="27"/>
      <c r="CNP266" s="27"/>
      <c r="CNQ266" s="27"/>
      <c r="CNR266" s="27"/>
      <c r="CNS266" s="27"/>
      <c r="CNT266" s="27"/>
      <c r="CNU266" s="27"/>
      <c r="CNV266" s="27"/>
      <c r="CNW266" s="27"/>
      <c r="CNX266" s="27"/>
      <c r="CNY266" s="27"/>
      <c r="CNZ266" s="27"/>
      <c r="COA266" s="27"/>
      <c r="COB266" s="27"/>
      <c r="COC266" s="27"/>
      <c r="COD266" s="27"/>
      <c r="COE266" s="27"/>
      <c r="COF266" s="27"/>
      <c r="COG266" s="27"/>
      <c r="COH266" s="27"/>
      <c r="COI266" s="27"/>
      <c r="COJ266" s="27"/>
      <c r="COK266" s="27"/>
      <c r="COL266" s="27"/>
      <c r="COM266" s="27"/>
      <c r="CON266" s="27"/>
      <c r="COO266" s="27"/>
      <c r="COP266" s="27"/>
      <c r="COQ266" s="27"/>
      <c r="COR266" s="27"/>
      <c r="COS266" s="27"/>
      <c r="COT266" s="27"/>
      <c r="COU266" s="27"/>
      <c r="COV266" s="27"/>
      <c r="COW266" s="27"/>
      <c r="COX266" s="27"/>
      <c r="COY266" s="27"/>
      <c r="COZ266" s="27"/>
      <c r="CPA266" s="27"/>
      <c r="CPB266" s="27"/>
      <c r="CPC266" s="27"/>
      <c r="CPD266" s="27"/>
      <c r="CPE266" s="27"/>
      <c r="CPF266" s="27"/>
      <c r="CPG266" s="27"/>
      <c r="CPH266" s="27"/>
      <c r="CPI266" s="27"/>
      <c r="CPJ266" s="27"/>
      <c r="CPK266" s="27"/>
      <c r="CPL266" s="27"/>
      <c r="CPM266" s="27"/>
      <c r="CPN266" s="27"/>
      <c r="CPO266" s="27"/>
      <c r="CPP266" s="27"/>
      <c r="CPQ266" s="27"/>
      <c r="CPR266" s="27"/>
      <c r="CPS266" s="27"/>
      <c r="CPT266" s="27"/>
      <c r="CPU266" s="27"/>
      <c r="CPV266" s="27"/>
      <c r="CPW266" s="27"/>
      <c r="CPX266" s="27"/>
      <c r="CPY266" s="27"/>
      <c r="CPZ266" s="27"/>
      <c r="CQA266" s="27"/>
      <c r="CQB266" s="27"/>
      <c r="CQC266" s="27"/>
      <c r="CQD266" s="27"/>
      <c r="CQE266" s="27"/>
      <c r="CQF266" s="27"/>
      <c r="CQG266" s="27"/>
      <c r="CQH266" s="27"/>
      <c r="CQI266" s="27"/>
      <c r="CQJ266" s="27"/>
      <c r="CQK266" s="27"/>
      <c r="CQL266" s="27"/>
      <c r="CQM266" s="27"/>
      <c r="CQN266" s="27"/>
      <c r="CQO266" s="27"/>
      <c r="CQP266" s="27"/>
      <c r="CQQ266" s="27"/>
      <c r="CQR266" s="27"/>
      <c r="CQS266" s="27"/>
      <c r="CQT266" s="27"/>
      <c r="CQU266" s="27"/>
      <c r="CQV266" s="27"/>
      <c r="CQW266" s="27"/>
      <c r="CQX266" s="27"/>
      <c r="CQY266" s="27"/>
      <c r="CQZ266" s="27"/>
      <c r="CRA266" s="27"/>
      <c r="CRB266" s="27"/>
      <c r="CRC266" s="27"/>
      <c r="CRD266" s="27"/>
      <c r="CRE266" s="27"/>
      <c r="CRF266" s="27"/>
      <c r="CRG266" s="27"/>
      <c r="CRH266" s="27"/>
      <c r="CRI266" s="27"/>
      <c r="CRJ266" s="27"/>
      <c r="CRK266" s="27"/>
      <c r="CRL266" s="27"/>
      <c r="CRM266" s="27"/>
      <c r="CRN266" s="27"/>
      <c r="CRO266" s="27"/>
      <c r="CRP266" s="27"/>
      <c r="CRQ266" s="27"/>
      <c r="CRR266" s="27"/>
      <c r="CRS266" s="27"/>
      <c r="CRT266" s="27"/>
      <c r="CRU266" s="27"/>
      <c r="CRV266" s="27"/>
      <c r="CRW266" s="27"/>
      <c r="CRX266" s="27"/>
      <c r="CRY266" s="27"/>
      <c r="CRZ266" s="27"/>
      <c r="CSA266" s="27"/>
      <c r="CSB266" s="27"/>
      <c r="CSC266" s="27"/>
      <c r="CSD266" s="27"/>
      <c r="CSE266" s="27"/>
      <c r="CSF266" s="27"/>
      <c r="CSG266" s="27"/>
      <c r="CSH266" s="27"/>
      <c r="CSI266" s="27"/>
      <c r="CSJ266" s="27"/>
      <c r="CSK266" s="27"/>
      <c r="CSL266" s="27"/>
      <c r="CSM266" s="27"/>
      <c r="CSN266" s="27"/>
      <c r="CSO266" s="27"/>
      <c r="CSP266" s="27"/>
      <c r="CSQ266" s="27"/>
      <c r="CSR266" s="27"/>
      <c r="CSS266" s="27"/>
      <c r="CST266" s="27"/>
      <c r="CSU266" s="27"/>
      <c r="CSV266" s="27"/>
      <c r="CSW266" s="27"/>
      <c r="CSX266" s="27"/>
      <c r="CSY266" s="27"/>
      <c r="CSZ266" s="27"/>
      <c r="CTA266" s="27"/>
      <c r="CTB266" s="27"/>
      <c r="CTC266" s="27"/>
      <c r="CTD266" s="27"/>
      <c r="CTE266" s="27"/>
      <c r="CTF266" s="27"/>
      <c r="CTG266" s="27"/>
      <c r="CTH266" s="27"/>
      <c r="CTI266" s="27"/>
      <c r="CTJ266" s="27"/>
      <c r="CTK266" s="27"/>
      <c r="CTL266" s="27"/>
      <c r="CTM266" s="27"/>
      <c r="CTN266" s="27"/>
      <c r="CTO266" s="27"/>
      <c r="CTP266" s="27"/>
      <c r="CTQ266" s="27"/>
      <c r="CTR266" s="27"/>
      <c r="CTS266" s="27"/>
      <c r="CTT266" s="27"/>
      <c r="CTU266" s="27"/>
      <c r="CTV266" s="27"/>
      <c r="CTW266" s="27"/>
      <c r="CTX266" s="27"/>
      <c r="CTY266" s="27"/>
      <c r="CTZ266" s="27"/>
      <c r="CUA266" s="27"/>
      <c r="CUB266" s="27"/>
      <c r="CUC266" s="27"/>
      <c r="CUD266" s="27"/>
      <c r="CUE266" s="27"/>
      <c r="CUF266" s="27"/>
      <c r="CUG266" s="27"/>
      <c r="CUH266" s="27"/>
      <c r="CUI266" s="27"/>
      <c r="CUJ266" s="27"/>
      <c r="CUK266" s="27"/>
      <c r="CUL266" s="27"/>
      <c r="CUM266" s="27"/>
      <c r="CUN266" s="27"/>
      <c r="CUO266" s="27"/>
      <c r="CUP266" s="27"/>
      <c r="CUQ266" s="27"/>
      <c r="CUR266" s="27"/>
      <c r="CUS266" s="27"/>
      <c r="CUT266" s="27"/>
      <c r="CUU266" s="27"/>
      <c r="CUV266" s="27"/>
      <c r="CUW266" s="27"/>
      <c r="CUX266" s="27"/>
      <c r="CUY266" s="27"/>
      <c r="CUZ266" s="27"/>
      <c r="CVA266" s="27"/>
      <c r="CVB266" s="27"/>
      <c r="CVC266" s="27"/>
      <c r="CVD266" s="27"/>
      <c r="CVE266" s="27"/>
      <c r="CVF266" s="27"/>
      <c r="CVG266" s="27"/>
      <c r="CVH266" s="27"/>
      <c r="CVI266" s="27"/>
      <c r="CVJ266" s="27"/>
      <c r="CVK266" s="27"/>
      <c r="CVL266" s="27"/>
      <c r="CVM266" s="27"/>
      <c r="CVN266" s="27"/>
      <c r="CVO266" s="27"/>
      <c r="CVP266" s="27"/>
      <c r="CVQ266" s="27"/>
      <c r="CVR266" s="27"/>
      <c r="CVS266" s="27"/>
      <c r="CVT266" s="27"/>
      <c r="CVU266" s="27"/>
      <c r="CVV266" s="27"/>
      <c r="CVW266" s="27"/>
      <c r="CVX266" s="27"/>
      <c r="CVY266" s="27"/>
      <c r="CVZ266" s="27"/>
      <c r="CWA266" s="27"/>
      <c r="CWB266" s="27"/>
      <c r="CWC266" s="27"/>
      <c r="CWD266" s="27"/>
      <c r="CWE266" s="27"/>
      <c r="CWF266" s="27"/>
      <c r="CWG266" s="27"/>
      <c r="CWH266" s="27"/>
      <c r="CWI266" s="27"/>
      <c r="CWJ266" s="27"/>
      <c r="CWK266" s="27"/>
      <c r="CWL266" s="27"/>
      <c r="CWM266" s="27"/>
      <c r="CWN266" s="27"/>
      <c r="CWO266" s="27"/>
      <c r="CWP266" s="27"/>
      <c r="CWQ266" s="27"/>
      <c r="CWR266" s="27"/>
      <c r="CWS266" s="27"/>
      <c r="CWT266" s="27"/>
      <c r="CWU266" s="27"/>
      <c r="CWV266" s="27"/>
      <c r="CWW266" s="27"/>
      <c r="CWX266" s="27"/>
      <c r="CWY266" s="27"/>
      <c r="CWZ266" s="27"/>
      <c r="CXA266" s="27"/>
      <c r="CXB266" s="27"/>
      <c r="CXC266" s="27"/>
      <c r="CXD266" s="27"/>
      <c r="CXE266" s="27"/>
      <c r="CXF266" s="27"/>
      <c r="CXG266" s="27"/>
      <c r="CXH266" s="27"/>
      <c r="CXI266" s="27"/>
      <c r="CXJ266" s="27"/>
      <c r="CXK266" s="27"/>
      <c r="CXL266" s="27"/>
      <c r="CXM266" s="27"/>
      <c r="CXN266" s="27"/>
      <c r="CXO266" s="27"/>
      <c r="CXP266" s="27"/>
      <c r="CXQ266" s="27"/>
      <c r="CXR266" s="27"/>
      <c r="CXS266" s="27"/>
      <c r="CXT266" s="27"/>
      <c r="CXU266" s="27"/>
      <c r="CXV266" s="27"/>
      <c r="CXW266" s="27"/>
      <c r="CXX266" s="27"/>
      <c r="CXY266" s="27"/>
      <c r="CXZ266" s="27"/>
      <c r="CYA266" s="27"/>
      <c r="CYB266" s="27"/>
      <c r="CYC266" s="27"/>
      <c r="CYD266" s="27"/>
      <c r="CYE266" s="27"/>
      <c r="CYF266" s="27"/>
      <c r="CYG266" s="27"/>
      <c r="CYH266" s="27"/>
      <c r="CYI266" s="27"/>
      <c r="CYJ266" s="27"/>
      <c r="CYK266" s="27"/>
      <c r="CYL266" s="27"/>
      <c r="CYM266" s="27"/>
      <c r="CYN266" s="27"/>
      <c r="CYO266" s="27"/>
      <c r="CYP266" s="27"/>
      <c r="CYQ266" s="27"/>
      <c r="CYR266" s="27"/>
      <c r="CYS266" s="27"/>
      <c r="CYT266" s="27"/>
      <c r="CYU266" s="27"/>
      <c r="CYV266" s="27"/>
      <c r="CYW266" s="27"/>
      <c r="CYX266" s="27"/>
      <c r="CYY266" s="27"/>
      <c r="CYZ266" s="27"/>
      <c r="CZA266" s="27"/>
      <c r="CZB266" s="27"/>
      <c r="CZC266" s="27"/>
      <c r="CZD266" s="27"/>
      <c r="CZE266" s="27"/>
      <c r="CZF266" s="27"/>
      <c r="CZG266" s="27"/>
      <c r="CZH266" s="27"/>
      <c r="CZI266" s="27"/>
      <c r="CZJ266" s="27"/>
      <c r="CZK266" s="27"/>
      <c r="CZL266" s="27"/>
      <c r="CZM266" s="27"/>
      <c r="CZN266" s="27"/>
      <c r="CZO266" s="27"/>
      <c r="CZP266" s="27"/>
      <c r="CZQ266" s="27"/>
      <c r="CZR266" s="27"/>
      <c r="CZS266" s="27"/>
      <c r="CZT266" s="27"/>
      <c r="CZU266" s="27"/>
      <c r="CZV266" s="27"/>
      <c r="CZW266" s="27"/>
      <c r="CZX266" s="27"/>
      <c r="CZY266" s="27"/>
      <c r="CZZ266" s="27"/>
      <c r="DAA266" s="27"/>
      <c r="DAB266" s="27"/>
      <c r="DAC266" s="27"/>
      <c r="DAD266" s="27"/>
      <c r="DAE266" s="27"/>
      <c r="DAF266" s="27"/>
      <c r="DAG266" s="27"/>
      <c r="DAH266" s="27"/>
      <c r="DAI266" s="27"/>
      <c r="DAJ266" s="27"/>
      <c r="DAK266" s="27"/>
      <c r="DAL266" s="27"/>
      <c r="DAM266" s="27"/>
      <c r="DAN266" s="27"/>
      <c r="DAO266" s="27"/>
      <c r="DAP266" s="27"/>
      <c r="DAQ266" s="27"/>
      <c r="DAR266" s="27"/>
      <c r="DAS266" s="27"/>
      <c r="DAT266" s="27"/>
      <c r="DAU266" s="27"/>
      <c r="DAV266" s="27"/>
      <c r="DAW266" s="27"/>
      <c r="DAX266" s="27"/>
      <c r="DAY266" s="27"/>
      <c r="DAZ266" s="27"/>
      <c r="DBA266" s="27"/>
      <c r="DBB266" s="27"/>
      <c r="DBC266" s="27"/>
      <c r="DBD266" s="27"/>
      <c r="DBE266" s="27"/>
      <c r="DBF266" s="27"/>
      <c r="DBG266" s="27"/>
      <c r="DBH266" s="27"/>
      <c r="DBI266" s="27"/>
      <c r="DBJ266" s="27"/>
      <c r="DBK266" s="27"/>
      <c r="DBL266" s="27"/>
      <c r="DBM266" s="27"/>
      <c r="DBN266" s="27"/>
      <c r="DBO266" s="27"/>
      <c r="DBP266" s="27"/>
      <c r="DBQ266" s="27"/>
      <c r="DBR266" s="27"/>
      <c r="DBS266" s="27"/>
      <c r="DBT266" s="27"/>
      <c r="DBU266" s="27"/>
      <c r="DBV266" s="27"/>
      <c r="DBW266" s="27"/>
      <c r="DBX266" s="27"/>
      <c r="DBY266" s="27"/>
      <c r="DBZ266" s="27"/>
      <c r="DCA266" s="27"/>
      <c r="DCB266" s="27"/>
      <c r="DCC266" s="27"/>
      <c r="DCD266" s="27"/>
      <c r="DCE266" s="27"/>
      <c r="DCF266" s="27"/>
      <c r="DCG266" s="27"/>
      <c r="DCH266" s="27"/>
      <c r="DCI266" s="27"/>
      <c r="DCJ266" s="27"/>
      <c r="DCK266" s="27"/>
      <c r="DCL266" s="27"/>
      <c r="DCM266" s="27"/>
      <c r="DCN266" s="27"/>
      <c r="DCO266" s="27"/>
      <c r="DCP266" s="27"/>
      <c r="DCQ266" s="27"/>
      <c r="DCR266" s="27"/>
      <c r="DCS266" s="27"/>
      <c r="DCT266" s="27"/>
      <c r="DCU266" s="27"/>
      <c r="DCV266" s="27"/>
      <c r="DCW266" s="27"/>
      <c r="DCX266" s="27"/>
      <c r="DCY266" s="27"/>
      <c r="DCZ266" s="27"/>
      <c r="DDA266" s="27"/>
      <c r="DDB266" s="27"/>
      <c r="DDC266" s="27"/>
      <c r="DDD266" s="27"/>
      <c r="DDE266" s="27"/>
      <c r="DDF266" s="27"/>
      <c r="DDG266" s="27"/>
      <c r="DDH266" s="27"/>
      <c r="DDI266" s="27"/>
      <c r="DDJ266" s="27"/>
      <c r="DDK266" s="27"/>
      <c r="DDL266" s="27"/>
      <c r="DDM266" s="27"/>
      <c r="DDN266" s="27"/>
      <c r="DDO266" s="27"/>
      <c r="DDP266" s="27"/>
      <c r="DDQ266" s="27"/>
      <c r="DDR266" s="27"/>
      <c r="DDS266" s="27"/>
      <c r="DDT266" s="27"/>
      <c r="DDU266" s="27"/>
      <c r="DDV266" s="27"/>
      <c r="DDW266" s="27"/>
      <c r="DDX266" s="27"/>
      <c r="DDY266" s="27"/>
      <c r="DDZ266" s="27"/>
      <c r="DEA266" s="27"/>
      <c r="DEB266" s="27"/>
      <c r="DEC266" s="27"/>
      <c r="DED266" s="27"/>
      <c r="DEE266" s="27"/>
      <c r="DEF266" s="27"/>
      <c r="DEG266" s="27"/>
      <c r="DEH266" s="27"/>
      <c r="DEI266" s="27"/>
      <c r="DEJ266" s="27"/>
      <c r="DEK266" s="27"/>
      <c r="DEL266" s="27"/>
      <c r="DEM266" s="27"/>
      <c r="DEN266" s="27"/>
      <c r="DEO266" s="27"/>
      <c r="DEP266" s="27"/>
      <c r="DEQ266" s="27"/>
      <c r="DER266" s="27"/>
      <c r="DES266" s="27"/>
      <c r="DET266" s="27"/>
      <c r="DEU266" s="27"/>
      <c r="DEV266" s="27"/>
      <c r="DEW266" s="27"/>
      <c r="DEX266" s="27"/>
      <c r="DEY266" s="27"/>
      <c r="DEZ266" s="27"/>
      <c r="DFA266" s="27"/>
      <c r="DFB266" s="27"/>
      <c r="DFC266" s="27"/>
      <c r="DFD266" s="27"/>
      <c r="DFE266" s="27"/>
      <c r="DFF266" s="27"/>
      <c r="DFG266" s="27"/>
      <c r="DFH266" s="27"/>
      <c r="DFI266" s="27"/>
      <c r="DFJ266" s="27"/>
      <c r="DFK266" s="27"/>
      <c r="DFL266" s="27"/>
      <c r="DFM266" s="27"/>
      <c r="DFN266" s="27"/>
      <c r="DFO266" s="27"/>
      <c r="DFP266" s="27"/>
      <c r="DFQ266" s="27"/>
      <c r="DFR266" s="27"/>
      <c r="DFS266" s="27"/>
      <c r="DFT266" s="27"/>
      <c r="DFU266" s="27"/>
      <c r="DFV266" s="27"/>
      <c r="DFW266" s="27"/>
      <c r="DFX266" s="27"/>
      <c r="DFY266" s="27"/>
      <c r="DFZ266" s="27"/>
      <c r="DGA266" s="27"/>
      <c r="DGB266" s="27"/>
      <c r="DGC266" s="27"/>
      <c r="DGD266" s="27"/>
      <c r="DGE266" s="27"/>
      <c r="DGF266" s="27"/>
      <c r="DGG266" s="27"/>
      <c r="DGH266" s="27"/>
      <c r="DGI266" s="27"/>
      <c r="DGJ266" s="27"/>
      <c r="DGK266" s="27"/>
      <c r="DGL266" s="27"/>
      <c r="DGM266" s="27"/>
      <c r="DGN266" s="27"/>
      <c r="DGO266" s="27"/>
      <c r="DGP266" s="27"/>
      <c r="DGQ266" s="27"/>
      <c r="DGR266" s="27"/>
      <c r="DGS266" s="27"/>
      <c r="DGT266" s="27"/>
      <c r="DGU266" s="27"/>
      <c r="DGV266" s="27"/>
      <c r="DGW266" s="27"/>
      <c r="DGX266" s="27"/>
      <c r="DGY266" s="27"/>
      <c r="DGZ266" s="27"/>
      <c r="DHA266" s="27"/>
      <c r="DHB266" s="27"/>
      <c r="DHC266" s="27"/>
      <c r="DHD266" s="27"/>
      <c r="DHE266" s="27"/>
      <c r="DHF266" s="27"/>
      <c r="DHG266" s="27"/>
      <c r="DHH266" s="27"/>
      <c r="DHI266" s="27"/>
      <c r="DHJ266" s="27"/>
      <c r="DHK266" s="27"/>
      <c r="DHL266" s="27"/>
      <c r="DHM266" s="27"/>
      <c r="DHN266" s="27"/>
      <c r="DHO266" s="27"/>
      <c r="DHP266" s="27"/>
      <c r="DHQ266" s="27"/>
      <c r="DHR266" s="27"/>
      <c r="DHS266" s="27"/>
      <c r="DHT266" s="27"/>
      <c r="DHU266" s="27"/>
      <c r="DHV266" s="27"/>
      <c r="DHW266" s="27"/>
      <c r="DHX266" s="27"/>
      <c r="DHY266" s="27"/>
      <c r="DHZ266" s="27"/>
      <c r="DIA266" s="27"/>
      <c r="DIB266" s="27"/>
      <c r="DIC266" s="27"/>
      <c r="DID266" s="27"/>
      <c r="DIE266" s="27"/>
      <c r="DIF266" s="27"/>
      <c r="DIG266" s="27"/>
      <c r="DIH266" s="27"/>
      <c r="DII266" s="27"/>
      <c r="DIJ266" s="27"/>
      <c r="DIK266" s="27"/>
      <c r="DIL266" s="27"/>
      <c r="DIM266" s="27"/>
      <c r="DIN266" s="27"/>
      <c r="DIO266" s="27"/>
      <c r="DIP266" s="27"/>
      <c r="DIQ266" s="27"/>
      <c r="DIR266" s="27"/>
      <c r="DIS266" s="27"/>
      <c r="DIT266" s="27"/>
      <c r="DIU266" s="27"/>
      <c r="DIV266" s="27"/>
      <c r="DIW266" s="27"/>
      <c r="DIX266" s="27"/>
      <c r="DIY266" s="27"/>
      <c r="DIZ266" s="27"/>
      <c r="DJA266" s="27"/>
      <c r="DJB266" s="27"/>
      <c r="DJC266" s="27"/>
      <c r="DJD266" s="27"/>
      <c r="DJE266" s="27"/>
      <c r="DJF266" s="27"/>
      <c r="DJG266" s="27"/>
      <c r="DJH266" s="27"/>
      <c r="DJI266" s="27"/>
      <c r="DJJ266" s="27"/>
      <c r="DJK266" s="27"/>
      <c r="DJL266" s="27"/>
      <c r="DJM266" s="27"/>
      <c r="DJN266" s="27"/>
      <c r="DJO266" s="27"/>
      <c r="DJP266" s="27"/>
      <c r="DJQ266" s="27"/>
      <c r="DJR266" s="27"/>
      <c r="DJS266" s="27"/>
      <c r="DJT266" s="27"/>
      <c r="DJU266" s="27"/>
      <c r="DJV266" s="27"/>
      <c r="DJW266" s="27"/>
      <c r="DJX266" s="27"/>
      <c r="DJY266" s="27"/>
      <c r="DJZ266" s="27"/>
      <c r="DKA266" s="27"/>
      <c r="DKB266" s="27"/>
      <c r="DKC266" s="27"/>
      <c r="DKD266" s="27"/>
      <c r="DKE266" s="27"/>
      <c r="DKF266" s="27"/>
      <c r="DKG266" s="27"/>
      <c r="DKH266" s="27"/>
      <c r="DKI266" s="27"/>
      <c r="DKJ266" s="27"/>
      <c r="DKK266" s="27"/>
      <c r="DKL266" s="27"/>
      <c r="DKM266" s="27"/>
      <c r="DKN266" s="27"/>
      <c r="DKO266" s="27"/>
      <c r="DKP266" s="27"/>
      <c r="DKQ266" s="27"/>
      <c r="DKR266" s="27"/>
      <c r="DKS266" s="27"/>
      <c r="DKT266" s="27"/>
      <c r="DKU266" s="27"/>
      <c r="DKV266" s="27"/>
      <c r="DKW266" s="27"/>
      <c r="DKX266" s="27"/>
      <c r="DKY266" s="27"/>
      <c r="DKZ266" s="27"/>
      <c r="DLA266" s="27"/>
      <c r="DLB266" s="27"/>
      <c r="DLC266" s="27"/>
      <c r="DLD266" s="27"/>
      <c r="DLE266" s="27"/>
      <c r="DLF266" s="27"/>
      <c r="DLG266" s="27"/>
      <c r="DLH266" s="27"/>
      <c r="DLI266" s="27"/>
      <c r="DLJ266" s="27"/>
      <c r="DLK266" s="27"/>
      <c r="DLL266" s="27"/>
      <c r="DLM266" s="27"/>
      <c r="DLN266" s="27"/>
      <c r="DLO266" s="27"/>
      <c r="DLP266" s="27"/>
      <c r="DLQ266" s="27"/>
      <c r="DLR266" s="27"/>
      <c r="DLS266" s="27"/>
      <c r="DLT266" s="27"/>
      <c r="DLU266" s="27"/>
      <c r="DLV266" s="27"/>
      <c r="DLW266" s="27"/>
      <c r="DLX266" s="27"/>
      <c r="DLY266" s="27"/>
      <c r="DLZ266" s="27"/>
      <c r="DMA266" s="27"/>
      <c r="DMB266" s="27"/>
      <c r="DMC266" s="27"/>
      <c r="DMD266" s="27"/>
      <c r="DME266" s="27"/>
      <c r="DMF266" s="27"/>
      <c r="DMG266" s="27"/>
      <c r="DMH266" s="27"/>
      <c r="DMI266" s="27"/>
      <c r="DMJ266" s="27"/>
      <c r="DMK266" s="27"/>
      <c r="DML266" s="27"/>
      <c r="DMM266" s="27"/>
      <c r="DMN266" s="27"/>
      <c r="DMO266" s="27"/>
      <c r="DMP266" s="27"/>
      <c r="DMQ266" s="27"/>
      <c r="DMR266" s="27"/>
      <c r="DMS266" s="27"/>
      <c r="DMT266" s="27"/>
      <c r="DMU266" s="27"/>
      <c r="DMV266" s="27"/>
      <c r="DMW266" s="27"/>
      <c r="DMX266" s="27"/>
      <c r="DMY266" s="27"/>
      <c r="DMZ266" s="27"/>
      <c r="DNA266" s="27"/>
      <c r="DNB266" s="27"/>
      <c r="DNC266" s="27"/>
      <c r="DND266" s="27"/>
      <c r="DNE266" s="27"/>
      <c r="DNF266" s="27"/>
      <c r="DNG266" s="27"/>
      <c r="DNH266" s="27"/>
      <c r="DNI266" s="27"/>
      <c r="DNJ266" s="27"/>
      <c r="DNK266" s="27"/>
      <c r="DNL266" s="27"/>
      <c r="DNM266" s="27"/>
      <c r="DNN266" s="27"/>
      <c r="DNO266" s="27"/>
      <c r="DNP266" s="27"/>
      <c r="DNQ266" s="27"/>
      <c r="DNR266" s="27"/>
      <c r="DNS266" s="27"/>
      <c r="DNT266" s="27"/>
      <c r="DNU266" s="27"/>
      <c r="DNV266" s="27"/>
      <c r="DNW266" s="27"/>
      <c r="DNX266" s="27"/>
      <c r="DNY266" s="27"/>
      <c r="DNZ266" s="27"/>
      <c r="DOA266" s="27"/>
      <c r="DOB266" s="27"/>
      <c r="DOC266" s="27"/>
      <c r="DOD266" s="27"/>
      <c r="DOE266" s="27"/>
      <c r="DOF266" s="27"/>
      <c r="DOG266" s="27"/>
      <c r="DOH266" s="27"/>
      <c r="DOI266" s="27"/>
      <c r="DOJ266" s="27"/>
      <c r="DOK266" s="27"/>
      <c r="DOL266" s="27"/>
      <c r="DOM266" s="27"/>
      <c r="DON266" s="27"/>
      <c r="DOO266" s="27"/>
      <c r="DOP266" s="27"/>
      <c r="DOQ266" s="27"/>
      <c r="DOR266" s="27"/>
      <c r="DOS266" s="27"/>
      <c r="DOT266" s="27"/>
      <c r="DOU266" s="27"/>
      <c r="DOV266" s="27"/>
      <c r="DOW266" s="27"/>
      <c r="DOX266" s="27"/>
      <c r="DOY266" s="27"/>
      <c r="DOZ266" s="27"/>
      <c r="DPA266" s="27"/>
      <c r="DPB266" s="27"/>
      <c r="DPC266" s="27"/>
      <c r="DPD266" s="27"/>
      <c r="DPE266" s="27"/>
      <c r="DPF266" s="27"/>
      <c r="DPG266" s="27"/>
      <c r="DPH266" s="27"/>
      <c r="DPI266" s="27"/>
      <c r="DPJ266" s="27"/>
      <c r="DPK266" s="27"/>
      <c r="DPL266" s="27"/>
      <c r="DPM266" s="27"/>
      <c r="DPN266" s="27"/>
      <c r="DPO266" s="27"/>
      <c r="DPP266" s="27"/>
      <c r="DPQ266" s="27"/>
      <c r="DPR266" s="27"/>
      <c r="DPS266" s="27"/>
      <c r="DPT266" s="27"/>
      <c r="DPU266" s="27"/>
      <c r="DPV266" s="27"/>
      <c r="DPW266" s="27"/>
      <c r="DPX266" s="27"/>
      <c r="DPY266" s="27"/>
      <c r="DPZ266" s="27"/>
      <c r="DQA266" s="27"/>
      <c r="DQB266" s="27"/>
      <c r="DQC266" s="27"/>
      <c r="DQD266" s="27"/>
      <c r="DQE266" s="27"/>
      <c r="DQF266" s="27"/>
      <c r="DQG266" s="27"/>
      <c r="DQH266" s="27"/>
      <c r="DQI266" s="27"/>
      <c r="DQJ266" s="27"/>
      <c r="DQK266" s="27"/>
      <c r="DQL266" s="27"/>
      <c r="DQM266" s="27"/>
      <c r="DQN266" s="27"/>
      <c r="DQO266" s="27"/>
      <c r="DQP266" s="27"/>
      <c r="DQQ266" s="27"/>
      <c r="DQR266" s="27"/>
      <c r="DQS266" s="27"/>
      <c r="DQT266" s="27"/>
      <c r="DQU266" s="27"/>
      <c r="DQV266" s="27"/>
      <c r="DQW266" s="27"/>
      <c r="DQX266" s="27"/>
      <c r="DQY266" s="27"/>
      <c r="DQZ266" s="27"/>
      <c r="DRA266" s="27"/>
      <c r="DRB266" s="27"/>
      <c r="DRC266" s="27"/>
      <c r="DRD266" s="27"/>
      <c r="DRE266" s="27"/>
      <c r="DRF266" s="27"/>
      <c r="DRG266" s="27"/>
      <c r="DRH266" s="27"/>
      <c r="DRI266" s="27"/>
      <c r="DRJ266" s="27"/>
      <c r="DRK266" s="27"/>
      <c r="DRL266" s="27"/>
      <c r="DRM266" s="27"/>
      <c r="DRN266" s="27"/>
      <c r="DRO266" s="27"/>
      <c r="DRP266" s="27"/>
      <c r="DRQ266" s="27"/>
      <c r="DRR266" s="27"/>
      <c r="DRS266" s="27"/>
      <c r="DRT266" s="27"/>
      <c r="DRU266" s="27"/>
      <c r="DRV266" s="27"/>
      <c r="DRW266" s="27"/>
      <c r="DRX266" s="27"/>
      <c r="DRY266" s="27"/>
      <c r="DRZ266" s="27"/>
      <c r="DSA266" s="27"/>
      <c r="DSB266" s="27"/>
      <c r="DSC266" s="27"/>
      <c r="DSD266" s="27"/>
      <c r="DSE266" s="27"/>
      <c r="DSF266" s="27"/>
      <c r="DSG266" s="27"/>
      <c r="DSH266" s="27"/>
      <c r="DSI266" s="27"/>
      <c r="DSJ266" s="27"/>
      <c r="DSK266" s="27"/>
      <c r="DSL266" s="27"/>
      <c r="DSM266" s="27"/>
      <c r="DSN266" s="27"/>
      <c r="DSO266" s="27"/>
      <c r="DSP266" s="27"/>
      <c r="DSQ266" s="27"/>
      <c r="DSR266" s="27"/>
      <c r="DSS266" s="27"/>
      <c r="DST266" s="27"/>
      <c r="DSU266" s="27"/>
      <c r="DSV266" s="27"/>
      <c r="DSW266" s="27"/>
      <c r="DSX266" s="27"/>
      <c r="DSY266" s="27"/>
      <c r="DSZ266" s="27"/>
      <c r="DTA266" s="27"/>
      <c r="DTB266" s="27"/>
      <c r="DTC266" s="27"/>
      <c r="DTD266" s="27"/>
      <c r="DTE266" s="27"/>
      <c r="DTF266" s="27"/>
      <c r="DTG266" s="27"/>
      <c r="DTH266" s="27"/>
      <c r="DTI266" s="27"/>
      <c r="DTJ266" s="27"/>
      <c r="DTK266" s="27"/>
      <c r="DTL266" s="27"/>
      <c r="DTM266" s="27"/>
      <c r="DTN266" s="27"/>
      <c r="DTO266" s="27"/>
      <c r="DTP266" s="27"/>
      <c r="DTQ266" s="27"/>
      <c r="DTR266" s="27"/>
      <c r="DTS266" s="27"/>
      <c r="DTT266" s="27"/>
      <c r="DTU266" s="27"/>
      <c r="DTV266" s="27"/>
      <c r="DTW266" s="27"/>
      <c r="DTX266" s="27"/>
      <c r="DTY266" s="27"/>
      <c r="DTZ266" s="27"/>
      <c r="DUA266" s="27"/>
      <c r="DUB266" s="27"/>
      <c r="DUC266" s="27"/>
      <c r="DUD266" s="27"/>
      <c r="DUE266" s="27"/>
      <c r="DUF266" s="27"/>
      <c r="DUG266" s="27"/>
      <c r="DUH266" s="27"/>
      <c r="DUI266" s="27"/>
      <c r="DUJ266" s="27"/>
      <c r="DUK266" s="27"/>
      <c r="DUL266" s="27"/>
      <c r="DUM266" s="27"/>
      <c r="DUN266" s="27"/>
      <c r="DUO266" s="27"/>
      <c r="DUP266" s="27"/>
      <c r="DUQ266" s="27"/>
      <c r="DUR266" s="27"/>
      <c r="DUS266" s="27"/>
      <c r="DUT266" s="27"/>
      <c r="DUU266" s="27"/>
      <c r="DUV266" s="27"/>
      <c r="DUW266" s="27"/>
      <c r="DUX266" s="27"/>
      <c r="DUY266" s="27"/>
      <c r="DUZ266" s="27"/>
      <c r="DVA266" s="27"/>
      <c r="DVB266" s="27"/>
      <c r="DVC266" s="27"/>
      <c r="DVD266" s="27"/>
      <c r="DVE266" s="27"/>
      <c r="DVF266" s="27"/>
      <c r="DVG266" s="27"/>
      <c r="DVH266" s="27"/>
      <c r="DVI266" s="27"/>
      <c r="DVJ266" s="27"/>
      <c r="DVK266" s="27"/>
      <c r="DVL266" s="27"/>
      <c r="DVM266" s="27"/>
      <c r="DVN266" s="27"/>
      <c r="DVO266" s="27"/>
      <c r="DVP266" s="27"/>
      <c r="DVQ266" s="27"/>
      <c r="DVR266" s="27"/>
      <c r="DVS266" s="27"/>
      <c r="DVT266" s="27"/>
      <c r="DVU266" s="27"/>
      <c r="DVV266" s="27"/>
      <c r="DVW266" s="27"/>
      <c r="DVX266" s="27"/>
      <c r="DVY266" s="27"/>
      <c r="DVZ266" s="27"/>
      <c r="DWA266" s="27"/>
      <c r="DWB266" s="27"/>
      <c r="DWC266" s="27"/>
      <c r="DWD266" s="27"/>
      <c r="DWE266" s="27"/>
      <c r="DWF266" s="27"/>
      <c r="DWG266" s="27"/>
      <c r="DWH266" s="27"/>
      <c r="DWI266" s="27"/>
      <c r="DWJ266" s="27"/>
      <c r="DWK266" s="27"/>
      <c r="DWL266" s="27"/>
      <c r="DWM266" s="27"/>
      <c r="DWN266" s="27"/>
      <c r="DWO266" s="27"/>
      <c r="DWP266" s="27"/>
      <c r="DWQ266" s="27"/>
      <c r="DWR266" s="27"/>
      <c r="DWS266" s="27"/>
      <c r="DWT266" s="27"/>
      <c r="DWU266" s="27"/>
      <c r="DWV266" s="27"/>
      <c r="DWW266" s="27"/>
      <c r="DWX266" s="27"/>
      <c r="DWY266" s="27"/>
      <c r="DWZ266" s="27"/>
      <c r="DXA266" s="27"/>
      <c r="DXB266" s="27"/>
      <c r="DXC266" s="27"/>
      <c r="DXD266" s="27"/>
      <c r="DXE266" s="27"/>
      <c r="DXF266" s="27"/>
      <c r="DXG266" s="27"/>
      <c r="DXH266" s="27"/>
      <c r="DXI266" s="27"/>
      <c r="DXJ266" s="27"/>
      <c r="DXK266" s="27"/>
      <c r="DXL266" s="27"/>
      <c r="DXM266" s="27"/>
      <c r="DXN266" s="27"/>
      <c r="DXO266" s="27"/>
      <c r="DXP266" s="27"/>
      <c r="DXQ266" s="27"/>
      <c r="DXR266" s="27"/>
      <c r="DXS266" s="27"/>
      <c r="DXT266" s="27"/>
      <c r="DXU266" s="27"/>
      <c r="DXV266" s="27"/>
      <c r="DXW266" s="27"/>
      <c r="DXX266" s="27"/>
      <c r="DXY266" s="27"/>
      <c r="DXZ266" s="27"/>
      <c r="DYA266" s="27"/>
      <c r="DYB266" s="27"/>
      <c r="DYC266" s="27"/>
      <c r="DYD266" s="27"/>
      <c r="DYE266" s="27"/>
      <c r="DYF266" s="27"/>
      <c r="DYG266" s="27"/>
      <c r="DYH266" s="27"/>
      <c r="DYI266" s="27"/>
      <c r="DYJ266" s="27"/>
      <c r="DYK266" s="27"/>
      <c r="DYL266" s="27"/>
      <c r="DYM266" s="27"/>
      <c r="DYN266" s="27"/>
      <c r="DYO266" s="27"/>
      <c r="DYP266" s="27"/>
      <c r="DYQ266" s="27"/>
      <c r="DYR266" s="27"/>
      <c r="DYS266" s="27"/>
      <c r="DYT266" s="27"/>
      <c r="DYU266" s="27"/>
      <c r="DYV266" s="27"/>
      <c r="DYW266" s="27"/>
      <c r="DYX266" s="27"/>
      <c r="DYY266" s="27"/>
      <c r="DYZ266" s="27"/>
      <c r="DZA266" s="27"/>
      <c r="DZB266" s="27"/>
      <c r="DZC266" s="27"/>
      <c r="DZD266" s="27"/>
      <c r="DZE266" s="27"/>
      <c r="DZF266" s="27"/>
      <c r="DZG266" s="27"/>
      <c r="DZH266" s="27"/>
      <c r="DZI266" s="27"/>
      <c r="DZJ266" s="27"/>
      <c r="DZK266" s="27"/>
      <c r="DZL266" s="27"/>
      <c r="DZM266" s="27"/>
      <c r="DZN266" s="27"/>
      <c r="DZO266" s="27"/>
      <c r="DZP266" s="27"/>
      <c r="DZQ266" s="27"/>
      <c r="DZR266" s="27"/>
      <c r="DZS266" s="27"/>
      <c r="DZT266" s="27"/>
      <c r="DZU266" s="27"/>
      <c r="DZV266" s="27"/>
      <c r="DZW266" s="27"/>
      <c r="DZX266" s="27"/>
      <c r="DZY266" s="27"/>
      <c r="DZZ266" s="27"/>
      <c r="EAA266" s="27"/>
      <c r="EAB266" s="27"/>
      <c r="EAC266" s="27"/>
      <c r="EAD266" s="27"/>
      <c r="EAE266" s="27"/>
      <c r="EAF266" s="27"/>
      <c r="EAG266" s="27"/>
      <c r="EAH266" s="27"/>
      <c r="EAI266" s="27"/>
      <c r="EAJ266" s="27"/>
      <c r="EAK266" s="27"/>
      <c r="EAL266" s="27"/>
      <c r="EAM266" s="27"/>
      <c r="EAN266" s="27"/>
      <c r="EAO266" s="27"/>
      <c r="EAP266" s="27"/>
      <c r="EAQ266" s="27"/>
      <c r="EAR266" s="27"/>
      <c r="EAS266" s="27"/>
      <c r="EAT266" s="27"/>
      <c r="EAU266" s="27"/>
      <c r="EAV266" s="27"/>
      <c r="EAW266" s="27"/>
      <c r="EAX266" s="27"/>
      <c r="EAY266" s="27"/>
      <c r="EAZ266" s="27"/>
      <c r="EBA266" s="27"/>
      <c r="EBB266" s="27"/>
      <c r="EBC266" s="27"/>
      <c r="EBD266" s="27"/>
      <c r="EBE266" s="27"/>
      <c r="EBF266" s="27"/>
      <c r="EBG266" s="27"/>
      <c r="EBH266" s="27"/>
      <c r="EBI266" s="27"/>
      <c r="EBJ266" s="27"/>
      <c r="EBK266" s="27"/>
      <c r="EBL266" s="27"/>
      <c r="EBM266" s="27"/>
      <c r="EBN266" s="27"/>
      <c r="EBO266" s="27"/>
      <c r="EBP266" s="27"/>
      <c r="EBQ266" s="27"/>
      <c r="EBR266" s="27"/>
      <c r="EBS266" s="27"/>
      <c r="EBT266" s="27"/>
      <c r="EBU266" s="27"/>
      <c r="EBV266" s="27"/>
      <c r="EBW266" s="27"/>
      <c r="EBX266" s="27"/>
      <c r="EBY266" s="27"/>
      <c r="EBZ266" s="27"/>
      <c r="ECA266" s="27"/>
      <c r="ECB266" s="27"/>
      <c r="ECC266" s="27"/>
      <c r="ECD266" s="27"/>
      <c r="ECE266" s="27"/>
      <c r="ECF266" s="27"/>
      <c r="ECG266" s="27"/>
      <c r="ECH266" s="27"/>
      <c r="ECI266" s="27"/>
      <c r="ECJ266" s="27"/>
      <c r="ECK266" s="27"/>
      <c r="ECL266" s="27"/>
      <c r="ECM266" s="27"/>
      <c r="ECN266" s="27"/>
      <c r="ECO266" s="27"/>
      <c r="ECP266" s="27"/>
      <c r="ECQ266" s="27"/>
      <c r="ECR266" s="27"/>
      <c r="ECS266" s="27"/>
      <c r="ECT266" s="27"/>
      <c r="ECU266" s="27"/>
      <c r="ECV266" s="27"/>
      <c r="ECW266" s="27"/>
      <c r="ECX266" s="27"/>
      <c r="ECY266" s="27"/>
      <c r="ECZ266" s="27"/>
      <c r="EDA266" s="27"/>
      <c r="EDB266" s="27"/>
      <c r="EDC266" s="27"/>
      <c r="EDD266" s="27"/>
      <c r="EDE266" s="27"/>
      <c r="EDF266" s="27"/>
      <c r="EDG266" s="27"/>
      <c r="EDH266" s="27"/>
      <c r="EDI266" s="27"/>
      <c r="EDJ266" s="27"/>
      <c r="EDK266" s="27"/>
      <c r="EDL266" s="27"/>
      <c r="EDM266" s="27"/>
      <c r="EDN266" s="27"/>
      <c r="EDO266" s="27"/>
      <c r="EDP266" s="27"/>
      <c r="EDQ266" s="27"/>
      <c r="EDR266" s="27"/>
      <c r="EDS266" s="27"/>
      <c r="EDT266" s="27"/>
      <c r="EDU266" s="27"/>
      <c r="EDV266" s="27"/>
      <c r="EDW266" s="27"/>
      <c r="EDX266" s="27"/>
      <c r="EDY266" s="27"/>
      <c r="EDZ266" s="27"/>
      <c r="EEA266" s="27"/>
      <c r="EEB266" s="27"/>
      <c r="EEC266" s="27"/>
      <c r="EED266" s="27"/>
      <c r="EEE266" s="27"/>
      <c r="EEF266" s="27"/>
      <c r="EEG266" s="27"/>
      <c r="EEH266" s="27"/>
      <c r="EEI266" s="27"/>
      <c r="EEJ266" s="27"/>
      <c r="EEK266" s="27"/>
      <c r="EEL266" s="27"/>
      <c r="EEM266" s="27"/>
      <c r="EEN266" s="27"/>
      <c r="EEO266" s="27"/>
      <c r="EEP266" s="27"/>
      <c r="EEQ266" s="27"/>
      <c r="EER266" s="27"/>
      <c r="EES266" s="27"/>
      <c r="EET266" s="27"/>
      <c r="EEU266" s="27"/>
      <c r="EEV266" s="27"/>
      <c r="EEW266" s="27"/>
      <c r="EEX266" s="27"/>
      <c r="EEY266" s="27"/>
      <c r="EEZ266" s="27"/>
      <c r="EFA266" s="27"/>
      <c r="EFB266" s="27"/>
      <c r="EFC266" s="27"/>
      <c r="EFD266" s="27"/>
      <c r="EFE266" s="27"/>
      <c r="EFF266" s="27"/>
      <c r="EFG266" s="27"/>
      <c r="EFH266" s="27"/>
      <c r="EFI266" s="27"/>
      <c r="EFJ266" s="27"/>
      <c r="EFK266" s="27"/>
      <c r="EFL266" s="27"/>
      <c r="EFM266" s="27"/>
      <c r="EFN266" s="27"/>
      <c r="EFO266" s="27"/>
      <c r="EFP266" s="27"/>
      <c r="EFQ266" s="27"/>
      <c r="EFR266" s="27"/>
      <c r="EFS266" s="27"/>
      <c r="EFT266" s="27"/>
      <c r="EFU266" s="27"/>
      <c r="EFV266" s="27"/>
      <c r="EFW266" s="27"/>
      <c r="EFX266" s="27"/>
      <c r="EFY266" s="27"/>
      <c r="EFZ266" s="27"/>
      <c r="EGA266" s="27"/>
      <c r="EGB266" s="27"/>
      <c r="EGC266" s="27"/>
      <c r="EGD266" s="27"/>
      <c r="EGE266" s="27"/>
      <c r="EGF266" s="27"/>
      <c r="EGG266" s="27"/>
      <c r="EGH266" s="27"/>
      <c r="EGI266" s="27"/>
      <c r="EGJ266" s="27"/>
      <c r="EGK266" s="27"/>
      <c r="EGL266" s="27"/>
      <c r="EGM266" s="27"/>
      <c r="EGN266" s="27"/>
      <c r="EGO266" s="27"/>
      <c r="EGP266" s="27"/>
      <c r="EGQ266" s="27"/>
      <c r="EGR266" s="27"/>
      <c r="EGS266" s="27"/>
      <c r="EGT266" s="27"/>
      <c r="EGU266" s="27"/>
      <c r="EGV266" s="27"/>
      <c r="EGW266" s="27"/>
      <c r="EGX266" s="27"/>
      <c r="EGY266" s="27"/>
      <c r="EGZ266" s="27"/>
      <c r="EHA266" s="27"/>
      <c r="EHB266" s="27"/>
      <c r="EHC266" s="27"/>
      <c r="EHD266" s="27"/>
      <c r="EHE266" s="27"/>
      <c r="EHF266" s="27"/>
      <c r="EHG266" s="27"/>
      <c r="EHH266" s="27"/>
      <c r="EHI266" s="27"/>
      <c r="EHJ266" s="27"/>
      <c r="EHK266" s="27"/>
      <c r="EHL266" s="27"/>
      <c r="EHM266" s="27"/>
      <c r="EHN266" s="27"/>
      <c r="EHO266" s="27"/>
      <c r="EHP266" s="27"/>
      <c r="EHQ266" s="27"/>
      <c r="EHR266" s="27"/>
      <c r="EHS266" s="27"/>
      <c r="EHT266" s="27"/>
      <c r="EHU266" s="27"/>
      <c r="EHV266" s="27"/>
      <c r="EHW266" s="27"/>
      <c r="EHX266" s="27"/>
      <c r="EHY266" s="27"/>
      <c r="EHZ266" s="27"/>
      <c r="EIA266" s="27"/>
      <c r="EIB266" s="27"/>
      <c r="EIC266" s="27"/>
      <c r="EID266" s="27"/>
      <c r="EIE266" s="27"/>
      <c r="EIF266" s="27"/>
      <c r="EIG266" s="27"/>
      <c r="EIH266" s="27"/>
      <c r="EII266" s="27"/>
      <c r="EIJ266" s="27"/>
      <c r="EIK266" s="27"/>
      <c r="EIL266" s="27"/>
      <c r="EIM266" s="27"/>
      <c r="EIN266" s="27"/>
      <c r="EIO266" s="27"/>
      <c r="EIP266" s="27"/>
      <c r="EIQ266" s="27"/>
      <c r="EIR266" s="27"/>
      <c r="EIS266" s="27"/>
      <c r="EIT266" s="27"/>
      <c r="EIU266" s="27"/>
      <c r="EIV266" s="27"/>
      <c r="EIW266" s="27"/>
      <c r="EIX266" s="27"/>
      <c r="EIY266" s="27"/>
      <c r="EIZ266" s="27"/>
      <c r="EJA266" s="27"/>
      <c r="EJB266" s="27"/>
      <c r="EJC266" s="27"/>
      <c r="EJD266" s="27"/>
      <c r="EJE266" s="27"/>
      <c r="EJF266" s="27"/>
      <c r="EJG266" s="27"/>
      <c r="EJH266" s="27"/>
      <c r="EJI266" s="27"/>
      <c r="EJJ266" s="27"/>
      <c r="EJK266" s="27"/>
      <c r="EJL266" s="27"/>
      <c r="EJM266" s="27"/>
      <c r="EJN266" s="27"/>
      <c r="EJO266" s="27"/>
      <c r="EJP266" s="27"/>
      <c r="EJQ266" s="27"/>
      <c r="EJR266" s="27"/>
      <c r="EJS266" s="27"/>
      <c r="EJT266" s="27"/>
      <c r="EJU266" s="27"/>
      <c r="EJV266" s="27"/>
      <c r="EJW266" s="27"/>
      <c r="EJX266" s="27"/>
      <c r="EJY266" s="27"/>
      <c r="EJZ266" s="27"/>
      <c r="EKA266" s="27"/>
      <c r="EKB266" s="27"/>
      <c r="EKC266" s="27"/>
      <c r="EKD266" s="27"/>
      <c r="EKE266" s="27"/>
      <c r="EKF266" s="27"/>
      <c r="EKG266" s="27"/>
      <c r="EKH266" s="27"/>
      <c r="EKI266" s="27"/>
      <c r="EKJ266" s="27"/>
      <c r="EKK266" s="27"/>
      <c r="EKL266" s="27"/>
      <c r="EKM266" s="27"/>
      <c r="EKN266" s="27"/>
      <c r="EKO266" s="27"/>
      <c r="EKP266" s="27"/>
      <c r="EKQ266" s="27"/>
      <c r="EKR266" s="27"/>
      <c r="EKS266" s="27"/>
      <c r="EKT266" s="27"/>
      <c r="EKU266" s="27"/>
      <c r="EKV266" s="27"/>
      <c r="EKW266" s="27"/>
      <c r="EKX266" s="27"/>
      <c r="EKY266" s="27"/>
      <c r="EKZ266" s="27"/>
      <c r="ELA266" s="27"/>
      <c r="ELB266" s="27"/>
      <c r="ELC266" s="27"/>
      <c r="ELD266" s="27"/>
      <c r="ELE266" s="27"/>
      <c r="ELF266" s="27"/>
      <c r="ELG266" s="27"/>
      <c r="ELH266" s="27"/>
      <c r="ELI266" s="27"/>
      <c r="ELJ266" s="27"/>
      <c r="ELK266" s="27"/>
      <c r="ELL266" s="27"/>
      <c r="ELM266" s="27"/>
      <c r="ELN266" s="27"/>
      <c r="ELO266" s="27"/>
      <c r="ELP266" s="27"/>
      <c r="ELQ266" s="27"/>
      <c r="ELR266" s="27"/>
      <c r="ELS266" s="27"/>
      <c r="ELT266" s="27"/>
      <c r="ELU266" s="27"/>
      <c r="ELV266" s="27"/>
      <c r="ELW266" s="27"/>
      <c r="ELX266" s="27"/>
      <c r="ELY266" s="27"/>
      <c r="ELZ266" s="27"/>
      <c r="EMA266" s="27"/>
      <c r="EMB266" s="27"/>
      <c r="EMC266" s="27"/>
      <c r="EMD266" s="27"/>
      <c r="EME266" s="27"/>
      <c r="EMF266" s="27"/>
      <c r="EMG266" s="27"/>
      <c r="EMH266" s="27"/>
      <c r="EMI266" s="27"/>
      <c r="EMJ266" s="27"/>
      <c r="EMK266" s="27"/>
      <c r="EML266" s="27"/>
      <c r="EMM266" s="27"/>
      <c r="EMN266" s="27"/>
      <c r="EMO266" s="27"/>
      <c r="EMP266" s="27"/>
      <c r="EMQ266" s="27"/>
      <c r="EMR266" s="27"/>
      <c r="EMS266" s="27"/>
      <c r="EMT266" s="27"/>
      <c r="EMU266" s="27"/>
      <c r="EMV266" s="27"/>
      <c r="EMW266" s="27"/>
      <c r="EMX266" s="27"/>
      <c r="EMY266" s="27"/>
      <c r="EMZ266" s="27"/>
      <c r="ENA266" s="27"/>
      <c r="ENB266" s="27"/>
      <c r="ENC266" s="27"/>
      <c r="END266" s="27"/>
      <c r="ENE266" s="27"/>
      <c r="ENF266" s="27"/>
      <c r="ENG266" s="27"/>
      <c r="ENH266" s="27"/>
      <c r="ENI266" s="27"/>
      <c r="ENJ266" s="27"/>
      <c r="ENK266" s="27"/>
      <c r="ENL266" s="27"/>
      <c r="ENM266" s="27"/>
      <c r="ENN266" s="27"/>
      <c r="ENO266" s="27"/>
      <c r="ENP266" s="27"/>
      <c r="ENQ266" s="27"/>
      <c r="ENR266" s="27"/>
      <c r="ENS266" s="27"/>
      <c r="ENT266" s="27"/>
      <c r="ENU266" s="27"/>
      <c r="ENV266" s="27"/>
      <c r="ENW266" s="27"/>
      <c r="ENX266" s="27"/>
      <c r="ENY266" s="27"/>
      <c r="ENZ266" s="27"/>
      <c r="EOA266" s="27"/>
      <c r="EOB266" s="27"/>
      <c r="EOC266" s="27"/>
      <c r="EOD266" s="27"/>
      <c r="EOE266" s="27"/>
      <c r="EOF266" s="27"/>
      <c r="EOG266" s="27"/>
      <c r="EOH266" s="27"/>
      <c r="EOI266" s="27"/>
      <c r="EOJ266" s="27"/>
      <c r="EOK266" s="27"/>
      <c r="EOL266" s="27"/>
      <c r="EOM266" s="27"/>
      <c r="EON266" s="27"/>
      <c r="EOO266" s="27"/>
      <c r="EOP266" s="27"/>
      <c r="EOQ266" s="27"/>
      <c r="EOR266" s="27"/>
      <c r="EOS266" s="27"/>
      <c r="EOT266" s="27"/>
      <c r="EOU266" s="27"/>
      <c r="EOV266" s="27"/>
      <c r="EOW266" s="27"/>
      <c r="EOX266" s="27"/>
      <c r="EOY266" s="27"/>
      <c r="EOZ266" s="27"/>
      <c r="EPA266" s="27"/>
      <c r="EPB266" s="27"/>
      <c r="EPC266" s="27"/>
      <c r="EPD266" s="27"/>
      <c r="EPE266" s="27"/>
      <c r="EPF266" s="27"/>
      <c r="EPG266" s="27"/>
      <c r="EPH266" s="27"/>
      <c r="EPI266" s="27"/>
      <c r="EPJ266" s="27"/>
      <c r="EPK266" s="27"/>
      <c r="EPL266" s="27"/>
      <c r="EPM266" s="27"/>
      <c r="EPN266" s="27"/>
      <c r="EPO266" s="27"/>
      <c r="EPP266" s="27"/>
      <c r="EPQ266" s="27"/>
      <c r="EPR266" s="27"/>
      <c r="EPS266" s="27"/>
      <c r="EPT266" s="27"/>
      <c r="EPU266" s="27"/>
      <c r="EPV266" s="27"/>
      <c r="EPW266" s="27"/>
      <c r="EPX266" s="27"/>
      <c r="EPY266" s="27"/>
      <c r="EPZ266" s="27"/>
      <c r="EQA266" s="27"/>
      <c r="EQB266" s="27"/>
      <c r="EQC266" s="27"/>
      <c r="EQD266" s="27"/>
      <c r="EQE266" s="27"/>
      <c r="EQF266" s="27"/>
      <c r="EQG266" s="27"/>
      <c r="EQH266" s="27"/>
      <c r="EQI266" s="27"/>
      <c r="EQJ266" s="27"/>
      <c r="EQK266" s="27"/>
      <c r="EQL266" s="27"/>
      <c r="EQM266" s="27"/>
      <c r="EQN266" s="27"/>
      <c r="EQO266" s="27"/>
      <c r="EQP266" s="27"/>
      <c r="EQQ266" s="27"/>
      <c r="EQR266" s="27"/>
      <c r="EQS266" s="27"/>
      <c r="EQT266" s="27"/>
      <c r="EQU266" s="27"/>
      <c r="EQV266" s="27"/>
      <c r="EQW266" s="27"/>
      <c r="EQX266" s="27"/>
      <c r="EQY266" s="27"/>
      <c r="EQZ266" s="27"/>
      <c r="ERA266" s="27"/>
      <c r="ERB266" s="27"/>
      <c r="ERC266" s="27"/>
      <c r="ERD266" s="27"/>
      <c r="ERE266" s="27"/>
      <c r="ERF266" s="27"/>
      <c r="ERG266" s="27"/>
      <c r="ERH266" s="27"/>
      <c r="ERI266" s="27"/>
      <c r="ERJ266" s="27"/>
      <c r="ERK266" s="27"/>
      <c r="ERL266" s="27"/>
      <c r="ERM266" s="27"/>
      <c r="ERN266" s="27"/>
      <c r="ERO266" s="27"/>
      <c r="ERP266" s="27"/>
      <c r="ERQ266" s="27"/>
      <c r="ERR266" s="27"/>
      <c r="ERS266" s="27"/>
      <c r="ERT266" s="27"/>
      <c r="ERU266" s="27"/>
      <c r="ERV266" s="27"/>
      <c r="ERW266" s="27"/>
      <c r="ERX266" s="27"/>
      <c r="ERY266" s="27"/>
      <c r="ERZ266" s="27"/>
      <c r="ESA266" s="27"/>
      <c r="ESB266" s="27"/>
      <c r="ESC266" s="27"/>
      <c r="ESD266" s="27"/>
      <c r="ESE266" s="27"/>
      <c r="ESF266" s="27"/>
      <c r="ESG266" s="27"/>
      <c r="ESH266" s="27"/>
      <c r="ESI266" s="27"/>
      <c r="ESJ266" s="27"/>
      <c r="ESK266" s="27"/>
      <c r="ESL266" s="27"/>
      <c r="ESM266" s="27"/>
      <c r="ESN266" s="27"/>
      <c r="ESO266" s="27"/>
      <c r="ESP266" s="27"/>
      <c r="ESQ266" s="27"/>
      <c r="ESR266" s="27"/>
      <c r="ESS266" s="27"/>
      <c r="EST266" s="27"/>
      <c r="ESU266" s="27"/>
      <c r="ESV266" s="27"/>
      <c r="ESW266" s="27"/>
      <c r="ESX266" s="27"/>
      <c r="ESY266" s="27"/>
      <c r="ESZ266" s="27"/>
      <c r="ETA266" s="27"/>
      <c r="ETB266" s="27"/>
      <c r="ETC266" s="27"/>
      <c r="ETD266" s="27"/>
      <c r="ETE266" s="27"/>
      <c r="ETF266" s="27"/>
      <c r="ETG266" s="27"/>
      <c r="ETH266" s="27"/>
      <c r="ETI266" s="27"/>
      <c r="ETJ266" s="27"/>
      <c r="ETK266" s="27"/>
      <c r="ETL266" s="27"/>
      <c r="ETM266" s="27"/>
      <c r="ETN266" s="27"/>
      <c r="ETO266" s="27"/>
      <c r="ETP266" s="27"/>
      <c r="ETQ266" s="27"/>
      <c r="ETR266" s="27"/>
      <c r="ETS266" s="27"/>
      <c r="ETT266" s="27"/>
      <c r="ETU266" s="27"/>
      <c r="ETV266" s="27"/>
      <c r="ETW266" s="27"/>
      <c r="ETX266" s="27"/>
      <c r="ETY266" s="27"/>
      <c r="ETZ266" s="27"/>
      <c r="EUA266" s="27"/>
      <c r="EUB266" s="27"/>
      <c r="EUC266" s="27"/>
      <c r="EUD266" s="27"/>
      <c r="EUE266" s="27"/>
      <c r="EUF266" s="27"/>
      <c r="EUG266" s="27"/>
      <c r="EUH266" s="27"/>
      <c r="EUI266" s="27"/>
      <c r="EUJ266" s="27"/>
      <c r="EUK266" s="27"/>
      <c r="EUL266" s="27"/>
      <c r="EUM266" s="27"/>
      <c r="EUN266" s="27"/>
      <c r="EUO266" s="27"/>
      <c r="EUP266" s="27"/>
      <c r="EUQ266" s="27"/>
      <c r="EUR266" s="27"/>
      <c r="EUS266" s="27"/>
      <c r="EUT266" s="27"/>
      <c r="EUU266" s="27"/>
      <c r="EUV266" s="27"/>
      <c r="EUW266" s="27"/>
      <c r="EUX266" s="27"/>
      <c r="EUY266" s="27"/>
      <c r="EUZ266" s="27"/>
      <c r="EVA266" s="27"/>
      <c r="EVB266" s="27"/>
      <c r="EVC266" s="27"/>
      <c r="EVD266" s="27"/>
      <c r="EVE266" s="27"/>
      <c r="EVF266" s="27"/>
      <c r="EVG266" s="27"/>
      <c r="EVH266" s="27"/>
      <c r="EVI266" s="27"/>
      <c r="EVJ266" s="27"/>
      <c r="EVK266" s="27"/>
      <c r="EVL266" s="27"/>
      <c r="EVM266" s="27"/>
      <c r="EVN266" s="27"/>
      <c r="EVO266" s="27"/>
      <c r="EVP266" s="27"/>
      <c r="EVQ266" s="27"/>
      <c r="EVR266" s="27"/>
      <c r="EVS266" s="27"/>
      <c r="EVT266" s="27"/>
      <c r="EVU266" s="27"/>
      <c r="EVV266" s="27"/>
      <c r="EVW266" s="27"/>
      <c r="EVX266" s="27"/>
      <c r="EVY266" s="27"/>
      <c r="EVZ266" s="27"/>
      <c r="EWA266" s="27"/>
      <c r="EWB266" s="27"/>
      <c r="EWC266" s="27"/>
      <c r="EWD266" s="27"/>
      <c r="EWE266" s="27"/>
      <c r="EWF266" s="27"/>
      <c r="EWG266" s="27"/>
      <c r="EWH266" s="27"/>
      <c r="EWI266" s="27"/>
      <c r="EWJ266" s="27"/>
      <c r="EWK266" s="27"/>
      <c r="EWL266" s="27"/>
      <c r="EWM266" s="27"/>
      <c r="EWN266" s="27"/>
      <c r="EWO266" s="27"/>
      <c r="EWP266" s="27"/>
      <c r="EWQ266" s="27"/>
      <c r="EWR266" s="27"/>
      <c r="EWS266" s="27"/>
      <c r="EWT266" s="27"/>
      <c r="EWU266" s="27"/>
      <c r="EWV266" s="27"/>
      <c r="EWW266" s="27"/>
      <c r="EWX266" s="27"/>
      <c r="EWY266" s="27"/>
      <c r="EWZ266" s="27"/>
      <c r="EXA266" s="27"/>
      <c r="EXB266" s="27"/>
      <c r="EXC266" s="27"/>
      <c r="EXD266" s="27"/>
      <c r="EXE266" s="27"/>
      <c r="EXF266" s="27"/>
      <c r="EXG266" s="27"/>
      <c r="EXH266" s="27"/>
      <c r="EXI266" s="27"/>
      <c r="EXJ266" s="27"/>
      <c r="EXK266" s="27"/>
      <c r="EXL266" s="27"/>
      <c r="EXM266" s="27"/>
      <c r="EXN266" s="27"/>
      <c r="EXO266" s="27"/>
      <c r="EXP266" s="27"/>
      <c r="EXQ266" s="27"/>
      <c r="EXR266" s="27"/>
      <c r="EXS266" s="27"/>
      <c r="EXT266" s="27"/>
      <c r="EXU266" s="27"/>
      <c r="EXV266" s="27"/>
      <c r="EXW266" s="27"/>
      <c r="EXX266" s="27"/>
      <c r="EXY266" s="27"/>
      <c r="EXZ266" s="27"/>
      <c r="EYA266" s="27"/>
      <c r="EYB266" s="27"/>
      <c r="EYC266" s="27"/>
      <c r="EYD266" s="27"/>
      <c r="EYE266" s="27"/>
      <c r="EYF266" s="27"/>
      <c r="EYG266" s="27"/>
      <c r="EYH266" s="27"/>
      <c r="EYI266" s="27"/>
      <c r="EYJ266" s="27"/>
      <c r="EYK266" s="27"/>
      <c r="EYL266" s="27"/>
      <c r="EYM266" s="27"/>
      <c r="EYN266" s="27"/>
      <c r="EYO266" s="27"/>
      <c r="EYP266" s="27"/>
      <c r="EYQ266" s="27"/>
      <c r="EYR266" s="27"/>
      <c r="EYS266" s="27"/>
      <c r="EYT266" s="27"/>
      <c r="EYU266" s="27"/>
      <c r="EYV266" s="27"/>
      <c r="EYW266" s="27"/>
      <c r="EYX266" s="27"/>
      <c r="EYY266" s="27"/>
      <c r="EYZ266" s="27"/>
      <c r="EZA266" s="27"/>
      <c r="EZB266" s="27"/>
      <c r="EZC266" s="27"/>
      <c r="EZD266" s="27"/>
      <c r="EZE266" s="27"/>
      <c r="EZF266" s="27"/>
      <c r="EZG266" s="27"/>
      <c r="EZH266" s="27"/>
      <c r="EZI266" s="27"/>
      <c r="EZJ266" s="27"/>
      <c r="EZK266" s="27"/>
      <c r="EZL266" s="27"/>
      <c r="EZM266" s="27"/>
      <c r="EZN266" s="27"/>
      <c r="EZO266" s="27"/>
      <c r="EZP266" s="27"/>
      <c r="EZQ266" s="27"/>
      <c r="EZR266" s="27"/>
      <c r="EZS266" s="27"/>
      <c r="EZT266" s="27"/>
      <c r="EZU266" s="27"/>
      <c r="EZV266" s="27"/>
      <c r="EZW266" s="27"/>
      <c r="EZX266" s="27"/>
      <c r="EZY266" s="27"/>
      <c r="EZZ266" s="27"/>
      <c r="FAA266" s="27"/>
      <c r="FAB266" s="27"/>
      <c r="FAC266" s="27"/>
      <c r="FAD266" s="27"/>
      <c r="FAE266" s="27"/>
      <c r="FAF266" s="27"/>
      <c r="FAG266" s="27"/>
      <c r="FAH266" s="27"/>
      <c r="FAI266" s="27"/>
      <c r="FAJ266" s="27"/>
      <c r="FAK266" s="27"/>
      <c r="FAL266" s="27"/>
      <c r="FAM266" s="27"/>
      <c r="FAN266" s="27"/>
      <c r="FAO266" s="27"/>
      <c r="FAP266" s="27"/>
      <c r="FAQ266" s="27"/>
      <c r="FAR266" s="27"/>
      <c r="FAS266" s="27"/>
      <c r="FAT266" s="27"/>
      <c r="FAU266" s="27"/>
      <c r="FAV266" s="27"/>
      <c r="FAW266" s="27"/>
      <c r="FAX266" s="27"/>
      <c r="FAY266" s="27"/>
      <c r="FAZ266" s="27"/>
      <c r="FBA266" s="27"/>
      <c r="FBB266" s="27"/>
      <c r="FBC266" s="27"/>
      <c r="FBD266" s="27"/>
      <c r="FBE266" s="27"/>
      <c r="FBF266" s="27"/>
      <c r="FBG266" s="27"/>
      <c r="FBH266" s="27"/>
      <c r="FBI266" s="27"/>
      <c r="FBJ266" s="27"/>
      <c r="FBK266" s="27"/>
      <c r="FBL266" s="27"/>
      <c r="FBM266" s="27"/>
      <c r="FBN266" s="27"/>
      <c r="FBO266" s="27"/>
      <c r="FBP266" s="27"/>
      <c r="FBQ266" s="27"/>
      <c r="FBR266" s="27"/>
      <c r="FBS266" s="27"/>
      <c r="FBT266" s="27"/>
      <c r="FBU266" s="27"/>
      <c r="FBV266" s="27"/>
      <c r="FBW266" s="27"/>
      <c r="FBX266" s="27"/>
      <c r="FBY266" s="27"/>
      <c r="FBZ266" s="27"/>
      <c r="FCA266" s="27"/>
      <c r="FCB266" s="27"/>
      <c r="FCC266" s="27"/>
      <c r="FCD266" s="27"/>
      <c r="FCE266" s="27"/>
      <c r="FCF266" s="27"/>
      <c r="FCG266" s="27"/>
      <c r="FCH266" s="27"/>
      <c r="FCI266" s="27"/>
      <c r="FCJ266" s="27"/>
      <c r="FCK266" s="27"/>
      <c r="FCL266" s="27"/>
      <c r="FCM266" s="27"/>
      <c r="FCN266" s="27"/>
      <c r="FCO266" s="27"/>
      <c r="FCP266" s="27"/>
      <c r="FCQ266" s="27"/>
      <c r="FCR266" s="27"/>
      <c r="FCS266" s="27"/>
      <c r="FCT266" s="27"/>
      <c r="FCU266" s="27"/>
      <c r="FCV266" s="27"/>
      <c r="FCW266" s="27"/>
      <c r="FCX266" s="27"/>
      <c r="FCY266" s="27"/>
      <c r="FCZ266" s="27"/>
      <c r="FDA266" s="27"/>
      <c r="FDB266" s="27"/>
      <c r="FDC266" s="27"/>
      <c r="FDD266" s="27"/>
      <c r="FDE266" s="27"/>
      <c r="FDF266" s="27"/>
      <c r="FDG266" s="27"/>
      <c r="FDH266" s="27"/>
      <c r="FDI266" s="27"/>
      <c r="FDJ266" s="27"/>
      <c r="FDK266" s="27"/>
      <c r="FDL266" s="27"/>
      <c r="FDM266" s="27"/>
      <c r="FDN266" s="27"/>
      <c r="FDO266" s="27"/>
      <c r="FDP266" s="27"/>
      <c r="FDQ266" s="27"/>
      <c r="FDR266" s="27"/>
      <c r="FDS266" s="27"/>
      <c r="FDT266" s="27"/>
      <c r="FDU266" s="27"/>
      <c r="FDV266" s="27"/>
      <c r="FDW266" s="27"/>
      <c r="FDX266" s="27"/>
      <c r="FDY266" s="27"/>
      <c r="FDZ266" s="27"/>
      <c r="FEA266" s="27"/>
      <c r="FEB266" s="27"/>
      <c r="FEC266" s="27"/>
      <c r="FED266" s="27"/>
      <c r="FEE266" s="27"/>
      <c r="FEF266" s="27"/>
      <c r="FEG266" s="27"/>
      <c r="FEH266" s="27"/>
      <c r="FEI266" s="27"/>
      <c r="FEJ266" s="27"/>
      <c r="FEK266" s="27"/>
      <c r="FEL266" s="27"/>
      <c r="FEM266" s="27"/>
      <c r="FEN266" s="27"/>
      <c r="FEO266" s="27"/>
      <c r="FEP266" s="27"/>
      <c r="FEQ266" s="27"/>
      <c r="FER266" s="27"/>
      <c r="FES266" s="27"/>
      <c r="FET266" s="27"/>
      <c r="FEU266" s="27"/>
      <c r="FEV266" s="27"/>
      <c r="FEW266" s="27"/>
      <c r="FEX266" s="27"/>
      <c r="FEY266" s="27"/>
      <c r="FEZ266" s="27"/>
      <c r="FFA266" s="27"/>
      <c r="FFB266" s="27"/>
      <c r="FFC266" s="27"/>
      <c r="FFD266" s="27"/>
      <c r="FFE266" s="27"/>
      <c r="FFF266" s="27"/>
      <c r="FFG266" s="27"/>
      <c r="FFH266" s="27"/>
      <c r="FFI266" s="27"/>
      <c r="FFJ266" s="27"/>
      <c r="FFK266" s="27"/>
      <c r="FFL266" s="27"/>
      <c r="FFM266" s="27"/>
      <c r="FFN266" s="27"/>
      <c r="FFO266" s="27"/>
      <c r="FFP266" s="27"/>
      <c r="FFQ266" s="27"/>
      <c r="FFR266" s="27"/>
      <c r="FFS266" s="27"/>
      <c r="FFT266" s="27"/>
      <c r="FFU266" s="27"/>
      <c r="FFV266" s="27"/>
      <c r="FFW266" s="27"/>
      <c r="FFX266" s="27"/>
      <c r="FFY266" s="27"/>
      <c r="FFZ266" s="27"/>
      <c r="FGA266" s="27"/>
      <c r="FGB266" s="27"/>
      <c r="FGC266" s="27"/>
      <c r="FGD266" s="27"/>
      <c r="FGE266" s="27"/>
      <c r="FGF266" s="27"/>
      <c r="FGG266" s="27"/>
      <c r="FGH266" s="27"/>
      <c r="FGI266" s="27"/>
      <c r="FGJ266" s="27"/>
      <c r="FGK266" s="27"/>
      <c r="FGL266" s="27"/>
      <c r="FGM266" s="27"/>
      <c r="FGN266" s="27"/>
      <c r="FGO266" s="27"/>
      <c r="FGP266" s="27"/>
      <c r="FGQ266" s="27"/>
      <c r="FGR266" s="27"/>
      <c r="FGS266" s="27"/>
      <c r="FGT266" s="27"/>
      <c r="FGU266" s="27"/>
      <c r="FGV266" s="27"/>
      <c r="FGW266" s="27"/>
      <c r="FGX266" s="27"/>
      <c r="FGY266" s="27"/>
      <c r="FGZ266" s="27"/>
      <c r="FHA266" s="27"/>
      <c r="FHB266" s="27"/>
      <c r="FHC266" s="27"/>
      <c r="FHD266" s="27"/>
      <c r="FHE266" s="27"/>
      <c r="FHF266" s="27"/>
      <c r="FHG266" s="27"/>
      <c r="FHH266" s="27"/>
      <c r="FHI266" s="27"/>
      <c r="FHJ266" s="27"/>
      <c r="FHK266" s="27"/>
      <c r="FHL266" s="27"/>
      <c r="FHM266" s="27"/>
      <c r="FHN266" s="27"/>
      <c r="FHO266" s="27"/>
      <c r="FHP266" s="27"/>
      <c r="FHQ266" s="27"/>
      <c r="FHR266" s="27"/>
      <c r="FHS266" s="27"/>
      <c r="FHT266" s="27"/>
      <c r="FHU266" s="27"/>
      <c r="FHV266" s="27"/>
      <c r="FHW266" s="27"/>
      <c r="FHX266" s="27"/>
      <c r="FHY266" s="27"/>
      <c r="FHZ266" s="27"/>
      <c r="FIA266" s="27"/>
      <c r="FIB266" s="27"/>
      <c r="FIC266" s="27"/>
      <c r="FID266" s="27"/>
      <c r="FIE266" s="27"/>
      <c r="FIF266" s="27"/>
      <c r="FIG266" s="27"/>
      <c r="FIH266" s="27"/>
      <c r="FII266" s="27"/>
      <c r="FIJ266" s="27"/>
      <c r="FIK266" s="27"/>
      <c r="FIL266" s="27"/>
      <c r="FIM266" s="27"/>
      <c r="FIN266" s="27"/>
      <c r="FIO266" s="27"/>
      <c r="FIP266" s="27"/>
      <c r="FIQ266" s="27"/>
      <c r="FIR266" s="27"/>
      <c r="FIS266" s="27"/>
      <c r="FIT266" s="27"/>
      <c r="FIU266" s="27"/>
      <c r="FIV266" s="27"/>
      <c r="FIW266" s="27"/>
      <c r="FIX266" s="27"/>
      <c r="FIY266" s="27"/>
      <c r="FIZ266" s="27"/>
      <c r="FJA266" s="27"/>
      <c r="FJB266" s="27"/>
      <c r="FJC266" s="27"/>
      <c r="FJD266" s="27"/>
      <c r="FJE266" s="27"/>
      <c r="FJF266" s="27"/>
      <c r="FJG266" s="27"/>
      <c r="FJH266" s="27"/>
      <c r="FJI266" s="27"/>
      <c r="FJJ266" s="27"/>
      <c r="FJK266" s="27"/>
      <c r="FJL266" s="27"/>
      <c r="FJM266" s="27"/>
      <c r="FJN266" s="27"/>
      <c r="FJO266" s="27"/>
      <c r="FJP266" s="27"/>
      <c r="FJQ266" s="27"/>
      <c r="FJR266" s="27"/>
      <c r="FJS266" s="27"/>
      <c r="FJT266" s="27"/>
      <c r="FJU266" s="27"/>
      <c r="FJV266" s="27"/>
      <c r="FJW266" s="27"/>
      <c r="FJX266" s="27"/>
      <c r="FJY266" s="27"/>
      <c r="FJZ266" s="27"/>
      <c r="FKA266" s="27"/>
      <c r="FKB266" s="27"/>
      <c r="FKC266" s="27"/>
      <c r="FKD266" s="27"/>
      <c r="FKE266" s="27"/>
      <c r="FKF266" s="27"/>
      <c r="FKG266" s="27"/>
      <c r="FKH266" s="27"/>
      <c r="FKI266" s="27"/>
      <c r="FKJ266" s="27"/>
      <c r="FKK266" s="27"/>
      <c r="FKL266" s="27"/>
      <c r="FKM266" s="27"/>
      <c r="FKN266" s="27"/>
      <c r="FKO266" s="27"/>
      <c r="FKP266" s="27"/>
      <c r="FKQ266" s="27"/>
      <c r="FKR266" s="27"/>
      <c r="FKS266" s="27"/>
      <c r="FKT266" s="27"/>
      <c r="FKU266" s="27"/>
      <c r="FKV266" s="27"/>
      <c r="FKW266" s="27"/>
      <c r="FKX266" s="27"/>
      <c r="FKY266" s="27"/>
      <c r="FKZ266" s="27"/>
      <c r="FLA266" s="27"/>
      <c r="FLB266" s="27"/>
      <c r="FLC266" s="27"/>
      <c r="FLD266" s="27"/>
      <c r="FLE266" s="27"/>
      <c r="FLF266" s="27"/>
      <c r="FLG266" s="27"/>
      <c r="FLH266" s="27"/>
      <c r="FLI266" s="27"/>
      <c r="FLJ266" s="27"/>
      <c r="FLK266" s="27"/>
      <c r="FLL266" s="27"/>
      <c r="FLM266" s="27"/>
      <c r="FLN266" s="27"/>
      <c r="FLO266" s="27"/>
      <c r="FLP266" s="27"/>
      <c r="FLQ266" s="27"/>
      <c r="FLR266" s="27"/>
      <c r="FLS266" s="27"/>
      <c r="FLT266" s="27"/>
      <c r="FLU266" s="27"/>
      <c r="FLV266" s="27"/>
      <c r="FLW266" s="27"/>
      <c r="FLX266" s="27"/>
      <c r="FLY266" s="27"/>
      <c r="FLZ266" s="27"/>
      <c r="FMA266" s="27"/>
      <c r="FMB266" s="27"/>
      <c r="FMC266" s="27"/>
      <c r="FMD266" s="27"/>
      <c r="FME266" s="27"/>
      <c r="FMF266" s="27"/>
      <c r="FMG266" s="27"/>
      <c r="FMH266" s="27"/>
      <c r="FMI266" s="27"/>
      <c r="FMJ266" s="27"/>
      <c r="FMK266" s="27"/>
      <c r="FML266" s="27"/>
      <c r="FMM266" s="27"/>
      <c r="FMN266" s="27"/>
      <c r="FMO266" s="27"/>
      <c r="FMP266" s="27"/>
      <c r="FMQ266" s="27"/>
      <c r="FMR266" s="27"/>
      <c r="FMS266" s="27"/>
      <c r="FMT266" s="27"/>
      <c r="FMU266" s="27"/>
      <c r="FMV266" s="27"/>
      <c r="FMW266" s="27"/>
      <c r="FMX266" s="27"/>
      <c r="FMY266" s="27"/>
      <c r="FMZ266" s="27"/>
      <c r="FNA266" s="27"/>
      <c r="FNB266" s="27"/>
      <c r="FNC266" s="27"/>
      <c r="FND266" s="27"/>
      <c r="FNE266" s="27"/>
      <c r="FNF266" s="27"/>
      <c r="FNG266" s="27"/>
      <c r="FNH266" s="27"/>
      <c r="FNI266" s="27"/>
      <c r="FNJ266" s="27"/>
      <c r="FNK266" s="27"/>
      <c r="FNL266" s="27"/>
      <c r="FNM266" s="27"/>
      <c r="FNN266" s="27"/>
      <c r="FNO266" s="27"/>
      <c r="FNP266" s="27"/>
      <c r="FNQ266" s="27"/>
      <c r="FNR266" s="27"/>
      <c r="FNS266" s="27"/>
      <c r="FNT266" s="27"/>
      <c r="FNU266" s="27"/>
      <c r="FNV266" s="27"/>
      <c r="FNW266" s="27"/>
      <c r="FNX266" s="27"/>
      <c r="FNY266" s="27"/>
      <c r="FNZ266" s="27"/>
      <c r="FOA266" s="27"/>
      <c r="FOB266" s="27"/>
      <c r="FOC266" s="27"/>
      <c r="FOD266" s="27"/>
      <c r="FOE266" s="27"/>
      <c r="FOF266" s="27"/>
      <c r="FOG266" s="27"/>
      <c r="FOH266" s="27"/>
      <c r="FOI266" s="27"/>
      <c r="FOJ266" s="27"/>
      <c r="FOK266" s="27"/>
      <c r="FOL266" s="27"/>
      <c r="FOM266" s="27"/>
      <c r="FON266" s="27"/>
      <c r="FOO266" s="27"/>
      <c r="FOP266" s="27"/>
      <c r="FOQ266" s="27"/>
      <c r="FOR266" s="27"/>
      <c r="FOS266" s="27"/>
      <c r="FOT266" s="27"/>
      <c r="FOU266" s="27"/>
      <c r="FOV266" s="27"/>
      <c r="FOW266" s="27"/>
      <c r="FOX266" s="27"/>
      <c r="FOY266" s="27"/>
      <c r="FOZ266" s="27"/>
      <c r="FPA266" s="27"/>
      <c r="FPB266" s="27"/>
      <c r="FPC266" s="27"/>
      <c r="FPD266" s="27"/>
      <c r="FPE266" s="27"/>
      <c r="FPF266" s="27"/>
      <c r="FPG266" s="27"/>
      <c r="FPH266" s="27"/>
      <c r="FPI266" s="27"/>
      <c r="FPJ266" s="27"/>
      <c r="FPK266" s="27"/>
      <c r="FPL266" s="27"/>
      <c r="FPM266" s="27"/>
      <c r="FPN266" s="27"/>
      <c r="FPO266" s="27"/>
      <c r="FPP266" s="27"/>
      <c r="FPQ266" s="27"/>
      <c r="FPR266" s="27"/>
      <c r="FPS266" s="27"/>
      <c r="FPT266" s="27"/>
      <c r="FPU266" s="27"/>
      <c r="FPV266" s="27"/>
      <c r="FPW266" s="27"/>
      <c r="FPX266" s="27"/>
      <c r="FPY266" s="27"/>
      <c r="FPZ266" s="27"/>
      <c r="FQA266" s="27"/>
      <c r="FQB266" s="27"/>
      <c r="FQC266" s="27"/>
      <c r="FQD266" s="27"/>
      <c r="FQE266" s="27"/>
      <c r="FQF266" s="27"/>
      <c r="FQG266" s="27"/>
      <c r="FQH266" s="27"/>
      <c r="FQI266" s="27"/>
      <c r="FQJ266" s="27"/>
      <c r="FQK266" s="27"/>
      <c r="FQL266" s="27"/>
      <c r="FQM266" s="27"/>
      <c r="FQN266" s="27"/>
      <c r="FQO266" s="27"/>
      <c r="FQP266" s="27"/>
      <c r="FQQ266" s="27"/>
      <c r="FQR266" s="27"/>
      <c r="FQS266" s="27"/>
      <c r="FQT266" s="27"/>
      <c r="FQU266" s="27"/>
      <c r="FQV266" s="27"/>
      <c r="FQW266" s="27"/>
      <c r="FQX266" s="27"/>
      <c r="FQY266" s="27"/>
      <c r="FQZ266" s="27"/>
      <c r="FRA266" s="27"/>
      <c r="FRB266" s="27"/>
      <c r="FRC266" s="27"/>
      <c r="FRD266" s="27"/>
      <c r="FRE266" s="27"/>
      <c r="FRF266" s="27"/>
      <c r="FRG266" s="27"/>
      <c r="FRH266" s="27"/>
      <c r="FRI266" s="27"/>
      <c r="FRJ266" s="27"/>
      <c r="FRK266" s="27"/>
      <c r="FRL266" s="27"/>
      <c r="FRM266" s="27"/>
      <c r="FRN266" s="27"/>
      <c r="FRO266" s="27"/>
      <c r="FRP266" s="27"/>
      <c r="FRQ266" s="27"/>
      <c r="FRR266" s="27"/>
      <c r="FRS266" s="27"/>
      <c r="FRT266" s="27"/>
      <c r="FRU266" s="27"/>
      <c r="FRV266" s="27"/>
      <c r="FRW266" s="27"/>
      <c r="FRX266" s="27"/>
      <c r="FRY266" s="27"/>
      <c r="FRZ266" s="27"/>
      <c r="FSA266" s="27"/>
      <c r="FSB266" s="27"/>
      <c r="FSC266" s="27"/>
      <c r="FSD266" s="27"/>
      <c r="FSE266" s="27"/>
      <c r="FSF266" s="27"/>
      <c r="FSG266" s="27"/>
      <c r="FSH266" s="27"/>
      <c r="FSI266" s="27"/>
      <c r="FSJ266" s="27"/>
      <c r="FSK266" s="27"/>
      <c r="FSL266" s="27"/>
      <c r="FSM266" s="27"/>
      <c r="FSN266" s="27"/>
      <c r="FSO266" s="27"/>
      <c r="FSP266" s="27"/>
      <c r="FSQ266" s="27"/>
      <c r="FSR266" s="27"/>
      <c r="FSS266" s="27"/>
      <c r="FST266" s="27"/>
      <c r="FSU266" s="27"/>
      <c r="FSV266" s="27"/>
      <c r="FSW266" s="27"/>
      <c r="FSX266" s="27"/>
      <c r="FSY266" s="27"/>
      <c r="FSZ266" s="27"/>
      <c r="FTA266" s="27"/>
      <c r="FTB266" s="27"/>
      <c r="FTC266" s="27"/>
      <c r="FTD266" s="27"/>
      <c r="FTE266" s="27"/>
      <c r="FTF266" s="27"/>
      <c r="FTG266" s="27"/>
      <c r="FTH266" s="27"/>
      <c r="FTI266" s="27"/>
      <c r="FTJ266" s="27"/>
      <c r="FTK266" s="27"/>
      <c r="FTL266" s="27"/>
      <c r="FTM266" s="27"/>
      <c r="FTN266" s="27"/>
      <c r="FTO266" s="27"/>
      <c r="FTP266" s="27"/>
      <c r="FTQ266" s="27"/>
      <c r="FTR266" s="27"/>
      <c r="FTS266" s="27"/>
      <c r="FTT266" s="27"/>
      <c r="FTU266" s="27"/>
      <c r="FTV266" s="27"/>
      <c r="FTW266" s="27"/>
      <c r="FTX266" s="27"/>
      <c r="FTY266" s="27"/>
      <c r="FTZ266" s="27"/>
      <c r="FUA266" s="27"/>
      <c r="FUB266" s="27"/>
      <c r="FUC266" s="27"/>
      <c r="FUD266" s="27"/>
      <c r="FUE266" s="27"/>
      <c r="FUF266" s="27"/>
      <c r="FUG266" s="27"/>
      <c r="FUH266" s="27"/>
      <c r="FUI266" s="27"/>
      <c r="FUJ266" s="27"/>
      <c r="FUK266" s="27"/>
      <c r="FUL266" s="27"/>
      <c r="FUM266" s="27"/>
      <c r="FUN266" s="27"/>
      <c r="FUO266" s="27"/>
      <c r="FUP266" s="27"/>
      <c r="FUQ266" s="27"/>
      <c r="FUR266" s="27"/>
      <c r="FUS266" s="27"/>
      <c r="FUT266" s="27"/>
      <c r="FUU266" s="27"/>
      <c r="FUV266" s="27"/>
      <c r="FUW266" s="27"/>
      <c r="FUX266" s="27"/>
      <c r="FUY266" s="27"/>
      <c r="FUZ266" s="27"/>
      <c r="FVA266" s="27"/>
      <c r="FVB266" s="27"/>
      <c r="FVC266" s="27"/>
      <c r="FVD266" s="27"/>
      <c r="FVE266" s="27"/>
      <c r="FVF266" s="27"/>
      <c r="FVG266" s="27"/>
      <c r="FVH266" s="27"/>
      <c r="FVI266" s="27"/>
      <c r="FVJ266" s="27"/>
      <c r="FVK266" s="27"/>
      <c r="FVL266" s="27"/>
      <c r="FVM266" s="27"/>
      <c r="FVN266" s="27"/>
      <c r="FVO266" s="27"/>
      <c r="FVP266" s="27"/>
      <c r="FVQ266" s="27"/>
      <c r="FVR266" s="27"/>
      <c r="FVS266" s="27"/>
      <c r="FVT266" s="27"/>
      <c r="FVU266" s="27"/>
      <c r="FVV266" s="27"/>
      <c r="FVW266" s="27"/>
      <c r="FVX266" s="27"/>
      <c r="FVY266" s="27"/>
      <c r="FVZ266" s="27"/>
      <c r="FWA266" s="27"/>
      <c r="FWB266" s="27"/>
      <c r="FWC266" s="27"/>
      <c r="FWD266" s="27"/>
      <c r="FWE266" s="27"/>
      <c r="FWF266" s="27"/>
      <c r="FWG266" s="27"/>
      <c r="FWH266" s="27"/>
      <c r="FWI266" s="27"/>
      <c r="FWJ266" s="27"/>
      <c r="FWK266" s="27"/>
      <c r="FWL266" s="27"/>
      <c r="FWM266" s="27"/>
      <c r="FWN266" s="27"/>
      <c r="FWO266" s="27"/>
      <c r="FWP266" s="27"/>
      <c r="FWQ266" s="27"/>
      <c r="FWR266" s="27"/>
      <c r="FWS266" s="27"/>
      <c r="FWT266" s="27"/>
      <c r="FWU266" s="27"/>
      <c r="FWV266" s="27"/>
      <c r="FWW266" s="27"/>
      <c r="FWX266" s="27"/>
      <c r="FWY266" s="27"/>
      <c r="FWZ266" s="27"/>
      <c r="FXA266" s="27"/>
      <c r="FXB266" s="27"/>
      <c r="FXC266" s="27"/>
      <c r="FXD266" s="27"/>
      <c r="FXE266" s="27"/>
      <c r="FXF266" s="27"/>
      <c r="FXG266" s="27"/>
      <c r="FXH266" s="27"/>
      <c r="FXI266" s="27"/>
      <c r="FXJ266" s="27"/>
      <c r="FXK266" s="27"/>
      <c r="FXL266" s="27"/>
      <c r="FXM266" s="27"/>
      <c r="FXN266" s="27"/>
      <c r="FXO266" s="27"/>
      <c r="FXP266" s="27"/>
      <c r="FXQ266" s="27"/>
      <c r="FXR266" s="27"/>
      <c r="FXS266" s="27"/>
      <c r="FXT266" s="27"/>
      <c r="FXU266" s="27"/>
      <c r="FXV266" s="27"/>
      <c r="FXW266" s="27"/>
      <c r="FXX266" s="27"/>
      <c r="FXY266" s="27"/>
      <c r="FXZ266" s="27"/>
      <c r="FYA266" s="27"/>
      <c r="FYB266" s="27"/>
      <c r="FYC266" s="27"/>
      <c r="FYD266" s="27"/>
      <c r="FYE266" s="27"/>
      <c r="FYF266" s="27"/>
      <c r="FYG266" s="27"/>
      <c r="FYH266" s="27"/>
      <c r="FYI266" s="27"/>
      <c r="FYJ266" s="27"/>
      <c r="FYK266" s="27"/>
      <c r="FYL266" s="27"/>
      <c r="FYM266" s="27"/>
      <c r="FYN266" s="27"/>
      <c r="FYO266" s="27"/>
      <c r="FYP266" s="27"/>
      <c r="FYQ266" s="27"/>
      <c r="FYR266" s="27"/>
      <c r="FYS266" s="27"/>
      <c r="FYT266" s="27"/>
      <c r="FYU266" s="27"/>
      <c r="FYV266" s="27"/>
      <c r="FYW266" s="27"/>
      <c r="FYX266" s="27"/>
      <c r="FYY266" s="27"/>
      <c r="FYZ266" s="27"/>
      <c r="FZA266" s="27"/>
      <c r="FZB266" s="27"/>
      <c r="FZC266" s="27"/>
      <c r="FZD266" s="27"/>
      <c r="FZE266" s="27"/>
      <c r="FZF266" s="27"/>
      <c r="FZG266" s="27"/>
      <c r="FZH266" s="27"/>
      <c r="FZI266" s="27"/>
      <c r="FZJ266" s="27"/>
      <c r="FZK266" s="27"/>
      <c r="FZL266" s="27"/>
      <c r="FZM266" s="27"/>
      <c r="FZN266" s="27"/>
      <c r="FZO266" s="27"/>
      <c r="FZP266" s="27"/>
      <c r="FZQ266" s="27"/>
      <c r="FZR266" s="27"/>
      <c r="FZS266" s="27"/>
      <c r="FZT266" s="27"/>
      <c r="FZU266" s="27"/>
      <c r="FZV266" s="27"/>
      <c r="FZW266" s="27"/>
      <c r="FZX266" s="27"/>
      <c r="FZY266" s="27"/>
      <c r="FZZ266" s="27"/>
      <c r="GAA266" s="27"/>
      <c r="GAB266" s="27"/>
      <c r="GAC266" s="27"/>
      <c r="GAD266" s="27"/>
      <c r="GAE266" s="27"/>
      <c r="GAF266" s="27"/>
      <c r="GAG266" s="27"/>
      <c r="GAH266" s="27"/>
      <c r="GAI266" s="27"/>
      <c r="GAJ266" s="27"/>
      <c r="GAK266" s="27"/>
      <c r="GAL266" s="27"/>
      <c r="GAM266" s="27"/>
      <c r="GAN266" s="27"/>
      <c r="GAO266" s="27"/>
      <c r="GAP266" s="27"/>
      <c r="GAQ266" s="27"/>
      <c r="GAR266" s="27"/>
      <c r="GAS266" s="27"/>
      <c r="GAT266" s="27"/>
      <c r="GAU266" s="27"/>
      <c r="GAV266" s="27"/>
      <c r="GAW266" s="27"/>
      <c r="GAX266" s="27"/>
      <c r="GAY266" s="27"/>
      <c r="GAZ266" s="27"/>
      <c r="GBA266" s="27"/>
      <c r="GBB266" s="27"/>
      <c r="GBC266" s="27"/>
      <c r="GBD266" s="27"/>
      <c r="GBE266" s="27"/>
      <c r="GBF266" s="27"/>
      <c r="GBG266" s="27"/>
      <c r="GBH266" s="27"/>
      <c r="GBI266" s="27"/>
      <c r="GBJ266" s="27"/>
      <c r="GBK266" s="27"/>
      <c r="GBL266" s="27"/>
      <c r="GBM266" s="27"/>
      <c r="GBN266" s="27"/>
      <c r="GBO266" s="27"/>
      <c r="GBP266" s="27"/>
      <c r="GBQ266" s="27"/>
      <c r="GBR266" s="27"/>
      <c r="GBS266" s="27"/>
      <c r="GBT266" s="27"/>
      <c r="GBU266" s="27"/>
      <c r="GBV266" s="27"/>
      <c r="GBW266" s="27"/>
      <c r="GBX266" s="27"/>
      <c r="GBY266" s="27"/>
      <c r="GBZ266" s="27"/>
      <c r="GCA266" s="27"/>
      <c r="GCB266" s="27"/>
      <c r="GCC266" s="27"/>
      <c r="GCD266" s="27"/>
      <c r="GCE266" s="27"/>
      <c r="GCF266" s="27"/>
      <c r="GCG266" s="27"/>
      <c r="GCH266" s="27"/>
      <c r="GCI266" s="27"/>
      <c r="GCJ266" s="27"/>
      <c r="GCK266" s="27"/>
      <c r="GCL266" s="27"/>
      <c r="GCM266" s="27"/>
      <c r="GCN266" s="27"/>
      <c r="GCO266" s="27"/>
      <c r="GCP266" s="27"/>
      <c r="GCQ266" s="27"/>
      <c r="GCR266" s="27"/>
      <c r="GCS266" s="27"/>
      <c r="GCT266" s="27"/>
      <c r="GCU266" s="27"/>
      <c r="GCV266" s="27"/>
      <c r="GCW266" s="27"/>
      <c r="GCX266" s="27"/>
      <c r="GCY266" s="27"/>
      <c r="GCZ266" s="27"/>
      <c r="GDA266" s="27"/>
      <c r="GDB266" s="27"/>
      <c r="GDC266" s="27"/>
      <c r="GDD266" s="27"/>
      <c r="GDE266" s="27"/>
      <c r="GDF266" s="27"/>
      <c r="GDG266" s="27"/>
      <c r="GDH266" s="27"/>
      <c r="GDI266" s="27"/>
      <c r="GDJ266" s="27"/>
      <c r="GDK266" s="27"/>
      <c r="GDL266" s="27"/>
      <c r="GDM266" s="27"/>
      <c r="GDN266" s="27"/>
      <c r="GDO266" s="27"/>
      <c r="GDP266" s="27"/>
      <c r="GDQ266" s="27"/>
      <c r="GDR266" s="27"/>
      <c r="GDS266" s="27"/>
      <c r="GDT266" s="27"/>
      <c r="GDU266" s="27"/>
      <c r="GDV266" s="27"/>
      <c r="GDW266" s="27"/>
      <c r="GDX266" s="27"/>
      <c r="GDY266" s="27"/>
      <c r="GDZ266" s="27"/>
      <c r="GEA266" s="27"/>
      <c r="GEB266" s="27"/>
      <c r="GEC266" s="27"/>
      <c r="GED266" s="27"/>
      <c r="GEE266" s="27"/>
      <c r="GEF266" s="27"/>
      <c r="GEG266" s="27"/>
      <c r="GEH266" s="27"/>
      <c r="GEI266" s="27"/>
      <c r="GEJ266" s="27"/>
      <c r="GEK266" s="27"/>
      <c r="GEL266" s="27"/>
      <c r="GEM266" s="27"/>
      <c r="GEN266" s="27"/>
      <c r="GEO266" s="27"/>
      <c r="GEP266" s="27"/>
      <c r="GEQ266" s="27"/>
      <c r="GER266" s="27"/>
      <c r="GES266" s="27"/>
      <c r="GET266" s="27"/>
      <c r="GEU266" s="27"/>
      <c r="GEV266" s="27"/>
      <c r="GEW266" s="27"/>
      <c r="GEX266" s="27"/>
      <c r="GEY266" s="27"/>
      <c r="GEZ266" s="27"/>
      <c r="GFA266" s="27"/>
      <c r="GFB266" s="27"/>
      <c r="GFC266" s="27"/>
      <c r="GFD266" s="27"/>
      <c r="GFE266" s="27"/>
      <c r="GFF266" s="27"/>
      <c r="GFG266" s="27"/>
      <c r="GFH266" s="27"/>
      <c r="GFI266" s="27"/>
      <c r="GFJ266" s="27"/>
      <c r="GFK266" s="27"/>
      <c r="GFL266" s="27"/>
      <c r="GFM266" s="27"/>
      <c r="GFN266" s="27"/>
      <c r="GFO266" s="27"/>
      <c r="GFP266" s="27"/>
      <c r="GFQ266" s="27"/>
      <c r="GFR266" s="27"/>
      <c r="GFS266" s="27"/>
      <c r="GFT266" s="27"/>
      <c r="GFU266" s="27"/>
      <c r="GFV266" s="27"/>
      <c r="GFW266" s="27"/>
      <c r="GFX266" s="27"/>
      <c r="GFY266" s="27"/>
      <c r="GFZ266" s="27"/>
      <c r="GGA266" s="27"/>
      <c r="GGB266" s="27"/>
      <c r="GGC266" s="27"/>
      <c r="GGD266" s="27"/>
      <c r="GGE266" s="27"/>
      <c r="GGF266" s="27"/>
      <c r="GGG266" s="27"/>
      <c r="GGH266" s="27"/>
      <c r="GGI266" s="27"/>
      <c r="GGJ266" s="27"/>
      <c r="GGK266" s="27"/>
      <c r="GGL266" s="27"/>
      <c r="GGM266" s="27"/>
      <c r="GGN266" s="27"/>
      <c r="GGO266" s="27"/>
      <c r="GGP266" s="27"/>
      <c r="GGQ266" s="27"/>
      <c r="GGR266" s="27"/>
      <c r="GGS266" s="27"/>
      <c r="GGT266" s="27"/>
      <c r="GGU266" s="27"/>
      <c r="GGV266" s="27"/>
      <c r="GGW266" s="27"/>
      <c r="GGX266" s="27"/>
      <c r="GGY266" s="27"/>
      <c r="GGZ266" s="27"/>
      <c r="GHA266" s="27"/>
      <c r="GHB266" s="27"/>
      <c r="GHC266" s="27"/>
      <c r="GHD266" s="27"/>
      <c r="GHE266" s="27"/>
      <c r="GHF266" s="27"/>
      <c r="GHG266" s="27"/>
      <c r="GHH266" s="27"/>
      <c r="GHI266" s="27"/>
      <c r="GHJ266" s="27"/>
      <c r="GHK266" s="27"/>
      <c r="GHL266" s="27"/>
      <c r="GHM266" s="27"/>
      <c r="GHN266" s="27"/>
      <c r="GHO266" s="27"/>
      <c r="GHP266" s="27"/>
      <c r="GHQ266" s="27"/>
      <c r="GHR266" s="27"/>
      <c r="GHS266" s="27"/>
      <c r="GHT266" s="27"/>
      <c r="GHU266" s="27"/>
      <c r="GHV266" s="27"/>
      <c r="GHW266" s="27"/>
      <c r="GHX266" s="27"/>
      <c r="GHY266" s="27"/>
      <c r="GHZ266" s="27"/>
      <c r="GIA266" s="27"/>
      <c r="GIB266" s="27"/>
      <c r="GIC266" s="27"/>
      <c r="GID266" s="27"/>
      <c r="GIE266" s="27"/>
      <c r="GIF266" s="27"/>
      <c r="GIG266" s="27"/>
      <c r="GIH266" s="27"/>
      <c r="GII266" s="27"/>
      <c r="GIJ266" s="27"/>
      <c r="GIK266" s="27"/>
      <c r="GIL266" s="27"/>
      <c r="GIM266" s="27"/>
      <c r="GIN266" s="27"/>
      <c r="GIO266" s="27"/>
      <c r="GIP266" s="27"/>
      <c r="GIQ266" s="27"/>
      <c r="GIR266" s="27"/>
      <c r="GIS266" s="27"/>
      <c r="GIT266" s="27"/>
      <c r="GIU266" s="27"/>
      <c r="GIV266" s="27"/>
      <c r="GIW266" s="27"/>
      <c r="GIX266" s="27"/>
      <c r="GIY266" s="27"/>
      <c r="GIZ266" s="27"/>
      <c r="GJA266" s="27"/>
      <c r="GJB266" s="27"/>
      <c r="GJC266" s="27"/>
      <c r="GJD266" s="27"/>
      <c r="GJE266" s="27"/>
      <c r="GJF266" s="27"/>
      <c r="GJG266" s="27"/>
      <c r="GJH266" s="27"/>
      <c r="GJI266" s="27"/>
      <c r="GJJ266" s="27"/>
      <c r="GJK266" s="27"/>
      <c r="GJL266" s="27"/>
      <c r="GJM266" s="27"/>
      <c r="GJN266" s="27"/>
      <c r="GJO266" s="27"/>
      <c r="GJP266" s="27"/>
      <c r="GJQ266" s="27"/>
      <c r="GJR266" s="27"/>
      <c r="GJS266" s="27"/>
      <c r="GJT266" s="27"/>
      <c r="GJU266" s="27"/>
      <c r="GJV266" s="27"/>
      <c r="GJW266" s="27"/>
      <c r="GJX266" s="27"/>
      <c r="GJY266" s="27"/>
      <c r="GJZ266" s="27"/>
      <c r="GKA266" s="27"/>
      <c r="GKB266" s="27"/>
      <c r="GKC266" s="27"/>
      <c r="GKD266" s="27"/>
      <c r="GKE266" s="27"/>
      <c r="GKF266" s="27"/>
      <c r="GKG266" s="27"/>
      <c r="GKH266" s="27"/>
      <c r="GKI266" s="27"/>
      <c r="GKJ266" s="27"/>
      <c r="GKK266" s="27"/>
      <c r="GKL266" s="27"/>
      <c r="GKM266" s="27"/>
      <c r="GKN266" s="27"/>
      <c r="GKO266" s="27"/>
      <c r="GKP266" s="27"/>
      <c r="GKQ266" s="27"/>
      <c r="GKR266" s="27"/>
      <c r="GKS266" s="27"/>
      <c r="GKT266" s="27"/>
      <c r="GKU266" s="27"/>
      <c r="GKV266" s="27"/>
      <c r="GKW266" s="27"/>
      <c r="GKX266" s="27"/>
      <c r="GKY266" s="27"/>
      <c r="GKZ266" s="27"/>
      <c r="GLA266" s="27"/>
      <c r="GLB266" s="27"/>
      <c r="GLC266" s="27"/>
      <c r="GLD266" s="27"/>
      <c r="GLE266" s="27"/>
      <c r="GLF266" s="27"/>
      <c r="GLG266" s="27"/>
      <c r="GLH266" s="27"/>
      <c r="GLI266" s="27"/>
      <c r="GLJ266" s="27"/>
      <c r="GLK266" s="27"/>
      <c r="GLL266" s="27"/>
      <c r="GLM266" s="27"/>
      <c r="GLN266" s="27"/>
      <c r="GLO266" s="27"/>
      <c r="GLP266" s="27"/>
      <c r="GLQ266" s="27"/>
      <c r="GLR266" s="27"/>
      <c r="GLS266" s="27"/>
      <c r="GLT266" s="27"/>
      <c r="GLU266" s="27"/>
      <c r="GLV266" s="27"/>
      <c r="GLW266" s="27"/>
      <c r="GLX266" s="27"/>
      <c r="GLY266" s="27"/>
      <c r="GLZ266" s="27"/>
      <c r="GMA266" s="27"/>
      <c r="GMB266" s="27"/>
      <c r="GMC266" s="27"/>
      <c r="GMD266" s="27"/>
      <c r="GME266" s="27"/>
      <c r="GMF266" s="27"/>
      <c r="GMG266" s="27"/>
      <c r="GMH266" s="27"/>
      <c r="GMI266" s="27"/>
      <c r="GMJ266" s="27"/>
      <c r="GMK266" s="27"/>
      <c r="GML266" s="27"/>
      <c r="GMM266" s="27"/>
      <c r="GMN266" s="27"/>
      <c r="GMO266" s="27"/>
      <c r="GMP266" s="27"/>
      <c r="GMQ266" s="27"/>
      <c r="GMR266" s="27"/>
      <c r="GMS266" s="27"/>
      <c r="GMT266" s="27"/>
      <c r="GMU266" s="27"/>
      <c r="GMV266" s="27"/>
      <c r="GMW266" s="27"/>
      <c r="GMX266" s="27"/>
      <c r="GMY266" s="27"/>
      <c r="GMZ266" s="27"/>
      <c r="GNA266" s="27"/>
      <c r="GNB266" s="27"/>
      <c r="GNC266" s="27"/>
      <c r="GND266" s="27"/>
      <c r="GNE266" s="27"/>
      <c r="GNF266" s="27"/>
      <c r="GNG266" s="27"/>
      <c r="GNH266" s="27"/>
      <c r="GNI266" s="27"/>
      <c r="GNJ266" s="27"/>
      <c r="GNK266" s="27"/>
      <c r="GNL266" s="27"/>
      <c r="GNM266" s="27"/>
      <c r="GNN266" s="27"/>
      <c r="GNO266" s="27"/>
      <c r="GNP266" s="27"/>
      <c r="GNQ266" s="27"/>
      <c r="GNR266" s="27"/>
      <c r="GNS266" s="27"/>
      <c r="GNT266" s="27"/>
      <c r="GNU266" s="27"/>
      <c r="GNV266" s="27"/>
      <c r="GNW266" s="27"/>
      <c r="GNX266" s="27"/>
      <c r="GNY266" s="27"/>
      <c r="GNZ266" s="27"/>
      <c r="GOA266" s="27"/>
      <c r="GOB266" s="27"/>
      <c r="GOC266" s="27"/>
      <c r="GOD266" s="27"/>
      <c r="GOE266" s="27"/>
      <c r="GOF266" s="27"/>
      <c r="GOG266" s="27"/>
      <c r="GOH266" s="27"/>
      <c r="GOI266" s="27"/>
      <c r="GOJ266" s="27"/>
      <c r="GOK266" s="27"/>
      <c r="GOL266" s="27"/>
      <c r="GOM266" s="27"/>
      <c r="GON266" s="27"/>
      <c r="GOO266" s="27"/>
      <c r="GOP266" s="27"/>
      <c r="GOQ266" s="27"/>
      <c r="GOR266" s="27"/>
      <c r="GOS266" s="27"/>
      <c r="GOT266" s="27"/>
      <c r="GOU266" s="27"/>
      <c r="GOV266" s="27"/>
      <c r="GOW266" s="27"/>
      <c r="GOX266" s="27"/>
      <c r="GOY266" s="27"/>
      <c r="GOZ266" s="27"/>
      <c r="GPA266" s="27"/>
      <c r="GPB266" s="27"/>
      <c r="GPC266" s="27"/>
      <c r="GPD266" s="27"/>
      <c r="GPE266" s="27"/>
      <c r="GPF266" s="27"/>
      <c r="GPG266" s="27"/>
      <c r="GPH266" s="27"/>
      <c r="GPI266" s="27"/>
      <c r="GPJ266" s="27"/>
      <c r="GPK266" s="27"/>
      <c r="GPL266" s="27"/>
      <c r="GPM266" s="27"/>
      <c r="GPN266" s="27"/>
      <c r="GPO266" s="27"/>
      <c r="GPP266" s="27"/>
      <c r="GPQ266" s="27"/>
      <c r="GPR266" s="27"/>
      <c r="GPS266" s="27"/>
      <c r="GPT266" s="27"/>
      <c r="GPU266" s="27"/>
      <c r="GPV266" s="27"/>
      <c r="GPW266" s="27"/>
      <c r="GPX266" s="27"/>
      <c r="GPY266" s="27"/>
      <c r="GPZ266" s="27"/>
      <c r="GQA266" s="27"/>
      <c r="GQB266" s="27"/>
      <c r="GQC266" s="27"/>
      <c r="GQD266" s="27"/>
      <c r="GQE266" s="27"/>
      <c r="GQF266" s="27"/>
      <c r="GQG266" s="27"/>
      <c r="GQH266" s="27"/>
      <c r="GQI266" s="27"/>
      <c r="GQJ266" s="27"/>
      <c r="GQK266" s="27"/>
      <c r="GQL266" s="27"/>
      <c r="GQM266" s="27"/>
      <c r="GQN266" s="27"/>
      <c r="GQO266" s="27"/>
      <c r="GQP266" s="27"/>
      <c r="GQQ266" s="27"/>
      <c r="GQR266" s="27"/>
      <c r="GQS266" s="27"/>
      <c r="GQT266" s="27"/>
      <c r="GQU266" s="27"/>
      <c r="GQV266" s="27"/>
      <c r="GQW266" s="27"/>
      <c r="GQX266" s="27"/>
      <c r="GQY266" s="27"/>
      <c r="GQZ266" s="27"/>
      <c r="GRA266" s="27"/>
      <c r="GRB266" s="27"/>
      <c r="GRC266" s="27"/>
      <c r="GRD266" s="27"/>
      <c r="GRE266" s="27"/>
      <c r="GRF266" s="27"/>
      <c r="GRG266" s="27"/>
      <c r="GRH266" s="27"/>
      <c r="GRI266" s="27"/>
      <c r="GRJ266" s="27"/>
      <c r="GRK266" s="27"/>
      <c r="GRL266" s="27"/>
      <c r="GRM266" s="27"/>
      <c r="GRN266" s="27"/>
      <c r="GRO266" s="27"/>
      <c r="GRP266" s="27"/>
      <c r="GRQ266" s="27"/>
      <c r="GRR266" s="27"/>
      <c r="GRS266" s="27"/>
      <c r="GRT266" s="27"/>
      <c r="GRU266" s="27"/>
      <c r="GRV266" s="27"/>
      <c r="GRW266" s="27"/>
      <c r="GRX266" s="27"/>
      <c r="GRY266" s="27"/>
      <c r="GRZ266" s="27"/>
      <c r="GSA266" s="27"/>
      <c r="GSB266" s="27"/>
      <c r="GSC266" s="27"/>
      <c r="GSD266" s="27"/>
      <c r="GSE266" s="27"/>
      <c r="GSF266" s="27"/>
      <c r="GSG266" s="27"/>
      <c r="GSH266" s="27"/>
      <c r="GSI266" s="27"/>
      <c r="GSJ266" s="27"/>
      <c r="GSK266" s="27"/>
      <c r="GSL266" s="27"/>
      <c r="GSM266" s="27"/>
      <c r="GSN266" s="27"/>
      <c r="GSO266" s="27"/>
      <c r="GSP266" s="27"/>
      <c r="GSQ266" s="27"/>
      <c r="GSR266" s="27"/>
      <c r="GSS266" s="27"/>
      <c r="GST266" s="27"/>
      <c r="GSU266" s="27"/>
      <c r="GSV266" s="27"/>
      <c r="GSW266" s="27"/>
      <c r="GSX266" s="27"/>
      <c r="GSY266" s="27"/>
      <c r="GSZ266" s="27"/>
      <c r="GTA266" s="27"/>
      <c r="GTB266" s="27"/>
      <c r="GTC266" s="27"/>
      <c r="GTD266" s="27"/>
      <c r="GTE266" s="27"/>
      <c r="GTF266" s="27"/>
      <c r="GTG266" s="27"/>
      <c r="GTH266" s="27"/>
      <c r="GTI266" s="27"/>
      <c r="GTJ266" s="27"/>
      <c r="GTK266" s="27"/>
      <c r="GTL266" s="27"/>
      <c r="GTM266" s="27"/>
      <c r="GTN266" s="27"/>
      <c r="GTO266" s="27"/>
      <c r="GTP266" s="27"/>
      <c r="GTQ266" s="27"/>
      <c r="GTR266" s="27"/>
      <c r="GTS266" s="27"/>
      <c r="GTT266" s="27"/>
      <c r="GTU266" s="27"/>
      <c r="GTV266" s="27"/>
      <c r="GTW266" s="27"/>
      <c r="GTX266" s="27"/>
      <c r="GTY266" s="27"/>
      <c r="GTZ266" s="27"/>
      <c r="GUA266" s="27"/>
      <c r="GUB266" s="27"/>
      <c r="GUC266" s="27"/>
      <c r="GUD266" s="27"/>
      <c r="GUE266" s="27"/>
      <c r="GUF266" s="27"/>
      <c r="GUG266" s="27"/>
      <c r="GUH266" s="27"/>
      <c r="GUI266" s="27"/>
      <c r="GUJ266" s="27"/>
      <c r="GUK266" s="27"/>
      <c r="GUL266" s="27"/>
      <c r="GUM266" s="27"/>
      <c r="GUN266" s="27"/>
      <c r="GUO266" s="27"/>
      <c r="GUP266" s="27"/>
      <c r="GUQ266" s="27"/>
      <c r="GUR266" s="27"/>
      <c r="GUS266" s="27"/>
      <c r="GUT266" s="27"/>
      <c r="GUU266" s="27"/>
      <c r="GUV266" s="27"/>
      <c r="GUW266" s="27"/>
      <c r="GUX266" s="27"/>
      <c r="GUY266" s="27"/>
      <c r="GUZ266" s="27"/>
      <c r="GVA266" s="27"/>
      <c r="GVB266" s="27"/>
      <c r="GVC266" s="27"/>
      <c r="GVD266" s="27"/>
      <c r="GVE266" s="27"/>
      <c r="GVF266" s="27"/>
      <c r="GVG266" s="27"/>
      <c r="GVH266" s="27"/>
      <c r="GVI266" s="27"/>
      <c r="GVJ266" s="27"/>
      <c r="GVK266" s="27"/>
      <c r="GVL266" s="27"/>
      <c r="GVM266" s="27"/>
      <c r="GVN266" s="27"/>
      <c r="GVO266" s="27"/>
      <c r="GVP266" s="27"/>
      <c r="GVQ266" s="27"/>
      <c r="GVR266" s="27"/>
      <c r="GVS266" s="27"/>
      <c r="GVT266" s="27"/>
      <c r="GVU266" s="27"/>
      <c r="GVV266" s="27"/>
      <c r="GVW266" s="27"/>
      <c r="GVX266" s="27"/>
      <c r="GVY266" s="27"/>
      <c r="GVZ266" s="27"/>
      <c r="GWA266" s="27"/>
      <c r="GWB266" s="27"/>
      <c r="GWC266" s="27"/>
      <c r="GWD266" s="27"/>
      <c r="GWE266" s="27"/>
      <c r="GWF266" s="27"/>
      <c r="GWG266" s="27"/>
      <c r="GWH266" s="27"/>
      <c r="GWI266" s="27"/>
      <c r="GWJ266" s="27"/>
      <c r="GWK266" s="27"/>
      <c r="GWL266" s="27"/>
      <c r="GWM266" s="27"/>
      <c r="GWN266" s="27"/>
      <c r="GWO266" s="27"/>
      <c r="GWP266" s="27"/>
      <c r="GWQ266" s="27"/>
      <c r="GWR266" s="27"/>
      <c r="GWS266" s="27"/>
      <c r="GWT266" s="27"/>
      <c r="GWU266" s="27"/>
      <c r="GWV266" s="27"/>
      <c r="GWW266" s="27"/>
      <c r="GWX266" s="27"/>
      <c r="GWY266" s="27"/>
      <c r="GWZ266" s="27"/>
      <c r="GXA266" s="27"/>
      <c r="GXB266" s="27"/>
      <c r="GXC266" s="27"/>
      <c r="GXD266" s="27"/>
      <c r="GXE266" s="27"/>
      <c r="GXF266" s="27"/>
      <c r="GXG266" s="27"/>
      <c r="GXH266" s="27"/>
      <c r="GXI266" s="27"/>
      <c r="GXJ266" s="27"/>
      <c r="GXK266" s="27"/>
      <c r="GXL266" s="27"/>
      <c r="GXM266" s="27"/>
      <c r="GXN266" s="27"/>
      <c r="GXO266" s="27"/>
      <c r="GXP266" s="27"/>
      <c r="GXQ266" s="27"/>
      <c r="GXR266" s="27"/>
      <c r="GXS266" s="27"/>
      <c r="GXT266" s="27"/>
      <c r="GXU266" s="27"/>
      <c r="GXV266" s="27"/>
      <c r="GXW266" s="27"/>
      <c r="GXX266" s="27"/>
      <c r="GXY266" s="27"/>
      <c r="GXZ266" s="27"/>
      <c r="GYA266" s="27"/>
      <c r="GYB266" s="27"/>
      <c r="GYC266" s="27"/>
      <c r="GYD266" s="27"/>
      <c r="GYE266" s="27"/>
      <c r="GYF266" s="27"/>
      <c r="GYG266" s="27"/>
      <c r="GYH266" s="27"/>
      <c r="GYI266" s="27"/>
      <c r="GYJ266" s="27"/>
      <c r="GYK266" s="27"/>
      <c r="GYL266" s="27"/>
      <c r="GYM266" s="27"/>
      <c r="GYN266" s="27"/>
      <c r="GYO266" s="27"/>
      <c r="GYP266" s="27"/>
      <c r="GYQ266" s="27"/>
      <c r="GYR266" s="27"/>
      <c r="GYS266" s="27"/>
      <c r="GYT266" s="27"/>
      <c r="GYU266" s="27"/>
      <c r="GYV266" s="27"/>
      <c r="GYW266" s="27"/>
      <c r="GYX266" s="27"/>
      <c r="GYY266" s="27"/>
      <c r="GYZ266" s="27"/>
      <c r="GZA266" s="27"/>
      <c r="GZB266" s="27"/>
      <c r="GZC266" s="27"/>
      <c r="GZD266" s="27"/>
      <c r="GZE266" s="27"/>
      <c r="GZF266" s="27"/>
      <c r="GZG266" s="27"/>
      <c r="GZH266" s="27"/>
      <c r="GZI266" s="27"/>
      <c r="GZJ266" s="27"/>
      <c r="GZK266" s="27"/>
      <c r="GZL266" s="27"/>
      <c r="GZM266" s="27"/>
      <c r="GZN266" s="27"/>
      <c r="GZO266" s="27"/>
      <c r="GZP266" s="27"/>
      <c r="GZQ266" s="27"/>
      <c r="GZR266" s="27"/>
      <c r="GZS266" s="27"/>
      <c r="GZT266" s="27"/>
      <c r="GZU266" s="27"/>
      <c r="GZV266" s="27"/>
      <c r="GZW266" s="27"/>
      <c r="GZX266" s="27"/>
      <c r="GZY266" s="27"/>
      <c r="GZZ266" s="27"/>
      <c r="HAA266" s="27"/>
      <c r="HAB266" s="27"/>
      <c r="HAC266" s="27"/>
      <c r="HAD266" s="27"/>
      <c r="HAE266" s="27"/>
      <c r="HAF266" s="27"/>
      <c r="HAG266" s="27"/>
      <c r="HAH266" s="27"/>
      <c r="HAI266" s="27"/>
      <c r="HAJ266" s="27"/>
      <c r="HAK266" s="27"/>
      <c r="HAL266" s="27"/>
      <c r="HAM266" s="27"/>
      <c r="HAN266" s="27"/>
      <c r="HAO266" s="27"/>
      <c r="HAP266" s="27"/>
      <c r="HAQ266" s="27"/>
      <c r="HAR266" s="27"/>
      <c r="HAS266" s="27"/>
      <c r="HAT266" s="27"/>
      <c r="HAU266" s="27"/>
      <c r="HAV266" s="27"/>
      <c r="HAW266" s="27"/>
      <c r="HAX266" s="27"/>
      <c r="HAY266" s="27"/>
      <c r="HAZ266" s="27"/>
      <c r="HBA266" s="27"/>
      <c r="HBB266" s="27"/>
      <c r="HBC266" s="27"/>
      <c r="HBD266" s="27"/>
      <c r="HBE266" s="27"/>
      <c r="HBF266" s="27"/>
      <c r="HBG266" s="27"/>
      <c r="HBH266" s="27"/>
      <c r="HBI266" s="27"/>
      <c r="HBJ266" s="27"/>
      <c r="HBK266" s="27"/>
      <c r="HBL266" s="27"/>
      <c r="HBM266" s="27"/>
      <c r="HBN266" s="27"/>
      <c r="HBO266" s="27"/>
      <c r="HBP266" s="27"/>
      <c r="HBQ266" s="27"/>
      <c r="HBR266" s="27"/>
      <c r="HBS266" s="27"/>
      <c r="HBT266" s="27"/>
      <c r="HBU266" s="27"/>
      <c r="HBV266" s="27"/>
      <c r="HBW266" s="27"/>
      <c r="HBX266" s="27"/>
      <c r="HBY266" s="27"/>
      <c r="HBZ266" s="27"/>
      <c r="HCA266" s="27"/>
      <c r="HCB266" s="27"/>
      <c r="HCC266" s="27"/>
      <c r="HCD266" s="27"/>
      <c r="HCE266" s="27"/>
      <c r="HCF266" s="27"/>
      <c r="HCG266" s="27"/>
      <c r="HCH266" s="27"/>
      <c r="HCI266" s="27"/>
      <c r="HCJ266" s="27"/>
      <c r="HCK266" s="27"/>
      <c r="HCL266" s="27"/>
      <c r="HCM266" s="27"/>
      <c r="HCN266" s="27"/>
      <c r="HCO266" s="27"/>
      <c r="HCP266" s="27"/>
      <c r="HCQ266" s="27"/>
      <c r="HCR266" s="27"/>
      <c r="HCS266" s="27"/>
      <c r="HCT266" s="27"/>
      <c r="HCU266" s="27"/>
      <c r="HCV266" s="27"/>
      <c r="HCW266" s="27"/>
      <c r="HCX266" s="27"/>
      <c r="HCY266" s="27"/>
      <c r="HCZ266" s="27"/>
      <c r="HDA266" s="27"/>
      <c r="HDB266" s="27"/>
      <c r="HDC266" s="27"/>
      <c r="HDD266" s="27"/>
      <c r="HDE266" s="27"/>
      <c r="HDF266" s="27"/>
      <c r="HDG266" s="27"/>
      <c r="HDH266" s="27"/>
      <c r="HDI266" s="27"/>
      <c r="HDJ266" s="27"/>
      <c r="HDK266" s="27"/>
      <c r="HDL266" s="27"/>
      <c r="HDM266" s="27"/>
      <c r="HDN266" s="27"/>
      <c r="HDO266" s="27"/>
      <c r="HDP266" s="27"/>
      <c r="HDQ266" s="27"/>
      <c r="HDR266" s="27"/>
      <c r="HDS266" s="27"/>
      <c r="HDT266" s="27"/>
      <c r="HDU266" s="27"/>
      <c r="HDV266" s="27"/>
      <c r="HDW266" s="27"/>
      <c r="HDX266" s="27"/>
      <c r="HDY266" s="27"/>
      <c r="HDZ266" s="27"/>
      <c r="HEA266" s="27"/>
      <c r="HEB266" s="27"/>
      <c r="HEC266" s="27"/>
      <c r="HED266" s="27"/>
      <c r="HEE266" s="27"/>
      <c r="HEF266" s="27"/>
      <c r="HEG266" s="27"/>
      <c r="HEH266" s="27"/>
      <c r="HEI266" s="27"/>
      <c r="HEJ266" s="27"/>
      <c r="HEK266" s="27"/>
      <c r="HEL266" s="27"/>
      <c r="HEM266" s="27"/>
      <c r="HEN266" s="27"/>
      <c r="HEO266" s="27"/>
      <c r="HEP266" s="27"/>
      <c r="HEQ266" s="27"/>
      <c r="HER266" s="27"/>
      <c r="HES266" s="27"/>
      <c r="HET266" s="27"/>
      <c r="HEU266" s="27"/>
      <c r="HEV266" s="27"/>
      <c r="HEW266" s="27"/>
      <c r="HEX266" s="27"/>
      <c r="HEY266" s="27"/>
      <c r="HEZ266" s="27"/>
      <c r="HFA266" s="27"/>
      <c r="HFB266" s="27"/>
      <c r="HFC266" s="27"/>
      <c r="HFD266" s="27"/>
      <c r="HFE266" s="27"/>
      <c r="HFF266" s="27"/>
      <c r="HFG266" s="27"/>
      <c r="HFH266" s="27"/>
      <c r="HFI266" s="27"/>
      <c r="HFJ266" s="27"/>
      <c r="HFK266" s="27"/>
      <c r="HFL266" s="27"/>
      <c r="HFM266" s="27"/>
      <c r="HFN266" s="27"/>
      <c r="HFO266" s="27"/>
      <c r="HFP266" s="27"/>
      <c r="HFQ266" s="27"/>
      <c r="HFR266" s="27"/>
      <c r="HFS266" s="27"/>
      <c r="HFT266" s="27"/>
      <c r="HFU266" s="27"/>
      <c r="HFV266" s="27"/>
      <c r="HFW266" s="27"/>
      <c r="HFX266" s="27"/>
      <c r="HFY266" s="27"/>
      <c r="HFZ266" s="27"/>
      <c r="HGA266" s="27"/>
      <c r="HGB266" s="27"/>
      <c r="HGC266" s="27"/>
      <c r="HGD266" s="27"/>
      <c r="HGE266" s="27"/>
      <c r="HGF266" s="27"/>
      <c r="HGG266" s="27"/>
      <c r="HGH266" s="27"/>
      <c r="HGI266" s="27"/>
      <c r="HGJ266" s="27"/>
      <c r="HGK266" s="27"/>
      <c r="HGL266" s="27"/>
      <c r="HGM266" s="27"/>
      <c r="HGN266" s="27"/>
      <c r="HGO266" s="27"/>
      <c r="HGP266" s="27"/>
      <c r="HGQ266" s="27"/>
      <c r="HGR266" s="27"/>
      <c r="HGS266" s="27"/>
      <c r="HGT266" s="27"/>
      <c r="HGU266" s="27"/>
      <c r="HGV266" s="27"/>
      <c r="HGW266" s="27"/>
      <c r="HGX266" s="27"/>
      <c r="HGY266" s="27"/>
      <c r="HGZ266" s="27"/>
      <c r="HHA266" s="27"/>
      <c r="HHB266" s="27"/>
      <c r="HHC266" s="27"/>
      <c r="HHD266" s="27"/>
      <c r="HHE266" s="27"/>
      <c r="HHF266" s="27"/>
      <c r="HHG266" s="27"/>
      <c r="HHH266" s="27"/>
      <c r="HHI266" s="27"/>
      <c r="HHJ266" s="27"/>
      <c r="HHK266" s="27"/>
      <c r="HHL266" s="27"/>
      <c r="HHM266" s="27"/>
      <c r="HHN266" s="27"/>
      <c r="HHO266" s="27"/>
      <c r="HHP266" s="27"/>
      <c r="HHQ266" s="27"/>
      <c r="HHR266" s="27"/>
      <c r="HHS266" s="27"/>
      <c r="HHT266" s="27"/>
      <c r="HHU266" s="27"/>
      <c r="HHV266" s="27"/>
      <c r="HHW266" s="27"/>
      <c r="HHX266" s="27"/>
      <c r="HHY266" s="27"/>
      <c r="HHZ266" s="27"/>
      <c r="HIA266" s="27"/>
      <c r="HIB266" s="27"/>
      <c r="HIC266" s="27"/>
      <c r="HID266" s="27"/>
      <c r="HIE266" s="27"/>
      <c r="HIF266" s="27"/>
      <c r="HIG266" s="27"/>
      <c r="HIH266" s="27"/>
      <c r="HII266" s="27"/>
      <c r="HIJ266" s="27"/>
      <c r="HIK266" s="27"/>
      <c r="HIL266" s="27"/>
      <c r="HIM266" s="27"/>
      <c r="HIN266" s="27"/>
      <c r="HIO266" s="27"/>
      <c r="HIP266" s="27"/>
      <c r="HIQ266" s="27"/>
      <c r="HIR266" s="27"/>
      <c r="HIS266" s="27"/>
      <c r="HIT266" s="27"/>
      <c r="HIU266" s="27"/>
      <c r="HIV266" s="27"/>
      <c r="HIW266" s="27"/>
      <c r="HIX266" s="27"/>
      <c r="HIY266" s="27"/>
      <c r="HIZ266" s="27"/>
      <c r="HJA266" s="27"/>
      <c r="HJB266" s="27"/>
      <c r="HJC266" s="27"/>
      <c r="HJD266" s="27"/>
      <c r="HJE266" s="27"/>
      <c r="HJF266" s="27"/>
      <c r="HJG266" s="27"/>
      <c r="HJH266" s="27"/>
      <c r="HJI266" s="27"/>
      <c r="HJJ266" s="27"/>
      <c r="HJK266" s="27"/>
      <c r="HJL266" s="27"/>
      <c r="HJM266" s="27"/>
      <c r="HJN266" s="27"/>
      <c r="HJO266" s="27"/>
      <c r="HJP266" s="27"/>
      <c r="HJQ266" s="27"/>
      <c r="HJR266" s="27"/>
      <c r="HJS266" s="27"/>
      <c r="HJT266" s="27"/>
      <c r="HJU266" s="27"/>
      <c r="HJV266" s="27"/>
      <c r="HJW266" s="27"/>
      <c r="HJX266" s="27"/>
      <c r="HJY266" s="27"/>
      <c r="HJZ266" s="27"/>
      <c r="HKA266" s="27"/>
      <c r="HKB266" s="27"/>
      <c r="HKC266" s="27"/>
      <c r="HKD266" s="27"/>
      <c r="HKE266" s="27"/>
      <c r="HKF266" s="27"/>
      <c r="HKG266" s="27"/>
      <c r="HKH266" s="27"/>
      <c r="HKI266" s="27"/>
      <c r="HKJ266" s="27"/>
      <c r="HKK266" s="27"/>
      <c r="HKL266" s="27"/>
      <c r="HKM266" s="27"/>
      <c r="HKN266" s="27"/>
      <c r="HKO266" s="27"/>
      <c r="HKP266" s="27"/>
      <c r="HKQ266" s="27"/>
      <c r="HKR266" s="27"/>
      <c r="HKS266" s="27"/>
      <c r="HKT266" s="27"/>
      <c r="HKU266" s="27"/>
      <c r="HKV266" s="27"/>
      <c r="HKW266" s="27"/>
      <c r="HKX266" s="27"/>
      <c r="HKY266" s="27"/>
      <c r="HKZ266" s="27"/>
      <c r="HLA266" s="27"/>
      <c r="HLB266" s="27"/>
      <c r="HLC266" s="27"/>
      <c r="HLD266" s="27"/>
      <c r="HLE266" s="27"/>
      <c r="HLF266" s="27"/>
      <c r="HLG266" s="27"/>
      <c r="HLH266" s="27"/>
      <c r="HLI266" s="27"/>
      <c r="HLJ266" s="27"/>
      <c r="HLK266" s="27"/>
      <c r="HLL266" s="27"/>
      <c r="HLM266" s="27"/>
      <c r="HLN266" s="27"/>
      <c r="HLO266" s="27"/>
      <c r="HLP266" s="27"/>
      <c r="HLQ266" s="27"/>
      <c r="HLR266" s="27"/>
      <c r="HLS266" s="27"/>
      <c r="HLT266" s="27"/>
      <c r="HLU266" s="27"/>
      <c r="HLV266" s="27"/>
      <c r="HLW266" s="27"/>
      <c r="HLX266" s="27"/>
      <c r="HLY266" s="27"/>
      <c r="HLZ266" s="27"/>
      <c r="HMA266" s="27"/>
      <c r="HMB266" s="27"/>
      <c r="HMC266" s="27"/>
      <c r="HMD266" s="27"/>
      <c r="HME266" s="27"/>
      <c r="HMF266" s="27"/>
      <c r="HMG266" s="27"/>
      <c r="HMH266" s="27"/>
      <c r="HMI266" s="27"/>
      <c r="HMJ266" s="27"/>
      <c r="HMK266" s="27"/>
      <c r="HML266" s="27"/>
      <c r="HMM266" s="27"/>
      <c r="HMN266" s="27"/>
      <c r="HMO266" s="27"/>
      <c r="HMP266" s="27"/>
      <c r="HMQ266" s="27"/>
      <c r="HMR266" s="27"/>
      <c r="HMS266" s="27"/>
      <c r="HMT266" s="27"/>
      <c r="HMU266" s="27"/>
      <c r="HMV266" s="27"/>
      <c r="HMW266" s="27"/>
      <c r="HMX266" s="27"/>
      <c r="HMY266" s="27"/>
      <c r="HMZ266" s="27"/>
      <c r="HNA266" s="27"/>
      <c r="HNB266" s="27"/>
      <c r="HNC266" s="27"/>
      <c r="HND266" s="27"/>
      <c r="HNE266" s="27"/>
      <c r="HNF266" s="27"/>
      <c r="HNG266" s="27"/>
      <c r="HNH266" s="27"/>
      <c r="HNI266" s="27"/>
      <c r="HNJ266" s="27"/>
      <c r="HNK266" s="27"/>
      <c r="HNL266" s="27"/>
      <c r="HNM266" s="27"/>
      <c r="HNN266" s="27"/>
      <c r="HNO266" s="27"/>
      <c r="HNP266" s="27"/>
      <c r="HNQ266" s="27"/>
      <c r="HNR266" s="27"/>
      <c r="HNS266" s="27"/>
      <c r="HNT266" s="27"/>
      <c r="HNU266" s="27"/>
      <c r="HNV266" s="27"/>
      <c r="HNW266" s="27"/>
      <c r="HNX266" s="27"/>
      <c r="HNY266" s="27"/>
      <c r="HNZ266" s="27"/>
      <c r="HOA266" s="27"/>
      <c r="HOB266" s="27"/>
      <c r="HOC266" s="27"/>
      <c r="HOD266" s="27"/>
      <c r="HOE266" s="27"/>
      <c r="HOF266" s="27"/>
      <c r="HOG266" s="27"/>
      <c r="HOH266" s="27"/>
      <c r="HOI266" s="27"/>
      <c r="HOJ266" s="27"/>
      <c r="HOK266" s="27"/>
      <c r="HOL266" s="27"/>
      <c r="HOM266" s="27"/>
      <c r="HON266" s="27"/>
      <c r="HOO266" s="27"/>
      <c r="HOP266" s="27"/>
      <c r="HOQ266" s="27"/>
      <c r="HOR266" s="27"/>
      <c r="HOS266" s="27"/>
      <c r="HOT266" s="27"/>
      <c r="HOU266" s="27"/>
      <c r="HOV266" s="27"/>
      <c r="HOW266" s="27"/>
      <c r="HOX266" s="27"/>
      <c r="HOY266" s="27"/>
      <c r="HOZ266" s="27"/>
      <c r="HPA266" s="27"/>
      <c r="HPB266" s="27"/>
      <c r="HPC266" s="27"/>
      <c r="HPD266" s="27"/>
      <c r="HPE266" s="27"/>
      <c r="HPF266" s="27"/>
      <c r="HPG266" s="27"/>
      <c r="HPH266" s="27"/>
      <c r="HPI266" s="27"/>
      <c r="HPJ266" s="27"/>
      <c r="HPK266" s="27"/>
      <c r="HPL266" s="27"/>
      <c r="HPM266" s="27"/>
      <c r="HPN266" s="27"/>
      <c r="HPO266" s="27"/>
      <c r="HPP266" s="27"/>
      <c r="HPQ266" s="27"/>
      <c r="HPR266" s="27"/>
      <c r="HPS266" s="27"/>
      <c r="HPT266" s="27"/>
      <c r="HPU266" s="27"/>
      <c r="HPV266" s="27"/>
      <c r="HPW266" s="27"/>
      <c r="HPX266" s="27"/>
      <c r="HPY266" s="27"/>
      <c r="HPZ266" s="27"/>
      <c r="HQA266" s="27"/>
      <c r="HQB266" s="27"/>
      <c r="HQC266" s="27"/>
      <c r="HQD266" s="27"/>
      <c r="HQE266" s="27"/>
      <c r="HQF266" s="27"/>
      <c r="HQG266" s="27"/>
      <c r="HQH266" s="27"/>
      <c r="HQI266" s="27"/>
      <c r="HQJ266" s="27"/>
      <c r="HQK266" s="27"/>
      <c r="HQL266" s="27"/>
      <c r="HQM266" s="27"/>
      <c r="HQN266" s="27"/>
      <c r="HQO266" s="27"/>
      <c r="HQP266" s="27"/>
      <c r="HQQ266" s="27"/>
      <c r="HQR266" s="27"/>
      <c r="HQS266" s="27"/>
      <c r="HQT266" s="27"/>
      <c r="HQU266" s="27"/>
      <c r="HQV266" s="27"/>
      <c r="HQW266" s="27"/>
      <c r="HQX266" s="27"/>
      <c r="HQY266" s="27"/>
      <c r="HQZ266" s="27"/>
      <c r="HRA266" s="27"/>
      <c r="HRB266" s="27"/>
      <c r="HRC266" s="27"/>
      <c r="HRD266" s="27"/>
      <c r="HRE266" s="27"/>
      <c r="HRF266" s="27"/>
      <c r="HRG266" s="27"/>
      <c r="HRH266" s="27"/>
      <c r="HRI266" s="27"/>
      <c r="HRJ266" s="27"/>
      <c r="HRK266" s="27"/>
      <c r="HRL266" s="27"/>
      <c r="HRM266" s="27"/>
      <c r="HRN266" s="27"/>
      <c r="HRO266" s="27"/>
      <c r="HRP266" s="27"/>
      <c r="HRQ266" s="27"/>
      <c r="HRR266" s="27"/>
      <c r="HRS266" s="27"/>
      <c r="HRT266" s="27"/>
      <c r="HRU266" s="27"/>
      <c r="HRV266" s="27"/>
      <c r="HRW266" s="27"/>
      <c r="HRX266" s="27"/>
      <c r="HRY266" s="27"/>
      <c r="HRZ266" s="27"/>
      <c r="HSA266" s="27"/>
      <c r="HSB266" s="27"/>
      <c r="HSC266" s="27"/>
      <c r="HSD266" s="27"/>
      <c r="HSE266" s="27"/>
      <c r="HSF266" s="27"/>
      <c r="HSG266" s="27"/>
      <c r="HSH266" s="27"/>
      <c r="HSI266" s="27"/>
      <c r="HSJ266" s="27"/>
      <c r="HSK266" s="27"/>
      <c r="HSL266" s="27"/>
      <c r="HSM266" s="27"/>
      <c r="HSN266" s="27"/>
      <c r="HSO266" s="27"/>
      <c r="HSP266" s="27"/>
      <c r="HSQ266" s="27"/>
      <c r="HSR266" s="27"/>
      <c r="HSS266" s="27"/>
      <c r="HST266" s="27"/>
      <c r="HSU266" s="27"/>
      <c r="HSV266" s="27"/>
      <c r="HSW266" s="27"/>
      <c r="HSX266" s="27"/>
      <c r="HSY266" s="27"/>
      <c r="HSZ266" s="27"/>
      <c r="HTA266" s="27"/>
      <c r="HTB266" s="27"/>
      <c r="HTC266" s="27"/>
      <c r="HTD266" s="27"/>
      <c r="HTE266" s="27"/>
      <c r="HTF266" s="27"/>
      <c r="HTG266" s="27"/>
      <c r="HTH266" s="27"/>
      <c r="HTI266" s="27"/>
      <c r="HTJ266" s="27"/>
      <c r="HTK266" s="27"/>
      <c r="HTL266" s="27"/>
      <c r="HTM266" s="27"/>
      <c r="HTN266" s="27"/>
      <c r="HTO266" s="27"/>
      <c r="HTP266" s="27"/>
      <c r="HTQ266" s="27"/>
      <c r="HTR266" s="27"/>
      <c r="HTS266" s="27"/>
      <c r="HTT266" s="27"/>
      <c r="HTU266" s="27"/>
      <c r="HTV266" s="27"/>
      <c r="HTW266" s="27"/>
      <c r="HTX266" s="27"/>
      <c r="HTY266" s="27"/>
      <c r="HTZ266" s="27"/>
      <c r="HUA266" s="27"/>
      <c r="HUB266" s="27"/>
      <c r="HUC266" s="27"/>
      <c r="HUD266" s="27"/>
      <c r="HUE266" s="27"/>
      <c r="HUF266" s="27"/>
      <c r="HUG266" s="27"/>
      <c r="HUH266" s="27"/>
      <c r="HUI266" s="27"/>
      <c r="HUJ266" s="27"/>
      <c r="HUK266" s="27"/>
      <c r="HUL266" s="27"/>
      <c r="HUM266" s="27"/>
      <c r="HUN266" s="27"/>
      <c r="HUO266" s="27"/>
      <c r="HUP266" s="27"/>
      <c r="HUQ266" s="27"/>
      <c r="HUR266" s="27"/>
      <c r="HUS266" s="27"/>
      <c r="HUT266" s="27"/>
      <c r="HUU266" s="27"/>
      <c r="HUV266" s="27"/>
      <c r="HUW266" s="27"/>
      <c r="HUX266" s="27"/>
      <c r="HUY266" s="27"/>
      <c r="HUZ266" s="27"/>
      <c r="HVA266" s="27"/>
      <c r="HVB266" s="27"/>
      <c r="HVC266" s="27"/>
      <c r="HVD266" s="27"/>
      <c r="HVE266" s="27"/>
      <c r="HVF266" s="27"/>
      <c r="HVG266" s="27"/>
      <c r="HVH266" s="27"/>
      <c r="HVI266" s="27"/>
      <c r="HVJ266" s="27"/>
      <c r="HVK266" s="27"/>
      <c r="HVL266" s="27"/>
      <c r="HVM266" s="27"/>
      <c r="HVN266" s="27"/>
      <c r="HVO266" s="27"/>
      <c r="HVP266" s="27"/>
      <c r="HVQ266" s="27"/>
      <c r="HVR266" s="27"/>
      <c r="HVS266" s="27"/>
      <c r="HVT266" s="27"/>
      <c r="HVU266" s="27"/>
      <c r="HVV266" s="27"/>
      <c r="HVW266" s="27"/>
      <c r="HVX266" s="27"/>
      <c r="HVY266" s="27"/>
      <c r="HVZ266" s="27"/>
      <c r="HWA266" s="27"/>
      <c r="HWB266" s="27"/>
      <c r="HWC266" s="27"/>
      <c r="HWD266" s="27"/>
      <c r="HWE266" s="27"/>
      <c r="HWF266" s="27"/>
      <c r="HWG266" s="27"/>
      <c r="HWH266" s="27"/>
      <c r="HWI266" s="27"/>
      <c r="HWJ266" s="27"/>
      <c r="HWK266" s="27"/>
      <c r="HWL266" s="27"/>
      <c r="HWM266" s="27"/>
      <c r="HWN266" s="27"/>
      <c r="HWO266" s="27"/>
      <c r="HWP266" s="27"/>
      <c r="HWQ266" s="27"/>
      <c r="HWR266" s="27"/>
      <c r="HWS266" s="27"/>
      <c r="HWT266" s="27"/>
      <c r="HWU266" s="27"/>
      <c r="HWV266" s="27"/>
      <c r="HWW266" s="27"/>
      <c r="HWX266" s="27"/>
      <c r="HWY266" s="27"/>
      <c r="HWZ266" s="27"/>
      <c r="HXA266" s="27"/>
      <c r="HXB266" s="27"/>
      <c r="HXC266" s="27"/>
      <c r="HXD266" s="27"/>
      <c r="HXE266" s="27"/>
      <c r="HXF266" s="27"/>
      <c r="HXG266" s="27"/>
      <c r="HXH266" s="27"/>
      <c r="HXI266" s="27"/>
      <c r="HXJ266" s="27"/>
      <c r="HXK266" s="27"/>
      <c r="HXL266" s="27"/>
      <c r="HXM266" s="27"/>
      <c r="HXN266" s="27"/>
      <c r="HXO266" s="27"/>
      <c r="HXP266" s="27"/>
      <c r="HXQ266" s="27"/>
      <c r="HXR266" s="27"/>
      <c r="HXS266" s="27"/>
      <c r="HXT266" s="27"/>
      <c r="HXU266" s="27"/>
      <c r="HXV266" s="27"/>
      <c r="HXW266" s="27"/>
      <c r="HXX266" s="27"/>
      <c r="HXY266" s="27"/>
      <c r="HXZ266" s="27"/>
      <c r="HYA266" s="27"/>
      <c r="HYB266" s="27"/>
      <c r="HYC266" s="27"/>
      <c r="HYD266" s="27"/>
      <c r="HYE266" s="27"/>
      <c r="HYF266" s="27"/>
      <c r="HYG266" s="27"/>
      <c r="HYH266" s="27"/>
      <c r="HYI266" s="27"/>
      <c r="HYJ266" s="27"/>
      <c r="HYK266" s="27"/>
      <c r="HYL266" s="27"/>
      <c r="HYM266" s="27"/>
      <c r="HYN266" s="27"/>
      <c r="HYO266" s="27"/>
      <c r="HYP266" s="27"/>
      <c r="HYQ266" s="27"/>
      <c r="HYR266" s="27"/>
      <c r="HYS266" s="27"/>
      <c r="HYT266" s="27"/>
      <c r="HYU266" s="27"/>
      <c r="HYV266" s="27"/>
      <c r="HYW266" s="27"/>
      <c r="HYX266" s="27"/>
      <c r="HYY266" s="27"/>
      <c r="HYZ266" s="27"/>
      <c r="HZA266" s="27"/>
      <c r="HZB266" s="27"/>
      <c r="HZC266" s="27"/>
      <c r="HZD266" s="27"/>
      <c r="HZE266" s="27"/>
      <c r="HZF266" s="27"/>
      <c r="HZG266" s="27"/>
      <c r="HZH266" s="27"/>
      <c r="HZI266" s="27"/>
      <c r="HZJ266" s="27"/>
      <c r="HZK266" s="27"/>
      <c r="HZL266" s="27"/>
      <c r="HZM266" s="27"/>
      <c r="HZN266" s="27"/>
      <c r="HZO266" s="27"/>
      <c r="HZP266" s="27"/>
      <c r="HZQ266" s="27"/>
      <c r="HZR266" s="27"/>
      <c r="HZS266" s="27"/>
      <c r="HZT266" s="27"/>
      <c r="HZU266" s="27"/>
      <c r="HZV266" s="27"/>
      <c r="HZW266" s="27"/>
      <c r="HZX266" s="27"/>
      <c r="HZY266" s="27"/>
      <c r="HZZ266" s="27"/>
      <c r="IAA266" s="27"/>
      <c r="IAB266" s="27"/>
      <c r="IAC266" s="27"/>
      <c r="IAD266" s="27"/>
      <c r="IAE266" s="27"/>
      <c r="IAF266" s="27"/>
      <c r="IAG266" s="27"/>
      <c r="IAH266" s="27"/>
      <c r="IAI266" s="27"/>
      <c r="IAJ266" s="27"/>
      <c r="IAK266" s="27"/>
      <c r="IAL266" s="27"/>
      <c r="IAM266" s="27"/>
      <c r="IAN266" s="27"/>
      <c r="IAO266" s="27"/>
      <c r="IAP266" s="27"/>
      <c r="IAQ266" s="27"/>
      <c r="IAR266" s="27"/>
      <c r="IAS266" s="27"/>
      <c r="IAT266" s="27"/>
      <c r="IAU266" s="27"/>
      <c r="IAV266" s="27"/>
      <c r="IAW266" s="27"/>
      <c r="IAX266" s="27"/>
      <c r="IAY266" s="27"/>
      <c r="IAZ266" s="27"/>
      <c r="IBA266" s="27"/>
      <c r="IBB266" s="27"/>
      <c r="IBC266" s="27"/>
      <c r="IBD266" s="27"/>
      <c r="IBE266" s="27"/>
      <c r="IBF266" s="27"/>
      <c r="IBG266" s="27"/>
      <c r="IBH266" s="27"/>
      <c r="IBI266" s="27"/>
      <c r="IBJ266" s="27"/>
      <c r="IBK266" s="27"/>
      <c r="IBL266" s="27"/>
      <c r="IBM266" s="27"/>
      <c r="IBN266" s="27"/>
      <c r="IBO266" s="27"/>
      <c r="IBP266" s="27"/>
      <c r="IBQ266" s="27"/>
      <c r="IBR266" s="27"/>
      <c r="IBS266" s="27"/>
      <c r="IBT266" s="27"/>
      <c r="IBU266" s="27"/>
      <c r="IBV266" s="27"/>
      <c r="IBW266" s="27"/>
      <c r="IBX266" s="27"/>
      <c r="IBY266" s="27"/>
      <c r="IBZ266" s="27"/>
      <c r="ICA266" s="27"/>
      <c r="ICB266" s="27"/>
      <c r="ICC266" s="27"/>
      <c r="ICD266" s="27"/>
      <c r="ICE266" s="27"/>
      <c r="ICF266" s="27"/>
      <c r="ICG266" s="27"/>
      <c r="ICH266" s="27"/>
      <c r="ICI266" s="27"/>
      <c r="ICJ266" s="27"/>
      <c r="ICK266" s="27"/>
      <c r="ICL266" s="27"/>
      <c r="ICM266" s="27"/>
      <c r="ICN266" s="27"/>
      <c r="ICO266" s="27"/>
      <c r="ICP266" s="27"/>
      <c r="ICQ266" s="27"/>
      <c r="ICR266" s="27"/>
      <c r="ICS266" s="27"/>
      <c r="ICT266" s="27"/>
      <c r="ICU266" s="27"/>
      <c r="ICV266" s="27"/>
      <c r="ICW266" s="27"/>
      <c r="ICX266" s="27"/>
      <c r="ICY266" s="27"/>
      <c r="ICZ266" s="27"/>
      <c r="IDA266" s="27"/>
      <c r="IDB266" s="27"/>
      <c r="IDC266" s="27"/>
      <c r="IDD266" s="27"/>
      <c r="IDE266" s="27"/>
      <c r="IDF266" s="27"/>
      <c r="IDG266" s="27"/>
      <c r="IDH266" s="27"/>
      <c r="IDI266" s="27"/>
      <c r="IDJ266" s="27"/>
      <c r="IDK266" s="27"/>
      <c r="IDL266" s="27"/>
      <c r="IDM266" s="27"/>
      <c r="IDN266" s="27"/>
      <c r="IDO266" s="27"/>
      <c r="IDP266" s="27"/>
      <c r="IDQ266" s="27"/>
      <c r="IDR266" s="27"/>
      <c r="IDS266" s="27"/>
      <c r="IDT266" s="27"/>
      <c r="IDU266" s="27"/>
      <c r="IDV266" s="27"/>
      <c r="IDW266" s="27"/>
      <c r="IDX266" s="27"/>
      <c r="IDY266" s="27"/>
      <c r="IDZ266" s="27"/>
      <c r="IEA266" s="27"/>
      <c r="IEB266" s="27"/>
      <c r="IEC266" s="27"/>
      <c r="IED266" s="27"/>
      <c r="IEE266" s="27"/>
      <c r="IEF266" s="27"/>
      <c r="IEG266" s="27"/>
      <c r="IEH266" s="27"/>
      <c r="IEI266" s="27"/>
      <c r="IEJ266" s="27"/>
      <c r="IEK266" s="27"/>
      <c r="IEL266" s="27"/>
      <c r="IEM266" s="27"/>
      <c r="IEN266" s="27"/>
      <c r="IEO266" s="27"/>
      <c r="IEP266" s="27"/>
      <c r="IEQ266" s="27"/>
      <c r="IER266" s="27"/>
      <c r="IES266" s="27"/>
      <c r="IET266" s="27"/>
      <c r="IEU266" s="27"/>
      <c r="IEV266" s="27"/>
      <c r="IEW266" s="27"/>
      <c r="IEX266" s="27"/>
      <c r="IEY266" s="27"/>
      <c r="IEZ266" s="27"/>
      <c r="IFA266" s="27"/>
      <c r="IFB266" s="27"/>
      <c r="IFC266" s="27"/>
      <c r="IFD266" s="27"/>
      <c r="IFE266" s="27"/>
      <c r="IFF266" s="27"/>
      <c r="IFG266" s="27"/>
      <c r="IFH266" s="27"/>
      <c r="IFI266" s="27"/>
      <c r="IFJ266" s="27"/>
      <c r="IFK266" s="27"/>
      <c r="IFL266" s="27"/>
      <c r="IFM266" s="27"/>
      <c r="IFN266" s="27"/>
      <c r="IFO266" s="27"/>
      <c r="IFP266" s="27"/>
      <c r="IFQ266" s="27"/>
      <c r="IFR266" s="27"/>
      <c r="IFS266" s="27"/>
      <c r="IFT266" s="27"/>
      <c r="IFU266" s="27"/>
      <c r="IFV266" s="27"/>
      <c r="IFW266" s="27"/>
      <c r="IFX266" s="27"/>
      <c r="IFY266" s="27"/>
      <c r="IFZ266" s="27"/>
      <c r="IGA266" s="27"/>
      <c r="IGB266" s="27"/>
      <c r="IGC266" s="27"/>
      <c r="IGD266" s="27"/>
      <c r="IGE266" s="27"/>
      <c r="IGF266" s="27"/>
      <c r="IGG266" s="27"/>
      <c r="IGH266" s="27"/>
      <c r="IGI266" s="27"/>
      <c r="IGJ266" s="27"/>
      <c r="IGK266" s="27"/>
      <c r="IGL266" s="27"/>
      <c r="IGM266" s="27"/>
      <c r="IGN266" s="27"/>
      <c r="IGO266" s="27"/>
      <c r="IGP266" s="27"/>
      <c r="IGQ266" s="27"/>
      <c r="IGR266" s="27"/>
      <c r="IGS266" s="27"/>
      <c r="IGT266" s="27"/>
      <c r="IGU266" s="27"/>
      <c r="IGV266" s="27"/>
      <c r="IGW266" s="27"/>
      <c r="IGX266" s="27"/>
      <c r="IGY266" s="27"/>
      <c r="IGZ266" s="27"/>
      <c r="IHA266" s="27"/>
      <c r="IHB266" s="27"/>
      <c r="IHC266" s="27"/>
      <c r="IHD266" s="27"/>
      <c r="IHE266" s="27"/>
      <c r="IHF266" s="27"/>
      <c r="IHG266" s="27"/>
      <c r="IHH266" s="27"/>
      <c r="IHI266" s="27"/>
      <c r="IHJ266" s="27"/>
      <c r="IHK266" s="27"/>
      <c r="IHL266" s="27"/>
      <c r="IHM266" s="27"/>
      <c r="IHN266" s="27"/>
      <c r="IHO266" s="27"/>
      <c r="IHP266" s="27"/>
      <c r="IHQ266" s="27"/>
      <c r="IHR266" s="27"/>
      <c r="IHS266" s="27"/>
      <c r="IHT266" s="27"/>
      <c r="IHU266" s="27"/>
      <c r="IHV266" s="27"/>
      <c r="IHW266" s="27"/>
      <c r="IHX266" s="27"/>
      <c r="IHY266" s="27"/>
      <c r="IHZ266" s="27"/>
      <c r="IIA266" s="27"/>
      <c r="IIB266" s="27"/>
      <c r="IIC266" s="27"/>
      <c r="IID266" s="27"/>
      <c r="IIE266" s="27"/>
      <c r="IIF266" s="27"/>
      <c r="IIG266" s="27"/>
      <c r="IIH266" s="27"/>
      <c r="III266" s="27"/>
      <c r="IIJ266" s="27"/>
      <c r="IIK266" s="27"/>
      <c r="IIL266" s="27"/>
      <c r="IIM266" s="27"/>
      <c r="IIN266" s="27"/>
      <c r="IIO266" s="27"/>
      <c r="IIP266" s="27"/>
      <c r="IIQ266" s="27"/>
      <c r="IIR266" s="27"/>
      <c r="IIS266" s="27"/>
      <c r="IIT266" s="27"/>
      <c r="IIU266" s="27"/>
      <c r="IIV266" s="27"/>
      <c r="IIW266" s="27"/>
      <c r="IIX266" s="27"/>
      <c r="IIY266" s="27"/>
      <c r="IIZ266" s="27"/>
      <c r="IJA266" s="27"/>
      <c r="IJB266" s="27"/>
      <c r="IJC266" s="27"/>
      <c r="IJD266" s="27"/>
      <c r="IJE266" s="27"/>
      <c r="IJF266" s="27"/>
      <c r="IJG266" s="27"/>
      <c r="IJH266" s="27"/>
      <c r="IJI266" s="27"/>
      <c r="IJJ266" s="27"/>
      <c r="IJK266" s="27"/>
      <c r="IJL266" s="27"/>
      <c r="IJM266" s="27"/>
      <c r="IJN266" s="27"/>
      <c r="IJO266" s="27"/>
      <c r="IJP266" s="27"/>
      <c r="IJQ266" s="27"/>
      <c r="IJR266" s="27"/>
      <c r="IJS266" s="27"/>
      <c r="IJT266" s="27"/>
      <c r="IJU266" s="27"/>
      <c r="IJV266" s="27"/>
      <c r="IJW266" s="27"/>
      <c r="IJX266" s="27"/>
      <c r="IJY266" s="27"/>
      <c r="IJZ266" s="27"/>
      <c r="IKA266" s="27"/>
      <c r="IKB266" s="27"/>
      <c r="IKC266" s="27"/>
      <c r="IKD266" s="27"/>
      <c r="IKE266" s="27"/>
      <c r="IKF266" s="27"/>
      <c r="IKG266" s="27"/>
      <c r="IKH266" s="27"/>
      <c r="IKI266" s="27"/>
      <c r="IKJ266" s="27"/>
      <c r="IKK266" s="27"/>
      <c r="IKL266" s="27"/>
      <c r="IKM266" s="27"/>
      <c r="IKN266" s="27"/>
      <c r="IKO266" s="27"/>
      <c r="IKP266" s="27"/>
      <c r="IKQ266" s="27"/>
      <c r="IKR266" s="27"/>
      <c r="IKS266" s="27"/>
      <c r="IKT266" s="27"/>
      <c r="IKU266" s="27"/>
      <c r="IKV266" s="27"/>
      <c r="IKW266" s="27"/>
      <c r="IKX266" s="27"/>
      <c r="IKY266" s="27"/>
      <c r="IKZ266" s="27"/>
      <c r="ILA266" s="27"/>
      <c r="ILB266" s="27"/>
      <c r="ILC266" s="27"/>
      <c r="ILD266" s="27"/>
      <c r="ILE266" s="27"/>
      <c r="ILF266" s="27"/>
      <c r="ILG266" s="27"/>
      <c r="ILH266" s="27"/>
      <c r="ILI266" s="27"/>
      <c r="ILJ266" s="27"/>
      <c r="ILK266" s="27"/>
      <c r="ILL266" s="27"/>
      <c r="ILM266" s="27"/>
      <c r="ILN266" s="27"/>
      <c r="ILO266" s="27"/>
      <c r="ILP266" s="27"/>
      <c r="ILQ266" s="27"/>
      <c r="ILR266" s="27"/>
      <c r="ILS266" s="27"/>
      <c r="ILT266" s="27"/>
      <c r="ILU266" s="27"/>
      <c r="ILV266" s="27"/>
      <c r="ILW266" s="27"/>
      <c r="ILX266" s="27"/>
      <c r="ILY266" s="27"/>
      <c r="ILZ266" s="27"/>
      <c r="IMA266" s="27"/>
      <c r="IMB266" s="27"/>
      <c r="IMC266" s="27"/>
      <c r="IMD266" s="27"/>
      <c r="IME266" s="27"/>
      <c r="IMF266" s="27"/>
      <c r="IMG266" s="27"/>
      <c r="IMH266" s="27"/>
      <c r="IMI266" s="27"/>
      <c r="IMJ266" s="27"/>
      <c r="IMK266" s="27"/>
      <c r="IML266" s="27"/>
      <c r="IMM266" s="27"/>
      <c r="IMN266" s="27"/>
      <c r="IMO266" s="27"/>
      <c r="IMP266" s="27"/>
      <c r="IMQ266" s="27"/>
      <c r="IMR266" s="27"/>
      <c r="IMS266" s="27"/>
      <c r="IMT266" s="27"/>
      <c r="IMU266" s="27"/>
      <c r="IMV266" s="27"/>
      <c r="IMW266" s="27"/>
      <c r="IMX266" s="27"/>
      <c r="IMY266" s="27"/>
      <c r="IMZ266" s="27"/>
      <c r="INA266" s="27"/>
      <c r="INB266" s="27"/>
      <c r="INC266" s="27"/>
      <c r="IND266" s="27"/>
      <c r="INE266" s="27"/>
      <c r="INF266" s="27"/>
      <c r="ING266" s="27"/>
      <c r="INH266" s="27"/>
      <c r="INI266" s="27"/>
      <c r="INJ266" s="27"/>
      <c r="INK266" s="27"/>
      <c r="INL266" s="27"/>
      <c r="INM266" s="27"/>
      <c r="INN266" s="27"/>
      <c r="INO266" s="27"/>
      <c r="INP266" s="27"/>
      <c r="INQ266" s="27"/>
      <c r="INR266" s="27"/>
      <c r="INS266" s="27"/>
      <c r="INT266" s="27"/>
      <c r="INU266" s="27"/>
      <c r="INV266" s="27"/>
      <c r="INW266" s="27"/>
      <c r="INX266" s="27"/>
      <c r="INY266" s="27"/>
      <c r="INZ266" s="27"/>
      <c r="IOA266" s="27"/>
      <c r="IOB266" s="27"/>
      <c r="IOC266" s="27"/>
      <c r="IOD266" s="27"/>
      <c r="IOE266" s="27"/>
      <c r="IOF266" s="27"/>
      <c r="IOG266" s="27"/>
      <c r="IOH266" s="27"/>
      <c r="IOI266" s="27"/>
      <c r="IOJ266" s="27"/>
      <c r="IOK266" s="27"/>
      <c r="IOL266" s="27"/>
      <c r="IOM266" s="27"/>
      <c r="ION266" s="27"/>
      <c r="IOO266" s="27"/>
      <c r="IOP266" s="27"/>
      <c r="IOQ266" s="27"/>
      <c r="IOR266" s="27"/>
      <c r="IOS266" s="27"/>
      <c r="IOT266" s="27"/>
      <c r="IOU266" s="27"/>
      <c r="IOV266" s="27"/>
      <c r="IOW266" s="27"/>
      <c r="IOX266" s="27"/>
      <c r="IOY266" s="27"/>
      <c r="IOZ266" s="27"/>
      <c r="IPA266" s="27"/>
      <c r="IPB266" s="27"/>
      <c r="IPC266" s="27"/>
      <c r="IPD266" s="27"/>
      <c r="IPE266" s="27"/>
      <c r="IPF266" s="27"/>
      <c r="IPG266" s="27"/>
      <c r="IPH266" s="27"/>
      <c r="IPI266" s="27"/>
      <c r="IPJ266" s="27"/>
      <c r="IPK266" s="27"/>
      <c r="IPL266" s="27"/>
      <c r="IPM266" s="27"/>
      <c r="IPN266" s="27"/>
      <c r="IPO266" s="27"/>
      <c r="IPP266" s="27"/>
      <c r="IPQ266" s="27"/>
      <c r="IPR266" s="27"/>
      <c r="IPS266" s="27"/>
      <c r="IPT266" s="27"/>
      <c r="IPU266" s="27"/>
      <c r="IPV266" s="27"/>
      <c r="IPW266" s="27"/>
      <c r="IPX266" s="27"/>
      <c r="IPY266" s="27"/>
      <c r="IPZ266" s="27"/>
      <c r="IQA266" s="27"/>
      <c r="IQB266" s="27"/>
      <c r="IQC266" s="27"/>
      <c r="IQD266" s="27"/>
      <c r="IQE266" s="27"/>
      <c r="IQF266" s="27"/>
      <c r="IQG266" s="27"/>
      <c r="IQH266" s="27"/>
      <c r="IQI266" s="27"/>
      <c r="IQJ266" s="27"/>
      <c r="IQK266" s="27"/>
      <c r="IQL266" s="27"/>
      <c r="IQM266" s="27"/>
      <c r="IQN266" s="27"/>
      <c r="IQO266" s="27"/>
      <c r="IQP266" s="27"/>
      <c r="IQQ266" s="27"/>
      <c r="IQR266" s="27"/>
      <c r="IQS266" s="27"/>
      <c r="IQT266" s="27"/>
      <c r="IQU266" s="27"/>
      <c r="IQV266" s="27"/>
      <c r="IQW266" s="27"/>
      <c r="IQX266" s="27"/>
      <c r="IQY266" s="27"/>
      <c r="IQZ266" s="27"/>
      <c r="IRA266" s="27"/>
      <c r="IRB266" s="27"/>
      <c r="IRC266" s="27"/>
      <c r="IRD266" s="27"/>
      <c r="IRE266" s="27"/>
      <c r="IRF266" s="27"/>
      <c r="IRG266" s="27"/>
      <c r="IRH266" s="27"/>
      <c r="IRI266" s="27"/>
      <c r="IRJ266" s="27"/>
      <c r="IRK266" s="27"/>
      <c r="IRL266" s="27"/>
      <c r="IRM266" s="27"/>
      <c r="IRN266" s="27"/>
      <c r="IRO266" s="27"/>
      <c r="IRP266" s="27"/>
      <c r="IRQ266" s="27"/>
      <c r="IRR266" s="27"/>
      <c r="IRS266" s="27"/>
      <c r="IRT266" s="27"/>
      <c r="IRU266" s="27"/>
      <c r="IRV266" s="27"/>
      <c r="IRW266" s="27"/>
      <c r="IRX266" s="27"/>
      <c r="IRY266" s="27"/>
      <c r="IRZ266" s="27"/>
      <c r="ISA266" s="27"/>
      <c r="ISB266" s="27"/>
      <c r="ISC266" s="27"/>
      <c r="ISD266" s="27"/>
      <c r="ISE266" s="27"/>
      <c r="ISF266" s="27"/>
      <c r="ISG266" s="27"/>
      <c r="ISH266" s="27"/>
      <c r="ISI266" s="27"/>
      <c r="ISJ266" s="27"/>
      <c r="ISK266" s="27"/>
      <c r="ISL266" s="27"/>
      <c r="ISM266" s="27"/>
      <c r="ISN266" s="27"/>
      <c r="ISO266" s="27"/>
      <c r="ISP266" s="27"/>
      <c r="ISQ266" s="27"/>
      <c r="ISR266" s="27"/>
      <c r="ISS266" s="27"/>
      <c r="IST266" s="27"/>
      <c r="ISU266" s="27"/>
      <c r="ISV266" s="27"/>
      <c r="ISW266" s="27"/>
      <c r="ISX266" s="27"/>
      <c r="ISY266" s="27"/>
      <c r="ISZ266" s="27"/>
      <c r="ITA266" s="27"/>
      <c r="ITB266" s="27"/>
      <c r="ITC266" s="27"/>
      <c r="ITD266" s="27"/>
      <c r="ITE266" s="27"/>
      <c r="ITF266" s="27"/>
      <c r="ITG266" s="27"/>
      <c r="ITH266" s="27"/>
      <c r="ITI266" s="27"/>
      <c r="ITJ266" s="27"/>
      <c r="ITK266" s="27"/>
      <c r="ITL266" s="27"/>
      <c r="ITM266" s="27"/>
      <c r="ITN266" s="27"/>
      <c r="ITO266" s="27"/>
      <c r="ITP266" s="27"/>
      <c r="ITQ266" s="27"/>
      <c r="ITR266" s="27"/>
      <c r="ITS266" s="27"/>
      <c r="ITT266" s="27"/>
      <c r="ITU266" s="27"/>
      <c r="ITV266" s="27"/>
      <c r="ITW266" s="27"/>
      <c r="ITX266" s="27"/>
      <c r="ITY266" s="27"/>
      <c r="ITZ266" s="27"/>
      <c r="IUA266" s="27"/>
      <c r="IUB266" s="27"/>
      <c r="IUC266" s="27"/>
      <c r="IUD266" s="27"/>
      <c r="IUE266" s="27"/>
      <c r="IUF266" s="27"/>
      <c r="IUG266" s="27"/>
      <c r="IUH266" s="27"/>
      <c r="IUI266" s="27"/>
      <c r="IUJ266" s="27"/>
      <c r="IUK266" s="27"/>
      <c r="IUL266" s="27"/>
      <c r="IUM266" s="27"/>
      <c r="IUN266" s="27"/>
      <c r="IUO266" s="27"/>
      <c r="IUP266" s="27"/>
      <c r="IUQ266" s="27"/>
      <c r="IUR266" s="27"/>
      <c r="IUS266" s="27"/>
      <c r="IUT266" s="27"/>
      <c r="IUU266" s="27"/>
      <c r="IUV266" s="27"/>
      <c r="IUW266" s="27"/>
      <c r="IUX266" s="27"/>
      <c r="IUY266" s="27"/>
      <c r="IUZ266" s="27"/>
      <c r="IVA266" s="27"/>
      <c r="IVB266" s="27"/>
      <c r="IVC266" s="27"/>
      <c r="IVD266" s="27"/>
      <c r="IVE266" s="27"/>
      <c r="IVF266" s="27"/>
      <c r="IVG266" s="27"/>
      <c r="IVH266" s="27"/>
      <c r="IVI266" s="27"/>
      <c r="IVJ266" s="27"/>
      <c r="IVK266" s="27"/>
      <c r="IVL266" s="27"/>
      <c r="IVM266" s="27"/>
      <c r="IVN266" s="27"/>
      <c r="IVO266" s="27"/>
      <c r="IVP266" s="27"/>
      <c r="IVQ266" s="27"/>
      <c r="IVR266" s="27"/>
      <c r="IVS266" s="27"/>
      <c r="IVT266" s="27"/>
      <c r="IVU266" s="27"/>
      <c r="IVV266" s="27"/>
      <c r="IVW266" s="27"/>
      <c r="IVX266" s="27"/>
      <c r="IVY266" s="27"/>
      <c r="IVZ266" s="27"/>
      <c r="IWA266" s="27"/>
      <c r="IWB266" s="27"/>
      <c r="IWC266" s="27"/>
      <c r="IWD266" s="27"/>
      <c r="IWE266" s="27"/>
      <c r="IWF266" s="27"/>
      <c r="IWG266" s="27"/>
      <c r="IWH266" s="27"/>
      <c r="IWI266" s="27"/>
      <c r="IWJ266" s="27"/>
      <c r="IWK266" s="27"/>
      <c r="IWL266" s="27"/>
      <c r="IWM266" s="27"/>
      <c r="IWN266" s="27"/>
      <c r="IWO266" s="27"/>
      <c r="IWP266" s="27"/>
      <c r="IWQ266" s="27"/>
      <c r="IWR266" s="27"/>
      <c r="IWS266" s="27"/>
      <c r="IWT266" s="27"/>
      <c r="IWU266" s="27"/>
      <c r="IWV266" s="27"/>
      <c r="IWW266" s="27"/>
      <c r="IWX266" s="27"/>
      <c r="IWY266" s="27"/>
      <c r="IWZ266" s="27"/>
      <c r="IXA266" s="27"/>
      <c r="IXB266" s="27"/>
      <c r="IXC266" s="27"/>
      <c r="IXD266" s="27"/>
      <c r="IXE266" s="27"/>
      <c r="IXF266" s="27"/>
      <c r="IXG266" s="27"/>
      <c r="IXH266" s="27"/>
      <c r="IXI266" s="27"/>
      <c r="IXJ266" s="27"/>
      <c r="IXK266" s="27"/>
      <c r="IXL266" s="27"/>
      <c r="IXM266" s="27"/>
      <c r="IXN266" s="27"/>
      <c r="IXO266" s="27"/>
      <c r="IXP266" s="27"/>
      <c r="IXQ266" s="27"/>
      <c r="IXR266" s="27"/>
      <c r="IXS266" s="27"/>
      <c r="IXT266" s="27"/>
      <c r="IXU266" s="27"/>
      <c r="IXV266" s="27"/>
      <c r="IXW266" s="27"/>
      <c r="IXX266" s="27"/>
      <c r="IXY266" s="27"/>
      <c r="IXZ266" s="27"/>
      <c r="IYA266" s="27"/>
      <c r="IYB266" s="27"/>
      <c r="IYC266" s="27"/>
      <c r="IYD266" s="27"/>
      <c r="IYE266" s="27"/>
      <c r="IYF266" s="27"/>
      <c r="IYG266" s="27"/>
      <c r="IYH266" s="27"/>
      <c r="IYI266" s="27"/>
      <c r="IYJ266" s="27"/>
      <c r="IYK266" s="27"/>
      <c r="IYL266" s="27"/>
      <c r="IYM266" s="27"/>
      <c r="IYN266" s="27"/>
      <c r="IYO266" s="27"/>
      <c r="IYP266" s="27"/>
      <c r="IYQ266" s="27"/>
      <c r="IYR266" s="27"/>
      <c r="IYS266" s="27"/>
      <c r="IYT266" s="27"/>
      <c r="IYU266" s="27"/>
      <c r="IYV266" s="27"/>
      <c r="IYW266" s="27"/>
      <c r="IYX266" s="27"/>
      <c r="IYY266" s="27"/>
      <c r="IYZ266" s="27"/>
      <c r="IZA266" s="27"/>
      <c r="IZB266" s="27"/>
      <c r="IZC266" s="27"/>
      <c r="IZD266" s="27"/>
      <c r="IZE266" s="27"/>
      <c r="IZF266" s="27"/>
      <c r="IZG266" s="27"/>
      <c r="IZH266" s="27"/>
      <c r="IZI266" s="27"/>
      <c r="IZJ266" s="27"/>
      <c r="IZK266" s="27"/>
      <c r="IZL266" s="27"/>
      <c r="IZM266" s="27"/>
      <c r="IZN266" s="27"/>
      <c r="IZO266" s="27"/>
      <c r="IZP266" s="27"/>
      <c r="IZQ266" s="27"/>
      <c r="IZR266" s="27"/>
      <c r="IZS266" s="27"/>
      <c r="IZT266" s="27"/>
      <c r="IZU266" s="27"/>
      <c r="IZV266" s="27"/>
      <c r="IZW266" s="27"/>
      <c r="IZX266" s="27"/>
      <c r="IZY266" s="27"/>
      <c r="IZZ266" s="27"/>
      <c r="JAA266" s="27"/>
      <c r="JAB266" s="27"/>
      <c r="JAC266" s="27"/>
      <c r="JAD266" s="27"/>
      <c r="JAE266" s="27"/>
      <c r="JAF266" s="27"/>
      <c r="JAG266" s="27"/>
      <c r="JAH266" s="27"/>
      <c r="JAI266" s="27"/>
      <c r="JAJ266" s="27"/>
      <c r="JAK266" s="27"/>
      <c r="JAL266" s="27"/>
      <c r="JAM266" s="27"/>
      <c r="JAN266" s="27"/>
      <c r="JAO266" s="27"/>
      <c r="JAP266" s="27"/>
      <c r="JAQ266" s="27"/>
      <c r="JAR266" s="27"/>
      <c r="JAS266" s="27"/>
      <c r="JAT266" s="27"/>
      <c r="JAU266" s="27"/>
      <c r="JAV266" s="27"/>
      <c r="JAW266" s="27"/>
      <c r="JAX266" s="27"/>
      <c r="JAY266" s="27"/>
      <c r="JAZ266" s="27"/>
      <c r="JBA266" s="27"/>
      <c r="JBB266" s="27"/>
      <c r="JBC266" s="27"/>
      <c r="JBD266" s="27"/>
      <c r="JBE266" s="27"/>
      <c r="JBF266" s="27"/>
      <c r="JBG266" s="27"/>
      <c r="JBH266" s="27"/>
      <c r="JBI266" s="27"/>
      <c r="JBJ266" s="27"/>
      <c r="JBK266" s="27"/>
      <c r="JBL266" s="27"/>
      <c r="JBM266" s="27"/>
      <c r="JBN266" s="27"/>
      <c r="JBO266" s="27"/>
      <c r="JBP266" s="27"/>
      <c r="JBQ266" s="27"/>
      <c r="JBR266" s="27"/>
      <c r="JBS266" s="27"/>
      <c r="JBT266" s="27"/>
      <c r="JBU266" s="27"/>
      <c r="JBV266" s="27"/>
      <c r="JBW266" s="27"/>
      <c r="JBX266" s="27"/>
      <c r="JBY266" s="27"/>
      <c r="JBZ266" s="27"/>
      <c r="JCA266" s="27"/>
      <c r="JCB266" s="27"/>
      <c r="JCC266" s="27"/>
      <c r="JCD266" s="27"/>
      <c r="JCE266" s="27"/>
      <c r="JCF266" s="27"/>
      <c r="JCG266" s="27"/>
      <c r="JCH266" s="27"/>
      <c r="JCI266" s="27"/>
      <c r="JCJ266" s="27"/>
      <c r="JCK266" s="27"/>
      <c r="JCL266" s="27"/>
      <c r="JCM266" s="27"/>
      <c r="JCN266" s="27"/>
      <c r="JCO266" s="27"/>
      <c r="JCP266" s="27"/>
      <c r="JCQ266" s="27"/>
      <c r="JCR266" s="27"/>
      <c r="JCS266" s="27"/>
      <c r="JCT266" s="27"/>
      <c r="JCU266" s="27"/>
      <c r="JCV266" s="27"/>
      <c r="JCW266" s="27"/>
      <c r="JCX266" s="27"/>
      <c r="JCY266" s="27"/>
      <c r="JCZ266" s="27"/>
      <c r="JDA266" s="27"/>
      <c r="JDB266" s="27"/>
      <c r="JDC266" s="27"/>
      <c r="JDD266" s="27"/>
      <c r="JDE266" s="27"/>
      <c r="JDF266" s="27"/>
      <c r="JDG266" s="27"/>
      <c r="JDH266" s="27"/>
      <c r="JDI266" s="27"/>
      <c r="JDJ266" s="27"/>
      <c r="JDK266" s="27"/>
      <c r="JDL266" s="27"/>
      <c r="JDM266" s="27"/>
      <c r="JDN266" s="27"/>
      <c r="JDO266" s="27"/>
      <c r="JDP266" s="27"/>
      <c r="JDQ266" s="27"/>
      <c r="JDR266" s="27"/>
      <c r="JDS266" s="27"/>
      <c r="JDT266" s="27"/>
      <c r="JDU266" s="27"/>
      <c r="JDV266" s="27"/>
      <c r="JDW266" s="27"/>
      <c r="JDX266" s="27"/>
      <c r="JDY266" s="27"/>
      <c r="JDZ266" s="27"/>
      <c r="JEA266" s="27"/>
      <c r="JEB266" s="27"/>
      <c r="JEC266" s="27"/>
      <c r="JED266" s="27"/>
      <c r="JEE266" s="27"/>
      <c r="JEF266" s="27"/>
      <c r="JEG266" s="27"/>
      <c r="JEH266" s="27"/>
      <c r="JEI266" s="27"/>
      <c r="JEJ266" s="27"/>
      <c r="JEK266" s="27"/>
      <c r="JEL266" s="27"/>
      <c r="JEM266" s="27"/>
      <c r="JEN266" s="27"/>
      <c r="JEO266" s="27"/>
      <c r="JEP266" s="27"/>
      <c r="JEQ266" s="27"/>
      <c r="JER266" s="27"/>
      <c r="JES266" s="27"/>
      <c r="JET266" s="27"/>
      <c r="JEU266" s="27"/>
      <c r="JEV266" s="27"/>
      <c r="JEW266" s="27"/>
      <c r="JEX266" s="27"/>
      <c r="JEY266" s="27"/>
      <c r="JEZ266" s="27"/>
      <c r="JFA266" s="27"/>
      <c r="JFB266" s="27"/>
      <c r="JFC266" s="27"/>
      <c r="JFD266" s="27"/>
      <c r="JFE266" s="27"/>
      <c r="JFF266" s="27"/>
      <c r="JFG266" s="27"/>
      <c r="JFH266" s="27"/>
      <c r="JFI266" s="27"/>
      <c r="JFJ266" s="27"/>
      <c r="JFK266" s="27"/>
      <c r="JFL266" s="27"/>
      <c r="JFM266" s="27"/>
      <c r="JFN266" s="27"/>
      <c r="JFO266" s="27"/>
      <c r="JFP266" s="27"/>
      <c r="JFQ266" s="27"/>
      <c r="JFR266" s="27"/>
      <c r="JFS266" s="27"/>
      <c r="JFT266" s="27"/>
      <c r="JFU266" s="27"/>
      <c r="JFV266" s="27"/>
      <c r="JFW266" s="27"/>
      <c r="JFX266" s="27"/>
      <c r="JFY266" s="27"/>
      <c r="JFZ266" s="27"/>
      <c r="JGA266" s="27"/>
      <c r="JGB266" s="27"/>
      <c r="JGC266" s="27"/>
      <c r="JGD266" s="27"/>
      <c r="JGE266" s="27"/>
      <c r="JGF266" s="27"/>
      <c r="JGG266" s="27"/>
      <c r="JGH266" s="27"/>
      <c r="JGI266" s="27"/>
      <c r="JGJ266" s="27"/>
      <c r="JGK266" s="27"/>
      <c r="JGL266" s="27"/>
      <c r="JGM266" s="27"/>
      <c r="JGN266" s="27"/>
      <c r="JGO266" s="27"/>
      <c r="JGP266" s="27"/>
      <c r="JGQ266" s="27"/>
      <c r="JGR266" s="27"/>
      <c r="JGS266" s="27"/>
      <c r="JGT266" s="27"/>
      <c r="JGU266" s="27"/>
      <c r="JGV266" s="27"/>
      <c r="JGW266" s="27"/>
      <c r="JGX266" s="27"/>
      <c r="JGY266" s="27"/>
      <c r="JGZ266" s="27"/>
      <c r="JHA266" s="27"/>
      <c r="JHB266" s="27"/>
      <c r="JHC266" s="27"/>
      <c r="JHD266" s="27"/>
      <c r="JHE266" s="27"/>
      <c r="JHF266" s="27"/>
      <c r="JHG266" s="27"/>
      <c r="JHH266" s="27"/>
      <c r="JHI266" s="27"/>
      <c r="JHJ266" s="27"/>
      <c r="JHK266" s="27"/>
      <c r="JHL266" s="27"/>
      <c r="JHM266" s="27"/>
      <c r="JHN266" s="27"/>
      <c r="JHO266" s="27"/>
      <c r="JHP266" s="27"/>
      <c r="JHQ266" s="27"/>
      <c r="JHR266" s="27"/>
      <c r="JHS266" s="27"/>
      <c r="JHT266" s="27"/>
      <c r="JHU266" s="27"/>
      <c r="JHV266" s="27"/>
      <c r="JHW266" s="27"/>
      <c r="JHX266" s="27"/>
      <c r="JHY266" s="27"/>
      <c r="JHZ266" s="27"/>
      <c r="JIA266" s="27"/>
      <c r="JIB266" s="27"/>
      <c r="JIC266" s="27"/>
      <c r="JID266" s="27"/>
      <c r="JIE266" s="27"/>
      <c r="JIF266" s="27"/>
      <c r="JIG266" s="27"/>
      <c r="JIH266" s="27"/>
      <c r="JII266" s="27"/>
      <c r="JIJ266" s="27"/>
      <c r="JIK266" s="27"/>
      <c r="JIL266" s="27"/>
      <c r="JIM266" s="27"/>
      <c r="JIN266" s="27"/>
      <c r="JIO266" s="27"/>
      <c r="JIP266" s="27"/>
      <c r="JIQ266" s="27"/>
      <c r="JIR266" s="27"/>
      <c r="JIS266" s="27"/>
      <c r="JIT266" s="27"/>
      <c r="JIU266" s="27"/>
      <c r="JIV266" s="27"/>
      <c r="JIW266" s="27"/>
      <c r="JIX266" s="27"/>
      <c r="JIY266" s="27"/>
      <c r="JIZ266" s="27"/>
      <c r="JJA266" s="27"/>
      <c r="JJB266" s="27"/>
      <c r="JJC266" s="27"/>
      <c r="JJD266" s="27"/>
      <c r="JJE266" s="27"/>
      <c r="JJF266" s="27"/>
      <c r="JJG266" s="27"/>
      <c r="JJH266" s="27"/>
      <c r="JJI266" s="27"/>
      <c r="JJJ266" s="27"/>
      <c r="JJK266" s="27"/>
      <c r="JJL266" s="27"/>
      <c r="JJM266" s="27"/>
      <c r="JJN266" s="27"/>
      <c r="JJO266" s="27"/>
      <c r="JJP266" s="27"/>
      <c r="JJQ266" s="27"/>
      <c r="JJR266" s="27"/>
      <c r="JJS266" s="27"/>
      <c r="JJT266" s="27"/>
      <c r="JJU266" s="27"/>
      <c r="JJV266" s="27"/>
      <c r="JJW266" s="27"/>
      <c r="JJX266" s="27"/>
      <c r="JJY266" s="27"/>
      <c r="JJZ266" s="27"/>
      <c r="JKA266" s="27"/>
      <c r="JKB266" s="27"/>
      <c r="JKC266" s="27"/>
      <c r="JKD266" s="27"/>
      <c r="JKE266" s="27"/>
      <c r="JKF266" s="27"/>
      <c r="JKG266" s="27"/>
      <c r="JKH266" s="27"/>
      <c r="JKI266" s="27"/>
      <c r="JKJ266" s="27"/>
      <c r="JKK266" s="27"/>
      <c r="JKL266" s="27"/>
      <c r="JKM266" s="27"/>
      <c r="JKN266" s="27"/>
      <c r="JKO266" s="27"/>
      <c r="JKP266" s="27"/>
      <c r="JKQ266" s="27"/>
      <c r="JKR266" s="27"/>
      <c r="JKS266" s="27"/>
      <c r="JKT266" s="27"/>
      <c r="JKU266" s="27"/>
      <c r="JKV266" s="27"/>
      <c r="JKW266" s="27"/>
      <c r="JKX266" s="27"/>
      <c r="JKY266" s="27"/>
      <c r="JKZ266" s="27"/>
      <c r="JLA266" s="27"/>
      <c r="JLB266" s="27"/>
      <c r="JLC266" s="27"/>
      <c r="JLD266" s="27"/>
      <c r="JLE266" s="27"/>
      <c r="JLF266" s="27"/>
      <c r="JLG266" s="27"/>
      <c r="JLH266" s="27"/>
      <c r="JLI266" s="27"/>
      <c r="JLJ266" s="27"/>
      <c r="JLK266" s="27"/>
      <c r="JLL266" s="27"/>
      <c r="JLM266" s="27"/>
      <c r="JLN266" s="27"/>
      <c r="JLO266" s="27"/>
      <c r="JLP266" s="27"/>
      <c r="JLQ266" s="27"/>
      <c r="JLR266" s="27"/>
      <c r="JLS266" s="27"/>
      <c r="JLT266" s="27"/>
      <c r="JLU266" s="27"/>
      <c r="JLV266" s="27"/>
      <c r="JLW266" s="27"/>
      <c r="JLX266" s="27"/>
      <c r="JLY266" s="27"/>
      <c r="JLZ266" s="27"/>
      <c r="JMA266" s="27"/>
      <c r="JMB266" s="27"/>
      <c r="JMC266" s="27"/>
      <c r="JMD266" s="27"/>
      <c r="JME266" s="27"/>
      <c r="JMF266" s="27"/>
      <c r="JMG266" s="27"/>
      <c r="JMH266" s="27"/>
      <c r="JMI266" s="27"/>
      <c r="JMJ266" s="27"/>
      <c r="JMK266" s="27"/>
      <c r="JML266" s="27"/>
      <c r="JMM266" s="27"/>
      <c r="JMN266" s="27"/>
      <c r="JMO266" s="27"/>
      <c r="JMP266" s="27"/>
      <c r="JMQ266" s="27"/>
      <c r="JMR266" s="27"/>
      <c r="JMS266" s="27"/>
      <c r="JMT266" s="27"/>
      <c r="JMU266" s="27"/>
      <c r="JMV266" s="27"/>
      <c r="JMW266" s="27"/>
      <c r="JMX266" s="27"/>
      <c r="JMY266" s="27"/>
      <c r="JMZ266" s="27"/>
      <c r="JNA266" s="27"/>
      <c r="JNB266" s="27"/>
      <c r="JNC266" s="27"/>
      <c r="JND266" s="27"/>
      <c r="JNE266" s="27"/>
      <c r="JNF266" s="27"/>
      <c r="JNG266" s="27"/>
      <c r="JNH266" s="27"/>
      <c r="JNI266" s="27"/>
      <c r="JNJ266" s="27"/>
      <c r="JNK266" s="27"/>
      <c r="JNL266" s="27"/>
      <c r="JNM266" s="27"/>
      <c r="JNN266" s="27"/>
      <c r="JNO266" s="27"/>
      <c r="JNP266" s="27"/>
      <c r="JNQ266" s="27"/>
      <c r="JNR266" s="27"/>
      <c r="JNS266" s="27"/>
      <c r="JNT266" s="27"/>
      <c r="JNU266" s="27"/>
      <c r="JNV266" s="27"/>
      <c r="JNW266" s="27"/>
      <c r="JNX266" s="27"/>
      <c r="JNY266" s="27"/>
      <c r="JNZ266" s="27"/>
      <c r="JOA266" s="27"/>
      <c r="JOB266" s="27"/>
      <c r="JOC266" s="27"/>
      <c r="JOD266" s="27"/>
      <c r="JOE266" s="27"/>
      <c r="JOF266" s="27"/>
      <c r="JOG266" s="27"/>
      <c r="JOH266" s="27"/>
      <c r="JOI266" s="27"/>
      <c r="JOJ266" s="27"/>
      <c r="JOK266" s="27"/>
      <c r="JOL266" s="27"/>
      <c r="JOM266" s="27"/>
      <c r="JON266" s="27"/>
      <c r="JOO266" s="27"/>
      <c r="JOP266" s="27"/>
      <c r="JOQ266" s="27"/>
      <c r="JOR266" s="27"/>
      <c r="JOS266" s="27"/>
      <c r="JOT266" s="27"/>
      <c r="JOU266" s="27"/>
      <c r="JOV266" s="27"/>
      <c r="JOW266" s="27"/>
      <c r="JOX266" s="27"/>
      <c r="JOY266" s="27"/>
      <c r="JOZ266" s="27"/>
      <c r="JPA266" s="27"/>
      <c r="JPB266" s="27"/>
      <c r="JPC266" s="27"/>
      <c r="JPD266" s="27"/>
      <c r="JPE266" s="27"/>
      <c r="JPF266" s="27"/>
      <c r="JPG266" s="27"/>
      <c r="JPH266" s="27"/>
      <c r="JPI266" s="27"/>
      <c r="JPJ266" s="27"/>
      <c r="JPK266" s="27"/>
      <c r="JPL266" s="27"/>
      <c r="JPM266" s="27"/>
      <c r="JPN266" s="27"/>
      <c r="JPO266" s="27"/>
      <c r="JPP266" s="27"/>
      <c r="JPQ266" s="27"/>
      <c r="JPR266" s="27"/>
      <c r="JPS266" s="27"/>
      <c r="JPT266" s="27"/>
      <c r="JPU266" s="27"/>
      <c r="JPV266" s="27"/>
      <c r="JPW266" s="27"/>
      <c r="JPX266" s="27"/>
      <c r="JPY266" s="27"/>
      <c r="JPZ266" s="27"/>
      <c r="JQA266" s="27"/>
      <c r="JQB266" s="27"/>
      <c r="JQC266" s="27"/>
      <c r="JQD266" s="27"/>
      <c r="JQE266" s="27"/>
      <c r="JQF266" s="27"/>
      <c r="JQG266" s="27"/>
      <c r="JQH266" s="27"/>
      <c r="JQI266" s="27"/>
      <c r="JQJ266" s="27"/>
      <c r="JQK266" s="27"/>
      <c r="JQL266" s="27"/>
      <c r="JQM266" s="27"/>
      <c r="JQN266" s="27"/>
      <c r="JQO266" s="27"/>
      <c r="JQP266" s="27"/>
      <c r="JQQ266" s="27"/>
      <c r="JQR266" s="27"/>
      <c r="JQS266" s="27"/>
      <c r="JQT266" s="27"/>
      <c r="JQU266" s="27"/>
      <c r="JQV266" s="27"/>
      <c r="JQW266" s="27"/>
      <c r="JQX266" s="27"/>
      <c r="JQY266" s="27"/>
      <c r="JQZ266" s="27"/>
      <c r="JRA266" s="27"/>
      <c r="JRB266" s="27"/>
      <c r="JRC266" s="27"/>
      <c r="JRD266" s="27"/>
      <c r="JRE266" s="27"/>
      <c r="JRF266" s="27"/>
      <c r="JRG266" s="27"/>
      <c r="JRH266" s="27"/>
      <c r="JRI266" s="27"/>
      <c r="JRJ266" s="27"/>
      <c r="JRK266" s="27"/>
      <c r="JRL266" s="27"/>
      <c r="JRM266" s="27"/>
      <c r="JRN266" s="27"/>
      <c r="JRO266" s="27"/>
      <c r="JRP266" s="27"/>
      <c r="JRQ266" s="27"/>
      <c r="JRR266" s="27"/>
      <c r="JRS266" s="27"/>
      <c r="JRT266" s="27"/>
      <c r="JRU266" s="27"/>
      <c r="JRV266" s="27"/>
      <c r="JRW266" s="27"/>
      <c r="JRX266" s="27"/>
      <c r="JRY266" s="27"/>
      <c r="JRZ266" s="27"/>
      <c r="JSA266" s="27"/>
      <c r="JSB266" s="27"/>
      <c r="JSC266" s="27"/>
      <c r="JSD266" s="27"/>
      <c r="JSE266" s="27"/>
      <c r="JSF266" s="27"/>
      <c r="JSG266" s="27"/>
      <c r="JSH266" s="27"/>
      <c r="JSI266" s="27"/>
      <c r="JSJ266" s="27"/>
      <c r="JSK266" s="27"/>
      <c r="JSL266" s="27"/>
      <c r="JSM266" s="27"/>
      <c r="JSN266" s="27"/>
      <c r="JSO266" s="27"/>
      <c r="JSP266" s="27"/>
      <c r="JSQ266" s="27"/>
      <c r="JSR266" s="27"/>
      <c r="JSS266" s="27"/>
      <c r="JST266" s="27"/>
      <c r="JSU266" s="27"/>
      <c r="JSV266" s="27"/>
      <c r="JSW266" s="27"/>
      <c r="JSX266" s="27"/>
      <c r="JSY266" s="27"/>
      <c r="JSZ266" s="27"/>
      <c r="JTA266" s="27"/>
      <c r="JTB266" s="27"/>
      <c r="JTC266" s="27"/>
      <c r="JTD266" s="27"/>
      <c r="JTE266" s="27"/>
      <c r="JTF266" s="27"/>
      <c r="JTG266" s="27"/>
      <c r="JTH266" s="27"/>
      <c r="JTI266" s="27"/>
      <c r="JTJ266" s="27"/>
      <c r="JTK266" s="27"/>
      <c r="JTL266" s="27"/>
      <c r="JTM266" s="27"/>
      <c r="JTN266" s="27"/>
      <c r="JTO266" s="27"/>
      <c r="JTP266" s="27"/>
      <c r="JTQ266" s="27"/>
      <c r="JTR266" s="27"/>
      <c r="JTS266" s="27"/>
      <c r="JTT266" s="27"/>
      <c r="JTU266" s="27"/>
      <c r="JTV266" s="27"/>
      <c r="JTW266" s="27"/>
      <c r="JTX266" s="27"/>
      <c r="JTY266" s="27"/>
      <c r="JTZ266" s="27"/>
      <c r="JUA266" s="27"/>
      <c r="JUB266" s="27"/>
      <c r="JUC266" s="27"/>
      <c r="JUD266" s="27"/>
      <c r="JUE266" s="27"/>
      <c r="JUF266" s="27"/>
      <c r="JUG266" s="27"/>
      <c r="JUH266" s="27"/>
      <c r="JUI266" s="27"/>
      <c r="JUJ266" s="27"/>
      <c r="JUK266" s="27"/>
      <c r="JUL266" s="27"/>
      <c r="JUM266" s="27"/>
      <c r="JUN266" s="27"/>
      <c r="JUO266" s="27"/>
      <c r="JUP266" s="27"/>
      <c r="JUQ266" s="27"/>
      <c r="JUR266" s="27"/>
      <c r="JUS266" s="27"/>
      <c r="JUT266" s="27"/>
      <c r="JUU266" s="27"/>
      <c r="JUV266" s="27"/>
      <c r="JUW266" s="27"/>
      <c r="JUX266" s="27"/>
      <c r="JUY266" s="27"/>
      <c r="JUZ266" s="27"/>
      <c r="JVA266" s="27"/>
      <c r="JVB266" s="27"/>
      <c r="JVC266" s="27"/>
      <c r="JVD266" s="27"/>
      <c r="JVE266" s="27"/>
      <c r="JVF266" s="27"/>
      <c r="JVG266" s="27"/>
      <c r="JVH266" s="27"/>
      <c r="JVI266" s="27"/>
      <c r="JVJ266" s="27"/>
      <c r="JVK266" s="27"/>
      <c r="JVL266" s="27"/>
      <c r="JVM266" s="27"/>
      <c r="JVN266" s="27"/>
      <c r="JVO266" s="27"/>
      <c r="JVP266" s="27"/>
      <c r="JVQ266" s="27"/>
      <c r="JVR266" s="27"/>
      <c r="JVS266" s="27"/>
      <c r="JVT266" s="27"/>
      <c r="JVU266" s="27"/>
      <c r="JVV266" s="27"/>
      <c r="JVW266" s="27"/>
      <c r="JVX266" s="27"/>
      <c r="JVY266" s="27"/>
      <c r="JVZ266" s="27"/>
      <c r="JWA266" s="27"/>
      <c r="JWB266" s="27"/>
      <c r="JWC266" s="27"/>
      <c r="JWD266" s="27"/>
      <c r="JWE266" s="27"/>
      <c r="JWF266" s="27"/>
      <c r="JWG266" s="27"/>
      <c r="JWH266" s="27"/>
      <c r="JWI266" s="27"/>
      <c r="JWJ266" s="27"/>
      <c r="JWK266" s="27"/>
      <c r="JWL266" s="27"/>
      <c r="JWM266" s="27"/>
      <c r="JWN266" s="27"/>
      <c r="JWO266" s="27"/>
      <c r="JWP266" s="27"/>
      <c r="JWQ266" s="27"/>
      <c r="JWR266" s="27"/>
      <c r="JWS266" s="27"/>
      <c r="JWT266" s="27"/>
      <c r="JWU266" s="27"/>
      <c r="JWV266" s="27"/>
      <c r="JWW266" s="27"/>
      <c r="JWX266" s="27"/>
      <c r="JWY266" s="27"/>
      <c r="JWZ266" s="27"/>
      <c r="JXA266" s="27"/>
      <c r="JXB266" s="27"/>
      <c r="JXC266" s="27"/>
      <c r="JXD266" s="27"/>
      <c r="JXE266" s="27"/>
      <c r="JXF266" s="27"/>
      <c r="JXG266" s="27"/>
      <c r="JXH266" s="27"/>
      <c r="JXI266" s="27"/>
      <c r="JXJ266" s="27"/>
      <c r="JXK266" s="27"/>
      <c r="JXL266" s="27"/>
      <c r="JXM266" s="27"/>
      <c r="JXN266" s="27"/>
      <c r="JXO266" s="27"/>
      <c r="JXP266" s="27"/>
      <c r="JXQ266" s="27"/>
      <c r="JXR266" s="27"/>
      <c r="JXS266" s="27"/>
      <c r="JXT266" s="27"/>
      <c r="JXU266" s="27"/>
      <c r="JXV266" s="27"/>
      <c r="JXW266" s="27"/>
      <c r="JXX266" s="27"/>
      <c r="JXY266" s="27"/>
      <c r="JXZ266" s="27"/>
      <c r="JYA266" s="27"/>
      <c r="JYB266" s="27"/>
      <c r="JYC266" s="27"/>
      <c r="JYD266" s="27"/>
      <c r="JYE266" s="27"/>
      <c r="JYF266" s="27"/>
      <c r="JYG266" s="27"/>
      <c r="JYH266" s="27"/>
      <c r="JYI266" s="27"/>
      <c r="JYJ266" s="27"/>
      <c r="JYK266" s="27"/>
      <c r="JYL266" s="27"/>
      <c r="JYM266" s="27"/>
      <c r="JYN266" s="27"/>
      <c r="JYO266" s="27"/>
      <c r="JYP266" s="27"/>
      <c r="JYQ266" s="27"/>
      <c r="JYR266" s="27"/>
      <c r="JYS266" s="27"/>
      <c r="JYT266" s="27"/>
      <c r="JYU266" s="27"/>
      <c r="JYV266" s="27"/>
      <c r="JYW266" s="27"/>
      <c r="JYX266" s="27"/>
      <c r="JYY266" s="27"/>
      <c r="JYZ266" s="27"/>
      <c r="JZA266" s="27"/>
      <c r="JZB266" s="27"/>
      <c r="JZC266" s="27"/>
      <c r="JZD266" s="27"/>
      <c r="JZE266" s="27"/>
      <c r="JZF266" s="27"/>
      <c r="JZG266" s="27"/>
      <c r="JZH266" s="27"/>
      <c r="JZI266" s="27"/>
      <c r="JZJ266" s="27"/>
      <c r="JZK266" s="27"/>
      <c r="JZL266" s="27"/>
      <c r="JZM266" s="27"/>
      <c r="JZN266" s="27"/>
      <c r="JZO266" s="27"/>
      <c r="JZP266" s="27"/>
      <c r="JZQ266" s="27"/>
      <c r="JZR266" s="27"/>
      <c r="JZS266" s="27"/>
      <c r="JZT266" s="27"/>
      <c r="JZU266" s="27"/>
      <c r="JZV266" s="27"/>
      <c r="JZW266" s="27"/>
      <c r="JZX266" s="27"/>
      <c r="JZY266" s="27"/>
      <c r="JZZ266" s="27"/>
      <c r="KAA266" s="27"/>
      <c r="KAB266" s="27"/>
      <c r="KAC266" s="27"/>
      <c r="KAD266" s="27"/>
      <c r="KAE266" s="27"/>
      <c r="KAF266" s="27"/>
      <c r="KAG266" s="27"/>
      <c r="KAH266" s="27"/>
      <c r="KAI266" s="27"/>
      <c r="KAJ266" s="27"/>
      <c r="KAK266" s="27"/>
      <c r="KAL266" s="27"/>
      <c r="KAM266" s="27"/>
      <c r="KAN266" s="27"/>
      <c r="KAO266" s="27"/>
      <c r="KAP266" s="27"/>
      <c r="KAQ266" s="27"/>
      <c r="KAR266" s="27"/>
      <c r="KAS266" s="27"/>
      <c r="KAT266" s="27"/>
      <c r="KAU266" s="27"/>
      <c r="KAV266" s="27"/>
      <c r="KAW266" s="27"/>
      <c r="KAX266" s="27"/>
      <c r="KAY266" s="27"/>
      <c r="KAZ266" s="27"/>
      <c r="KBA266" s="27"/>
      <c r="KBB266" s="27"/>
      <c r="KBC266" s="27"/>
      <c r="KBD266" s="27"/>
      <c r="KBE266" s="27"/>
      <c r="KBF266" s="27"/>
      <c r="KBG266" s="27"/>
      <c r="KBH266" s="27"/>
      <c r="KBI266" s="27"/>
      <c r="KBJ266" s="27"/>
      <c r="KBK266" s="27"/>
      <c r="KBL266" s="27"/>
      <c r="KBM266" s="27"/>
      <c r="KBN266" s="27"/>
      <c r="KBO266" s="27"/>
      <c r="KBP266" s="27"/>
      <c r="KBQ266" s="27"/>
      <c r="KBR266" s="27"/>
      <c r="KBS266" s="27"/>
      <c r="KBT266" s="27"/>
      <c r="KBU266" s="27"/>
      <c r="KBV266" s="27"/>
      <c r="KBW266" s="27"/>
      <c r="KBX266" s="27"/>
      <c r="KBY266" s="27"/>
      <c r="KBZ266" s="27"/>
      <c r="KCA266" s="27"/>
      <c r="KCB266" s="27"/>
      <c r="KCC266" s="27"/>
      <c r="KCD266" s="27"/>
      <c r="KCE266" s="27"/>
      <c r="KCF266" s="27"/>
      <c r="KCG266" s="27"/>
      <c r="KCH266" s="27"/>
      <c r="KCI266" s="27"/>
      <c r="KCJ266" s="27"/>
      <c r="KCK266" s="27"/>
      <c r="KCL266" s="27"/>
      <c r="KCM266" s="27"/>
      <c r="KCN266" s="27"/>
      <c r="KCO266" s="27"/>
      <c r="KCP266" s="27"/>
      <c r="KCQ266" s="27"/>
      <c r="KCR266" s="27"/>
      <c r="KCS266" s="27"/>
      <c r="KCT266" s="27"/>
      <c r="KCU266" s="27"/>
      <c r="KCV266" s="27"/>
      <c r="KCW266" s="27"/>
      <c r="KCX266" s="27"/>
      <c r="KCY266" s="27"/>
      <c r="KCZ266" s="27"/>
      <c r="KDA266" s="27"/>
      <c r="KDB266" s="27"/>
      <c r="KDC266" s="27"/>
      <c r="KDD266" s="27"/>
      <c r="KDE266" s="27"/>
      <c r="KDF266" s="27"/>
      <c r="KDG266" s="27"/>
      <c r="KDH266" s="27"/>
      <c r="KDI266" s="27"/>
      <c r="KDJ266" s="27"/>
      <c r="KDK266" s="27"/>
      <c r="KDL266" s="27"/>
      <c r="KDM266" s="27"/>
      <c r="KDN266" s="27"/>
      <c r="KDO266" s="27"/>
      <c r="KDP266" s="27"/>
      <c r="KDQ266" s="27"/>
      <c r="KDR266" s="27"/>
      <c r="KDS266" s="27"/>
      <c r="KDT266" s="27"/>
      <c r="KDU266" s="27"/>
      <c r="KDV266" s="27"/>
      <c r="KDW266" s="27"/>
      <c r="KDX266" s="27"/>
      <c r="KDY266" s="27"/>
      <c r="KDZ266" s="27"/>
      <c r="KEA266" s="27"/>
      <c r="KEB266" s="27"/>
      <c r="KEC266" s="27"/>
      <c r="KED266" s="27"/>
      <c r="KEE266" s="27"/>
      <c r="KEF266" s="27"/>
      <c r="KEG266" s="27"/>
      <c r="KEH266" s="27"/>
      <c r="KEI266" s="27"/>
      <c r="KEJ266" s="27"/>
      <c r="KEK266" s="27"/>
      <c r="KEL266" s="27"/>
      <c r="KEM266" s="27"/>
      <c r="KEN266" s="27"/>
      <c r="KEO266" s="27"/>
      <c r="KEP266" s="27"/>
      <c r="KEQ266" s="27"/>
      <c r="KER266" s="27"/>
      <c r="KES266" s="27"/>
      <c r="KET266" s="27"/>
      <c r="KEU266" s="27"/>
      <c r="KEV266" s="27"/>
      <c r="KEW266" s="27"/>
      <c r="KEX266" s="27"/>
      <c r="KEY266" s="27"/>
      <c r="KEZ266" s="27"/>
      <c r="KFA266" s="27"/>
      <c r="KFB266" s="27"/>
      <c r="KFC266" s="27"/>
      <c r="KFD266" s="27"/>
      <c r="KFE266" s="27"/>
      <c r="KFF266" s="27"/>
      <c r="KFG266" s="27"/>
      <c r="KFH266" s="27"/>
      <c r="KFI266" s="27"/>
      <c r="KFJ266" s="27"/>
      <c r="KFK266" s="27"/>
      <c r="KFL266" s="27"/>
      <c r="KFM266" s="27"/>
      <c r="KFN266" s="27"/>
      <c r="KFO266" s="27"/>
      <c r="KFP266" s="27"/>
      <c r="KFQ266" s="27"/>
      <c r="KFR266" s="27"/>
      <c r="KFS266" s="27"/>
      <c r="KFT266" s="27"/>
      <c r="KFU266" s="27"/>
      <c r="KFV266" s="27"/>
      <c r="KFW266" s="27"/>
      <c r="KFX266" s="27"/>
      <c r="KFY266" s="27"/>
      <c r="KFZ266" s="27"/>
      <c r="KGA266" s="27"/>
      <c r="KGB266" s="27"/>
      <c r="KGC266" s="27"/>
      <c r="KGD266" s="27"/>
      <c r="KGE266" s="27"/>
      <c r="KGF266" s="27"/>
      <c r="KGG266" s="27"/>
      <c r="KGH266" s="27"/>
      <c r="KGI266" s="27"/>
      <c r="KGJ266" s="27"/>
      <c r="KGK266" s="27"/>
      <c r="KGL266" s="27"/>
      <c r="KGM266" s="27"/>
      <c r="KGN266" s="27"/>
      <c r="KGO266" s="27"/>
      <c r="KGP266" s="27"/>
      <c r="KGQ266" s="27"/>
      <c r="KGR266" s="27"/>
      <c r="KGS266" s="27"/>
      <c r="KGT266" s="27"/>
      <c r="KGU266" s="27"/>
      <c r="KGV266" s="27"/>
      <c r="KGW266" s="27"/>
      <c r="KGX266" s="27"/>
      <c r="KGY266" s="27"/>
      <c r="KGZ266" s="27"/>
      <c r="KHA266" s="27"/>
      <c r="KHB266" s="27"/>
      <c r="KHC266" s="27"/>
      <c r="KHD266" s="27"/>
      <c r="KHE266" s="27"/>
      <c r="KHF266" s="27"/>
      <c r="KHG266" s="27"/>
      <c r="KHH266" s="27"/>
      <c r="KHI266" s="27"/>
      <c r="KHJ266" s="27"/>
      <c r="KHK266" s="27"/>
      <c r="KHL266" s="27"/>
      <c r="KHM266" s="27"/>
      <c r="KHN266" s="27"/>
      <c r="KHO266" s="27"/>
      <c r="KHP266" s="27"/>
      <c r="KHQ266" s="27"/>
      <c r="KHR266" s="27"/>
      <c r="KHS266" s="27"/>
      <c r="KHT266" s="27"/>
      <c r="KHU266" s="27"/>
      <c r="KHV266" s="27"/>
      <c r="KHW266" s="27"/>
      <c r="KHX266" s="27"/>
      <c r="KHY266" s="27"/>
      <c r="KHZ266" s="27"/>
      <c r="KIA266" s="27"/>
      <c r="KIB266" s="27"/>
      <c r="KIC266" s="27"/>
      <c r="KID266" s="27"/>
      <c r="KIE266" s="27"/>
      <c r="KIF266" s="27"/>
      <c r="KIG266" s="27"/>
      <c r="KIH266" s="27"/>
      <c r="KII266" s="27"/>
      <c r="KIJ266" s="27"/>
      <c r="KIK266" s="27"/>
      <c r="KIL266" s="27"/>
      <c r="KIM266" s="27"/>
      <c r="KIN266" s="27"/>
      <c r="KIO266" s="27"/>
      <c r="KIP266" s="27"/>
      <c r="KIQ266" s="27"/>
      <c r="KIR266" s="27"/>
      <c r="KIS266" s="27"/>
      <c r="KIT266" s="27"/>
      <c r="KIU266" s="27"/>
      <c r="KIV266" s="27"/>
      <c r="KIW266" s="27"/>
      <c r="KIX266" s="27"/>
      <c r="KIY266" s="27"/>
      <c r="KIZ266" s="27"/>
      <c r="KJA266" s="27"/>
      <c r="KJB266" s="27"/>
      <c r="KJC266" s="27"/>
      <c r="KJD266" s="27"/>
      <c r="KJE266" s="27"/>
      <c r="KJF266" s="27"/>
      <c r="KJG266" s="27"/>
      <c r="KJH266" s="27"/>
      <c r="KJI266" s="27"/>
      <c r="KJJ266" s="27"/>
      <c r="KJK266" s="27"/>
      <c r="KJL266" s="27"/>
      <c r="KJM266" s="27"/>
      <c r="KJN266" s="27"/>
      <c r="KJO266" s="27"/>
      <c r="KJP266" s="27"/>
      <c r="KJQ266" s="27"/>
      <c r="KJR266" s="27"/>
      <c r="KJS266" s="27"/>
      <c r="KJT266" s="27"/>
      <c r="KJU266" s="27"/>
      <c r="KJV266" s="27"/>
      <c r="KJW266" s="27"/>
      <c r="KJX266" s="27"/>
      <c r="KJY266" s="27"/>
      <c r="KJZ266" s="27"/>
      <c r="KKA266" s="27"/>
      <c r="KKB266" s="27"/>
      <c r="KKC266" s="27"/>
      <c r="KKD266" s="27"/>
      <c r="KKE266" s="27"/>
      <c r="KKF266" s="27"/>
      <c r="KKG266" s="27"/>
      <c r="KKH266" s="27"/>
      <c r="KKI266" s="27"/>
      <c r="KKJ266" s="27"/>
      <c r="KKK266" s="27"/>
      <c r="KKL266" s="27"/>
      <c r="KKM266" s="27"/>
      <c r="KKN266" s="27"/>
      <c r="KKO266" s="27"/>
      <c r="KKP266" s="27"/>
      <c r="KKQ266" s="27"/>
      <c r="KKR266" s="27"/>
      <c r="KKS266" s="27"/>
      <c r="KKT266" s="27"/>
      <c r="KKU266" s="27"/>
      <c r="KKV266" s="27"/>
      <c r="KKW266" s="27"/>
      <c r="KKX266" s="27"/>
      <c r="KKY266" s="27"/>
      <c r="KKZ266" s="27"/>
      <c r="KLA266" s="27"/>
      <c r="KLB266" s="27"/>
      <c r="KLC266" s="27"/>
      <c r="KLD266" s="27"/>
      <c r="KLE266" s="27"/>
      <c r="KLF266" s="27"/>
      <c r="KLG266" s="27"/>
      <c r="KLH266" s="27"/>
      <c r="KLI266" s="27"/>
      <c r="KLJ266" s="27"/>
      <c r="KLK266" s="27"/>
      <c r="KLL266" s="27"/>
      <c r="KLM266" s="27"/>
      <c r="KLN266" s="27"/>
      <c r="KLO266" s="27"/>
      <c r="KLP266" s="27"/>
      <c r="KLQ266" s="27"/>
      <c r="KLR266" s="27"/>
      <c r="KLS266" s="27"/>
      <c r="KLT266" s="27"/>
      <c r="KLU266" s="27"/>
      <c r="KLV266" s="27"/>
      <c r="KLW266" s="27"/>
      <c r="KLX266" s="27"/>
      <c r="KLY266" s="27"/>
      <c r="KLZ266" s="27"/>
      <c r="KMA266" s="27"/>
      <c r="KMB266" s="27"/>
      <c r="KMC266" s="27"/>
      <c r="KMD266" s="27"/>
      <c r="KME266" s="27"/>
      <c r="KMF266" s="27"/>
      <c r="KMG266" s="27"/>
      <c r="KMH266" s="27"/>
      <c r="KMI266" s="27"/>
      <c r="KMJ266" s="27"/>
      <c r="KMK266" s="27"/>
      <c r="KML266" s="27"/>
      <c r="KMM266" s="27"/>
      <c r="KMN266" s="27"/>
      <c r="KMO266" s="27"/>
      <c r="KMP266" s="27"/>
      <c r="KMQ266" s="27"/>
      <c r="KMR266" s="27"/>
      <c r="KMS266" s="27"/>
      <c r="KMT266" s="27"/>
      <c r="KMU266" s="27"/>
      <c r="KMV266" s="27"/>
      <c r="KMW266" s="27"/>
      <c r="KMX266" s="27"/>
      <c r="KMY266" s="27"/>
      <c r="KMZ266" s="27"/>
      <c r="KNA266" s="27"/>
      <c r="KNB266" s="27"/>
      <c r="KNC266" s="27"/>
      <c r="KND266" s="27"/>
      <c r="KNE266" s="27"/>
      <c r="KNF266" s="27"/>
      <c r="KNG266" s="27"/>
      <c r="KNH266" s="27"/>
      <c r="KNI266" s="27"/>
      <c r="KNJ266" s="27"/>
      <c r="KNK266" s="27"/>
      <c r="KNL266" s="27"/>
      <c r="KNM266" s="27"/>
      <c r="KNN266" s="27"/>
      <c r="KNO266" s="27"/>
      <c r="KNP266" s="27"/>
      <c r="KNQ266" s="27"/>
      <c r="KNR266" s="27"/>
      <c r="KNS266" s="27"/>
      <c r="KNT266" s="27"/>
      <c r="KNU266" s="27"/>
      <c r="KNV266" s="27"/>
      <c r="KNW266" s="27"/>
      <c r="KNX266" s="27"/>
      <c r="KNY266" s="27"/>
      <c r="KNZ266" s="27"/>
      <c r="KOA266" s="27"/>
      <c r="KOB266" s="27"/>
      <c r="KOC266" s="27"/>
      <c r="KOD266" s="27"/>
      <c r="KOE266" s="27"/>
      <c r="KOF266" s="27"/>
      <c r="KOG266" s="27"/>
      <c r="KOH266" s="27"/>
      <c r="KOI266" s="27"/>
      <c r="KOJ266" s="27"/>
      <c r="KOK266" s="27"/>
      <c r="KOL266" s="27"/>
      <c r="KOM266" s="27"/>
      <c r="KON266" s="27"/>
      <c r="KOO266" s="27"/>
      <c r="KOP266" s="27"/>
      <c r="KOQ266" s="27"/>
      <c r="KOR266" s="27"/>
      <c r="KOS266" s="27"/>
      <c r="KOT266" s="27"/>
      <c r="KOU266" s="27"/>
      <c r="KOV266" s="27"/>
      <c r="KOW266" s="27"/>
      <c r="KOX266" s="27"/>
      <c r="KOY266" s="27"/>
      <c r="KOZ266" s="27"/>
      <c r="KPA266" s="27"/>
      <c r="KPB266" s="27"/>
      <c r="KPC266" s="27"/>
      <c r="KPD266" s="27"/>
      <c r="KPE266" s="27"/>
      <c r="KPF266" s="27"/>
      <c r="KPG266" s="27"/>
      <c r="KPH266" s="27"/>
      <c r="KPI266" s="27"/>
      <c r="KPJ266" s="27"/>
      <c r="KPK266" s="27"/>
      <c r="KPL266" s="27"/>
      <c r="KPM266" s="27"/>
      <c r="KPN266" s="27"/>
      <c r="KPO266" s="27"/>
      <c r="KPP266" s="27"/>
      <c r="KPQ266" s="27"/>
      <c r="KPR266" s="27"/>
      <c r="KPS266" s="27"/>
      <c r="KPT266" s="27"/>
      <c r="KPU266" s="27"/>
      <c r="KPV266" s="27"/>
      <c r="KPW266" s="27"/>
      <c r="KPX266" s="27"/>
      <c r="KPY266" s="27"/>
      <c r="KPZ266" s="27"/>
      <c r="KQA266" s="27"/>
      <c r="KQB266" s="27"/>
      <c r="KQC266" s="27"/>
      <c r="KQD266" s="27"/>
      <c r="KQE266" s="27"/>
      <c r="KQF266" s="27"/>
      <c r="KQG266" s="27"/>
      <c r="KQH266" s="27"/>
      <c r="KQI266" s="27"/>
      <c r="KQJ266" s="27"/>
      <c r="KQK266" s="27"/>
      <c r="KQL266" s="27"/>
      <c r="KQM266" s="27"/>
      <c r="KQN266" s="27"/>
      <c r="KQO266" s="27"/>
      <c r="KQP266" s="27"/>
      <c r="KQQ266" s="27"/>
      <c r="KQR266" s="27"/>
      <c r="KQS266" s="27"/>
      <c r="KQT266" s="27"/>
      <c r="KQU266" s="27"/>
      <c r="KQV266" s="27"/>
      <c r="KQW266" s="27"/>
      <c r="KQX266" s="27"/>
      <c r="KQY266" s="27"/>
      <c r="KQZ266" s="27"/>
      <c r="KRA266" s="27"/>
      <c r="KRB266" s="27"/>
      <c r="KRC266" s="27"/>
      <c r="KRD266" s="27"/>
      <c r="KRE266" s="27"/>
      <c r="KRF266" s="27"/>
      <c r="KRG266" s="27"/>
      <c r="KRH266" s="27"/>
      <c r="KRI266" s="27"/>
      <c r="KRJ266" s="27"/>
      <c r="KRK266" s="27"/>
      <c r="KRL266" s="27"/>
      <c r="KRM266" s="27"/>
      <c r="KRN266" s="27"/>
      <c r="KRO266" s="27"/>
      <c r="KRP266" s="27"/>
      <c r="KRQ266" s="27"/>
      <c r="KRR266" s="27"/>
      <c r="KRS266" s="27"/>
      <c r="KRT266" s="27"/>
      <c r="KRU266" s="27"/>
      <c r="KRV266" s="27"/>
      <c r="KRW266" s="27"/>
      <c r="KRX266" s="27"/>
      <c r="KRY266" s="27"/>
      <c r="KRZ266" s="27"/>
      <c r="KSA266" s="27"/>
      <c r="KSB266" s="27"/>
      <c r="KSC266" s="27"/>
      <c r="KSD266" s="27"/>
      <c r="KSE266" s="27"/>
      <c r="KSF266" s="27"/>
      <c r="KSG266" s="27"/>
      <c r="KSH266" s="27"/>
      <c r="KSI266" s="27"/>
      <c r="KSJ266" s="27"/>
      <c r="KSK266" s="27"/>
      <c r="KSL266" s="27"/>
      <c r="KSM266" s="27"/>
      <c r="KSN266" s="27"/>
      <c r="KSO266" s="27"/>
      <c r="KSP266" s="27"/>
      <c r="KSQ266" s="27"/>
      <c r="KSR266" s="27"/>
      <c r="KSS266" s="27"/>
      <c r="KST266" s="27"/>
      <c r="KSU266" s="27"/>
      <c r="KSV266" s="27"/>
      <c r="KSW266" s="27"/>
      <c r="KSX266" s="27"/>
      <c r="KSY266" s="27"/>
      <c r="KSZ266" s="27"/>
      <c r="KTA266" s="27"/>
      <c r="KTB266" s="27"/>
      <c r="KTC266" s="27"/>
      <c r="KTD266" s="27"/>
      <c r="KTE266" s="27"/>
      <c r="KTF266" s="27"/>
      <c r="KTG266" s="27"/>
      <c r="KTH266" s="27"/>
      <c r="KTI266" s="27"/>
      <c r="KTJ266" s="27"/>
      <c r="KTK266" s="27"/>
      <c r="KTL266" s="27"/>
      <c r="KTM266" s="27"/>
      <c r="KTN266" s="27"/>
      <c r="KTO266" s="27"/>
      <c r="KTP266" s="27"/>
      <c r="KTQ266" s="27"/>
      <c r="KTR266" s="27"/>
      <c r="KTS266" s="27"/>
      <c r="KTT266" s="27"/>
      <c r="KTU266" s="27"/>
      <c r="KTV266" s="27"/>
      <c r="KTW266" s="27"/>
      <c r="KTX266" s="27"/>
      <c r="KTY266" s="27"/>
      <c r="KTZ266" s="27"/>
      <c r="KUA266" s="27"/>
      <c r="KUB266" s="27"/>
      <c r="KUC266" s="27"/>
      <c r="KUD266" s="27"/>
      <c r="KUE266" s="27"/>
      <c r="KUF266" s="27"/>
      <c r="KUG266" s="27"/>
      <c r="KUH266" s="27"/>
      <c r="KUI266" s="27"/>
      <c r="KUJ266" s="27"/>
      <c r="KUK266" s="27"/>
      <c r="KUL266" s="27"/>
      <c r="KUM266" s="27"/>
      <c r="KUN266" s="27"/>
      <c r="KUO266" s="27"/>
      <c r="KUP266" s="27"/>
      <c r="KUQ266" s="27"/>
      <c r="KUR266" s="27"/>
      <c r="KUS266" s="27"/>
      <c r="KUT266" s="27"/>
      <c r="KUU266" s="27"/>
      <c r="KUV266" s="27"/>
      <c r="KUW266" s="27"/>
      <c r="KUX266" s="27"/>
      <c r="KUY266" s="27"/>
      <c r="KUZ266" s="27"/>
      <c r="KVA266" s="27"/>
      <c r="KVB266" s="27"/>
      <c r="KVC266" s="27"/>
      <c r="KVD266" s="27"/>
      <c r="KVE266" s="27"/>
      <c r="KVF266" s="27"/>
      <c r="KVG266" s="27"/>
      <c r="KVH266" s="27"/>
      <c r="KVI266" s="27"/>
      <c r="KVJ266" s="27"/>
      <c r="KVK266" s="27"/>
      <c r="KVL266" s="27"/>
      <c r="KVM266" s="27"/>
      <c r="KVN266" s="27"/>
      <c r="KVO266" s="27"/>
      <c r="KVP266" s="27"/>
      <c r="KVQ266" s="27"/>
      <c r="KVR266" s="27"/>
      <c r="KVS266" s="27"/>
      <c r="KVT266" s="27"/>
      <c r="KVU266" s="27"/>
      <c r="KVV266" s="27"/>
      <c r="KVW266" s="27"/>
      <c r="KVX266" s="27"/>
      <c r="KVY266" s="27"/>
      <c r="KVZ266" s="27"/>
      <c r="KWA266" s="27"/>
      <c r="KWB266" s="27"/>
      <c r="KWC266" s="27"/>
      <c r="KWD266" s="27"/>
      <c r="KWE266" s="27"/>
      <c r="KWF266" s="27"/>
      <c r="KWG266" s="27"/>
      <c r="KWH266" s="27"/>
      <c r="KWI266" s="27"/>
      <c r="KWJ266" s="27"/>
      <c r="KWK266" s="27"/>
      <c r="KWL266" s="27"/>
      <c r="KWM266" s="27"/>
      <c r="KWN266" s="27"/>
      <c r="KWO266" s="27"/>
      <c r="KWP266" s="27"/>
      <c r="KWQ266" s="27"/>
      <c r="KWR266" s="27"/>
      <c r="KWS266" s="27"/>
      <c r="KWT266" s="27"/>
      <c r="KWU266" s="27"/>
      <c r="KWV266" s="27"/>
      <c r="KWW266" s="27"/>
      <c r="KWX266" s="27"/>
      <c r="KWY266" s="27"/>
      <c r="KWZ266" s="27"/>
      <c r="KXA266" s="27"/>
      <c r="KXB266" s="27"/>
      <c r="KXC266" s="27"/>
      <c r="KXD266" s="27"/>
      <c r="KXE266" s="27"/>
      <c r="KXF266" s="27"/>
      <c r="KXG266" s="27"/>
      <c r="KXH266" s="27"/>
      <c r="KXI266" s="27"/>
      <c r="KXJ266" s="27"/>
      <c r="KXK266" s="27"/>
      <c r="KXL266" s="27"/>
      <c r="KXM266" s="27"/>
      <c r="KXN266" s="27"/>
      <c r="KXO266" s="27"/>
      <c r="KXP266" s="27"/>
      <c r="KXQ266" s="27"/>
      <c r="KXR266" s="27"/>
      <c r="KXS266" s="27"/>
      <c r="KXT266" s="27"/>
      <c r="KXU266" s="27"/>
      <c r="KXV266" s="27"/>
      <c r="KXW266" s="27"/>
      <c r="KXX266" s="27"/>
      <c r="KXY266" s="27"/>
      <c r="KXZ266" s="27"/>
      <c r="KYA266" s="27"/>
      <c r="KYB266" s="27"/>
      <c r="KYC266" s="27"/>
      <c r="KYD266" s="27"/>
      <c r="KYE266" s="27"/>
      <c r="KYF266" s="27"/>
      <c r="KYG266" s="27"/>
      <c r="KYH266" s="27"/>
      <c r="KYI266" s="27"/>
      <c r="KYJ266" s="27"/>
      <c r="KYK266" s="27"/>
      <c r="KYL266" s="27"/>
      <c r="KYM266" s="27"/>
      <c r="KYN266" s="27"/>
      <c r="KYO266" s="27"/>
      <c r="KYP266" s="27"/>
      <c r="KYQ266" s="27"/>
      <c r="KYR266" s="27"/>
      <c r="KYS266" s="27"/>
      <c r="KYT266" s="27"/>
      <c r="KYU266" s="27"/>
      <c r="KYV266" s="27"/>
      <c r="KYW266" s="27"/>
      <c r="KYX266" s="27"/>
      <c r="KYY266" s="27"/>
      <c r="KYZ266" s="27"/>
      <c r="KZA266" s="27"/>
      <c r="KZB266" s="27"/>
      <c r="KZC266" s="27"/>
      <c r="KZD266" s="27"/>
      <c r="KZE266" s="27"/>
      <c r="KZF266" s="27"/>
      <c r="KZG266" s="27"/>
      <c r="KZH266" s="27"/>
      <c r="KZI266" s="27"/>
      <c r="KZJ266" s="27"/>
      <c r="KZK266" s="27"/>
      <c r="KZL266" s="27"/>
      <c r="KZM266" s="27"/>
      <c r="KZN266" s="27"/>
      <c r="KZO266" s="27"/>
      <c r="KZP266" s="27"/>
      <c r="KZQ266" s="27"/>
      <c r="KZR266" s="27"/>
      <c r="KZS266" s="27"/>
      <c r="KZT266" s="27"/>
      <c r="KZU266" s="27"/>
      <c r="KZV266" s="27"/>
      <c r="KZW266" s="27"/>
      <c r="KZX266" s="27"/>
      <c r="KZY266" s="27"/>
      <c r="KZZ266" s="27"/>
      <c r="LAA266" s="27"/>
      <c r="LAB266" s="27"/>
      <c r="LAC266" s="27"/>
      <c r="LAD266" s="27"/>
      <c r="LAE266" s="27"/>
      <c r="LAF266" s="27"/>
      <c r="LAG266" s="27"/>
      <c r="LAH266" s="27"/>
      <c r="LAI266" s="27"/>
      <c r="LAJ266" s="27"/>
      <c r="LAK266" s="27"/>
      <c r="LAL266" s="27"/>
      <c r="LAM266" s="27"/>
      <c r="LAN266" s="27"/>
      <c r="LAO266" s="27"/>
      <c r="LAP266" s="27"/>
      <c r="LAQ266" s="27"/>
      <c r="LAR266" s="27"/>
      <c r="LAS266" s="27"/>
      <c r="LAT266" s="27"/>
      <c r="LAU266" s="27"/>
      <c r="LAV266" s="27"/>
      <c r="LAW266" s="27"/>
      <c r="LAX266" s="27"/>
      <c r="LAY266" s="27"/>
      <c r="LAZ266" s="27"/>
      <c r="LBA266" s="27"/>
      <c r="LBB266" s="27"/>
      <c r="LBC266" s="27"/>
      <c r="LBD266" s="27"/>
      <c r="LBE266" s="27"/>
      <c r="LBF266" s="27"/>
      <c r="LBG266" s="27"/>
      <c r="LBH266" s="27"/>
      <c r="LBI266" s="27"/>
      <c r="LBJ266" s="27"/>
      <c r="LBK266" s="27"/>
      <c r="LBL266" s="27"/>
      <c r="LBM266" s="27"/>
      <c r="LBN266" s="27"/>
      <c r="LBO266" s="27"/>
      <c r="LBP266" s="27"/>
      <c r="LBQ266" s="27"/>
      <c r="LBR266" s="27"/>
      <c r="LBS266" s="27"/>
      <c r="LBT266" s="27"/>
      <c r="LBU266" s="27"/>
      <c r="LBV266" s="27"/>
      <c r="LBW266" s="27"/>
      <c r="LBX266" s="27"/>
      <c r="LBY266" s="27"/>
      <c r="LBZ266" s="27"/>
      <c r="LCA266" s="27"/>
      <c r="LCB266" s="27"/>
      <c r="LCC266" s="27"/>
      <c r="LCD266" s="27"/>
      <c r="LCE266" s="27"/>
      <c r="LCF266" s="27"/>
      <c r="LCG266" s="27"/>
      <c r="LCH266" s="27"/>
      <c r="LCI266" s="27"/>
      <c r="LCJ266" s="27"/>
      <c r="LCK266" s="27"/>
      <c r="LCL266" s="27"/>
      <c r="LCM266" s="27"/>
      <c r="LCN266" s="27"/>
      <c r="LCO266" s="27"/>
      <c r="LCP266" s="27"/>
      <c r="LCQ266" s="27"/>
      <c r="LCR266" s="27"/>
      <c r="LCS266" s="27"/>
      <c r="LCT266" s="27"/>
      <c r="LCU266" s="27"/>
      <c r="LCV266" s="27"/>
      <c r="LCW266" s="27"/>
      <c r="LCX266" s="27"/>
      <c r="LCY266" s="27"/>
      <c r="LCZ266" s="27"/>
      <c r="LDA266" s="27"/>
      <c r="LDB266" s="27"/>
      <c r="LDC266" s="27"/>
      <c r="LDD266" s="27"/>
      <c r="LDE266" s="27"/>
      <c r="LDF266" s="27"/>
      <c r="LDG266" s="27"/>
      <c r="LDH266" s="27"/>
      <c r="LDI266" s="27"/>
      <c r="LDJ266" s="27"/>
      <c r="LDK266" s="27"/>
      <c r="LDL266" s="27"/>
      <c r="LDM266" s="27"/>
      <c r="LDN266" s="27"/>
      <c r="LDO266" s="27"/>
      <c r="LDP266" s="27"/>
      <c r="LDQ266" s="27"/>
      <c r="LDR266" s="27"/>
      <c r="LDS266" s="27"/>
      <c r="LDT266" s="27"/>
      <c r="LDU266" s="27"/>
      <c r="LDV266" s="27"/>
      <c r="LDW266" s="27"/>
      <c r="LDX266" s="27"/>
      <c r="LDY266" s="27"/>
      <c r="LDZ266" s="27"/>
      <c r="LEA266" s="27"/>
      <c r="LEB266" s="27"/>
      <c r="LEC266" s="27"/>
      <c r="LED266" s="27"/>
      <c r="LEE266" s="27"/>
      <c r="LEF266" s="27"/>
      <c r="LEG266" s="27"/>
      <c r="LEH266" s="27"/>
      <c r="LEI266" s="27"/>
      <c r="LEJ266" s="27"/>
      <c r="LEK266" s="27"/>
      <c r="LEL266" s="27"/>
      <c r="LEM266" s="27"/>
      <c r="LEN266" s="27"/>
      <c r="LEO266" s="27"/>
      <c r="LEP266" s="27"/>
      <c r="LEQ266" s="27"/>
      <c r="LER266" s="27"/>
      <c r="LES266" s="27"/>
      <c r="LET266" s="27"/>
      <c r="LEU266" s="27"/>
      <c r="LEV266" s="27"/>
      <c r="LEW266" s="27"/>
      <c r="LEX266" s="27"/>
      <c r="LEY266" s="27"/>
      <c r="LEZ266" s="27"/>
      <c r="LFA266" s="27"/>
      <c r="LFB266" s="27"/>
      <c r="LFC266" s="27"/>
      <c r="LFD266" s="27"/>
      <c r="LFE266" s="27"/>
      <c r="LFF266" s="27"/>
      <c r="LFG266" s="27"/>
      <c r="LFH266" s="27"/>
      <c r="LFI266" s="27"/>
      <c r="LFJ266" s="27"/>
      <c r="LFK266" s="27"/>
      <c r="LFL266" s="27"/>
      <c r="LFM266" s="27"/>
      <c r="LFN266" s="27"/>
      <c r="LFO266" s="27"/>
      <c r="LFP266" s="27"/>
      <c r="LFQ266" s="27"/>
      <c r="LFR266" s="27"/>
      <c r="LFS266" s="27"/>
      <c r="LFT266" s="27"/>
      <c r="LFU266" s="27"/>
      <c r="LFV266" s="27"/>
      <c r="LFW266" s="27"/>
      <c r="LFX266" s="27"/>
      <c r="LFY266" s="27"/>
      <c r="LFZ266" s="27"/>
      <c r="LGA266" s="27"/>
      <c r="LGB266" s="27"/>
      <c r="LGC266" s="27"/>
      <c r="LGD266" s="27"/>
      <c r="LGE266" s="27"/>
      <c r="LGF266" s="27"/>
      <c r="LGG266" s="27"/>
      <c r="LGH266" s="27"/>
      <c r="LGI266" s="27"/>
      <c r="LGJ266" s="27"/>
      <c r="LGK266" s="27"/>
      <c r="LGL266" s="27"/>
      <c r="LGM266" s="27"/>
      <c r="LGN266" s="27"/>
      <c r="LGO266" s="27"/>
      <c r="LGP266" s="27"/>
      <c r="LGQ266" s="27"/>
      <c r="LGR266" s="27"/>
      <c r="LGS266" s="27"/>
      <c r="LGT266" s="27"/>
      <c r="LGU266" s="27"/>
      <c r="LGV266" s="27"/>
      <c r="LGW266" s="27"/>
      <c r="LGX266" s="27"/>
      <c r="LGY266" s="27"/>
      <c r="LGZ266" s="27"/>
      <c r="LHA266" s="27"/>
      <c r="LHB266" s="27"/>
      <c r="LHC266" s="27"/>
      <c r="LHD266" s="27"/>
      <c r="LHE266" s="27"/>
      <c r="LHF266" s="27"/>
      <c r="LHG266" s="27"/>
      <c r="LHH266" s="27"/>
      <c r="LHI266" s="27"/>
      <c r="LHJ266" s="27"/>
      <c r="LHK266" s="27"/>
      <c r="LHL266" s="27"/>
      <c r="LHM266" s="27"/>
      <c r="LHN266" s="27"/>
      <c r="LHO266" s="27"/>
      <c r="LHP266" s="27"/>
      <c r="LHQ266" s="27"/>
      <c r="LHR266" s="27"/>
      <c r="LHS266" s="27"/>
      <c r="LHT266" s="27"/>
      <c r="LHU266" s="27"/>
      <c r="LHV266" s="27"/>
      <c r="LHW266" s="27"/>
      <c r="LHX266" s="27"/>
      <c r="LHY266" s="27"/>
      <c r="LHZ266" s="27"/>
      <c r="LIA266" s="27"/>
      <c r="LIB266" s="27"/>
      <c r="LIC266" s="27"/>
      <c r="LID266" s="27"/>
      <c r="LIE266" s="27"/>
      <c r="LIF266" s="27"/>
      <c r="LIG266" s="27"/>
      <c r="LIH266" s="27"/>
      <c r="LII266" s="27"/>
      <c r="LIJ266" s="27"/>
      <c r="LIK266" s="27"/>
      <c r="LIL266" s="27"/>
      <c r="LIM266" s="27"/>
      <c r="LIN266" s="27"/>
      <c r="LIO266" s="27"/>
      <c r="LIP266" s="27"/>
      <c r="LIQ266" s="27"/>
      <c r="LIR266" s="27"/>
      <c r="LIS266" s="27"/>
      <c r="LIT266" s="27"/>
      <c r="LIU266" s="27"/>
      <c r="LIV266" s="27"/>
      <c r="LIW266" s="27"/>
      <c r="LIX266" s="27"/>
      <c r="LIY266" s="27"/>
      <c r="LIZ266" s="27"/>
      <c r="LJA266" s="27"/>
      <c r="LJB266" s="27"/>
      <c r="LJC266" s="27"/>
      <c r="LJD266" s="27"/>
      <c r="LJE266" s="27"/>
      <c r="LJF266" s="27"/>
      <c r="LJG266" s="27"/>
      <c r="LJH266" s="27"/>
      <c r="LJI266" s="27"/>
      <c r="LJJ266" s="27"/>
      <c r="LJK266" s="27"/>
      <c r="LJL266" s="27"/>
      <c r="LJM266" s="27"/>
      <c r="LJN266" s="27"/>
      <c r="LJO266" s="27"/>
      <c r="LJP266" s="27"/>
      <c r="LJQ266" s="27"/>
      <c r="LJR266" s="27"/>
      <c r="LJS266" s="27"/>
      <c r="LJT266" s="27"/>
      <c r="LJU266" s="27"/>
      <c r="LJV266" s="27"/>
      <c r="LJW266" s="27"/>
      <c r="LJX266" s="27"/>
      <c r="LJY266" s="27"/>
      <c r="LJZ266" s="27"/>
      <c r="LKA266" s="27"/>
      <c r="LKB266" s="27"/>
      <c r="LKC266" s="27"/>
      <c r="LKD266" s="27"/>
      <c r="LKE266" s="27"/>
      <c r="LKF266" s="27"/>
      <c r="LKG266" s="27"/>
      <c r="LKH266" s="27"/>
      <c r="LKI266" s="27"/>
      <c r="LKJ266" s="27"/>
      <c r="LKK266" s="27"/>
      <c r="LKL266" s="27"/>
      <c r="LKM266" s="27"/>
      <c r="LKN266" s="27"/>
      <c r="LKO266" s="27"/>
      <c r="LKP266" s="27"/>
      <c r="LKQ266" s="27"/>
      <c r="LKR266" s="27"/>
      <c r="LKS266" s="27"/>
      <c r="LKT266" s="27"/>
      <c r="LKU266" s="27"/>
      <c r="LKV266" s="27"/>
      <c r="LKW266" s="27"/>
      <c r="LKX266" s="27"/>
      <c r="LKY266" s="27"/>
      <c r="LKZ266" s="27"/>
      <c r="LLA266" s="27"/>
      <c r="LLB266" s="27"/>
      <c r="LLC266" s="27"/>
      <c r="LLD266" s="27"/>
      <c r="LLE266" s="27"/>
      <c r="LLF266" s="27"/>
      <c r="LLG266" s="27"/>
      <c r="LLH266" s="27"/>
      <c r="LLI266" s="27"/>
      <c r="LLJ266" s="27"/>
      <c r="LLK266" s="27"/>
      <c r="LLL266" s="27"/>
      <c r="LLM266" s="27"/>
      <c r="LLN266" s="27"/>
      <c r="LLO266" s="27"/>
      <c r="LLP266" s="27"/>
      <c r="LLQ266" s="27"/>
      <c r="LLR266" s="27"/>
      <c r="LLS266" s="27"/>
      <c r="LLT266" s="27"/>
      <c r="LLU266" s="27"/>
      <c r="LLV266" s="27"/>
      <c r="LLW266" s="27"/>
      <c r="LLX266" s="27"/>
      <c r="LLY266" s="27"/>
      <c r="LLZ266" s="27"/>
      <c r="LMA266" s="27"/>
      <c r="LMB266" s="27"/>
      <c r="LMC266" s="27"/>
      <c r="LMD266" s="27"/>
      <c r="LME266" s="27"/>
      <c r="LMF266" s="27"/>
      <c r="LMG266" s="27"/>
      <c r="LMH266" s="27"/>
      <c r="LMI266" s="27"/>
      <c r="LMJ266" s="27"/>
      <c r="LMK266" s="27"/>
      <c r="LML266" s="27"/>
      <c r="LMM266" s="27"/>
      <c r="LMN266" s="27"/>
      <c r="LMO266" s="27"/>
      <c r="LMP266" s="27"/>
      <c r="LMQ266" s="27"/>
      <c r="LMR266" s="27"/>
      <c r="LMS266" s="27"/>
      <c r="LMT266" s="27"/>
      <c r="LMU266" s="27"/>
      <c r="LMV266" s="27"/>
      <c r="LMW266" s="27"/>
      <c r="LMX266" s="27"/>
      <c r="LMY266" s="27"/>
      <c r="LMZ266" s="27"/>
      <c r="LNA266" s="27"/>
      <c r="LNB266" s="27"/>
      <c r="LNC266" s="27"/>
      <c r="LND266" s="27"/>
      <c r="LNE266" s="27"/>
      <c r="LNF266" s="27"/>
      <c r="LNG266" s="27"/>
      <c r="LNH266" s="27"/>
      <c r="LNI266" s="27"/>
      <c r="LNJ266" s="27"/>
      <c r="LNK266" s="27"/>
      <c r="LNL266" s="27"/>
      <c r="LNM266" s="27"/>
      <c r="LNN266" s="27"/>
      <c r="LNO266" s="27"/>
      <c r="LNP266" s="27"/>
      <c r="LNQ266" s="27"/>
      <c r="LNR266" s="27"/>
      <c r="LNS266" s="27"/>
      <c r="LNT266" s="27"/>
      <c r="LNU266" s="27"/>
      <c r="LNV266" s="27"/>
      <c r="LNW266" s="27"/>
      <c r="LNX266" s="27"/>
      <c r="LNY266" s="27"/>
      <c r="LNZ266" s="27"/>
      <c r="LOA266" s="27"/>
      <c r="LOB266" s="27"/>
      <c r="LOC266" s="27"/>
      <c r="LOD266" s="27"/>
      <c r="LOE266" s="27"/>
      <c r="LOF266" s="27"/>
      <c r="LOG266" s="27"/>
      <c r="LOH266" s="27"/>
      <c r="LOI266" s="27"/>
      <c r="LOJ266" s="27"/>
      <c r="LOK266" s="27"/>
      <c r="LOL266" s="27"/>
      <c r="LOM266" s="27"/>
      <c r="LON266" s="27"/>
      <c r="LOO266" s="27"/>
      <c r="LOP266" s="27"/>
      <c r="LOQ266" s="27"/>
      <c r="LOR266" s="27"/>
      <c r="LOS266" s="27"/>
      <c r="LOT266" s="27"/>
      <c r="LOU266" s="27"/>
      <c r="LOV266" s="27"/>
      <c r="LOW266" s="27"/>
      <c r="LOX266" s="27"/>
      <c r="LOY266" s="27"/>
      <c r="LOZ266" s="27"/>
      <c r="LPA266" s="27"/>
      <c r="LPB266" s="27"/>
      <c r="LPC266" s="27"/>
      <c r="LPD266" s="27"/>
      <c r="LPE266" s="27"/>
      <c r="LPF266" s="27"/>
      <c r="LPG266" s="27"/>
      <c r="LPH266" s="27"/>
      <c r="LPI266" s="27"/>
      <c r="LPJ266" s="27"/>
      <c r="LPK266" s="27"/>
      <c r="LPL266" s="27"/>
      <c r="LPM266" s="27"/>
      <c r="LPN266" s="27"/>
      <c r="LPO266" s="27"/>
      <c r="LPP266" s="27"/>
      <c r="LPQ266" s="27"/>
      <c r="LPR266" s="27"/>
      <c r="LPS266" s="27"/>
      <c r="LPT266" s="27"/>
      <c r="LPU266" s="27"/>
      <c r="LPV266" s="27"/>
      <c r="LPW266" s="27"/>
      <c r="LPX266" s="27"/>
      <c r="LPY266" s="27"/>
      <c r="LPZ266" s="27"/>
      <c r="LQA266" s="27"/>
      <c r="LQB266" s="27"/>
      <c r="LQC266" s="27"/>
      <c r="LQD266" s="27"/>
      <c r="LQE266" s="27"/>
      <c r="LQF266" s="27"/>
      <c r="LQG266" s="27"/>
      <c r="LQH266" s="27"/>
      <c r="LQI266" s="27"/>
      <c r="LQJ266" s="27"/>
      <c r="LQK266" s="27"/>
      <c r="LQL266" s="27"/>
      <c r="LQM266" s="27"/>
      <c r="LQN266" s="27"/>
      <c r="LQO266" s="27"/>
      <c r="LQP266" s="27"/>
      <c r="LQQ266" s="27"/>
      <c r="LQR266" s="27"/>
      <c r="LQS266" s="27"/>
      <c r="LQT266" s="27"/>
      <c r="LQU266" s="27"/>
      <c r="LQV266" s="27"/>
      <c r="LQW266" s="27"/>
      <c r="LQX266" s="27"/>
      <c r="LQY266" s="27"/>
      <c r="LQZ266" s="27"/>
      <c r="LRA266" s="27"/>
      <c r="LRB266" s="27"/>
      <c r="LRC266" s="27"/>
      <c r="LRD266" s="27"/>
      <c r="LRE266" s="27"/>
      <c r="LRF266" s="27"/>
      <c r="LRG266" s="27"/>
      <c r="LRH266" s="27"/>
      <c r="LRI266" s="27"/>
      <c r="LRJ266" s="27"/>
      <c r="LRK266" s="27"/>
      <c r="LRL266" s="27"/>
      <c r="LRM266" s="27"/>
      <c r="LRN266" s="27"/>
      <c r="LRO266" s="27"/>
      <c r="LRP266" s="27"/>
      <c r="LRQ266" s="27"/>
      <c r="LRR266" s="27"/>
      <c r="LRS266" s="27"/>
      <c r="LRT266" s="27"/>
      <c r="LRU266" s="27"/>
      <c r="LRV266" s="27"/>
      <c r="LRW266" s="27"/>
      <c r="LRX266" s="27"/>
      <c r="LRY266" s="27"/>
      <c r="LRZ266" s="27"/>
      <c r="LSA266" s="27"/>
      <c r="LSB266" s="27"/>
      <c r="LSC266" s="27"/>
      <c r="LSD266" s="27"/>
      <c r="LSE266" s="27"/>
      <c r="LSF266" s="27"/>
      <c r="LSG266" s="27"/>
      <c r="LSH266" s="27"/>
      <c r="LSI266" s="27"/>
      <c r="LSJ266" s="27"/>
      <c r="LSK266" s="27"/>
      <c r="LSL266" s="27"/>
      <c r="LSM266" s="27"/>
      <c r="LSN266" s="27"/>
      <c r="LSO266" s="27"/>
      <c r="LSP266" s="27"/>
      <c r="LSQ266" s="27"/>
      <c r="LSR266" s="27"/>
      <c r="LSS266" s="27"/>
      <c r="LST266" s="27"/>
      <c r="LSU266" s="27"/>
      <c r="LSV266" s="27"/>
      <c r="LSW266" s="27"/>
      <c r="LSX266" s="27"/>
      <c r="LSY266" s="27"/>
      <c r="LSZ266" s="27"/>
      <c r="LTA266" s="27"/>
      <c r="LTB266" s="27"/>
      <c r="LTC266" s="27"/>
      <c r="LTD266" s="27"/>
      <c r="LTE266" s="27"/>
      <c r="LTF266" s="27"/>
      <c r="LTG266" s="27"/>
      <c r="LTH266" s="27"/>
      <c r="LTI266" s="27"/>
      <c r="LTJ266" s="27"/>
      <c r="LTK266" s="27"/>
      <c r="LTL266" s="27"/>
      <c r="LTM266" s="27"/>
      <c r="LTN266" s="27"/>
      <c r="LTO266" s="27"/>
      <c r="LTP266" s="27"/>
      <c r="LTQ266" s="27"/>
      <c r="LTR266" s="27"/>
      <c r="LTS266" s="27"/>
      <c r="LTT266" s="27"/>
      <c r="LTU266" s="27"/>
      <c r="LTV266" s="27"/>
      <c r="LTW266" s="27"/>
      <c r="LTX266" s="27"/>
      <c r="LTY266" s="27"/>
      <c r="LTZ266" s="27"/>
      <c r="LUA266" s="27"/>
      <c r="LUB266" s="27"/>
      <c r="LUC266" s="27"/>
      <c r="LUD266" s="27"/>
      <c r="LUE266" s="27"/>
      <c r="LUF266" s="27"/>
      <c r="LUG266" s="27"/>
      <c r="LUH266" s="27"/>
      <c r="LUI266" s="27"/>
      <c r="LUJ266" s="27"/>
      <c r="LUK266" s="27"/>
      <c r="LUL266" s="27"/>
      <c r="LUM266" s="27"/>
      <c r="LUN266" s="27"/>
      <c r="LUO266" s="27"/>
      <c r="LUP266" s="27"/>
      <c r="LUQ266" s="27"/>
      <c r="LUR266" s="27"/>
      <c r="LUS266" s="27"/>
      <c r="LUT266" s="27"/>
      <c r="LUU266" s="27"/>
      <c r="LUV266" s="27"/>
      <c r="LUW266" s="27"/>
      <c r="LUX266" s="27"/>
      <c r="LUY266" s="27"/>
      <c r="LUZ266" s="27"/>
      <c r="LVA266" s="27"/>
      <c r="LVB266" s="27"/>
      <c r="LVC266" s="27"/>
      <c r="LVD266" s="27"/>
      <c r="LVE266" s="27"/>
      <c r="LVF266" s="27"/>
      <c r="LVG266" s="27"/>
      <c r="LVH266" s="27"/>
      <c r="LVI266" s="27"/>
      <c r="LVJ266" s="27"/>
      <c r="LVK266" s="27"/>
      <c r="LVL266" s="27"/>
      <c r="LVM266" s="27"/>
      <c r="LVN266" s="27"/>
      <c r="LVO266" s="27"/>
      <c r="LVP266" s="27"/>
      <c r="LVQ266" s="27"/>
      <c r="LVR266" s="27"/>
      <c r="LVS266" s="27"/>
      <c r="LVT266" s="27"/>
      <c r="LVU266" s="27"/>
      <c r="LVV266" s="27"/>
      <c r="LVW266" s="27"/>
      <c r="LVX266" s="27"/>
      <c r="LVY266" s="27"/>
      <c r="LVZ266" s="27"/>
      <c r="LWA266" s="27"/>
      <c r="LWB266" s="27"/>
      <c r="LWC266" s="27"/>
      <c r="LWD266" s="27"/>
      <c r="LWE266" s="27"/>
      <c r="LWF266" s="27"/>
      <c r="LWG266" s="27"/>
      <c r="LWH266" s="27"/>
      <c r="LWI266" s="27"/>
      <c r="LWJ266" s="27"/>
      <c r="LWK266" s="27"/>
      <c r="LWL266" s="27"/>
      <c r="LWM266" s="27"/>
      <c r="LWN266" s="27"/>
      <c r="LWO266" s="27"/>
      <c r="LWP266" s="27"/>
      <c r="LWQ266" s="27"/>
      <c r="LWR266" s="27"/>
      <c r="LWS266" s="27"/>
      <c r="LWT266" s="27"/>
      <c r="LWU266" s="27"/>
      <c r="LWV266" s="27"/>
      <c r="LWW266" s="27"/>
      <c r="LWX266" s="27"/>
      <c r="LWY266" s="27"/>
      <c r="LWZ266" s="27"/>
      <c r="LXA266" s="27"/>
      <c r="LXB266" s="27"/>
      <c r="LXC266" s="27"/>
      <c r="LXD266" s="27"/>
      <c r="LXE266" s="27"/>
      <c r="LXF266" s="27"/>
      <c r="LXG266" s="27"/>
      <c r="LXH266" s="27"/>
      <c r="LXI266" s="27"/>
      <c r="LXJ266" s="27"/>
      <c r="LXK266" s="27"/>
      <c r="LXL266" s="27"/>
      <c r="LXM266" s="27"/>
      <c r="LXN266" s="27"/>
      <c r="LXO266" s="27"/>
      <c r="LXP266" s="27"/>
      <c r="LXQ266" s="27"/>
      <c r="LXR266" s="27"/>
      <c r="LXS266" s="27"/>
      <c r="LXT266" s="27"/>
      <c r="LXU266" s="27"/>
      <c r="LXV266" s="27"/>
      <c r="LXW266" s="27"/>
      <c r="LXX266" s="27"/>
      <c r="LXY266" s="27"/>
      <c r="LXZ266" s="27"/>
      <c r="LYA266" s="27"/>
      <c r="LYB266" s="27"/>
      <c r="LYC266" s="27"/>
      <c r="LYD266" s="27"/>
      <c r="LYE266" s="27"/>
      <c r="LYF266" s="27"/>
      <c r="LYG266" s="27"/>
      <c r="LYH266" s="27"/>
      <c r="LYI266" s="27"/>
      <c r="LYJ266" s="27"/>
      <c r="LYK266" s="27"/>
      <c r="LYL266" s="27"/>
      <c r="LYM266" s="27"/>
      <c r="LYN266" s="27"/>
      <c r="LYO266" s="27"/>
      <c r="LYP266" s="27"/>
      <c r="LYQ266" s="27"/>
      <c r="LYR266" s="27"/>
      <c r="LYS266" s="27"/>
      <c r="LYT266" s="27"/>
      <c r="LYU266" s="27"/>
      <c r="LYV266" s="27"/>
      <c r="LYW266" s="27"/>
      <c r="LYX266" s="27"/>
      <c r="LYY266" s="27"/>
      <c r="LYZ266" s="27"/>
      <c r="LZA266" s="27"/>
      <c r="LZB266" s="27"/>
      <c r="LZC266" s="27"/>
      <c r="LZD266" s="27"/>
      <c r="LZE266" s="27"/>
      <c r="LZF266" s="27"/>
      <c r="LZG266" s="27"/>
      <c r="LZH266" s="27"/>
      <c r="LZI266" s="27"/>
      <c r="LZJ266" s="27"/>
      <c r="LZK266" s="27"/>
      <c r="LZL266" s="27"/>
      <c r="LZM266" s="27"/>
      <c r="LZN266" s="27"/>
      <c r="LZO266" s="27"/>
      <c r="LZP266" s="27"/>
      <c r="LZQ266" s="27"/>
      <c r="LZR266" s="27"/>
      <c r="LZS266" s="27"/>
      <c r="LZT266" s="27"/>
      <c r="LZU266" s="27"/>
      <c r="LZV266" s="27"/>
      <c r="LZW266" s="27"/>
      <c r="LZX266" s="27"/>
      <c r="LZY266" s="27"/>
      <c r="LZZ266" s="27"/>
      <c r="MAA266" s="27"/>
      <c r="MAB266" s="27"/>
      <c r="MAC266" s="27"/>
      <c r="MAD266" s="27"/>
      <c r="MAE266" s="27"/>
      <c r="MAF266" s="27"/>
      <c r="MAG266" s="27"/>
      <c r="MAH266" s="27"/>
      <c r="MAI266" s="27"/>
      <c r="MAJ266" s="27"/>
      <c r="MAK266" s="27"/>
      <c r="MAL266" s="27"/>
      <c r="MAM266" s="27"/>
      <c r="MAN266" s="27"/>
      <c r="MAO266" s="27"/>
      <c r="MAP266" s="27"/>
      <c r="MAQ266" s="27"/>
      <c r="MAR266" s="27"/>
      <c r="MAS266" s="27"/>
      <c r="MAT266" s="27"/>
      <c r="MAU266" s="27"/>
      <c r="MAV266" s="27"/>
      <c r="MAW266" s="27"/>
      <c r="MAX266" s="27"/>
      <c r="MAY266" s="27"/>
      <c r="MAZ266" s="27"/>
      <c r="MBA266" s="27"/>
      <c r="MBB266" s="27"/>
      <c r="MBC266" s="27"/>
      <c r="MBD266" s="27"/>
      <c r="MBE266" s="27"/>
      <c r="MBF266" s="27"/>
      <c r="MBG266" s="27"/>
      <c r="MBH266" s="27"/>
      <c r="MBI266" s="27"/>
      <c r="MBJ266" s="27"/>
      <c r="MBK266" s="27"/>
      <c r="MBL266" s="27"/>
      <c r="MBM266" s="27"/>
      <c r="MBN266" s="27"/>
      <c r="MBO266" s="27"/>
      <c r="MBP266" s="27"/>
      <c r="MBQ266" s="27"/>
      <c r="MBR266" s="27"/>
      <c r="MBS266" s="27"/>
      <c r="MBT266" s="27"/>
      <c r="MBU266" s="27"/>
      <c r="MBV266" s="27"/>
      <c r="MBW266" s="27"/>
      <c r="MBX266" s="27"/>
      <c r="MBY266" s="27"/>
      <c r="MBZ266" s="27"/>
      <c r="MCA266" s="27"/>
      <c r="MCB266" s="27"/>
      <c r="MCC266" s="27"/>
      <c r="MCD266" s="27"/>
      <c r="MCE266" s="27"/>
      <c r="MCF266" s="27"/>
      <c r="MCG266" s="27"/>
      <c r="MCH266" s="27"/>
      <c r="MCI266" s="27"/>
      <c r="MCJ266" s="27"/>
      <c r="MCK266" s="27"/>
      <c r="MCL266" s="27"/>
      <c r="MCM266" s="27"/>
      <c r="MCN266" s="27"/>
      <c r="MCO266" s="27"/>
      <c r="MCP266" s="27"/>
      <c r="MCQ266" s="27"/>
      <c r="MCR266" s="27"/>
      <c r="MCS266" s="27"/>
      <c r="MCT266" s="27"/>
      <c r="MCU266" s="27"/>
      <c r="MCV266" s="27"/>
      <c r="MCW266" s="27"/>
      <c r="MCX266" s="27"/>
      <c r="MCY266" s="27"/>
      <c r="MCZ266" s="27"/>
      <c r="MDA266" s="27"/>
      <c r="MDB266" s="27"/>
      <c r="MDC266" s="27"/>
      <c r="MDD266" s="27"/>
      <c r="MDE266" s="27"/>
      <c r="MDF266" s="27"/>
      <c r="MDG266" s="27"/>
      <c r="MDH266" s="27"/>
      <c r="MDI266" s="27"/>
      <c r="MDJ266" s="27"/>
      <c r="MDK266" s="27"/>
      <c r="MDL266" s="27"/>
      <c r="MDM266" s="27"/>
      <c r="MDN266" s="27"/>
      <c r="MDO266" s="27"/>
      <c r="MDP266" s="27"/>
      <c r="MDQ266" s="27"/>
      <c r="MDR266" s="27"/>
      <c r="MDS266" s="27"/>
      <c r="MDT266" s="27"/>
      <c r="MDU266" s="27"/>
      <c r="MDV266" s="27"/>
      <c r="MDW266" s="27"/>
      <c r="MDX266" s="27"/>
      <c r="MDY266" s="27"/>
      <c r="MDZ266" s="27"/>
      <c r="MEA266" s="27"/>
      <c r="MEB266" s="27"/>
      <c r="MEC266" s="27"/>
      <c r="MED266" s="27"/>
      <c r="MEE266" s="27"/>
      <c r="MEF266" s="27"/>
      <c r="MEG266" s="27"/>
      <c r="MEH266" s="27"/>
      <c r="MEI266" s="27"/>
      <c r="MEJ266" s="27"/>
      <c r="MEK266" s="27"/>
      <c r="MEL266" s="27"/>
      <c r="MEM266" s="27"/>
      <c r="MEN266" s="27"/>
      <c r="MEO266" s="27"/>
      <c r="MEP266" s="27"/>
      <c r="MEQ266" s="27"/>
      <c r="MER266" s="27"/>
      <c r="MES266" s="27"/>
      <c r="MET266" s="27"/>
      <c r="MEU266" s="27"/>
      <c r="MEV266" s="27"/>
      <c r="MEW266" s="27"/>
      <c r="MEX266" s="27"/>
      <c r="MEY266" s="27"/>
      <c r="MEZ266" s="27"/>
      <c r="MFA266" s="27"/>
      <c r="MFB266" s="27"/>
      <c r="MFC266" s="27"/>
      <c r="MFD266" s="27"/>
      <c r="MFE266" s="27"/>
      <c r="MFF266" s="27"/>
      <c r="MFG266" s="27"/>
      <c r="MFH266" s="27"/>
      <c r="MFI266" s="27"/>
      <c r="MFJ266" s="27"/>
      <c r="MFK266" s="27"/>
      <c r="MFL266" s="27"/>
      <c r="MFM266" s="27"/>
      <c r="MFN266" s="27"/>
      <c r="MFO266" s="27"/>
      <c r="MFP266" s="27"/>
      <c r="MFQ266" s="27"/>
      <c r="MFR266" s="27"/>
      <c r="MFS266" s="27"/>
      <c r="MFT266" s="27"/>
      <c r="MFU266" s="27"/>
      <c r="MFV266" s="27"/>
      <c r="MFW266" s="27"/>
      <c r="MFX266" s="27"/>
      <c r="MFY266" s="27"/>
      <c r="MFZ266" s="27"/>
      <c r="MGA266" s="27"/>
      <c r="MGB266" s="27"/>
      <c r="MGC266" s="27"/>
      <c r="MGD266" s="27"/>
      <c r="MGE266" s="27"/>
      <c r="MGF266" s="27"/>
      <c r="MGG266" s="27"/>
      <c r="MGH266" s="27"/>
      <c r="MGI266" s="27"/>
      <c r="MGJ266" s="27"/>
      <c r="MGK266" s="27"/>
      <c r="MGL266" s="27"/>
      <c r="MGM266" s="27"/>
      <c r="MGN266" s="27"/>
      <c r="MGO266" s="27"/>
      <c r="MGP266" s="27"/>
      <c r="MGQ266" s="27"/>
      <c r="MGR266" s="27"/>
      <c r="MGS266" s="27"/>
      <c r="MGT266" s="27"/>
      <c r="MGU266" s="27"/>
      <c r="MGV266" s="27"/>
      <c r="MGW266" s="27"/>
      <c r="MGX266" s="27"/>
      <c r="MGY266" s="27"/>
      <c r="MGZ266" s="27"/>
      <c r="MHA266" s="27"/>
      <c r="MHB266" s="27"/>
      <c r="MHC266" s="27"/>
      <c r="MHD266" s="27"/>
      <c r="MHE266" s="27"/>
      <c r="MHF266" s="27"/>
      <c r="MHG266" s="27"/>
      <c r="MHH266" s="27"/>
      <c r="MHI266" s="27"/>
      <c r="MHJ266" s="27"/>
      <c r="MHK266" s="27"/>
      <c r="MHL266" s="27"/>
      <c r="MHM266" s="27"/>
      <c r="MHN266" s="27"/>
      <c r="MHO266" s="27"/>
      <c r="MHP266" s="27"/>
      <c r="MHQ266" s="27"/>
      <c r="MHR266" s="27"/>
      <c r="MHS266" s="27"/>
      <c r="MHT266" s="27"/>
      <c r="MHU266" s="27"/>
      <c r="MHV266" s="27"/>
      <c r="MHW266" s="27"/>
      <c r="MHX266" s="27"/>
      <c r="MHY266" s="27"/>
      <c r="MHZ266" s="27"/>
      <c r="MIA266" s="27"/>
      <c r="MIB266" s="27"/>
      <c r="MIC266" s="27"/>
      <c r="MID266" s="27"/>
      <c r="MIE266" s="27"/>
      <c r="MIF266" s="27"/>
      <c r="MIG266" s="27"/>
      <c r="MIH266" s="27"/>
      <c r="MII266" s="27"/>
      <c r="MIJ266" s="27"/>
      <c r="MIK266" s="27"/>
      <c r="MIL266" s="27"/>
      <c r="MIM266" s="27"/>
      <c r="MIN266" s="27"/>
      <c r="MIO266" s="27"/>
      <c r="MIP266" s="27"/>
      <c r="MIQ266" s="27"/>
      <c r="MIR266" s="27"/>
      <c r="MIS266" s="27"/>
      <c r="MIT266" s="27"/>
      <c r="MIU266" s="27"/>
      <c r="MIV266" s="27"/>
      <c r="MIW266" s="27"/>
      <c r="MIX266" s="27"/>
      <c r="MIY266" s="27"/>
      <c r="MIZ266" s="27"/>
      <c r="MJA266" s="27"/>
      <c r="MJB266" s="27"/>
      <c r="MJC266" s="27"/>
      <c r="MJD266" s="27"/>
      <c r="MJE266" s="27"/>
      <c r="MJF266" s="27"/>
      <c r="MJG266" s="27"/>
      <c r="MJH266" s="27"/>
      <c r="MJI266" s="27"/>
      <c r="MJJ266" s="27"/>
      <c r="MJK266" s="27"/>
      <c r="MJL266" s="27"/>
      <c r="MJM266" s="27"/>
      <c r="MJN266" s="27"/>
      <c r="MJO266" s="27"/>
      <c r="MJP266" s="27"/>
      <c r="MJQ266" s="27"/>
      <c r="MJR266" s="27"/>
      <c r="MJS266" s="27"/>
      <c r="MJT266" s="27"/>
      <c r="MJU266" s="27"/>
      <c r="MJV266" s="27"/>
      <c r="MJW266" s="27"/>
      <c r="MJX266" s="27"/>
      <c r="MJY266" s="27"/>
      <c r="MJZ266" s="27"/>
      <c r="MKA266" s="27"/>
      <c r="MKB266" s="27"/>
      <c r="MKC266" s="27"/>
      <c r="MKD266" s="27"/>
      <c r="MKE266" s="27"/>
      <c r="MKF266" s="27"/>
      <c r="MKG266" s="27"/>
      <c r="MKH266" s="27"/>
      <c r="MKI266" s="27"/>
      <c r="MKJ266" s="27"/>
      <c r="MKK266" s="27"/>
      <c r="MKL266" s="27"/>
      <c r="MKM266" s="27"/>
      <c r="MKN266" s="27"/>
      <c r="MKO266" s="27"/>
      <c r="MKP266" s="27"/>
      <c r="MKQ266" s="27"/>
      <c r="MKR266" s="27"/>
      <c r="MKS266" s="27"/>
      <c r="MKT266" s="27"/>
      <c r="MKU266" s="27"/>
      <c r="MKV266" s="27"/>
      <c r="MKW266" s="27"/>
      <c r="MKX266" s="27"/>
      <c r="MKY266" s="27"/>
      <c r="MKZ266" s="27"/>
      <c r="MLA266" s="27"/>
      <c r="MLB266" s="27"/>
      <c r="MLC266" s="27"/>
      <c r="MLD266" s="27"/>
      <c r="MLE266" s="27"/>
      <c r="MLF266" s="27"/>
      <c r="MLG266" s="27"/>
      <c r="MLH266" s="27"/>
      <c r="MLI266" s="27"/>
      <c r="MLJ266" s="27"/>
      <c r="MLK266" s="27"/>
      <c r="MLL266" s="27"/>
      <c r="MLM266" s="27"/>
      <c r="MLN266" s="27"/>
      <c r="MLO266" s="27"/>
      <c r="MLP266" s="27"/>
      <c r="MLQ266" s="27"/>
      <c r="MLR266" s="27"/>
      <c r="MLS266" s="27"/>
      <c r="MLT266" s="27"/>
      <c r="MLU266" s="27"/>
      <c r="MLV266" s="27"/>
      <c r="MLW266" s="27"/>
      <c r="MLX266" s="27"/>
      <c r="MLY266" s="27"/>
      <c r="MLZ266" s="27"/>
      <c r="MMA266" s="27"/>
      <c r="MMB266" s="27"/>
      <c r="MMC266" s="27"/>
      <c r="MMD266" s="27"/>
      <c r="MME266" s="27"/>
      <c r="MMF266" s="27"/>
      <c r="MMG266" s="27"/>
      <c r="MMH266" s="27"/>
      <c r="MMI266" s="27"/>
      <c r="MMJ266" s="27"/>
      <c r="MMK266" s="27"/>
      <c r="MML266" s="27"/>
      <c r="MMM266" s="27"/>
      <c r="MMN266" s="27"/>
      <c r="MMO266" s="27"/>
      <c r="MMP266" s="27"/>
      <c r="MMQ266" s="27"/>
      <c r="MMR266" s="27"/>
      <c r="MMS266" s="27"/>
      <c r="MMT266" s="27"/>
      <c r="MMU266" s="27"/>
      <c r="MMV266" s="27"/>
      <c r="MMW266" s="27"/>
      <c r="MMX266" s="27"/>
      <c r="MMY266" s="27"/>
      <c r="MMZ266" s="27"/>
      <c r="MNA266" s="27"/>
      <c r="MNB266" s="27"/>
      <c r="MNC266" s="27"/>
      <c r="MND266" s="27"/>
      <c r="MNE266" s="27"/>
      <c r="MNF266" s="27"/>
      <c r="MNG266" s="27"/>
      <c r="MNH266" s="27"/>
      <c r="MNI266" s="27"/>
      <c r="MNJ266" s="27"/>
      <c r="MNK266" s="27"/>
      <c r="MNL266" s="27"/>
      <c r="MNM266" s="27"/>
      <c r="MNN266" s="27"/>
      <c r="MNO266" s="27"/>
      <c r="MNP266" s="27"/>
      <c r="MNQ266" s="27"/>
      <c r="MNR266" s="27"/>
      <c r="MNS266" s="27"/>
      <c r="MNT266" s="27"/>
      <c r="MNU266" s="27"/>
      <c r="MNV266" s="27"/>
      <c r="MNW266" s="27"/>
      <c r="MNX266" s="27"/>
      <c r="MNY266" s="27"/>
      <c r="MNZ266" s="27"/>
      <c r="MOA266" s="27"/>
      <c r="MOB266" s="27"/>
      <c r="MOC266" s="27"/>
      <c r="MOD266" s="27"/>
      <c r="MOE266" s="27"/>
      <c r="MOF266" s="27"/>
      <c r="MOG266" s="27"/>
      <c r="MOH266" s="27"/>
      <c r="MOI266" s="27"/>
      <c r="MOJ266" s="27"/>
      <c r="MOK266" s="27"/>
      <c r="MOL266" s="27"/>
      <c r="MOM266" s="27"/>
      <c r="MON266" s="27"/>
      <c r="MOO266" s="27"/>
      <c r="MOP266" s="27"/>
      <c r="MOQ266" s="27"/>
      <c r="MOR266" s="27"/>
      <c r="MOS266" s="27"/>
      <c r="MOT266" s="27"/>
      <c r="MOU266" s="27"/>
      <c r="MOV266" s="27"/>
      <c r="MOW266" s="27"/>
      <c r="MOX266" s="27"/>
      <c r="MOY266" s="27"/>
      <c r="MOZ266" s="27"/>
      <c r="MPA266" s="27"/>
      <c r="MPB266" s="27"/>
      <c r="MPC266" s="27"/>
      <c r="MPD266" s="27"/>
      <c r="MPE266" s="27"/>
      <c r="MPF266" s="27"/>
      <c r="MPG266" s="27"/>
      <c r="MPH266" s="27"/>
      <c r="MPI266" s="27"/>
      <c r="MPJ266" s="27"/>
      <c r="MPK266" s="27"/>
      <c r="MPL266" s="27"/>
      <c r="MPM266" s="27"/>
      <c r="MPN266" s="27"/>
      <c r="MPO266" s="27"/>
      <c r="MPP266" s="27"/>
      <c r="MPQ266" s="27"/>
      <c r="MPR266" s="27"/>
      <c r="MPS266" s="27"/>
      <c r="MPT266" s="27"/>
      <c r="MPU266" s="27"/>
      <c r="MPV266" s="27"/>
      <c r="MPW266" s="27"/>
      <c r="MPX266" s="27"/>
      <c r="MPY266" s="27"/>
      <c r="MPZ266" s="27"/>
      <c r="MQA266" s="27"/>
      <c r="MQB266" s="27"/>
      <c r="MQC266" s="27"/>
      <c r="MQD266" s="27"/>
      <c r="MQE266" s="27"/>
      <c r="MQF266" s="27"/>
      <c r="MQG266" s="27"/>
      <c r="MQH266" s="27"/>
      <c r="MQI266" s="27"/>
      <c r="MQJ266" s="27"/>
      <c r="MQK266" s="27"/>
      <c r="MQL266" s="27"/>
      <c r="MQM266" s="27"/>
      <c r="MQN266" s="27"/>
      <c r="MQO266" s="27"/>
      <c r="MQP266" s="27"/>
      <c r="MQQ266" s="27"/>
      <c r="MQR266" s="27"/>
      <c r="MQS266" s="27"/>
      <c r="MQT266" s="27"/>
      <c r="MQU266" s="27"/>
      <c r="MQV266" s="27"/>
      <c r="MQW266" s="27"/>
      <c r="MQX266" s="27"/>
      <c r="MQY266" s="27"/>
      <c r="MQZ266" s="27"/>
      <c r="MRA266" s="27"/>
      <c r="MRB266" s="27"/>
      <c r="MRC266" s="27"/>
      <c r="MRD266" s="27"/>
      <c r="MRE266" s="27"/>
      <c r="MRF266" s="27"/>
      <c r="MRG266" s="27"/>
      <c r="MRH266" s="27"/>
      <c r="MRI266" s="27"/>
      <c r="MRJ266" s="27"/>
      <c r="MRK266" s="27"/>
      <c r="MRL266" s="27"/>
      <c r="MRM266" s="27"/>
      <c r="MRN266" s="27"/>
      <c r="MRO266" s="27"/>
      <c r="MRP266" s="27"/>
      <c r="MRQ266" s="27"/>
      <c r="MRR266" s="27"/>
      <c r="MRS266" s="27"/>
      <c r="MRT266" s="27"/>
      <c r="MRU266" s="27"/>
      <c r="MRV266" s="27"/>
      <c r="MRW266" s="27"/>
      <c r="MRX266" s="27"/>
      <c r="MRY266" s="27"/>
      <c r="MRZ266" s="27"/>
      <c r="MSA266" s="27"/>
      <c r="MSB266" s="27"/>
      <c r="MSC266" s="27"/>
      <c r="MSD266" s="27"/>
      <c r="MSE266" s="27"/>
      <c r="MSF266" s="27"/>
      <c r="MSG266" s="27"/>
      <c r="MSH266" s="27"/>
      <c r="MSI266" s="27"/>
      <c r="MSJ266" s="27"/>
      <c r="MSK266" s="27"/>
      <c r="MSL266" s="27"/>
      <c r="MSM266" s="27"/>
      <c r="MSN266" s="27"/>
      <c r="MSO266" s="27"/>
      <c r="MSP266" s="27"/>
      <c r="MSQ266" s="27"/>
      <c r="MSR266" s="27"/>
      <c r="MSS266" s="27"/>
      <c r="MST266" s="27"/>
      <c r="MSU266" s="27"/>
      <c r="MSV266" s="27"/>
      <c r="MSW266" s="27"/>
      <c r="MSX266" s="27"/>
      <c r="MSY266" s="27"/>
      <c r="MSZ266" s="27"/>
      <c r="MTA266" s="27"/>
      <c r="MTB266" s="27"/>
      <c r="MTC266" s="27"/>
      <c r="MTD266" s="27"/>
      <c r="MTE266" s="27"/>
      <c r="MTF266" s="27"/>
      <c r="MTG266" s="27"/>
      <c r="MTH266" s="27"/>
      <c r="MTI266" s="27"/>
      <c r="MTJ266" s="27"/>
      <c r="MTK266" s="27"/>
      <c r="MTL266" s="27"/>
      <c r="MTM266" s="27"/>
      <c r="MTN266" s="27"/>
      <c r="MTO266" s="27"/>
      <c r="MTP266" s="27"/>
      <c r="MTQ266" s="27"/>
      <c r="MTR266" s="27"/>
      <c r="MTS266" s="27"/>
      <c r="MTT266" s="27"/>
      <c r="MTU266" s="27"/>
      <c r="MTV266" s="27"/>
      <c r="MTW266" s="27"/>
      <c r="MTX266" s="27"/>
      <c r="MTY266" s="27"/>
      <c r="MTZ266" s="27"/>
      <c r="MUA266" s="27"/>
      <c r="MUB266" s="27"/>
      <c r="MUC266" s="27"/>
      <c r="MUD266" s="27"/>
      <c r="MUE266" s="27"/>
      <c r="MUF266" s="27"/>
      <c r="MUG266" s="27"/>
      <c r="MUH266" s="27"/>
      <c r="MUI266" s="27"/>
      <c r="MUJ266" s="27"/>
      <c r="MUK266" s="27"/>
      <c r="MUL266" s="27"/>
      <c r="MUM266" s="27"/>
      <c r="MUN266" s="27"/>
      <c r="MUO266" s="27"/>
      <c r="MUP266" s="27"/>
      <c r="MUQ266" s="27"/>
      <c r="MUR266" s="27"/>
      <c r="MUS266" s="27"/>
      <c r="MUT266" s="27"/>
      <c r="MUU266" s="27"/>
      <c r="MUV266" s="27"/>
      <c r="MUW266" s="27"/>
      <c r="MUX266" s="27"/>
      <c r="MUY266" s="27"/>
      <c r="MUZ266" s="27"/>
      <c r="MVA266" s="27"/>
      <c r="MVB266" s="27"/>
      <c r="MVC266" s="27"/>
      <c r="MVD266" s="27"/>
      <c r="MVE266" s="27"/>
      <c r="MVF266" s="27"/>
      <c r="MVG266" s="27"/>
      <c r="MVH266" s="27"/>
      <c r="MVI266" s="27"/>
      <c r="MVJ266" s="27"/>
      <c r="MVK266" s="27"/>
      <c r="MVL266" s="27"/>
      <c r="MVM266" s="27"/>
      <c r="MVN266" s="27"/>
      <c r="MVO266" s="27"/>
      <c r="MVP266" s="27"/>
      <c r="MVQ266" s="27"/>
      <c r="MVR266" s="27"/>
      <c r="MVS266" s="27"/>
      <c r="MVT266" s="27"/>
      <c r="MVU266" s="27"/>
      <c r="MVV266" s="27"/>
      <c r="MVW266" s="27"/>
      <c r="MVX266" s="27"/>
      <c r="MVY266" s="27"/>
      <c r="MVZ266" s="27"/>
      <c r="MWA266" s="27"/>
      <c r="MWB266" s="27"/>
      <c r="MWC266" s="27"/>
      <c r="MWD266" s="27"/>
      <c r="MWE266" s="27"/>
      <c r="MWF266" s="27"/>
      <c r="MWG266" s="27"/>
      <c r="MWH266" s="27"/>
      <c r="MWI266" s="27"/>
      <c r="MWJ266" s="27"/>
      <c r="MWK266" s="27"/>
      <c r="MWL266" s="27"/>
      <c r="MWM266" s="27"/>
      <c r="MWN266" s="27"/>
      <c r="MWO266" s="27"/>
      <c r="MWP266" s="27"/>
      <c r="MWQ266" s="27"/>
      <c r="MWR266" s="27"/>
      <c r="MWS266" s="27"/>
      <c r="MWT266" s="27"/>
      <c r="MWU266" s="27"/>
      <c r="MWV266" s="27"/>
      <c r="MWW266" s="27"/>
      <c r="MWX266" s="27"/>
      <c r="MWY266" s="27"/>
      <c r="MWZ266" s="27"/>
      <c r="MXA266" s="27"/>
      <c r="MXB266" s="27"/>
      <c r="MXC266" s="27"/>
      <c r="MXD266" s="27"/>
      <c r="MXE266" s="27"/>
      <c r="MXF266" s="27"/>
      <c r="MXG266" s="27"/>
      <c r="MXH266" s="27"/>
      <c r="MXI266" s="27"/>
      <c r="MXJ266" s="27"/>
      <c r="MXK266" s="27"/>
      <c r="MXL266" s="27"/>
      <c r="MXM266" s="27"/>
      <c r="MXN266" s="27"/>
      <c r="MXO266" s="27"/>
      <c r="MXP266" s="27"/>
      <c r="MXQ266" s="27"/>
      <c r="MXR266" s="27"/>
      <c r="MXS266" s="27"/>
      <c r="MXT266" s="27"/>
      <c r="MXU266" s="27"/>
      <c r="MXV266" s="27"/>
      <c r="MXW266" s="27"/>
      <c r="MXX266" s="27"/>
      <c r="MXY266" s="27"/>
      <c r="MXZ266" s="27"/>
      <c r="MYA266" s="27"/>
      <c r="MYB266" s="27"/>
      <c r="MYC266" s="27"/>
      <c r="MYD266" s="27"/>
      <c r="MYE266" s="27"/>
      <c r="MYF266" s="27"/>
      <c r="MYG266" s="27"/>
      <c r="MYH266" s="27"/>
      <c r="MYI266" s="27"/>
      <c r="MYJ266" s="27"/>
      <c r="MYK266" s="27"/>
      <c r="MYL266" s="27"/>
      <c r="MYM266" s="27"/>
      <c r="MYN266" s="27"/>
      <c r="MYO266" s="27"/>
      <c r="MYP266" s="27"/>
      <c r="MYQ266" s="27"/>
      <c r="MYR266" s="27"/>
      <c r="MYS266" s="27"/>
      <c r="MYT266" s="27"/>
      <c r="MYU266" s="27"/>
      <c r="MYV266" s="27"/>
      <c r="MYW266" s="27"/>
      <c r="MYX266" s="27"/>
      <c r="MYY266" s="27"/>
      <c r="MYZ266" s="27"/>
      <c r="MZA266" s="27"/>
      <c r="MZB266" s="27"/>
      <c r="MZC266" s="27"/>
      <c r="MZD266" s="27"/>
      <c r="MZE266" s="27"/>
      <c r="MZF266" s="27"/>
      <c r="MZG266" s="27"/>
      <c r="MZH266" s="27"/>
      <c r="MZI266" s="27"/>
      <c r="MZJ266" s="27"/>
      <c r="MZK266" s="27"/>
      <c r="MZL266" s="27"/>
      <c r="MZM266" s="27"/>
      <c r="MZN266" s="27"/>
      <c r="MZO266" s="27"/>
      <c r="MZP266" s="27"/>
      <c r="MZQ266" s="27"/>
      <c r="MZR266" s="27"/>
      <c r="MZS266" s="27"/>
      <c r="MZT266" s="27"/>
      <c r="MZU266" s="27"/>
      <c r="MZV266" s="27"/>
      <c r="MZW266" s="27"/>
      <c r="MZX266" s="27"/>
      <c r="MZY266" s="27"/>
      <c r="MZZ266" s="27"/>
      <c r="NAA266" s="27"/>
      <c r="NAB266" s="27"/>
      <c r="NAC266" s="27"/>
      <c r="NAD266" s="27"/>
      <c r="NAE266" s="27"/>
      <c r="NAF266" s="27"/>
      <c r="NAG266" s="27"/>
      <c r="NAH266" s="27"/>
      <c r="NAI266" s="27"/>
      <c r="NAJ266" s="27"/>
      <c r="NAK266" s="27"/>
      <c r="NAL266" s="27"/>
      <c r="NAM266" s="27"/>
      <c r="NAN266" s="27"/>
      <c r="NAO266" s="27"/>
      <c r="NAP266" s="27"/>
      <c r="NAQ266" s="27"/>
      <c r="NAR266" s="27"/>
      <c r="NAS266" s="27"/>
      <c r="NAT266" s="27"/>
      <c r="NAU266" s="27"/>
      <c r="NAV266" s="27"/>
      <c r="NAW266" s="27"/>
      <c r="NAX266" s="27"/>
      <c r="NAY266" s="27"/>
      <c r="NAZ266" s="27"/>
      <c r="NBA266" s="27"/>
      <c r="NBB266" s="27"/>
      <c r="NBC266" s="27"/>
      <c r="NBD266" s="27"/>
      <c r="NBE266" s="27"/>
      <c r="NBF266" s="27"/>
      <c r="NBG266" s="27"/>
      <c r="NBH266" s="27"/>
      <c r="NBI266" s="27"/>
      <c r="NBJ266" s="27"/>
      <c r="NBK266" s="27"/>
      <c r="NBL266" s="27"/>
      <c r="NBM266" s="27"/>
      <c r="NBN266" s="27"/>
      <c r="NBO266" s="27"/>
      <c r="NBP266" s="27"/>
      <c r="NBQ266" s="27"/>
      <c r="NBR266" s="27"/>
      <c r="NBS266" s="27"/>
      <c r="NBT266" s="27"/>
      <c r="NBU266" s="27"/>
      <c r="NBV266" s="27"/>
      <c r="NBW266" s="27"/>
      <c r="NBX266" s="27"/>
      <c r="NBY266" s="27"/>
      <c r="NBZ266" s="27"/>
      <c r="NCA266" s="27"/>
      <c r="NCB266" s="27"/>
      <c r="NCC266" s="27"/>
      <c r="NCD266" s="27"/>
      <c r="NCE266" s="27"/>
      <c r="NCF266" s="27"/>
      <c r="NCG266" s="27"/>
      <c r="NCH266" s="27"/>
      <c r="NCI266" s="27"/>
      <c r="NCJ266" s="27"/>
      <c r="NCK266" s="27"/>
      <c r="NCL266" s="27"/>
      <c r="NCM266" s="27"/>
      <c r="NCN266" s="27"/>
      <c r="NCO266" s="27"/>
      <c r="NCP266" s="27"/>
      <c r="NCQ266" s="27"/>
      <c r="NCR266" s="27"/>
      <c r="NCS266" s="27"/>
      <c r="NCT266" s="27"/>
      <c r="NCU266" s="27"/>
      <c r="NCV266" s="27"/>
      <c r="NCW266" s="27"/>
      <c r="NCX266" s="27"/>
      <c r="NCY266" s="27"/>
      <c r="NCZ266" s="27"/>
      <c r="NDA266" s="27"/>
      <c r="NDB266" s="27"/>
      <c r="NDC266" s="27"/>
      <c r="NDD266" s="27"/>
      <c r="NDE266" s="27"/>
      <c r="NDF266" s="27"/>
      <c r="NDG266" s="27"/>
      <c r="NDH266" s="27"/>
      <c r="NDI266" s="27"/>
      <c r="NDJ266" s="27"/>
      <c r="NDK266" s="27"/>
      <c r="NDL266" s="27"/>
      <c r="NDM266" s="27"/>
      <c r="NDN266" s="27"/>
      <c r="NDO266" s="27"/>
      <c r="NDP266" s="27"/>
      <c r="NDQ266" s="27"/>
      <c r="NDR266" s="27"/>
      <c r="NDS266" s="27"/>
      <c r="NDT266" s="27"/>
      <c r="NDU266" s="27"/>
      <c r="NDV266" s="27"/>
      <c r="NDW266" s="27"/>
      <c r="NDX266" s="27"/>
      <c r="NDY266" s="27"/>
      <c r="NDZ266" s="27"/>
      <c r="NEA266" s="27"/>
      <c r="NEB266" s="27"/>
      <c r="NEC266" s="27"/>
      <c r="NED266" s="27"/>
      <c r="NEE266" s="27"/>
      <c r="NEF266" s="27"/>
      <c r="NEG266" s="27"/>
      <c r="NEH266" s="27"/>
      <c r="NEI266" s="27"/>
      <c r="NEJ266" s="27"/>
      <c r="NEK266" s="27"/>
      <c r="NEL266" s="27"/>
      <c r="NEM266" s="27"/>
      <c r="NEN266" s="27"/>
      <c r="NEO266" s="27"/>
      <c r="NEP266" s="27"/>
      <c r="NEQ266" s="27"/>
      <c r="NER266" s="27"/>
      <c r="NES266" s="27"/>
      <c r="NET266" s="27"/>
      <c r="NEU266" s="27"/>
      <c r="NEV266" s="27"/>
      <c r="NEW266" s="27"/>
      <c r="NEX266" s="27"/>
      <c r="NEY266" s="27"/>
      <c r="NEZ266" s="27"/>
      <c r="NFA266" s="27"/>
      <c r="NFB266" s="27"/>
      <c r="NFC266" s="27"/>
      <c r="NFD266" s="27"/>
      <c r="NFE266" s="27"/>
      <c r="NFF266" s="27"/>
      <c r="NFG266" s="27"/>
      <c r="NFH266" s="27"/>
      <c r="NFI266" s="27"/>
      <c r="NFJ266" s="27"/>
      <c r="NFK266" s="27"/>
      <c r="NFL266" s="27"/>
      <c r="NFM266" s="27"/>
      <c r="NFN266" s="27"/>
      <c r="NFO266" s="27"/>
      <c r="NFP266" s="27"/>
      <c r="NFQ266" s="27"/>
      <c r="NFR266" s="27"/>
      <c r="NFS266" s="27"/>
      <c r="NFT266" s="27"/>
      <c r="NFU266" s="27"/>
      <c r="NFV266" s="27"/>
      <c r="NFW266" s="27"/>
      <c r="NFX266" s="27"/>
      <c r="NFY266" s="27"/>
      <c r="NFZ266" s="27"/>
      <c r="NGA266" s="27"/>
      <c r="NGB266" s="27"/>
      <c r="NGC266" s="27"/>
      <c r="NGD266" s="27"/>
      <c r="NGE266" s="27"/>
      <c r="NGF266" s="27"/>
      <c r="NGG266" s="27"/>
      <c r="NGH266" s="27"/>
      <c r="NGI266" s="27"/>
      <c r="NGJ266" s="27"/>
      <c r="NGK266" s="27"/>
      <c r="NGL266" s="27"/>
      <c r="NGM266" s="27"/>
      <c r="NGN266" s="27"/>
      <c r="NGO266" s="27"/>
      <c r="NGP266" s="27"/>
      <c r="NGQ266" s="27"/>
      <c r="NGR266" s="27"/>
      <c r="NGS266" s="27"/>
      <c r="NGT266" s="27"/>
      <c r="NGU266" s="27"/>
      <c r="NGV266" s="27"/>
      <c r="NGW266" s="27"/>
      <c r="NGX266" s="27"/>
      <c r="NGY266" s="27"/>
      <c r="NGZ266" s="27"/>
      <c r="NHA266" s="27"/>
      <c r="NHB266" s="27"/>
      <c r="NHC266" s="27"/>
      <c r="NHD266" s="27"/>
      <c r="NHE266" s="27"/>
      <c r="NHF266" s="27"/>
      <c r="NHG266" s="27"/>
      <c r="NHH266" s="27"/>
      <c r="NHI266" s="27"/>
      <c r="NHJ266" s="27"/>
      <c r="NHK266" s="27"/>
      <c r="NHL266" s="27"/>
      <c r="NHM266" s="27"/>
      <c r="NHN266" s="27"/>
      <c r="NHO266" s="27"/>
      <c r="NHP266" s="27"/>
      <c r="NHQ266" s="27"/>
      <c r="NHR266" s="27"/>
      <c r="NHS266" s="27"/>
      <c r="NHT266" s="27"/>
      <c r="NHU266" s="27"/>
      <c r="NHV266" s="27"/>
      <c r="NHW266" s="27"/>
      <c r="NHX266" s="27"/>
      <c r="NHY266" s="27"/>
      <c r="NHZ266" s="27"/>
      <c r="NIA266" s="27"/>
      <c r="NIB266" s="27"/>
      <c r="NIC266" s="27"/>
      <c r="NID266" s="27"/>
      <c r="NIE266" s="27"/>
      <c r="NIF266" s="27"/>
      <c r="NIG266" s="27"/>
      <c r="NIH266" s="27"/>
      <c r="NII266" s="27"/>
      <c r="NIJ266" s="27"/>
      <c r="NIK266" s="27"/>
      <c r="NIL266" s="27"/>
      <c r="NIM266" s="27"/>
      <c r="NIN266" s="27"/>
      <c r="NIO266" s="27"/>
      <c r="NIP266" s="27"/>
      <c r="NIQ266" s="27"/>
      <c r="NIR266" s="27"/>
      <c r="NIS266" s="27"/>
      <c r="NIT266" s="27"/>
      <c r="NIU266" s="27"/>
      <c r="NIV266" s="27"/>
      <c r="NIW266" s="27"/>
      <c r="NIX266" s="27"/>
      <c r="NIY266" s="27"/>
      <c r="NIZ266" s="27"/>
      <c r="NJA266" s="27"/>
      <c r="NJB266" s="27"/>
      <c r="NJC266" s="27"/>
      <c r="NJD266" s="27"/>
      <c r="NJE266" s="27"/>
      <c r="NJF266" s="27"/>
      <c r="NJG266" s="27"/>
      <c r="NJH266" s="27"/>
      <c r="NJI266" s="27"/>
      <c r="NJJ266" s="27"/>
      <c r="NJK266" s="27"/>
      <c r="NJL266" s="27"/>
      <c r="NJM266" s="27"/>
      <c r="NJN266" s="27"/>
      <c r="NJO266" s="27"/>
      <c r="NJP266" s="27"/>
      <c r="NJQ266" s="27"/>
      <c r="NJR266" s="27"/>
      <c r="NJS266" s="27"/>
      <c r="NJT266" s="27"/>
      <c r="NJU266" s="27"/>
      <c r="NJV266" s="27"/>
      <c r="NJW266" s="27"/>
      <c r="NJX266" s="27"/>
      <c r="NJY266" s="27"/>
      <c r="NJZ266" s="27"/>
      <c r="NKA266" s="27"/>
      <c r="NKB266" s="27"/>
      <c r="NKC266" s="27"/>
      <c r="NKD266" s="27"/>
      <c r="NKE266" s="27"/>
      <c r="NKF266" s="27"/>
      <c r="NKG266" s="27"/>
      <c r="NKH266" s="27"/>
      <c r="NKI266" s="27"/>
      <c r="NKJ266" s="27"/>
      <c r="NKK266" s="27"/>
      <c r="NKL266" s="27"/>
      <c r="NKM266" s="27"/>
      <c r="NKN266" s="27"/>
      <c r="NKO266" s="27"/>
      <c r="NKP266" s="27"/>
      <c r="NKQ266" s="27"/>
      <c r="NKR266" s="27"/>
      <c r="NKS266" s="27"/>
      <c r="NKT266" s="27"/>
      <c r="NKU266" s="27"/>
      <c r="NKV266" s="27"/>
      <c r="NKW266" s="27"/>
      <c r="NKX266" s="27"/>
      <c r="NKY266" s="27"/>
      <c r="NKZ266" s="27"/>
      <c r="NLA266" s="27"/>
      <c r="NLB266" s="27"/>
      <c r="NLC266" s="27"/>
      <c r="NLD266" s="27"/>
      <c r="NLE266" s="27"/>
      <c r="NLF266" s="27"/>
      <c r="NLG266" s="27"/>
      <c r="NLH266" s="27"/>
      <c r="NLI266" s="27"/>
      <c r="NLJ266" s="27"/>
      <c r="NLK266" s="27"/>
      <c r="NLL266" s="27"/>
      <c r="NLM266" s="27"/>
      <c r="NLN266" s="27"/>
      <c r="NLO266" s="27"/>
      <c r="NLP266" s="27"/>
      <c r="NLQ266" s="27"/>
      <c r="NLR266" s="27"/>
      <c r="NLS266" s="27"/>
      <c r="NLT266" s="27"/>
      <c r="NLU266" s="27"/>
      <c r="NLV266" s="27"/>
      <c r="NLW266" s="27"/>
      <c r="NLX266" s="27"/>
      <c r="NLY266" s="27"/>
      <c r="NLZ266" s="27"/>
      <c r="NMA266" s="27"/>
      <c r="NMB266" s="27"/>
      <c r="NMC266" s="27"/>
      <c r="NMD266" s="27"/>
      <c r="NME266" s="27"/>
      <c r="NMF266" s="27"/>
      <c r="NMG266" s="27"/>
      <c r="NMH266" s="27"/>
      <c r="NMI266" s="27"/>
      <c r="NMJ266" s="27"/>
      <c r="NMK266" s="27"/>
      <c r="NML266" s="27"/>
      <c r="NMM266" s="27"/>
      <c r="NMN266" s="27"/>
      <c r="NMO266" s="27"/>
      <c r="NMP266" s="27"/>
      <c r="NMQ266" s="27"/>
      <c r="NMR266" s="27"/>
      <c r="NMS266" s="27"/>
      <c r="NMT266" s="27"/>
      <c r="NMU266" s="27"/>
      <c r="NMV266" s="27"/>
      <c r="NMW266" s="27"/>
      <c r="NMX266" s="27"/>
      <c r="NMY266" s="27"/>
      <c r="NMZ266" s="27"/>
      <c r="NNA266" s="27"/>
      <c r="NNB266" s="27"/>
      <c r="NNC266" s="27"/>
      <c r="NND266" s="27"/>
      <c r="NNE266" s="27"/>
      <c r="NNF266" s="27"/>
      <c r="NNG266" s="27"/>
      <c r="NNH266" s="27"/>
      <c r="NNI266" s="27"/>
      <c r="NNJ266" s="27"/>
      <c r="NNK266" s="27"/>
      <c r="NNL266" s="27"/>
      <c r="NNM266" s="27"/>
      <c r="NNN266" s="27"/>
      <c r="NNO266" s="27"/>
      <c r="NNP266" s="27"/>
      <c r="NNQ266" s="27"/>
      <c r="NNR266" s="27"/>
      <c r="NNS266" s="27"/>
      <c r="NNT266" s="27"/>
      <c r="NNU266" s="27"/>
      <c r="NNV266" s="27"/>
      <c r="NNW266" s="27"/>
      <c r="NNX266" s="27"/>
      <c r="NNY266" s="27"/>
      <c r="NNZ266" s="27"/>
      <c r="NOA266" s="27"/>
      <c r="NOB266" s="27"/>
      <c r="NOC266" s="27"/>
      <c r="NOD266" s="27"/>
      <c r="NOE266" s="27"/>
      <c r="NOF266" s="27"/>
      <c r="NOG266" s="27"/>
      <c r="NOH266" s="27"/>
      <c r="NOI266" s="27"/>
      <c r="NOJ266" s="27"/>
      <c r="NOK266" s="27"/>
      <c r="NOL266" s="27"/>
      <c r="NOM266" s="27"/>
      <c r="NON266" s="27"/>
      <c r="NOO266" s="27"/>
      <c r="NOP266" s="27"/>
      <c r="NOQ266" s="27"/>
      <c r="NOR266" s="27"/>
      <c r="NOS266" s="27"/>
      <c r="NOT266" s="27"/>
      <c r="NOU266" s="27"/>
      <c r="NOV266" s="27"/>
      <c r="NOW266" s="27"/>
      <c r="NOX266" s="27"/>
      <c r="NOY266" s="27"/>
      <c r="NOZ266" s="27"/>
      <c r="NPA266" s="27"/>
      <c r="NPB266" s="27"/>
      <c r="NPC266" s="27"/>
      <c r="NPD266" s="27"/>
      <c r="NPE266" s="27"/>
      <c r="NPF266" s="27"/>
      <c r="NPG266" s="27"/>
      <c r="NPH266" s="27"/>
      <c r="NPI266" s="27"/>
      <c r="NPJ266" s="27"/>
      <c r="NPK266" s="27"/>
      <c r="NPL266" s="27"/>
      <c r="NPM266" s="27"/>
      <c r="NPN266" s="27"/>
      <c r="NPO266" s="27"/>
      <c r="NPP266" s="27"/>
      <c r="NPQ266" s="27"/>
      <c r="NPR266" s="27"/>
      <c r="NPS266" s="27"/>
      <c r="NPT266" s="27"/>
      <c r="NPU266" s="27"/>
      <c r="NPV266" s="27"/>
      <c r="NPW266" s="27"/>
      <c r="NPX266" s="27"/>
      <c r="NPY266" s="27"/>
      <c r="NPZ266" s="27"/>
      <c r="NQA266" s="27"/>
      <c r="NQB266" s="27"/>
      <c r="NQC266" s="27"/>
      <c r="NQD266" s="27"/>
      <c r="NQE266" s="27"/>
      <c r="NQF266" s="27"/>
      <c r="NQG266" s="27"/>
      <c r="NQH266" s="27"/>
      <c r="NQI266" s="27"/>
      <c r="NQJ266" s="27"/>
      <c r="NQK266" s="27"/>
      <c r="NQL266" s="27"/>
      <c r="NQM266" s="27"/>
      <c r="NQN266" s="27"/>
      <c r="NQO266" s="27"/>
      <c r="NQP266" s="27"/>
      <c r="NQQ266" s="27"/>
      <c r="NQR266" s="27"/>
      <c r="NQS266" s="27"/>
      <c r="NQT266" s="27"/>
      <c r="NQU266" s="27"/>
      <c r="NQV266" s="27"/>
      <c r="NQW266" s="27"/>
      <c r="NQX266" s="27"/>
      <c r="NQY266" s="27"/>
      <c r="NQZ266" s="27"/>
      <c r="NRA266" s="27"/>
      <c r="NRB266" s="27"/>
      <c r="NRC266" s="27"/>
      <c r="NRD266" s="27"/>
      <c r="NRE266" s="27"/>
      <c r="NRF266" s="27"/>
      <c r="NRG266" s="27"/>
      <c r="NRH266" s="27"/>
      <c r="NRI266" s="27"/>
      <c r="NRJ266" s="27"/>
      <c r="NRK266" s="27"/>
      <c r="NRL266" s="27"/>
      <c r="NRM266" s="27"/>
      <c r="NRN266" s="27"/>
      <c r="NRO266" s="27"/>
      <c r="NRP266" s="27"/>
      <c r="NRQ266" s="27"/>
      <c r="NRR266" s="27"/>
      <c r="NRS266" s="27"/>
      <c r="NRT266" s="27"/>
      <c r="NRU266" s="27"/>
      <c r="NRV266" s="27"/>
      <c r="NRW266" s="27"/>
      <c r="NRX266" s="27"/>
      <c r="NRY266" s="27"/>
      <c r="NRZ266" s="27"/>
      <c r="NSA266" s="27"/>
      <c r="NSB266" s="27"/>
      <c r="NSC266" s="27"/>
      <c r="NSD266" s="27"/>
      <c r="NSE266" s="27"/>
      <c r="NSF266" s="27"/>
      <c r="NSG266" s="27"/>
      <c r="NSH266" s="27"/>
      <c r="NSI266" s="27"/>
      <c r="NSJ266" s="27"/>
      <c r="NSK266" s="27"/>
      <c r="NSL266" s="27"/>
      <c r="NSM266" s="27"/>
      <c r="NSN266" s="27"/>
      <c r="NSO266" s="27"/>
      <c r="NSP266" s="27"/>
      <c r="NSQ266" s="27"/>
      <c r="NSR266" s="27"/>
      <c r="NSS266" s="27"/>
      <c r="NST266" s="27"/>
      <c r="NSU266" s="27"/>
      <c r="NSV266" s="27"/>
      <c r="NSW266" s="27"/>
      <c r="NSX266" s="27"/>
      <c r="NSY266" s="27"/>
      <c r="NSZ266" s="27"/>
      <c r="NTA266" s="27"/>
      <c r="NTB266" s="27"/>
      <c r="NTC266" s="27"/>
      <c r="NTD266" s="27"/>
      <c r="NTE266" s="27"/>
      <c r="NTF266" s="27"/>
      <c r="NTG266" s="27"/>
      <c r="NTH266" s="27"/>
      <c r="NTI266" s="27"/>
      <c r="NTJ266" s="27"/>
      <c r="NTK266" s="27"/>
      <c r="NTL266" s="27"/>
      <c r="NTM266" s="27"/>
      <c r="NTN266" s="27"/>
      <c r="NTO266" s="27"/>
      <c r="NTP266" s="27"/>
      <c r="NTQ266" s="27"/>
      <c r="NTR266" s="27"/>
      <c r="NTS266" s="27"/>
      <c r="NTT266" s="27"/>
      <c r="NTU266" s="27"/>
      <c r="NTV266" s="27"/>
      <c r="NTW266" s="27"/>
      <c r="NTX266" s="27"/>
      <c r="NTY266" s="27"/>
      <c r="NTZ266" s="27"/>
      <c r="NUA266" s="27"/>
      <c r="NUB266" s="27"/>
      <c r="NUC266" s="27"/>
      <c r="NUD266" s="27"/>
      <c r="NUE266" s="27"/>
      <c r="NUF266" s="27"/>
      <c r="NUG266" s="27"/>
      <c r="NUH266" s="27"/>
      <c r="NUI266" s="27"/>
      <c r="NUJ266" s="27"/>
      <c r="NUK266" s="27"/>
      <c r="NUL266" s="27"/>
      <c r="NUM266" s="27"/>
      <c r="NUN266" s="27"/>
      <c r="NUO266" s="27"/>
      <c r="NUP266" s="27"/>
      <c r="NUQ266" s="27"/>
      <c r="NUR266" s="27"/>
      <c r="NUS266" s="27"/>
      <c r="NUT266" s="27"/>
      <c r="NUU266" s="27"/>
      <c r="NUV266" s="27"/>
      <c r="NUW266" s="27"/>
      <c r="NUX266" s="27"/>
      <c r="NUY266" s="27"/>
      <c r="NUZ266" s="27"/>
      <c r="NVA266" s="27"/>
      <c r="NVB266" s="27"/>
      <c r="NVC266" s="27"/>
      <c r="NVD266" s="27"/>
      <c r="NVE266" s="27"/>
      <c r="NVF266" s="27"/>
      <c r="NVG266" s="27"/>
      <c r="NVH266" s="27"/>
      <c r="NVI266" s="27"/>
      <c r="NVJ266" s="27"/>
      <c r="NVK266" s="27"/>
      <c r="NVL266" s="27"/>
      <c r="NVM266" s="27"/>
      <c r="NVN266" s="27"/>
      <c r="NVO266" s="27"/>
      <c r="NVP266" s="27"/>
      <c r="NVQ266" s="27"/>
      <c r="NVR266" s="27"/>
      <c r="NVS266" s="27"/>
      <c r="NVT266" s="27"/>
      <c r="NVU266" s="27"/>
      <c r="NVV266" s="27"/>
      <c r="NVW266" s="27"/>
      <c r="NVX266" s="27"/>
      <c r="NVY266" s="27"/>
      <c r="NVZ266" s="27"/>
      <c r="NWA266" s="27"/>
      <c r="NWB266" s="27"/>
      <c r="NWC266" s="27"/>
      <c r="NWD266" s="27"/>
      <c r="NWE266" s="27"/>
      <c r="NWF266" s="27"/>
      <c r="NWG266" s="27"/>
      <c r="NWH266" s="27"/>
      <c r="NWI266" s="27"/>
      <c r="NWJ266" s="27"/>
      <c r="NWK266" s="27"/>
      <c r="NWL266" s="27"/>
      <c r="NWM266" s="27"/>
      <c r="NWN266" s="27"/>
      <c r="NWO266" s="27"/>
      <c r="NWP266" s="27"/>
      <c r="NWQ266" s="27"/>
      <c r="NWR266" s="27"/>
      <c r="NWS266" s="27"/>
      <c r="NWT266" s="27"/>
      <c r="NWU266" s="27"/>
      <c r="NWV266" s="27"/>
      <c r="NWW266" s="27"/>
      <c r="NWX266" s="27"/>
      <c r="NWY266" s="27"/>
      <c r="NWZ266" s="27"/>
      <c r="NXA266" s="27"/>
      <c r="NXB266" s="27"/>
      <c r="NXC266" s="27"/>
      <c r="NXD266" s="27"/>
      <c r="NXE266" s="27"/>
      <c r="NXF266" s="27"/>
      <c r="NXG266" s="27"/>
      <c r="NXH266" s="27"/>
      <c r="NXI266" s="27"/>
      <c r="NXJ266" s="27"/>
      <c r="NXK266" s="27"/>
      <c r="NXL266" s="27"/>
      <c r="NXM266" s="27"/>
      <c r="NXN266" s="27"/>
      <c r="NXO266" s="27"/>
      <c r="NXP266" s="27"/>
      <c r="NXQ266" s="27"/>
      <c r="NXR266" s="27"/>
      <c r="NXS266" s="27"/>
      <c r="NXT266" s="27"/>
      <c r="NXU266" s="27"/>
      <c r="NXV266" s="27"/>
      <c r="NXW266" s="27"/>
      <c r="NXX266" s="27"/>
      <c r="NXY266" s="27"/>
      <c r="NXZ266" s="27"/>
      <c r="NYA266" s="27"/>
      <c r="NYB266" s="27"/>
      <c r="NYC266" s="27"/>
      <c r="NYD266" s="27"/>
      <c r="NYE266" s="27"/>
      <c r="NYF266" s="27"/>
      <c r="NYG266" s="27"/>
      <c r="NYH266" s="27"/>
      <c r="NYI266" s="27"/>
      <c r="NYJ266" s="27"/>
      <c r="NYK266" s="27"/>
      <c r="NYL266" s="27"/>
      <c r="NYM266" s="27"/>
      <c r="NYN266" s="27"/>
      <c r="NYO266" s="27"/>
      <c r="NYP266" s="27"/>
      <c r="NYQ266" s="27"/>
      <c r="NYR266" s="27"/>
      <c r="NYS266" s="27"/>
      <c r="NYT266" s="27"/>
      <c r="NYU266" s="27"/>
      <c r="NYV266" s="27"/>
      <c r="NYW266" s="27"/>
      <c r="NYX266" s="27"/>
      <c r="NYY266" s="27"/>
      <c r="NYZ266" s="27"/>
      <c r="NZA266" s="27"/>
      <c r="NZB266" s="27"/>
      <c r="NZC266" s="27"/>
      <c r="NZD266" s="27"/>
      <c r="NZE266" s="27"/>
      <c r="NZF266" s="27"/>
      <c r="NZG266" s="27"/>
      <c r="NZH266" s="27"/>
      <c r="NZI266" s="27"/>
      <c r="NZJ266" s="27"/>
      <c r="NZK266" s="27"/>
      <c r="NZL266" s="27"/>
      <c r="NZM266" s="27"/>
      <c r="NZN266" s="27"/>
      <c r="NZO266" s="27"/>
      <c r="NZP266" s="27"/>
      <c r="NZQ266" s="27"/>
      <c r="NZR266" s="27"/>
      <c r="NZS266" s="27"/>
      <c r="NZT266" s="27"/>
      <c r="NZU266" s="27"/>
      <c r="NZV266" s="27"/>
      <c r="NZW266" s="27"/>
      <c r="NZX266" s="27"/>
      <c r="NZY266" s="27"/>
      <c r="NZZ266" s="27"/>
      <c r="OAA266" s="27"/>
      <c r="OAB266" s="27"/>
      <c r="OAC266" s="27"/>
      <c r="OAD266" s="27"/>
      <c r="OAE266" s="27"/>
      <c r="OAF266" s="27"/>
      <c r="OAG266" s="27"/>
      <c r="OAH266" s="27"/>
      <c r="OAI266" s="27"/>
      <c r="OAJ266" s="27"/>
      <c r="OAK266" s="27"/>
      <c r="OAL266" s="27"/>
      <c r="OAM266" s="27"/>
      <c r="OAN266" s="27"/>
      <c r="OAO266" s="27"/>
      <c r="OAP266" s="27"/>
      <c r="OAQ266" s="27"/>
      <c r="OAR266" s="27"/>
      <c r="OAS266" s="27"/>
      <c r="OAT266" s="27"/>
      <c r="OAU266" s="27"/>
      <c r="OAV266" s="27"/>
      <c r="OAW266" s="27"/>
      <c r="OAX266" s="27"/>
      <c r="OAY266" s="27"/>
      <c r="OAZ266" s="27"/>
      <c r="OBA266" s="27"/>
      <c r="OBB266" s="27"/>
      <c r="OBC266" s="27"/>
      <c r="OBD266" s="27"/>
      <c r="OBE266" s="27"/>
      <c r="OBF266" s="27"/>
      <c r="OBG266" s="27"/>
      <c r="OBH266" s="27"/>
      <c r="OBI266" s="27"/>
      <c r="OBJ266" s="27"/>
      <c r="OBK266" s="27"/>
      <c r="OBL266" s="27"/>
      <c r="OBM266" s="27"/>
      <c r="OBN266" s="27"/>
      <c r="OBO266" s="27"/>
      <c r="OBP266" s="27"/>
      <c r="OBQ266" s="27"/>
      <c r="OBR266" s="27"/>
      <c r="OBS266" s="27"/>
      <c r="OBT266" s="27"/>
      <c r="OBU266" s="27"/>
      <c r="OBV266" s="27"/>
      <c r="OBW266" s="27"/>
      <c r="OBX266" s="27"/>
      <c r="OBY266" s="27"/>
      <c r="OBZ266" s="27"/>
      <c r="OCA266" s="27"/>
      <c r="OCB266" s="27"/>
      <c r="OCC266" s="27"/>
      <c r="OCD266" s="27"/>
      <c r="OCE266" s="27"/>
      <c r="OCF266" s="27"/>
      <c r="OCG266" s="27"/>
      <c r="OCH266" s="27"/>
      <c r="OCI266" s="27"/>
      <c r="OCJ266" s="27"/>
      <c r="OCK266" s="27"/>
      <c r="OCL266" s="27"/>
      <c r="OCM266" s="27"/>
      <c r="OCN266" s="27"/>
      <c r="OCO266" s="27"/>
      <c r="OCP266" s="27"/>
      <c r="OCQ266" s="27"/>
      <c r="OCR266" s="27"/>
      <c r="OCS266" s="27"/>
      <c r="OCT266" s="27"/>
      <c r="OCU266" s="27"/>
      <c r="OCV266" s="27"/>
      <c r="OCW266" s="27"/>
      <c r="OCX266" s="27"/>
      <c r="OCY266" s="27"/>
      <c r="OCZ266" s="27"/>
      <c r="ODA266" s="27"/>
      <c r="ODB266" s="27"/>
      <c r="ODC266" s="27"/>
      <c r="ODD266" s="27"/>
      <c r="ODE266" s="27"/>
      <c r="ODF266" s="27"/>
      <c r="ODG266" s="27"/>
      <c r="ODH266" s="27"/>
      <c r="ODI266" s="27"/>
      <c r="ODJ266" s="27"/>
      <c r="ODK266" s="27"/>
      <c r="ODL266" s="27"/>
      <c r="ODM266" s="27"/>
      <c r="ODN266" s="27"/>
      <c r="ODO266" s="27"/>
      <c r="ODP266" s="27"/>
      <c r="ODQ266" s="27"/>
      <c r="ODR266" s="27"/>
      <c r="ODS266" s="27"/>
      <c r="ODT266" s="27"/>
      <c r="ODU266" s="27"/>
      <c r="ODV266" s="27"/>
      <c r="ODW266" s="27"/>
      <c r="ODX266" s="27"/>
      <c r="ODY266" s="27"/>
      <c r="ODZ266" s="27"/>
      <c r="OEA266" s="27"/>
      <c r="OEB266" s="27"/>
      <c r="OEC266" s="27"/>
      <c r="OED266" s="27"/>
      <c r="OEE266" s="27"/>
      <c r="OEF266" s="27"/>
      <c r="OEG266" s="27"/>
      <c r="OEH266" s="27"/>
      <c r="OEI266" s="27"/>
      <c r="OEJ266" s="27"/>
      <c r="OEK266" s="27"/>
      <c r="OEL266" s="27"/>
      <c r="OEM266" s="27"/>
      <c r="OEN266" s="27"/>
      <c r="OEO266" s="27"/>
      <c r="OEP266" s="27"/>
      <c r="OEQ266" s="27"/>
      <c r="OER266" s="27"/>
      <c r="OES266" s="27"/>
      <c r="OET266" s="27"/>
      <c r="OEU266" s="27"/>
      <c r="OEV266" s="27"/>
      <c r="OEW266" s="27"/>
      <c r="OEX266" s="27"/>
      <c r="OEY266" s="27"/>
      <c r="OEZ266" s="27"/>
      <c r="OFA266" s="27"/>
      <c r="OFB266" s="27"/>
      <c r="OFC266" s="27"/>
      <c r="OFD266" s="27"/>
      <c r="OFE266" s="27"/>
      <c r="OFF266" s="27"/>
      <c r="OFG266" s="27"/>
      <c r="OFH266" s="27"/>
      <c r="OFI266" s="27"/>
      <c r="OFJ266" s="27"/>
      <c r="OFK266" s="27"/>
      <c r="OFL266" s="27"/>
      <c r="OFM266" s="27"/>
      <c r="OFN266" s="27"/>
      <c r="OFO266" s="27"/>
      <c r="OFP266" s="27"/>
      <c r="OFQ266" s="27"/>
      <c r="OFR266" s="27"/>
      <c r="OFS266" s="27"/>
      <c r="OFT266" s="27"/>
      <c r="OFU266" s="27"/>
      <c r="OFV266" s="27"/>
      <c r="OFW266" s="27"/>
      <c r="OFX266" s="27"/>
      <c r="OFY266" s="27"/>
      <c r="OFZ266" s="27"/>
      <c r="OGA266" s="27"/>
      <c r="OGB266" s="27"/>
      <c r="OGC266" s="27"/>
      <c r="OGD266" s="27"/>
      <c r="OGE266" s="27"/>
      <c r="OGF266" s="27"/>
      <c r="OGG266" s="27"/>
      <c r="OGH266" s="27"/>
      <c r="OGI266" s="27"/>
      <c r="OGJ266" s="27"/>
      <c r="OGK266" s="27"/>
      <c r="OGL266" s="27"/>
      <c r="OGM266" s="27"/>
      <c r="OGN266" s="27"/>
      <c r="OGO266" s="27"/>
      <c r="OGP266" s="27"/>
      <c r="OGQ266" s="27"/>
      <c r="OGR266" s="27"/>
      <c r="OGS266" s="27"/>
      <c r="OGT266" s="27"/>
      <c r="OGU266" s="27"/>
      <c r="OGV266" s="27"/>
      <c r="OGW266" s="27"/>
      <c r="OGX266" s="27"/>
      <c r="OGY266" s="27"/>
      <c r="OGZ266" s="27"/>
      <c r="OHA266" s="27"/>
      <c r="OHB266" s="27"/>
      <c r="OHC266" s="27"/>
      <c r="OHD266" s="27"/>
      <c r="OHE266" s="27"/>
      <c r="OHF266" s="27"/>
      <c r="OHG266" s="27"/>
      <c r="OHH266" s="27"/>
      <c r="OHI266" s="27"/>
      <c r="OHJ266" s="27"/>
      <c r="OHK266" s="27"/>
      <c r="OHL266" s="27"/>
      <c r="OHM266" s="27"/>
      <c r="OHN266" s="27"/>
      <c r="OHO266" s="27"/>
      <c r="OHP266" s="27"/>
      <c r="OHQ266" s="27"/>
      <c r="OHR266" s="27"/>
      <c r="OHS266" s="27"/>
      <c r="OHT266" s="27"/>
      <c r="OHU266" s="27"/>
      <c r="OHV266" s="27"/>
      <c r="OHW266" s="27"/>
      <c r="OHX266" s="27"/>
      <c r="OHY266" s="27"/>
      <c r="OHZ266" s="27"/>
      <c r="OIA266" s="27"/>
      <c r="OIB266" s="27"/>
      <c r="OIC266" s="27"/>
      <c r="OID266" s="27"/>
      <c r="OIE266" s="27"/>
      <c r="OIF266" s="27"/>
      <c r="OIG266" s="27"/>
      <c r="OIH266" s="27"/>
      <c r="OII266" s="27"/>
      <c r="OIJ266" s="27"/>
      <c r="OIK266" s="27"/>
      <c r="OIL266" s="27"/>
      <c r="OIM266" s="27"/>
      <c r="OIN266" s="27"/>
      <c r="OIO266" s="27"/>
      <c r="OIP266" s="27"/>
      <c r="OIQ266" s="27"/>
      <c r="OIR266" s="27"/>
      <c r="OIS266" s="27"/>
      <c r="OIT266" s="27"/>
      <c r="OIU266" s="27"/>
      <c r="OIV266" s="27"/>
      <c r="OIW266" s="27"/>
      <c r="OIX266" s="27"/>
      <c r="OIY266" s="27"/>
      <c r="OIZ266" s="27"/>
      <c r="OJA266" s="27"/>
      <c r="OJB266" s="27"/>
      <c r="OJC266" s="27"/>
      <c r="OJD266" s="27"/>
      <c r="OJE266" s="27"/>
      <c r="OJF266" s="27"/>
      <c r="OJG266" s="27"/>
      <c r="OJH266" s="27"/>
      <c r="OJI266" s="27"/>
      <c r="OJJ266" s="27"/>
      <c r="OJK266" s="27"/>
      <c r="OJL266" s="27"/>
      <c r="OJM266" s="27"/>
      <c r="OJN266" s="27"/>
      <c r="OJO266" s="27"/>
      <c r="OJP266" s="27"/>
      <c r="OJQ266" s="27"/>
      <c r="OJR266" s="27"/>
      <c r="OJS266" s="27"/>
      <c r="OJT266" s="27"/>
      <c r="OJU266" s="27"/>
      <c r="OJV266" s="27"/>
      <c r="OJW266" s="27"/>
      <c r="OJX266" s="27"/>
      <c r="OJY266" s="27"/>
      <c r="OJZ266" s="27"/>
      <c r="OKA266" s="27"/>
      <c r="OKB266" s="27"/>
      <c r="OKC266" s="27"/>
      <c r="OKD266" s="27"/>
      <c r="OKE266" s="27"/>
      <c r="OKF266" s="27"/>
      <c r="OKG266" s="27"/>
      <c r="OKH266" s="27"/>
      <c r="OKI266" s="27"/>
      <c r="OKJ266" s="27"/>
      <c r="OKK266" s="27"/>
      <c r="OKL266" s="27"/>
      <c r="OKM266" s="27"/>
      <c r="OKN266" s="27"/>
      <c r="OKO266" s="27"/>
      <c r="OKP266" s="27"/>
      <c r="OKQ266" s="27"/>
      <c r="OKR266" s="27"/>
      <c r="OKS266" s="27"/>
      <c r="OKT266" s="27"/>
      <c r="OKU266" s="27"/>
      <c r="OKV266" s="27"/>
      <c r="OKW266" s="27"/>
      <c r="OKX266" s="27"/>
      <c r="OKY266" s="27"/>
      <c r="OKZ266" s="27"/>
      <c r="OLA266" s="27"/>
      <c r="OLB266" s="27"/>
      <c r="OLC266" s="27"/>
      <c r="OLD266" s="27"/>
      <c r="OLE266" s="27"/>
      <c r="OLF266" s="27"/>
      <c r="OLG266" s="27"/>
      <c r="OLH266" s="27"/>
      <c r="OLI266" s="27"/>
      <c r="OLJ266" s="27"/>
      <c r="OLK266" s="27"/>
      <c r="OLL266" s="27"/>
      <c r="OLM266" s="27"/>
      <c r="OLN266" s="27"/>
      <c r="OLO266" s="27"/>
      <c r="OLP266" s="27"/>
      <c r="OLQ266" s="27"/>
      <c r="OLR266" s="27"/>
      <c r="OLS266" s="27"/>
      <c r="OLT266" s="27"/>
      <c r="OLU266" s="27"/>
      <c r="OLV266" s="27"/>
      <c r="OLW266" s="27"/>
      <c r="OLX266" s="27"/>
      <c r="OLY266" s="27"/>
      <c r="OLZ266" s="27"/>
      <c r="OMA266" s="27"/>
      <c r="OMB266" s="27"/>
      <c r="OMC266" s="27"/>
      <c r="OMD266" s="27"/>
      <c r="OME266" s="27"/>
      <c r="OMF266" s="27"/>
      <c r="OMG266" s="27"/>
      <c r="OMH266" s="27"/>
      <c r="OMI266" s="27"/>
      <c r="OMJ266" s="27"/>
      <c r="OMK266" s="27"/>
      <c r="OML266" s="27"/>
      <c r="OMM266" s="27"/>
      <c r="OMN266" s="27"/>
      <c r="OMO266" s="27"/>
      <c r="OMP266" s="27"/>
      <c r="OMQ266" s="27"/>
      <c r="OMR266" s="27"/>
      <c r="OMS266" s="27"/>
      <c r="OMT266" s="27"/>
      <c r="OMU266" s="27"/>
      <c r="OMV266" s="27"/>
      <c r="OMW266" s="27"/>
      <c r="OMX266" s="27"/>
      <c r="OMY266" s="27"/>
      <c r="OMZ266" s="27"/>
      <c r="ONA266" s="27"/>
      <c r="ONB266" s="27"/>
      <c r="ONC266" s="27"/>
      <c r="OND266" s="27"/>
      <c r="ONE266" s="27"/>
      <c r="ONF266" s="27"/>
      <c r="ONG266" s="27"/>
      <c r="ONH266" s="27"/>
      <c r="ONI266" s="27"/>
      <c r="ONJ266" s="27"/>
      <c r="ONK266" s="27"/>
      <c r="ONL266" s="27"/>
      <c r="ONM266" s="27"/>
      <c r="ONN266" s="27"/>
      <c r="ONO266" s="27"/>
      <c r="ONP266" s="27"/>
      <c r="ONQ266" s="27"/>
      <c r="ONR266" s="27"/>
      <c r="ONS266" s="27"/>
      <c r="ONT266" s="27"/>
      <c r="ONU266" s="27"/>
      <c r="ONV266" s="27"/>
      <c r="ONW266" s="27"/>
      <c r="ONX266" s="27"/>
      <c r="ONY266" s="27"/>
      <c r="ONZ266" s="27"/>
      <c r="OOA266" s="27"/>
      <c r="OOB266" s="27"/>
      <c r="OOC266" s="27"/>
      <c r="OOD266" s="27"/>
      <c r="OOE266" s="27"/>
      <c r="OOF266" s="27"/>
      <c r="OOG266" s="27"/>
      <c r="OOH266" s="27"/>
      <c r="OOI266" s="27"/>
      <c r="OOJ266" s="27"/>
      <c r="OOK266" s="27"/>
      <c r="OOL266" s="27"/>
      <c r="OOM266" s="27"/>
      <c r="OON266" s="27"/>
      <c r="OOO266" s="27"/>
      <c r="OOP266" s="27"/>
      <c r="OOQ266" s="27"/>
      <c r="OOR266" s="27"/>
      <c r="OOS266" s="27"/>
      <c r="OOT266" s="27"/>
      <c r="OOU266" s="27"/>
      <c r="OOV266" s="27"/>
      <c r="OOW266" s="27"/>
      <c r="OOX266" s="27"/>
      <c r="OOY266" s="27"/>
      <c r="OOZ266" s="27"/>
      <c r="OPA266" s="27"/>
      <c r="OPB266" s="27"/>
      <c r="OPC266" s="27"/>
      <c r="OPD266" s="27"/>
      <c r="OPE266" s="27"/>
      <c r="OPF266" s="27"/>
      <c r="OPG266" s="27"/>
      <c r="OPH266" s="27"/>
      <c r="OPI266" s="27"/>
      <c r="OPJ266" s="27"/>
      <c r="OPK266" s="27"/>
      <c r="OPL266" s="27"/>
      <c r="OPM266" s="27"/>
      <c r="OPN266" s="27"/>
      <c r="OPO266" s="27"/>
      <c r="OPP266" s="27"/>
      <c r="OPQ266" s="27"/>
      <c r="OPR266" s="27"/>
      <c r="OPS266" s="27"/>
      <c r="OPT266" s="27"/>
      <c r="OPU266" s="27"/>
      <c r="OPV266" s="27"/>
      <c r="OPW266" s="27"/>
      <c r="OPX266" s="27"/>
      <c r="OPY266" s="27"/>
      <c r="OPZ266" s="27"/>
      <c r="OQA266" s="27"/>
      <c r="OQB266" s="27"/>
      <c r="OQC266" s="27"/>
      <c r="OQD266" s="27"/>
      <c r="OQE266" s="27"/>
      <c r="OQF266" s="27"/>
      <c r="OQG266" s="27"/>
      <c r="OQH266" s="27"/>
      <c r="OQI266" s="27"/>
      <c r="OQJ266" s="27"/>
      <c r="OQK266" s="27"/>
      <c r="OQL266" s="27"/>
      <c r="OQM266" s="27"/>
      <c r="OQN266" s="27"/>
      <c r="OQO266" s="27"/>
      <c r="OQP266" s="27"/>
      <c r="OQQ266" s="27"/>
      <c r="OQR266" s="27"/>
      <c r="OQS266" s="27"/>
      <c r="OQT266" s="27"/>
      <c r="OQU266" s="27"/>
      <c r="OQV266" s="27"/>
      <c r="OQW266" s="27"/>
      <c r="OQX266" s="27"/>
      <c r="OQY266" s="27"/>
      <c r="OQZ266" s="27"/>
      <c r="ORA266" s="27"/>
      <c r="ORB266" s="27"/>
      <c r="ORC266" s="27"/>
      <c r="ORD266" s="27"/>
      <c r="ORE266" s="27"/>
      <c r="ORF266" s="27"/>
      <c r="ORG266" s="27"/>
      <c r="ORH266" s="27"/>
      <c r="ORI266" s="27"/>
      <c r="ORJ266" s="27"/>
      <c r="ORK266" s="27"/>
      <c r="ORL266" s="27"/>
      <c r="ORM266" s="27"/>
      <c r="ORN266" s="27"/>
      <c r="ORO266" s="27"/>
      <c r="ORP266" s="27"/>
      <c r="ORQ266" s="27"/>
      <c r="ORR266" s="27"/>
      <c r="ORS266" s="27"/>
      <c r="ORT266" s="27"/>
      <c r="ORU266" s="27"/>
      <c r="ORV266" s="27"/>
      <c r="ORW266" s="27"/>
      <c r="ORX266" s="27"/>
      <c r="ORY266" s="27"/>
      <c r="ORZ266" s="27"/>
      <c r="OSA266" s="27"/>
      <c r="OSB266" s="27"/>
      <c r="OSC266" s="27"/>
      <c r="OSD266" s="27"/>
      <c r="OSE266" s="27"/>
      <c r="OSF266" s="27"/>
      <c r="OSG266" s="27"/>
      <c r="OSH266" s="27"/>
      <c r="OSI266" s="27"/>
      <c r="OSJ266" s="27"/>
      <c r="OSK266" s="27"/>
      <c r="OSL266" s="27"/>
      <c r="OSM266" s="27"/>
      <c r="OSN266" s="27"/>
      <c r="OSO266" s="27"/>
      <c r="OSP266" s="27"/>
      <c r="OSQ266" s="27"/>
      <c r="OSR266" s="27"/>
      <c r="OSS266" s="27"/>
      <c r="OST266" s="27"/>
      <c r="OSU266" s="27"/>
      <c r="OSV266" s="27"/>
      <c r="OSW266" s="27"/>
      <c r="OSX266" s="27"/>
      <c r="OSY266" s="27"/>
      <c r="OSZ266" s="27"/>
      <c r="OTA266" s="27"/>
      <c r="OTB266" s="27"/>
      <c r="OTC266" s="27"/>
      <c r="OTD266" s="27"/>
      <c r="OTE266" s="27"/>
      <c r="OTF266" s="27"/>
      <c r="OTG266" s="27"/>
      <c r="OTH266" s="27"/>
      <c r="OTI266" s="27"/>
      <c r="OTJ266" s="27"/>
      <c r="OTK266" s="27"/>
      <c r="OTL266" s="27"/>
      <c r="OTM266" s="27"/>
      <c r="OTN266" s="27"/>
      <c r="OTO266" s="27"/>
      <c r="OTP266" s="27"/>
      <c r="OTQ266" s="27"/>
      <c r="OTR266" s="27"/>
      <c r="OTS266" s="27"/>
      <c r="OTT266" s="27"/>
      <c r="OTU266" s="27"/>
      <c r="OTV266" s="27"/>
      <c r="OTW266" s="27"/>
      <c r="OTX266" s="27"/>
      <c r="OTY266" s="27"/>
      <c r="OTZ266" s="27"/>
      <c r="OUA266" s="27"/>
      <c r="OUB266" s="27"/>
      <c r="OUC266" s="27"/>
      <c r="OUD266" s="27"/>
      <c r="OUE266" s="27"/>
      <c r="OUF266" s="27"/>
      <c r="OUG266" s="27"/>
      <c r="OUH266" s="27"/>
      <c r="OUI266" s="27"/>
      <c r="OUJ266" s="27"/>
      <c r="OUK266" s="27"/>
      <c r="OUL266" s="27"/>
      <c r="OUM266" s="27"/>
      <c r="OUN266" s="27"/>
      <c r="OUO266" s="27"/>
      <c r="OUP266" s="27"/>
      <c r="OUQ266" s="27"/>
      <c r="OUR266" s="27"/>
      <c r="OUS266" s="27"/>
      <c r="OUT266" s="27"/>
      <c r="OUU266" s="27"/>
      <c r="OUV266" s="27"/>
      <c r="OUW266" s="27"/>
      <c r="OUX266" s="27"/>
      <c r="OUY266" s="27"/>
      <c r="OUZ266" s="27"/>
      <c r="OVA266" s="27"/>
      <c r="OVB266" s="27"/>
      <c r="OVC266" s="27"/>
      <c r="OVD266" s="27"/>
      <c r="OVE266" s="27"/>
      <c r="OVF266" s="27"/>
      <c r="OVG266" s="27"/>
      <c r="OVH266" s="27"/>
      <c r="OVI266" s="27"/>
      <c r="OVJ266" s="27"/>
      <c r="OVK266" s="27"/>
      <c r="OVL266" s="27"/>
      <c r="OVM266" s="27"/>
      <c r="OVN266" s="27"/>
      <c r="OVO266" s="27"/>
      <c r="OVP266" s="27"/>
      <c r="OVQ266" s="27"/>
      <c r="OVR266" s="27"/>
      <c r="OVS266" s="27"/>
      <c r="OVT266" s="27"/>
      <c r="OVU266" s="27"/>
      <c r="OVV266" s="27"/>
      <c r="OVW266" s="27"/>
      <c r="OVX266" s="27"/>
      <c r="OVY266" s="27"/>
      <c r="OVZ266" s="27"/>
      <c r="OWA266" s="27"/>
      <c r="OWB266" s="27"/>
      <c r="OWC266" s="27"/>
      <c r="OWD266" s="27"/>
      <c r="OWE266" s="27"/>
      <c r="OWF266" s="27"/>
      <c r="OWG266" s="27"/>
      <c r="OWH266" s="27"/>
      <c r="OWI266" s="27"/>
      <c r="OWJ266" s="27"/>
      <c r="OWK266" s="27"/>
      <c r="OWL266" s="27"/>
      <c r="OWM266" s="27"/>
      <c r="OWN266" s="27"/>
      <c r="OWO266" s="27"/>
      <c r="OWP266" s="27"/>
      <c r="OWQ266" s="27"/>
      <c r="OWR266" s="27"/>
      <c r="OWS266" s="27"/>
      <c r="OWT266" s="27"/>
      <c r="OWU266" s="27"/>
      <c r="OWV266" s="27"/>
      <c r="OWW266" s="27"/>
      <c r="OWX266" s="27"/>
      <c r="OWY266" s="27"/>
      <c r="OWZ266" s="27"/>
      <c r="OXA266" s="27"/>
      <c r="OXB266" s="27"/>
      <c r="OXC266" s="27"/>
      <c r="OXD266" s="27"/>
      <c r="OXE266" s="27"/>
      <c r="OXF266" s="27"/>
      <c r="OXG266" s="27"/>
      <c r="OXH266" s="27"/>
      <c r="OXI266" s="27"/>
      <c r="OXJ266" s="27"/>
      <c r="OXK266" s="27"/>
      <c r="OXL266" s="27"/>
      <c r="OXM266" s="27"/>
      <c r="OXN266" s="27"/>
      <c r="OXO266" s="27"/>
      <c r="OXP266" s="27"/>
      <c r="OXQ266" s="27"/>
      <c r="OXR266" s="27"/>
      <c r="OXS266" s="27"/>
      <c r="OXT266" s="27"/>
      <c r="OXU266" s="27"/>
      <c r="OXV266" s="27"/>
      <c r="OXW266" s="27"/>
      <c r="OXX266" s="27"/>
      <c r="OXY266" s="27"/>
      <c r="OXZ266" s="27"/>
      <c r="OYA266" s="27"/>
      <c r="OYB266" s="27"/>
      <c r="OYC266" s="27"/>
      <c r="OYD266" s="27"/>
      <c r="OYE266" s="27"/>
      <c r="OYF266" s="27"/>
      <c r="OYG266" s="27"/>
      <c r="OYH266" s="27"/>
      <c r="OYI266" s="27"/>
      <c r="OYJ266" s="27"/>
      <c r="OYK266" s="27"/>
      <c r="OYL266" s="27"/>
      <c r="OYM266" s="27"/>
      <c r="OYN266" s="27"/>
      <c r="OYO266" s="27"/>
      <c r="OYP266" s="27"/>
      <c r="OYQ266" s="27"/>
      <c r="OYR266" s="27"/>
      <c r="OYS266" s="27"/>
      <c r="OYT266" s="27"/>
      <c r="OYU266" s="27"/>
      <c r="OYV266" s="27"/>
      <c r="OYW266" s="27"/>
      <c r="OYX266" s="27"/>
      <c r="OYY266" s="27"/>
      <c r="OYZ266" s="27"/>
      <c r="OZA266" s="27"/>
      <c r="OZB266" s="27"/>
      <c r="OZC266" s="27"/>
      <c r="OZD266" s="27"/>
      <c r="OZE266" s="27"/>
      <c r="OZF266" s="27"/>
      <c r="OZG266" s="27"/>
      <c r="OZH266" s="27"/>
      <c r="OZI266" s="27"/>
      <c r="OZJ266" s="27"/>
      <c r="OZK266" s="27"/>
      <c r="OZL266" s="27"/>
      <c r="OZM266" s="27"/>
      <c r="OZN266" s="27"/>
      <c r="OZO266" s="27"/>
      <c r="OZP266" s="27"/>
      <c r="OZQ266" s="27"/>
      <c r="OZR266" s="27"/>
      <c r="OZS266" s="27"/>
      <c r="OZT266" s="27"/>
      <c r="OZU266" s="27"/>
      <c r="OZV266" s="27"/>
      <c r="OZW266" s="27"/>
      <c r="OZX266" s="27"/>
      <c r="OZY266" s="27"/>
      <c r="OZZ266" s="27"/>
      <c r="PAA266" s="27"/>
      <c r="PAB266" s="27"/>
      <c r="PAC266" s="27"/>
      <c r="PAD266" s="27"/>
      <c r="PAE266" s="27"/>
      <c r="PAF266" s="27"/>
      <c r="PAG266" s="27"/>
      <c r="PAH266" s="27"/>
      <c r="PAI266" s="27"/>
      <c r="PAJ266" s="27"/>
      <c r="PAK266" s="27"/>
      <c r="PAL266" s="27"/>
      <c r="PAM266" s="27"/>
      <c r="PAN266" s="27"/>
      <c r="PAO266" s="27"/>
      <c r="PAP266" s="27"/>
      <c r="PAQ266" s="27"/>
      <c r="PAR266" s="27"/>
      <c r="PAS266" s="27"/>
      <c r="PAT266" s="27"/>
      <c r="PAU266" s="27"/>
      <c r="PAV266" s="27"/>
      <c r="PAW266" s="27"/>
      <c r="PAX266" s="27"/>
      <c r="PAY266" s="27"/>
      <c r="PAZ266" s="27"/>
      <c r="PBA266" s="27"/>
      <c r="PBB266" s="27"/>
      <c r="PBC266" s="27"/>
      <c r="PBD266" s="27"/>
      <c r="PBE266" s="27"/>
      <c r="PBF266" s="27"/>
      <c r="PBG266" s="27"/>
      <c r="PBH266" s="27"/>
      <c r="PBI266" s="27"/>
      <c r="PBJ266" s="27"/>
      <c r="PBK266" s="27"/>
      <c r="PBL266" s="27"/>
      <c r="PBM266" s="27"/>
      <c r="PBN266" s="27"/>
      <c r="PBO266" s="27"/>
      <c r="PBP266" s="27"/>
      <c r="PBQ266" s="27"/>
      <c r="PBR266" s="27"/>
      <c r="PBS266" s="27"/>
      <c r="PBT266" s="27"/>
      <c r="PBU266" s="27"/>
      <c r="PBV266" s="27"/>
      <c r="PBW266" s="27"/>
      <c r="PBX266" s="27"/>
      <c r="PBY266" s="27"/>
      <c r="PBZ266" s="27"/>
      <c r="PCA266" s="27"/>
      <c r="PCB266" s="27"/>
      <c r="PCC266" s="27"/>
      <c r="PCD266" s="27"/>
      <c r="PCE266" s="27"/>
      <c r="PCF266" s="27"/>
      <c r="PCG266" s="27"/>
      <c r="PCH266" s="27"/>
      <c r="PCI266" s="27"/>
      <c r="PCJ266" s="27"/>
      <c r="PCK266" s="27"/>
      <c r="PCL266" s="27"/>
      <c r="PCM266" s="27"/>
      <c r="PCN266" s="27"/>
      <c r="PCO266" s="27"/>
      <c r="PCP266" s="27"/>
      <c r="PCQ266" s="27"/>
      <c r="PCR266" s="27"/>
      <c r="PCS266" s="27"/>
      <c r="PCT266" s="27"/>
      <c r="PCU266" s="27"/>
      <c r="PCV266" s="27"/>
      <c r="PCW266" s="27"/>
      <c r="PCX266" s="27"/>
      <c r="PCY266" s="27"/>
      <c r="PCZ266" s="27"/>
      <c r="PDA266" s="27"/>
      <c r="PDB266" s="27"/>
      <c r="PDC266" s="27"/>
      <c r="PDD266" s="27"/>
      <c r="PDE266" s="27"/>
      <c r="PDF266" s="27"/>
      <c r="PDG266" s="27"/>
      <c r="PDH266" s="27"/>
      <c r="PDI266" s="27"/>
      <c r="PDJ266" s="27"/>
      <c r="PDK266" s="27"/>
      <c r="PDL266" s="27"/>
      <c r="PDM266" s="27"/>
      <c r="PDN266" s="27"/>
      <c r="PDO266" s="27"/>
      <c r="PDP266" s="27"/>
      <c r="PDQ266" s="27"/>
      <c r="PDR266" s="27"/>
      <c r="PDS266" s="27"/>
      <c r="PDT266" s="27"/>
      <c r="PDU266" s="27"/>
      <c r="PDV266" s="27"/>
      <c r="PDW266" s="27"/>
      <c r="PDX266" s="27"/>
      <c r="PDY266" s="27"/>
      <c r="PDZ266" s="27"/>
      <c r="PEA266" s="27"/>
      <c r="PEB266" s="27"/>
      <c r="PEC266" s="27"/>
      <c r="PED266" s="27"/>
      <c r="PEE266" s="27"/>
      <c r="PEF266" s="27"/>
      <c r="PEG266" s="27"/>
      <c r="PEH266" s="27"/>
      <c r="PEI266" s="27"/>
      <c r="PEJ266" s="27"/>
      <c r="PEK266" s="27"/>
      <c r="PEL266" s="27"/>
      <c r="PEM266" s="27"/>
      <c r="PEN266" s="27"/>
      <c r="PEO266" s="27"/>
      <c r="PEP266" s="27"/>
      <c r="PEQ266" s="27"/>
      <c r="PER266" s="27"/>
      <c r="PES266" s="27"/>
      <c r="PET266" s="27"/>
      <c r="PEU266" s="27"/>
      <c r="PEV266" s="27"/>
      <c r="PEW266" s="27"/>
      <c r="PEX266" s="27"/>
      <c r="PEY266" s="27"/>
      <c r="PEZ266" s="27"/>
      <c r="PFA266" s="27"/>
      <c r="PFB266" s="27"/>
      <c r="PFC266" s="27"/>
      <c r="PFD266" s="27"/>
      <c r="PFE266" s="27"/>
      <c r="PFF266" s="27"/>
      <c r="PFG266" s="27"/>
      <c r="PFH266" s="27"/>
      <c r="PFI266" s="27"/>
      <c r="PFJ266" s="27"/>
      <c r="PFK266" s="27"/>
      <c r="PFL266" s="27"/>
      <c r="PFM266" s="27"/>
      <c r="PFN266" s="27"/>
      <c r="PFO266" s="27"/>
      <c r="PFP266" s="27"/>
      <c r="PFQ266" s="27"/>
      <c r="PFR266" s="27"/>
      <c r="PFS266" s="27"/>
      <c r="PFT266" s="27"/>
      <c r="PFU266" s="27"/>
      <c r="PFV266" s="27"/>
      <c r="PFW266" s="27"/>
      <c r="PFX266" s="27"/>
      <c r="PFY266" s="27"/>
      <c r="PFZ266" s="27"/>
      <c r="PGA266" s="27"/>
      <c r="PGB266" s="27"/>
      <c r="PGC266" s="27"/>
      <c r="PGD266" s="27"/>
      <c r="PGE266" s="27"/>
      <c r="PGF266" s="27"/>
      <c r="PGG266" s="27"/>
      <c r="PGH266" s="27"/>
      <c r="PGI266" s="27"/>
      <c r="PGJ266" s="27"/>
      <c r="PGK266" s="27"/>
      <c r="PGL266" s="27"/>
      <c r="PGM266" s="27"/>
      <c r="PGN266" s="27"/>
      <c r="PGO266" s="27"/>
      <c r="PGP266" s="27"/>
      <c r="PGQ266" s="27"/>
      <c r="PGR266" s="27"/>
      <c r="PGS266" s="27"/>
      <c r="PGT266" s="27"/>
      <c r="PGU266" s="27"/>
      <c r="PGV266" s="27"/>
      <c r="PGW266" s="27"/>
      <c r="PGX266" s="27"/>
      <c r="PGY266" s="27"/>
      <c r="PGZ266" s="27"/>
      <c r="PHA266" s="27"/>
      <c r="PHB266" s="27"/>
      <c r="PHC266" s="27"/>
      <c r="PHD266" s="27"/>
      <c r="PHE266" s="27"/>
      <c r="PHF266" s="27"/>
      <c r="PHG266" s="27"/>
      <c r="PHH266" s="27"/>
      <c r="PHI266" s="27"/>
      <c r="PHJ266" s="27"/>
      <c r="PHK266" s="27"/>
      <c r="PHL266" s="27"/>
      <c r="PHM266" s="27"/>
      <c r="PHN266" s="27"/>
      <c r="PHO266" s="27"/>
      <c r="PHP266" s="27"/>
      <c r="PHQ266" s="27"/>
      <c r="PHR266" s="27"/>
      <c r="PHS266" s="27"/>
      <c r="PHT266" s="27"/>
      <c r="PHU266" s="27"/>
      <c r="PHV266" s="27"/>
      <c r="PHW266" s="27"/>
      <c r="PHX266" s="27"/>
      <c r="PHY266" s="27"/>
      <c r="PHZ266" s="27"/>
      <c r="PIA266" s="27"/>
      <c r="PIB266" s="27"/>
      <c r="PIC266" s="27"/>
      <c r="PID266" s="27"/>
      <c r="PIE266" s="27"/>
      <c r="PIF266" s="27"/>
      <c r="PIG266" s="27"/>
      <c r="PIH266" s="27"/>
      <c r="PII266" s="27"/>
      <c r="PIJ266" s="27"/>
      <c r="PIK266" s="27"/>
      <c r="PIL266" s="27"/>
      <c r="PIM266" s="27"/>
      <c r="PIN266" s="27"/>
      <c r="PIO266" s="27"/>
      <c r="PIP266" s="27"/>
      <c r="PIQ266" s="27"/>
      <c r="PIR266" s="27"/>
      <c r="PIS266" s="27"/>
      <c r="PIT266" s="27"/>
      <c r="PIU266" s="27"/>
      <c r="PIV266" s="27"/>
      <c r="PIW266" s="27"/>
      <c r="PIX266" s="27"/>
      <c r="PIY266" s="27"/>
      <c r="PIZ266" s="27"/>
      <c r="PJA266" s="27"/>
      <c r="PJB266" s="27"/>
      <c r="PJC266" s="27"/>
      <c r="PJD266" s="27"/>
      <c r="PJE266" s="27"/>
      <c r="PJF266" s="27"/>
      <c r="PJG266" s="27"/>
      <c r="PJH266" s="27"/>
      <c r="PJI266" s="27"/>
      <c r="PJJ266" s="27"/>
      <c r="PJK266" s="27"/>
      <c r="PJL266" s="27"/>
      <c r="PJM266" s="27"/>
      <c r="PJN266" s="27"/>
      <c r="PJO266" s="27"/>
      <c r="PJP266" s="27"/>
      <c r="PJQ266" s="27"/>
      <c r="PJR266" s="27"/>
      <c r="PJS266" s="27"/>
      <c r="PJT266" s="27"/>
      <c r="PJU266" s="27"/>
      <c r="PJV266" s="27"/>
      <c r="PJW266" s="27"/>
      <c r="PJX266" s="27"/>
      <c r="PJY266" s="27"/>
      <c r="PJZ266" s="27"/>
      <c r="PKA266" s="27"/>
      <c r="PKB266" s="27"/>
      <c r="PKC266" s="27"/>
      <c r="PKD266" s="27"/>
      <c r="PKE266" s="27"/>
      <c r="PKF266" s="27"/>
      <c r="PKG266" s="27"/>
      <c r="PKH266" s="27"/>
      <c r="PKI266" s="27"/>
      <c r="PKJ266" s="27"/>
      <c r="PKK266" s="27"/>
      <c r="PKL266" s="27"/>
      <c r="PKM266" s="27"/>
      <c r="PKN266" s="27"/>
      <c r="PKO266" s="27"/>
      <c r="PKP266" s="27"/>
      <c r="PKQ266" s="27"/>
      <c r="PKR266" s="27"/>
      <c r="PKS266" s="27"/>
      <c r="PKT266" s="27"/>
      <c r="PKU266" s="27"/>
      <c r="PKV266" s="27"/>
      <c r="PKW266" s="27"/>
      <c r="PKX266" s="27"/>
      <c r="PKY266" s="27"/>
      <c r="PKZ266" s="27"/>
      <c r="PLA266" s="27"/>
      <c r="PLB266" s="27"/>
      <c r="PLC266" s="27"/>
      <c r="PLD266" s="27"/>
      <c r="PLE266" s="27"/>
      <c r="PLF266" s="27"/>
      <c r="PLG266" s="27"/>
      <c r="PLH266" s="27"/>
      <c r="PLI266" s="27"/>
      <c r="PLJ266" s="27"/>
      <c r="PLK266" s="27"/>
      <c r="PLL266" s="27"/>
      <c r="PLM266" s="27"/>
      <c r="PLN266" s="27"/>
      <c r="PLO266" s="27"/>
      <c r="PLP266" s="27"/>
      <c r="PLQ266" s="27"/>
      <c r="PLR266" s="27"/>
      <c r="PLS266" s="27"/>
      <c r="PLT266" s="27"/>
      <c r="PLU266" s="27"/>
      <c r="PLV266" s="27"/>
      <c r="PLW266" s="27"/>
      <c r="PLX266" s="27"/>
      <c r="PLY266" s="27"/>
      <c r="PLZ266" s="27"/>
      <c r="PMA266" s="27"/>
      <c r="PMB266" s="27"/>
      <c r="PMC266" s="27"/>
      <c r="PMD266" s="27"/>
      <c r="PME266" s="27"/>
      <c r="PMF266" s="27"/>
      <c r="PMG266" s="27"/>
      <c r="PMH266" s="27"/>
      <c r="PMI266" s="27"/>
      <c r="PMJ266" s="27"/>
      <c r="PMK266" s="27"/>
      <c r="PML266" s="27"/>
      <c r="PMM266" s="27"/>
      <c r="PMN266" s="27"/>
      <c r="PMO266" s="27"/>
      <c r="PMP266" s="27"/>
      <c r="PMQ266" s="27"/>
      <c r="PMR266" s="27"/>
      <c r="PMS266" s="27"/>
      <c r="PMT266" s="27"/>
      <c r="PMU266" s="27"/>
      <c r="PMV266" s="27"/>
      <c r="PMW266" s="27"/>
      <c r="PMX266" s="27"/>
      <c r="PMY266" s="27"/>
      <c r="PMZ266" s="27"/>
      <c r="PNA266" s="27"/>
      <c r="PNB266" s="27"/>
      <c r="PNC266" s="27"/>
      <c r="PND266" s="27"/>
      <c r="PNE266" s="27"/>
      <c r="PNF266" s="27"/>
      <c r="PNG266" s="27"/>
      <c r="PNH266" s="27"/>
      <c r="PNI266" s="27"/>
      <c r="PNJ266" s="27"/>
      <c r="PNK266" s="27"/>
      <c r="PNL266" s="27"/>
      <c r="PNM266" s="27"/>
      <c r="PNN266" s="27"/>
      <c r="PNO266" s="27"/>
      <c r="PNP266" s="27"/>
      <c r="PNQ266" s="27"/>
      <c r="PNR266" s="27"/>
      <c r="PNS266" s="27"/>
      <c r="PNT266" s="27"/>
      <c r="PNU266" s="27"/>
      <c r="PNV266" s="27"/>
      <c r="PNW266" s="27"/>
      <c r="PNX266" s="27"/>
      <c r="PNY266" s="27"/>
      <c r="PNZ266" s="27"/>
      <c r="POA266" s="27"/>
      <c r="POB266" s="27"/>
      <c r="POC266" s="27"/>
      <c r="POD266" s="27"/>
      <c r="POE266" s="27"/>
      <c r="POF266" s="27"/>
      <c r="POG266" s="27"/>
      <c r="POH266" s="27"/>
      <c r="POI266" s="27"/>
      <c r="POJ266" s="27"/>
      <c r="POK266" s="27"/>
      <c r="POL266" s="27"/>
      <c r="POM266" s="27"/>
      <c r="PON266" s="27"/>
      <c r="POO266" s="27"/>
      <c r="POP266" s="27"/>
      <c r="POQ266" s="27"/>
      <c r="POR266" s="27"/>
      <c r="POS266" s="27"/>
      <c r="POT266" s="27"/>
      <c r="POU266" s="27"/>
      <c r="POV266" s="27"/>
      <c r="POW266" s="27"/>
      <c r="POX266" s="27"/>
      <c r="POY266" s="27"/>
      <c r="POZ266" s="27"/>
      <c r="PPA266" s="27"/>
      <c r="PPB266" s="27"/>
      <c r="PPC266" s="27"/>
      <c r="PPD266" s="27"/>
      <c r="PPE266" s="27"/>
      <c r="PPF266" s="27"/>
      <c r="PPG266" s="27"/>
      <c r="PPH266" s="27"/>
      <c r="PPI266" s="27"/>
      <c r="PPJ266" s="27"/>
      <c r="PPK266" s="27"/>
      <c r="PPL266" s="27"/>
      <c r="PPM266" s="27"/>
      <c r="PPN266" s="27"/>
      <c r="PPO266" s="27"/>
      <c r="PPP266" s="27"/>
      <c r="PPQ266" s="27"/>
      <c r="PPR266" s="27"/>
      <c r="PPS266" s="27"/>
      <c r="PPT266" s="27"/>
      <c r="PPU266" s="27"/>
      <c r="PPV266" s="27"/>
      <c r="PPW266" s="27"/>
      <c r="PPX266" s="27"/>
      <c r="PPY266" s="27"/>
      <c r="PPZ266" s="27"/>
      <c r="PQA266" s="27"/>
      <c r="PQB266" s="27"/>
      <c r="PQC266" s="27"/>
      <c r="PQD266" s="27"/>
      <c r="PQE266" s="27"/>
      <c r="PQF266" s="27"/>
      <c r="PQG266" s="27"/>
      <c r="PQH266" s="27"/>
      <c r="PQI266" s="27"/>
      <c r="PQJ266" s="27"/>
      <c r="PQK266" s="27"/>
      <c r="PQL266" s="27"/>
      <c r="PQM266" s="27"/>
      <c r="PQN266" s="27"/>
      <c r="PQO266" s="27"/>
      <c r="PQP266" s="27"/>
      <c r="PQQ266" s="27"/>
      <c r="PQR266" s="27"/>
      <c r="PQS266" s="27"/>
      <c r="PQT266" s="27"/>
      <c r="PQU266" s="27"/>
      <c r="PQV266" s="27"/>
      <c r="PQW266" s="27"/>
      <c r="PQX266" s="27"/>
      <c r="PQY266" s="27"/>
      <c r="PQZ266" s="27"/>
      <c r="PRA266" s="27"/>
      <c r="PRB266" s="27"/>
      <c r="PRC266" s="27"/>
      <c r="PRD266" s="27"/>
      <c r="PRE266" s="27"/>
      <c r="PRF266" s="27"/>
      <c r="PRG266" s="27"/>
      <c r="PRH266" s="27"/>
      <c r="PRI266" s="27"/>
      <c r="PRJ266" s="27"/>
      <c r="PRK266" s="27"/>
      <c r="PRL266" s="27"/>
      <c r="PRM266" s="27"/>
      <c r="PRN266" s="27"/>
      <c r="PRO266" s="27"/>
      <c r="PRP266" s="27"/>
      <c r="PRQ266" s="27"/>
      <c r="PRR266" s="27"/>
      <c r="PRS266" s="27"/>
      <c r="PRT266" s="27"/>
      <c r="PRU266" s="27"/>
      <c r="PRV266" s="27"/>
      <c r="PRW266" s="27"/>
      <c r="PRX266" s="27"/>
      <c r="PRY266" s="27"/>
      <c r="PRZ266" s="27"/>
      <c r="PSA266" s="27"/>
      <c r="PSB266" s="27"/>
      <c r="PSC266" s="27"/>
      <c r="PSD266" s="27"/>
      <c r="PSE266" s="27"/>
      <c r="PSF266" s="27"/>
      <c r="PSG266" s="27"/>
      <c r="PSH266" s="27"/>
      <c r="PSI266" s="27"/>
      <c r="PSJ266" s="27"/>
      <c r="PSK266" s="27"/>
      <c r="PSL266" s="27"/>
      <c r="PSM266" s="27"/>
      <c r="PSN266" s="27"/>
      <c r="PSO266" s="27"/>
      <c r="PSP266" s="27"/>
      <c r="PSQ266" s="27"/>
      <c r="PSR266" s="27"/>
      <c r="PSS266" s="27"/>
      <c r="PST266" s="27"/>
      <c r="PSU266" s="27"/>
      <c r="PSV266" s="27"/>
      <c r="PSW266" s="27"/>
      <c r="PSX266" s="27"/>
      <c r="PSY266" s="27"/>
      <c r="PSZ266" s="27"/>
      <c r="PTA266" s="27"/>
      <c r="PTB266" s="27"/>
      <c r="PTC266" s="27"/>
      <c r="PTD266" s="27"/>
      <c r="PTE266" s="27"/>
      <c r="PTF266" s="27"/>
      <c r="PTG266" s="27"/>
      <c r="PTH266" s="27"/>
      <c r="PTI266" s="27"/>
      <c r="PTJ266" s="27"/>
      <c r="PTK266" s="27"/>
      <c r="PTL266" s="27"/>
      <c r="PTM266" s="27"/>
      <c r="PTN266" s="27"/>
      <c r="PTO266" s="27"/>
      <c r="PTP266" s="27"/>
      <c r="PTQ266" s="27"/>
      <c r="PTR266" s="27"/>
      <c r="PTS266" s="27"/>
      <c r="PTT266" s="27"/>
      <c r="PTU266" s="27"/>
      <c r="PTV266" s="27"/>
      <c r="PTW266" s="27"/>
      <c r="PTX266" s="27"/>
      <c r="PTY266" s="27"/>
      <c r="PTZ266" s="27"/>
      <c r="PUA266" s="27"/>
      <c r="PUB266" s="27"/>
      <c r="PUC266" s="27"/>
      <c r="PUD266" s="27"/>
      <c r="PUE266" s="27"/>
      <c r="PUF266" s="27"/>
      <c r="PUG266" s="27"/>
      <c r="PUH266" s="27"/>
      <c r="PUI266" s="27"/>
      <c r="PUJ266" s="27"/>
      <c r="PUK266" s="27"/>
      <c r="PUL266" s="27"/>
      <c r="PUM266" s="27"/>
      <c r="PUN266" s="27"/>
      <c r="PUO266" s="27"/>
      <c r="PUP266" s="27"/>
      <c r="PUQ266" s="27"/>
      <c r="PUR266" s="27"/>
      <c r="PUS266" s="27"/>
      <c r="PUT266" s="27"/>
      <c r="PUU266" s="27"/>
      <c r="PUV266" s="27"/>
      <c r="PUW266" s="27"/>
      <c r="PUX266" s="27"/>
      <c r="PUY266" s="27"/>
      <c r="PUZ266" s="27"/>
      <c r="PVA266" s="27"/>
      <c r="PVB266" s="27"/>
      <c r="PVC266" s="27"/>
      <c r="PVD266" s="27"/>
      <c r="PVE266" s="27"/>
      <c r="PVF266" s="27"/>
      <c r="PVG266" s="27"/>
      <c r="PVH266" s="27"/>
      <c r="PVI266" s="27"/>
      <c r="PVJ266" s="27"/>
      <c r="PVK266" s="27"/>
      <c r="PVL266" s="27"/>
      <c r="PVM266" s="27"/>
      <c r="PVN266" s="27"/>
      <c r="PVO266" s="27"/>
      <c r="PVP266" s="27"/>
      <c r="PVQ266" s="27"/>
      <c r="PVR266" s="27"/>
      <c r="PVS266" s="27"/>
      <c r="PVT266" s="27"/>
      <c r="PVU266" s="27"/>
      <c r="PVV266" s="27"/>
      <c r="PVW266" s="27"/>
      <c r="PVX266" s="27"/>
      <c r="PVY266" s="27"/>
      <c r="PVZ266" s="27"/>
      <c r="PWA266" s="27"/>
      <c r="PWB266" s="27"/>
      <c r="PWC266" s="27"/>
      <c r="PWD266" s="27"/>
      <c r="PWE266" s="27"/>
      <c r="PWF266" s="27"/>
      <c r="PWG266" s="27"/>
      <c r="PWH266" s="27"/>
      <c r="PWI266" s="27"/>
      <c r="PWJ266" s="27"/>
      <c r="PWK266" s="27"/>
      <c r="PWL266" s="27"/>
      <c r="PWM266" s="27"/>
      <c r="PWN266" s="27"/>
      <c r="PWO266" s="27"/>
      <c r="PWP266" s="27"/>
      <c r="PWQ266" s="27"/>
      <c r="PWR266" s="27"/>
      <c r="PWS266" s="27"/>
      <c r="PWT266" s="27"/>
      <c r="PWU266" s="27"/>
      <c r="PWV266" s="27"/>
      <c r="PWW266" s="27"/>
      <c r="PWX266" s="27"/>
      <c r="PWY266" s="27"/>
      <c r="PWZ266" s="27"/>
      <c r="PXA266" s="27"/>
      <c r="PXB266" s="27"/>
      <c r="PXC266" s="27"/>
      <c r="PXD266" s="27"/>
      <c r="PXE266" s="27"/>
      <c r="PXF266" s="27"/>
      <c r="PXG266" s="27"/>
      <c r="PXH266" s="27"/>
      <c r="PXI266" s="27"/>
      <c r="PXJ266" s="27"/>
      <c r="PXK266" s="27"/>
      <c r="PXL266" s="27"/>
      <c r="PXM266" s="27"/>
      <c r="PXN266" s="27"/>
      <c r="PXO266" s="27"/>
      <c r="PXP266" s="27"/>
      <c r="PXQ266" s="27"/>
      <c r="PXR266" s="27"/>
      <c r="PXS266" s="27"/>
      <c r="PXT266" s="27"/>
      <c r="PXU266" s="27"/>
      <c r="PXV266" s="27"/>
      <c r="PXW266" s="27"/>
      <c r="PXX266" s="27"/>
      <c r="PXY266" s="27"/>
      <c r="PXZ266" s="27"/>
      <c r="PYA266" s="27"/>
      <c r="PYB266" s="27"/>
      <c r="PYC266" s="27"/>
      <c r="PYD266" s="27"/>
      <c r="PYE266" s="27"/>
      <c r="PYF266" s="27"/>
      <c r="PYG266" s="27"/>
      <c r="PYH266" s="27"/>
      <c r="PYI266" s="27"/>
      <c r="PYJ266" s="27"/>
      <c r="PYK266" s="27"/>
      <c r="PYL266" s="27"/>
      <c r="PYM266" s="27"/>
      <c r="PYN266" s="27"/>
      <c r="PYO266" s="27"/>
      <c r="PYP266" s="27"/>
      <c r="PYQ266" s="27"/>
      <c r="PYR266" s="27"/>
      <c r="PYS266" s="27"/>
      <c r="PYT266" s="27"/>
      <c r="PYU266" s="27"/>
      <c r="PYV266" s="27"/>
      <c r="PYW266" s="27"/>
      <c r="PYX266" s="27"/>
      <c r="PYY266" s="27"/>
      <c r="PYZ266" s="27"/>
      <c r="PZA266" s="27"/>
      <c r="PZB266" s="27"/>
      <c r="PZC266" s="27"/>
      <c r="PZD266" s="27"/>
      <c r="PZE266" s="27"/>
      <c r="PZF266" s="27"/>
      <c r="PZG266" s="27"/>
      <c r="PZH266" s="27"/>
      <c r="PZI266" s="27"/>
      <c r="PZJ266" s="27"/>
      <c r="PZK266" s="27"/>
      <c r="PZL266" s="27"/>
      <c r="PZM266" s="27"/>
      <c r="PZN266" s="27"/>
      <c r="PZO266" s="27"/>
      <c r="PZP266" s="27"/>
      <c r="PZQ266" s="27"/>
      <c r="PZR266" s="27"/>
      <c r="PZS266" s="27"/>
      <c r="PZT266" s="27"/>
      <c r="PZU266" s="27"/>
      <c r="PZV266" s="27"/>
      <c r="PZW266" s="27"/>
      <c r="PZX266" s="27"/>
      <c r="PZY266" s="27"/>
      <c r="PZZ266" s="27"/>
      <c r="QAA266" s="27"/>
      <c r="QAB266" s="27"/>
      <c r="QAC266" s="27"/>
      <c r="QAD266" s="27"/>
      <c r="QAE266" s="27"/>
      <c r="QAF266" s="27"/>
      <c r="QAG266" s="27"/>
      <c r="QAH266" s="27"/>
      <c r="QAI266" s="27"/>
      <c r="QAJ266" s="27"/>
      <c r="QAK266" s="27"/>
      <c r="QAL266" s="27"/>
      <c r="QAM266" s="27"/>
      <c r="QAN266" s="27"/>
      <c r="QAO266" s="27"/>
      <c r="QAP266" s="27"/>
      <c r="QAQ266" s="27"/>
      <c r="QAR266" s="27"/>
      <c r="QAS266" s="27"/>
      <c r="QAT266" s="27"/>
      <c r="QAU266" s="27"/>
      <c r="QAV266" s="27"/>
      <c r="QAW266" s="27"/>
      <c r="QAX266" s="27"/>
      <c r="QAY266" s="27"/>
      <c r="QAZ266" s="27"/>
      <c r="QBA266" s="27"/>
      <c r="QBB266" s="27"/>
      <c r="QBC266" s="27"/>
      <c r="QBD266" s="27"/>
      <c r="QBE266" s="27"/>
      <c r="QBF266" s="27"/>
      <c r="QBG266" s="27"/>
      <c r="QBH266" s="27"/>
      <c r="QBI266" s="27"/>
      <c r="QBJ266" s="27"/>
      <c r="QBK266" s="27"/>
      <c r="QBL266" s="27"/>
      <c r="QBM266" s="27"/>
      <c r="QBN266" s="27"/>
      <c r="QBO266" s="27"/>
      <c r="QBP266" s="27"/>
      <c r="QBQ266" s="27"/>
      <c r="QBR266" s="27"/>
      <c r="QBS266" s="27"/>
      <c r="QBT266" s="27"/>
      <c r="QBU266" s="27"/>
      <c r="QBV266" s="27"/>
      <c r="QBW266" s="27"/>
      <c r="QBX266" s="27"/>
      <c r="QBY266" s="27"/>
      <c r="QBZ266" s="27"/>
      <c r="QCA266" s="27"/>
      <c r="QCB266" s="27"/>
      <c r="QCC266" s="27"/>
      <c r="QCD266" s="27"/>
      <c r="QCE266" s="27"/>
      <c r="QCF266" s="27"/>
      <c r="QCG266" s="27"/>
      <c r="QCH266" s="27"/>
      <c r="QCI266" s="27"/>
      <c r="QCJ266" s="27"/>
      <c r="QCK266" s="27"/>
      <c r="QCL266" s="27"/>
      <c r="QCM266" s="27"/>
      <c r="QCN266" s="27"/>
      <c r="QCO266" s="27"/>
      <c r="QCP266" s="27"/>
      <c r="QCQ266" s="27"/>
      <c r="QCR266" s="27"/>
      <c r="QCS266" s="27"/>
      <c r="QCT266" s="27"/>
      <c r="QCU266" s="27"/>
      <c r="QCV266" s="27"/>
      <c r="QCW266" s="27"/>
      <c r="QCX266" s="27"/>
      <c r="QCY266" s="27"/>
      <c r="QCZ266" s="27"/>
      <c r="QDA266" s="27"/>
      <c r="QDB266" s="27"/>
      <c r="QDC266" s="27"/>
      <c r="QDD266" s="27"/>
      <c r="QDE266" s="27"/>
      <c r="QDF266" s="27"/>
      <c r="QDG266" s="27"/>
      <c r="QDH266" s="27"/>
      <c r="QDI266" s="27"/>
      <c r="QDJ266" s="27"/>
      <c r="QDK266" s="27"/>
      <c r="QDL266" s="27"/>
      <c r="QDM266" s="27"/>
      <c r="QDN266" s="27"/>
      <c r="QDO266" s="27"/>
      <c r="QDP266" s="27"/>
      <c r="QDQ266" s="27"/>
      <c r="QDR266" s="27"/>
      <c r="QDS266" s="27"/>
      <c r="QDT266" s="27"/>
      <c r="QDU266" s="27"/>
      <c r="QDV266" s="27"/>
      <c r="QDW266" s="27"/>
      <c r="QDX266" s="27"/>
      <c r="QDY266" s="27"/>
      <c r="QDZ266" s="27"/>
      <c r="QEA266" s="27"/>
      <c r="QEB266" s="27"/>
      <c r="QEC266" s="27"/>
      <c r="QED266" s="27"/>
      <c r="QEE266" s="27"/>
      <c r="QEF266" s="27"/>
      <c r="QEG266" s="27"/>
      <c r="QEH266" s="27"/>
      <c r="QEI266" s="27"/>
      <c r="QEJ266" s="27"/>
      <c r="QEK266" s="27"/>
      <c r="QEL266" s="27"/>
      <c r="QEM266" s="27"/>
      <c r="QEN266" s="27"/>
      <c r="QEO266" s="27"/>
      <c r="QEP266" s="27"/>
      <c r="QEQ266" s="27"/>
      <c r="QER266" s="27"/>
      <c r="QES266" s="27"/>
      <c r="QET266" s="27"/>
      <c r="QEU266" s="27"/>
      <c r="QEV266" s="27"/>
      <c r="QEW266" s="27"/>
      <c r="QEX266" s="27"/>
      <c r="QEY266" s="27"/>
      <c r="QEZ266" s="27"/>
      <c r="QFA266" s="27"/>
      <c r="QFB266" s="27"/>
      <c r="QFC266" s="27"/>
      <c r="QFD266" s="27"/>
      <c r="QFE266" s="27"/>
      <c r="QFF266" s="27"/>
      <c r="QFG266" s="27"/>
      <c r="QFH266" s="27"/>
      <c r="QFI266" s="27"/>
      <c r="QFJ266" s="27"/>
      <c r="QFK266" s="27"/>
      <c r="QFL266" s="27"/>
      <c r="QFM266" s="27"/>
      <c r="QFN266" s="27"/>
      <c r="QFO266" s="27"/>
      <c r="QFP266" s="27"/>
      <c r="QFQ266" s="27"/>
      <c r="QFR266" s="27"/>
      <c r="QFS266" s="27"/>
      <c r="QFT266" s="27"/>
      <c r="QFU266" s="27"/>
      <c r="QFV266" s="27"/>
      <c r="QFW266" s="27"/>
      <c r="QFX266" s="27"/>
      <c r="QFY266" s="27"/>
      <c r="QFZ266" s="27"/>
      <c r="QGA266" s="27"/>
      <c r="QGB266" s="27"/>
      <c r="QGC266" s="27"/>
      <c r="QGD266" s="27"/>
      <c r="QGE266" s="27"/>
      <c r="QGF266" s="27"/>
      <c r="QGG266" s="27"/>
      <c r="QGH266" s="27"/>
      <c r="QGI266" s="27"/>
      <c r="QGJ266" s="27"/>
      <c r="QGK266" s="27"/>
      <c r="QGL266" s="27"/>
      <c r="QGM266" s="27"/>
      <c r="QGN266" s="27"/>
      <c r="QGO266" s="27"/>
      <c r="QGP266" s="27"/>
      <c r="QGQ266" s="27"/>
      <c r="QGR266" s="27"/>
      <c r="QGS266" s="27"/>
      <c r="QGT266" s="27"/>
      <c r="QGU266" s="27"/>
      <c r="QGV266" s="27"/>
      <c r="QGW266" s="27"/>
      <c r="QGX266" s="27"/>
      <c r="QGY266" s="27"/>
      <c r="QGZ266" s="27"/>
      <c r="QHA266" s="27"/>
      <c r="QHB266" s="27"/>
      <c r="QHC266" s="27"/>
      <c r="QHD266" s="27"/>
      <c r="QHE266" s="27"/>
      <c r="QHF266" s="27"/>
      <c r="QHG266" s="27"/>
      <c r="QHH266" s="27"/>
      <c r="QHI266" s="27"/>
      <c r="QHJ266" s="27"/>
      <c r="QHK266" s="27"/>
      <c r="QHL266" s="27"/>
      <c r="QHM266" s="27"/>
      <c r="QHN266" s="27"/>
      <c r="QHO266" s="27"/>
      <c r="QHP266" s="27"/>
      <c r="QHQ266" s="27"/>
      <c r="QHR266" s="27"/>
      <c r="QHS266" s="27"/>
      <c r="QHT266" s="27"/>
      <c r="QHU266" s="27"/>
      <c r="QHV266" s="27"/>
      <c r="QHW266" s="27"/>
      <c r="QHX266" s="27"/>
      <c r="QHY266" s="27"/>
      <c r="QHZ266" s="27"/>
      <c r="QIA266" s="27"/>
      <c r="QIB266" s="27"/>
      <c r="QIC266" s="27"/>
      <c r="QID266" s="27"/>
      <c r="QIE266" s="27"/>
      <c r="QIF266" s="27"/>
      <c r="QIG266" s="27"/>
      <c r="QIH266" s="27"/>
      <c r="QII266" s="27"/>
      <c r="QIJ266" s="27"/>
      <c r="QIK266" s="27"/>
      <c r="QIL266" s="27"/>
      <c r="QIM266" s="27"/>
      <c r="QIN266" s="27"/>
      <c r="QIO266" s="27"/>
      <c r="QIP266" s="27"/>
      <c r="QIQ266" s="27"/>
      <c r="QIR266" s="27"/>
      <c r="QIS266" s="27"/>
      <c r="QIT266" s="27"/>
      <c r="QIU266" s="27"/>
      <c r="QIV266" s="27"/>
      <c r="QIW266" s="27"/>
      <c r="QIX266" s="27"/>
      <c r="QIY266" s="27"/>
      <c r="QIZ266" s="27"/>
      <c r="QJA266" s="27"/>
      <c r="QJB266" s="27"/>
      <c r="QJC266" s="27"/>
      <c r="QJD266" s="27"/>
      <c r="QJE266" s="27"/>
      <c r="QJF266" s="27"/>
      <c r="QJG266" s="27"/>
      <c r="QJH266" s="27"/>
      <c r="QJI266" s="27"/>
      <c r="QJJ266" s="27"/>
      <c r="QJK266" s="27"/>
      <c r="QJL266" s="27"/>
      <c r="QJM266" s="27"/>
      <c r="QJN266" s="27"/>
      <c r="QJO266" s="27"/>
      <c r="QJP266" s="27"/>
      <c r="QJQ266" s="27"/>
      <c r="QJR266" s="27"/>
      <c r="QJS266" s="27"/>
      <c r="QJT266" s="27"/>
      <c r="QJU266" s="27"/>
      <c r="QJV266" s="27"/>
      <c r="QJW266" s="27"/>
      <c r="QJX266" s="27"/>
      <c r="QJY266" s="27"/>
      <c r="QJZ266" s="27"/>
      <c r="QKA266" s="27"/>
      <c r="QKB266" s="27"/>
      <c r="QKC266" s="27"/>
      <c r="QKD266" s="27"/>
      <c r="QKE266" s="27"/>
      <c r="QKF266" s="27"/>
      <c r="QKG266" s="27"/>
      <c r="QKH266" s="27"/>
      <c r="QKI266" s="27"/>
      <c r="QKJ266" s="27"/>
      <c r="QKK266" s="27"/>
      <c r="QKL266" s="27"/>
      <c r="QKM266" s="27"/>
      <c r="QKN266" s="27"/>
      <c r="QKO266" s="27"/>
      <c r="QKP266" s="27"/>
      <c r="QKQ266" s="27"/>
      <c r="QKR266" s="27"/>
      <c r="QKS266" s="27"/>
      <c r="QKT266" s="27"/>
      <c r="QKU266" s="27"/>
      <c r="QKV266" s="27"/>
      <c r="QKW266" s="27"/>
      <c r="QKX266" s="27"/>
      <c r="QKY266" s="27"/>
      <c r="QKZ266" s="27"/>
      <c r="QLA266" s="27"/>
      <c r="QLB266" s="27"/>
      <c r="QLC266" s="27"/>
      <c r="QLD266" s="27"/>
      <c r="QLE266" s="27"/>
      <c r="QLF266" s="27"/>
      <c r="QLG266" s="27"/>
      <c r="QLH266" s="27"/>
      <c r="QLI266" s="27"/>
      <c r="QLJ266" s="27"/>
      <c r="QLK266" s="27"/>
      <c r="QLL266" s="27"/>
      <c r="QLM266" s="27"/>
      <c r="QLN266" s="27"/>
      <c r="QLO266" s="27"/>
      <c r="QLP266" s="27"/>
      <c r="QLQ266" s="27"/>
      <c r="QLR266" s="27"/>
      <c r="QLS266" s="27"/>
      <c r="QLT266" s="27"/>
      <c r="QLU266" s="27"/>
      <c r="QLV266" s="27"/>
      <c r="QLW266" s="27"/>
      <c r="QLX266" s="27"/>
      <c r="QLY266" s="27"/>
      <c r="QLZ266" s="27"/>
      <c r="QMA266" s="27"/>
      <c r="QMB266" s="27"/>
      <c r="QMC266" s="27"/>
      <c r="QMD266" s="27"/>
      <c r="QME266" s="27"/>
      <c r="QMF266" s="27"/>
      <c r="QMG266" s="27"/>
      <c r="QMH266" s="27"/>
      <c r="QMI266" s="27"/>
      <c r="QMJ266" s="27"/>
      <c r="QMK266" s="27"/>
      <c r="QML266" s="27"/>
      <c r="QMM266" s="27"/>
      <c r="QMN266" s="27"/>
      <c r="QMO266" s="27"/>
      <c r="QMP266" s="27"/>
      <c r="QMQ266" s="27"/>
      <c r="QMR266" s="27"/>
      <c r="QMS266" s="27"/>
      <c r="QMT266" s="27"/>
      <c r="QMU266" s="27"/>
      <c r="QMV266" s="27"/>
      <c r="QMW266" s="27"/>
      <c r="QMX266" s="27"/>
      <c r="QMY266" s="27"/>
      <c r="QMZ266" s="27"/>
      <c r="QNA266" s="27"/>
      <c r="QNB266" s="27"/>
      <c r="QNC266" s="27"/>
      <c r="QND266" s="27"/>
      <c r="QNE266" s="27"/>
      <c r="QNF266" s="27"/>
      <c r="QNG266" s="27"/>
      <c r="QNH266" s="27"/>
      <c r="QNI266" s="27"/>
      <c r="QNJ266" s="27"/>
      <c r="QNK266" s="27"/>
      <c r="QNL266" s="27"/>
      <c r="QNM266" s="27"/>
      <c r="QNN266" s="27"/>
      <c r="QNO266" s="27"/>
      <c r="QNP266" s="27"/>
      <c r="QNQ266" s="27"/>
      <c r="QNR266" s="27"/>
      <c r="QNS266" s="27"/>
      <c r="QNT266" s="27"/>
      <c r="QNU266" s="27"/>
      <c r="QNV266" s="27"/>
      <c r="QNW266" s="27"/>
      <c r="QNX266" s="27"/>
      <c r="QNY266" s="27"/>
      <c r="QNZ266" s="27"/>
      <c r="QOA266" s="27"/>
      <c r="QOB266" s="27"/>
      <c r="QOC266" s="27"/>
      <c r="QOD266" s="27"/>
      <c r="QOE266" s="27"/>
      <c r="QOF266" s="27"/>
      <c r="QOG266" s="27"/>
      <c r="QOH266" s="27"/>
      <c r="QOI266" s="27"/>
      <c r="QOJ266" s="27"/>
      <c r="QOK266" s="27"/>
      <c r="QOL266" s="27"/>
      <c r="QOM266" s="27"/>
      <c r="QON266" s="27"/>
      <c r="QOO266" s="27"/>
      <c r="QOP266" s="27"/>
      <c r="QOQ266" s="27"/>
      <c r="QOR266" s="27"/>
      <c r="QOS266" s="27"/>
      <c r="QOT266" s="27"/>
      <c r="QOU266" s="27"/>
      <c r="QOV266" s="27"/>
      <c r="QOW266" s="27"/>
      <c r="QOX266" s="27"/>
      <c r="QOY266" s="27"/>
      <c r="QOZ266" s="27"/>
      <c r="QPA266" s="27"/>
      <c r="QPB266" s="27"/>
      <c r="QPC266" s="27"/>
      <c r="QPD266" s="27"/>
      <c r="QPE266" s="27"/>
      <c r="QPF266" s="27"/>
      <c r="QPG266" s="27"/>
      <c r="QPH266" s="27"/>
      <c r="QPI266" s="27"/>
      <c r="QPJ266" s="27"/>
      <c r="QPK266" s="27"/>
      <c r="QPL266" s="27"/>
      <c r="QPM266" s="27"/>
      <c r="QPN266" s="27"/>
      <c r="QPO266" s="27"/>
      <c r="QPP266" s="27"/>
      <c r="QPQ266" s="27"/>
      <c r="QPR266" s="27"/>
      <c r="QPS266" s="27"/>
      <c r="QPT266" s="27"/>
      <c r="QPU266" s="27"/>
      <c r="QPV266" s="27"/>
      <c r="QPW266" s="27"/>
      <c r="QPX266" s="27"/>
      <c r="QPY266" s="27"/>
      <c r="QPZ266" s="27"/>
      <c r="QQA266" s="27"/>
      <c r="QQB266" s="27"/>
      <c r="QQC266" s="27"/>
      <c r="QQD266" s="27"/>
      <c r="QQE266" s="27"/>
      <c r="QQF266" s="27"/>
      <c r="QQG266" s="27"/>
      <c r="QQH266" s="27"/>
      <c r="QQI266" s="27"/>
      <c r="QQJ266" s="27"/>
      <c r="QQK266" s="27"/>
      <c r="QQL266" s="27"/>
      <c r="QQM266" s="27"/>
      <c r="QQN266" s="27"/>
      <c r="QQO266" s="27"/>
      <c r="QQP266" s="27"/>
      <c r="QQQ266" s="27"/>
      <c r="QQR266" s="27"/>
      <c r="QQS266" s="27"/>
      <c r="QQT266" s="27"/>
      <c r="QQU266" s="27"/>
      <c r="QQV266" s="27"/>
      <c r="QQW266" s="27"/>
      <c r="QQX266" s="27"/>
      <c r="QQY266" s="27"/>
      <c r="QQZ266" s="27"/>
      <c r="QRA266" s="27"/>
      <c r="QRB266" s="27"/>
      <c r="QRC266" s="27"/>
      <c r="QRD266" s="27"/>
      <c r="QRE266" s="27"/>
      <c r="QRF266" s="27"/>
      <c r="QRG266" s="27"/>
      <c r="QRH266" s="27"/>
      <c r="QRI266" s="27"/>
      <c r="QRJ266" s="27"/>
      <c r="QRK266" s="27"/>
      <c r="QRL266" s="27"/>
      <c r="QRM266" s="27"/>
      <c r="QRN266" s="27"/>
      <c r="QRO266" s="27"/>
      <c r="QRP266" s="27"/>
      <c r="QRQ266" s="27"/>
      <c r="QRR266" s="27"/>
      <c r="QRS266" s="27"/>
      <c r="QRT266" s="27"/>
      <c r="QRU266" s="27"/>
      <c r="QRV266" s="27"/>
      <c r="QRW266" s="27"/>
      <c r="QRX266" s="27"/>
      <c r="QRY266" s="27"/>
      <c r="QRZ266" s="27"/>
      <c r="QSA266" s="27"/>
      <c r="QSB266" s="27"/>
      <c r="QSC266" s="27"/>
      <c r="QSD266" s="27"/>
      <c r="QSE266" s="27"/>
      <c r="QSF266" s="27"/>
      <c r="QSG266" s="27"/>
      <c r="QSH266" s="27"/>
      <c r="QSI266" s="27"/>
      <c r="QSJ266" s="27"/>
      <c r="QSK266" s="27"/>
      <c r="QSL266" s="27"/>
      <c r="QSM266" s="27"/>
      <c r="QSN266" s="27"/>
      <c r="QSO266" s="27"/>
      <c r="QSP266" s="27"/>
      <c r="QSQ266" s="27"/>
      <c r="QSR266" s="27"/>
      <c r="QSS266" s="27"/>
      <c r="QST266" s="27"/>
      <c r="QSU266" s="27"/>
      <c r="QSV266" s="27"/>
      <c r="QSW266" s="27"/>
      <c r="QSX266" s="27"/>
      <c r="QSY266" s="27"/>
      <c r="QSZ266" s="27"/>
      <c r="QTA266" s="27"/>
      <c r="QTB266" s="27"/>
      <c r="QTC266" s="27"/>
      <c r="QTD266" s="27"/>
      <c r="QTE266" s="27"/>
      <c r="QTF266" s="27"/>
      <c r="QTG266" s="27"/>
      <c r="QTH266" s="27"/>
      <c r="QTI266" s="27"/>
      <c r="QTJ266" s="27"/>
      <c r="QTK266" s="27"/>
      <c r="QTL266" s="27"/>
      <c r="QTM266" s="27"/>
      <c r="QTN266" s="27"/>
      <c r="QTO266" s="27"/>
      <c r="QTP266" s="27"/>
      <c r="QTQ266" s="27"/>
      <c r="QTR266" s="27"/>
      <c r="QTS266" s="27"/>
      <c r="QTT266" s="27"/>
      <c r="QTU266" s="27"/>
      <c r="QTV266" s="27"/>
      <c r="QTW266" s="27"/>
      <c r="QTX266" s="27"/>
      <c r="QTY266" s="27"/>
      <c r="QTZ266" s="27"/>
      <c r="QUA266" s="27"/>
      <c r="QUB266" s="27"/>
      <c r="QUC266" s="27"/>
      <c r="QUD266" s="27"/>
      <c r="QUE266" s="27"/>
      <c r="QUF266" s="27"/>
      <c r="QUG266" s="27"/>
      <c r="QUH266" s="27"/>
      <c r="QUI266" s="27"/>
      <c r="QUJ266" s="27"/>
      <c r="QUK266" s="27"/>
      <c r="QUL266" s="27"/>
      <c r="QUM266" s="27"/>
      <c r="QUN266" s="27"/>
      <c r="QUO266" s="27"/>
      <c r="QUP266" s="27"/>
      <c r="QUQ266" s="27"/>
      <c r="QUR266" s="27"/>
      <c r="QUS266" s="27"/>
      <c r="QUT266" s="27"/>
      <c r="QUU266" s="27"/>
      <c r="QUV266" s="27"/>
      <c r="QUW266" s="27"/>
      <c r="QUX266" s="27"/>
      <c r="QUY266" s="27"/>
      <c r="QUZ266" s="27"/>
      <c r="QVA266" s="27"/>
      <c r="QVB266" s="27"/>
      <c r="QVC266" s="27"/>
      <c r="QVD266" s="27"/>
      <c r="QVE266" s="27"/>
      <c r="QVF266" s="27"/>
      <c r="QVG266" s="27"/>
      <c r="QVH266" s="27"/>
      <c r="QVI266" s="27"/>
      <c r="QVJ266" s="27"/>
      <c r="QVK266" s="27"/>
      <c r="QVL266" s="27"/>
      <c r="QVM266" s="27"/>
      <c r="QVN266" s="27"/>
      <c r="QVO266" s="27"/>
      <c r="QVP266" s="27"/>
      <c r="QVQ266" s="27"/>
      <c r="QVR266" s="27"/>
      <c r="QVS266" s="27"/>
      <c r="QVT266" s="27"/>
      <c r="QVU266" s="27"/>
      <c r="QVV266" s="27"/>
      <c r="QVW266" s="27"/>
      <c r="QVX266" s="27"/>
      <c r="QVY266" s="27"/>
      <c r="QVZ266" s="27"/>
      <c r="QWA266" s="27"/>
      <c r="QWB266" s="27"/>
      <c r="QWC266" s="27"/>
      <c r="QWD266" s="27"/>
      <c r="QWE266" s="27"/>
      <c r="QWF266" s="27"/>
      <c r="QWG266" s="27"/>
      <c r="QWH266" s="27"/>
      <c r="QWI266" s="27"/>
      <c r="QWJ266" s="27"/>
      <c r="QWK266" s="27"/>
      <c r="QWL266" s="27"/>
      <c r="QWM266" s="27"/>
      <c r="QWN266" s="27"/>
      <c r="QWO266" s="27"/>
      <c r="QWP266" s="27"/>
      <c r="QWQ266" s="27"/>
      <c r="QWR266" s="27"/>
      <c r="QWS266" s="27"/>
      <c r="QWT266" s="27"/>
      <c r="QWU266" s="27"/>
      <c r="QWV266" s="27"/>
      <c r="QWW266" s="27"/>
      <c r="QWX266" s="27"/>
      <c r="QWY266" s="27"/>
      <c r="QWZ266" s="27"/>
      <c r="QXA266" s="27"/>
      <c r="QXB266" s="27"/>
      <c r="QXC266" s="27"/>
      <c r="QXD266" s="27"/>
      <c r="QXE266" s="27"/>
      <c r="QXF266" s="27"/>
      <c r="QXG266" s="27"/>
      <c r="QXH266" s="27"/>
      <c r="QXI266" s="27"/>
      <c r="QXJ266" s="27"/>
      <c r="QXK266" s="27"/>
      <c r="QXL266" s="27"/>
      <c r="QXM266" s="27"/>
      <c r="QXN266" s="27"/>
      <c r="QXO266" s="27"/>
      <c r="QXP266" s="27"/>
      <c r="QXQ266" s="27"/>
      <c r="QXR266" s="27"/>
      <c r="QXS266" s="27"/>
      <c r="QXT266" s="27"/>
      <c r="QXU266" s="27"/>
      <c r="QXV266" s="27"/>
      <c r="QXW266" s="27"/>
      <c r="QXX266" s="27"/>
      <c r="QXY266" s="27"/>
      <c r="QXZ266" s="27"/>
      <c r="QYA266" s="27"/>
      <c r="QYB266" s="27"/>
      <c r="QYC266" s="27"/>
      <c r="QYD266" s="27"/>
      <c r="QYE266" s="27"/>
      <c r="QYF266" s="27"/>
      <c r="QYG266" s="27"/>
      <c r="QYH266" s="27"/>
      <c r="QYI266" s="27"/>
      <c r="QYJ266" s="27"/>
      <c r="QYK266" s="27"/>
      <c r="QYL266" s="27"/>
      <c r="QYM266" s="27"/>
      <c r="QYN266" s="27"/>
      <c r="QYO266" s="27"/>
      <c r="QYP266" s="27"/>
      <c r="QYQ266" s="27"/>
      <c r="QYR266" s="27"/>
      <c r="QYS266" s="27"/>
      <c r="QYT266" s="27"/>
      <c r="QYU266" s="27"/>
      <c r="QYV266" s="27"/>
      <c r="QYW266" s="27"/>
      <c r="QYX266" s="27"/>
      <c r="QYY266" s="27"/>
      <c r="QYZ266" s="27"/>
      <c r="QZA266" s="27"/>
      <c r="QZB266" s="27"/>
      <c r="QZC266" s="27"/>
      <c r="QZD266" s="27"/>
      <c r="QZE266" s="27"/>
      <c r="QZF266" s="27"/>
      <c r="QZG266" s="27"/>
      <c r="QZH266" s="27"/>
      <c r="QZI266" s="27"/>
      <c r="QZJ266" s="27"/>
      <c r="QZK266" s="27"/>
      <c r="QZL266" s="27"/>
      <c r="QZM266" s="27"/>
      <c r="QZN266" s="27"/>
      <c r="QZO266" s="27"/>
      <c r="QZP266" s="27"/>
      <c r="QZQ266" s="27"/>
      <c r="QZR266" s="27"/>
      <c r="QZS266" s="27"/>
      <c r="QZT266" s="27"/>
      <c r="QZU266" s="27"/>
      <c r="QZV266" s="27"/>
      <c r="QZW266" s="27"/>
      <c r="QZX266" s="27"/>
      <c r="QZY266" s="27"/>
      <c r="QZZ266" s="27"/>
      <c r="RAA266" s="27"/>
      <c r="RAB266" s="27"/>
      <c r="RAC266" s="27"/>
      <c r="RAD266" s="27"/>
      <c r="RAE266" s="27"/>
      <c r="RAF266" s="27"/>
      <c r="RAG266" s="27"/>
      <c r="RAH266" s="27"/>
      <c r="RAI266" s="27"/>
      <c r="RAJ266" s="27"/>
      <c r="RAK266" s="27"/>
      <c r="RAL266" s="27"/>
      <c r="RAM266" s="27"/>
      <c r="RAN266" s="27"/>
      <c r="RAO266" s="27"/>
      <c r="RAP266" s="27"/>
      <c r="RAQ266" s="27"/>
      <c r="RAR266" s="27"/>
      <c r="RAS266" s="27"/>
      <c r="RAT266" s="27"/>
      <c r="RAU266" s="27"/>
      <c r="RAV266" s="27"/>
      <c r="RAW266" s="27"/>
      <c r="RAX266" s="27"/>
      <c r="RAY266" s="27"/>
      <c r="RAZ266" s="27"/>
      <c r="RBA266" s="27"/>
      <c r="RBB266" s="27"/>
      <c r="RBC266" s="27"/>
      <c r="RBD266" s="27"/>
      <c r="RBE266" s="27"/>
      <c r="RBF266" s="27"/>
      <c r="RBG266" s="27"/>
      <c r="RBH266" s="27"/>
      <c r="RBI266" s="27"/>
      <c r="RBJ266" s="27"/>
      <c r="RBK266" s="27"/>
      <c r="RBL266" s="27"/>
      <c r="RBM266" s="27"/>
      <c r="RBN266" s="27"/>
      <c r="RBO266" s="27"/>
      <c r="RBP266" s="27"/>
      <c r="RBQ266" s="27"/>
      <c r="RBR266" s="27"/>
      <c r="RBS266" s="27"/>
      <c r="RBT266" s="27"/>
      <c r="RBU266" s="27"/>
      <c r="RBV266" s="27"/>
      <c r="RBW266" s="27"/>
      <c r="RBX266" s="27"/>
      <c r="RBY266" s="27"/>
      <c r="RBZ266" s="27"/>
      <c r="RCA266" s="27"/>
      <c r="RCB266" s="27"/>
      <c r="RCC266" s="27"/>
      <c r="RCD266" s="27"/>
      <c r="RCE266" s="27"/>
      <c r="RCF266" s="27"/>
      <c r="RCG266" s="27"/>
      <c r="RCH266" s="27"/>
      <c r="RCI266" s="27"/>
      <c r="RCJ266" s="27"/>
      <c r="RCK266" s="27"/>
      <c r="RCL266" s="27"/>
      <c r="RCM266" s="27"/>
      <c r="RCN266" s="27"/>
      <c r="RCO266" s="27"/>
      <c r="RCP266" s="27"/>
      <c r="RCQ266" s="27"/>
      <c r="RCR266" s="27"/>
      <c r="RCS266" s="27"/>
      <c r="RCT266" s="27"/>
      <c r="RCU266" s="27"/>
      <c r="RCV266" s="27"/>
      <c r="RCW266" s="27"/>
      <c r="RCX266" s="27"/>
      <c r="RCY266" s="27"/>
      <c r="RCZ266" s="27"/>
      <c r="RDA266" s="27"/>
      <c r="RDB266" s="27"/>
      <c r="RDC266" s="27"/>
      <c r="RDD266" s="27"/>
      <c r="RDE266" s="27"/>
      <c r="RDF266" s="27"/>
      <c r="RDG266" s="27"/>
      <c r="RDH266" s="27"/>
      <c r="RDI266" s="27"/>
      <c r="RDJ266" s="27"/>
      <c r="RDK266" s="27"/>
      <c r="RDL266" s="27"/>
      <c r="RDM266" s="27"/>
      <c r="RDN266" s="27"/>
      <c r="RDO266" s="27"/>
      <c r="RDP266" s="27"/>
      <c r="RDQ266" s="27"/>
      <c r="RDR266" s="27"/>
      <c r="RDS266" s="27"/>
      <c r="RDT266" s="27"/>
      <c r="RDU266" s="27"/>
      <c r="RDV266" s="27"/>
      <c r="RDW266" s="27"/>
      <c r="RDX266" s="27"/>
      <c r="RDY266" s="27"/>
      <c r="RDZ266" s="27"/>
      <c r="REA266" s="27"/>
      <c r="REB266" s="27"/>
      <c r="REC266" s="27"/>
      <c r="RED266" s="27"/>
      <c r="REE266" s="27"/>
      <c r="REF266" s="27"/>
      <c r="REG266" s="27"/>
      <c r="REH266" s="27"/>
      <c r="REI266" s="27"/>
      <c r="REJ266" s="27"/>
      <c r="REK266" s="27"/>
      <c r="REL266" s="27"/>
      <c r="REM266" s="27"/>
      <c r="REN266" s="27"/>
      <c r="REO266" s="27"/>
      <c r="REP266" s="27"/>
      <c r="REQ266" s="27"/>
      <c r="RER266" s="27"/>
      <c r="RES266" s="27"/>
      <c r="RET266" s="27"/>
      <c r="REU266" s="27"/>
      <c r="REV266" s="27"/>
      <c r="REW266" s="27"/>
      <c r="REX266" s="27"/>
      <c r="REY266" s="27"/>
      <c r="REZ266" s="27"/>
      <c r="RFA266" s="27"/>
      <c r="RFB266" s="27"/>
      <c r="RFC266" s="27"/>
      <c r="RFD266" s="27"/>
      <c r="RFE266" s="27"/>
      <c r="RFF266" s="27"/>
      <c r="RFG266" s="27"/>
      <c r="RFH266" s="27"/>
      <c r="RFI266" s="27"/>
      <c r="RFJ266" s="27"/>
      <c r="RFK266" s="27"/>
      <c r="RFL266" s="27"/>
      <c r="RFM266" s="27"/>
      <c r="RFN266" s="27"/>
      <c r="RFO266" s="27"/>
      <c r="RFP266" s="27"/>
      <c r="RFQ266" s="27"/>
      <c r="RFR266" s="27"/>
      <c r="RFS266" s="27"/>
      <c r="RFT266" s="27"/>
      <c r="RFU266" s="27"/>
      <c r="RFV266" s="27"/>
      <c r="RFW266" s="27"/>
      <c r="RFX266" s="27"/>
      <c r="RFY266" s="27"/>
      <c r="RFZ266" s="27"/>
      <c r="RGA266" s="27"/>
      <c r="RGB266" s="27"/>
      <c r="RGC266" s="27"/>
      <c r="RGD266" s="27"/>
      <c r="RGE266" s="27"/>
      <c r="RGF266" s="27"/>
      <c r="RGG266" s="27"/>
      <c r="RGH266" s="27"/>
      <c r="RGI266" s="27"/>
      <c r="RGJ266" s="27"/>
      <c r="RGK266" s="27"/>
      <c r="RGL266" s="27"/>
      <c r="RGM266" s="27"/>
      <c r="RGN266" s="27"/>
      <c r="RGO266" s="27"/>
      <c r="RGP266" s="27"/>
      <c r="RGQ266" s="27"/>
      <c r="RGR266" s="27"/>
      <c r="RGS266" s="27"/>
      <c r="RGT266" s="27"/>
      <c r="RGU266" s="27"/>
      <c r="RGV266" s="27"/>
      <c r="RGW266" s="27"/>
      <c r="RGX266" s="27"/>
      <c r="RGY266" s="27"/>
      <c r="RGZ266" s="27"/>
      <c r="RHA266" s="27"/>
      <c r="RHB266" s="27"/>
      <c r="RHC266" s="27"/>
      <c r="RHD266" s="27"/>
      <c r="RHE266" s="27"/>
      <c r="RHF266" s="27"/>
      <c r="RHG266" s="27"/>
      <c r="RHH266" s="27"/>
      <c r="RHI266" s="27"/>
      <c r="RHJ266" s="27"/>
      <c r="RHK266" s="27"/>
      <c r="RHL266" s="27"/>
      <c r="RHM266" s="27"/>
      <c r="RHN266" s="27"/>
      <c r="RHO266" s="27"/>
      <c r="RHP266" s="27"/>
      <c r="RHQ266" s="27"/>
      <c r="RHR266" s="27"/>
      <c r="RHS266" s="27"/>
      <c r="RHT266" s="27"/>
      <c r="RHU266" s="27"/>
      <c r="RHV266" s="27"/>
      <c r="RHW266" s="27"/>
      <c r="RHX266" s="27"/>
      <c r="RHY266" s="27"/>
      <c r="RHZ266" s="27"/>
      <c r="RIA266" s="27"/>
      <c r="RIB266" s="27"/>
      <c r="RIC266" s="27"/>
      <c r="RID266" s="27"/>
      <c r="RIE266" s="27"/>
      <c r="RIF266" s="27"/>
      <c r="RIG266" s="27"/>
      <c r="RIH266" s="27"/>
      <c r="RII266" s="27"/>
      <c r="RIJ266" s="27"/>
      <c r="RIK266" s="27"/>
      <c r="RIL266" s="27"/>
      <c r="RIM266" s="27"/>
      <c r="RIN266" s="27"/>
      <c r="RIO266" s="27"/>
      <c r="RIP266" s="27"/>
      <c r="RIQ266" s="27"/>
      <c r="RIR266" s="27"/>
      <c r="RIS266" s="27"/>
      <c r="RIT266" s="27"/>
      <c r="RIU266" s="27"/>
      <c r="RIV266" s="27"/>
      <c r="RIW266" s="27"/>
      <c r="RIX266" s="27"/>
      <c r="RIY266" s="27"/>
      <c r="RIZ266" s="27"/>
      <c r="RJA266" s="27"/>
      <c r="RJB266" s="27"/>
      <c r="RJC266" s="27"/>
      <c r="RJD266" s="27"/>
      <c r="RJE266" s="27"/>
      <c r="RJF266" s="27"/>
      <c r="RJG266" s="27"/>
      <c r="RJH266" s="27"/>
      <c r="RJI266" s="27"/>
      <c r="RJJ266" s="27"/>
      <c r="RJK266" s="27"/>
      <c r="RJL266" s="27"/>
      <c r="RJM266" s="27"/>
      <c r="RJN266" s="27"/>
      <c r="RJO266" s="27"/>
      <c r="RJP266" s="27"/>
      <c r="RJQ266" s="27"/>
      <c r="RJR266" s="27"/>
      <c r="RJS266" s="27"/>
      <c r="RJT266" s="27"/>
      <c r="RJU266" s="27"/>
      <c r="RJV266" s="27"/>
      <c r="RJW266" s="27"/>
      <c r="RJX266" s="27"/>
      <c r="RJY266" s="27"/>
      <c r="RJZ266" s="27"/>
      <c r="RKA266" s="27"/>
      <c r="RKB266" s="27"/>
      <c r="RKC266" s="27"/>
      <c r="RKD266" s="27"/>
      <c r="RKE266" s="27"/>
      <c r="RKF266" s="27"/>
      <c r="RKG266" s="27"/>
      <c r="RKH266" s="27"/>
      <c r="RKI266" s="27"/>
      <c r="RKJ266" s="27"/>
      <c r="RKK266" s="27"/>
      <c r="RKL266" s="27"/>
      <c r="RKM266" s="27"/>
      <c r="RKN266" s="27"/>
      <c r="RKO266" s="27"/>
      <c r="RKP266" s="27"/>
      <c r="RKQ266" s="27"/>
      <c r="RKR266" s="27"/>
      <c r="RKS266" s="27"/>
      <c r="RKT266" s="27"/>
      <c r="RKU266" s="27"/>
      <c r="RKV266" s="27"/>
      <c r="RKW266" s="27"/>
      <c r="RKX266" s="27"/>
      <c r="RKY266" s="27"/>
      <c r="RKZ266" s="27"/>
      <c r="RLA266" s="27"/>
      <c r="RLB266" s="27"/>
      <c r="RLC266" s="27"/>
      <c r="RLD266" s="27"/>
      <c r="RLE266" s="27"/>
      <c r="RLF266" s="27"/>
      <c r="RLG266" s="27"/>
      <c r="RLH266" s="27"/>
      <c r="RLI266" s="27"/>
      <c r="RLJ266" s="27"/>
      <c r="RLK266" s="27"/>
      <c r="RLL266" s="27"/>
      <c r="RLM266" s="27"/>
      <c r="RLN266" s="27"/>
      <c r="RLO266" s="27"/>
      <c r="RLP266" s="27"/>
      <c r="RLQ266" s="27"/>
      <c r="RLR266" s="27"/>
      <c r="RLS266" s="27"/>
      <c r="RLT266" s="27"/>
      <c r="RLU266" s="27"/>
      <c r="RLV266" s="27"/>
      <c r="RLW266" s="27"/>
      <c r="RLX266" s="27"/>
      <c r="RLY266" s="27"/>
      <c r="RLZ266" s="27"/>
      <c r="RMA266" s="27"/>
      <c r="RMB266" s="27"/>
      <c r="RMC266" s="27"/>
      <c r="RMD266" s="27"/>
      <c r="RME266" s="27"/>
      <c r="RMF266" s="27"/>
      <c r="RMG266" s="27"/>
      <c r="RMH266" s="27"/>
      <c r="RMI266" s="27"/>
      <c r="RMJ266" s="27"/>
      <c r="RMK266" s="27"/>
      <c r="RML266" s="27"/>
      <c r="RMM266" s="27"/>
      <c r="RMN266" s="27"/>
      <c r="RMO266" s="27"/>
      <c r="RMP266" s="27"/>
      <c r="RMQ266" s="27"/>
      <c r="RMR266" s="27"/>
      <c r="RMS266" s="27"/>
      <c r="RMT266" s="27"/>
      <c r="RMU266" s="27"/>
      <c r="RMV266" s="27"/>
      <c r="RMW266" s="27"/>
      <c r="RMX266" s="27"/>
      <c r="RMY266" s="27"/>
      <c r="RMZ266" s="27"/>
      <c r="RNA266" s="27"/>
      <c r="RNB266" s="27"/>
      <c r="RNC266" s="27"/>
      <c r="RND266" s="27"/>
      <c r="RNE266" s="27"/>
      <c r="RNF266" s="27"/>
      <c r="RNG266" s="27"/>
      <c r="RNH266" s="27"/>
      <c r="RNI266" s="27"/>
      <c r="RNJ266" s="27"/>
      <c r="RNK266" s="27"/>
      <c r="RNL266" s="27"/>
      <c r="RNM266" s="27"/>
      <c r="RNN266" s="27"/>
      <c r="RNO266" s="27"/>
      <c r="RNP266" s="27"/>
      <c r="RNQ266" s="27"/>
      <c r="RNR266" s="27"/>
      <c r="RNS266" s="27"/>
      <c r="RNT266" s="27"/>
      <c r="RNU266" s="27"/>
      <c r="RNV266" s="27"/>
      <c r="RNW266" s="27"/>
      <c r="RNX266" s="27"/>
      <c r="RNY266" s="27"/>
      <c r="RNZ266" s="27"/>
      <c r="ROA266" s="27"/>
      <c r="ROB266" s="27"/>
      <c r="ROC266" s="27"/>
      <c r="ROD266" s="27"/>
      <c r="ROE266" s="27"/>
      <c r="ROF266" s="27"/>
      <c r="ROG266" s="27"/>
      <c r="ROH266" s="27"/>
      <c r="ROI266" s="27"/>
      <c r="ROJ266" s="27"/>
      <c r="ROK266" s="27"/>
      <c r="ROL266" s="27"/>
      <c r="ROM266" s="27"/>
      <c r="RON266" s="27"/>
      <c r="ROO266" s="27"/>
      <c r="ROP266" s="27"/>
      <c r="ROQ266" s="27"/>
      <c r="ROR266" s="27"/>
      <c r="ROS266" s="27"/>
      <c r="ROT266" s="27"/>
      <c r="ROU266" s="27"/>
      <c r="ROV266" s="27"/>
      <c r="ROW266" s="27"/>
      <c r="ROX266" s="27"/>
      <c r="ROY266" s="27"/>
      <c r="ROZ266" s="27"/>
      <c r="RPA266" s="27"/>
      <c r="RPB266" s="27"/>
      <c r="RPC266" s="27"/>
      <c r="RPD266" s="27"/>
      <c r="RPE266" s="27"/>
      <c r="RPF266" s="27"/>
      <c r="RPG266" s="27"/>
      <c r="RPH266" s="27"/>
      <c r="RPI266" s="27"/>
      <c r="RPJ266" s="27"/>
      <c r="RPK266" s="27"/>
      <c r="RPL266" s="27"/>
      <c r="RPM266" s="27"/>
      <c r="RPN266" s="27"/>
      <c r="RPO266" s="27"/>
      <c r="RPP266" s="27"/>
      <c r="RPQ266" s="27"/>
      <c r="RPR266" s="27"/>
      <c r="RPS266" s="27"/>
      <c r="RPT266" s="27"/>
      <c r="RPU266" s="27"/>
      <c r="RPV266" s="27"/>
      <c r="RPW266" s="27"/>
      <c r="RPX266" s="27"/>
      <c r="RPY266" s="27"/>
      <c r="RPZ266" s="27"/>
      <c r="RQA266" s="27"/>
      <c r="RQB266" s="27"/>
      <c r="RQC266" s="27"/>
      <c r="RQD266" s="27"/>
      <c r="RQE266" s="27"/>
      <c r="RQF266" s="27"/>
      <c r="RQG266" s="27"/>
      <c r="RQH266" s="27"/>
      <c r="RQI266" s="27"/>
      <c r="RQJ266" s="27"/>
      <c r="RQK266" s="27"/>
      <c r="RQL266" s="27"/>
      <c r="RQM266" s="27"/>
      <c r="RQN266" s="27"/>
      <c r="RQO266" s="27"/>
      <c r="RQP266" s="27"/>
      <c r="RQQ266" s="27"/>
      <c r="RQR266" s="27"/>
      <c r="RQS266" s="27"/>
      <c r="RQT266" s="27"/>
      <c r="RQU266" s="27"/>
      <c r="RQV266" s="27"/>
      <c r="RQW266" s="27"/>
      <c r="RQX266" s="27"/>
      <c r="RQY266" s="27"/>
      <c r="RQZ266" s="27"/>
      <c r="RRA266" s="27"/>
      <c r="RRB266" s="27"/>
      <c r="RRC266" s="27"/>
      <c r="RRD266" s="27"/>
      <c r="RRE266" s="27"/>
      <c r="RRF266" s="27"/>
      <c r="RRG266" s="27"/>
      <c r="RRH266" s="27"/>
      <c r="RRI266" s="27"/>
      <c r="RRJ266" s="27"/>
      <c r="RRK266" s="27"/>
      <c r="RRL266" s="27"/>
      <c r="RRM266" s="27"/>
      <c r="RRN266" s="27"/>
      <c r="RRO266" s="27"/>
      <c r="RRP266" s="27"/>
      <c r="RRQ266" s="27"/>
      <c r="RRR266" s="27"/>
      <c r="RRS266" s="27"/>
      <c r="RRT266" s="27"/>
      <c r="RRU266" s="27"/>
      <c r="RRV266" s="27"/>
      <c r="RRW266" s="27"/>
      <c r="RRX266" s="27"/>
      <c r="RRY266" s="27"/>
      <c r="RRZ266" s="27"/>
      <c r="RSA266" s="27"/>
      <c r="RSB266" s="27"/>
      <c r="RSC266" s="27"/>
      <c r="RSD266" s="27"/>
      <c r="RSE266" s="27"/>
      <c r="RSF266" s="27"/>
      <c r="RSG266" s="27"/>
      <c r="RSH266" s="27"/>
      <c r="RSI266" s="27"/>
      <c r="RSJ266" s="27"/>
      <c r="RSK266" s="27"/>
      <c r="RSL266" s="27"/>
      <c r="RSM266" s="27"/>
      <c r="RSN266" s="27"/>
      <c r="RSO266" s="27"/>
      <c r="RSP266" s="27"/>
      <c r="RSQ266" s="27"/>
      <c r="RSR266" s="27"/>
      <c r="RSS266" s="27"/>
      <c r="RST266" s="27"/>
      <c r="RSU266" s="27"/>
      <c r="RSV266" s="27"/>
      <c r="RSW266" s="27"/>
      <c r="RSX266" s="27"/>
      <c r="RSY266" s="27"/>
      <c r="RSZ266" s="27"/>
      <c r="RTA266" s="27"/>
      <c r="RTB266" s="27"/>
      <c r="RTC266" s="27"/>
      <c r="RTD266" s="27"/>
      <c r="RTE266" s="27"/>
      <c r="RTF266" s="27"/>
      <c r="RTG266" s="27"/>
      <c r="RTH266" s="27"/>
      <c r="RTI266" s="27"/>
      <c r="RTJ266" s="27"/>
      <c r="RTK266" s="27"/>
      <c r="RTL266" s="27"/>
      <c r="RTM266" s="27"/>
      <c r="RTN266" s="27"/>
      <c r="RTO266" s="27"/>
      <c r="RTP266" s="27"/>
      <c r="RTQ266" s="27"/>
      <c r="RTR266" s="27"/>
      <c r="RTS266" s="27"/>
      <c r="RTT266" s="27"/>
      <c r="RTU266" s="27"/>
      <c r="RTV266" s="27"/>
      <c r="RTW266" s="27"/>
      <c r="RTX266" s="27"/>
      <c r="RTY266" s="27"/>
      <c r="RTZ266" s="27"/>
      <c r="RUA266" s="27"/>
      <c r="RUB266" s="27"/>
      <c r="RUC266" s="27"/>
      <c r="RUD266" s="27"/>
      <c r="RUE266" s="27"/>
      <c r="RUF266" s="27"/>
      <c r="RUG266" s="27"/>
      <c r="RUH266" s="27"/>
      <c r="RUI266" s="27"/>
      <c r="RUJ266" s="27"/>
      <c r="RUK266" s="27"/>
      <c r="RUL266" s="27"/>
      <c r="RUM266" s="27"/>
      <c r="RUN266" s="27"/>
      <c r="RUO266" s="27"/>
      <c r="RUP266" s="27"/>
      <c r="RUQ266" s="27"/>
      <c r="RUR266" s="27"/>
      <c r="RUS266" s="27"/>
      <c r="RUT266" s="27"/>
      <c r="RUU266" s="27"/>
      <c r="RUV266" s="27"/>
      <c r="RUW266" s="27"/>
      <c r="RUX266" s="27"/>
      <c r="RUY266" s="27"/>
      <c r="RUZ266" s="27"/>
      <c r="RVA266" s="27"/>
      <c r="RVB266" s="27"/>
      <c r="RVC266" s="27"/>
      <c r="RVD266" s="27"/>
      <c r="RVE266" s="27"/>
      <c r="RVF266" s="27"/>
      <c r="RVG266" s="27"/>
      <c r="RVH266" s="27"/>
      <c r="RVI266" s="27"/>
      <c r="RVJ266" s="27"/>
      <c r="RVK266" s="27"/>
      <c r="RVL266" s="27"/>
      <c r="RVM266" s="27"/>
      <c r="RVN266" s="27"/>
      <c r="RVO266" s="27"/>
      <c r="RVP266" s="27"/>
      <c r="RVQ266" s="27"/>
      <c r="RVR266" s="27"/>
      <c r="RVS266" s="27"/>
      <c r="RVT266" s="27"/>
      <c r="RVU266" s="27"/>
      <c r="RVV266" s="27"/>
      <c r="RVW266" s="27"/>
      <c r="RVX266" s="27"/>
      <c r="RVY266" s="27"/>
      <c r="RVZ266" s="27"/>
      <c r="RWA266" s="27"/>
      <c r="RWB266" s="27"/>
      <c r="RWC266" s="27"/>
      <c r="RWD266" s="27"/>
      <c r="RWE266" s="27"/>
      <c r="RWF266" s="27"/>
      <c r="RWG266" s="27"/>
      <c r="RWH266" s="27"/>
      <c r="RWI266" s="27"/>
      <c r="RWJ266" s="27"/>
      <c r="RWK266" s="27"/>
      <c r="RWL266" s="27"/>
      <c r="RWM266" s="27"/>
      <c r="RWN266" s="27"/>
      <c r="RWO266" s="27"/>
      <c r="RWP266" s="27"/>
      <c r="RWQ266" s="27"/>
      <c r="RWR266" s="27"/>
      <c r="RWS266" s="27"/>
      <c r="RWT266" s="27"/>
      <c r="RWU266" s="27"/>
      <c r="RWV266" s="27"/>
      <c r="RWW266" s="27"/>
      <c r="RWX266" s="27"/>
      <c r="RWY266" s="27"/>
      <c r="RWZ266" s="27"/>
      <c r="RXA266" s="27"/>
      <c r="RXB266" s="27"/>
      <c r="RXC266" s="27"/>
      <c r="RXD266" s="27"/>
      <c r="RXE266" s="27"/>
      <c r="RXF266" s="27"/>
      <c r="RXG266" s="27"/>
      <c r="RXH266" s="27"/>
      <c r="RXI266" s="27"/>
      <c r="RXJ266" s="27"/>
      <c r="RXK266" s="27"/>
      <c r="RXL266" s="27"/>
      <c r="RXM266" s="27"/>
      <c r="RXN266" s="27"/>
      <c r="RXO266" s="27"/>
      <c r="RXP266" s="27"/>
      <c r="RXQ266" s="27"/>
      <c r="RXR266" s="27"/>
      <c r="RXS266" s="27"/>
      <c r="RXT266" s="27"/>
      <c r="RXU266" s="27"/>
      <c r="RXV266" s="27"/>
      <c r="RXW266" s="27"/>
      <c r="RXX266" s="27"/>
      <c r="RXY266" s="27"/>
      <c r="RXZ266" s="27"/>
      <c r="RYA266" s="27"/>
      <c r="RYB266" s="27"/>
      <c r="RYC266" s="27"/>
      <c r="RYD266" s="27"/>
      <c r="RYE266" s="27"/>
      <c r="RYF266" s="27"/>
      <c r="RYG266" s="27"/>
      <c r="RYH266" s="27"/>
      <c r="RYI266" s="27"/>
      <c r="RYJ266" s="27"/>
      <c r="RYK266" s="27"/>
      <c r="RYL266" s="27"/>
      <c r="RYM266" s="27"/>
      <c r="RYN266" s="27"/>
      <c r="RYO266" s="27"/>
      <c r="RYP266" s="27"/>
      <c r="RYQ266" s="27"/>
      <c r="RYR266" s="27"/>
      <c r="RYS266" s="27"/>
      <c r="RYT266" s="27"/>
      <c r="RYU266" s="27"/>
      <c r="RYV266" s="27"/>
      <c r="RYW266" s="27"/>
      <c r="RYX266" s="27"/>
      <c r="RYY266" s="27"/>
      <c r="RYZ266" s="27"/>
      <c r="RZA266" s="27"/>
      <c r="RZB266" s="27"/>
      <c r="RZC266" s="27"/>
      <c r="RZD266" s="27"/>
      <c r="RZE266" s="27"/>
      <c r="RZF266" s="27"/>
      <c r="RZG266" s="27"/>
      <c r="RZH266" s="27"/>
      <c r="RZI266" s="27"/>
      <c r="RZJ266" s="27"/>
      <c r="RZK266" s="27"/>
      <c r="RZL266" s="27"/>
      <c r="RZM266" s="27"/>
      <c r="RZN266" s="27"/>
      <c r="RZO266" s="27"/>
      <c r="RZP266" s="27"/>
      <c r="RZQ266" s="27"/>
      <c r="RZR266" s="27"/>
      <c r="RZS266" s="27"/>
      <c r="RZT266" s="27"/>
      <c r="RZU266" s="27"/>
      <c r="RZV266" s="27"/>
      <c r="RZW266" s="27"/>
      <c r="RZX266" s="27"/>
      <c r="RZY266" s="27"/>
      <c r="RZZ266" s="27"/>
      <c r="SAA266" s="27"/>
      <c r="SAB266" s="27"/>
      <c r="SAC266" s="27"/>
      <c r="SAD266" s="27"/>
      <c r="SAE266" s="27"/>
      <c r="SAF266" s="27"/>
      <c r="SAG266" s="27"/>
      <c r="SAH266" s="27"/>
      <c r="SAI266" s="27"/>
      <c r="SAJ266" s="27"/>
      <c r="SAK266" s="27"/>
      <c r="SAL266" s="27"/>
      <c r="SAM266" s="27"/>
      <c r="SAN266" s="27"/>
      <c r="SAO266" s="27"/>
      <c r="SAP266" s="27"/>
      <c r="SAQ266" s="27"/>
      <c r="SAR266" s="27"/>
      <c r="SAS266" s="27"/>
      <c r="SAT266" s="27"/>
      <c r="SAU266" s="27"/>
      <c r="SAV266" s="27"/>
      <c r="SAW266" s="27"/>
      <c r="SAX266" s="27"/>
      <c r="SAY266" s="27"/>
      <c r="SAZ266" s="27"/>
      <c r="SBA266" s="27"/>
      <c r="SBB266" s="27"/>
      <c r="SBC266" s="27"/>
      <c r="SBD266" s="27"/>
      <c r="SBE266" s="27"/>
      <c r="SBF266" s="27"/>
      <c r="SBG266" s="27"/>
      <c r="SBH266" s="27"/>
      <c r="SBI266" s="27"/>
      <c r="SBJ266" s="27"/>
      <c r="SBK266" s="27"/>
      <c r="SBL266" s="27"/>
      <c r="SBM266" s="27"/>
      <c r="SBN266" s="27"/>
      <c r="SBO266" s="27"/>
      <c r="SBP266" s="27"/>
      <c r="SBQ266" s="27"/>
      <c r="SBR266" s="27"/>
      <c r="SBS266" s="27"/>
      <c r="SBT266" s="27"/>
      <c r="SBU266" s="27"/>
      <c r="SBV266" s="27"/>
      <c r="SBW266" s="27"/>
      <c r="SBX266" s="27"/>
      <c r="SBY266" s="27"/>
      <c r="SBZ266" s="27"/>
      <c r="SCA266" s="27"/>
      <c r="SCB266" s="27"/>
      <c r="SCC266" s="27"/>
      <c r="SCD266" s="27"/>
      <c r="SCE266" s="27"/>
      <c r="SCF266" s="27"/>
      <c r="SCG266" s="27"/>
      <c r="SCH266" s="27"/>
      <c r="SCI266" s="27"/>
      <c r="SCJ266" s="27"/>
      <c r="SCK266" s="27"/>
      <c r="SCL266" s="27"/>
      <c r="SCM266" s="27"/>
      <c r="SCN266" s="27"/>
      <c r="SCO266" s="27"/>
      <c r="SCP266" s="27"/>
      <c r="SCQ266" s="27"/>
      <c r="SCR266" s="27"/>
      <c r="SCS266" s="27"/>
      <c r="SCT266" s="27"/>
      <c r="SCU266" s="27"/>
      <c r="SCV266" s="27"/>
      <c r="SCW266" s="27"/>
      <c r="SCX266" s="27"/>
      <c r="SCY266" s="27"/>
      <c r="SCZ266" s="27"/>
      <c r="SDA266" s="27"/>
      <c r="SDB266" s="27"/>
      <c r="SDC266" s="27"/>
      <c r="SDD266" s="27"/>
      <c r="SDE266" s="27"/>
      <c r="SDF266" s="27"/>
      <c r="SDG266" s="27"/>
      <c r="SDH266" s="27"/>
      <c r="SDI266" s="27"/>
      <c r="SDJ266" s="27"/>
      <c r="SDK266" s="27"/>
      <c r="SDL266" s="27"/>
      <c r="SDM266" s="27"/>
      <c r="SDN266" s="27"/>
      <c r="SDO266" s="27"/>
      <c r="SDP266" s="27"/>
      <c r="SDQ266" s="27"/>
      <c r="SDR266" s="27"/>
      <c r="SDS266" s="27"/>
      <c r="SDT266" s="27"/>
      <c r="SDU266" s="27"/>
      <c r="SDV266" s="27"/>
      <c r="SDW266" s="27"/>
      <c r="SDX266" s="27"/>
      <c r="SDY266" s="27"/>
      <c r="SDZ266" s="27"/>
      <c r="SEA266" s="27"/>
      <c r="SEB266" s="27"/>
      <c r="SEC266" s="27"/>
      <c r="SED266" s="27"/>
      <c r="SEE266" s="27"/>
      <c r="SEF266" s="27"/>
      <c r="SEG266" s="27"/>
      <c r="SEH266" s="27"/>
      <c r="SEI266" s="27"/>
      <c r="SEJ266" s="27"/>
      <c r="SEK266" s="27"/>
      <c r="SEL266" s="27"/>
      <c r="SEM266" s="27"/>
      <c r="SEN266" s="27"/>
      <c r="SEO266" s="27"/>
      <c r="SEP266" s="27"/>
      <c r="SEQ266" s="27"/>
      <c r="SER266" s="27"/>
      <c r="SES266" s="27"/>
      <c r="SET266" s="27"/>
      <c r="SEU266" s="27"/>
      <c r="SEV266" s="27"/>
      <c r="SEW266" s="27"/>
      <c r="SEX266" s="27"/>
      <c r="SEY266" s="27"/>
      <c r="SEZ266" s="27"/>
      <c r="SFA266" s="27"/>
      <c r="SFB266" s="27"/>
      <c r="SFC266" s="27"/>
      <c r="SFD266" s="27"/>
      <c r="SFE266" s="27"/>
      <c r="SFF266" s="27"/>
      <c r="SFG266" s="27"/>
      <c r="SFH266" s="27"/>
      <c r="SFI266" s="27"/>
      <c r="SFJ266" s="27"/>
      <c r="SFK266" s="27"/>
      <c r="SFL266" s="27"/>
      <c r="SFM266" s="27"/>
      <c r="SFN266" s="27"/>
      <c r="SFO266" s="27"/>
      <c r="SFP266" s="27"/>
      <c r="SFQ266" s="27"/>
      <c r="SFR266" s="27"/>
      <c r="SFS266" s="27"/>
      <c r="SFT266" s="27"/>
      <c r="SFU266" s="27"/>
      <c r="SFV266" s="27"/>
      <c r="SFW266" s="27"/>
      <c r="SFX266" s="27"/>
      <c r="SFY266" s="27"/>
      <c r="SFZ266" s="27"/>
      <c r="SGA266" s="27"/>
      <c r="SGB266" s="27"/>
      <c r="SGC266" s="27"/>
      <c r="SGD266" s="27"/>
      <c r="SGE266" s="27"/>
      <c r="SGF266" s="27"/>
      <c r="SGG266" s="27"/>
      <c r="SGH266" s="27"/>
      <c r="SGI266" s="27"/>
      <c r="SGJ266" s="27"/>
      <c r="SGK266" s="27"/>
      <c r="SGL266" s="27"/>
      <c r="SGM266" s="27"/>
      <c r="SGN266" s="27"/>
      <c r="SGO266" s="27"/>
      <c r="SGP266" s="27"/>
      <c r="SGQ266" s="27"/>
      <c r="SGR266" s="27"/>
      <c r="SGS266" s="27"/>
      <c r="SGT266" s="27"/>
      <c r="SGU266" s="27"/>
      <c r="SGV266" s="27"/>
      <c r="SGW266" s="27"/>
      <c r="SGX266" s="27"/>
      <c r="SGY266" s="27"/>
      <c r="SGZ266" s="27"/>
      <c r="SHA266" s="27"/>
      <c r="SHB266" s="27"/>
      <c r="SHC266" s="27"/>
      <c r="SHD266" s="27"/>
      <c r="SHE266" s="27"/>
      <c r="SHF266" s="27"/>
      <c r="SHG266" s="27"/>
      <c r="SHH266" s="27"/>
      <c r="SHI266" s="27"/>
      <c r="SHJ266" s="27"/>
      <c r="SHK266" s="27"/>
      <c r="SHL266" s="27"/>
      <c r="SHM266" s="27"/>
      <c r="SHN266" s="27"/>
      <c r="SHO266" s="27"/>
      <c r="SHP266" s="27"/>
      <c r="SHQ266" s="27"/>
      <c r="SHR266" s="27"/>
      <c r="SHS266" s="27"/>
      <c r="SHT266" s="27"/>
      <c r="SHU266" s="27"/>
      <c r="SHV266" s="27"/>
      <c r="SHW266" s="27"/>
      <c r="SHX266" s="27"/>
      <c r="SHY266" s="27"/>
      <c r="SHZ266" s="27"/>
      <c r="SIA266" s="27"/>
      <c r="SIB266" s="27"/>
      <c r="SIC266" s="27"/>
      <c r="SID266" s="27"/>
      <c r="SIE266" s="27"/>
      <c r="SIF266" s="27"/>
      <c r="SIG266" s="27"/>
      <c r="SIH266" s="27"/>
      <c r="SII266" s="27"/>
      <c r="SIJ266" s="27"/>
      <c r="SIK266" s="27"/>
      <c r="SIL266" s="27"/>
      <c r="SIM266" s="27"/>
      <c r="SIN266" s="27"/>
      <c r="SIO266" s="27"/>
      <c r="SIP266" s="27"/>
      <c r="SIQ266" s="27"/>
      <c r="SIR266" s="27"/>
      <c r="SIS266" s="27"/>
      <c r="SIT266" s="27"/>
      <c r="SIU266" s="27"/>
      <c r="SIV266" s="27"/>
      <c r="SIW266" s="27"/>
      <c r="SIX266" s="27"/>
      <c r="SIY266" s="27"/>
      <c r="SIZ266" s="27"/>
      <c r="SJA266" s="27"/>
      <c r="SJB266" s="27"/>
      <c r="SJC266" s="27"/>
      <c r="SJD266" s="27"/>
      <c r="SJE266" s="27"/>
      <c r="SJF266" s="27"/>
      <c r="SJG266" s="27"/>
      <c r="SJH266" s="27"/>
      <c r="SJI266" s="27"/>
      <c r="SJJ266" s="27"/>
      <c r="SJK266" s="27"/>
      <c r="SJL266" s="27"/>
      <c r="SJM266" s="27"/>
      <c r="SJN266" s="27"/>
      <c r="SJO266" s="27"/>
      <c r="SJP266" s="27"/>
      <c r="SJQ266" s="27"/>
      <c r="SJR266" s="27"/>
      <c r="SJS266" s="27"/>
      <c r="SJT266" s="27"/>
      <c r="SJU266" s="27"/>
      <c r="SJV266" s="27"/>
      <c r="SJW266" s="27"/>
      <c r="SJX266" s="27"/>
      <c r="SJY266" s="27"/>
      <c r="SJZ266" s="27"/>
      <c r="SKA266" s="27"/>
      <c r="SKB266" s="27"/>
      <c r="SKC266" s="27"/>
      <c r="SKD266" s="27"/>
      <c r="SKE266" s="27"/>
      <c r="SKF266" s="27"/>
      <c r="SKG266" s="27"/>
      <c r="SKH266" s="27"/>
      <c r="SKI266" s="27"/>
      <c r="SKJ266" s="27"/>
      <c r="SKK266" s="27"/>
      <c r="SKL266" s="27"/>
      <c r="SKM266" s="27"/>
      <c r="SKN266" s="27"/>
      <c r="SKO266" s="27"/>
      <c r="SKP266" s="27"/>
      <c r="SKQ266" s="27"/>
      <c r="SKR266" s="27"/>
      <c r="SKS266" s="27"/>
      <c r="SKT266" s="27"/>
      <c r="SKU266" s="27"/>
      <c r="SKV266" s="27"/>
      <c r="SKW266" s="27"/>
      <c r="SKX266" s="27"/>
      <c r="SKY266" s="27"/>
      <c r="SKZ266" s="27"/>
      <c r="SLA266" s="27"/>
      <c r="SLB266" s="27"/>
      <c r="SLC266" s="27"/>
      <c r="SLD266" s="27"/>
      <c r="SLE266" s="27"/>
      <c r="SLF266" s="27"/>
      <c r="SLG266" s="27"/>
      <c r="SLH266" s="27"/>
      <c r="SLI266" s="27"/>
      <c r="SLJ266" s="27"/>
      <c r="SLK266" s="27"/>
      <c r="SLL266" s="27"/>
      <c r="SLM266" s="27"/>
      <c r="SLN266" s="27"/>
      <c r="SLO266" s="27"/>
      <c r="SLP266" s="27"/>
      <c r="SLQ266" s="27"/>
      <c r="SLR266" s="27"/>
      <c r="SLS266" s="27"/>
      <c r="SLT266" s="27"/>
      <c r="SLU266" s="27"/>
      <c r="SLV266" s="27"/>
      <c r="SLW266" s="27"/>
      <c r="SLX266" s="27"/>
      <c r="SLY266" s="27"/>
      <c r="SLZ266" s="27"/>
      <c r="SMA266" s="27"/>
      <c r="SMB266" s="27"/>
      <c r="SMC266" s="27"/>
      <c r="SMD266" s="27"/>
      <c r="SME266" s="27"/>
      <c r="SMF266" s="27"/>
      <c r="SMG266" s="27"/>
      <c r="SMH266" s="27"/>
      <c r="SMI266" s="27"/>
      <c r="SMJ266" s="27"/>
      <c r="SMK266" s="27"/>
      <c r="SML266" s="27"/>
      <c r="SMM266" s="27"/>
      <c r="SMN266" s="27"/>
      <c r="SMO266" s="27"/>
      <c r="SMP266" s="27"/>
      <c r="SMQ266" s="27"/>
      <c r="SMR266" s="27"/>
      <c r="SMS266" s="27"/>
      <c r="SMT266" s="27"/>
      <c r="SMU266" s="27"/>
      <c r="SMV266" s="27"/>
      <c r="SMW266" s="27"/>
      <c r="SMX266" s="27"/>
      <c r="SMY266" s="27"/>
      <c r="SMZ266" s="27"/>
      <c r="SNA266" s="27"/>
      <c r="SNB266" s="27"/>
      <c r="SNC266" s="27"/>
      <c r="SND266" s="27"/>
      <c r="SNE266" s="27"/>
      <c r="SNF266" s="27"/>
      <c r="SNG266" s="27"/>
      <c r="SNH266" s="27"/>
      <c r="SNI266" s="27"/>
      <c r="SNJ266" s="27"/>
      <c r="SNK266" s="27"/>
      <c r="SNL266" s="27"/>
      <c r="SNM266" s="27"/>
      <c r="SNN266" s="27"/>
      <c r="SNO266" s="27"/>
      <c r="SNP266" s="27"/>
      <c r="SNQ266" s="27"/>
      <c r="SNR266" s="27"/>
      <c r="SNS266" s="27"/>
      <c r="SNT266" s="27"/>
      <c r="SNU266" s="27"/>
      <c r="SNV266" s="27"/>
      <c r="SNW266" s="27"/>
      <c r="SNX266" s="27"/>
      <c r="SNY266" s="27"/>
      <c r="SNZ266" s="27"/>
      <c r="SOA266" s="27"/>
      <c r="SOB266" s="27"/>
      <c r="SOC266" s="27"/>
      <c r="SOD266" s="27"/>
      <c r="SOE266" s="27"/>
      <c r="SOF266" s="27"/>
      <c r="SOG266" s="27"/>
      <c r="SOH266" s="27"/>
      <c r="SOI266" s="27"/>
      <c r="SOJ266" s="27"/>
      <c r="SOK266" s="27"/>
      <c r="SOL266" s="27"/>
      <c r="SOM266" s="27"/>
      <c r="SON266" s="27"/>
      <c r="SOO266" s="27"/>
      <c r="SOP266" s="27"/>
      <c r="SOQ266" s="27"/>
      <c r="SOR266" s="27"/>
      <c r="SOS266" s="27"/>
      <c r="SOT266" s="27"/>
      <c r="SOU266" s="27"/>
      <c r="SOV266" s="27"/>
      <c r="SOW266" s="27"/>
      <c r="SOX266" s="27"/>
      <c r="SOY266" s="27"/>
      <c r="SOZ266" s="27"/>
      <c r="SPA266" s="27"/>
      <c r="SPB266" s="27"/>
      <c r="SPC266" s="27"/>
      <c r="SPD266" s="27"/>
      <c r="SPE266" s="27"/>
      <c r="SPF266" s="27"/>
      <c r="SPG266" s="27"/>
      <c r="SPH266" s="27"/>
      <c r="SPI266" s="27"/>
      <c r="SPJ266" s="27"/>
      <c r="SPK266" s="27"/>
      <c r="SPL266" s="27"/>
      <c r="SPM266" s="27"/>
      <c r="SPN266" s="27"/>
      <c r="SPO266" s="27"/>
      <c r="SPP266" s="27"/>
      <c r="SPQ266" s="27"/>
      <c r="SPR266" s="27"/>
      <c r="SPS266" s="27"/>
      <c r="SPT266" s="27"/>
      <c r="SPU266" s="27"/>
      <c r="SPV266" s="27"/>
      <c r="SPW266" s="27"/>
      <c r="SPX266" s="27"/>
      <c r="SPY266" s="27"/>
      <c r="SPZ266" s="27"/>
      <c r="SQA266" s="27"/>
      <c r="SQB266" s="27"/>
      <c r="SQC266" s="27"/>
      <c r="SQD266" s="27"/>
      <c r="SQE266" s="27"/>
      <c r="SQF266" s="27"/>
      <c r="SQG266" s="27"/>
      <c r="SQH266" s="27"/>
      <c r="SQI266" s="27"/>
      <c r="SQJ266" s="27"/>
      <c r="SQK266" s="27"/>
      <c r="SQL266" s="27"/>
      <c r="SQM266" s="27"/>
      <c r="SQN266" s="27"/>
      <c r="SQO266" s="27"/>
      <c r="SQP266" s="27"/>
      <c r="SQQ266" s="27"/>
      <c r="SQR266" s="27"/>
      <c r="SQS266" s="27"/>
      <c r="SQT266" s="27"/>
      <c r="SQU266" s="27"/>
      <c r="SQV266" s="27"/>
      <c r="SQW266" s="27"/>
      <c r="SQX266" s="27"/>
      <c r="SQY266" s="27"/>
      <c r="SQZ266" s="27"/>
      <c r="SRA266" s="27"/>
      <c r="SRB266" s="27"/>
      <c r="SRC266" s="27"/>
      <c r="SRD266" s="27"/>
      <c r="SRE266" s="27"/>
      <c r="SRF266" s="27"/>
      <c r="SRG266" s="27"/>
      <c r="SRH266" s="27"/>
      <c r="SRI266" s="27"/>
      <c r="SRJ266" s="27"/>
      <c r="SRK266" s="27"/>
      <c r="SRL266" s="27"/>
      <c r="SRM266" s="27"/>
      <c r="SRN266" s="27"/>
      <c r="SRO266" s="27"/>
      <c r="SRP266" s="27"/>
      <c r="SRQ266" s="27"/>
      <c r="SRR266" s="27"/>
      <c r="SRS266" s="27"/>
      <c r="SRT266" s="27"/>
      <c r="SRU266" s="27"/>
      <c r="SRV266" s="27"/>
      <c r="SRW266" s="27"/>
      <c r="SRX266" s="27"/>
      <c r="SRY266" s="27"/>
      <c r="SRZ266" s="27"/>
      <c r="SSA266" s="27"/>
      <c r="SSB266" s="27"/>
      <c r="SSC266" s="27"/>
      <c r="SSD266" s="27"/>
      <c r="SSE266" s="27"/>
      <c r="SSF266" s="27"/>
      <c r="SSG266" s="27"/>
      <c r="SSH266" s="27"/>
      <c r="SSI266" s="27"/>
      <c r="SSJ266" s="27"/>
      <c r="SSK266" s="27"/>
      <c r="SSL266" s="27"/>
      <c r="SSM266" s="27"/>
      <c r="SSN266" s="27"/>
      <c r="SSO266" s="27"/>
      <c r="SSP266" s="27"/>
      <c r="SSQ266" s="27"/>
      <c r="SSR266" s="27"/>
      <c r="SSS266" s="27"/>
      <c r="SST266" s="27"/>
      <c r="SSU266" s="27"/>
      <c r="SSV266" s="27"/>
      <c r="SSW266" s="27"/>
      <c r="SSX266" s="27"/>
      <c r="SSY266" s="27"/>
      <c r="SSZ266" s="27"/>
      <c r="STA266" s="27"/>
      <c r="STB266" s="27"/>
      <c r="STC266" s="27"/>
      <c r="STD266" s="27"/>
      <c r="STE266" s="27"/>
      <c r="STF266" s="27"/>
      <c r="STG266" s="27"/>
      <c r="STH266" s="27"/>
      <c r="STI266" s="27"/>
      <c r="STJ266" s="27"/>
      <c r="STK266" s="27"/>
      <c r="STL266" s="27"/>
      <c r="STM266" s="27"/>
      <c r="STN266" s="27"/>
      <c r="STO266" s="27"/>
      <c r="STP266" s="27"/>
      <c r="STQ266" s="27"/>
      <c r="STR266" s="27"/>
      <c r="STS266" s="27"/>
      <c r="STT266" s="27"/>
      <c r="STU266" s="27"/>
      <c r="STV266" s="27"/>
      <c r="STW266" s="27"/>
      <c r="STX266" s="27"/>
      <c r="STY266" s="27"/>
      <c r="STZ266" s="27"/>
      <c r="SUA266" s="27"/>
      <c r="SUB266" s="27"/>
      <c r="SUC266" s="27"/>
      <c r="SUD266" s="27"/>
      <c r="SUE266" s="27"/>
      <c r="SUF266" s="27"/>
      <c r="SUG266" s="27"/>
      <c r="SUH266" s="27"/>
      <c r="SUI266" s="27"/>
      <c r="SUJ266" s="27"/>
      <c r="SUK266" s="27"/>
      <c r="SUL266" s="27"/>
      <c r="SUM266" s="27"/>
      <c r="SUN266" s="27"/>
      <c r="SUO266" s="27"/>
      <c r="SUP266" s="27"/>
      <c r="SUQ266" s="27"/>
      <c r="SUR266" s="27"/>
      <c r="SUS266" s="27"/>
      <c r="SUT266" s="27"/>
      <c r="SUU266" s="27"/>
      <c r="SUV266" s="27"/>
      <c r="SUW266" s="27"/>
      <c r="SUX266" s="27"/>
      <c r="SUY266" s="27"/>
      <c r="SUZ266" s="27"/>
      <c r="SVA266" s="27"/>
      <c r="SVB266" s="27"/>
      <c r="SVC266" s="27"/>
      <c r="SVD266" s="27"/>
      <c r="SVE266" s="27"/>
      <c r="SVF266" s="27"/>
      <c r="SVG266" s="27"/>
      <c r="SVH266" s="27"/>
      <c r="SVI266" s="27"/>
      <c r="SVJ266" s="27"/>
      <c r="SVK266" s="27"/>
      <c r="SVL266" s="27"/>
      <c r="SVM266" s="27"/>
      <c r="SVN266" s="27"/>
      <c r="SVO266" s="27"/>
      <c r="SVP266" s="27"/>
      <c r="SVQ266" s="27"/>
      <c r="SVR266" s="27"/>
      <c r="SVS266" s="27"/>
      <c r="SVT266" s="27"/>
      <c r="SVU266" s="27"/>
      <c r="SVV266" s="27"/>
      <c r="SVW266" s="27"/>
      <c r="SVX266" s="27"/>
      <c r="SVY266" s="27"/>
      <c r="SVZ266" s="27"/>
      <c r="SWA266" s="27"/>
      <c r="SWB266" s="27"/>
      <c r="SWC266" s="27"/>
      <c r="SWD266" s="27"/>
      <c r="SWE266" s="27"/>
      <c r="SWF266" s="27"/>
      <c r="SWG266" s="27"/>
      <c r="SWH266" s="27"/>
      <c r="SWI266" s="27"/>
      <c r="SWJ266" s="27"/>
      <c r="SWK266" s="27"/>
      <c r="SWL266" s="27"/>
      <c r="SWM266" s="27"/>
      <c r="SWN266" s="27"/>
      <c r="SWO266" s="27"/>
      <c r="SWP266" s="27"/>
      <c r="SWQ266" s="27"/>
      <c r="SWR266" s="27"/>
      <c r="SWS266" s="27"/>
      <c r="SWT266" s="27"/>
      <c r="SWU266" s="27"/>
      <c r="SWV266" s="27"/>
      <c r="SWW266" s="27"/>
      <c r="SWX266" s="27"/>
      <c r="SWY266" s="27"/>
      <c r="SWZ266" s="27"/>
      <c r="SXA266" s="27"/>
      <c r="SXB266" s="27"/>
      <c r="SXC266" s="27"/>
      <c r="SXD266" s="27"/>
      <c r="SXE266" s="27"/>
      <c r="SXF266" s="27"/>
      <c r="SXG266" s="27"/>
      <c r="SXH266" s="27"/>
      <c r="SXI266" s="27"/>
      <c r="SXJ266" s="27"/>
      <c r="SXK266" s="27"/>
      <c r="SXL266" s="27"/>
      <c r="SXM266" s="27"/>
      <c r="SXN266" s="27"/>
      <c r="SXO266" s="27"/>
      <c r="SXP266" s="27"/>
      <c r="SXQ266" s="27"/>
      <c r="SXR266" s="27"/>
      <c r="SXS266" s="27"/>
      <c r="SXT266" s="27"/>
      <c r="SXU266" s="27"/>
      <c r="SXV266" s="27"/>
      <c r="SXW266" s="27"/>
      <c r="SXX266" s="27"/>
      <c r="SXY266" s="27"/>
      <c r="SXZ266" s="27"/>
      <c r="SYA266" s="27"/>
      <c r="SYB266" s="27"/>
      <c r="SYC266" s="27"/>
      <c r="SYD266" s="27"/>
      <c r="SYE266" s="27"/>
      <c r="SYF266" s="27"/>
      <c r="SYG266" s="27"/>
      <c r="SYH266" s="27"/>
      <c r="SYI266" s="27"/>
      <c r="SYJ266" s="27"/>
      <c r="SYK266" s="27"/>
      <c r="SYL266" s="27"/>
      <c r="SYM266" s="27"/>
      <c r="SYN266" s="27"/>
      <c r="SYO266" s="27"/>
      <c r="SYP266" s="27"/>
      <c r="SYQ266" s="27"/>
      <c r="SYR266" s="27"/>
      <c r="SYS266" s="27"/>
      <c r="SYT266" s="27"/>
      <c r="SYU266" s="27"/>
      <c r="SYV266" s="27"/>
      <c r="SYW266" s="27"/>
      <c r="SYX266" s="27"/>
      <c r="SYY266" s="27"/>
      <c r="SYZ266" s="27"/>
      <c r="SZA266" s="27"/>
      <c r="SZB266" s="27"/>
      <c r="SZC266" s="27"/>
      <c r="SZD266" s="27"/>
      <c r="SZE266" s="27"/>
      <c r="SZF266" s="27"/>
      <c r="SZG266" s="27"/>
      <c r="SZH266" s="27"/>
      <c r="SZI266" s="27"/>
      <c r="SZJ266" s="27"/>
      <c r="SZK266" s="27"/>
      <c r="SZL266" s="27"/>
      <c r="SZM266" s="27"/>
      <c r="SZN266" s="27"/>
      <c r="SZO266" s="27"/>
      <c r="SZP266" s="27"/>
      <c r="SZQ266" s="27"/>
      <c r="SZR266" s="27"/>
      <c r="SZS266" s="27"/>
      <c r="SZT266" s="27"/>
      <c r="SZU266" s="27"/>
      <c r="SZV266" s="27"/>
      <c r="SZW266" s="27"/>
      <c r="SZX266" s="27"/>
      <c r="SZY266" s="27"/>
      <c r="SZZ266" s="27"/>
      <c r="TAA266" s="27"/>
      <c r="TAB266" s="27"/>
      <c r="TAC266" s="27"/>
      <c r="TAD266" s="27"/>
      <c r="TAE266" s="27"/>
      <c r="TAF266" s="27"/>
      <c r="TAG266" s="27"/>
      <c r="TAH266" s="27"/>
      <c r="TAI266" s="27"/>
      <c r="TAJ266" s="27"/>
      <c r="TAK266" s="27"/>
      <c r="TAL266" s="27"/>
      <c r="TAM266" s="27"/>
      <c r="TAN266" s="27"/>
      <c r="TAO266" s="27"/>
      <c r="TAP266" s="27"/>
      <c r="TAQ266" s="27"/>
      <c r="TAR266" s="27"/>
      <c r="TAS266" s="27"/>
      <c r="TAT266" s="27"/>
      <c r="TAU266" s="27"/>
      <c r="TAV266" s="27"/>
      <c r="TAW266" s="27"/>
      <c r="TAX266" s="27"/>
      <c r="TAY266" s="27"/>
      <c r="TAZ266" s="27"/>
      <c r="TBA266" s="27"/>
      <c r="TBB266" s="27"/>
      <c r="TBC266" s="27"/>
      <c r="TBD266" s="27"/>
      <c r="TBE266" s="27"/>
      <c r="TBF266" s="27"/>
      <c r="TBG266" s="27"/>
      <c r="TBH266" s="27"/>
      <c r="TBI266" s="27"/>
      <c r="TBJ266" s="27"/>
      <c r="TBK266" s="27"/>
      <c r="TBL266" s="27"/>
      <c r="TBM266" s="27"/>
      <c r="TBN266" s="27"/>
      <c r="TBO266" s="27"/>
      <c r="TBP266" s="27"/>
      <c r="TBQ266" s="27"/>
      <c r="TBR266" s="27"/>
      <c r="TBS266" s="27"/>
      <c r="TBT266" s="27"/>
      <c r="TBU266" s="27"/>
      <c r="TBV266" s="27"/>
      <c r="TBW266" s="27"/>
      <c r="TBX266" s="27"/>
      <c r="TBY266" s="27"/>
      <c r="TBZ266" s="27"/>
      <c r="TCA266" s="27"/>
      <c r="TCB266" s="27"/>
      <c r="TCC266" s="27"/>
      <c r="TCD266" s="27"/>
      <c r="TCE266" s="27"/>
      <c r="TCF266" s="27"/>
      <c r="TCG266" s="27"/>
      <c r="TCH266" s="27"/>
      <c r="TCI266" s="27"/>
      <c r="TCJ266" s="27"/>
      <c r="TCK266" s="27"/>
      <c r="TCL266" s="27"/>
      <c r="TCM266" s="27"/>
      <c r="TCN266" s="27"/>
      <c r="TCO266" s="27"/>
      <c r="TCP266" s="27"/>
      <c r="TCQ266" s="27"/>
      <c r="TCR266" s="27"/>
      <c r="TCS266" s="27"/>
      <c r="TCT266" s="27"/>
      <c r="TCU266" s="27"/>
      <c r="TCV266" s="27"/>
      <c r="TCW266" s="27"/>
      <c r="TCX266" s="27"/>
      <c r="TCY266" s="27"/>
      <c r="TCZ266" s="27"/>
      <c r="TDA266" s="27"/>
      <c r="TDB266" s="27"/>
      <c r="TDC266" s="27"/>
      <c r="TDD266" s="27"/>
      <c r="TDE266" s="27"/>
      <c r="TDF266" s="27"/>
      <c r="TDG266" s="27"/>
      <c r="TDH266" s="27"/>
      <c r="TDI266" s="27"/>
      <c r="TDJ266" s="27"/>
      <c r="TDK266" s="27"/>
      <c r="TDL266" s="27"/>
      <c r="TDM266" s="27"/>
      <c r="TDN266" s="27"/>
      <c r="TDO266" s="27"/>
      <c r="TDP266" s="27"/>
      <c r="TDQ266" s="27"/>
      <c r="TDR266" s="27"/>
      <c r="TDS266" s="27"/>
      <c r="TDT266" s="27"/>
      <c r="TDU266" s="27"/>
      <c r="TDV266" s="27"/>
      <c r="TDW266" s="27"/>
      <c r="TDX266" s="27"/>
      <c r="TDY266" s="27"/>
      <c r="TDZ266" s="27"/>
      <c r="TEA266" s="27"/>
      <c r="TEB266" s="27"/>
      <c r="TEC266" s="27"/>
      <c r="TED266" s="27"/>
      <c r="TEE266" s="27"/>
      <c r="TEF266" s="27"/>
      <c r="TEG266" s="27"/>
      <c r="TEH266" s="27"/>
      <c r="TEI266" s="27"/>
      <c r="TEJ266" s="27"/>
      <c r="TEK266" s="27"/>
      <c r="TEL266" s="27"/>
      <c r="TEM266" s="27"/>
      <c r="TEN266" s="27"/>
      <c r="TEO266" s="27"/>
      <c r="TEP266" s="27"/>
      <c r="TEQ266" s="27"/>
      <c r="TER266" s="27"/>
      <c r="TES266" s="27"/>
      <c r="TET266" s="27"/>
      <c r="TEU266" s="27"/>
      <c r="TEV266" s="27"/>
      <c r="TEW266" s="27"/>
      <c r="TEX266" s="27"/>
      <c r="TEY266" s="27"/>
      <c r="TEZ266" s="27"/>
      <c r="TFA266" s="27"/>
      <c r="TFB266" s="27"/>
      <c r="TFC266" s="27"/>
      <c r="TFD266" s="27"/>
      <c r="TFE266" s="27"/>
      <c r="TFF266" s="27"/>
      <c r="TFG266" s="27"/>
      <c r="TFH266" s="27"/>
      <c r="TFI266" s="27"/>
      <c r="TFJ266" s="27"/>
      <c r="TFK266" s="27"/>
      <c r="TFL266" s="27"/>
      <c r="TFM266" s="27"/>
      <c r="TFN266" s="27"/>
      <c r="TFO266" s="27"/>
      <c r="TFP266" s="27"/>
      <c r="TFQ266" s="27"/>
      <c r="TFR266" s="27"/>
      <c r="TFS266" s="27"/>
      <c r="TFT266" s="27"/>
      <c r="TFU266" s="27"/>
      <c r="TFV266" s="27"/>
      <c r="TFW266" s="27"/>
      <c r="TFX266" s="27"/>
      <c r="TFY266" s="27"/>
      <c r="TFZ266" s="27"/>
      <c r="TGA266" s="27"/>
      <c r="TGB266" s="27"/>
      <c r="TGC266" s="27"/>
      <c r="TGD266" s="27"/>
      <c r="TGE266" s="27"/>
      <c r="TGF266" s="27"/>
      <c r="TGG266" s="27"/>
      <c r="TGH266" s="27"/>
      <c r="TGI266" s="27"/>
      <c r="TGJ266" s="27"/>
      <c r="TGK266" s="27"/>
      <c r="TGL266" s="27"/>
      <c r="TGM266" s="27"/>
      <c r="TGN266" s="27"/>
      <c r="TGO266" s="27"/>
      <c r="TGP266" s="27"/>
      <c r="TGQ266" s="27"/>
      <c r="TGR266" s="27"/>
      <c r="TGS266" s="27"/>
      <c r="TGT266" s="27"/>
      <c r="TGU266" s="27"/>
      <c r="TGV266" s="27"/>
      <c r="TGW266" s="27"/>
      <c r="TGX266" s="27"/>
      <c r="TGY266" s="27"/>
      <c r="TGZ266" s="27"/>
      <c r="THA266" s="27"/>
      <c r="THB266" s="27"/>
      <c r="THC266" s="27"/>
      <c r="THD266" s="27"/>
      <c r="THE266" s="27"/>
      <c r="THF266" s="27"/>
      <c r="THG266" s="27"/>
      <c r="THH266" s="27"/>
      <c r="THI266" s="27"/>
      <c r="THJ266" s="27"/>
      <c r="THK266" s="27"/>
      <c r="THL266" s="27"/>
      <c r="THM266" s="27"/>
      <c r="THN266" s="27"/>
      <c r="THO266" s="27"/>
      <c r="THP266" s="27"/>
      <c r="THQ266" s="27"/>
      <c r="THR266" s="27"/>
      <c r="THS266" s="27"/>
      <c r="THT266" s="27"/>
      <c r="THU266" s="27"/>
      <c r="THV266" s="27"/>
      <c r="THW266" s="27"/>
      <c r="THX266" s="27"/>
      <c r="THY266" s="27"/>
      <c r="THZ266" s="27"/>
      <c r="TIA266" s="27"/>
      <c r="TIB266" s="27"/>
      <c r="TIC266" s="27"/>
      <c r="TID266" s="27"/>
      <c r="TIE266" s="27"/>
      <c r="TIF266" s="27"/>
      <c r="TIG266" s="27"/>
      <c r="TIH266" s="27"/>
      <c r="TII266" s="27"/>
      <c r="TIJ266" s="27"/>
      <c r="TIK266" s="27"/>
      <c r="TIL266" s="27"/>
      <c r="TIM266" s="27"/>
      <c r="TIN266" s="27"/>
      <c r="TIO266" s="27"/>
      <c r="TIP266" s="27"/>
      <c r="TIQ266" s="27"/>
      <c r="TIR266" s="27"/>
      <c r="TIS266" s="27"/>
      <c r="TIT266" s="27"/>
      <c r="TIU266" s="27"/>
      <c r="TIV266" s="27"/>
      <c r="TIW266" s="27"/>
      <c r="TIX266" s="27"/>
      <c r="TIY266" s="27"/>
      <c r="TIZ266" s="27"/>
      <c r="TJA266" s="27"/>
      <c r="TJB266" s="27"/>
      <c r="TJC266" s="27"/>
      <c r="TJD266" s="27"/>
      <c r="TJE266" s="27"/>
      <c r="TJF266" s="27"/>
      <c r="TJG266" s="27"/>
      <c r="TJH266" s="27"/>
      <c r="TJI266" s="27"/>
      <c r="TJJ266" s="27"/>
      <c r="TJK266" s="27"/>
      <c r="TJL266" s="27"/>
      <c r="TJM266" s="27"/>
      <c r="TJN266" s="27"/>
      <c r="TJO266" s="27"/>
      <c r="TJP266" s="27"/>
      <c r="TJQ266" s="27"/>
      <c r="TJR266" s="27"/>
      <c r="TJS266" s="27"/>
      <c r="TJT266" s="27"/>
      <c r="TJU266" s="27"/>
      <c r="TJV266" s="27"/>
      <c r="TJW266" s="27"/>
      <c r="TJX266" s="27"/>
      <c r="TJY266" s="27"/>
      <c r="TJZ266" s="27"/>
      <c r="TKA266" s="27"/>
      <c r="TKB266" s="27"/>
      <c r="TKC266" s="27"/>
      <c r="TKD266" s="27"/>
      <c r="TKE266" s="27"/>
      <c r="TKF266" s="27"/>
      <c r="TKG266" s="27"/>
      <c r="TKH266" s="27"/>
      <c r="TKI266" s="27"/>
      <c r="TKJ266" s="27"/>
      <c r="TKK266" s="27"/>
      <c r="TKL266" s="27"/>
      <c r="TKM266" s="27"/>
      <c r="TKN266" s="27"/>
      <c r="TKO266" s="27"/>
      <c r="TKP266" s="27"/>
      <c r="TKQ266" s="27"/>
      <c r="TKR266" s="27"/>
      <c r="TKS266" s="27"/>
      <c r="TKT266" s="27"/>
      <c r="TKU266" s="27"/>
      <c r="TKV266" s="27"/>
      <c r="TKW266" s="27"/>
      <c r="TKX266" s="27"/>
      <c r="TKY266" s="27"/>
      <c r="TKZ266" s="27"/>
      <c r="TLA266" s="27"/>
      <c r="TLB266" s="27"/>
      <c r="TLC266" s="27"/>
      <c r="TLD266" s="27"/>
      <c r="TLE266" s="27"/>
      <c r="TLF266" s="27"/>
      <c r="TLG266" s="27"/>
      <c r="TLH266" s="27"/>
      <c r="TLI266" s="27"/>
      <c r="TLJ266" s="27"/>
      <c r="TLK266" s="27"/>
      <c r="TLL266" s="27"/>
      <c r="TLM266" s="27"/>
      <c r="TLN266" s="27"/>
      <c r="TLO266" s="27"/>
      <c r="TLP266" s="27"/>
      <c r="TLQ266" s="27"/>
      <c r="TLR266" s="27"/>
      <c r="TLS266" s="27"/>
      <c r="TLT266" s="27"/>
      <c r="TLU266" s="27"/>
      <c r="TLV266" s="27"/>
      <c r="TLW266" s="27"/>
      <c r="TLX266" s="27"/>
      <c r="TLY266" s="27"/>
      <c r="TLZ266" s="27"/>
      <c r="TMA266" s="27"/>
      <c r="TMB266" s="27"/>
      <c r="TMC266" s="27"/>
      <c r="TMD266" s="27"/>
      <c r="TME266" s="27"/>
      <c r="TMF266" s="27"/>
      <c r="TMG266" s="27"/>
      <c r="TMH266" s="27"/>
      <c r="TMI266" s="27"/>
      <c r="TMJ266" s="27"/>
      <c r="TMK266" s="27"/>
      <c r="TML266" s="27"/>
      <c r="TMM266" s="27"/>
      <c r="TMN266" s="27"/>
      <c r="TMO266" s="27"/>
      <c r="TMP266" s="27"/>
      <c r="TMQ266" s="27"/>
      <c r="TMR266" s="27"/>
      <c r="TMS266" s="27"/>
      <c r="TMT266" s="27"/>
      <c r="TMU266" s="27"/>
      <c r="TMV266" s="27"/>
      <c r="TMW266" s="27"/>
      <c r="TMX266" s="27"/>
      <c r="TMY266" s="27"/>
      <c r="TMZ266" s="27"/>
      <c r="TNA266" s="27"/>
      <c r="TNB266" s="27"/>
      <c r="TNC266" s="27"/>
      <c r="TND266" s="27"/>
      <c r="TNE266" s="27"/>
      <c r="TNF266" s="27"/>
      <c r="TNG266" s="27"/>
      <c r="TNH266" s="27"/>
      <c r="TNI266" s="27"/>
      <c r="TNJ266" s="27"/>
      <c r="TNK266" s="27"/>
      <c r="TNL266" s="27"/>
      <c r="TNM266" s="27"/>
      <c r="TNN266" s="27"/>
      <c r="TNO266" s="27"/>
      <c r="TNP266" s="27"/>
      <c r="TNQ266" s="27"/>
      <c r="TNR266" s="27"/>
      <c r="TNS266" s="27"/>
      <c r="TNT266" s="27"/>
      <c r="TNU266" s="27"/>
      <c r="TNV266" s="27"/>
      <c r="TNW266" s="27"/>
      <c r="TNX266" s="27"/>
      <c r="TNY266" s="27"/>
      <c r="TNZ266" s="27"/>
      <c r="TOA266" s="27"/>
      <c r="TOB266" s="27"/>
      <c r="TOC266" s="27"/>
      <c r="TOD266" s="27"/>
      <c r="TOE266" s="27"/>
      <c r="TOF266" s="27"/>
      <c r="TOG266" s="27"/>
      <c r="TOH266" s="27"/>
      <c r="TOI266" s="27"/>
      <c r="TOJ266" s="27"/>
      <c r="TOK266" s="27"/>
      <c r="TOL266" s="27"/>
      <c r="TOM266" s="27"/>
      <c r="TON266" s="27"/>
      <c r="TOO266" s="27"/>
      <c r="TOP266" s="27"/>
      <c r="TOQ266" s="27"/>
      <c r="TOR266" s="27"/>
      <c r="TOS266" s="27"/>
      <c r="TOT266" s="27"/>
      <c r="TOU266" s="27"/>
      <c r="TOV266" s="27"/>
      <c r="TOW266" s="27"/>
      <c r="TOX266" s="27"/>
      <c r="TOY266" s="27"/>
      <c r="TOZ266" s="27"/>
      <c r="TPA266" s="27"/>
      <c r="TPB266" s="27"/>
      <c r="TPC266" s="27"/>
      <c r="TPD266" s="27"/>
      <c r="TPE266" s="27"/>
      <c r="TPF266" s="27"/>
      <c r="TPG266" s="27"/>
      <c r="TPH266" s="27"/>
      <c r="TPI266" s="27"/>
      <c r="TPJ266" s="27"/>
      <c r="TPK266" s="27"/>
      <c r="TPL266" s="27"/>
      <c r="TPM266" s="27"/>
      <c r="TPN266" s="27"/>
      <c r="TPO266" s="27"/>
      <c r="TPP266" s="27"/>
      <c r="TPQ266" s="27"/>
      <c r="TPR266" s="27"/>
      <c r="TPS266" s="27"/>
      <c r="TPT266" s="27"/>
      <c r="TPU266" s="27"/>
      <c r="TPV266" s="27"/>
      <c r="TPW266" s="27"/>
      <c r="TPX266" s="27"/>
      <c r="TPY266" s="27"/>
      <c r="TPZ266" s="27"/>
      <c r="TQA266" s="27"/>
      <c r="TQB266" s="27"/>
      <c r="TQC266" s="27"/>
      <c r="TQD266" s="27"/>
      <c r="TQE266" s="27"/>
      <c r="TQF266" s="27"/>
      <c r="TQG266" s="27"/>
      <c r="TQH266" s="27"/>
      <c r="TQI266" s="27"/>
      <c r="TQJ266" s="27"/>
      <c r="TQK266" s="27"/>
      <c r="TQL266" s="27"/>
      <c r="TQM266" s="27"/>
      <c r="TQN266" s="27"/>
      <c r="TQO266" s="27"/>
      <c r="TQP266" s="27"/>
      <c r="TQQ266" s="27"/>
      <c r="TQR266" s="27"/>
      <c r="TQS266" s="27"/>
      <c r="TQT266" s="27"/>
      <c r="TQU266" s="27"/>
      <c r="TQV266" s="27"/>
      <c r="TQW266" s="27"/>
      <c r="TQX266" s="27"/>
      <c r="TQY266" s="27"/>
      <c r="TQZ266" s="27"/>
      <c r="TRA266" s="27"/>
      <c r="TRB266" s="27"/>
      <c r="TRC266" s="27"/>
      <c r="TRD266" s="27"/>
      <c r="TRE266" s="27"/>
      <c r="TRF266" s="27"/>
      <c r="TRG266" s="27"/>
      <c r="TRH266" s="27"/>
      <c r="TRI266" s="27"/>
      <c r="TRJ266" s="27"/>
      <c r="TRK266" s="27"/>
      <c r="TRL266" s="27"/>
      <c r="TRM266" s="27"/>
      <c r="TRN266" s="27"/>
      <c r="TRO266" s="27"/>
      <c r="TRP266" s="27"/>
      <c r="TRQ266" s="27"/>
      <c r="TRR266" s="27"/>
      <c r="TRS266" s="27"/>
      <c r="TRT266" s="27"/>
      <c r="TRU266" s="27"/>
      <c r="TRV266" s="27"/>
      <c r="TRW266" s="27"/>
      <c r="TRX266" s="27"/>
      <c r="TRY266" s="27"/>
      <c r="TRZ266" s="27"/>
      <c r="TSA266" s="27"/>
      <c r="TSB266" s="27"/>
      <c r="TSC266" s="27"/>
      <c r="TSD266" s="27"/>
      <c r="TSE266" s="27"/>
      <c r="TSF266" s="27"/>
      <c r="TSG266" s="27"/>
      <c r="TSH266" s="27"/>
      <c r="TSI266" s="27"/>
      <c r="TSJ266" s="27"/>
      <c r="TSK266" s="27"/>
      <c r="TSL266" s="27"/>
      <c r="TSM266" s="27"/>
      <c r="TSN266" s="27"/>
      <c r="TSO266" s="27"/>
      <c r="TSP266" s="27"/>
      <c r="TSQ266" s="27"/>
      <c r="TSR266" s="27"/>
      <c r="TSS266" s="27"/>
      <c r="TST266" s="27"/>
      <c r="TSU266" s="27"/>
      <c r="TSV266" s="27"/>
      <c r="TSW266" s="27"/>
      <c r="TSX266" s="27"/>
      <c r="TSY266" s="27"/>
      <c r="TSZ266" s="27"/>
      <c r="TTA266" s="27"/>
      <c r="TTB266" s="27"/>
      <c r="TTC266" s="27"/>
      <c r="TTD266" s="27"/>
      <c r="TTE266" s="27"/>
      <c r="TTF266" s="27"/>
      <c r="TTG266" s="27"/>
      <c r="TTH266" s="27"/>
      <c r="TTI266" s="27"/>
      <c r="TTJ266" s="27"/>
      <c r="TTK266" s="27"/>
      <c r="TTL266" s="27"/>
      <c r="TTM266" s="27"/>
      <c r="TTN266" s="27"/>
      <c r="TTO266" s="27"/>
      <c r="TTP266" s="27"/>
      <c r="TTQ266" s="27"/>
      <c r="TTR266" s="27"/>
      <c r="TTS266" s="27"/>
      <c r="TTT266" s="27"/>
      <c r="TTU266" s="27"/>
      <c r="TTV266" s="27"/>
      <c r="TTW266" s="27"/>
      <c r="TTX266" s="27"/>
      <c r="TTY266" s="27"/>
      <c r="TTZ266" s="27"/>
      <c r="TUA266" s="27"/>
      <c r="TUB266" s="27"/>
      <c r="TUC266" s="27"/>
      <c r="TUD266" s="27"/>
      <c r="TUE266" s="27"/>
      <c r="TUF266" s="27"/>
      <c r="TUG266" s="27"/>
      <c r="TUH266" s="27"/>
      <c r="TUI266" s="27"/>
      <c r="TUJ266" s="27"/>
      <c r="TUK266" s="27"/>
      <c r="TUL266" s="27"/>
      <c r="TUM266" s="27"/>
      <c r="TUN266" s="27"/>
      <c r="TUO266" s="27"/>
      <c r="TUP266" s="27"/>
      <c r="TUQ266" s="27"/>
      <c r="TUR266" s="27"/>
      <c r="TUS266" s="27"/>
      <c r="TUT266" s="27"/>
      <c r="TUU266" s="27"/>
      <c r="TUV266" s="27"/>
      <c r="TUW266" s="27"/>
      <c r="TUX266" s="27"/>
      <c r="TUY266" s="27"/>
      <c r="TUZ266" s="27"/>
      <c r="TVA266" s="27"/>
      <c r="TVB266" s="27"/>
      <c r="TVC266" s="27"/>
      <c r="TVD266" s="27"/>
      <c r="TVE266" s="27"/>
      <c r="TVF266" s="27"/>
      <c r="TVG266" s="27"/>
      <c r="TVH266" s="27"/>
      <c r="TVI266" s="27"/>
      <c r="TVJ266" s="27"/>
      <c r="TVK266" s="27"/>
      <c r="TVL266" s="27"/>
      <c r="TVM266" s="27"/>
      <c r="TVN266" s="27"/>
      <c r="TVO266" s="27"/>
      <c r="TVP266" s="27"/>
      <c r="TVQ266" s="27"/>
      <c r="TVR266" s="27"/>
      <c r="TVS266" s="27"/>
      <c r="TVT266" s="27"/>
      <c r="TVU266" s="27"/>
      <c r="TVV266" s="27"/>
      <c r="TVW266" s="27"/>
      <c r="TVX266" s="27"/>
      <c r="TVY266" s="27"/>
      <c r="TVZ266" s="27"/>
      <c r="TWA266" s="27"/>
      <c r="TWB266" s="27"/>
      <c r="TWC266" s="27"/>
      <c r="TWD266" s="27"/>
      <c r="TWE266" s="27"/>
      <c r="TWF266" s="27"/>
      <c r="TWG266" s="27"/>
      <c r="TWH266" s="27"/>
      <c r="TWI266" s="27"/>
      <c r="TWJ266" s="27"/>
      <c r="TWK266" s="27"/>
      <c r="TWL266" s="27"/>
      <c r="TWM266" s="27"/>
      <c r="TWN266" s="27"/>
      <c r="TWO266" s="27"/>
      <c r="TWP266" s="27"/>
      <c r="TWQ266" s="27"/>
      <c r="TWR266" s="27"/>
      <c r="TWS266" s="27"/>
      <c r="TWT266" s="27"/>
      <c r="TWU266" s="27"/>
      <c r="TWV266" s="27"/>
      <c r="TWW266" s="27"/>
      <c r="TWX266" s="27"/>
      <c r="TWY266" s="27"/>
      <c r="TWZ266" s="27"/>
      <c r="TXA266" s="27"/>
      <c r="TXB266" s="27"/>
      <c r="TXC266" s="27"/>
      <c r="TXD266" s="27"/>
      <c r="TXE266" s="27"/>
      <c r="TXF266" s="27"/>
      <c r="TXG266" s="27"/>
      <c r="TXH266" s="27"/>
      <c r="TXI266" s="27"/>
      <c r="TXJ266" s="27"/>
      <c r="TXK266" s="27"/>
      <c r="TXL266" s="27"/>
      <c r="TXM266" s="27"/>
      <c r="TXN266" s="27"/>
      <c r="TXO266" s="27"/>
      <c r="TXP266" s="27"/>
      <c r="TXQ266" s="27"/>
      <c r="TXR266" s="27"/>
      <c r="TXS266" s="27"/>
      <c r="TXT266" s="27"/>
      <c r="TXU266" s="27"/>
      <c r="TXV266" s="27"/>
      <c r="TXW266" s="27"/>
      <c r="TXX266" s="27"/>
      <c r="TXY266" s="27"/>
      <c r="TXZ266" s="27"/>
      <c r="TYA266" s="27"/>
      <c r="TYB266" s="27"/>
      <c r="TYC266" s="27"/>
      <c r="TYD266" s="27"/>
      <c r="TYE266" s="27"/>
      <c r="TYF266" s="27"/>
      <c r="TYG266" s="27"/>
      <c r="TYH266" s="27"/>
      <c r="TYI266" s="27"/>
      <c r="TYJ266" s="27"/>
      <c r="TYK266" s="27"/>
      <c r="TYL266" s="27"/>
      <c r="TYM266" s="27"/>
      <c r="TYN266" s="27"/>
      <c r="TYO266" s="27"/>
      <c r="TYP266" s="27"/>
      <c r="TYQ266" s="27"/>
      <c r="TYR266" s="27"/>
      <c r="TYS266" s="27"/>
      <c r="TYT266" s="27"/>
      <c r="TYU266" s="27"/>
      <c r="TYV266" s="27"/>
      <c r="TYW266" s="27"/>
      <c r="TYX266" s="27"/>
      <c r="TYY266" s="27"/>
      <c r="TYZ266" s="27"/>
      <c r="TZA266" s="27"/>
      <c r="TZB266" s="27"/>
      <c r="TZC266" s="27"/>
      <c r="TZD266" s="27"/>
      <c r="TZE266" s="27"/>
      <c r="TZF266" s="27"/>
      <c r="TZG266" s="27"/>
      <c r="TZH266" s="27"/>
      <c r="TZI266" s="27"/>
      <c r="TZJ266" s="27"/>
      <c r="TZK266" s="27"/>
      <c r="TZL266" s="27"/>
      <c r="TZM266" s="27"/>
      <c r="TZN266" s="27"/>
      <c r="TZO266" s="27"/>
      <c r="TZP266" s="27"/>
      <c r="TZQ266" s="27"/>
      <c r="TZR266" s="27"/>
      <c r="TZS266" s="27"/>
      <c r="TZT266" s="27"/>
      <c r="TZU266" s="27"/>
      <c r="TZV266" s="27"/>
      <c r="TZW266" s="27"/>
      <c r="TZX266" s="27"/>
      <c r="TZY266" s="27"/>
      <c r="TZZ266" s="27"/>
      <c r="UAA266" s="27"/>
      <c r="UAB266" s="27"/>
      <c r="UAC266" s="27"/>
      <c r="UAD266" s="27"/>
      <c r="UAE266" s="27"/>
      <c r="UAF266" s="27"/>
      <c r="UAG266" s="27"/>
      <c r="UAH266" s="27"/>
      <c r="UAI266" s="27"/>
      <c r="UAJ266" s="27"/>
      <c r="UAK266" s="27"/>
      <c r="UAL266" s="27"/>
      <c r="UAM266" s="27"/>
      <c r="UAN266" s="27"/>
      <c r="UAO266" s="27"/>
      <c r="UAP266" s="27"/>
      <c r="UAQ266" s="27"/>
      <c r="UAR266" s="27"/>
      <c r="UAS266" s="27"/>
      <c r="UAT266" s="27"/>
      <c r="UAU266" s="27"/>
      <c r="UAV266" s="27"/>
      <c r="UAW266" s="27"/>
      <c r="UAX266" s="27"/>
      <c r="UAY266" s="27"/>
      <c r="UAZ266" s="27"/>
      <c r="UBA266" s="27"/>
      <c r="UBB266" s="27"/>
      <c r="UBC266" s="27"/>
      <c r="UBD266" s="27"/>
      <c r="UBE266" s="27"/>
      <c r="UBF266" s="27"/>
      <c r="UBG266" s="27"/>
      <c r="UBH266" s="27"/>
      <c r="UBI266" s="27"/>
      <c r="UBJ266" s="27"/>
      <c r="UBK266" s="27"/>
      <c r="UBL266" s="27"/>
      <c r="UBM266" s="27"/>
      <c r="UBN266" s="27"/>
      <c r="UBO266" s="27"/>
      <c r="UBP266" s="27"/>
      <c r="UBQ266" s="27"/>
      <c r="UBR266" s="27"/>
      <c r="UBS266" s="27"/>
      <c r="UBT266" s="27"/>
      <c r="UBU266" s="27"/>
      <c r="UBV266" s="27"/>
      <c r="UBW266" s="27"/>
      <c r="UBX266" s="27"/>
      <c r="UBY266" s="27"/>
      <c r="UBZ266" s="27"/>
      <c r="UCA266" s="27"/>
      <c r="UCB266" s="27"/>
      <c r="UCC266" s="27"/>
      <c r="UCD266" s="27"/>
      <c r="UCE266" s="27"/>
      <c r="UCF266" s="27"/>
      <c r="UCG266" s="27"/>
      <c r="UCH266" s="27"/>
      <c r="UCI266" s="27"/>
      <c r="UCJ266" s="27"/>
      <c r="UCK266" s="27"/>
      <c r="UCL266" s="27"/>
      <c r="UCM266" s="27"/>
      <c r="UCN266" s="27"/>
      <c r="UCO266" s="27"/>
      <c r="UCP266" s="27"/>
      <c r="UCQ266" s="27"/>
      <c r="UCR266" s="27"/>
      <c r="UCS266" s="27"/>
      <c r="UCT266" s="27"/>
      <c r="UCU266" s="27"/>
      <c r="UCV266" s="27"/>
      <c r="UCW266" s="27"/>
      <c r="UCX266" s="27"/>
      <c r="UCY266" s="27"/>
      <c r="UCZ266" s="27"/>
      <c r="UDA266" s="27"/>
      <c r="UDB266" s="27"/>
      <c r="UDC266" s="27"/>
      <c r="UDD266" s="27"/>
      <c r="UDE266" s="27"/>
      <c r="UDF266" s="27"/>
      <c r="UDG266" s="27"/>
      <c r="UDH266" s="27"/>
      <c r="UDI266" s="27"/>
      <c r="UDJ266" s="27"/>
      <c r="UDK266" s="27"/>
      <c r="UDL266" s="27"/>
      <c r="UDM266" s="27"/>
      <c r="UDN266" s="27"/>
      <c r="UDO266" s="27"/>
      <c r="UDP266" s="27"/>
      <c r="UDQ266" s="27"/>
      <c r="UDR266" s="27"/>
      <c r="UDS266" s="27"/>
      <c r="UDT266" s="27"/>
      <c r="UDU266" s="27"/>
      <c r="UDV266" s="27"/>
      <c r="UDW266" s="27"/>
      <c r="UDX266" s="27"/>
      <c r="UDY266" s="27"/>
      <c r="UDZ266" s="27"/>
      <c r="UEA266" s="27"/>
      <c r="UEB266" s="27"/>
      <c r="UEC266" s="27"/>
      <c r="UED266" s="27"/>
      <c r="UEE266" s="27"/>
      <c r="UEF266" s="27"/>
      <c r="UEG266" s="27"/>
      <c r="UEH266" s="27"/>
      <c r="UEI266" s="27"/>
      <c r="UEJ266" s="27"/>
      <c r="UEK266" s="27"/>
      <c r="UEL266" s="27"/>
      <c r="UEM266" s="27"/>
      <c r="UEN266" s="27"/>
      <c r="UEO266" s="27"/>
      <c r="UEP266" s="27"/>
      <c r="UEQ266" s="27"/>
      <c r="UER266" s="27"/>
      <c r="UES266" s="27"/>
      <c r="UET266" s="27"/>
      <c r="UEU266" s="27"/>
      <c r="UEV266" s="27"/>
      <c r="UEW266" s="27"/>
      <c r="UEX266" s="27"/>
      <c r="UEY266" s="27"/>
      <c r="UEZ266" s="27"/>
      <c r="UFA266" s="27"/>
      <c r="UFB266" s="27"/>
      <c r="UFC266" s="27"/>
      <c r="UFD266" s="27"/>
      <c r="UFE266" s="27"/>
      <c r="UFF266" s="27"/>
      <c r="UFG266" s="27"/>
      <c r="UFH266" s="27"/>
      <c r="UFI266" s="27"/>
      <c r="UFJ266" s="27"/>
      <c r="UFK266" s="27"/>
      <c r="UFL266" s="27"/>
      <c r="UFM266" s="27"/>
      <c r="UFN266" s="27"/>
      <c r="UFO266" s="27"/>
      <c r="UFP266" s="27"/>
      <c r="UFQ266" s="27"/>
      <c r="UFR266" s="27"/>
      <c r="UFS266" s="27"/>
      <c r="UFT266" s="27"/>
      <c r="UFU266" s="27"/>
      <c r="UFV266" s="27"/>
      <c r="UFW266" s="27"/>
      <c r="UFX266" s="27"/>
      <c r="UFY266" s="27"/>
      <c r="UFZ266" s="27"/>
      <c r="UGA266" s="27"/>
      <c r="UGB266" s="27"/>
      <c r="UGC266" s="27"/>
      <c r="UGD266" s="27"/>
      <c r="UGE266" s="27"/>
      <c r="UGF266" s="27"/>
      <c r="UGG266" s="27"/>
      <c r="UGH266" s="27"/>
      <c r="UGI266" s="27"/>
      <c r="UGJ266" s="27"/>
      <c r="UGK266" s="27"/>
      <c r="UGL266" s="27"/>
      <c r="UGM266" s="27"/>
      <c r="UGN266" s="27"/>
      <c r="UGO266" s="27"/>
      <c r="UGP266" s="27"/>
      <c r="UGQ266" s="27"/>
      <c r="UGR266" s="27"/>
      <c r="UGS266" s="27"/>
      <c r="UGT266" s="27"/>
      <c r="UGU266" s="27"/>
      <c r="UGV266" s="27"/>
      <c r="UGW266" s="27"/>
      <c r="UGX266" s="27"/>
      <c r="UGY266" s="27"/>
      <c r="UGZ266" s="27"/>
      <c r="UHA266" s="27"/>
      <c r="UHB266" s="27"/>
      <c r="UHC266" s="27"/>
      <c r="UHD266" s="27"/>
      <c r="UHE266" s="27"/>
      <c r="UHF266" s="27"/>
      <c r="UHG266" s="27"/>
      <c r="UHH266" s="27"/>
      <c r="UHI266" s="27"/>
      <c r="UHJ266" s="27"/>
      <c r="UHK266" s="27"/>
      <c r="UHL266" s="27"/>
      <c r="UHM266" s="27"/>
      <c r="UHN266" s="27"/>
      <c r="UHO266" s="27"/>
      <c r="UHP266" s="27"/>
      <c r="UHQ266" s="27"/>
      <c r="UHR266" s="27"/>
      <c r="UHS266" s="27"/>
      <c r="UHT266" s="27"/>
      <c r="UHU266" s="27"/>
      <c r="UHV266" s="27"/>
      <c r="UHW266" s="27"/>
      <c r="UHX266" s="27"/>
      <c r="UHY266" s="27"/>
      <c r="UHZ266" s="27"/>
      <c r="UIA266" s="27"/>
      <c r="UIB266" s="27"/>
      <c r="UIC266" s="27"/>
      <c r="UID266" s="27"/>
      <c r="UIE266" s="27"/>
      <c r="UIF266" s="27"/>
      <c r="UIG266" s="27"/>
      <c r="UIH266" s="27"/>
      <c r="UII266" s="27"/>
      <c r="UIJ266" s="27"/>
      <c r="UIK266" s="27"/>
      <c r="UIL266" s="27"/>
      <c r="UIM266" s="27"/>
      <c r="UIN266" s="27"/>
      <c r="UIO266" s="27"/>
      <c r="UIP266" s="27"/>
      <c r="UIQ266" s="27"/>
      <c r="UIR266" s="27"/>
      <c r="UIS266" s="27"/>
      <c r="UIT266" s="27"/>
      <c r="UIU266" s="27"/>
      <c r="UIV266" s="27"/>
      <c r="UIW266" s="27"/>
      <c r="UIX266" s="27"/>
      <c r="UIY266" s="27"/>
      <c r="UIZ266" s="27"/>
      <c r="UJA266" s="27"/>
      <c r="UJB266" s="27"/>
      <c r="UJC266" s="27"/>
      <c r="UJD266" s="27"/>
      <c r="UJE266" s="27"/>
      <c r="UJF266" s="27"/>
      <c r="UJG266" s="27"/>
      <c r="UJH266" s="27"/>
      <c r="UJI266" s="27"/>
      <c r="UJJ266" s="27"/>
      <c r="UJK266" s="27"/>
      <c r="UJL266" s="27"/>
      <c r="UJM266" s="27"/>
      <c r="UJN266" s="27"/>
      <c r="UJO266" s="27"/>
      <c r="UJP266" s="27"/>
      <c r="UJQ266" s="27"/>
      <c r="UJR266" s="27"/>
      <c r="UJS266" s="27"/>
      <c r="UJT266" s="27"/>
      <c r="UJU266" s="27"/>
      <c r="UJV266" s="27"/>
      <c r="UJW266" s="27"/>
      <c r="UJX266" s="27"/>
      <c r="UJY266" s="27"/>
      <c r="UJZ266" s="27"/>
      <c r="UKA266" s="27"/>
      <c r="UKB266" s="27"/>
      <c r="UKC266" s="27"/>
      <c r="UKD266" s="27"/>
      <c r="UKE266" s="27"/>
      <c r="UKF266" s="27"/>
      <c r="UKG266" s="27"/>
      <c r="UKH266" s="27"/>
      <c r="UKI266" s="27"/>
      <c r="UKJ266" s="27"/>
      <c r="UKK266" s="27"/>
      <c r="UKL266" s="27"/>
      <c r="UKM266" s="27"/>
      <c r="UKN266" s="27"/>
      <c r="UKO266" s="27"/>
      <c r="UKP266" s="27"/>
      <c r="UKQ266" s="27"/>
      <c r="UKR266" s="27"/>
      <c r="UKS266" s="27"/>
      <c r="UKT266" s="27"/>
      <c r="UKU266" s="27"/>
      <c r="UKV266" s="27"/>
      <c r="UKW266" s="27"/>
      <c r="UKX266" s="27"/>
      <c r="UKY266" s="27"/>
      <c r="UKZ266" s="27"/>
      <c r="ULA266" s="27"/>
      <c r="ULB266" s="27"/>
      <c r="ULC266" s="27"/>
      <c r="ULD266" s="27"/>
      <c r="ULE266" s="27"/>
      <c r="ULF266" s="27"/>
      <c r="ULG266" s="27"/>
      <c r="ULH266" s="27"/>
      <c r="ULI266" s="27"/>
      <c r="ULJ266" s="27"/>
      <c r="ULK266" s="27"/>
      <c r="ULL266" s="27"/>
      <c r="ULM266" s="27"/>
      <c r="ULN266" s="27"/>
      <c r="ULO266" s="27"/>
      <c r="ULP266" s="27"/>
      <c r="ULQ266" s="27"/>
      <c r="ULR266" s="27"/>
      <c r="ULS266" s="27"/>
      <c r="ULT266" s="27"/>
      <c r="ULU266" s="27"/>
      <c r="ULV266" s="27"/>
      <c r="ULW266" s="27"/>
      <c r="ULX266" s="27"/>
      <c r="ULY266" s="27"/>
      <c r="ULZ266" s="27"/>
      <c r="UMA266" s="27"/>
      <c r="UMB266" s="27"/>
      <c r="UMC266" s="27"/>
      <c r="UMD266" s="27"/>
      <c r="UME266" s="27"/>
      <c r="UMF266" s="27"/>
      <c r="UMG266" s="27"/>
      <c r="UMH266" s="27"/>
      <c r="UMI266" s="27"/>
      <c r="UMJ266" s="27"/>
      <c r="UMK266" s="27"/>
      <c r="UML266" s="27"/>
      <c r="UMM266" s="27"/>
      <c r="UMN266" s="27"/>
      <c r="UMO266" s="27"/>
      <c r="UMP266" s="27"/>
      <c r="UMQ266" s="27"/>
      <c r="UMR266" s="27"/>
      <c r="UMS266" s="27"/>
      <c r="UMT266" s="27"/>
      <c r="UMU266" s="27"/>
      <c r="UMV266" s="27"/>
      <c r="UMW266" s="27"/>
      <c r="UMX266" s="27"/>
      <c r="UMY266" s="27"/>
      <c r="UMZ266" s="27"/>
      <c r="UNA266" s="27"/>
      <c r="UNB266" s="27"/>
      <c r="UNC266" s="27"/>
      <c r="UND266" s="27"/>
      <c r="UNE266" s="27"/>
      <c r="UNF266" s="27"/>
      <c r="UNG266" s="27"/>
      <c r="UNH266" s="27"/>
      <c r="UNI266" s="27"/>
      <c r="UNJ266" s="27"/>
      <c r="UNK266" s="27"/>
      <c r="UNL266" s="27"/>
      <c r="UNM266" s="27"/>
      <c r="UNN266" s="27"/>
      <c r="UNO266" s="27"/>
      <c r="UNP266" s="27"/>
      <c r="UNQ266" s="27"/>
      <c r="UNR266" s="27"/>
      <c r="UNS266" s="27"/>
      <c r="UNT266" s="27"/>
      <c r="UNU266" s="27"/>
      <c r="UNV266" s="27"/>
      <c r="UNW266" s="27"/>
      <c r="UNX266" s="27"/>
      <c r="UNY266" s="27"/>
      <c r="UNZ266" s="27"/>
      <c r="UOA266" s="27"/>
      <c r="UOB266" s="27"/>
      <c r="UOC266" s="27"/>
      <c r="UOD266" s="27"/>
      <c r="UOE266" s="27"/>
      <c r="UOF266" s="27"/>
      <c r="UOG266" s="27"/>
      <c r="UOH266" s="27"/>
      <c r="UOI266" s="27"/>
      <c r="UOJ266" s="27"/>
      <c r="UOK266" s="27"/>
      <c r="UOL266" s="27"/>
      <c r="UOM266" s="27"/>
      <c r="UON266" s="27"/>
      <c r="UOO266" s="27"/>
      <c r="UOP266" s="27"/>
      <c r="UOQ266" s="27"/>
      <c r="UOR266" s="27"/>
      <c r="UOS266" s="27"/>
      <c r="UOT266" s="27"/>
      <c r="UOU266" s="27"/>
      <c r="UOV266" s="27"/>
      <c r="UOW266" s="27"/>
      <c r="UOX266" s="27"/>
      <c r="UOY266" s="27"/>
      <c r="UOZ266" s="27"/>
      <c r="UPA266" s="27"/>
      <c r="UPB266" s="27"/>
      <c r="UPC266" s="27"/>
      <c r="UPD266" s="27"/>
      <c r="UPE266" s="27"/>
      <c r="UPF266" s="27"/>
      <c r="UPG266" s="27"/>
      <c r="UPH266" s="27"/>
      <c r="UPI266" s="27"/>
      <c r="UPJ266" s="27"/>
      <c r="UPK266" s="27"/>
      <c r="UPL266" s="27"/>
      <c r="UPM266" s="27"/>
      <c r="UPN266" s="27"/>
      <c r="UPO266" s="27"/>
      <c r="UPP266" s="27"/>
      <c r="UPQ266" s="27"/>
      <c r="UPR266" s="27"/>
      <c r="UPS266" s="27"/>
      <c r="UPT266" s="27"/>
      <c r="UPU266" s="27"/>
      <c r="UPV266" s="27"/>
      <c r="UPW266" s="27"/>
      <c r="UPX266" s="27"/>
      <c r="UPY266" s="27"/>
      <c r="UPZ266" s="27"/>
      <c r="UQA266" s="27"/>
      <c r="UQB266" s="27"/>
      <c r="UQC266" s="27"/>
      <c r="UQD266" s="27"/>
      <c r="UQE266" s="27"/>
      <c r="UQF266" s="27"/>
      <c r="UQG266" s="27"/>
      <c r="UQH266" s="27"/>
      <c r="UQI266" s="27"/>
      <c r="UQJ266" s="27"/>
      <c r="UQK266" s="27"/>
      <c r="UQL266" s="27"/>
      <c r="UQM266" s="27"/>
      <c r="UQN266" s="27"/>
      <c r="UQO266" s="27"/>
      <c r="UQP266" s="27"/>
      <c r="UQQ266" s="27"/>
      <c r="UQR266" s="27"/>
      <c r="UQS266" s="27"/>
      <c r="UQT266" s="27"/>
      <c r="UQU266" s="27"/>
      <c r="UQV266" s="27"/>
      <c r="UQW266" s="27"/>
      <c r="UQX266" s="27"/>
      <c r="UQY266" s="27"/>
      <c r="UQZ266" s="27"/>
      <c r="URA266" s="27"/>
      <c r="URB266" s="27"/>
      <c r="URC266" s="27"/>
      <c r="URD266" s="27"/>
      <c r="URE266" s="27"/>
      <c r="URF266" s="27"/>
      <c r="URG266" s="27"/>
      <c r="URH266" s="27"/>
      <c r="URI266" s="27"/>
      <c r="URJ266" s="27"/>
      <c r="URK266" s="27"/>
      <c r="URL266" s="27"/>
      <c r="URM266" s="27"/>
      <c r="URN266" s="27"/>
      <c r="URO266" s="27"/>
      <c r="URP266" s="27"/>
      <c r="URQ266" s="27"/>
      <c r="URR266" s="27"/>
      <c r="URS266" s="27"/>
      <c r="URT266" s="27"/>
      <c r="URU266" s="27"/>
      <c r="URV266" s="27"/>
      <c r="URW266" s="27"/>
      <c r="URX266" s="27"/>
      <c r="URY266" s="27"/>
      <c r="URZ266" s="27"/>
      <c r="USA266" s="27"/>
      <c r="USB266" s="27"/>
      <c r="USC266" s="27"/>
      <c r="USD266" s="27"/>
      <c r="USE266" s="27"/>
      <c r="USF266" s="27"/>
      <c r="USG266" s="27"/>
      <c r="USH266" s="27"/>
      <c r="USI266" s="27"/>
      <c r="USJ266" s="27"/>
      <c r="USK266" s="27"/>
      <c r="USL266" s="27"/>
      <c r="USM266" s="27"/>
      <c r="USN266" s="27"/>
      <c r="USO266" s="27"/>
      <c r="USP266" s="27"/>
      <c r="USQ266" s="27"/>
      <c r="USR266" s="27"/>
      <c r="USS266" s="27"/>
      <c r="UST266" s="27"/>
      <c r="USU266" s="27"/>
      <c r="USV266" s="27"/>
      <c r="USW266" s="27"/>
      <c r="USX266" s="27"/>
      <c r="USY266" s="27"/>
      <c r="USZ266" s="27"/>
      <c r="UTA266" s="27"/>
      <c r="UTB266" s="27"/>
      <c r="UTC266" s="27"/>
      <c r="UTD266" s="27"/>
      <c r="UTE266" s="27"/>
      <c r="UTF266" s="27"/>
      <c r="UTG266" s="27"/>
      <c r="UTH266" s="27"/>
      <c r="UTI266" s="27"/>
      <c r="UTJ266" s="27"/>
      <c r="UTK266" s="27"/>
      <c r="UTL266" s="27"/>
      <c r="UTM266" s="27"/>
      <c r="UTN266" s="27"/>
      <c r="UTO266" s="27"/>
      <c r="UTP266" s="27"/>
      <c r="UTQ266" s="27"/>
      <c r="UTR266" s="27"/>
      <c r="UTS266" s="27"/>
      <c r="UTT266" s="27"/>
      <c r="UTU266" s="27"/>
      <c r="UTV266" s="27"/>
      <c r="UTW266" s="27"/>
      <c r="UTX266" s="27"/>
      <c r="UTY266" s="27"/>
      <c r="UTZ266" s="27"/>
      <c r="UUA266" s="27"/>
      <c r="UUB266" s="27"/>
      <c r="UUC266" s="27"/>
      <c r="UUD266" s="27"/>
      <c r="UUE266" s="27"/>
      <c r="UUF266" s="27"/>
      <c r="UUG266" s="27"/>
      <c r="UUH266" s="27"/>
      <c r="UUI266" s="27"/>
      <c r="UUJ266" s="27"/>
      <c r="UUK266" s="27"/>
      <c r="UUL266" s="27"/>
      <c r="UUM266" s="27"/>
      <c r="UUN266" s="27"/>
      <c r="UUO266" s="27"/>
      <c r="UUP266" s="27"/>
      <c r="UUQ266" s="27"/>
      <c r="UUR266" s="27"/>
      <c r="UUS266" s="27"/>
      <c r="UUT266" s="27"/>
      <c r="UUU266" s="27"/>
      <c r="UUV266" s="27"/>
      <c r="UUW266" s="27"/>
      <c r="UUX266" s="27"/>
      <c r="UUY266" s="27"/>
      <c r="UUZ266" s="27"/>
      <c r="UVA266" s="27"/>
      <c r="UVB266" s="27"/>
      <c r="UVC266" s="27"/>
      <c r="UVD266" s="27"/>
      <c r="UVE266" s="27"/>
      <c r="UVF266" s="27"/>
      <c r="UVG266" s="27"/>
      <c r="UVH266" s="27"/>
      <c r="UVI266" s="27"/>
      <c r="UVJ266" s="27"/>
      <c r="UVK266" s="27"/>
      <c r="UVL266" s="27"/>
      <c r="UVM266" s="27"/>
      <c r="UVN266" s="27"/>
      <c r="UVO266" s="27"/>
      <c r="UVP266" s="27"/>
      <c r="UVQ266" s="27"/>
      <c r="UVR266" s="27"/>
      <c r="UVS266" s="27"/>
      <c r="UVT266" s="27"/>
      <c r="UVU266" s="27"/>
      <c r="UVV266" s="27"/>
      <c r="UVW266" s="27"/>
      <c r="UVX266" s="27"/>
      <c r="UVY266" s="27"/>
      <c r="UVZ266" s="27"/>
      <c r="UWA266" s="27"/>
      <c r="UWB266" s="27"/>
      <c r="UWC266" s="27"/>
      <c r="UWD266" s="27"/>
      <c r="UWE266" s="27"/>
      <c r="UWF266" s="27"/>
      <c r="UWG266" s="27"/>
      <c r="UWH266" s="27"/>
      <c r="UWI266" s="27"/>
      <c r="UWJ266" s="27"/>
      <c r="UWK266" s="27"/>
      <c r="UWL266" s="27"/>
      <c r="UWM266" s="27"/>
      <c r="UWN266" s="27"/>
      <c r="UWO266" s="27"/>
      <c r="UWP266" s="27"/>
      <c r="UWQ266" s="27"/>
      <c r="UWR266" s="27"/>
      <c r="UWS266" s="27"/>
      <c r="UWT266" s="27"/>
      <c r="UWU266" s="27"/>
      <c r="UWV266" s="27"/>
      <c r="UWW266" s="27"/>
      <c r="UWX266" s="27"/>
      <c r="UWY266" s="27"/>
      <c r="UWZ266" s="27"/>
      <c r="UXA266" s="27"/>
      <c r="UXB266" s="27"/>
      <c r="UXC266" s="27"/>
      <c r="UXD266" s="27"/>
      <c r="UXE266" s="27"/>
      <c r="UXF266" s="27"/>
      <c r="UXG266" s="27"/>
      <c r="UXH266" s="27"/>
      <c r="UXI266" s="27"/>
      <c r="UXJ266" s="27"/>
      <c r="UXK266" s="27"/>
      <c r="UXL266" s="27"/>
      <c r="UXM266" s="27"/>
      <c r="UXN266" s="27"/>
      <c r="UXO266" s="27"/>
      <c r="UXP266" s="27"/>
      <c r="UXQ266" s="27"/>
      <c r="UXR266" s="27"/>
      <c r="UXS266" s="27"/>
      <c r="UXT266" s="27"/>
      <c r="UXU266" s="27"/>
      <c r="UXV266" s="27"/>
      <c r="UXW266" s="27"/>
      <c r="UXX266" s="27"/>
      <c r="UXY266" s="27"/>
      <c r="UXZ266" s="27"/>
      <c r="UYA266" s="27"/>
      <c r="UYB266" s="27"/>
      <c r="UYC266" s="27"/>
      <c r="UYD266" s="27"/>
      <c r="UYE266" s="27"/>
      <c r="UYF266" s="27"/>
      <c r="UYG266" s="27"/>
      <c r="UYH266" s="27"/>
      <c r="UYI266" s="27"/>
      <c r="UYJ266" s="27"/>
      <c r="UYK266" s="27"/>
      <c r="UYL266" s="27"/>
      <c r="UYM266" s="27"/>
      <c r="UYN266" s="27"/>
      <c r="UYO266" s="27"/>
      <c r="UYP266" s="27"/>
      <c r="UYQ266" s="27"/>
      <c r="UYR266" s="27"/>
      <c r="UYS266" s="27"/>
      <c r="UYT266" s="27"/>
      <c r="UYU266" s="27"/>
      <c r="UYV266" s="27"/>
      <c r="UYW266" s="27"/>
      <c r="UYX266" s="27"/>
      <c r="UYY266" s="27"/>
      <c r="UYZ266" s="27"/>
      <c r="UZA266" s="27"/>
      <c r="UZB266" s="27"/>
      <c r="UZC266" s="27"/>
      <c r="UZD266" s="27"/>
      <c r="UZE266" s="27"/>
      <c r="UZF266" s="27"/>
      <c r="UZG266" s="27"/>
      <c r="UZH266" s="27"/>
      <c r="UZI266" s="27"/>
      <c r="UZJ266" s="27"/>
      <c r="UZK266" s="27"/>
      <c r="UZL266" s="27"/>
      <c r="UZM266" s="27"/>
      <c r="UZN266" s="27"/>
      <c r="UZO266" s="27"/>
      <c r="UZP266" s="27"/>
      <c r="UZQ266" s="27"/>
      <c r="UZR266" s="27"/>
      <c r="UZS266" s="27"/>
      <c r="UZT266" s="27"/>
      <c r="UZU266" s="27"/>
      <c r="UZV266" s="27"/>
      <c r="UZW266" s="27"/>
      <c r="UZX266" s="27"/>
      <c r="UZY266" s="27"/>
      <c r="UZZ266" s="27"/>
      <c r="VAA266" s="27"/>
      <c r="VAB266" s="27"/>
      <c r="VAC266" s="27"/>
      <c r="VAD266" s="27"/>
      <c r="VAE266" s="27"/>
      <c r="VAF266" s="27"/>
      <c r="VAG266" s="27"/>
      <c r="VAH266" s="27"/>
      <c r="VAI266" s="27"/>
      <c r="VAJ266" s="27"/>
      <c r="VAK266" s="27"/>
      <c r="VAL266" s="27"/>
      <c r="VAM266" s="27"/>
      <c r="VAN266" s="27"/>
      <c r="VAO266" s="27"/>
      <c r="VAP266" s="27"/>
      <c r="VAQ266" s="27"/>
      <c r="VAR266" s="27"/>
      <c r="VAS266" s="27"/>
      <c r="VAT266" s="27"/>
      <c r="VAU266" s="27"/>
      <c r="VAV266" s="27"/>
      <c r="VAW266" s="27"/>
      <c r="VAX266" s="27"/>
      <c r="VAY266" s="27"/>
      <c r="VAZ266" s="27"/>
      <c r="VBA266" s="27"/>
      <c r="VBB266" s="27"/>
      <c r="VBC266" s="27"/>
      <c r="VBD266" s="27"/>
      <c r="VBE266" s="27"/>
      <c r="VBF266" s="27"/>
      <c r="VBG266" s="27"/>
      <c r="VBH266" s="27"/>
      <c r="VBI266" s="27"/>
      <c r="VBJ266" s="27"/>
      <c r="VBK266" s="27"/>
      <c r="VBL266" s="27"/>
      <c r="VBM266" s="27"/>
      <c r="VBN266" s="27"/>
      <c r="VBO266" s="27"/>
      <c r="VBP266" s="27"/>
      <c r="VBQ266" s="27"/>
      <c r="VBR266" s="27"/>
      <c r="VBS266" s="27"/>
      <c r="VBT266" s="27"/>
      <c r="VBU266" s="27"/>
      <c r="VBV266" s="27"/>
      <c r="VBW266" s="27"/>
      <c r="VBX266" s="27"/>
      <c r="VBY266" s="27"/>
      <c r="VBZ266" s="27"/>
      <c r="VCA266" s="27"/>
      <c r="VCB266" s="27"/>
      <c r="VCC266" s="27"/>
      <c r="VCD266" s="27"/>
      <c r="VCE266" s="27"/>
      <c r="VCF266" s="27"/>
      <c r="VCG266" s="27"/>
      <c r="VCH266" s="27"/>
      <c r="VCI266" s="27"/>
      <c r="VCJ266" s="27"/>
      <c r="VCK266" s="27"/>
      <c r="VCL266" s="27"/>
      <c r="VCM266" s="27"/>
      <c r="VCN266" s="27"/>
      <c r="VCO266" s="27"/>
      <c r="VCP266" s="27"/>
      <c r="VCQ266" s="27"/>
      <c r="VCR266" s="27"/>
      <c r="VCS266" s="27"/>
      <c r="VCT266" s="27"/>
      <c r="VCU266" s="27"/>
      <c r="VCV266" s="27"/>
      <c r="VCW266" s="27"/>
      <c r="VCX266" s="27"/>
      <c r="VCY266" s="27"/>
      <c r="VCZ266" s="27"/>
      <c r="VDA266" s="27"/>
      <c r="VDB266" s="27"/>
      <c r="VDC266" s="27"/>
      <c r="VDD266" s="27"/>
      <c r="VDE266" s="27"/>
      <c r="VDF266" s="27"/>
      <c r="VDG266" s="27"/>
      <c r="VDH266" s="27"/>
      <c r="VDI266" s="27"/>
      <c r="VDJ266" s="27"/>
      <c r="VDK266" s="27"/>
      <c r="VDL266" s="27"/>
      <c r="VDM266" s="27"/>
      <c r="VDN266" s="27"/>
      <c r="VDO266" s="27"/>
      <c r="VDP266" s="27"/>
      <c r="VDQ266" s="27"/>
      <c r="VDR266" s="27"/>
      <c r="VDS266" s="27"/>
      <c r="VDT266" s="27"/>
      <c r="VDU266" s="27"/>
      <c r="VDV266" s="27"/>
      <c r="VDW266" s="27"/>
      <c r="VDX266" s="27"/>
      <c r="VDY266" s="27"/>
      <c r="VDZ266" s="27"/>
      <c r="VEA266" s="27"/>
      <c r="VEB266" s="27"/>
      <c r="VEC266" s="27"/>
      <c r="VED266" s="27"/>
      <c r="VEE266" s="27"/>
      <c r="VEF266" s="27"/>
      <c r="VEG266" s="27"/>
      <c r="VEH266" s="27"/>
      <c r="VEI266" s="27"/>
      <c r="VEJ266" s="27"/>
      <c r="VEK266" s="27"/>
      <c r="VEL266" s="27"/>
      <c r="VEM266" s="27"/>
      <c r="VEN266" s="27"/>
      <c r="VEO266" s="27"/>
      <c r="VEP266" s="27"/>
      <c r="VEQ266" s="27"/>
      <c r="VER266" s="27"/>
      <c r="VES266" s="27"/>
      <c r="VET266" s="27"/>
      <c r="VEU266" s="27"/>
      <c r="VEV266" s="27"/>
      <c r="VEW266" s="27"/>
      <c r="VEX266" s="27"/>
      <c r="VEY266" s="27"/>
      <c r="VEZ266" s="27"/>
      <c r="VFA266" s="27"/>
      <c r="VFB266" s="27"/>
      <c r="VFC266" s="27"/>
      <c r="VFD266" s="27"/>
      <c r="VFE266" s="27"/>
      <c r="VFF266" s="27"/>
      <c r="VFG266" s="27"/>
      <c r="VFH266" s="27"/>
      <c r="VFI266" s="27"/>
      <c r="VFJ266" s="27"/>
      <c r="VFK266" s="27"/>
      <c r="VFL266" s="27"/>
      <c r="VFM266" s="27"/>
      <c r="VFN266" s="27"/>
      <c r="VFO266" s="27"/>
      <c r="VFP266" s="27"/>
      <c r="VFQ266" s="27"/>
      <c r="VFR266" s="27"/>
      <c r="VFS266" s="27"/>
      <c r="VFT266" s="27"/>
      <c r="VFU266" s="27"/>
      <c r="VFV266" s="27"/>
      <c r="VFW266" s="27"/>
      <c r="VFX266" s="27"/>
      <c r="VFY266" s="27"/>
      <c r="VFZ266" s="27"/>
      <c r="VGA266" s="27"/>
      <c r="VGB266" s="27"/>
      <c r="VGC266" s="27"/>
      <c r="VGD266" s="27"/>
      <c r="VGE266" s="27"/>
      <c r="VGF266" s="27"/>
      <c r="VGG266" s="27"/>
      <c r="VGH266" s="27"/>
      <c r="VGI266" s="27"/>
      <c r="VGJ266" s="27"/>
      <c r="VGK266" s="27"/>
      <c r="VGL266" s="27"/>
      <c r="VGM266" s="27"/>
      <c r="VGN266" s="27"/>
      <c r="VGO266" s="27"/>
      <c r="VGP266" s="27"/>
      <c r="VGQ266" s="27"/>
      <c r="VGR266" s="27"/>
      <c r="VGS266" s="27"/>
      <c r="VGT266" s="27"/>
      <c r="VGU266" s="27"/>
      <c r="VGV266" s="27"/>
      <c r="VGW266" s="27"/>
      <c r="VGX266" s="27"/>
      <c r="VGY266" s="27"/>
      <c r="VGZ266" s="27"/>
      <c r="VHA266" s="27"/>
      <c r="VHB266" s="27"/>
      <c r="VHC266" s="27"/>
      <c r="VHD266" s="27"/>
      <c r="VHE266" s="27"/>
      <c r="VHF266" s="27"/>
      <c r="VHG266" s="27"/>
      <c r="VHH266" s="27"/>
      <c r="VHI266" s="27"/>
      <c r="VHJ266" s="27"/>
      <c r="VHK266" s="27"/>
      <c r="VHL266" s="27"/>
      <c r="VHM266" s="27"/>
      <c r="VHN266" s="27"/>
      <c r="VHO266" s="27"/>
      <c r="VHP266" s="27"/>
      <c r="VHQ266" s="27"/>
      <c r="VHR266" s="27"/>
      <c r="VHS266" s="27"/>
      <c r="VHT266" s="27"/>
      <c r="VHU266" s="27"/>
      <c r="VHV266" s="27"/>
      <c r="VHW266" s="27"/>
      <c r="VHX266" s="27"/>
      <c r="VHY266" s="27"/>
      <c r="VHZ266" s="27"/>
      <c r="VIA266" s="27"/>
      <c r="VIB266" s="27"/>
      <c r="VIC266" s="27"/>
      <c r="VID266" s="27"/>
      <c r="VIE266" s="27"/>
      <c r="VIF266" s="27"/>
      <c r="VIG266" s="27"/>
      <c r="VIH266" s="27"/>
      <c r="VII266" s="27"/>
      <c r="VIJ266" s="27"/>
      <c r="VIK266" s="27"/>
      <c r="VIL266" s="27"/>
      <c r="VIM266" s="27"/>
      <c r="VIN266" s="27"/>
      <c r="VIO266" s="27"/>
      <c r="VIP266" s="27"/>
      <c r="VIQ266" s="27"/>
      <c r="VIR266" s="27"/>
      <c r="VIS266" s="27"/>
      <c r="VIT266" s="27"/>
      <c r="VIU266" s="27"/>
      <c r="VIV266" s="27"/>
      <c r="VIW266" s="27"/>
      <c r="VIX266" s="27"/>
      <c r="VIY266" s="27"/>
      <c r="VIZ266" s="27"/>
      <c r="VJA266" s="27"/>
      <c r="VJB266" s="27"/>
      <c r="VJC266" s="27"/>
      <c r="VJD266" s="27"/>
      <c r="VJE266" s="27"/>
      <c r="VJF266" s="27"/>
      <c r="VJG266" s="27"/>
      <c r="VJH266" s="27"/>
      <c r="VJI266" s="27"/>
      <c r="VJJ266" s="27"/>
      <c r="VJK266" s="27"/>
      <c r="VJL266" s="27"/>
      <c r="VJM266" s="27"/>
      <c r="VJN266" s="27"/>
      <c r="VJO266" s="27"/>
      <c r="VJP266" s="27"/>
      <c r="VJQ266" s="27"/>
      <c r="VJR266" s="27"/>
      <c r="VJS266" s="27"/>
      <c r="VJT266" s="27"/>
      <c r="VJU266" s="27"/>
      <c r="VJV266" s="27"/>
      <c r="VJW266" s="27"/>
      <c r="VJX266" s="27"/>
      <c r="VJY266" s="27"/>
      <c r="VJZ266" s="27"/>
      <c r="VKA266" s="27"/>
      <c r="VKB266" s="27"/>
      <c r="VKC266" s="27"/>
      <c r="VKD266" s="27"/>
      <c r="VKE266" s="27"/>
      <c r="VKF266" s="27"/>
      <c r="VKG266" s="27"/>
      <c r="VKH266" s="27"/>
      <c r="VKI266" s="27"/>
      <c r="VKJ266" s="27"/>
      <c r="VKK266" s="27"/>
      <c r="VKL266" s="27"/>
      <c r="VKM266" s="27"/>
      <c r="VKN266" s="27"/>
      <c r="VKO266" s="27"/>
      <c r="VKP266" s="27"/>
      <c r="VKQ266" s="27"/>
      <c r="VKR266" s="27"/>
      <c r="VKS266" s="27"/>
      <c r="VKT266" s="27"/>
      <c r="VKU266" s="27"/>
      <c r="VKV266" s="27"/>
      <c r="VKW266" s="27"/>
      <c r="VKX266" s="27"/>
      <c r="VKY266" s="27"/>
      <c r="VKZ266" s="27"/>
      <c r="VLA266" s="27"/>
      <c r="VLB266" s="27"/>
      <c r="VLC266" s="27"/>
      <c r="VLD266" s="27"/>
      <c r="VLE266" s="27"/>
      <c r="VLF266" s="27"/>
      <c r="VLG266" s="27"/>
      <c r="VLH266" s="27"/>
      <c r="VLI266" s="27"/>
      <c r="VLJ266" s="27"/>
      <c r="VLK266" s="27"/>
      <c r="VLL266" s="27"/>
      <c r="VLM266" s="27"/>
      <c r="VLN266" s="27"/>
      <c r="VLO266" s="27"/>
      <c r="VLP266" s="27"/>
      <c r="VLQ266" s="27"/>
      <c r="VLR266" s="27"/>
      <c r="VLS266" s="27"/>
      <c r="VLT266" s="27"/>
      <c r="VLU266" s="27"/>
      <c r="VLV266" s="27"/>
      <c r="VLW266" s="27"/>
      <c r="VLX266" s="27"/>
      <c r="VLY266" s="27"/>
      <c r="VLZ266" s="27"/>
      <c r="VMA266" s="27"/>
      <c r="VMB266" s="27"/>
      <c r="VMC266" s="27"/>
      <c r="VMD266" s="27"/>
      <c r="VME266" s="27"/>
      <c r="VMF266" s="27"/>
      <c r="VMG266" s="27"/>
      <c r="VMH266" s="27"/>
      <c r="VMI266" s="27"/>
      <c r="VMJ266" s="27"/>
      <c r="VMK266" s="27"/>
      <c r="VML266" s="27"/>
      <c r="VMM266" s="27"/>
      <c r="VMN266" s="27"/>
      <c r="VMO266" s="27"/>
      <c r="VMP266" s="27"/>
      <c r="VMQ266" s="27"/>
      <c r="VMR266" s="27"/>
      <c r="VMS266" s="27"/>
      <c r="VMT266" s="27"/>
      <c r="VMU266" s="27"/>
      <c r="VMV266" s="27"/>
      <c r="VMW266" s="27"/>
      <c r="VMX266" s="27"/>
      <c r="VMY266" s="27"/>
      <c r="VMZ266" s="27"/>
      <c r="VNA266" s="27"/>
      <c r="VNB266" s="27"/>
      <c r="VNC266" s="27"/>
      <c r="VND266" s="27"/>
      <c r="VNE266" s="27"/>
      <c r="VNF266" s="27"/>
      <c r="VNG266" s="27"/>
      <c r="VNH266" s="27"/>
      <c r="VNI266" s="27"/>
      <c r="VNJ266" s="27"/>
      <c r="VNK266" s="27"/>
      <c r="VNL266" s="27"/>
      <c r="VNM266" s="27"/>
      <c r="VNN266" s="27"/>
      <c r="VNO266" s="27"/>
      <c r="VNP266" s="27"/>
      <c r="VNQ266" s="27"/>
      <c r="VNR266" s="27"/>
      <c r="VNS266" s="27"/>
      <c r="VNT266" s="27"/>
      <c r="VNU266" s="27"/>
      <c r="VNV266" s="27"/>
      <c r="VNW266" s="27"/>
      <c r="VNX266" s="27"/>
      <c r="VNY266" s="27"/>
      <c r="VNZ266" s="27"/>
      <c r="VOA266" s="27"/>
      <c r="VOB266" s="27"/>
      <c r="VOC266" s="27"/>
      <c r="VOD266" s="27"/>
      <c r="VOE266" s="27"/>
      <c r="VOF266" s="27"/>
      <c r="VOG266" s="27"/>
      <c r="VOH266" s="27"/>
      <c r="VOI266" s="27"/>
      <c r="VOJ266" s="27"/>
      <c r="VOK266" s="27"/>
      <c r="VOL266" s="27"/>
      <c r="VOM266" s="27"/>
      <c r="VON266" s="27"/>
      <c r="VOO266" s="27"/>
      <c r="VOP266" s="27"/>
      <c r="VOQ266" s="27"/>
      <c r="VOR266" s="27"/>
      <c r="VOS266" s="27"/>
      <c r="VOT266" s="27"/>
      <c r="VOU266" s="27"/>
      <c r="VOV266" s="27"/>
      <c r="VOW266" s="27"/>
      <c r="VOX266" s="27"/>
      <c r="VOY266" s="27"/>
      <c r="VOZ266" s="27"/>
      <c r="VPA266" s="27"/>
      <c r="VPB266" s="27"/>
      <c r="VPC266" s="27"/>
      <c r="VPD266" s="27"/>
      <c r="VPE266" s="27"/>
      <c r="VPF266" s="27"/>
      <c r="VPG266" s="27"/>
      <c r="VPH266" s="27"/>
      <c r="VPI266" s="27"/>
      <c r="VPJ266" s="27"/>
      <c r="VPK266" s="27"/>
      <c r="VPL266" s="27"/>
      <c r="VPM266" s="27"/>
      <c r="VPN266" s="27"/>
      <c r="VPO266" s="27"/>
      <c r="VPP266" s="27"/>
      <c r="VPQ266" s="27"/>
      <c r="VPR266" s="27"/>
      <c r="VPS266" s="27"/>
      <c r="VPT266" s="27"/>
      <c r="VPU266" s="27"/>
      <c r="VPV266" s="27"/>
      <c r="VPW266" s="27"/>
      <c r="VPX266" s="27"/>
      <c r="VPY266" s="27"/>
      <c r="VPZ266" s="27"/>
      <c r="VQA266" s="27"/>
      <c r="VQB266" s="27"/>
      <c r="VQC266" s="27"/>
      <c r="VQD266" s="27"/>
      <c r="VQE266" s="27"/>
      <c r="VQF266" s="27"/>
      <c r="VQG266" s="27"/>
      <c r="VQH266" s="27"/>
      <c r="VQI266" s="27"/>
      <c r="VQJ266" s="27"/>
      <c r="VQK266" s="27"/>
      <c r="VQL266" s="27"/>
      <c r="VQM266" s="27"/>
      <c r="VQN266" s="27"/>
      <c r="VQO266" s="27"/>
      <c r="VQP266" s="27"/>
      <c r="VQQ266" s="27"/>
      <c r="VQR266" s="27"/>
      <c r="VQS266" s="27"/>
      <c r="VQT266" s="27"/>
      <c r="VQU266" s="27"/>
      <c r="VQV266" s="27"/>
      <c r="VQW266" s="27"/>
      <c r="VQX266" s="27"/>
      <c r="VQY266" s="27"/>
      <c r="VQZ266" s="27"/>
      <c r="VRA266" s="27"/>
      <c r="VRB266" s="27"/>
      <c r="VRC266" s="27"/>
      <c r="VRD266" s="27"/>
      <c r="VRE266" s="27"/>
      <c r="VRF266" s="27"/>
      <c r="VRG266" s="27"/>
      <c r="VRH266" s="27"/>
      <c r="VRI266" s="27"/>
      <c r="VRJ266" s="27"/>
      <c r="VRK266" s="27"/>
      <c r="VRL266" s="27"/>
      <c r="VRM266" s="27"/>
      <c r="VRN266" s="27"/>
      <c r="VRO266" s="27"/>
      <c r="VRP266" s="27"/>
      <c r="VRQ266" s="27"/>
      <c r="VRR266" s="27"/>
      <c r="VRS266" s="27"/>
      <c r="VRT266" s="27"/>
      <c r="VRU266" s="27"/>
      <c r="VRV266" s="27"/>
      <c r="VRW266" s="27"/>
      <c r="VRX266" s="27"/>
      <c r="VRY266" s="27"/>
      <c r="VRZ266" s="27"/>
      <c r="VSA266" s="27"/>
      <c r="VSB266" s="27"/>
      <c r="VSC266" s="27"/>
      <c r="VSD266" s="27"/>
      <c r="VSE266" s="27"/>
      <c r="VSF266" s="27"/>
      <c r="VSG266" s="27"/>
      <c r="VSH266" s="27"/>
      <c r="VSI266" s="27"/>
      <c r="VSJ266" s="27"/>
      <c r="VSK266" s="27"/>
      <c r="VSL266" s="27"/>
      <c r="VSM266" s="27"/>
      <c r="VSN266" s="27"/>
      <c r="VSO266" s="27"/>
      <c r="VSP266" s="27"/>
      <c r="VSQ266" s="27"/>
      <c r="VSR266" s="27"/>
      <c r="VSS266" s="27"/>
      <c r="VST266" s="27"/>
      <c r="VSU266" s="27"/>
      <c r="VSV266" s="27"/>
      <c r="VSW266" s="27"/>
      <c r="VSX266" s="27"/>
      <c r="VSY266" s="27"/>
      <c r="VSZ266" s="27"/>
      <c r="VTA266" s="27"/>
      <c r="VTB266" s="27"/>
      <c r="VTC266" s="27"/>
      <c r="VTD266" s="27"/>
      <c r="VTE266" s="27"/>
      <c r="VTF266" s="27"/>
      <c r="VTG266" s="27"/>
      <c r="VTH266" s="27"/>
      <c r="VTI266" s="27"/>
      <c r="VTJ266" s="27"/>
      <c r="VTK266" s="27"/>
      <c r="VTL266" s="27"/>
      <c r="VTM266" s="27"/>
      <c r="VTN266" s="27"/>
      <c r="VTO266" s="27"/>
      <c r="VTP266" s="27"/>
      <c r="VTQ266" s="27"/>
      <c r="VTR266" s="27"/>
      <c r="VTS266" s="27"/>
      <c r="VTT266" s="27"/>
      <c r="VTU266" s="27"/>
      <c r="VTV266" s="27"/>
      <c r="VTW266" s="27"/>
      <c r="VTX266" s="27"/>
      <c r="VTY266" s="27"/>
      <c r="VTZ266" s="27"/>
      <c r="VUA266" s="27"/>
      <c r="VUB266" s="27"/>
      <c r="VUC266" s="27"/>
      <c r="VUD266" s="27"/>
      <c r="VUE266" s="27"/>
      <c r="VUF266" s="27"/>
      <c r="VUG266" s="27"/>
      <c r="VUH266" s="27"/>
      <c r="VUI266" s="27"/>
      <c r="VUJ266" s="27"/>
      <c r="VUK266" s="27"/>
      <c r="VUL266" s="27"/>
      <c r="VUM266" s="27"/>
      <c r="VUN266" s="27"/>
      <c r="VUO266" s="27"/>
      <c r="VUP266" s="27"/>
      <c r="VUQ266" s="27"/>
      <c r="VUR266" s="27"/>
      <c r="VUS266" s="27"/>
      <c r="VUT266" s="27"/>
      <c r="VUU266" s="27"/>
      <c r="VUV266" s="27"/>
      <c r="VUW266" s="27"/>
      <c r="VUX266" s="27"/>
      <c r="VUY266" s="27"/>
      <c r="VUZ266" s="27"/>
      <c r="VVA266" s="27"/>
      <c r="VVB266" s="27"/>
      <c r="VVC266" s="27"/>
      <c r="VVD266" s="27"/>
      <c r="VVE266" s="27"/>
      <c r="VVF266" s="27"/>
      <c r="VVG266" s="27"/>
      <c r="VVH266" s="27"/>
      <c r="VVI266" s="27"/>
      <c r="VVJ266" s="27"/>
      <c r="VVK266" s="27"/>
      <c r="VVL266" s="27"/>
      <c r="VVM266" s="27"/>
      <c r="VVN266" s="27"/>
      <c r="VVO266" s="27"/>
      <c r="VVP266" s="27"/>
      <c r="VVQ266" s="27"/>
      <c r="VVR266" s="27"/>
      <c r="VVS266" s="27"/>
      <c r="VVT266" s="27"/>
      <c r="VVU266" s="27"/>
      <c r="VVV266" s="27"/>
      <c r="VVW266" s="27"/>
      <c r="VVX266" s="27"/>
      <c r="VVY266" s="27"/>
      <c r="VVZ266" s="27"/>
      <c r="VWA266" s="27"/>
      <c r="VWB266" s="27"/>
      <c r="VWC266" s="27"/>
      <c r="VWD266" s="27"/>
      <c r="VWE266" s="27"/>
      <c r="VWF266" s="27"/>
      <c r="VWG266" s="27"/>
      <c r="VWH266" s="27"/>
      <c r="VWI266" s="27"/>
      <c r="VWJ266" s="27"/>
      <c r="VWK266" s="27"/>
      <c r="VWL266" s="27"/>
      <c r="VWM266" s="27"/>
      <c r="VWN266" s="27"/>
      <c r="VWO266" s="27"/>
      <c r="VWP266" s="27"/>
      <c r="VWQ266" s="27"/>
      <c r="VWR266" s="27"/>
      <c r="VWS266" s="27"/>
      <c r="VWT266" s="27"/>
      <c r="VWU266" s="27"/>
      <c r="VWV266" s="27"/>
      <c r="VWW266" s="27"/>
      <c r="VWX266" s="27"/>
      <c r="VWY266" s="27"/>
      <c r="VWZ266" s="27"/>
      <c r="VXA266" s="27"/>
      <c r="VXB266" s="27"/>
      <c r="VXC266" s="27"/>
      <c r="VXD266" s="27"/>
      <c r="VXE266" s="27"/>
      <c r="VXF266" s="27"/>
      <c r="VXG266" s="27"/>
      <c r="VXH266" s="27"/>
      <c r="VXI266" s="27"/>
      <c r="VXJ266" s="27"/>
      <c r="VXK266" s="27"/>
      <c r="VXL266" s="27"/>
      <c r="VXM266" s="27"/>
      <c r="VXN266" s="27"/>
      <c r="VXO266" s="27"/>
      <c r="VXP266" s="27"/>
      <c r="VXQ266" s="27"/>
      <c r="VXR266" s="27"/>
      <c r="VXS266" s="27"/>
      <c r="VXT266" s="27"/>
      <c r="VXU266" s="27"/>
      <c r="VXV266" s="27"/>
      <c r="VXW266" s="27"/>
      <c r="VXX266" s="27"/>
      <c r="VXY266" s="27"/>
      <c r="VXZ266" s="27"/>
      <c r="VYA266" s="27"/>
      <c r="VYB266" s="27"/>
      <c r="VYC266" s="27"/>
      <c r="VYD266" s="27"/>
      <c r="VYE266" s="27"/>
      <c r="VYF266" s="27"/>
      <c r="VYG266" s="27"/>
      <c r="VYH266" s="27"/>
      <c r="VYI266" s="27"/>
      <c r="VYJ266" s="27"/>
      <c r="VYK266" s="27"/>
      <c r="VYL266" s="27"/>
      <c r="VYM266" s="27"/>
      <c r="VYN266" s="27"/>
      <c r="VYO266" s="27"/>
      <c r="VYP266" s="27"/>
      <c r="VYQ266" s="27"/>
      <c r="VYR266" s="27"/>
      <c r="VYS266" s="27"/>
      <c r="VYT266" s="27"/>
      <c r="VYU266" s="27"/>
      <c r="VYV266" s="27"/>
      <c r="VYW266" s="27"/>
      <c r="VYX266" s="27"/>
      <c r="VYY266" s="27"/>
      <c r="VYZ266" s="27"/>
      <c r="VZA266" s="27"/>
      <c r="VZB266" s="27"/>
      <c r="VZC266" s="27"/>
      <c r="VZD266" s="27"/>
      <c r="VZE266" s="27"/>
      <c r="VZF266" s="27"/>
      <c r="VZG266" s="27"/>
      <c r="VZH266" s="27"/>
      <c r="VZI266" s="27"/>
      <c r="VZJ266" s="27"/>
      <c r="VZK266" s="27"/>
      <c r="VZL266" s="27"/>
      <c r="VZM266" s="27"/>
      <c r="VZN266" s="27"/>
      <c r="VZO266" s="27"/>
      <c r="VZP266" s="27"/>
      <c r="VZQ266" s="27"/>
      <c r="VZR266" s="27"/>
      <c r="VZS266" s="27"/>
      <c r="VZT266" s="27"/>
      <c r="VZU266" s="27"/>
      <c r="VZV266" s="27"/>
      <c r="VZW266" s="27"/>
      <c r="VZX266" s="27"/>
      <c r="VZY266" s="27"/>
      <c r="VZZ266" s="27"/>
      <c r="WAA266" s="27"/>
      <c r="WAB266" s="27"/>
      <c r="WAC266" s="27"/>
      <c r="WAD266" s="27"/>
      <c r="WAE266" s="27"/>
      <c r="WAF266" s="27"/>
      <c r="WAG266" s="27"/>
      <c r="WAH266" s="27"/>
      <c r="WAI266" s="27"/>
      <c r="WAJ266" s="27"/>
      <c r="WAK266" s="27"/>
      <c r="WAL266" s="27"/>
      <c r="WAM266" s="27"/>
      <c r="WAN266" s="27"/>
      <c r="WAO266" s="27"/>
      <c r="WAP266" s="27"/>
      <c r="WAQ266" s="27"/>
      <c r="WAR266" s="27"/>
      <c r="WAS266" s="27"/>
      <c r="WAT266" s="27"/>
      <c r="WAU266" s="27"/>
      <c r="WAV266" s="27"/>
      <c r="WAW266" s="27"/>
      <c r="WAX266" s="27"/>
      <c r="WAY266" s="27"/>
      <c r="WAZ266" s="27"/>
      <c r="WBA266" s="27"/>
      <c r="WBB266" s="27"/>
      <c r="WBC266" s="27"/>
      <c r="WBD266" s="27"/>
      <c r="WBE266" s="27"/>
      <c r="WBF266" s="27"/>
      <c r="WBG266" s="27"/>
      <c r="WBH266" s="27"/>
      <c r="WBI266" s="27"/>
      <c r="WBJ266" s="27"/>
      <c r="WBK266" s="27"/>
      <c r="WBL266" s="27"/>
      <c r="WBM266" s="27"/>
      <c r="WBN266" s="27"/>
      <c r="WBO266" s="27"/>
      <c r="WBP266" s="27"/>
      <c r="WBQ266" s="27"/>
      <c r="WBR266" s="27"/>
      <c r="WBS266" s="27"/>
      <c r="WBT266" s="27"/>
      <c r="WBU266" s="27"/>
      <c r="WBV266" s="27"/>
      <c r="WBW266" s="27"/>
      <c r="WBX266" s="27"/>
      <c r="WBY266" s="27"/>
      <c r="WBZ266" s="27"/>
      <c r="WCA266" s="27"/>
      <c r="WCB266" s="27"/>
      <c r="WCC266" s="27"/>
      <c r="WCD266" s="27"/>
      <c r="WCE266" s="27"/>
      <c r="WCF266" s="27"/>
      <c r="WCG266" s="27"/>
      <c r="WCH266" s="27"/>
      <c r="WCI266" s="27"/>
      <c r="WCJ266" s="27"/>
      <c r="WCK266" s="27"/>
      <c r="WCL266" s="27"/>
      <c r="WCM266" s="27"/>
      <c r="WCN266" s="27"/>
      <c r="WCO266" s="27"/>
      <c r="WCP266" s="27"/>
      <c r="WCQ266" s="27"/>
      <c r="WCR266" s="27"/>
      <c r="WCS266" s="27"/>
      <c r="WCT266" s="27"/>
      <c r="WCU266" s="27"/>
      <c r="WCV266" s="27"/>
      <c r="WCW266" s="27"/>
      <c r="WCX266" s="27"/>
      <c r="WCY266" s="27"/>
      <c r="WCZ266" s="27"/>
      <c r="WDA266" s="27"/>
      <c r="WDB266" s="27"/>
      <c r="WDC266" s="27"/>
      <c r="WDD266" s="27"/>
      <c r="WDE266" s="27"/>
      <c r="WDF266" s="27"/>
      <c r="WDG266" s="27"/>
      <c r="WDH266" s="27"/>
      <c r="WDI266" s="27"/>
      <c r="WDJ266" s="27"/>
      <c r="WDK266" s="27"/>
      <c r="WDL266" s="27"/>
      <c r="WDM266" s="27"/>
      <c r="WDN266" s="27"/>
      <c r="WDO266" s="27"/>
      <c r="WDP266" s="27"/>
      <c r="WDQ266" s="27"/>
      <c r="WDR266" s="27"/>
      <c r="WDS266" s="27"/>
      <c r="WDT266" s="27"/>
      <c r="WDU266" s="27"/>
      <c r="WDV266" s="27"/>
      <c r="WDW266" s="27"/>
      <c r="WDX266" s="27"/>
      <c r="WDY266" s="27"/>
      <c r="WDZ266" s="27"/>
      <c r="WEA266" s="27"/>
      <c r="WEB266" s="27"/>
      <c r="WEC266" s="27"/>
      <c r="WED266" s="27"/>
      <c r="WEE266" s="27"/>
      <c r="WEF266" s="27"/>
      <c r="WEG266" s="27"/>
      <c r="WEH266" s="27"/>
      <c r="WEI266" s="27"/>
      <c r="WEJ266" s="27"/>
      <c r="WEK266" s="27"/>
      <c r="WEL266" s="27"/>
      <c r="WEM266" s="27"/>
      <c r="WEN266" s="27"/>
      <c r="WEO266" s="27"/>
      <c r="WEP266" s="27"/>
      <c r="WEQ266" s="27"/>
      <c r="WER266" s="27"/>
      <c r="WES266" s="27"/>
      <c r="WET266" s="27"/>
      <c r="WEU266" s="27"/>
      <c r="WEV266" s="27"/>
      <c r="WEW266" s="27"/>
      <c r="WEX266" s="27"/>
      <c r="WEY266" s="27"/>
      <c r="WEZ266" s="27"/>
      <c r="WFA266" s="27"/>
      <c r="WFB266" s="27"/>
      <c r="WFC266" s="27"/>
      <c r="WFD266" s="27"/>
      <c r="WFE266" s="27"/>
      <c r="WFF266" s="27"/>
      <c r="WFG266" s="27"/>
      <c r="WFH266" s="27"/>
      <c r="WFI266" s="27"/>
      <c r="WFJ266" s="27"/>
      <c r="WFK266" s="27"/>
      <c r="WFL266" s="27"/>
      <c r="WFM266" s="27"/>
      <c r="WFN266" s="27"/>
      <c r="WFO266" s="27"/>
      <c r="WFP266" s="27"/>
      <c r="WFQ266" s="27"/>
      <c r="WFR266" s="27"/>
      <c r="WFS266" s="27"/>
      <c r="WFT266" s="27"/>
      <c r="WFU266" s="27"/>
      <c r="WFV266" s="27"/>
      <c r="WFW266" s="27"/>
      <c r="WFX266" s="27"/>
      <c r="WFY266" s="27"/>
      <c r="WFZ266" s="27"/>
      <c r="WGA266" s="27"/>
      <c r="WGB266" s="27"/>
      <c r="WGC266" s="27"/>
      <c r="WGD266" s="27"/>
      <c r="WGE266" s="27"/>
      <c r="WGF266" s="27"/>
      <c r="WGG266" s="27"/>
      <c r="WGH266" s="27"/>
      <c r="WGI266" s="27"/>
      <c r="WGJ266" s="27"/>
      <c r="WGK266" s="27"/>
      <c r="WGL266" s="27"/>
      <c r="WGM266" s="27"/>
      <c r="WGN266" s="27"/>
      <c r="WGO266" s="27"/>
      <c r="WGP266" s="27"/>
      <c r="WGQ266" s="27"/>
      <c r="WGR266" s="27"/>
      <c r="WGS266" s="27"/>
      <c r="WGT266" s="27"/>
      <c r="WGU266" s="27"/>
      <c r="WGV266" s="27"/>
      <c r="WGW266" s="27"/>
      <c r="WGX266" s="27"/>
      <c r="WGY266" s="27"/>
      <c r="WGZ266" s="27"/>
      <c r="WHA266" s="27"/>
      <c r="WHB266" s="27"/>
      <c r="WHC266" s="27"/>
      <c r="WHD266" s="27"/>
      <c r="WHE266" s="27"/>
      <c r="WHF266" s="27"/>
      <c r="WHG266" s="27"/>
      <c r="WHH266" s="27"/>
      <c r="WHI266" s="27"/>
      <c r="WHJ266" s="27"/>
      <c r="WHK266" s="27"/>
      <c r="WHL266" s="27"/>
      <c r="WHM266" s="27"/>
      <c r="WHN266" s="27"/>
      <c r="WHO266" s="27"/>
      <c r="WHP266" s="27"/>
      <c r="WHQ266" s="27"/>
      <c r="WHR266" s="27"/>
      <c r="WHS266" s="27"/>
      <c r="WHT266" s="27"/>
      <c r="WHU266" s="27"/>
      <c r="WHV266" s="27"/>
      <c r="WHW266" s="27"/>
      <c r="WHX266" s="27"/>
      <c r="WHY266" s="27"/>
      <c r="WHZ266" s="27"/>
      <c r="WIA266" s="27"/>
      <c r="WIB266" s="27"/>
      <c r="WIC266" s="27"/>
      <c r="WID266" s="27"/>
      <c r="WIE266" s="27"/>
      <c r="WIF266" s="27"/>
      <c r="WIG266" s="27"/>
      <c r="WIH266" s="27"/>
      <c r="WII266" s="27"/>
      <c r="WIJ266" s="27"/>
      <c r="WIK266" s="27"/>
      <c r="WIL266" s="27"/>
      <c r="WIM266" s="27"/>
      <c r="WIN266" s="27"/>
      <c r="WIO266" s="27"/>
      <c r="WIP266" s="27"/>
      <c r="WIQ266" s="27"/>
      <c r="WIR266" s="27"/>
      <c r="WIS266" s="27"/>
      <c r="WIT266" s="27"/>
      <c r="WIU266" s="27"/>
      <c r="WIV266" s="27"/>
      <c r="WIW266" s="27"/>
      <c r="WIX266" s="27"/>
      <c r="WIY266" s="27"/>
      <c r="WIZ266" s="27"/>
      <c r="WJA266" s="27"/>
      <c r="WJB266" s="27"/>
      <c r="WJC266" s="27"/>
      <c r="WJD266" s="27"/>
      <c r="WJE266" s="27"/>
      <c r="WJF266" s="27"/>
      <c r="WJG266" s="27"/>
      <c r="WJH266" s="27"/>
      <c r="WJI266" s="27"/>
      <c r="WJJ266" s="27"/>
      <c r="WJK266" s="27"/>
      <c r="WJL266" s="27"/>
      <c r="WJM266" s="27"/>
      <c r="WJN266" s="27"/>
      <c r="WJO266" s="27"/>
      <c r="WJP266" s="27"/>
      <c r="WJQ266" s="27"/>
      <c r="WJR266" s="27"/>
      <c r="WJS266" s="27"/>
      <c r="WJT266" s="27"/>
      <c r="WJU266" s="27"/>
      <c r="WJV266" s="27"/>
      <c r="WJW266" s="27"/>
      <c r="WJX266" s="27"/>
      <c r="WJY266" s="27"/>
      <c r="WJZ266" s="27"/>
      <c r="WKA266" s="27"/>
      <c r="WKB266" s="27"/>
      <c r="WKC266" s="27"/>
      <c r="WKD266" s="27"/>
      <c r="WKE266" s="27"/>
      <c r="WKF266" s="27"/>
      <c r="WKG266" s="27"/>
      <c r="WKH266" s="27"/>
      <c r="WKI266" s="27"/>
      <c r="WKJ266" s="27"/>
      <c r="WKK266" s="27"/>
      <c r="WKL266" s="27"/>
      <c r="WKM266" s="27"/>
      <c r="WKN266" s="27"/>
      <c r="WKO266" s="27"/>
      <c r="WKP266" s="27"/>
      <c r="WKQ266" s="27"/>
      <c r="WKR266" s="27"/>
      <c r="WKS266" s="27"/>
      <c r="WKT266" s="27"/>
      <c r="WKU266" s="27"/>
      <c r="WKV266" s="27"/>
      <c r="WKW266" s="27"/>
      <c r="WKX266" s="27"/>
      <c r="WKY266" s="27"/>
      <c r="WKZ266" s="27"/>
      <c r="WLA266" s="27"/>
      <c r="WLB266" s="27"/>
      <c r="WLC266" s="27"/>
      <c r="WLD266" s="27"/>
      <c r="WLE266" s="27"/>
      <c r="WLF266" s="27"/>
      <c r="WLG266" s="27"/>
      <c r="WLH266" s="27"/>
      <c r="WLI266" s="27"/>
      <c r="WLJ266" s="27"/>
      <c r="WLK266" s="27"/>
      <c r="WLL266" s="27"/>
      <c r="WLM266" s="27"/>
      <c r="WLN266" s="27"/>
      <c r="WLO266" s="27"/>
      <c r="WLP266" s="27"/>
      <c r="WLQ266" s="27"/>
      <c r="WLR266" s="27"/>
      <c r="WLS266" s="27"/>
      <c r="WLT266" s="27"/>
      <c r="WLU266" s="27"/>
      <c r="WLV266" s="27"/>
      <c r="WLW266" s="27"/>
      <c r="WLX266" s="27"/>
      <c r="WLY266" s="27"/>
      <c r="WLZ266" s="27"/>
      <c r="WMA266" s="27"/>
      <c r="WMB266" s="27"/>
      <c r="WMC266" s="27"/>
      <c r="WMD266" s="27"/>
      <c r="WME266" s="27"/>
      <c r="WMF266" s="27"/>
      <c r="WMG266" s="27"/>
      <c r="WMH266" s="27"/>
      <c r="WMI266" s="27"/>
      <c r="WMJ266" s="27"/>
      <c r="WMK266" s="27"/>
      <c r="WML266" s="27"/>
      <c r="WMM266" s="27"/>
      <c r="WMN266" s="27"/>
      <c r="WMO266" s="27"/>
      <c r="WMP266" s="27"/>
      <c r="WMQ266" s="27"/>
      <c r="WMR266" s="27"/>
      <c r="WMS266" s="27"/>
      <c r="WMT266" s="27"/>
      <c r="WMU266" s="27"/>
      <c r="WMV266" s="27"/>
      <c r="WMW266" s="27"/>
      <c r="WMX266" s="27"/>
      <c r="WMY266" s="27"/>
      <c r="WMZ266" s="27"/>
      <c r="WNA266" s="27"/>
      <c r="WNB266" s="27"/>
      <c r="WNC266" s="27"/>
      <c r="WND266" s="27"/>
      <c r="WNE266" s="27"/>
      <c r="WNF266" s="27"/>
      <c r="WNG266" s="27"/>
      <c r="WNH266" s="27"/>
      <c r="WNI266" s="27"/>
      <c r="WNJ266" s="27"/>
      <c r="WNK266" s="27"/>
      <c r="WNL266" s="27"/>
      <c r="WNM266" s="27"/>
      <c r="WNN266" s="27"/>
      <c r="WNO266" s="27"/>
      <c r="WNP266" s="27"/>
      <c r="WNQ266" s="27"/>
      <c r="WNR266" s="27"/>
      <c r="WNS266" s="27"/>
      <c r="WNT266" s="27"/>
      <c r="WNU266" s="27"/>
      <c r="WNV266" s="27"/>
      <c r="WNW266" s="27"/>
      <c r="WNX266" s="27"/>
      <c r="WNY266" s="27"/>
      <c r="WNZ266" s="27"/>
      <c r="WOA266" s="27"/>
      <c r="WOB266" s="27"/>
      <c r="WOC266" s="27"/>
      <c r="WOD266" s="27"/>
      <c r="WOE266" s="27"/>
      <c r="WOF266" s="27"/>
      <c r="WOG266" s="27"/>
      <c r="WOH266" s="27"/>
      <c r="WOI266" s="27"/>
      <c r="WOJ266" s="27"/>
      <c r="WOK266" s="27"/>
      <c r="WOL266" s="27"/>
      <c r="WOM266" s="27"/>
      <c r="WON266" s="27"/>
      <c r="WOO266" s="27"/>
      <c r="WOP266" s="27"/>
      <c r="WOQ266" s="27"/>
      <c r="WOR266" s="27"/>
      <c r="WOS266" s="27"/>
      <c r="WOT266" s="27"/>
      <c r="WOU266" s="27"/>
      <c r="WOV266" s="27"/>
      <c r="WOW266" s="27"/>
      <c r="WOX266" s="27"/>
      <c r="WOY266" s="27"/>
      <c r="WOZ266" s="27"/>
      <c r="WPA266" s="27"/>
      <c r="WPB266" s="27"/>
      <c r="WPC266" s="27"/>
      <c r="WPD266" s="27"/>
      <c r="WPE266" s="27"/>
      <c r="WPF266" s="27"/>
      <c r="WPG266" s="27"/>
      <c r="WPH266" s="27"/>
      <c r="WPI266" s="27"/>
      <c r="WPJ266" s="27"/>
      <c r="WPK266" s="27"/>
      <c r="WPL266" s="27"/>
      <c r="WPM266" s="27"/>
      <c r="WPN266" s="27"/>
      <c r="WPO266" s="27"/>
      <c r="WPP266" s="27"/>
      <c r="WPQ266" s="27"/>
      <c r="WPR266" s="27"/>
      <c r="WPS266" s="27"/>
      <c r="WPT266" s="27"/>
      <c r="WPU266" s="27"/>
      <c r="WPV266" s="27"/>
      <c r="WPW266" s="27"/>
      <c r="WPX266" s="27"/>
      <c r="WPY266" s="27"/>
      <c r="WPZ266" s="27"/>
      <c r="WQA266" s="27"/>
      <c r="WQB266" s="27"/>
      <c r="WQC266" s="27"/>
      <c r="WQD266" s="27"/>
      <c r="WQE266" s="27"/>
      <c r="WQF266" s="27"/>
      <c r="WQG266" s="27"/>
      <c r="WQH266" s="27"/>
      <c r="WQI266" s="27"/>
      <c r="WQJ266" s="27"/>
      <c r="WQK266" s="27"/>
      <c r="WQL266" s="27"/>
      <c r="WQM266" s="27"/>
      <c r="WQN266" s="27"/>
      <c r="WQO266" s="27"/>
      <c r="WQP266" s="27"/>
      <c r="WQQ266" s="27"/>
      <c r="WQR266" s="27"/>
      <c r="WQS266" s="27"/>
      <c r="WQT266" s="27"/>
      <c r="WQU266" s="27"/>
      <c r="WQV266" s="27"/>
      <c r="WQW266" s="27"/>
      <c r="WQX266" s="27"/>
      <c r="WQY266" s="27"/>
      <c r="WQZ266" s="27"/>
      <c r="WRA266" s="27"/>
      <c r="WRB266" s="27"/>
      <c r="WRC266" s="27"/>
      <c r="WRD266" s="27"/>
      <c r="WRE266" s="27"/>
      <c r="WRF266" s="27"/>
      <c r="WRG266" s="27"/>
      <c r="WRH266" s="27"/>
      <c r="WRI266" s="27"/>
      <c r="WRJ266" s="27"/>
      <c r="WRK266" s="27"/>
      <c r="WRL266" s="27"/>
      <c r="WRM266" s="27"/>
      <c r="WRN266" s="27"/>
      <c r="WRO266" s="27"/>
      <c r="WRP266" s="27"/>
      <c r="WRQ266" s="27"/>
      <c r="WRR266" s="27"/>
      <c r="WRS266" s="27"/>
      <c r="WRT266" s="27"/>
      <c r="WRU266" s="27"/>
      <c r="WRV266" s="27"/>
      <c r="WRW266" s="27"/>
      <c r="WRX266" s="27"/>
      <c r="WRY266" s="27"/>
      <c r="WRZ266" s="27"/>
      <c r="WSA266" s="27"/>
      <c r="WSB266" s="27"/>
      <c r="WSC266" s="27"/>
      <c r="WSD266" s="27"/>
      <c r="WSE266" s="27"/>
      <c r="WSF266" s="27"/>
      <c r="WSG266" s="27"/>
      <c r="WSH266" s="27"/>
      <c r="WSI266" s="27"/>
      <c r="WSJ266" s="27"/>
      <c r="WSK266" s="27"/>
      <c r="WSL266" s="27"/>
      <c r="WSM266" s="27"/>
      <c r="WSN266" s="27"/>
      <c r="WSO266" s="27"/>
      <c r="WSP266" s="27"/>
      <c r="WSQ266" s="27"/>
      <c r="WSR266" s="27"/>
      <c r="WSS266" s="27"/>
      <c r="WST266" s="27"/>
      <c r="WSU266" s="27"/>
      <c r="WSV266" s="27"/>
      <c r="WSW266" s="27"/>
      <c r="WSX266" s="27"/>
      <c r="WSY266" s="27"/>
      <c r="WSZ266" s="27"/>
      <c r="WTA266" s="27"/>
      <c r="WTB266" s="27"/>
      <c r="WTC266" s="27"/>
      <c r="WTD266" s="27"/>
      <c r="WTE266" s="27"/>
      <c r="WTF266" s="27"/>
      <c r="WTG266" s="27"/>
      <c r="WTH266" s="27"/>
      <c r="WTI266" s="27"/>
      <c r="WTJ266" s="27"/>
      <c r="WTK266" s="27"/>
      <c r="WTL266" s="27"/>
      <c r="WTM266" s="27"/>
      <c r="WTN266" s="27"/>
      <c r="WTO266" s="27"/>
      <c r="WTP266" s="27"/>
      <c r="WTQ266" s="27"/>
      <c r="WTR266" s="27"/>
      <c r="WTS266" s="27"/>
      <c r="WTT266" s="27"/>
      <c r="WTU266" s="27"/>
      <c r="WTV266" s="27"/>
      <c r="WTW266" s="27"/>
      <c r="WTX266" s="27"/>
      <c r="WTY266" s="27"/>
      <c r="WTZ266" s="27"/>
      <c r="WUA266" s="27"/>
      <c r="WUB266" s="27"/>
      <c r="WUC266" s="27"/>
      <c r="WUD266" s="27"/>
      <c r="WUE266" s="27"/>
      <c r="WUF266" s="27"/>
      <c r="WUG266" s="27"/>
      <c r="WUH266" s="27"/>
      <c r="WUI266" s="27"/>
      <c r="WUJ266" s="27"/>
      <c r="WUK266" s="27"/>
      <c r="WUL266" s="27"/>
      <c r="WUM266" s="27"/>
      <c r="WUN266" s="27"/>
      <c r="WUO266" s="27"/>
      <c r="WUP266" s="27"/>
      <c r="WUQ266" s="27"/>
      <c r="WUR266" s="27"/>
      <c r="WUS266" s="27"/>
      <c r="WUT266" s="27"/>
      <c r="WUU266" s="27"/>
      <c r="WUV266" s="27"/>
      <c r="WUW266" s="27"/>
      <c r="WUX266" s="27"/>
      <c r="WUY266" s="27"/>
      <c r="WUZ266" s="27"/>
      <c r="WVA266" s="27"/>
      <c r="WVB266" s="27"/>
      <c r="WVC266" s="27"/>
      <c r="WVD266" s="27"/>
      <c r="WVE266" s="27"/>
      <c r="WVF266" s="27"/>
      <c r="WVG266" s="27"/>
      <c r="WVH266" s="27"/>
      <c r="WVI266" s="27"/>
      <c r="WVJ266" s="27"/>
      <c r="WVK266" s="27"/>
      <c r="WVL266" s="27"/>
      <c r="WVM266" s="27"/>
      <c r="WVN266" s="27"/>
      <c r="WVO266" s="27"/>
      <c r="WVP266" s="27"/>
      <c r="WVQ266" s="27"/>
      <c r="WVR266" s="27"/>
      <c r="WVS266" s="27"/>
      <c r="WVT266" s="27"/>
      <c r="WVU266" s="27"/>
      <c r="WVV266" s="27"/>
      <c r="WVW266" s="27"/>
      <c r="WVX266" s="27"/>
      <c r="WVY266" s="27"/>
      <c r="WVZ266" s="27"/>
      <c r="WWA266" s="27"/>
      <c r="WWB266" s="27"/>
      <c r="WWC266" s="27"/>
      <c r="WWD266" s="27"/>
      <c r="WWE266" s="27"/>
      <c r="WWF266" s="27"/>
      <c r="WWG266" s="27"/>
      <c r="WWH266" s="27"/>
      <c r="WWI266" s="27"/>
      <c r="WWJ266" s="27"/>
      <c r="WWK266" s="27"/>
      <c r="WWL266" s="27"/>
      <c r="WWM266" s="27"/>
      <c r="WWN266" s="27"/>
      <c r="WWO266" s="27"/>
      <c r="WWP266" s="27"/>
      <c r="WWQ266" s="27"/>
      <c r="WWR266" s="27"/>
      <c r="WWS266" s="27"/>
      <c r="WWT266" s="27"/>
      <c r="WWU266" s="27"/>
      <c r="WWV266" s="27"/>
      <c r="WWW266" s="27"/>
      <c r="WWX266" s="27"/>
      <c r="WWY266" s="27"/>
      <c r="WWZ266" s="27"/>
      <c r="WXA266" s="27"/>
      <c r="WXB266" s="27"/>
      <c r="WXC266" s="27"/>
      <c r="WXD266" s="27"/>
      <c r="WXE266" s="27"/>
      <c r="WXF266" s="27"/>
      <c r="WXG266" s="27"/>
      <c r="WXH266" s="27"/>
      <c r="WXI266" s="27"/>
      <c r="WXJ266" s="27"/>
      <c r="WXK266" s="27"/>
      <c r="WXL266" s="27"/>
      <c r="WXM266" s="27"/>
      <c r="WXN266" s="27"/>
      <c r="WXO266" s="27"/>
      <c r="WXP266" s="27"/>
      <c r="WXQ266" s="27"/>
      <c r="WXR266" s="27"/>
      <c r="WXS266" s="27"/>
      <c r="WXT266" s="27"/>
      <c r="WXU266" s="27"/>
      <c r="WXV266" s="27"/>
      <c r="WXW266" s="27"/>
      <c r="WXX266" s="27"/>
      <c r="WXY266" s="27"/>
      <c r="WXZ266" s="27"/>
      <c r="WYA266" s="27"/>
      <c r="WYB266" s="27"/>
      <c r="WYC266" s="27"/>
      <c r="WYD266" s="27"/>
      <c r="WYE266" s="27"/>
      <c r="WYF266" s="27"/>
      <c r="WYG266" s="27"/>
      <c r="WYH266" s="27"/>
      <c r="WYI266" s="27"/>
      <c r="WYJ266" s="27"/>
      <c r="WYK266" s="27"/>
      <c r="WYL266" s="27"/>
      <c r="WYM266" s="27"/>
      <c r="WYN266" s="27"/>
      <c r="WYO266" s="27"/>
      <c r="WYP266" s="27"/>
      <c r="WYQ266" s="27"/>
      <c r="WYR266" s="27"/>
      <c r="WYS266" s="27"/>
      <c r="WYT266" s="27"/>
      <c r="WYU266" s="27"/>
      <c r="WYV266" s="27"/>
      <c r="WYW266" s="27"/>
      <c r="WYX266" s="27"/>
      <c r="WYY266" s="27"/>
      <c r="WYZ266" s="27"/>
      <c r="WZA266" s="27"/>
      <c r="WZB266" s="27"/>
      <c r="WZC266" s="27"/>
      <c r="WZD266" s="27"/>
      <c r="WZE266" s="27"/>
      <c r="WZF266" s="27"/>
      <c r="WZG266" s="27"/>
      <c r="WZH266" s="27"/>
      <c r="WZI266" s="27"/>
      <c r="WZJ266" s="27"/>
      <c r="WZK266" s="27"/>
      <c r="WZL266" s="27"/>
      <c r="WZM266" s="27"/>
      <c r="WZN266" s="27"/>
      <c r="WZO266" s="27"/>
      <c r="WZP266" s="27"/>
      <c r="WZQ266" s="27"/>
      <c r="WZR266" s="27"/>
      <c r="WZS266" s="27"/>
      <c r="WZT266" s="27"/>
      <c r="WZU266" s="27"/>
      <c r="WZV266" s="27"/>
      <c r="WZW266" s="27"/>
      <c r="WZX266" s="27"/>
      <c r="WZY266" s="27"/>
      <c r="WZZ266" s="27"/>
      <c r="XAA266" s="27"/>
      <c r="XAB266" s="27"/>
      <c r="XAC266" s="27"/>
      <c r="XAD266" s="27"/>
      <c r="XAE266" s="27"/>
      <c r="XAF266" s="27"/>
      <c r="XAG266" s="27"/>
      <c r="XAH266" s="27"/>
      <c r="XAI266" s="27"/>
      <c r="XAJ266" s="27"/>
      <c r="XAK266" s="27"/>
      <c r="XAL266" s="27"/>
      <c r="XAM266" s="27"/>
      <c r="XAN266" s="27"/>
      <c r="XAO266" s="27"/>
      <c r="XAP266" s="27"/>
      <c r="XAQ266" s="27"/>
      <c r="XAR266" s="27"/>
      <c r="XAS266" s="27"/>
      <c r="XAT266" s="27"/>
      <c r="XAU266" s="27"/>
      <c r="XAV266" s="27"/>
      <c r="XAW266" s="27"/>
      <c r="XAX266" s="27"/>
      <c r="XAY266" s="27"/>
      <c r="XAZ266" s="27"/>
      <c r="XBA266" s="27"/>
      <c r="XBB266" s="27"/>
      <c r="XBC266" s="27"/>
      <c r="XBD266" s="27"/>
      <c r="XBE266" s="27"/>
      <c r="XBF266" s="27"/>
      <c r="XBG266" s="27"/>
      <c r="XBH266" s="27"/>
      <c r="XBI266" s="27"/>
      <c r="XBJ266" s="27"/>
      <c r="XBK266" s="27"/>
      <c r="XBL266" s="27"/>
      <c r="XBM266" s="27"/>
      <c r="XBN266" s="27"/>
      <c r="XBO266" s="27"/>
      <c r="XBP266" s="27"/>
      <c r="XBQ266" s="27"/>
      <c r="XBR266" s="27"/>
      <c r="XBS266" s="27"/>
      <c r="XBT266" s="27"/>
      <c r="XBU266" s="27"/>
      <c r="XBV266" s="27"/>
      <c r="XBW266" s="27"/>
      <c r="XBX266" s="27"/>
      <c r="XBY266" s="27"/>
      <c r="XBZ266" s="27"/>
      <c r="XCA266" s="27"/>
      <c r="XCB266" s="27"/>
      <c r="XCC266" s="27"/>
      <c r="XCD266" s="27"/>
      <c r="XCE266" s="27"/>
      <c r="XCF266" s="27"/>
      <c r="XCG266" s="27"/>
      <c r="XCH266" s="27"/>
      <c r="XCI266" s="27"/>
      <c r="XCJ266" s="27"/>
      <c r="XCK266" s="27"/>
      <c r="XCL266" s="27"/>
      <c r="XCM266" s="27"/>
      <c r="XCN266" s="27"/>
      <c r="XCO266" s="27"/>
      <c r="XCP266" s="27"/>
      <c r="XCQ266" s="27"/>
      <c r="XCR266" s="27"/>
      <c r="XCS266" s="27"/>
      <c r="XCT266" s="27"/>
      <c r="XCU266" s="27"/>
      <c r="XCV266" s="27"/>
      <c r="XCW266" s="27"/>
      <c r="XCX266" s="27"/>
      <c r="XCY266" s="27"/>
      <c r="XCZ266" s="27"/>
      <c r="XDA266" s="27"/>
      <c r="XDB266" s="27"/>
      <c r="XDC266" s="27"/>
      <c r="XDD266" s="27"/>
      <c r="XDE266" s="27"/>
      <c r="XDF266" s="27"/>
      <c r="XDG266" s="27"/>
      <c r="XDH266" s="27"/>
      <c r="XDI266" s="27"/>
      <c r="XDJ266" s="27"/>
      <c r="XDK266" s="27"/>
      <c r="XDL266" s="27"/>
      <c r="XDM266" s="27"/>
      <c r="XDN266" s="27"/>
      <c r="XDO266" s="27"/>
      <c r="XDP266" s="27"/>
      <c r="XDQ266" s="27"/>
      <c r="XDR266" s="27"/>
      <c r="XDS266" s="27"/>
      <c r="XDT266" s="27"/>
      <c r="XDU266" s="27"/>
      <c r="XDV266" s="27"/>
      <c r="XDW266" s="27"/>
      <c r="XDX266" s="27"/>
      <c r="XDY266" s="27"/>
      <c r="XDZ266" s="27"/>
      <c r="XEA266" s="27"/>
      <c r="XEB266" s="27"/>
      <c r="XEC266" s="27"/>
      <c r="XED266" s="27"/>
      <c r="XEE266" s="27"/>
      <c r="XEF266" s="27"/>
      <c r="XEG266" s="27"/>
      <c r="XEH266" s="27"/>
      <c r="XEI266" s="27"/>
      <c r="XEJ266" s="27"/>
      <c r="XEK266" s="27"/>
      <c r="XEL266" s="27"/>
      <c r="XEM266" s="27"/>
      <c r="XEN266" s="27"/>
      <c r="XEO266" s="27"/>
      <c r="XEP266" s="27"/>
      <c r="XEQ266" s="27"/>
      <c r="XER266" s="27"/>
      <c r="XES266" s="27"/>
      <c r="XET266" s="27"/>
      <c r="XEU266" s="27"/>
      <c r="XEV266" s="27"/>
      <c r="XEW266" s="27"/>
      <c r="XEX266" s="27"/>
    </row>
    <row r="267" s="3" customFormat="1" customHeight="1" outlineLevel="1" spans="1:16378">
      <c r="A267" s="7"/>
      <c r="B267" s="7"/>
      <c r="C267" s="90"/>
      <c r="D267" s="7"/>
      <c r="E267" s="54"/>
      <c r="F267" s="54"/>
      <c r="G267" s="7"/>
      <c r="H267" s="7" t="s">
        <v>526</v>
      </c>
      <c r="I267" s="7" t="s">
        <v>522</v>
      </c>
      <c r="J267" s="7">
        <v>2</v>
      </c>
      <c r="K267" s="7" t="s">
        <v>340</v>
      </c>
      <c r="L267" s="7" t="s">
        <v>327</v>
      </c>
      <c r="M267" s="7">
        <f>2*12.99</f>
        <v>25.98</v>
      </c>
      <c r="N267" s="26" t="s">
        <v>148</v>
      </c>
      <c r="O267" s="26">
        <v>2.34</v>
      </c>
      <c r="P267" s="26" t="s">
        <v>149</v>
      </c>
      <c r="Q267" s="7">
        <f t="shared" si="30"/>
        <v>60.7932</v>
      </c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  <c r="BL267" s="27"/>
      <c r="BM267" s="27"/>
      <c r="BN267" s="27"/>
      <c r="BO267" s="27"/>
      <c r="BP267" s="27"/>
      <c r="BQ267" s="27"/>
      <c r="BR267" s="27"/>
      <c r="BS267" s="27"/>
      <c r="BT267" s="27"/>
      <c r="BU267" s="27"/>
      <c r="BV267" s="27"/>
      <c r="BW267" s="27"/>
      <c r="BX267" s="27"/>
      <c r="BY267" s="27"/>
      <c r="BZ267" s="27"/>
      <c r="CA267" s="27"/>
      <c r="CB267" s="27"/>
      <c r="CC267" s="27"/>
      <c r="CD267" s="27"/>
      <c r="CE267" s="27"/>
      <c r="CF267" s="27"/>
      <c r="CG267" s="27"/>
      <c r="CH267" s="27"/>
      <c r="CI267" s="27"/>
      <c r="CJ267" s="27"/>
      <c r="CK267" s="27"/>
      <c r="CL267" s="27"/>
      <c r="CM267" s="27"/>
      <c r="CN267" s="27"/>
      <c r="CO267" s="27"/>
      <c r="CP267" s="27"/>
      <c r="CQ267" s="27"/>
      <c r="CR267" s="27"/>
      <c r="CS267" s="27"/>
      <c r="CT267" s="27"/>
      <c r="CU267" s="27"/>
      <c r="CV267" s="27"/>
      <c r="CW267" s="27"/>
      <c r="CX267" s="27"/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7"/>
      <c r="DJ267" s="27"/>
      <c r="DK267" s="27"/>
      <c r="DL267" s="27"/>
      <c r="DM267" s="27"/>
      <c r="DN267" s="27"/>
      <c r="DO267" s="27"/>
      <c r="DP267" s="27"/>
      <c r="DQ267" s="27"/>
      <c r="DR267" s="27"/>
      <c r="DS267" s="27"/>
      <c r="DT267" s="27"/>
      <c r="DU267" s="27"/>
      <c r="DV267" s="27"/>
      <c r="DW267" s="27"/>
      <c r="DX267" s="27"/>
      <c r="DY267" s="27"/>
      <c r="DZ267" s="27"/>
      <c r="EA267" s="27"/>
      <c r="EB267" s="27"/>
      <c r="EC267" s="27"/>
      <c r="ED267" s="27"/>
      <c r="EE267" s="27"/>
      <c r="EF267" s="27"/>
      <c r="EG267" s="27"/>
      <c r="EH267" s="27"/>
      <c r="EI267" s="27"/>
      <c r="EJ267" s="27"/>
      <c r="EK267" s="27"/>
      <c r="EL267" s="27"/>
      <c r="EM267" s="27"/>
      <c r="EN267" s="27"/>
      <c r="EO267" s="27"/>
      <c r="EP267" s="27"/>
      <c r="EQ267" s="27"/>
      <c r="ER267" s="27"/>
      <c r="ES267" s="27"/>
      <c r="ET267" s="27"/>
      <c r="EU267" s="27"/>
      <c r="EV267" s="27"/>
      <c r="EW267" s="27"/>
      <c r="EX267" s="27"/>
      <c r="EY267" s="27"/>
      <c r="EZ267" s="27"/>
      <c r="FA267" s="27"/>
      <c r="FB267" s="27"/>
      <c r="FC267" s="27"/>
      <c r="FD267" s="27"/>
      <c r="FE267" s="27"/>
      <c r="FF267" s="27"/>
      <c r="FG267" s="27"/>
      <c r="FH267" s="27"/>
      <c r="FI267" s="27"/>
      <c r="FJ267" s="27"/>
      <c r="FK267" s="27"/>
      <c r="FL267" s="27"/>
      <c r="FM267" s="27"/>
      <c r="FN267" s="27"/>
      <c r="FO267" s="27"/>
      <c r="FP267" s="27"/>
      <c r="FQ267" s="27"/>
      <c r="FR267" s="27"/>
      <c r="FS267" s="27"/>
      <c r="FT267" s="27"/>
      <c r="FU267" s="27"/>
      <c r="FV267" s="27"/>
      <c r="FW267" s="27"/>
      <c r="FX267" s="27"/>
      <c r="FY267" s="27"/>
      <c r="FZ267" s="27"/>
      <c r="GA267" s="27"/>
      <c r="GB267" s="27"/>
      <c r="GC267" s="27"/>
      <c r="GD267" s="27"/>
      <c r="GE267" s="27"/>
      <c r="GF267" s="27"/>
      <c r="GG267" s="27"/>
      <c r="GH267" s="27"/>
      <c r="GI267" s="27"/>
      <c r="GJ267" s="27"/>
      <c r="GK267" s="27"/>
      <c r="GL267" s="27"/>
      <c r="GM267" s="27"/>
      <c r="GN267" s="27"/>
      <c r="GO267" s="27"/>
      <c r="GP267" s="27"/>
      <c r="GQ267" s="27"/>
      <c r="GR267" s="27"/>
      <c r="GS267" s="27"/>
      <c r="GT267" s="27"/>
      <c r="GU267" s="27"/>
      <c r="GV267" s="27"/>
      <c r="GW267" s="27"/>
      <c r="GX267" s="27"/>
      <c r="GY267" s="27"/>
      <c r="GZ267" s="27"/>
      <c r="HA267" s="27"/>
      <c r="HB267" s="27"/>
      <c r="HC267" s="27"/>
      <c r="HD267" s="27"/>
      <c r="HE267" s="27"/>
      <c r="HF267" s="27"/>
      <c r="HG267" s="27"/>
      <c r="HH267" s="27"/>
      <c r="HI267" s="27"/>
      <c r="HJ267" s="27"/>
      <c r="HK267" s="27"/>
      <c r="HL267" s="27"/>
      <c r="HM267" s="27"/>
      <c r="HN267" s="27"/>
      <c r="HO267" s="27"/>
      <c r="HP267" s="27"/>
      <c r="HQ267" s="27"/>
      <c r="HR267" s="27"/>
      <c r="HS267" s="27"/>
      <c r="HT267" s="27"/>
      <c r="HU267" s="27"/>
      <c r="HV267" s="27"/>
      <c r="HW267" s="27"/>
      <c r="HX267" s="27"/>
      <c r="HY267" s="27"/>
      <c r="HZ267" s="27"/>
      <c r="IA267" s="27"/>
      <c r="IB267" s="27"/>
      <c r="IC267" s="27"/>
      <c r="ID267" s="27"/>
      <c r="IE267" s="27"/>
      <c r="IF267" s="27"/>
      <c r="IG267" s="27"/>
      <c r="IH267" s="27"/>
      <c r="II267" s="27"/>
      <c r="IJ267" s="27"/>
      <c r="IK267" s="27"/>
      <c r="IL267" s="27"/>
      <c r="IM267" s="27"/>
      <c r="IN267" s="27"/>
      <c r="IO267" s="27"/>
      <c r="IP267" s="27"/>
      <c r="IQ267" s="27"/>
      <c r="IR267" s="27"/>
      <c r="IS267" s="27"/>
      <c r="IT267" s="27"/>
      <c r="IU267" s="27"/>
      <c r="IV267" s="27"/>
      <c r="IW267" s="27"/>
      <c r="IX267" s="27"/>
      <c r="IY267" s="27"/>
      <c r="IZ267" s="27"/>
      <c r="JA267" s="27"/>
      <c r="JB267" s="27"/>
      <c r="JC267" s="27"/>
      <c r="JD267" s="27"/>
      <c r="JE267" s="27"/>
      <c r="JF267" s="27"/>
      <c r="JG267" s="27"/>
      <c r="JH267" s="27"/>
      <c r="JI267" s="27"/>
      <c r="JJ267" s="27"/>
      <c r="JK267" s="27"/>
      <c r="JL267" s="27"/>
      <c r="JM267" s="27"/>
      <c r="JN267" s="27"/>
      <c r="JO267" s="27"/>
      <c r="JP267" s="27"/>
      <c r="JQ267" s="27"/>
      <c r="JR267" s="27"/>
      <c r="JS267" s="27"/>
      <c r="JT267" s="27"/>
      <c r="JU267" s="27"/>
      <c r="JV267" s="27"/>
      <c r="JW267" s="27"/>
      <c r="JX267" s="27"/>
      <c r="JY267" s="27"/>
      <c r="JZ267" s="27"/>
      <c r="KA267" s="27"/>
      <c r="KB267" s="27"/>
      <c r="KC267" s="27"/>
      <c r="KD267" s="27"/>
      <c r="KE267" s="27"/>
      <c r="KF267" s="27"/>
      <c r="KG267" s="27"/>
      <c r="KH267" s="27"/>
      <c r="KI267" s="27"/>
      <c r="KJ267" s="27"/>
      <c r="KK267" s="27"/>
      <c r="KL267" s="27"/>
      <c r="KM267" s="27"/>
      <c r="KN267" s="27"/>
      <c r="KO267" s="27"/>
      <c r="KP267" s="27"/>
      <c r="KQ267" s="27"/>
      <c r="KR267" s="27"/>
      <c r="KS267" s="27"/>
      <c r="KT267" s="27"/>
      <c r="KU267" s="27"/>
      <c r="KV267" s="27"/>
      <c r="KW267" s="27"/>
      <c r="KX267" s="27"/>
      <c r="KY267" s="27"/>
      <c r="KZ267" s="27"/>
      <c r="LA267" s="27"/>
      <c r="LB267" s="27"/>
      <c r="LC267" s="27"/>
      <c r="LD267" s="27"/>
      <c r="LE267" s="27"/>
      <c r="LF267" s="27"/>
      <c r="LG267" s="27"/>
      <c r="LH267" s="27"/>
      <c r="LI267" s="27"/>
      <c r="LJ267" s="27"/>
      <c r="LK267" s="27"/>
      <c r="LL267" s="27"/>
      <c r="LM267" s="27"/>
      <c r="LN267" s="27"/>
      <c r="LO267" s="27"/>
      <c r="LP267" s="27"/>
      <c r="LQ267" s="27"/>
      <c r="LR267" s="27"/>
      <c r="LS267" s="27"/>
      <c r="LT267" s="27"/>
      <c r="LU267" s="27"/>
      <c r="LV267" s="27"/>
      <c r="LW267" s="27"/>
      <c r="LX267" s="27"/>
      <c r="LY267" s="27"/>
      <c r="LZ267" s="27"/>
      <c r="MA267" s="27"/>
      <c r="MB267" s="27"/>
      <c r="MC267" s="27"/>
      <c r="MD267" s="27"/>
      <c r="ME267" s="27"/>
      <c r="MF267" s="27"/>
      <c r="MG267" s="27"/>
      <c r="MH267" s="27"/>
      <c r="MI267" s="27"/>
      <c r="MJ267" s="27"/>
      <c r="MK267" s="27"/>
      <c r="ML267" s="27"/>
      <c r="MM267" s="27"/>
      <c r="MN267" s="27"/>
      <c r="MO267" s="27"/>
      <c r="MP267" s="27"/>
      <c r="MQ267" s="27"/>
      <c r="MR267" s="27"/>
      <c r="MS267" s="27"/>
      <c r="MT267" s="27"/>
      <c r="MU267" s="27"/>
      <c r="MV267" s="27"/>
      <c r="MW267" s="27"/>
      <c r="MX267" s="27"/>
      <c r="MY267" s="27"/>
      <c r="MZ267" s="27"/>
      <c r="NA267" s="27"/>
      <c r="NB267" s="27"/>
      <c r="NC267" s="27"/>
      <c r="ND267" s="27"/>
      <c r="NE267" s="27"/>
      <c r="NF267" s="27"/>
      <c r="NG267" s="27"/>
      <c r="NH267" s="27"/>
      <c r="NI267" s="27"/>
      <c r="NJ267" s="27"/>
      <c r="NK267" s="27"/>
      <c r="NL267" s="27"/>
      <c r="NM267" s="27"/>
      <c r="NN267" s="27"/>
      <c r="NO267" s="27"/>
      <c r="NP267" s="27"/>
      <c r="NQ267" s="27"/>
      <c r="NR267" s="27"/>
      <c r="NS267" s="27"/>
      <c r="NT267" s="27"/>
      <c r="NU267" s="27"/>
      <c r="NV267" s="27"/>
      <c r="NW267" s="27"/>
      <c r="NX267" s="27"/>
      <c r="NY267" s="27"/>
      <c r="NZ267" s="27"/>
      <c r="OA267" s="27"/>
      <c r="OB267" s="27"/>
      <c r="OC267" s="27"/>
      <c r="OD267" s="27"/>
      <c r="OE267" s="27"/>
      <c r="OF267" s="27"/>
      <c r="OG267" s="27"/>
      <c r="OH267" s="27"/>
      <c r="OI267" s="27"/>
      <c r="OJ267" s="27"/>
      <c r="OK267" s="27"/>
      <c r="OL267" s="27"/>
      <c r="OM267" s="27"/>
      <c r="ON267" s="27"/>
      <c r="OO267" s="27"/>
      <c r="OP267" s="27"/>
      <c r="OQ267" s="27"/>
      <c r="OR267" s="27"/>
      <c r="OS267" s="27"/>
      <c r="OT267" s="27"/>
      <c r="OU267" s="27"/>
      <c r="OV267" s="27"/>
      <c r="OW267" s="27"/>
      <c r="OX267" s="27"/>
      <c r="OY267" s="27"/>
      <c r="OZ267" s="27"/>
      <c r="PA267" s="27"/>
      <c r="PB267" s="27"/>
      <c r="PC267" s="27"/>
      <c r="PD267" s="27"/>
      <c r="PE267" s="27"/>
      <c r="PF267" s="27"/>
      <c r="PG267" s="27"/>
      <c r="PH267" s="27"/>
      <c r="PI267" s="27"/>
      <c r="PJ267" s="27"/>
      <c r="PK267" s="27"/>
      <c r="PL267" s="27"/>
      <c r="PM267" s="27"/>
      <c r="PN267" s="27"/>
      <c r="PO267" s="27"/>
      <c r="PP267" s="27"/>
      <c r="PQ267" s="27"/>
      <c r="PR267" s="27"/>
      <c r="PS267" s="27"/>
      <c r="PT267" s="27"/>
      <c r="PU267" s="27"/>
      <c r="PV267" s="27"/>
      <c r="PW267" s="27"/>
      <c r="PX267" s="27"/>
      <c r="PY267" s="27"/>
      <c r="PZ267" s="27"/>
      <c r="QA267" s="27"/>
      <c r="QB267" s="27"/>
      <c r="QC267" s="27"/>
      <c r="QD267" s="27"/>
      <c r="QE267" s="27"/>
      <c r="QF267" s="27"/>
      <c r="QG267" s="27"/>
      <c r="QH267" s="27"/>
      <c r="QI267" s="27"/>
      <c r="QJ267" s="27"/>
      <c r="QK267" s="27"/>
      <c r="QL267" s="27"/>
      <c r="QM267" s="27"/>
      <c r="QN267" s="27"/>
      <c r="QO267" s="27"/>
      <c r="QP267" s="27"/>
      <c r="QQ267" s="27"/>
      <c r="QR267" s="27"/>
      <c r="QS267" s="27"/>
      <c r="QT267" s="27"/>
      <c r="QU267" s="27"/>
      <c r="QV267" s="27"/>
      <c r="QW267" s="27"/>
      <c r="QX267" s="27"/>
      <c r="QY267" s="27"/>
      <c r="QZ267" s="27"/>
      <c r="RA267" s="27"/>
      <c r="RB267" s="27"/>
      <c r="RC267" s="27"/>
      <c r="RD267" s="27"/>
      <c r="RE267" s="27"/>
      <c r="RF267" s="27"/>
      <c r="RG267" s="27"/>
      <c r="RH267" s="27"/>
      <c r="RI267" s="27"/>
      <c r="RJ267" s="27"/>
      <c r="RK267" s="27"/>
      <c r="RL267" s="27"/>
      <c r="RM267" s="27"/>
      <c r="RN267" s="27"/>
      <c r="RO267" s="27"/>
      <c r="RP267" s="27"/>
      <c r="RQ267" s="27"/>
      <c r="RR267" s="27"/>
      <c r="RS267" s="27"/>
      <c r="RT267" s="27"/>
      <c r="RU267" s="27"/>
      <c r="RV267" s="27"/>
      <c r="RW267" s="27"/>
      <c r="RX267" s="27"/>
      <c r="RY267" s="27"/>
      <c r="RZ267" s="27"/>
      <c r="SA267" s="27"/>
      <c r="SB267" s="27"/>
      <c r="SC267" s="27"/>
      <c r="SD267" s="27"/>
      <c r="SE267" s="27"/>
      <c r="SF267" s="27"/>
      <c r="SG267" s="27"/>
      <c r="SH267" s="27"/>
      <c r="SI267" s="27"/>
      <c r="SJ267" s="27"/>
      <c r="SK267" s="27"/>
      <c r="SL267" s="27"/>
      <c r="SM267" s="27"/>
      <c r="SN267" s="27"/>
      <c r="SO267" s="27"/>
      <c r="SP267" s="27"/>
      <c r="SQ267" s="27"/>
      <c r="SR267" s="27"/>
      <c r="SS267" s="27"/>
      <c r="ST267" s="27"/>
      <c r="SU267" s="27"/>
      <c r="SV267" s="27"/>
      <c r="SW267" s="27"/>
      <c r="SX267" s="27"/>
      <c r="SY267" s="27"/>
      <c r="SZ267" s="27"/>
      <c r="TA267" s="27"/>
      <c r="TB267" s="27"/>
      <c r="TC267" s="27"/>
      <c r="TD267" s="27"/>
      <c r="TE267" s="27"/>
      <c r="TF267" s="27"/>
      <c r="TG267" s="27"/>
      <c r="TH267" s="27"/>
      <c r="TI267" s="27"/>
      <c r="TJ267" s="27"/>
      <c r="TK267" s="27"/>
      <c r="TL267" s="27"/>
      <c r="TM267" s="27"/>
      <c r="TN267" s="27"/>
      <c r="TO267" s="27"/>
      <c r="TP267" s="27"/>
      <c r="TQ267" s="27"/>
      <c r="TR267" s="27"/>
      <c r="TS267" s="27"/>
      <c r="TT267" s="27"/>
      <c r="TU267" s="27"/>
      <c r="TV267" s="27"/>
      <c r="TW267" s="27"/>
      <c r="TX267" s="27"/>
      <c r="TY267" s="27"/>
      <c r="TZ267" s="27"/>
      <c r="UA267" s="27"/>
      <c r="UB267" s="27"/>
      <c r="UC267" s="27"/>
      <c r="UD267" s="27"/>
      <c r="UE267" s="27"/>
      <c r="UF267" s="27"/>
      <c r="UG267" s="27"/>
      <c r="UH267" s="27"/>
      <c r="UI267" s="27"/>
      <c r="UJ267" s="27"/>
      <c r="UK267" s="27"/>
      <c r="UL267" s="27"/>
      <c r="UM267" s="27"/>
      <c r="UN267" s="27"/>
      <c r="UO267" s="27"/>
      <c r="UP267" s="27"/>
      <c r="UQ267" s="27"/>
      <c r="UR267" s="27"/>
      <c r="US267" s="27"/>
      <c r="UT267" s="27"/>
      <c r="UU267" s="27"/>
      <c r="UV267" s="27"/>
      <c r="UW267" s="27"/>
      <c r="UX267" s="27"/>
      <c r="UY267" s="27"/>
      <c r="UZ267" s="27"/>
      <c r="VA267" s="27"/>
      <c r="VB267" s="27"/>
      <c r="VC267" s="27"/>
      <c r="VD267" s="27"/>
      <c r="VE267" s="27"/>
      <c r="VF267" s="27"/>
      <c r="VG267" s="27"/>
      <c r="VH267" s="27"/>
      <c r="VI267" s="27"/>
      <c r="VJ267" s="27"/>
      <c r="VK267" s="27"/>
      <c r="VL267" s="27"/>
      <c r="VM267" s="27"/>
      <c r="VN267" s="27"/>
      <c r="VO267" s="27"/>
      <c r="VP267" s="27"/>
      <c r="VQ267" s="27"/>
      <c r="VR267" s="27"/>
      <c r="VS267" s="27"/>
      <c r="VT267" s="27"/>
      <c r="VU267" s="27"/>
      <c r="VV267" s="27"/>
      <c r="VW267" s="27"/>
      <c r="VX267" s="27"/>
      <c r="VY267" s="27"/>
      <c r="VZ267" s="27"/>
      <c r="WA267" s="27"/>
      <c r="WB267" s="27"/>
      <c r="WC267" s="27"/>
      <c r="WD267" s="27"/>
      <c r="WE267" s="27"/>
      <c r="WF267" s="27"/>
      <c r="WG267" s="27"/>
      <c r="WH267" s="27"/>
      <c r="WI267" s="27"/>
      <c r="WJ267" s="27"/>
      <c r="WK267" s="27"/>
      <c r="WL267" s="27"/>
      <c r="WM267" s="27"/>
      <c r="WN267" s="27"/>
      <c r="WO267" s="27"/>
      <c r="WP267" s="27"/>
      <c r="WQ267" s="27"/>
      <c r="WR267" s="27"/>
      <c r="WS267" s="27"/>
      <c r="WT267" s="27"/>
      <c r="WU267" s="27"/>
      <c r="WV267" s="27"/>
      <c r="WW267" s="27"/>
      <c r="WX267" s="27"/>
      <c r="WY267" s="27"/>
      <c r="WZ267" s="27"/>
      <c r="XA267" s="27"/>
      <c r="XB267" s="27"/>
      <c r="XC267" s="27"/>
      <c r="XD267" s="27"/>
      <c r="XE267" s="27"/>
      <c r="XF267" s="27"/>
      <c r="XG267" s="27"/>
      <c r="XH267" s="27"/>
      <c r="XI267" s="27"/>
      <c r="XJ267" s="27"/>
      <c r="XK267" s="27"/>
      <c r="XL267" s="27"/>
      <c r="XM267" s="27"/>
      <c r="XN267" s="27"/>
      <c r="XO267" s="27"/>
      <c r="XP267" s="27"/>
      <c r="XQ267" s="27"/>
      <c r="XR267" s="27"/>
      <c r="XS267" s="27"/>
      <c r="XT267" s="27"/>
      <c r="XU267" s="27"/>
      <c r="XV267" s="27"/>
      <c r="XW267" s="27"/>
      <c r="XX267" s="27"/>
      <c r="XY267" s="27"/>
      <c r="XZ267" s="27"/>
      <c r="YA267" s="27"/>
      <c r="YB267" s="27"/>
      <c r="YC267" s="27"/>
      <c r="YD267" s="27"/>
      <c r="YE267" s="27"/>
      <c r="YF267" s="27"/>
      <c r="YG267" s="27"/>
      <c r="YH267" s="27"/>
      <c r="YI267" s="27"/>
      <c r="YJ267" s="27"/>
      <c r="YK267" s="27"/>
      <c r="YL267" s="27"/>
      <c r="YM267" s="27"/>
      <c r="YN267" s="27"/>
      <c r="YO267" s="27"/>
      <c r="YP267" s="27"/>
      <c r="YQ267" s="27"/>
      <c r="YR267" s="27"/>
      <c r="YS267" s="27"/>
      <c r="YT267" s="27"/>
      <c r="YU267" s="27"/>
      <c r="YV267" s="27"/>
      <c r="YW267" s="27"/>
      <c r="YX267" s="27"/>
      <c r="YY267" s="27"/>
      <c r="YZ267" s="27"/>
      <c r="ZA267" s="27"/>
      <c r="ZB267" s="27"/>
      <c r="ZC267" s="27"/>
      <c r="ZD267" s="27"/>
      <c r="ZE267" s="27"/>
      <c r="ZF267" s="27"/>
      <c r="ZG267" s="27"/>
      <c r="ZH267" s="27"/>
      <c r="ZI267" s="27"/>
      <c r="ZJ267" s="27"/>
      <c r="ZK267" s="27"/>
      <c r="ZL267" s="27"/>
      <c r="ZM267" s="27"/>
      <c r="ZN267" s="27"/>
      <c r="ZO267" s="27"/>
      <c r="ZP267" s="27"/>
      <c r="ZQ267" s="27"/>
      <c r="ZR267" s="27"/>
      <c r="ZS267" s="27"/>
      <c r="ZT267" s="27"/>
      <c r="ZU267" s="27"/>
      <c r="ZV267" s="27"/>
      <c r="ZW267" s="27"/>
      <c r="ZX267" s="27"/>
      <c r="ZY267" s="27"/>
      <c r="ZZ267" s="27"/>
      <c r="AAA267" s="27"/>
      <c r="AAB267" s="27"/>
      <c r="AAC267" s="27"/>
      <c r="AAD267" s="27"/>
      <c r="AAE267" s="27"/>
      <c r="AAF267" s="27"/>
      <c r="AAG267" s="27"/>
      <c r="AAH267" s="27"/>
      <c r="AAI267" s="27"/>
      <c r="AAJ267" s="27"/>
      <c r="AAK267" s="27"/>
      <c r="AAL267" s="27"/>
      <c r="AAM267" s="27"/>
      <c r="AAN267" s="27"/>
      <c r="AAO267" s="27"/>
      <c r="AAP267" s="27"/>
      <c r="AAQ267" s="27"/>
      <c r="AAR267" s="27"/>
      <c r="AAS267" s="27"/>
      <c r="AAT267" s="27"/>
      <c r="AAU267" s="27"/>
      <c r="AAV267" s="27"/>
      <c r="AAW267" s="27"/>
      <c r="AAX267" s="27"/>
      <c r="AAY267" s="27"/>
      <c r="AAZ267" s="27"/>
      <c r="ABA267" s="27"/>
      <c r="ABB267" s="27"/>
      <c r="ABC267" s="27"/>
      <c r="ABD267" s="27"/>
      <c r="ABE267" s="27"/>
      <c r="ABF267" s="27"/>
      <c r="ABG267" s="27"/>
      <c r="ABH267" s="27"/>
      <c r="ABI267" s="27"/>
      <c r="ABJ267" s="27"/>
      <c r="ABK267" s="27"/>
      <c r="ABL267" s="27"/>
      <c r="ABM267" s="27"/>
      <c r="ABN267" s="27"/>
      <c r="ABO267" s="27"/>
      <c r="ABP267" s="27"/>
      <c r="ABQ267" s="27"/>
      <c r="ABR267" s="27"/>
      <c r="ABS267" s="27"/>
      <c r="ABT267" s="27"/>
      <c r="ABU267" s="27"/>
      <c r="ABV267" s="27"/>
      <c r="ABW267" s="27"/>
      <c r="ABX267" s="27"/>
      <c r="ABY267" s="27"/>
      <c r="ABZ267" s="27"/>
      <c r="ACA267" s="27"/>
      <c r="ACB267" s="27"/>
      <c r="ACC267" s="27"/>
      <c r="ACD267" s="27"/>
      <c r="ACE267" s="27"/>
      <c r="ACF267" s="27"/>
      <c r="ACG267" s="27"/>
      <c r="ACH267" s="27"/>
      <c r="ACI267" s="27"/>
      <c r="ACJ267" s="27"/>
      <c r="ACK267" s="27"/>
      <c r="ACL267" s="27"/>
      <c r="ACM267" s="27"/>
      <c r="ACN267" s="27"/>
      <c r="ACO267" s="27"/>
      <c r="ACP267" s="27"/>
      <c r="ACQ267" s="27"/>
      <c r="ACR267" s="27"/>
      <c r="ACS267" s="27"/>
      <c r="ACT267" s="27"/>
      <c r="ACU267" s="27"/>
      <c r="ACV267" s="27"/>
      <c r="ACW267" s="27"/>
      <c r="ACX267" s="27"/>
      <c r="ACY267" s="27"/>
      <c r="ACZ267" s="27"/>
      <c r="ADA267" s="27"/>
      <c r="ADB267" s="27"/>
      <c r="ADC267" s="27"/>
      <c r="ADD267" s="27"/>
      <c r="ADE267" s="27"/>
      <c r="ADF267" s="27"/>
      <c r="ADG267" s="27"/>
      <c r="ADH267" s="27"/>
      <c r="ADI267" s="27"/>
      <c r="ADJ267" s="27"/>
      <c r="ADK267" s="27"/>
      <c r="ADL267" s="27"/>
      <c r="ADM267" s="27"/>
      <c r="ADN267" s="27"/>
      <c r="ADO267" s="27"/>
      <c r="ADP267" s="27"/>
      <c r="ADQ267" s="27"/>
      <c r="ADR267" s="27"/>
      <c r="ADS267" s="27"/>
      <c r="ADT267" s="27"/>
      <c r="ADU267" s="27"/>
      <c r="ADV267" s="27"/>
      <c r="ADW267" s="27"/>
      <c r="ADX267" s="27"/>
      <c r="ADY267" s="27"/>
      <c r="ADZ267" s="27"/>
      <c r="AEA267" s="27"/>
      <c r="AEB267" s="27"/>
      <c r="AEC267" s="27"/>
      <c r="AED267" s="27"/>
      <c r="AEE267" s="27"/>
      <c r="AEF267" s="27"/>
      <c r="AEG267" s="27"/>
      <c r="AEH267" s="27"/>
      <c r="AEI267" s="27"/>
      <c r="AEJ267" s="27"/>
      <c r="AEK267" s="27"/>
      <c r="AEL267" s="27"/>
      <c r="AEM267" s="27"/>
      <c r="AEN267" s="27"/>
      <c r="AEO267" s="27"/>
      <c r="AEP267" s="27"/>
      <c r="AEQ267" s="27"/>
      <c r="AER267" s="27"/>
      <c r="AES267" s="27"/>
      <c r="AET267" s="27"/>
      <c r="AEU267" s="27"/>
      <c r="AEV267" s="27"/>
      <c r="AEW267" s="27"/>
      <c r="AEX267" s="27"/>
      <c r="AEY267" s="27"/>
      <c r="AEZ267" s="27"/>
      <c r="AFA267" s="27"/>
      <c r="AFB267" s="27"/>
      <c r="AFC267" s="27"/>
      <c r="AFD267" s="27"/>
      <c r="AFE267" s="27"/>
      <c r="AFF267" s="27"/>
      <c r="AFG267" s="27"/>
      <c r="AFH267" s="27"/>
      <c r="AFI267" s="27"/>
      <c r="AFJ267" s="27"/>
      <c r="AFK267" s="27"/>
      <c r="AFL267" s="27"/>
      <c r="AFM267" s="27"/>
      <c r="AFN267" s="27"/>
      <c r="AFO267" s="27"/>
      <c r="AFP267" s="27"/>
      <c r="AFQ267" s="27"/>
      <c r="AFR267" s="27"/>
      <c r="AFS267" s="27"/>
      <c r="AFT267" s="27"/>
      <c r="AFU267" s="27"/>
      <c r="AFV267" s="27"/>
      <c r="AFW267" s="27"/>
      <c r="AFX267" s="27"/>
      <c r="AFY267" s="27"/>
      <c r="AFZ267" s="27"/>
      <c r="AGA267" s="27"/>
      <c r="AGB267" s="27"/>
      <c r="AGC267" s="27"/>
      <c r="AGD267" s="27"/>
      <c r="AGE267" s="27"/>
      <c r="AGF267" s="27"/>
      <c r="AGG267" s="27"/>
      <c r="AGH267" s="27"/>
      <c r="AGI267" s="27"/>
      <c r="AGJ267" s="27"/>
      <c r="AGK267" s="27"/>
      <c r="AGL267" s="27"/>
      <c r="AGM267" s="27"/>
      <c r="AGN267" s="27"/>
      <c r="AGO267" s="27"/>
      <c r="AGP267" s="27"/>
      <c r="AGQ267" s="27"/>
      <c r="AGR267" s="27"/>
      <c r="AGS267" s="27"/>
      <c r="AGT267" s="27"/>
      <c r="AGU267" s="27"/>
      <c r="AGV267" s="27"/>
      <c r="AGW267" s="27"/>
      <c r="AGX267" s="27"/>
      <c r="AGY267" s="27"/>
      <c r="AGZ267" s="27"/>
      <c r="AHA267" s="27"/>
      <c r="AHB267" s="27"/>
      <c r="AHC267" s="27"/>
      <c r="AHD267" s="27"/>
      <c r="AHE267" s="27"/>
      <c r="AHF267" s="27"/>
      <c r="AHG267" s="27"/>
      <c r="AHH267" s="27"/>
      <c r="AHI267" s="27"/>
      <c r="AHJ267" s="27"/>
      <c r="AHK267" s="27"/>
      <c r="AHL267" s="27"/>
      <c r="AHM267" s="27"/>
      <c r="AHN267" s="27"/>
      <c r="AHO267" s="27"/>
      <c r="AHP267" s="27"/>
      <c r="AHQ267" s="27"/>
      <c r="AHR267" s="27"/>
      <c r="AHS267" s="27"/>
      <c r="AHT267" s="27"/>
      <c r="AHU267" s="27"/>
      <c r="AHV267" s="27"/>
      <c r="AHW267" s="27"/>
      <c r="AHX267" s="27"/>
      <c r="AHY267" s="27"/>
      <c r="AHZ267" s="27"/>
      <c r="AIA267" s="27"/>
      <c r="AIB267" s="27"/>
      <c r="AIC267" s="27"/>
      <c r="AID267" s="27"/>
      <c r="AIE267" s="27"/>
      <c r="AIF267" s="27"/>
      <c r="AIG267" s="27"/>
      <c r="AIH267" s="27"/>
      <c r="AII267" s="27"/>
      <c r="AIJ267" s="27"/>
      <c r="AIK267" s="27"/>
      <c r="AIL267" s="27"/>
      <c r="AIM267" s="27"/>
      <c r="AIN267" s="27"/>
      <c r="AIO267" s="27"/>
      <c r="AIP267" s="27"/>
      <c r="AIQ267" s="27"/>
      <c r="AIR267" s="27"/>
      <c r="AIS267" s="27"/>
      <c r="AIT267" s="27"/>
      <c r="AIU267" s="27"/>
      <c r="AIV267" s="27"/>
      <c r="AIW267" s="27"/>
      <c r="AIX267" s="27"/>
      <c r="AIY267" s="27"/>
      <c r="AIZ267" s="27"/>
      <c r="AJA267" s="27"/>
      <c r="AJB267" s="27"/>
      <c r="AJC267" s="27"/>
      <c r="AJD267" s="27"/>
      <c r="AJE267" s="27"/>
      <c r="AJF267" s="27"/>
      <c r="AJG267" s="27"/>
      <c r="AJH267" s="27"/>
      <c r="AJI267" s="27"/>
      <c r="AJJ267" s="27"/>
      <c r="AJK267" s="27"/>
      <c r="AJL267" s="27"/>
      <c r="AJM267" s="27"/>
      <c r="AJN267" s="27"/>
      <c r="AJO267" s="27"/>
      <c r="AJP267" s="27"/>
      <c r="AJQ267" s="27"/>
      <c r="AJR267" s="27"/>
      <c r="AJS267" s="27"/>
      <c r="AJT267" s="27"/>
      <c r="AJU267" s="27"/>
      <c r="AJV267" s="27"/>
      <c r="AJW267" s="27"/>
      <c r="AJX267" s="27"/>
      <c r="AJY267" s="27"/>
      <c r="AJZ267" s="27"/>
      <c r="AKA267" s="27"/>
      <c r="AKB267" s="27"/>
      <c r="AKC267" s="27"/>
      <c r="AKD267" s="27"/>
      <c r="AKE267" s="27"/>
      <c r="AKF267" s="27"/>
      <c r="AKG267" s="27"/>
      <c r="AKH267" s="27"/>
      <c r="AKI267" s="27"/>
      <c r="AKJ267" s="27"/>
      <c r="AKK267" s="27"/>
      <c r="AKL267" s="27"/>
      <c r="AKM267" s="27"/>
      <c r="AKN267" s="27"/>
      <c r="AKO267" s="27"/>
      <c r="AKP267" s="27"/>
      <c r="AKQ267" s="27"/>
      <c r="AKR267" s="27"/>
      <c r="AKS267" s="27"/>
      <c r="AKT267" s="27"/>
      <c r="AKU267" s="27"/>
      <c r="AKV267" s="27"/>
      <c r="AKW267" s="27"/>
      <c r="AKX267" s="27"/>
      <c r="AKY267" s="27"/>
      <c r="AKZ267" s="27"/>
      <c r="ALA267" s="27"/>
      <c r="ALB267" s="27"/>
      <c r="ALC267" s="27"/>
      <c r="ALD267" s="27"/>
      <c r="ALE267" s="27"/>
      <c r="ALF267" s="27"/>
      <c r="ALG267" s="27"/>
      <c r="ALH267" s="27"/>
      <c r="ALI267" s="27"/>
      <c r="ALJ267" s="27"/>
      <c r="ALK267" s="27"/>
      <c r="ALL267" s="27"/>
      <c r="ALM267" s="27"/>
      <c r="ALN267" s="27"/>
      <c r="ALO267" s="27"/>
      <c r="ALP267" s="27"/>
      <c r="ALQ267" s="27"/>
      <c r="ALR267" s="27"/>
      <c r="ALS267" s="27"/>
      <c r="ALT267" s="27"/>
      <c r="ALU267" s="27"/>
      <c r="ALV267" s="27"/>
      <c r="ALW267" s="27"/>
      <c r="ALX267" s="27"/>
      <c r="ALY267" s="27"/>
      <c r="ALZ267" s="27"/>
      <c r="AMA267" s="27"/>
      <c r="AMB267" s="27"/>
      <c r="AMC267" s="27"/>
      <c r="AMD267" s="27"/>
      <c r="AME267" s="27"/>
      <c r="AMF267" s="27"/>
      <c r="AMG267" s="27"/>
      <c r="AMH267" s="27"/>
      <c r="AMI267" s="27"/>
      <c r="AMJ267" s="27"/>
      <c r="AMK267" s="27"/>
      <c r="AML267" s="27"/>
      <c r="AMM267" s="27"/>
      <c r="AMN267" s="27"/>
      <c r="AMO267" s="27"/>
      <c r="AMP267" s="27"/>
      <c r="AMQ267" s="27"/>
      <c r="AMR267" s="27"/>
      <c r="AMS267" s="27"/>
      <c r="AMT267" s="27"/>
      <c r="AMU267" s="27"/>
      <c r="AMV267" s="27"/>
      <c r="AMW267" s="27"/>
      <c r="AMX267" s="27"/>
      <c r="AMY267" s="27"/>
      <c r="AMZ267" s="27"/>
      <c r="ANA267" s="27"/>
      <c r="ANB267" s="27"/>
      <c r="ANC267" s="27"/>
      <c r="AND267" s="27"/>
      <c r="ANE267" s="27"/>
      <c r="ANF267" s="27"/>
      <c r="ANG267" s="27"/>
      <c r="ANH267" s="27"/>
      <c r="ANI267" s="27"/>
      <c r="ANJ267" s="27"/>
      <c r="ANK267" s="27"/>
      <c r="ANL267" s="27"/>
      <c r="ANM267" s="27"/>
      <c r="ANN267" s="27"/>
      <c r="ANO267" s="27"/>
      <c r="ANP267" s="27"/>
      <c r="ANQ267" s="27"/>
      <c r="ANR267" s="27"/>
      <c r="ANS267" s="27"/>
      <c r="ANT267" s="27"/>
      <c r="ANU267" s="27"/>
      <c r="ANV267" s="27"/>
      <c r="ANW267" s="27"/>
      <c r="ANX267" s="27"/>
      <c r="ANY267" s="27"/>
      <c r="ANZ267" s="27"/>
      <c r="AOA267" s="27"/>
      <c r="AOB267" s="27"/>
      <c r="AOC267" s="27"/>
      <c r="AOD267" s="27"/>
      <c r="AOE267" s="27"/>
      <c r="AOF267" s="27"/>
      <c r="AOG267" s="27"/>
      <c r="AOH267" s="27"/>
      <c r="AOI267" s="27"/>
      <c r="AOJ267" s="27"/>
      <c r="AOK267" s="27"/>
      <c r="AOL267" s="27"/>
      <c r="AOM267" s="27"/>
      <c r="AON267" s="27"/>
      <c r="AOO267" s="27"/>
      <c r="AOP267" s="27"/>
      <c r="AOQ267" s="27"/>
      <c r="AOR267" s="27"/>
      <c r="AOS267" s="27"/>
      <c r="AOT267" s="27"/>
      <c r="AOU267" s="27"/>
      <c r="AOV267" s="27"/>
      <c r="AOW267" s="27"/>
      <c r="AOX267" s="27"/>
      <c r="AOY267" s="27"/>
      <c r="AOZ267" s="27"/>
      <c r="APA267" s="27"/>
      <c r="APB267" s="27"/>
      <c r="APC267" s="27"/>
      <c r="APD267" s="27"/>
      <c r="APE267" s="27"/>
      <c r="APF267" s="27"/>
      <c r="APG267" s="27"/>
      <c r="APH267" s="27"/>
      <c r="API267" s="27"/>
      <c r="APJ267" s="27"/>
      <c r="APK267" s="27"/>
      <c r="APL267" s="27"/>
      <c r="APM267" s="27"/>
      <c r="APN267" s="27"/>
      <c r="APO267" s="27"/>
      <c r="APP267" s="27"/>
      <c r="APQ267" s="27"/>
      <c r="APR267" s="27"/>
      <c r="APS267" s="27"/>
      <c r="APT267" s="27"/>
      <c r="APU267" s="27"/>
      <c r="APV267" s="27"/>
      <c r="APW267" s="27"/>
      <c r="APX267" s="27"/>
      <c r="APY267" s="27"/>
      <c r="APZ267" s="27"/>
      <c r="AQA267" s="27"/>
      <c r="AQB267" s="27"/>
      <c r="AQC267" s="27"/>
      <c r="AQD267" s="27"/>
      <c r="AQE267" s="27"/>
      <c r="AQF267" s="27"/>
      <c r="AQG267" s="27"/>
      <c r="AQH267" s="27"/>
      <c r="AQI267" s="27"/>
      <c r="AQJ267" s="27"/>
      <c r="AQK267" s="27"/>
      <c r="AQL267" s="27"/>
      <c r="AQM267" s="27"/>
      <c r="AQN267" s="27"/>
      <c r="AQO267" s="27"/>
      <c r="AQP267" s="27"/>
      <c r="AQQ267" s="27"/>
      <c r="AQR267" s="27"/>
      <c r="AQS267" s="27"/>
      <c r="AQT267" s="27"/>
      <c r="AQU267" s="27"/>
      <c r="AQV267" s="27"/>
      <c r="AQW267" s="27"/>
      <c r="AQX267" s="27"/>
      <c r="AQY267" s="27"/>
      <c r="AQZ267" s="27"/>
      <c r="ARA267" s="27"/>
      <c r="ARB267" s="27"/>
      <c r="ARC267" s="27"/>
      <c r="ARD267" s="27"/>
      <c r="ARE267" s="27"/>
      <c r="ARF267" s="27"/>
      <c r="ARG267" s="27"/>
      <c r="ARH267" s="27"/>
      <c r="ARI267" s="27"/>
      <c r="ARJ267" s="27"/>
      <c r="ARK267" s="27"/>
      <c r="ARL267" s="27"/>
      <c r="ARM267" s="27"/>
      <c r="ARN267" s="27"/>
      <c r="ARO267" s="27"/>
      <c r="ARP267" s="27"/>
      <c r="ARQ267" s="27"/>
      <c r="ARR267" s="27"/>
      <c r="ARS267" s="27"/>
      <c r="ART267" s="27"/>
      <c r="ARU267" s="27"/>
      <c r="ARV267" s="27"/>
      <c r="ARW267" s="27"/>
      <c r="ARX267" s="27"/>
      <c r="ARY267" s="27"/>
      <c r="ARZ267" s="27"/>
      <c r="ASA267" s="27"/>
      <c r="ASB267" s="27"/>
      <c r="ASC267" s="27"/>
      <c r="ASD267" s="27"/>
      <c r="ASE267" s="27"/>
      <c r="ASF267" s="27"/>
      <c r="ASG267" s="27"/>
      <c r="ASH267" s="27"/>
      <c r="ASI267" s="27"/>
      <c r="ASJ267" s="27"/>
      <c r="ASK267" s="27"/>
      <c r="ASL267" s="27"/>
      <c r="ASM267" s="27"/>
      <c r="ASN267" s="27"/>
      <c r="ASO267" s="27"/>
      <c r="ASP267" s="27"/>
      <c r="ASQ267" s="27"/>
      <c r="ASR267" s="27"/>
      <c r="ASS267" s="27"/>
      <c r="AST267" s="27"/>
      <c r="ASU267" s="27"/>
      <c r="ASV267" s="27"/>
      <c r="ASW267" s="27"/>
      <c r="ASX267" s="27"/>
      <c r="ASY267" s="27"/>
      <c r="ASZ267" s="27"/>
      <c r="ATA267" s="27"/>
      <c r="ATB267" s="27"/>
      <c r="ATC267" s="27"/>
      <c r="ATD267" s="27"/>
      <c r="ATE267" s="27"/>
      <c r="ATF267" s="27"/>
      <c r="ATG267" s="27"/>
      <c r="ATH267" s="27"/>
      <c r="ATI267" s="27"/>
      <c r="ATJ267" s="27"/>
      <c r="ATK267" s="27"/>
      <c r="ATL267" s="27"/>
      <c r="ATM267" s="27"/>
      <c r="ATN267" s="27"/>
      <c r="ATO267" s="27"/>
      <c r="ATP267" s="27"/>
      <c r="ATQ267" s="27"/>
      <c r="ATR267" s="27"/>
      <c r="ATS267" s="27"/>
      <c r="ATT267" s="27"/>
      <c r="ATU267" s="27"/>
      <c r="ATV267" s="27"/>
      <c r="ATW267" s="27"/>
      <c r="ATX267" s="27"/>
      <c r="ATY267" s="27"/>
      <c r="ATZ267" s="27"/>
      <c r="AUA267" s="27"/>
      <c r="AUB267" s="27"/>
      <c r="AUC267" s="27"/>
      <c r="AUD267" s="27"/>
      <c r="AUE267" s="27"/>
      <c r="AUF267" s="27"/>
      <c r="AUG267" s="27"/>
      <c r="AUH267" s="27"/>
      <c r="AUI267" s="27"/>
      <c r="AUJ267" s="27"/>
      <c r="AUK267" s="27"/>
      <c r="AUL267" s="27"/>
      <c r="AUM267" s="27"/>
      <c r="AUN267" s="27"/>
      <c r="AUO267" s="27"/>
      <c r="AUP267" s="27"/>
      <c r="AUQ267" s="27"/>
      <c r="AUR267" s="27"/>
      <c r="AUS267" s="27"/>
      <c r="AUT267" s="27"/>
      <c r="AUU267" s="27"/>
      <c r="AUV267" s="27"/>
      <c r="AUW267" s="27"/>
      <c r="AUX267" s="27"/>
      <c r="AUY267" s="27"/>
      <c r="AUZ267" s="27"/>
      <c r="AVA267" s="27"/>
      <c r="AVB267" s="27"/>
      <c r="AVC267" s="27"/>
      <c r="AVD267" s="27"/>
      <c r="AVE267" s="27"/>
      <c r="AVF267" s="27"/>
      <c r="AVG267" s="27"/>
      <c r="AVH267" s="27"/>
      <c r="AVI267" s="27"/>
      <c r="AVJ267" s="27"/>
      <c r="AVK267" s="27"/>
      <c r="AVL267" s="27"/>
      <c r="AVM267" s="27"/>
      <c r="AVN267" s="27"/>
      <c r="AVO267" s="27"/>
      <c r="AVP267" s="27"/>
      <c r="AVQ267" s="27"/>
      <c r="AVR267" s="27"/>
      <c r="AVS267" s="27"/>
      <c r="AVT267" s="27"/>
      <c r="AVU267" s="27"/>
      <c r="AVV267" s="27"/>
      <c r="AVW267" s="27"/>
      <c r="AVX267" s="27"/>
      <c r="AVY267" s="27"/>
      <c r="AVZ267" s="27"/>
      <c r="AWA267" s="27"/>
      <c r="AWB267" s="27"/>
      <c r="AWC267" s="27"/>
      <c r="AWD267" s="27"/>
      <c r="AWE267" s="27"/>
      <c r="AWF267" s="27"/>
      <c r="AWG267" s="27"/>
      <c r="AWH267" s="27"/>
      <c r="AWI267" s="27"/>
      <c r="AWJ267" s="27"/>
      <c r="AWK267" s="27"/>
      <c r="AWL267" s="27"/>
      <c r="AWM267" s="27"/>
      <c r="AWN267" s="27"/>
      <c r="AWO267" s="27"/>
      <c r="AWP267" s="27"/>
      <c r="AWQ267" s="27"/>
      <c r="AWR267" s="27"/>
      <c r="AWS267" s="27"/>
      <c r="AWT267" s="27"/>
      <c r="AWU267" s="27"/>
      <c r="AWV267" s="27"/>
      <c r="AWW267" s="27"/>
      <c r="AWX267" s="27"/>
      <c r="AWY267" s="27"/>
      <c r="AWZ267" s="27"/>
      <c r="AXA267" s="27"/>
      <c r="AXB267" s="27"/>
      <c r="AXC267" s="27"/>
      <c r="AXD267" s="27"/>
      <c r="AXE267" s="27"/>
      <c r="AXF267" s="27"/>
      <c r="AXG267" s="27"/>
      <c r="AXH267" s="27"/>
      <c r="AXI267" s="27"/>
      <c r="AXJ267" s="27"/>
      <c r="AXK267" s="27"/>
      <c r="AXL267" s="27"/>
      <c r="AXM267" s="27"/>
      <c r="AXN267" s="27"/>
      <c r="AXO267" s="27"/>
      <c r="AXP267" s="27"/>
      <c r="AXQ267" s="27"/>
      <c r="AXR267" s="27"/>
      <c r="AXS267" s="27"/>
      <c r="AXT267" s="27"/>
      <c r="AXU267" s="27"/>
      <c r="AXV267" s="27"/>
      <c r="AXW267" s="27"/>
      <c r="AXX267" s="27"/>
      <c r="AXY267" s="27"/>
      <c r="AXZ267" s="27"/>
      <c r="AYA267" s="27"/>
      <c r="AYB267" s="27"/>
      <c r="AYC267" s="27"/>
      <c r="AYD267" s="27"/>
      <c r="AYE267" s="27"/>
      <c r="AYF267" s="27"/>
      <c r="AYG267" s="27"/>
      <c r="AYH267" s="27"/>
      <c r="AYI267" s="27"/>
      <c r="AYJ267" s="27"/>
      <c r="AYK267" s="27"/>
      <c r="AYL267" s="27"/>
      <c r="AYM267" s="27"/>
      <c r="AYN267" s="27"/>
      <c r="AYO267" s="27"/>
      <c r="AYP267" s="27"/>
      <c r="AYQ267" s="27"/>
      <c r="AYR267" s="27"/>
      <c r="AYS267" s="27"/>
      <c r="AYT267" s="27"/>
      <c r="AYU267" s="27"/>
      <c r="AYV267" s="27"/>
      <c r="AYW267" s="27"/>
      <c r="AYX267" s="27"/>
      <c r="AYY267" s="27"/>
      <c r="AYZ267" s="27"/>
      <c r="AZA267" s="27"/>
      <c r="AZB267" s="27"/>
      <c r="AZC267" s="27"/>
      <c r="AZD267" s="27"/>
      <c r="AZE267" s="27"/>
      <c r="AZF267" s="27"/>
      <c r="AZG267" s="27"/>
      <c r="AZH267" s="27"/>
      <c r="AZI267" s="27"/>
      <c r="AZJ267" s="27"/>
      <c r="AZK267" s="27"/>
      <c r="AZL267" s="27"/>
      <c r="AZM267" s="27"/>
      <c r="AZN267" s="27"/>
      <c r="AZO267" s="27"/>
      <c r="AZP267" s="27"/>
      <c r="AZQ267" s="27"/>
      <c r="AZR267" s="27"/>
      <c r="AZS267" s="27"/>
      <c r="AZT267" s="27"/>
      <c r="AZU267" s="27"/>
      <c r="AZV267" s="27"/>
      <c r="AZW267" s="27"/>
      <c r="AZX267" s="27"/>
      <c r="AZY267" s="27"/>
      <c r="AZZ267" s="27"/>
      <c r="BAA267" s="27"/>
      <c r="BAB267" s="27"/>
      <c r="BAC267" s="27"/>
      <c r="BAD267" s="27"/>
      <c r="BAE267" s="27"/>
      <c r="BAF267" s="27"/>
      <c r="BAG267" s="27"/>
      <c r="BAH267" s="27"/>
      <c r="BAI267" s="27"/>
      <c r="BAJ267" s="27"/>
      <c r="BAK267" s="27"/>
      <c r="BAL267" s="27"/>
      <c r="BAM267" s="27"/>
      <c r="BAN267" s="27"/>
      <c r="BAO267" s="27"/>
      <c r="BAP267" s="27"/>
      <c r="BAQ267" s="27"/>
      <c r="BAR267" s="27"/>
      <c r="BAS267" s="27"/>
      <c r="BAT267" s="27"/>
      <c r="BAU267" s="27"/>
      <c r="BAV267" s="27"/>
      <c r="BAW267" s="27"/>
      <c r="BAX267" s="27"/>
      <c r="BAY267" s="27"/>
      <c r="BAZ267" s="27"/>
      <c r="BBA267" s="27"/>
      <c r="BBB267" s="27"/>
      <c r="BBC267" s="27"/>
      <c r="BBD267" s="27"/>
      <c r="BBE267" s="27"/>
      <c r="BBF267" s="27"/>
      <c r="BBG267" s="27"/>
      <c r="BBH267" s="27"/>
      <c r="BBI267" s="27"/>
      <c r="BBJ267" s="27"/>
      <c r="BBK267" s="27"/>
      <c r="BBL267" s="27"/>
      <c r="BBM267" s="27"/>
      <c r="BBN267" s="27"/>
      <c r="BBO267" s="27"/>
      <c r="BBP267" s="27"/>
      <c r="BBQ267" s="27"/>
      <c r="BBR267" s="27"/>
      <c r="BBS267" s="27"/>
      <c r="BBT267" s="27"/>
      <c r="BBU267" s="27"/>
      <c r="BBV267" s="27"/>
      <c r="BBW267" s="27"/>
      <c r="BBX267" s="27"/>
      <c r="BBY267" s="27"/>
      <c r="BBZ267" s="27"/>
      <c r="BCA267" s="27"/>
      <c r="BCB267" s="27"/>
      <c r="BCC267" s="27"/>
      <c r="BCD267" s="27"/>
      <c r="BCE267" s="27"/>
      <c r="BCF267" s="27"/>
      <c r="BCG267" s="27"/>
      <c r="BCH267" s="27"/>
      <c r="BCI267" s="27"/>
      <c r="BCJ267" s="27"/>
      <c r="BCK267" s="27"/>
      <c r="BCL267" s="27"/>
      <c r="BCM267" s="27"/>
      <c r="BCN267" s="27"/>
      <c r="BCO267" s="27"/>
      <c r="BCP267" s="27"/>
      <c r="BCQ267" s="27"/>
      <c r="BCR267" s="27"/>
      <c r="BCS267" s="27"/>
      <c r="BCT267" s="27"/>
      <c r="BCU267" s="27"/>
      <c r="BCV267" s="27"/>
      <c r="BCW267" s="27"/>
      <c r="BCX267" s="27"/>
      <c r="BCY267" s="27"/>
      <c r="BCZ267" s="27"/>
      <c r="BDA267" s="27"/>
      <c r="BDB267" s="27"/>
      <c r="BDC267" s="27"/>
      <c r="BDD267" s="27"/>
      <c r="BDE267" s="27"/>
      <c r="BDF267" s="27"/>
      <c r="BDG267" s="27"/>
      <c r="BDH267" s="27"/>
      <c r="BDI267" s="27"/>
      <c r="BDJ267" s="27"/>
      <c r="BDK267" s="27"/>
      <c r="BDL267" s="27"/>
      <c r="BDM267" s="27"/>
      <c r="BDN267" s="27"/>
      <c r="BDO267" s="27"/>
      <c r="BDP267" s="27"/>
      <c r="BDQ267" s="27"/>
      <c r="BDR267" s="27"/>
      <c r="BDS267" s="27"/>
      <c r="BDT267" s="27"/>
      <c r="BDU267" s="27"/>
      <c r="BDV267" s="27"/>
      <c r="BDW267" s="27"/>
      <c r="BDX267" s="27"/>
      <c r="BDY267" s="27"/>
      <c r="BDZ267" s="27"/>
      <c r="BEA267" s="27"/>
      <c r="BEB267" s="27"/>
      <c r="BEC267" s="27"/>
      <c r="BED267" s="27"/>
      <c r="BEE267" s="27"/>
      <c r="BEF267" s="27"/>
      <c r="BEG267" s="27"/>
      <c r="BEH267" s="27"/>
      <c r="BEI267" s="27"/>
      <c r="BEJ267" s="27"/>
      <c r="BEK267" s="27"/>
      <c r="BEL267" s="27"/>
      <c r="BEM267" s="27"/>
      <c r="BEN267" s="27"/>
      <c r="BEO267" s="27"/>
      <c r="BEP267" s="27"/>
      <c r="BEQ267" s="27"/>
      <c r="BER267" s="27"/>
      <c r="BES267" s="27"/>
      <c r="BET267" s="27"/>
      <c r="BEU267" s="27"/>
      <c r="BEV267" s="27"/>
      <c r="BEW267" s="27"/>
      <c r="BEX267" s="27"/>
      <c r="BEY267" s="27"/>
      <c r="BEZ267" s="27"/>
      <c r="BFA267" s="27"/>
      <c r="BFB267" s="27"/>
      <c r="BFC267" s="27"/>
      <c r="BFD267" s="27"/>
      <c r="BFE267" s="27"/>
      <c r="BFF267" s="27"/>
      <c r="BFG267" s="27"/>
      <c r="BFH267" s="27"/>
      <c r="BFI267" s="27"/>
      <c r="BFJ267" s="27"/>
      <c r="BFK267" s="27"/>
      <c r="BFL267" s="27"/>
      <c r="BFM267" s="27"/>
      <c r="BFN267" s="27"/>
      <c r="BFO267" s="27"/>
      <c r="BFP267" s="27"/>
      <c r="BFQ267" s="27"/>
      <c r="BFR267" s="27"/>
      <c r="BFS267" s="27"/>
      <c r="BFT267" s="27"/>
      <c r="BFU267" s="27"/>
      <c r="BFV267" s="27"/>
      <c r="BFW267" s="27"/>
      <c r="BFX267" s="27"/>
      <c r="BFY267" s="27"/>
      <c r="BFZ267" s="27"/>
      <c r="BGA267" s="27"/>
      <c r="BGB267" s="27"/>
      <c r="BGC267" s="27"/>
      <c r="BGD267" s="27"/>
      <c r="BGE267" s="27"/>
      <c r="BGF267" s="27"/>
      <c r="BGG267" s="27"/>
      <c r="BGH267" s="27"/>
      <c r="BGI267" s="27"/>
      <c r="BGJ267" s="27"/>
      <c r="BGK267" s="27"/>
      <c r="BGL267" s="27"/>
      <c r="BGM267" s="27"/>
      <c r="BGN267" s="27"/>
      <c r="BGO267" s="27"/>
      <c r="BGP267" s="27"/>
      <c r="BGQ267" s="27"/>
      <c r="BGR267" s="27"/>
      <c r="BGS267" s="27"/>
      <c r="BGT267" s="27"/>
      <c r="BGU267" s="27"/>
      <c r="BGV267" s="27"/>
      <c r="BGW267" s="27"/>
      <c r="BGX267" s="27"/>
      <c r="BGY267" s="27"/>
      <c r="BGZ267" s="27"/>
      <c r="BHA267" s="27"/>
      <c r="BHB267" s="27"/>
      <c r="BHC267" s="27"/>
      <c r="BHD267" s="27"/>
      <c r="BHE267" s="27"/>
      <c r="BHF267" s="27"/>
      <c r="BHG267" s="27"/>
      <c r="BHH267" s="27"/>
      <c r="BHI267" s="27"/>
      <c r="BHJ267" s="27"/>
      <c r="BHK267" s="27"/>
      <c r="BHL267" s="27"/>
      <c r="BHM267" s="27"/>
      <c r="BHN267" s="27"/>
      <c r="BHO267" s="27"/>
      <c r="BHP267" s="27"/>
      <c r="BHQ267" s="27"/>
      <c r="BHR267" s="27"/>
      <c r="BHS267" s="27"/>
      <c r="BHT267" s="27"/>
      <c r="BHU267" s="27"/>
      <c r="BHV267" s="27"/>
      <c r="BHW267" s="27"/>
      <c r="BHX267" s="27"/>
      <c r="BHY267" s="27"/>
      <c r="BHZ267" s="27"/>
      <c r="BIA267" s="27"/>
      <c r="BIB267" s="27"/>
      <c r="BIC267" s="27"/>
      <c r="BID267" s="27"/>
      <c r="BIE267" s="27"/>
      <c r="BIF267" s="27"/>
      <c r="BIG267" s="27"/>
      <c r="BIH267" s="27"/>
      <c r="BII267" s="27"/>
      <c r="BIJ267" s="27"/>
      <c r="BIK267" s="27"/>
      <c r="BIL267" s="27"/>
      <c r="BIM267" s="27"/>
      <c r="BIN267" s="27"/>
      <c r="BIO267" s="27"/>
      <c r="BIP267" s="27"/>
      <c r="BIQ267" s="27"/>
      <c r="BIR267" s="27"/>
      <c r="BIS267" s="27"/>
      <c r="BIT267" s="27"/>
      <c r="BIU267" s="27"/>
      <c r="BIV267" s="27"/>
      <c r="BIW267" s="27"/>
      <c r="BIX267" s="27"/>
      <c r="BIY267" s="27"/>
      <c r="BIZ267" s="27"/>
      <c r="BJA267" s="27"/>
      <c r="BJB267" s="27"/>
      <c r="BJC267" s="27"/>
      <c r="BJD267" s="27"/>
      <c r="BJE267" s="27"/>
      <c r="BJF267" s="27"/>
      <c r="BJG267" s="27"/>
      <c r="BJH267" s="27"/>
      <c r="BJI267" s="27"/>
      <c r="BJJ267" s="27"/>
      <c r="BJK267" s="27"/>
      <c r="BJL267" s="27"/>
      <c r="BJM267" s="27"/>
      <c r="BJN267" s="27"/>
      <c r="BJO267" s="27"/>
      <c r="BJP267" s="27"/>
      <c r="BJQ267" s="27"/>
      <c r="BJR267" s="27"/>
      <c r="BJS267" s="27"/>
      <c r="BJT267" s="27"/>
      <c r="BJU267" s="27"/>
      <c r="BJV267" s="27"/>
      <c r="BJW267" s="27"/>
      <c r="BJX267" s="27"/>
      <c r="BJY267" s="27"/>
      <c r="BJZ267" s="27"/>
      <c r="BKA267" s="27"/>
      <c r="BKB267" s="27"/>
      <c r="BKC267" s="27"/>
      <c r="BKD267" s="27"/>
      <c r="BKE267" s="27"/>
      <c r="BKF267" s="27"/>
      <c r="BKG267" s="27"/>
      <c r="BKH267" s="27"/>
      <c r="BKI267" s="27"/>
      <c r="BKJ267" s="27"/>
      <c r="BKK267" s="27"/>
      <c r="BKL267" s="27"/>
      <c r="BKM267" s="27"/>
      <c r="BKN267" s="27"/>
      <c r="BKO267" s="27"/>
      <c r="BKP267" s="27"/>
      <c r="BKQ267" s="27"/>
      <c r="BKR267" s="27"/>
      <c r="BKS267" s="27"/>
      <c r="BKT267" s="27"/>
      <c r="BKU267" s="27"/>
      <c r="BKV267" s="27"/>
      <c r="BKW267" s="27"/>
      <c r="BKX267" s="27"/>
      <c r="BKY267" s="27"/>
      <c r="BKZ267" s="27"/>
      <c r="BLA267" s="27"/>
      <c r="BLB267" s="27"/>
      <c r="BLC267" s="27"/>
      <c r="BLD267" s="27"/>
      <c r="BLE267" s="27"/>
      <c r="BLF267" s="27"/>
      <c r="BLG267" s="27"/>
      <c r="BLH267" s="27"/>
      <c r="BLI267" s="27"/>
      <c r="BLJ267" s="27"/>
      <c r="BLK267" s="27"/>
      <c r="BLL267" s="27"/>
      <c r="BLM267" s="27"/>
      <c r="BLN267" s="27"/>
      <c r="BLO267" s="27"/>
      <c r="BLP267" s="27"/>
      <c r="BLQ267" s="27"/>
      <c r="BLR267" s="27"/>
      <c r="BLS267" s="27"/>
      <c r="BLT267" s="27"/>
      <c r="BLU267" s="27"/>
      <c r="BLV267" s="27"/>
      <c r="BLW267" s="27"/>
      <c r="BLX267" s="27"/>
      <c r="BLY267" s="27"/>
      <c r="BLZ267" s="27"/>
      <c r="BMA267" s="27"/>
      <c r="BMB267" s="27"/>
      <c r="BMC267" s="27"/>
      <c r="BMD267" s="27"/>
      <c r="BME267" s="27"/>
      <c r="BMF267" s="27"/>
      <c r="BMG267" s="27"/>
      <c r="BMH267" s="27"/>
      <c r="BMI267" s="27"/>
      <c r="BMJ267" s="27"/>
      <c r="BMK267" s="27"/>
      <c r="BML267" s="27"/>
      <c r="BMM267" s="27"/>
      <c r="BMN267" s="27"/>
      <c r="BMO267" s="27"/>
      <c r="BMP267" s="27"/>
      <c r="BMQ267" s="27"/>
      <c r="BMR267" s="27"/>
      <c r="BMS267" s="27"/>
      <c r="BMT267" s="27"/>
      <c r="BMU267" s="27"/>
      <c r="BMV267" s="27"/>
      <c r="BMW267" s="27"/>
      <c r="BMX267" s="27"/>
      <c r="BMY267" s="27"/>
      <c r="BMZ267" s="27"/>
      <c r="BNA267" s="27"/>
      <c r="BNB267" s="27"/>
      <c r="BNC267" s="27"/>
      <c r="BND267" s="27"/>
      <c r="BNE267" s="27"/>
      <c r="BNF267" s="27"/>
      <c r="BNG267" s="27"/>
      <c r="BNH267" s="27"/>
      <c r="BNI267" s="27"/>
      <c r="BNJ267" s="27"/>
      <c r="BNK267" s="27"/>
      <c r="BNL267" s="27"/>
      <c r="BNM267" s="27"/>
      <c r="BNN267" s="27"/>
      <c r="BNO267" s="27"/>
      <c r="BNP267" s="27"/>
      <c r="BNQ267" s="27"/>
      <c r="BNR267" s="27"/>
      <c r="BNS267" s="27"/>
      <c r="BNT267" s="27"/>
      <c r="BNU267" s="27"/>
      <c r="BNV267" s="27"/>
      <c r="BNW267" s="27"/>
      <c r="BNX267" s="27"/>
      <c r="BNY267" s="27"/>
      <c r="BNZ267" s="27"/>
      <c r="BOA267" s="27"/>
      <c r="BOB267" s="27"/>
      <c r="BOC267" s="27"/>
      <c r="BOD267" s="27"/>
      <c r="BOE267" s="27"/>
      <c r="BOF267" s="27"/>
      <c r="BOG267" s="27"/>
      <c r="BOH267" s="27"/>
      <c r="BOI267" s="27"/>
      <c r="BOJ267" s="27"/>
      <c r="BOK267" s="27"/>
      <c r="BOL267" s="27"/>
      <c r="BOM267" s="27"/>
      <c r="BON267" s="27"/>
      <c r="BOO267" s="27"/>
      <c r="BOP267" s="27"/>
      <c r="BOQ267" s="27"/>
      <c r="BOR267" s="27"/>
      <c r="BOS267" s="27"/>
      <c r="BOT267" s="27"/>
      <c r="BOU267" s="27"/>
      <c r="BOV267" s="27"/>
      <c r="BOW267" s="27"/>
      <c r="BOX267" s="27"/>
      <c r="BOY267" s="27"/>
      <c r="BOZ267" s="27"/>
      <c r="BPA267" s="27"/>
      <c r="BPB267" s="27"/>
      <c r="BPC267" s="27"/>
      <c r="BPD267" s="27"/>
      <c r="BPE267" s="27"/>
      <c r="BPF267" s="27"/>
      <c r="BPG267" s="27"/>
      <c r="BPH267" s="27"/>
      <c r="BPI267" s="27"/>
      <c r="BPJ267" s="27"/>
      <c r="BPK267" s="27"/>
      <c r="BPL267" s="27"/>
      <c r="BPM267" s="27"/>
      <c r="BPN267" s="27"/>
      <c r="BPO267" s="27"/>
      <c r="BPP267" s="27"/>
      <c r="BPQ267" s="27"/>
      <c r="BPR267" s="27"/>
      <c r="BPS267" s="27"/>
      <c r="BPT267" s="27"/>
      <c r="BPU267" s="27"/>
      <c r="BPV267" s="27"/>
      <c r="BPW267" s="27"/>
      <c r="BPX267" s="27"/>
      <c r="BPY267" s="27"/>
      <c r="BPZ267" s="27"/>
      <c r="BQA267" s="27"/>
      <c r="BQB267" s="27"/>
      <c r="BQC267" s="27"/>
      <c r="BQD267" s="27"/>
      <c r="BQE267" s="27"/>
      <c r="BQF267" s="27"/>
      <c r="BQG267" s="27"/>
      <c r="BQH267" s="27"/>
      <c r="BQI267" s="27"/>
      <c r="BQJ267" s="27"/>
      <c r="BQK267" s="27"/>
      <c r="BQL267" s="27"/>
      <c r="BQM267" s="27"/>
      <c r="BQN267" s="27"/>
      <c r="BQO267" s="27"/>
      <c r="BQP267" s="27"/>
      <c r="BQQ267" s="27"/>
      <c r="BQR267" s="27"/>
      <c r="BQS267" s="27"/>
      <c r="BQT267" s="27"/>
      <c r="BQU267" s="27"/>
      <c r="BQV267" s="27"/>
      <c r="BQW267" s="27"/>
      <c r="BQX267" s="27"/>
      <c r="BQY267" s="27"/>
      <c r="BQZ267" s="27"/>
      <c r="BRA267" s="27"/>
      <c r="BRB267" s="27"/>
      <c r="BRC267" s="27"/>
      <c r="BRD267" s="27"/>
      <c r="BRE267" s="27"/>
      <c r="BRF267" s="27"/>
      <c r="BRG267" s="27"/>
      <c r="BRH267" s="27"/>
      <c r="BRI267" s="27"/>
      <c r="BRJ267" s="27"/>
      <c r="BRK267" s="27"/>
      <c r="BRL267" s="27"/>
      <c r="BRM267" s="27"/>
      <c r="BRN267" s="27"/>
      <c r="BRO267" s="27"/>
      <c r="BRP267" s="27"/>
      <c r="BRQ267" s="27"/>
      <c r="BRR267" s="27"/>
      <c r="BRS267" s="27"/>
      <c r="BRT267" s="27"/>
      <c r="BRU267" s="27"/>
      <c r="BRV267" s="27"/>
      <c r="BRW267" s="27"/>
      <c r="BRX267" s="27"/>
      <c r="BRY267" s="27"/>
      <c r="BRZ267" s="27"/>
      <c r="BSA267" s="27"/>
      <c r="BSB267" s="27"/>
      <c r="BSC267" s="27"/>
      <c r="BSD267" s="27"/>
      <c r="BSE267" s="27"/>
      <c r="BSF267" s="27"/>
      <c r="BSG267" s="27"/>
      <c r="BSH267" s="27"/>
      <c r="BSI267" s="27"/>
      <c r="BSJ267" s="27"/>
      <c r="BSK267" s="27"/>
      <c r="BSL267" s="27"/>
      <c r="BSM267" s="27"/>
      <c r="BSN267" s="27"/>
      <c r="BSO267" s="27"/>
      <c r="BSP267" s="27"/>
      <c r="BSQ267" s="27"/>
      <c r="BSR267" s="27"/>
      <c r="BSS267" s="27"/>
      <c r="BST267" s="27"/>
      <c r="BSU267" s="27"/>
      <c r="BSV267" s="27"/>
      <c r="BSW267" s="27"/>
      <c r="BSX267" s="27"/>
      <c r="BSY267" s="27"/>
      <c r="BSZ267" s="27"/>
      <c r="BTA267" s="27"/>
      <c r="BTB267" s="27"/>
      <c r="BTC267" s="27"/>
      <c r="BTD267" s="27"/>
      <c r="BTE267" s="27"/>
      <c r="BTF267" s="27"/>
      <c r="BTG267" s="27"/>
      <c r="BTH267" s="27"/>
      <c r="BTI267" s="27"/>
      <c r="BTJ267" s="27"/>
      <c r="BTK267" s="27"/>
      <c r="BTL267" s="27"/>
      <c r="BTM267" s="27"/>
      <c r="BTN267" s="27"/>
      <c r="BTO267" s="27"/>
      <c r="BTP267" s="27"/>
      <c r="BTQ267" s="27"/>
      <c r="BTR267" s="27"/>
      <c r="BTS267" s="27"/>
      <c r="BTT267" s="27"/>
      <c r="BTU267" s="27"/>
      <c r="BTV267" s="27"/>
      <c r="BTW267" s="27"/>
      <c r="BTX267" s="27"/>
      <c r="BTY267" s="27"/>
      <c r="BTZ267" s="27"/>
      <c r="BUA267" s="27"/>
      <c r="BUB267" s="27"/>
      <c r="BUC267" s="27"/>
      <c r="BUD267" s="27"/>
      <c r="BUE267" s="27"/>
      <c r="BUF267" s="27"/>
      <c r="BUG267" s="27"/>
      <c r="BUH267" s="27"/>
      <c r="BUI267" s="27"/>
      <c r="BUJ267" s="27"/>
      <c r="BUK267" s="27"/>
      <c r="BUL267" s="27"/>
      <c r="BUM267" s="27"/>
      <c r="BUN267" s="27"/>
      <c r="BUO267" s="27"/>
      <c r="BUP267" s="27"/>
      <c r="BUQ267" s="27"/>
      <c r="BUR267" s="27"/>
      <c r="BUS267" s="27"/>
      <c r="BUT267" s="27"/>
      <c r="BUU267" s="27"/>
      <c r="BUV267" s="27"/>
      <c r="BUW267" s="27"/>
      <c r="BUX267" s="27"/>
      <c r="BUY267" s="27"/>
      <c r="BUZ267" s="27"/>
      <c r="BVA267" s="27"/>
      <c r="BVB267" s="27"/>
      <c r="BVC267" s="27"/>
      <c r="BVD267" s="27"/>
      <c r="BVE267" s="27"/>
      <c r="BVF267" s="27"/>
      <c r="BVG267" s="27"/>
      <c r="BVH267" s="27"/>
      <c r="BVI267" s="27"/>
      <c r="BVJ267" s="27"/>
      <c r="BVK267" s="27"/>
      <c r="BVL267" s="27"/>
      <c r="BVM267" s="27"/>
      <c r="BVN267" s="27"/>
      <c r="BVO267" s="27"/>
      <c r="BVP267" s="27"/>
      <c r="BVQ267" s="27"/>
      <c r="BVR267" s="27"/>
      <c r="BVS267" s="27"/>
      <c r="BVT267" s="27"/>
      <c r="BVU267" s="27"/>
      <c r="BVV267" s="27"/>
      <c r="BVW267" s="27"/>
      <c r="BVX267" s="27"/>
      <c r="BVY267" s="27"/>
      <c r="BVZ267" s="27"/>
      <c r="BWA267" s="27"/>
      <c r="BWB267" s="27"/>
      <c r="BWC267" s="27"/>
      <c r="BWD267" s="27"/>
      <c r="BWE267" s="27"/>
      <c r="BWF267" s="27"/>
      <c r="BWG267" s="27"/>
      <c r="BWH267" s="27"/>
      <c r="BWI267" s="27"/>
      <c r="BWJ267" s="27"/>
      <c r="BWK267" s="27"/>
      <c r="BWL267" s="27"/>
      <c r="BWM267" s="27"/>
      <c r="BWN267" s="27"/>
      <c r="BWO267" s="27"/>
      <c r="BWP267" s="27"/>
      <c r="BWQ267" s="27"/>
      <c r="BWR267" s="27"/>
      <c r="BWS267" s="27"/>
      <c r="BWT267" s="27"/>
      <c r="BWU267" s="27"/>
      <c r="BWV267" s="27"/>
      <c r="BWW267" s="27"/>
      <c r="BWX267" s="27"/>
      <c r="BWY267" s="27"/>
      <c r="BWZ267" s="27"/>
      <c r="BXA267" s="27"/>
      <c r="BXB267" s="27"/>
      <c r="BXC267" s="27"/>
      <c r="BXD267" s="27"/>
      <c r="BXE267" s="27"/>
      <c r="BXF267" s="27"/>
      <c r="BXG267" s="27"/>
      <c r="BXH267" s="27"/>
      <c r="BXI267" s="27"/>
      <c r="BXJ267" s="27"/>
      <c r="BXK267" s="27"/>
      <c r="BXL267" s="27"/>
      <c r="BXM267" s="27"/>
      <c r="BXN267" s="27"/>
      <c r="BXO267" s="27"/>
      <c r="BXP267" s="27"/>
      <c r="BXQ267" s="27"/>
      <c r="BXR267" s="27"/>
      <c r="BXS267" s="27"/>
      <c r="BXT267" s="27"/>
      <c r="BXU267" s="27"/>
      <c r="BXV267" s="27"/>
      <c r="BXW267" s="27"/>
      <c r="BXX267" s="27"/>
      <c r="BXY267" s="27"/>
      <c r="BXZ267" s="27"/>
      <c r="BYA267" s="27"/>
      <c r="BYB267" s="27"/>
      <c r="BYC267" s="27"/>
      <c r="BYD267" s="27"/>
      <c r="BYE267" s="27"/>
      <c r="BYF267" s="27"/>
      <c r="BYG267" s="27"/>
      <c r="BYH267" s="27"/>
      <c r="BYI267" s="27"/>
      <c r="BYJ267" s="27"/>
      <c r="BYK267" s="27"/>
      <c r="BYL267" s="27"/>
      <c r="BYM267" s="27"/>
      <c r="BYN267" s="27"/>
      <c r="BYO267" s="27"/>
      <c r="BYP267" s="27"/>
      <c r="BYQ267" s="27"/>
      <c r="BYR267" s="27"/>
      <c r="BYS267" s="27"/>
      <c r="BYT267" s="27"/>
      <c r="BYU267" s="27"/>
      <c r="BYV267" s="27"/>
      <c r="BYW267" s="27"/>
      <c r="BYX267" s="27"/>
      <c r="BYY267" s="27"/>
      <c r="BYZ267" s="27"/>
      <c r="BZA267" s="27"/>
      <c r="BZB267" s="27"/>
      <c r="BZC267" s="27"/>
      <c r="BZD267" s="27"/>
      <c r="BZE267" s="27"/>
      <c r="BZF267" s="27"/>
      <c r="BZG267" s="27"/>
      <c r="BZH267" s="27"/>
      <c r="BZI267" s="27"/>
      <c r="BZJ267" s="27"/>
      <c r="BZK267" s="27"/>
      <c r="BZL267" s="27"/>
      <c r="BZM267" s="27"/>
      <c r="BZN267" s="27"/>
      <c r="BZO267" s="27"/>
      <c r="BZP267" s="27"/>
      <c r="BZQ267" s="27"/>
      <c r="BZR267" s="27"/>
      <c r="BZS267" s="27"/>
      <c r="BZT267" s="27"/>
      <c r="BZU267" s="27"/>
      <c r="BZV267" s="27"/>
      <c r="BZW267" s="27"/>
      <c r="BZX267" s="27"/>
      <c r="BZY267" s="27"/>
      <c r="BZZ267" s="27"/>
      <c r="CAA267" s="27"/>
      <c r="CAB267" s="27"/>
      <c r="CAC267" s="27"/>
      <c r="CAD267" s="27"/>
      <c r="CAE267" s="27"/>
      <c r="CAF267" s="27"/>
      <c r="CAG267" s="27"/>
      <c r="CAH267" s="27"/>
      <c r="CAI267" s="27"/>
      <c r="CAJ267" s="27"/>
      <c r="CAK267" s="27"/>
      <c r="CAL267" s="27"/>
      <c r="CAM267" s="27"/>
      <c r="CAN267" s="27"/>
      <c r="CAO267" s="27"/>
      <c r="CAP267" s="27"/>
      <c r="CAQ267" s="27"/>
      <c r="CAR267" s="27"/>
      <c r="CAS267" s="27"/>
      <c r="CAT267" s="27"/>
      <c r="CAU267" s="27"/>
      <c r="CAV267" s="27"/>
      <c r="CAW267" s="27"/>
      <c r="CAX267" s="27"/>
      <c r="CAY267" s="27"/>
      <c r="CAZ267" s="27"/>
      <c r="CBA267" s="27"/>
      <c r="CBB267" s="27"/>
      <c r="CBC267" s="27"/>
      <c r="CBD267" s="27"/>
      <c r="CBE267" s="27"/>
      <c r="CBF267" s="27"/>
      <c r="CBG267" s="27"/>
      <c r="CBH267" s="27"/>
      <c r="CBI267" s="27"/>
      <c r="CBJ267" s="27"/>
      <c r="CBK267" s="27"/>
      <c r="CBL267" s="27"/>
      <c r="CBM267" s="27"/>
      <c r="CBN267" s="27"/>
      <c r="CBO267" s="27"/>
      <c r="CBP267" s="27"/>
      <c r="CBQ267" s="27"/>
      <c r="CBR267" s="27"/>
      <c r="CBS267" s="27"/>
      <c r="CBT267" s="27"/>
      <c r="CBU267" s="27"/>
      <c r="CBV267" s="27"/>
      <c r="CBW267" s="27"/>
      <c r="CBX267" s="27"/>
      <c r="CBY267" s="27"/>
      <c r="CBZ267" s="27"/>
      <c r="CCA267" s="27"/>
      <c r="CCB267" s="27"/>
      <c r="CCC267" s="27"/>
      <c r="CCD267" s="27"/>
      <c r="CCE267" s="27"/>
      <c r="CCF267" s="27"/>
      <c r="CCG267" s="27"/>
      <c r="CCH267" s="27"/>
      <c r="CCI267" s="27"/>
      <c r="CCJ267" s="27"/>
      <c r="CCK267" s="27"/>
      <c r="CCL267" s="27"/>
      <c r="CCM267" s="27"/>
      <c r="CCN267" s="27"/>
      <c r="CCO267" s="27"/>
      <c r="CCP267" s="27"/>
      <c r="CCQ267" s="27"/>
      <c r="CCR267" s="27"/>
      <c r="CCS267" s="27"/>
      <c r="CCT267" s="27"/>
      <c r="CCU267" s="27"/>
      <c r="CCV267" s="27"/>
      <c r="CCW267" s="27"/>
      <c r="CCX267" s="27"/>
      <c r="CCY267" s="27"/>
      <c r="CCZ267" s="27"/>
      <c r="CDA267" s="27"/>
      <c r="CDB267" s="27"/>
      <c r="CDC267" s="27"/>
      <c r="CDD267" s="27"/>
      <c r="CDE267" s="27"/>
      <c r="CDF267" s="27"/>
      <c r="CDG267" s="27"/>
      <c r="CDH267" s="27"/>
      <c r="CDI267" s="27"/>
      <c r="CDJ267" s="27"/>
      <c r="CDK267" s="27"/>
      <c r="CDL267" s="27"/>
      <c r="CDM267" s="27"/>
      <c r="CDN267" s="27"/>
      <c r="CDO267" s="27"/>
      <c r="CDP267" s="27"/>
      <c r="CDQ267" s="27"/>
      <c r="CDR267" s="27"/>
      <c r="CDS267" s="27"/>
      <c r="CDT267" s="27"/>
      <c r="CDU267" s="27"/>
      <c r="CDV267" s="27"/>
      <c r="CDW267" s="27"/>
      <c r="CDX267" s="27"/>
      <c r="CDY267" s="27"/>
      <c r="CDZ267" s="27"/>
      <c r="CEA267" s="27"/>
      <c r="CEB267" s="27"/>
      <c r="CEC267" s="27"/>
      <c r="CED267" s="27"/>
      <c r="CEE267" s="27"/>
      <c r="CEF267" s="27"/>
      <c r="CEG267" s="27"/>
      <c r="CEH267" s="27"/>
      <c r="CEI267" s="27"/>
      <c r="CEJ267" s="27"/>
      <c r="CEK267" s="27"/>
      <c r="CEL267" s="27"/>
      <c r="CEM267" s="27"/>
      <c r="CEN267" s="27"/>
      <c r="CEO267" s="27"/>
      <c r="CEP267" s="27"/>
      <c r="CEQ267" s="27"/>
      <c r="CER267" s="27"/>
      <c r="CES267" s="27"/>
      <c r="CET267" s="27"/>
      <c r="CEU267" s="27"/>
      <c r="CEV267" s="27"/>
      <c r="CEW267" s="27"/>
      <c r="CEX267" s="27"/>
      <c r="CEY267" s="27"/>
      <c r="CEZ267" s="27"/>
      <c r="CFA267" s="27"/>
      <c r="CFB267" s="27"/>
      <c r="CFC267" s="27"/>
      <c r="CFD267" s="27"/>
      <c r="CFE267" s="27"/>
      <c r="CFF267" s="27"/>
      <c r="CFG267" s="27"/>
      <c r="CFH267" s="27"/>
      <c r="CFI267" s="27"/>
      <c r="CFJ267" s="27"/>
      <c r="CFK267" s="27"/>
      <c r="CFL267" s="27"/>
      <c r="CFM267" s="27"/>
      <c r="CFN267" s="27"/>
      <c r="CFO267" s="27"/>
      <c r="CFP267" s="27"/>
      <c r="CFQ267" s="27"/>
      <c r="CFR267" s="27"/>
      <c r="CFS267" s="27"/>
      <c r="CFT267" s="27"/>
      <c r="CFU267" s="27"/>
      <c r="CFV267" s="27"/>
      <c r="CFW267" s="27"/>
      <c r="CFX267" s="27"/>
      <c r="CFY267" s="27"/>
      <c r="CFZ267" s="27"/>
      <c r="CGA267" s="27"/>
      <c r="CGB267" s="27"/>
      <c r="CGC267" s="27"/>
      <c r="CGD267" s="27"/>
      <c r="CGE267" s="27"/>
      <c r="CGF267" s="27"/>
      <c r="CGG267" s="27"/>
      <c r="CGH267" s="27"/>
      <c r="CGI267" s="27"/>
      <c r="CGJ267" s="27"/>
      <c r="CGK267" s="27"/>
      <c r="CGL267" s="27"/>
      <c r="CGM267" s="27"/>
      <c r="CGN267" s="27"/>
      <c r="CGO267" s="27"/>
      <c r="CGP267" s="27"/>
      <c r="CGQ267" s="27"/>
      <c r="CGR267" s="27"/>
      <c r="CGS267" s="27"/>
      <c r="CGT267" s="27"/>
      <c r="CGU267" s="27"/>
      <c r="CGV267" s="27"/>
      <c r="CGW267" s="27"/>
      <c r="CGX267" s="27"/>
      <c r="CGY267" s="27"/>
      <c r="CGZ267" s="27"/>
      <c r="CHA267" s="27"/>
      <c r="CHB267" s="27"/>
      <c r="CHC267" s="27"/>
      <c r="CHD267" s="27"/>
      <c r="CHE267" s="27"/>
      <c r="CHF267" s="27"/>
      <c r="CHG267" s="27"/>
      <c r="CHH267" s="27"/>
      <c r="CHI267" s="27"/>
      <c r="CHJ267" s="27"/>
      <c r="CHK267" s="27"/>
      <c r="CHL267" s="27"/>
      <c r="CHM267" s="27"/>
      <c r="CHN267" s="27"/>
      <c r="CHO267" s="27"/>
      <c r="CHP267" s="27"/>
      <c r="CHQ267" s="27"/>
      <c r="CHR267" s="27"/>
      <c r="CHS267" s="27"/>
      <c r="CHT267" s="27"/>
      <c r="CHU267" s="27"/>
      <c r="CHV267" s="27"/>
      <c r="CHW267" s="27"/>
      <c r="CHX267" s="27"/>
      <c r="CHY267" s="27"/>
      <c r="CHZ267" s="27"/>
      <c r="CIA267" s="27"/>
      <c r="CIB267" s="27"/>
      <c r="CIC267" s="27"/>
      <c r="CID267" s="27"/>
      <c r="CIE267" s="27"/>
      <c r="CIF267" s="27"/>
      <c r="CIG267" s="27"/>
      <c r="CIH267" s="27"/>
      <c r="CII267" s="27"/>
      <c r="CIJ267" s="27"/>
      <c r="CIK267" s="27"/>
      <c r="CIL267" s="27"/>
      <c r="CIM267" s="27"/>
      <c r="CIN267" s="27"/>
      <c r="CIO267" s="27"/>
      <c r="CIP267" s="27"/>
      <c r="CIQ267" s="27"/>
      <c r="CIR267" s="27"/>
      <c r="CIS267" s="27"/>
      <c r="CIT267" s="27"/>
      <c r="CIU267" s="27"/>
      <c r="CIV267" s="27"/>
      <c r="CIW267" s="27"/>
      <c r="CIX267" s="27"/>
      <c r="CIY267" s="27"/>
      <c r="CIZ267" s="27"/>
      <c r="CJA267" s="27"/>
      <c r="CJB267" s="27"/>
      <c r="CJC267" s="27"/>
      <c r="CJD267" s="27"/>
      <c r="CJE267" s="27"/>
      <c r="CJF267" s="27"/>
      <c r="CJG267" s="27"/>
      <c r="CJH267" s="27"/>
      <c r="CJI267" s="27"/>
      <c r="CJJ267" s="27"/>
      <c r="CJK267" s="27"/>
      <c r="CJL267" s="27"/>
      <c r="CJM267" s="27"/>
      <c r="CJN267" s="27"/>
      <c r="CJO267" s="27"/>
      <c r="CJP267" s="27"/>
      <c r="CJQ267" s="27"/>
      <c r="CJR267" s="27"/>
      <c r="CJS267" s="27"/>
      <c r="CJT267" s="27"/>
      <c r="CJU267" s="27"/>
      <c r="CJV267" s="27"/>
      <c r="CJW267" s="27"/>
      <c r="CJX267" s="27"/>
      <c r="CJY267" s="27"/>
      <c r="CJZ267" s="27"/>
      <c r="CKA267" s="27"/>
      <c r="CKB267" s="27"/>
      <c r="CKC267" s="27"/>
      <c r="CKD267" s="27"/>
      <c r="CKE267" s="27"/>
      <c r="CKF267" s="27"/>
      <c r="CKG267" s="27"/>
      <c r="CKH267" s="27"/>
      <c r="CKI267" s="27"/>
      <c r="CKJ267" s="27"/>
      <c r="CKK267" s="27"/>
      <c r="CKL267" s="27"/>
      <c r="CKM267" s="27"/>
      <c r="CKN267" s="27"/>
      <c r="CKO267" s="27"/>
      <c r="CKP267" s="27"/>
      <c r="CKQ267" s="27"/>
      <c r="CKR267" s="27"/>
      <c r="CKS267" s="27"/>
      <c r="CKT267" s="27"/>
      <c r="CKU267" s="27"/>
      <c r="CKV267" s="27"/>
      <c r="CKW267" s="27"/>
      <c r="CKX267" s="27"/>
      <c r="CKY267" s="27"/>
      <c r="CKZ267" s="27"/>
      <c r="CLA267" s="27"/>
      <c r="CLB267" s="27"/>
      <c r="CLC267" s="27"/>
      <c r="CLD267" s="27"/>
      <c r="CLE267" s="27"/>
      <c r="CLF267" s="27"/>
      <c r="CLG267" s="27"/>
      <c r="CLH267" s="27"/>
      <c r="CLI267" s="27"/>
      <c r="CLJ267" s="27"/>
      <c r="CLK267" s="27"/>
      <c r="CLL267" s="27"/>
      <c r="CLM267" s="27"/>
      <c r="CLN267" s="27"/>
      <c r="CLO267" s="27"/>
      <c r="CLP267" s="27"/>
      <c r="CLQ267" s="27"/>
      <c r="CLR267" s="27"/>
      <c r="CLS267" s="27"/>
      <c r="CLT267" s="27"/>
      <c r="CLU267" s="27"/>
      <c r="CLV267" s="27"/>
      <c r="CLW267" s="27"/>
      <c r="CLX267" s="27"/>
      <c r="CLY267" s="27"/>
      <c r="CLZ267" s="27"/>
      <c r="CMA267" s="27"/>
      <c r="CMB267" s="27"/>
      <c r="CMC267" s="27"/>
      <c r="CMD267" s="27"/>
      <c r="CME267" s="27"/>
      <c r="CMF267" s="27"/>
      <c r="CMG267" s="27"/>
      <c r="CMH267" s="27"/>
      <c r="CMI267" s="27"/>
      <c r="CMJ267" s="27"/>
      <c r="CMK267" s="27"/>
      <c r="CML267" s="27"/>
      <c r="CMM267" s="27"/>
      <c r="CMN267" s="27"/>
      <c r="CMO267" s="27"/>
      <c r="CMP267" s="27"/>
      <c r="CMQ267" s="27"/>
      <c r="CMR267" s="27"/>
      <c r="CMS267" s="27"/>
      <c r="CMT267" s="27"/>
      <c r="CMU267" s="27"/>
      <c r="CMV267" s="27"/>
      <c r="CMW267" s="27"/>
      <c r="CMX267" s="27"/>
      <c r="CMY267" s="27"/>
      <c r="CMZ267" s="27"/>
      <c r="CNA267" s="27"/>
      <c r="CNB267" s="27"/>
      <c r="CNC267" s="27"/>
      <c r="CND267" s="27"/>
      <c r="CNE267" s="27"/>
      <c r="CNF267" s="27"/>
      <c r="CNG267" s="27"/>
      <c r="CNH267" s="27"/>
      <c r="CNI267" s="27"/>
      <c r="CNJ267" s="27"/>
      <c r="CNK267" s="27"/>
      <c r="CNL267" s="27"/>
      <c r="CNM267" s="27"/>
      <c r="CNN267" s="27"/>
      <c r="CNO267" s="27"/>
      <c r="CNP267" s="27"/>
      <c r="CNQ267" s="27"/>
      <c r="CNR267" s="27"/>
      <c r="CNS267" s="27"/>
      <c r="CNT267" s="27"/>
      <c r="CNU267" s="27"/>
      <c r="CNV267" s="27"/>
      <c r="CNW267" s="27"/>
      <c r="CNX267" s="27"/>
      <c r="CNY267" s="27"/>
      <c r="CNZ267" s="27"/>
      <c r="COA267" s="27"/>
      <c r="COB267" s="27"/>
      <c r="COC267" s="27"/>
      <c r="COD267" s="27"/>
      <c r="COE267" s="27"/>
      <c r="COF267" s="27"/>
      <c r="COG267" s="27"/>
      <c r="COH267" s="27"/>
      <c r="COI267" s="27"/>
      <c r="COJ267" s="27"/>
      <c r="COK267" s="27"/>
      <c r="COL267" s="27"/>
      <c r="COM267" s="27"/>
      <c r="CON267" s="27"/>
      <c r="COO267" s="27"/>
      <c r="COP267" s="27"/>
      <c r="COQ267" s="27"/>
      <c r="COR267" s="27"/>
      <c r="COS267" s="27"/>
      <c r="COT267" s="27"/>
      <c r="COU267" s="27"/>
      <c r="COV267" s="27"/>
      <c r="COW267" s="27"/>
      <c r="COX267" s="27"/>
      <c r="COY267" s="27"/>
      <c r="COZ267" s="27"/>
      <c r="CPA267" s="27"/>
      <c r="CPB267" s="27"/>
      <c r="CPC267" s="27"/>
      <c r="CPD267" s="27"/>
      <c r="CPE267" s="27"/>
      <c r="CPF267" s="27"/>
      <c r="CPG267" s="27"/>
      <c r="CPH267" s="27"/>
      <c r="CPI267" s="27"/>
      <c r="CPJ267" s="27"/>
      <c r="CPK267" s="27"/>
      <c r="CPL267" s="27"/>
      <c r="CPM267" s="27"/>
      <c r="CPN267" s="27"/>
      <c r="CPO267" s="27"/>
      <c r="CPP267" s="27"/>
      <c r="CPQ267" s="27"/>
      <c r="CPR267" s="27"/>
      <c r="CPS267" s="27"/>
      <c r="CPT267" s="27"/>
      <c r="CPU267" s="27"/>
      <c r="CPV267" s="27"/>
      <c r="CPW267" s="27"/>
      <c r="CPX267" s="27"/>
      <c r="CPY267" s="27"/>
      <c r="CPZ267" s="27"/>
      <c r="CQA267" s="27"/>
      <c r="CQB267" s="27"/>
      <c r="CQC267" s="27"/>
      <c r="CQD267" s="27"/>
      <c r="CQE267" s="27"/>
      <c r="CQF267" s="27"/>
      <c r="CQG267" s="27"/>
      <c r="CQH267" s="27"/>
      <c r="CQI267" s="27"/>
      <c r="CQJ267" s="27"/>
      <c r="CQK267" s="27"/>
      <c r="CQL267" s="27"/>
      <c r="CQM267" s="27"/>
      <c r="CQN267" s="27"/>
      <c r="CQO267" s="27"/>
      <c r="CQP267" s="27"/>
      <c r="CQQ267" s="27"/>
      <c r="CQR267" s="27"/>
      <c r="CQS267" s="27"/>
      <c r="CQT267" s="27"/>
      <c r="CQU267" s="27"/>
      <c r="CQV267" s="27"/>
      <c r="CQW267" s="27"/>
      <c r="CQX267" s="27"/>
      <c r="CQY267" s="27"/>
      <c r="CQZ267" s="27"/>
      <c r="CRA267" s="27"/>
      <c r="CRB267" s="27"/>
      <c r="CRC267" s="27"/>
      <c r="CRD267" s="27"/>
      <c r="CRE267" s="27"/>
      <c r="CRF267" s="27"/>
      <c r="CRG267" s="27"/>
      <c r="CRH267" s="27"/>
      <c r="CRI267" s="27"/>
      <c r="CRJ267" s="27"/>
      <c r="CRK267" s="27"/>
      <c r="CRL267" s="27"/>
      <c r="CRM267" s="27"/>
      <c r="CRN267" s="27"/>
      <c r="CRO267" s="27"/>
      <c r="CRP267" s="27"/>
      <c r="CRQ267" s="27"/>
      <c r="CRR267" s="27"/>
      <c r="CRS267" s="27"/>
      <c r="CRT267" s="27"/>
      <c r="CRU267" s="27"/>
      <c r="CRV267" s="27"/>
      <c r="CRW267" s="27"/>
      <c r="CRX267" s="27"/>
      <c r="CRY267" s="27"/>
      <c r="CRZ267" s="27"/>
      <c r="CSA267" s="27"/>
      <c r="CSB267" s="27"/>
      <c r="CSC267" s="27"/>
      <c r="CSD267" s="27"/>
      <c r="CSE267" s="27"/>
      <c r="CSF267" s="27"/>
      <c r="CSG267" s="27"/>
      <c r="CSH267" s="27"/>
      <c r="CSI267" s="27"/>
      <c r="CSJ267" s="27"/>
      <c r="CSK267" s="27"/>
      <c r="CSL267" s="27"/>
      <c r="CSM267" s="27"/>
      <c r="CSN267" s="27"/>
      <c r="CSO267" s="27"/>
      <c r="CSP267" s="27"/>
      <c r="CSQ267" s="27"/>
      <c r="CSR267" s="27"/>
      <c r="CSS267" s="27"/>
      <c r="CST267" s="27"/>
      <c r="CSU267" s="27"/>
      <c r="CSV267" s="27"/>
      <c r="CSW267" s="27"/>
      <c r="CSX267" s="27"/>
      <c r="CSY267" s="27"/>
      <c r="CSZ267" s="27"/>
      <c r="CTA267" s="27"/>
      <c r="CTB267" s="27"/>
      <c r="CTC267" s="27"/>
      <c r="CTD267" s="27"/>
      <c r="CTE267" s="27"/>
      <c r="CTF267" s="27"/>
      <c r="CTG267" s="27"/>
      <c r="CTH267" s="27"/>
      <c r="CTI267" s="27"/>
      <c r="CTJ267" s="27"/>
      <c r="CTK267" s="27"/>
      <c r="CTL267" s="27"/>
      <c r="CTM267" s="27"/>
      <c r="CTN267" s="27"/>
      <c r="CTO267" s="27"/>
      <c r="CTP267" s="27"/>
      <c r="CTQ267" s="27"/>
      <c r="CTR267" s="27"/>
      <c r="CTS267" s="27"/>
      <c r="CTT267" s="27"/>
      <c r="CTU267" s="27"/>
      <c r="CTV267" s="27"/>
      <c r="CTW267" s="27"/>
      <c r="CTX267" s="27"/>
      <c r="CTY267" s="27"/>
      <c r="CTZ267" s="27"/>
      <c r="CUA267" s="27"/>
      <c r="CUB267" s="27"/>
      <c r="CUC267" s="27"/>
      <c r="CUD267" s="27"/>
      <c r="CUE267" s="27"/>
      <c r="CUF267" s="27"/>
      <c r="CUG267" s="27"/>
      <c r="CUH267" s="27"/>
      <c r="CUI267" s="27"/>
      <c r="CUJ267" s="27"/>
      <c r="CUK267" s="27"/>
      <c r="CUL267" s="27"/>
      <c r="CUM267" s="27"/>
      <c r="CUN267" s="27"/>
      <c r="CUO267" s="27"/>
      <c r="CUP267" s="27"/>
      <c r="CUQ267" s="27"/>
      <c r="CUR267" s="27"/>
      <c r="CUS267" s="27"/>
      <c r="CUT267" s="27"/>
      <c r="CUU267" s="27"/>
      <c r="CUV267" s="27"/>
      <c r="CUW267" s="27"/>
      <c r="CUX267" s="27"/>
      <c r="CUY267" s="27"/>
      <c r="CUZ267" s="27"/>
      <c r="CVA267" s="27"/>
      <c r="CVB267" s="27"/>
      <c r="CVC267" s="27"/>
      <c r="CVD267" s="27"/>
      <c r="CVE267" s="27"/>
      <c r="CVF267" s="27"/>
      <c r="CVG267" s="27"/>
      <c r="CVH267" s="27"/>
      <c r="CVI267" s="27"/>
      <c r="CVJ267" s="27"/>
      <c r="CVK267" s="27"/>
      <c r="CVL267" s="27"/>
      <c r="CVM267" s="27"/>
      <c r="CVN267" s="27"/>
      <c r="CVO267" s="27"/>
      <c r="CVP267" s="27"/>
      <c r="CVQ267" s="27"/>
      <c r="CVR267" s="27"/>
      <c r="CVS267" s="27"/>
      <c r="CVT267" s="27"/>
      <c r="CVU267" s="27"/>
      <c r="CVV267" s="27"/>
      <c r="CVW267" s="27"/>
      <c r="CVX267" s="27"/>
      <c r="CVY267" s="27"/>
      <c r="CVZ267" s="27"/>
      <c r="CWA267" s="27"/>
      <c r="CWB267" s="27"/>
      <c r="CWC267" s="27"/>
      <c r="CWD267" s="27"/>
      <c r="CWE267" s="27"/>
      <c r="CWF267" s="27"/>
      <c r="CWG267" s="27"/>
      <c r="CWH267" s="27"/>
      <c r="CWI267" s="27"/>
      <c r="CWJ267" s="27"/>
      <c r="CWK267" s="27"/>
      <c r="CWL267" s="27"/>
      <c r="CWM267" s="27"/>
      <c r="CWN267" s="27"/>
      <c r="CWO267" s="27"/>
      <c r="CWP267" s="27"/>
      <c r="CWQ267" s="27"/>
      <c r="CWR267" s="27"/>
      <c r="CWS267" s="27"/>
      <c r="CWT267" s="27"/>
      <c r="CWU267" s="27"/>
      <c r="CWV267" s="27"/>
      <c r="CWW267" s="27"/>
      <c r="CWX267" s="27"/>
      <c r="CWY267" s="27"/>
      <c r="CWZ267" s="27"/>
      <c r="CXA267" s="27"/>
      <c r="CXB267" s="27"/>
      <c r="CXC267" s="27"/>
      <c r="CXD267" s="27"/>
      <c r="CXE267" s="27"/>
      <c r="CXF267" s="27"/>
      <c r="CXG267" s="27"/>
      <c r="CXH267" s="27"/>
      <c r="CXI267" s="27"/>
      <c r="CXJ267" s="27"/>
      <c r="CXK267" s="27"/>
      <c r="CXL267" s="27"/>
      <c r="CXM267" s="27"/>
      <c r="CXN267" s="27"/>
      <c r="CXO267" s="27"/>
      <c r="CXP267" s="27"/>
      <c r="CXQ267" s="27"/>
      <c r="CXR267" s="27"/>
      <c r="CXS267" s="27"/>
      <c r="CXT267" s="27"/>
      <c r="CXU267" s="27"/>
      <c r="CXV267" s="27"/>
      <c r="CXW267" s="27"/>
      <c r="CXX267" s="27"/>
      <c r="CXY267" s="27"/>
      <c r="CXZ267" s="27"/>
      <c r="CYA267" s="27"/>
      <c r="CYB267" s="27"/>
      <c r="CYC267" s="27"/>
      <c r="CYD267" s="27"/>
      <c r="CYE267" s="27"/>
      <c r="CYF267" s="27"/>
      <c r="CYG267" s="27"/>
      <c r="CYH267" s="27"/>
      <c r="CYI267" s="27"/>
      <c r="CYJ267" s="27"/>
      <c r="CYK267" s="27"/>
      <c r="CYL267" s="27"/>
      <c r="CYM267" s="27"/>
      <c r="CYN267" s="27"/>
      <c r="CYO267" s="27"/>
      <c r="CYP267" s="27"/>
      <c r="CYQ267" s="27"/>
      <c r="CYR267" s="27"/>
      <c r="CYS267" s="27"/>
      <c r="CYT267" s="27"/>
      <c r="CYU267" s="27"/>
      <c r="CYV267" s="27"/>
      <c r="CYW267" s="27"/>
      <c r="CYX267" s="27"/>
      <c r="CYY267" s="27"/>
      <c r="CYZ267" s="27"/>
      <c r="CZA267" s="27"/>
      <c r="CZB267" s="27"/>
      <c r="CZC267" s="27"/>
      <c r="CZD267" s="27"/>
      <c r="CZE267" s="27"/>
      <c r="CZF267" s="27"/>
      <c r="CZG267" s="27"/>
      <c r="CZH267" s="27"/>
      <c r="CZI267" s="27"/>
      <c r="CZJ267" s="27"/>
      <c r="CZK267" s="27"/>
      <c r="CZL267" s="27"/>
      <c r="CZM267" s="27"/>
      <c r="CZN267" s="27"/>
      <c r="CZO267" s="27"/>
      <c r="CZP267" s="27"/>
      <c r="CZQ267" s="27"/>
      <c r="CZR267" s="27"/>
      <c r="CZS267" s="27"/>
      <c r="CZT267" s="27"/>
      <c r="CZU267" s="27"/>
      <c r="CZV267" s="27"/>
      <c r="CZW267" s="27"/>
      <c r="CZX267" s="27"/>
      <c r="CZY267" s="27"/>
      <c r="CZZ267" s="27"/>
      <c r="DAA267" s="27"/>
      <c r="DAB267" s="27"/>
      <c r="DAC267" s="27"/>
      <c r="DAD267" s="27"/>
      <c r="DAE267" s="27"/>
      <c r="DAF267" s="27"/>
      <c r="DAG267" s="27"/>
      <c r="DAH267" s="27"/>
      <c r="DAI267" s="27"/>
      <c r="DAJ267" s="27"/>
      <c r="DAK267" s="27"/>
      <c r="DAL267" s="27"/>
      <c r="DAM267" s="27"/>
      <c r="DAN267" s="27"/>
      <c r="DAO267" s="27"/>
      <c r="DAP267" s="27"/>
      <c r="DAQ267" s="27"/>
      <c r="DAR267" s="27"/>
      <c r="DAS267" s="27"/>
      <c r="DAT267" s="27"/>
      <c r="DAU267" s="27"/>
      <c r="DAV267" s="27"/>
      <c r="DAW267" s="27"/>
      <c r="DAX267" s="27"/>
      <c r="DAY267" s="27"/>
      <c r="DAZ267" s="27"/>
      <c r="DBA267" s="27"/>
      <c r="DBB267" s="27"/>
      <c r="DBC267" s="27"/>
      <c r="DBD267" s="27"/>
      <c r="DBE267" s="27"/>
      <c r="DBF267" s="27"/>
      <c r="DBG267" s="27"/>
      <c r="DBH267" s="27"/>
      <c r="DBI267" s="27"/>
      <c r="DBJ267" s="27"/>
      <c r="DBK267" s="27"/>
      <c r="DBL267" s="27"/>
      <c r="DBM267" s="27"/>
      <c r="DBN267" s="27"/>
      <c r="DBO267" s="27"/>
      <c r="DBP267" s="27"/>
      <c r="DBQ267" s="27"/>
      <c r="DBR267" s="27"/>
      <c r="DBS267" s="27"/>
      <c r="DBT267" s="27"/>
      <c r="DBU267" s="27"/>
      <c r="DBV267" s="27"/>
      <c r="DBW267" s="27"/>
      <c r="DBX267" s="27"/>
      <c r="DBY267" s="27"/>
      <c r="DBZ267" s="27"/>
      <c r="DCA267" s="27"/>
      <c r="DCB267" s="27"/>
      <c r="DCC267" s="27"/>
      <c r="DCD267" s="27"/>
      <c r="DCE267" s="27"/>
      <c r="DCF267" s="27"/>
      <c r="DCG267" s="27"/>
      <c r="DCH267" s="27"/>
      <c r="DCI267" s="27"/>
      <c r="DCJ267" s="27"/>
      <c r="DCK267" s="27"/>
      <c r="DCL267" s="27"/>
      <c r="DCM267" s="27"/>
      <c r="DCN267" s="27"/>
      <c r="DCO267" s="27"/>
      <c r="DCP267" s="27"/>
      <c r="DCQ267" s="27"/>
      <c r="DCR267" s="27"/>
      <c r="DCS267" s="27"/>
      <c r="DCT267" s="27"/>
      <c r="DCU267" s="27"/>
      <c r="DCV267" s="27"/>
      <c r="DCW267" s="27"/>
      <c r="DCX267" s="27"/>
      <c r="DCY267" s="27"/>
      <c r="DCZ267" s="27"/>
      <c r="DDA267" s="27"/>
      <c r="DDB267" s="27"/>
      <c r="DDC267" s="27"/>
      <c r="DDD267" s="27"/>
      <c r="DDE267" s="27"/>
      <c r="DDF267" s="27"/>
      <c r="DDG267" s="27"/>
      <c r="DDH267" s="27"/>
      <c r="DDI267" s="27"/>
      <c r="DDJ267" s="27"/>
      <c r="DDK267" s="27"/>
      <c r="DDL267" s="27"/>
      <c r="DDM267" s="27"/>
      <c r="DDN267" s="27"/>
      <c r="DDO267" s="27"/>
      <c r="DDP267" s="27"/>
      <c r="DDQ267" s="27"/>
      <c r="DDR267" s="27"/>
      <c r="DDS267" s="27"/>
      <c r="DDT267" s="27"/>
      <c r="DDU267" s="27"/>
      <c r="DDV267" s="27"/>
      <c r="DDW267" s="27"/>
      <c r="DDX267" s="27"/>
      <c r="DDY267" s="27"/>
      <c r="DDZ267" s="27"/>
      <c r="DEA267" s="27"/>
      <c r="DEB267" s="27"/>
      <c r="DEC267" s="27"/>
      <c r="DED267" s="27"/>
      <c r="DEE267" s="27"/>
      <c r="DEF267" s="27"/>
      <c r="DEG267" s="27"/>
      <c r="DEH267" s="27"/>
      <c r="DEI267" s="27"/>
      <c r="DEJ267" s="27"/>
      <c r="DEK267" s="27"/>
      <c r="DEL267" s="27"/>
      <c r="DEM267" s="27"/>
      <c r="DEN267" s="27"/>
      <c r="DEO267" s="27"/>
      <c r="DEP267" s="27"/>
      <c r="DEQ267" s="27"/>
      <c r="DER267" s="27"/>
      <c r="DES267" s="27"/>
      <c r="DET267" s="27"/>
      <c r="DEU267" s="27"/>
      <c r="DEV267" s="27"/>
      <c r="DEW267" s="27"/>
      <c r="DEX267" s="27"/>
      <c r="DEY267" s="27"/>
      <c r="DEZ267" s="27"/>
      <c r="DFA267" s="27"/>
      <c r="DFB267" s="27"/>
      <c r="DFC267" s="27"/>
      <c r="DFD267" s="27"/>
      <c r="DFE267" s="27"/>
      <c r="DFF267" s="27"/>
      <c r="DFG267" s="27"/>
      <c r="DFH267" s="27"/>
      <c r="DFI267" s="27"/>
      <c r="DFJ267" s="27"/>
      <c r="DFK267" s="27"/>
      <c r="DFL267" s="27"/>
      <c r="DFM267" s="27"/>
      <c r="DFN267" s="27"/>
      <c r="DFO267" s="27"/>
      <c r="DFP267" s="27"/>
      <c r="DFQ267" s="27"/>
      <c r="DFR267" s="27"/>
      <c r="DFS267" s="27"/>
      <c r="DFT267" s="27"/>
      <c r="DFU267" s="27"/>
      <c r="DFV267" s="27"/>
      <c r="DFW267" s="27"/>
      <c r="DFX267" s="27"/>
      <c r="DFY267" s="27"/>
      <c r="DFZ267" s="27"/>
      <c r="DGA267" s="27"/>
      <c r="DGB267" s="27"/>
      <c r="DGC267" s="27"/>
      <c r="DGD267" s="27"/>
      <c r="DGE267" s="27"/>
      <c r="DGF267" s="27"/>
      <c r="DGG267" s="27"/>
      <c r="DGH267" s="27"/>
      <c r="DGI267" s="27"/>
      <c r="DGJ267" s="27"/>
      <c r="DGK267" s="27"/>
      <c r="DGL267" s="27"/>
      <c r="DGM267" s="27"/>
      <c r="DGN267" s="27"/>
      <c r="DGO267" s="27"/>
      <c r="DGP267" s="27"/>
      <c r="DGQ267" s="27"/>
      <c r="DGR267" s="27"/>
      <c r="DGS267" s="27"/>
      <c r="DGT267" s="27"/>
      <c r="DGU267" s="27"/>
      <c r="DGV267" s="27"/>
      <c r="DGW267" s="27"/>
      <c r="DGX267" s="27"/>
      <c r="DGY267" s="27"/>
      <c r="DGZ267" s="27"/>
      <c r="DHA267" s="27"/>
      <c r="DHB267" s="27"/>
      <c r="DHC267" s="27"/>
      <c r="DHD267" s="27"/>
      <c r="DHE267" s="27"/>
      <c r="DHF267" s="27"/>
      <c r="DHG267" s="27"/>
      <c r="DHH267" s="27"/>
      <c r="DHI267" s="27"/>
      <c r="DHJ267" s="27"/>
      <c r="DHK267" s="27"/>
      <c r="DHL267" s="27"/>
      <c r="DHM267" s="27"/>
      <c r="DHN267" s="27"/>
      <c r="DHO267" s="27"/>
      <c r="DHP267" s="27"/>
      <c r="DHQ267" s="27"/>
      <c r="DHR267" s="27"/>
      <c r="DHS267" s="27"/>
      <c r="DHT267" s="27"/>
      <c r="DHU267" s="27"/>
      <c r="DHV267" s="27"/>
      <c r="DHW267" s="27"/>
      <c r="DHX267" s="27"/>
      <c r="DHY267" s="27"/>
      <c r="DHZ267" s="27"/>
      <c r="DIA267" s="27"/>
      <c r="DIB267" s="27"/>
      <c r="DIC267" s="27"/>
      <c r="DID267" s="27"/>
      <c r="DIE267" s="27"/>
      <c r="DIF267" s="27"/>
      <c r="DIG267" s="27"/>
      <c r="DIH267" s="27"/>
      <c r="DII267" s="27"/>
      <c r="DIJ267" s="27"/>
      <c r="DIK267" s="27"/>
      <c r="DIL267" s="27"/>
      <c r="DIM267" s="27"/>
      <c r="DIN267" s="27"/>
      <c r="DIO267" s="27"/>
      <c r="DIP267" s="27"/>
      <c r="DIQ267" s="27"/>
      <c r="DIR267" s="27"/>
      <c r="DIS267" s="27"/>
      <c r="DIT267" s="27"/>
      <c r="DIU267" s="27"/>
      <c r="DIV267" s="27"/>
      <c r="DIW267" s="27"/>
      <c r="DIX267" s="27"/>
      <c r="DIY267" s="27"/>
      <c r="DIZ267" s="27"/>
      <c r="DJA267" s="27"/>
      <c r="DJB267" s="27"/>
      <c r="DJC267" s="27"/>
      <c r="DJD267" s="27"/>
      <c r="DJE267" s="27"/>
      <c r="DJF267" s="27"/>
      <c r="DJG267" s="27"/>
      <c r="DJH267" s="27"/>
      <c r="DJI267" s="27"/>
      <c r="DJJ267" s="27"/>
      <c r="DJK267" s="27"/>
      <c r="DJL267" s="27"/>
      <c r="DJM267" s="27"/>
      <c r="DJN267" s="27"/>
      <c r="DJO267" s="27"/>
      <c r="DJP267" s="27"/>
      <c r="DJQ267" s="27"/>
      <c r="DJR267" s="27"/>
      <c r="DJS267" s="27"/>
      <c r="DJT267" s="27"/>
      <c r="DJU267" s="27"/>
      <c r="DJV267" s="27"/>
      <c r="DJW267" s="27"/>
      <c r="DJX267" s="27"/>
      <c r="DJY267" s="27"/>
      <c r="DJZ267" s="27"/>
      <c r="DKA267" s="27"/>
      <c r="DKB267" s="27"/>
      <c r="DKC267" s="27"/>
      <c r="DKD267" s="27"/>
      <c r="DKE267" s="27"/>
      <c r="DKF267" s="27"/>
      <c r="DKG267" s="27"/>
      <c r="DKH267" s="27"/>
      <c r="DKI267" s="27"/>
      <c r="DKJ267" s="27"/>
      <c r="DKK267" s="27"/>
      <c r="DKL267" s="27"/>
      <c r="DKM267" s="27"/>
      <c r="DKN267" s="27"/>
      <c r="DKO267" s="27"/>
      <c r="DKP267" s="27"/>
      <c r="DKQ267" s="27"/>
      <c r="DKR267" s="27"/>
      <c r="DKS267" s="27"/>
      <c r="DKT267" s="27"/>
      <c r="DKU267" s="27"/>
      <c r="DKV267" s="27"/>
      <c r="DKW267" s="27"/>
      <c r="DKX267" s="27"/>
      <c r="DKY267" s="27"/>
      <c r="DKZ267" s="27"/>
      <c r="DLA267" s="27"/>
      <c r="DLB267" s="27"/>
      <c r="DLC267" s="27"/>
      <c r="DLD267" s="27"/>
      <c r="DLE267" s="27"/>
      <c r="DLF267" s="27"/>
      <c r="DLG267" s="27"/>
      <c r="DLH267" s="27"/>
      <c r="DLI267" s="27"/>
      <c r="DLJ267" s="27"/>
      <c r="DLK267" s="27"/>
      <c r="DLL267" s="27"/>
      <c r="DLM267" s="27"/>
      <c r="DLN267" s="27"/>
      <c r="DLO267" s="27"/>
      <c r="DLP267" s="27"/>
      <c r="DLQ267" s="27"/>
      <c r="DLR267" s="27"/>
      <c r="DLS267" s="27"/>
      <c r="DLT267" s="27"/>
      <c r="DLU267" s="27"/>
      <c r="DLV267" s="27"/>
      <c r="DLW267" s="27"/>
      <c r="DLX267" s="27"/>
      <c r="DLY267" s="27"/>
      <c r="DLZ267" s="27"/>
      <c r="DMA267" s="27"/>
      <c r="DMB267" s="27"/>
      <c r="DMC267" s="27"/>
      <c r="DMD267" s="27"/>
      <c r="DME267" s="27"/>
      <c r="DMF267" s="27"/>
      <c r="DMG267" s="27"/>
      <c r="DMH267" s="27"/>
      <c r="DMI267" s="27"/>
      <c r="DMJ267" s="27"/>
      <c r="DMK267" s="27"/>
      <c r="DML267" s="27"/>
      <c r="DMM267" s="27"/>
      <c r="DMN267" s="27"/>
      <c r="DMO267" s="27"/>
      <c r="DMP267" s="27"/>
      <c r="DMQ267" s="27"/>
      <c r="DMR267" s="27"/>
      <c r="DMS267" s="27"/>
      <c r="DMT267" s="27"/>
      <c r="DMU267" s="27"/>
      <c r="DMV267" s="27"/>
      <c r="DMW267" s="27"/>
      <c r="DMX267" s="27"/>
      <c r="DMY267" s="27"/>
      <c r="DMZ267" s="27"/>
      <c r="DNA267" s="27"/>
      <c r="DNB267" s="27"/>
      <c r="DNC267" s="27"/>
      <c r="DND267" s="27"/>
      <c r="DNE267" s="27"/>
      <c r="DNF267" s="27"/>
      <c r="DNG267" s="27"/>
      <c r="DNH267" s="27"/>
      <c r="DNI267" s="27"/>
      <c r="DNJ267" s="27"/>
      <c r="DNK267" s="27"/>
      <c r="DNL267" s="27"/>
      <c r="DNM267" s="27"/>
      <c r="DNN267" s="27"/>
      <c r="DNO267" s="27"/>
      <c r="DNP267" s="27"/>
      <c r="DNQ267" s="27"/>
      <c r="DNR267" s="27"/>
      <c r="DNS267" s="27"/>
      <c r="DNT267" s="27"/>
      <c r="DNU267" s="27"/>
      <c r="DNV267" s="27"/>
      <c r="DNW267" s="27"/>
      <c r="DNX267" s="27"/>
      <c r="DNY267" s="27"/>
      <c r="DNZ267" s="27"/>
      <c r="DOA267" s="27"/>
      <c r="DOB267" s="27"/>
      <c r="DOC267" s="27"/>
      <c r="DOD267" s="27"/>
      <c r="DOE267" s="27"/>
      <c r="DOF267" s="27"/>
      <c r="DOG267" s="27"/>
      <c r="DOH267" s="27"/>
      <c r="DOI267" s="27"/>
      <c r="DOJ267" s="27"/>
      <c r="DOK267" s="27"/>
      <c r="DOL267" s="27"/>
      <c r="DOM267" s="27"/>
      <c r="DON267" s="27"/>
      <c r="DOO267" s="27"/>
      <c r="DOP267" s="27"/>
      <c r="DOQ267" s="27"/>
      <c r="DOR267" s="27"/>
      <c r="DOS267" s="27"/>
      <c r="DOT267" s="27"/>
      <c r="DOU267" s="27"/>
      <c r="DOV267" s="27"/>
      <c r="DOW267" s="27"/>
      <c r="DOX267" s="27"/>
      <c r="DOY267" s="27"/>
      <c r="DOZ267" s="27"/>
      <c r="DPA267" s="27"/>
      <c r="DPB267" s="27"/>
      <c r="DPC267" s="27"/>
      <c r="DPD267" s="27"/>
      <c r="DPE267" s="27"/>
      <c r="DPF267" s="27"/>
      <c r="DPG267" s="27"/>
      <c r="DPH267" s="27"/>
      <c r="DPI267" s="27"/>
      <c r="DPJ267" s="27"/>
      <c r="DPK267" s="27"/>
      <c r="DPL267" s="27"/>
      <c r="DPM267" s="27"/>
      <c r="DPN267" s="27"/>
      <c r="DPO267" s="27"/>
      <c r="DPP267" s="27"/>
      <c r="DPQ267" s="27"/>
      <c r="DPR267" s="27"/>
      <c r="DPS267" s="27"/>
      <c r="DPT267" s="27"/>
      <c r="DPU267" s="27"/>
      <c r="DPV267" s="27"/>
      <c r="DPW267" s="27"/>
      <c r="DPX267" s="27"/>
      <c r="DPY267" s="27"/>
      <c r="DPZ267" s="27"/>
      <c r="DQA267" s="27"/>
      <c r="DQB267" s="27"/>
      <c r="DQC267" s="27"/>
      <c r="DQD267" s="27"/>
      <c r="DQE267" s="27"/>
      <c r="DQF267" s="27"/>
      <c r="DQG267" s="27"/>
      <c r="DQH267" s="27"/>
      <c r="DQI267" s="27"/>
      <c r="DQJ267" s="27"/>
      <c r="DQK267" s="27"/>
      <c r="DQL267" s="27"/>
      <c r="DQM267" s="27"/>
      <c r="DQN267" s="27"/>
      <c r="DQO267" s="27"/>
      <c r="DQP267" s="27"/>
      <c r="DQQ267" s="27"/>
      <c r="DQR267" s="27"/>
      <c r="DQS267" s="27"/>
      <c r="DQT267" s="27"/>
      <c r="DQU267" s="27"/>
      <c r="DQV267" s="27"/>
      <c r="DQW267" s="27"/>
      <c r="DQX267" s="27"/>
      <c r="DQY267" s="27"/>
      <c r="DQZ267" s="27"/>
      <c r="DRA267" s="27"/>
      <c r="DRB267" s="27"/>
      <c r="DRC267" s="27"/>
      <c r="DRD267" s="27"/>
      <c r="DRE267" s="27"/>
      <c r="DRF267" s="27"/>
      <c r="DRG267" s="27"/>
      <c r="DRH267" s="27"/>
      <c r="DRI267" s="27"/>
      <c r="DRJ267" s="27"/>
      <c r="DRK267" s="27"/>
      <c r="DRL267" s="27"/>
      <c r="DRM267" s="27"/>
      <c r="DRN267" s="27"/>
      <c r="DRO267" s="27"/>
      <c r="DRP267" s="27"/>
      <c r="DRQ267" s="27"/>
      <c r="DRR267" s="27"/>
      <c r="DRS267" s="27"/>
      <c r="DRT267" s="27"/>
      <c r="DRU267" s="27"/>
      <c r="DRV267" s="27"/>
      <c r="DRW267" s="27"/>
      <c r="DRX267" s="27"/>
      <c r="DRY267" s="27"/>
      <c r="DRZ267" s="27"/>
      <c r="DSA267" s="27"/>
      <c r="DSB267" s="27"/>
      <c r="DSC267" s="27"/>
      <c r="DSD267" s="27"/>
      <c r="DSE267" s="27"/>
      <c r="DSF267" s="27"/>
      <c r="DSG267" s="27"/>
      <c r="DSH267" s="27"/>
      <c r="DSI267" s="27"/>
      <c r="DSJ267" s="27"/>
      <c r="DSK267" s="27"/>
      <c r="DSL267" s="27"/>
      <c r="DSM267" s="27"/>
      <c r="DSN267" s="27"/>
      <c r="DSO267" s="27"/>
      <c r="DSP267" s="27"/>
      <c r="DSQ267" s="27"/>
      <c r="DSR267" s="27"/>
      <c r="DSS267" s="27"/>
      <c r="DST267" s="27"/>
      <c r="DSU267" s="27"/>
      <c r="DSV267" s="27"/>
      <c r="DSW267" s="27"/>
      <c r="DSX267" s="27"/>
      <c r="DSY267" s="27"/>
      <c r="DSZ267" s="27"/>
      <c r="DTA267" s="27"/>
      <c r="DTB267" s="27"/>
      <c r="DTC267" s="27"/>
      <c r="DTD267" s="27"/>
      <c r="DTE267" s="27"/>
      <c r="DTF267" s="27"/>
      <c r="DTG267" s="27"/>
      <c r="DTH267" s="27"/>
      <c r="DTI267" s="27"/>
      <c r="DTJ267" s="27"/>
      <c r="DTK267" s="27"/>
      <c r="DTL267" s="27"/>
      <c r="DTM267" s="27"/>
      <c r="DTN267" s="27"/>
      <c r="DTO267" s="27"/>
      <c r="DTP267" s="27"/>
      <c r="DTQ267" s="27"/>
      <c r="DTR267" s="27"/>
      <c r="DTS267" s="27"/>
      <c r="DTT267" s="27"/>
      <c r="DTU267" s="27"/>
      <c r="DTV267" s="27"/>
      <c r="DTW267" s="27"/>
      <c r="DTX267" s="27"/>
      <c r="DTY267" s="27"/>
      <c r="DTZ267" s="27"/>
      <c r="DUA267" s="27"/>
      <c r="DUB267" s="27"/>
      <c r="DUC267" s="27"/>
      <c r="DUD267" s="27"/>
      <c r="DUE267" s="27"/>
      <c r="DUF267" s="27"/>
      <c r="DUG267" s="27"/>
      <c r="DUH267" s="27"/>
      <c r="DUI267" s="27"/>
      <c r="DUJ267" s="27"/>
      <c r="DUK267" s="27"/>
      <c r="DUL267" s="27"/>
      <c r="DUM267" s="27"/>
      <c r="DUN267" s="27"/>
      <c r="DUO267" s="27"/>
      <c r="DUP267" s="27"/>
      <c r="DUQ267" s="27"/>
      <c r="DUR267" s="27"/>
      <c r="DUS267" s="27"/>
      <c r="DUT267" s="27"/>
      <c r="DUU267" s="27"/>
      <c r="DUV267" s="27"/>
      <c r="DUW267" s="27"/>
      <c r="DUX267" s="27"/>
      <c r="DUY267" s="27"/>
      <c r="DUZ267" s="27"/>
      <c r="DVA267" s="27"/>
      <c r="DVB267" s="27"/>
      <c r="DVC267" s="27"/>
      <c r="DVD267" s="27"/>
      <c r="DVE267" s="27"/>
      <c r="DVF267" s="27"/>
      <c r="DVG267" s="27"/>
      <c r="DVH267" s="27"/>
      <c r="DVI267" s="27"/>
      <c r="DVJ267" s="27"/>
      <c r="DVK267" s="27"/>
      <c r="DVL267" s="27"/>
      <c r="DVM267" s="27"/>
      <c r="DVN267" s="27"/>
      <c r="DVO267" s="27"/>
      <c r="DVP267" s="27"/>
      <c r="DVQ267" s="27"/>
      <c r="DVR267" s="27"/>
      <c r="DVS267" s="27"/>
      <c r="DVT267" s="27"/>
      <c r="DVU267" s="27"/>
      <c r="DVV267" s="27"/>
      <c r="DVW267" s="27"/>
      <c r="DVX267" s="27"/>
      <c r="DVY267" s="27"/>
      <c r="DVZ267" s="27"/>
      <c r="DWA267" s="27"/>
      <c r="DWB267" s="27"/>
      <c r="DWC267" s="27"/>
      <c r="DWD267" s="27"/>
      <c r="DWE267" s="27"/>
      <c r="DWF267" s="27"/>
      <c r="DWG267" s="27"/>
      <c r="DWH267" s="27"/>
      <c r="DWI267" s="27"/>
      <c r="DWJ267" s="27"/>
      <c r="DWK267" s="27"/>
      <c r="DWL267" s="27"/>
      <c r="DWM267" s="27"/>
      <c r="DWN267" s="27"/>
      <c r="DWO267" s="27"/>
      <c r="DWP267" s="27"/>
      <c r="DWQ267" s="27"/>
      <c r="DWR267" s="27"/>
      <c r="DWS267" s="27"/>
      <c r="DWT267" s="27"/>
      <c r="DWU267" s="27"/>
      <c r="DWV267" s="27"/>
      <c r="DWW267" s="27"/>
      <c r="DWX267" s="27"/>
      <c r="DWY267" s="27"/>
      <c r="DWZ267" s="27"/>
      <c r="DXA267" s="27"/>
      <c r="DXB267" s="27"/>
      <c r="DXC267" s="27"/>
      <c r="DXD267" s="27"/>
      <c r="DXE267" s="27"/>
      <c r="DXF267" s="27"/>
      <c r="DXG267" s="27"/>
      <c r="DXH267" s="27"/>
      <c r="DXI267" s="27"/>
      <c r="DXJ267" s="27"/>
      <c r="DXK267" s="27"/>
      <c r="DXL267" s="27"/>
      <c r="DXM267" s="27"/>
      <c r="DXN267" s="27"/>
      <c r="DXO267" s="27"/>
      <c r="DXP267" s="27"/>
      <c r="DXQ267" s="27"/>
      <c r="DXR267" s="27"/>
      <c r="DXS267" s="27"/>
      <c r="DXT267" s="27"/>
      <c r="DXU267" s="27"/>
      <c r="DXV267" s="27"/>
      <c r="DXW267" s="27"/>
      <c r="DXX267" s="27"/>
      <c r="DXY267" s="27"/>
      <c r="DXZ267" s="27"/>
      <c r="DYA267" s="27"/>
      <c r="DYB267" s="27"/>
      <c r="DYC267" s="27"/>
      <c r="DYD267" s="27"/>
      <c r="DYE267" s="27"/>
      <c r="DYF267" s="27"/>
      <c r="DYG267" s="27"/>
      <c r="DYH267" s="27"/>
      <c r="DYI267" s="27"/>
      <c r="DYJ267" s="27"/>
      <c r="DYK267" s="27"/>
      <c r="DYL267" s="27"/>
      <c r="DYM267" s="27"/>
      <c r="DYN267" s="27"/>
      <c r="DYO267" s="27"/>
      <c r="DYP267" s="27"/>
      <c r="DYQ267" s="27"/>
      <c r="DYR267" s="27"/>
      <c r="DYS267" s="27"/>
      <c r="DYT267" s="27"/>
      <c r="DYU267" s="27"/>
      <c r="DYV267" s="27"/>
      <c r="DYW267" s="27"/>
      <c r="DYX267" s="27"/>
      <c r="DYY267" s="27"/>
      <c r="DYZ267" s="27"/>
      <c r="DZA267" s="27"/>
      <c r="DZB267" s="27"/>
      <c r="DZC267" s="27"/>
      <c r="DZD267" s="27"/>
      <c r="DZE267" s="27"/>
      <c r="DZF267" s="27"/>
      <c r="DZG267" s="27"/>
      <c r="DZH267" s="27"/>
      <c r="DZI267" s="27"/>
      <c r="DZJ267" s="27"/>
      <c r="DZK267" s="27"/>
      <c r="DZL267" s="27"/>
      <c r="DZM267" s="27"/>
      <c r="DZN267" s="27"/>
      <c r="DZO267" s="27"/>
      <c r="DZP267" s="27"/>
      <c r="DZQ267" s="27"/>
      <c r="DZR267" s="27"/>
      <c r="DZS267" s="27"/>
      <c r="DZT267" s="27"/>
      <c r="DZU267" s="27"/>
      <c r="DZV267" s="27"/>
      <c r="DZW267" s="27"/>
      <c r="DZX267" s="27"/>
      <c r="DZY267" s="27"/>
      <c r="DZZ267" s="27"/>
      <c r="EAA267" s="27"/>
      <c r="EAB267" s="27"/>
      <c r="EAC267" s="27"/>
      <c r="EAD267" s="27"/>
      <c r="EAE267" s="27"/>
      <c r="EAF267" s="27"/>
      <c r="EAG267" s="27"/>
      <c r="EAH267" s="27"/>
      <c r="EAI267" s="27"/>
      <c r="EAJ267" s="27"/>
      <c r="EAK267" s="27"/>
      <c r="EAL267" s="27"/>
      <c r="EAM267" s="27"/>
      <c r="EAN267" s="27"/>
      <c r="EAO267" s="27"/>
      <c r="EAP267" s="27"/>
      <c r="EAQ267" s="27"/>
      <c r="EAR267" s="27"/>
      <c r="EAS267" s="27"/>
      <c r="EAT267" s="27"/>
      <c r="EAU267" s="27"/>
      <c r="EAV267" s="27"/>
      <c r="EAW267" s="27"/>
      <c r="EAX267" s="27"/>
      <c r="EAY267" s="27"/>
      <c r="EAZ267" s="27"/>
      <c r="EBA267" s="27"/>
      <c r="EBB267" s="27"/>
      <c r="EBC267" s="27"/>
      <c r="EBD267" s="27"/>
      <c r="EBE267" s="27"/>
      <c r="EBF267" s="27"/>
      <c r="EBG267" s="27"/>
      <c r="EBH267" s="27"/>
      <c r="EBI267" s="27"/>
      <c r="EBJ267" s="27"/>
      <c r="EBK267" s="27"/>
      <c r="EBL267" s="27"/>
      <c r="EBM267" s="27"/>
      <c r="EBN267" s="27"/>
      <c r="EBO267" s="27"/>
      <c r="EBP267" s="27"/>
      <c r="EBQ267" s="27"/>
      <c r="EBR267" s="27"/>
      <c r="EBS267" s="27"/>
      <c r="EBT267" s="27"/>
      <c r="EBU267" s="27"/>
      <c r="EBV267" s="27"/>
      <c r="EBW267" s="27"/>
      <c r="EBX267" s="27"/>
      <c r="EBY267" s="27"/>
      <c r="EBZ267" s="27"/>
      <c r="ECA267" s="27"/>
      <c r="ECB267" s="27"/>
      <c r="ECC267" s="27"/>
      <c r="ECD267" s="27"/>
      <c r="ECE267" s="27"/>
      <c r="ECF267" s="27"/>
      <c r="ECG267" s="27"/>
      <c r="ECH267" s="27"/>
      <c r="ECI267" s="27"/>
      <c r="ECJ267" s="27"/>
      <c r="ECK267" s="27"/>
      <c r="ECL267" s="27"/>
      <c r="ECM267" s="27"/>
      <c r="ECN267" s="27"/>
      <c r="ECO267" s="27"/>
      <c r="ECP267" s="27"/>
      <c r="ECQ267" s="27"/>
      <c r="ECR267" s="27"/>
      <c r="ECS267" s="27"/>
      <c r="ECT267" s="27"/>
      <c r="ECU267" s="27"/>
      <c r="ECV267" s="27"/>
      <c r="ECW267" s="27"/>
      <c r="ECX267" s="27"/>
      <c r="ECY267" s="27"/>
      <c r="ECZ267" s="27"/>
      <c r="EDA267" s="27"/>
      <c r="EDB267" s="27"/>
      <c r="EDC267" s="27"/>
      <c r="EDD267" s="27"/>
      <c r="EDE267" s="27"/>
      <c r="EDF267" s="27"/>
      <c r="EDG267" s="27"/>
      <c r="EDH267" s="27"/>
      <c r="EDI267" s="27"/>
      <c r="EDJ267" s="27"/>
      <c r="EDK267" s="27"/>
      <c r="EDL267" s="27"/>
      <c r="EDM267" s="27"/>
      <c r="EDN267" s="27"/>
      <c r="EDO267" s="27"/>
      <c r="EDP267" s="27"/>
      <c r="EDQ267" s="27"/>
      <c r="EDR267" s="27"/>
      <c r="EDS267" s="27"/>
      <c r="EDT267" s="27"/>
      <c r="EDU267" s="27"/>
      <c r="EDV267" s="27"/>
      <c r="EDW267" s="27"/>
      <c r="EDX267" s="27"/>
      <c r="EDY267" s="27"/>
      <c r="EDZ267" s="27"/>
      <c r="EEA267" s="27"/>
      <c r="EEB267" s="27"/>
      <c r="EEC267" s="27"/>
      <c r="EED267" s="27"/>
      <c r="EEE267" s="27"/>
      <c r="EEF267" s="27"/>
      <c r="EEG267" s="27"/>
      <c r="EEH267" s="27"/>
      <c r="EEI267" s="27"/>
      <c r="EEJ267" s="27"/>
      <c r="EEK267" s="27"/>
      <c r="EEL267" s="27"/>
      <c r="EEM267" s="27"/>
      <c r="EEN267" s="27"/>
      <c r="EEO267" s="27"/>
      <c r="EEP267" s="27"/>
      <c r="EEQ267" s="27"/>
      <c r="EER267" s="27"/>
      <c r="EES267" s="27"/>
      <c r="EET267" s="27"/>
      <c r="EEU267" s="27"/>
      <c r="EEV267" s="27"/>
      <c r="EEW267" s="27"/>
      <c r="EEX267" s="27"/>
      <c r="EEY267" s="27"/>
      <c r="EEZ267" s="27"/>
      <c r="EFA267" s="27"/>
      <c r="EFB267" s="27"/>
      <c r="EFC267" s="27"/>
      <c r="EFD267" s="27"/>
      <c r="EFE267" s="27"/>
      <c r="EFF267" s="27"/>
      <c r="EFG267" s="27"/>
      <c r="EFH267" s="27"/>
      <c r="EFI267" s="27"/>
      <c r="EFJ267" s="27"/>
      <c r="EFK267" s="27"/>
      <c r="EFL267" s="27"/>
      <c r="EFM267" s="27"/>
      <c r="EFN267" s="27"/>
      <c r="EFO267" s="27"/>
      <c r="EFP267" s="27"/>
      <c r="EFQ267" s="27"/>
      <c r="EFR267" s="27"/>
      <c r="EFS267" s="27"/>
      <c r="EFT267" s="27"/>
      <c r="EFU267" s="27"/>
      <c r="EFV267" s="27"/>
      <c r="EFW267" s="27"/>
      <c r="EFX267" s="27"/>
      <c r="EFY267" s="27"/>
      <c r="EFZ267" s="27"/>
      <c r="EGA267" s="27"/>
      <c r="EGB267" s="27"/>
      <c r="EGC267" s="27"/>
      <c r="EGD267" s="27"/>
      <c r="EGE267" s="27"/>
      <c r="EGF267" s="27"/>
      <c r="EGG267" s="27"/>
      <c r="EGH267" s="27"/>
      <c r="EGI267" s="27"/>
      <c r="EGJ267" s="27"/>
      <c r="EGK267" s="27"/>
      <c r="EGL267" s="27"/>
      <c r="EGM267" s="27"/>
      <c r="EGN267" s="27"/>
      <c r="EGO267" s="27"/>
      <c r="EGP267" s="27"/>
      <c r="EGQ267" s="27"/>
      <c r="EGR267" s="27"/>
      <c r="EGS267" s="27"/>
      <c r="EGT267" s="27"/>
      <c r="EGU267" s="27"/>
      <c r="EGV267" s="27"/>
      <c r="EGW267" s="27"/>
      <c r="EGX267" s="27"/>
      <c r="EGY267" s="27"/>
      <c r="EGZ267" s="27"/>
      <c r="EHA267" s="27"/>
      <c r="EHB267" s="27"/>
      <c r="EHC267" s="27"/>
      <c r="EHD267" s="27"/>
      <c r="EHE267" s="27"/>
      <c r="EHF267" s="27"/>
      <c r="EHG267" s="27"/>
      <c r="EHH267" s="27"/>
      <c r="EHI267" s="27"/>
      <c r="EHJ267" s="27"/>
      <c r="EHK267" s="27"/>
      <c r="EHL267" s="27"/>
      <c r="EHM267" s="27"/>
      <c r="EHN267" s="27"/>
      <c r="EHO267" s="27"/>
      <c r="EHP267" s="27"/>
      <c r="EHQ267" s="27"/>
      <c r="EHR267" s="27"/>
      <c r="EHS267" s="27"/>
      <c r="EHT267" s="27"/>
      <c r="EHU267" s="27"/>
      <c r="EHV267" s="27"/>
      <c r="EHW267" s="27"/>
      <c r="EHX267" s="27"/>
      <c r="EHY267" s="27"/>
      <c r="EHZ267" s="27"/>
      <c r="EIA267" s="27"/>
      <c r="EIB267" s="27"/>
      <c r="EIC267" s="27"/>
      <c r="EID267" s="27"/>
      <c r="EIE267" s="27"/>
      <c r="EIF267" s="27"/>
      <c r="EIG267" s="27"/>
      <c r="EIH267" s="27"/>
      <c r="EII267" s="27"/>
      <c r="EIJ267" s="27"/>
      <c r="EIK267" s="27"/>
      <c r="EIL267" s="27"/>
      <c r="EIM267" s="27"/>
      <c r="EIN267" s="27"/>
      <c r="EIO267" s="27"/>
      <c r="EIP267" s="27"/>
      <c r="EIQ267" s="27"/>
      <c r="EIR267" s="27"/>
      <c r="EIS267" s="27"/>
      <c r="EIT267" s="27"/>
      <c r="EIU267" s="27"/>
      <c r="EIV267" s="27"/>
      <c r="EIW267" s="27"/>
      <c r="EIX267" s="27"/>
      <c r="EIY267" s="27"/>
      <c r="EIZ267" s="27"/>
      <c r="EJA267" s="27"/>
      <c r="EJB267" s="27"/>
      <c r="EJC267" s="27"/>
      <c r="EJD267" s="27"/>
      <c r="EJE267" s="27"/>
      <c r="EJF267" s="27"/>
      <c r="EJG267" s="27"/>
      <c r="EJH267" s="27"/>
      <c r="EJI267" s="27"/>
      <c r="EJJ267" s="27"/>
      <c r="EJK267" s="27"/>
      <c r="EJL267" s="27"/>
      <c r="EJM267" s="27"/>
      <c r="EJN267" s="27"/>
      <c r="EJO267" s="27"/>
      <c r="EJP267" s="27"/>
      <c r="EJQ267" s="27"/>
      <c r="EJR267" s="27"/>
      <c r="EJS267" s="27"/>
      <c r="EJT267" s="27"/>
      <c r="EJU267" s="27"/>
      <c r="EJV267" s="27"/>
      <c r="EJW267" s="27"/>
      <c r="EJX267" s="27"/>
      <c r="EJY267" s="27"/>
      <c r="EJZ267" s="27"/>
      <c r="EKA267" s="27"/>
      <c r="EKB267" s="27"/>
      <c r="EKC267" s="27"/>
      <c r="EKD267" s="27"/>
      <c r="EKE267" s="27"/>
      <c r="EKF267" s="27"/>
      <c r="EKG267" s="27"/>
      <c r="EKH267" s="27"/>
      <c r="EKI267" s="27"/>
      <c r="EKJ267" s="27"/>
      <c r="EKK267" s="27"/>
      <c r="EKL267" s="27"/>
      <c r="EKM267" s="27"/>
      <c r="EKN267" s="27"/>
      <c r="EKO267" s="27"/>
      <c r="EKP267" s="27"/>
      <c r="EKQ267" s="27"/>
      <c r="EKR267" s="27"/>
      <c r="EKS267" s="27"/>
      <c r="EKT267" s="27"/>
      <c r="EKU267" s="27"/>
      <c r="EKV267" s="27"/>
      <c r="EKW267" s="27"/>
      <c r="EKX267" s="27"/>
      <c r="EKY267" s="27"/>
      <c r="EKZ267" s="27"/>
      <c r="ELA267" s="27"/>
      <c r="ELB267" s="27"/>
      <c r="ELC267" s="27"/>
      <c r="ELD267" s="27"/>
      <c r="ELE267" s="27"/>
      <c r="ELF267" s="27"/>
      <c r="ELG267" s="27"/>
      <c r="ELH267" s="27"/>
      <c r="ELI267" s="27"/>
      <c r="ELJ267" s="27"/>
      <c r="ELK267" s="27"/>
      <c r="ELL267" s="27"/>
      <c r="ELM267" s="27"/>
      <c r="ELN267" s="27"/>
      <c r="ELO267" s="27"/>
      <c r="ELP267" s="27"/>
      <c r="ELQ267" s="27"/>
      <c r="ELR267" s="27"/>
      <c r="ELS267" s="27"/>
      <c r="ELT267" s="27"/>
      <c r="ELU267" s="27"/>
      <c r="ELV267" s="27"/>
      <c r="ELW267" s="27"/>
      <c r="ELX267" s="27"/>
      <c r="ELY267" s="27"/>
      <c r="ELZ267" s="27"/>
      <c r="EMA267" s="27"/>
      <c r="EMB267" s="27"/>
      <c r="EMC267" s="27"/>
      <c r="EMD267" s="27"/>
      <c r="EME267" s="27"/>
      <c r="EMF267" s="27"/>
      <c r="EMG267" s="27"/>
      <c r="EMH267" s="27"/>
      <c r="EMI267" s="27"/>
      <c r="EMJ267" s="27"/>
      <c r="EMK267" s="27"/>
      <c r="EML267" s="27"/>
      <c r="EMM267" s="27"/>
      <c r="EMN267" s="27"/>
      <c r="EMO267" s="27"/>
      <c r="EMP267" s="27"/>
      <c r="EMQ267" s="27"/>
      <c r="EMR267" s="27"/>
      <c r="EMS267" s="27"/>
      <c r="EMT267" s="27"/>
      <c r="EMU267" s="27"/>
      <c r="EMV267" s="27"/>
      <c r="EMW267" s="27"/>
      <c r="EMX267" s="27"/>
      <c r="EMY267" s="27"/>
      <c r="EMZ267" s="27"/>
      <c r="ENA267" s="27"/>
      <c r="ENB267" s="27"/>
      <c r="ENC267" s="27"/>
      <c r="END267" s="27"/>
      <c r="ENE267" s="27"/>
      <c r="ENF267" s="27"/>
      <c r="ENG267" s="27"/>
      <c r="ENH267" s="27"/>
      <c r="ENI267" s="27"/>
      <c r="ENJ267" s="27"/>
      <c r="ENK267" s="27"/>
      <c r="ENL267" s="27"/>
      <c r="ENM267" s="27"/>
      <c r="ENN267" s="27"/>
      <c r="ENO267" s="27"/>
      <c r="ENP267" s="27"/>
      <c r="ENQ267" s="27"/>
      <c r="ENR267" s="27"/>
      <c r="ENS267" s="27"/>
      <c r="ENT267" s="27"/>
      <c r="ENU267" s="27"/>
      <c r="ENV267" s="27"/>
      <c r="ENW267" s="27"/>
      <c r="ENX267" s="27"/>
      <c r="ENY267" s="27"/>
      <c r="ENZ267" s="27"/>
      <c r="EOA267" s="27"/>
      <c r="EOB267" s="27"/>
      <c r="EOC267" s="27"/>
      <c r="EOD267" s="27"/>
      <c r="EOE267" s="27"/>
      <c r="EOF267" s="27"/>
      <c r="EOG267" s="27"/>
      <c r="EOH267" s="27"/>
      <c r="EOI267" s="27"/>
      <c r="EOJ267" s="27"/>
      <c r="EOK267" s="27"/>
      <c r="EOL267" s="27"/>
      <c r="EOM267" s="27"/>
      <c r="EON267" s="27"/>
      <c r="EOO267" s="27"/>
      <c r="EOP267" s="27"/>
      <c r="EOQ267" s="27"/>
      <c r="EOR267" s="27"/>
      <c r="EOS267" s="27"/>
      <c r="EOT267" s="27"/>
      <c r="EOU267" s="27"/>
      <c r="EOV267" s="27"/>
      <c r="EOW267" s="27"/>
      <c r="EOX267" s="27"/>
      <c r="EOY267" s="27"/>
      <c r="EOZ267" s="27"/>
      <c r="EPA267" s="27"/>
      <c r="EPB267" s="27"/>
      <c r="EPC267" s="27"/>
      <c r="EPD267" s="27"/>
      <c r="EPE267" s="27"/>
      <c r="EPF267" s="27"/>
      <c r="EPG267" s="27"/>
      <c r="EPH267" s="27"/>
      <c r="EPI267" s="27"/>
      <c r="EPJ267" s="27"/>
      <c r="EPK267" s="27"/>
      <c r="EPL267" s="27"/>
      <c r="EPM267" s="27"/>
      <c r="EPN267" s="27"/>
      <c r="EPO267" s="27"/>
      <c r="EPP267" s="27"/>
      <c r="EPQ267" s="27"/>
      <c r="EPR267" s="27"/>
      <c r="EPS267" s="27"/>
      <c r="EPT267" s="27"/>
      <c r="EPU267" s="27"/>
      <c r="EPV267" s="27"/>
      <c r="EPW267" s="27"/>
      <c r="EPX267" s="27"/>
      <c r="EPY267" s="27"/>
      <c r="EPZ267" s="27"/>
      <c r="EQA267" s="27"/>
      <c r="EQB267" s="27"/>
      <c r="EQC267" s="27"/>
      <c r="EQD267" s="27"/>
      <c r="EQE267" s="27"/>
      <c r="EQF267" s="27"/>
      <c r="EQG267" s="27"/>
      <c r="EQH267" s="27"/>
      <c r="EQI267" s="27"/>
      <c r="EQJ267" s="27"/>
      <c r="EQK267" s="27"/>
      <c r="EQL267" s="27"/>
      <c r="EQM267" s="27"/>
      <c r="EQN267" s="27"/>
      <c r="EQO267" s="27"/>
      <c r="EQP267" s="27"/>
      <c r="EQQ267" s="27"/>
      <c r="EQR267" s="27"/>
      <c r="EQS267" s="27"/>
      <c r="EQT267" s="27"/>
      <c r="EQU267" s="27"/>
      <c r="EQV267" s="27"/>
      <c r="EQW267" s="27"/>
      <c r="EQX267" s="27"/>
      <c r="EQY267" s="27"/>
      <c r="EQZ267" s="27"/>
      <c r="ERA267" s="27"/>
      <c r="ERB267" s="27"/>
      <c r="ERC267" s="27"/>
      <c r="ERD267" s="27"/>
      <c r="ERE267" s="27"/>
      <c r="ERF267" s="27"/>
      <c r="ERG267" s="27"/>
      <c r="ERH267" s="27"/>
      <c r="ERI267" s="27"/>
      <c r="ERJ267" s="27"/>
      <c r="ERK267" s="27"/>
      <c r="ERL267" s="27"/>
      <c r="ERM267" s="27"/>
      <c r="ERN267" s="27"/>
      <c r="ERO267" s="27"/>
      <c r="ERP267" s="27"/>
      <c r="ERQ267" s="27"/>
      <c r="ERR267" s="27"/>
      <c r="ERS267" s="27"/>
      <c r="ERT267" s="27"/>
      <c r="ERU267" s="27"/>
      <c r="ERV267" s="27"/>
      <c r="ERW267" s="27"/>
      <c r="ERX267" s="27"/>
      <c r="ERY267" s="27"/>
      <c r="ERZ267" s="27"/>
      <c r="ESA267" s="27"/>
      <c r="ESB267" s="27"/>
      <c r="ESC267" s="27"/>
      <c r="ESD267" s="27"/>
      <c r="ESE267" s="27"/>
      <c r="ESF267" s="27"/>
      <c r="ESG267" s="27"/>
      <c r="ESH267" s="27"/>
      <c r="ESI267" s="27"/>
      <c r="ESJ267" s="27"/>
      <c r="ESK267" s="27"/>
      <c r="ESL267" s="27"/>
      <c r="ESM267" s="27"/>
      <c r="ESN267" s="27"/>
      <c r="ESO267" s="27"/>
      <c r="ESP267" s="27"/>
      <c r="ESQ267" s="27"/>
      <c r="ESR267" s="27"/>
      <c r="ESS267" s="27"/>
      <c r="EST267" s="27"/>
      <c r="ESU267" s="27"/>
      <c r="ESV267" s="27"/>
      <c r="ESW267" s="27"/>
      <c r="ESX267" s="27"/>
      <c r="ESY267" s="27"/>
      <c r="ESZ267" s="27"/>
      <c r="ETA267" s="27"/>
      <c r="ETB267" s="27"/>
      <c r="ETC267" s="27"/>
      <c r="ETD267" s="27"/>
      <c r="ETE267" s="27"/>
      <c r="ETF267" s="27"/>
      <c r="ETG267" s="27"/>
      <c r="ETH267" s="27"/>
      <c r="ETI267" s="27"/>
      <c r="ETJ267" s="27"/>
      <c r="ETK267" s="27"/>
      <c r="ETL267" s="27"/>
      <c r="ETM267" s="27"/>
      <c r="ETN267" s="27"/>
      <c r="ETO267" s="27"/>
      <c r="ETP267" s="27"/>
      <c r="ETQ267" s="27"/>
      <c r="ETR267" s="27"/>
      <c r="ETS267" s="27"/>
      <c r="ETT267" s="27"/>
      <c r="ETU267" s="27"/>
      <c r="ETV267" s="27"/>
      <c r="ETW267" s="27"/>
      <c r="ETX267" s="27"/>
      <c r="ETY267" s="27"/>
      <c r="ETZ267" s="27"/>
      <c r="EUA267" s="27"/>
      <c r="EUB267" s="27"/>
      <c r="EUC267" s="27"/>
      <c r="EUD267" s="27"/>
      <c r="EUE267" s="27"/>
      <c r="EUF267" s="27"/>
      <c r="EUG267" s="27"/>
      <c r="EUH267" s="27"/>
      <c r="EUI267" s="27"/>
      <c r="EUJ267" s="27"/>
      <c r="EUK267" s="27"/>
      <c r="EUL267" s="27"/>
      <c r="EUM267" s="27"/>
      <c r="EUN267" s="27"/>
      <c r="EUO267" s="27"/>
      <c r="EUP267" s="27"/>
      <c r="EUQ267" s="27"/>
      <c r="EUR267" s="27"/>
      <c r="EUS267" s="27"/>
      <c r="EUT267" s="27"/>
      <c r="EUU267" s="27"/>
      <c r="EUV267" s="27"/>
      <c r="EUW267" s="27"/>
      <c r="EUX267" s="27"/>
      <c r="EUY267" s="27"/>
      <c r="EUZ267" s="27"/>
      <c r="EVA267" s="27"/>
      <c r="EVB267" s="27"/>
      <c r="EVC267" s="27"/>
      <c r="EVD267" s="27"/>
      <c r="EVE267" s="27"/>
      <c r="EVF267" s="27"/>
      <c r="EVG267" s="27"/>
      <c r="EVH267" s="27"/>
      <c r="EVI267" s="27"/>
      <c r="EVJ267" s="27"/>
      <c r="EVK267" s="27"/>
      <c r="EVL267" s="27"/>
      <c r="EVM267" s="27"/>
      <c r="EVN267" s="27"/>
      <c r="EVO267" s="27"/>
      <c r="EVP267" s="27"/>
      <c r="EVQ267" s="27"/>
      <c r="EVR267" s="27"/>
      <c r="EVS267" s="27"/>
      <c r="EVT267" s="27"/>
      <c r="EVU267" s="27"/>
      <c r="EVV267" s="27"/>
      <c r="EVW267" s="27"/>
      <c r="EVX267" s="27"/>
      <c r="EVY267" s="27"/>
      <c r="EVZ267" s="27"/>
      <c r="EWA267" s="27"/>
      <c r="EWB267" s="27"/>
      <c r="EWC267" s="27"/>
      <c r="EWD267" s="27"/>
      <c r="EWE267" s="27"/>
      <c r="EWF267" s="27"/>
      <c r="EWG267" s="27"/>
      <c r="EWH267" s="27"/>
      <c r="EWI267" s="27"/>
      <c r="EWJ267" s="27"/>
      <c r="EWK267" s="27"/>
      <c r="EWL267" s="27"/>
      <c r="EWM267" s="27"/>
      <c r="EWN267" s="27"/>
      <c r="EWO267" s="27"/>
      <c r="EWP267" s="27"/>
      <c r="EWQ267" s="27"/>
      <c r="EWR267" s="27"/>
      <c r="EWS267" s="27"/>
      <c r="EWT267" s="27"/>
      <c r="EWU267" s="27"/>
      <c r="EWV267" s="27"/>
      <c r="EWW267" s="27"/>
      <c r="EWX267" s="27"/>
      <c r="EWY267" s="27"/>
      <c r="EWZ267" s="27"/>
      <c r="EXA267" s="27"/>
      <c r="EXB267" s="27"/>
      <c r="EXC267" s="27"/>
      <c r="EXD267" s="27"/>
      <c r="EXE267" s="27"/>
      <c r="EXF267" s="27"/>
      <c r="EXG267" s="27"/>
      <c r="EXH267" s="27"/>
      <c r="EXI267" s="27"/>
      <c r="EXJ267" s="27"/>
      <c r="EXK267" s="27"/>
      <c r="EXL267" s="27"/>
      <c r="EXM267" s="27"/>
      <c r="EXN267" s="27"/>
      <c r="EXO267" s="27"/>
      <c r="EXP267" s="27"/>
      <c r="EXQ267" s="27"/>
      <c r="EXR267" s="27"/>
      <c r="EXS267" s="27"/>
      <c r="EXT267" s="27"/>
      <c r="EXU267" s="27"/>
      <c r="EXV267" s="27"/>
      <c r="EXW267" s="27"/>
      <c r="EXX267" s="27"/>
      <c r="EXY267" s="27"/>
      <c r="EXZ267" s="27"/>
      <c r="EYA267" s="27"/>
      <c r="EYB267" s="27"/>
      <c r="EYC267" s="27"/>
      <c r="EYD267" s="27"/>
      <c r="EYE267" s="27"/>
      <c r="EYF267" s="27"/>
      <c r="EYG267" s="27"/>
      <c r="EYH267" s="27"/>
      <c r="EYI267" s="27"/>
      <c r="EYJ267" s="27"/>
      <c r="EYK267" s="27"/>
      <c r="EYL267" s="27"/>
      <c r="EYM267" s="27"/>
      <c r="EYN267" s="27"/>
      <c r="EYO267" s="27"/>
      <c r="EYP267" s="27"/>
      <c r="EYQ267" s="27"/>
      <c r="EYR267" s="27"/>
      <c r="EYS267" s="27"/>
      <c r="EYT267" s="27"/>
      <c r="EYU267" s="27"/>
      <c r="EYV267" s="27"/>
      <c r="EYW267" s="27"/>
      <c r="EYX267" s="27"/>
      <c r="EYY267" s="27"/>
      <c r="EYZ267" s="27"/>
      <c r="EZA267" s="27"/>
      <c r="EZB267" s="27"/>
      <c r="EZC267" s="27"/>
      <c r="EZD267" s="27"/>
      <c r="EZE267" s="27"/>
      <c r="EZF267" s="27"/>
      <c r="EZG267" s="27"/>
      <c r="EZH267" s="27"/>
      <c r="EZI267" s="27"/>
      <c r="EZJ267" s="27"/>
      <c r="EZK267" s="27"/>
      <c r="EZL267" s="27"/>
      <c r="EZM267" s="27"/>
      <c r="EZN267" s="27"/>
      <c r="EZO267" s="27"/>
      <c r="EZP267" s="27"/>
      <c r="EZQ267" s="27"/>
      <c r="EZR267" s="27"/>
      <c r="EZS267" s="27"/>
      <c r="EZT267" s="27"/>
      <c r="EZU267" s="27"/>
      <c r="EZV267" s="27"/>
      <c r="EZW267" s="27"/>
      <c r="EZX267" s="27"/>
      <c r="EZY267" s="27"/>
      <c r="EZZ267" s="27"/>
      <c r="FAA267" s="27"/>
      <c r="FAB267" s="27"/>
      <c r="FAC267" s="27"/>
      <c r="FAD267" s="27"/>
      <c r="FAE267" s="27"/>
      <c r="FAF267" s="27"/>
      <c r="FAG267" s="27"/>
      <c r="FAH267" s="27"/>
      <c r="FAI267" s="27"/>
      <c r="FAJ267" s="27"/>
      <c r="FAK267" s="27"/>
      <c r="FAL267" s="27"/>
      <c r="FAM267" s="27"/>
      <c r="FAN267" s="27"/>
      <c r="FAO267" s="27"/>
      <c r="FAP267" s="27"/>
      <c r="FAQ267" s="27"/>
      <c r="FAR267" s="27"/>
      <c r="FAS267" s="27"/>
      <c r="FAT267" s="27"/>
      <c r="FAU267" s="27"/>
      <c r="FAV267" s="27"/>
      <c r="FAW267" s="27"/>
      <c r="FAX267" s="27"/>
      <c r="FAY267" s="27"/>
      <c r="FAZ267" s="27"/>
      <c r="FBA267" s="27"/>
      <c r="FBB267" s="27"/>
      <c r="FBC267" s="27"/>
      <c r="FBD267" s="27"/>
      <c r="FBE267" s="27"/>
      <c r="FBF267" s="27"/>
      <c r="FBG267" s="27"/>
      <c r="FBH267" s="27"/>
      <c r="FBI267" s="27"/>
      <c r="FBJ267" s="27"/>
      <c r="FBK267" s="27"/>
      <c r="FBL267" s="27"/>
      <c r="FBM267" s="27"/>
      <c r="FBN267" s="27"/>
      <c r="FBO267" s="27"/>
      <c r="FBP267" s="27"/>
      <c r="FBQ267" s="27"/>
      <c r="FBR267" s="27"/>
      <c r="FBS267" s="27"/>
      <c r="FBT267" s="27"/>
      <c r="FBU267" s="27"/>
      <c r="FBV267" s="27"/>
      <c r="FBW267" s="27"/>
      <c r="FBX267" s="27"/>
      <c r="FBY267" s="27"/>
      <c r="FBZ267" s="27"/>
      <c r="FCA267" s="27"/>
      <c r="FCB267" s="27"/>
      <c r="FCC267" s="27"/>
      <c r="FCD267" s="27"/>
      <c r="FCE267" s="27"/>
      <c r="FCF267" s="27"/>
      <c r="FCG267" s="27"/>
      <c r="FCH267" s="27"/>
      <c r="FCI267" s="27"/>
      <c r="FCJ267" s="27"/>
      <c r="FCK267" s="27"/>
      <c r="FCL267" s="27"/>
      <c r="FCM267" s="27"/>
      <c r="FCN267" s="27"/>
      <c r="FCO267" s="27"/>
      <c r="FCP267" s="27"/>
      <c r="FCQ267" s="27"/>
      <c r="FCR267" s="27"/>
      <c r="FCS267" s="27"/>
      <c r="FCT267" s="27"/>
      <c r="FCU267" s="27"/>
      <c r="FCV267" s="27"/>
      <c r="FCW267" s="27"/>
      <c r="FCX267" s="27"/>
      <c r="FCY267" s="27"/>
      <c r="FCZ267" s="27"/>
      <c r="FDA267" s="27"/>
      <c r="FDB267" s="27"/>
      <c r="FDC267" s="27"/>
      <c r="FDD267" s="27"/>
      <c r="FDE267" s="27"/>
      <c r="FDF267" s="27"/>
      <c r="FDG267" s="27"/>
      <c r="FDH267" s="27"/>
      <c r="FDI267" s="27"/>
      <c r="FDJ267" s="27"/>
      <c r="FDK267" s="27"/>
      <c r="FDL267" s="27"/>
      <c r="FDM267" s="27"/>
      <c r="FDN267" s="27"/>
      <c r="FDO267" s="27"/>
      <c r="FDP267" s="27"/>
      <c r="FDQ267" s="27"/>
      <c r="FDR267" s="27"/>
      <c r="FDS267" s="27"/>
      <c r="FDT267" s="27"/>
      <c r="FDU267" s="27"/>
      <c r="FDV267" s="27"/>
      <c r="FDW267" s="27"/>
      <c r="FDX267" s="27"/>
      <c r="FDY267" s="27"/>
      <c r="FDZ267" s="27"/>
      <c r="FEA267" s="27"/>
      <c r="FEB267" s="27"/>
      <c r="FEC267" s="27"/>
      <c r="FED267" s="27"/>
      <c r="FEE267" s="27"/>
      <c r="FEF267" s="27"/>
      <c r="FEG267" s="27"/>
      <c r="FEH267" s="27"/>
      <c r="FEI267" s="27"/>
      <c r="FEJ267" s="27"/>
      <c r="FEK267" s="27"/>
      <c r="FEL267" s="27"/>
      <c r="FEM267" s="27"/>
      <c r="FEN267" s="27"/>
      <c r="FEO267" s="27"/>
      <c r="FEP267" s="27"/>
      <c r="FEQ267" s="27"/>
      <c r="FER267" s="27"/>
      <c r="FES267" s="27"/>
      <c r="FET267" s="27"/>
      <c r="FEU267" s="27"/>
      <c r="FEV267" s="27"/>
      <c r="FEW267" s="27"/>
      <c r="FEX267" s="27"/>
      <c r="FEY267" s="27"/>
      <c r="FEZ267" s="27"/>
      <c r="FFA267" s="27"/>
      <c r="FFB267" s="27"/>
      <c r="FFC267" s="27"/>
      <c r="FFD267" s="27"/>
      <c r="FFE267" s="27"/>
      <c r="FFF267" s="27"/>
      <c r="FFG267" s="27"/>
      <c r="FFH267" s="27"/>
      <c r="FFI267" s="27"/>
      <c r="FFJ267" s="27"/>
      <c r="FFK267" s="27"/>
      <c r="FFL267" s="27"/>
      <c r="FFM267" s="27"/>
      <c r="FFN267" s="27"/>
      <c r="FFO267" s="27"/>
      <c r="FFP267" s="27"/>
      <c r="FFQ267" s="27"/>
      <c r="FFR267" s="27"/>
      <c r="FFS267" s="27"/>
      <c r="FFT267" s="27"/>
      <c r="FFU267" s="27"/>
      <c r="FFV267" s="27"/>
      <c r="FFW267" s="27"/>
      <c r="FFX267" s="27"/>
      <c r="FFY267" s="27"/>
      <c r="FFZ267" s="27"/>
      <c r="FGA267" s="27"/>
      <c r="FGB267" s="27"/>
      <c r="FGC267" s="27"/>
      <c r="FGD267" s="27"/>
      <c r="FGE267" s="27"/>
      <c r="FGF267" s="27"/>
      <c r="FGG267" s="27"/>
      <c r="FGH267" s="27"/>
      <c r="FGI267" s="27"/>
      <c r="FGJ267" s="27"/>
      <c r="FGK267" s="27"/>
      <c r="FGL267" s="27"/>
      <c r="FGM267" s="27"/>
      <c r="FGN267" s="27"/>
      <c r="FGO267" s="27"/>
      <c r="FGP267" s="27"/>
      <c r="FGQ267" s="27"/>
      <c r="FGR267" s="27"/>
      <c r="FGS267" s="27"/>
      <c r="FGT267" s="27"/>
      <c r="FGU267" s="27"/>
      <c r="FGV267" s="27"/>
      <c r="FGW267" s="27"/>
      <c r="FGX267" s="27"/>
      <c r="FGY267" s="27"/>
      <c r="FGZ267" s="27"/>
      <c r="FHA267" s="27"/>
      <c r="FHB267" s="27"/>
      <c r="FHC267" s="27"/>
      <c r="FHD267" s="27"/>
      <c r="FHE267" s="27"/>
      <c r="FHF267" s="27"/>
      <c r="FHG267" s="27"/>
      <c r="FHH267" s="27"/>
      <c r="FHI267" s="27"/>
      <c r="FHJ267" s="27"/>
      <c r="FHK267" s="27"/>
      <c r="FHL267" s="27"/>
      <c r="FHM267" s="27"/>
      <c r="FHN267" s="27"/>
      <c r="FHO267" s="27"/>
      <c r="FHP267" s="27"/>
      <c r="FHQ267" s="27"/>
      <c r="FHR267" s="27"/>
      <c r="FHS267" s="27"/>
      <c r="FHT267" s="27"/>
      <c r="FHU267" s="27"/>
      <c r="FHV267" s="27"/>
      <c r="FHW267" s="27"/>
      <c r="FHX267" s="27"/>
      <c r="FHY267" s="27"/>
      <c r="FHZ267" s="27"/>
      <c r="FIA267" s="27"/>
      <c r="FIB267" s="27"/>
      <c r="FIC267" s="27"/>
      <c r="FID267" s="27"/>
      <c r="FIE267" s="27"/>
      <c r="FIF267" s="27"/>
      <c r="FIG267" s="27"/>
      <c r="FIH267" s="27"/>
      <c r="FII267" s="27"/>
      <c r="FIJ267" s="27"/>
      <c r="FIK267" s="27"/>
      <c r="FIL267" s="27"/>
      <c r="FIM267" s="27"/>
      <c r="FIN267" s="27"/>
      <c r="FIO267" s="27"/>
      <c r="FIP267" s="27"/>
      <c r="FIQ267" s="27"/>
      <c r="FIR267" s="27"/>
      <c r="FIS267" s="27"/>
      <c r="FIT267" s="27"/>
      <c r="FIU267" s="27"/>
      <c r="FIV267" s="27"/>
      <c r="FIW267" s="27"/>
      <c r="FIX267" s="27"/>
      <c r="FIY267" s="27"/>
      <c r="FIZ267" s="27"/>
      <c r="FJA267" s="27"/>
      <c r="FJB267" s="27"/>
      <c r="FJC267" s="27"/>
      <c r="FJD267" s="27"/>
      <c r="FJE267" s="27"/>
      <c r="FJF267" s="27"/>
      <c r="FJG267" s="27"/>
      <c r="FJH267" s="27"/>
      <c r="FJI267" s="27"/>
      <c r="FJJ267" s="27"/>
      <c r="FJK267" s="27"/>
      <c r="FJL267" s="27"/>
      <c r="FJM267" s="27"/>
      <c r="FJN267" s="27"/>
      <c r="FJO267" s="27"/>
      <c r="FJP267" s="27"/>
      <c r="FJQ267" s="27"/>
      <c r="FJR267" s="27"/>
      <c r="FJS267" s="27"/>
      <c r="FJT267" s="27"/>
      <c r="FJU267" s="27"/>
      <c r="FJV267" s="27"/>
      <c r="FJW267" s="27"/>
      <c r="FJX267" s="27"/>
      <c r="FJY267" s="27"/>
      <c r="FJZ267" s="27"/>
      <c r="FKA267" s="27"/>
      <c r="FKB267" s="27"/>
      <c r="FKC267" s="27"/>
      <c r="FKD267" s="27"/>
      <c r="FKE267" s="27"/>
      <c r="FKF267" s="27"/>
      <c r="FKG267" s="27"/>
      <c r="FKH267" s="27"/>
      <c r="FKI267" s="27"/>
      <c r="FKJ267" s="27"/>
      <c r="FKK267" s="27"/>
      <c r="FKL267" s="27"/>
      <c r="FKM267" s="27"/>
      <c r="FKN267" s="27"/>
      <c r="FKO267" s="27"/>
      <c r="FKP267" s="27"/>
      <c r="FKQ267" s="27"/>
      <c r="FKR267" s="27"/>
      <c r="FKS267" s="27"/>
      <c r="FKT267" s="27"/>
      <c r="FKU267" s="27"/>
      <c r="FKV267" s="27"/>
      <c r="FKW267" s="27"/>
      <c r="FKX267" s="27"/>
      <c r="FKY267" s="27"/>
      <c r="FKZ267" s="27"/>
      <c r="FLA267" s="27"/>
      <c r="FLB267" s="27"/>
      <c r="FLC267" s="27"/>
      <c r="FLD267" s="27"/>
      <c r="FLE267" s="27"/>
      <c r="FLF267" s="27"/>
      <c r="FLG267" s="27"/>
      <c r="FLH267" s="27"/>
      <c r="FLI267" s="27"/>
      <c r="FLJ267" s="27"/>
      <c r="FLK267" s="27"/>
      <c r="FLL267" s="27"/>
      <c r="FLM267" s="27"/>
      <c r="FLN267" s="27"/>
      <c r="FLO267" s="27"/>
      <c r="FLP267" s="27"/>
      <c r="FLQ267" s="27"/>
      <c r="FLR267" s="27"/>
      <c r="FLS267" s="27"/>
      <c r="FLT267" s="27"/>
      <c r="FLU267" s="27"/>
      <c r="FLV267" s="27"/>
      <c r="FLW267" s="27"/>
      <c r="FLX267" s="27"/>
      <c r="FLY267" s="27"/>
      <c r="FLZ267" s="27"/>
      <c r="FMA267" s="27"/>
      <c r="FMB267" s="27"/>
      <c r="FMC267" s="27"/>
      <c r="FMD267" s="27"/>
      <c r="FME267" s="27"/>
      <c r="FMF267" s="27"/>
      <c r="FMG267" s="27"/>
      <c r="FMH267" s="27"/>
      <c r="FMI267" s="27"/>
      <c r="FMJ267" s="27"/>
      <c r="FMK267" s="27"/>
      <c r="FML267" s="27"/>
      <c r="FMM267" s="27"/>
      <c r="FMN267" s="27"/>
      <c r="FMO267" s="27"/>
      <c r="FMP267" s="27"/>
      <c r="FMQ267" s="27"/>
      <c r="FMR267" s="27"/>
      <c r="FMS267" s="27"/>
      <c r="FMT267" s="27"/>
      <c r="FMU267" s="27"/>
      <c r="FMV267" s="27"/>
      <c r="FMW267" s="27"/>
      <c r="FMX267" s="27"/>
      <c r="FMY267" s="27"/>
      <c r="FMZ267" s="27"/>
      <c r="FNA267" s="27"/>
      <c r="FNB267" s="27"/>
      <c r="FNC267" s="27"/>
      <c r="FND267" s="27"/>
      <c r="FNE267" s="27"/>
      <c r="FNF267" s="27"/>
      <c r="FNG267" s="27"/>
      <c r="FNH267" s="27"/>
      <c r="FNI267" s="27"/>
      <c r="FNJ267" s="27"/>
      <c r="FNK267" s="27"/>
      <c r="FNL267" s="27"/>
      <c r="FNM267" s="27"/>
      <c r="FNN267" s="27"/>
      <c r="FNO267" s="27"/>
      <c r="FNP267" s="27"/>
      <c r="FNQ267" s="27"/>
      <c r="FNR267" s="27"/>
      <c r="FNS267" s="27"/>
      <c r="FNT267" s="27"/>
      <c r="FNU267" s="27"/>
      <c r="FNV267" s="27"/>
      <c r="FNW267" s="27"/>
      <c r="FNX267" s="27"/>
      <c r="FNY267" s="27"/>
      <c r="FNZ267" s="27"/>
      <c r="FOA267" s="27"/>
      <c r="FOB267" s="27"/>
      <c r="FOC267" s="27"/>
      <c r="FOD267" s="27"/>
      <c r="FOE267" s="27"/>
      <c r="FOF267" s="27"/>
      <c r="FOG267" s="27"/>
      <c r="FOH267" s="27"/>
      <c r="FOI267" s="27"/>
      <c r="FOJ267" s="27"/>
      <c r="FOK267" s="27"/>
      <c r="FOL267" s="27"/>
      <c r="FOM267" s="27"/>
      <c r="FON267" s="27"/>
      <c r="FOO267" s="27"/>
      <c r="FOP267" s="27"/>
      <c r="FOQ267" s="27"/>
      <c r="FOR267" s="27"/>
      <c r="FOS267" s="27"/>
      <c r="FOT267" s="27"/>
      <c r="FOU267" s="27"/>
      <c r="FOV267" s="27"/>
      <c r="FOW267" s="27"/>
      <c r="FOX267" s="27"/>
      <c r="FOY267" s="27"/>
      <c r="FOZ267" s="27"/>
      <c r="FPA267" s="27"/>
      <c r="FPB267" s="27"/>
      <c r="FPC267" s="27"/>
      <c r="FPD267" s="27"/>
      <c r="FPE267" s="27"/>
      <c r="FPF267" s="27"/>
      <c r="FPG267" s="27"/>
      <c r="FPH267" s="27"/>
      <c r="FPI267" s="27"/>
      <c r="FPJ267" s="27"/>
      <c r="FPK267" s="27"/>
      <c r="FPL267" s="27"/>
      <c r="FPM267" s="27"/>
      <c r="FPN267" s="27"/>
      <c r="FPO267" s="27"/>
      <c r="FPP267" s="27"/>
      <c r="FPQ267" s="27"/>
      <c r="FPR267" s="27"/>
      <c r="FPS267" s="27"/>
      <c r="FPT267" s="27"/>
      <c r="FPU267" s="27"/>
      <c r="FPV267" s="27"/>
      <c r="FPW267" s="27"/>
      <c r="FPX267" s="27"/>
      <c r="FPY267" s="27"/>
      <c r="FPZ267" s="27"/>
      <c r="FQA267" s="27"/>
      <c r="FQB267" s="27"/>
      <c r="FQC267" s="27"/>
      <c r="FQD267" s="27"/>
      <c r="FQE267" s="27"/>
      <c r="FQF267" s="27"/>
      <c r="FQG267" s="27"/>
      <c r="FQH267" s="27"/>
      <c r="FQI267" s="27"/>
      <c r="FQJ267" s="27"/>
      <c r="FQK267" s="27"/>
      <c r="FQL267" s="27"/>
      <c r="FQM267" s="27"/>
      <c r="FQN267" s="27"/>
      <c r="FQO267" s="27"/>
      <c r="FQP267" s="27"/>
      <c r="FQQ267" s="27"/>
      <c r="FQR267" s="27"/>
      <c r="FQS267" s="27"/>
      <c r="FQT267" s="27"/>
      <c r="FQU267" s="27"/>
      <c r="FQV267" s="27"/>
      <c r="FQW267" s="27"/>
      <c r="FQX267" s="27"/>
      <c r="FQY267" s="27"/>
      <c r="FQZ267" s="27"/>
      <c r="FRA267" s="27"/>
      <c r="FRB267" s="27"/>
      <c r="FRC267" s="27"/>
      <c r="FRD267" s="27"/>
      <c r="FRE267" s="27"/>
      <c r="FRF267" s="27"/>
      <c r="FRG267" s="27"/>
      <c r="FRH267" s="27"/>
      <c r="FRI267" s="27"/>
      <c r="FRJ267" s="27"/>
      <c r="FRK267" s="27"/>
      <c r="FRL267" s="27"/>
      <c r="FRM267" s="27"/>
      <c r="FRN267" s="27"/>
      <c r="FRO267" s="27"/>
      <c r="FRP267" s="27"/>
      <c r="FRQ267" s="27"/>
      <c r="FRR267" s="27"/>
      <c r="FRS267" s="27"/>
      <c r="FRT267" s="27"/>
      <c r="FRU267" s="27"/>
      <c r="FRV267" s="27"/>
      <c r="FRW267" s="27"/>
      <c r="FRX267" s="27"/>
      <c r="FRY267" s="27"/>
      <c r="FRZ267" s="27"/>
      <c r="FSA267" s="27"/>
      <c r="FSB267" s="27"/>
      <c r="FSC267" s="27"/>
      <c r="FSD267" s="27"/>
      <c r="FSE267" s="27"/>
      <c r="FSF267" s="27"/>
      <c r="FSG267" s="27"/>
      <c r="FSH267" s="27"/>
      <c r="FSI267" s="27"/>
      <c r="FSJ267" s="27"/>
      <c r="FSK267" s="27"/>
      <c r="FSL267" s="27"/>
      <c r="FSM267" s="27"/>
      <c r="FSN267" s="27"/>
      <c r="FSO267" s="27"/>
      <c r="FSP267" s="27"/>
      <c r="FSQ267" s="27"/>
      <c r="FSR267" s="27"/>
      <c r="FSS267" s="27"/>
      <c r="FST267" s="27"/>
      <c r="FSU267" s="27"/>
      <c r="FSV267" s="27"/>
      <c r="FSW267" s="27"/>
      <c r="FSX267" s="27"/>
      <c r="FSY267" s="27"/>
      <c r="FSZ267" s="27"/>
      <c r="FTA267" s="27"/>
      <c r="FTB267" s="27"/>
      <c r="FTC267" s="27"/>
      <c r="FTD267" s="27"/>
      <c r="FTE267" s="27"/>
      <c r="FTF267" s="27"/>
      <c r="FTG267" s="27"/>
      <c r="FTH267" s="27"/>
      <c r="FTI267" s="27"/>
      <c r="FTJ267" s="27"/>
      <c r="FTK267" s="27"/>
      <c r="FTL267" s="27"/>
      <c r="FTM267" s="27"/>
      <c r="FTN267" s="27"/>
      <c r="FTO267" s="27"/>
      <c r="FTP267" s="27"/>
      <c r="FTQ267" s="27"/>
      <c r="FTR267" s="27"/>
      <c r="FTS267" s="27"/>
      <c r="FTT267" s="27"/>
      <c r="FTU267" s="27"/>
      <c r="FTV267" s="27"/>
      <c r="FTW267" s="27"/>
      <c r="FTX267" s="27"/>
      <c r="FTY267" s="27"/>
      <c r="FTZ267" s="27"/>
      <c r="FUA267" s="27"/>
      <c r="FUB267" s="27"/>
      <c r="FUC267" s="27"/>
      <c r="FUD267" s="27"/>
      <c r="FUE267" s="27"/>
      <c r="FUF267" s="27"/>
      <c r="FUG267" s="27"/>
      <c r="FUH267" s="27"/>
      <c r="FUI267" s="27"/>
      <c r="FUJ267" s="27"/>
      <c r="FUK267" s="27"/>
      <c r="FUL267" s="27"/>
      <c r="FUM267" s="27"/>
      <c r="FUN267" s="27"/>
      <c r="FUO267" s="27"/>
      <c r="FUP267" s="27"/>
      <c r="FUQ267" s="27"/>
      <c r="FUR267" s="27"/>
      <c r="FUS267" s="27"/>
      <c r="FUT267" s="27"/>
      <c r="FUU267" s="27"/>
      <c r="FUV267" s="27"/>
      <c r="FUW267" s="27"/>
      <c r="FUX267" s="27"/>
      <c r="FUY267" s="27"/>
      <c r="FUZ267" s="27"/>
      <c r="FVA267" s="27"/>
      <c r="FVB267" s="27"/>
      <c r="FVC267" s="27"/>
      <c r="FVD267" s="27"/>
      <c r="FVE267" s="27"/>
      <c r="FVF267" s="27"/>
      <c r="FVG267" s="27"/>
      <c r="FVH267" s="27"/>
      <c r="FVI267" s="27"/>
      <c r="FVJ267" s="27"/>
      <c r="FVK267" s="27"/>
      <c r="FVL267" s="27"/>
      <c r="FVM267" s="27"/>
      <c r="FVN267" s="27"/>
      <c r="FVO267" s="27"/>
      <c r="FVP267" s="27"/>
      <c r="FVQ267" s="27"/>
      <c r="FVR267" s="27"/>
      <c r="FVS267" s="27"/>
      <c r="FVT267" s="27"/>
      <c r="FVU267" s="27"/>
      <c r="FVV267" s="27"/>
      <c r="FVW267" s="27"/>
      <c r="FVX267" s="27"/>
      <c r="FVY267" s="27"/>
      <c r="FVZ267" s="27"/>
      <c r="FWA267" s="27"/>
      <c r="FWB267" s="27"/>
      <c r="FWC267" s="27"/>
      <c r="FWD267" s="27"/>
      <c r="FWE267" s="27"/>
      <c r="FWF267" s="27"/>
      <c r="FWG267" s="27"/>
      <c r="FWH267" s="27"/>
      <c r="FWI267" s="27"/>
      <c r="FWJ267" s="27"/>
      <c r="FWK267" s="27"/>
      <c r="FWL267" s="27"/>
      <c r="FWM267" s="27"/>
      <c r="FWN267" s="27"/>
      <c r="FWO267" s="27"/>
      <c r="FWP267" s="27"/>
      <c r="FWQ267" s="27"/>
      <c r="FWR267" s="27"/>
      <c r="FWS267" s="27"/>
      <c r="FWT267" s="27"/>
      <c r="FWU267" s="27"/>
      <c r="FWV267" s="27"/>
      <c r="FWW267" s="27"/>
      <c r="FWX267" s="27"/>
      <c r="FWY267" s="27"/>
      <c r="FWZ267" s="27"/>
      <c r="FXA267" s="27"/>
      <c r="FXB267" s="27"/>
      <c r="FXC267" s="27"/>
      <c r="FXD267" s="27"/>
      <c r="FXE267" s="27"/>
      <c r="FXF267" s="27"/>
      <c r="FXG267" s="27"/>
      <c r="FXH267" s="27"/>
      <c r="FXI267" s="27"/>
      <c r="FXJ267" s="27"/>
      <c r="FXK267" s="27"/>
      <c r="FXL267" s="27"/>
      <c r="FXM267" s="27"/>
      <c r="FXN267" s="27"/>
      <c r="FXO267" s="27"/>
      <c r="FXP267" s="27"/>
      <c r="FXQ267" s="27"/>
      <c r="FXR267" s="27"/>
      <c r="FXS267" s="27"/>
      <c r="FXT267" s="27"/>
      <c r="FXU267" s="27"/>
      <c r="FXV267" s="27"/>
      <c r="FXW267" s="27"/>
      <c r="FXX267" s="27"/>
      <c r="FXY267" s="27"/>
      <c r="FXZ267" s="27"/>
      <c r="FYA267" s="27"/>
      <c r="FYB267" s="27"/>
      <c r="FYC267" s="27"/>
      <c r="FYD267" s="27"/>
      <c r="FYE267" s="27"/>
      <c r="FYF267" s="27"/>
      <c r="FYG267" s="27"/>
      <c r="FYH267" s="27"/>
      <c r="FYI267" s="27"/>
      <c r="FYJ267" s="27"/>
      <c r="FYK267" s="27"/>
      <c r="FYL267" s="27"/>
      <c r="FYM267" s="27"/>
      <c r="FYN267" s="27"/>
      <c r="FYO267" s="27"/>
      <c r="FYP267" s="27"/>
      <c r="FYQ267" s="27"/>
      <c r="FYR267" s="27"/>
      <c r="FYS267" s="27"/>
      <c r="FYT267" s="27"/>
      <c r="FYU267" s="27"/>
      <c r="FYV267" s="27"/>
      <c r="FYW267" s="27"/>
      <c r="FYX267" s="27"/>
      <c r="FYY267" s="27"/>
      <c r="FYZ267" s="27"/>
      <c r="FZA267" s="27"/>
      <c r="FZB267" s="27"/>
      <c r="FZC267" s="27"/>
      <c r="FZD267" s="27"/>
      <c r="FZE267" s="27"/>
      <c r="FZF267" s="27"/>
      <c r="FZG267" s="27"/>
      <c r="FZH267" s="27"/>
      <c r="FZI267" s="27"/>
      <c r="FZJ267" s="27"/>
      <c r="FZK267" s="27"/>
      <c r="FZL267" s="27"/>
      <c r="FZM267" s="27"/>
      <c r="FZN267" s="27"/>
      <c r="FZO267" s="27"/>
      <c r="FZP267" s="27"/>
      <c r="FZQ267" s="27"/>
      <c r="FZR267" s="27"/>
      <c r="FZS267" s="27"/>
      <c r="FZT267" s="27"/>
      <c r="FZU267" s="27"/>
      <c r="FZV267" s="27"/>
      <c r="FZW267" s="27"/>
      <c r="FZX267" s="27"/>
      <c r="FZY267" s="27"/>
      <c r="FZZ267" s="27"/>
      <c r="GAA267" s="27"/>
      <c r="GAB267" s="27"/>
      <c r="GAC267" s="27"/>
      <c r="GAD267" s="27"/>
      <c r="GAE267" s="27"/>
      <c r="GAF267" s="27"/>
      <c r="GAG267" s="27"/>
      <c r="GAH267" s="27"/>
      <c r="GAI267" s="27"/>
      <c r="GAJ267" s="27"/>
      <c r="GAK267" s="27"/>
      <c r="GAL267" s="27"/>
      <c r="GAM267" s="27"/>
      <c r="GAN267" s="27"/>
      <c r="GAO267" s="27"/>
      <c r="GAP267" s="27"/>
      <c r="GAQ267" s="27"/>
      <c r="GAR267" s="27"/>
      <c r="GAS267" s="27"/>
      <c r="GAT267" s="27"/>
      <c r="GAU267" s="27"/>
      <c r="GAV267" s="27"/>
      <c r="GAW267" s="27"/>
      <c r="GAX267" s="27"/>
      <c r="GAY267" s="27"/>
      <c r="GAZ267" s="27"/>
      <c r="GBA267" s="27"/>
      <c r="GBB267" s="27"/>
      <c r="GBC267" s="27"/>
      <c r="GBD267" s="27"/>
      <c r="GBE267" s="27"/>
      <c r="GBF267" s="27"/>
      <c r="GBG267" s="27"/>
      <c r="GBH267" s="27"/>
      <c r="GBI267" s="27"/>
      <c r="GBJ267" s="27"/>
      <c r="GBK267" s="27"/>
      <c r="GBL267" s="27"/>
      <c r="GBM267" s="27"/>
      <c r="GBN267" s="27"/>
      <c r="GBO267" s="27"/>
      <c r="GBP267" s="27"/>
      <c r="GBQ267" s="27"/>
      <c r="GBR267" s="27"/>
      <c r="GBS267" s="27"/>
      <c r="GBT267" s="27"/>
      <c r="GBU267" s="27"/>
      <c r="GBV267" s="27"/>
      <c r="GBW267" s="27"/>
      <c r="GBX267" s="27"/>
      <c r="GBY267" s="27"/>
      <c r="GBZ267" s="27"/>
      <c r="GCA267" s="27"/>
      <c r="GCB267" s="27"/>
      <c r="GCC267" s="27"/>
      <c r="GCD267" s="27"/>
      <c r="GCE267" s="27"/>
      <c r="GCF267" s="27"/>
      <c r="GCG267" s="27"/>
      <c r="GCH267" s="27"/>
      <c r="GCI267" s="27"/>
      <c r="GCJ267" s="27"/>
      <c r="GCK267" s="27"/>
      <c r="GCL267" s="27"/>
      <c r="GCM267" s="27"/>
      <c r="GCN267" s="27"/>
      <c r="GCO267" s="27"/>
      <c r="GCP267" s="27"/>
      <c r="GCQ267" s="27"/>
      <c r="GCR267" s="27"/>
      <c r="GCS267" s="27"/>
      <c r="GCT267" s="27"/>
      <c r="GCU267" s="27"/>
      <c r="GCV267" s="27"/>
      <c r="GCW267" s="27"/>
      <c r="GCX267" s="27"/>
      <c r="GCY267" s="27"/>
      <c r="GCZ267" s="27"/>
      <c r="GDA267" s="27"/>
      <c r="GDB267" s="27"/>
      <c r="GDC267" s="27"/>
      <c r="GDD267" s="27"/>
      <c r="GDE267" s="27"/>
      <c r="GDF267" s="27"/>
      <c r="GDG267" s="27"/>
      <c r="GDH267" s="27"/>
      <c r="GDI267" s="27"/>
      <c r="GDJ267" s="27"/>
      <c r="GDK267" s="27"/>
      <c r="GDL267" s="27"/>
      <c r="GDM267" s="27"/>
      <c r="GDN267" s="27"/>
      <c r="GDO267" s="27"/>
      <c r="GDP267" s="27"/>
      <c r="GDQ267" s="27"/>
      <c r="GDR267" s="27"/>
      <c r="GDS267" s="27"/>
      <c r="GDT267" s="27"/>
      <c r="GDU267" s="27"/>
      <c r="GDV267" s="27"/>
      <c r="GDW267" s="27"/>
      <c r="GDX267" s="27"/>
      <c r="GDY267" s="27"/>
      <c r="GDZ267" s="27"/>
      <c r="GEA267" s="27"/>
      <c r="GEB267" s="27"/>
      <c r="GEC267" s="27"/>
      <c r="GED267" s="27"/>
      <c r="GEE267" s="27"/>
      <c r="GEF267" s="27"/>
      <c r="GEG267" s="27"/>
      <c r="GEH267" s="27"/>
      <c r="GEI267" s="27"/>
      <c r="GEJ267" s="27"/>
      <c r="GEK267" s="27"/>
      <c r="GEL267" s="27"/>
      <c r="GEM267" s="27"/>
      <c r="GEN267" s="27"/>
      <c r="GEO267" s="27"/>
      <c r="GEP267" s="27"/>
      <c r="GEQ267" s="27"/>
      <c r="GER267" s="27"/>
      <c r="GES267" s="27"/>
      <c r="GET267" s="27"/>
      <c r="GEU267" s="27"/>
      <c r="GEV267" s="27"/>
      <c r="GEW267" s="27"/>
      <c r="GEX267" s="27"/>
      <c r="GEY267" s="27"/>
      <c r="GEZ267" s="27"/>
      <c r="GFA267" s="27"/>
      <c r="GFB267" s="27"/>
      <c r="GFC267" s="27"/>
      <c r="GFD267" s="27"/>
      <c r="GFE267" s="27"/>
      <c r="GFF267" s="27"/>
      <c r="GFG267" s="27"/>
      <c r="GFH267" s="27"/>
      <c r="GFI267" s="27"/>
      <c r="GFJ267" s="27"/>
      <c r="GFK267" s="27"/>
      <c r="GFL267" s="27"/>
      <c r="GFM267" s="27"/>
      <c r="GFN267" s="27"/>
      <c r="GFO267" s="27"/>
      <c r="GFP267" s="27"/>
      <c r="GFQ267" s="27"/>
      <c r="GFR267" s="27"/>
      <c r="GFS267" s="27"/>
      <c r="GFT267" s="27"/>
      <c r="GFU267" s="27"/>
      <c r="GFV267" s="27"/>
      <c r="GFW267" s="27"/>
      <c r="GFX267" s="27"/>
      <c r="GFY267" s="27"/>
      <c r="GFZ267" s="27"/>
      <c r="GGA267" s="27"/>
      <c r="GGB267" s="27"/>
      <c r="GGC267" s="27"/>
      <c r="GGD267" s="27"/>
      <c r="GGE267" s="27"/>
      <c r="GGF267" s="27"/>
      <c r="GGG267" s="27"/>
      <c r="GGH267" s="27"/>
      <c r="GGI267" s="27"/>
      <c r="GGJ267" s="27"/>
      <c r="GGK267" s="27"/>
      <c r="GGL267" s="27"/>
      <c r="GGM267" s="27"/>
      <c r="GGN267" s="27"/>
      <c r="GGO267" s="27"/>
      <c r="GGP267" s="27"/>
      <c r="GGQ267" s="27"/>
      <c r="GGR267" s="27"/>
      <c r="GGS267" s="27"/>
      <c r="GGT267" s="27"/>
      <c r="GGU267" s="27"/>
      <c r="GGV267" s="27"/>
      <c r="GGW267" s="27"/>
      <c r="GGX267" s="27"/>
      <c r="GGY267" s="27"/>
      <c r="GGZ267" s="27"/>
      <c r="GHA267" s="27"/>
      <c r="GHB267" s="27"/>
      <c r="GHC267" s="27"/>
      <c r="GHD267" s="27"/>
      <c r="GHE267" s="27"/>
      <c r="GHF267" s="27"/>
      <c r="GHG267" s="27"/>
      <c r="GHH267" s="27"/>
      <c r="GHI267" s="27"/>
      <c r="GHJ267" s="27"/>
      <c r="GHK267" s="27"/>
      <c r="GHL267" s="27"/>
      <c r="GHM267" s="27"/>
      <c r="GHN267" s="27"/>
      <c r="GHO267" s="27"/>
      <c r="GHP267" s="27"/>
      <c r="GHQ267" s="27"/>
      <c r="GHR267" s="27"/>
      <c r="GHS267" s="27"/>
      <c r="GHT267" s="27"/>
      <c r="GHU267" s="27"/>
      <c r="GHV267" s="27"/>
      <c r="GHW267" s="27"/>
      <c r="GHX267" s="27"/>
      <c r="GHY267" s="27"/>
      <c r="GHZ267" s="27"/>
      <c r="GIA267" s="27"/>
      <c r="GIB267" s="27"/>
      <c r="GIC267" s="27"/>
      <c r="GID267" s="27"/>
      <c r="GIE267" s="27"/>
      <c r="GIF267" s="27"/>
      <c r="GIG267" s="27"/>
      <c r="GIH267" s="27"/>
      <c r="GII267" s="27"/>
      <c r="GIJ267" s="27"/>
      <c r="GIK267" s="27"/>
      <c r="GIL267" s="27"/>
      <c r="GIM267" s="27"/>
      <c r="GIN267" s="27"/>
      <c r="GIO267" s="27"/>
      <c r="GIP267" s="27"/>
      <c r="GIQ267" s="27"/>
      <c r="GIR267" s="27"/>
      <c r="GIS267" s="27"/>
      <c r="GIT267" s="27"/>
      <c r="GIU267" s="27"/>
      <c r="GIV267" s="27"/>
      <c r="GIW267" s="27"/>
      <c r="GIX267" s="27"/>
      <c r="GIY267" s="27"/>
      <c r="GIZ267" s="27"/>
      <c r="GJA267" s="27"/>
      <c r="GJB267" s="27"/>
      <c r="GJC267" s="27"/>
      <c r="GJD267" s="27"/>
      <c r="GJE267" s="27"/>
      <c r="GJF267" s="27"/>
      <c r="GJG267" s="27"/>
      <c r="GJH267" s="27"/>
      <c r="GJI267" s="27"/>
      <c r="GJJ267" s="27"/>
      <c r="GJK267" s="27"/>
      <c r="GJL267" s="27"/>
      <c r="GJM267" s="27"/>
      <c r="GJN267" s="27"/>
      <c r="GJO267" s="27"/>
      <c r="GJP267" s="27"/>
      <c r="GJQ267" s="27"/>
      <c r="GJR267" s="27"/>
      <c r="GJS267" s="27"/>
      <c r="GJT267" s="27"/>
      <c r="GJU267" s="27"/>
      <c r="GJV267" s="27"/>
      <c r="GJW267" s="27"/>
      <c r="GJX267" s="27"/>
      <c r="GJY267" s="27"/>
      <c r="GJZ267" s="27"/>
      <c r="GKA267" s="27"/>
      <c r="GKB267" s="27"/>
      <c r="GKC267" s="27"/>
      <c r="GKD267" s="27"/>
      <c r="GKE267" s="27"/>
      <c r="GKF267" s="27"/>
      <c r="GKG267" s="27"/>
      <c r="GKH267" s="27"/>
      <c r="GKI267" s="27"/>
      <c r="GKJ267" s="27"/>
      <c r="GKK267" s="27"/>
      <c r="GKL267" s="27"/>
      <c r="GKM267" s="27"/>
      <c r="GKN267" s="27"/>
      <c r="GKO267" s="27"/>
      <c r="GKP267" s="27"/>
      <c r="GKQ267" s="27"/>
      <c r="GKR267" s="27"/>
      <c r="GKS267" s="27"/>
      <c r="GKT267" s="27"/>
      <c r="GKU267" s="27"/>
      <c r="GKV267" s="27"/>
      <c r="GKW267" s="27"/>
      <c r="GKX267" s="27"/>
      <c r="GKY267" s="27"/>
      <c r="GKZ267" s="27"/>
      <c r="GLA267" s="27"/>
      <c r="GLB267" s="27"/>
      <c r="GLC267" s="27"/>
      <c r="GLD267" s="27"/>
      <c r="GLE267" s="27"/>
      <c r="GLF267" s="27"/>
      <c r="GLG267" s="27"/>
      <c r="GLH267" s="27"/>
      <c r="GLI267" s="27"/>
      <c r="GLJ267" s="27"/>
      <c r="GLK267" s="27"/>
      <c r="GLL267" s="27"/>
      <c r="GLM267" s="27"/>
      <c r="GLN267" s="27"/>
      <c r="GLO267" s="27"/>
      <c r="GLP267" s="27"/>
      <c r="GLQ267" s="27"/>
      <c r="GLR267" s="27"/>
      <c r="GLS267" s="27"/>
      <c r="GLT267" s="27"/>
      <c r="GLU267" s="27"/>
      <c r="GLV267" s="27"/>
      <c r="GLW267" s="27"/>
      <c r="GLX267" s="27"/>
      <c r="GLY267" s="27"/>
      <c r="GLZ267" s="27"/>
      <c r="GMA267" s="27"/>
      <c r="GMB267" s="27"/>
      <c r="GMC267" s="27"/>
      <c r="GMD267" s="27"/>
      <c r="GME267" s="27"/>
      <c r="GMF267" s="27"/>
      <c r="GMG267" s="27"/>
      <c r="GMH267" s="27"/>
      <c r="GMI267" s="27"/>
      <c r="GMJ267" s="27"/>
      <c r="GMK267" s="27"/>
      <c r="GML267" s="27"/>
      <c r="GMM267" s="27"/>
      <c r="GMN267" s="27"/>
      <c r="GMO267" s="27"/>
      <c r="GMP267" s="27"/>
      <c r="GMQ267" s="27"/>
      <c r="GMR267" s="27"/>
      <c r="GMS267" s="27"/>
      <c r="GMT267" s="27"/>
      <c r="GMU267" s="27"/>
      <c r="GMV267" s="27"/>
      <c r="GMW267" s="27"/>
      <c r="GMX267" s="27"/>
      <c r="GMY267" s="27"/>
      <c r="GMZ267" s="27"/>
      <c r="GNA267" s="27"/>
      <c r="GNB267" s="27"/>
      <c r="GNC267" s="27"/>
      <c r="GND267" s="27"/>
      <c r="GNE267" s="27"/>
      <c r="GNF267" s="27"/>
      <c r="GNG267" s="27"/>
      <c r="GNH267" s="27"/>
      <c r="GNI267" s="27"/>
      <c r="GNJ267" s="27"/>
      <c r="GNK267" s="27"/>
      <c r="GNL267" s="27"/>
      <c r="GNM267" s="27"/>
      <c r="GNN267" s="27"/>
      <c r="GNO267" s="27"/>
      <c r="GNP267" s="27"/>
      <c r="GNQ267" s="27"/>
      <c r="GNR267" s="27"/>
      <c r="GNS267" s="27"/>
      <c r="GNT267" s="27"/>
      <c r="GNU267" s="27"/>
      <c r="GNV267" s="27"/>
      <c r="GNW267" s="27"/>
      <c r="GNX267" s="27"/>
      <c r="GNY267" s="27"/>
      <c r="GNZ267" s="27"/>
      <c r="GOA267" s="27"/>
      <c r="GOB267" s="27"/>
      <c r="GOC267" s="27"/>
      <c r="GOD267" s="27"/>
      <c r="GOE267" s="27"/>
      <c r="GOF267" s="27"/>
      <c r="GOG267" s="27"/>
      <c r="GOH267" s="27"/>
      <c r="GOI267" s="27"/>
      <c r="GOJ267" s="27"/>
      <c r="GOK267" s="27"/>
      <c r="GOL267" s="27"/>
      <c r="GOM267" s="27"/>
      <c r="GON267" s="27"/>
      <c r="GOO267" s="27"/>
      <c r="GOP267" s="27"/>
      <c r="GOQ267" s="27"/>
      <c r="GOR267" s="27"/>
      <c r="GOS267" s="27"/>
      <c r="GOT267" s="27"/>
      <c r="GOU267" s="27"/>
      <c r="GOV267" s="27"/>
      <c r="GOW267" s="27"/>
      <c r="GOX267" s="27"/>
      <c r="GOY267" s="27"/>
      <c r="GOZ267" s="27"/>
      <c r="GPA267" s="27"/>
      <c r="GPB267" s="27"/>
      <c r="GPC267" s="27"/>
      <c r="GPD267" s="27"/>
      <c r="GPE267" s="27"/>
      <c r="GPF267" s="27"/>
      <c r="GPG267" s="27"/>
      <c r="GPH267" s="27"/>
      <c r="GPI267" s="27"/>
      <c r="GPJ267" s="27"/>
      <c r="GPK267" s="27"/>
      <c r="GPL267" s="27"/>
      <c r="GPM267" s="27"/>
      <c r="GPN267" s="27"/>
      <c r="GPO267" s="27"/>
      <c r="GPP267" s="27"/>
      <c r="GPQ267" s="27"/>
      <c r="GPR267" s="27"/>
      <c r="GPS267" s="27"/>
      <c r="GPT267" s="27"/>
      <c r="GPU267" s="27"/>
      <c r="GPV267" s="27"/>
      <c r="GPW267" s="27"/>
      <c r="GPX267" s="27"/>
      <c r="GPY267" s="27"/>
      <c r="GPZ267" s="27"/>
      <c r="GQA267" s="27"/>
      <c r="GQB267" s="27"/>
      <c r="GQC267" s="27"/>
      <c r="GQD267" s="27"/>
      <c r="GQE267" s="27"/>
      <c r="GQF267" s="27"/>
      <c r="GQG267" s="27"/>
      <c r="GQH267" s="27"/>
      <c r="GQI267" s="27"/>
      <c r="GQJ267" s="27"/>
      <c r="GQK267" s="27"/>
      <c r="GQL267" s="27"/>
      <c r="GQM267" s="27"/>
      <c r="GQN267" s="27"/>
      <c r="GQO267" s="27"/>
      <c r="GQP267" s="27"/>
      <c r="GQQ267" s="27"/>
      <c r="GQR267" s="27"/>
      <c r="GQS267" s="27"/>
      <c r="GQT267" s="27"/>
      <c r="GQU267" s="27"/>
      <c r="GQV267" s="27"/>
      <c r="GQW267" s="27"/>
      <c r="GQX267" s="27"/>
      <c r="GQY267" s="27"/>
      <c r="GQZ267" s="27"/>
      <c r="GRA267" s="27"/>
      <c r="GRB267" s="27"/>
      <c r="GRC267" s="27"/>
      <c r="GRD267" s="27"/>
      <c r="GRE267" s="27"/>
      <c r="GRF267" s="27"/>
      <c r="GRG267" s="27"/>
      <c r="GRH267" s="27"/>
      <c r="GRI267" s="27"/>
      <c r="GRJ267" s="27"/>
      <c r="GRK267" s="27"/>
      <c r="GRL267" s="27"/>
      <c r="GRM267" s="27"/>
      <c r="GRN267" s="27"/>
      <c r="GRO267" s="27"/>
      <c r="GRP267" s="27"/>
      <c r="GRQ267" s="27"/>
      <c r="GRR267" s="27"/>
      <c r="GRS267" s="27"/>
      <c r="GRT267" s="27"/>
      <c r="GRU267" s="27"/>
      <c r="GRV267" s="27"/>
      <c r="GRW267" s="27"/>
      <c r="GRX267" s="27"/>
      <c r="GRY267" s="27"/>
      <c r="GRZ267" s="27"/>
      <c r="GSA267" s="27"/>
      <c r="GSB267" s="27"/>
      <c r="GSC267" s="27"/>
      <c r="GSD267" s="27"/>
      <c r="GSE267" s="27"/>
      <c r="GSF267" s="27"/>
      <c r="GSG267" s="27"/>
      <c r="GSH267" s="27"/>
      <c r="GSI267" s="27"/>
      <c r="GSJ267" s="27"/>
      <c r="GSK267" s="27"/>
      <c r="GSL267" s="27"/>
      <c r="GSM267" s="27"/>
      <c r="GSN267" s="27"/>
      <c r="GSO267" s="27"/>
      <c r="GSP267" s="27"/>
      <c r="GSQ267" s="27"/>
      <c r="GSR267" s="27"/>
      <c r="GSS267" s="27"/>
      <c r="GST267" s="27"/>
      <c r="GSU267" s="27"/>
      <c r="GSV267" s="27"/>
      <c r="GSW267" s="27"/>
      <c r="GSX267" s="27"/>
      <c r="GSY267" s="27"/>
      <c r="GSZ267" s="27"/>
      <c r="GTA267" s="27"/>
      <c r="GTB267" s="27"/>
      <c r="GTC267" s="27"/>
      <c r="GTD267" s="27"/>
      <c r="GTE267" s="27"/>
      <c r="GTF267" s="27"/>
      <c r="GTG267" s="27"/>
      <c r="GTH267" s="27"/>
      <c r="GTI267" s="27"/>
      <c r="GTJ267" s="27"/>
      <c r="GTK267" s="27"/>
      <c r="GTL267" s="27"/>
      <c r="GTM267" s="27"/>
      <c r="GTN267" s="27"/>
      <c r="GTO267" s="27"/>
      <c r="GTP267" s="27"/>
      <c r="GTQ267" s="27"/>
      <c r="GTR267" s="27"/>
      <c r="GTS267" s="27"/>
      <c r="GTT267" s="27"/>
      <c r="GTU267" s="27"/>
      <c r="GTV267" s="27"/>
      <c r="GTW267" s="27"/>
      <c r="GTX267" s="27"/>
      <c r="GTY267" s="27"/>
      <c r="GTZ267" s="27"/>
      <c r="GUA267" s="27"/>
      <c r="GUB267" s="27"/>
      <c r="GUC267" s="27"/>
      <c r="GUD267" s="27"/>
      <c r="GUE267" s="27"/>
      <c r="GUF267" s="27"/>
      <c r="GUG267" s="27"/>
      <c r="GUH267" s="27"/>
      <c r="GUI267" s="27"/>
      <c r="GUJ267" s="27"/>
      <c r="GUK267" s="27"/>
      <c r="GUL267" s="27"/>
      <c r="GUM267" s="27"/>
      <c r="GUN267" s="27"/>
      <c r="GUO267" s="27"/>
      <c r="GUP267" s="27"/>
      <c r="GUQ267" s="27"/>
      <c r="GUR267" s="27"/>
      <c r="GUS267" s="27"/>
      <c r="GUT267" s="27"/>
      <c r="GUU267" s="27"/>
      <c r="GUV267" s="27"/>
      <c r="GUW267" s="27"/>
      <c r="GUX267" s="27"/>
      <c r="GUY267" s="27"/>
      <c r="GUZ267" s="27"/>
      <c r="GVA267" s="27"/>
      <c r="GVB267" s="27"/>
      <c r="GVC267" s="27"/>
      <c r="GVD267" s="27"/>
      <c r="GVE267" s="27"/>
      <c r="GVF267" s="27"/>
      <c r="GVG267" s="27"/>
      <c r="GVH267" s="27"/>
      <c r="GVI267" s="27"/>
      <c r="GVJ267" s="27"/>
      <c r="GVK267" s="27"/>
      <c r="GVL267" s="27"/>
      <c r="GVM267" s="27"/>
      <c r="GVN267" s="27"/>
      <c r="GVO267" s="27"/>
      <c r="GVP267" s="27"/>
      <c r="GVQ267" s="27"/>
      <c r="GVR267" s="27"/>
      <c r="GVS267" s="27"/>
      <c r="GVT267" s="27"/>
      <c r="GVU267" s="27"/>
      <c r="GVV267" s="27"/>
      <c r="GVW267" s="27"/>
      <c r="GVX267" s="27"/>
      <c r="GVY267" s="27"/>
      <c r="GVZ267" s="27"/>
      <c r="GWA267" s="27"/>
      <c r="GWB267" s="27"/>
      <c r="GWC267" s="27"/>
      <c r="GWD267" s="27"/>
      <c r="GWE267" s="27"/>
      <c r="GWF267" s="27"/>
      <c r="GWG267" s="27"/>
      <c r="GWH267" s="27"/>
      <c r="GWI267" s="27"/>
      <c r="GWJ267" s="27"/>
      <c r="GWK267" s="27"/>
      <c r="GWL267" s="27"/>
      <c r="GWM267" s="27"/>
      <c r="GWN267" s="27"/>
      <c r="GWO267" s="27"/>
      <c r="GWP267" s="27"/>
      <c r="GWQ267" s="27"/>
      <c r="GWR267" s="27"/>
      <c r="GWS267" s="27"/>
      <c r="GWT267" s="27"/>
      <c r="GWU267" s="27"/>
      <c r="GWV267" s="27"/>
      <c r="GWW267" s="27"/>
      <c r="GWX267" s="27"/>
      <c r="GWY267" s="27"/>
      <c r="GWZ267" s="27"/>
      <c r="GXA267" s="27"/>
      <c r="GXB267" s="27"/>
      <c r="GXC267" s="27"/>
      <c r="GXD267" s="27"/>
      <c r="GXE267" s="27"/>
      <c r="GXF267" s="27"/>
      <c r="GXG267" s="27"/>
      <c r="GXH267" s="27"/>
      <c r="GXI267" s="27"/>
      <c r="GXJ267" s="27"/>
      <c r="GXK267" s="27"/>
      <c r="GXL267" s="27"/>
      <c r="GXM267" s="27"/>
      <c r="GXN267" s="27"/>
      <c r="GXO267" s="27"/>
      <c r="GXP267" s="27"/>
      <c r="GXQ267" s="27"/>
      <c r="GXR267" s="27"/>
      <c r="GXS267" s="27"/>
      <c r="GXT267" s="27"/>
      <c r="GXU267" s="27"/>
      <c r="GXV267" s="27"/>
      <c r="GXW267" s="27"/>
      <c r="GXX267" s="27"/>
      <c r="GXY267" s="27"/>
      <c r="GXZ267" s="27"/>
      <c r="GYA267" s="27"/>
      <c r="GYB267" s="27"/>
      <c r="GYC267" s="27"/>
      <c r="GYD267" s="27"/>
      <c r="GYE267" s="27"/>
      <c r="GYF267" s="27"/>
      <c r="GYG267" s="27"/>
      <c r="GYH267" s="27"/>
      <c r="GYI267" s="27"/>
      <c r="GYJ267" s="27"/>
      <c r="GYK267" s="27"/>
      <c r="GYL267" s="27"/>
      <c r="GYM267" s="27"/>
      <c r="GYN267" s="27"/>
      <c r="GYO267" s="27"/>
      <c r="GYP267" s="27"/>
      <c r="GYQ267" s="27"/>
      <c r="GYR267" s="27"/>
      <c r="GYS267" s="27"/>
      <c r="GYT267" s="27"/>
      <c r="GYU267" s="27"/>
      <c r="GYV267" s="27"/>
      <c r="GYW267" s="27"/>
      <c r="GYX267" s="27"/>
      <c r="GYY267" s="27"/>
      <c r="GYZ267" s="27"/>
      <c r="GZA267" s="27"/>
      <c r="GZB267" s="27"/>
      <c r="GZC267" s="27"/>
      <c r="GZD267" s="27"/>
      <c r="GZE267" s="27"/>
      <c r="GZF267" s="27"/>
      <c r="GZG267" s="27"/>
      <c r="GZH267" s="27"/>
      <c r="GZI267" s="27"/>
      <c r="GZJ267" s="27"/>
      <c r="GZK267" s="27"/>
      <c r="GZL267" s="27"/>
      <c r="GZM267" s="27"/>
      <c r="GZN267" s="27"/>
      <c r="GZO267" s="27"/>
      <c r="GZP267" s="27"/>
      <c r="GZQ267" s="27"/>
      <c r="GZR267" s="27"/>
      <c r="GZS267" s="27"/>
      <c r="GZT267" s="27"/>
      <c r="GZU267" s="27"/>
      <c r="GZV267" s="27"/>
      <c r="GZW267" s="27"/>
      <c r="GZX267" s="27"/>
      <c r="GZY267" s="27"/>
      <c r="GZZ267" s="27"/>
      <c r="HAA267" s="27"/>
      <c r="HAB267" s="27"/>
      <c r="HAC267" s="27"/>
      <c r="HAD267" s="27"/>
      <c r="HAE267" s="27"/>
      <c r="HAF267" s="27"/>
      <c r="HAG267" s="27"/>
      <c r="HAH267" s="27"/>
      <c r="HAI267" s="27"/>
      <c r="HAJ267" s="27"/>
      <c r="HAK267" s="27"/>
      <c r="HAL267" s="27"/>
      <c r="HAM267" s="27"/>
      <c r="HAN267" s="27"/>
      <c r="HAO267" s="27"/>
      <c r="HAP267" s="27"/>
      <c r="HAQ267" s="27"/>
      <c r="HAR267" s="27"/>
      <c r="HAS267" s="27"/>
      <c r="HAT267" s="27"/>
      <c r="HAU267" s="27"/>
      <c r="HAV267" s="27"/>
      <c r="HAW267" s="27"/>
      <c r="HAX267" s="27"/>
      <c r="HAY267" s="27"/>
      <c r="HAZ267" s="27"/>
      <c r="HBA267" s="27"/>
      <c r="HBB267" s="27"/>
      <c r="HBC267" s="27"/>
      <c r="HBD267" s="27"/>
      <c r="HBE267" s="27"/>
      <c r="HBF267" s="27"/>
      <c r="HBG267" s="27"/>
      <c r="HBH267" s="27"/>
      <c r="HBI267" s="27"/>
      <c r="HBJ267" s="27"/>
      <c r="HBK267" s="27"/>
      <c r="HBL267" s="27"/>
      <c r="HBM267" s="27"/>
      <c r="HBN267" s="27"/>
      <c r="HBO267" s="27"/>
      <c r="HBP267" s="27"/>
      <c r="HBQ267" s="27"/>
      <c r="HBR267" s="27"/>
      <c r="HBS267" s="27"/>
      <c r="HBT267" s="27"/>
      <c r="HBU267" s="27"/>
      <c r="HBV267" s="27"/>
      <c r="HBW267" s="27"/>
      <c r="HBX267" s="27"/>
      <c r="HBY267" s="27"/>
      <c r="HBZ267" s="27"/>
      <c r="HCA267" s="27"/>
      <c r="HCB267" s="27"/>
      <c r="HCC267" s="27"/>
      <c r="HCD267" s="27"/>
      <c r="HCE267" s="27"/>
      <c r="HCF267" s="27"/>
      <c r="HCG267" s="27"/>
      <c r="HCH267" s="27"/>
      <c r="HCI267" s="27"/>
      <c r="HCJ267" s="27"/>
      <c r="HCK267" s="27"/>
      <c r="HCL267" s="27"/>
      <c r="HCM267" s="27"/>
      <c r="HCN267" s="27"/>
      <c r="HCO267" s="27"/>
      <c r="HCP267" s="27"/>
      <c r="HCQ267" s="27"/>
      <c r="HCR267" s="27"/>
      <c r="HCS267" s="27"/>
      <c r="HCT267" s="27"/>
      <c r="HCU267" s="27"/>
      <c r="HCV267" s="27"/>
      <c r="HCW267" s="27"/>
      <c r="HCX267" s="27"/>
      <c r="HCY267" s="27"/>
      <c r="HCZ267" s="27"/>
      <c r="HDA267" s="27"/>
      <c r="HDB267" s="27"/>
      <c r="HDC267" s="27"/>
      <c r="HDD267" s="27"/>
      <c r="HDE267" s="27"/>
      <c r="HDF267" s="27"/>
      <c r="HDG267" s="27"/>
      <c r="HDH267" s="27"/>
      <c r="HDI267" s="27"/>
      <c r="HDJ267" s="27"/>
      <c r="HDK267" s="27"/>
      <c r="HDL267" s="27"/>
      <c r="HDM267" s="27"/>
      <c r="HDN267" s="27"/>
      <c r="HDO267" s="27"/>
      <c r="HDP267" s="27"/>
      <c r="HDQ267" s="27"/>
      <c r="HDR267" s="27"/>
      <c r="HDS267" s="27"/>
      <c r="HDT267" s="27"/>
      <c r="HDU267" s="27"/>
      <c r="HDV267" s="27"/>
      <c r="HDW267" s="27"/>
      <c r="HDX267" s="27"/>
      <c r="HDY267" s="27"/>
      <c r="HDZ267" s="27"/>
      <c r="HEA267" s="27"/>
      <c r="HEB267" s="27"/>
      <c r="HEC267" s="27"/>
      <c r="HED267" s="27"/>
      <c r="HEE267" s="27"/>
      <c r="HEF267" s="27"/>
      <c r="HEG267" s="27"/>
      <c r="HEH267" s="27"/>
      <c r="HEI267" s="27"/>
      <c r="HEJ267" s="27"/>
      <c r="HEK267" s="27"/>
      <c r="HEL267" s="27"/>
      <c r="HEM267" s="27"/>
      <c r="HEN267" s="27"/>
      <c r="HEO267" s="27"/>
      <c r="HEP267" s="27"/>
      <c r="HEQ267" s="27"/>
      <c r="HER267" s="27"/>
      <c r="HES267" s="27"/>
      <c r="HET267" s="27"/>
      <c r="HEU267" s="27"/>
      <c r="HEV267" s="27"/>
      <c r="HEW267" s="27"/>
      <c r="HEX267" s="27"/>
      <c r="HEY267" s="27"/>
      <c r="HEZ267" s="27"/>
      <c r="HFA267" s="27"/>
      <c r="HFB267" s="27"/>
      <c r="HFC267" s="27"/>
      <c r="HFD267" s="27"/>
      <c r="HFE267" s="27"/>
      <c r="HFF267" s="27"/>
      <c r="HFG267" s="27"/>
      <c r="HFH267" s="27"/>
      <c r="HFI267" s="27"/>
      <c r="HFJ267" s="27"/>
      <c r="HFK267" s="27"/>
      <c r="HFL267" s="27"/>
      <c r="HFM267" s="27"/>
      <c r="HFN267" s="27"/>
      <c r="HFO267" s="27"/>
      <c r="HFP267" s="27"/>
      <c r="HFQ267" s="27"/>
      <c r="HFR267" s="27"/>
      <c r="HFS267" s="27"/>
      <c r="HFT267" s="27"/>
      <c r="HFU267" s="27"/>
      <c r="HFV267" s="27"/>
      <c r="HFW267" s="27"/>
      <c r="HFX267" s="27"/>
      <c r="HFY267" s="27"/>
      <c r="HFZ267" s="27"/>
      <c r="HGA267" s="27"/>
      <c r="HGB267" s="27"/>
      <c r="HGC267" s="27"/>
      <c r="HGD267" s="27"/>
      <c r="HGE267" s="27"/>
      <c r="HGF267" s="27"/>
      <c r="HGG267" s="27"/>
      <c r="HGH267" s="27"/>
      <c r="HGI267" s="27"/>
      <c r="HGJ267" s="27"/>
      <c r="HGK267" s="27"/>
      <c r="HGL267" s="27"/>
      <c r="HGM267" s="27"/>
      <c r="HGN267" s="27"/>
      <c r="HGO267" s="27"/>
      <c r="HGP267" s="27"/>
      <c r="HGQ267" s="27"/>
      <c r="HGR267" s="27"/>
      <c r="HGS267" s="27"/>
      <c r="HGT267" s="27"/>
      <c r="HGU267" s="27"/>
      <c r="HGV267" s="27"/>
      <c r="HGW267" s="27"/>
      <c r="HGX267" s="27"/>
      <c r="HGY267" s="27"/>
      <c r="HGZ267" s="27"/>
      <c r="HHA267" s="27"/>
      <c r="HHB267" s="27"/>
      <c r="HHC267" s="27"/>
      <c r="HHD267" s="27"/>
      <c r="HHE267" s="27"/>
      <c r="HHF267" s="27"/>
      <c r="HHG267" s="27"/>
      <c r="HHH267" s="27"/>
      <c r="HHI267" s="27"/>
      <c r="HHJ267" s="27"/>
      <c r="HHK267" s="27"/>
      <c r="HHL267" s="27"/>
      <c r="HHM267" s="27"/>
      <c r="HHN267" s="27"/>
      <c r="HHO267" s="27"/>
      <c r="HHP267" s="27"/>
      <c r="HHQ267" s="27"/>
      <c r="HHR267" s="27"/>
      <c r="HHS267" s="27"/>
      <c r="HHT267" s="27"/>
      <c r="HHU267" s="27"/>
      <c r="HHV267" s="27"/>
      <c r="HHW267" s="27"/>
      <c r="HHX267" s="27"/>
      <c r="HHY267" s="27"/>
      <c r="HHZ267" s="27"/>
      <c r="HIA267" s="27"/>
      <c r="HIB267" s="27"/>
      <c r="HIC267" s="27"/>
      <c r="HID267" s="27"/>
      <c r="HIE267" s="27"/>
      <c r="HIF267" s="27"/>
      <c r="HIG267" s="27"/>
      <c r="HIH267" s="27"/>
      <c r="HII267" s="27"/>
      <c r="HIJ267" s="27"/>
      <c r="HIK267" s="27"/>
      <c r="HIL267" s="27"/>
      <c r="HIM267" s="27"/>
      <c r="HIN267" s="27"/>
      <c r="HIO267" s="27"/>
      <c r="HIP267" s="27"/>
      <c r="HIQ267" s="27"/>
      <c r="HIR267" s="27"/>
      <c r="HIS267" s="27"/>
      <c r="HIT267" s="27"/>
      <c r="HIU267" s="27"/>
      <c r="HIV267" s="27"/>
      <c r="HIW267" s="27"/>
      <c r="HIX267" s="27"/>
      <c r="HIY267" s="27"/>
      <c r="HIZ267" s="27"/>
      <c r="HJA267" s="27"/>
      <c r="HJB267" s="27"/>
      <c r="HJC267" s="27"/>
      <c r="HJD267" s="27"/>
      <c r="HJE267" s="27"/>
      <c r="HJF267" s="27"/>
      <c r="HJG267" s="27"/>
      <c r="HJH267" s="27"/>
      <c r="HJI267" s="27"/>
      <c r="HJJ267" s="27"/>
      <c r="HJK267" s="27"/>
      <c r="HJL267" s="27"/>
      <c r="HJM267" s="27"/>
      <c r="HJN267" s="27"/>
      <c r="HJO267" s="27"/>
      <c r="HJP267" s="27"/>
      <c r="HJQ267" s="27"/>
      <c r="HJR267" s="27"/>
      <c r="HJS267" s="27"/>
      <c r="HJT267" s="27"/>
      <c r="HJU267" s="27"/>
      <c r="HJV267" s="27"/>
      <c r="HJW267" s="27"/>
      <c r="HJX267" s="27"/>
      <c r="HJY267" s="27"/>
      <c r="HJZ267" s="27"/>
      <c r="HKA267" s="27"/>
      <c r="HKB267" s="27"/>
      <c r="HKC267" s="27"/>
      <c r="HKD267" s="27"/>
      <c r="HKE267" s="27"/>
      <c r="HKF267" s="27"/>
      <c r="HKG267" s="27"/>
      <c r="HKH267" s="27"/>
      <c r="HKI267" s="27"/>
      <c r="HKJ267" s="27"/>
      <c r="HKK267" s="27"/>
      <c r="HKL267" s="27"/>
      <c r="HKM267" s="27"/>
      <c r="HKN267" s="27"/>
      <c r="HKO267" s="27"/>
      <c r="HKP267" s="27"/>
      <c r="HKQ267" s="27"/>
      <c r="HKR267" s="27"/>
      <c r="HKS267" s="27"/>
      <c r="HKT267" s="27"/>
      <c r="HKU267" s="27"/>
      <c r="HKV267" s="27"/>
      <c r="HKW267" s="27"/>
      <c r="HKX267" s="27"/>
      <c r="HKY267" s="27"/>
      <c r="HKZ267" s="27"/>
      <c r="HLA267" s="27"/>
      <c r="HLB267" s="27"/>
      <c r="HLC267" s="27"/>
      <c r="HLD267" s="27"/>
      <c r="HLE267" s="27"/>
      <c r="HLF267" s="27"/>
      <c r="HLG267" s="27"/>
      <c r="HLH267" s="27"/>
      <c r="HLI267" s="27"/>
      <c r="HLJ267" s="27"/>
      <c r="HLK267" s="27"/>
      <c r="HLL267" s="27"/>
      <c r="HLM267" s="27"/>
      <c r="HLN267" s="27"/>
      <c r="HLO267" s="27"/>
      <c r="HLP267" s="27"/>
      <c r="HLQ267" s="27"/>
      <c r="HLR267" s="27"/>
      <c r="HLS267" s="27"/>
      <c r="HLT267" s="27"/>
      <c r="HLU267" s="27"/>
      <c r="HLV267" s="27"/>
      <c r="HLW267" s="27"/>
      <c r="HLX267" s="27"/>
      <c r="HLY267" s="27"/>
      <c r="HLZ267" s="27"/>
      <c r="HMA267" s="27"/>
      <c r="HMB267" s="27"/>
      <c r="HMC267" s="27"/>
      <c r="HMD267" s="27"/>
      <c r="HME267" s="27"/>
      <c r="HMF267" s="27"/>
      <c r="HMG267" s="27"/>
      <c r="HMH267" s="27"/>
      <c r="HMI267" s="27"/>
      <c r="HMJ267" s="27"/>
      <c r="HMK267" s="27"/>
      <c r="HML267" s="27"/>
      <c r="HMM267" s="27"/>
      <c r="HMN267" s="27"/>
      <c r="HMO267" s="27"/>
      <c r="HMP267" s="27"/>
      <c r="HMQ267" s="27"/>
      <c r="HMR267" s="27"/>
      <c r="HMS267" s="27"/>
      <c r="HMT267" s="27"/>
      <c r="HMU267" s="27"/>
      <c r="HMV267" s="27"/>
      <c r="HMW267" s="27"/>
      <c r="HMX267" s="27"/>
      <c r="HMY267" s="27"/>
      <c r="HMZ267" s="27"/>
      <c r="HNA267" s="27"/>
      <c r="HNB267" s="27"/>
      <c r="HNC267" s="27"/>
      <c r="HND267" s="27"/>
      <c r="HNE267" s="27"/>
      <c r="HNF267" s="27"/>
      <c r="HNG267" s="27"/>
      <c r="HNH267" s="27"/>
      <c r="HNI267" s="27"/>
      <c r="HNJ267" s="27"/>
      <c r="HNK267" s="27"/>
      <c r="HNL267" s="27"/>
      <c r="HNM267" s="27"/>
      <c r="HNN267" s="27"/>
      <c r="HNO267" s="27"/>
      <c r="HNP267" s="27"/>
      <c r="HNQ267" s="27"/>
      <c r="HNR267" s="27"/>
      <c r="HNS267" s="27"/>
      <c r="HNT267" s="27"/>
      <c r="HNU267" s="27"/>
      <c r="HNV267" s="27"/>
      <c r="HNW267" s="27"/>
      <c r="HNX267" s="27"/>
      <c r="HNY267" s="27"/>
      <c r="HNZ267" s="27"/>
      <c r="HOA267" s="27"/>
      <c r="HOB267" s="27"/>
      <c r="HOC267" s="27"/>
      <c r="HOD267" s="27"/>
      <c r="HOE267" s="27"/>
      <c r="HOF267" s="27"/>
      <c r="HOG267" s="27"/>
      <c r="HOH267" s="27"/>
      <c r="HOI267" s="27"/>
      <c r="HOJ267" s="27"/>
      <c r="HOK267" s="27"/>
      <c r="HOL267" s="27"/>
      <c r="HOM267" s="27"/>
      <c r="HON267" s="27"/>
      <c r="HOO267" s="27"/>
      <c r="HOP267" s="27"/>
      <c r="HOQ267" s="27"/>
      <c r="HOR267" s="27"/>
      <c r="HOS267" s="27"/>
      <c r="HOT267" s="27"/>
      <c r="HOU267" s="27"/>
      <c r="HOV267" s="27"/>
      <c r="HOW267" s="27"/>
      <c r="HOX267" s="27"/>
      <c r="HOY267" s="27"/>
      <c r="HOZ267" s="27"/>
      <c r="HPA267" s="27"/>
      <c r="HPB267" s="27"/>
      <c r="HPC267" s="27"/>
      <c r="HPD267" s="27"/>
      <c r="HPE267" s="27"/>
      <c r="HPF267" s="27"/>
      <c r="HPG267" s="27"/>
      <c r="HPH267" s="27"/>
      <c r="HPI267" s="27"/>
      <c r="HPJ267" s="27"/>
      <c r="HPK267" s="27"/>
      <c r="HPL267" s="27"/>
      <c r="HPM267" s="27"/>
      <c r="HPN267" s="27"/>
      <c r="HPO267" s="27"/>
      <c r="HPP267" s="27"/>
      <c r="HPQ267" s="27"/>
      <c r="HPR267" s="27"/>
      <c r="HPS267" s="27"/>
      <c r="HPT267" s="27"/>
      <c r="HPU267" s="27"/>
      <c r="HPV267" s="27"/>
      <c r="HPW267" s="27"/>
      <c r="HPX267" s="27"/>
      <c r="HPY267" s="27"/>
      <c r="HPZ267" s="27"/>
      <c r="HQA267" s="27"/>
      <c r="HQB267" s="27"/>
      <c r="HQC267" s="27"/>
      <c r="HQD267" s="27"/>
      <c r="HQE267" s="27"/>
      <c r="HQF267" s="27"/>
      <c r="HQG267" s="27"/>
      <c r="HQH267" s="27"/>
      <c r="HQI267" s="27"/>
      <c r="HQJ267" s="27"/>
      <c r="HQK267" s="27"/>
      <c r="HQL267" s="27"/>
      <c r="HQM267" s="27"/>
      <c r="HQN267" s="27"/>
      <c r="HQO267" s="27"/>
      <c r="HQP267" s="27"/>
      <c r="HQQ267" s="27"/>
      <c r="HQR267" s="27"/>
      <c r="HQS267" s="27"/>
      <c r="HQT267" s="27"/>
      <c r="HQU267" s="27"/>
      <c r="HQV267" s="27"/>
      <c r="HQW267" s="27"/>
      <c r="HQX267" s="27"/>
      <c r="HQY267" s="27"/>
      <c r="HQZ267" s="27"/>
      <c r="HRA267" s="27"/>
      <c r="HRB267" s="27"/>
      <c r="HRC267" s="27"/>
      <c r="HRD267" s="27"/>
      <c r="HRE267" s="27"/>
      <c r="HRF267" s="27"/>
      <c r="HRG267" s="27"/>
      <c r="HRH267" s="27"/>
      <c r="HRI267" s="27"/>
      <c r="HRJ267" s="27"/>
      <c r="HRK267" s="27"/>
      <c r="HRL267" s="27"/>
      <c r="HRM267" s="27"/>
      <c r="HRN267" s="27"/>
      <c r="HRO267" s="27"/>
      <c r="HRP267" s="27"/>
      <c r="HRQ267" s="27"/>
      <c r="HRR267" s="27"/>
      <c r="HRS267" s="27"/>
      <c r="HRT267" s="27"/>
      <c r="HRU267" s="27"/>
      <c r="HRV267" s="27"/>
      <c r="HRW267" s="27"/>
      <c r="HRX267" s="27"/>
      <c r="HRY267" s="27"/>
      <c r="HRZ267" s="27"/>
      <c r="HSA267" s="27"/>
      <c r="HSB267" s="27"/>
      <c r="HSC267" s="27"/>
      <c r="HSD267" s="27"/>
      <c r="HSE267" s="27"/>
      <c r="HSF267" s="27"/>
      <c r="HSG267" s="27"/>
      <c r="HSH267" s="27"/>
      <c r="HSI267" s="27"/>
      <c r="HSJ267" s="27"/>
      <c r="HSK267" s="27"/>
      <c r="HSL267" s="27"/>
      <c r="HSM267" s="27"/>
      <c r="HSN267" s="27"/>
      <c r="HSO267" s="27"/>
      <c r="HSP267" s="27"/>
      <c r="HSQ267" s="27"/>
      <c r="HSR267" s="27"/>
      <c r="HSS267" s="27"/>
      <c r="HST267" s="27"/>
      <c r="HSU267" s="27"/>
      <c r="HSV267" s="27"/>
      <c r="HSW267" s="27"/>
      <c r="HSX267" s="27"/>
      <c r="HSY267" s="27"/>
      <c r="HSZ267" s="27"/>
      <c r="HTA267" s="27"/>
      <c r="HTB267" s="27"/>
      <c r="HTC267" s="27"/>
      <c r="HTD267" s="27"/>
      <c r="HTE267" s="27"/>
      <c r="HTF267" s="27"/>
      <c r="HTG267" s="27"/>
      <c r="HTH267" s="27"/>
      <c r="HTI267" s="27"/>
      <c r="HTJ267" s="27"/>
      <c r="HTK267" s="27"/>
      <c r="HTL267" s="27"/>
      <c r="HTM267" s="27"/>
      <c r="HTN267" s="27"/>
      <c r="HTO267" s="27"/>
      <c r="HTP267" s="27"/>
      <c r="HTQ267" s="27"/>
      <c r="HTR267" s="27"/>
      <c r="HTS267" s="27"/>
      <c r="HTT267" s="27"/>
      <c r="HTU267" s="27"/>
      <c r="HTV267" s="27"/>
      <c r="HTW267" s="27"/>
      <c r="HTX267" s="27"/>
      <c r="HTY267" s="27"/>
      <c r="HTZ267" s="27"/>
      <c r="HUA267" s="27"/>
      <c r="HUB267" s="27"/>
      <c r="HUC267" s="27"/>
      <c r="HUD267" s="27"/>
      <c r="HUE267" s="27"/>
      <c r="HUF267" s="27"/>
      <c r="HUG267" s="27"/>
      <c r="HUH267" s="27"/>
      <c r="HUI267" s="27"/>
      <c r="HUJ267" s="27"/>
      <c r="HUK267" s="27"/>
      <c r="HUL267" s="27"/>
      <c r="HUM267" s="27"/>
      <c r="HUN267" s="27"/>
      <c r="HUO267" s="27"/>
      <c r="HUP267" s="27"/>
      <c r="HUQ267" s="27"/>
      <c r="HUR267" s="27"/>
      <c r="HUS267" s="27"/>
      <c r="HUT267" s="27"/>
      <c r="HUU267" s="27"/>
      <c r="HUV267" s="27"/>
      <c r="HUW267" s="27"/>
      <c r="HUX267" s="27"/>
      <c r="HUY267" s="27"/>
      <c r="HUZ267" s="27"/>
      <c r="HVA267" s="27"/>
      <c r="HVB267" s="27"/>
      <c r="HVC267" s="27"/>
      <c r="HVD267" s="27"/>
      <c r="HVE267" s="27"/>
      <c r="HVF267" s="27"/>
      <c r="HVG267" s="27"/>
      <c r="HVH267" s="27"/>
      <c r="HVI267" s="27"/>
      <c r="HVJ267" s="27"/>
      <c r="HVK267" s="27"/>
      <c r="HVL267" s="27"/>
      <c r="HVM267" s="27"/>
      <c r="HVN267" s="27"/>
      <c r="HVO267" s="27"/>
      <c r="HVP267" s="27"/>
      <c r="HVQ267" s="27"/>
      <c r="HVR267" s="27"/>
      <c r="HVS267" s="27"/>
      <c r="HVT267" s="27"/>
      <c r="HVU267" s="27"/>
      <c r="HVV267" s="27"/>
      <c r="HVW267" s="27"/>
      <c r="HVX267" s="27"/>
      <c r="HVY267" s="27"/>
      <c r="HVZ267" s="27"/>
      <c r="HWA267" s="27"/>
      <c r="HWB267" s="27"/>
      <c r="HWC267" s="27"/>
      <c r="HWD267" s="27"/>
      <c r="HWE267" s="27"/>
      <c r="HWF267" s="27"/>
      <c r="HWG267" s="27"/>
      <c r="HWH267" s="27"/>
      <c r="HWI267" s="27"/>
      <c r="HWJ267" s="27"/>
      <c r="HWK267" s="27"/>
      <c r="HWL267" s="27"/>
      <c r="HWM267" s="27"/>
      <c r="HWN267" s="27"/>
      <c r="HWO267" s="27"/>
      <c r="HWP267" s="27"/>
      <c r="HWQ267" s="27"/>
      <c r="HWR267" s="27"/>
      <c r="HWS267" s="27"/>
      <c r="HWT267" s="27"/>
      <c r="HWU267" s="27"/>
      <c r="HWV267" s="27"/>
      <c r="HWW267" s="27"/>
      <c r="HWX267" s="27"/>
      <c r="HWY267" s="27"/>
      <c r="HWZ267" s="27"/>
      <c r="HXA267" s="27"/>
      <c r="HXB267" s="27"/>
      <c r="HXC267" s="27"/>
      <c r="HXD267" s="27"/>
      <c r="HXE267" s="27"/>
      <c r="HXF267" s="27"/>
      <c r="HXG267" s="27"/>
      <c r="HXH267" s="27"/>
      <c r="HXI267" s="27"/>
      <c r="HXJ267" s="27"/>
      <c r="HXK267" s="27"/>
      <c r="HXL267" s="27"/>
      <c r="HXM267" s="27"/>
      <c r="HXN267" s="27"/>
      <c r="HXO267" s="27"/>
      <c r="HXP267" s="27"/>
      <c r="HXQ267" s="27"/>
      <c r="HXR267" s="27"/>
      <c r="HXS267" s="27"/>
      <c r="HXT267" s="27"/>
      <c r="HXU267" s="27"/>
      <c r="HXV267" s="27"/>
      <c r="HXW267" s="27"/>
      <c r="HXX267" s="27"/>
      <c r="HXY267" s="27"/>
      <c r="HXZ267" s="27"/>
      <c r="HYA267" s="27"/>
      <c r="HYB267" s="27"/>
      <c r="HYC267" s="27"/>
      <c r="HYD267" s="27"/>
      <c r="HYE267" s="27"/>
      <c r="HYF267" s="27"/>
      <c r="HYG267" s="27"/>
      <c r="HYH267" s="27"/>
      <c r="HYI267" s="27"/>
      <c r="HYJ267" s="27"/>
      <c r="HYK267" s="27"/>
      <c r="HYL267" s="27"/>
      <c r="HYM267" s="27"/>
      <c r="HYN267" s="27"/>
      <c r="HYO267" s="27"/>
      <c r="HYP267" s="27"/>
      <c r="HYQ267" s="27"/>
      <c r="HYR267" s="27"/>
      <c r="HYS267" s="27"/>
      <c r="HYT267" s="27"/>
      <c r="HYU267" s="27"/>
      <c r="HYV267" s="27"/>
      <c r="HYW267" s="27"/>
      <c r="HYX267" s="27"/>
      <c r="HYY267" s="27"/>
      <c r="HYZ267" s="27"/>
      <c r="HZA267" s="27"/>
      <c r="HZB267" s="27"/>
      <c r="HZC267" s="27"/>
      <c r="HZD267" s="27"/>
      <c r="HZE267" s="27"/>
      <c r="HZF267" s="27"/>
      <c r="HZG267" s="27"/>
      <c r="HZH267" s="27"/>
      <c r="HZI267" s="27"/>
      <c r="HZJ267" s="27"/>
      <c r="HZK267" s="27"/>
      <c r="HZL267" s="27"/>
      <c r="HZM267" s="27"/>
      <c r="HZN267" s="27"/>
      <c r="HZO267" s="27"/>
      <c r="HZP267" s="27"/>
      <c r="HZQ267" s="27"/>
      <c r="HZR267" s="27"/>
      <c r="HZS267" s="27"/>
      <c r="HZT267" s="27"/>
      <c r="HZU267" s="27"/>
      <c r="HZV267" s="27"/>
      <c r="HZW267" s="27"/>
      <c r="HZX267" s="27"/>
      <c r="HZY267" s="27"/>
      <c r="HZZ267" s="27"/>
      <c r="IAA267" s="27"/>
      <c r="IAB267" s="27"/>
      <c r="IAC267" s="27"/>
      <c r="IAD267" s="27"/>
      <c r="IAE267" s="27"/>
      <c r="IAF267" s="27"/>
      <c r="IAG267" s="27"/>
      <c r="IAH267" s="27"/>
      <c r="IAI267" s="27"/>
      <c r="IAJ267" s="27"/>
      <c r="IAK267" s="27"/>
      <c r="IAL267" s="27"/>
      <c r="IAM267" s="27"/>
      <c r="IAN267" s="27"/>
      <c r="IAO267" s="27"/>
      <c r="IAP267" s="27"/>
      <c r="IAQ267" s="27"/>
      <c r="IAR267" s="27"/>
      <c r="IAS267" s="27"/>
      <c r="IAT267" s="27"/>
      <c r="IAU267" s="27"/>
      <c r="IAV267" s="27"/>
      <c r="IAW267" s="27"/>
      <c r="IAX267" s="27"/>
      <c r="IAY267" s="27"/>
      <c r="IAZ267" s="27"/>
      <c r="IBA267" s="27"/>
      <c r="IBB267" s="27"/>
      <c r="IBC267" s="27"/>
      <c r="IBD267" s="27"/>
      <c r="IBE267" s="27"/>
      <c r="IBF267" s="27"/>
      <c r="IBG267" s="27"/>
      <c r="IBH267" s="27"/>
      <c r="IBI267" s="27"/>
      <c r="IBJ267" s="27"/>
      <c r="IBK267" s="27"/>
      <c r="IBL267" s="27"/>
      <c r="IBM267" s="27"/>
      <c r="IBN267" s="27"/>
      <c r="IBO267" s="27"/>
      <c r="IBP267" s="27"/>
      <c r="IBQ267" s="27"/>
      <c r="IBR267" s="27"/>
      <c r="IBS267" s="27"/>
      <c r="IBT267" s="27"/>
      <c r="IBU267" s="27"/>
      <c r="IBV267" s="27"/>
      <c r="IBW267" s="27"/>
      <c r="IBX267" s="27"/>
      <c r="IBY267" s="27"/>
      <c r="IBZ267" s="27"/>
      <c r="ICA267" s="27"/>
      <c r="ICB267" s="27"/>
      <c r="ICC267" s="27"/>
      <c r="ICD267" s="27"/>
      <c r="ICE267" s="27"/>
      <c r="ICF267" s="27"/>
      <c r="ICG267" s="27"/>
      <c r="ICH267" s="27"/>
      <c r="ICI267" s="27"/>
      <c r="ICJ267" s="27"/>
      <c r="ICK267" s="27"/>
      <c r="ICL267" s="27"/>
      <c r="ICM267" s="27"/>
      <c r="ICN267" s="27"/>
      <c r="ICO267" s="27"/>
      <c r="ICP267" s="27"/>
      <c r="ICQ267" s="27"/>
      <c r="ICR267" s="27"/>
      <c r="ICS267" s="27"/>
      <c r="ICT267" s="27"/>
      <c r="ICU267" s="27"/>
      <c r="ICV267" s="27"/>
      <c r="ICW267" s="27"/>
      <c r="ICX267" s="27"/>
      <c r="ICY267" s="27"/>
      <c r="ICZ267" s="27"/>
      <c r="IDA267" s="27"/>
      <c r="IDB267" s="27"/>
      <c r="IDC267" s="27"/>
      <c r="IDD267" s="27"/>
      <c r="IDE267" s="27"/>
      <c r="IDF267" s="27"/>
      <c r="IDG267" s="27"/>
      <c r="IDH267" s="27"/>
      <c r="IDI267" s="27"/>
      <c r="IDJ267" s="27"/>
      <c r="IDK267" s="27"/>
      <c r="IDL267" s="27"/>
      <c r="IDM267" s="27"/>
      <c r="IDN267" s="27"/>
      <c r="IDO267" s="27"/>
      <c r="IDP267" s="27"/>
      <c r="IDQ267" s="27"/>
      <c r="IDR267" s="27"/>
      <c r="IDS267" s="27"/>
      <c r="IDT267" s="27"/>
      <c r="IDU267" s="27"/>
      <c r="IDV267" s="27"/>
      <c r="IDW267" s="27"/>
      <c r="IDX267" s="27"/>
      <c r="IDY267" s="27"/>
      <c r="IDZ267" s="27"/>
      <c r="IEA267" s="27"/>
      <c r="IEB267" s="27"/>
      <c r="IEC267" s="27"/>
      <c r="IED267" s="27"/>
      <c r="IEE267" s="27"/>
      <c r="IEF267" s="27"/>
      <c r="IEG267" s="27"/>
      <c r="IEH267" s="27"/>
      <c r="IEI267" s="27"/>
      <c r="IEJ267" s="27"/>
      <c r="IEK267" s="27"/>
      <c r="IEL267" s="27"/>
      <c r="IEM267" s="27"/>
      <c r="IEN267" s="27"/>
      <c r="IEO267" s="27"/>
      <c r="IEP267" s="27"/>
      <c r="IEQ267" s="27"/>
      <c r="IER267" s="27"/>
      <c r="IES267" s="27"/>
      <c r="IET267" s="27"/>
      <c r="IEU267" s="27"/>
      <c r="IEV267" s="27"/>
      <c r="IEW267" s="27"/>
      <c r="IEX267" s="27"/>
      <c r="IEY267" s="27"/>
      <c r="IEZ267" s="27"/>
      <c r="IFA267" s="27"/>
      <c r="IFB267" s="27"/>
      <c r="IFC267" s="27"/>
      <c r="IFD267" s="27"/>
      <c r="IFE267" s="27"/>
      <c r="IFF267" s="27"/>
      <c r="IFG267" s="27"/>
      <c r="IFH267" s="27"/>
      <c r="IFI267" s="27"/>
      <c r="IFJ267" s="27"/>
      <c r="IFK267" s="27"/>
      <c r="IFL267" s="27"/>
      <c r="IFM267" s="27"/>
      <c r="IFN267" s="27"/>
      <c r="IFO267" s="27"/>
      <c r="IFP267" s="27"/>
      <c r="IFQ267" s="27"/>
      <c r="IFR267" s="27"/>
      <c r="IFS267" s="27"/>
      <c r="IFT267" s="27"/>
      <c r="IFU267" s="27"/>
      <c r="IFV267" s="27"/>
      <c r="IFW267" s="27"/>
      <c r="IFX267" s="27"/>
      <c r="IFY267" s="27"/>
      <c r="IFZ267" s="27"/>
      <c r="IGA267" s="27"/>
      <c r="IGB267" s="27"/>
      <c r="IGC267" s="27"/>
      <c r="IGD267" s="27"/>
      <c r="IGE267" s="27"/>
      <c r="IGF267" s="27"/>
      <c r="IGG267" s="27"/>
      <c r="IGH267" s="27"/>
      <c r="IGI267" s="27"/>
      <c r="IGJ267" s="27"/>
      <c r="IGK267" s="27"/>
      <c r="IGL267" s="27"/>
      <c r="IGM267" s="27"/>
      <c r="IGN267" s="27"/>
      <c r="IGO267" s="27"/>
      <c r="IGP267" s="27"/>
      <c r="IGQ267" s="27"/>
      <c r="IGR267" s="27"/>
      <c r="IGS267" s="27"/>
      <c r="IGT267" s="27"/>
      <c r="IGU267" s="27"/>
      <c r="IGV267" s="27"/>
      <c r="IGW267" s="27"/>
      <c r="IGX267" s="27"/>
      <c r="IGY267" s="27"/>
      <c r="IGZ267" s="27"/>
      <c r="IHA267" s="27"/>
      <c r="IHB267" s="27"/>
      <c r="IHC267" s="27"/>
      <c r="IHD267" s="27"/>
      <c r="IHE267" s="27"/>
      <c r="IHF267" s="27"/>
      <c r="IHG267" s="27"/>
      <c r="IHH267" s="27"/>
      <c r="IHI267" s="27"/>
      <c r="IHJ267" s="27"/>
      <c r="IHK267" s="27"/>
      <c r="IHL267" s="27"/>
      <c r="IHM267" s="27"/>
      <c r="IHN267" s="27"/>
      <c r="IHO267" s="27"/>
      <c r="IHP267" s="27"/>
      <c r="IHQ267" s="27"/>
      <c r="IHR267" s="27"/>
      <c r="IHS267" s="27"/>
      <c r="IHT267" s="27"/>
      <c r="IHU267" s="27"/>
      <c r="IHV267" s="27"/>
      <c r="IHW267" s="27"/>
      <c r="IHX267" s="27"/>
      <c r="IHY267" s="27"/>
      <c r="IHZ267" s="27"/>
      <c r="IIA267" s="27"/>
      <c r="IIB267" s="27"/>
      <c r="IIC267" s="27"/>
      <c r="IID267" s="27"/>
      <c r="IIE267" s="27"/>
      <c r="IIF267" s="27"/>
      <c r="IIG267" s="27"/>
      <c r="IIH267" s="27"/>
      <c r="III267" s="27"/>
      <c r="IIJ267" s="27"/>
      <c r="IIK267" s="27"/>
      <c r="IIL267" s="27"/>
      <c r="IIM267" s="27"/>
      <c r="IIN267" s="27"/>
      <c r="IIO267" s="27"/>
      <c r="IIP267" s="27"/>
      <c r="IIQ267" s="27"/>
      <c r="IIR267" s="27"/>
      <c r="IIS267" s="27"/>
      <c r="IIT267" s="27"/>
      <c r="IIU267" s="27"/>
      <c r="IIV267" s="27"/>
      <c r="IIW267" s="27"/>
      <c r="IIX267" s="27"/>
      <c r="IIY267" s="27"/>
      <c r="IIZ267" s="27"/>
      <c r="IJA267" s="27"/>
      <c r="IJB267" s="27"/>
      <c r="IJC267" s="27"/>
      <c r="IJD267" s="27"/>
      <c r="IJE267" s="27"/>
      <c r="IJF267" s="27"/>
      <c r="IJG267" s="27"/>
      <c r="IJH267" s="27"/>
      <c r="IJI267" s="27"/>
      <c r="IJJ267" s="27"/>
      <c r="IJK267" s="27"/>
      <c r="IJL267" s="27"/>
      <c r="IJM267" s="27"/>
      <c r="IJN267" s="27"/>
      <c r="IJO267" s="27"/>
      <c r="IJP267" s="27"/>
      <c r="IJQ267" s="27"/>
      <c r="IJR267" s="27"/>
      <c r="IJS267" s="27"/>
      <c r="IJT267" s="27"/>
      <c r="IJU267" s="27"/>
      <c r="IJV267" s="27"/>
      <c r="IJW267" s="27"/>
      <c r="IJX267" s="27"/>
      <c r="IJY267" s="27"/>
      <c r="IJZ267" s="27"/>
      <c r="IKA267" s="27"/>
      <c r="IKB267" s="27"/>
      <c r="IKC267" s="27"/>
      <c r="IKD267" s="27"/>
      <c r="IKE267" s="27"/>
      <c r="IKF267" s="27"/>
      <c r="IKG267" s="27"/>
      <c r="IKH267" s="27"/>
      <c r="IKI267" s="27"/>
      <c r="IKJ267" s="27"/>
      <c r="IKK267" s="27"/>
      <c r="IKL267" s="27"/>
      <c r="IKM267" s="27"/>
      <c r="IKN267" s="27"/>
      <c r="IKO267" s="27"/>
      <c r="IKP267" s="27"/>
      <c r="IKQ267" s="27"/>
      <c r="IKR267" s="27"/>
      <c r="IKS267" s="27"/>
      <c r="IKT267" s="27"/>
      <c r="IKU267" s="27"/>
      <c r="IKV267" s="27"/>
      <c r="IKW267" s="27"/>
      <c r="IKX267" s="27"/>
      <c r="IKY267" s="27"/>
      <c r="IKZ267" s="27"/>
      <c r="ILA267" s="27"/>
      <c r="ILB267" s="27"/>
      <c r="ILC267" s="27"/>
      <c r="ILD267" s="27"/>
      <c r="ILE267" s="27"/>
      <c r="ILF267" s="27"/>
      <c r="ILG267" s="27"/>
      <c r="ILH267" s="27"/>
      <c r="ILI267" s="27"/>
      <c r="ILJ267" s="27"/>
      <c r="ILK267" s="27"/>
      <c r="ILL267" s="27"/>
      <c r="ILM267" s="27"/>
      <c r="ILN267" s="27"/>
      <c r="ILO267" s="27"/>
      <c r="ILP267" s="27"/>
      <c r="ILQ267" s="27"/>
      <c r="ILR267" s="27"/>
      <c r="ILS267" s="27"/>
      <c r="ILT267" s="27"/>
      <c r="ILU267" s="27"/>
      <c r="ILV267" s="27"/>
      <c r="ILW267" s="27"/>
      <c r="ILX267" s="27"/>
      <c r="ILY267" s="27"/>
      <c r="ILZ267" s="27"/>
      <c r="IMA267" s="27"/>
      <c r="IMB267" s="27"/>
      <c r="IMC267" s="27"/>
      <c r="IMD267" s="27"/>
      <c r="IME267" s="27"/>
      <c r="IMF267" s="27"/>
      <c r="IMG267" s="27"/>
      <c r="IMH267" s="27"/>
      <c r="IMI267" s="27"/>
      <c r="IMJ267" s="27"/>
      <c r="IMK267" s="27"/>
      <c r="IML267" s="27"/>
      <c r="IMM267" s="27"/>
      <c r="IMN267" s="27"/>
      <c r="IMO267" s="27"/>
      <c r="IMP267" s="27"/>
      <c r="IMQ267" s="27"/>
      <c r="IMR267" s="27"/>
      <c r="IMS267" s="27"/>
      <c r="IMT267" s="27"/>
      <c r="IMU267" s="27"/>
      <c r="IMV267" s="27"/>
      <c r="IMW267" s="27"/>
      <c r="IMX267" s="27"/>
      <c r="IMY267" s="27"/>
      <c r="IMZ267" s="27"/>
      <c r="INA267" s="27"/>
      <c r="INB267" s="27"/>
      <c r="INC267" s="27"/>
      <c r="IND267" s="27"/>
      <c r="INE267" s="27"/>
      <c r="INF267" s="27"/>
      <c r="ING267" s="27"/>
      <c r="INH267" s="27"/>
      <c r="INI267" s="27"/>
      <c r="INJ267" s="27"/>
      <c r="INK267" s="27"/>
      <c r="INL267" s="27"/>
      <c r="INM267" s="27"/>
      <c r="INN267" s="27"/>
      <c r="INO267" s="27"/>
      <c r="INP267" s="27"/>
      <c r="INQ267" s="27"/>
      <c r="INR267" s="27"/>
      <c r="INS267" s="27"/>
      <c r="INT267" s="27"/>
      <c r="INU267" s="27"/>
      <c r="INV267" s="27"/>
      <c r="INW267" s="27"/>
      <c r="INX267" s="27"/>
      <c r="INY267" s="27"/>
      <c r="INZ267" s="27"/>
      <c r="IOA267" s="27"/>
      <c r="IOB267" s="27"/>
      <c r="IOC267" s="27"/>
      <c r="IOD267" s="27"/>
      <c r="IOE267" s="27"/>
      <c r="IOF267" s="27"/>
      <c r="IOG267" s="27"/>
      <c r="IOH267" s="27"/>
      <c r="IOI267" s="27"/>
      <c r="IOJ267" s="27"/>
      <c r="IOK267" s="27"/>
      <c r="IOL267" s="27"/>
      <c r="IOM267" s="27"/>
      <c r="ION267" s="27"/>
      <c r="IOO267" s="27"/>
      <c r="IOP267" s="27"/>
      <c r="IOQ267" s="27"/>
      <c r="IOR267" s="27"/>
      <c r="IOS267" s="27"/>
      <c r="IOT267" s="27"/>
      <c r="IOU267" s="27"/>
      <c r="IOV267" s="27"/>
      <c r="IOW267" s="27"/>
      <c r="IOX267" s="27"/>
      <c r="IOY267" s="27"/>
      <c r="IOZ267" s="27"/>
      <c r="IPA267" s="27"/>
      <c r="IPB267" s="27"/>
      <c r="IPC267" s="27"/>
      <c r="IPD267" s="27"/>
      <c r="IPE267" s="27"/>
      <c r="IPF267" s="27"/>
      <c r="IPG267" s="27"/>
      <c r="IPH267" s="27"/>
      <c r="IPI267" s="27"/>
      <c r="IPJ267" s="27"/>
      <c r="IPK267" s="27"/>
      <c r="IPL267" s="27"/>
      <c r="IPM267" s="27"/>
      <c r="IPN267" s="27"/>
      <c r="IPO267" s="27"/>
      <c r="IPP267" s="27"/>
      <c r="IPQ267" s="27"/>
      <c r="IPR267" s="27"/>
      <c r="IPS267" s="27"/>
      <c r="IPT267" s="27"/>
      <c r="IPU267" s="27"/>
      <c r="IPV267" s="27"/>
      <c r="IPW267" s="27"/>
      <c r="IPX267" s="27"/>
      <c r="IPY267" s="27"/>
      <c r="IPZ267" s="27"/>
      <c r="IQA267" s="27"/>
      <c r="IQB267" s="27"/>
      <c r="IQC267" s="27"/>
      <c r="IQD267" s="27"/>
      <c r="IQE267" s="27"/>
      <c r="IQF267" s="27"/>
      <c r="IQG267" s="27"/>
      <c r="IQH267" s="27"/>
      <c r="IQI267" s="27"/>
      <c r="IQJ267" s="27"/>
      <c r="IQK267" s="27"/>
      <c r="IQL267" s="27"/>
      <c r="IQM267" s="27"/>
      <c r="IQN267" s="27"/>
      <c r="IQO267" s="27"/>
      <c r="IQP267" s="27"/>
      <c r="IQQ267" s="27"/>
      <c r="IQR267" s="27"/>
      <c r="IQS267" s="27"/>
      <c r="IQT267" s="27"/>
      <c r="IQU267" s="27"/>
      <c r="IQV267" s="27"/>
      <c r="IQW267" s="27"/>
      <c r="IQX267" s="27"/>
      <c r="IQY267" s="27"/>
      <c r="IQZ267" s="27"/>
      <c r="IRA267" s="27"/>
      <c r="IRB267" s="27"/>
      <c r="IRC267" s="27"/>
      <c r="IRD267" s="27"/>
      <c r="IRE267" s="27"/>
      <c r="IRF267" s="27"/>
      <c r="IRG267" s="27"/>
      <c r="IRH267" s="27"/>
      <c r="IRI267" s="27"/>
      <c r="IRJ267" s="27"/>
      <c r="IRK267" s="27"/>
      <c r="IRL267" s="27"/>
      <c r="IRM267" s="27"/>
      <c r="IRN267" s="27"/>
      <c r="IRO267" s="27"/>
      <c r="IRP267" s="27"/>
      <c r="IRQ267" s="27"/>
      <c r="IRR267" s="27"/>
      <c r="IRS267" s="27"/>
      <c r="IRT267" s="27"/>
      <c r="IRU267" s="27"/>
      <c r="IRV267" s="27"/>
      <c r="IRW267" s="27"/>
      <c r="IRX267" s="27"/>
      <c r="IRY267" s="27"/>
      <c r="IRZ267" s="27"/>
      <c r="ISA267" s="27"/>
      <c r="ISB267" s="27"/>
      <c r="ISC267" s="27"/>
      <c r="ISD267" s="27"/>
      <c r="ISE267" s="27"/>
      <c r="ISF267" s="27"/>
      <c r="ISG267" s="27"/>
      <c r="ISH267" s="27"/>
      <c r="ISI267" s="27"/>
      <c r="ISJ267" s="27"/>
      <c r="ISK267" s="27"/>
      <c r="ISL267" s="27"/>
      <c r="ISM267" s="27"/>
      <c r="ISN267" s="27"/>
      <c r="ISO267" s="27"/>
      <c r="ISP267" s="27"/>
      <c r="ISQ267" s="27"/>
      <c r="ISR267" s="27"/>
      <c r="ISS267" s="27"/>
      <c r="IST267" s="27"/>
      <c r="ISU267" s="27"/>
      <c r="ISV267" s="27"/>
      <c r="ISW267" s="27"/>
      <c r="ISX267" s="27"/>
      <c r="ISY267" s="27"/>
      <c r="ISZ267" s="27"/>
      <c r="ITA267" s="27"/>
      <c r="ITB267" s="27"/>
      <c r="ITC267" s="27"/>
      <c r="ITD267" s="27"/>
      <c r="ITE267" s="27"/>
      <c r="ITF267" s="27"/>
      <c r="ITG267" s="27"/>
      <c r="ITH267" s="27"/>
      <c r="ITI267" s="27"/>
      <c r="ITJ267" s="27"/>
      <c r="ITK267" s="27"/>
      <c r="ITL267" s="27"/>
      <c r="ITM267" s="27"/>
      <c r="ITN267" s="27"/>
      <c r="ITO267" s="27"/>
      <c r="ITP267" s="27"/>
      <c r="ITQ267" s="27"/>
      <c r="ITR267" s="27"/>
      <c r="ITS267" s="27"/>
      <c r="ITT267" s="27"/>
      <c r="ITU267" s="27"/>
      <c r="ITV267" s="27"/>
      <c r="ITW267" s="27"/>
      <c r="ITX267" s="27"/>
      <c r="ITY267" s="27"/>
      <c r="ITZ267" s="27"/>
      <c r="IUA267" s="27"/>
      <c r="IUB267" s="27"/>
      <c r="IUC267" s="27"/>
      <c r="IUD267" s="27"/>
      <c r="IUE267" s="27"/>
      <c r="IUF267" s="27"/>
      <c r="IUG267" s="27"/>
      <c r="IUH267" s="27"/>
      <c r="IUI267" s="27"/>
      <c r="IUJ267" s="27"/>
      <c r="IUK267" s="27"/>
      <c r="IUL267" s="27"/>
      <c r="IUM267" s="27"/>
      <c r="IUN267" s="27"/>
      <c r="IUO267" s="27"/>
      <c r="IUP267" s="27"/>
      <c r="IUQ267" s="27"/>
      <c r="IUR267" s="27"/>
      <c r="IUS267" s="27"/>
      <c r="IUT267" s="27"/>
      <c r="IUU267" s="27"/>
      <c r="IUV267" s="27"/>
      <c r="IUW267" s="27"/>
      <c r="IUX267" s="27"/>
      <c r="IUY267" s="27"/>
      <c r="IUZ267" s="27"/>
      <c r="IVA267" s="27"/>
      <c r="IVB267" s="27"/>
      <c r="IVC267" s="27"/>
      <c r="IVD267" s="27"/>
      <c r="IVE267" s="27"/>
      <c r="IVF267" s="27"/>
      <c r="IVG267" s="27"/>
      <c r="IVH267" s="27"/>
      <c r="IVI267" s="27"/>
      <c r="IVJ267" s="27"/>
      <c r="IVK267" s="27"/>
      <c r="IVL267" s="27"/>
      <c r="IVM267" s="27"/>
      <c r="IVN267" s="27"/>
      <c r="IVO267" s="27"/>
      <c r="IVP267" s="27"/>
      <c r="IVQ267" s="27"/>
      <c r="IVR267" s="27"/>
      <c r="IVS267" s="27"/>
      <c r="IVT267" s="27"/>
      <c r="IVU267" s="27"/>
      <c r="IVV267" s="27"/>
      <c r="IVW267" s="27"/>
      <c r="IVX267" s="27"/>
      <c r="IVY267" s="27"/>
      <c r="IVZ267" s="27"/>
      <c r="IWA267" s="27"/>
      <c r="IWB267" s="27"/>
      <c r="IWC267" s="27"/>
      <c r="IWD267" s="27"/>
      <c r="IWE267" s="27"/>
      <c r="IWF267" s="27"/>
      <c r="IWG267" s="27"/>
      <c r="IWH267" s="27"/>
      <c r="IWI267" s="27"/>
      <c r="IWJ267" s="27"/>
      <c r="IWK267" s="27"/>
      <c r="IWL267" s="27"/>
      <c r="IWM267" s="27"/>
      <c r="IWN267" s="27"/>
      <c r="IWO267" s="27"/>
      <c r="IWP267" s="27"/>
      <c r="IWQ267" s="27"/>
      <c r="IWR267" s="27"/>
      <c r="IWS267" s="27"/>
      <c r="IWT267" s="27"/>
      <c r="IWU267" s="27"/>
      <c r="IWV267" s="27"/>
      <c r="IWW267" s="27"/>
      <c r="IWX267" s="27"/>
      <c r="IWY267" s="27"/>
      <c r="IWZ267" s="27"/>
      <c r="IXA267" s="27"/>
      <c r="IXB267" s="27"/>
      <c r="IXC267" s="27"/>
      <c r="IXD267" s="27"/>
      <c r="IXE267" s="27"/>
      <c r="IXF267" s="27"/>
      <c r="IXG267" s="27"/>
      <c r="IXH267" s="27"/>
      <c r="IXI267" s="27"/>
      <c r="IXJ267" s="27"/>
      <c r="IXK267" s="27"/>
      <c r="IXL267" s="27"/>
      <c r="IXM267" s="27"/>
      <c r="IXN267" s="27"/>
      <c r="IXO267" s="27"/>
      <c r="IXP267" s="27"/>
      <c r="IXQ267" s="27"/>
      <c r="IXR267" s="27"/>
      <c r="IXS267" s="27"/>
      <c r="IXT267" s="27"/>
      <c r="IXU267" s="27"/>
      <c r="IXV267" s="27"/>
      <c r="IXW267" s="27"/>
      <c r="IXX267" s="27"/>
      <c r="IXY267" s="27"/>
      <c r="IXZ267" s="27"/>
      <c r="IYA267" s="27"/>
      <c r="IYB267" s="27"/>
      <c r="IYC267" s="27"/>
      <c r="IYD267" s="27"/>
      <c r="IYE267" s="27"/>
      <c r="IYF267" s="27"/>
      <c r="IYG267" s="27"/>
      <c r="IYH267" s="27"/>
      <c r="IYI267" s="27"/>
      <c r="IYJ267" s="27"/>
      <c r="IYK267" s="27"/>
      <c r="IYL267" s="27"/>
      <c r="IYM267" s="27"/>
      <c r="IYN267" s="27"/>
      <c r="IYO267" s="27"/>
      <c r="IYP267" s="27"/>
      <c r="IYQ267" s="27"/>
      <c r="IYR267" s="27"/>
      <c r="IYS267" s="27"/>
      <c r="IYT267" s="27"/>
      <c r="IYU267" s="27"/>
      <c r="IYV267" s="27"/>
      <c r="IYW267" s="27"/>
      <c r="IYX267" s="27"/>
      <c r="IYY267" s="27"/>
      <c r="IYZ267" s="27"/>
      <c r="IZA267" s="27"/>
      <c r="IZB267" s="27"/>
      <c r="IZC267" s="27"/>
      <c r="IZD267" s="27"/>
      <c r="IZE267" s="27"/>
      <c r="IZF267" s="27"/>
      <c r="IZG267" s="27"/>
      <c r="IZH267" s="27"/>
      <c r="IZI267" s="27"/>
      <c r="IZJ267" s="27"/>
      <c r="IZK267" s="27"/>
      <c r="IZL267" s="27"/>
      <c r="IZM267" s="27"/>
      <c r="IZN267" s="27"/>
      <c r="IZO267" s="27"/>
      <c r="IZP267" s="27"/>
      <c r="IZQ267" s="27"/>
      <c r="IZR267" s="27"/>
      <c r="IZS267" s="27"/>
      <c r="IZT267" s="27"/>
      <c r="IZU267" s="27"/>
      <c r="IZV267" s="27"/>
      <c r="IZW267" s="27"/>
      <c r="IZX267" s="27"/>
      <c r="IZY267" s="27"/>
      <c r="IZZ267" s="27"/>
      <c r="JAA267" s="27"/>
      <c r="JAB267" s="27"/>
      <c r="JAC267" s="27"/>
      <c r="JAD267" s="27"/>
      <c r="JAE267" s="27"/>
      <c r="JAF267" s="27"/>
      <c r="JAG267" s="27"/>
      <c r="JAH267" s="27"/>
      <c r="JAI267" s="27"/>
      <c r="JAJ267" s="27"/>
      <c r="JAK267" s="27"/>
      <c r="JAL267" s="27"/>
      <c r="JAM267" s="27"/>
      <c r="JAN267" s="27"/>
      <c r="JAO267" s="27"/>
      <c r="JAP267" s="27"/>
      <c r="JAQ267" s="27"/>
      <c r="JAR267" s="27"/>
      <c r="JAS267" s="27"/>
      <c r="JAT267" s="27"/>
      <c r="JAU267" s="27"/>
      <c r="JAV267" s="27"/>
      <c r="JAW267" s="27"/>
      <c r="JAX267" s="27"/>
      <c r="JAY267" s="27"/>
      <c r="JAZ267" s="27"/>
      <c r="JBA267" s="27"/>
      <c r="JBB267" s="27"/>
      <c r="JBC267" s="27"/>
      <c r="JBD267" s="27"/>
      <c r="JBE267" s="27"/>
      <c r="JBF267" s="27"/>
      <c r="JBG267" s="27"/>
      <c r="JBH267" s="27"/>
      <c r="JBI267" s="27"/>
      <c r="JBJ267" s="27"/>
      <c r="JBK267" s="27"/>
      <c r="JBL267" s="27"/>
      <c r="JBM267" s="27"/>
      <c r="JBN267" s="27"/>
      <c r="JBO267" s="27"/>
      <c r="JBP267" s="27"/>
      <c r="JBQ267" s="27"/>
      <c r="JBR267" s="27"/>
      <c r="JBS267" s="27"/>
      <c r="JBT267" s="27"/>
      <c r="JBU267" s="27"/>
      <c r="JBV267" s="27"/>
      <c r="JBW267" s="27"/>
      <c r="JBX267" s="27"/>
      <c r="JBY267" s="27"/>
      <c r="JBZ267" s="27"/>
      <c r="JCA267" s="27"/>
      <c r="JCB267" s="27"/>
      <c r="JCC267" s="27"/>
      <c r="JCD267" s="27"/>
      <c r="JCE267" s="27"/>
      <c r="JCF267" s="27"/>
      <c r="JCG267" s="27"/>
      <c r="JCH267" s="27"/>
      <c r="JCI267" s="27"/>
      <c r="JCJ267" s="27"/>
      <c r="JCK267" s="27"/>
      <c r="JCL267" s="27"/>
      <c r="JCM267" s="27"/>
      <c r="JCN267" s="27"/>
      <c r="JCO267" s="27"/>
      <c r="JCP267" s="27"/>
      <c r="JCQ267" s="27"/>
      <c r="JCR267" s="27"/>
      <c r="JCS267" s="27"/>
      <c r="JCT267" s="27"/>
      <c r="JCU267" s="27"/>
      <c r="JCV267" s="27"/>
      <c r="JCW267" s="27"/>
      <c r="JCX267" s="27"/>
      <c r="JCY267" s="27"/>
      <c r="JCZ267" s="27"/>
      <c r="JDA267" s="27"/>
      <c r="JDB267" s="27"/>
      <c r="JDC267" s="27"/>
      <c r="JDD267" s="27"/>
      <c r="JDE267" s="27"/>
      <c r="JDF267" s="27"/>
      <c r="JDG267" s="27"/>
      <c r="JDH267" s="27"/>
      <c r="JDI267" s="27"/>
      <c r="JDJ267" s="27"/>
      <c r="JDK267" s="27"/>
      <c r="JDL267" s="27"/>
      <c r="JDM267" s="27"/>
      <c r="JDN267" s="27"/>
      <c r="JDO267" s="27"/>
      <c r="JDP267" s="27"/>
      <c r="JDQ267" s="27"/>
      <c r="JDR267" s="27"/>
      <c r="JDS267" s="27"/>
      <c r="JDT267" s="27"/>
      <c r="JDU267" s="27"/>
      <c r="JDV267" s="27"/>
      <c r="JDW267" s="27"/>
      <c r="JDX267" s="27"/>
      <c r="JDY267" s="27"/>
      <c r="JDZ267" s="27"/>
      <c r="JEA267" s="27"/>
      <c r="JEB267" s="27"/>
      <c r="JEC267" s="27"/>
      <c r="JED267" s="27"/>
      <c r="JEE267" s="27"/>
      <c r="JEF267" s="27"/>
      <c r="JEG267" s="27"/>
      <c r="JEH267" s="27"/>
      <c r="JEI267" s="27"/>
      <c r="JEJ267" s="27"/>
      <c r="JEK267" s="27"/>
      <c r="JEL267" s="27"/>
      <c r="JEM267" s="27"/>
      <c r="JEN267" s="27"/>
      <c r="JEO267" s="27"/>
      <c r="JEP267" s="27"/>
      <c r="JEQ267" s="27"/>
      <c r="JER267" s="27"/>
      <c r="JES267" s="27"/>
      <c r="JET267" s="27"/>
      <c r="JEU267" s="27"/>
      <c r="JEV267" s="27"/>
      <c r="JEW267" s="27"/>
      <c r="JEX267" s="27"/>
      <c r="JEY267" s="27"/>
      <c r="JEZ267" s="27"/>
      <c r="JFA267" s="27"/>
      <c r="JFB267" s="27"/>
      <c r="JFC267" s="27"/>
      <c r="JFD267" s="27"/>
      <c r="JFE267" s="27"/>
      <c r="JFF267" s="27"/>
      <c r="JFG267" s="27"/>
      <c r="JFH267" s="27"/>
      <c r="JFI267" s="27"/>
      <c r="JFJ267" s="27"/>
      <c r="JFK267" s="27"/>
      <c r="JFL267" s="27"/>
      <c r="JFM267" s="27"/>
      <c r="JFN267" s="27"/>
      <c r="JFO267" s="27"/>
      <c r="JFP267" s="27"/>
      <c r="JFQ267" s="27"/>
      <c r="JFR267" s="27"/>
      <c r="JFS267" s="27"/>
      <c r="JFT267" s="27"/>
      <c r="JFU267" s="27"/>
      <c r="JFV267" s="27"/>
      <c r="JFW267" s="27"/>
      <c r="JFX267" s="27"/>
      <c r="JFY267" s="27"/>
      <c r="JFZ267" s="27"/>
      <c r="JGA267" s="27"/>
      <c r="JGB267" s="27"/>
      <c r="JGC267" s="27"/>
      <c r="JGD267" s="27"/>
      <c r="JGE267" s="27"/>
      <c r="JGF267" s="27"/>
      <c r="JGG267" s="27"/>
      <c r="JGH267" s="27"/>
      <c r="JGI267" s="27"/>
      <c r="JGJ267" s="27"/>
      <c r="JGK267" s="27"/>
      <c r="JGL267" s="27"/>
      <c r="JGM267" s="27"/>
      <c r="JGN267" s="27"/>
      <c r="JGO267" s="27"/>
      <c r="JGP267" s="27"/>
      <c r="JGQ267" s="27"/>
      <c r="JGR267" s="27"/>
      <c r="JGS267" s="27"/>
      <c r="JGT267" s="27"/>
      <c r="JGU267" s="27"/>
      <c r="JGV267" s="27"/>
      <c r="JGW267" s="27"/>
      <c r="JGX267" s="27"/>
      <c r="JGY267" s="27"/>
      <c r="JGZ267" s="27"/>
      <c r="JHA267" s="27"/>
      <c r="JHB267" s="27"/>
      <c r="JHC267" s="27"/>
      <c r="JHD267" s="27"/>
      <c r="JHE267" s="27"/>
      <c r="JHF267" s="27"/>
      <c r="JHG267" s="27"/>
      <c r="JHH267" s="27"/>
      <c r="JHI267" s="27"/>
      <c r="JHJ267" s="27"/>
      <c r="JHK267" s="27"/>
      <c r="JHL267" s="27"/>
      <c r="JHM267" s="27"/>
      <c r="JHN267" s="27"/>
      <c r="JHO267" s="27"/>
      <c r="JHP267" s="27"/>
      <c r="JHQ267" s="27"/>
      <c r="JHR267" s="27"/>
      <c r="JHS267" s="27"/>
      <c r="JHT267" s="27"/>
      <c r="JHU267" s="27"/>
      <c r="JHV267" s="27"/>
      <c r="JHW267" s="27"/>
      <c r="JHX267" s="27"/>
      <c r="JHY267" s="27"/>
      <c r="JHZ267" s="27"/>
      <c r="JIA267" s="27"/>
      <c r="JIB267" s="27"/>
      <c r="JIC267" s="27"/>
      <c r="JID267" s="27"/>
      <c r="JIE267" s="27"/>
      <c r="JIF267" s="27"/>
      <c r="JIG267" s="27"/>
      <c r="JIH267" s="27"/>
      <c r="JII267" s="27"/>
      <c r="JIJ267" s="27"/>
      <c r="JIK267" s="27"/>
      <c r="JIL267" s="27"/>
      <c r="JIM267" s="27"/>
      <c r="JIN267" s="27"/>
      <c r="JIO267" s="27"/>
      <c r="JIP267" s="27"/>
      <c r="JIQ267" s="27"/>
      <c r="JIR267" s="27"/>
      <c r="JIS267" s="27"/>
      <c r="JIT267" s="27"/>
      <c r="JIU267" s="27"/>
      <c r="JIV267" s="27"/>
      <c r="JIW267" s="27"/>
      <c r="JIX267" s="27"/>
      <c r="JIY267" s="27"/>
      <c r="JIZ267" s="27"/>
      <c r="JJA267" s="27"/>
      <c r="JJB267" s="27"/>
      <c r="JJC267" s="27"/>
      <c r="JJD267" s="27"/>
      <c r="JJE267" s="27"/>
      <c r="JJF267" s="27"/>
      <c r="JJG267" s="27"/>
      <c r="JJH267" s="27"/>
      <c r="JJI267" s="27"/>
      <c r="JJJ267" s="27"/>
      <c r="JJK267" s="27"/>
      <c r="JJL267" s="27"/>
      <c r="JJM267" s="27"/>
      <c r="JJN267" s="27"/>
      <c r="JJO267" s="27"/>
      <c r="JJP267" s="27"/>
      <c r="JJQ267" s="27"/>
      <c r="JJR267" s="27"/>
      <c r="JJS267" s="27"/>
      <c r="JJT267" s="27"/>
      <c r="JJU267" s="27"/>
      <c r="JJV267" s="27"/>
      <c r="JJW267" s="27"/>
      <c r="JJX267" s="27"/>
      <c r="JJY267" s="27"/>
      <c r="JJZ267" s="27"/>
      <c r="JKA267" s="27"/>
      <c r="JKB267" s="27"/>
      <c r="JKC267" s="27"/>
      <c r="JKD267" s="27"/>
      <c r="JKE267" s="27"/>
      <c r="JKF267" s="27"/>
      <c r="JKG267" s="27"/>
      <c r="JKH267" s="27"/>
      <c r="JKI267" s="27"/>
      <c r="JKJ267" s="27"/>
      <c r="JKK267" s="27"/>
      <c r="JKL267" s="27"/>
      <c r="JKM267" s="27"/>
      <c r="JKN267" s="27"/>
      <c r="JKO267" s="27"/>
      <c r="JKP267" s="27"/>
      <c r="JKQ267" s="27"/>
      <c r="JKR267" s="27"/>
      <c r="JKS267" s="27"/>
      <c r="JKT267" s="27"/>
      <c r="JKU267" s="27"/>
      <c r="JKV267" s="27"/>
      <c r="JKW267" s="27"/>
      <c r="JKX267" s="27"/>
      <c r="JKY267" s="27"/>
      <c r="JKZ267" s="27"/>
      <c r="JLA267" s="27"/>
      <c r="JLB267" s="27"/>
      <c r="JLC267" s="27"/>
      <c r="JLD267" s="27"/>
      <c r="JLE267" s="27"/>
      <c r="JLF267" s="27"/>
      <c r="JLG267" s="27"/>
      <c r="JLH267" s="27"/>
      <c r="JLI267" s="27"/>
      <c r="JLJ267" s="27"/>
      <c r="JLK267" s="27"/>
      <c r="JLL267" s="27"/>
      <c r="JLM267" s="27"/>
      <c r="JLN267" s="27"/>
      <c r="JLO267" s="27"/>
      <c r="JLP267" s="27"/>
      <c r="JLQ267" s="27"/>
      <c r="JLR267" s="27"/>
      <c r="JLS267" s="27"/>
      <c r="JLT267" s="27"/>
      <c r="JLU267" s="27"/>
      <c r="JLV267" s="27"/>
      <c r="JLW267" s="27"/>
      <c r="JLX267" s="27"/>
      <c r="JLY267" s="27"/>
      <c r="JLZ267" s="27"/>
      <c r="JMA267" s="27"/>
      <c r="JMB267" s="27"/>
      <c r="JMC267" s="27"/>
      <c r="JMD267" s="27"/>
      <c r="JME267" s="27"/>
      <c r="JMF267" s="27"/>
      <c r="JMG267" s="27"/>
      <c r="JMH267" s="27"/>
      <c r="JMI267" s="27"/>
      <c r="JMJ267" s="27"/>
      <c r="JMK267" s="27"/>
      <c r="JML267" s="27"/>
      <c r="JMM267" s="27"/>
      <c r="JMN267" s="27"/>
      <c r="JMO267" s="27"/>
      <c r="JMP267" s="27"/>
      <c r="JMQ267" s="27"/>
      <c r="JMR267" s="27"/>
      <c r="JMS267" s="27"/>
      <c r="JMT267" s="27"/>
      <c r="JMU267" s="27"/>
      <c r="JMV267" s="27"/>
      <c r="JMW267" s="27"/>
      <c r="JMX267" s="27"/>
      <c r="JMY267" s="27"/>
      <c r="JMZ267" s="27"/>
      <c r="JNA267" s="27"/>
      <c r="JNB267" s="27"/>
      <c r="JNC267" s="27"/>
      <c r="JND267" s="27"/>
      <c r="JNE267" s="27"/>
      <c r="JNF267" s="27"/>
      <c r="JNG267" s="27"/>
      <c r="JNH267" s="27"/>
      <c r="JNI267" s="27"/>
      <c r="JNJ267" s="27"/>
      <c r="JNK267" s="27"/>
      <c r="JNL267" s="27"/>
      <c r="JNM267" s="27"/>
      <c r="JNN267" s="27"/>
      <c r="JNO267" s="27"/>
      <c r="JNP267" s="27"/>
      <c r="JNQ267" s="27"/>
      <c r="JNR267" s="27"/>
      <c r="JNS267" s="27"/>
      <c r="JNT267" s="27"/>
      <c r="JNU267" s="27"/>
      <c r="JNV267" s="27"/>
      <c r="JNW267" s="27"/>
      <c r="JNX267" s="27"/>
      <c r="JNY267" s="27"/>
      <c r="JNZ267" s="27"/>
      <c r="JOA267" s="27"/>
      <c r="JOB267" s="27"/>
      <c r="JOC267" s="27"/>
      <c r="JOD267" s="27"/>
      <c r="JOE267" s="27"/>
      <c r="JOF267" s="27"/>
      <c r="JOG267" s="27"/>
      <c r="JOH267" s="27"/>
      <c r="JOI267" s="27"/>
      <c r="JOJ267" s="27"/>
      <c r="JOK267" s="27"/>
      <c r="JOL267" s="27"/>
      <c r="JOM267" s="27"/>
      <c r="JON267" s="27"/>
      <c r="JOO267" s="27"/>
      <c r="JOP267" s="27"/>
      <c r="JOQ267" s="27"/>
      <c r="JOR267" s="27"/>
      <c r="JOS267" s="27"/>
      <c r="JOT267" s="27"/>
      <c r="JOU267" s="27"/>
      <c r="JOV267" s="27"/>
      <c r="JOW267" s="27"/>
      <c r="JOX267" s="27"/>
      <c r="JOY267" s="27"/>
      <c r="JOZ267" s="27"/>
      <c r="JPA267" s="27"/>
      <c r="JPB267" s="27"/>
      <c r="JPC267" s="27"/>
      <c r="JPD267" s="27"/>
      <c r="JPE267" s="27"/>
      <c r="JPF267" s="27"/>
      <c r="JPG267" s="27"/>
      <c r="JPH267" s="27"/>
      <c r="JPI267" s="27"/>
      <c r="JPJ267" s="27"/>
      <c r="JPK267" s="27"/>
      <c r="JPL267" s="27"/>
      <c r="JPM267" s="27"/>
      <c r="JPN267" s="27"/>
      <c r="JPO267" s="27"/>
      <c r="JPP267" s="27"/>
      <c r="JPQ267" s="27"/>
      <c r="JPR267" s="27"/>
      <c r="JPS267" s="27"/>
      <c r="JPT267" s="27"/>
      <c r="JPU267" s="27"/>
      <c r="JPV267" s="27"/>
      <c r="JPW267" s="27"/>
      <c r="JPX267" s="27"/>
      <c r="JPY267" s="27"/>
      <c r="JPZ267" s="27"/>
      <c r="JQA267" s="27"/>
      <c r="JQB267" s="27"/>
      <c r="JQC267" s="27"/>
      <c r="JQD267" s="27"/>
      <c r="JQE267" s="27"/>
      <c r="JQF267" s="27"/>
      <c r="JQG267" s="27"/>
      <c r="JQH267" s="27"/>
      <c r="JQI267" s="27"/>
      <c r="JQJ267" s="27"/>
      <c r="JQK267" s="27"/>
      <c r="JQL267" s="27"/>
      <c r="JQM267" s="27"/>
      <c r="JQN267" s="27"/>
      <c r="JQO267" s="27"/>
      <c r="JQP267" s="27"/>
      <c r="JQQ267" s="27"/>
      <c r="JQR267" s="27"/>
      <c r="JQS267" s="27"/>
      <c r="JQT267" s="27"/>
      <c r="JQU267" s="27"/>
      <c r="JQV267" s="27"/>
      <c r="JQW267" s="27"/>
      <c r="JQX267" s="27"/>
      <c r="JQY267" s="27"/>
      <c r="JQZ267" s="27"/>
      <c r="JRA267" s="27"/>
      <c r="JRB267" s="27"/>
      <c r="JRC267" s="27"/>
      <c r="JRD267" s="27"/>
      <c r="JRE267" s="27"/>
      <c r="JRF267" s="27"/>
      <c r="JRG267" s="27"/>
      <c r="JRH267" s="27"/>
      <c r="JRI267" s="27"/>
      <c r="JRJ267" s="27"/>
      <c r="JRK267" s="27"/>
      <c r="JRL267" s="27"/>
      <c r="JRM267" s="27"/>
      <c r="JRN267" s="27"/>
      <c r="JRO267" s="27"/>
      <c r="JRP267" s="27"/>
      <c r="JRQ267" s="27"/>
      <c r="JRR267" s="27"/>
      <c r="JRS267" s="27"/>
      <c r="JRT267" s="27"/>
      <c r="JRU267" s="27"/>
      <c r="JRV267" s="27"/>
      <c r="JRW267" s="27"/>
      <c r="JRX267" s="27"/>
      <c r="JRY267" s="27"/>
      <c r="JRZ267" s="27"/>
      <c r="JSA267" s="27"/>
      <c r="JSB267" s="27"/>
      <c r="JSC267" s="27"/>
      <c r="JSD267" s="27"/>
      <c r="JSE267" s="27"/>
      <c r="JSF267" s="27"/>
      <c r="JSG267" s="27"/>
      <c r="JSH267" s="27"/>
      <c r="JSI267" s="27"/>
      <c r="JSJ267" s="27"/>
      <c r="JSK267" s="27"/>
      <c r="JSL267" s="27"/>
      <c r="JSM267" s="27"/>
      <c r="JSN267" s="27"/>
      <c r="JSO267" s="27"/>
      <c r="JSP267" s="27"/>
      <c r="JSQ267" s="27"/>
      <c r="JSR267" s="27"/>
      <c r="JSS267" s="27"/>
      <c r="JST267" s="27"/>
      <c r="JSU267" s="27"/>
      <c r="JSV267" s="27"/>
      <c r="JSW267" s="27"/>
      <c r="JSX267" s="27"/>
      <c r="JSY267" s="27"/>
      <c r="JSZ267" s="27"/>
      <c r="JTA267" s="27"/>
      <c r="JTB267" s="27"/>
      <c r="JTC267" s="27"/>
      <c r="JTD267" s="27"/>
      <c r="JTE267" s="27"/>
      <c r="JTF267" s="27"/>
      <c r="JTG267" s="27"/>
      <c r="JTH267" s="27"/>
      <c r="JTI267" s="27"/>
      <c r="JTJ267" s="27"/>
      <c r="JTK267" s="27"/>
      <c r="JTL267" s="27"/>
      <c r="JTM267" s="27"/>
      <c r="JTN267" s="27"/>
      <c r="JTO267" s="27"/>
      <c r="JTP267" s="27"/>
      <c r="JTQ267" s="27"/>
      <c r="JTR267" s="27"/>
      <c r="JTS267" s="27"/>
      <c r="JTT267" s="27"/>
      <c r="JTU267" s="27"/>
      <c r="JTV267" s="27"/>
      <c r="JTW267" s="27"/>
      <c r="JTX267" s="27"/>
      <c r="JTY267" s="27"/>
      <c r="JTZ267" s="27"/>
      <c r="JUA267" s="27"/>
      <c r="JUB267" s="27"/>
      <c r="JUC267" s="27"/>
      <c r="JUD267" s="27"/>
      <c r="JUE267" s="27"/>
      <c r="JUF267" s="27"/>
      <c r="JUG267" s="27"/>
      <c r="JUH267" s="27"/>
      <c r="JUI267" s="27"/>
      <c r="JUJ267" s="27"/>
      <c r="JUK267" s="27"/>
      <c r="JUL267" s="27"/>
      <c r="JUM267" s="27"/>
      <c r="JUN267" s="27"/>
      <c r="JUO267" s="27"/>
      <c r="JUP267" s="27"/>
      <c r="JUQ267" s="27"/>
      <c r="JUR267" s="27"/>
      <c r="JUS267" s="27"/>
      <c r="JUT267" s="27"/>
      <c r="JUU267" s="27"/>
      <c r="JUV267" s="27"/>
      <c r="JUW267" s="27"/>
      <c r="JUX267" s="27"/>
      <c r="JUY267" s="27"/>
      <c r="JUZ267" s="27"/>
      <c r="JVA267" s="27"/>
      <c r="JVB267" s="27"/>
      <c r="JVC267" s="27"/>
      <c r="JVD267" s="27"/>
      <c r="JVE267" s="27"/>
      <c r="JVF267" s="27"/>
      <c r="JVG267" s="27"/>
      <c r="JVH267" s="27"/>
      <c r="JVI267" s="27"/>
      <c r="JVJ267" s="27"/>
      <c r="JVK267" s="27"/>
      <c r="JVL267" s="27"/>
      <c r="JVM267" s="27"/>
      <c r="JVN267" s="27"/>
      <c r="JVO267" s="27"/>
      <c r="JVP267" s="27"/>
      <c r="JVQ267" s="27"/>
      <c r="JVR267" s="27"/>
      <c r="JVS267" s="27"/>
      <c r="JVT267" s="27"/>
      <c r="JVU267" s="27"/>
      <c r="JVV267" s="27"/>
      <c r="JVW267" s="27"/>
      <c r="JVX267" s="27"/>
      <c r="JVY267" s="27"/>
      <c r="JVZ267" s="27"/>
      <c r="JWA267" s="27"/>
      <c r="JWB267" s="27"/>
      <c r="JWC267" s="27"/>
      <c r="JWD267" s="27"/>
      <c r="JWE267" s="27"/>
      <c r="JWF267" s="27"/>
      <c r="JWG267" s="27"/>
      <c r="JWH267" s="27"/>
      <c r="JWI267" s="27"/>
      <c r="JWJ267" s="27"/>
      <c r="JWK267" s="27"/>
      <c r="JWL267" s="27"/>
      <c r="JWM267" s="27"/>
      <c r="JWN267" s="27"/>
      <c r="JWO267" s="27"/>
      <c r="JWP267" s="27"/>
      <c r="JWQ267" s="27"/>
      <c r="JWR267" s="27"/>
      <c r="JWS267" s="27"/>
      <c r="JWT267" s="27"/>
      <c r="JWU267" s="27"/>
      <c r="JWV267" s="27"/>
      <c r="JWW267" s="27"/>
      <c r="JWX267" s="27"/>
      <c r="JWY267" s="27"/>
      <c r="JWZ267" s="27"/>
      <c r="JXA267" s="27"/>
      <c r="JXB267" s="27"/>
      <c r="JXC267" s="27"/>
      <c r="JXD267" s="27"/>
      <c r="JXE267" s="27"/>
      <c r="JXF267" s="27"/>
      <c r="JXG267" s="27"/>
      <c r="JXH267" s="27"/>
      <c r="JXI267" s="27"/>
      <c r="JXJ267" s="27"/>
      <c r="JXK267" s="27"/>
      <c r="JXL267" s="27"/>
      <c r="JXM267" s="27"/>
      <c r="JXN267" s="27"/>
      <c r="JXO267" s="27"/>
      <c r="JXP267" s="27"/>
      <c r="JXQ267" s="27"/>
      <c r="JXR267" s="27"/>
      <c r="JXS267" s="27"/>
      <c r="JXT267" s="27"/>
      <c r="JXU267" s="27"/>
      <c r="JXV267" s="27"/>
      <c r="JXW267" s="27"/>
      <c r="JXX267" s="27"/>
      <c r="JXY267" s="27"/>
      <c r="JXZ267" s="27"/>
      <c r="JYA267" s="27"/>
      <c r="JYB267" s="27"/>
      <c r="JYC267" s="27"/>
      <c r="JYD267" s="27"/>
      <c r="JYE267" s="27"/>
      <c r="JYF267" s="27"/>
      <c r="JYG267" s="27"/>
      <c r="JYH267" s="27"/>
      <c r="JYI267" s="27"/>
      <c r="JYJ267" s="27"/>
      <c r="JYK267" s="27"/>
      <c r="JYL267" s="27"/>
      <c r="JYM267" s="27"/>
      <c r="JYN267" s="27"/>
      <c r="JYO267" s="27"/>
      <c r="JYP267" s="27"/>
      <c r="JYQ267" s="27"/>
      <c r="JYR267" s="27"/>
      <c r="JYS267" s="27"/>
      <c r="JYT267" s="27"/>
      <c r="JYU267" s="27"/>
      <c r="JYV267" s="27"/>
      <c r="JYW267" s="27"/>
      <c r="JYX267" s="27"/>
      <c r="JYY267" s="27"/>
      <c r="JYZ267" s="27"/>
      <c r="JZA267" s="27"/>
      <c r="JZB267" s="27"/>
      <c r="JZC267" s="27"/>
      <c r="JZD267" s="27"/>
      <c r="JZE267" s="27"/>
      <c r="JZF267" s="27"/>
      <c r="JZG267" s="27"/>
      <c r="JZH267" s="27"/>
      <c r="JZI267" s="27"/>
      <c r="JZJ267" s="27"/>
      <c r="JZK267" s="27"/>
      <c r="JZL267" s="27"/>
      <c r="JZM267" s="27"/>
      <c r="JZN267" s="27"/>
      <c r="JZO267" s="27"/>
      <c r="JZP267" s="27"/>
      <c r="JZQ267" s="27"/>
      <c r="JZR267" s="27"/>
      <c r="JZS267" s="27"/>
      <c r="JZT267" s="27"/>
      <c r="JZU267" s="27"/>
      <c r="JZV267" s="27"/>
      <c r="JZW267" s="27"/>
      <c r="JZX267" s="27"/>
      <c r="JZY267" s="27"/>
      <c r="JZZ267" s="27"/>
      <c r="KAA267" s="27"/>
      <c r="KAB267" s="27"/>
      <c r="KAC267" s="27"/>
      <c r="KAD267" s="27"/>
      <c r="KAE267" s="27"/>
      <c r="KAF267" s="27"/>
      <c r="KAG267" s="27"/>
      <c r="KAH267" s="27"/>
      <c r="KAI267" s="27"/>
      <c r="KAJ267" s="27"/>
      <c r="KAK267" s="27"/>
      <c r="KAL267" s="27"/>
      <c r="KAM267" s="27"/>
      <c r="KAN267" s="27"/>
      <c r="KAO267" s="27"/>
      <c r="KAP267" s="27"/>
      <c r="KAQ267" s="27"/>
      <c r="KAR267" s="27"/>
      <c r="KAS267" s="27"/>
      <c r="KAT267" s="27"/>
      <c r="KAU267" s="27"/>
      <c r="KAV267" s="27"/>
      <c r="KAW267" s="27"/>
      <c r="KAX267" s="27"/>
      <c r="KAY267" s="27"/>
      <c r="KAZ267" s="27"/>
      <c r="KBA267" s="27"/>
      <c r="KBB267" s="27"/>
      <c r="KBC267" s="27"/>
      <c r="KBD267" s="27"/>
      <c r="KBE267" s="27"/>
      <c r="KBF267" s="27"/>
      <c r="KBG267" s="27"/>
      <c r="KBH267" s="27"/>
      <c r="KBI267" s="27"/>
      <c r="KBJ267" s="27"/>
      <c r="KBK267" s="27"/>
      <c r="KBL267" s="27"/>
      <c r="KBM267" s="27"/>
      <c r="KBN267" s="27"/>
      <c r="KBO267" s="27"/>
      <c r="KBP267" s="27"/>
      <c r="KBQ267" s="27"/>
      <c r="KBR267" s="27"/>
      <c r="KBS267" s="27"/>
      <c r="KBT267" s="27"/>
      <c r="KBU267" s="27"/>
      <c r="KBV267" s="27"/>
      <c r="KBW267" s="27"/>
      <c r="KBX267" s="27"/>
      <c r="KBY267" s="27"/>
      <c r="KBZ267" s="27"/>
      <c r="KCA267" s="27"/>
      <c r="KCB267" s="27"/>
      <c r="KCC267" s="27"/>
      <c r="KCD267" s="27"/>
      <c r="KCE267" s="27"/>
      <c r="KCF267" s="27"/>
      <c r="KCG267" s="27"/>
      <c r="KCH267" s="27"/>
      <c r="KCI267" s="27"/>
      <c r="KCJ267" s="27"/>
      <c r="KCK267" s="27"/>
      <c r="KCL267" s="27"/>
      <c r="KCM267" s="27"/>
      <c r="KCN267" s="27"/>
      <c r="KCO267" s="27"/>
      <c r="KCP267" s="27"/>
      <c r="KCQ267" s="27"/>
      <c r="KCR267" s="27"/>
      <c r="KCS267" s="27"/>
      <c r="KCT267" s="27"/>
      <c r="KCU267" s="27"/>
      <c r="KCV267" s="27"/>
      <c r="KCW267" s="27"/>
      <c r="KCX267" s="27"/>
      <c r="KCY267" s="27"/>
      <c r="KCZ267" s="27"/>
      <c r="KDA267" s="27"/>
      <c r="KDB267" s="27"/>
      <c r="KDC267" s="27"/>
      <c r="KDD267" s="27"/>
      <c r="KDE267" s="27"/>
      <c r="KDF267" s="27"/>
      <c r="KDG267" s="27"/>
      <c r="KDH267" s="27"/>
      <c r="KDI267" s="27"/>
      <c r="KDJ267" s="27"/>
      <c r="KDK267" s="27"/>
      <c r="KDL267" s="27"/>
      <c r="KDM267" s="27"/>
      <c r="KDN267" s="27"/>
      <c r="KDO267" s="27"/>
      <c r="KDP267" s="27"/>
      <c r="KDQ267" s="27"/>
      <c r="KDR267" s="27"/>
      <c r="KDS267" s="27"/>
      <c r="KDT267" s="27"/>
      <c r="KDU267" s="27"/>
      <c r="KDV267" s="27"/>
      <c r="KDW267" s="27"/>
      <c r="KDX267" s="27"/>
      <c r="KDY267" s="27"/>
      <c r="KDZ267" s="27"/>
      <c r="KEA267" s="27"/>
      <c r="KEB267" s="27"/>
      <c r="KEC267" s="27"/>
      <c r="KED267" s="27"/>
      <c r="KEE267" s="27"/>
      <c r="KEF267" s="27"/>
      <c r="KEG267" s="27"/>
      <c r="KEH267" s="27"/>
      <c r="KEI267" s="27"/>
      <c r="KEJ267" s="27"/>
      <c r="KEK267" s="27"/>
      <c r="KEL267" s="27"/>
      <c r="KEM267" s="27"/>
      <c r="KEN267" s="27"/>
      <c r="KEO267" s="27"/>
      <c r="KEP267" s="27"/>
      <c r="KEQ267" s="27"/>
      <c r="KER267" s="27"/>
      <c r="KES267" s="27"/>
      <c r="KET267" s="27"/>
      <c r="KEU267" s="27"/>
      <c r="KEV267" s="27"/>
      <c r="KEW267" s="27"/>
      <c r="KEX267" s="27"/>
      <c r="KEY267" s="27"/>
      <c r="KEZ267" s="27"/>
      <c r="KFA267" s="27"/>
      <c r="KFB267" s="27"/>
      <c r="KFC267" s="27"/>
      <c r="KFD267" s="27"/>
      <c r="KFE267" s="27"/>
      <c r="KFF267" s="27"/>
      <c r="KFG267" s="27"/>
      <c r="KFH267" s="27"/>
      <c r="KFI267" s="27"/>
      <c r="KFJ267" s="27"/>
      <c r="KFK267" s="27"/>
      <c r="KFL267" s="27"/>
      <c r="KFM267" s="27"/>
      <c r="KFN267" s="27"/>
      <c r="KFO267" s="27"/>
      <c r="KFP267" s="27"/>
      <c r="KFQ267" s="27"/>
      <c r="KFR267" s="27"/>
      <c r="KFS267" s="27"/>
      <c r="KFT267" s="27"/>
      <c r="KFU267" s="27"/>
      <c r="KFV267" s="27"/>
      <c r="KFW267" s="27"/>
      <c r="KFX267" s="27"/>
      <c r="KFY267" s="27"/>
      <c r="KFZ267" s="27"/>
      <c r="KGA267" s="27"/>
      <c r="KGB267" s="27"/>
      <c r="KGC267" s="27"/>
      <c r="KGD267" s="27"/>
      <c r="KGE267" s="27"/>
      <c r="KGF267" s="27"/>
      <c r="KGG267" s="27"/>
      <c r="KGH267" s="27"/>
      <c r="KGI267" s="27"/>
      <c r="KGJ267" s="27"/>
      <c r="KGK267" s="27"/>
      <c r="KGL267" s="27"/>
      <c r="KGM267" s="27"/>
      <c r="KGN267" s="27"/>
      <c r="KGO267" s="27"/>
      <c r="KGP267" s="27"/>
      <c r="KGQ267" s="27"/>
      <c r="KGR267" s="27"/>
      <c r="KGS267" s="27"/>
      <c r="KGT267" s="27"/>
      <c r="KGU267" s="27"/>
      <c r="KGV267" s="27"/>
      <c r="KGW267" s="27"/>
      <c r="KGX267" s="27"/>
      <c r="KGY267" s="27"/>
      <c r="KGZ267" s="27"/>
      <c r="KHA267" s="27"/>
      <c r="KHB267" s="27"/>
      <c r="KHC267" s="27"/>
      <c r="KHD267" s="27"/>
      <c r="KHE267" s="27"/>
      <c r="KHF267" s="27"/>
      <c r="KHG267" s="27"/>
      <c r="KHH267" s="27"/>
      <c r="KHI267" s="27"/>
      <c r="KHJ267" s="27"/>
      <c r="KHK267" s="27"/>
      <c r="KHL267" s="27"/>
      <c r="KHM267" s="27"/>
      <c r="KHN267" s="27"/>
      <c r="KHO267" s="27"/>
      <c r="KHP267" s="27"/>
      <c r="KHQ267" s="27"/>
      <c r="KHR267" s="27"/>
      <c r="KHS267" s="27"/>
      <c r="KHT267" s="27"/>
      <c r="KHU267" s="27"/>
      <c r="KHV267" s="27"/>
      <c r="KHW267" s="27"/>
      <c r="KHX267" s="27"/>
      <c r="KHY267" s="27"/>
      <c r="KHZ267" s="27"/>
      <c r="KIA267" s="27"/>
      <c r="KIB267" s="27"/>
      <c r="KIC267" s="27"/>
      <c r="KID267" s="27"/>
      <c r="KIE267" s="27"/>
      <c r="KIF267" s="27"/>
      <c r="KIG267" s="27"/>
      <c r="KIH267" s="27"/>
      <c r="KII267" s="27"/>
      <c r="KIJ267" s="27"/>
      <c r="KIK267" s="27"/>
      <c r="KIL267" s="27"/>
      <c r="KIM267" s="27"/>
      <c r="KIN267" s="27"/>
      <c r="KIO267" s="27"/>
      <c r="KIP267" s="27"/>
      <c r="KIQ267" s="27"/>
      <c r="KIR267" s="27"/>
      <c r="KIS267" s="27"/>
      <c r="KIT267" s="27"/>
      <c r="KIU267" s="27"/>
      <c r="KIV267" s="27"/>
      <c r="KIW267" s="27"/>
      <c r="KIX267" s="27"/>
      <c r="KIY267" s="27"/>
      <c r="KIZ267" s="27"/>
      <c r="KJA267" s="27"/>
      <c r="KJB267" s="27"/>
      <c r="KJC267" s="27"/>
      <c r="KJD267" s="27"/>
      <c r="KJE267" s="27"/>
      <c r="KJF267" s="27"/>
      <c r="KJG267" s="27"/>
      <c r="KJH267" s="27"/>
      <c r="KJI267" s="27"/>
      <c r="KJJ267" s="27"/>
      <c r="KJK267" s="27"/>
      <c r="KJL267" s="27"/>
      <c r="KJM267" s="27"/>
      <c r="KJN267" s="27"/>
      <c r="KJO267" s="27"/>
      <c r="KJP267" s="27"/>
      <c r="KJQ267" s="27"/>
      <c r="KJR267" s="27"/>
      <c r="KJS267" s="27"/>
      <c r="KJT267" s="27"/>
      <c r="KJU267" s="27"/>
      <c r="KJV267" s="27"/>
      <c r="KJW267" s="27"/>
      <c r="KJX267" s="27"/>
      <c r="KJY267" s="27"/>
      <c r="KJZ267" s="27"/>
      <c r="KKA267" s="27"/>
      <c r="KKB267" s="27"/>
      <c r="KKC267" s="27"/>
      <c r="KKD267" s="27"/>
      <c r="KKE267" s="27"/>
      <c r="KKF267" s="27"/>
      <c r="KKG267" s="27"/>
      <c r="KKH267" s="27"/>
      <c r="KKI267" s="27"/>
      <c r="KKJ267" s="27"/>
      <c r="KKK267" s="27"/>
      <c r="KKL267" s="27"/>
      <c r="KKM267" s="27"/>
      <c r="KKN267" s="27"/>
      <c r="KKO267" s="27"/>
      <c r="KKP267" s="27"/>
      <c r="KKQ267" s="27"/>
      <c r="KKR267" s="27"/>
      <c r="KKS267" s="27"/>
      <c r="KKT267" s="27"/>
      <c r="KKU267" s="27"/>
      <c r="KKV267" s="27"/>
      <c r="KKW267" s="27"/>
      <c r="KKX267" s="27"/>
      <c r="KKY267" s="27"/>
      <c r="KKZ267" s="27"/>
      <c r="KLA267" s="27"/>
      <c r="KLB267" s="27"/>
      <c r="KLC267" s="27"/>
      <c r="KLD267" s="27"/>
      <c r="KLE267" s="27"/>
      <c r="KLF267" s="27"/>
      <c r="KLG267" s="27"/>
      <c r="KLH267" s="27"/>
      <c r="KLI267" s="27"/>
      <c r="KLJ267" s="27"/>
      <c r="KLK267" s="27"/>
      <c r="KLL267" s="27"/>
      <c r="KLM267" s="27"/>
      <c r="KLN267" s="27"/>
      <c r="KLO267" s="27"/>
      <c r="KLP267" s="27"/>
      <c r="KLQ267" s="27"/>
      <c r="KLR267" s="27"/>
      <c r="KLS267" s="27"/>
      <c r="KLT267" s="27"/>
      <c r="KLU267" s="27"/>
      <c r="KLV267" s="27"/>
      <c r="KLW267" s="27"/>
      <c r="KLX267" s="27"/>
      <c r="KLY267" s="27"/>
      <c r="KLZ267" s="27"/>
      <c r="KMA267" s="27"/>
      <c r="KMB267" s="27"/>
      <c r="KMC267" s="27"/>
      <c r="KMD267" s="27"/>
      <c r="KME267" s="27"/>
      <c r="KMF267" s="27"/>
      <c r="KMG267" s="27"/>
      <c r="KMH267" s="27"/>
      <c r="KMI267" s="27"/>
      <c r="KMJ267" s="27"/>
      <c r="KMK267" s="27"/>
      <c r="KML267" s="27"/>
      <c r="KMM267" s="27"/>
      <c r="KMN267" s="27"/>
      <c r="KMO267" s="27"/>
      <c r="KMP267" s="27"/>
      <c r="KMQ267" s="27"/>
      <c r="KMR267" s="27"/>
      <c r="KMS267" s="27"/>
      <c r="KMT267" s="27"/>
      <c r="KMU267" s="27"/>
      <c r="KMV267" s="27"/>
      <c r="KMW267" s="27"/>
      <c r="KMX267" s="27"/>
      <c r="KMY267" s="27"/>
      <c r="KMZ267" s="27"/>
      <c r="KNA267" s="27"/>
      <c r="KNB267" s="27"/>
      <c r="KNC267" s="27"/>
      <c r="KND267" s="27"/>
      <c r="KNE267" s="27"/>
      <c r="KNF267" s="27"/>
      <c r="KNG267" s="27"/>
      <c r="KNH267" s="27"/>
      <c r="KNI267" s="27"/>
      <c r="KNJ267" s="27"/>
      <c r="KNK267" s="27"/>
      <c r="KNL267" s="27"/>
      <c r="KNM267" s="27"/>
      <c r="KNN267" s="27"/>
      <c r="KNO267" s="27"/>
      <c r="KNP267" s="27"/>
      <c r="KNQ267" s="27"/>
      <c r="KNR267" s="27"/>
      <c r="KNS267" s="27"/>
      <c r="KNT267" s="27"/>
      <c r="KNU267" s="27"/>
      <c r="KNV267" s="27"/>
      <c r="KNW267" s="27"/>
      <c r="KNX267" s="27"/>
      <c r="KNY267" s="27"/>
      <c r="KNZ267" s="27"/>
      <c r="KOA267" s="27"/>
      <c r="KOB267" s="27"/>
      <c r="KOC267" s="27"/>
      <c r="KOD267" s="27"/>
      <c r="KOE267" s="27"/>
      <c r="KOF267" s="27"/>
      <c r="KOG267" s="27"/>
      <c r="KOH267" s="27"/>
      <c r="KOI267" s="27"/>
      <c r="KOJ267" s="27"/>
      <c r="KOK267" s="27"/>
      <c r="KOL267" s="27"/>
      <c r="KOM267" s="27"/>
      <c r="KON267" s="27"/>
      <c r="KOO267" s="27"/>
      <c r="KOP267" s="27"/>
      <c r="KOQ267" s="27"/>
      <c r="KOR267" s="27"/>
      <c r="KOS267" s="27"/>
      <c r="KOT267" s="27"/>
      <c r="KOU267" s="27"/>
      <c r="KOV267" s="27"/>
      <c r="KOW267" s="27"/>
      <c r="KOX267" s="27"/>
      <c r="KOY267" s="27"/>
      <c r="KOZ267" s="27"/>
      <c r="KPA267" s="27"/>
      <c r="KPB267" s="27"/>
      <c r="KPC267" s="27"/>
      <c r="KPD267" s="27"/>
      <c r="KPE267" s="27"/>
      <c r="KPF267" s="27"/>
      <c r="KPG267" s="27"/>
      <c r="KPH267" s="27"/>
      <c r="KPI267" s="27"/>
      <c r="KPJ267" s="27"/>
      <c r="KPK267" s="27"/>
      <c r="KPL267" s="27"/>
      <c r="KPM267" s="27"/>
      <c r="KPN267" s="27"/>
      <c r="KPO267" s="27"/>
      <c r="KPP267" s="27"/>
      <c r="KPQ267" s="27"/>
      <c r="KPR267" s="27"/>
      <c r="KPS267" s="27"/>
      <c r="KPT267" s="27"/>
      <c r="KPU267" s="27"/>
      <c r="KPV267" s="27"/>
      <c r="KPW267" s="27"/>
      <c r="KPX267" s="27"/>
      <c r="KPY267" s="27"/>
      <c r="KPZ267" s="27"/>
      <c r="KQA267" s="27"/>
      <c r="KQB267" s="27"/>
      <c r="KQC267" s="27"/>
      <c r="KQD267" s="27"/>
      <c r="KQE267" s="27"/>
      <c r="KQF267" s="27"/>
      <c r="KQG267" s="27"/>
      <c r="KQH267" s="27"/>
      <c r="KQI267" s="27"/>
      <c r="KQJ267" s="27"/>
      <c r="KQK267" s="27"/>
      <c r="KQL267" s="27"/>
      <c r="KQM267" s="27"/>
      <c r="KQN267" s="27"/>
      <c r="KQO267" s="27"/>
      <c r="KQP267" s="27"/>
      <c r="KQQ267" s="27"/>
      <c r="KQR267" s="27"/>
      <c r="KQS267" s="27"/>
      <c r="KQT267" s="27"/>
      <c r="KQU267" s="27"/>
      <c r="KQV267" s="27"/>
      <c r="KQW267" s="27"/>
      <c r="KQX267" s="27"/>
      <c r="KQY267" s="27"/>
      <c r="KQZ267" s="27"/>
      <c r="KRA267" s="27"/>
      <c r="KRB267" s="27"/>
      <c r="KRC267" s="27"/>
      <c r="KRD267" s="27"/>
      <c r="KRE267" s="27"/>
      <c r="KRF267" s="27"/>
      <c r="KRG267" s="27"/>
      <c r="KRH267" s="27"/>
      <c r="KRI267" s="27"/>
      <c r="KRJ267" s="27"/>
      <c r="KRK267" s="27"/>
      <c r="KRL267" s="27"/>
      <c r="KRM267" s="27"/>
      <c r="KRN267" s="27"/>
      <c r="KRO267" s="27"/>
      <c r="KRP267" s="27"/>
      <c r="KRQ267" s="27"/>
      <c r="KRR267" s="27"/>
      <c r="KRS267" s="27"/>
      <c r="KRT267" s="27"/>
      <c r="KRU267" s="27"/>
      <c r="KRV267" s="27"/>
      <c r="KRW267" s="27"/>
      <c r="KRX267" s="27"/>
      <c r="KRY267" s="27"/>
      <c r="KRZ267" s="27"/>
      <c r="KSA267" s="27"/>
      <c r="KSB267" s="27"/>
      <c r="KSC267" s="27"/>
      <c r="KSD267" s="27"/>
      <c r="KSE267" s="27"/>
      <c r="KSF267" s="27"/>
      <c r="KSG267" s="27"/>
      <c r="KSH267" s="27"/>
      <c r="KSI267" s="27"/>
      <c r="KSJ267" s="27"/>
      <c r="KSK267" s="27"/>
      <c r="KSL267" s="27"/>
      <c r="KSM267" s="27"/>
      <c r="KSN267" s="27"/>
      <c r="KSO267" s="27"/>
      <c r="KSP267" s="27"/>
      <c r="KSQ267" s="27"/>
      <c r="KSR267" s="27"/>
      <c r="KSS267" s="27"/>
      <c r="KST267" s="27"/>
      <c r="KSU267" s="27"/>
      <c r="KSV267" s="27"/>
      <c r="KSW267" s="27"/>
      <c r="KSX267" s="27"/>
      <c r="KSY267" s="27"/>
      <c r="KSZ267" s="27"/>
      <c r="KTA267" s="27"/>
      <c r="KTB267" s="27"/>
      <c r="KTC267" s="27"/>
      <c r="KTD267" s="27"/>
      <c r="KTE267" s="27"/>
      <c r="KTF267" s="27"/>
      <c r="KTG267" s="27"/>
      <c r="KTH267" s="27"/>
      <c r="KTI267" s="27"/>
      <c r="KTJ267" s="27"/>
      <c r="KTK267" s="27"/>
      <c r="KTL267" s="27"/>
      <c r="KTM267" s="27"/>
      <c r="KTN267" s="27"/>
      <c r="KTO267" s="27"/>
      <c r="KTP267" s="27"/>
      <c r="KTQ267" s="27"/>
      <c r="KTR267" s="27"/>
      <c r="KTS267" s="27"/>
      <c r="KTT267" s="27"/>
      <c r="KTU267" s="27"/>
      <c r="KTV267" s="27"/>
      <c r="KTW267" s="27"/>
      <c r="KTX267" s="27"/>
      <c r="KTY267" s="27"/>
      <c r="KTZ267" s="27"/>
      <c r="KUA267" s="27"/>
      <c r="KUB267" s="27"/>
      <c r="KUC267" s="27"/>
      <c r="KUD267" s="27"/>
      <c r="KUE267" s="27"/>
      <c r="KUF267" s="27"/>
      <c r="KUG267" s="27"/>
      <c r="KUH267" s="27"/>
      <c r="KUI267" s="27"/>
      <c r="KUJ267" s="27"/>
      <c r="KUK267" s="27"/>
      <c r="KUL267" s="27"/>
      <c r="KUM267" s="27"/>
      <c r="KUN267" s="27"/>
      <c r="KUO267" s="27"/>
      <c r="KUP267" s="27"/>
      <c r="KUQ267" s="27"/>
      <c r="KUR267" s="27"/>
      <c r="KUS267" s="27"/>
      <c r="KUT267" s="27"/>
      <c r="KUU267" s="27"/>
      <c r="KUV267" s="27"/>
      <c r="KUW267" s="27"/>
      <c r="KUX267" s="27"/>
      <c r="KUY267" s="27"/>
      <c r="KUZ267" s="27"/>
      <c r="KVA267" s="27"/>
      <c r="KVB267" s="27"/>
      <c r="KVC267" s="27"/>
      <c r="KVD267" s="27"/>
      <c r="KVE267" s="27"/>
      <c r="KVF267" s="27"/>
      <c r="KVG267" s="27"/>
      <c r="KVH267" s="27"/>
      <c r="KVI267" s="27"/>
      <c r="KVJ267" s="27"/>
      <c r="KVK267" s="27"/>
      <c r="KVL267" s="27"/>
      <c r="KVM267" s="27"/>
      <c r="KVN267" s="27"/>
      <c r="KVO267" s="27"/>
      <c r="KVP267" s="27"/>
      <c r="KVQ267" s="27"/>
      <c r="KVR267" s="27"/>
      <c r="KVS267" s="27"/>
      <c r="KVT267" s="27"/>
      <c r="KVU267" s="27"/>
      <c r="KVV267" s="27"/>
      <c r="KVW267" s="27"/>
      <c r="KVX267" s="27"/>
      <c r="KVY267" s="27"/>
      <c r="KVZ267" s="27"/>
      <c r="KWA267" s="27"/>
      <c r="KWB267" s="27"/>
      <c r="KWC267" s="27"/>
      <c r="KWD267" s="27"/>
      <c r="KWE267" s="27"/>
      <c r="KWF267" s="27"/>
      <c r="KWG267" s="27"/>
      <c r="KWH267" s="27"/>
      <c r="KWI267" s="27"/>
      <c r="KWJ267" s="27"/>
      <c r="KWK267" s="27"/>
      <c r="KWL267" s="27"/>
      <c r="KWM267" s="27"/>
      <c r="KWN267" s="27"/>
      <c r="KWO267" s="27"/>
      <c r="KWP267" s="27"/>
      <c r="KWQ267" s="27"/>
      <c r="KWR267" s="27"/>
      <c r="KWS267" s="27"/>
      <c r="KWT267" s="27"/>
      <c r="KWU267" s="27"/>
      <c r="KWV267" s="27"/>
      <c r="KWW267" s="27"/>
      <c r="KWX267" s="27"/>
      <c r="KWY267" s="27"/>
      <c r="KWZ267" s="27"/>
      <c r="KXA267" s="27"/>
      <c r="KXB267" s="27"/>
      <c r="KXC267" s="27"/>
      <c r="KXD267" s="27"/>
      <c r="KXE267" s="27"/>
      <c r="KXF267" s="27"/>
      <c r="KXG267" s="27"/>
      <c r="KXH267" s="27"/>
      <c r="KXI267" s="27"/>
      <c r="KXJ267" s="27"/>
      <c r="KXK267" s="27"/>
      <c r="KXL267" s="27"/>
      <c r="KXM267" s="27"/>
      <c r="KXN267" s="27"/>
      <c r="KXO267" s="27"/>
      <c r="KXP267" s="27"/>
      <c r="KXQ267" s="27"/>
      <c r="KXR267" s="27"/>
      <c r="KXS267" s="27"/>
      <c r="KXT267" s="27"/>
      <c r="KXU267" s="27"/>
      <c r="KXV267" s="27"/>
      <c r="KXW267" s="27"/>
      <c r="KXX267" s="27"/>
      <c r="KXY267" s="27"/>
      <c r="KXZ267" s="27"/>
      <c r="KYA267" s="27"/>
      <c r="KYB267" s="27"/>
      <c r="KYC267" s="27"/>
      <c r="KYD267" s="27"/>
      <c r="KYE267" s="27"/>
      <c r="KYF267" s="27"/>
      <c r="KYG267" s="27"/>
      <c r="KYH267" s="27"/>
      <c r="KYI267" s="27"/>
      <c r="KYJ267" s="27"/>
      <c r="KYK267" s="27"/>
      <c r="KYL267" s="27"/>
      <c r="KYM267" s="27"/>
      <c r="KYN267" s="27"/>
      <c r="KYO267" s="27"/>
      <c r="KYP267" s="27"/>
      <c r="KYQ267" s="27"/>
      <c r="KYR267" s="27"/>
      <c r="KYS267" s="27"/>
      <c r="KYT267" s="27"/>
      <c r="KYU267" s="27"/>
      <c r="KYV267" s="27"/>
      <c r="KYW267" s="27"/>
      <c r="KYX267" s="27"/>
      <c r="KYY267" s="27"/>
      <c r="KYZ267" s="27"/>
      <c r="KZA267" s="27"/>
      <c r="KZB267" s="27"/>
      <c r="KZC267" s="27"/>
      <c r="KZD267" s="27"/>
      <c r="KZE267" s="27"/>
      <c r="KZF267" s="27"/>
      <c r="KZG267" s="27"/>
      <c r="KZH267" s="27"/>
      <c r="KZI267" s="27"/>
      <c r="KZJ267" s="27"/>
      <c r="KZK267" s="27"/>
      <c r="KZL267" s="27"/>
      <c r="KZM267" s="27"/>
      <c r="KZN267" s="27"/>
      <c r="KZO267" s="27"/>
      <c r="KZP267" s="27"/>
      <c r="KZQ267" s="27"/>
      <c r="KZR267" s="27"/>
      <c r="KZS267" s="27"/>
      <c r="KZT267" s="27"/>
      <c r="KZU267" s="27"/>
      <c r="KZV267" s="27"/>
      <c r="KZW267" s="27"/>
      <c r="KZX267" s="27"/>
      <c r="KZY267" s="27"/>
      <c r="KZZ267" s="27"/>
      <c r="LAA267" s="27"/>
      <c r="LAB267" s="27"/>
      <c r="LAC267" s="27"/>
      <c r="LAD267" s="27"/>
      <c r="LAE267" s="27"/>
      <c r="LAF267" s="27"/>
      <c r="LAG267" s="27"/>
      <c r="LAH267" s="27"/>
      <c r="LAI267" s="27"/>
      <c r="LAJ267" s="27"/>
      <c r="LAK267" s="27"/>
      <c r="LAL267" s="27"/>
      <c r="LAM267" s="27"/>
      <c r="LAN267" s="27"/>
      <c r="LAO267" s="27"/>
      <c r="LAP267" s="27"/>
      <c r="LAQ267" s="27"/>
      <c r="LAR267" s="27"/>
      <c r="LAS267" s="27"/>
      <c r="LAT267" s="27"/>
      <c r="LAU267" s="27"/>
      <c r="LAV267" s="27"/>
      <c r="LAW267" s="27"/>
      <c r="LAX267" s="27"/>
      <c r="LAY267" s="27"/>
      <c r="LAZ267" s="27"/>
      <c r="LBA267" s="27"/>
      <c r="LBB267" s="27"/>
      <c r="LBC267" s="27"/>
      <c r="LBD267" s="27"/>
      <c r="LBE267" s="27"/>
      <c r="LBF267" s="27"/>
      <c r="LBG267" s="27"/>
      <c r="LBH267" s="27"/>
      <c r="LBI267" s="27"/>
      <c r="LBJ267" s="27"/>
      <c r="LBK267" s="27"/>
      <c r="LBL267" s="27"/>
      <c r="LBM267" s="27"/>
      <c r="LBN267" s="27"/>
      <c r="LBO267" s="27"/>
      <c r="LBP267" s="27"/>
      <c r="LBQ267" s="27"/>
      <c r="LBR267" s="27"/>
      <c r="LBS267" s="27"/>
      <c r="LBT267" s="27"/>
      <c r="LBU267" s="27"/>
      <c r="LBV267" s="27"/>
      <c r="LBW267" s="27"/>
      <c r="LBX267" s="27"/>
      <c r="LBY267" s="27"/>
      <c r="LBZ267" s="27"/>
      <c r="LCA267" s="27"/>
      <c r="LCB267" s="27"/>
      <c r="LCC267" s="27"/>
      <c r="LCD267" s="27"/>
      <c r="LCE267" s="27"/>
      <c r="LCF267" s="27"/>
      <c r="LCG267" s="27"/>
      <c r="LCH267" s="27"/>
      <c r="LCI267" s="27"/>
      <c r="LCJ267" s="27"/>
      <c r="LCK267" s="27"/>
      <c r="LCL267" s="27"/>
      <c r="LCM267" s="27"/>
      <c r="LCN267" s="27"/>
      <c r="LCO267" s="27"/>
      <c r="LCP267" s="27"/>
      <c r="LCQ267" s="27"/>
      <c r="LCR267" s="27"/>
      <c r="LCS267" s="27"/>
      <c r="LCT267" s="27"/>
      <c r="LCU267" s="27"/>
      <c r="LCV267" s="27"/>
      <c r="LCW267" s="27"/>
      <c r="LCX267" s="27"/>
      <c r="LCY267" s="27"/>
      <c r="LCZ267" s="27"/>
      <c r="LDA267" s="27"/>
      <c r="LDB267" s="27"/>
      <c r="LDC267" s="27"/>
      <c r="LDD267" s="27"/>
      <c r="LDE267" s="27"/>
      <c r="LDF267" s="27"/>
      <c r="LDG267" s="27"/>
      <c r="LDH267" s="27"/>
      <c r="LDI267" s="27"/>
      <c r="LDJ267" s="27"/>
      <c r="LDK267" s="27"/>
      <c r="LDL267" s="27"/>
      <c r="LDM267" s="27"/>
      <c r="LDN267" s="27"/>
      <c r="LDO267" s="27"/>
      <c r="LDP267" s="27"/>
      <c r="LDQ267" s="27"/>
      <c r="LDR267" s="27"/>
      <c r="LDS267" s="27"/>
      <c r="LDT267" s="27"/>
      <c r="LDU267" s="27"/>
      <c r="LDV267" s="27"/>
      <c r="LDW267" s="27"/>
      <c r="LDX267" s="27"/>
      <c r="LDY267" s="27"/>
      <c r="LDZ267" s="27"/>
      <c r="LEA267" s="27"/>
      <c r="LEB267" s="27"/>
      <c r="LEC267" s="27"/>
      <c r="LED267" s="27"/>
      <c r="LEE267" s="27"/>
      <c r="LEF267" s="27"/>
      <c r="LEG267" s="27"/>
      <c r="LEH267" s="27"/>
      <c r="LEI267" s="27"/>
      <c r="LEJ267" s="27"/>
      <c r="LEK267" s="27"/>
      <c r="LEL267" s="27"/>
      <c r="LEM267" s="27"/>
      <c r="LEN267" s="27"/>
      <c r="LEO267" s="27"/>
      <c r="LEP267" s="27"/>
      <c r="LEQ267" s="27"/>
      <c r="LER267" s="27"/>
      <c r="LES267" s="27"/>
      <c r="LET267" s="27"/>
      <c r="LEU267" s="27"/>
      <c r="LEV267" s="27"/>
      <c r="LEW267" s="27"/>
      <c r="LEX267" s="27"/>
      <c r="LEY267" s="27"/>
      <c r="LEZ267" s="27"/>
      <c r="LFA267" s="27"/>
      <c r="LFB267" s="27"/>
      <c r="LFC267" s="27"/>
      <c r="LFD267" s="27"/>
      <c r="LFE267" s="27"/>
      <c r="LFF267" s="27"/>
      <c r="LFG267" s="27"/>
      <c r="LFH267" s="27"/>
      <c r="LFI267" s="27"/>
      <c r="LFJ267" s="27"/>
      <c r="LFK267" s="27"/>
      <c r="LFL267" s="27"/>
      <c r="LFM267" s="27"/>
      <c r="LFN267" s="27"/>
      <c r="LFO267" s="27"/>
      <c r="LFP267" s="27"/>
      <c r="LFQ267" s="27"/>
      <c r="LFR267" s="27"/>
      <c r="LFS267" s="27"/>
      <c r="LFT267" s="27"/>
      <c r="LFU267" s="27"/>
      <c r="LFV267" s="27"/>
      <c r="LFW267" s="27"/>
      <c r="LFX267" s="27"/>
      <c r="LFY267" s="27"/>
      <c r="LFZ267" s="27"/>
      <c r="LGA267" s="27"/>
      <c r="LGB267" s="27"/>
      <c r="LGC267" s="27"/>
      <c r="LGD267" s="27"/>
      <c r="LGE267" s="27"/>
      <c r="LGF267" s="27"/>
      <c r="LGG267" s="27"/>
      <c r="LGH267" s="27"/>
      <c r="LGI267" s="27"/>
      <c r="LGJ267" s="27"/>
      <c r="LGK267" s="27"/>
      <c r="LGL267" s="27"/>
      <c r="LGM267" s="27"/>
      <c r="LGN267" s="27"/>
      <c r="LGO267" s="27"/>
      <c r="LGP267" s="27"/>
      <c r="LGQ267" s="27"/>
      <c r="LGR267" s="27"/>
      <c r="LGS267" s="27"/>
      <c r="LGT267" s="27"/>
      <c r="LGU267" s="27"/>
      <c r="LGV267" s="27"/>
      <c r="LGW267" s="27"/>
      <c r="LGX267" s="27"/>
      <c r="LGY267" s="27"/>
      <c r="LGZ267" s="27"/>
      <c r="LHA267" s="27"/>
      <c r="LHB267" s="27"/>
      <c r="LHC267" s="27"/>
      <c r="LHD267" s="27"/>
      <c r="LHE267" s="27"/>
      <c r="LHF267" s="27"/>
      <c r="LHG267" s="27"/>
      <c r="LHH267" s="27"/>
      <c r="LHI267" s="27"/>
      <c r="LHJ267" s="27"/>
      <c r="LHK267" s="27"/>
      <c r="LHL267" s="27"/>
      <c r="LHM267" s="27"/>
      <c r="LHN267" s="27"/>
      <c r="LHO267" s="27"/>
      <c r="LHP267" s="27"/>
      <c r="LHQ267" s="27"/>
      <c r="LHR267" s="27"/>
      <c r="LHS267" s="27"/>
      <c r="LHT267" s="27"/>
      <c r="LHU267" s="27"/>
      <c r="LHV267" s="27"/>
      <c r="LHW267" s="27"/>
      <c r="LHX267" s="27"/>
      <c r="LHY267" s="27"/>
      <c r="LHZ267" s="27"/>
      <c r="LIA267" s="27"/>
      <c r="LIB267" s="27"/>
      <c r="LIC267" s="27"/>
      <c r="LID267" s="27"/>
      <c r="LIE267" s="27"/>
      <c r="LIF267" s="27"/>
      <c r="LIG267" s="27"/>
      <c r="LIH267" s="27"/>
      <c r="LII267" s="27"/>
      <c r="LIJ267" s="27"/>
      <c r="LIK267" s="27"/>
      <c r="LIL267" s="27"/>
      <c r="LIM267" s="27"/>
      <c r="LIN267" s="27"/>
      <c r="LIO267" s="27"/>
      <c r="LIP267" s="27"/>
      <c r="LIQ267" s="27"/>
      <c r="LIR267" s="27"/>
      <c r="LIS267" s="27"/>
      <c r="LIT267" s="27"/>
      <c r="LIU267" s="27"/>
      <c r="LIV267" s="27"/>
      <c r="LIW267" s="27"/>
      <c r="LIX267" s="27"/>
      <c r="LIY267" s="27"/>
      <c r="LIZ267" s="27"/>
      <c r="LJA267" s="27"/>
      <c r="LJB267" s="27"/>
      <c r="LJC267" s="27"/>
      <c r="LJD267" s="27"/>
      <c r="LJE267" s="27"/>
      <c r="LJF267" s="27"/>
      <c r="LJG267" s="27"/>
      <c r="LJH267" s="27"/>
      <c r="LJI267" s="27"/>
      <c r="LJJ267" s="27"/>
      <c r="LJK267" s="27"/>
      <c r="LJL267" s="27"/>
      <c r="LJM267" s="27"/>
      <c r="LJN267" s="27"/>
      <c r="LJO267" s="27"/>
      <c r="LJP267" s="27"/>
      <c r="LJQ267" s="27"/>
      <c r="LJR267" s="27"/>
      <c r="LJS267" s="27"/>
      <c r="LJT267" s="27"/>
      <c r="LJU267" s="27"/>
      <c r="LJV267" s="27"/>
      <c r="LJW267" s="27"/>
      <c r="LJX267" s="27"/>
      <c r="LJY267" s="27"/>
      <c r="LJZ267" s="27"/>
      <c r="LKA267" s="27"/>
      <c r="LKB267" s="27"/>
      <c r="LKC267" s="27"/>
      <c r="LKD267" s="27"/>
      <c r="LKE267" s="27"/>
      <c r="LKF267" s="27"/>
      <c r="LKG267" s="27"/>
      <c r="LKH267" s="27"/>
      <c r="LKI267" s="27"/>
      <c r="LKJ267" s="27"/>
      <c r="LKK267" s="27"/>
      <c r="LKL267" s="27"/>
      <c r="LKM267" s="27"/>
      <c r="LKN267" s="27"/>
      <c r="LKO267" s="27"/>
      <c r="LKP267" s="27"/>
      <c r="LKQ267" s="27"/>
      <c r="LKR267" s="27"/>
      <c r="LKS267" s="27"/>
      <c r="LKT267" s="27"/>
      <c r="LKU267" s="27"/>
      <c r="LKV267" s="27"/>
      <c r="LKW267" s="27"/>
      <c r="LKX267" s="27"/>
      <c r="LKY267" s="27"/>
      <c r="LKZ267" s="27"/>
      <c r="LLA267" s="27"/>
      <c r="LLB267" s="27"/>
      <c r="LLC267" s="27"/>
      <c r="LLD267" s="27"/>
      <c r="LLE267" s="27"/>
      <c r="LLF267" s="27"/>
      <c r="LLG267" s="27"/>
      <c r="LLH267" s="27"/>
      <c r="LLI267" s="27"/>
      <c r="LLJ267" s="27"/>
      <c r="LLK267" s="27"/>
      <c r="LLL267" s="27"/>
      <c r="LLM267" s="27"/>
      <c r="LLN267" s="27"/>
      <c r="LLO267" s="27"/>
      <c r="LLP267" s="27"/>
      <c r="LLQ267" s="27"/>
      <c r="LLR267" s="27"/>
      <c r="LLS267" s="27"/>
      <c r="LLT267" s="27"/>
      <c r="LLU267" s="27"/>
      <c r="LLV267" s="27"/>
      <c r="LLW267" s="27"/>
      <c r="LLX267" s="27"/>
      <c r="LLY267" s="27"/>
      <c r="LLZ267" s="27"/>
      <c r="LMA267" s="27"/>
      <c r="LMB267" s="27"/>
      <c r="LMC267" s="27"/>
      <c r="LMD267" s="27"/>
      <c r="LME267" s="27"/>
      <c r="LMF267" s="27"/>
      <c r="LMG267" s="27"/>
      <c r="LMH267" s="27"/>
      <c r="LMI267" s="27"/>
      <c r="LMJ267" s="27"/>
      <c r="LMK267" s="27"/>
      <c r="LML267" s="27"/>
      <c r="LMM267" s="27"/>
      <c r="LMN267" s="27"/>
      <c r="LMO267" s="27"/>
      <c r="LMP267" s="27"/>
      <c r="LMQ267" s="27"/>
      <c r="LMR267" s="27"/>
      <c r="LMS267" s="27"/>
      <c r="LMT267" s="27"/>
      <c r="LMU267" s="27"/>
      <c r="LMV267" s="27"/>
      <c r="LMW267" s="27"/>
      <c r="LMX267" s="27"/>
      <c r="LMY267" s="27"/>
      <c r="LMZ267" s="27"/>
      <c r="LNA267" s="27"/>
      <c r="LNB267" s="27"/>
      <c r="LNC267" s="27"/>
      <c r="LND267" s="27"/>
      <c r="LNE267" s="27"/>
      <c r="LNF267" s="27"/>
      <c r="LNG267" s="27"/>
      <c r="LNH267" s="27"/>
      <c r="LNI267" s="27"/>
      <c r="LNJ267" s="27"/>
      <c r="LNK267" s="27"/>
      <c r="LNL267" s="27"/>
      <c r="LNM267" s="27"/>
      <c r="LNN267" s="27"/>
      <c r="LNO267" s="27"/>
      <c r="LNP267" s="27"/>
      <c r="LNQ267" s="27"/>
      <c r="LNR267" s="27"/>
      <c r="LNS267" s="27"/>
      <c r="LNT267" s="27"/>
      <c r="LNU267" s="27"/>
      <c r="LNV267" s="27"/>
      <c r="LNW267" s="27"/>
      <c r="LNX267" s="27"/>
      <c r="LNY267" s="27"/>
      <c r="LNZ267" s="27"/>
      <c r="LOA267" s="27"/>
      <c r="LOB267" s="27"/>
      <c r="LOC267" s="27"/>
      <c r="LOD267" s="27"/>
      <c r="LOE267" s="27"/>
      <c r="LOF267" s="27"/>
      <c r="LOG267" s="27"/>
      <c r="LOH267" s="27"/>
      <c r="LOI267" s="27"/>
      <c r="LOJ267" s="27"/>
      <c r="LOK267" s="27"/>
      <c r="LOL267" s="27"/>
      <c r="LOM267" s="27"/>
      <c r="LON267" s="27"/>
      <c r="LOO267" s="27"/>
      <c r="LOP267" s="27"/>
      <c r="LOQ267" s="27"/>
      <c r="LOR267" s="27"/>
      <c r="LOS267" s="27"/>
      <c r="LOT267" s="27"/>
      <c r="LOU267" s="27"/>
      <c r="LOV267" s="27"/>
      <c r="LOW267" s="27"/>
      <c r="LOX267" s="27"/>
      <c r="LOY267" s="27"/>
      <c r="LOZ267" s="27"/>
      <c r="LPA267" s="27"/>
      <c r="LPB267" s="27"/>
      <c r="LPC267" s="27"/>
      <c r="LPD267" s="27"/>
      <c r="LPE267" s="27"/>
      <c r="LPF267" s="27"/>
      <c r="LPG267" s="27"/>
      <c r="LPH267" s="27"/>
      <c r="LPI267" s="27"/>
      <c r="LPJ267" s="27"/>
      <c r="LPK267" s="27"/>
      <c r="LPL267" s="27"/>
      <c r="LPM267" s="27"/>
      <c r="LPN267" s="27"/>
      <c r="LPO267" s="27"/>
      <c r="LPP267" s="27"/>
      <c r="LPQ267" s="27"/>
      <c r="LPR267" s="27"/>
      <c r="LPS267" s="27"/>
      <c r="LPT267" s="27"/>
      <c r="LPU267" s="27"/>
      <c r="LPV267" s="27"/>
      <c r="LPW267" s="27"/>
      <c r="LPX267" s="27"/>
      <c r="LPY267" s="27"/>
      <c r="LPZ267" s="27"/>
      <c r="LQA267" s="27"/>
      <c r="LQB267" s="27"/>
      <c r="LQC267" s="27"/>
      <c r="LQD267" s="27"/>
      <c r="LQE267" s="27"/>
      <c r="LQF267" s="27"/>
      <c r="LQG267" s="27"/>
      <c r="LQH267" s="27"/>
      <c r="LQI267" s="27"/>
      <c r="LQJ267" s="27"/>
      <c r="LQK267" s="27"/>
      <c r="LQL267" s="27"/>
      <c r="LQM267" s="27"/>
      <c r="LQN267" s="27"/>
      <c r="LQO267" s="27"/>
      <c r="LQP267" s="27"/>
      <c r="LQQ267" s="27"/>
      <c r="LQR267" s="27"/>
      <c r="LQS267" s="27"/>
      <c r="LQT267" s="27"/>
      <c r="LQU267" s="27"/>
      <c r="LQV267" s="27"/>
      <c r="LQW267" s="27"/>
      <c r="LQX267" s="27"/>
      <c r="LQY267" s="27"/>
      <c r="LQZ267" s="27"/>
      <c r="LRA267" s="27"/>
      <c r="LRB267" s="27"/>
      <c r="LRC267" s="27"/>
      <c r="LRD267" s="27"/>
      <c r="LRE267" s="27"/>
      <c r="LRF267" s="27"/>
      <c r="LRG267" s="27"/>
      <c r="LRH267" s="27"/>
      <c r="LRI267" s="27"/>
      <c r="LRJ267" s="27"/>
      <c r="LRK267" s="27"/>
      <c r="LRL267" s="27"/>
      <c r="LRM267" s="27"/>
      <c r="LRN267" s="27"/>
      <c r="LRO267" s="27"/>
      <c r="LRP267" s="27"/>
      <c r="LRQ267" s="27"/>
      <c r="LRR267" s="27"/>
      <c r="LRS267" s="27"/>
      <c r="LRT267" s="27"/>
      <c r="LRU267" s="27"/>
      <c r="LRV267" s="27"/>
      <c r="LRW267" s="27"/>
      <c r="LRX267" s="27"/>
      <c r="LRY267" s="27"/>
      <c r="LRZ267" s="27"/>
      <c r="LSA267" s="27"/>
      <c r="LSB267" s="27"/>
      <c r="LSC267" s="27"/>
      <c r="LSD267" s="27"/>
      <c r="LSE267" s="27"/>
      <c r="LSF267" s="27"/>
      <c r="LSG267" s="27"/>
      <c r="LSH267" s="27"/>
      <c r="LSI267" s="27"/>
      <c r="LSJ267" s="27"/>
      <c r="LSK267" s="27"/>
      <c r="LSL267" s="27"/>
      <c r="LSM267" s="27"/>
      <c r="LSN267" s="27"/>
      <c r="LSO267" s="27"/>
      <c r="LSP267" s="27"/>
      <c r="LSQ267" s="27"/>
      <c r="LSR267" s="27"/>
      <c r="LSS267" s="27"/>
      <c r="LST267" s="27"/>
      <c r="LSU267" s="27"/>
      <c r="LSV267" s="27"/>
      <c r="LSW267" s="27"/>
      <c r="LSX267" s="27"/>
      <c r="LSY267" s="27"/>
      <c r="LSZ267" s="27"/>
      <c r="LTA267" s="27"/>
      <c r="LTB267" s="27"/>
      <c r="LTC267" s="27"/>
      <c r="LTD267" s="27"/>
      <c r="LTE267" s="27"/>
      <c r="LTF267" s="27"/>
      <c r="LTG267" s="27"/>
      <c r="LTH267" s="27"/>
      <c r="LTI267" s="27"/>
      <c r="LTJ267" s="27"/>
      <c r="LTK267" s="27"/>
      <c r="LTL267" s="27"/>
      <c r="LTM267" s="27"/>
      <c r="LTN267" s="27"/>
      <c r="LTO267" s="27"/>
      <c r="LTP267" s="27"/>
      <c r="LTQ267" s="27"/>
      <c r="LTR267" s="27"/>
      <c r="LTS267" s="27"/>
      <c r="LTT267" s="27"/>
      <c r="LTU267" s="27"/>
      <c r="LTV267" s="27"/>
      <c r="LTW267" s="27"/>
      <c r="LTX267" s="27"/>
      <c r="LTY267" s="27"/>
      <c r="LTZ267" s="27"/>
      <c r="LUA267" s="27"/>
      <c r="LUB267" s="27"/>
      <c r="LUC267" s="27"/>
      <c r="LUD267" s="27"/>
      <c r="LUE267" s="27"/>
      <c r="LUF267" s="27"/>
      <c r="LUG267" s="27"/>
      <c r="LUH267" s="27"/>
      <c r="LUI267" s="27"/>
      <c r="LUJ267" s="27"/>
      <c r="LUK267" s="27"/>
      <c r="LUL267" s="27"/>
      <c r="LUM267" s="27"/>
      <c r="LUN267" s="27"/>
      <c r="LUO267" s="27"/>
      <c r="LUP267" s="27"/>
      <c r="LUQ267" s="27"/>
      <c r="LUR267" s="27"/>
      <c r="LUS267" s="27"/>
      <c r="LUT267" s="27"/>
      <c r="LUU267" s="27"/>
      <c r="LUV267" s="27"/>
      <c r="LUW267" s="27"/>
      <c r="LUX267" s="27"/>
      <c r="LUY267" s="27"/>
      <c r="LUZ267" s="27"/>
      <c r="LVA267" s="27"/>
      <c r="LVB267" s="27"/>
      <c r="LVC267" s="27"/>
      <c r="LVD267" s="27"/>
      <c r="LVE267" s="27"/>
      <c r="LVF267" s="27"/>
      <c r="LVG267" s="27"/>
      <c r="LVH267" s="27"/>
      <c r="LVI267" s="27"/>
      <c r="LVJ267" s="27"/>
      <c r="LVK267" s="27"/>
      <c r="LVL267" s="27"/>
      <c r="LVM267" s="27"/>
      <c r="LVN267" s="27"/>
      <c r="LVO267" s="27"/>
      <c r="LVP267" s="27"/>
      <c r="LVQ267" s="27"/>
      <c r="LVR267" s="27"/>
      <c r="LVS267" s="27"/>
      <c r="LVT267" s="27"/>
      <c r="LVU267" s="27"/>
      <c r="LVV267" s="27"/>
      <c r="LVW267" s="27"/>
      <c r="LVX267" s="27"/>
      <c r="LVY267" s="27"/>
      <c r="LVZ267" s="27"/>
      <c r="LWA267" s="27"/>
      <c r="LWB267" s="27"/>
      <c r="LWC267" s="27"/>
      <c r="LWD267" s="27"/>
      <c r="LWE267" s="27"/>
      <c r="LWF267" s="27"/>
      <c r="LWG267" s="27"/>
      <c r="LWH267" s="27"/>
      <c r="LWI267" s="27"/>
      <c r="LWJ267" s="27"/>
      <c r="LWK267" s="27"/>
      <c r="LWL267" s="27"/>
      <c r="LWM267" s="27"/>
      <c r="LWN267" s="27"/>
      <c r="LWO267" s="27"/>
      <c r="LWP267" s="27"/>
      <c r="LWQ267" s="27"/>
      <c r="LWR267" s="27"/>
      <c r="LWS267" s="27"/>
      <c r="LWT267" s="27"/>
      <c r="LWU267" s="27"/>
      <c r="LWV267" s="27"/>
      <c r="LWW267" s="27"/>
      <c r="LWX267" s="27"/>
      <c r="LWY267" s="27"/>
      <c r="LWZ267" s="27"/>
      <c r="LXA267" s="27"/>
      <c r="LXB267" s="27"/>
      <c r="LXC267" s="27"/>
      <c r="LXD267" s="27"/>
      <c r="LXE267" s="27"/>
      <c r="LXF267" s="27"/>
      <c r="LXG267" s="27"/>
      <c r="LXH267" s="27"/>
      <c r="LXI267" s="27"/>
      <c r="LXJ267" s="27"/>
      <c r="LXK267" s="27"/>
      <c r="LXL267" s="27"/>
      <c r="LXM267" s="27"/>
      <c r="LXN267" s="27"/>
      <c r="LXO267" s="27"/>
      <c r="LXP267" s="27"/>
      <c r="LXQ267" s="27"/>
      <c r="LXR267" s="27"/>
      <c r="LXS267" s="27"/>
      <c r="LXT267" s="27"/>
      <c r="LXU267" s="27"/>
      <c r="LXV267" s="27"/>
      <c r="LXW267" s="27"/>
      <c r="LXX267" s="27"/>
      <c r="LXY267" s="27"/>
      <c r="LXZ267" s="27"/>
      <c r="LYA267" s="27"/>
      <c r="LYB267" s="27"/>
      <c r="LYC267" s="27"/>
      <c r="LYD267" s="27"/>
      <c r="LYE267" s="27"/>
      <c r="LYF267" s="27"/>
      <c r="LYG267" s="27"/>
      <c r="LYH267" s="27"/>
      <c r="LYI267" s="27"/>
      <c r="LYJ267" s="27"/>
      <c r="LYK267" s="27"/>
      <c r="LYL267" s="27"/>
      <c r="LYM267" s="27"/>
      <c r="LYN267" s="27"/>
      <c r="LYO267" s="27"/>
      <c r="LYP267" s="27"/>
      <c r="LYQ267" s="27"/>
      <c r="LYR267" s="27"/>
      <c r="LYS267" s="27"/>
      <c r="LYT267" s="27"/>
      <c r="LYU267" s="27"/>
      <c r="LYV267" s="27"/>
      <c r="LYW267" s="27"/>
      <c r="LYX267" s="27"/>
      <c r="LYY267" s="27"/>
      <c r="LYZ267" s="27"/>
      <c r="LZA267" s="27"/>
      <c r="LZB267" s="27"/>
      <c r="LZC267" s="27"/>
      <c r="LZD267" s="27"/>
      <c r="LZE267" s="27"/>
      <c r="LZF267" s="27"/>
      <c r="LZG267" s="27"/>
      <c r="LZH267" s="27"/>
      <c r="LZI267" s="27"/>
      <c r="LZJ267" s="27"/>
      <c r="LZK267" s="27"/>
      <c r="LZL267" s="27"/>
      <c r="LZM267" s="27"/>
      <c r="LZN267" s="27"/>
      <c r="LZO267" s="27"/>
      <c r="LZP267" s="27"/>
      <c r="LZQ267" s="27"/>
      <c r="LZR267" s="27"/>
      <c r="LZS267" s="27"/>
      <c r="LZT267" s="27"/>
      <c r="LZU267" s="27"/>
      <c r="LZV267" s="27"/>
      <c r="LZW267" s="27"/>
      <c r="LZX267" s="27"/>
      <c r="LZY267" s="27"/>
      <c r="LZZ267" s="27"/>
      <c r="MAA267" s="27"/>
      <c r="MAB267" s="27"/>
      <c r="MAC267" s="27"/>
      <c r="MAD267" s="27"/>
      <c r="MAE267" s="27"/>
      <c r="MAF267" s="27"/>
      <c r="MAG267" s="27"/>
      <c r="MAH267" s="27"/>
      <c r="MAI267" s="27"/>
      <c r="MAJ267" s="27"/>
      <c r="MAK267" s="27"/>
      <c r="MAL267" s="27"/>
      <c r="MAM267" s="27"/>
      <c r="MAN267" s="27"/>
      <c r="MAO267" s="27"/>
      <c r="MAP267" s="27"/>
      <c r="MAQ267" s="27"/>
      <c r="MAR267" s="27"/>
      <c r="MAS267" s="27"/>
      <c r="MAT267" s="27"/>
      <c r="MAU267" s="27"/>
      <c r="MAV267" s="27"/>
      <c r="MAW267" s="27"/>
      <c r="MAX267" s="27"/>
      <c r="MAY267" s="27"/>
      <c r="MAZ267" s="27"/>
      <c r="MBA267" s="27"/>
      <c r="MBB267" s="27"/>
      <c r="MBC267" s="27"/>
      <c r="MBD267" s="27"/>
      <c r="MBE267" s="27"/>
      <c r="MBF267" s="27"/>
      <c r="MBG267" s="27"/>
      <c r="MBH267" s="27"/>
      <c r="MBI267" s="27"/>
      <c r="MBJ267" s="27"/>
      <c r="MBK267" s="27"/>
      <c r="MBL267" s="27"/>
      <c r="MBM267" s="27"/>
      <c r="MBN267" s="27"/>
      <c r="MBO267" s="27"/>
      <c r="MBP267" s="27"/>
      <c r="MBQ267" s="27"/>
      <c r="MBR267" s="27"/>
      <c r="MBS267" s="27"/>
      <c r="MBT267" s="27"/>
      <c r="MBU267" s="27"/>
      <c r="MBV267" s="27"/>
      <c r="MBW267" s="27"/>
      <c r="MBX267" s="27"/>
      <c r="MBY267" s="27"/>
      <c r="MBZ267" s="27"/>
      <c r="MCA267" s="27"/>
      <c r="MCB267" s="27"/>
      <c r="MCC267" s="27"/>
      <c r="MCD267" s="27"/>
      <c r="MCE267" s="27"/>
      <c r="MCF267" s="27"/>
      <c r="MCG267" s="27"/>
      <c r="MCH267" s="27"/>
      <c r="MCI267" s="27"/>
      <c r="MCJ267" s="27"/>
      <c r="MCK267" s="27"/>
      <c r="MCL267" s="27"/>
      <c r="MCM267" s="27"/>
      <c r="MCN267" s="27"/>
      <c r="MCO267" s="27"/>
      <c r="MCP267" s="27"/>
      <c r="MCQ267" s="27"/>
      <c r="MCR267" s="27"/>
      <c r="MCS267" s="27"/>
      <c r="MCT267" s="27"/>
      <c r="MCU267" s="27"/>
      <c r="MCV267" s="27"/>
      <c r="MCW267" s="27"/>
      <c r="MCX267" s="27"/>
      <c r="MCY267" s="27"/>
      <c r="MCZ267" s="27"/>
      <c r="MDA267" s="27"/>
      <c r="MDB267" s="27"/>
      <c r="MDC267" s="27"/>
      <c r="MDD267" s="27"/>
      <c r="MDE267" s="27"/>
      <c r="MDF267" s="27"/>
      <c r="MDG267" s="27"/>
      <c r="MDH267" s="27"/>
      <c r="MDI267" s="27"/>
      <c r="MDJ267" s="27"/>
      <c r="MDK267" s="27"/>
      <c r="MDL267" s="27"/>
      <c r="MDM267" s="27"/>
      <c r="MDN267" s="27"/>
      <c r="MDO267" s="27"/>
      <c r="MDP267" s="27"/>
      <c r="MDQ267" s="27"/>
      <c r="MDR267" s="27"/>
      <c r="MDS267" s="27"/>
      <c r="MDT267" s="27"/>
      <c r="MDU267" s="27"/>
      <c r="MDV267" s="27"/>
      <c r="MDW267" s="27"/>
      <c r="MDX267" s="27"/>
      <c r="MDY267" s="27"/>
      <c r="MDZ267" s="27"/>
      <c r="MEA267" s="27"/>
      <c r="MEB267" s="27"/>
      <c r="MEC267" s="27"/>
      <c r="MED267" s="27"/>
      <c r="MEE267" s="27"/>
      <c r="MEF267" s="27"/>
      <c r="MEG267" s="27"/>
      <c r="MEH267" s="27"/>
      <c r="MEI267" s="27"/>
      <c r="MEJ267" s="27"/>
      <c r="MEK267" s="27"/>
      <c r="MEL267" s="27"/>
      <c r="MEM267" s="27"/>
      <c r="MEN267" s="27"/>
      <c r="MEO267" s="27"/>
      <c r="MEP267" s="27"/>
      <c r="MEQ267" s="27"/>
      <c r="MER267" s="27"/>
      <c r="MES267" s="27"/>
      <c r="MET267" s="27"/>
      <c r="MEU267" s="27"/>
      <c r="MEV267" s="27"/>
      <c r="MEW267" s="27"/>
      <c r="MEX267" s="27"/>
      <c r="MEY267" s="27"/>
      <c r="MEZ267" s="27"/>
      <c r="MFA267" s="27"/>
      <c r="MFB267" s="27"/>
      <c r="MFC267" s="27"/>
      <c r="MFD267" s="27"/>
      <c r="MFE267" s="27"/>
      <c r="MFF267" s="27"/>
      <c r="MFG267" s="27"/>
      <c r="MFH267" s="27"/>
      <c r="MFI267" s="27"/>
      <c r="MFJ267" s="27"/>
      <c r="MFK267" s="27"/>
      <c r="MFL267" s="27"/>
      <c r="MFM267" s="27"/>
      <c r="MFN267" s="27"/>
      <c r="MFO267" s="27"/>
      <c r="MFP267" s="27"/>
      <c r="MFQ267" s="27"/>
      <c r="MFR267" s="27"/>
      <c r="MFS267" s="27"/>
      <c r="MFT267" s="27"/>
      <c r="MFU267" s="27"/>
      <c r="MFV267" s="27"/>
      <c r="MFW267" s="27"/>
      <c r="MFX267" s="27"/>
      <c r="MFY267" s="27"/>
      <c r="MFZ267" s="27"/>
      <c r="MGA267" s="27"/>
      <c r="MGB267" s="27"/>
      <c r="MGC267" s="27"/>
      <c r="MGD267" s="27"/>
      <c r="MGE267" s="27"/>
      <c r="MGF267" s="27"/>
      <c r="MGG267" s="27"/>
      <c r="MGH267" s="27"/>
      <c r="MGI267" s="27"/>
      <c r="MGJ267" s="27"/>
      <c r="MGK267" s="27"/>
      <c r="MGL267" s="27"/>
      <c r="MGM267" s="27"/>
      <c r="MGN267" s="27"/>
      <c r="MGO267" s="27"/>
      <c r="MGP267" s="27"/>
      <c r="MGQ267" s="27"/>
      <c r="MGR267" s="27"/>
      <c r="MGS267" s="27"/>
      <c r="MGT267" s="27"/>
      <c r="MGU267" s="27"/>
      <c r="MGV267" s="27"/>
      <c r="MGW267" s="27"/>
      <c r="MGX267" s="27"/>
      <c r="MGY267" s="27"/>
      <c r="MGZ267" s="27"/>
      <c r="MHA267" s="27"/>
      <c r="MHB267" s="27"/>
      <c r="MHC267" s="27"/>
      <c r="MHD267" s="27"/>
      <c r="MHE267" s="27"/>
      <c r="MHF267" s="27"/>
      <c r="MHG267" s="27"/>
      <c r="MHH267" s="27"/>
      <c r="MHI267" s="27"/>
      <c r="MHJ267" s="27"/>
      <c r="MHK267" s="27"/>
      <c r="MHL267" s="27"/>
      <c r="MHM267" s="27"/>
      <c r="MHN267" s="27"/>
      <c r="MHO267" s="27"/>
      <c r="MHP267" s="27"/>
      <c r="MHQ267" s="27"/>
      <c r="MHR267" s="27"/>
      <c r="MHS267" s="27"/>
      <c r="MHT267" s="27"/>
      <c r="MHU267" s="27"/>
      <c r="MHV267" s="27"/>
      <c r="MHW267" s="27"/>
      <c r="MHX267" s="27"/>
      <c r="MHY267" s="27"/>
      <c r="MHZ267" s="27"/>
      <c r="MIA267" s="27"/>
      <c r="MIB267" s="27"/>
      <c r="MIC267" s="27"/>
      <c r="MID267" s="27"/>
      <c r="MIE267" s="27"/>
      <c r="MIF267" s="27"/>
      <c r="MIG267" s="27"/>
      <c r="MIH267" s="27"/>
      <c r="MII267" s="27"/>
      <c r="MIJ267" s="27"/>
      <c r="MIK267" s="27"/>
      <c r="MIL267" s="27"/>
      <c r="MIM267" s="27"/>
      <c r="MIN267" s="27"/>
      <c r="MIO267" s="27"/>
      <c r="MIP267" s="27"/>
      <c r="MIQ267" s="27"/>
      <c r="MIR267" s="27"/>
      <c r="MIS267" s="27"/>
      <c r="MIT267" s="27"/>
      <c r="MIU267" s="27"/>
      <c r="MIV267" s="27"/>
      <c r="MIW267" s="27"/>
      <c r="MIX267" s="27"/>
      <c r="MIY267" s="27"/>
      <c r="MIZ267" s="27"/>
      <c r="MJA267" s="27"/>
      <c r="MJB267" s="27"/>
      <c r="MJC267" s="27"/>
      <c r="MJD267" s="27"/>
      <c r="MJE267" s="27"/>
      <c r="MJF267" s="27"/>
      <c r="MJG267" s="27"/>
      <c r="MJH267" s="27"/>
      <c r="MJI267" s="27"/>
      <c r="MJJ267" s="27"/>
      <c r="MJK267" s="27"/>
      <c r="MJL267" s="27"/>
      <c r="MJM267" s="27"/>
      <c r="MJN267" s="27"/>
      <c r="MJO267" s="27"/>
      <c r="MJP267" s="27"/>
      <c r="MJQ267" s="27"/>
      <c r="MJR267" s="27"/>
      <c r="MJS267" s="27"/>
      <c r="MJT267" s="27"/>
      <c r="MJU267" s="27"/>
      <c r="MJV267" s="27"/>
      <c r="MJW267" s="27"/>
      <c r="MJX267" s="27"/>
      <c r="MJY267" s="27"/>
      <c r="MJZ267" s="27"/>
      <c r="MKA267" s="27"/>
      <c r="MKB267" s="27"/>
      <c r="MKC267" s="27"/>
      <c r="MKD267" s="27"/>
      <c r="MKE267" s="27"/>
      <c r="MKF267" s="27"/>
      <c r="MKG267" s="27"/>
      <c r="MKH267" s="27"/>
      <c r="MKI267" s="27"/>
      <c r="MKJ267" s="27"/>
      <c r="MKK267" s="27"/>
      <c r="MKL267" s="27"/>
      <c r="MKM267" s="27"/>
      <c r="MKN267" s="27"/>
      <c r="MKO267" s="27"/>
      <c r="MKP267" s="27"/>
      <c r="MKQ267" s="27"/>
      <c r="MKR267" s="27"/>
      <c r="MKS267" s="27"/>
      <c r="MKT267" s="27"/>
      <c r="MKU267" s="27"/>
      <c r="MKV267" s="27"/>
      <c r="MKW267" s="27"/>
      <c r="MKX267" s="27"/>
      <c r="MKY267" s="27"/>
      <c r="MKZ267" s="27"/>
      <c r="MLA267" s="27"/>
      <c r="MLB267" s="27"/>
      <c r="MLC267" s="27"/>
      <c r="MLD267" s="27"/>
      <c r="MLE267" s="27"/>
      <c r="MLF267" s="27"/>
      <c r="MLG267" s="27"/>
      <c r="MLH267" s="27"/>
      <c r="MLI267" s="27"/>
      <c r="MLJ267" s="27"/>
      <c r="MLK267" s="27"/>
      <c r="MLL267" s="27"/>
      <c r="MLM267" s="27"/>
      <c r="MLN267" s="27"/>
      <c r="MLO267" s="27"/>
      <c r="MLP267" s="27"/>
      <c r="MLQ267" s="27"/>
      <c r="MLR267" s="27"/>
      <c r="MLS267" s="27"/>
      <c r="MLT267" s="27"/>
      <c r="MLU267" s="27"/>
      <c r="MLV267" s="27"/>
      <c r="MLW267" s="27"/>
      <c r="MLX267" s="27"/>
      <c r="MLY267" s="27"/>
      <c r="MLZ267" s="27"/>
      <c r="MMA267" s="27"/>
      <c r="MMB267" s="27"/>
      <c r="MMC267" s="27"/>
      <c r="MMD267" s="27"/>
      <c r="MME267" s="27"/>
      <c r="MMF267" s="27"/>
      <c r="MMG267" s="27"/>
      <c r="MMH267" s="27"/>
      <c r="MMI267" s="27"/>
      <c r="MMJ267" s="27"/>
      <c r="MMK267" s="27"/>
      <c r="MML267" s="27"/>
      <c r="MMM267" s="27"/>
      <c r="MMN267" s="27"/>
      <c r="MMO267" s="27"/>
      <c r="MMP267" s="27"/>
      <c r="MMQ267" s="27"/>
      <c r="MMR267" s="27"/>
      <c r="MMS267" s="27"/>
      <c r="MMT267" s="27"/>
      <c r="MMU267" s="27"/>
      <c r="MMV267" s="27"/>
      <c r="MMW267" s="27"/>
      <c r="MMX267" s="27"/>
      <c r="MMY267" s="27"/>
      <c r="MMZ267" s="27"/>
      <c r="MNA267" s="27"/>
      <c r="MNB267" s="27"/>
      <c r="MNC267" s="27"/>
      <c r="MND267" s="27"/>
      <c r="MNE267" s="27"/>
      <c r="MNF267" s="27"/>
      <c r="MNG267" s="27"/>
      <c r="MNH267" s="27"/>
      <c r="MNI267" s="27"/>
      <c r="MNJ267" s="27"/>
      <c r="MNK267" s="27"/>
      <c r="MNL267" s="27"/>
      <c r="MNM267" s="27"/>
      <c r="MNN267" s="27"/>
      <c r="MNO267" s="27"/>
      <c r="MNP267" s="27"/>
      <c r="MNQ267" s="27"/>
      <c r="MNR267" s="27"/>
      <c r="MNS267" s="27"/>
      <c r="MNT267" s="27"/>
      <c r="MNU267" s="27"/>
      <c r="MNV267" s="27"/>
      <c r="MNW267" s="27"/>
      <c r="MNX267" s="27"/>
      <c r="MNY267" s="27"/>
      <c r="MNZ267" s="27"/>
      <c r="MOA267" s="27"/>
      <c r="MOB267" s="27"/>
      <c r="MOC267" s="27"/>
      <c r="MOD267" s="27"/>
      <c r="MOE267" s="27"/>
      <c r="MOF267" s="27"/>
      <c r="MOG267" s="27"/>
      <c r="MOH267" s="27"/>
      <c r="MOI267" s="27"/>
      <c r="MOJ267" s="27"/>
      <c r="MOK267" s="27"/>
      <c r="MOL267" s="27"/>
      <c r="MOM267" s="27"/>
      <c r="MON267" s="27"/>
      <c r="MOO267" s="27"/>
      <c r="MOP267" s="27"/>
      <c r="MOQ267" s="27"/>
      <c r="MOR267" s="27"/>
      <c r="MOS267" s="27"/>
      <c r="MOT267" s="27"/>
      <c r="MOU267" s="27"/>
      <c r="MOV267" s="27"/>
      <c r="MOW267" s="27"/>
      <c r="MOX267" s="27"/>
      <c r="MOY267" s="27"/>
      <c r="MOZ267" s="27"/>
      <c r="MPA267" s="27"/>
      <c r="MPB267" s="27"/>
      <c r="MPC267" s="27"/>
      <c r="MPD267" s="27"/>
      <c r="MPE267" s="27"/>
      <c r="MPF267" s="27"/>
      <c r="MPG267" s="27"/>
      <c r="MPH267" s="27"/>
      <c r="MPI267" s="27"/>
      <c r="MPJ267" s="27"/>
      <c r="MPK267" s="27"/>
      <c r="MPL267" s="27"/>
      <c r="MPM267" s="27"/>
      <c r="MPN267" s="27"/>
      <c r="MPO267" s="27"/>
      <c r="MPP267" s="27"/>
      <c r="MPQ267" s="27"/>
      <c r="MPR267" s="27"/>
      <c r="MPS267" s="27"/>
      <c r="MPT267" s="27"/>
      <c r="MPU267" s="27"/>
      <c r="MPV267" s="27"/>
      <c r="MPW267" s="27"/>
      <c r="MPX267" s="27"/>
      <c r="MPY267" s="27"/>
      <c r="MPZ267" s="27"/>
      <c r="MQA267" s="27"/>
      <c r="MQB267" s="27"/>
      <c r="MQC267" s="27"/>
      <c r="MQD267" s="27"/>
      <c r="MQE267" s="27"/>
      <c r="MQF267" s="27"/>
      <c r="MQG267" s="27"/>
      <c r="MQH267" s="27"/>
      <c r="MQI267" s="27"/>
      <c r="MQJ267" s="27"/>
      <c r="MQK267" s="27"/>
      <c r="MQL267" s="27"/>
      <c r="MQM267" s="27"/>
      <c r="MQN267" s="27"/>
      <c r="MQO267" s="27"/>
      <c r="MQP267" s="27"/>
      <c r="MQQ267" s="27"/>
      <c r="MQR267" s="27"/>
      <c r="MQS267" s="27"/>
      <c r="MQT267" s="27"/>
      <c r="MQU267" s="27"/>
      <c r="MQV267" s="27"/>
      <c r="MQW267" s="27"/>
      <c r="MQX267" s="27"/>
      <c r="MQY267" s="27"/>
      <c r="MQZ267" s="27"/>
      <c r="MRA267" s="27"/>
      <c r="MRB267" s="27"/>
      <c r="MRC267" s="27"/>
      <c r="MRD267" s="27"/>
      <c r="MRE267" s="27"/>
      <c r="MRF267" s="27"/>
      <c r="MRG267" s="27"/>
      <c r="MRH267" s="27"/>
      <c r="MRI267" s="27"/>
      <c r="MRJ267" s="27"/>
      <c r="MRK267" s="27"/>
      <c r="MRL267" s="27"/>
      <c r="MRM267" s="27"/>
      <c r="MRN267" s="27"/>
      <c r="MRO267" s="27"/>
      <c r="MRP267" s="27"/>
      <c r="MRQ267" s="27"/>
      <c r="MRR267" s="27"/>
      <c r="MRS267" s="27"/>
      <c r="MRT267" s="27"/>
      <c r="MRU267" s="27"/>
      <c r="MRV267" s="27"/>
      <c r="MRW267" s="27"/>
      <c r="MRX267" s="27"/>
      <c r="MRY267" s="27"/>
      <c r="MRZ267" s="27"/>
      <c r="MSA267" s="27"/>
      <c r="MSB267" s="27"/>
      <c r="MSC267" s="27"/>
      <c r="MSD267" s="27"/>
      <c r="MSE267" s="27"/>
      <c r="MSF267" s="27"/>
      <c r="MSG267" s="27"/>
      <c r="MSH267" s="27"/>
      <c r="MSI267" s="27"/>
      <c r="MSJ267" s="27"/>
      <c r="MSK267" s="27"/>
      <c r="MSL267" s="27"/>
      <c r="MSM267" s="27"/>
      <c r="MSN267" s="27"/>
      <c r="MSO267" s="27"/>
      <c r="MSP267" s="27"/>
      <c r="MSQ267" s="27"/>
      <c r="MSR267" s="27"/>
      <c r="MSS267" s="27"/>
      <c r="MST267" s="27"/>
      <c r="MSU267" s="27"/>
      <c r="MSV267" s="27"/>
      <c r="MSW267" s="27"/>
      <c r="MSX267" s="27"/>
      <c r="MSY267" s="27"/>
      <c r="MSZ267" s="27"/>
      <c r="MTA267" s="27"/>
      <c r="MTB267" s="27"/>
      <c r="MTC267" s="27"/>
      <c r="MTD267" s="27"/>
      <c r="MTE267" s="27"/>
      <c r="MTF267" s="27"/>
      <c r="MTG267" s="27"/>
      <c r="MTH267" s="27"/>
      <c r="MTI267" s="27"/>
      <c r="MTJ267" s="27"/>
      <c r="MTK267" s="27"/>
      <c r="MTL267" s="27"/>
      <c r="MTM267" s="27"/>
      <c r="MTN267" s="27"/>
      <c r="MTO267" s="27"/>
      <c r="MTP267" s="27"/>
      <c r="MTQ267" s="27"/>
      <c r="MTR267" s="27"/>
      <c r="MTS267" s="27"/>
      <c r="MTT267" s="27"/>
      <c r="MTU267" s="27"/>
      <c r="MTV267" s="27"/>
      <c r="MTW267" s="27"/>
      <c r="MTX267" s="27"/>
      <c r="MTY267" s="27"/>
      <c r="MTZ267" s="27"/>
      <c r="MUA267" s="27"/>
      <c r="MUB267" s="27"/>
      <c r="MUC267" s="27"/>
      <c r="MUD267" s="27"/>
      <c r="MUE267" s="27"/>
      <c r="MUF267" s="27"/>
      <c r="MUG267" s="27"/>
      <c r="MUH267" s="27"/>
      <c r="MUI267" s="27"/>
      <c r="MUJ267" s="27"/>
      <c r="MUK267" s="27"/>
      <c r="MUL267" s="27"/>
      <c r="MUM267" s="27"/>
      <c r="MUN267" s="27"/>
      <c r="MUO267" s="27"/>
      <c r="MUP267" s="27"/>
      <c r="MUQ267" s="27"/>
      <c r="MUR267" s="27"/>
      <c r="MUS267" s="27"/>
      <c r="MUT267" s="27"/>
      <c r="MUU267" s="27"/>
      <c r="MUV267" s="27"/>
      <c r="MUW267" s="27"/>
      <c r="MUX267" s="27"/>
      <c r="MUY267" s="27"/>
      <c r="MUZ267" s="27"/>
      <c r="MVA267" s="27"/>
      <c r="MVB267" s="27"/>
      <c r="MVC267" s="27"/>
      <c r="MVD267" s="27"/>
      <c r="MVE267" s="27"/>
      <c r="MVF267" s="27"/>
      <c r="MVG267" s="27"/>
      <c r="MVH267" s="27"/>
      <c r="MVI267" s="27"/>
      <c r="MVJ267" s="27"/>
      <c r="MVK267" s="27"/>
      <c r="MVL267" s="27"/>
      <c r="MVM267" s="27"/>
      <c r="MVN267" s="27"/>
      <c r="MVO267" s="27"/>
      <c r="MVP267" s="27"/>
      <c r="MVQ267" s="27"/>
      <c r="MVR267" s="27"/>
      <c r="MVS267" s="27"/>
      <c r="MVT267" s="27"/>
      <c r="MVU267" s="27"/>
      <c r="MVV267" s="27"/>
      <c r="MVW267" s="27"/>
      <c r="MVX267" s="27"/>
      <c r="MVY267" s="27"/>
      <c r="MVZ267" s="27"/>
      <c r="MWA267" s="27"/>
      <c r="MWB267" s="27"/>
      <c r="MWC267" s="27"/>
      <c r="MWD267" s="27"/>
      <c r="MWE267" s="27"/>
      <c r="MWF267" s="27"/>
      <c r="MWG267" s="27"/>
      <c r="MWH267" s="27"/>
      <c r="MWI267" s="27"/>
      <c r="MWJ267" s="27"/>
      <c r="MWK267" s="27"/>
      <c r="MWL267" s="27"/>
      <c r="MWM267" s="27"/>
      <c r="MWN267" s="27"/>
      <c r="MWO267" s="27"/>
      <c r="MWP267" s="27"/>
      <c r="MWQ267" s="27"/>
      <c r="MWR267" s="27"/>
      <c r="MWS267" s="27"/>
      <c r="MWT267" s="27"/>
      <c r="MWU267" s="27"/>
      <c r="MWV267" s="27"/>
      <c r="MWW267" s="27"/>
      <c r="MWX267" s="27"/>
      <c r="MWY267" s="27"/>
      <c r="MWZ267" s="27"/>
      <c r="MXA267" s="27"/>
      <c r="MXB267" s="27"/>
      <c r="MXC267" s="27"/>
      <c r="MXD267" s="27"/>
      <c r="MXE267" s="27"/>
      <c r="MXF267" s="27"/>
      <c r="MXG267" s="27"/>
      <c r="MXH267" s="27"/>
      <c r="MXI267" s="27"/>
      <c r="MXJ267" s="27"/>
      <c r="MXK267" s="27"/>
      <c r="MXL267" s="27"/>
      <c r="MXM267" s="27"/>
      <c r="MXN267" s="27"/>
      <c r="MXO267" s="27"/>
      <c r="MXP267" s="27"/>
      <c r="MXQ267" s="27"/>
      <c r="MXR267" s="27"/>
      <c r="MXS267" s="27"/>
      <c r="MXT267" s="27"/>
      <c r="MXU267" s="27"/>
      <c r="MXV267" s="27"/>
      <c r="MXW267" s="27"/>
      <c r="MXX267" s="27"/>
      <c r="MXY267" s="27"/>
      <c r="MXZ267" s="27"/>
      <c r="MYA267" s="27"/>
      <c r="MYB267" s="27"/>
      <c r="MYC267" s="27"/>
      <c r="MYD267" s="27"/>
      <c r="MYE267" s="27"/>
      <c r="MYF267" s="27"/>
      <c r="MYG267" s="27"/>
      <c r="MYH267" s="27"/>
      <c r="MYI267" s="27"/>
      <c r="MYJ267" s="27"/>
      <c r="MYK267" s="27"/>
      <c r="MYL267" s="27"/>
      <c r="MYM267" s="27"/>
      <c r="MYN267" s="27"/>
      <c r="MYO267" s="27"/>
      <c r="MYP267" s="27"/>
      <c r="MYQ267" s="27"/>
      <c r="MYR267" s="27"/>
      <c r="MYS267" s="27"/>
      <c r="MYT267" s="27"/>
      <c r="MYU267" s="27"/>
      <c r="MYV267" s="27"/>
      <c r="MYW267" s="27"/>
      <c r="MYX267" s="27"/>
      <c r="MYY267" s="27"/>
      <c r="MYZ267" s="27"/>
      <c r="MZA267" s="27"/>
      <c r="MZB267" s="27"/>
      <c r="MZC267" s="27"/>
      <c r="MZD267" s="27"/>
      <c r="MZE267" s="27"/>
      <c r="MZF267" s="27"/>
      <c r="MZG267" s="27"/>
      <c r="MZH267" s="27"/>
      <c r="MZI267" s="27"/>
      <c r="MZJ267" s="27"/>
      <c r="MZK267" s="27"/>
      <c r="MZL267" s="27"/>
      <c r="MZM267" s="27"/>
      <c r="MZN267" s="27"/>
      <c r="MZO267" s="27"/>
      <c r="MZP267" s="27"/>
      <c r="MZQ267" s="27"/>
      <c r="MZR267" s="27"/>
      <c r="MZS267" s="27"/>
      <c r="MZT267" s="27"/>
      <c r="MZU267" s="27"/>
      <c r="MZV267" s="27"/>
      <c r="MZW267" s="27"/>
      <c r="MZX267" s="27"/>
      <c r="MZY267" s="27"/>
      <c r="MZZ267" s="27"/>
      <c r="NAA267" s="27"/>
      <c r="NAB267" s="27"/>
      <c r="NAC267" s="27"/>
      <c r="NAD267" s="27"/>
      <c r="NAE267" s="27"/>
      <c r="NAF267" s="27"/>
      <c r="NAG267" s="27"/>
      <c r="NAH267" s="27"/>
      <c r="NAI267" s="27"/>
      <c r="NAJ267" s="27"/>
      <c r="NAK267" s="27"/>
      <c r="NAL267" s="27"/>
      <c r="NAM267" s="27"/>
      <c r="NAN267" s="27"/>
      <c r="NAO267" s="27"/>
      <c r="NAP267" s="27"/>
      <c r="NAQ267" s="27"/>
      <c r="NAR267" s="27"/>
      <c r="NAS267" s="27"/>
      <c r="NAT267" s="27"/>
      <c r="NAU267" s="27"/>
      <c r="NAV267" s="27"/>
      <c r="NAW267" s="27"/>
      <c r="NAX267" s="27"/>
      <c r="NAY267" s="27"/>
      <c r="NAZ267" s="27"/>
      <c r="NBA267" s="27"/>
      <c r="NBB267" s="27"/>
      <c r="NBC267" s="27"/>
      <c r="NBD267" s="27"/>
      <c r="NBE267" s="27"/>
      <c r="NBF267" s="27"/>
      <c r="NBG267" s="27"/>
      <c r="NBH267" s="27"/>
      <c r="NBI267" s="27"/>
      <c r="NBJ267" s="27"/>
      <c r="NBK267" s="27"/>
      <c r="NBL267" s="27"/>
      <c r="NBM267" s="27"/>
      <c r="NBN267" s="27"/>
      <c r="NBO267" s="27"/>
      <c r="NBP267" s="27"/>
      <c r="NBQ267" s="27"/>
      <c r="NBR267" s="27"/>
      <c r="NBS267" s="27"/>
      <c r="NBT267" s="27"/>
      <c r="NBU267" s="27"/>
      <c r="NBV267" s="27"/>
      <c r="NBW267" s="27"/>
      <c r="NBX267" s="27"/>
      <c r="NBY267" s="27"/>
      <c r="NBZ267" s="27"/>
      <c r="NCA267" s="27"/>
      <c r="NCB267" s="27"/>
      <c r="NCC267" s="27"/>
      <c r="NCD267" s="27"/>
      <c r="NCE267" s="27"/>
      <c r="NCF267" s="27"/>
      <c r="NCG267" s="27"/>
      <c r="NCH267" s="27"/>
      <c r="NCI267" s="27"/>
      <c r="NCJ267" s="27"/>
      <c r="NCK267" s="27"/>
      <c r="NCL267" s="27"/>
      <c r="NCM267" s="27"/>
      <c r="NCN267" s="27"/>
      <c r="NCO267" s="27"/>
      <c r="NCP267" s="27"/>
      <c r="NCQ267" s="27"/>
      <c r="NCR267" s="27"/>
      <c r="NCS267" s="27"/>
      <c r="NCT267" s="27"/>
      <c r="NCU267" s="27"/>
      <c r="NCV267" s="27"/>
      <c r="NCW267" s="27"/>
      <c r="NCX267" s="27"/>
      <c r="NCY267" s="27"/>
      <c r="NCZ267" s="27"/>
      <c r="NDA267" s="27"/>
      <c r="NDB267" s="27"/>
      <c r="NDC267" s="27"/>
      <c r="NDD267" s="27"/>
      <c r="NDE267" s="27"/>
      <c r="NDF267" s="27"/>
      <c r="NDG267" s="27"/>
      <c r="NDH267" s="27"/>
      <c r="NDI267" s="27"/>
      <c r="NDJ267" s="27"/>
      <c r="NDK267" s="27"/>
      <c r="NDL267" s="27"/>
      <c r="NDM267" s="27"/>
      <c r="NDN267" s="27"/>
      <c r="NDO267" s="27"/>
      <c r="NDP267" s="27"/>
      <c r="NDQ267" s="27"/>
      <c r="NDR267" s="27"/>
      <c r="NDS267" s="27"/>
      <c r="NDT267" s="27"/>
      <c r="NDU267" s="27"/>
      <c r="NDV267" s="27"/>
      <c r="NDW267" s="27"/>
      <c r="NDX267" s="27"/>
      <c r="NDY267" s="27"/>
      <c r="NDZ267" s="27"/>
      <c r="NEA267" s="27"/>
      <c r="NEB267" s="27"/>
      <c r="NEC267" s="27"/>
      <c r="NED267" s="27"/>
      <c r="NEE267" s="27"/>
      <c r="NEF267" s="27"/>
      <c r="NEG267" s="27"/>
      <c r="NEH267" s="27"/>
      <c r="NEI267" s="27"/>
      <c r="NEJ267" s="27"/>
      <c r="NEK267" s="27"/>
      <c r="NEL267" s="27"/>
      <c r="NEM267" s="27"/>
      <c r="NEN267" s="27"/>
      <c r="NEO267" s="27"/>
      <c r="NEP267" s="27"/>
      <c r="NEQ267" s="27"/>
      <c r="NER267" s="27"/>
      <c r="NES267" s="27"/>
      <c r="NET267" s="27"/>
      <c r="NEU267" s="27"/>
      <c r="NEV267" s="27"/>
      <c r="NEW267" s="27"/>
      <c r="NEX267" s="27"/>
      <c r="NEY267" s="27"/>
      <c r="NEZ267" s="27"/>
      <c r="NFA267" s="27"/>
      <c r="NFB267" s="27"/>
      <c r="NFC267" s="27"/>
      <c r="NFD267" s="27"/>
      <c r="NFE267" s="27"/>
      <c r="NFF267" s="27"/>
      <c r="NFG267" s="27"/>
      <c r="NFH267" s="27"/>
      <c r="NFI267" s="27"/>
      <c r="NFJ267" s="27"/>
      <c r="NFK267" s="27"/>
      <c r="NFL267" s="27"/>
      <c r="NFM267" s="27"/>
      <c r="NFN267" s="27"/>
      <c r="NFO267" s="27"/>
      <c r="NFP267" s="27"/>
      <c r="NFQ267" s="27"/>
      <c r="NFR267" s="27"/>
      <c r="NFS267" s="27"/>
      <c r="NFT267" s="27"/>
      <c r="NFU267" s="27"/>
      <c r="NFV267" s="27"/>
      <c r="NFW267" s="27"/>
      <c r="NFX267" s="27"/>
      <c r="NFY267" s="27"/>
      <c r="NFZ267" s="27"/>
      <c r="NGA267" s="27"/>
      <c r="NGB267" s="27"/>
      <c r="NGC267" s="27"/>
      <c r="NGD267" s="27"/>
      <c r="NGE267" s="27"/>
      <c r="NGF267" s="27"/>
      <c r="NGG267" s="27"/>
      <c r="NGH267" s="27"/>
      <c r="NGI267" s="27"/>
      <c r="NGJ267" s="27"/>
      <c r="NGK267" s="27"/>
      <c r="NGL267" s="27"/>
      <c r="NGM267" s="27"/>
      <c r="NGN267" s="27"/>
      <c r="NGO267" s="27"/>
      <c r="NGP267" s="27"/>
      <c r="NGQ267" s="27"/>
      <c r="NGR267" s="27"/>
      <c r="NGS267" s="27"/>
      <c r="NGT267" s="27"/>
      <c r="NGU267" s="27"/>
      <c r="NGV267" s="27"/>
      <c r="NGW267" s="27"/>
      <c r="NGX267" s="27"/>
      <c r="NGY267" s="27"/>
      <c r="NGZ267" s="27"/>
      <c r="NHA267" s="27"/>
      <c r="NHB267" s="27"/>
      <c r="NHC267" s="27"/>
      <c r="NHD267" s="27"/>
      <c r="NHE267" s="27"/>
      <c r="NHF267" s="27"/>
      <c r="NHG267" s="27"/>
      <c r="NHH267" s="27"/>
      <c r="NHI267" s="27"/>
      <c r="NHJ267" s="27"/>
      <c r="NHK267" s="27"/>
      <c r="NHL267" s="27"/>
      <c r="NHM267" s="27"/>
      <c r="NHN267" s="27"/>
      <c r="NHO267" s="27"/>
      <c r="NHP267" s="27"/>
      <c r="NHQ267" s="27"/>
      <c r="NHR267" s="27"/>
      <c r="NHS267" s="27"/>
      <c r="NHT267" s="27"/>
      <c r="NHU267" s="27"/>
      <c r="NHV267" s="27"/>
      <c r="NHW267" s="27"/>
      <c r="NHX267" s="27"/>
      <c r="NHY267" s="27"/>
      <c r="NHZ267" s="27"/>
      <c r="NIA267" s="27"/>
      <c r="NIB267" s="27"/>
      <c r="NIC267" s="27"/>
      <c r="NID267" s="27"/>
      <c r="NIE267" s="27"/>
      <c r="NIF267" s="27"/>
      <c r="NIG267" s="27"/>
      <c r="NIH267" s="27"/>
      <c r="NII267" s="27"/>
      <c r="NIJ267" s="27"/>
      <c r="NIK267" s="27"/>
      <c r="NIL267" s="27"/>
      <c r="NIM267" s="27"/>
      <c r="NIN267" s="27"/>
      <c r="NIO267" s="27"/>
      <c r="NIP267" s="27"/>
      <c r="NIQ267" s="27"/>
      <c r="NIR267" s="27"/>
      <c r="NIS267" s="27"/>
      <c r="NIT267" s="27"/>
      <c r="NIU267" s="27"/>
      <c r="NIV267" s="27"/>
      <c r="NIW267" s="27"/>
      <c r="NIX267" s="27"/>
      <c r="NIY267" s="27"/>
      <c r="NIZ267" s="27"/>
      <c r="NJA267" s="27"/>
      <c r="NJB267" s="27"/>
      <c r="NJC267" s="27"/>
      <c r="NJD267" s="27"/>
      <c r="NJE267" s="27"/>
      <c r="NJF267" s="27"/>
      <c r="NJG267" s="27"/>
      <c r="NJH267" s="27"/>
      <c r="NJI267" s="27"/>
      <c r="NJJ267" s="27"/>
      <c r="NJK267" s="27"/>
      <c r="NJL267" s="27"/>
      <c r="NJM267" s="27"/>
      <c r="NJN267" s="27"/>
      <c r="NJO267" s="27"/>
      <c r="NJP267" s="27"/>
      <c r="NJQ267" s="27"/>
      <c r="NJR267" s="27"/>
      <c r="NJS267" s="27"/>
      <c r="NJT267" s="27"/>
      <c r="NJU267" s="27"/>
      <c r="NJV267" s="27"/>
      <c r="NJW267" s="27"/>
      <c r="NJX267" s="27"/>
      <c r="NJY267" s="27"/>
      <c r="NJZ267" s="27"/>
      <c r="NKA267" s="27"/>
      <c r="NKB267" s="27"/>
      <c r="NKC267" s="27"/>
      <c r="NKD267" s="27"/>
      <c r="NKE267" s="27"/>
      <c r="NKF267" s="27"/>
      <c r="NKG267" s="27"/>
      <c r="NKH267" s="27"/>
      <c r="NKI267" s="27"/>
      <c r="NKJ267" s="27"/>
      <c r="NKK267" s="27"/>
      <c r="NKL267" s="27"/>
      <c r="NKM267" s="27"/>
      <c r="NKN267" s="27"/>
      <c r="NKO267" s="27"/>
      <c r="NKP267" s="27"/>
      <c r="NKQ267" s="27"/>
      <c r="NKR267" s="27"/>
      <c r="NKS267" s="27"/>
      <c r="NKT267" s="27"/>
      <c r="NKU267" s="27"/>
      <c r="NKV267" s="27"/>
      <c r="NKW267" s="27"/>
      <c r="NKX267" s="27"/>
      <c r="NKY267" s="27"/>
      <c r="NKZ267" s="27"/>
      <c r="NLA267" s="27"/>
      <c r="NLB267" s="27"/>
      <c r="NLC267" s="27"/>
      <c r="NLD267" s="27"/>
      <c r="NLE267" s="27"/>
      <c r="NLF267" s="27"/>
      <c r="NLG267" s="27"/>
      <c r="NLH267" s="27"/>
      <c r="NLI267" s="27"/>
      <c r="NLJ267" s="27"/>
      <c r="NLK267" s="27"/>
      <c r="NLL267" s="27"/>
      <c r="NLM267" s="27"/>
      <c r="NLN267" s="27"/>
      <c r="NLO267" s="27"/>
      <c r="NLP267" s="27"/>
      <c r="NLQ267" s="27"/>
      <c r="NLR267" s="27"/>
      <c r="NLS267" s="27"/>
      <c r="NLT267" s="27"/>
      <c r="NLU267" s="27"/>
      <c r="NLV267" s="27"/>
      <c r="NLW267" s="27"/>
      <c r="NLX267" s="27"/>
      <c r="NLY267" s="27"/>
      <c r="NLZ267" s="27"/>
      <c r="NMA267" s="27"/>
      <c r="NMB267" s="27"/>
      <c r="NMC267" s="27"/>
      <c r="NMD267" s="27"/>
      <c r="NME267" s="27"/>
      <c r="NMF267" s="27"/>
      <c r="NMG267" s="27"/>
      <c r="NMH267" s="27"/>
      <c r="NMI267" s="27"/>
      <c r="NMJ267" s="27"/>
      <c r="NMK267" s="27"/>
      <c r="NML267" s="27"/>
      <c r="NMM267" s="27"/>
      <c r="NMN267" s="27"/>
      <c r="NMO267" s="27"/>
      <c r="NMP267" s="27"/>
      <c r="NMQ267" s="27"/>
      <c r="NMR267" s="27"/>
      <c r="NMS267" s="27"/>
      <c r="NMT267" s="27"/>
      <c r="NMU267" s="27"/>
      <c r="NMV267" s="27"/>
      <c r="NMW267" s="27"/>
      <c r="NMX267" s="27"/>
      <c r="NMY267" s="27"/>
      <c r="NMZ267" s="27"/>
      <c r="NNA267" s="27"/>
      <c r="NNB267" s="27"/>
      <c r="NNC267" s="27"/>
      <c r="NND267" s="27"/>
      <c r="NNE267" s="27"/>
      <c r="NNF267" s="27"/>
      <c r="NNG267" s="27"/>
      <c r="NNH267" s="27"/>
      <c r="NNI267" s="27"/>
      <c r="NNJ267" s="27"/>
      <c r="NNK267" s="27"/>
      <c r="NNL267" s="27"/>
      <c r="NNM267" s="27"/>
      <c r="NNN267" s="27"/>
      <c r="NNO267" s="27"/>
      <c r="NNP267" s="27"/>
      <c r="NNQ267" s="27"/>
      <c r="NNR267" s="27"/>
      <c r="NNS267" s="27"/>
      <c r="NNT267" s="27"/>
      <c r="NNU267" s="27"/>
      <c r="NNV267" s="27"/>
      <c r="NNW267" s="27"/>
      <c r="NNX267" s="27"/>
      <c r="NNY267" s="27"/>
      <c r="NNZ267" s="27"/>
      <c r="NOA267" s="27"/>
      <c r="NOB267" s="27"/>
      <c r="NOC267" s="27"/>
      <c r="NOD267" s="27"/>
      <c r="NOE267" s="27"/>
      <c r="NOF267" s="27"/>
      <c r="NOG267" s="27"/>
      <c r="NOH267" s="27"/>
      <c r="NOI267" s="27"/>
      <c r="NOJ267" s="27"/>
      <c r="NOK267" s="27"/>
      <c r="NOL267" s="27"/>
      <c r="NOM267" s="27"/>
      <c r="NON267" s="27"/>
      <c r="NOO267" s="27"/>
      <c r="NOP267" s="27"/>
      <c r="NOQ267" s="27"/>
      <c r="NOR267" s="27"/>
      <c r="NOS267" s="27"/>
      <c r="NOT267" s="27"/>
      <c r="NOU267" s="27"/>
      <c r="NOV267" s="27"/>
      <c r="NOW267" s="27"/>
      <c r="NOX267" s="27"/>
      <c r="NOY267" s="27"/>
      <c r="NOZ267" s="27"/>
      <c r="NPA267" s="27"/>
      <c r="NPB267" s="27"/>
      <c r="NPC267" s="27"/>
      <c r="NPD267" s="27"/>
      <c r="NPE267" s="27"/>
      <c r="NPF267" s="27"/>
      <c r="NPG267" s="27"/>
      <c r="NPH267" s="27"/>
      <c r="NPI267" s="27"/>
      <c r="NPJ267" s="27"/>
      <c r="NPK267" s="27"/>
      <c r="NPL267" s="27"/>
      <c r="NPM267" s="27"/>
      <c r="NPN267" s="27"/>
      <c r="NPO267" s="27"/>
      <c r="NPP267" s="27"/>
      <c r="NPQ267" s="27"/>
      <c r="NPR267" s="27"/>
      <c r="NPS267" s="27"/>
      <c r="NPT267" s="27"/>
      <c r="NPU267" s="27"/>
      <c r="NPV267" s="27"/>
      <c r="NPW267" s="27"/>
      <c r="NPX267" s="27"/>
      <c r="NPY267" s="27"/>
      <c r="NPZ267" s="27"/>
      <c r="NQA267" s="27"/>
      <c r="NQB267" s="27"/>
      <c r="NQC267" s="27"/>
      <c r="NQD267" s="27"/>
      <c r="NQE267" s="27"/>
      <c r="NQF267" s="27"/>
      <c r="NQG267" s="27"/>
      <c r="NQH267" s="27"/>
      <c r="NQI267" s="27"/>
      <c r="NQJ267" s="27"/>
      <c r="NQK267" s="27"/>
      <c r="NQL267" s="27"/>
      <c r="NQM267" s="27"/>
      <c r="NQN267" s="27"/>
      <c r="NQO267" s="27"/>
      <c r="NQP267" s="27"/>
      <c r="NQQ267" s="27"/>
      <c r="NQR267" s="27"/>
      <c r="NQS267" s="27"/>
      <c r="NQT267" s="27"/>
      <c r="NQU267" s="27"/>
      <c r="NQV267" s="27"/>
      <c r="NQW267" s="27"/>
      <c r="NQX267" s="27"/>
      <c r="NQY267" s="27"/>
      <c r="NQZ267" s="27"/>
      <c r="NRA267" s="27"/>
      <c r="NRB267" s="27"/>
      <c r="NRC267" s="27"/>
      <c r="NRD267" s="27"/>
      <c r="NRE267" s="27"/>
      <c r="NRF267" s="27"/>
      <c r="NRG267" s="27"/>
      <c r="NRH267" s="27"/>
      <c r="NRI267" s="27"/>
      <c r="NRJ267" s="27"/>
      <c r="NRK267" s="27"/>
      <c r="NRL267" s="27"/>
      <c r="NRM267" s="27"/>
      <c r="NRN267" s="27"/>
      <c r="NRO267" s="27"/>
      <c r="NRP267" s="27"/>
      <c r="NRQ267" s="27"/>
      <c r="NRR267" s="27"/>
      <c r="NRS267" s="27"/>
      <c r="NRT267" s="27"/>
      <c r="NRU267" s="27"/>
      <c r="NRV267" s="27"/>
      <c r="NRW267" s="27"/>
      <c r="NRX267" s="27"/>
      <c r="NRY267" s="27"/>
      <c r="NRZ267" s="27"/>
      <c r="NSA267" s="27"/>
      <c r="NSB267" s="27"/>
      <c r="NSC267" s="27"/>
      <c r="NSD267" s="27"/>
      <c r="NSE267" s="27"/>
      <c r="NSF267" s="27"/>
      <c r="NSG267" s="27"/>
      <c r="NSH267" s="27"/>
      <c r="NSI267" s="27"/>
      <c r="NSJ267" s="27"/>
      <c r="NSK267" s="27"/>
      <c r="NSL267" s="27"/>
      <c r="NSM267" s="27"/>
      <c r="NSN267" s="27"/>
      <c r="NSO267" s="27"/>
      <c r="NSP267" s="27"/>
      <c r="NSQ267" s="27"/>
      <c r="NSR267" s="27"/>
      <c r="NSS267" s="27"/>
      <c r="NST267" s="27"/>
      <c r="NSU267" s="27"/>
      <c r="NSV267" s="27"/>
      <c r="NSW267" s="27"/>
      <c r="NSX267" s="27"/>
      <c r="NSY267" s="27"/>
      <c r="NSZ267" s="27"/>
      <c r="NTA267" s="27"/>
      <c r="NTB267" s="27"/>
      <c r="NTC267" s="27"/>
      <c r="NTD267" s="27"/>
      <c r="NTE267" s="27"/>
      <c r="NTF267" s="27"/>
      <c r="NTG267" s="27"/>
      <c r="NTH267" s="27"/>
      <c r="NTI267" s="27"/>
      <c r="NTJ267" s="27"/>
      <c r="NTK267" s="27"/>
      <c r="NTL267" s="27"/>
      <c r="NTM267" s="27"/>
      <c r="NTN267" s="27"/>
      <c r="NTO267" s="27"/>
      <c r="NTP267" s="27"/>
      <c r="NTQ267" s="27"/>
      <c r="NTR267" s="27"/>
      <c r="NTS267" s="27"/>
      <c r="NTT267" s="27"/>
      <c r="NTU267" s="27"/>
      <c r="NTV267" s="27"/>
      <c r="NTW267" s="27"/>
      <c r="NTX267" s="27"/>
      <c r="NTY267" s="27"/>
      <c r="NTZ267" s="27"/>
      <c r="NUA267" s="27"/>
      <c r="NUB267" s="27"/>
      <c r="NUC267" s="27"/>
      <c r="NUD267" s="27"/>
      <c r="NUE267" s="27"/>
      <c r="NUF267" s="27"/>
      <c r="NUG267" s="27"/>
      <c r="NUH267" s="27"/>
      <c r="NUI267" s="27"/>
      <c r="NUJ267" s="27"/>
      <c r="NUK267" s="27"/>
      <c r="NUL267" s="27"/>
      <c r="NUM267" s="27"/>
      <c r="NUN267" s="27"/>
      <c r="NUO267" s="27"/>
      <c r="NUP267" s="27"/>
      <c r="NUQ267" s="27"/>
      <c r="NUR267" s="27"/>
      <c r="NUS267" s="27"/>
      <c r="NUT267" s="27"/>
      <c r="NUU267" s="27"/>
      <c r="NUV267" s="27"/>
      <c r="NUW267" s="27"/>
      <c r="NUX267" s="27"/>
      <c r="NUY267" s="27"/>
      <c r="NUZ267" s="27"/>
      <c r="NVA267" s="27"/>
      <c r="NVB267" s="27"/>
      <c r="NVC267" s="27"/>
      <c r="NVD267" s="27"/>
      <c r="NVE267" s="27"/>
      <c r="NVF267" s="27"/>
      <c r="NVG267" s="27"/>
      <c r="NVH267" s="27"/>
      <c r="NVI267" s="27"/>
      <c r="NVJ267" s="27"/>
      <c r="NVK267" s="27"/>
      <c r="NVL267" s="27"/>
      <c r="NVM267" s="27"/>
      <c r="NVN267" s="27"/>
      <c r="NVO267" s="27"/>
      <c r="NVP267" s="27"/>
      <c r="NVQ267" s="27"/>
      <c r="NVR267" s="27"/>
      <c r="NVS267" s="27"/>
      <c r="NVT267" s="27"/>
      <c r="NVU267" s="27"/>
      <c r="NVV267" s="27"/>
      <c r="NVW267" s="27"/>
      <c r="NVX267" s="27"/>
      <c r="NVY267" s="27"/>
      <c r="NVZ267" s="27"/>
      <c r="NWA267" s="27"/>
      <c r="NWB267" s="27"/>
      <c r="NWC267" s="27"/>
      <c r="NWD267" s="27"/>
      <c r="NWE267" s="27"/>
      <c r="NWF267" s="27"/>
      <c r="NWG267" s="27"/>
      <c r="NWH267" s="27"/>
      <c r="NWI267" s="27"/>
      <c r="NWJ267" s="27"/>
      <c r="NWK267" s="27"/>
      <c r="NWL267" s="27"/>
      <c r="NWM267" s="27"/>
      <c r="NWN267" s="27"/>
      <c r="NWO267" s="27"/>
      <c r="NWP267" s="27"/>
      <c r="NWQ267" s="27"/>
      <c r="NWR267" s="27"/>
      <c r="NWS267" s="27"/>
      <c r="NWT267" s="27"/>
      <c r="NWU267" s="27"/>
      <c r="NWV267" s="27"/>
      <c r="NWW267" s="27"/>
      <c r="NWX267" s="27"/>
      <c r="NWY267" s="27"/>
      <c r="NWZ267" s="27"/>
      <c r="NXA267" s="27"/>
      <c r="NXB267" s="27"/>
      <c r="NXC267" s="27"/>
      <c r="NXD267" s="27"/>
      <c r="NXE267" s="27"/>
      <c r="NXF267" s="27"/>
      <c r="NXG267" s="27"/>
      <c r="NXH267" s="27"/>
      <c r="NXI267" s="27"/>
      <c r="NXJ267" s="27"/>
      <c r="NXK267" s="27"/>
      <c r="NXL267" s="27"/>
      <c r="NXM267" s="27"/>
      <c r="NXN267" s="27"/>
      <c r="NXO267" s="27"/>
      <c r="NXP267" s="27"/>
      <c r="NXQ267" s="27"/>
      <c r="NXR267" s="27"/>
      <c r="NXS267" s="27"/>
      <c r="NXT267" s="27"/>
      <c r="NXU267" s="27"/>
      <c r="NXV267" s="27"/>
      <c r="NXW267" s="27"/>
      <c r="NXX267" s="27"/>
      <c r="NXY267" s="27"/>
      <c r="NXZ267" s="27"/>
      <c r="NYA267" s="27"/>
      <c r="NYB267" s="27"/>
      <c r="NYC267" s="27"/>
      <c r="NYD267" s="27"/>
      <c r="NYE267" s="27"/>
      <c r="NYF267" s="27"/>
      <c r="NYG267" s="27"/>
      <c r="NYH267" s="27"/>
      <c r="NYI267" s="27"/>
      <c r="NYJ267" s="27"/>
      <c r="NYK267" s="27"/>
      <c r="NYL267" s="27"/>
      <c r="NYM267" s="27"/>
      <c r="NYN267" s="27"/>
      <c r="NYO267" s="27"/>
      <c r="NYP267" s="27"/>
      <c r="NYQ267" s="27"/>
      <c r="NYR267" s="27"/>
      <c r="NYS267" s="27"/>
      <c r="NYT267" s="27"/>
      <c r="NYU267" s="27"/>
      <c r="NYV267" s="27"/>
      <c r="NYW267" s="27"/>
      <c r="NYX267" s="27"/>
      <c r="NYY267" s="27"/>
      <c r="NYZ267" s="27"/>
      <c r="NZA267" s="27"/>
      <c r="NZB267" s="27"/>
      <c r="NZC267" s="27"/>
      <c r="NZD267" s="27"/>
      <c r="NZE267" s="27"/>
      <c r="NZF267" s="27"/>
      <c r="NZG267" s="27"/>
      <c r="NZH267" s="27"/>
      <c r="NZI267" s="27"/>
      <c r="NZJ267" s="27"/>
      <c r="NZK267" s="27"/>
      <c r="NZL267" s="27"/>
      <c r="NZM267" s="27"/>
      <c r="NZN267" s="27"/>
      <c r="NZO267" s="27"/>
      <c r="NZP267" s="27"/>
      <c r="NZQ267" s="27"/>
      <c r="NZR267" s="27"/>
      <c r="NZS267" s="27"/>
      <c r="NZT267" s="27"/>
      <c r="NZU267" s="27"/>
      <c r="NZV267" s="27"/>
      <c r="NZW267" s="27"/>
      <c r="NZX267" s="27"/>
      <c r="NZY267" s="27"/>
      <c r="NZZ267" s="27"/>
      <c r="OAA267" s="27"/>
      <c r="OAB267" s="27"/>
      <c r="OAC267" s="27"/>
      <c r="OAD267" s="27"/>
      <c r="OAE267" s="27"/>
      <c r="OAF267" s="27"/>
      <c r="OAG267" s="27"/>
      <c r="OAH267" s="27"/>
      <c r="OAI267" s="27"/>
      <c r="OAJ267" s="27"/>
      <c r="OAK267" s="27"/>
      <c r="OAL267" s="27"/>
      <c r="OAM267" s="27"/>
      <c r="OAN267" s="27"/>
      <c r="OAO267" s="27"/>
      <c r="OAP267" s="27"/>
      <c r="OAQ267" s="27"/>
      <c r="OAR267" s="27"/>
      <c r="OAS267" s="27"/>
      <c r="OAT267" s="27"/>
      <c r="OAU267" s="27"/>
      <c r="OAV267" s="27"/>
      <c r="OAW267" s="27"/>
      <c r="OAX267" s="27"/>
      <c r="OAY267" s="27"/>
      <c r="OAZ267" s="27"/>
      <c r="OBA267" s="27"/>
      <c r="OBB267" s="27"/>
      <c r="OBC267" s="27"/>
      <c r="OBD267" s="27"/>
      <c r="OBE267" s="27"/>
      <c r="OBF267" s="27"/>
      <c r="OBG267" s="27"/>
      <c r="OBH267" s="27"/>
      <c r="OBI267" s="27"/>
      <c r="OBJ267" s="27"/>
      <c r="OBK267" s="27"/>
      <c r="OBL267" s="27"/>
      <c r="OBM267" s="27"/>
      <c r="OBN267" s="27"/>
      <c r="OBO267" s="27"/>
      <c r="OBP267" s="27"/>
      <c r="OBQ267" s="27"/>
      <c r="OBR267" s="27"/>
      <c r="OBS267" s="27"/>
      <c r="OBT267" s="27"/>
      <c r="OBU267" s="27"/>
      <c r="OBV267" s="27"/>
      <c r="OBW267" s="27"/>
      <c r="OBX267" s="27"/>
      <c r="OBY267" s="27"/>
      <c r="OBZ267" s="27"/>
      <c r="OCA267" s="27"/>
      <c r="OCB267" s="27"/>
      <c r="OCC267" s="27"/>
      <c r="OCD267" s="27"/>
      <c r="OCE267" s="27"/>
      <c r="OCF267" s="27"/>
      <c r="OCG267" s="27"/>
      <c r="OCH267" s="27"/>
      <c r="OCI267" s="27"/>
      <c r="OCJ267" s="27"/>
      <c r="OCK267" s="27"/>
      <c r="OCL267" s="27"/>
      <c r="OCM267" s="27"/>
      <c r="OCN267" s="27"/>
      <c r="OCO267" s="27"/>
      <c r="OCP267" s="27"/>
      <c r="OCQ267" s="27"/>
      <c r="OCR267" s="27"/>
      <c r="OCS267" s="27"/>
      <c r="OCT267" s="27"/>
      <c r="OCU267" s="27"/>
      <c r="OCV267" s="27"/>
      <c r="OCW267" s="27"/>
      <c r="OCX267" s="27"/>
      <c r="OCY267" s="27"/>
      <c r="OCZ267" s="27"/>
      <c r="ODA267" s="27"/>
      <c r="ODB267" s="27"/>
      <c r="ODC267" s="27"/>
      <c r="ODD267" s="27"/>
      <c r="ODE267" s="27"/>
      <c r="ODF267" s="27"/>
      <c r="ODG267" s="27"/>
      <c r="ODH267" s="27"/>
      <c r="ODI267" s="27"/>
      <c r="ODJ267" s="27"/>
      <c r="ODK267" s="27"/>
      <c r="ODL267" s="27"/>
      <c r="ODM267" s="27"/>
      <c r="ODN267" s="27"/>
      <c r="ODO267" s="27"/>
      <c r="ODP267" s="27"/>
      <c r="ODQ267" s="27"/>
      <c r="ODR267" s="27"/>
      <c r="ODS267" s="27"/>
      <c r="ODT267" s="27"/>
      <c r="ODU267" s="27"/>
      <c r="ODV267" s="27"/>
      <c r="ODW267" s="27"/>
      <c r="ODX267" s="27"/>
      <c r="ODY267" s="27"/>
      <c r="ODZ267" s="27"/>
      <c r="OEA267" s="27"/>
      <c r="OEB267" s="27"/>
      <c r="OEC267" s="27"/>
      <c r="OED267" s="27"/>
      <c r="OEE267" s="27"/>
      <c r="OEF267" s="27"/>
      <c r="OEG267" s="27"/>
      <c r="OEH267" s="27"/>
      <c r="OEI267" s="27"/>
      <c r="OEJ267" s="27"/>
      <c r="OEK267" s="27"/>
      <c r="OEL267" s="27"/>
      <c r="OEM267" s="27"/>
      <c r="OEN267" s="27"/>
      <c r="OEO267" s="27"/>
      <c r="OEP267" s="27"/>
      <c r="OEQ267" s="27"/>
      <c r="OER267" s="27"/>
      <c r="OES267" s="27"/>
      <c r="OET267" s="27"/>
      <c r="OEU267" s="27"/>
      <c r="OEV267" s="27"/>
      <c r="OEW267" s="27"/>
      <c r="OEX267" s="27"/>
      <c r="OEY267" s="27"/>
      <c r="OEZ267" s="27"/>
      <c r="OFA267" s="27"/>
      <c r="OFB267" s="27"/>
      <c r="OFC267" s="27"/>
      <c r="OFD267" s="27"/>
      <c r="OFE267" s="27"/>
      <c r="OFF267" s="27"/>
      <c r="OFG267" s="27"/>
      <c r="OFH267" s="27"/>
      <c r="OFI267" s="27"/>
      <c r="OFJ267" s="27"/>
      <c r="OFK267" s="27"/>
      <c r="OFL267" s="27"/>
      <c r="OFM267" s="27"/>
      <c r="OFN267" s="27"/>
      <c r="OFO267" s="27"/>
      <c r="OFP267" s="27"/>
      <c r="OFQ267" s="27"/>
      <c r="OFR267" s="27"/>
      <c r="OFS267" s="27"/>
      <c r="OFT267" s="27"/>
      <c r="OFU267" s="27"/>
      <c r="OFV267" s="27"/>
      <c r="OFW267" s="27"/>
      <c r="OFX267" s="27"/>
      <c r="OFY267" s="27"/>
      <c r="OFZ267" s="27"/>
      <c r="OGA267" s="27"/>
      <c r="OGB267" s="27"/>
      <c r="OGC267" s="27"/>
      <c r="OGD267" s="27"/>
      <c r="OGE267" s="27"/>
      <c r="OGF267" s="27"/>
      <c r="OGG267" s="27"/>
      <c r="OGH267" s="27"/>
      <c r="OGI267" s="27"/>
      <c r="OGJ267" s="27"/>
      <c r="OGK267" s="27"/>
      <c r="OGL267" s="27"/>
      <c r="OGM267" s="27"/>
      <c r="OGN267" s="27"/>
      <c r="OGO267" s="27"/>
      <c r="OGP267" s="27"/>
      <c r="OGQ267" s="27"/>
      <c r="OGR267" s="27"/>
      <c r="OGS267" s="27"/>
      <c r="OGT267" s="27"/>
      <c r="OGU267" s="27"/>
      <c r="OGV267" s="27"/>
      <c r="OGW267" s="27"/>
      <c r="OGX267" s="27"/>
      <c r="OGY267" s="27"/>
      <c r="OGZ267" s="27"/>
      <c r="OHA267" s="27"/>
      <c r="OHB267" s="27"/>
      <c r="OHC267" s="27"/>
      <c r="OHD267" s="27"/>
      <c r="OHE267" s="27"/>
      <c r="OHF267" s="27"/>
      <c r="OHG267" s="27"/>
      <c r="OHH267" s="27"/>
      <c r="OHI267" s="27"/>
      <c r="OHJ267" s="27"/>
      <c r="OHK267" s="27"/>
      <c r="OHL267" s="27"/>
      <c r="OHM267" s="27"/>
      <c r="OHN267" s="27"/>
      <c r="OHO267" s="27"/>
      <c r="OHP267" s="27"/>
      <c r="OHQ267" s="27"/>
      <c r="OHR267" s="27"/>
      <c r="OHS267" s="27"/>
      <c r="OHT267" s="27"/>
      <c r="OHU267" s="27"/>
      <c r="OHV267" s="27"/>
      <c r="OHW267" s="27"/>
      <c r="OHX267" s="27"/>
      <c r="OHY267" s="27"/>
      <c r="OHZ267" s="27"/>
      <c r="OIA267" s="27"/>
      <c r="OIB267" s="27"/>
      <c r="OIC267" s="27"/>
      <c r="OID267" s="27"/>
      <c r="OIE267" s="27"/>
      <c r="OIF267" s="27"/>
      <c r="OIG267" s="27"/>
      <c r="OIH267" s="27"/>
      <c r="OII267" s="27"/>
      <c r="OIJ267" s="27"/>
      <c r="OIK267" s="27"/>
      <c r="OIL267" s="27"/>
      <c r="OIM267" s="27"/>
      <c r="OIN267" s="27"/>
      <c r="OIO267" s="27"/>
      <c r="OIP267" s="27"/>
      <c r="OIQ267" s="27"/>
      <c r="OIR267" s="27"/>
      <c r="OIS267" s="27"/>
      <c r="OIT267" s="27"/>
      <c r="OIU267" s="27"/>
      <c r="OIV267" s="27"/>
      <c r="OIW267" s="27"/>
      <c r="OIX267" s="27"/>
      <c r="OIY267" s="27"/>
      <c r="OIZ267" s="27"/>
      <c r="OJA267" s="27"/>
      <c r="OJB267" s="27"/>
      <c r="OJC267" s="27"/>
      <c r="OJD267" s="27"/>
      <c r="OJE267" s="27"/>
      <c r="OJF267" s="27"/>
      <c r="OJG267" s="27"/>
      <c r="OJH267" s="27"/>
      <c r="OJI267" s="27"/>
      <c r="OJJ267" s="27"/>
      <c r="OJK267" s="27"/>
      <c r="OJL267" s="27"/>
      <c r="OJM267" s="27"/>
      <c r="OJN267" s="27"/>
      <c r="OJO267" s="27"/>
      <c r="OJP267" s="27"/>
      <c r="OJQ267" s="27"/>
      <c r="OJR267" s="27"/>
      <c r="OJS267" s="27"/>
      <c r="OJT267" s="27"/>
      <c r="OJU267" s="27"/>
      <c r="OJV267" s="27"/>
      <c r="OJW267" s="27"/>
      <c r="OJX267" s="27"/>
      <c r="OJY267" s="27"/>
      <c r="OJZ267" s="27"/>
      <c r="OKA267" s="27"/>
      <c r="OKB267" s="27"/>
      <c r="OKC267" s="27"/>
      <c r="OKD267" s="27"/>
      <c r="OKE267" s="27"/>
      <c r="OKF267" s="27"/>
      <c r="OKG267" s="27"/>
      <c r="OKH267" s="27"/>
      <c r="OKI267" s="27"/>
      <c r="OKJ267" s="27"/>
      <c r="OKK267" s="27"/>
      <c r="OKL267" s="27"/>
      <c r="OKM267" s="27"/>
      <c r="OKN267" s="27"/>
      <c r="OKO267" s="27"/>
      <c r="OKP267" s="27"/>
      <c r="OKQ267" s="27"/>
      <c r="OKR267" s="27"/>
      <c r="OKS267" s="27"/>
      <c r="OKT267" s="27"/>
      <c r="OKU267" s="27"/>
      <c r="OKV267" s="27"/>
      <c r="OKW267" s="27"/>
      <c r="OKX267" s="27"/>
      <c r="OKY267" s="27"/>
      <c r="OKZ267" s="27"/>
      <c r="OLA267" s="27"/>
      <c r="OLB267" s="27"/>
      <c r="OLC267" s="27"/>
      <c r="OLD267" s="27"/>
      <c r="OLE267" s="27"/>
      <c r="OLF267" s="27"/>
      <c r="OLG267" s="27"/>
      <c r="OLH267" s="27"/>
      <c r="OLI267" s="27"/>
      <c r="OLJ267" s="27"/>
      <c r="OLK267" s="27"/>
      <c r="OLL267" s="27"/>
      <c r="OLM267" s="27"/>
      <c r="OLN267" s="27"/>
      <c r="OLO267" s="27"/>
      <c r="OLP267" s="27"/>
      <c r="OLQ267" s="27"/>
      <c r="OLR267" s="27"/>
      <c r="OLS267" s="27"/>
      <c r="OLT267" s="27"/>
      <c r="OLU267" s="27"/>
      <c r="OLV267" s="27"/>
      <c r="OLW267" s="27"/>
      <c r="OLX267" s="27"/>
      <c r="OLY267" s="27"/>
      <c r="OLZ267" s="27"/>
      <c r="OMA267" s="27"/>
      <c r="OMB267" s="27"/>
      <c r="OMC267" s="27"/>
      <c r="OMD267" s="27"/>
      <c r="OME267" s="27"/>
      <c r="OMF267" s="27"/>
      <c r="OMG267" s="27"/>
      <c r="OMH267" s="27"/>
      <c r="OMI267" s="27"/>
      <c r="OMJ267" s="27"/>
      <c r="OMK267" s="27"/>
      <c r="OML267" s="27"/>
      <c r="OMM267" s="27"/>
      <c r="OMN267" s="27"/>
      <c r="OMO267" s="27"/>
      <c r="OMP267" s="27"/>
      <c r="OMQ267" s="27"/>
      <c r="OMR267" s="27"/>
      <c r="OMS267" s="27"/>
      <c r="OMT267" s="27"/>
      <c r="OMU267" s="27"/>
      <c r="OMV267" s="27"/>
      <c r="OMW267" s="27"/>
      <c r="OMX267" s="27"/>
      <c r="OMY267" s="27"/>
      <c r="OMZ267" s="27"/>
      <c r="ONA267" s="27"/>
      <c r="ONB267" s="27"/>
      <c r="ONC267" s="27"/>
      <c r="OND267" s="27"/>
      <c r="ONE267" s="27"/>
      <c r="ONF267" s="27"/>
      <c r="ONG267" s="27"/>
      <c r="ONH267" s="27"/>
      <c r="ONI267" s="27"/>
      <c r="ONJ267" s="27"/>
      <c r="ONK267" s="27"/>
      <c r="ONL267" s="27"/>
      <c r="ONM267" s="27"/>
      <c r="ONN267" s="27"/>
      <c r="ONO267" s="27"/>
      <c r="ONP267" s="27"/>
      <c r="ONQ267" s="27"/>
      <c r="ONR267" s="27"/>
      <c r="ONS267" s="27"/>
      <c r="ONT267" s="27"/>
      <c r="ONU267" s="27"/>
      <c r="ONV267" s="27"/>
      <c r="ONW267" s="27"/>
      <c r="ONX267" s="27"/>
      <c r="ONY267" s="27"/>
      <c r="ONZ267" s="27"/>
      <c r="OOA267" s="27"/>
      <c r="OOB267" s="27"/>
      <c r="OOC267" s="27"/>
      <c r="OOD267" s="27"/>
      <c r="OOE267" s="27"/>
      <c r="OOF267" s="27"/>
      <c r="OOG267" s="27"/>
      <c r="OOH267" s="27"/>
      <c r="OOI267" s="27"/>
      <c r="OOJ267" s="27"/>
      <c r="OOK267" s="27"/>
      <c r="OOL267" s="27"/>
      <c r="OOM267" s="27"/>
      <c r="OON267" s="27"/>
      <c r="OOO267" s="27"/>
      <c r="OOP267" s="27"/>
      <c r="OOQ267" s="27"/>
      <c r="OOR267" s="27"/>
      <c r="OOS267" s="27"/>
      <c r="OOT267" s="27"/>
      <c r="OOU267" s="27"/>
      <c r="OOV267" s="27"/>
      <c r="OOW267" s="27"/>
      <c r="OOX267" s="27"/>
      <c r="OOY267" s="27"/>
      <c r="OOZ267" s="27"/>
      <c r="OPA267" s="27"/>
      <c r="OPB267" s="27"/>
      <c r="OPC267" s="27"/>
      <c r="OPD267" s="27"/>
      <c r="OPE267" s="27"/>
      <c r="OPF267" s="27"/>
      <c r="OPG267" s="27"/>
      <c r="OPH267" s="27"/>
      <c r="OPI267" s="27"/>
      <c r="OPJ267" s="27"/>
      <c r="OPK267" s="27"/>
      <c r="OPL267" s="27"/>
      <c r="OPM267" s="27"/>
      <c r="OPN267" s="27"/>
      <c r="OPO267" s="27"/>
      <c r="OPP267" s="27"/>
      <c r="OPQ267" s="27"/>
      <c r="OPR267" s="27"/>
      <c r="OPS267" s="27"/>
      <c r="OPT267" s="27"/>
      <c r="OPU267" s="27"/>
      <c r="OPV267" s="27"/>
      <c r="OPW267" s="27"/>
      <c r="OPX267" s="27"/>
      <c r="OPY267" s="27"/>
      <c r="OPZ267" s="27"/>
      <c r="OQA267" s="27"/>
      <c r="OQB267" s="27"/>
      <c r="OQC267" s="27"/>
      <c r="OQD267" s="27"/>
      <c r="OQE267" s="27"/>
      <c r="OQF267" s="27"/>
      <c r="OQG267" s="27"/>
      <c r="OQH267" s="27"/>
      <c r="OQI267" s="27"/>
      <c r="OQJ267" s="27"/>
      <c r="OQK267" s="27"/>
      <c r="OQL267" s="27"/>
      <c r="OQM267" s="27"/>
      <c r="OQN267" s="27"/>
      <c r="OQO267" s="27"/>
      <c r="OQP267" s="27"/>
      <c r="OQQ267" s="27"/>
      <c r="OQR267" s="27"/>
      <c r="OQS267" s="27"/>
      <c r="OQT267" s="27"/>
      <c r="OQU267" s="27"/>
      <c r="OQV267" s="27"/>
      <c r="OQW267" s="27"/>
      <c r="OQX267" s="27"/>
      <c r="OQY267" s="27"/>
      <c r="OQZ267" s="27"/>
      <c r="ORA267" s="27"/>
      <c r="ORB267" s="27"/>
      <c r="ORC267" s="27"/>
      <c r="ORD267" s="27"/>
      <c r="ORE267" s="27"/>
      <c r="ORF267" s="27"/>
      <c r="ORG267" s="27"/>
      <c r="ORH267" s="27"/>
      <c r="ORI267" s="27"/>
      <c r="ORJ267" s="27"/>
      <c r="ORK267" s="27"/>
      <c r="ORL267" s="27"/>
      <c r="ORM267" s="27"/>
      <c r="ORN267" s="27"/>
      <c r="ORO267" s="27"/>
      <c r="ORP267" s="27"/>
      <c r="ORQ267" s="27"/>
      <c r="ORR267" s="27"/>
      <c r="ORS267" s="27"/>
      <c r="ORT267" s="27"/>
      <c r="ORU267" s="27"/>
      <c r="ORV267" s="27"/>
      <c r="ORW267" s="27"/>
      <c r="ORX267" s="27"/>
      <c r="ORY267" s="27"/>
      <c r="ORZ267" s="27"/>
      <c r="OSA267" s="27"/>
      <c r="OSB267" s="27"/>
      <c r="OSC267" s="27"/>
      <c r="OSD267" s="27"/>
      <c r="OSE267" s="27"/>
      <c r="OSF267" s="27"/>
      <c r="OSG267" s="27"/>
      <c r="OSH267" s="27"/>
      <c r="OSI267" s="27"/>
      <c r="OSJ267" s="27"/>
      <c r="OSK267" s="27"/>
      <c r="OSL267" s="27"/>
      <c r="OSM267" s="27"/>
      <c r="OSN267" s="27"/>
      <c r="OSO267" s="27"/>
      <c r="OSP267" s="27"/>
      <c r="OSQ267" s="27"/>
      <c r="OSR267" s="27"/>
      <c r="OSS267" s="27"/>
      <c r="OST267" s="27"/>
      <c r="OSU267" s="27"/>
      <c r="OSV267" s="27"/>
      <c r="OSW267" s="27"/>
      <c r="OSX267" s="27"/>
      <c r="OSY267" s="27"/>
      <c r="OSZ267" s="27"/>
      <c r="OTA267" s="27"/>
      <c r="OTB267" s="27"/>
      <c r="OTC267" s="27"/>
      <c r="OTD267" s="27"/>
      <c r="OTE267" s="27"/>
      <c r="OTF267" s="27"/>
      <c r="OTG267" s="27"/>
      <c r="OTH267" s="27"/>
      <c r="OTI267" s="27"/>
      <c r="OTJ267" s="27"/>
      <c r="OTK267" s="27"/>
      <c r="OTL267" s="27"/>
      <c r="OTM267" s="27"/>
      <c r="OTN267" s="27"/>
      <c r="OTO267" s="27"/>
      <c r="OTP267" s="27"/>
      <c r="OTQ267" s="27"/>
      <c r="OTR267" s="27"/>
      <c r="OTS267" s="27"/>
      <c r="OTT267" s="27"/>
      <c r="OTU267" s="27"/>
      <c r="OTV267" s="27"/>
      <c r="OTW267" s="27"/>
      <c r="OTX267" s="27"/>
      <c r="OTY267" s="27"/>
      <c r="OTZ267" s="27"/>
      <c r="OUA267" s="27"/>
      <c r="OUB267" s="27"/>
      <c r="OUC267" s="27"/>
      <c r="OUD267" s="27"/>
      <c r="OUE267" s="27"/>
      <c r="OUF267" s="27"/>
      <c r="OUG267" s="27"/>
      <c r="OUH267" s="27"/>
      <c r="OUI267" s="27"/>
      <c r="OUJ267" s="27"/>
      <c r="OUK267" s="27"/>
      <c r="OUL267" s="27"/>
      <c r="OUM267" s="27"/>
      <c r="OUN267" s="27"/>
      <c r="OUO267" s="27"/>
      <c r="OUP267" s="27"/>
      <c r="OUQ267" s="27"/>
      <c r="OUR267" s="27"/>
      <c r="OUS267" s="27"/>
      <c r="OUT267" s="27"/>
      <c r="OUU267" s="27"/>
      <c r="OUV267" s="27"/>
      <c r="OUW267" s="27"/>
      <c r="OUX267" s="27"/>
      <c r="OUY267" s="27"/>
      <c r="OUZ267" s="27"/>
      <c r="OVA267" s="27"/>
      <c r="OVB267" s="27"/>
      <c r="OVC267" s="27"/>
      <c r="OVD267" s="27"/>
      <c r="OVE267" s="27"/>
      <c r="OVF267" s="27"/>
      <c r="OVG267" s="27"/>
      <c r="OVH267" s="27"/>
      <c r="OVI267" s="27"/>
      <c r="OVJ267" s="27"/>
      <c r="OVK267" s="27"/>
      <c r="OVL267" s="27"/>
      <c r="OVM267" s="27"/>
      <c r="OVN267" s="27"/>
      <c r="OVO267" s="27"/>
      <c r="OVP267" s="27"/>
      <c r="OVQ267" s="27"/>
      <c r="OVR267" s="27"/>
      <c r="OVS267" s="27"/>
      <c r="OVT267" s="27"/>
      <c r="OVU267" s="27"/>
      <c r="OVV267" s="27"/>
      <c r="OVW267" s="27"/>
      <c r="OVX267" s="27"/>
      <c r="OVY267" s="27"/>
      <c r="OVZ267" s="27"/>
      <c r="OWA267" s="27"/>
      <c r="OWB267" s="27"/>
      <c r="OWC267" s="27"/>
      <c r="OWD267" s="27"/>
      <c r="OWE267" s="27"/>
      <c r="OWF267" s="27"/>
      <c r="OWG267" s="27"/>
      <c r="OWH267" s="27"/>
      <c r="OWI267" s="27"/>
      <c r="OWJ267" s="27"/>
      <c r="OWK267" s="27"/>
      <c r="OWL267" s="27"/>
      <c r="OWM267" s="27"/>
      <c r="OWN267" s="27"/>
      <c r="OWO267" s="27"/>
      <c r="OWP267" s="27"/>
      <c r="OWQ267" s="27"/>
      <c r="OWR267" s="27"/>
      <c r="OWS267" s="27"/>
      <c r="OWT267" s="27"/>
      <c r="OWU267" s="27"/>
      <c r="OWV267" s="27"/>
      <c r="OWW267" s="27"/>
      <c r="OWX267" s="27"/>
      <c r="OWY267" s="27"/>
      <c r="OWZ267" s="27"/>
      <c r="OXA267" s="27"/>
      <c r="OXB267" s="27"/>
      <c r="OXC267" s="27"/>
      <c r="OXD267" s="27"/>
      <c r="OXE267" s="27"/>
      <c r="OXF267" s="27"/>
      <c r="OXG267" s="27"/>
      <c r="OXH267" s="27"/>
      <c r="OXI267" s="27"/>
      <c r="OXJ267" s="27"/>
      <c r="OXK267" s="27"/>
      <c r="OXL267" s="27"/>
      <c r="OXM267" s="27"/>
      <c r="OXN267" s="27"/>
      <c r="OXO267" s="27"/>
      <c r="OXP267" s="27"/>
      <c r="OXQ267" s="27"/>
      <c r="OXR267" s="27"/>
      <c r="OXS267" s="27"/>
      <c r="OXT267" s="27"/>
      <c r="OXU267" s="27"/>
      <c r="OXV267" s="27"/>
      <c r="OXW267" s="27"/>
      <c r="OXX267" s="27"/>
      <c r="OXY267" s="27"/>
      <c r="OXZ267" s="27"/>
      <c r="OYA267" s="27"/>
      <c r="OYB267" s="27"/>
      <c r="OYC267" s="27"/>
      <c r="OYD267" s="27"/>
      <c r="OYE267" s="27"/>
      <c r="OYF267" s="27"/>
      <c r="OYG267" s="27"/>
      <c r="OYH267" s="27"/>
      <c r="OYI267" s="27"/>
      <c r="OYJ267" s="27"/>
      <c r="OYK267" s="27"/>
      <c r="OYL267" s="27"/>
      <c r="OYM267" s="27"/>
      <c r="OYN267" s="27"/>
      <c r="OYO267" s="27"/>
      <c r="OYP267" s="27"/>
      <c r="OYQ267" s="27"/>
      <c r="OYR267" s="27"/>
      <c r="OYS267" s="27"/>
      <c r="OYT267" s="27"/>
      <c r="OYU267" s="27"/>
      <c r="OYV267" s="27"/>
      <c r="OYW267" s="27"/>
      <c r="OYX267" s="27"/>
      <c r="OYY267" s="27"/>
      <c r="OYZ267" s="27"/>
      <c r="OZA267" s="27"/>
      <c r="OZB267" s="27"/>
      <c r="OZC267" s="27"/>
      <c r="OZD267" s="27"/>
      <c r="OZE267" s="27"/>
      <c r="OZF267" s="27"/>
      <c r="OZG267" s="27"/>
      <c r="OZH267" s="27"/>
      <c r="OZI267" s="27"/>
      <c r="OZJ267" s="27"/>
      <c r="OZK267" s="27"/>
      <c r="OZL267" s="27"/>
      <c r="OZM267" s="27"/>
      <c r="OZN267" s="27"/>
      <c r="OZO267" s="27"/>
      <c r="OZP267" s="27"/>
      <c r="OZQ267" s="27"/>
      <c r="OZR267" s="27"/>
      <c r="OZS267" s="27"/>
      <c r="OZT267" s="27"/>
      <c r="OZU267" s="27"/>
      <c r="OZV267" s="27"/>
      <c r="OZW267" s="27"/>
      <c r="OZX267" s="27"/>
      <c r="OZY267" s="27"/>
      <c r="OZZ267" s="27"/>
      <c r="PAA267" s="27"/>
      <c r="PAB267" s="27"/>
      <c r="PAC267" s="27"/>
      <c r="PAD267" s="27"/>
      <c r="PAE267" s="27"/>
      <c r="PAF267" s="27"/>
      <c r="PAG267" s="27"/>
      <c r="PAH267" s="27"/>
      <c r="PAI267" s="27"/>
      <c r="PAJ267" s="27"/>
      <c r="PAK267" s="27"/>
      <c r="PAL267" s="27"/>
      <c r="PAM267" s="27"/>
      <c r="PAN267" s="27"/>
      <c r="PAO267" s="27"/>
      <c r="PAP267" s="27"/>
      <c r="PAQ267" s="27"/>
      <c r="PAR267" s="27"/>
      <c r="PAS267" s="27"/>
      <c r="PAT267" s="27"/>
      <c r="PAU267" s="27"/>
      <c r="PAV267" s="27"/>
      <c r="PAW267" s="27"/>
      <c r="PAX267" s="27"/>
      <c r="PAY267" s="27"/>
      <c r="PAZ267" s="27"/>
      <c r="PBA267" s="27"/>
      <c r="PBB267" s="27"/>
      <c r="PBC267" s="27"/>
      <c r="PBD267" s="27"/>
      <c r="PBE267" s="27"/>
      <c r="PBF267" s="27"/>
      <c r="PBG267" s="27"/>
      <c r="PBH267" s="27"/>
      <c r="PBI267" s="27"/>
      <c r="PBJ267" s="27"/>
      <c r="PBK267" s="27"/>
      <c r="PBL267" s="27"/>
      <c r="PBM267" s="27"/>
      <c r="PBN267" s="27"/>
      <c r="PBO267" s="27"/>
      <c r="PBP267" s="27"/>
      <c r="PBQ267" s="27"/>
      <c r="PBR267" s="27"/>
      <c r="PBS267" s="27"/>
      <c r="PBT267" s="27"/>
      <c r="PBU267" s="27"/>
      <c r="PBV267" s="27"/>
      <c r="PBW267" s="27"/>
      <c r="PBX267" s="27"/>
      <c r="PBY267" s="27"/>
      <c r="PBZ267" s="27"/>
      <c r="PCA267" s="27"/>
      <c r="PCB267" s="27"/>
      <c r="PCC267" s="27"/>
      <c r="PCD267" s="27"/>
      <c r="PCE267" s="27"/>
      <c r="PCF267" s="27"/>
      <c r="PCG267" s="27"/>
      <c r="PCH267" s="27"/>
      <c r="PCI267" s="27"/>
      <c r="PCJ267" s="27"/>
      <c r="PCK267" s="27"/>
      <c r="PCL267" s="27"/>
      <c r="PCM267" s="27"/>
      <c r="PCN267" s="27"/>
      <c r="PCO267" s="27"/>
      <c r="PCP267" s="27"/>
      <c r="PCQ267" s="27"/>
      <c r="PCR267" s="27"/>
      <c r="PCS267" s="27"/>
      <c r="PCT267" s="27"/>
      <c r="PCU267" s="27"/>
      <c r="PCV267" s="27"/>
      <c r="PCW267" s="27"/>
      <c r="PCX267" s="27"/>
      <c r="PCY267" s="27"/>
      <c r="PCZ267" s="27"/>
      <c r="PDA267" s="27"/>
      <c r="PDB267" s="27"/>
      <c r="PDC267" s="27"/>
      <c r="PDD267" s="27"/>
      <c r="PDE267" s="27"/>
      <c r="PDF267" s="27"/>
      <c r="PDG267" s="27"/>
      <c r="PDH267" s="27"/>
      <c r="PDI267" s="27"/>
      <c r="PDJ267" s="27"/>
      <c r="PDK267" s="27"/>
      <c r="PDL267" s="27"/>
      <c r="PDM267" s="27"/>
      <c r="PDN267" s="27"/>
      <c r="PDO267" s="27"/>
      <c r="PDP267" s="27"/>
      <c r="PDQ267" s="27"/>
      <c r="PDR267" s="27"/>
      <c r="PDS267" s="27"/>
      <c r="PDT267" s="27"/>
      <c r="PDU267" s="27"/>
      <c r="PDV267" s="27"/>
      <c r="PDW267" s="27"/>
      <c r="PDX267" s="27"/>
      <c r="PDY267" s="27"/>
      <c r="PDZ267" s="27"/>
      <c r="PEA267" s="27"/>
      <c r="PEB267" s="27"/>
      <c r="PEC267" s="27"/>
      <c r="PED267" s="27"/>
      <c r="PEE267" s="27"/>
      <c r="PEF267" s="27"/>
      <c r="PEG267" s="27"/>
      <c r="PEH267" s="27"/>
      <c r="PEI267" s="27"/>
      <c r="PEJ267" s="27"/>
      <c r="PEK267" s="27"/>
      <c r="PEL267" s="27"/>
      <c r="PEM267" s="27"/>
      <c r="PEN267" s="27"/>
      <c r="PEO267" s="27"/>
      <c r="PEP267" s="27"/>
      <c r="PEQ267" s="27"/>
      <c r="PER267" s="27"/>
      <c r="PES267" s="27"/>
      <c r="PET267" s="27"/>
      <c r="PEU267" s="27"/>
      <c r="PEV267" s="27"/>
      <c r="PEW267" s="27"/>
      <c r="PEX267" s="27"/>
      <c r="PEY267" s="27"/>
      <c r="PEZ267" s="27"/>
      <c r="PFA267" s="27"/>
      <c r="PFB267" s="27"/>
      <c r="PFC267" s="27"/>
      <c r="PFD267" s="27"/>
      <c r="PFE267" s="27"/>
      <c r="PFF267" s="27"/>
      <c r="PFG267" s="27"/>
      <c r="PFH267" s="27"/>
      <c r="PFI267" s="27"/>
      <c r="PFJ267" s="27"/>
      <c r="PFK267" s="27"/>
      <c r="PFL267" s="27"/>
      <c r="PFM267" s="27"/>
      <c r="PFN267" s="27"/>
      <c r="PFO267" s="27"/>
      <c r="PFP267" s="27"/>
      <c r="PFQ267" s="27"/>
      <c r="PFR267" s="27"/>
      <c r="PFS267" s="27"/>
      <c r="PFT267" s="27"/>
      <c r="PFU267" s="27"/>
      <c r="PFV267" s="27"/>
      <c r="PFW267" s="27"/>
      <c r="PFX267" s="27"/>
      <c r="PFY267" s="27"/>
      <c r="PFZ267" s="27"/>
      <c r="PGA267" s="27"/>
      <c r="PGB267" s="27"/>
      <c r="PGC267" s="27"/>
      <c r="PGD267" s="27"/>
      <c r="PGE267" s="27"/>
      <c r="PGF267" s="27"/>
      <c r="PGG267" s="27"/>
      <c r="PGH267" s="27"/>
      <c r="PGI267" s="27"/>
      <c r="PGJ267" s="27"/>
      <c r="PGK267" s="27"/>
      <c r="PGL267" s="27"/>
      <c r="PGM267" s="27"/>
      <c r="PGN267" s="27"/>
      <c r="PGO267" s="27"/>
      <c r="PGP267" s="27"/>
      <c r="PGQ267" s="27"/>
      <c r="PGR267" s="27"/>
      <c r="PGS267" s="27"/>
      <c r="PGT267" s="27"/>
      <c r="PGU267" s="27"/>
      <c r="PGV267" s="27"/>
      <c r="PGW267" s="27"/>
      <c r="PGX267" s="27"/>
      <c r="PGY267" s="27"/>
      <c r="PGZ267" s="27"/>
      <c r="PHA267" s="27"/>
      <c r="PHB267" s="27"/>
      <c r="PHC267" s="27"/>
      <c r="PHD267" s="27"/>
      <c r="PHE267" s="27"/>
      <c r="PHF267" s="27"/>
      <c r="PHG267" s="27"/>
      <c r="PHH267" s="27"/>
      <c r="PHI267" s="27"/>
      <c r="PHJ267" s="27"/>
      <c r="PHK267" s="27"/>
      <c r="PHL267" s="27"/>
      <c r="PHM267" s="27"/>
      <c r="PHN267" s="27"/>
      <c r="PHO267" s="27"/>
      <c r="PHP267" s="27"/>
      <c r="PHQ267" s="27"/>
      <c r="PHR267" s="27"/>
      <c r="PHS267" s="27"/>
      <c r="PHT267" s="27"/>
      <c r="PHU267" s="27"/>
      <c r="PHV267" s="27"/>
      <c r="PHW267" s="27"/>
      <c r="PHX267" s="27"/>
      <c r="PHY267" s="27"/>
      <c r="PHZ267" s="27"/>
      <c r="PIA267" s="27"/>
      <c r="PIB267" s="27"/>
      <c r="PIC267" s="27"/>
      <c r="PID267" s="27"/>
      <c r="PIE267" s="27"/>
      <c r="PIF267" s="27"/>
      <c r="PIG267" s="27"/>
      <c r="PIH267" s="27"/>
      <c r="PII267" s="27"/>
      <c r="PIJ267" s="27"/>
      <c r="PIK267" s="27"/>
      <c r="PIL267" s="27"/>
      <c r="PIM267" s="27"/>
      <c r="PIN267" s="27"/>
      <c r="PIO267" s="27"/>
      <c r="PIP267" s="27"/>
      <c r="PIQ267" s="27"/>
      <c r="PIR267" s="27"/>
      <c r="PIS267" s="27"/>
      <c r="PIT267" s="27"/>
      <c r="PIU267" s="27"/>
      <c r="PIV267" s="27"/>
      <c r="PIW267" s="27"/>
      <c r="PIX267" s="27"/>
      <c r="PIY267" s="27"/>
      <c r="PIZ267" s="27"/>
      <c r="PJA267" s="27"/>
      <c r="PJB267" s="27"/>
      <c r="PJC267" s="27"/>
      <c r="PJD267" s="27"/>
      <c r="PJE267" s="27"/>
      <c r="PJF267" s="27"/>
      <c r="PJG267" s="27"/>
      <c r="PJH267" s="27"/>
      <c r="PJI267" s="27"/>
      <c r="PJJ267" s="27"/>
      <c r="PJK267" s="27"/>
      <c r="PJL267" s="27"/>
      <c r="PJM267" s="27"/>
      <c r="PJN267" s="27"/>
      <c r="PJO267" s="27"/>
      <c r="PJP267" s="27"/>
      <c r="PJQ267" s="27"/>
      <c r="PJR267" s="27"/>
      <c r="PJS267" s="27"/>
      <c r="PJT267" s="27"/>
      <c r="PJU267" s="27"/>
      <c r="PJV267" s="27"/>
      <c r="PJW267" s="27"/>
      <c r="PJX267" s="27"/>
      <c r="PJY267" s="27"/>
      <c r="PJZ267" s="27"/>
      <c r="PKA267" s="27"/>
      <c r="PKB267" s="27"/>
      <c r="PKC267" s="27"/>
      <c r="PKD267" s="27"/>
      <c r="PKE267" s="27"/>
      <c r="PKF267" s="27"/>
      <c r="PKG267" s="27"/>
      <c r="PKH267" s="27"/>
      <c r="PKI267" s="27"/>
      <c r="PKJ267" s="27"/>
      <c r="PKK267" s="27"/>
      <c r="PKL267" s="27"/>
      <c r="PKM267" s="27"/>
      <c r="PKN267" s="27"/>
      <c r="PKO267" s="27"/>
      <c r="PKP267" s="27"/>
      <c r="PKQ267" s="27"/>
      <c r="PKR267" s="27"/>
      <c r="PKS267" s="27"/>
      <c r="PKT267" s="27"/>
      <c r="PKU267" s="27"/>
      <c r="PKV267" s="27"/>
      <c r="PKW267" s="27"/>
      <c r="PKX267" s="27"/>
      <c r="PKY267" s="27"/>
      <c r="PKZ267" s="27"/>
      <c r="PLA267" s="27"/>
      <c r="PLB267" s="27"/>
      <c r="PLC267" s="27"/>
      <c r="PLD267" s="27"/>
      <c r="PLE267" s="27"/>
      <c r="PLF267" s="27"/>
      <c r="PLG267" s="27"/>
      <c r="PLH267" s="27"/>
      <c r="PLI267" s="27"/>
      <c r="PLJ267" s="27"/>
      <c r="PLK267" s="27"/>
      <c r="PLL267" s="27"/>
      <c r="PLM267" s="27"/>
      <c r="PLN267" s="27"/>
      <c r="PLO267" s="27"/>
      <c r="PLP267" s="27"/>
      <c r="PLQ267" s="27"/>
      <c r="PLR267" s="27"/>
      <c r="PLS267" s="27"/>
      <c r="PLT267" s="27"/>
      <c r="PLU267" s="27"/>
      <c r="PLV267" s="27"/>
      <c r="PLW267" s="27"/>
      <c r="PLX267" s="27"/>
      <c r="PLY267" s="27"/>
      <c r="PLZ267" s="27"/>
      <c r="PMA267" s="27"/>
      <c r="PMB267" s="27"/>
      <c r="PMC267" s="27"/>
      <c r="PMD267" s="27"/>
      <c r="PME267" s="27"/>
      <c r="PMF267" s="27"/>
      <c r="PMG267" s="27"/>
      <c r="PMH267" s="27"/>
      <c r="PMI267" s="27"/>
      <c r="PMJ267" s="27"/>
      <c r="PMK267" s="27"/>
      <c r="PML267" s="27"/>
      <c r="PMM267" s="27"/>
      <c r="PMN267" s="27"/>
      <c r="PMO267" s="27"/>
      <c r="PMP267" s="27"/>
      <c r="PMQ267" s="27"/>
      <c r="PMR267" s="27"/>
      <c r="PMS267" s="27"/>
      <c r="PMT267" s="27"/>
      <c r="PMU267" s="27"/>
      <c r="PMV267" s="27"/>
      <c r="PMW267" s="27"/>
      <c r="PMX267" s="27"/>
      <c r="PMY267" s="27"/>
      <c r="PMZ267" s="27"/>
      <c r="PNA267" s="27"/>
      <c r="PNB267" s="27"/>
      <c r="PNC267" s="27"/>
      <c r="PND267" s="27"/>
      <c r="PNE267" s="27"/>
      <c r="PNF267" s="27"/>
      <c r="PNG267" s="27"/>
      <c r="PNH267" s="27"/>
      <c r="PNI267" s="27"/>
      <c r="PNJ267" s="27"/>
      <c r="PNK267" s="27"/>
      <c r="PNL267" s="27"/>
      <c r="PNM267" s="27"/>
      <c r="PNN267" s="27"/>
      <c r="PNO267" s="27"/>
      <c r="PNP267" s="27"/>
      <c r="PNQ267" s="27"/>
      <c r="PNR267" s="27"/>
      <c r="PNS267" s="27"/>
      <c r="PNT267" s="27"/>
      <c r="PNU267" s="27"/>
      <c r="PNV267" s="27"/>
      <c r="PNW267" s="27"/>
      <c r="PNX267" s="27"/>
      <c r="PNY267" s="27"/>
      <c r="PNZ267" s="27"/>
      <c r="POA267" s="27"/>
      <c r="POB267" s="27"/>
      <c r="POC267" s="27"/>
      <c r="POD267" s="27"/>
      <c r="POE267" s="27"/>
      <c r="POF267" s="27"/>
      <c r="POG267" s="27"/>
      <c r="POH267" s="27"/>
      <c r="POI267" s="27"/>
      <c r="POJ267" s="27"/>
      <c r="POK267" s="27"/>
      <c r="POL267" s="27"/>
      <c r="POM267" s="27"/>
      <c r="PON267" s="27"/>
      <c r="POO267" s="27"/>
      <c r="POP267" s="27"/>
      <c r="POQ267" s="27"/>
      <c r="POR267" s="27"/>
      <c r="POS267" s="27"/>
      <c r="POT267" s="27"/>
      <c r="POU267" s="27"/>
      <c r="POV267" s="27"/>
      <c r="POW267" s="27"/>
      <c r="POX267" s="27"/>
      <c r="POY267" s="27"/>
      <c r="POZ267" s="27"/>
      <c r="PPA267" s="27"/>
      <c r="PPB267" s="27"/>
      <c r="PPC267" s="27"/>
      <c r="PPD267" s="27"/>
      <c r="PPE267" s="27"/>
      <c r="PPF267" s="27"/>
      <c r="PPG267" s="27"/>
      <c r="PPH267" s="27"/>
      <c r="PPI267" s="27"/>
      <c r="PPJ267" s="27"/>
      <c r="PPK267" s="27"/>
      <c r="PPL267" s="27"/>
      <c r="PPM267" s="27"/>
      <c r="PPN267" s="27"/>
      <c r="PPO267" s="27"/>
      <c r="PPP267" s="27"/>
      <c r="PPQ267" s="27"/>
      <c r="PPR267" s="27"/>
      <c r="PPS267" s="27"/>
      <c r="PPT267" s="27"/>
      <c r="PPU267" s="27"/>
      <c r="PPV267" s="27"/>
      <c r="PPW267" s="27"/>
      <c r="PPX267" s="27"/>
      <c r="PPY267" s="27"/>
      <c r="PPZ267" s="27"/>
      <c r="PQA267" s="27"/>
      <c r="PQB267" s="27"/>
      <c r="PQC267" s="27"/>
      <c r="PQD267" s="27"/>
      <c r="PQE267" s="27"/>
      <c r="PQF267" s="27"/>
      <c r="PQG267" s="27"/>
      <c r="PQH267" s="27"/>
      <c r="PQI267" s="27"/>
      <c r="PQJ267" s="27"/>
      <c r="PQK267" s="27"/>
      <c r="PQL267" s="27"/>
      <c r="PQM267" s="27"/>
      <c r="PQN267" s="27"/>
      <c r="PQO267" s="27"/>
      <c r="PQP267" s="27"/>
      <c r="PQQ267" s="27"/>
      <c r="PQR267" s="27"/>
      <c r="PQS267" s="27"/>
      <c r="PQT267" s="27"/>
      <c r="PQU267" s="27"/>
      <c r="PQV267" s="27"/>
      <c r="PQW267" s="27"/>
      <c r="PQX267" s="27"/>
      <c r="PQY267" s="27"/>
      <c r="PQZ267" s="27"/>
      <c r="PRA267" s="27"/>
      <c r="PRB267" s="27"/>
      <c r="PRC267" s="27"/>
      <c r="PRD267" s="27"/>
      <c r="PRE267" s="27"/>
      <c r="PRF267" s="27"/>
      <c r="PRG267" s="27"/>
      <c r="PRH267" s="27"/>
      <c r="PRI267" s="27"/>
      <c r="PRJ267" s="27"/>
      <c r="PRK267" s="27"/>
      <c r="PRL267" s="27"/>
      <c r="PRM267" s="27"/>
      <c r="PRN267" s="27"/>
      <c r="PRO267" s="27"/>
      <c r="PRP267" s="27"/>
      <c r="PRQ267" s="27"/>
      <c r="PRR267" s="27"/>
      <c r="PRS267" s="27"/>
      <c r="PRT267" s="27"/>
      <c r="PRU267" s="27"/>
      <c r="PRV267" s="27"/>
      <c r="PRW267" s="27"/>
      <c r="PRX267" s="27"/>
      <c r="PRY267" s="27"/>
      <c r="PRZ267" s="27"/>
      <c r="PSA267" s="27"/>
      <c r="PSB267" s="27"/>
      <c r="PSC267" s="27"/>
      <c r="PSD267" s="27"/>
      <c r="PSE267" s="27"/>
      <c r="PSF267" s="27"/>
      <c r="PSG267" s="27"/>
      <c r="PSH267" s="27"/>
      <c r="PSI267" s="27"/>
      <c r="PSJ267" s="27"/>
      <c r="PSK267" s="27"/>
      <c r="PSL267" s="27"/>
      <c r="PSM267" s="27"/>
      <c r="PSN267" s="27"/>
      <c r="PSO267" s="27"/>
      <c r="PSP267" s="27"/>
      <c r="PSQ267" s="27"/>
      <c r="PSR267" s="27"/>
      <c r="PSS267" s="27"/>
      <c r="PST267" s="27"/>
      <c r="PSU267" s="27"/>
      <c r="PSV267" s="27"/>
      <c r="PSW267" s="27"/>
      <c r="PSX267" s="27"/>
      <c r="PSY267" s="27"/>
      <c r="PSZ267" s="27"/>
      <c r="PTA267" s="27"/>
      <c r="PTB267" s="27"/>
      <c r="PTC267" s="27"/>
      <c r="PTD267" s="27"/>
      <c r="PTE267" s="27"/>
      <c r="PTF267" s="27"/>
      <c r="PTG267" s="27"/>
      <c r="PTH267" s="27"/>
      <c r="PTI267" s="27"/>
      <c r="PTJ267" s="27"/>
      <c r="PTK267" s="27"/>
      <c r="PTL267" s="27"/>
      <c r="PTM267" s="27"/>
      <c r="PTN267" s="27"/>
      <c r="PTO267" s="27"/>
      <c r="PTP267" s="27"/>
      <c r="PTQ267" s="27"/>
      <c r="PTR267" s="27"/>
      <c r="PTS267" s="27"/>
      <c r="PTT267" s="27"/>
      <c r="PTU267" s="27"/>
      <c r="PTV267" s="27"/>
      <c r="PTW267" s="27"/>
      <c r="PTX267" s="27"/>
      <c r="PTY267" s="27"/>
      <c r="PTZ267" s="27"/>
      <c r="PUA267" s="27"/>
      <c r="PUB267" s="27"/>
      <c r="PUC267" s="27"/>
      <c r="PUD267" s="27"/>
      <c r="PUE267" s="27"/>
      <c r="PUF267" s="27"/>
      <c r="PUG267" s="27"/>
      <c r="PUH267" s="27"/>
      <c r="PUI267" s="27"/>
      <c r="PUJ267" s="27"/>
      <c r="PUK267" s="27"/>
      <c r="PUL267" s="27"/>
      <c r="PUM267" s="27"/>
      <c r="PUN267" s="27"/>
      <c r="PUO267" s="27"/>
      <c r="PUP267" s="27"/>
      <c r="PUQ267" s="27"/>
      <c r="PUR267" s="27"/>
      <c r="PUS267" s="27"/>
      <c r="PUT267" s="27"/>
      <c r="PUU267" s="27"/>
      <c r="PUV267" s="27"/>
      <c r="PUW267" s="27"/>
      <c r="PUX267" s="27"/>
      <c r="PUY267" s="27"/>
      <c r="PUZ267" s="27"/>
      <c r="PVA267" s="27"/>
      <c r="PVB267" s="27"/>
      <c r="PVC267" s="27"/>
      <c r="PVD267" s="27"/>
      <c r="PVE267" s="27"/>
      <c r="PVF267" s="27"/>
      <c r="PVG267" s="27"/>
      <c r="PVH267" s="27"/>
      <c r="PVI267" s="27"/>
      <c r="PVJ267" s="27"/>
      <c r="PVK267" s="27"/>
      <c r="PVL267" s="27"/>
      <c r="PVM267" s="27"/>
      <c r="PVN267" s="27"/>
      <c r="PVO267" s="27"/>
      <c r="PVP267" s="27"/>
      <c r="PVQ267" s="27"/>
      <c r="PVR267" s="27"/>
      <c r="PVS267" s="27"/>
      <c r="PVT267" s="27"/>
      <c r="PVU267" s="27"/>
      <c r="PVV267" s="27"/>
      <c r="PVW267" s="27"/>
      <c r="PVX267" s="27"/>
      <c r="PVY267" s="27"/>
      <c r="PVZ267" s="27"/>
      <c r="PWA267" s="27"/>
      <c r="PWB267" s="27"/>
      <c r="PWC267" s="27"/>
      <c r="PWD267" s="27"/>
      <c r="PWE267" s="27"/>
      <c r="PWF267" s="27"/>
      <c r="PWG267" s="27"/>
      <c r="PWH267" s="27"/>
      <c r="PWI267" s="27"/>
      <c r="PWJ267" s="27"/>
      <c r="PWK267" s="27"/>
      <c r="PWL267" s="27"/>
      <c r="PWM267" s="27"/>
      <c r="PWN267" s="27"/>
      <c r="PWO267" s="27"/>
      <c r="PWP267" s="27"/>
      <c r="PWQ267" s="27"/>
      <c r="PWR267" s="27"/>
      <c r="PWS267" s="27"/>
      <c r="PWT267" s="27"/>
      <c r="PWU267" s="27"/>
      <c r="PWV267" s="27"/>
      <c r="PWW267" s="27"/>
      <c r="PWX267" s="27"/>
      <c r="PWY267" s="27"/>
      <c r="PWZ267" s="27"/>
      <c r="PXA267" s="27"/>
      <c r="PXB267" s="27"/>
      <c r="PXC267" s="27"/>
      <c r="PXD267" s="27"/>
      <c r="PXE267" s="27"/>
      <c r="PXF267" s="27"/>
      <c r="PXG267" s="27"/>
      <c r="PXH267" s="27"/>
      <c r="PXI267" s="27"/>
      <c r="PXJ267" s="27"/>
      <c r="PXK267" s="27"/>
      <c r="PXL267" s="27"/>
      <c r="PXM267" s="27"/>
      <c r="PXN267" s="27"/>
      <c r="PXO267" s="27"/>
      <c r="PXP267" s="27"/>
      <c r="PXQ267" s="27"/>
      <c r="PXR267" s="27"/>
      <c r="PXS267" s="27"/>
      <c r="PXT267" s="27"/>
      <c r="PXU267" s="27"/>
      <c r="PXV267" s="27"/>
      <c r="PXW267" s="27"/>
      <c r="PXX267" s="27"/>
      <c r="PXY267" s="27"/>
      <c r="PXZ267" s="27"/>
      <c r="PYA267" s="27"/>
      <c r="PYB267" s="27"/>
      <c r="PYC267" s="27"/>
      <c r="PYD267" s="27"/>
      <c r="PYE267" s="27"/>
      <c r="PYF267" s="27"/>
      <c r="PYG267" s="27"/>
      <c r="PYH267" s="27"/>
      <c r="PYI267" s="27"/>
      <c r="PYJ267" s="27"/>
      <c r="PYK267" s="27"/>
      <c r="PYL267" s="27"/>
      <c r="PYM267" s="27"/>
      <c r="PYN267" s="27"/>
      <c r="PYO267" s="27"/>
      <c r="PYP267" s="27"/>
      <c r="PYQ267" s="27"/>
      <c r="PYR267" s="27"/>
      <c r="PYS267" s="27"/>
      <c r="PYT267" s="27"/>
      <c r="PYU267" s="27"/>
      <c r="PYV267" s="27"/>
      <c r="PYW267" s="27"/>
      <c r="PYX267" s="27"/>
      <c r="PYY267" s="27"/>
      <c r="PYZ267" s="27"/>
      <c r="PZA267" s="27"/>
      <c r="PZB267" s="27"/>
      <c r="PZC267" s="27"/>
      <c r="PZD267" s="27"/>
      <c r="PZE267" s="27"/>
      <c r="PZF267" s="27"/>
      <c r="PZG267" s="27"/>
      <c r="PZH267" s="27"/>
      <c r="PZI267" s="27"/>
      <c r="PZJ267" s="27"/>
      <c r="PZK267" s="27"/>
      <c r="PZL267" s="27"/>
      <c r="PZM267" s="27"/>
      <c r="PZN267" s="27"/>
      <c r="PZO267" s="27"/>
      <c r="PZP267" s="27"/>
      <c r="PZQ267" s="27"/>
      <c r="PZR267" s="27"/>
      <c r="PZS267" s="27"/>
      <c r="PZT267" s="27"/>
      <c r="PZU267" s="27"/>
      <c r="PZV267" s="27"/>
      <c r="PZW267" s="27"/>
      <c r="PZX267" s="27"/>
      <c r="PZY267" s="27"/>
      <c r="PZZ267" s="27"/>
      <c r="QAA267" s="27"/>
      <c r="QAB267" s="27"/>
      <c r="QAC267" s="27"/>
      <c r="QAD267" s="27"/>
      <c r="QAE267" s="27"/>
      <c r="QAF267" s="27"/>
      <c r="QAG267" s="27"/>
      <c r="QAH267" s="27"/>
      <c r="QAI267" s="27"/>
      <c r="QAJ267" s="27"/>
      <c r="QAK267" s="27"/>
      <c r="QAL267" s="27"/>
      <c r="QAM267" s="27"/>
      <c r="QAN267" s="27"/>
      <c r="QAO267" s="27"/>
      <c r="QAP267" s="27"/>
      <c r="QAQ267" s="27"/>
      <c r="QAR267" s="27"/>
      <c r="QAS267" s="27"/>
      <c r="QAT267" s="27"/>
      <c r="QAU267" s="27"/>
      <c r="QAV267" s="27"/>
      <c r="QAW267" s="27"/>
      <c r="QAX267" s="27"/>
      <c r="QAY267" s="27"/>
      <c r="QAZ267" s="27"/>
      <c r="QBA267" s="27"/>
      <c r="QBB267" s="27"/>
      <c r="QBC267" s="27"/>
      <c r="QBD267" s="27"/>
      <c r="QBE267" s="27"/>
      <c r="QBF267" s="27"/>
      <c r="QBG267" s="27"/>
      <c r="QBH267" s="27"/>
      <c r="QBI267" s="27"/>
      <c r="QBJ267" s="27"/>
      <c r="QBK267" s="27"/>
      <c r="QBL267" s="27"/>
      <c r="QBM267" s="27"/>
      <c r="QBN267" s="27"/>
      <c r="QBO267" s="27"/>
      <c r="QBP267" s="27"/>
      <c r="QBQ267" s="27"/>
      <c r="QBR267" s="27"/>
      <c r="QBS267" s="27"/>
      <c r="QBT267" s="27"/>
      <c r="QBU267" s="27"/>
      <c r="QBV267" s="27"/>
      <c r="QBW267" s="27"/>
      <c r="QBX267" s="27"/>
      <c r="QBY267" s="27"/>
      <c r="QBZ267" s="27"/>
      <c r="QCA267" s="27"/>
      <c r="QCB267" s="27"/>
      <c r="QCC267" s="27"/>
      <c r="QCD267" s="27"/>
      <c r="QCE267" s="27"/>
      <c r="QCF267" s="27"/>
      <c r="QCG267" s="27"/>
      <c r="QCH267" s="27"/>
      <c r="QCI267" s="27"/>
      <c r="QCJ267" s="27"/>
      <c r="QCK267" s="27"/>
      <c r="QCL267" s="27"/>
      <c r="QCM267" s="27"/>
      <c r="QCN267" s="27"/>
      <c r="QCO267" s="27"/>
      <c r="QCP267" s="27"/>
      <c r="QCQ267" s="27"/>
      <c r="QCR267" s="27"/>
      <c r="QCS267" s="27"/>
      <c r="QCT267" s="27"/>
      <c r="QCU267" s="27"/>
      <c r="QCV267" s="27"/>
      <c r="QCW267" s="27"/>
      <c r="QCX267" s="27"/>
      <c r="QCY267" s="27"/>
      <c r="QCZ267" s="27"/>
      <c r="QDA267" s="27"/>
      <c r="QDB267" s="27"/>
      <c r="QDC267" s="27"/>
      <c r="QDD267" s="27"/>
      <c r="QDE267" s="27"/>
      <c r="QDF267" s="27"/>
      <c r="QDG267" s="27"/>
      <c r="QDH267" s="27"/>
      <c r="QDI267" s="27"/>
      <c r="QDJ267" s="27"/>
      <c r="QDK267" s="27"/>
      <c r="QDL267" s="27"/>
      <c r="QDM267" s="27"/>
      <c r="QDN267" s="27"/>
      <c r="QDO267" s="27"/>
      <c r="QDP267" s="27"/>
      <c r="QDQ267" s="27"/>
      <c r="QDR267" s="27"/>
      <c r="QDS267" s="27"/>
      <c r="QDT267" s="27"/>
      <c r="QDU267" s="27"/>
      <c r="QDV267" s="27"/>
      <c r="QDW267" s="27"/>
      <c r="QDX267" s="27"/>
      <c r="QDY267" s="27"/>
      <c r="QDZ267" s="27"/>
      <c r="QEA267" s="27"/>
      <c r="QEB267" s="27"/>
      <c r="QEC267" s="27"/>
      <c r="QED267" s="27"/>
      <c r="QEE267" s="27"/>
      <c r="QEF267" s="27"/>
      <c r="QEG267" s="27"/>
      <c r="QEH267" s="27"/>
      <c r="QEI267" s="27"/>
      <c r="QEJ267" s="27"/>
      <c r="QEK267" s="27"/>
      <c r="QEL267" s="27"/>
      <c r="QEM267" s="27"/>
      <c r="QEN267" s="27"/>
      <c r="QEO267" s="27"/>
      <c r="QEP267" s="27"/>
      <c r="QEQ267" s="27"/>
      <c r="QER267" s="27"/>
      <c r="QES267" s="27"/>
      <c r="QET267" s="27"/>
      <c r="QEU267" s="27"/>
      <c r="QEV267" s="27"/>
      <c r="QEW267" s="27"/>
      <c r="QEX267" s="27"/>
      <c r="QEY267" s="27"/>
      <c r="QEZ267" s="27"/>
      <c r="QFA267" s="27"/>
      <c r="QFB267" s="27"/>
      <c r="QFC267" s="27"/>
      <c r="QFD267" s="27"/>
      <c r="QFE267" s="27"/>
      <c r="QFF267" s="27"/>
      <c r="QFG267" s="27"/>
      <c r="QFH267" s="27"/>
      <c r="QFI267" s="27"/>
      <c r="QFJ267" s="27"/>
      <c r="QFK267" s="27"/>
      <c r="QFL267" s="27"/>
      <c r="QFM267" s="27"/>
      <c r="QFN267" s="27"/>
      <c r="QFO267" s="27"/>
      <c r="QFP267" s="27"/>
      <c r="QFQ267" s="27"/>
      <c r="QFR267" s="27"/>
      <c r="QFS267" s="27"/>
      <c r="QFT267" s="27"/>
      <c r="QFU267" s="27"/>
      <c r="QFV267" s="27"/>
      <c r="QFW267" s="27"/>
      <c r="QFX267" s="27"/>
      <c r="QFY267" s="27"/>
      <c r="QFZ267" s="27"/>
      <c r="QGA267" s="27"/>
      <c r="QGB267" s="27"/>
      <c r="QGC267" s="27"/>
      <c r="QGD267" s="27"/>
      <c r="QGE267" s="27"/>
      <c r="QGF267" s="27"/>
      <c r="QGG267" s="27"/>
      <c r="QGH267" s="27"/>
      <c r="QGI267" s="27"/>
      <c r="QGJ267" s="27"/>
      <c r="QGK267" s="27"/>
      <c r="QGL267" s="27"/>
      <c r="QGM267" s="27"/>
      <c r="QGN267" s="27"/>
      <c r="QGO267" s="27"/>
      <c r="QGP267" s="27"/>
      <c r="QGQ267" s="27"/>
      <c r="QGR267" s="27"/>
      <c r="QGS267" s="27"/>
      <c r="QGT267" s="27"/>
      <c r="QGU267" s="27"/>
      <c r="QGV267" s="27"/>
      <c r="QGW267" s="27"/>
      <c r="QGX267" s="27"/>
      <c r="QGY267" s="27"/>
      <c r="QGZ267" s="27"/>
      <c r="QHA267" s="27"/>
      <c r="QHB267" s="27"/>
      <c r="QHC267" s="27"/>
      <c r="QHD267" s="27"/>
      <c r="QHE267" s="27"/>
      <c r="QHF267" s="27"/>
      <c r="QHG267" s="27"/>
      <c r="QHH267" s="27"/>
      <c r="QHI267" s="27"/>
      <c r="QHJ267" s="27"/>
      <c r="QHK267" s="27"/>
      <c r="QHL267" s="27"/>
      <c r="QHM267" s="27"/>
      <c r="QHN267" s="27"/>
      <c r="QHO267" s="27"/>
      <c r="QHP267" s="27"/>
      <c r="QHQ267" s="27"/>
      <c r="QHR267" s="27"/>
      <c r="QHS267" s="27"/>
      <c r="QHT267" s="27"/>
      <c r="QHU267" s="27"/>
      <c r="QHV267" s="27"/>
      <c r="QHW267" s="27"/>
      <c r="QHX267" s="27"/>
      <c r="QHY267" s="27"/>
      <c r="QHZ267" s="27"/>
      <c r="QIA267" s="27"/>
      <c r="QIB267" s="27"/>
      <c r="QIC267" s="27"/>
      <c r="QID267" s="27"/>
      <c r="QIE267" s="27"/>
      <c r="QIF267" s="27"/>
      <c r="QIG267" s="27"/>
      <c r="QIH267" s="27"/>
      <c r="QII267" s="27"/>
      <c r="QIJ267" s="27"/>
      <c r="QIK267" s="27"/>
      <c r="QIL267" s="27"/>
      <c r="QIM267" s="27"/>
      <c r="QIN267" s="27"/>
      <c r="QIO267" s="27"/>
      <c r="QIP267" s="27"/>
      <c r="QIQ267" s="27"/>
      <c r="QIR267" s="27"/>
      <c r="QIS267" s="27"/>
      <c r="QIT267" s="27"/>
      <c r="QIU267" s="27"/>
      <c r="QIV267" s="27"/>
      <c r="QIW267" s="27"/>
      <c r="QIX267" s="27"/>
      <c r="QIY267" s="27"/>
      <c r="QIZ267" s="27"/>
      <c r="QJA267" s="27"/>
      <c r="QJB267" s="27"/>
      <c r="QJC267" s="27"/>
      <c r="QJD267" s="27"/>
      <c r="QJE267" s="27"/>
      <c r="QJF267" s="27"/>
      <c r="QJG267" s="27"/>
      <c r="QJH267" s="27"/>
      <c r="QJI267" s="27"/>
      <c r="QJJ267" s="27"/>
      <c r="QJK267" s="27"/>
      <c r="QJL267" s="27"/>
      <c r="QJM267" s="27"/>
      <c r="QJN267" s="27"/>
      <c r="QJO267" s="27"/>
      <c r="QJP267" s="27"/>
      <c r="QJQ267" s="27"/>
      <c r="QJR267" s="27"/>
      <c r="QJS267" s="27"/>
      <c r="QJT267" s="27"/>
      <c r="QJU267" s="27"/>
      <c r="QJV267" s="27"/>
      <c r="QJW267" s="27"/>
      <c r="QJX267" s="27"/>
      <c r="QJY267" s="27"/>
      <c r="QJZ267" s="27"/>
      <c r="QKA267" s="27"/>
      <c r="QKB267" s="27"/>
      <c r="QKC267" s="27"/>
      <c r="QKD267" s="27"/>
      <c r="QKE267" s="27"/>
      <c r="QKF267" s="27"/>
      <c r="QKG267" s="27"/>
      <c r="QKH267" s="27"/>
      <c r="QKI267" s="27"/>
      <c r="QKJ267" s="27"/>
      <c r="QKK267" s="27"/>
      <c r="QKL267" s="27"/>
      <c r="QKM267" s="27"/>
      <c r="QKN267" s="27"/>
      <c r="QKO267" s="27"/>
      <c r="QKP267" s="27"/>
      <c r="QKQ267" s="27"/>
      <c r="QKR267" s="27"/>
      <c r="QKS267" s="27"/>
      <c r="QKT267" s="27"/>
      <c r="QKU267" s="27"/>
      <c r="QKV267" s="27"/>
      <c r="QKW267" s="27"/>
      <c r="QKX267" s="27"/>
      <c r="QKY267" s="27"/>
      <c r="QKZ267" s="27"/>
      <c r="QLA267" s="27"/>
      <c r="QLB267" s="27"/>
      <c r="QLC267" s="27"/>
      <c r="QLD267" s="27"/>
      <c r="QLE267" s="27"/>
      <c r="QLF267" s="27"/>
      <c r="QLG267" s="27"/>
      <c r="QLH267" s="27"/>
      <c r="QLI267" s="27"/>
      <c r="QLJ267" s="27"/>
      <c r="QLK267" s="27"/>
      <c r="QLL267" s="27"/>
      <c r="QLM267" s="27"/>
      <c r="QLN267" s="27"/>
      <c r="QLO267" s="27"/>
      <c r="QLP267" s="27"/>
      <c r="QLQ267" s="27"/>
      <c r="QLR267" s="27"/>
      <c r="QLS267" s="27"/>
      <c r="QLT267" s="27"/>
      <c r="QLU267" s="27"/>
      <c r="QLV267" s="27"/>
      <c r="QLW267" s="27"/>
      <c r="QLX267" s="27"/>
      <c r="QLY267" s="27"/>
      <c r="QLZ267" s="27"/>
      <c r="QMA267" s="27"/>
      <c r="QMB267" s="27"/>
      <c r="QMC267" s="27"/>
      <c r="QMD267" s="27"/>
      <c r="QME267" s="27"/>
      <c r="QMF267" s="27"/>
      <c r="QMG267" s="27"/>
      <c r="QMH267" s="27"/>
      <c r="QMI267" s="27"/>
      <c r="QMJ267" s="27"/>
      <c r="QMK267" s="27"/>
      <c r="QML267" s="27"/>
      <c r="QMM267" s="27"/>
      <c r="QMN267" s="27"/>
      <c r="QMO267" s="27"/>
      <c r="QMP267" s="27"/>
      <c r="QMQ267" s="27"/>
      <c r="QMR267" s="27"/>
      <c r="QMS267" s="27"/>
      <c r="QMT267" s="27"/>
      <c r="QMU267" s="27"/>
      <c r="QMV267" s="27"/>
      <c r="QMW267" s="27"/>
      <c r="QMX267" s="27"/>
      <c r="QMY267" s="27"/>
      <c r="QMZ267" s="27"/>
      <c r="QNA267" s="27"/>
      <c r="QNB267" s="27"/>
      <c r="QNC267" s="27"/>
      <c r="QND267" s="27"/>
      <c r="QNE267" s="27"/>
      <c r="QNF267" s="27"/>
      <c r="QNG267" s="27"/>
      <c r="QNH267" s="27"/>
      <c r="QNI267" s="27"/>
      <c r="QNJ267" s="27"/>
      <c r="QNK267" s="27"/>
      <c r="QNL267" s="27"/>
      <c r="QNM267" s="27"/>
      <c r="QNN267" s="27"/>
      <c r="QNO267" s="27"/>
      <c r="QNP267" s="27"/>
      <c r="QNQ267" s="27"/>
      <c r="QNR267" s="27"/>
      <c r="QNS267" s="27"/>
      <c r="QNT267" s="27"/>
      <c r="QNU267" s="27"/>
      <c r="QNV267" s="27"/>
      <c r="QNW267" s="27"/>
      <c r="QNX267" s="27"/>
      <c r="QNY267" s="27"/>
      <c r="QNZ267" s="27"/>
      <c r="QOA267" s="27"/>
      <c r="QOB267" s="27"/>
      <c r="QOC267" s="27"/>
      <c r="QOD267" s="27"/>
      <c r="QOE267" s="27"/>
      <c r="QOF267" s="27"/>
      <c r="QOG267" s="27"/>
      <c r="QOH267" s="27"/>
      <c r="QOI267" s="27"/>
      <c r="QOJ267" s="27"/>
      <c r="QOK267" s="27"/>
      <c r="QOL267" s="27"/>
      <c r="QOM267" s="27"/>
      <c r="QON267" s="27"/>
      <c r="QOO267" s="27"/>
      <c r="QOP267" s="27"/>
      <c r="QOQ267" s="27"/>
      <c r="QOR267" s="27"/>
      <c r="QOS267" s="27"/>
      <c r="QOT267" s="27"/>
      <c r="QOU267" s="27"/>
      <c r="QOV267" s="27"/>
      <c r="QOW267" s="27"/>
      <c r="QOX267" s="27"/>
      <c r="QOY267" s="27"/>
      <c r="QOZ267" s="27"/>
      <c r="QPA267" s="27"/>
      <c r="QPB267" s="27"/>
      <c r="QPC267" s="27"/>
      <c r="QPD267" s="27"/>
      <c r="QPE267" s="27"/>
      <c r="QPF267" s="27"/>
      <c r="QPG267" s="27"/>
      <c r="QPH267" s="27"/>
      <c r="QPI267" s="27"/>
      <c r="QPJ267" s="27"/>
      <c r="QPK267" s="27"/>
      <c r="QPL267" s="27"/>
      <c r="QPM267" s="27"/>
      <c r="QPN267" s="27"/>
      <c r="QPO267" s="27"/>
      <c r="QPP267" s="27"/>
      <c r="QPQ267" s="27"/>
      <c r="QPR267" s="27"/>
      <c r="QPS267" s="27"/>
      <c r="QPT267" s="27"/>
      <c r="QPU267" s="27"/>
      <c r="QPV267" s="27"/>
      <c r="QPW267" s="27"/>
      <c r="QPX267" s="27"/>
      <c r="QPY267" s="27"/>
      <c r="QPZ267" s="27"/>
      <c r="QQA267" s="27"/>
      <c r="QQB267" s="27"/>
      <c r="QQC267" s="27"/>
      <c r="QQD267" s="27"/>
      <c r="QQE267" s="27"/>
      <c r="QQF267" s="27"/>
      <c r="QQG267" s="27"/>
      <c r="QQH267" s="27"/>
      <c r="QQI267" s="27"/>
      <c r="QQJ267" s="27"/>
      <c r="QQK267" s="27"/>
      <c r="QQL267" s="27"/>
      <c r="QQM267" s="27"/>
      <c r="QQN267" s="27"/>
      <c r="QQO267" s="27"/>
      <c r="QQP267" s="27"/>
      <c r="QQQ267" s="27"/>
      <c r="QQR267" s="27"/>
      <c r="QQS267" s="27"/>
      <c r="QQT267" s="27"/>
      <c r="QQU267" s="27"/>
      <c r="QQV267" s="27"/>
      <c r="QQW267" s="27"/>
      <c r="QQX267" s="27"/>
      <c r="QQY267" s="27"/>
      <c r="QQZ267" s="27"/>
      <c r="QRA267" s="27"/>
      <c r="QRB267" s="27"/>
      <c r="QRC267" s="27"/>
      <c r="QRD267" s="27"/>
      <c r="QRE267" s="27"/>
      <c r="QRF267" s="27"/>
      <c r="QRG267" s="27"/>
      <c r="QRH267" s="27"/>
      <c r="QRI267" s="27"/>
      <c r="QRJ267" s="27"/>
      <c r="QRK267" s="27"/>
      <c r="QRL267" s="27"/>
      <c r="QRM267" s="27"/>
      <c r="QRN267" s="27"/>
      <c r="QRO267" s="27"/>
      <c r="QRP267" s="27"/>
      <c r="QRQ267" s="27"/>
      <c r="QRR267" s="27"/>
      <c r="QRS267" s="27"/>
      <c r="QRT267" s="27"/>
      <c r="QRU267" s="27"/>
      <c r="QRV267" s="27"/>
      <c r="QRW267" s="27"/>
      <c r="QRX267" s="27"/>
      <c r="QRY267" s="27"/>
      <c r="QRZ267" s="27"/>
      <c r="QSA267" s="27"/>
      <c r="QSB267" s="27"/>
      <c r="QSC267" s="27"/>
      <c r="QSD267" s="27"/>
      <c r="QSE267" s="27"/>
      <c r="QSF267" s="27"/>
      <c r="QSG267" s="27"/>
      <c r="QSH267" s="27"/>
      <c r="QSI267" s="27"/>
      <c r="QSJ267" s="27"/>
      <c r="QSK267" s="27"/>
      <c r="QSL267" s="27"/>
      <c r="QSM267" s="27"/>
      <c r="QSN267" s="27"/>
      <c r="QSO267" s="27"/>
      <c r="QSP267" s="27"/>
      <c r="QSQ267" s="27"/>
      <c r="QSR267" s="27"/>
      <c r="QSS267" s="27"/>
      <c r="QST267" s="27"/>
      <c r="QSU267" s="27"/>
      <c r="QSV267" s="27"/>
      <c r="QSW267" s="27"/>
      <c r="QSX267" s="27"/>
      <c r="QSY267" s="27"/>
      <c r="QSZ267" s="27"/>
      <c r="QTA267" s="27"/>
      <c r="QTB267" s="27"/>
      <c r="QTC267" s="27"/>
      <c r="QTD267" s="27"/>
      <c r="QTE267" s="27"/>
      <c r="QTF267" s="27"/>
      <c r="QTG267" s="27"/>
      <c r="QTH267" s="27"/>
      <c r="QTI267" s="27"/>
      <c r="QTJ267" s="27"/>
      <c r="QTK267" s="27"/>
      <c r="QTL267" s="27"/>
      <c r="QTM267" s="27"/>
      <c r="QTN267" s="27"/>
      <c r="QTO267" s="27"/>
      <c r="QTP267" s="27"/>
      <c r="QTQ267" s="27"/>
      <c r="QTR267" s="27"/>
      <c r="QTS267" s="27"/>
      <c r="QTT267" s="27"/>
      <c r="QTU267" s="27"/>
      <c r="QTV267" s="27"/>
      <c r="QTW267" s="27"/>
      <c r="QTX267" s="27"/>
      <c r="QTY267" s="27"/>
      <c r="QTZ267" s="27"/>
      <c r="QUA267" s="27"/>
      <c r="QUB267" s="27"/>
      <c r="QUC267" s="27"/>
      <c r="QUD267" s="27"/>
      <c r="QUE267" s="27"/>
      <c r="QUF267" s="27"/>
      <c r="QUG267" s="27"/>
      <c r="QUH267" s="27"/>
      <c r="QUI267" s="27"/>
      <c r="QUJ267" s="27"/>
      <c r="QUK267" s="27"/>
      <c r="QUL267" s="27"/>
      <c r="QUM267" s="27"/>
      <c r="QUN267" s="27"/>
      <c r="QUO267" s="27"/>
      <c r="QUP267" s="27"/>
      <c r="QUQ267" s="27"/>
      <c r="QUR267" s="27"/>
      <c r="QUS267" s="27"/>
      <c r="QUT267" s="27"/>
      <c r="QUU267" s="27"/>
      <c r="QUV267" s="27"/>
      <c r="QUW267" s="27"/>
      <c r="QUX267" s="27"/>
      <c r="QUY267" s="27"/>
      <c r="QUZ267" s="27"/>
      <c r="QVA267" s="27"/>
      <c r="QVB267" s="27"/>
      <c r="QVC267" s="27"/>
      <c r="QVD267" s="27"/>
      <c r="QVE267" s="27"/>
      <c r="QVF267" s="27"/>
      <c r="QVG267" s="27"/>
      <c r="QVH267" s="27"/>
      <c r="QVI267" s="27"/>
      <c r="QVJ267" s="27"/>
      <c r="QVK267" s="27"/>
      <c r="QVL267" s="27"/>
      <c r="QVM267" s="27"/>
      <c r="QVN267" s="27"/>
      <c r="QVO267" s="27"/>
      <c r="QVP267" s="27"/>
      <c r="QVQ267" s="27"/>
      <c r="QVR267" s="27"/>
      <c r="QVS267" s="27"/>
      <c r="QVT267" s="27"/>
      <c r="QVU267" s="27"/>
      <c r="QVV267" s="27"/>
      <c r="QVW267" s="27"/>
      <c r="QVX267" s="27"/>
      <c r="QVY267" s="27"/>
      <c r="QVZ267" s="27"/>
      <c r="QWA267" s="27"/>
      <c r="QWB267" s="27"/>
      <c r="QWC267" s="27"/>
      <c r="QWD267" s="27"/>
      <c r="QWE267" s="27"/>
      <c r="QWF267" s="27"/>
      <c r="QWG267" s="27"/>
      <c r="QWH267" s="27"/>
      <c r="QWI267" s="27"/>
      <c r="QWJ267" s="27"/>
      <c r="QWK267" s="27"/>
      <c r="QWL267" s="27"/>
      <c r="QWM267" s="27"/>
      <c r="QWN267" s="27"/>
      <c r="QWO267" s="27"/>
      <c r="QWP267" s="27"/>
      <c r="QWQ267" s="27"/>
      <c r="QWR267" s="27"/>
      <c r="QWS267" s="27"/>
      <c r="QWT267" s="27"/>
      <c r="QWU267" s="27"/>
      <c r="QWV267" s="27"/>
      <c r="QWW267" s="27"/>
      <c r="QWX267" s="27"/>
      <c r="QWY267" s="27"/>
      <c r="QWZ267" s="27"/>
      <c r="QXA267" s="27"/>
      <c r="QXB267" s="27"/>
      <c r="QXC267" s="27"/>
      <c r="QXD267" s="27"/>
      <c r="QXE267" s="27"/>
      <c r="QXF267" s="27"/>
      <c r="QXG267" s="27"/>
      <c r="QXH267" s="27"/>
      <c r="QXI267" s="27"/>
      <c r="QXJ267" s="27"/>
      <c r="QXK267" s="27"/>
      <c r="QXL267" s="27"/>
      <c r="QXM267" s="27"/>
      <c r="QXN267" s="27"/>
      <c r="QXO267" s="27"/>
      <c r="QXP267" s="27"/>
      <c r="QXQ267" s="27"/>
      <c r="QXR267" s="27"/>
      <c r="QXS267" s="27"/>
      <c r="QXT267" s="27"/>
      <c r="QXU267" s="27"/>
      <c r="QXV267" s="27"/>
      <c r="QXW267" s="27"/>
      <c r="QXX267" s="27"/>
      <c r="QXY267" s="27"/>
      <c r="QXZ267" s="27"/>
      <c r="QYA267" s="27"/>
      <c r="QYB267" s="27"/>
      <c r="QYC267" s="27"/>
      <c r="QYD267" s="27"/>
      <c r="QYE267" s="27"/>
      <c r="QYF267" s="27"/>
      <c r="QYG267" s="27"/>
      <c r="QYH267" s="27"/>
      <c r="QYI267" s="27"/>
      <c r="QYJ267" s="27"/>
      <c r="QYK267" s="27"/>
      <c r="QYL267" s="27"/>
      <c r="QYM267" s="27"/>
      <c r="QYN267" s="27"/>
      <c r="QYO267" s="27"/>
      <c r="QYP267" s="27"/>
      <c r="QYQ267" s="27"/>
      <c r="QYR267" s="27"/>
      <c r="QYS267" s="27"/>
      <c r="QYT267" s="27"/>
      <c r="QYU267" s="27"/>
      <c r="QYV267" s="27"/>
      <c r="QYW267" s="27"/>
      <c r="QYX267" s="27"/>
      <c r="QYY267" s="27"/>
      <c r="QYZ267" s="27"/>
      <c r="QZA267" s="27"/>
      <c r="QZB267" s="27"/>
      <c r="QZC267" s="27"/>
      <c r="QZD267" s="27"/>
      <c r="QZE267" s="27"/>
      <c r="QZF267" s="27"/>
      <c r="QZG267" s="27"/>
      <c r="QZH267" s="27"/>
      <c r="QZI267" s="27"/>
      <c r="QZJ267" s="27"/>
      <c r="QZK267" s="27"/>
      <c r="QZL267" s="27"/>
      <c r="QZM267" s="27"/>
      <c r="QZN267" s="27"/>
      <c r="QZO267" s="27"/>
      <c r="QZP267" s="27"/>
      <c r="QZQ267" s="27"/>
      <c r="QZR267" s="27"/>
      <c r="QZS267" s="27"/>
      <c r="QZT267" s="27"/>
      <c r="QZU267" s="27"/>
      <c r="QZV267" s="27"/>
      <c r="QZW267" s="27"/>
      <c r="QZX267" s="27"/>
      <c r="QZY267" s="27"/>
      <c r="QZZ267" s="27"/>
      <c r="RAA267" s="27"/>
      <c r="RAB267" s="27"/>
      <c r="RAC267" s="27"/>
      <c r="RAD267" s="27"/>
      <c r="RAE267" s="27"/>
      <c r="RAF267" s="27"/>
      <c r="RAG267" s="27"/>
      <c r="RAH267" s="27"/>
      <c r="RAI267" s="27"/>
      <c r="RAJ267" s="27"/>
      <c r="RAK267" s="27"/>
      <c r="RAL267" s="27"/>
      <c r="RAM267" s="27"/>
      <c r="RAN267" s="27"/>
      <c r="RAO267" s="27"/>
      <c r="RAP267" s="27"/>
      <c r="RAQ267" s="27"/>
      <c r="RAR267" s="27"/>
      <c r="RAS267" s="27"/>
      <c r="RAT267" s="27"/>
      <c r="RAU267" s="27"/>
      <c r="RAV267" s="27"/>
      <c r="RAW267" s="27"/>
      <c r="RAX267" s="27"/>
      <c r="RAY267" s="27"/>
      <c r="RAZ267" s="27"/>
      <c r="RBA267" s="27"/>
      <c r="RBB267" s="27"/>
      <c r="RBC267" s="27"/>
      <c r="RBD267" s="27"/>
      <c r="RBE267" s="27"/>
      <c r="RBF267" s="27"/>
      <c r="RBG267" s="27"/>
      <c r="RBH267" s="27"/>
      <c r="RBI267" s="27"/>
      <c r="RBJ267" s="27"/>
      <c r="RBK267" s="27"/>
      <c r="RBL267" s="27"/>
      <c r="RBM267" s="27"/>
      <c r="RBN267" s="27"/>
      <c r="RBO267" s="27"/>
      <c r="RBP267" s="27"/>
      <c r="RBQ267" s="27"/>
      <c r="RBR267" s="27"/>
      <c r="RBS267" s="27"/>
      <c r="RBT267" s="27"/>
      <c r="RBU267" s="27"/>
      <c r="RBV267" s="27"/>
      <c r="RBW267" s="27"/>
      <c r="RBX267" s="27"/>
      <c r="RBY267" s="27"/>
      <c r="RBZ267" s="27"/>
      <c r="RCA267" s="27"/>
      <c r="RCB267" s="27"/>
      <c r="RCC267" s="27"/>
      <c r="RCD267" s="27"/>
      <c r="RCE267" s="27"/>
      <c r="RCF267" s="27"/>
      <c r="RCG267" s="27"/>
      <c r="RCH267" s="27"/>
      <c r="RCI267" s="27"/>
      <c r="RCJ267" s="27"/>
      <c r="RCK267" s="27"/>
      <c r="RCL267" s="27"/>
      <c r="RCM267" s="27"/>
      <c r="RCN267" s="27"/>
      <c r="RCO267" s="27"/>
      <c r="RCP267" s="27"/>
      <c r="RCQ267" s="27"/>
      <c r="RCR267" s="27"/>
      <c r="RCS267" s="27"/>
      <c r="RCT267" s="27"/>
      <c r="RCU267" s="27"/>
      <c r="RCV267" s="27"/>
      <c r="RCW267" s="27"/>
      <c r="RCX267" s="27"/>
      <c r="RCY267" s="27"/>
      <c r="RCZ267" s="27"/>
      <c r="RDA267" s="27"/>
      <c r="RDB267" s="27"/>
      <c r="RDC267" s="27"/>
      <c r="RDD267" s="27"/>
      <c r="RDE267" s="27"/>
      <c r="RDF267" s="27"/>
      <c r="RDG267" s="27"/>
      <c r="RDH267" s="27"/>
      <c r="RDI267" s="27"/>
      <c r="RDJ267" s="27"/>
      <c r="RDK267" s="27"/>
      <c r="RDL267" s="27"/>
      <c r="RDM267" s="27"/>
      <c r="RDN267" s="27"/>
      <c r="RDO267" s="27"/>
      <c r="RDP267" s="27"/>
      <c r="RDQ267" s="27"/>
      <c r="RDR267" s="27"/>
      <c r="RDS267" s="27"/>
      <c r="RDT267" s="27"/>
      <c r="RDU267" s="27"/>
      <c r="RDV267" s="27"/>
      <c r="RDW267" s="27"/>
      <c r="RDX267" s="27"/>
      <c r="RDY267" s="27"/>
      <c r="RDZ267" s="27"/>
      <c r="REA267" s="27"/>
      <c r="REB267" s="27"/>
      <c r="REC267" s="27"/>
      <c r="RED267" s="27"/>
      <c r="REE267" s="27"/>
      <c r="REF267" s="27"/>
      <c r="REG267" s="27"/>
      <c r="REH267" s="27"/>
      <c r="REI267" s="27"/>
      <c r="REJ267" s="27"/>
      <c r="REK267" s="27"/>
      <c r="REL267" s="27"/>
      <c r="REM267" s="27"/>
      <c r="REN267" s="27"/>
      <c r="REO267" s="27"/>
      <c r="REP267" s="27"/>
      <c r="REQ267" s="27"/>
      <c r="RER267" s="27"/>
      <c r="RES267" s="27"/>
      <c r="RET267" s="27"/>
      <c r="REU267" s="27"/>
      <c r="REV267" s="27"/>
      <c r="REW267" s="27"/>
      <c r="REX267" s="27"/>
      <c r="REY267" s="27"/>
      <c r="REZ267" s="27"/>
      <c r="RFA267" s="27"/>
      <c r="RFB267" s="27"/>
      <c r="RFC267" s="27"/>
      <c r="RFD267" s="27"/>
      <c r="RFE267" s="27"/>
      <c r="RFF267" s="27"/>
      <c r="RFG267" s="27"/>
      <c r="RFH267" s="27"/>
      <c r="RFI267" s="27"/>
      <c r="RFJ267" s="27"/>
      <c r="RFK267" s="27"/>
      <c r="RFL267" s="27"/>
      <c r="RFM267" s="27"/>
      <c r="RFN267" s="27"/>
      <c r="RFO267" s="27"/>
      <c r="RFP267" s="27"/>
      <c r="RFQ267" s="27"/>
      <c r="RFR267" s="27"/>
      <c r="RFS267" s="27"/>
      <c r="RFT267" s="27"/>
      <c r="RFU267" s="27"/>
      <c r="RFV267" s="27"/>
      <c r="RFW267" s="27"/>
      <c r="RFX267" s="27"/>
      <c r="RFY267" s="27"/>
      <c r="RFZ267" s="27"/>
      <c r="RGA267" s="27"/>
      <c r="RGB267" s="27"/>
      <c r="RGC267" s="27"/>
      <c r="RGD267" s="27"/>
      <c r="RGE267" s="27"/>
      <c r="RGF267" s="27"/>
      <c r="RGG267" s="27"/>
      <c r="RGH267" s="27"/>
      <c r="RGI267" s="27"/>
      <c r="RGJ267" s="27"/>
      <c r="RGK267" s="27"/>
      <c r="RGL267" s="27"/>
      <c r="RGM267" s="27"/>
      <c r="RGN267" s="27"/>
      <c r="RGO267" s="27"/>
      <c r="RGP267" s="27"/>
      <c r="RGQ267" s="27"/>
      <c r="RGR267" s="27"/>
      <c r="RGS267" s="27"/>
      <c r="RGT267" s="27"/>
      <c r="RGU267" s="27"/>
      <c r="RGV267" s="27"/>
      <c r="RGW267" s="27"/>
      <c r="RGX267" s="27"/>
      <c r="RGY267" s="27"/>
      <c r="RGZ267" s="27"/>
      <c r="RHA267" s="27"/>
      <c r="RHB267" s="27"/>
      <c r="RHC267" s="27"/>
      <c r="RHD267" s="27"/>
      <c r="RHE267" s="27"/>
      <c r="RHF267" s="27"/>
      <c r="RHG267" s="27"/>
      <c r="RHH267" s="27"/>
      <c r="RHI267" s="27"/>
      <c r="RHJ267" s="27"/>
      <c r="RHK267" s="27"/>
      <c r="RHL267" s="27"/>
      <c r="RHM267" s="27"/>
      <c r="RHN267" s="27"/>
      <c r="RHO267" s="27"/>
      <c r="RHP267" s="27"/>
      <c r="RHQ267" s="27"/>
      <c r="RHR267" s="27"/>
      <c r="RHS267" s="27"/>
      <c r="RHT267" s="27"/>
      <c r="RHU267" s="27"/>
      <c r="RHV267" s="27"/>
      <c r="RHW267" s="27"/>
      <c r="RHX267" s="27"/>
      <c r="RHY267" s="27"/>
      <c r="RHZ267" s="27"/>
      <c r="RIA267" s="27"/>
      <c r="RIB267" s="27"/>
      <c r="RIC267" s="27"/>
      <c r="RID267" s="27"/>
      <c r="RIE267" s="27"/>
      <c r="RIF267" s="27"/>
      <c r="RIG267" s="27"/>
      <c r="RIH267" s="27"/>
      <c r="RII267" s="27"/>
      <c r="RIJ267" s="27"/>
      <c r="RIK267" s="27"/>
      <c r="RIL267" s="27"/>
      <c r="RIM267" s="27"/>
      <c r="RIN267" s="27"/>
      <c r="RIO267" s="27"/>
      <c r="RIP267" s="27"/>
      <c r="RIQ267" s="27"/>
      <c r="RIR267" s="27"/>
      <c r="RIS267" s="27"/>
      <c r="RIT267" s="27"/>
      <c r="RIU267" s="27"/>
      <c r="RIV267" s="27"/>
      <c r="RIW267" s="27"/>
      <c r="RIX267" s="27"/>
      <c r="RIY267" s="27"/>
      <c r="RIZ267" s="27"/>
      <c r="RJA267" s="27"/>
      <c r="RJB267" s="27"/>
      <c r="RJC267" s="27"/>
      <c r="RJD267" s="27"/>
      <c r="RJE267" s="27"/>
      <c r="RJF267" s="27"/>
      <c r="RJG267" s="27"/>
      <c r="RJH267" s="27"/>
      <c r="RJI267" s="27"/>
      <c r="RJJ267" s="27"/>
      <c r="RJK267" s="27"/>
      <c r="RJL267" s="27"/>
      <c r="RJM267" s="27"/>
      <c r="RJN267" s="27"/>
      <c r="RJO267" s="27"/>
      <c r="RJP267" s="27"/>
      <c r="RJQ267" s="27"/>
      <c r="RJR267" s="27"/>
      <c r="RJS267" s="27"/>
      <c r="RJT267" s="27"/>
      <c r="RJU267" s="27"/>
      <c r="RJV267" s="27"/>
      <c r="RJW267" s="27"/>
      <c r="RJX267" s="27"/>
      <c r="RJY267" s="27"/>
      <c r="RJZ267" s="27"/>
      <c r="RKA267" s="27"/>
      <c r="RKB267" s="27"/>
      <c r="RKC267" s="27"/>
      <c r="RKD267" s="27"/>
      <c r="RKE267" s="27"/>
      <c r="RKF267" s="27"/>
      <c r="RKG267" s="27"/>
      <c r="RKH267" s="27"/>
      <c r="RKI267" s="27"/>
      <c r="RKJ267" s="27"/>
      <c r="RKK267" s="27"/>
      <c r="RKL267" s="27"/>
      <c r="RKM267" s="27"/>
      <c r="RKN267" s="27"/>
      <c r="RKO267" s="27"/>
      <c r="RKP267" s="27"/>
      <c r="RKQ267" s="27"/>
      <c r="RKR267" s="27"/>
      <c r="RKS267" s="27"/>
      <c r="RKT267" s="27"/>
      <c r="RKU267" s="27"/>
      <c r="RKV267" s="27"/>
      <c r="RKW267" s="27"/>
      <c r="RKX267" s="27"/>
      <c r="RKY267" s="27"/>
      <c r="RKZ267" s="27"/>
      <c r="RLA267" s="27"/>
      <c r="RLB267" s="27"/>
      <c r="RLC267" s="27"/>
      <c r="RLD267" s="27"/>
      <c r="RLE267" s="27"/>
      <c r="RLF267" s="27"/>
      <c r="RLG267" s="27"/>
      <c r="RLH267" s="27"/>
      <c r="RLI267" s="27"/>
      <c r="RLJ267" s="27"/>
      <c r="RLK267" s="27"/>
      <c r="RLL267" s="27"/>
      <c r="RLM267" s="27"/>
      <c r="RLN267" s="27"/>
      <c r="RLO267" s="27"/>
      <c r="RLP267" s="27"/>
      <c r="RLQ267" s="27"/>
      <c r="RLR267" s="27"/>
      <c r="RLS267" s="27"/>
      <c r="RLT267" s="27"/>
      <c r="RLU267" s="27"/>
      <c r="RLV267" s="27"/>
      <c r="RLW267" s="27"/>
      <c r="RLX267" s="27"/>
      <c r="RLY267" s="27"/>
      <c r="RLZ267" s="27"/>
      <c r="RMA267" s="27"/>
      <c r="RMB267" s="27"/>
      <c r="RMC267" s="27"/>
      <c r="RMD267" s="27"/>
      <c r="RME267" s="27"/>
      <c r="RMF267" s="27"/>
      <c r="RMG267" s="27"/>
      <c r="RMH267" s="27"/>
      <c r="RMI267" s="27"/>
      <c r="RMJ267" s="27"/>
      <c r="RMK267" s="27"/>
      <c r="RML267" s="27"/>
      <c r="RMM267" s="27"/>
      <c r="RMN267" s="27"/>
      <c r="RMO267" s="27"/>
      <c r="RMP267" s="27"/>
      <c r="RMQ267" s="27"/>
      <c r="RMR267" s="27"/>
      <c r="RMS267" s="27"/>
      <c r="RMT267" s="27"/>
      <c r="RMU267" s="27"/>
      <c r="RMV267" s="27"/>
      <c r="RMW267" s="27"/>
      <c r="RMX267" s="27"/>
      <c r="RMY267" s="27"/>
      <c r="RMZ267" s="27"/>
      <c r="RNA267" s="27"/>
      <c r="RNB267" s="27"/>
      <c r="RNC267" s="27"/>
      <c r="RND267" s="27"/>
      <c r="RNE267" s="27"/>
      <c r="RNF267" s="27"/>
      <c r="RNG267" s="27"/>
      <c r="RNH267" s="27"/>
      <c r="RNI267" s="27"/>
      <c r="RNJ267" s="27"/>
      <c r="RNK267" s="27"/>
      <c r="RNL267" s="27"/>
      <c r="RNM267" s="27"/>
      <c r="RNN267" s="27"/>
      <c r="RNO267" s="27"/>
      <c r="RNP267" s="27"/>
      <c r="RNQ267" s="27"/>
      <c r="RNR267" s="27"/>
      <c r="RNS267" s="27"/>
      <c r="RNT267" s="27"/>
      <c r="RNU267" s="27"/>
      <c r="RNV267" s="27"/>
      <c r="RNW267" s="27"/>
      <c r="RNX267" s="27"/>
      <c r="RNY267" s="27"/>
      <c r="RNZ267" s="27"/>
      <c r="ROA267" s="27"/>
      <c r="ROB267" s="27"/>
      <c r="ROC267" s="27"/>
      <c r="ROD267" s="27"/>
      <c r="ROE267" s="27"/>
      <c r="ROF267" s="27"/>
      <c r="ROG267" s="27"/>
      <c r="ROH267" s="27"/>
      <c r="ROI267" s="27"/>
      <c r="ROJ267" s="27"/>
      <c r="ROK267" s="27"/>
      <c r="ROL267" s="27"/>
      <c r="ROM267" s="27"/>
      <c r="RON267" s="27"/>
      <c r="ROO267" s="27"/>
      <c r="ROP267" s="27"/>
      <c r="ROQ267" s="27"/>
      <c r="ROR267" s="27"/>
      <c r="ROS267" s="27"/>
      <c r="ROT267" s="27"/>
      <c r="ROU267" s="27"/>
      <c r="ROV267" s="27"/>
      <c r="ROW267" s="27"/>
      <c r="ROX267" s="27"/>
      <c r="ROY267" s="27"/>
      <c r="ROZ267" s="27"/>
      <c r="RPA267" s="27"/>
      <c r="RPB267" s="27"/>
      <c r="RPC267" s="27"/>
      <c r="RPD267" s="27"/>
      <c r="RPE267" s="27"/>
      <c r="RPF267" s="27"/>
      <c r="RPG267" s="27"/>
      <c r="RPH267" s="27"/>
      <c r="RPI267" s="27"/>
      <c r="RPJ267" s="27"/>
      <c r="RPK267" s="27"/>
      <c r="RPL267" s="27"/>
      <c r="RPM267" s="27"/>
      <c r="RPN267" s="27"/>
      <c r="RPO267" s="27"/>
      <c r="RPP267" s="27"/>
      <c r="RPQ267" s="27"/>
      <c r="RPR267" s="27"/>
      <c r="RPS267" s="27"/>
      <c r="RPT267" s="27"/>
      <c r="RPU267" s="27"/>
      <c r="RPV267" s="27"/>
      <c r="RPW267" s="27"/>
      <c r="RPX267" s="27"/>
      <c r="RPY267" s="27"/>
      <c r="RPZ267" s="27"/>
      <c r="RQA267" s="27"/>
      <c r="RQB267" s="27"/>
      <c r="RQC267" s="27"/>
      <c r="RQD267" s="27"/>
      <c r="RQE267" s="27"/>
      <c r="RQF267" s="27"/>
      <c r="RQG267" s="27"/>
      <c r="RQH267" s="27"/>
      <c r="RQI267" s="27"/>
      <c r="RQJ267" s="27"/>
      <c r="RQK267" s="27"/>
      <c r="RQL267" s="27"/>
      <c r="RQM267" s="27"/>
      <c r="RQN267" s="27"/>
      <c r="RQO267" s="27"/>
      <c r="RQP267" s="27"/>
      <c r="RQQ267" s="27"/>
      <c r="RQR267" s="27"/>
      <c r="RQS267" s="27"/>
      <c r="RQT267" s="27"/>
      <c r="RQU267" s="27"/>
      <c r="RQV267" s="27"/>
      <c r="RQW267" s="27"/>
      <c r="RQX267" s="27"/>
      <c r="RQY267" s="27"/>
      <c r="RQZ267" s="27"/>
      <c r="RRA267" s="27"/>
      <c r="RRB267" s="27"/>
      <c r="RRC267" s="27"/>
      <c r="RRD267" s="27"/>
      <c r="RRE267" s="27"/>
      <c r="RRF267" s="27"/>
      <c r="RRG267" s="27"/>
      <c r="RRH267" s="27"/>
      <c r="RRI267" s="27"/>
      <c r="RRJ267" s="27"/>
      <c r="RRK267" s="27"/>
      <c r="RRL267" s="27"/>
      <c r="RRM267" s="27"/>
      <c r="RRN267" s="27"/>
      <c r="RRO267" s="27"/>
      <c r="RRP267" s="27"/>
      <c r="RRQ267" s="27"/>
      <c r="RRR267" s="27"/>
      <c r="RRS267" s="27"/>
      <c r="RRT267" s="27"/>
      <c r="RRU267" s="27"/>
      <c r="RRV267" s="27"/>
      <c r="RRW267" s="27"/>
      <c r="RRX267" s="27"/>
      <c r="RRY267" s="27"/>
      <c r="RRZ267" s="27"/>
      <c r="RSA267" s="27"/>
      <c r="RSB267" s="27"/>
      <c r="RSC267" s="27"/>
      <c r="RSD267" s="27"/>
      <c r="RSE267" s="27"/>
      <c r="RSF267" s="27"/>
      <c r="RSG267" s="27"/>
      <c r="RSH267" s="27"/>
      <c r="RSI267" s="27"/>
      <c r="RSJ267" s="27"/>
      <c r="RSK267" s="27"/>
      <c r="RSL267" s="27"/>
      <c r="RSM267" s="27"/>
      <c r="RSN267" s="27"/>
      <c r="RSO267" s="27"/>
      <c r="RSP267" s="27"/>
      <c r="RSQ267" s="27"/>
      <c r="RSR267" s="27"/>
      <c r="RSS267" s="27"/>
      <c r="RST267" s="27"/>
      <c r="RSU267" s="27"/>
      <c r="RSV267" s="27"/>
      <c r="RSW267" s="27"/>
      <c r="RSX267" s="27"/>
      <c r="RSY267" s="27"/>
      <c r="RSZ267" s="27"/>
      <c r="RTA267" s="27"/>
      <c r="RTB267" s="27"/>
      <c r="RTC267" s="27"/>
      <c r="RTD267" s="27"/>
      <c r="RTE267" s="27"/>
      <c r="RTF267" s="27"/>
      <c r="RTG267" s="27"/>
      <c r="RTH267" s="27"/>
      <c r="RTI267" s="27"/>
      <c r="RTJ267" s="27"/>
      <c r="RTK267" s="27"/>
      <c r="RTL267" s="27"/>
      <c r="RTM267" s="27"/>
      <c r="RTN267" s="27"/>
      <c r="RTO267" s="27"/>
      <c r="RTP267" s="27"/>
      <c r="RTQ267" s="27"/>
      <c r="RTR267" s="27"/>
      <c r="RTS267" s="27"/>
      <c r="RTT267" s="27"/>
      <c r="RTU267" s="27"/>
      <c r="RTV267" s="27"/>
      <c r="RTW267" s="27"/>
      <c r="RTX267" s="27"/>
      <c r="RTY267" s="27"/>
      <c r="RTZ267" s="27"/>
      <c r="RUA267" s="27"/>
      <c r="RUB267" s="27"/>
      <c r="RUC267" s="27"/>
      <c r="RUD267" s="27"/>
      <c r="RUE267" s="27"/>
      <c r="RUF267" s="27"/>
      <c r="RUG267" s="27"/>
      <c r="RUH267" s="27"/>
      <c r="RUI267" s="27"/>
      <c r="RUJ267" s="27"/>
      <c r="RUK267" s="27"/>
      <c r="RUL267" s="27"/>
      <c r="RUM267" s="27"/>
      <c r="RUN267" s="27"/>
      <c r="RUO267" s="27"/>
      <c r="RUP267" s="27"/>
      <c r="RUQ267" s="27"/>
      <c r="RUR267" s="27"/>
      <c r="RUS267" s="27"/>
      <c r="RUT267" s="27"/>
      <c r="RUU267" s="27"/>
      <c r="RUV267" s="27"/>
      <c r="RUW267" s="27"/>
      <c r="RUX267" s="27"/>
      <c r="RUY267" s="27"/>
      <c r="RUZ267" s="27"/>
      <c r="RVA267" s="27"/>
      <c r="RVB267" s="27"/>
      <c r="RVC267" s="27"/>
      <c r="RVD267" s="27"/>
      <c r="RVE267" s="27"/>
      <c r="RVF267" s="27"/>
      <c r="RVG267" s="27"/>
      <c r="RVH267" s="27"/>
      <c r="RVI267" s="27"/>
      <c r="RVJ267" s="27"/>
      <c r="RVK267" s="27"/>
      <c r="RVL267" s="27"/>
      <c r="RVM267" s="27"/>
      <c r="RVN267" s="27"/>
      <c r="RVO267" s="27"/>
      <c r="RVP267" s="27"/>
      <c r="RVQ267" s="27"/>
      <c r="RVR267" s="27"/>
      <c r="RVS267" s="27"/>
      <c r="RVT267" s="27"/>
      <c r="RVU267" s="27"/>
      <c r="RVV267" s="27"/>
      <c r="RVW267" s="27"/>
      <c r="RVX267" s="27"/>
      <c r="RVY267" s="27"/>
      <c r="RVZ267" s="27"/>
      <c r="RWA267" s="27"/>
      <c r="RWB267" s="27"/>
      <c r="RWC267" s="27"/>
      <c r="RWD267" s="27"/>
      <c r="RWE267" s="27"/>
      <c r="RWF267" s="27"/>
      <c r="RWG267" s="27"/>
      <c r="RWH267" s="27"/>
      <c r="RWI267" s="27"/>
      <c r="RWJ267" s="27"/>
      <c r="RWK267" s="27"/>
      <c r="RWL267" s="27"/>
      <c r="RWM267" s="27"/>
      <c r="RWN267" s="27"/>
      <c r="RWO267" s="27"/>
      <c r="RWP267" s="27"/>
      <c r="RWQ267" s="27"/>
      <c r="RWR267" s="27"/>
      <c r="RWS267" s="27"/>
      <c r="RWT267" s="27"/>
      <c r="RWU267" s="27"/>
      <c r="RWV267" s="27"/>
      <c r="RWW267" s="27"/>
      <c r="RWX267" s="27"/>
      <c r="RWY267" s="27"/>
      <c r="RWZ267" s="27"/>
      <c r="RXA267" s="27"/>
      <c r="RXB267" s="27"/>
      <c r="RXC267" s="27"/>
      <c r="RXD267" s="27"/>
      <c r="RXE267" s="27"/>
      <c r="RXF267" s="27"/>
      <c r="RXG267" s="27"/>
      <c r="RXH267" s="27"/>
      <c r="RXI267" s="27"/>
      <c r="RXJ267" s="27"/>
      <c r="RXK267" s="27"/>
      <c r="RXL267" s="27"/>
      <c r="RXM267" s="27"/>
      <c r="RXN267" s="27"/>
      <c r="RXO267" s="27"/>
      <c r="RXP267" s="27"/>
      <c r="RXQ267" s="27"/>
      <c r="RXR267" s="27"/>
      <c r="RXS267" s="27"/>
      <c r="RXT267" s="27"/>
      <c r="RXU267" s="27"/>
      <c r="RXV267" s="27"/>
      <c r="RXW267" s="27"/>
      <c r="RXX267" s="27"/>
      <c r="RXY267" s="27"/>
      <c r="RXZ267" s="27"/>
      <c r="RYA267" s="27"/>
      <c r="RYB267" s="27"/>
      <c r="RYC267" s="27"/>
      <c r="RYD267" s="27"/>
      <c r="RYE267" s="27"/>
      <c r="RYF267" s="27"/>
      <c r="RYG267" s="27"/>
      <c r="RYH267" s="27"/>
      <c r="RYI267" s="27"/>
      <c r="RYJ267" s="27"/>
      <c r="RYK267" s="27"/>
      <c r="RYL267" s="27"/>
      <c r="RYM267" s="27"/>
      <c r="RYN267" s="27"/>
      <c r="RYO267" s="27"/>
      <c r="RYP267" s="27"/>
      <c r="RYQ267" s="27"/>
      <c r="RYR267" s="27"/>
      <c r="RYS267" s="27"/>
      <c r="RYT267" s="27"/>
      <c r="RYU267" s="27"/>
      <c r="RYV267" s="27"/>
      <c r="RYW267" s="27"/>
      <c r="RYX267" s="27"/>
      <c r="RYY267" s="27"/>
      <c r="RYZ267" s="27"/>
      <c r="RZA267" s="27"/>
      <c r="RZB267" s="27"/>
      <c r="RZC267" s="27"/>
      <c r="RZD267" s="27"/>
      <c r="RZE267" s="27"/>
      <c r="RZF267" s="27"/>
      <c r="RZG267" s="27"/>
      <c r="RZH267" s="27"/>
      <c r="RZI267" s="27"/>
      <c r="RZJ267" s="27"/>
      <c r="RZK267" s="27"/>
      <c r="RZL267" s="27"/>
      <c r="RZM267" s="27"/>
      <c r="RZN267" s="27"/>
      <c r="RZO267" s="27"/>
      <c r="RZP267" s="27"/>
      <c r="RZQ267" s="27"/>
      <c r="RZR267" s="27"/>
      <c r="RZS267" s="27"/>
      <c r="RZT267" s="27"/>
      <c r="RZU267" s="27"/>
      <c r="RZV267" s="27"/>
      <c r="RZW267" s="27"/>
      <c r="RZX267" s="27"/>
      <c r="RZY267" s="27"/>
      <c r="RZZ267" s="27"/>
      <c r="SAA267" s="27"/>
      <c r="SAB267" s="27"/>
      <c r="SAC267" s="27"/>
      <c r="SAD267" s="27"/>
      <c r="SAE267" s="27"/>
      <c r="SAF267" s="27"/>
      <c r="SAG267" s="27"/>
      <c r="SAH267" s="27"/>
      <c r="SAI267" s="27"/>
      <c r="SAJ267" s="27"/>
      <c r="SAK267" s="27"/>
      <c r="SAL267" s="27"/>
      <c r="SAM267" s="27"/>
      <c r="SAN267" s="27"/>
      <c r="SAO267" s="27"/>
      <c r="SAP267" s="27"/>
      <c r="SAQ267" s="27"/>
      <c r="SAR267" s="27"/>
      <c r="SAS267" s="27"/>
      <c r="SAT267" s="27"/>
      <c r="SAU267" s="27"/>
      <c r="SAV267" s="27"/>
      <c r="SAW267" s="27"/>
      <c r="SAX267" s="27"/>
      <c r="SAY267" s="27"/>
      <c r="SAZ267" s="27"/>
      <c r="SBA267" s="27"/>
      <c r="SBB267" s="27"/>
      <c r="SBC267" s="27"/>
      <c r="SBD267" s="27"/>
      <c r="SBE267" s="27"/>
      <c r="SBF267" s="27"/>
      <c r="SBG267" s="27"/>
      <c r="SBH267" s="27"/>
      <c r="SBI267" s="27"/>
      <c r="SBJ267" s="27"/>
      <c r="SBK267" s="27"/>
      <c r="SBL267" s="27"/>
      <c r="SBM267" s="27"/>
      <c r="SBN267" s="27"/>
      <c r="SBO267" s="27"/>
      <c r="SBP267" s="27"/>
      <c r="SBQ267" s="27"/>
      <c r="SBR267" s="27"/>
      <c r="SBS267" s="27"/>
      <c r="SBT267" s="27"/>
      <c r="SBU267" s="27"/>
      <c r="SBV267" s="27"/>
      <c r="SBW267" s="27"/>
      <c r="SBX267" s="27"/>
      <c r="SBY267" s="27"/>
      <c r="SBZ267" s="27"/>
      <c r="SCA267" s="27"/>
      <c r="SCB267" s="27"/>
      <c r="SCC267" s="27"/>
      <c r="SCD267" s="27"/>
      <c r="SCE267" s="27"/>
      <c r="SCF267" s="27"/>
      <c r="SCG267" s="27"/>
      <c r="SCH267" s="27"/>
      <c r="SCI267" s="27"/>
      <c r="SCJ267" s="27"/>
      <c r="SCK267" s="27"/>
      <c r="SCL267" s="27"/>
      <c r="SCM267" s="27"/>
      <c r="SCN267" s="27"/>
      <c r="SCO267" s="27"/>
      <c r="SCP267" s="27"/>
      <c r="SCQ267" s="27"/>
      <c r="SCR267" s="27"/>
      <c r="SCS267" s="27"/>
      <c r="SCT267" s="27"/>
      <c r="SCU267" s="27"/>
      <c r="SCV267" s="27"/>
      <c r="SCW267" s="27"/>
      <c r="SCX267" s="27"/>
      <c r="SCY267" s="27"/>
      <c r="SCZ267" s="27"/>
      <c r="SDA267" s="27"/>
      <c r="SDB267" s="27"/>
      <c r="SDC267" s="27"/>
      <c r="SDD267" s="27"/>
      <c r="SDE267" s="27"/>
      <c r="SDF267" s="27"/>
      <c r="SDG267" s="27"/>
      <c r="SDH267" s="27"/>
      <c r="SDI267" s="27"/>
      <c r="SDJ267" s="27"/>
      <c r="SDK267" s="27"/>
      <c r="SDL267" s="27"/>
      <c r="SDM267" s="27"/>
      <c r="SDN267" s="27"/>
      <c r="SDO267" s="27"/>
      <c r="SDP267" s="27"/>
      <c r="SDQ267" s="27"/>
      <c r="SDR267" s="27"/>
      <c r="SDS267" s="27"/>
      <c r="SDT267" s="27"/>
      <c r="SDU267" s="27"/>
      <c r="SDV267" s="27"/>
      <c r="SDW267" s="27"/>
      <c r="SDX267" s="27"/>
      <c r="SDY267" s="27"/>
      <c r="SDZ267" s="27"/>
      <c r="SEA267" s="27"/>
      <c r="SEB267" s="27"/>
      <c r="SEC267" s="27"/>
      <c r="SED267" s="27"/>
      <c r="SEE267" s="27"/>
      <c r="SEF267" s="27"/>
      <c r="SEG267" s="27"/>
      <c r="SEH267" s="27"/>
      <c r="SEI267" s="27"/>
      <c r="SEJ267" s="27"/>
      <c r="SEK267" s="27"/>
      <c r="SEL267" s="27"/>
      <c r="SEM267" s="27"/>
      <c r="SEN267" s="27"/>
      <c r="SEO267" s="27"/>
      <c r="SEP267" s="27"/>
      <c r="SEQ267" s="27"/>
      <c r="SER267" s="27"/>
      <c r="SES267" s="27"/>
      <c r="SET267" s="27"/>
      <c r="SEU267" s="27"/>
      <c r="SEV267" s="27"/>
      <c r="SEW267" s="27"/>
      <c r="SEX267" s="27"/>
      <c r="SEY267" s="27"/>
      <c r="SEZ267" s="27"/>
      <c r="SFA267" s="27"/>
      <c r="SFB267" s="27"/>
      <c r="SFC267" s="27"/>
      <c r="SFD267" s="27"/>
      <c r="SFE267" s="27"/>
      <c r="SFF267" s="27"/>
      <c r="SFG267" s="27"/>
      <c r="SFH267" s="27"/>
      <c r="SFI267" s="27"/>
      <c r="SFJ267" s="27"/>
      <c r="SFK267" s="27"/>
      <c r="SFL267" s="27"/>
      <c r="SFM267" s="27"/>
      <c r="SFN267" s="27"/>
      <c r="SFO267" s="27"/>
      <c r="SFP267" s="27"/>
      <c r="SFQ267" s="27"/>
      <c r="SFR267" s="27"/>
      <c r="SFS267" s="27"/>
      <c r="SFT267" s="27"/>
      <c r="SFU267" s="27"/>
      <c r="SFV267" s="27"/>
      <c r="SFW267" s="27"/>
      <c r="SFX267" s="27"/>
      <c r="SFY267" s="27"/>
      <c r="SFZ267" s="27"/>
      <c r="SGA267" s="27"/>
      <c r="SGB267" s="27"/>
      <c r="SGC267" s="27"/>
      <c r="SGD267" s="27"/>
      <c r="SGE267" s="27"/>
      <c r="SGF267" s="27"/>
      <c r="SGG267" s="27"/>
      <c r="SGH267" s="27"/>
      <c r="SGI267" s="27"/>
      <c r="SGJ267" s="27"/>
      <c r="SGK267" s="27"/>
      <c r="SGL267" s="27"/>
      <c r="SGM267" s="27"/>
      <c r="SGN267" s="27"/>
      <c r="SGO267" s="27"/>
      <c r="SGP267" s="27"/>
      <c r="SGQ267" s="27"/>
      <c r="SGR267" s="27"/>
      <c r="SGS267" s="27"/>
      <c r="SGT267" s="27"/>
      <c r="SGU267" s="27"/>
      <c r="SGV267" s="27"/>
      <c r="SGW267" s="27"/>
      <c r="SGX267" s="27"/>
      <c r="SGY267" s="27"/>
      <c r="SGZ267" s="27"/>
      <c r="SHA267" s="27"/>
      <c r="SHB267" s="27"/>
      <c r="SHC267" s="27"/>
      <c r="SHD267" s="27"/>
      <c r="SHE267" s="27"/>
      <c r="SHF267" s="27"/>
      <c r="SHG267" s="27"/>
      <c r="SHH267" s="27"/>
      <c r="SHI267" s="27"/>
      <c r="SHJ267" s="27"/>
      <c r="SHK267" s="27"/>
      <c r="SHL267" s="27"/>
      <c r="SHM267" s="27"/>
      <c r="SHN267" s="27"/>
      <c r="SHO267" s="27"/>
      <c r="SHP267" s="27"/>
      <c r="SHQ267" s="27"/>
      <c r="SHR267" s="27"/>
      <c r="SHS267" s="27"/>
      <c r="SHT267" s="27"/>
      <c r="SHU267" s="27"/>
      <c r="SHV267" s="27"/>
      <c r="SHW267" s="27"/>
      <c r="SHX267" s="27"/>
      <c r="SHY267" s="27"/>
      <c r="SHZ267" s="27"/>
      <c r="SIA267" s="27"/>
      <c r="SIB267" s="27"/>
      <c r="SIC267" s="27"/>
      <c r="SID267" s="27"/>
      <c r="SIE267" s="27"/>
      <c r="SIF267" s="27"/>
      <c r="SIG267" s="27"/>
      <c r="SIH267" s="27"/>
      <c r="SII267" s="27"/>
      <c r="SIJ267" s="27"/>
      <c r="SIK267" s="27"/>
      <c r="SIL267" s="27"/>
      <c r="SIM267" s="27"/>
      <c r="SIN267" s="27"/>
      <c r="SIO267" s="27"/>
      <c r="SIP267" s="27"/>
      <c r="SIQ267" s="27"/>
      <c r="SIR267" s="27"/>
      <c r="SIS267" s="27"/>
      <c r="SIT267" s="27"/>
      <c r="SIU267" s="27"/>
      <c r="SIV267" s="27"/>
      <c r="SIW267" s="27"/>
      <c r="SIX267" s="27"/>
      <c r="SIY267" s="27"/>
      <c r="SIZ267" s="27"/>
      <c r="SJA267" s="27"/>
      <c r="SJB267" s="27"/>
      <c r="SJC267" s="27"/>
      <c r="SJD267" s="27"/>
      <c r="SJE267" s="27"/>
      <c r="SJF267" s="27"/>
      <c r="SJG267" s="27"/>
      <c r="SJH267" s="27"/>
      <c r="SJI267" s="27"/>
      <c r="SJJ267" s="27"/>
      <c r="SJK267" s="27"/>
      <c r="SJL267" s="27"/>
      <c r="SJM267" s="27"/>
      <c r="SJN267" s="27"/>
      <c r="SJO267" s="27"/>
      <c r="SJP267" s="27"/>
      <c r="SJQ267" s="27"/>
      <c r="SJR267" s="27"/>
      <c r="SJS267" s="27"/>
      <c r="SJT267" s="27"/>
      <c r="SJU267" s="27"/>
      <c r="SJV267" s="27"/>
      <c r="SJW267" s="27"/>
      <c r="SJX267" s="27"/>
      <c r="SJY267" s="27"/>
      <c r="SJZ267" s="27"/>
      <c r="SKA267" s="27"/>
      <c r="SKB267" s="27"/>
      <c r="SKC267" s="27"/>
      <c r="SKD267" s="27"/>
      <c r="SKE267" s="27"/>
      <c r="SKF267" s="27"/>
      <c r="SKG267" s="27"/>
      <c r="SKH267" s="27"/>
      <c r="SKI267" s="27"/>
      <c r="SKJ267" s="27"/>
      <c r="SKK267" s="27"/>
      <c r="SKL267" s="27"/>
      <c r="SKM267" s="27"/>
      <c r="SKN267" s="27"/>
      <c r="SKO267" s="27"/>
      <c r="SKP267" s="27"/>
      <c r="SKQ267" s="27"/>
      <c r="SKR267" s="27"/>
      <c r="SKS267" s="27"/>
      <c r="SKT267" s="27"/>
      <c r="SKU267" s="27"/>
      <c r="SKV267" s="27"/>
      <c r="SKW267" s="27"/>
      <c r="SKX267" s="27"/>
      <c r="SKY267" s="27"/>
      <c r="SKZ267" s="27"/>
      <c r="SLA267" s="27"/>
      <c r="SLB267" s="27"/>
      <c r="SLC267" s="27"/>
      <c r="SLD267" s="27"/>
      <c r="SLE267" s="27"/>
      <c r="SLF267" s="27"/>
      <c r="SLG267" s="27"/>
      <c r="SLH267" s="27"/>
      <c r="SLI267" s="27"/>
      <c r="SLJ267" s="27"/>
      <c r="SLK267" s="27"/>
      <c r="SLL267" s="27"/>
      <c r="SLM267" s="27"/>
      <c r="SLN267" s="27"/>
      <c r="SLO267" s="27"/>
      <c r="SLP267" s="27"/>
      <c r="SLQ267" s="27"/>
      <c r="SLR267" s="27"/>
      <c r="SLS267" s="27"/>
      <c r="SLT267" s="27"/>
      <c r="SLU267" s="27"/>
      <c r="SLV267" s="27"/>
      <c r="SLW267" s="27"/>
      <c r="SLX267" s="27"/>
      <c r="SLY267" s="27"/>
      <c r="SLZ267" s="27"/>
      <c r="SMA267" s="27"/>
      <c r="SMB267" s="27"/>
      <c r="SMC267" s="27"/>
      <c r="SMD267" s="27"/>
      <c r="SME267" s="27"/>
      <c r="SMF267" s="27"/>
      <c r="SMG267" s="27"/>
      <c r="SMH267" s="27"/>
      <c r="SMI267" s="27"/>
      <c r="SMJ267" s="27"/>
      <c r="SMK267" s="27"/>
      <c r="SML267" s="27"/>
      <c r="SMM267" s="27"/>
      <c r="SMN267" s="27"/>
      <c r="SMO267" s="27"/>
      <c r="SMP267" s="27"/>
      <c r="SMQ267" s="27"/>
      <c r="SMR267" s="27"/>
      <c r="SMS267" s="27"/>
      <c r="SMT267" s="27"/>
      <c r="SMU267" s="27"/>
      <c r="SMV267" s="27"/>
      <c r="SMW267" s="27"/>
      <c r="SMX267" s="27"/>
      <c r="SMY267" s="27"/>
      <c r="SMZ267" s="27"/>
      <c r="SNA267" s="27"/>
      <c r="SNB267" s="27"/>
      <c r="SNC267" s="27"/>
      <c r="SND267" s="27"/>
      <c r="SNE267" s="27"/>
      <c r="SNF267" s="27"/>
      <c r="SNG267" s="27"/>
      <c r="SNH267" s="27"/>
      <c r="SNI267" s="27"/>
      <c r="SNJ267" s="27"/>
      <c r="SNK267" s="27"/>
      <c r="SNL267" s="27"/>
      <c r="SNM267" s="27"/>
      <c r="SNN267" s="27"/>
      <c r="SNO267" s="27"/>
      <c r="SNP267" s="27"/>
      <c r="SNQ267" s="27"/>
      <c r="SNR267" s="27"/>
      <c r="SNS267" s="27"/>
      <c r="SNT267" s="27"/>
      <c r="SNU267" s="27"/>
      <c r="SNV267" s="27"/>
      <c r="SNW267" s="27"/>
      <c r="SNX267" s="27"/>
      <c r="SNY267" s="27"/>
      <c r="SNZ267" s="27"/>
      <c r="SOA267" s="27"/>
      <c r="SOB267" s="27"/>
      <c r="SOC267" s="27"/>
      <c r="SOD267" s="27"/>
      <c r="SOE267" s="27"/>
      <c r="SOF267" s="27"/>
      <c r="SOG267" s="27"/>
      <c r="SOH267" s="27"/>
      <c r="SOI267" s="27"/>
      <c r="SOJ267" s="27"/>
      <c r="SOK267" s="27"/>
      <c r="SOL267" s="27"/>
      <c r="SOM267" s="27"/>
      <c r="SON267" s="27"/>
      <c r="SOO267" s="27"/>
      <c r="SOP267" s="27"/>
      <c r="SOQ267" s="27"/>
      <c r="SOR267" s="27"/>
      <c r="SOS267" s="27"/>
      <c r="SOT267" s="27"/>
      <c r="SOU267" s="27"/>
      <c r="SOV267" s="27"/>
      <c r="SOW267" s="27"/>
      <c r="SOX267" s="27"/>
      <c r="SOY267" s="27"/>
      <c r="SOZ267" s="27"/>
      <c r="SPA267" s="27"/>
      <c r="SPB267" s="27"/>
      <c r="SPC267" s="27"/>
      <c r="SPD267" s="27"/>
      <c r="SPE267" s="27"/>
      <c r="SPF267" s="27"/>
      <c r="SPG267" s="27"/>
      <c r="SPH267" s="27"/>
      <c r="SPI267" s="27"/>
      <c r="SPJ267" s="27"/>
      <c r="SPK267" s="27"/>
      <c r="SPL267" s="27"/>
      <c r="SPM267" s="27"/>
      <c r="SPN267" s="27"/>
      <c r="SPO267" s="27"/>
      <c r="SPP267" s="27"/>
      <c r="SPQ267" s="27"/>
      <c r="SPR267" s="27"/>
      <c r="SPS267" s="27"/>
      <c r="SPT267" s="27"/>
      <c r="SPU267" s="27"/>
      <c r="SPV267" s="27"/>
      <c r="SPW267" s="27"/>
      <c r="SPX267" s="27"/>
      <c r="SPY267" s="27"/>
      <c r="SPZ267" s="27"/>
      <c r="SQA267" s="27"/>
      <c r="SQB267" s="27"/>
      <c r="SQC267" s="27"/>
      <c r="SQD267" s="27"/>
      <c r="SQE267" s="27"/>
      <c r="SQF267" s="27"/>
      <c r="SQG267" s="27"/>
      <c r="SQH267" s="27"/>
      <c r="SQI267" s="27"/>
      <c r="SQJ267" s="27"/>
      <c r="SQK267" s="27"/>
      <c r="SQL267" s="27"/>
      <c r="SQM267" s="27"/>
      <c r="SQN267" s="27"/>
      <c r="SQO267" s="27"/>
      <c r="SQP267" s="27"/>
      <c r="SQQ267" s="27"/>
      <c r="SQR267" s="27"/>
      <c r="SQS267" s="27"/>
      <c r="SQT267" s="27"/>
      <c r="SQU267" s="27"/>
      <c r="SQV267" s="27"/>
      <c r="SQW267" s="27"/>
      <c r="SQX267" s="27"/>
      <c r="SQY267" s="27"/>
      <c r="SQZ267" s="27"/>
      <c r="SRA267" s="27"/>
      <c r="SRB267" s="27"/>
      <c r="SRC267" s="27"/>
      <c r="SRD267" s="27"/>
      <c r="SRE267" s="27"/>
      <c r="SRF267" s="27"/>
      <c r="SRG267" s="27"/>
      <c r="SRH267" s="27"/>
      <c r="SRI267" s="27"/>
      <c r="SRJ267" s="27"/>
      <c r="SRK267" s="27"/>
      <c r="SRL267" s="27"/>
      <c r="SRM267" s="27"/>
      <c r="SRN267" s="27"/>
      <c r="SRO267" s="27"/>
      <c r="SRP267" s="27"/>
      <c r="SRQ267" s="27"/>
      <c r="SRR267" s="27"/>
      <c r="SRS267" s="27"/>
      <c r="SRT267" s="27"/>
      <c r="SRU267" s="27"/>
      <c r="SRV267" s="27"/>
      <c r="SRW267" s="27"/>
      <c r="SRX267" s="27"/>
      <c r="SRY267" s="27"/>
      <c r="SRZ267" s="27"/>
      <c r="SSA267" s="27"/>
      <c r="SSB267" s="27"/>
      <c r="SSC267" s="27"/>
      <c r="SSD267" s="27"/>
      <c r="SSE267" s="27"/>
      <c r="SSF267" s="27"/>
      <c r="SSG267" s="27"/>
      <c r="SSH267" s="27"/>
      <c r="SSI267" s="27"/>
      <c r="SSJ267" s="27"/>
      <c r="SSK267" s="27"/>
      <c r="SSL267" s="27"/>
      <c r="SSM267" s="27"/>
      <c r="SSN267" s="27"/>
      <c r="SSO267" s="27"/>
      <c r="SSP267" s="27"/>
      <c r="SSQ267" s="27"/>
      <c r="SSR267" s="27"/>
      <c r="SSS267" s="27"/>
      <c r="SST267" s="27"/>
      <c r="SSU267" s="27"/>
      <c r="SSV267" s="27"/>
      <c r="SSW267" s="27"/>
      <c r="SSX267" s="27"/>
      <c r="SSY267" s="27"/>
      <c r="SSZ267" s="27"/>
      <c r="STA267" s="27"/>
      <c r="STB267" s="27"/>
      <c r="STC267" s="27"/>
      <c r="STD267" s="27"/>
      <c r="STE267" s="27"/>
      <c r="STF267" s="27"/>
      <c r="STG267" s="27"/>
      <c r="STH267" s="27"/>
      <c r="STI267" s="27"/>
      <c r="STJ267" s="27"/>
      <c r="STK267" s="27"/>
      <c r="STL267" s="27"/>
      <c r="STM267" s="27"/>
      <c r="STN267" s="27"/>
      <c r="STO267" s="27"/>
      <c r="STP267" s="27"/>
      <c r="STQ267" s="27"/>
      <c r="STR267" s="27"/>
      <c r="STS267" s="27"/>
      <c r="STT267" s="27"/>
      <c r="STU267" s="27"/>
      <c r="STV267" s="27"/>
      <c r="STW267" s="27"/>
      <c r="STX267" s="27"/>
      <c r="STY267" s="27"/>
      <c r="STZ267" s="27"/>
      <c r="SUA267" s="27"/>
      <c r="SUB267" s="27"/>
      <c r="SUC267" s="27"/>
      <c r="SUD267" s="27"/>
      <c r="SUE267" s="27"/>
      <c r="SUF267" s="27"/>
      <c r="SUG267" s="27"/>
      <c r="SUH267" s="27"/>
      <c r="SUI267" s="27"/>
      <c r="SUJ267" s="27"/>
      <c r="SUK267" s="27"/>
      <c r="SUL267" s="27"/>
      <c r="SUM267" s="27"/>
      <c r="SUN267" s="27"/>
      <c r="SUO267" s="27"/>
      <c r="SUP267" s="27"/>
      <c r="SUQ267" s="27"/>
      <c r="SUR267" s="27"/>
      <c r="SUS267" s="27"/>
      <c r="SUT267" s="27"/>
      <c r="SUU267" s="27"/>
      <c r="SUV267" s="27"/>
      <c r="SUW267" s="27"/>
      <c r="SUX267" s="27"/>
      <c r="SUY267" s="27"/>
      <c r="SUZ267" s="27"/>
      <c r="SVA267" s="27"/>
      <c r="SVB267" s="27"/>
      <c r="SVC267" s="27"/>
      <c r="SVD267" s="27"/>
      <c r="SVE267" s="27"/>
      <c r="SVF267" s="27"/>
      <c r="SVG267" s="27"/>
      <c r="SVH267" s="27"/>
      <c r="SVI267" s="27"/>
      <c r="SVJ267" s="27"/>
      <c r="SVK267" s="27"/>
      <c r="SVL267" s="27"/>
      <c r="SVM267" s="27"/>
      <c r="SVN267" s="27"/>
      <c r="SVO267" s="27"/>
      <c r="SVP267" s="27"/>
      <c r="SVQ267" s="27"/>
      <c r="SVR267" s="27"/>
      <c r="SVS267" s="27"/>
      <c r="SVT267" s="27"/>
      <c r="SVU267" s="27"/>
      <c r="SVV267" s="27"/>
      <c r="SVW267" s="27"/>
      <c r="SVX267" s="27"/>
      <c r="SVY267" s="27"/>
      <c r="SVZ267" s="27"/>
      <c r="SWA267" s="27"/>
      <c r="SWB267" s="27"/>
      <c r="SWC267" s="27"/>
      <c r="SWD267" s="27"/>
      <c r="SWE267" s="27"/>
      <c r="SWF267" s="27"/>
      <c r="SWG267" s="27"/>
      <c r="SWH267" s="27"/>
      <c r="SWI267" s="27"/>
      <c r="SWJ267" s="27"/>
      <c r="SWK267" s="27"/>
      <c r="SWL267" s="27"/>
      <c r="SWM267" s="27"/>
      <c r="SWN267" s="27"/>
      <c r="SWO267" s="27"/>
      <c r="SWP267" s="27"/>
      <c r="SWQ267" s="27"/>
      <c r="SWR267" s="27"/>
      <c r="SWS267" s="27"/>
      <c r="SWT267" s="27"/>
      <c r="SWU267" s="27"/>
      <c r="SWV267" s="27"/>
      <c r="SWW267" s="27"/>
      <c r="SWX267" s="27"/>
      <c r="SWY267" s="27"/>
      <c r="SWZ267" s="27"/>
      <c r="SXA267" s="27"/>
      <c r="SXB267" s="27"/>
      <c r="SXC267" s="27"/>
      <c r="SXD267" s="27"/>
      <c r="SXE267" s="27"/>
      <c r="SXF267" s="27"/>
      <c r="SXG267" s="27"/>
      <c r="SXH267" s="27"/>
      <c r="SXI267" s="27"/>
      <c r="SXJ267" s="27"/>
      <c r="SXK267" s="27"/>
      <c r="SXL267" s="27"/>
      <c r="SXM267" s="27"/>
      <c r="SXN267" s="27"/>
      <c r="SXO267" s="27"/>
      <c r="SXP267" s="27"/>
      <c r="SXQ267" s="27"/>
      <c r="SXR267" s="27"/>
      <c r="SXS267" s="27"/>
      <c r="SXT267" s="27"/>
      <c r="SXU267" s="27"/>
      <c r="SXV267" s="27"/>
      <c r="SXW267" s="27"/>
      <c r="SXX267" s="27"/>
      <c r="SXY267" s="27"/>
      <c r="SXZ267" s="27"/>
      <c r="SYA267" s="27"/>
      <c r="SYB267" s="27"/>
      <c r="SYC267" s="27"/>
      <c r="SYD267" s="27"/>
      <c r="SYE267" s="27"/>
      <c r="SYF267" s="27"/>
      <c r="SYG267" s="27"/>
      <c r="SYH267" s="27"/>
      <c r="SYI267" s="27"/>
      <c r="SYJ267" s="27"/>
      <c r="SYK267" s="27"/>
      <c r="SYL267" s="27"/>
      <c r="SYM267" s="27"/>
      <c r="SYN267" s="27"/>
      <c r="SYO267" s="27"/>
      <c r="SYP267" s="27"/>
      <c r="SYQ267" s="27"/>
      <c r="SYR267" s="27"/>
      <c r="SYS267" s="27"/>
      <c r="SYT267" s="27"/>
      <c r="SYU267" s="27"/>
      <c r="SYV267" s="27"/>
      <c r="SYW267" s="27"/>
      <c r="SYX267" s="27"/>
      <c r="SYY267" s="27"/>
      <c r="SYZ267" s="27"/>
      <c r="SZA267" s="27"/>
      <c r="SZB267" s="27"/>
      <c r="SZC267" s="27"/>
      <c r="SZD267" s="27"/>
      <c r="SZE267" s="27"/>
      <c r="SZF267" s="27"/>
      <c r="SZG267" s="27"/>
      <c r="SZH267" s="27"/>
      <c r="SZI267" s="27"/>
      <c r="SZJ267" s="27"/>
      <c r="SZK267" s="27"/>
      <c r="SZL267" s="27"/>
      <c r="SZM267" s="27"/>
      <c r="SZN267" s="27"/>
      <c r="SZO267" s="27"/>
      <c r="SZP267" s="27"/>
      <c r="SZQ267" s="27"/>
      <c r="SZR267" s="27"/>
      <c r="SZS267" s="27"/>
      <c r="SZT267" s="27"/>
      <c r="SZU267" s="27"/>
      <c r="SZV267" s="27"/>
      <c r="SZW267" s="27"/>
      <c r="SZX267" s="27"/>
      <c r="SZY267" s="27"/>
      <c r="SZZ267" s="27"/>
      <c r="TAA267" s="27"/>
      <c r="TAB267" s="27"/>
      <c r="TAC267" s="27"/>
      <c r="TAD267" s="27"/>
      <c r="TAE267" s="27"/>
      <c r="TAF267" s="27"/>
      <c r="TAG267" s="27"/>
      <c r="TAH267" s="27"/>
      <c r="TAI267" s="27"/>
      <c r="TAJ267" s="27"/>
      <c r="TAK267" s="27"/>
      <c r="TAL267" s="27"/>
      <c r="TAM267" s="27"/>
      <c r="TAN267" s="27"/>
      <c r="TAO267" s="27"/>
      <c r="TAP267" s="27"/>
      <c r="TAQ267" s="27"/>
      <c r="TAR267" s="27"/>
      <c r="TAS267" s="27"/>
      <c r="TAT267" s="27"/>
      <c r="TAU267" s="27"/>
      <c r="TAV267" s="27"/>
      <c r="TAW267" s="27"/>
      <c r="TAX267" s="27"/>
      <c r="TAY267" s="27"/>
      <c r="TAZ267" s="27"/>
      <c r="TBA267" s="27"/>
      <c r="TBB267" s="27"/>
      <c r="TBC267" s="27"/>
      <c r="TBD267" s="27"/>
      <c r="TBE267" s="27"/>
      <c r="TBF267" s="27"/>
      <c r="TBG267" s="27"/>
      <c r="TBH267" s="27"/>
      <c r="TBI267" s="27"/>
      <c r="TBJ267" s="27"/>
      <c r="TBK267" s="27"/>
      <c r="TBL267" s="27"/>
      <c r="TBM267" s="27"/>
      <c r="TBN267" s="27"/>
      <c r="TBO267" s="27"/>
      <c r="TBP267" s="27"/>
      <c r="TBQ267" s="27"/>
      <c r="TBR267" s="27"/>
      <c r="TBS267" s="27"/>
      <c r="TBT267" s="27"/>
      <c r="TBU267" s="27"/>
      <c r="TBV267" s="27"/>
      <c r="TBW267" s="27"/>
      <c r="TBX267" s="27"/>
      <c r="TBY267" s="27"/>
      <c r="TBZ267" s="27"/>
      <c r="TCA267" s="27"/>
      <c r="TCB267" s="27"/>
      <c r="TCC267" s="27"/>
      <c r="TCD267" s="27"/>
      <c r="TCE267" s="27"/>
      <c r="TCF267" s="27"/>
      <c r="TCG267" s="27"/>
      <c r="TCH267" s="27"/>
      <c r="TCI267" s="27"/>
      <c r="TCJ267" s="27"/>
      <c r="TCK267" s="27"/>
      <c r="TCL267" s="27"/>
      <c r="TCM267" s="27"/>
      <c r="TCN267" s="27"/>
      <c r="TCO267" s="27"/>
      <c r="TCP267" s="27"/>
      <c r="TCQ267" s="27"/>
      <c r="TCR267" s="27"/>
      <c r="TCS267" s="27"/>
      <c r="TCT267" s="27"/>
      <c r="TCU267" s="27"/>
      <c r="TCV267" s="27"/>
      <c r="TCW267" s="27"/>
      <c r="TCX267" s="27"/>
      <c r="TCY267" s="27"/>
      <c r="TCZ267" s="27"/>
      <c r="TDA267" s="27"/>
      <c r="TDB267" s="27"/>
      <c r="TDC267" s="27"/>
      <c r="TDD267" s="27"/>
      <c r="TDE267" s="27"/>
      <c r="TDF267" s="27"/>
      <c r="TDG267" s="27"/>
      <c r="TDH267" s="27"/>
      <c r="TDI267" s="27"/>
      <c r="TDJ267" s="27"/>
      <c r="TDK267" s="27"/>
      <c r="TDL267" s="27"/>
      <c r="TDM267" s="27"/>
      <c r="TDN267" s="27"/>
      <c r="TDO267" s="27"/>
      <c r="TDP267" s="27"/>
      <c r="TDQ267" s="27"/>
      <c r="TDR267" s="27"/>
      <c r="TDS267" s="27"/>
      <c r="TDT267" s="27"/>
      <c r="TDU267" s="27"/>
      <c r="TDV267" s="27"/>
      <c r="TDW267" s="27"/>
      <c r="TDX267" s="27"/>
      <c r="TDY267" s="27"/>
      <c r="TDZ267" s="27"/>
      <c r="TEA267" s="27"/>
      <c r="TEB267" s="27"/>
      <c r="TEC267" s="27"/>
      <c r="TED267" s="27"/>
      <c r="TEE267" s="27"/>
      <c r="TEF267" s="27"/>
      <c r="TEG267" s="27"/>
      <c r="TEH267" s="27"/>
      <c r="TEI267" s="27"/>
      <c r="TEJ267" s="27"/>
      <c r="TEK267" s="27"/>
      <c r="TEL267" s="27"/>
      <c r="TEM267" s="27"/>
      <c r="TEN267" s="27"/>
      <c r="TEO267" s="27"/>
      <c r="TEP267" s="27"/>
      <c r="TEQ267" s="27"/>
      <c r="TER267" s="27"/>
      <c r="TES267" s="27"/>
      <c r="TET267" s="27"/>
      <c r="TEU267" s="27"/>
      <c r="TEV267" s="27"/>
      <c r="TEW267" s="27"/>
      <c r="TEX267" s="27"/>
      <c r="TEY267" s="27"/>
      <c r="TEZ267" s="27"/>
      <c r="TFA267" s="27"/>
      <c r="TFB267" s="27"/>
      <c r="TFC267" s="27"/>
      <c r="TFD267" s="27"/>
      <c r="TFE267" s="27"/>
      <c r="TFF267" s="27"/>
      <c r="TFG267" s="27"/>
      <c r="TFH267" s="27"/>
      <c r="TFI267" s="27"/>
      <c r="TFJ267" s="27"/>
      <c r="TFK267" s="27"/>
      <c r="TFL267" s="27"/>
      <c r="TFM267" s="27"/>
      <c r="TFN267" s="27"/>
      <c r="TFO267" s="27"/>
      <c r="TFP267" s="27"/>
      <c r="TFQ267" s="27"/>
      <c r="TFR267" s="27"/>
      <c r="TFS267" s="27"/>
      <c r="TFT267" s="27"/>
      <c r="TFU267" s="27"/>
      <c r="TFV267" s="27"/>
      <c r="TFW267" s="27"/>
      <c r="TFX267" s="27"/>
      <c r="TFY267" s="27"/>
      <c r="TFZ267" s="27"/>
      <c r="TGA267" s="27"/>
      <c r="TGB267" s="27"/>
      <c r="TGC267" s="27"/>
      <c r="TGD267" s="27"/>
      <c r="TGE267" s="27"/>
      <c r="TGF267" s="27"/>
      <c r="TGG267" s="27"/>
      <c r="TGH267" s="27"/>
      <c r="TGI267" s="27"/>
      <c r="TGJ267" s="27"/>
      <c r="TGK267" s="27"/>
      <c r="TGL267" s="27"/>
      <c r="TGM267" s="27"/>
      <c r="TGN267" s="27"/>
      <c r="TGO267" s="27"/>
      <c r="TGP267" s="27"/>
      <c r="TGQ267" s="27"/>
      <c r="TGR267" s="27"/>
      <c r="TGS267" s="27"/>
      <c r="TGT267" s="27"/>
      <c r="TGU267" s="27"/>
      <c r="TGV267" s="27"/>
      <c r="TGW267" s="27"/>
      <c r="TGX267" s="27"/>
      <c r="TGY267" s="27"/>
      <c r="TGZ267" s="27"/>
      <c r="THA267" s="27"/>
      <c r="THB267" s="27"/>
      <c r="THC267" s="27"/>
      <c r="THD267" s="27"/>
      <c r="THE267" s="27"/>
      <c r="THF267" s="27"/>
      <c r="THG267" s="27"/>
      <c r="THH267" s="27"/>
      <c r="THI267" s="27"/>
      <c r="THJ267" s="27"/>
      <c r="THK267" s="27"/>
      <c r="THL267" s="27"/>
      <c r="THM267" s="27"/>
      <c r="THN267" s="27"/>
      <c r="THO267" s="27"/>
      <c r="THP267" s="27"/>
      <c r="THQ267" s="27"/>
      <c r="THR267" s="27"/>
      <c r="THS267" s="27"/>
      <c r="THT267" s="27"/>
      <c r="THU267" s="27"/>
      <c r="THV267" s="27"/>
      <c r="THW267" s="27"/>
      <c r="THX267" s="27"/>
      <c r="THY267" s="27"/>
      <c r="THZ267" s="27"/>
      <c r="TIA267" s="27"/>
      <c r="TIB267" s="27"/>
      <c r="TIC267" s="27"/>
      <c r="TID267" s="27"/>
      <c r="TIE267" s="27"/>
      <c r="TIF267" s="27"/>
      <c r="TIG267" s="27"/>
      <c r="TIH267" s="27"/>
      <c r="TII267" s="27"/>
      <c r="TIJ267" s="27"/>
      <c r="TIK267" s="27"/>
      <c r="TIL267" s="27"/>
      <c r="TIM267" s="27"/>
      <c r="TIN267" s="27"/>
      <c r="TIO267" s="27"/>
      <c r="TIP267" s="27"/>
      <c r="TIQ267" s="27"/>
      <c r="TIR267" s="27"/>
      <c r="TIS267" s="27"/>
      <c r="TIT267" s="27"/>
      <c r="TIU267" s="27"/>
      <c r="TIV267" s="27"/>
      <c r="TIW267" s="27"/>
      <c r="TIX267" s="27"/>
      <c r="TIY267" s="27"/>
      <c r="TIZ267" s="27"/>
      <c r="TJA267" s="27"/>
      <c r="TJB267" s="27"/>
      <c r="TJC267" s="27"/>
      <c r="TJD267" s="27"/>
      <c r="TJE267" s="27"/>
      <c r="TJF267" s="27"/>
      <c r="TJG267" s="27"/>
      <c r="TJH267" s="27"/>
      <c r="TJI267" s="27"/>
      <c r="TJJ267" s="27"/>
      <c r="TJK267" s="27"/>
      <c r="TJL267" s="27"/>
      <c r="TJM267" s="27"/>
      <c r="TJN267" s="27"/>
      <c r="TJO267" s="27"/>
      <c r="TJP267" s="27"/>
      <c r="TJQ267" s="27"/>
      <c r="TJR267" s="27"/>
      <c r="TJS267" s="27"/>
      <c r="TJT267" s="27"/>
      <c r="TJU267" s="27"/>
      <c r="TJV267" s="27"/>
      <c r="TJW267" s="27"/>
      <c r="TJX267" s="27"/>
      <c r="TJY267" s="27"/>
      <c r="TJZ267" s="27"/>
      <c r="TKA267" s="27"/>
      <c r="TKB267" s="27"/>
      <c r="TKC267" s="27"/>
      <c r="TKD267" s="27"/>
      <c r="TKE267" s="27"/>
      <c r="TKF267" s="27"/>
      <c r="TKG267" s="27"/>
      <c r="TKH267" s="27"/>
      <c r="TKI267" s="27"/>
      <c r="TKJ267" s="27"/>
      <c r="TKK267" s="27"/>
      <c r="TKL267" s="27"/>
      <c r="TKM267" s="27"/>
      <c r="TKN267" s="27"/>
      <c r="TKO267" s="27"/>
      <c r="TKP267" s="27"/>
      <c r="TKQ267" s="27"/>
      <c r="TKR267" s="27"/>
      <c r="TKS267" s="27"/>
      <c r="TKT267" s="27"/>
      <c r="TKU267" s="27"/>
      <c r="TKV267" s="27"/>
      <c r="TKW267" s="27"/>
      <c r="TKX267" s="27"/>
      <c r="TKY267" s="27"/>
      <c r="TKZ267" s="27"/>
      <c r="TLA267" s="27"/>
      <c r="TLB267" s="27"/>
      <c r="TLC267" s="27"/>
      <c r="TLD267" s="27"/>
      <c r="TLE267" s="27"/>
      <c r="TLF267" s="27"/>
      <c r="TLG267" s="27"/>
      <c r="TLH267" s="27"/>
      <c r="TLI267" s="27"/>
      <c r="TLJ267" s="27"/>
      <c r="TLK267" s="27"/>
      <c r="TLL267" s="27"/>
      <c r="TLM267" s="27"/>
      <c r="TLN267" s="27"/>
      <c r="TLO267" s="27"/>
      <c r="TLP267" s="27"/>
      <c r="TLQ267" s="27"/>
      <c r="TLR267" s="27"/>
      <c r="TLS267" s="27"/>
      <c r="TLT267" s="27"/>
      <c r="TLU267" s="27"/>
      <c r="TLV267" s="27"/>
      <c r="TLW267" s="27"/>
      <c r="TLX267" s="27"/>
      <c r="TLY267" s="27"/>
      <c r="TLZ267" s="27"/>
      <c r="TMA267" s="27"/>
      <c r="TMB267" s="27"/>
      <c r="TMC267" s="27"/>
      <c r="TMD267" s="27"/>
      <c r="TME267" s="27"/>
      <c r="TMF267" s="27"/>
      <c r="TMG267" s="27"/>
      <c r="TMH267" s="27"/>
      <c r="TMI267" s="27"/>
      <c r="TMJ267" s="27"/>
      <c r="TMK267" s="27"/>
      <c r="TML267" s="27"/>
      <c r="TMM267" s="27"/>
      <c r="TMN267" s="27"/>
      <c r="TMO267" s="27"/>
      <c r="TMP267" s="27"/>
      <c r="TMQ267" s="27"/>
      <c r="TMR267" s="27"/>
      <c r="TMS267" s="27"/>
      <c r="TMT267" s="27"/>
      <c r="TMU267" s="27"/>
      <c r="TMV267" s="27"/>
      <c r="TMW267" s="27"/>
      <c r="TMX267" s="27"/>
      <c r="TMY267" s="27"/>
      <c r="TMZ267" s="27"/>
      <c r="TNA267" s="27"/>
      <c r="TNB267" s="27"/>
      <c r="TNC267" s="27"/>
      <c r="TND267" s="27"/>
      <c r="TNE267" s="27"/>
      <c r="TNF267" s="27"/>
      <c r="TNG267" s="27"/>
      <c r="TNH267" s="27"/>
      <c r="TNI267" s="27"/>
      <c r="TNJ267" s="27"/>
      <c r="TNK267" s="27"/>
      <c r="TNL267" s="27"/>
      <c r="TNM267" s="27"/>
      <c r="TNN267" s="27"/>
      <c r="TNO267" s="27"/>
      <c r="TNP267" s="27"/>
      <c r="TNQ267" s="27"/>
      <c r="TNR267" s="27"/>
      <c r="TNS267" s="27"/>
      <c r="TNT267" s="27"/>
      <c r="TNU267" s="27"/>
      <c r="TNV267" s="27"/>
      <c r="TNW267" s="27"/>
      <c r="TNX267" s="27"/>
      <c r="TNY267" s="27"/>
      <c r="TNZ267" s="27"/>
      <c r="TOA267" s="27"/>
      <c r="TOB267" s="27"/>
      <c r="TOC267" s="27"/>
      <c r="TOD267" s="27"/>
      <c r="TOE267" s="27"/>
      <c r="TOF267" s="27"/>
      <c r="TOG267" s="27"/>
      <c r="TOH267" s="27"/>
      <c r="TOI267" s="27"/>
      <c r="TOJ267" s="27"/>
      <c r="TOK267" s="27"/>
      <c r="TOL267" s="27"/>
      <c r="TOM267" s="27"/>
      <c r="TON267" s="27"/>
      <c r="TOO267" s="27"/>
      <c r="TOP267" s="27"/>
      <c r="TOQ267" s="27"/>
      <c r="TOR267" s="27"/>
      <c r="TOS267" s="27"/>
      <c r="TOT267" s="27"/>
      <c r="TOU267" s="27"/>
      <c r="TOV267" s="27"/>
      <c r="TOW267" s="27"/>
      <c r="TOX267" s="27"/>
      <c r="TOY267" s="27"/>
      <c r="TOZ267" s="27"/>
      <c r="TPA267" s="27"/>
      <c r="TPB267" s="27"/>
      <c r="TPC267" s="27"/>
      <c r="TPD267" s="27"/>
      <c r="TPE267" s="27"/>
      <c r="TPF267" s="27"/>
      <c r="TPG267" s="27"/>
      <c r="TPH267" s="27"/>
      <c r="TPI267" s="27"/>
      <c r="TPJ267" s="27"/>
      <c r="TPK267" s="27"/>
      <c r="TPL267" s="27"/>
      <c r="TPM267" s="27"/>
      <c r="TPN267" s="27"/>
      <c r="TPO267" s="27"/>
      <c r="TPP267" s="27"/>
      <c r="TPQ267" s="27"/>
      <c r="TPR267" s="27"/>
      <c r="TPS267" s="27"/>
      <c r="TPT267" s="27"/>
      <c r="TPU267" s="27"/>
      <c r="TPV267" s="27"/>
      <c r="TPW267" s="27"/>
      <c r="TPX267" s="27"/>
      <c r="TPY267" s="27"/>
      <c r="TPZ267" s="27"/>
      <c r="TQA267" s="27"/>
      <c r="TQB267" s="27"/>
      <c r="TQC267" s="27"/>
      <c r="TQD267" s="27"/>
      <c r="TQE267" s="27"/>
      <c r="TQF267" s="27"/>
      <c r="TQG267" s="27"/>
      <c r="TQH267" s="27"/>
      <c r="TQI267" s="27"/>
      <c r="TQJ267" s="27"/>
      <c r="TQK267" s="27"/>
      <c r="TQL267" s="27"/>
      <c r="TQM267" s="27"/>
      <c r="TQN267" s="27"/>
      <c r="TQO267" s="27"/>
      <c r="TQP267" s="27"/>
      <c r="TQQ267" s="27"/>
      <c r="TQR267" s="27"/>
      <c r="TQS267" s="27"/>
      <c r="TQT267" s="27"/>
      <c r="TQU267" s="27"/>
      <c r="TQV267" s="27"/>
      <c r="TQW267" s="27"/>
      <c r="TQX267" s="27"/>
      <c r="TQY267" s="27"/>
      <c r="TQZ267" s="27"/>
      <c r="TRA267" s="27"/>
      <c r="TRB267" s="27"/>
      <c r="TRC267" s="27"/>
      <c r="TRD267" s="27"/>
      <c r="TRE267" s="27"/>
      <c r="TRF267" s="27"/>
      <c r="TRG267" s="27"/>
      <c r="TRH267" s="27"/>
      <c r="TRI267" s="27"/>
      <c r="TRJ267" s="27"/>
      <c r="TRK267" s="27"/>
      <c r="TRL267" s="27"/>
      <c r="TRM267" s="27"/>
      <c r="TRN267" s="27"/>
      <c r="TRO267" s="27"/>
      <c r="TRP267" s="27"/>
      <c r="TRQ267" s="27"/>
      <c r="TRR267" s="27"/>
      <c r="TRS267" s="27"/>
      <c r="TRT267" s="27"/>
      <c r="TRU267" s="27"/>
      <c r="TRV267" s="27"/>
      <c r="TRW267" s="27"/>
      <c r="TRX267" s="27"/>
      <c r="TRY267" s="27"/>
      <c r="TRZ267" s="27"/>
      <c r="TSA267" s="27"/>
      <c r="TSB267" s="27"/>
      <c r="TSC267" s="27"/>
      <c r="TSD267" s="27"/>
      <c r="TSE267" s="27"/>
      <c r="TSF267" s="27"/>
      <c r="TSG267" s="27"/>
      <c r="TSH267" s="27"/>
      <c r="TSI267" s="27"/>
      <c r="TSJ267" s="27"/>
      <c r="TSK267" s="27"/>
      <c r="TSL267" s="27"/>
      <c r="TSM267" s="27"/>
      <c r="TSN267" s="27"/>
      <c r="TSO267" s="27"/>
      <c r="TSP267" s="27"/>
      <c r="TSQ267" s="27"/>
      <c r="TSR267" s="27"/>
      <c r="TSS267" s="27"/>
      <c r="TST267" s="27"/>
      <c r="TSU267" s="27"/>
      <c r="TSV267" s="27"/>
      <c r="TSW267" s="27"/>
      <c r="TSX267" s="27"/>
      <c r="TSY267" s="27"/>
      <c r="TSZ267" s="27"/>
      <c r="TTA267" s="27"/>
      <c r="TTB267" s="27"/>
      <c r="TTC267" s="27"/>
      <c r="TTD267" s="27"/>
      <c r="TTE267" s="27"/>
      <c r="TTF267" s="27"/>
      <c r="TTG267" s="27"/>
      <c r="TTH267" s="27"/>
      <c r="TTI267" s="27"/>
      <c r="TTJ267" s="27"/>
      <c r="TTK267" s="27"/>
      <c r="TTL267" s="27"/>
      <c r="TTM267" s="27"/>
      <c r="TTN267" s="27"/>
      <c r="TTO267" s="27"/>
      <c r="TTP267" s="27"/>
      <c r="TTQ267" s="27"/>
      <c r="TTR267" s="27"/>
      <c r="TTS267" s="27"/>
      <c r="TTT267" s="27"/>
      <c r="TTU267" s="27"/>
      <c r="TTV267" s="27"/>
      <c r="TTW267" s="27"/>
      <c r="TTX267" s="27"/>
      <c r="TTY267" s="27"/>
      <c r="TTZ267" s="27"/>
      <c r="TUA267" s="27"/>
      <c r="TUB267" s="27"/>
      <c r="TUC267" s="27"/>
      <c r="TUD267" s="27"/>
      <c r="TUE267" s="27"/>
      <c r="TUF267" s="27"/>
      <c r="TUG267" s="27"/>
      <c r="TUH267" s="27"/>
      <c r="TUI267" s="27"/>
      <c r="TUJ267" s="27"/>
      <c r="TUK267" s="27"/>
      <c r="TUL267" s="27"/>
      <c r="TUM267" s="27"/>
      <c r="TUN267" s="27"/>
      <c r="TUO267" s="27"/>
      <c r="TUP267" s="27"/>
      <c r="TUQ267" s="27"/>
      <c r="TUR267" s="27"/>
      <c r="TUS267" s="27"/>
      <c r="TUT267" s="27"/>
      <c r="TUU267" s="27"/>
      <c r="TUV267" s="27"/>
      <c r="TUW267" s="27"/>
      <c r="TUX267" s="27"/>
      <c r="TUY267" s="27"/>
      <c r="TUZ267" s="27"/>
      <c r="TVA267" s="27"/>
      <c r="TVB267" s="27"/>
      <c r="TVC267" s="27"/>
      <c r="TVD267" s="27"/>
      <c r="TVE267" s="27"/>
      <c r="TVF267" s="27"/>
      <c r="TVG267" s="27"/>
      <c r="TVH267" s="27"/>
      <c r="TVI267" s="27"/>
      <c r="TVJ267" s="27"/>
      <c r="TVK267" s="27"/>
      <c r="TVL267" s="27"/>
      <c r="TVM267" s="27"/>
      <c r="TVN267" s="27"/>
      <c r="TVO267" s="27"/>
      <c r="TVP267" s="27"/>
      <c r="TVQ267" s="27"/>
      <c r="TVR267" s="27"/>
      <c r="TVS267" s="27"/>
      <c r="TVT267" s="27"/>
      <c r="TVU267" s="27"/>
      <c r="TVV267" s="27"/>
      <c r="TVW267" s="27"/>
      <c r="TVX267" s="27"/>
      <c r="TVY267" s="27"/>
      <c r="TVZ267" s="27"/>
      <c r="TWA267" s="27"/>
      <c r="TWB267" s="27"/>
      <c r="TWC267" s="27"/>
      <c r="TWD267" s="27"/>
      <c r="TWE267" s="27"/>
      <c r="TWF267" s="27"/>
      <c r="TWG267" s="27"/>
      <c r="TWH267" s="27"/>
      <c r="TWI267" s="27"/>
      <c r="TWJ267" s="27"/>
      <c r="TWK267" s="27"/>
      <c r="TWL267" s="27"/>
      <c r="TWM267" s="27"/>
      <c r="TWN267" s="27"/>
      <c r="TWO267" s="27"/>
      <c r="TWP267" s="27"/>
      <c r="TWQ267" s="27"/>
      <c r="TWR267" s="27"/>
      <c r="TWS267" s="27"/>
      <c r="TWT267" s="27"/>
      <c r="TWU267" s="27"/>
      <c r="TWV267" s="27"/>
      <c r="TWW267" s="27"/>
      <c r="TWX267" s="27"/>
      <c r="TWY267" s="27"/>
      <c r="TWZ267" s="27"/>
      <c r="TXA267" s="27"/>
      <c r="TXB267" s="27"/>
      <c r="TXC267" s="27"/>
      <c r="TXD267" s="27"/>
      <c r="TXE267" s="27"/>
      <c r="TXF267" s="27"/>
      <c r="TXG267" s="27"/>
      <c r="TXH267" s="27"/>
      <c r="TXI267" s="27"/>
      <c r="TXJ267" s="27"/>
      <c r="TXK267" s="27"/>
      <c r="TXL267" s="27"/>
      <c r="TXM267" s="27"/>
      <c r="TXN267" s="27"/>
      <c r="TXO267" s="27"/>
      <c r="TXP267" s="27"/>
      <c r="TXQ267" s="27"/>
      <c r="TXR267" s="27"/>
      <c r="TXS267" s="27"/>
      <c r="TXT267" s="27"/>
      <c r="TXU267" s="27"/>
      <c r="TXV267" s="27"/>
      <c r="TXW267" s="27"/>
      <c r="TXX267" s="27"/>
      <c r="TXY267" s="27"/>
      <c r="TXZ267" s="27"/>
      <c r="TYA267" s="27"/>
      <c r="TYB267" s="27"/>
      <c r="TYC267" s="27"/>
      <c r="TYD267" s="27"/>
      <c r="TYE267" s="27"/>
      <c r="TYF267" s="27"/>
      <c r="TYG267" s="27"/>
      <c r="TYH267" s="27"/>
      <c r="TYI267" s="27"/>
      <c r="TYJ267" s="27"/>
      <c r="TYK267" s="27"/>
      <c r="TYL267" s="27"/>
      <c r="TYM267" s="27"/>
      <c r="TYN267" s="27"/>
      <c r="TYO267" s="27"/>
      <c r="TYP267" s="27"/>
      <c r="TYQ267" s="27"/>
      <c r="TYR267" s="27"/>
      <c r="TYS267" s="27"/>
      <c r="TYT267" s="27"/>
      <c r="TYU267" s="27"/>
      <c r="TYV267" s="27"/>
      <c r="TYW267" s="27"/>
      <c r="TYX267" s="27"/>
      <c r="TYY267" s="27"/>
      <c r="TYZ267" s="27"/>
      <c r="TZA267" s="27"/>
      <c r="TZB267" s="27"/>
      <c r="TZC267" s="27"/>
      <c r="TZD267" s="27"/>
      <c r="TZE267" s="27"/>
      <c r="TZF267" s="27"/>
      <c r="TZG267" s="27"/>
      <c r="TZH267" s="27"/>
      <c r="TZI267" s="27"/>
      <c r="TZJ267" s="27"/>
      <c r="TZK267" s="27"/>
      <c r="TZL267" s="27"/>
      <c r="TZM267" s="27"/>
      <c r="TZN267" s="27"/>
      <c r="TZO267" s="27"/>
      <c r="TZP267" s="27"/>
      <c r="TZQ267" s="27"/>
      <c r="TZR267" s="27"/>
      <c r="TZS267" s="27"/>
      <c r="TZT267" s="27"/>
      <c r="TZU267" s="27"/>
      <c r="TZV267" s="27"/>
      <c r="TZW267" s="27"/>
      <c r="TZX267" s="27"/>
      <c r="TZY267" s="27"/>
      <c r="TZZ267" s="27"/>
      <c r="UAA267" s="27"/>
      <c r="UAB267" s="27"/>
      <c r="UAC267" s="27"/>
      <c r="UAD267" s="27"/>
      <c r="UAE267" s="27"/>
      <c r="UAF267" s="27"/>
      <c r="UAG267" s="27"/>
      <c r="UAH267" s="27"/>
      <c r="UAI267" s="27"/>
      <c r="UAJ267" s="27"/>
      <c r="UAK267" s="27"/>
      <c r="UAL267" s="27"/>
      <c r="UAM267" s="27"/>
      <c r="UAN267" s="27"/>
      <c r="UAO267" s="27"/>
      <c r="UAP267" s="27"/>
      <c r="UAQ267" s="27"/>
      <c r="UAR267" s="27"/>
      <c r="UAS267" s="27"/>
      <c r="UAT267" s="27"/>
      <c r="UAU267" s="27"/>
      <c r="UAV267" s="27"/>
      <c r="UAW267" s="27"/>
      <c r="UAX267" s="27"/>
      <c r="UAY267" s="27"/>
      <c r="UAZ267" s="27"/>
      <c r="UBA267" s="27"/>
      <c r="UBB267" s="27"/>
      <c r="UBC267" s="27"/>
      <c r="UBD267" s="27"/>
      <c r="UBE267" s="27"/>
      <c r="UBF267" s="27"/>
      <c r="UBG267" s="27"/>
      <c r="UBH267" s="27"/>
      <c r="UBI267" s="27"/>
      <c r="UBJ267" s="27"/>
      <c r="UBK267" s="27"/>
      <c r="UBL267" s="27"/>
      <c r="UBM267" s="27"/>
      <c r="UBN267" s="27"/>
      <c r="UBO267" s="27"/>
      <c r="UBP267" s="27"/>
      <c r="UBQ267" s="27"/>
      <c r="UBR267" s="27"/>
      <c r="UBS267" s="27"/>
      <c r="UBT267" s="27"/>
      <c r="UBU267" s="27"/>
      <c r="UBV267" s="27"/>
      <c r="UBW267" s="27"/>
      <c r="UBX267" s="27"/>
      <c r="UBY267" s="27"/>
      <c r="UBZ267" s="27"/>
      <c r="UCA267" s="27"/>
      <c r="UCB267" s="27"/>
      <c r="UCC267" s="27"/>
      <c r="UCD267" s="27"/>
      <c r="UCE267" s="27"/>
      <c r="UCF267" s="27"/>
      <c r="UCG267" s="27"/>
      <c r="UCH267" s="27"/>
      <c r="UCI267" s="27"/>
      <c r="UCJ267" s="27"/>
      <c r="UCK267" s="27"/>
      <c r="UCL267" s="27"/>
      <c r="UCM267" s="27"/>
      <c r="UCN267" s="27"/>
      <c r="UCO267" s="27"/>
      <c r="UCP267" s="27"/>
      <c r="UCQ267" s="27"/>
      <c r="UCR267" s="27"/>
      <c r="UCS267" s="27"/>
      <c r="UCT267" s="27"/>
      <c r="UCU267" s="27"/>
      <c r="UCV267" s="27"/>
      <c r="UCW267" s="27"/>
      <c r="UCX267" s="27"/>
      <c r="UCY267" s="27"/>
      <c r="UCZ267" s="27"/>
      <c r="UDA267" s="27"/>
      <c r="UDB267" s="27"/>
      <c r="UDC267" s="27"/>
      <c r="UDD267" s="27"/>
      <c r="UDE267" s="27"/>
      <c r="UDF267" s="27"/>
      <c r="UDG267" s="27"/>
      <c r="UDH267" s="27"/>
      <c r="UDI267" s="27"/>
      <c r="UDJ267" s="27"/>
      <c r="UDK267" s="27"/>
      <c r="UDL267" s="27"/>
      <c r="UDM267" s="27"/>
      <c r="UDN267" s="27"/>
      <c r="UDO267" s="27"/>
      <c r="UDP267" s="27"/>
      <c r="UDQ267" s="27"/>
      <c r="UDR267" s="27"/>
      <c r="UDS267" s="27"/>
      <c r="UDT267" s="27"/>
      <c r="UDU267" s="27"/>
      <c r="UDV267" s="27"/>
      <c r="UDW267" s="27"/>
      <c r="UDX267" s="27"/>
      <c r="UDY267" s="27"/>
      <c r="UDZ267" s="27"/>
      <c r="UEA267" s="27"/>
      <c r="UEB267" s="27"/>
      <c r="UEC267" s="27"/>
      <c r="UED267" s="27"/>
      <c r="UEE267" s="27"/>
      <c r="UEF267" s="27"/>
      <c r="UEG267" s="27"/>
      <c r="UEH267" s="27"/>
      <c r="UEI267" s="27"/>
      <c r="UEJ267" s="27"/>
      <c r="UEK267" s="27"/>
      <c r="UEL267" s="27"/>
      <c r="UEM267" s="27"/>
      <c r="UEN267" s="27"/>
      <c r="UEO267" s="27"/>
      <c r="UEP267" s="27"/>
      <c r="UEQ267" s="27"/>
      <c r="UER267" s="27"/>
      <c r="UES267" s="27"/>
      <c r="UET267" s="27"/>
      <c r="UEU267" s="27"/>
      <c r="UEV267" s="27"/>
      <c r="UEW267" s="27"/>
      <c r="UEX267" s="27"/>
      <c r="UEY267" s="27"/>
      <c r="UEZ267" s="27"/>
      <c r="UFA267" s="27"/>
      <c r="UFB267" s="27"/>
      <c r="UFC267" s="27"/>
      <c r="UFD267" s="27"/>
      <c r="UFE267" s="27"/>
      <c r="UFF267" s="27"/>
      <c r="UFG267" s="27"/>
      <c r="UFH267" s="27"/>
      <c r="UFI267" s="27"/>
      <c r="UFJ267" s="27"/>
      <c r="UFK267" s="27"/>
      <c r="UFL267" s="27"/>
      <c r="UFM267" s="27"/>
      <c r="UFN267" s="27"/>
      <c r="UFO267" s="27"/>
      <c r="UFP267" s="27"/>
      <c r="UFQ267" s="27"/>
      <c r="UFR267" s="27"/>
      <c r="UFS267" s="27"/>
      <c r="UFT267" s="27"/>
      <c r="UFU267" s="27"/>
      <c r="UFV267" s="27"/>
      <c r="UFW267" s="27"/>
      <c r="UFX267" s="27"/>
      <c r="UFY267" s="27"/>
      <c r="UFZ267" s="27"/>
      <c r="UGA267" s="27"/>
      <c r="UGB267" s="27"/>
      <c r="UGC267" s="27"/>
      <c r="UGD267" s="27"/>
      <c r="UGE267" s="27"/>
      <c r="UGF267" s="27"/>
      <c r="UGG267" s="27"/>
      <c r="UGH267" s="27"/>
      <c r="UGI267" s="27"/>
      <c r="UGJ267" s="27"/>
      <c r="UGK267" s="27"/>
      <c r="UGL267" s="27"/>
      <c r="UGM267" s="27"/>
      <c r="UGN267" s="27"/>
      <c r="UGO267" s="27"/>
      <c r="UGP267" s="27"/>
      <c r="UGQ267" s="27"/>
      <c r="UGR267" s="27"/>
      <c r="UGS267" s="27"/>
      <c r="UGT267" s="27"/>
      <c r="UGU267" s="27"/>
      <c r="UGV267" s="27"/>
      <c r="UGW267" s="27"/>
      <c r="UGX267" s="27"/>
      <c r="UGY267" s="27"/>
      <c r="UGZ267" s="27"/>
      <c r="UHA267" s="27"/>
      <c r="UHB267" s="27"/>
      <c r="UHC267" s="27"/>
      <c r="UHD267" s="27"/>
      <c r="UHE267" s="27"/>
      <c r="UHF267" s="27"/>
      <c r="UHG267" s="27"/>
      <c r="UHH267" s="27"/>
      <c r="UHI267" s="27"/>
      <c r="UHJ267" s="27"/>
      <c r="UHK267" s="27"/>
      <c r="UHL267" s="27"/>
      <c r="UHM267" s="27"/>
      <c r="UHN267" s="27"/>
      <c r="UHO267" s="27"/>
      <c r="UHP267" s="27"/>
      <c r="UHQ267" s="27"/>
      <c r="UHR267" s="27"/>
      <c r="UHS267" s="27"/>
      <c r="UHT267" s="27"/>
      <c r="UHU267" s="27"/>
      <c r="UHV267" s="27"/>
      <c r="UHW267" s="27"/>
      <c r="UHX267" s="27"/>
      <c r="UHY267" s="27"/>
      <c r="UHZ267" s="27"/>
      <c r="UIA267" s="27"/>
      <c r="UIB267" s="27"/>
      <c r="UIC267" s="27"/>
      <c r="UID267" s="27"/>
      <c r="UIE267" s="27"/>
      <c r="UIF267" s="27"/>
      <c r="UIG267" s="27"/>
      <c r="UIH267" s="27"/>
      <c r="UII267" s="27"/>
      <c r="UIJ267" s="27"/>
      <c r="UIK267" s="27"/>
      <c r="UIL267" s="27"/>
      <c r="UIM267" s="27"/>
      <c r="UIN267" s="27"/>
      <c r="UIO267" s="27"/>
      <c r="UIP267" s="27"/>
      <c r="UIQ267" s="27"/>
      <c r="UIR267" s="27"/>
      <c r="UIS267" s="27"/>
      <c r="UIT267" s="27"/>
      <c r="UIU267" s="27"/>
      <c r="UIV267" s="27"/>
      <c r="UIW267" s="27"/>
      <c r="UIX267" s="27"/>
      <c r="UIY267" s="27"/>
      <c r="UIZ267" s="27"/>
      <c r="UJA267" s="27"/>
      <c r="UJB267" s="27"/>
      <c r="UJC267" s="27"/>
      <c r="UJD267" s="27"/>
      <c r="UJE267" s="27"/>
      <c r="UJF267" s="27"/>
      <c r="UJG267" s="27"/>
      <c r="UJH267" s="27"/>
      <c r="UJI267" s="27"/>
      <c r="UJJ267" s="27"/>
      <c r="UJK267" s="27"/>
      <c r="UJL267" s="27"/>
      <c r="UJM267" s="27"/>
      <c r="UJN267" s="27"/>
      <c r="UJO267" s="27"/>
      <c r="UJP267" s="27"/>
      <c r="UJQ267" s="27"/>
      <c r="UJR267" s="27"/>
      <c r="UJS267" s="27"/>
      <c r="UJT267" s="27"/>
      <c r="UJU267" s="27"/>
      <c r="UJV267" s="27"/>
      <c r="UJW267" s="27"/>
      <c r="UJX267" s="27"/>
      <c r="UJY267" s="27"/>
      <c r="UJZ267" s="27"/>
      <c r="UKA267" s="27"/>
      <c r="UKB267" s="27"/>
      <c r="UKC267" s="27"/>
      <c r="UKD267" s="27"/>
      <c r="UKE267" s="27"/>
      <c r="UKF267" s="27"/>
      <c r="UKG267" s="27"/>
      <c r="UKH267" s="27"/>
      <c r="UKI267" s="27"/>
      <c r="UKJ267" s="27"/>
      <c r="UKK267" s="27"/>
      <c r="UKL267" s="27"/>
      <c r="UKM267" s="27"/>
      <c r="UKN267" s="27"/>
      <c r="UKO267" s="27"/>
      <c r="UKP267" s="27"/>
      <c r="UKQ267" s="27"/>
      <c r="UKR267" s="27"/>
      <c r="UKS267" s="27"/>
      <c r="UKT267" s="27"/>
      <c r="UKU267" s="27"/>
      <c r="UKV267" s="27"/>
      <c r="UKW267" s="27"/>
      <c r="UKX267" s="27"/>
      <c r="UKY267" s="27"/>
      <c r="UKZ267" s="27"/>
      <c r="ULA267" s="27"/>
      <c r="ULB267" s="27"/>
      <c r="ULC267" s="27"/>
      <c r="ULD267" s="27"/>
      <c r="ULE267" s="27"/>
      <c r="ULF267" s="27"/>
      <c r="ULG267" s="27"/>
      <c r="ULH267" s="27"/>
      <c r="ULI267" s="27"/>
      <c r="ULJ267" s="27"/>
      <c r="ULK267" s="27"/>
      <c r="ULL267" s="27"/>
      <c r="ULM267" s="27"/>
      <c r="ULN267" s="27"/>
      <c r="ULO267" s="27"/>
      <c r="ULP267" s="27"/>
      <c r="ULQ267" s="27"/>
      <c r="ULR267" s="27"/>
      <c r="ULS267" s="27"/>
      <c r="ULT267" s="27"/>
      <c r="ULU267" s="27"/>
      <c r="ULV267" s="27"/>
      <c r="ULW267" s="27"/>
      <c r="ULX267" s="27"/>
      <c r="ULY267" s="27"/>
      <c r="ULZ267" s="27"/>
      <c r="UMA267" s="27"/>
      <c r="UMB267" s="27"/>
      <c r="UMC267" s="27"/>
      <c r="UMD267" s="27"/>
      <c r="UME267" s="27"/>
      <c r="UMF267" s="27"/>
      <c r="UMG267" s="27"/>
      <c r="UMH267" s="27"/>
      <c r="UMI267" s="27"/>
      <c r="UMJ267" s="27"/>
      <c r="UMK267" s="27"/>
      <c r="UML267" s="27"/>
      <c r="UMM267" s="27"/>
      <c r="UMN267" s="27"/>
      <c r="UMO267" s="27"/>
      <c r="UMP267" s="27"/>
      <c r="UMQ267" s="27"/>
      <c r="UMR267" s="27"/>
      <c r="UMS267" s="27"/>
      <c r="UMT267" s="27"/>
      <c r="UMU267" s="27"/>
      <c r="UMV267" s="27"/>
      <c r="UMW267" s="27"/>
      <c r="UMX267" s="27"/>
      <c r="UMY267" s="27"/>
      <c r="UMZ267" s="27"/>
      <c r="UNA267" s="27"/>
      <c r="UNB267" s="27"/>
      <c r="UNC267" s="27"/>
      <c r="UND267" s="27"/>
      <c r="UNE267" s="27"/>
      <c r="UNF267" s="27"/>
      <c r="UNG267" s="27"/>
      <c r="UNH267" s="27"/>
      <c r="UNI267" s="27"/>
      <c r="UNJ267" s="27"/>
      <c r="UNK267" s="27"/>
      <c r="UNL267" s="27"/>
      <c r="UNM267" s="27"/>
      <c r="UNN267" s="27"/>
      <c r="UNO267" s="27"/>
      <c r="UNP267" s="27"/>
      <c r="UNQ267" s="27"/>
      <c r="UNR267" s="27"/>
      <c r="UNS267" s="27"/>
      <c r="UNT267" s="27"/>
      <c r="UNU267" s="27"/>
      <c r="UNV267" s="27"/>
      <c r="UNW267" s="27"/>
      <c r="UNX267" s="27"/>
      <c r="UNY267" s="27"/>
      <c r="UNZ267" s="27"/>
      <c r="UOA267" s="27"/>
      <c r="UOB267" s="27"/>
      <c r="UOC267" s="27"/>
      <c r="UOD267" s="27"/>
      <c r="UOE267" s="27"/>
      <c r="UOF267" s="27"/>
      <c r="UOG267" s="27"/>
      <c r="UOH267" s="27"/>
      <c r="UOI267" s="27"/>
      <c r="UOJ267" s="27"/>
      <c r="UOK267" s="27"/>
      <c r="UOL267" s="27"/>
      <c r="UOM267" s="27"/>
      <c r="UON267" s="27"/>
      <c r="UOO267" s="27"/>
      <c r="UOP267" s="27"/>
      <c r="UOQ267" s="27"/>
      <c r="UOR267" s="27"/>
      <c r="UOS267" s="27"/>
      <c r="UOT267" s="27"/>
      <c r="UOU267" s="27"/>
      <c r="UOV267" s="27"/>
      <c r="UOW267" s="27"/>
      <c r="UOX267" s="27"/>
      <c r="UOY267" s="27"/>
      <c r="UOZ267" s="27"/>
      <c r="UPA267" s="27"/>
      <c r="UPB267" s="27"/>
      <c r="UPC267" s="27"/>
      <c r="UPD267" s="27"/>
      <c r="UPE267" s="27"/>
      <c r="UPF267" s="27"/>
      <c r="UPG267" s="27"/>
      <c r="UPH267" s="27"/>
      <c r="UPI267" s="27"/>
      <c r="UPJ267" s="27"/>
      <c r="UPK267" s="27"/>
      <c r="UPL267" s="27"/>
      <c r="UPM267" s="27"/>
      <c r="UPN267" s="27"/>
      <c r="UPO267" s="27"/>
      <c r="UPP267" s="27"/>
      <c r="UPQ267" s="27"/>
      <c r="UPR267" s="27"/>
      <c r="UPS267" s="27"/>
      <c r="UPT267" s="27"/>
      <c r="UPU267" s="27"/>
      <c r="UPV267" s="27"/>
      <c r="UPW267" s="27"/>
      <c r="UPX267" s="27"/>
      <c r="UPY267" s="27"/>
      <c r="UPZ267" s="27"/>
      <c r="UQA267" s="27"/>
      <c r="UQB267" s="27"/>
      <c r="UQC267" s="27"/>
      <c r="UQD267" s="27"/>
      <c r="UQE267" s="27"/>
      <c r="UQF267" s="27"/>
      <c r="UQG267" s="27"/>
      <c r="UQH267" s="27"/>
      <c r="UQI267" s="27"/>
      <c r="UQJ267" s="27"/>
      <c r="UQK267" s="27"/>
      <c r="UQL267" s="27"/>
      <c r="UQM267" s="27"/>
      <c r="UQN267" s="27"/>
      <c r="UQO267" s="27"/>
      <c r="UQP267" s="27"/>
      <c r="UQQ267" s="27"/>
      <c r="UQR267" s="27"/>
      <c r="UQS267" s="27"/>
      <c r="UQT267" s="27"/>
      <c r="UQU267" s="27"/>
      <c r="UQV267" s="27"/>
      <c r="UQW267" s="27"/>
      <c r="UQX267" s="27"/>
      <c r="UQY267" s="27"/>
      <c r="UQZ267" s="27"/>
      <c r="URA267" s="27"/>
      <c r="URB267" s="27"/>
      <c r="URC267" s="27"/>
      <c r="URD267" s="27"/>
      <c r="URE267" s="27"/>
      <c r="URF267" s="27"/>
      <c r="URG267" s="27"/>
      <c r="URH267" s="27"/>
      <c r="URI267" s="27"/>
      <c r="URJ267" s="27"/>
      <c r="URK267" s="27"/>
      <c r="URL267" s="27"/>
      <c r="URM267" s="27"/>
      <c r="URN267" s="27"/>
      <c r="URO267" s="27"/>
      <c r="URP267" s="27"/>
      <c r="URQ267" s="27"/>
      <c r="URR267" s="27"/>
      <c r="URS267" s="27"/>
      <c r="URT267" s="27"/>
      <c r="URU267" s="27"/>
      <c r="URV267" s="27"/>
      <c r="URW267" s="27"/>
      <c r="URX267" s="27"/>
      <c r="URY267" s="27"/>
      <c r="URZ267" s="27"/>
      <c r="USA267" s="27"/>
      <c r="USB267" s="27"/>
      <c r="USC267" s="27"/>
      <c r="USD267" s="27"/>
      <c r="USE267" s="27"/>
      <c r="USF267" s="27"/>
      <c r="USG267" s="27"/>
      <c r="USH267" s="27"/>
      <c r="USI267" s="27"/>
      <c r="USJ267" s="27"/>
      <c r="USK267" s="27"/>
      <c r="USL267" s="27"/>
      <c r="USM267" s="27"/>
      <c r="USN267" s="27"/>
      <c r="USO267" s="27"/>
      <c r="USP267" s="27"/>
      <c r="USQ267" s="27"/>
      <c r="USR267" s="27"/>
      <c r="USS267" s="27"/>
      <c r="UST267" s="27"/>
      <c r="USU267" s="27"/>
      <c r="USV267" s="27"/>
      <c r="USW267" s="27"/>
      <c r="USX267" s="27"/>
      <c r="USY267" s="27"/>
      <c r="USZ267" s="27"/>
      <c r="UTA267" s="27"/>
      <c r="UTB267" s="27"/>
      <c r="UTC267" s="27"/>
      <c r="UTD267" s="27"/>
      <c r="UTE267" s="27"/>
      <c r="UTF267" s="27"/>
      <c r="UTG267" s="27"/>
      <c r="UTH267" s="27"/>
      <c r="UTI267" s="27"/>
      <c r="UTJ267" s="27"/>
      <c r="UTK267" s="27"/>
      <c r="UTL267" s="27"/>
      <c r="UTM267" s="27"/>
      <c r="UTN267" s="27"/>
      <c r="UTO267" s="27"/>
      <c r="UTP267" s="27"/>
      <c r="UTQ267" s="27"/>
      <c r="UTR267" s="27"/>
      <c r="UTS267" s="27"/>
      <c r="UTT267" s="27"/>
      <c r="UTU267" s="27"/>
      <c r="UTV267" s="27"/>
      <c r="UTW267" s="27"/>
      <c r="UTX267" s="27"/>
      <c r="UTY267" s="27"/>
      <c r="UTZ267" s="27"/>
      <c r="UUA267" s="27"/>
      <c r="UUB267" s="27"/>
      <c r="UUC267" s="27"/>
      <c r="UUD267" s="27"/>
      <c r="UUE267" s="27"/>
      <c r="UUF267" s="27"/>
      <c r="UUG267" s="27"/>
      <c r="UUH267" s="27"/>
      <c r="UUI267" s="27"/>
      <c r="UUJ267" s="27"/>
      <c r="UUK267" s="27"/>
      <c r="UUL267" s="27"/>
      <c r="UUM267" s="27"/>
      <c r="UUN267" s="27"/>
      <c r="UUO267" s="27"/>
      <c r="UUP267" s="27"/>
      <c r="UUQ267" s="27"/>
      <c r="UUR267" s="27"/>
      <c r="UUS267" s="27"/>
      <c r="UUT267" s="27"/>
      <c r="UUU267" s="27"/>
      <c r="UUV267" s="27"/>
      <c r="UUW267" s="27"/>
      <c r="UUX267" s="27"/>
      <c r="UUY267" s="27"/>
      <c r="UUZ267" s="27"/>
      <c r="UVA267" s="27"/>
      <c r="UVB267" s="27"/>
      <c r="UVC267" s="27"/>
      <c r="UVD267" s="27"/>
      <c r="UVE267" s="27"/>
      <c r="UVF267" s="27"/>
      <c r="UVG267" s="27"/>
      <c r="UVH267" s="27"/>
      <c r="UVI267" s="27"/>
      <c r="UVJ267" s="27"/>
      <c r="UVK267" s="27"/>
      <c r="UVL267" s="27"/>
      <c r="UVM267" s="27"/>
      <c r="UVN267" s="27"/>
      <c r="UVO267" s="27"/>
      <c r="UVP267" s="27"/>
      <c r="UVQ267" s="27"/>
      <c r="UVR267" s="27"/>
      <c r="UVS267" s="27"/>
      <c r="UVT267" s="27"/>
      <c r="UVU267" s="27"/>
      <c r="UVV267" s="27"/>
      <c r="UVW267" s="27"/>
      <c r="UVX267" s="27"/>
      <c r="UVY267" s="27"/>
      <c r="UVZ267" s="27"/>
      <c r="UWA267" s="27"/>
      <c r="UWB267" s="27"/>
      <c r="UWC267" s="27"/>
      <c r="UWD267" s="27"/>
      <c r="UWE267" s="27"/>
      <c r="UWF267" s="27"/>
      <c r="UWG267" s="27"/>
      <c r="UWH267" s="27"/>
      <c r="UWI267" s="27"/>
      <c r="UWJ267" s="27"/>
      <c r="UWK267" s="27"/>
      <c r="UWL267" s="27"/>
      <c r="UWM267" s="27"/>
      <c r="UWN267" s="27"/>
      <c r="UWO267" s="27"/>
      <c r="UWP267" s="27"/>
      <c r="UWQ267" s="27"/>
      <c r="UWR267" s="27"/>
      <c r="UWS267" s="27"/>
      <c r="UWT267" s="27"/>
      <c r="UWU267" s="27"/>
      <c r="UWV267" s="27"/>
      <c r="UWW267" s="27"/>
      <c r="UWX267" s="27"/>
      <c r="UWY267" s="27"/>
      <c r="UWZ267" s="27"/>
      <c r="UXA267" s="27"/>
      <c r="UXB267" s="27"/>
      <c r="UXC267" s="27"/>
      <c r="UXD267" s="27"/>
      <c r="UXE267" s="27"/>
      <c r="UXF267" s="27"/>
      <c r="UXG267" s="27"/>
      <c r="UXH267" s="27"/>
      <c r="UXI267" s="27"/>
      <c r="UXJ267" s="27"/>
      <c r="UXK267" s="27"/>
      <c r="UXL267" s="27"/>
      <c r="UXM267" s="27"/>
      <c r="UXN267" s="27"/>
      <c r="UXO267" s="27"/>
      <c r="UXP267" s="27"/>
      <c r="UXQ267" s="27"/>
      <c r="UXR267" s="27"/>
      <c r="UXS267" s="27"/>
      <c r="UXT267" s="27"/>
      <c r="UXU267" s="27"/>
      <c r="UXV267" s="27"/>
      <c r="UXW267" s="27"/>
      <c r="UXX267" s="27"/>
      <c r="UXY267" s="27"/>
      <c r="UXZ267" s="27"/>
      <c r="UYA267" s="27"/>
      <c r="UYB267" s="27"/>
      <c r="UYC267" s="27"/>
      <c r="UYD267" s="27"/>
      <c r="UYE267" s="27"/>
      <c r="UYF267" s="27"/>
      <c r="UYG267" s="27"/>
      <c r="UYH267" s="27"/>
      <c r="UYI267" s="27"/>
      <c r="UYJ267" s="27"/>
      <c r="UYK267" s="27"/>
      <c r="UYL267" s="27"/>
      <c r="UYM267" s="27"/>
      <c r="UYN267" s="27"/>
      <c r="UYO267" s="27"/>
      <c r="UYP267" s="27"/>
      <c r="UYQ267" s="27"/>
      <c r="UYR267" s="27"/>
      <c r="UYS267" s="27"/>
      <c r="UYT267" s="27"/>
      <c r="UYU267" s="27"/>
      <c r="UYV267" s="27"/>
      <c r="UYW267" s="27"/>
      <c r="UYX267" s="27"/>
      <c r="UYY267" s="27"/>
      <c r="UYZ267" s="27"/>
      <c r="UZA267" s="27"/>
      <c r="UZB267" s="27"/>
      <c r="UZC267" s="27"/>
      <c r="UZD267" s="27"/>
      <c r="UZE267" s="27"/>
      <c r="UZF267" s="27"/>
      <c r="UZG267" s="27"/>
      <c r="UZH267" s="27"/>
      <c r="UZI267" s="27"/>
      <c r="UZJ267" s="27"/>
      <c r="UZK267" s="27"/>
      <c r="UZL267" s="27"/>
      <c r="UZM267" s="27"/>
      <c r="UZN267" s="27"/>
      <c r="UZO267" s="27"/>
      <c r="UZP267" s="27"/>
      <c r="UZQ267" s="27"/>
      <c r="UZR267" s="27"/>
      <c r="UZS267" s="27"/>
      <c r="UZT267" s="27"/>
      <c r="UZU267" s="27"/>
      <c r="UZV267" s="27"/>
      <c r="UZW267" s="27"/>
      <c r="UZX267" s="27"/>
      <c r="UZY267" s="27"/>
      <c r="UZZ267" s="27"/>
      <c r="VAA267" s="27"/>
      <c r="VAB267" s="27"/>
      <c r="VAC267" s="27"/>
      <c r="VAD267" s="27"/>
      <c r="VAE267" s="27"/>
      <c r="VAF267" s="27"/>
      <c r="VAG267" s="27"/>
      <c r="VAH267" s="27"/>
      <c r="VAI267" s="27"/>
      <c r="VAJ267" s="27"/>
      <c r="VAK267" s="27"/>
      <c r="VAL267" s="27"/>
      <c r="VAM267" s="27"/>
      <c r="VAN267" s="27"/>
      <c r="VAO267" s="27"/>
      <c r="VAP267" s="27"/>
      <c r="VAQ267" s="27"/>
      <c r="VAR267" s="27"/>
      <c r="VAS267" s="27"/>
      <c r="VAT267" s="27"/>
      <c r="VAU267" s="27"/>
      <c r="VAV267" s="27"/>
      <c r="VAW267" s="27"/>
      <c r="VAX267" s="27"/>
      <c r="VAY267" s="27"/>
      <c r="VAZ267" s="27"/>
      <c r="VBA267" s="27"/>
      <c r="VBB267" s="27"/>
      <c r="VBC267" s="27"/>
      <c r="VBD267" s="27"/>
      <c r="VBE267" s="27"/>
      <c r="VBF267" s="27"/>
      <c r="VBG267" s="27"/>
      <c r="VBH267" s="27"/>
      <c r="VBI267" s="27"/>
      <c r="VBJ267" s="27"/>
      <c r="VBK267" s="27"/>
      <c r="VBL267" s="27"/>
      <c r="VBM267" s="27"/>
      <c r="VBN267" s="27"/>
      <c r="VBO267" s="27"/>
      <c r="VBP267" s="27"/>
      <c r="VBQ267" s="27"/>
      <c r="VBR267" s="27"/>
      <c r="VBS267" s="27"/>
      <c r="VBT267" s="27"/>
      <c r="VBU267" s="27"/>
      <c r="VBV267" s="27"/>
      <c r="VBW267" s="27"/>
      <c r="VBX267" s="27"/>
      <c r="VBY267" s="27"/>
      <c r="VBZ267" s="27"/>
      <c r="VCA267" s="27"/>
      <c r="VCB267" s="27"/>
      <c r="VCC267" s="27"/>
      <c r="VCD267" s="27"/>
      <c r="VCE267" s="27"/>
      <c r="VCF267" s="27"/>
      <c r="VCG267" s="27"/>
      <c r="VCH267" s="27"/>
      <c r="VCI267" s="27"/>
      <c r="VCJ267" s="27"/>
      <c r="VCK267" s="27"/>
      <c r="VCL267" s="27"/>
      <c r="VCM267" s="27"/>
      <c r="VCN267" s="27"/>
      <c r="VCO267" s="27"/>
      <c r="VCP267" s="27"/>
      <c r="VCQ267" s="27"/>
      <c r="VCR267" s="27"/>
      <c r="VCS267" s="27"/>
      <c r="VCT267" s="27"/>
      <c r="VCU267" s="27"/>
      <c r="VCV267" s="27"/>
      <c r="VCW267" s="27"/>
      <c r="VCX267" s="27"/>
      <c r="VCY267" s="27"/>
      <c r="VCZ267" s="27"/>
      <c r="VDA267" s="27"/>
      <c r="VDB267" s="27"/>
      <c r="VDC267" s="27"/>
      <c r="VDD267" s="27"/>
      <c r="VDE267" s="27"/>
      <c r="VDF267" s="27"/>
      <c r="VDG267" s="27"/>
      <c r="VDH267" s="27"/>
      <c r="VDI267" s="27"/>
      <c r="VDJ267" s="27"/>
      <c r="VDK267" s="27"/>
      <c r="VDL267" s="27"/>
      <c r="VDM267" s="27"/>
      <c r="VDN267" s="27"/>
      <c r="VDO267" s="27"/>
      <c r="VDP267" s="27"/>
      <c r="VDQ267" s="27"/>
      <c r="VDR267" s="27"/>
      <c r="VDS267" s="27"/>
      <c r="VDT267" s="27"/>
      <c r="VDU267" s="27"/>
      <c r="VDV267" s="27"/>
      <c r="VDW267" s="27"/>
      <c r="VDX267" s="27"/>
      <c r="VDY267" s="27"/>
      <c r="VDZ267" s="27"/>
      <c r="VEA267" s="27"/>
      <c r="VEB267" s="27"/>
      <c r="VEC267" s="27"/>
      <c r="VED267" s="27"/>
      <c r="VEE267" s="27"/>
      <c r="VEF267" s="27"/>
      <c r="VEG267" s="27"/>
      <c r="VEH267" s="27"/>
      <c r="VEI267" s="27"/>
      <c r="VEJ267" s="27"/>
      <c r="VEK267" s="27"/>
      <c r="VEL267" s="27"/>
      <c r="VEM267" s="27"/>
      <c r="VEN267" s="27"/>
      <c r="VEO267" s="27"/>
      <c r="VEP267" s="27"/>
      <c r="VEQ267" s="27"/>
      <c r="VER267" s="27"/>
      <c r="VES267" s="27"/>
      <c r="VET267" s="27"/>
      <c r="VEU267" s="27"/>
      <c r="VEV267" s="27"/>
      <c r="VEW267" s="27"/>
      <c r="VEX267" s="27"/>
      <c r="VEY267" s="27"/>
      <c r="VEZ267" s="27"/>
      <c r="VFA267" s="27"/>
      <c r="VFB267" s="27"/>
      <c r="VFC267" s="27"/>
      <c r="VFD267" s="27"/>
      <c r="VFE267" s="27"/>
      <c r="VFF267" s="27"/>
      <c r="VFG267" s="27"/>
      <c r="VFH267" s="27"/>
      <c r="VFI267" s="27"/>
      <c r="VFJ267" s="27"/>
      <c r="VFK267" s="27"/>
      <c r="VFL267" s="27"/>
      <c r="VFM267" s="27"/>
      <c r="VFN267" s="27"/>
      <c r="VFO267" s="27"/>
      <c r="VFP267" s="27"/>
      <c r="VFQ267" s="27"/>
      <c r="VFR267" s="27"/>
      <c r="VFS267" s="27"/>
      <c r="VFT267" s="27"/>
      <c r="VFU267" s="27"/>
      <c r="VFV267" s="27"/>
      <c r="VFW267" s="27"/>
      <c r="VFX267" s="27"/>
      <c r="VFY267" s="27"/>
      <c r="VFZ267" s="27"/>
      <c r="VGA267" s="27"/>
      <c r="VGB267" s="27"/>
      <c r="VGC267" s="27"/>
      <c r="VGD267" s="27"/>
      <c r="VGE267" s="27"/>
      <c r="VGF267" s="27"/>
      <c r="VGG267" s="27"/>
      <c r="VGH267" s="27"/>
      <c r="VGI267" s="27"/>
      <c r="VGJ267" s="27"/>
      <c r="VGK267" s="27"/>
      <c r="VGL267" s="27"/>
      <c r="VGM267" s="27"/>
      <c r="VGN267" s="27"/>
      <c r="VGO267" s="27"/>
      <c r="VGP267" s="27"/>
      <c r="VGQ267" s="27"/>
      <c r="VGR267" s="27"/>
      <c r="VGS267" s="27"/>
      <c r="VGT267" s="27"/>
      <c r="VGU267" s="27"/>
      <c r="VGV267" s="27"/>
      <c r="VGW267" s="27"/>
      <c r="VGX267" s="27"/>
      <c r="VGY267" s="27"/>
      <c r="VGZ267" s="27"/>
      <c r="VHA267" s="27"/>
      <c r="VHB267" s="27"/>
      <c r="VHC267" s="27"/>
      <c r="VHD267" s="27"/>
      <c r="VHE267" s="27"/>
      <c r="VHF267" s="27"/>
      <c r="VHG267" s="27"/>
      <c r="VHH267" s="27"/>
      <c r="VHI267" s="27"/>
      <c r="VHJ267" s="27"/>
      <c r="VHK267" s="27"/>
      <c r="VHL267" s="27"/>
      <c r="VHM267" s="27"/>
      <c r="VHN267" s="27"/>
      <c r="VHO267" s="27"/>
      <c r="VHP267" s="27"/>
      <c r="VHQ267" s="27"/>
      <c r="VHR267" s="27"/>
      <c r="VHS267" s="27"/>
      <c r="VHT267" s="27"/>
      <c r="VHU267" s="27"/>
      <c r="VHV267" s="27"/>
      <c r="VHW267" s="27"/>
      <c r="VHX267" s="27"/>
      <c r="VHY267" s="27"/>
      <c r="VHZ267" s="27"/>
      <c r="VIA267" s="27"/>
      <c r="VIB267" s="27"/>
      <c r="VIC267" s="27"/>
      <c r="VID267" s="27"/>
      <c r="VIE267" s="27"/>
      <c r="VIF267" s="27"/>
      <c r="VIG267" s="27"/>
      <c r="VIH267" s="27"/>
      <c r="VII267" s="27"/>
      <c r="VIJ267" s="27"/>
      <c r="VIK267" s="27"/>
      <c r="VIL267" s="27"/>
      <c r="VIM267" s="27"/>
      <c r="VIN267" s="27"/>
      <c r="VIO267" s="27"/>
      <c r="VIP267" s="27"/>
      <c r="VIQ267" s="27"/>
      <c r="VIR267" s="27"/>
      <c r="VIS267" s="27"/>
      <c r="VIT267" s="27"/>
      <c r="VIU267" s="27"/>
      <c r="VIV267" s="27"/>
      <c r="VIW267" s="27"/>
      <c r="VIX267" s="27"/>
      <c r="VIY267" s="27"/>
      <c r="VIZ267" s="27"/>
      <c r="VJA267" s="27"/>
      <c r="VJB267" s="27"/>
      <c r="VJC267" s="27"/>
      <c r="VJD267" s="27"/>
      <c r="VJE267" s="27"/>
      <c r="VJF267" s="27"/>
      <c r="VJG267" s="27"/>
      <c r="VJH267" s="27"/>
      <c r="VJI267" s="27"/>
      <c r="VJJ267" s="27"/>
      <c r="VJK267" s="27"/>
      <c r="VJL267" s="27"/>
      <c r="VJM267" s="27"/>
      <c r="VJN267" s="27"/>
      <c r="VJO267" s="27"/>
      <c r="VJP267" s="27"/>
      <c r="VJQ267" s="27"/>
      <c r="VJR267" s="27"/>
      <c r="VJS267" s="27"/>
      <c r="VJT267" s="27"/>
      <c r="VJU267" s="27"/>
      <c r="VJV267" s="27"/>
      <c r="VJW267" s="27"/>
      <c r="VJX267" s="27"/>
      <c r="VJY267" s="27"/>
      <c r="VJZ267" s="27"/>
      <c r="VKA267" s="27"/>
      <c r="VKB267" s="27"/>
      <c r="VKC267" s="27"/>
      <c r="VKD267" s="27"/>
      <c r="VKE267" s="27"/>
      <c r="VKF267" s="27"/>
      <c r="VKG267" s="27"/>
      <c r="VKH267" s="27"/>
      <c r="VKI267" s="27"/>
      <c r="VKJ267" s="27"/>
      <c r="VKK267" s="27"/>
      <c r="VKL267" s="27"/>
      <c r="VKM267" s="27"/>
      <c r="VKN267" s="27"/>
      <c r="VKO267" s="27"/>
      <c r="VKP267" s="27"/>
      <c r="VKQ267" s="27"/>
      <c r="VKR267" s="27"/>
      <c r="VKS267" s="27"/>
      <c r="VKT267" s="27"/>
      <c r="VKU267" s="27"/>
      <c r="VKV267" s="27"/>
      <c r="VKW267" s="27"/>
      <c r="VKX267" s="27"/>
      <c r="VKY267" s="27"/>
      <c r="VKZ267" s="27"/>
      <c r="VLA267" s="27"/>
      <c r="VLB267" s="27"/>
      <c r="VLC267" s="27"/>
      <c r="VLD267" s="27"/>
      <c r="VLE267" s="27"/>
      <c r="VLF267" s="27"/>
      <c r="VLG267" s="27"/>
      <c r="VLH267" s="27"/>
      <c r="VLI267" s="27"/>
      <c r="VLJ267" s="27"/>
      <c r="VLK267" s="27"/>
      <c r="VLL267" s="27"/>
      <c r="VLM267" s="27"/>
      <c r="VLN267" s="27"/>
      <c r="VLO267" s="27"/>
      <c r="VLP267" s="27"/>
      <c r="VLQ267" s="27"/>
      <c r="VLR267" s="27"/>
      <c r="VLS267" s="27"/>
      <c r="VLT267" s="27"/>
      <c r="VLU267" s="27"/>
      <c r="VLV267" s="27"/>
      <c r="VLW267" s="27"/>
      <c r="VLX267" s="27"/>
      <c r="VLY267" s="27"/>
      <c r="VLZ267" s="27"/>
      <c r="VMA267" s="27"/>
      <c r="VMB267" s="27"/>
      <c r="VMC267" s="27"/>
      <c r="VMD267" s="27"/>
      <c r="VME267" s="27"/>
      <c r="VMF267" s="27"/>
      <c r="VMG267" s="27"/>
      <c r="VMH267" s="27"/>
      <c r="VMI267" s="27"/>
      <c r="VMJ267" s="27"/>
      <c r="VMK267" s="27"/>
      <c r="VML267" s="27"/>
      <c r="VMM267" s="27"/>
      <c r="VMN267" s="27"/>
      <c r="VMO267" s="27"/>
      <c r="VMP267" s="27"/>
      <c r="VMQ267" s="27"/>
      <c r="VMR267" s="27"/>
      <c r="VMS267" s="27"/>
      <c r="VMT267" s="27"/>
      <c r="VMU267" s="27"/>
      <c r="VMV267" s="27"/>
      <c r="VMW267" s="27"/>
      <c r="VMX267" s="27"/>
      <c r="VMY267" s="27"/>
      <c r="VMZ267" s="27"/>
      <c r="VNA267" s="27"/>
      <c r="VNB267" s="27"/>
      <c r="VNC267" s="27"/>
      <c r="VND267" s="27"/>
      <c r="VNE267" s="27"/>
      <c r="VNF267" s="27"/>
      <c r="VNG267" s="27"/>
      <c r="VNH267" s="27"/>
      <c r="VNI267" s="27"/>
      <c r="VNJ267" s="27"/>
      <c r="VNK267" s="27"/>
      <c r="VNL267" s="27"/>
      <c r="VNM267" s="27"/>
      <c r="VNN267" s="27"/>
      <c r="VNO267" s="27"/>
      <c r="VNP267" s="27"/>
      <c r="VNQ267" s="27"/>
      <c r="VNR267" s="27"/>
      <c r="VNS267" s="27"/>
      <c r="VNT267" s="27"/>
      <c r="VNU267" s="27"/>
      <c r="VNV267" s="27"/>
      <c r="VNW267" s="27"/>
      <c r="VNX267" s="27"/>
      <c r="VNY267" s="27"/>
      <c r="VNZ267" s="27"/>
      <c r="VOA267" s="27"/>
      <c r="VOB267" s="27"/>
      <c r="VOC267" s="27"/>
      <c r="VOD267" s="27"/>
      <c r="VOE267" s="27"/>
      <c r="VOF267" s="27"/>
      <c r="VOG267" s="27"/>
      <c r="VOH267" s="27"/>
      <c r="VOI267" s="27"/>
      <c r="VOJ267" s="27"/>
      <c r="VOK267" s="27"/>
      <c r="VOL267" s="27"/>
      <c r="VOM267" s="27"/>
      <c r="VON267" s="27"/>
      <c r="VOO267" s="27"/>
      <c r="VOP267" s="27"/>
      <c r="VOQ267" s="27"/>
      <c r="VOR267" s="27"/>
      <c r="VOS267" s="27"/>
      <c r="VOT267" s="27"/>
      <c r="VOU267" s="27"/>
      <c r="VOV267" s="27"/>
      <c r="VOW267" s="27"/>
      <c r="VOX267" s="27"/>
      <c r="VOY267" s="27"/>
      <c r="VOZ267" s="27"/>
      <c r="VPA267" s="27"/>
      <c r="VPB267" s="27"/>
      <c r="VPC267" s="27"/>
      <c r="VPD267" s="27"/>
      <c r="VPE267" s="27"/>
      <c r="VPF267" s="27"/>
      <c r="VPG267" s="27"/>
      <c r="VPH267" s="27"/>
      <c r="VPI267" s="27"/>
      <c r="VPJ267" s="27"/>
      <c r="VPK267" s="27"/>
      <c r="VPL267" s="27"/>
      <c r="VPM267" s="27"/>
      <c r="VPN267" s="27"/>
      <c r="VPO267" s="27"/>
      <c r="VPP267" s="27"/>
      <c r="VPQ267" s="27"/>
      <c r="VPR267" s="27"/>
      <c r="VPS267" s="27"/>
      <c r="VPT267" s="27"/>
      <c r="VPU267" s="27"/>
      <c r="VPV267" s="27"/>
      <c r="VPW267" s="27"/>
      <c r="VPX267" s="27"/>
      <c r="VPY267" s="27"/>
      <c r="VPZ267" s="27"/>
      <c r="VQA267" s="27"/>
      <c r="VQB267" s="27"/>
      <c r="VQC267" s="27"/>
      <c r="VQD267" s="27"/>
      <c r="VQE267" s="27"/>
      <c r="VQF267" s="27"/>
      <c r="VQG267" s="27"/>
      <c r="VQH267" s="27"/>
      <c r="VQI267" s="27"/>
      <c r="VQJ267" s="27"/>
      <c r="VQK267" s="27"/>
      <c r="VQL267" s="27"/>
      <c r="VQM267" s="27"/>
      <c r="VQN267" s="27"/>
      <c r="VQO267" s="27"/>
      <c r="VQP267" s="27"/>
      <c r="VQQ267" s="27"/>
      <c r="VQR267" s="27"/>
      <c r="VQS267" s="27"/>
      <c r="VQT267" s="27"/>
      <c r="VQU267" s="27"/>
      <c r="VQV267" s="27"/>
      <c r="VQW267" s="27"/>
      <c r="VQX267" s="27"/>
      <c r="VQY267" s="27"/>
      <c r="VQZ267" s="27"/>
      <c r="VRA267" s="27"/>
      <c r="VRB267" s="27"/>
      <c r="VRC267" s="27"/>
      <c r="VRD267" s="27"/>
      <c r="VRE267" s="27"/>
      <c r="VRF267" s="27"/>
      <c r="VRG267" s="27"/>
      <c r="VRH267" s="27"/>
      <c r="VRI267" s="27"/>
      <c r="VRJ267" s="27"/>
      <c r="VRK267" s="27"/>
      <c r="VRL267" s="27"/>
      <c r="VRM267" s="27"/>
      <c r="VRN267" s="27"/>
      <c r="VRO267" s="27"/>
      <c r="VRP267" s="27"/>
      <c r="VRQ267" s="27"/>
      <c r="VRR267" s="27"/>
      <c r="VRS267" s="27"/>
      <c r="VRT267" s="27"/>
      <c r="VRU267" s="27"/>
      <c r="VRV267" s="27"/>
      <c r="VRW267" s="27"/>
      <c r="VRX267" s="27"/>
      <c r="VRY267" s="27"/>
      <c r="VRZ267" s="27"/>
      <c r="VSA267" s="27"/>
      <c r="VSB267" s="27"/>
      <c r="VSC267" s="27"/>
      <c r="VSD267" s="27"/>
      <c r="VSE267" s="27"/>
      <c r="VSF267" s="27"/>
      <c r="VSG267" s="27"/>
      <c r="VSH267" s="27"/>
      <c r="VSI267" s="27"/>
      <c r="VSJ267" s="27"/>
      <c r="VSK267" s="27"/>
      <c r="VSL267" s="27"/>
      <c r="VSM267" s="27"/>
      <c r="VSN267" s="27"/>
      <c r="VSO267" s="27"/>
      <c r="VSP267" s="27"/>
      <c r="VSQ267" s="27"/>
      <c r="VSR267" s="27"/>
      <c r="VSS267" s="27"/>
      <c r="VST267" s="27"/>
      <c r="VSU267" s="27"/>
      <c r="VSV267" s="27"/>
      <c r="VSW267" s="27"/>
      <c r="VSX267" s="27"/>
      <c r="VSY267" s="27"/>
      <c r="VSZ267" s="27"/>
      <c r="VTA267" s="27"/>
      <c r="VTB267" s="27"/>
      <c r="VTC267" s="27"/>
      <c r="VTD267" s="27"/>
      <c r="VTE267" s="27"/>
      <c r="VTF267" s="27"/>
      <c r="VTG267" s="27"/>
      <c r="VTH267" s="27"/>
      <c r="VTI267" s="27"/>
      <c r="VTJ267" s="27"/>
      <c r="VTK267" s="27"/>
      <c r="VTL267" s="27"/>
      <c r="VTM267" s="27"/>
      <c r="VTN267" s="27"/>
      <c r="VTO267" s="27"/>
      <c r="VTP267" s="27"/>
      <c r="VTQ267" s="27"/>
      <c r="VTR267" s="27"/>
      <c r="VTS267" s="27"/>
      <c r="VTT267" s="27"/>
      <c r="VTU267" s="27"/>
      <c r="VTV267" s="27"/>
      <c r="VTW267" s="27"/>
      <c r="VTX267" s="27"/>
      <c r="VTY267" s="27"/>
      <c r="VTZ267" s="27"/>
      <c r="VUA267" s="27"/>
      <c r="VUB267" s="27"/>
      <c r="VUC267" s="27"/>
      <c r="VUD267" s="27"/>
      <c r="VUE267" s="27"/>
      <c r="VUF267" s="27"/>
      <c r="VUG267" s="27"/>
      <c r="VUH267" s="27"/>
      <c r="VUI267" s="27"/>
      <c r="VUJ267" s="27"/>
      <c r="VUK267" s="27"/>
      <c r="VUL267" s="27"/>
      <c r="VUM267" s="27"/>
      <c r="VUN267" s="27"/>
      <c r="VUO267" s="27"/>
      <c r="VUP267" s="27"/>
      <c r="VUQ267" s="27"/>
      <c r="VUR267" s="27"/>
      <c r="VUS267" s="27"/>
      <c r="VUT267" s="27"/>
      <c r="VUU267" s="27"/>
      <c r="VUV267" s="27"/>
      <c r="VUW267" s="27"/>
      <c r="VUX267" s="27"/>
      <c r="VUY267" s="27"/>
      <c r="VUZ267" s="27"/>
      <c r="VVA267" s="27"/>
      <c r="VVB267" s="27"/>
      <c r="VVC267" s="27"/>
      <c r="VVD267" s="27"/>
      <c r="VVE267" s="27"/>
      <c r="VVF267" s="27"/>
      <c r="VVG267" s="27"/>
      <c r="VVH267" s="27"/>
      <c r="VVI267" s="27"/>
      <c r="VVJ267" s="27"/>
      <c r="VVK267" s="27"/>
      <c r="VVL267" s="27"/>
      <c r="VVM267" s="27"/>
      <c r="VVN267" s="27"/>
      <c r="VVO267" s="27"/>
      <c r="VVP267" s="27"/>
      <c r="VVQ267" s="27"/>
      <c r="VVR267" s="27"/>
      <c r="VVS267" s="27"/>
      <c r="VVT267" s="27"/>
      <c r="VVU267" s="27"/>
      <c r="VVV267" s="27"/>
      <c r="VVW267" s="27"/>
      <c r="VVX267" s="27"/>
      <c r="VVY267" s="27"/>
      <c r="VVZ267" s="27"/>
      <c r="VWA267" s="27"/>
      <c r="VWB267" s="27"/>
      <c r="VWC267" s="27"/>
      <c r="VWD267" s="27"/>
      <c r="VWE267" s="27"/>
      <c r="VWF267" s="27"/>
      <c r="VWG267" s="27"/>
      <c r="VWH267" s="27"/>
      <c r="VWI267" s="27"/>
      <c r="VWJ267" s="27"/>
      <c r="VWK267" s="27"/>
      <c r="VWL267" s="27"/>
      <c r="VWM267" s="27"/>
      <c r="VWN267" s="27"/>
      <c r="VWO267" s="27"/>
      <c r="VWP267" s="27"/>
      <c r="VWQ267" s="27"/>
      <c r="VWR267" s="27"/>
      <c r="VWS267" s="27"/>
      <c r="VWT267" s="27"/>
      <c r="VWU267" s="27"/>
      <c r="VWV267" s="27"/>
      <c r="VWW267" s="27"/>
      <c r="VWX267" s="27"/>
      <c r="VWY267" s="27"/>
      <c r="VWZ267" s="27"/>
      <c r="VXA267" s="27"/>
      <c r="VXB267" s="27"/>
      <c r="VXC267" s="27"/>
      <c r="VXD267" s="27"/>
      <c r="VXE267" s="27"/>
      <c r="VXF267" s="27"/>
      <c r="VXG267" s="27"/>
      <c r="VXH267" s="27"/>
      <c r="VXI267" s="27"/>
      <c r="VXJ267" s="27"/>
      <c r="VXK267" s="27"/>
      <c r="VXL267" s="27"/>
      <c r="VXM267" s="27"/>
      <c r="VXN267" s="27"/>
      <c r="VXO267" s="27"/>
      <c r="VXP267" s="27"/>
      <c r="VXQ267" s="27"/>
      <c r="VXR267" s="27"/>
      <c r="VXS267" s="27"/>
      <c r="VXT267" s="27"/>
      <c r="VXU267" s="27"/>
      <c r="VXV267" s="27"/>
      <c r="VXW267" s="27"/>
      <c r="VXX267" s="27"/>
      <c r="VXY267" s="27"/>
      <c r="VXZ267" s="27"/>
      <c r="VYA267" s="27"/>
      <c r="VYB267" s="27"/>
      <c r="VYC267" s="27"/>
      <c r="VYD267" s="27"/>
      <c r="VYE267" s="27"/>
      <c r="VYF267" s="27"/>
      <c r="VYG267" s="27"/>
      <c r="VYH267" s="27"/>
      <c r="VYI267" s="27"/>
      <c r="VYJ267" s="27"/>
      <c r="VYK267" s="27"/>
      <c r="VYL267" s="27"/>
      <c r="VYM267" s="27"/>
      <c r="VYN267" s="27"/>
      <c r="VYO267" s="27"/>
      <c r="VYP267" s="27"/>
      <c r="VYQ267" s="27"/>
      <c r="VYR267" s="27"/>
      <c r="VYS267" s="27"/>
      <c r="VYT267" s="27"/>
      <c r="VYU267" s="27"/>
      <c r="VYV267" s="27"/>
      <c r="VYW267" s="27"/>
      <c r="VYX267" s="27"/>
      <c r="VYY267" s="27"/>
      <c r="VYZ267" s="27"/>
      <c r="VZA267" s="27"/>
      <c r="VZB267" s="27"/>
      <c r="VZC267" s="27"/>
      <c r="VZD267" s="27"/>
      <c r="VZE267" s="27"/>
      <c r="VZF267" s="27"/>
      <c r="VZG267" s="27"/>
      <c r="VZH267" s="27"/>
      <c r="VZI267" s="27"/>
      <c r="VZJ267" s="27"/>
      <c r="VZK267" s="27"/>
      <c r="VZL267" s="27"/>
      <c r="VZM267" s="27"/>
      <c r="VZN267" s="27"/>
      <c r="VZO267" s="27"/>
      <c r="VZP267" s="27"/>
      <c r="VZQ267" s="27"/>
      <c r="VZR267" s="27"/>
      <c r="VZS267" s="27"/>
      <c r="VZT267" s="27"/>
      <c r="VZU267" s="27"/>
      <c r="VZV267" s="27"/>
      <c r="VZW267" s="27"/>
      <c r="VZX267" s="27"/>
      <c r="VZY267" s="27"/>
      <c r="VZZ267" s="27"/>
      <c r="WAA267" s="27"/>
      <c r="WAB267" s="27"/>
      <c r="WAC267" s="27"/>
      <c r="WAD267" s="27"/>
      <c r="WAE267" s="27"/>
      <c r="WAF267" s="27"/>
      <c r="WAG267" s="27"/>
      <c r="WAH267" s="27"/>
      <c r="WAI267" s="27"/>
      <c r="WAJ267" s="27"/>
      <c r="WAK267" s="27"/>
      <c r="WAL267" s="27"/>
      <c r="WAM267" s="27"/>
      <c r="WAN267" s="27"/>
      <c r="WAO267" s="27"/>
      <c r="WAP267" s="27"/>
      <c r="WAQ267" s="27"/>
      <c r="WAR267" s="27"/>
      <c r="WAS267" s="27"/>
      <c r="WAT267" s="27"/>
      <c r="WAU267" s="27"/>
      <c r="WAV267" s="27"/>
      <c r="WAW267" s="27"/>
      <c r="WAX267" s="27"/>
      <c r="WAY267" s="27"/>
      <c r="WAZ267" s="27"/>
      <c r="WBA267" s="27"/>
      <c r="WBB267" s="27"/>
      <c r="WBC267" s="27"/>
      <c r="WBD267" s="27"/>
      <c r="WBE267" s="27"/>
      <c r="WBF267" s="27"/>
      <c r="WBG267" s="27"/>
      <c r="WBH267" s="27"/>
      <c r="WBI267" s="27"/>
      <c r="WBJ267" s="27"/>
      <c r="WBK267" s="27"/>
      <c r="WBL267" s="27"/>
      <c r="WBM267" s="27"/>
      <c r="WBN267" s="27"/>
      <c r="WBO267" s="27"/>
      <c r="WBP267" s="27"/>
      <c r="WBQ267" s="27"/>
      <c r="WBR267" s="27"/>
      <c r="WBS267" s="27"/>
      <c r="WBT267" s="27"/>
      <c r="WBU267" s="27"/>
      <c r="WBV267" s="27"/>
      <c r="WBW267" s="27"/>
      <c r="WBX267" s="27"/>
      <c r="WBY267" s="27"/>
      <c r="WBZ267" s="27"/>
      <c r="WCA267" s="27"/>
      <c r="WCB267" s="27"/>
      <c r="WCC267" s="27"/>
      <c r="WCD267" s="27"/>
      <c r="WCE267" s="27"/>
      <c r="WCF267" s="27"/>
      <c r="WCG267" s="27"/>
      <c r="WCH267" s="27"/>
      <c r="WCI267" s="27"/>
      <c r="WCJ267" s="27"/>
      <c r="WCK267" s="27"/>
      <c r="WCL267" s="27"/>
      <c r="WCM267" s="27"/>
      <c r="WCN267" s="27"/>
      <c r="WCO267" s="27"/>
      <c r="WCP267" s="27"/>
      <c r="WCQ267" s="27"/>
      <c r="WCR267" s="27"/>
      <c r="WCS267" s="27"/>
      <c r="WCT267" s="27"/>
      <c r="WCU267" s="27"/>
      <c r="WCV267" s="27"/>
      <c r="WCW267" s="27"/>
      <c r="WCX267" s="27"/>
      <c r="WCY267" s="27"/>
      <c r="WCZ267" s="27"/>
      <c r="WDA267" s="27"/>
      <c r="WDB267" s="27"/>
      <c r="WDC267" s="27"/>
      <c r="WDD267" s="27"/>
      <c r="WDE267" s="27"/>
      <c r="WDF267" s="27"/>
      <c r="WDG267" s="27"/>
      <c r="WDH267" s="27"/>
      <c r="WDI267" s="27"/>
      <c r="WDJ267" s="27"/>
      <c r="WDK267" s="27"/>
      <c r="WDL267" s="27"/>
      <c r="WDM267" s="27"/>
      <c r="WDN267" s="27"/>
      <c r="WDO267" s="27"/>
      <c r="WDP267" s="27"/>
      <c r="WDQ267" s="27"/>
      <c r="WDR267" s="27"/>
      <c r="WDS267" s="27"/>
      <c r="WDT267" s="27"/>
      <c r="WDU267" s="27"/>
      <c r="WDV267" s="27"/>
      <c r="WDW267" s="27"/>
      <c r="WDX267" s="27"/>
      <c r="WDY267" s="27"/>
      <c r="WDZ267" s="27"/>
      <c r="WEA267" s="27"/>
      <c r="WEB267" s="27"/>
      <c r="WEC267" s="27"/>
      <c r="WED267" s="27"/>
      <c r="WEE267" s="27"/>
      <c r="WEF267" s="27"/>
      <c r="WEG267" s="27"/>
      <c r="WEH267" s="27"/>
      <c r="WEI267" s="27"/>
      <c r="WEJ267" s="27"/>
      <c r="WEK267" s="27"/>
      <c r="WEL267" s="27"/>
      <c r="WEM267" s="27"/>
      <c r="WEN267" s="27"/>
      <c r="WEO267" s="27"/>
      <c r="WEP267" s="27"/>
      <c r="WEQ267" s="27"/>
      <c r="WER267" s="27"/>
      <c r="WES267" s="27"/>
      <c r="WET267" s="27"/>
      <c r="WEU267" s="27"/>
      <c r="WEV267" s="27"/>
      <c r="WEW267" s="27"/>
      <c r="WEX267" s="27"/>
      <c r="WEY267" s="27"/>
      <c r="WEZ267" s="27"/>
      <c r="WFA267" s="27"/>
      <c r="WFB267" s="27"/>
      <c r="WFC267" s="27"/>
      <c r="WFD267" s="27"/>
      <c r="WFE267" s="27"/>
      <c r="WFF267" s="27"/>
      <c r="WFG267" s="27"/>
      <c r="WFH267" s="27"/>
      <c r="WFI267" s="27"/>
      <c r="WFJ267" s="27"/>
      <c r="WFK267" s="27"/>
      <c r="WFL267" s="27"/>
      <c r="WFM267" s="27"/>
      <c r="WFN267" s="27"/>
      <c r="WFO267" s="27"/>
      <c r="WFP267" s="27"/>
      <c r="WFQ267" s="27"/>
      <c r="WFR267" s="27"/>
      <c r="WFS267" s="27"/>
      <c r="WFT267" s="27"/>
      <c r="WFU267" s="27"/>
      <c r="WFV267" s="27"/>
      <c r="WFW267" s="27"/>
      <c r="WFX267" s="27"/>
      <c r="WFY267" s="27"/>
      <c r="WFZ267" s="27"/>
      <c r="WGA267" s="27"/>
      <c r="WGB267" s="27"/>
      <c r="WGC267" s="27"/>
      <c r="WGD267" s="27"/>
      <c r="WGE267" s="27"/>
      <c r="WGF267" s="27"/>
      <c r="WGG267" s="27"/>
      <c r="WGH267" s="27"/>
      <c r="WGI267" s="27"/>
      <c r="WGJ267" s="27"/>
      <c r="WGK267" s="27"/>
      <c r="WGL267" s="27"/>
      <c r="WGM267" s="27"/>
      <c r="WGN267" s="27"/>
      <c r="WGO267" s="27"/>
      <c r="WGP267" s="27"/>
      <c r="WGQ267" s="27"/>
      <c r="WGR267" s="27"/>
      <c r="WGS267" s="27"/>
      <c r="WGT267" s="27"/>
      <c r="WGU267" s="27"/>
      <c r="WGV267" s="27"/>
      <c r="WGW267" s="27"/>
      <c r="WGX267" s="27"/>
      <c r="WGY267" s="27"/>
      <c r="WGZ267" s="27"/>
      <c r="WHA267" s="27"/>
      <c r="WHB267" s="27"/>
      <c r="WHC267" s="27"/>
      <c r="WHD267" s="27"/>
      <c r="WHE267" s="27"/>
      <c r="WHF267" s="27"/>
      <c r="WHG267" s="27"/>
      <c r="WHH267" s="27"/>
      <c r="WHI267" s="27"/>
      <c r="WHJ267" s="27"/>
      <c r="WHK267" s="27"/>
      <c r="WHL267" s="27"/>
      <c r="WHM267" s="27"/>
      <c r="WHN267" s="27"/>
      <c r="WHO267" s="27"/>
      <c r="WHP267" s="27"/>
      <c r="WHQ267" s="27"/>
      <c r="WHR267" s="27"/>
      <c r="WHS267" s="27"/>
      <c r="WHT267" s="27"/>
      <c r="WHU267" s="27"/>
      <c r="WHV267" s="27"/>
      <c r="WHW267" s="27"/>
      <c r="WHX267" s="27"/>
      <c r="WHY267" s="27"/>
      <c r="WHZ267" s="27"/>
      <c r="WIA267" s="27"/>
      <c r="WIB267" s="27"/>
      <c r="WIC267" s="27"/>
      <c r="WID267" s="27"/>
      <c r="WIE267" s="27"/>
      <c r="WIF267" s="27"/>
      <c r="WIG267" s="27"/>
      <c r="WIH267" s="27"/>
      <c r="WII267" s="27"/>
      <c r="WIJ267" s="27"/>
      <c r="WIK267" s="27"/>
      <c r="WIL267" s="27"/>
      <c r="WIM267" s="27"/>
      <c r="WIN267" s="27"/>
      <c r="WIO267" s="27"/>
      <c r="WIP267" s="27"/>
      <c r="WIQ267" s="27"/>
      <c r="WIR267" s="27"/>
      <c r="WIS267" s="27"/>
      <c r="WIT267" s="27"/>
      <c r="WIU267" s="27"/>
      <c r="WIV267" s="27"/>
      <c r="WIW267" s="27"/>
      <c r="WIX267" s="27"/>
      <c r="WIY267" s="27"/>
      <c r="WIZ267" s="27"/>
      <c r="WJA267" s="27"/>
      <c r="WJB267" s="27"/>
      <c r="WJC267" s="27"/>
      <c r="WJD267" s="27"/>
      <c r="WJE267" s="27"/>
      <c r="WJF267" s="27"/>
      <c r="WJG267" s="27"/>
      <c r="WJH267" s="27"/>
      <c r="WJI267" s="27"/>
      <c r="WJJ267" s="27"/>
      <c r="WJK267" s="27"/>
      <c r="WJL267" s="27"/>
      <c r="WJM267" s="27"/>
      <c r="WJN267" s="27"/>
      <c r="WJO267" s="27"/>
      <c r="WJP267" s="27"/>
      <c r="WJQ267" s="27"/>
      <c r="WJR267" s="27"/>
      <c r="WJS267" s="27"/>
      <c r="WJT267" s="27"/>
      <c r="WJU267" s="27"/>
      <c r="WJV267" s="27"/>
      <c r="WJW267" s="27"/>
      <c r="WJX267" s="27"/>
      <c r="WJY267" s="27"/>
      <c r="WJZ267" s="27"/>
      <c r="WKA267" s="27"/>
      <c r="WKB267" s="27"/>
      <c r="WKC267" s="27"/>
      <c r="WKD267" s="27"/>
      <c r="WKE267" s="27"/>
      <c r="WKF267" s="27"/>
      <c r="WKG267" s="27"/>
      <c r="WKH267" s="27"/>
      <c r="WKI267" s="27"/>
      <c r="WKJ267" s="27"/>
      <c r="WKK267" s="27"/>
      <c r="WKL267" s="27"/>
      <c r="WKM267" s="27"/>
      <c r="WKN267" s="27"/>
      <c r="WKO267" s="27"/>
      <c r="WKP267" s="27"/>
      <c r="WKQ267" s="27"/>
      <c r="WKR267" s="27"/>
      <c r="WKS267" s="27"/>
      <c r="WKT267" s="27"/>
      <c r="WKU267" s="27"/>
      <c r="WKV267" s="27"/>
      <c r="WKW267" s="27"/>
      <c r="WKX267" s="27"/>
      <c r="WKY267" s="27"/>
      <c r="WKZ267" s="27"/>
      <c r="WLA267" s="27"/>
      <c r="WLB267" s="27"/>
      <c r="WLC267" s="27"/>
      <c r="WLD267" s="27"/>
      <c r="WLE267" s="27"/>
      <c r="WLF267" s="27"/>
      <c r="WLG267" s="27"/>
      <c r="WLH267" s="27"/>
      <c r="WLI267" s="27"/>
      <c r="WLJ267" s="27"/>
      <c r="WLK267" s="27"/>
      <c r="WLL267" s="27"/>
      <c r="WLM267" s="27"/>
      <c r="WLN267" s="27"/>
      <c r="WLO267" s="27"/>
      <c r="WLP267" s="27"/>
      <c r="WLQ267" s="27"/>
      <c r="WLR267" s="27"/>
      <c r="WLS267" s="27"/>
      <c r="WLT267" s="27"/>
      <c r="WLU267" s="27"/>
      <c r="WLV267" s="27"/>
      <c r="WLW267" s="27"/>
      <c r="WLX267" s="27"/>
      <c r="WLY267" s="27"/>
      <c r="WLZ267" s="27"/>
      <c r="WMA267" s="27"/>
      <c r="WMB267" s="27"/>
      <c r="WMC267" s="27"/>
      <c r="WMD267" s="27"/>
      <c r="WME267" s="27"/>
      <c r="WMF267" s="27"/>
      <c r="WMG267" s="27"/>
      <c r="WMH267" s="27"/>
      <c r="WMI267" s="27"/>
      <c r="WMJ267" s="27"/>
      <c r="WMK267" s="27"/>
      <c r="WML267" s="27"/>
      <c r="WMM267" s="27"/>
      <c r="WMN267" s="27"/>
      <c r="WMO267" s="27"/>
      <c r="WMP267" s="27"/>
      <c r="WMQ267" s="27"/>
      <c r="WMR267" s="27"/>
      <c r="WMS267" s="27"/>
      <c r="WMT267" s="27"/>
      <c r="WMU267" s="27"/>
      <c r="WMV267" s="27"/>
      <c r="WMW267" s="27"/>
      <c r="WMX267" s="27"/>
      <c r="WMY267" s="27"/>
      <c r="WMZ267" s="27"/>
      <c r="WNA267" s="27"/>
      <c r="WNB267" s="27"/>
      <c r="WNC267" s="27"/>
      <c r="WND267" s="27"/>
      <c r="WNE267" s="27"/>
      <c r="WNF267" s="27"/>
      <c r="WNG267" s="27"/>
      <c r="WNH267" s="27"/>
      <c r="WNI267" s="27"/>
      <c r="WNJ267" s="27"/>
      <c r="WNK267" s="27"/>
      <c r="WNL267" s="27"/>
      <c r="WNM267" s="27"/>
      <c r="WNN267" s="27"/>
      <c r="WNO267" s="27"/>
      <c r="WNP267" s="27"/>
      <c r="WNQ267" s="27"/>
      <c r="WNR267" s="27"/>
      <c r="WNS267" s="27"/>
      <c r="WNT267" s="27"/>
      <c r="WNU267" s="27"/>
      <c r="WNV267" s="27"/>
      <c r="WNW267" s="27"/>
      <c r="WNX267" s="27"/>
      <c r="WNY267" s="27"/>
      <c r="WNZ267" s="27"/>
      <c r="WOA267" s="27"/>
      <c r="WOB267" s="27"/>
      <c r="WOC267" s="27"/>
      <c r="WOD267" s="27"/>
      <c r="WOE267" s="27"/>
      <c r="WOF267" s="27"/>
      <c r="WOG267" s="27"/>
      <c r="WOH267" s="27"/>
      <c r="WOI267" s="27"/>
      <c r="WOJ267" s="27"/>
      <c r="WOK267" s="27"/>
      <c r="WOL267" s="27"/>
      <c r="WOM267" s="27"/>
      <c r="WON267" s="27"/>
      <c r="WOO267" s="27"/>
      <c r="WOP267" s="27"/>
      <c r="WOQ267" s="27"/>
      <c r="WOR267" s="27"/>
      <c r="WOS267" s="27"/>
      <c r="WOT267" s="27"/>
      <c r="WOU267" s="27"/>
      <c r="WOV267" s="27"/>
      <c r="WOW267" s="27"/>
      <c r="WOX267" s="27"/>
      <c r="WOY267" s="27"/>
      <c r="WOZ267" s="27"/>
      <c r="WPA267" s="27"/>
      <c r="WPB267" s="27"/>
      <c r="WPC267" s="27"/>
      <c r="WPD267" s="27"/>
      <c r="WPE267" s="27"/>
      <c r="WPF267" s="27"/>
      <c r="WPG267" s="27"/>
      <c r="WPH267" s="27"/>
      <c r="WPI267" s="27"/>
      <c r="WPJ267" s="27"/>
      <c r="WPK267" s="27"/>
      <c r="WPL267" s="27"/>
      <c r="WPM267" s="27"/>
      <c r="WPN267" s="27"/>
      <c r="WPO267" s="27"/>
      <c r="WPP267" s="27"/>
      <c r="WPQ267" s="27"/>
      <c r="WPR267" s="27"/>
      <c r="WPS267" s="27"/>
      <c r="WPT267" s="27"/>
      <c r="WPU267" s="27"/>
      <c r="WPV267" s="27"/>
      <c r="WPW267" s="27"/>
      <c r="WPX267" s="27"/>
      <c r="WPY267" s="27"/>
      <c r="WPZ267" s="27"/>
      <c r="WQA267" s="27"/>
      <c r="WQB267" s="27"/>
      <c r="WQC267" s="27"/>
      <c r="WQD267" s="27"/>
      <c r="WQE267" s="27"/>
      <c r="WQF267" s="27"/>
      <c r="WQG267" s="27"/>
      <c r="WQH267" s="27"/>
      <c r="WQI267" s="27"/>
      <c r="WQJ267" s="27"/>
      <c r="WQK267" s="27"/>
      <c r="WQL267" s="27"/>
      <c r="WQM267" s="27"/>
      <c r="WQN267" s="27"/>
      <c r="WQO267" s="27"/>
      <c r="WQP267" s="27"/>
      <c r="WQQ267" s="27"/>
      <c r="WQR267" s="27"/>
      <c r="WQS267" s="27"/>
      <c r="WQT267" s="27"/>
      <c r="WQU267" s="27"/>
      <c r="WQV267" s="27"/>
      <c r="WQW267" s="27"/>
      <c r="WQX267" s="27"/>
      <c r="WQY267" s="27"/>
      <c r="WQZ267" s="27"/>
      <c r="WRA267" s="27"/>
      <c r="WRB267" s="27"/>
      <c r="WRC267" s="27"/>
      <c r="WRD267" s="27"/>
      <c r="WRE267" s="27"/>
      <c r="WRF267" s="27"/>
      <c r="WRG267" s="27"/>
      <c r="WRH267" s="27"/>
      <c r="WRI267" s="27"/>
      <c r="WRJ267" s="27"/>
      <c r="WRK267" s="27"/>
      <c r="WRL267" s="27"/>
      <c r="WRM267" s="27"/>
      <c r="WRN267" s="27"/>
      <c r="WRO267" s="27"/>
      <c r="WRP267" s="27"/>
      <c r="WRQ267" s="27"/>
      <c r="WRR267" s="27"/>
      <c r="WRS267" s="27"/>
      <c r="WRT267" s="27"/>
      <c r="WRU267" s="27"/>
      <c r="WRV267" s="27"/>
      <c r="WRW267" s="27"/>
      <c r="WRX267" s="27"/>
      <c r="WRY267" s="27"/>
      <c r="WRZ267" s="27"/>
      <c r="WSA267" s="27"/>
      <c r="WSB267" s="27"/>
      <c r="WSC267" s="27"/>
      <c r="WSD267" s="27"/>
      <c r="WSE267" s="27"/>
      <c r="WSF267" s="27"/>
      <c r="WSG267" s="27"/>
      <c r="WSH267" s="27"/>
      <c r="WSI267" s="27"/>
      <c r="WSJ267" s="27"/>
      <c r="WSK267" s="27"/>
      <c r="WSL267" s="27"/>
      <c r="WSM267" s="27"/>
      <c r="WSN267" s="27"/>
      <c r="WSO267" s="27"/>
      <c r="WSP267" s="27"/>
      <c r="WSQ267" s="27"/>
      <c r="WSR267" s="27"/>
      <c r="WSS267" s="27"/>
      <c r="WST267" s="27"/>
      <c r="WSU267" s="27"/>
      <c r="WSV267" s="27"/>
      <c r="WSW267" s="27"/>
      <c r="WSX267" s="27"/>
      <c r="WSY267" s="27"/>
      <c r="WSZ267" s="27"/>
      <c r="WTA267" s="27"/>
      <c r="WTB267" s="27"/>
      <c r="WTC267" s="27"/>
      <c r="WTD267" s="27"/>
      <c r="WTE267" s="27"/>
      <c r="WTF267" s="27"/>
      <c r="WTG267" s="27"/>
      <c r="WTH267" s="27"/>
      <c r="WTI267" s="27"/>
      <c r="WTJ267" s="27"/>
      <c r="WTK267" s="27"/>
      <c r="WTL267" s="27"/>
      <c r="WTM267" s="27"/>
      <c r="WTN267" s="27"/>
      <c r="WTO267" s="27"/>
      <c r="WTP267" s="27"/>
      <c r="WTQ267" s="27"/>
      <c r="WTR267" s="27"/>
      <c r="WTS267" s="27"/>
      <c r="WTT267" s="27"/>
      <c r="WTU267" s="27"/>
      <c r="WTV267" s="27"/>
      <c r="WTW267" s="27"/>
      <c r="WTX267" s="27"/>
      <c r="WTY267" s="27"/>
      <c r="WTZ267" s="27"/>
      <c r="WUA267" s="27"/>
      <c r="WUB267" s="27"/>
      <c r="WUC267" s="27"/>
      <c r="WUD267" s="27"/>
      <c r="WUE267" s="27"/>
      <c r="WUF267" s="27"/>
      <c r="WUG267" s="27"/>
      <c r="WUH267" s="27"/>
      <c r="WUI267" s="27"/>
      <c r="WUJ267" s="27"/>
      <c r="WUK267" s="27"/>
      <c r="WUL267" s="27"/>
      <c r="WUM267" s="27"/>
      <c r="WUN267" s="27"/>
      <c r="WUO267" s="27"/>
      <c r="WUP267" s="27"/>
      <c r="WUQ267" s="27"/>
      <c r="WUR267" s="27"/>
      <c r="WUS267" s="27"/>
      <c r="WUT267" s="27"/>
      <c r="WUU267" s="27"/>
      <c r="WUV267" s="27"/>
      <c r="WUW267" s="27"/>
      <c r="WUX267" s="27"/>
      <c r="WUY267" s="27"/>
      <c r="WUZ267" s="27"/>
      <c r="WVA267" s="27"/>
      <c r="WVB267" s="27"/>
      <c r="WVC267" s="27"/>
      <c r="WVD267" s="27"/>
      <c r="WVE267" s="27"/>
      <c r="WVF267" s="27"/>
      <c r="WVG267" s="27"/>
      <c r="WVH267" s="27"/>
      <c r="WVI267" s="27"/>
      <c r="WVJ267" s="27"/>
      <c r="WVK267" s="27"/>
      <c r="WVL267" s="27"/>
      <c r="WVM267" s="27"/>
      <c r="WVN267" s="27"/>
      <c r="WVO267" s="27"/>
      <c r="WVP267" s="27"/>
      <c r="WVQ267" s="27"/>
      <c r="WVR267" s="27"/>
      <c r="WVS267" s="27"/>
      <c r="WVT267" s="27"/>
      <c r="WVU267" s="27"/>
      <c r="WVV267" s="27"/>
      <c r="WVW267" s="27"/>
      <c r="WVX267" s="27"/>
      <c r="WVY267" s="27"/>
      <c r="WVZ267" s="27"/>
      <c r="WWA267" s="27"/>
      <c r="WWB267" s="27"/>
      <c r="WWC267" s="27"/>
      <c r="WWD267" s="27"/>
      <c r="WWE267" s="27"/>
      <c r="WWF267" s="27"/>
      <c r="WWG267" s="27"/>
      <c r="WWH267" s="27"/>
      <c r="WWI267" s="27"/>
      <c r="WWJ267" s="27"/>
      <c r="WWK267" s="27"/>
      <c r="WWL267" s="27"/>
      <c r="WWM267" s="27"/>
      <c r="WWN267" s="27"/>
      <c r="WWO267" s="27"/>
      <c r="WWP267" s="27"/>
      <c r="WWQ267" s="27"/>
      <c r="WWR267" s="27"/>
      <c r="WWS267" s="27"/>
      <c r="WWT267" s="27"/>
      <c r="WWU267" s="27"/>
      <c r="WWV267" s="27"/>
      <c r="WWW267" s="27"/>
      <c r="WWX267" s="27"/>
      <c r="WWY267" s="27"/>
      <c r="WWZ267" s="27"/>
      <c r="WXA267" s="27"/>
      <c r="WXB267" s="27"/>
      <c r="WXC267" s="27"/>
      <c r="WXD267" s="27"/>
      <c r="WXE267" s="27"/>
      <c r="WXF267" s="27"/>
      <c r="WXG267" s="27"/>
      <c r="WXH267" s="27"/>
      <c r="WXI267" s="27"/>
      <c r="WXJ267" s="27"/>
      <c r="WXK267" s="27"/>
      <c r="WXL267" s="27"/>
      <c r="WXM267" s="27"/>
      <c r="WXN267" s="27"/>
      <c r="WXO267" s="27"/>
      <c r="WXP267" s="27"/>
      <c r="WXQ267" s="27"/>
      <c r="WXR267" s="27"/>
      <c r="WXS267" s="27"/>
      <c r="WXT267" s="27"/>
      <c r="WXU267" s="27"/>
      <c r="WXV267" s="27"/>
      <c r="WXW267" s="27"/>
      <c r="WXX267" s="27"/>
      <c r="WXY267" s="27"/>
      <c r="WXZ267" s="27"/>
      <c r="WYA267" s="27"/>
      <c r="WYB267" s="27"/>
      <c r="WYC267" s="27"/>
      <c r="WYD267" s="27"/>
      <c r="WYE267" s="27"/>
      <c r="WYF267" s="27"/>
      <c r="WYG267" s="27"/>
      <c r="WYH267" s="27"/>
      <c r="WYI267" s="27"/>
      <c r="WYJ267" s="27"/>
      <c r="WYK267" s="27"/>
      <c r="WYL267" s="27"/>
      <c r="WYM267" s="27"/>
      <c r="WYN267" s="27"/>
      <c r="WYO267" s="27"/>
      <c r="WYP267" s="27"/>
      <c r="WYQ267" s="27"/>
      <c r="WYR267" s="27"/>
      <c r="WYS267" s="27"/>
      <c r="WYT267" s="27"/>
      <c r="WYU267" s="27"/>
      <c r="WYV267" s="27"/>
      <c r="WYW267" s="27"/>
      <c r="WYX267" s="27"/>
      <c r="WYY267" s="27"/>
      <c r="WYZ267" s="27"/>
      <c r="WZA267" s="27"/>
      <c r="WZB267" s="27"/>
      <c r="WZC267" s="27"/>
      <c r="WZD267" s="27"/>
      <c r="WZE267" s="27"/>
      <c r="WZF267" s="27"/>
      <c r="WZG267" s="27"/>
      <c r="WZH267" s="27"/>
      <c r="WZI267" s="27"/>
      <c r="WZJ267" s="27"/>
      <c r="WZK267" s="27"/>
      <c r="WZL267" s="27"/>
      <c r="WZM267" s="27"/>
      <c r="WZN267" s="27"/>
      <c r="WZO267" s="27"/>
      <c r="WZP267" s="27"/>
      <c r="WZQ267" s="27"/>
      <c r="WZR267" s="27"/>
      <c r="WZS267" s="27"/>
      <c r="WZT267" s="27"/>
      <c r="WZU267" s="27"/>
      <c r="WZV267" s="27"/>
      <c r="WZW267" s="27"/>
      <c r="WZX267" s="27"/>
      <c r="WZY267" s="27"/>
      <c r="WZZ267" s="27"/>
      <c r="XAA267" s="27"/>
      <c r="XAB267" s="27"/>
      <c r="XAC267" s="27"/>
      <c r="XAD267" s="27"/>
      <c r="XAE267" s="27"/>
      <c r="XAF267" s="27"/>
      <c r="XAG267" s="27"/>
      <c r="XAH267" s="27"/>
      <c r="XAI267" s="27"/>
      <c r="XAJ267" s="27"/>
      <c r="XAK267" s="27"/>
      <c r="XAL267" s="27"/>
      <c r="XAM267" s="27"/>
      <c r="XAN267" s="27"/>
      <c r="XAO267" s="27"/>
      <c r="XAP267" s="27"/>
      <c r="XAQ267" s="27"/>
      <c r="XAR267" s="27"/>
      <c r="XAS267" s="27"/>
      <c r="XAT267" s="27"/>
      <c r="XAU267" s="27"/>
      <c r="XAV267" s="27"/>
      <c r="XAW267" s="27"/>
      <c r="XAX267" s="27"/>
      <c r="XAY267" s="27"/>
      <c r="XAZ267" s="27"/>
      <c r="XBA267" s="27"/>
      <c r="XBB267" s="27"/>
      <c r="XBC267" s="27"/>
      <c r="XBD267" s="27"/>
      <c r="XBE267" s="27"/>
      <c r="XBF267" s="27"/>
      <c r="XBG267" s="27"/>
      <c r="XBH267" s="27"/>
      <c r="XBI267" s="27"/>
      <c r="XBJ267" s="27"/>
      <c r="XBK267" s="27"/>
      <c r="XBL267" s="27"/>
      <c r="XBM267" s="27"/>
      <c r="XBN267" s="27"/>
      <c r="XBO267" s="27"/>
      <c r="XBP267" s="27"/>
      <c r="XBQ267" s="27"/>
      <c r="XBR267" s="27"/>
      <c r="XBS267" s="27"/>
      <c r="XBT267" s="27"/>
      <c r="XBU267" s="27"/>
      <c r="XBV267" s="27"/>
      <c r="XBW267" s="27"/>
      <c r="XBX267" s="27"/>
      <c r="XBY267" s="27"/>
      <c r="XBZ267" s="27"/>
      <c r="XCA267" s="27"/>
      <c r="XCB267" s="27"/>
      <c r="XCC267" s="27"/>
      <c r="XCD267" s="27"/>
      <c r="XCE267" s="27"/>
      <c r="XCF267" s="27"/>
      <c r="XCG267" s="27"/>
      <c r="XCH267" s="27"/>
      <c r="XCI267" s="27"/>
      <c r="XCJ267" s="27"/>
      <c r="XCK267" s="27"/>
      <c r="XCL267" s="27"/>
      <c r="XCM267" s="27"/>
      <c r="XCN267" s="27"/>
      <c r="XCO267" s="27"/>
      <c r="XCP267" s="27"/>
      <c r="XCQ267" s="27"/>
      <c r="XCR267" s="27"/>
      <c r="XCS267" s="27"/>
      <c r="XCT267" s="27"/>
      <c r="XCU267" s="27"/>
      <c r="XCV267" s="27"/>
      <c r="XCW267" s="27"/>
      <c r="XCX267" s="27"/>
      <c r="XCY267" s="27"/>
      <c r="XCZ267" s="27"/>
      <c r="XDA267" s="27"/>
      <c r="XDB267" s="27"/>
      <c r="XDC267" s="27"/>
      <c r="XDD267" s="27"/>
      <c r="XDE267" s="27"/>
      <c r="XDF267" s="27"/>
      <c r="XDG267" s="27"/>
      <c r="XDH267" s="27"/>
      <c r="XDI267" s="27"/>
      <c r="XDJ267" s="27"/>
      <c r="XDK267" s="27"/>
      <c r="XDL267" s="27"/>
      <c r="XDM267" s="27"/>
      <c r="XDN267" s="27"/>
      <c r="XDO267" s="27"/>
      <c r="XDP267" s="27"/>
      <c r="XDQ267" s="27"/>
      <c r="XDR267" s="27"/>
      <c r="XDS267" s="27"/>
      <c r="XDT267" s="27"/>
      <c r="XDU267" s="27"/>
      <c r="XDV267" s="27"/>
      <c r="XDW267" s="27"/>
      <c r="XDX267" s="27"/>
      <c r="XDY267" s="27"/>
      <c r="XDZ267" s="27"/>
      <c r="XEA267" s="27"/>
      <c r="XEB267" s="27"/>
      <c r="XEC267" s="27"/>
      <c r="XED267" s="27"/>
      <c r="XEE267" s="27"/>
      <c r="XEF267" s="27"/>
      <c r="XEG267" s="27"/>
      <c r="XEH267" s="27"/>
      <c r="XEI267" s="27"/>
      <c r="XEJ267" s="27"/>
      <c r="XEK267" s="27"/>
      <c r="XEL267" s="27"/>
      <c r="XEM267" s="27"/>
      <c r="XEN267" s="27"/>
      <c r="XEO267" s="27"/>
      <c r="XEP267" s="27"/>
      <c r="XEQ267" s="27"/>
      <c r="XER267" s="27"/>
      <c r="XES267" s="27"/>
      <c r="XET267" s="27"/>
      <c r="XEU267" s="27"/>
      <c r="XEV267" s="27"/>
      <c r="XEW267" s="27"/>
      <c r="XEX267" s="27"/>
    </row>
    <row r="268" s="3" customFormat="1" customHeight="1" outlineLevel="1" spans="1:16378">
      <c r="A268" s="7"/>
      <c r="B268" s="7"/>
      <c r="C268" s="90"/>
      <c r="D268" s="7"/>
      <c r="E268" s="54"/>
      <c r="F268" s="54"/>
      <c r="G268" s="7"/>
      <c r="H268" s="7" t="s">
        <v>527</v>
      </c>
      <c r="I268" s="7" t="s">
        <v>528</v>
      </c>
      <c r="J268" s="7">
        <v>1</v>
      </c>
      <c r="K268" s="7"/>
      <c r="L268" s="7"/>
      <c r="M268" s="7"/>
      <c r="N268" s="7"/>
      <c r="O268" s="7"/>
      <c r="P268" s="7"/>
      <c r="Q268" s="7">
        <f t="shared" si="30"/>
        <v>0</v>
      </c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  <c r="BL268" s="27"/>
      <c r="BM268" s="27"/>
      <c r="BN268" s="27"/>
      <c r="BO268" s="27"/>
      <c r="BP268" s="27"/>
      <c r="BQ268" s="27"/>
      <c r="BR268" s="27"/>
      <c r="BS268" s="27"/>
      <c r="BT268" s="27"/>
      <c r="BU268" s="27"/>
      <c r="BV268" s="27"/>
      <c r="BW268" s="27"/>
      <c r="BX268" s="27"/>
      <c r="BY268" s="27"/>
      <c r="BZ268" s="27"/>
      <c r="CA268" s="27"/>
      <c r="CB268" s="27"/>
      <c r="CC268" s="27"/>
      <c r="CD268" s="27"/>
      <c r="CE268" s="27"/>
      <c r="CF268" s="27"/>
      <c r="CG268" s="27"/>
      <c r="CH268" s="27"/>
      <c r="CI268" s="27"/>
      <c r="CJ268" s="27"/>
      <c r="CK268" s="27"/>
      <c r="CL268" s="27"/>
      <c r="CM268" s="27"/>
      <c r="CN268" s="27"/>
      <c r="CO268" s="27"/>
      <c r="CP268" s="27"/>
      <c r="CQ268" s="27"/>
      <c r="CR268" s="27"/>
      <c r="CS268" s="27"/>
      <c r="CT268" s="27"/>
      <c r="CU268" s="27"/>
      <c r="CV268" s="27"/>
      <c r="CW268" s="27"/>
      <c r="CX268" s="27"/>
      <c r="CY268" s="27"/>
      <c r="CZ268" s="27"/>
      <c r="DA268" s="27"/>
      <c r="DB268" s="27"/>
      <c r="DC268" s="27"/>
      <c r="DD268" s="27"/>
      <c r="DE268" s="27"/>
      <c r="DF268" s="27"/>
      <c r="DG268" s="27"/>
      <c r="DH268" s="27"/>
      <c r="DI268" s="27"/>
      <c r="DJ268" s="27"/>
      <c r="DK268" s="27"/>
      <c r="DL268" s="27"/>
      <c r="DM268" s="27"/>
      <c r="DN268" s="27"/>
      <c r="DO268" s="27"/>
      <c r="DP268" s="27"/>
      <c r="DQ268" s="27"/>
      <c r="DR268" s="27"/>
      <c r="DS268" s="27"/>
      <c r="DT268" s="27"/>
      <c r="DU268" s="27"/>
      <c r="DV268" s="27"/>
      <c r="DW268" s="27"/>
      <c r="DX268" s="27"/>
      <c r="DY268" s="27"/>
      <c r="DZ268" s="27"/>
      <c r="EA268" s="27"/>
      <c r="EB268" s="27"/>
      <c r="EC268" s="27"/>
      <c r="ED268" s="27"/>
      <c r="EE268" s="27"/>
      <c r="EF268" s="27"/>
      <c r="EG268" s="27"/>
      <c r="EH268" s="27"/>
      <c r="EI268" s="27"/>
      <c r="EJ268" s="27"/>
      <c r="EK268" s="27"/>
      <c r="EL268" s="27"/>
      <c r="EM268" s="27"/>
      <c r="EN268" s="27"/>
      <c r="EO268" s="27"/>
      <c r="EP268" s="27"/>
      <c r="EQ268" s="27"/>
      <c r="ER268" s="27"/>
      <c r="ES268" s="27"/>
      <c r="ET268" s="27"/>
      <c r="EU268" s="27"/>
      <c r="EV268" s="27"/>
      <c r="EW268" s="27"/>
      <c r="EX268" s="27"/>
      <c r="EY268" s="27"/>
      <c r="EZ268" s="27"/>
      <c r="FA268" s="27"/>
      <c r="FB268" s="27"/>
      <c r="FC268" s="27"/>
      <c r="FD268" s="27"/>
      <c r="FE268" s="27"/>
      <c r="FF268" s="27"/>
      <c r="FG268" s="27"/>
      <c r="FH268" s="27"/>
      <c r="FI268" s="27"/>
      <c r="FJ268" s="27"/>
      <c r="FK268" s="27"/>
      <c r="FL268" s="27"/>
      <c r="FM268" s="27"/>
      <c r="FN268" s="27"/>
      <c r="FO268" s="27"/>
      <c r="FP268" s="27"/>
      <c r="FQ268" s="27"/>
      <c r="FR268" s="27"/>
      <c r="FS268" s="27"/>
      <c r="FT268" s="27"/>
      <c r="FU268" s="27"/>
      <c r="FV268" s="27"/>
      <c r="FW268" s="27"/>
      <c r="FX268" s="27"/>
      <c r="FY268" s="27"/>
      <c r="FZ268" s="27"/>
      <c r="GA268" s="27"/>
      <c r="GB268" s="27"/>
      <c r="GC268" s="27"/>
      <c r="GD268" s="27"/>
      <c r="GE268" s="27"/>
      <c r="GF268" s="27"/>
      <c r="GG268" s="27"/>
      <c r="GH268" s="27"/>
      <c r="GI268" s="27"/>
      <c r="GJ268" s="27"/>
      <c r="GK268" s="27"/>
      <c r="GL268" s="27"/>
      <c r="GM268" s="27"/>
      <c r="GN268" s="27"/>
      <c r="GO268" s="27"/>
      <c r="GP268" s="27"/>
      <c r="GQ268" s="27"/>
      <c r="GR268" s="27"/>
      <c r="GS268" s="27"/>
      <c r="GT268" s="27"/>
      <c r="GU268" s="27"/>
      <c r="GV268" s="27"/>
      <c r="GW268" s="27"/>
      <c r="GX268" s="27"/>
      <c r="GY268" s="27"/>
      <c r="GZ268" s="27"/>
      <c r="HA268" s="27"/>
      <c r="HB268" s="27"/>
      <c r="HC268" s="27"/>
      <c r="HD268" s="27"/>
      <c r="HE268" s="27"/>
      <c r="HF268" s="27"/>
      <c r="HG268" s="27"/>
      <c r="HH268" s="27"/>
      <c r="HI268" s="27"/>
      <c r="HJ268" s="27"/>
      <c r="HK268" s="27"/>
      <c r="HL268" s="27"/>
      <c r="HM268" s="27"/>
      <c r="HN268" s="27"/>
      <c r="HO268" s="27"/>
      <c r="HP268" s="27"/>
      <c r="HQ268" s="27"/>
      <c r="HR268" s="27"/>
      <c r="HS268" s="27"/>
      <c r="HT268" s="27"/>
      <c r="HU268" s="27"/>
      <c r="HV268" s="27"/>
      <c r="HW268" s="27"/>
      <c r="HX268" s="27"/>
      <c r="HY268" s="27"/>
      <c r="HZ268" s="27"/>
      <c r="IA268" s="27"/>
      <c r="IB268" s="27"/>
      <c r="IC268" s="27"/>
      <c r="ID268" s="27"/>
      <c r="IE268" s="27"/>
      <c r="IF268" s="27"/>
      <c r="IG268" s="27"/>
      <c r="IH268" s="27"/>
      <c r="II268" s="27"/>
      <c r="IJ268" s="27"/>
      <c r="IK268" s="27"/>
      <c r="IL268" s="27"/>
      <c r="IM268" s="27"/>
      <c r="IN268" s="27"/>
      <c r="IO268" s="27"/>
      <c r="IP268" s="27"/>
      <c r="IQ268" s="27"/>
      <c r="IR268" s="27"/>
      <c r="IS268" s="27"/>
      <c r="IT268" s="27"/>
      <c r="IU268" s="27"/>
      <c r="IV268" s="27"/>
      <c r="IW268" s="27"/>
      <c r="IX268" s="27"/>
      <c r="IY268" s="27"/>
      <c r="IZ268" s="27"/>
      <c r="JA268" s="27"/>
      <c r="JB268" s="27"/>
      <c r="JC268" s="27"/>
      <c r="JD268" s="27"/>
      <c r="JE268" s="27"/>
      <c r="JF268" s="27"/>
      <c r="JG268" s="27"/>
      <c r="JH268" s="27"/>
      <c r="JI268" s="27"/>
      <c r="JJ268" s="27"/>
      <c r="JK268" s="27"/>
      <c r="JL268" s="27"/>
      <c r="JM268" s="27"/>
      <c r="JN268" s="27"/>
      <c r="JO268" s="27"/>
      <c r="JP268" s="27"/>
      <c r="JQ268" s="27"/>
      <c r="JR268" s="27"/>
      <c r="JS268" s="27"/>
      <c r="JT268" s="27"/>
      <c r="JU268" s="27"/>
      <c r="JV268" s="27"/>
      <c r="JW268" s="27"/>
      <c r="JX268" s="27"/>
      <c r="JY268" s="27"/>
      <c r="JZ268" s="27"/>
      <c r="KA268" s="27"/>
      <c r="KB268" s="27"/>
      <c r="KC268" s="27"/>
      <c r="KD268" s="27"/>
      <c r="KE268" s="27"/>
      <c r="KF268" s="27"/>
      <c r="KG268" s="27"/>
      <c r="KH268" s="27"/>
      <c r="KI268" s="27"/>
      <c r="KJ268" s="27"/>
      <c r="KK268" s="27"/>
      <c r="KL268" s="27"/>
      <c r="KM268" s="27"/>
      <c r="KN268" s="27"/>
      <c r="KO268" s="27"/>
      <c r="KP268" s="27"/>
      <c r="KQ268" s="27"/>
      <c r="KR268" s="27"/>
      <c r="KS268" s="27"/>
      <c r="KT268" s="27"/>
      <c r="KU268" s="27"/>
      <c r="KV268" s="27"/>
      <c r="KW268" s="27"/>
      <c r="KX268" s="27"/>
      <c r="KY268" s="27"/>
      <c r="KZ268" s="27"/>
      <c r="LA268" s="27"/>
      <c r="LB268" s="27"/>
      <c r="LC268" s="27"/>
      <c r="LD268" s="27"/>
      <c r="LE268" s="27"/>
      <c r="LF268" s="27"/>
      <c r="LG268" s="27"/>
      <c r="LH268" s="27"/>
      <c r="LI268" s="27"/>
      <c r="LJ268" s="27"/>
      <c r="LK268" s="27"/>
      <c r="LL268" s="27"/>
      <c r="LM268" s="27"/>
      <c r="LN268" s="27"/>
      <c r="LO268" s="27"/>
      <c r="LP268" s="27"/>
      <c r="LQ268" s="27"/>
      <c r="LR268" s="27"/>
      <c r="LS268" s="27"/>
      <c r="LT268" s="27"/>
      <c r="LU268" s="27"/>
      <c r="LV268" s="27"/>
      <c r="LW268" s="27"/>
      <c r="LX268" s="27"/>
      <c r="LY268" s="27"/>
      <c r="LZ268" s="27"/>
      <c r="MA268" s="27"/>
      <c r="MB268" s="27"/>
      <c r="MC268" s="27"/>
      <c r="MD268" s="27"/>
      <c r="ME268" s="27"/>
      <c r="MF268" s="27"/>
      <c r="MG268" s="27"/>
      <c r="MH268" s="27"/>
      <c r="MI268" s="27"/>
      <c r="MJ268" s="27"/>
      <c r="MK268" s="27"/>
      <c r="ML268" s="27"/>
      <c r="MM268" s="27"/>
      <c r="MN268" s="27"/>
      <c r="MO268" s="27"/>
      <c r="MP268" s="27"/>
      <c r="MQ268" s="27"/>
      <c r="MR268" s="27"/>
      <c r="MS268" s="27"/>
      <c r="MT268" s="27"/>
      <c r="MU268" s="27"/>
      <c r="MV268" s="27"/>
      <c r="MW268" s="27"/>
      <c r="MX268" s="27"/>
      <c r="MY268" s="27"/>
      <c r="MZ268" s="27"/>
      <c r="NA268" s="27"/>
      <c r="NB268" s="27"/>
      <c r="NC268" s="27"/>
      <c r="ND268" s="27"/>
      <c r="NE268" s="27"/>
      <c r="NF268" s="27"/>
      <c r="NG268" s="27"/>
      <c r="NH268" s="27"/>
      <c r="NI268" s="27"/>
      <c r="NJ268" s="27"/>
      <c r="NK268" s="27"/>
      <c r="NL268" s="27"/>
      <c r="NM268" s="27"/>
      <c r="NN268" s="27"/>
      <c r="NO268" s="27"/>
      <c r="NP268" s="27"/>
      <c r="NQ268" s="27"/>
      <c r="NR268" s="27"/>
      <c r="NS268" s="27"/>
      <c r="NT268" s="27"/>
      <c r="NU268" s="27"/>
      <c r="NV268" s="27"/>
      <c r="NW268" s="27"/>
      <c r="NX268" s="27"/>
      <c r="NY268" s="27"/>
      <c r="NZ268" s="27"/>
      <c r="OA268" s="27"/>
      <c r="OB268" s="27"/>
      <c r="OC268" s="27"/>
      <c r="OD268" s="27"/>
      <c r="OE268" s="27"/>
      <c r="OF268" s="27"/>
      <c r="OG268" s="27"/>
      <c r="OH268" s="27"/>
      <c r="OI268" s="27"/>
      <c r="OJ268" s="27"/>
      <c r="OK268" s="27"/>
      <c r="OL268" s="27"/>
      <c r="OM268" s="27"/>
      <c r="ON268" s="27"/>
      <c r="OO268" s="27"/>
      <c r="OP268" s="27"/>
      <c r="OQ268" s="27"/>
      <c r="OR268" s="27"/>
      <c r="OS268" s="27"/>
      <c r="OT268" s="27"/>
      <c r="OU268" s="27"/>
      <c r="OV268" s="27"/>
      <c r="OW268" s="27"/>
      <c r="OX268" s="27"/>
      <c r="OY268" s="27"/>
      <c r="OZ268" s="27"/>
      <c r="PA268" s="27"/>
      <c r="PB268" s="27"/>
      <c r="PC268" s="27"/>
      <c r="PD268" s="27"/>
      <c r="PE268" s="27"/>
      <c r="PF268" s="27"/>
      <c r="PG268" s="27"/>
      <c r="PH268" s="27"/>
      <c r="PI268" s="27"/>
      <c r="PJ268" s="27"/>
      <c r="PK268" s="27"/>
      <c r="PL268" s="27"/>
      <c r="PM268" s="27"/>
      <c r="PN268" s="27"/>
      <c r="PO268" s="27"/>
      <c r="PP268" s="27"/>
      <c r="PQ268" s="27"/>
      <c r="PR268" s="27"/>
      <c r="PS268" s="27"/>
      <c r="PT268" s="27"/>
      <c r="PU268" s="27"/>
      <c r="PV268" s="27"/>
      <c r="PW268" s="27"/>
      <c r="PX268" s="27"/>
      <c r="PY268" s="27"/>
      <c r="PZ268" s="27"/>
      <c r="QA268" s="27"/>
      <c r="QB268" s="27"/>
      <c r="QC268" s="27"/>
      <c r="QD268" s="27"/>
      <c r="QE268" s="27"/>
      <c r="QF268" s="27"/>
      <c r="QG268" s="27"/>
      <c r="QH268" s="27"/>
      <c r="QI268" s="27"/>
      <c r="QJ268" s="27"/>
      <c r="QK268" s="27"/>
      <c r="QL268" s="27"/>
      <c r="QM268" s="27"/>
      <c r="QN268" s="27"/>
      <c r="QO268" s="27"/>
      <c r="QP268" s="27"/>
      <c r="QQ268" s="27"/>
      <c r="QR268" s="27"/>
      <c r="QS268" s="27"/>
      <c r="QT268" s="27"/>
      <c r="QU268" s="27"/>
      <c r="QV268" s="27"/>
      <c r="QW268" s="27"/>
      <c r="QX268" s="27"/>
      <c r="QY268" s="27"/>
      <c r="QZ268" s="27"/>
      <c r="RA268" s="27"/>
      <c r="RB268" s="27"/>
      <c r="RC268" s="27"/>
      <c r="RD268" s="27"/>
      <c r="RE268" s="27"/>
      <c r="RF268" s="27"/>
      <c r="RG268" s="27"/>
      <c r="RH268" s="27"/>
      <c r="RI268" s="27"/>
      <c r="RJ268" s="27"/>
      <c r="RK268" s="27"/>
      <c r="RL268" s="27"/>
      <c r="RM268" s="27"/>
      <c r="RN268" s="27"/>
      <c r="RO268" s="27"/>
      <c r="RP268" s="27"/>
      <c r="RQ268" s="27"/>
      <c r="RR268" s="27"/>
      <c r="RS268" s="27"/>
      <c r="RT268" s="27"/>
      <c r="RU268" s="27"/>
      <c r="RV268" s="27"/>
      <c r="RW268" s="27"/>
      <c r="RX268" s="27"/>
      <c r="RY268" s="27"/>
      <c r="RZ268" s="27"/>
      <c r="SA268" s="27"/>
      <c r="SB268" s="27"/>
      <c r="SC268" s="27"/>
      <c r="SD268" s="27"/>
      <c r="SE268" s="27"/>
      <c r="SF268" s="27"/>
      <c r="SG268" s="27"/>
      <c r="SH268" s="27"/>
      <c r="SI268" s="27"/>
      <c r="SJ268" s="27"/>
      <c r="SK268" s="27"/>
      <c r="SL268" s="27"/>
      <c r="SM268" s="27"/>
      <c r="SN268" s="27"/>
      <c r="SO268" s="27"/>
      <c r="SP268" s="27"/>
      <c r="SQ268" s="27"/>
      <c r="SR268" s="27"/>
      <c r="SS268" s="27"/>
      <c r="ST268" s="27"/>
      <c r="SU268" s="27"/>
      <c r="SV268" s="27"/>
      <c r="SW268" s="27"/>
      <c r="SX268" s="27"/>
      <c r="SY268" s="27"/>
      <c r="SZ268" s="27"/>
      <c r="TA268" s="27"/>
      <c r="TB268" s="27"/>
      <c r="TC268" s="27"/>
      <c r="TD268" s="27"/>
      <c r="TE268" s="27"/>
      <c r="TF268" s="27"/>
      <c r="TG268" s="27"/>
      <c r="TH268" s="27"/>
      <c r="TI268" s="27"/>
      <c r="TJ268" s="27"/>
      <c r="TK268" s="27"/>
      <c r="TL268" s="27"/>
      <c r="TM268" s="27"/>
      <c r="TN268" s="27"/>
      <c r="TO268" s="27"/>
      <c r="TP268" s="27"/>
      <c r="TQ268" s="27"/>
      <c r="TR268" s="27"/>
      <c r="TS268" s="27"/>
      <c r="TT268" s="27"/>
      <c r="TU268" s="27"/>
      <c r="TV268" s="27"/>
      <c r="TW268" s="27"/>
      <c r="TX268" s="27"/>
      <c r="TY268" s="27"/>
      <c r="TZ268" s="27"/>
      <c r="UA268" s="27"/>
      <c r="UB268" s="27"/>
      <c r="UC268" s="27"/>
      <c r="UD268" s="27"/>
      <c r="UE268" s="27"/>
      <c r="UF268" s="27"/>
      <c r="UG268" s="27"/>
      <c r="UH268" s="27"/>
      <c r="UI268" s="27"/>
      <c r="UJ268" s="27"/>
      <c r="UK268" s="27"/>
      <c r="UL268" s="27"/>
      <c r="UM268" s="27"/>
      <c r="UN268" s="27"/>
      <c r="UO268" s="27"/>
      <c r="UP268" s="27"/>
      <c r="UQ268" s="27"/>
      <c r="UR268" s="27"/>
      <c r="US268" s="27"/>
      <c r="UT268" s="27"/>
      <c r="UU268" s="27"/>
      <c r="UV268" s="27"/>
      <c r="UW268" s="27"/>
      <c r="UX268" s="27"/>
      <c r="UY268" s="27"/>
      <c r="UZ268" s="27"/>
      <c r="VA268" s="27"/>
      <c r="VB268" s="27"/>
      <c r="VC268" s="27"/>
      <c r="VD268" s="27"/>
      <c r="VE268" s="27"/>
      <c r="VF268" s="27"/>
      <c r="VG268" s="27"/>
      <c r="VH268" s="27"/>
      <c r="VI268" s="27"/>
      <c r="VJ268" s="27"/>
      <c r="VK268" s="27"/>
      <c r="VL268" s="27"/>
      <c r="VM268" s="27"/>
      <c r="VN268" s="27"/>
      <c r="VO268" s="27"/>
      <c r="VP268" s="27"/>
      <c r="VQ268" s="27"/>
      <c r="VR268" s="27"/>
      <c r="VS268" s="27"/>
      <c r="VT268" s="27"/>
      <c r="VU268" s="27"/>
      <c r="VV268" s="27"/>
      <c r="VW268" s="27"/>
      <c r="VX268" s="27"/>
      <c r="VY268" s="27"/>
      <c r="VZ268" s="27"/>
      <c r="WA268" s="27"/>
      <c r="WB268" s="27"/>
      <c r="WC268" s="27"/>
      <c r="WD268" s="27"/>
      <c r="WE268" s="27"/>
      <c r="WF268" s="27"/>
      <c r="WG268" s="27"/>
      <c r="WH268" s="27"/>
      <c r="WI268" s="27"/>
      <c r="WJ268" s="27"/>
      <c r="WK268" s="27"/>
      <c r="WL268" s="27"/>
      <c r="WM268" s="27"/>
      <c r="WN268" s="27"/>
      <c r="WO268" s="27"/>
      <c r="WP268" s="27"/>
      <c r="WQ268" s="27"/>
      <c r="WR268" s="27"/>
      <c r="WS268" s="27"/>
      <c r="WT268" s="27"/>
      <c r="WU268" s="27"/>
      <c r="WV268" s="27"/>
      <c r="WW268" s="27"/>
      <c r="WX268" s="27"/>
      <c r="WY268" s="27"/>
      <c r="WZ268" s="27"/>
      <c r="XA268" s="27"/>
      <c r="XB268" s="27"/>
      <c r="XC268" s="27"/>
      <c r="XD268" s="27"/>
      <c r="XE268" s="27"/>
      <c r="XF268" s="27"/>
      <c r="XG268" s="27"/>
      <c r="XH268" s="27"/>
      <c r="XI268" s="27"/>
      <c r="XJ268" s="27"/>
      <c r="XK268" s="27"/>
      <c r="XL268" s="27"/>
      <c r="XM268" s="27"/>
      <c r="XN268" s="27"/>
      <c r="XO268" s="27"/>
      <c r="XP268" s="27"/>
      <c r="XQ268" s="27"/>
      <c r="XR268" s="27"/>
      <c r="XS268" s="27"/>
      <c r="XT268" s="27"/>
      <c r="XU268" s="27"/>
      <c r="XV268" s="27"/>
      <c r="XW268" s="27"/>
      <c r="XX268" s="27"/>
      <c r="XY268" s="27"/>
      <c r="XZ268" s="27"/>
      <c r="YA268" s="27"/>
      <c r="YB268" s="27"/>
      <c r="YC268" s="27"/>
      <c r="YD268" s="27"/>
      <c r="YE268" s="27"/>
      <c r="YF268" s="27"/>
      <c r="YG268" s="27"/>
      <c r="YH268" s="27"/>
      <c r="YI268" s="27"/>
      <c r="YJ268" s="27"/>
      <c r="YK268" s="27"/>
      <c r="YL268" s="27"/>
      <c r="YM268" s="27"/>
      <c r="YN268" s="27"/>
      <c r="YO268" s="27"/>
      <c r="YP268" s="27"/>
      <c r="YQ268" s="27"/>
      <c r="YR268" s="27"/>
      <c r="YS268" s="27"/>
      <c r="YT268" s="27"/>
      <c r="YU268" s="27"/>
      <c r="YV268" s="27"/>
      <c r="YW268" s="27"/>
      <c r="YX268" s="27"/>
      <c r="YY268" s="27"/>
      <c r="YZ268" s="27"/>
      <c r="ZA268" s="27"/>
      <c r="ZB268" s="27"/>
      <c r="ZC268" s="27"/>
      <c r="ZD268" s="27"/>
      <c r="ZE268" s="27"/>
      <c r="ZF268" s="27"/>
      <c r="ZG268" s="27"/>
      <c r="ZH268" s="27"/>
      <c r="ZI268" s="27"/>
      <c r="ZJ268" s="27"/>
      <c r="ZK268" s="27"/>
      <c r="ZL268" s="27"/>
      <c r="ZM268" s="27"/>
      <c r="ZN268" s="27"/>
      <c r="ZO268" s="27"/>
      <c r="ZP268" s="27"/>
      <c r="ZQ268" s="27"/>
      <c r="ZR268" s="27"/>
      <c r="ZS268" s="27"/>
      <c r="ZT268" s="27"/>
      <c r="ZU268" s="27"/>
      <c r="ZV268" s="27"/>
      <c r="ZW268" s="27"/>
      <c r="ZX268" s="27"/>
      <c r="ZY268" s="27"/>
      <c r="ZZ268" s="27"/>
      <c r="AAA268" s="27"/>
      <c r="AAB268" s="27"/>
      <c r="AAC268" s="27"/>
      <c r="AAD268" s="27"/>
      <c r="AAE268" s="27"/>
      <c r="AAF268" s="27"/>
      <c r="AAG268" s="27"/>
      <c r="AAH268" s="27"/>
      <c r="AAI268" s="27"/>
      <c r="AAJ268" s="27"/>
      <c r="AAK268" s="27"/>
      <c r="AAL268" s="27"/>
      <c r="AAM268" s="27"/>
      <c r="AAN268" s="27"/>
      <c r="AAO268" s="27"/>
      <c r="AAP268" s="27"/>
      <c r="AAQ268" s="27"/>
      <c r="AAR268" s="27"/>
      <c r="AAS268" s="27"/>
      <c r="AAT268" s="27"/>
      <c r="AAU268" s="27"/>
      <c r="AAV268" s="27"/>
      <c r="AAW268" s="27"/>
      <c r="AAX268" s="27"/>
      <c r="AAY268" s="27"/>
      <c r="AAZ268" s="27"/>
      <c r="ABA268" s="27"/>
      <c r="ABB268" s="27"/>
      <c r="ABC268" s="27"/>
      <c r="ABD268" s="27"/>
      <c r="ABE268" s="27"/>
      <c r="ABF268" s="27"/>
      <c r="ABG268" s="27"/>
      <c r="ABH268" s="27"/>
      <c r="ABI268" s="27"/>
      <c r="ABJ268" s="27"/>
      <c r="ABK268" s="27"/>
      <c r="ABL268" s="27"/>
      <c r="ABM268" s="27"/>
      <c r="ABN268" s="27"/>
      <c r="ABO268" s="27"/>
      <c r="ABP268" s="27"/>
      <c r="ABQ268" s="27"/>
      <c r="ABR268" s="27"/>
      <c r="ABS268" s="27"/>
      <c r="ABT268" s="27"/>
      <c r="ABU268" s="27"/>
      <c r="ABV268" s="27"/>
      <c r="ABW268" s="27"/>
      <c r="ABX268" s="27"/>
      <c r="ABY268" s="27"/>
      <c r="ABZ268" s="27"/>
      <c r="ACA268" s="27"/>
      <c r="ACB268" s="27"/>
      <c r="ACC268" s="27"/>
      <c r="ACD268" s="27"/>
      <c r="ACE268" s="27"/>
      <c r="ACF268" s="27"/>
      <c r="ACG268" s="27"/>
      <c r="ACH268" s="27"/>
      <c r="ACI268" s="27"/>
      <c r="ACJ268" s="27"/>
      <c r="ACK268" s="27"/>
      <c r="ACL268" s="27"/>
      <c r="ACM268" s="27"/>
      <c r="ACN268" s="27"/>
      <c r="ACO268" s="27"/>
      <c r="ACP268" s="27"/>
      <c r="ACQ268" s="27"/>
      <c r="ACR268" s="27"/>
      <c r="ACS268" s="27"/>
      <c r="ACT268" s="27"/>
      <c r="ACU268" s="27"/>
      <c r="ACV268" s="27"/>
      <c r="ACW268" s="27"/>
      <c r="ACX268" s="27"/>
      <c r="ACY268" s="27"/>
      <c r="ACZ268" s="27"/>
      <c r="ADA268" s="27"/>
      <c r="ADB268" s="27"/>
      <c r="ADC268" s="27"/>
      <c r="ADD268" s="27"/>
      <c r="ADE268" s="27"/>
      <c r="ADF268" s="27"/>
      <c r="ADG268" s="27"/>
      <c r="ADH268" s="27"/>
      <c r="ADI268" s="27"/>
      <c r="ADJ268" s="27"/>
      <c r="ADK268" s="27"/>
      <c r="ADL268" s="27"/>
      <c r="ADM268" s="27"/>
      <c r="ADN268" s="27"/>
      <c r="ADO268" s="27"/>
      <c r="ADP268" s="27"/>
      <c r="ADQ268" s="27"/>
      <c r="ADR268" s="27"/>
      <c r="ADS268" s="27"/>
      <c r="ADT268" s="27"/>
      <c r="ADU268" s="27"/>
      <c r="ADV268" s="27"/>
      <c r="ADW268" s="27"/>
      <c r="ADX268" s="27"/>
      <c r="ADY268" s="27"/>
      <c r="ADZ268" s="27"/>
      <c r="AEA268" s="27"/>
      <c r="AEB268" s="27"/>
      <c r="AEC268" s="27"/>
      <c r="AED268" s="27"/>
      <c r="AEE268" s="27"/>
      <c r="AEF268" s="27"/>
      <c r="AEG268" s="27"/>
      <c r="AEH268" s="27"/>
      <c r="AEI268" s="27"/>
      <c r="AEJ268" s="27"/>
      <c r="AEK268" s="27"/>
      <c r="AEL268" s="27"/>
      <c r="AEM268" s="27"/>
      <c r="AEN268" s="27"/>
      <c r="AEO268" s="27"/>
      <c r="AEP268" s="27"/>
      <c r="AEQ268" s="27"/>
      <c r="AER268" s="27"/>
      <c r="AES268" s="27"/>
      <c r="AET268" s="27"/>
      <c r="AEU268" s="27"/>
      <c r="AEV268" s="27"/>
      <c r="AEW268" s="27"/>
      <c r="AEX268" s="27"/>
      <c r="AEY268" s="27"/>
      <c r="AEZ268" s="27"/>
      <c r="AFA268" s="27"/>
      <c r="AFB268" s="27"/>
      <c r="AFC268" s="27"/>
      <c r="AFD268" s="27"/>
      <c r="AFE268" s="27"/>
      <c r="AFF268" s="27"/>
      <c r="AFG268" s="27"/>
      <c r="AFH268" s="27"/>
      <c r="AFI268" s="27"/>
      <c r="AFJ268" s="27"/>
      <c r="AFK268" s="27"/>
      <c r="AFL268" s="27"/>
      <c r="AFM268" s="27"/>
      <c r="AFN268" s="27"/>
      <c r="AFO268" s="27"/>
      <c r="AFP268" s="27"/>
      <c r="AFQ268" s="27"/>
      <c r="AFR268" s="27"/>
      <c r="AFS268" s="27"/>
      <c r="AFT268" s="27"/>
      <c r="AFU268" s="27"/>
      <c r="AFV268" s="27"/>
      <c r="AFW268" s="27"/>
      <c r="AFX268" s="27"/>
      <c r="AFY268" s="27"/>
      <c r="AFZ268" s="27"/>
      <c r="AGA268" s="27"/>
      <c r="AGB268" s="27"/>
      <c r="AGC268" s="27"/>
      <c r="AGD268" s="27"/>
      <c r="AGE268" s="27"/>
      <c r="AGF268" s="27"/>
      <c r="AGG268" s="27"/>
      <c r="AGH268" s="27"/>
      <c r="AGI268" s="27"/>
      <c r="AGJ268" s="27"/>
      <c r="AGK268" s="27"/>
      <c r="AGL268" s="27"/>
      <c r="AGM268" s="27"/>
      <c r="AGN268" s="27"/>
      <c r="AGO268" s="27"/>
      <c r="AGP268" s="27"/>
      <c r="AGQ268" s="27"/>
      <c r="AGR268" s="27"/>
      <c r="AGS268" s="27"/>
      <c r="AGT268" s="27"/>
      <c r="AGU268" s="27"/>
      <c r="AGV268" s="27"/>
      <c r="AGW268" s="27"/>
      <c r="AGX268" s="27"/>
      <c r="AGY268" s="27"/>
      <c r="AGZ268" s="27"/>
      <c r="AHA268" s="27"/>
      <c r="AHB268" s="27"/>
      <c r="AHC268" s="27"/>
      <c r="AHD268" s="27"/>
      <c r="AHE268" s="27"/>
      <c r="AHF268" s="27"/>
      <c r="AHG268" s="27"/>
      <c r="AHH268" s="27"/>
      <c r="AHI268" s="27"/>
      <c r="AHJ268" s="27"/>
      <c r="AHK268" s="27"/>
      <c r="AHL268" s="27"/>
      <c r="AHM268" s="27"/>
      <c r="AHN268" s="27"/>
      <c r="AHO268" s="27"/>
      <c r="AHP268" s="27"/>
      <c r="AHQ268" s="27"/>
      <c r="AHR268" s="27"/>
      <c r="AHS268" s="27"/>
      <c r="AHT268" s="27"/>
      <c r="AHU268" s="27"/>
      <c r="AHV268" s="27"/>
      <c r="AHW268" s="27"/>
      <c r="AHX268" s="27"/>
      <c r="AHY268" s="27"/>
      <c r="AHZ268" s="27"/>
      <c r="AIA268" s="27"/>
      <c r="AIB268" s="27"/>
      <c r="AIC268" s="27"/>
      <c r="AID268" s="27"/>
      <c r="AIE268" s="27"/>
      <c r="AIF268" s="27"/>
      <c r="AIG268" s="27"/>
      <c r="AIH268" s="27"/>
      <c r="AII268" s="27"/>
      <c r="AIJ268" s="27"/>
      <c r="AIK268" s="27"/>
      <c r="AIL268" s="27"/>
      <c r="AIM268" s="27"/>
      <c r="AIN268" s="27"/>
      <c r="AIO268" s="27"/>
      <c r="AIP268" s="27"/>
      <c r="AIQ268" s="27"/>
      <c r="AIR268" s="27"/>
      <c r="AIS268" s="27"/>
      <c r="AIT268" s="27"/>
      <c r="AIU268" s="27"/>
      <c r="AIV268" s="27"/>
      <c r="AIW268" s="27"/>
      <c r="AIX268" s="27"/>
      <c r="AIY268" s="27"/>
      <c r="AIZ268" s="27"/>
      <c r="AJA268" s="27"/>
      <c r="AJB268" s="27"/>
      <c r="AJC268" s="27"/>
      <c r="AJD268" s="27"/>
      <c r="AJE268" s="27"/>
      <c r="AJF268" s="27"/>
      <c r="AJG268" s="27"/>
      <c r="AJH268" s="27"/>
      <c r="AJI268" s="27"/>
      <c r="AJJ268" s="27"/>
      <c r="AJK268" s="27"/>
      <c r="AJL268" s="27"/>
      <c r="AJM268" s="27"/>
      <c r="AJN268" s="27"/>
      <c r="AJO268" s="27"/>
      <c r="AJP268" s="27"/>
      <c r="AJQ268" s="27"/>
      <c r="AJR268" s="27"/>
      <c r="AJS268" s="27"/>
      <c r="AJT268" s="27"/>
      <c r="AJU268" s="27"/>
      <c r="AJV268" s="27"/>
      <c r="AJW268" s="27"/>
      <c r="AJX268" s="27"/>
      <c r="AJY268" s="27"/>
      <c r="AJZ268" s="27"/>
      <c r="AKA268" s="27"/>
      <c r="AKB268" s="27"/>
      <c r="AKC268" s="27"/>
      <c r="AKD268" s="27"/>
      <c r="AKE268" s="27"/>
      <c r="AKF268" s="27"/>
      <c r="AKG268" s="27"/>
      <c r="AKH268" s="27"/>
      <c r="AKI268" s="27"/>
      <c r="AKJ268" s="27"/>
      <c r="AKK268" s="27"/>
      <c r="AKL268" s="27"/>
      <c r="AKM268" s="27"/>
      <c r="AKN268" s="27"/>
      <c r="AKO268" s="27"/>
      <c r="AKP268" s="27"/>
      <c r="AKQ268" s="27"/>
      <c r="AKR268" s="27"/>
      <c r="AKS268" s="27"/>
      <c r="AKT268" s="27"/>
      <c r="AKU268" s="27"/>
      <c r="AKV268" s="27"/>
      <c r="AKW268" s="27"/>
      <c r="AKX268" s="27"/>
      <c r="AKY268" s="27"/>
      <c r="AKZ268" s="27"/>
      <c r="ALA268" s="27"/>
      <c r="ALB268" s="27"/>
      <c r="ALC268" s="27"/>
      <c r="ALD268" s="27"/>
      <c r="ALE268" s="27"/>
      <c r="ALF268" s="27"/>
      <c r="ALG268" s="27"/>
      <c r="ALH268" s="27"/>
      <c r="ALI268" s="27"/>
      <c r="ALJ268" s="27"/>
      <c r="ALK268" s="27"/>
      <c r="ALL268" s="27"/>
      <c r="ALM268" s="27"/>
      <c r="ALN268" s="27"/>
      <c r="ALO268" s="27"/>
      <c r="ALP268" s="27"/>
      <c r="ALQ268" s="27"/>
      <c r="ALR268" s="27"/>
      <c r="ALS268" s="27"/>
      <c r="ALT268" s="27"/>
      <c r="ALU268" s="27"/>
      <c r="ALV268" s="27"/>
      <c r="ALW268" s="27"/>
      <c r="ALX268" s="27"/>
      <c r="ALY268" s="27"/>
      <c r="ALZ268" s="27"/>
      <c r="AMA268" s="27"/>
      <c r="AMB268" s="27"/>
      <c r="AMC268" s="27"/>
      <c r="AMD268" s="27"/>
      <c r="AME268" s="27"/>
      <c r="AMF268" s="27"/>
      <c r="AMG268" s="27"/>
      <c r="AMH268" s="27"/>
      <c r="AMI268" s="27"/>
      <c r="AMJ268" s="27"/>
      <c r="AMK268" s="27"/>
      <c r="AML268" s="27"/>
      <c r="AMM268" s="27"/>
      <c r="AMN268" s="27"/>
      <c r="AMO268" s="27"/>
      <c r="AMP268" s="27"/>
      <c r="AMQ268" s="27"/>
      <c r="AMR268" s="27"/>
      <c r="AMS268" s="27"/>
      <c r="AMT268" s="27"/>
      <c r="AMU268" s="27"/>
      <c r="AMV268" s="27"/>
      <c r="AMW268" s="27"/>
      <c r="AMX268" s="27"/>
      <c r="AMY268" s="27"/>
      <c r="AMZ268" s="27"/>
      <c r="ANA268" s="27"/>
      <c r="ANB268" s="27"/>
      <c r="ANC268" s="27"/>
      <c r="AND268" s="27"/>
      <c r="ANE268" s="27"/>
      <c r="ANF268" s="27"/>
      <c r="ANG268" s="27"/>
      <c r="ANH268" s="27"/>
      <c r="ANI268" s="27"/>
      <c r="ANJ268" s="27"/>
      <c r="ANK268" s="27"/>
      <c r="ANL268" s="27"/>
      <c r="ANM268" s="27"/>
      <c r="ANN268" s="27"/>
      <c r="ANO268" s="27"/>
      <c r="ANP268" s="27"/>
      <c r="ANQ268" s="27"/>
      <c r="ANR268" s="27"/>
      <c r="ANS268" s="27"/>
      <c r="ANT268" s="27"/>
      <c r="ANU268" s="27"/>
      <c r="ANV268" s="27"/>
      <c r="ANW268" s="27"/>
      <c r="ANX268" s="27"/>
      <c r="ANY268" s="27"/>
      <c r="ANZ268" s="27"/>
      <c r="AOA268" s="27"/>
      <c r="AOB268" s="27"/>
      <c r="AOC268" s="27"/>
      <c r="AOD268" s="27"/>
      <c r="AOE268" s="27"/>
      <c r="AOF268" s="27"/>
      <c r="AOG268" s="27"/>
      <c r="AOH268" s="27"/>
      <c r="AOI268" s="27"/>
      <c r="AOJ268" s="27"/>
      <c r="AOK268" s="27"/>
      <c r="AOL268" s="27"/>
      <c r="AOM268" s="27"/>
      <c r="AON268" s="27"/>
      <c r="AOO268" s="27"/>
      <c r="AOP268" s="27"/>
      <c r="AOQ268" s="27"/>
      <c r="AOR268" s="27"/>
      <c r="AOS268" s="27"/>
      <c r="AOT268" s="27"/>
      <c r="AOU268" s="27"/>
      <c r="AOV268" s="27"/>
      <c r="AOW268" s="27"/>
      <c r="AOX268" s="27"/>
      <c r="AOY268" s="27"/>
      <c r="AOZ268" s="27"/>
      <c r="APA268" s="27"/>
      <c r="APB268" s="27"/>
      <c r="APC268" s="27"/>
      <c r="APD268" s="27"/>
      <c r="APE268" s="27"/>
      <c r="APF268" s="27"/>
      <c r="APG268" s="27"/>
      <c r="APH268" s="27"/>
      <c r="API268" s="27"/>
      <c r="APJ268" s="27"/>
      <c r="APK268" s="27"/>
      <c r="APL268" s="27"/>
      <c r="APM268" s="27"/>
      <c r="APN268" s="27"/>
      <c r="APO268" s="27"/>
      <c r="APP268" s="27"/>
      <c r="APQ268" s="27"/>
      <c r="APR268" s="27"/>
      <c r="APS268" s="27"/>
      <c r="APT268" s="27"/>
      <c r="APU268" s="27"/>
      <c r="APV268" s="27"/>
      <c r="APW268" s="27"/>
      <c r="APX268" s="27"/>
      <c r="APY268" s="27"/>
      <c r="APZ268" s="27"/>
      <c r="AQA268" s="27"/>
      <c r="AQB268" s="27"/>
      <c r="AQC268" s="27"/>
      <c r="AQD268" s="27"/>
      <c r="AQE268" s="27"/>
      <c r="AQF268" s="27"/>
      <c r="AQG268" s="27"/>
      <c r="AQH268" s="27"/>
      <c r="AQI268" s="27"/>
      <c r="AQJ268" s="27"/>
      <c r="AQK268" s="27"/>
      <c r="AQL268" s="27"/>
      <c r="AQM268" s="27"/>
      <c r="AQN268" s="27"/>
      <c r="AQO268" s="27"/>
      <c r="AQP268" s="27"/>
      <c r="AQQ268" s="27"/>
      <c r="AQR268" s="27"/>
      <c r="AQS268" s="27"/>
      <c r="AQT268" s="27"/>
      <c r="AQU268" s="27"/>
      <c r="AQV268" s="27"/>
      <c r="AQW268" s="27"/>
      <c r="AQX268" s="27"/>
      <c r="AQY268" s="27"/>
      <c r="AQZ268" s="27"/>
      <c r="ARA268" s="27"/>
      <c r="ARB268" s="27"/>
      <c r="ARC268" s="27"/>
      <c r="ARD268" s="27"/>
      <c r="ARE268" s="27"/>
      <c r="ARF268" s="27"/>
      <c r="ARG268" s="27"/>
      <c r="ARH268" s="27"/>
      <c r="ARI268" s="27"/>
      <c r="ARJ268" s="27"/>
      <c r="ARK268" s="27"/>
      <c r="ARL268" s="27"/>
      <c r="ARM268" s="27"/>
      <c r="ARN268" s="27"/>
      <c r="ARO268" s="27"/>
      <c r="ARP268" s="27"/>
      <c r="ARQ268" s="27"/>
      <c r="ARR268" s="27"/>
      <c r="ARS268" s="27"/>
      <c r="ART268" s="27"/>
      <c r="ARU268" s="27"/>
      <c r="ARV268" s="27"/>
      <c r="ARW268" s="27"/>
      <c r="ARX268" s="27"/>
      <c r="ARY268" s="27"/>
      <c r="ARZ268" s="27"/>
      <c r="ASA268" s="27"/>
      <c r="ASB268" s="27"/>
      <c r="ASC268" s="27"/>
      <c r="ASD268" s="27"/>
      <c r="ASE268" s="27"/>
      <c r="ASF268" s="27"/>
      <c r="ASG268" s="27"/>
      <c r="ASH268" s="27"/>
      <c r="ASI268" s="27"/>
      <c r="ASJ268" s="27"/>
      <c r="ASK268" s="27"/>
      <c r="ASL268" s="27"/>
      <c r="ASM268" s="27"/>
      <c r="ASN268" s="27"/>
      <c r="ASO268" s="27"/>
      <c r="ASP268" s="27"/>
      <c r="ASQ268" s="27"/>
      <c r="ASR268" s="27"/>
      <c r="ASS268" s="27"/>
      <c r="AST268" s="27"/>
      <c r="ASU268" s="27"/>
      <c r="ASV268" s="27"/>
      <c r="ASW268" s="27"/>
      <c r="ASX268" s="27"/>
      <c r="ASY268" s="27"/>
      <c r="ASZ268" s="27"/>
      <c r="ATA268" s="27"/>
      <c r="ATB268" s="27"/>
      <c r="ATC268" s="27"/>
      <c r="ATD268" s="27"/>
      <c r="ATE268" s="27"/>
      <c r="ATF268" s="27"/>
      <c r="ATG268" s="27"/>
      <c r="ATH268" s="27"/>
      <c r="ATI268" s="27"/>
      <c r="ATJ268" s="27"/>
      <c r="ATK268" s="27"/>
      <c r="ATL268" s="27"/>
      <c r="ATM268" s="27"/>
      <c r="ATN268" s="27"/>
      <c r="ATO268" s="27"/>
      <c r="ATP268" s="27"/>
      <c r="ATQ268" s="27"/>
      <c r="ATR268" s="27"/>
      <c r="ATS268" s="27"/>
      <c r="ATT268" s="27"/>
      <c r="ATU268" s="27"/>
      <c r="ATV268" s="27"/>
      <c r="ATW268" s="27"/>
      <c r="ATX268" s="27"/>
      <c r="ATY268" s="27"/>
      <c r="ATZ268" s="27"/>
      <c r="AUA268" s="27"/>
      <c r="AUB268" s="27"/>
      <c r="AUC268" s="27"/>
      <c r="AUD268" s="27"/>
      <c r="AUE268" s="27"/>
      <c r="AUF268" s="27"/>
      <c r="AUG268" s="27"/>
      <c r="AUH268" s="27"/>
      <c r="AUI268" s="27"/>
      <c r="AUJ268" s="27"/>
      <c r="AUK268" s="27"/>
      <c r="AUL268" s="27"/>
      <c r="AUM268" s="27"/>
      <c r="AUN268" s="27"/>
      <c r="AUO268" s="27"/>
      <c r="AUP268" s="27"/>
      <c r="AUQ268" s="27"/>
      <c r="AUR268" s="27"/>
      <c r="AUS268" s="27"/>
      <c r="AUT268" s="27"/>
      <c r="AUU268" s="27"/>
      <c r="AUV268" s="27"/>
      <c r="AUW268" s="27"/>
      <c r="AUX268" s="27"/>
      <c r="AUY268" s="27"/>
      <c r="AUZ268" s="27"/>
      <c r="AVA268" s="27"/>
      <c r="AVB268" s="27"/>
      <c r="AVC268" s="27"/>
      <c r="AVD268" s="27"/>
      <c r="AVE268" s="27"/>
      <c r="AVF268" s="27"/>
      <c r="AVG268" s="27"/>
      <c r="AVH268" s="27"/>
      <c r="AVI268" s="27"/>
      <c r="AVJ268" s="27"/>
      <c r="AVK268" s="27"/>
      <c r="AVL268" s="27"/>
      <c r="AVM268" s="27"/>
      <c r="AVN268" s="27"/>
      <c r="AVO268" s="27"/>
      <c r="AVP268" s="27"/>
      <c r="AVQ268" s="27"/>
      <c r="AVR268" s="27"/>
      <c r="AVS268" s="27"/>
      <c r="AVT268" s="27"/>
      <c r="AVU268" s="27"/>
      <c r="AVV268" s="27"/>
      <c r="AVW268" s="27"/>
      <c r="AVX268" s="27"/>
      <c r="AVY268" s="27"/>
      <c r="AVZ268" s="27"/>
      <c r="AWA268" s="27"/>
      <c r="AWB268" s="27"/>
      <c r="AWC268" s="27"/>
      <c r="AWD268" s="27"/>
      <c r="AWE268" s="27"/>
      <c r="AWF268" s="27"/>
      <c r="AWG268" s="27"/>
      <c r="AWH268" s="27"/>
      <c r="AWI268" s="27"/>
      <c r="AWJ268" s="27"/>
      <c r="AWK268" s="27"/>
      <c r="AWL268" s="27"/>
      <c r="AWM268" s="27"/>
      <c r="AWN268" s="27"/>
      <c r="AWO268" s="27"/>
      <c r="AWP268" s="27"/>
      <c r="AWQ268" s="27"/>
      <c r="AWR268" s="27"/>
      <c r="AWS268" s="27"/>
      <c r="AWT268" s="27"/>
      <c r="AWU268" s="27"/>
      <c r="AWV268" s="27"/>
      <c r="AWW268" s="27"/>
      <c r="AWX268" s="27"/>
      <c r="AWY268" s="27"/>
      <c r="AWZ268" s="27"/>
      <c r="AXA268" s="27"/>
      <c r="AXB268" s="27"/>
      <c r="AXC268" s="27"/>
      <c r="AXD268" s="27"/>
      <c r="AXE268" s="27"/>
      <c r="AXF268" s="27"/>
      <c r="AXG268" s="27"/>
      <c r="AXH268" s="27"/>
      <c r="AXI268" s="27"/>
      <c r="AXJ268" s="27"/>
      <c r="AXK268" s="27"/>
      <c r="AXL268" s="27"/>
      <c r="AXM268" s="27"/>
      <c r="AXN268" s="27"/>
      <c r="AXO268" s="27"/>
      <c r="AXP268" s="27"/>
      <c r="AXQ268" s="27"/>
      <c r="AXR268" s="27"/>
      <c r="AXS268" s="27"/>
      <c r="AXT268" s="27"/>
      <c r="AXU268" s="27"/>
      <c r="AXV268" s="27"/>
      <c r="AXW268" s="27"/>
      <c r="AXX268" s="27"/>
      <c r="AXY268" s="27"/>
      <c r="AXZ268" s="27"/>
      <c r="AYA268" s="27"/>
      <c r="AYB268" s="27"/>
      <c r="AYC268" s="27"/>
      <c r="AYD268" s="27"/>
      <c r="AYE268" s="27"/>
      <c r="AYF268" s="27"/>
      <c r="AYG268" s="27"/>
      <c r="AYH268" s="27"/>
      <c r="AYI268" s="27"/>
      <c r="AYJ268" s="27"/>
      <c r="AYK268" s="27"/>
      <c r="AYL268" s="27"/>
      <c r="AYM268" s="27"/>
      <c r="AYN268" s="27"/>
      <c r="AYO268" s="27"/>
      <c r="AYP268" s="27"/>
      <c r="AYQ268" s="27"/>
      <c r="AYR268" s="27"/>
      <c r="AYS268" s="27"/>
      <c r="AYT268" s="27"/>
      <c r="AYU268" s="27"/>
      <c r="AYV268" s="27"/>
      <c r="AYW268" s="27"/>
      <c r="AYX268" s="27"/>
      <c r="AYY268" s="27"/>
      <c r="AYZ268" s="27"/>
      <c r="AZA268" s="27"/>
      <c r="AZB268" s="27"/>
      <c r="AZC268" s="27"/>
      <c r="AZD268" s="27"/>
      <c r="AZE268" s="27"/>
      <c r="AZF268" s="27"/>
      <c r="AZG268" s="27"/>
      <c r="AZH268" s="27"/>
      <c r="AZI268" s="27"/>
      <c r="AZJ268" s="27"/>
      <c r="AZK268" s="27"/>
      <c r="AZL268" s="27"/>
      <c r="AZM268" s="27"/>
      <c r="AZN268" s="27"/>
      <c r="AZO268" s="27"/>
      <c r="AZP268" s="27"/>
      <c r="AZQ268" s="27"/>
      <c r="AZR268" s="27"/>
      <c r="AZS268" s="27"/>
      <c r="AZT268" s="27"/>
      <c r="AZU268" s="27"/>
      <c r="AZV268" s="27"/>
      <c r="AZW268" s="27"/>
      <c r="AZX268" s="27"/>
      <c r="AZY268" s="27"/>
      <c r="AZZ268" s="27"/>
      <c r="BAA268" s="27"/>
      <c r="BAB268" s="27"/>
      <c r="BAC268" s="27"/>
      <c r="BAD268" s="27"/>
      <c r="BAE268" s="27"/>
      <c r="BAF268" s="27"/>
      <c r="BAG268" s="27"/>
      <c r="BAH268" s="27"/>
      <c r="BAI268" s="27"/>
      <c r="BAJ268" s="27"/>
      <c r="BAK268" s="27"/>
      <c r="BAL268" s="27"/>
      <c r="BAM268" s="27"/>
      <c r="BAN268" s="27"/>
      <c r="BAO268" s="27"/>
      <c r="BAP268" s="27"/>
      <c r="BAQ268" s="27"/>
      <c r="BAR268" s="27"/>
      <c r="BAS268" s="27"/>
      <c r="BAT268" s="27"/>
      <c r="BAU268" s="27"/>
      <c r="BAV268" s="27"/>
      <c r="BAW268" s="27"/>
      <c r="BAX268" s="27"/>
      <c r="BAY268" s="27"/>
      <c r="BAZ268" s="27"/>
      <c r="BBA268" s="27"/>
      <c r="BBB268" s="27"/>
      <c r="BBC268" s="27"/>
      <c r="BBD268" s="27"/>
      <c r="BBE268" s="27"/>
      <c r="BBF268" s="27"/>
      <c r="BBG268" s="27"/>
      <c r="BBH268" s="27"/>
      <c r="BBI268" s="27"/>
      <c r="BBJ268" s="27"/>
      <c r="BBK268" s="27"/>
      <c r="BBL268" s="27"/>
      <c r="BBM268" s="27"/>
      <c r="BBN268" s="27"/>
      <c r="BBO268" s="27"/>
      <c r="BBP268" s="27"/>
      <c r="BBQ268" s="27"/>
      <c r="BBR268" s="27"/>
      <c r="BBS268" s="27"/>
      <c r="BBT268" s="27"/>
      <c r="BBU268" s="27"/>
      <c r="BBV268" s="27"/>
      <c r="BBW268" s="27"/>
      <c r="BBX268" s="27"/>
      <c r="BBY268" s="27"/>
      <c r="BBZ268" s="27"/>
      <c r="BCA268" s="27"/>
      <c r="BCB268" s="27"/>
      <c r="BCC268" s="27"/>
      <c r="BCD268" s="27"/>
      <c r="BCE268" s="27"/>
      <c r="BCF268" s="27"/>
      <c r="BCG268" s="27"/>
      <c r="BCH268" s="27"/>
      <c r="BCI268" s="27"/>
      <c r="BCJ268" s="27"/>
      <c r="BCK268" s="27"/>
      <c r="BCL268" s="27"/>
      <c r="BCM268" s="27"/>
      <c r="BCN268" s="27"/>
      <c r="BCO268" s="27"/>
      <c r="BCP268" s="27"/>
      <c r="BCQ268" s="27"/>
      <c r="BCR268" s="27"/>
      <c r="BCS268" s="27"/>
      <c r="BCT268" s="27"/>
      <c r="BCU268" s="27"/>
      <c r="BCV268" s="27"/>
      <c r="BCW268" s="27"/>
      <c r="BCX268" s="27"/>
      <c r="BCY268" s="27"/>
      <c r="BCZ268" s="27"/>
      <c r="BDA268" s="27"/>
      <c r="BDB268" s="27"/>
      <c r="BDC268" s="27"/>
      <c r="BDD268" s="27"/>
      <c r="BDE268" s="27"/>
      <c r="BDF268" s="27"/>
      <c r="BDG268" s="27"/>
      <c r="BDH268" s="27"/>
      <c r="BDI268" s="27"/>
      <c r="BDJ268" s="27"/>
      <c r="BDK268" s="27"/>
      <c r="BDL268" s="27"/>
      <c r="BDM268" s="27"/>
      <c r="BDN268" s="27"/>
      <c r="BDO268" s="27"/>
      <c r="BDP268" s="27"/>
      <c r="BDQ268" s="27"/>
      <c r="BDR268" s="27"/>
      <c r="BDS268" s="27"/>
      <c r="BDT268" s="27"/>
      <c r="BDU268" s="27"/>
      <c r="BDV268" s="27"/>
      <c r="BDW268" s="27"/>
      <c r="BDX268" s="27"/>
      <c r="BDY268" s="27"/>
      <c r="BDZ268" s="27"/>
      <c r="BEA268" s="27"/>
      <c r="BEB268" s="27"/>
      <c r="BEC268" s="27"/>
      <c r="BED268" s="27"/>
      <c r="BEE268" s="27"/>
      <c r="BEF268" s="27"/>
      <c r="BEG268" s="27"/>
      <c r="BEH268" s="27"/>
      <c r="BEI268" s="27"/>
      <c r="BEJ268" s="27"/>
      <c r="BEK268" s="27"/>
      <c r="BEL268" s="27"/>
      <c r="BEM268" s="27"/>
      <c r="BEN268" s="27"/>
      <c r="BEO268" s="27"/>
      <c r="BEP268" s="27"/>
      <c r="BEQ268" s="27"/>
      <c r="BER268" s="27"/>
      <c r="BES268" s="27"/>
      <c r="BET268" s="27"/>
      <c r="BEU268" s="27"/>
      <c r="BEV268" s="27"/>
      <c r="BEW268" s="27"/>
      <c r="BEX268" s="27"/>
      <c r="BEY268" s="27"/>
      <c r="BEZ268" s="27"/>
      <c r="BFA268" s="27"/>
      <c r="BFB268" s="27"/>
      <c r="BFC268" s="27"/>
      <c r="BFD268" s="27"/>
      <c r="BFE268" s="27"/>
      <c r="BFF268" s="27"/>
      <c r="BFG268" s="27"/>
      <c r="BFH268" s="27"/>
      <c r="BFI268" s="27"/>
      <c r="BFJ268" s="27"/>
      <c r="BFK268" s="27"/>
      <c r="BFL268" s="27"/>
      <c r="BFM268" s="27"/>
      <c r="BFN268" s="27"/>
      <c r="BFO268" s="27"/>
      <c r="BFP268" s="27"/>
      <c r="BFQ268" s="27"/>
      <c r="BFR268" s="27"/>
      <c r="BFS268" s="27"/>
      <c r="BFT268" s="27"/>
      <c r="BFU268" s="27"/>
      <c r="BFV268" s="27"/>
      <c r="BFW268" s="27"/>
      <c r="BFX268" s="27"/>
      <c r="BFY268" s="27"/>
      <c r="BFZ268" s="27"/>
      <c r="BGA268" s="27"/>
      <c r="BGB268" s="27"/>
      <c r="BGC268" s="27"/>
      <c r="BGD268" s="27"/>
      <c r="BGE268" s="27"/>
      <c r="BGF268" s="27"/>
      <c r="BGG268" s="27"/>
      <c r="BGH268" s="27"/>
      <c r="BGI268" s="27"/>
      <c r="BGJ268" s="27"/>
      <c r="BGK268" s="27"/>
      <c r="BGL268" s="27"/>
      <c r="BGM268" s="27"/>
      <c r="BGN268" s="27"/>
      <c r="BGO268" s="27"/>
      <c r="BGP268" s="27"/>
      <c r="BGQ268" s="27"/>
      <c r="BGR268" s="27"/>
      <c r="BGS268" s="27"/>
      <c r="BGT268" s="27"/>
      <c r="BGU268" s="27"/>
      <c r="BGV268" s="27"/>
      <c r="BGW268" s="27"/>
      <c r="BGX268" s="27"/>
      <c r="BGY268" s="27"/>
      <c r="BGZ268" s="27"/>
      <c r="BHA268" s="27"/>
      <c r="BHB268" s="27"/>
      <c r="BHC268" s="27"/>
      <c r="BHD268" s="27"/>
      <c r="BHE268" s="27"/>
      <c r="BHF268" s="27"/>
      <c r="BHG268" s="27"/>
      <c r="BHH268" s="27"/>
      <c r="BHI268" s="27"/>
      <c r="BHJ268" s="27"/>
      <c r="BHK268" s="27"/>
      <c r="BHL268" s="27"/>
      <c r="BHM268" s="27"/>
      <c r="BHN268" s="27"/>
      <c r="BHO268" s="27"/>
      <c r="BHP268" s="27"/>
      <c r="BHQ268" s="27"/>
      <c r="BHR268" s="27"/>
      <c r="BHS268" s="27"/>
      <c r="BHT268" s="27"/>
      <c r="BHU268" s="27"/>
      <c r="BHV268" s="27"/>
      <c r="BHW268" s="27"/>
      <c r="BHX268" s="27"/>
      <c r="BHY268" s="27"/>
      <c r="BHZ268" s="27"/>
      <c r="BIA268" s="27"/>
      <c r="BIB268" s="27"/>
      <c r="BIC268" s="27"/>
      <c r="BID268" s="27"/>
      <c r="BIE268" s="27"/>
      <c r="BIF268" s="27"/>
      <c r="BIG268" s="27"/>
      <c r="BIH268" s="27"/>
      <c r="BII268" s="27"/>
      <c r="BIJ268" s="27"/>
      <c r="BIK268" s="27"/>
      <c r="BIL268" s="27"/>
      <c r="BIM268" s="27"/>
      <c r="BIN268" s="27"/>
      <c r="BIO268" s="27"/>
      <c r="BIP268" s="27"/>
      <c r="BIQ268" s="27"/>
      <c r="BIR268" s="27"/>
      <c r="BIS268" s="27"/>
      <c r="BIT268" s="27"/>
      <c r="BIU268" s="27"/>
      <c r="BIV268" s="27"/>
      <c r="BIW268" s="27"/>
      <c r="BIX268" s="27"/>
      <c r="BIY268" s="27"/>
      <c r="BIZ268" s="27"/>
      <c r="BJA268" s="27"/>
      <c r="BJB268" s="27"/>
      <c r="BJC268" s="27"/>
      <c r="BJD268" s="27"/>
      <c r="BJE268" s="27"/>
      <c r="BJF268" s="27"/>
      <c r="BJG268" s="27"/>
      <c r="BJH268" s="27"/>
      <c r="BJI268" s="27"/>
      <c r="BJJ268" s="27"/>
      <c r="BJK268" s="27"/>
      <c r="BJL268" s="27"/>
      <c r="BJM268" s="27"/>
      <c r="BJN268" s="27"/>
      <c r="BJO268" s="27"/>
      <c r="BJP268" s="27"/>
      <c r="BJQ268" s="27"/>
      <c r="BJR268" s="27"/>
      <c r="BJS268" s="27"/>
      <c r="BJT268" s="27"/>
      <c r="BJU268" s="27"/>
      <c r="BJV268" s="27"/>
      <c r="BJW268" s="27"/>
      <c r="BJX268" s="27"/>
      <c r="BJY268" s="27"/>
      <c r="BJZ268" s="27"/>
      <c r="BKA268" s="27"/>
      <c r="BKB268" s="27"/>
      <c r="BKC268" s="27"/>
      <c r="BKD268" s="27"/>
      <c r="BKE268" s="27"/>
      <c r="BKF268" s="27"/>
      <c r="BKG268" s="27"/>
      <c r="BKH268" s="27"/>
      <c r="BKI268" s="27"/>
      <c r="BKJ268" s="27"/>
      <c r="BKK268" s="27"/>
      <c r="BKL268" s="27"/>
      <c r="BKM268" s="27"/>
      <c r="BKN268" s="27"/>
      <c r="BKO268" s="27"/>
      <c r="BKP268" s="27"/>
      <c r="BKQ268" s="27"/>
      <c r="BKR268" s="27"/>
      <c r="BKS268" s="27"/>
      <c r="BKT268" s="27"/>
      <c r="BKU268" s="27"/>
      <c r="BKV268" s="27"/>
      <c r="BKW268" s="27"/>
      <c r="BKX268" s="27"/>
      <c r="BKY268" s="27"/>
      <c r="BKZ268" s="27"/>
      <c r="BLA268" s="27"/>
      <c r="BLB268" s="27"/>
      <c r="BLC268" s="27"/>
      <c r="BLD268" s="27"/>
      <c r="BLE268" s="27"/>
      <c r="BLF268" s="27"/>
      <c r="BLG268" s="27"/>
      <c r="BLH268" s="27"/>
      <c r="BLI268" s="27"/>
      <c r="BLJ268" s="27"/>
      <c r="BLK268" s="27"/>
      <c r="BLL268" s="27"/>
      <c r="BLM268" s="27"/>
      <c r="BLN268" s="27"/>
      <c r="BLO268" s="27"/>
      <c r="BLP268" s="27"/>
      <c r="BLQ268" s="27"/>
      <c r="BLR268" s="27"/>
      <c r="BLS268" s="27"/>
      <c r="BLT268" s="27"/>
      <c r="BLU268" s="27"/>
      <c r="BLV268" s="27"/>
      <c r="BLW268" s="27"/>
      <c r="BLX268" s="27"/>
      <c r="BLY268" s="27"/>
      <c r="BLZ268" s="27"/>
      <c r="BMA268" s="27"/>
      <c r="BMB268" s="27"/>
      <c r="BMC268" s="27"/>
      <c r="BMD268" s="27"/>
      <c r="BME268" s="27"/>
      <c r="BMF268" s="27"/>
      <c r="BMG268" s="27"/>
      <c r="BMH268" s="27"/>
      <c r="BMI268" s="27"/>
      <c r="BMJ268" s="27"/>
      <c r="BMK268" s="27"/>
      <c r="BML268" s="27"/>
      <c r="BMM268" s="27"/>
      <c r="BMN268" s="27"/>
      <c r="BMO268" s="27"/>
      <c r="BMP268" s="27"/>
      <c r="BMQ268" s="27"/>
      <c r="BMR268" s="27"/>
      <c r="BMS268" s="27"/>
      <c r="BMT268" s="27"/>
      <c r="BMU268" s="27"/>
      <c r="BMV268" s="27"/>
      <c r="BMW268" s="27"/>
      <c r="BMX268" s="27"/>
      <c r="BMY268" s="27"/>
      <c r="BMZ268" s="27"/>
      <c r="BNA268" s="27"/>
      <c r="BNB268" s="27"/>
      <c r="BNC268" s="27"/>
      <c r="BND268" s="27"/>
      <c r="BNE268" s="27"/>
      <c r="BNF268" s="27"/>
      <c r="BNG268" s="27"/>
      <c r="BNH268" s="27"/>
      <c r="BNI268" s="27"/>
      <c r="BNJ268" s="27"/>
      <c r="BNK268" s="27"/>
      <c r="BNL268" s="27"/>
      <c r="BNM268" s="27"/>
      <c r="BNN268" s="27"/>
      <c r="BNO268" s="27"/>
      <c r="BNP268" s="27"/>
      <c r="BNQ268" s="27"/>
      <c r="BNR268" s="27"/>
      <c r="BNS268" s="27"/>
      <c r="BNT268" s="27"/>
      <c r="BNU268" s="27"/>
      <c r="BNV268" s="27"/>
      <c r="BNW268" s="27"/>
      <c r="BNX268" s="27"/>
      <c r="BNY268" s="27"/>
      <c r="BNZ268" s="27"/>
      <c r="BOA268" s="27"/>
      <c r="BOB268" s="27"/>
      <c r="BOC268" s="27"/>
      <c r="BOD268" s="27"/>
      <c r="BOE268" s="27"/>
      <c r="BOF268" s="27"/>
      <c r="BOG268" s="27"/>
      <c r="BOH268" s="27"/>
      <c r="BOI268" s="27"/>
      <c r="BOJ268" s="27"/>
      <c r="BOK268" s="27"/>
      <c r="BOL268" s="27"/>
      <c r="BOM268" s="27"/>
      <c r="BON268" s="27"/>
      <c r="BOO268" s="27"/>
      <c r="BOP268" s="27"/>
      <c r="BOQ268" s="27"/>
      <c r="BOR268" s="27"/>
      <c r="BOS268" s="27"/>
      <c r="BOT268" s="27"/>
      <c r="BOU268" s="27"/>
      <c r="BOV268" s="27"/>
      <c r="BOW268" s="27"/>
      <c r="BOX268" s="27"/>
      <c r="BOY268" s="27"/>
      <c r="BOZ268" s="27"/>
      <c r="BPA268" s="27"/>
      <c r="BPB268" s="27"/>
      <c r="BPC268" s="27"/>
      <c r="BPD268" s="27"/>
      <c r="BPE268" s="27"/>
      <c r="BPF268" s="27"/>
      <c r="BPG268" s="27"/>
      <c r="BPH268" s="27"/>
      <c r="BPI268" s="27"/>
      <c r="BPJ268" s="27"/>
      <c r="BPK268" s="27"/>
      <c r="BPL268" s="27"/>
      <c r="BPM268" s="27"/>
      <c r="BPN268" s="27"/>
      <c r="BPO268" s="27"/>
      <c r="BPP268" s="27"/>
      <c r="BPQ268" s="27"/>
      <c r="BPR268" s="27"/>
      <c r="BPS268" s="27"/>
      <c r="BPT268" s="27"/>
      <c r="BPU268" s="27"/>
      <c r="BPV268" s="27"/>
      <c r="BPW268" s="27"/>
      <c r="BPX268" s="27"/>
      <c r="BPY268" s="27"/>
      <c r="BPZ268" s="27"/>
      <c r="BQA268" s="27"/>
      <c r="BQB268" s="27"/>
      <c r="BQC268" s="27"/>
      <c r="BQD268" s="27"/>
      <c r="BQE268" s="27"/>
      <c r="BQF268" s="27"/>
      <c r="BQG268" s="27"/>
      <c r="BQH268" s="27"/>
      <c r="BQI268" s="27"/>
      <c r="BQJ268" s="27"/>
      <c r="BQK268" s="27"/>
      <c r="BQL268" s="27"/>
      <c r="BQM268" s="27"/>
      <c r="BQN268" s="27"/>
      <c r="BQO268" s="27"/>
      <c r="BQP268" s="27"/>
      <c r="BQQ268" s="27"/>
      <c r="BQR268" s="27"/>
      <c r="BQS268" s="27"/>
      <c r="BQT268" s="27"/>
      <c r="BQU268" s="27"/>
      <c r="BQV268" s="27"/>
      <c r="BQW268" s="27"/>
      <c r="BQX268" s="27"/>
      <c r="BQY268" s="27"/>
      <c r="BQZ268" s="27"/>
      <c r="BRA268" s="27"/>
      <c r="BRB268" s="27"/>
      <c r="BRC268" s="27"/>
      <c r="BRD268" s="27"/>
      <c r="BRE268" s="27"/>
      <c r="BRF268" s="27"/>
      <c r="BRG268" s="27"/>
      <c r="BRH268" s="27"/>
      <c r="BRI268" s="27"/>
      <c r="BRJ268" s="27"/>
      <c r="BRK268" s="27"/>
      <c r="BRL268" s="27"/>
      <c r="BRM268" s="27"/>
      <c r="BRN268" s="27"/>
      <c r="BRO268" s="27"/>
      <c r="BRP268" s="27"/>
      <c r="BRQ268" s="27"/>
      <c r="BRR268" s="27"/>
      <c r="BRS268" s="27"/>
      <c r="BRT268" s="27"/>
      <c r="BRU268" s="27"/>
      <c r="BRV268" s="27"/>
      <c r="BRW268" s="27"/>
      <c r="BRX268" s="27"/>
      <c r="BRY268" s="27"/>
      <c r="BRZ268" s="27"/>
      <c r="BSA268" s="27"/>
      <c r="BSB268" s="27"/>
      <c r="BSC268" s="27"/>
      <c r="BSD268" s="27"/>
      <c r="BSE268" s="27"/>
      <c r="BSF268" s="27"/>
      <c r="BSG268" s="27"/>
      <c r="BSH268" s="27"/>
      <c r="BSI268" s="27"/>
      <c r="BSJ268" s="27"/>
      <c r="BSK268" s="27"/>
      <c r="BSL268" s="27"/>
      <c r="BSM268" s="27"/>
      <c r="BSN268" s="27"/>
      <c r="BSO268" s="27"/>
      <c r="BSP268" s="27"/>
      <c r="BSQ268" s="27"/>
      <c r="BSR268" s="27"/>
      <c r="BSS268" s="27"/>
      <c r="BST268" s="27"/>
      <c r="BSU268" s="27"/>
      <c r="BSV268" s="27"/>
      <c r="BSW268" s="27"/>
      <c r="BSX268" s="27"/>
      <c r="BSY268" s="27"/>
      <c r="BSZ268" s="27"/>
      <c r="BTA268" s="27"/>
      <c r="BTB268" s="27"/>
      <c r="BTC268" s="27"/>
      <c r="BTD268" s="27"/>
      <c r="BTE268" s="27"/>
      <c r="BTF268" s="27"/>
      <c r="BTG268" s="27"/>
      <c r="BTH268" s="27"/>
      <c r="BTI268" s="27"/>
      <c r="BTJ268" s="27"/>
      <c r="BTK268" s="27"/>
      <c r="BTL268" s="27"/>
      <c r="BTM268" s="27"/>
      <c r="BTN268" s="27"/>
      <c r="BTO268" s="27"/>
      <c r="BTP268" s="27"/>
      <c r="BTQ268" s="27"/>
      <c r="BTR268" s="27"/>
      <c r="BTS268" s="27"/>
      <c r="BTT268" s="27"/>
      <c r="BTU268" s="27"/>
      <c r="BTV268" s="27"/>
      <c r="BTW268" s="27"/>
      <c r="BTX268" s="27"/>
      <c r="BTY268" s="27"/>
      <c r="BTZ268" s="27"/>
      <c r="BUA268" s="27"/>
      <c r="BUB268" s="27"/>
      <c r="BUC268" s="27"/>
      <c r="BUD268" s="27"/>
      <c r="BUE268" s="27"/>
      <c r="BUF268" s="27"/>
      <c r="BUG268" s="27"/>
      <c r="BUH268" s="27"/>
      <c r="BUI268" s="27"/>
      <c r="BUJ268" s="27"/>
      <c r="BUK268" s="27"/>
      <c r="BUL268" s="27"/>
      <c r="BUM268" s="27"/>
      <c r="BUN268" s="27"/>
      <c r="BUO268" s="27"/>
      <c r="BUP268" s="27"/>
      <c r="BUQ268" s="27"/>
      <c r="BUR268" s="27"/>
      <c r="BUS268" s="27"/>
      <c r="BUT268" s="27"/>
      <c r="BUU268" s="27"/>
      <c r="BUV268" s="27"/>
      <c r="BUW268" s="27"/>
      <c r="BUX268" s="27"/>
      <c r="BUY268" s="27"/>
      <c r="BUZ268" s="27"/>
      <c r="BVA268" s="27"/>
      <c r="BVB268" s="27"/>
      <c r="BVC268" s="27"/>
      <c r="BVD268" s="27"/>
      <c r="BVE268" s="27"/>
      <c r="BVF268" s="27"/>
      <c r="BVG268" s="27"/>
      <c r="BVH268" s="27"/>
      <c r="BVI268" s="27"/>
      <c r="BVJ268" s="27"/>
      <c r="BVK268" s="27"/>
      <c r="BVL268" s="27"/>
      <c r="BVM268" s="27"/>
      <c r="BVN268" s="27"/>
      <c r="BVO268" s="27"/>
      <c r="BVP268" s="27"/>
      <c r="BVQ268" s="27"/>
      <c r="BVR268" s="27"/>
      <c r="BVS268" s="27"/>
      <c r="BVT268" s="27"/>
      <c r="BVU268" s="27"/>
      <c r="BVV268" s="27"/>
      <c r="BVW268" s="27"/>
      <c r="BVX268" s="27"/>
      <c r="BVY268" s="27"/>
      <c r="BVZ268" s="27"/>
      <c r="BWA268" s="27"/>
      <c r="BWB268" s="27"/>
      <c r="BWC268" s="27"/>
      <c r="BWD268" s="27"/>
      <c r="BWE268" s="27"/>
      <c r="BWF268" s="27"/>
      <c r="BWG268" s="27"/>
      <c r="BWH268" s="27"/>
      <c r="BWI268" s="27"/>
      <c r="BWJ268" s="27"/>
      <c r="BWK268" s="27"/>
      <c r="BWL268" s="27"/>
      <c r="BWM268" s="27"/>
      <c r="BWN268" s="27"/>
      <c r="BWO268" s="27"/>
      <c r="BWP268" s="27"/>
      <c r="BWQ268" s="27"/>
      <c r="BWR268" s="27"/>
      <c r="BWS268" s="27"/>
      <c r="BWT268" s="27"/>
      <c r="BWU268" s="27"/>
      <c r="BWV268" s="27"/>
      <c r="BWW268" s="27"/>
      <c r="BWX268" s="27"/>
      <c r="BWY268" s="27"/>
      <c r="BWZ268" s="27"/>
      <c r="BXA268" s="27"/>
      <c r="BXB268" s="27"/>
      <c r="BXC268" s="27"/>
      <c r="BXD268" s="27"/>
      <c r="BXE268" s="27"/>
      <c r="BXF268" s="27"/>
      <c r="BXG268" s="27"/>
      <c r="BXH268" s="27"/>
      <c r="BXI268" s="27"/>
      <c r="BXJ268" s="27"/>
      <c r="BXK268" s="27"/>
      <c r="BXL268" s="27"/>
      <c r="BXM268" s="27"/>
      <c r="BXN268" s="27"/>
      <c r="BXO268" s="27"/>
      <c r="BXP268" s="27"/>
      <c r="BXQ268" s="27"/>
      <c r="BXR268" s="27"/>
      <c r="BXS268" s="27"/>
      <c r="BXT268" s="27"/>
      <c r="BXU268" s="27"/>
      <c r="BXV268" s="27"/>
      <c r="BXW268" s="27"/>
      <c r="BXX268" s="27"/>
      <c r="BXY268" s="27"/>
      <c r="BXZ268" s="27"/>
      <c r="BYA268" s="27"/>
      <c r="BYB268" s="27"/>
      <c r="BYC268" s="27"/>
      <c r="BYD268" s="27"/>
      <c r="BYE268" s="27"/>
      <c r="BYF268" s="27"/>
      <c r="BYG268" s="27"/>
      <c r="BYH268" s="27"/>
      <c r="BYI268" s="27"/>
      <c r="BYJ268" s="27"/>
      <c r="BYK268" s="27"/>
      <c r="BYL268" s="27"/>
      <c r="BYM268" s="27"/>
      <c r="BYN268" s="27"/>
      <c r="BYO268" s="27"/>
      <c r="BYP268" s="27"/>
      <c r="BYQ268" s="27"/>
      <c r="BYR268" s="27"/>
      <c r="BYS268" s="27"/>
      <c r="BYT268" s="27"/>
      <c r="BYU268" s="27"/>
      <c r="BYV268" s="27"/>
      <c r="BYW268" s="27"/>
      <c r="BYX268" s="27"/>
      <c r="BYY268" s="27"/>
      <c r="BYZ268" s="27"/>
      <c r="BZA268" s="27"/>
      <c r="BZB268" s="27"/>
      <c r="BZC268" s="27"/>
      <c r="BZD268" s="27"/>
      <c r="BZE268" s="27"/>
      <c r="BZF268" s="27"/>
      <c r="BZG268" s="27"/>
      <c r="BZH268" s="27"/>
      <c r="BZI268" s="27"/>
      <c r="BZJ268" s="27"/>
      <c r="BZK268" s="27"/>
      <c r="BZL268" s="27"/>
      <c r="BZM268" s="27"/>
      <c r="BZN268" s="27"/>
      <c r="BZO268" s="27"/>
      <c r="BZP268" s="27"/>
      <c r="BZQ268" s="27"/>
      <c r="BZR268" s="27"/>
      <c r="BZS268" s="27"/>
      <c r="BZT268" s="27"/>
      <c r="BZU268" s="27"/>
      <c r="BZV268" s="27"/>
      <c r="BZW268" s="27"/>
      <c r="BZX268" s="27"/>
      <c r="BZY268" s="27"/>
      <c r="BZZ268" s="27"/>
      <c r="CAA268" s="27"/>
      <c r="CAB268" s="27"/>
      <c r="CAC268" s="27"/>
      <c r="CAD268" s="27"/>
      <c r="CAE268" s="27"/>
      <c r="CAF268" s="27"/>
      <c r="CAG268" s="27"/>
      <c r="CAH268" s="27"/>
      <c r="CAI268" s="27"/>
      <c r="CAJ268" s="27"/>
      <c r="CAK268" s="27"/>
      <c r="CAL268" s="27"/>
      <c r="CAM268" s="27"/>
      <c r="CAN268" s="27"/>
      <c r="CAO268" s="27"/>
      <c r="CAP268" s="27"/>
      <c r="CAQ268" s="27"/>
      <c r="CAR268" s="27"/>
      <c r="CAS268" s="27"/>
      <c r="CAT268" s="27"/>
      <c r="CAU268" s="27"/>
      <c r="CAV268" s="27"/>
      <c r="CAW268" s="27"/>
      <c r="CAX268" s="27"/>
      <c r="CAY268" s="27"/>
      <c r="CAZ268" s="27"/>
      <c r="CBA268" s="27"/>
      <c r="CBB268" s="27"/>
      <c r="CBC268" s="27"/>
      <c r="CBD268" s="27"/>
      <c r="CBE268" s="27"/>
      <c r="CBF268" s="27"/>
      <c r="CBG268" s="27"/>
      <c r="CBH268" s="27"/>
      <c r="CBI268" s="27"/>
      <c r="CBJ268" s="27"/>
      <c r="CBK268" s="27"/>
      <c r="CBL268" s="27"/>
      <c r="CBM268" s="27"/>
      <c r="CBN268" s="27"/>
      <c r="CBO268" s="27"/>
      <c r="CBP268" s="27"/>
      <c r="CBQ268" s="27"/>
      <c r="CBR268" s="27"/>
      <c r="CBS268" s="27"/>
      <c r="CBT268" s="27"/>
      <c r="CBU268" s="27"/>
      <c r="CBV268" s="27"/>
      <c r="CBW268" s="27"/>
      <c r="CBX268" s="27"/>
      <c r="CBY268" s="27"/>
      <c r="CBZ268" s="27"/>
      <c r="CCA268" s="27"/>
      <c r="CCB268" s="27"/>
      <c r="CCC268" s="27"/>
      <c r="CCD268" s="27"/>
      <c r="CCE268" s="27"/>
      <c r="CCF268" s="27"/>
      <c r="CCG268" s="27"/>
      <c r="CCH268" s="27"/>
      <c r="CCI268" s="27"/>
      <c r="CCJ268" s="27"/>
      <c r="CCK268" s="27"/>
      <c r="CCL268" s="27"/>
      <c r="CCM268" s="27"/>
      <c r="CCN268" s="27"/>
      <c r="CCO268" s="27"/>
      <c r="CCP268" s="27"/>
      <c r="CCQ268" s="27"/>
      <c r="CCR268" s="27"/>
      <c r="CCS268" s="27"/>
      <c r="CCT268" s="27"/>
      <c r="CCU268" s="27"/>
      <c r="CCV268" s="27"/>
      <c r="CCW268" s="27"/>
      <c r="CCX268" s="27"/>
      <c r="CCY268" s="27"/>
      <c r="CCZ268" s="27"/>
      <c r="CDA268" s="27"/>
      <c r="CDB268" s="27"/>
      <c r="CDC268" s="27"/>
      <c r="CDD268" s="27"/>
      <c r="CDE268" s="27"/>
      <c r="CDF268" s="27"/>
      <c r="CDG268" s="27"/>
      <c r="CDH268" s="27"/>
      <c r="CDI268" s="27"/>
      <c r="CDJ268" s="27"/>
      <c r="CDK268" s="27"/>
      <c r="CDL268" s="27"/>
      <c r="CDM268" s="27"/>
      <c r="CDN268" s="27"/>
      <c r="CDO268" s="27"/>
      <c r="CDP268" s="27"/>
      <c r="CDQ268" s="27"/>
      <c r="CDR268" s="27"/>
      <c r="CDS268" s="27"/>
      <c r="CDT268" s="27"/>
      <c r="CDU268" s="27"/>
      <c r="CDV268" s="27"/>
      <c r="CDW268" s="27"/>
      <c r="CDX268" s="27"/>
      <c r="CDY268" s="27"/>
      <c r="CDZ268" s="27"/>
      <c r="CEA268" s="27"/>
      <c r="CEB268" s="27"/>
      <c r="CEC268" s="27"/>
      <c r="CED268" s="27"/>
      <c r="CEE268" s="27"/>
      <c r="CEF268" s="27"/>
      <c r="CEG268" s="27"/>
      <c r="CEH268" s="27"/>
      <c r="CEI268" s="27"/>
      <c r="CEJ268" s="27"/>
      <c r="CEK268" s="27"/>
      <c r="CEL268" s="27"/>
      <c r="CEM268" s="27"/>
      <c r="CEN268" s="27"/>
      <c r="CEO268" s="27"/>
      <c r="CEP268" s="27"/>
      <c r="CEQ268" s="27"/>
      <c r="CER268" s="27"/>
      <c r="CES268" s="27"/>
      <c r="CET268" s="27"/>
      <c r="CEU268" s="27"/>
      <c r="CEV268" s="27"/>
      <c r="CEW268" s="27"/>
      <c r="CEX268" s="27"/>
      <c r="CEY268" s="27"/>
      <c r="CEZ268" s="27"/>
      <c r="CFA268" s="27"/>
      <c r="CFB268" s="27"/>
      <c r="CFC268" s="27"/>
      <c r="CFD268" s="27"/>
      <c r="CFE268" s="27"/>
      <c r="CFF268" s="27"/>
      <c r="CFG268" s="27"/>
      <c r="CFH268" s="27"/>
      <c r="CFI268" s="27"/>
      <c r="CFJ268" s="27"/>
      <c r="CFK268" s="27"/>
      <c r="CFL268" s="27"/>
      <c r="CFM268" s="27"/>
      <c r="CFN268" s="27"/>
      <c r="CFO268" s="27"/>
      <c r="CFP268" s="27"/>
      <c r="CFQ268" s="27"/>
      <c r="CFR268" s="27"/>
      <c r="CFS268" s="27"/>
      <c r="CFT268" s="27"/>
      <c r="CFU268" s="27"/>
      <c r="CFV268" s="27"/>
      <c r="CFW268" s="27"/>
      <c r="CFX268" s="27"/>
      <c r="CFY268" s="27"/>
      <c r="CFZ268" s="27"/>
      <c r="CGA268" s="27"/>
      <c r="CGB268" s="27"/>
      <c r="CGC268" s="27"/>
      <c r="CGD268" s="27"/>
      <c r="CGE268" s="27"/>
      <c r="CGF268" s="27"/>
      <c r="CGG268" s="27"/>
      <c r="CGH268" s="27"/>
      <c r="CGI268" s="27"/>
      <c r="CGJ268" s="27"/>
      <c r="CGK268" s="27"/>
      <c r="CGL268" s="27"/>
      <c r="CGM268" s="27"/>
      <c r="CGN268" s="27"/>
      <c r="CGO268" s="27"/>
      <c r="CGP268" s="27"/>
      <c r="CGQ268" s="27"/>
      <c r="CGR268" s="27"/>
      <c r="CGS268" s="27"/>
      <c r="CGT268" s="27"/>
      <c r="CGU268" s="27"/>
      <c r="CGV268" s="27"/>
      <c r="CGW268" s="27"/>
      <c r="CGX268" s="27"/>
      <c r="CGY268" s="27"/>
      <c r="CGZ268" s="27"/>
      <c r="CHA268" s="27"/>
      <c r="CHB268" s="27"/>
      <c r="CHC268" s="27"/>
      <c r="CHD268" s="27"/>
      <c r="CHE268" s="27"/>
      <c r="CHF268" s="27"/>
      <c r="CHG268" s="27"/>
      <c r="CHH268" s="27"/>
      <c r="CHI268" s="27"/>
      <c r="CHJ268" s="27"/>
      <c r="CHK268" s="27"/>
      <c r="CHL268" s="27"/>
      <c r="CHM268" s="27"/>
      <c r="CHN268" s="27"/>
      <c r="CHO268" s="27"/>
      <c r="CHP268" s="27"/>
      <c r="CHQ268" s="27"/>
      <c r="CHR268" s="27"/>
      <c r="CHS268" s="27"/>
      <c r="CHT268" s="27"/>
      <c r="CHU268" s="27"/>
      <c r="CHV268" s="27"/>
      <c r="CHW268" s="27"/>
      <c r="CHX268" s="27"/>
      <c r="CHY268" s="27"/>
      <c r="CHZ268" s="27"/>
      <c r="CIA268" s="27"/>
      <c r="CIB268" s="27"/>
      <c r="CIC268" s="27"/>
      <c r="CID268" s="27"/>
      <c r="CIE268" s="27"/>
      <c r="CIF268" s="27"/>
      <c r="CIG268" s="27"/>
      <c r="CIH268" s="27"/>
      <c r="CII268" s="27"/>
      <c r="CIJ268" s="27"/>
      <c r="CIK268" s="27"/>
      <c r="CIL268" s="27"/>
      <c r="CIM268" s="27"/>
      <c r="CIN268" s="27"/>
      <c r="CIO268" s="27"/>
      <c r="CIP268" s="27"/>
      <c r="CIQ268" s="27"/>
      <c r="CIR268" s="27"/>
      <c r="CIS268" s="27"/>
      <c r="CIT268" s="27"/>
      <c r="CIU268" s="27"/>
      <c r="CIV268" s="27"/>
      <c r="CIW268" s="27"/>
      <c r="CIX268" s="27"/>
      <c r="CIY268" s="27"/>
      <c r="CIZ268" s="27"/>
      <c r="CJA268" s="27"/>
      <c r="CJB268" s="27"/>
      <c r="CJC268" s="27"/>
      <c r="CJD268" s="27"/>
      <c r="CJE268" s="27"/>
      <c r="CJF268" s="27"/>
      <c r="CJG268" s="27"/>
      <c r="CJH268" s="27"/>
      <c r="CJI268" s="27"/>
      <c r="CJJ268" s="27"/>
      <c r="CJK268" s="27"/>
      <c r="CJL268" s="27"/>
      <c r="CJM268" s="27"/>
      <c r="CJN268" s="27"/>
      <c r="CJO268" s="27"/>
      <c r="CJP268" s="27"/>
      <c r="CJQ268" s="27"/>
      <c r="CJR268" s="27"/>
      <c r="CJS268" s="27"/>
      <c r="CJT268" s="27"/>
      <c r="CJU268" s="27"/>
      <c r="CJV268" s="27"/>
      <c r="CJW268" s="27"/>
      <c r="CJX268" s="27"/>
      <c r="CJY268" s="27"/>
      <c r="CJZ268" s="27"/>
      <c r="CKA268" s="27"/>
      <c r="CKB268" s="27"/>
      <c r="CKC268" s="27"/>
      <c r="CKD268" s="27"/>
      <c r="CKE268" s="27"/>
      <c r="CKF268" s="27"/>
      <c r="CKG268" s="27"/>
      <c r="CKH268" s="27"/>
      <c r="CKI268" s="27"/>
      <c r="CKJ268" s="27"/>
      <c r="CKK268" s="27"/>
      <c r="CKL268" s="27"/>
      <c r="CKM268" s="27"/>
      <c r="CKN268" s="27"/>
      <c r="CKO268" s="27"/>
      <c r="CKP268" s="27"/>
      <c r="CKQ268" s="27"/>
      <c r="CKR268" s="27"/>
      <c r="CKS268" s="27"/>
      <c r="CKT268" s="27"/>
      <c r="CKU268" s="27"/>
      <c r="CKV268" s="27"/>
      <c r="CKW268" s="27"/>
      <c r="CKX268" s="27"/>
      <c r="CKY268" s="27"/>
      <c r="CKZ268" s="27"/>
      <c r="CLA268" s="27"/>
      <c r="CLB268" s="27"/>
      <c r="CLC268" s="27"/>
      <c r="CLD268" s="27"/>
      <c r="CLE268" s="27"/>
      <c r="CLF268" s="27"/>
      <c r="CLG268" s="27"/>
      <c r="CLH268" s="27"/>
      <c r="CLI268" s="27"/>
      <c r="CLJ268" s="27"/>
      <c r="CLK268" s="27"/>
      <c r="CLL268" s="27"/>
      <c r="CLM268" s="27"/>
      <c r="CLN268" s="27"/>
      <c r="CLO268" s="27"/>
      <c r="CLP268" s="27"/>
      <c r="CLQ268" s="27"/>
      <c r="CLR268" s="27"/>
      <c r="CLS268" s="27"/>
      <c r="CLT268" s="27"/>
      <c r="CLU268" s="27"/>
      <c r="CLV268" s="27"/>
      <c r="CLW268" s="27"/>
      <c r="CLX268" s="27"/>
      <c r="CLY268" s="27"/>
      <c r="CLZ268" s="27"/>
      <c r="CMA268" s="27"/>
      <c r="CMB268" s="27"/>
      <c r="CMC268" s="27"/>
      <c r="CMD268" s="27"/>
      <c r="CME268" s="27"/>
      <c r="CMF268" s="27"/>
      <c r="CMG268" s="27"/>
      <c r="CMH268" s="27"/>
      <c r="CMI268" s="27"/>
      <c r="CMJ268" s="27"/>
      <c r="CMK268" s="27"/>
      <c r="CML268" s="27"/>
      <c r="CMM268" s="27"/>
      <c r="CMN268" s="27"/>
      <c r="CMO268" s="27"/>
      <c r="CMP268" s="27"/>
      <c r="CMQ268" s="27"/>
      <c r="CMR268" s="27"/>
      <c r="CMS268" s="27"/>
      <c r="CMT268" s="27"/>
      <c r="CMU268" s="27"/>
      <c r="CMV268" s="27"/>
      <c r="CMW268" s="27"/>
      <c r="CMX268" s="27"/>
      <c r="CMY268" s="27"/>
      <c r="CMZ268" s="27"/>
      <c r="CNA268" s="27"/>
      <c r="CNB268" s="27"/>
      <c r="CNC268" s="27"/>
      <c r="CND268" s="27"/>
      <c r="CNE268" s="27"/>
      <c r="CNF268" s="27"/>
      <c r="CNG268" s="27"/>
      <c r="CNH268" s="27"/>
      <c r="CNI268" s="27"/>
      <c r="CNJ268" s="27"/>
      <c r="CNK268" s="27"/>
      <c r="CNL268" s="27"/>
      <c r="CNM268" s="27"/>
      <c r="CNN268" s="27"/>
      <c r="CNO268" s="27"/>
      <c r="CNP268" s="27"/>
      <c r="CNQ268" s="27"/>
      <c r="CNR268" s="27"/>
      <c r="CNS268" s="27"/>
      <c r="CNT268" s="27"/>
      <c r="CNU268" s="27"/>
      <c r="CNV268" s="27"/>
      <c r="CNW268" s="27"/>
      <c r="CNX268" s="27"/>
      <c r="CNY268" s="27"/>
      <c r="CNZ268" s="27"/>
      <c r="COA268" s="27"/>
      <c r="COB268" s="27"/>
      <c r="COC268" s="27"/>
      <c r="COD268" s="27"/>
      <c r="COE268" s="27"/>
      <c r="COF268" s="27"/>
      <c r="COG268" s="27"/>
      <c r="COH268" s="27"/>
      <c r="COI268" s="27"/>
      <c r="COJ268" s="27"/>
      <c r="COK268" s="27"/>
      <c r="COL268" s="27"/>
      <c r="COM268" s="27"/>
      <c r="CON268" s="27"/>
      <c r="COO268" s="27"/>
      <c r="COP268" s="27"/>
      <c r="COQ268" s="27"/>
      <c r="COR268" s="27"/>
      <c r="COS268" s="27"/>
      <c r="COT268" s="27"/>
      <c r="COU268" s="27"/>
      <c r="COV268" s="27"/>
      <c r="COW268" s="27"/>
      <c r="COX268" s="27"/>
      <c r="COY268" s="27"/>
      <c r="COZ268" s="27"/>
      <c r="CPA268" s="27"/>
      <c r="CPB268" s="27"/>
      <c r="CPC268" s="27"/>
      <c r="CPD268" s="27"/>
      <c r="CPE268" s="27"/>
      <c r="CPF268" s="27"/>
      <c r="CPG268" s="27"/>
      <c r="CPH268" s="27"/>
      <c r="CPI268" s="27"/>
      <c r="CPJ268" s="27"/>
      <c r="CPK268" s="27"/>
      <c r="CPL268" s="27"/>
      <c r="CPM268" s="27"/>
      <c r="CPN268" s="27"/>
      <c r="CPO268" s="27"/>
      <c r="CPP268" s="27"/>
      <c r="CPQ268" s="27"/>
      <c r="CPR268" s="27"/>
      <c r="CPS268" s="27"/>
      <c r="CPT268" s="27"/>
      <c r="CPU268" s="27"/>
      <c r="CPV268" s="27"/>
      <c r="CPW268" s="27"/>
      <c r="CPX268" s="27"/>
      <c r="CPY268" s="27"/>
      <c r="CPZ268" s="27"/>
      <c r="CQA268" s="27"/>
      <c r="CQB268" s="27"/>
      <c r="CQC268" s="27"/>
      <c r="CQD268" s="27"/>
      <c r="CQE268" s="27"/>
      <c r="CQF268" s="27"/>
      <c r="CQG268" s="27"/>
      <c r="CQH268" s="27"/>
      <c r="CQI268" s="27"/>
      <c r="CQJ268" s="27"/>
      <c r="CQK268" s="27"/>
      <c r="CQL268" s="27"/>
      <c r="CQM268" s="27"/>
      <c r="CQN268" s="27"/>
      <c r="CQO268" s="27"/>
      <c r="CQP268" s="27"/>
      <c r="CQQ268" s="27"/>
      <c r="CQR268" s="27"/>
      <c r="CQS268" s="27"/>
      <c r="CQT268" s="27"/>
      <c r="CQU268" s="27"/>
      <c r="CQV268" s="27"/>
      <c r="CQW268" s="27"/>
      <c r="CQX268" s="27"/>
      <c r="CQY268" s="27"/>
      <c r="CQZ268" s="27"/>
      <c r="CRA268" s="27"/>
      <c r="CRB268" s="27"/>
      <c r="CRC268" s="27"/>
      <c r="CRD268" s="27"/>
      <c r="CRE268" s="27"/>
      <c r="CRF268" s="27"/>
      <c r="CRG268" s="27"/>
      <c r="CRH268" s="27"/>
      <c r="CRI268" s="27"/>
      <c r="CRJ268" s="27"/>
      <c r="CRK268" s="27"/>
      <c r="CRL268" s="27"/>
      <c r="CRM268" s="27"/>
      <c r="CRN268" s="27"/>
      <c r="CRO268" s="27"/>
      <c r="CRP268" s="27"/>
      <c r="CRQ268" s="27"/>
      <c r="CRR268" s="27"/>
      <c r="CRS268" s="27"/>
      <c r="CRT268" s="27"/>
      <c r="CRU268" s="27"/>
      <c r="CRV268" s="27"/>
      <c r="CRW268" s="27"/>
      <c r="CRX268" s="27"/>
      <c r="CRY268" s="27"/>
      <c r="CRZ268" s="27"/>
      <c r="CSA268" s="27"/>
      <c r="CSB268" s="27"/>
      <c r="CSC268" s="27"/>
      <c r="CSD268" s="27"/>
      <c r="CSE268" s="27"/>
      <c r="CSF268" s="27"/>
      <c r="CSG268" s="27"/>
      <c r="CSH268" s="27"/>
      <c r="CSI268" s="27"/>
      <c r="CSJ268" s="27"/>
      <c r="CSK268" s="27"/>
      <c r="CSL268" s="27"/>
      <c r="CSM268" s="27"/>
      <c r="CSN268" s="27"/>
      <c r="CSO268" s="27"/>
      <c r="CSP268" s="27"/>
      <c r="CSQ268" s="27"/>
      <c r="CSR268" s="27"/>
      <c r="CSS268" s="27"/>
      <c r="CST268" s="27"/>
      <c r="CSU268" s="27"/>
      <c r="CSV268" s="27"/>
      <c r="CSW268" s="27"/>
      <c r="CSX268" s="27"/>
      <c r="CSY268" s="27"/>
      <c r="CSZ268" s="27"/>
      <c r="CTA268" s="27"/>
      <c r="CTB268" s="27"/>
      <c r="CTC268" s="27"/>
      <c r="CTD268" s="27"/>
      <c r="CTE268" s="27"/>
      <c r="CTF268" s="27"/>
      <c r="CTG268" s="27"/>
      <c r="CTH268" s="27"/>
      <c r="CTI268" s="27"/>
      <c r="CTJ268" s="27"/>
      <c r="CTK268" s="27"/>
      <c r="CTL268" s="27"/>
      <c r="CTM268" s="27"/>
      <c r="CTN268" s="27"/>
      <c r="CTO268" s="27"/>
      <c r="CTP268" s="27"/>
      <c r="CTQ268" s="27"/>
      <c r="CTR268" s="27"/>
      <c r="CTS268" s="27"/>
      <c r="CTT268" s="27"/>
      <c r="CTU268" s="27"/>
      <c r="CTV268" s="27"/>
      <c r="CTW268" s="27"/>
      <c r="CTX268" s="27"/>
      <c r="CTY268" s="27"/>
      <c r="CTZ268" s="27"/>
      <c r="CUA268" s="27"/>
      <c r="CUB268" s="27"/>
      <c r="CUC268" s="27"/>
      <c r="CUD268" s="27"/>
      <c r="CUE268" s="27"/>
      <c r="CUF268" s="27"/>
      <c r="CUG268" s="27"/>
      <c r="CUH268" s="27"/>
      <c r="CUI268" s="27"/>
      <c r="CUJ268" s="27"/>
      <c r="CUK268" s="27"/>
      <c r="CUL268" s="27"/>
      <c r="CUM268" s="27"/>
      <c r="CUN268" s="27"/>
      <c r="CUO268" s="27"/>
      <c r="CUP268" s="27"/>
      <c r="CUQ268" s="27"/>
      <c r="CUR268" s="27"/>
      <c r="CUS268" s="27"/>
      <c r="CUT268" s="27"/>
      <c r="CUU268" s="27"/>
      <c r="CUV268" s="27"/>
      <c r="CUW268" s="27"/>
      <c r="CUX268" s="27"/>
      <c r="CUY268" s="27"/>
      <c r="CUZ268" s="27"/>
      <c r="CVA268" s="27"/>
      <c r="CVB268" s="27"/>
      <c r="CVC268" s="27"/>
      <c r="CVD268" s="27"/>
      <c r="CVE268" s="27"/>
      <c r="CVF268" s="27"/>
      <c r="CVG268" s="27"/>
      <c r="CVH268" s="27"/>
      <c r="CVI268" s="27"/>
      <c r="CVJ268" s="27"/>
      <c r="CVK268" s="27"/>
      <c r="CVL268" s="27"/>
      <c r="CVM268" s="27"/>
      <c r="CVN268" s="27"/>
      <c r="CVO268" s="27"/>
      <c r="CVP268" s="27"/>
      <c r="CVQ268" s="27"/>
      <c r="CVR268" s="27"/>
      <c r="CVS268" s="27"/>
      <c r="CVT268" s="27"/>
      <c r="CVU268" s="27"/>
      <c r="CVV268" s="27"/>
      <c r="CVW268" s="27"/>
      <c r="CVX268" s="27"/>
      <c r="CVY268" s="27"/>
      <c r="CVZ268" s="27"/>
      <c r="CWA268" s="27"/>
      <c r="CWB268" s="27"/>
      <c r="CWC268" s="27"/>
      <c r="CWD268" s="27"/>
      <c r="CWE268" s="27"/>
      <c r="CWF268" s="27"/>
      <c r="CWG268" s="27"/>
      <c r="CWH268" s="27"/>
      <c r="CWI268" s="27"/>
      <c r="CWJ268" s="27"/>
      <c r="CWK268" s="27"/>
      <c r="CWL268" s="27"/>
      <c r="CWM268" s="27"/>
      <c r="CWN268" s="27"/>
      <c r="CWO268" s="27"/>
      <c r="CWP268" s="27"/>
      <c r="CWQ268" s="27"/>
      <c r="CWR268" s="27"/>
      <c r="CWS268" s="27"/>
      <c r="CWT268" s="27"/>
      <c r="CWU268" s="27"/>
      <c r="CWV268" s="27"/>
      <c r="CWW268" s="27"/>
      <c r="CWX268" s="27"/>
      <c r="CWY268" s="27"/>
      <c r="CWZ268" s="27"/>
      <c r="CXA268" s="27"/>
      <c r="CXB268" s="27"/>
      <c r="CXC268" s="27"/>
      <c r="CXD268" s="27"/>
      <c r="CXE268" s="27"/>
      <c r="CXF268" s="27"/>
      <c r="CXG268" s="27"/>
      <c r="CXH268" s="27"/>
      <c r="CXI268" s="27"/>
      <c r="CXJ268" s="27"/>
      <c r="CXK268" s="27"/>
      <c r="CXL268" s="27"/>
      <c r="CXM268" s="27"/>
      <c r="CXN268" s="27"/>
      <c r="CXO268" s="27"/>
      <c r="CXP268" s="27"/>
      <c r="CXQ268" s="27"/>
      <c r="CXR268" s="27"/>
      <c r="CXS268" s="27"/>
      <c r="CXT268" s="27"/>
      <c r="CXU268" s="27"/>
      <c r="CXV268" s="27"/>
      <c r="CXW268" s="27"/>
      <c r="CXX268" s="27"/>
      <c r="CXY268" s="27"/>
      <c r="CXZ268" s="27"/>
      <c r="CYA268" s="27"/>
      <c r="CYB268" s="27"/>
      <c r="CYC268" s="27"/>
      <c r="CYD268" s="27"/>
      <c r="CYE268" s="27"/>
      <c r="CYF268" s="27"/>
      <c r="CYG268" s="27"/>
      <c r="CYH268" s="27"/>
      <c r="CYI268" s="27"/>
      <c r="CYJ268" s="27"/>
      <c r="CYK268" s="27"/>
      <c r="CYL268" s="27"/>
      <c r="CYM268" s="27"/>
      <c r="CYN268" s="27"/>
      <c r="CYO268" s="27"/>
      <c r="CYP268" s="27"/>
      <c r="CYQ268" s="27"/>
      <c r="CYR268" s="27"/>
      <c r="CYS268" s="27"/>
      <c r="CYT268" s="27"/>
      <c r="CYU268" s="27"/>
      <c r="CYV268" s="27"/>
      <c r="CYW268" s="27"/>
      <c r="CYX268" s="27"/>
      <c r="CYY268" s="27"/>
      <c r="CYZ268" s="27"/>
      <c r="CZA268" s="27"/>
      <c r="CZB268" s="27"/>
      <c r="CZC268" s="27"/>
      <c r="CZD268" s="27"/>
      <c r="CZE268" s="27"/>
      <c r="CZF268" s="27"/>
      <c r="CZG268" s="27"/>
      <c r="CZH268" s="27"/>
      <c r="CZI268" s="27"/>
      <c r="CZJ268" s="27"/>
      <c r="CZK268" s="27"/>
      <c r="CZL268" s="27"/>
      <c r="CZM268" s="27"/>
      <c r="CZN268" s="27"/>
      <c r="CZO268" s="27"/>
      <c r="CZP268" s="27"/>
      <c r="CZQ268" s="27"/>
      <c r="CZR268" s="27"/>
      <c r="CZS268" s="27"/>
      <c r="CZT268" s="27"/>
      <c r="CZU268" s="27"/>
      <c r="CZV268" s="27"/>
      <c r="CZW268" s="27"/>
      <c r="CZX268" s="27"/>
      <c r="CZY268" s="27"/>
      <c r="CZZ268" s="27"/>
      <c r="DAA268" s="27"/>
      <c r="DAB268" s="27"/>
      <c r="DAC268" s="27"/>
      <c r="DAD268" s="27"/>
      <c r="DAE268" s="27"/>
      <c r="DAF268" s="27"/>
      <c r="DAG268" s="27"/>
      <c r="DAH268" s="27"/>
      <c r="DAI268" s="27"/>
      <c r="DAJ268" s="27"/>
      <c r="DAK268" s="27"/>
      <c r="DAL268" s="27"/>
      <c r="DAM268" s="27"/>
      <c r="DAN268" s="27"/>
      <c r="DAO268" s="27"/>
      <c r="DAP268" s="27"/>
      <c r="DAQ268" s="27"/>
      <c r="DAR268" s="27"/>
      <c r="DAS268" s="27"/>
      <c r="DAT268" s="27"/>
      <c r="DAU268" s="27"/>
      <c r="DAV268" s="27"/>
      <c r="DAW268" s="27"/>
      <c r="DAX268" s="27"/>
      <c r="DAY268" s="27"/>
      <c r="DAZ268" s="27"/>
      <c r="DBA268" s="27"/>
      <c r="DBB268" s="27"/>
      <c r="DBC268" s="27"/>
      <c r="DBD268" s="27"/>
      <c r="DBE268" s="27"/>
      <c r="DBF268" s="27"/>
      <c r="DBG268" s="27"/>
      <c r="DBH268" s="27"/>
      <c r="DBI268" s="27"/>
      <c r="DBJ268" s="27"/>
      <c r="DBK268" s="27"/>
      <c r="DBL268" s="27"/>
      <c r="DBM268" s="27"/>
      <c r="DBN268" s="27"/>
      <c r="DBO268" s="27"/>
      <c r="DBP268" s="27"/>
      <c r="DBQ268" s="27"/>
      <c r="DBR268" s="27"/>
      <c r="DBS268" s="27"/>
      <c r="DBT268" s="27"/>
      <c r="DBU268" s="27"/>
      <c r="DBV268" s="27"/>
      <c r="DBW268" s="27"/>
      <c r="DBX268" s="27"/>
      <c r="DBY268" s="27"/>
      <c r="DBZ268" s="27"/>
      <c r="DCA268" s="27"/>
      <c r="DCB268" s="27"/>
      <c r="DCC268" s="27"/>
      <c r="DCD268" s="27"/>
      <c r="DCE268" s="27"/>
      <c r="DCF268" s="27"/>
      <c r="DCG268" s="27"/>
      <c r="DCH268" s="27"/>
      <c r="DCI268" s="27"/>
      <c r="DCJ268" s="27"/>
      <c r="DCK268" s="27"/>
      <c r="DCL268" s="27"/>
      <c r="DCM268" s="27"/>
      <c r="DCN268" s="27"/>
      <c r="DCO268" s="27"/>
      <c r="DCP268" s="27"/>
      <c r="DCQ268" s="27"/>
      <c r="DCR268" s="27"/>
      <c r="DCS268" s="27"/>
      <c r="DCT268" s="27"/>
      <c r="DCU268" s="27"/>
      <c r="DCV268" s="27"/>
      <c r="DCW268" s="27"/>
      <c r="DCX268" s="27"/>
      <c r="DCY268" s="27"/>
      <c r="DCZ268" s="27"/>
      <c r="DDA268" s="27"/>
      <c r="DDB268" s="27"/>
      <c r="DDC268" s="27"/>
      <c r="DDD268" s="27"/>
      <c r="DDE268" s="27"/>
      <c r="DDF268" s="27"/>
      <c r="DDG268" s="27"/>
      <c r="DDH268" s="27"/>
      <c r="DDI268" s="27"/>
      <c r="DDJ268" s="27"/>
      <c r="DDK268" s="27"/>
      <c r="DDL268" s="27"/>
      <c r="DDM268" s="27"/>
      <c r="DDN268" s="27"/>
      <c r="DDO268" s="27"/>
      <c r="DDP268" s="27"/>
      <c r="DDQ268" s="27"/>
      <c r="DDR268" s="27"/>
      <c r="DDS268" s="27"/>
      <c r="DDT268" s="27"/>
      <c r="DDU268" s="27"/>
      <c r="DDV268" s="27"/>
      <c r="DDW268" s="27"/>
      <c r="DDX268" s="27"/>
      <c r="DDY268" s="27"/>
      <c r="DDZ268" s="27"/>
      <c r="DEA268" s="27"/>
      <c r="DEB268" s="27"/>
      <c r="DEC268" s="27"/>
      <c r="DED268" s="27"/>
      <c r="DEE268" s="27"/>
      <c r="DEF268" s="27"/>
      <c r="DEG268" s="27"/>
      <c r="DEH268" s="27"/>
      <c r="DEI268" s="27"/>
      <c r="DEJ268" s="27"/>
      <c r="DEK268" s="27"/>
      <c r="DEL268" s="27"/>
      <c r="DEM268" s="27"/>
      <c r="DEN268" s="27"/>
      <c r="DEO268" s="27"/>
      <c r="DEP268" s="27"/>
      <c r="DEQ268" s="27"/>
      <c r="DER268" s="27"/>
      <c r="DES268" s="27"/>
      <c r="DET268" s="27"/>
      <c r="DEU268" s="27"/>
      <c r="DEV268" s="27"/>
      <c r="DEW268" s="27"/>
      <c r="DEX268" s="27"/>
      <c r="DEY268" s="27"/>
      <c r="DEZ268" s="27"/>
      <c r="DFA268" s="27"/>
      <c r="DFB268" s="27"/>
      <c r="DFC268" s="27"/>
      <c r="DFD268" s="27"/>
      <c r="DFE268" s="27"/>
      <c r="DFF268" s="27"/>
      <c r="DFG268" s="27"/>
      <c r="DFH268" s="27"/>
      <c r="DFI268" s="27"/>
      <c r="DFJ268" s="27"/>
      <c r="DFK268" s="27"/>
      <c r="DFL268" s="27"/>
      <c r="DFM268" s="27"/>
      <c r="DFN268" s="27"/>
      <c r="DFO268" s="27"/>
      <c r="DFP268" s="27"/>
      <c r="DFQ268" s="27"/>
      <c r="DFR268" s="27"/>
      <c r="DFS268" s="27"/>
      <c r="DFT268" s="27"/>
      <c r="DFU268" s="27"/>
      <c r="DFV268" s="27"/>
      <c r="DFW268" s="27"/>
      <c r="DFX268" s="27"/>
      <c r="DFY268" s="27"/>
      <c r="DFZ268" s="27"/>
      <c r="DGA268" s="27"/>
      <c r="DGB268" s="27"/>
      <c r="DGC268" s="27"/>
      <c r="DGD268" s="27"/>
      <c r="DGE268" s="27"/>
      <c r="DGF268" s="27"/>
      <c r="DGG268" s="27"/>
      <c r="DGH268" s="27"/>
      <c r="DGI268" s="27"/>
      <c r="DGJ268" s="27"/>
      <c r="DGK268" s="27"/>
      <c r="DGL268" s="27"/>
      <c r="DGM268" s="27"/>
      <c r="DGN268" s="27"/>
      <c r="DGO268" s="27"/>
      <c r="DGP268" s="27"/>
      <c r="DGQ268" s="27"/>
      <c r="DGR268" s="27"/>
      <c r="DGS268" s="27"/>
      <c r="DGT268" s="27"/>
      <c r="DGU268" s="27"/>
      <c r="DGV268" s="27"/>
      <c r="DGW268" s="27"/>
      <c r="DGX268" s="27"/>
      <c r="DGY268" s="27"/>
      <c r="DGZ268" s="27"/>
      <c r="DHA268" s="27"/>
      <c r="DHB268" s="27"/>
      <c r="DHC268" s="27"/>
      <c r="DHD268" s="27"/>
      <c r="DHE268" s="27"/>
      <c r="DHF268" s="27"/>
      <c r="DHG268" s="27"/>
      <c r="DHH268" s="27"/>
      <c r="DHI268" s="27"/>
      <c r="DHJ268" s="27"/>
      <c r="DHK268" s="27"/>
      <c r="DHL268" s="27"/>
      <c r="DHM268" s="27"/>
      <c r="DHN268" s="27"/>
      <c r="DHO268" s="27"/>
      <c r="DHP268" s="27"/>
      <c r="DHQ268" s="27"/>
      <c r="DHR268" s="27"/>
      <c r="DHS268" s="27"/>
      <c r="DHT268" s="27"/>
      <c r="DHU268" s="27"/>
      <c r="DHV268" s="27"/>
      <c r="DHW268" s="27"/>
      <c r="DHX268" s="27"/>
      <c r="DHY268" s="27"/>
      <c r="DHZ268" s="27"/>
      <c r="DIA268" s="27"/>
      <c r="DIB268" s="27"/>
      <c r="DIC268" s="27"/>
      <c r="DID268" s="27"/>
      <c r="DIE268" s="27"/>
      <c r="DIF268" s="27"/>
      <c r="DIG268" s="27"/>
      <c r="DIH268" s="27"/>
      <c r="DII268" s="27"/>
      <c r="DIJ268" s="27"/>
      <c r="DIK268" s="27"/>
      <c r="DIL268" s="27"/>
      <c r="DIM268" s="27"/>
      <c r="DIN268" s="27"/>
      <c r="DIO268" s="27"/>
      <c r="DIP268" s="27"/>
      <c r="DIQ268" s="27"/>
      <c r="DIR268" s="27"/>
      <c r="DIS268" s="27"/>
      <c r="DIT268" s="27"/>
      <c r="DIU268" s="27"/>
      <c r="DIV268" s="27"/>
      <c r="DIW268" s="27"/>
      <c r="DIX268" s="27"/>
      <c r="DIY268" s="27"/>
      <c r="DIZ268" s="27"/>
      <c r="DJA268" s="27"/>
      <c r="DJB268" s="27"/>
      <c r="DJC268" s="27"/>
      <c r="DJD268" s="27"/>
      <c r="DJE268" s="27"/>
      <c r="DJF268" s="27"/>
      <c r="DJG268" s="27"/>
      <c r="DJH268" s="27"/>
      <c r="DJI268" s="27"/>
      <c r="DJJ268" s="27"/>
      <c r="DJK268" s="27"/>
      <c r="DJL268" s="27"/>
      <c r="DJM268" s="27"/>
      <c r="DJN268" s="27"/>
      <c r="DJO268" s="27"/>
      <c r="DJP268" s="27"/>
      <c r="DJQ268" s="27"/>
      <c r="DJR268" s="27"/>
      <c r="DJS268" s="27"/>
      <c r="DJT268" s="27"/>
      <c r="DJU268" s="27"/>
      <c r="DJV268" s="27"/>
      <c r="DJW268" s="27"/>
      <c r="DJX268" s="27"/>
      <c r="DJY268" s="27"/>
      <c r="DJZ268" s="27"/>
      <c r="DKA268" s="27"/>
      <c r="DKB268" s="27"/>
      <c r="DKC268" s="27"/>
      <c r="DKD268" s="27"/>
      <c r="DKE268" s="27"/>
      <c r="DKF268" s="27"/>
      <c r="DKG268" s="27"/>
      <c r="DKH268" s="27"/>
      <c r="DKI268" s="27"/>
      <c r="DKJ268" s="27"/>
      <c r="DKK268" s="27"/>
      <c r="DKL268" s="27"/>
      <c r="DKM268" s="27"/>
      <c r="DKN268" s="27"/>
      <c r="DKO268" s="27"/>
      <c r="DKP268" s="27"/>
      <c r="DKQ268" s="27"/>
      <c r="DKR268" s="27"/>
      <c r="DKS268" s="27"/>
      <c r="DKT268" s="27"/>
      <c r="DKU268" s="27"/>
      <c r="DKV268" s="27"/>
      <c r="DKW268" s="27"/>
      <c r="DKX268" s="27"/>
      <c r="DKY268" s="27"/>
      <c r="DKZ268" s="27"/>
      <c r="DLA268" s="27"/>
      <c r="DLB268" s="27"/>
      <c r="DLC268" s="27"/>
      <c r="DLD268" s="27"/>
      <c r="DLE268" s="27"/>
      <c r="DLF268" s="27"/>
      <c r="DLG268" s="27"/>
      <c r="DLH268" s="27"/>
      <c r="DLI268" s="27"/>
      <c r="DLJ268" s="27"/>
      <c r="DLK268" s="27"/>
      <c r="DLL268" s="27"/>
      <c r="DLM268" s="27"/>
      <c r="DLN268" s="27"/>
      <c r="DLO268" s="27"/>
      <c r="DLP268" s="27"/>
      <c r="DLQ268" s="27"/>
      <c r="DLR268" s="27"/>
      <c r="DLS268" s="27"/>
      <c r="DLT268" s="27"/>
      <c r="DLU268" s="27"/>
      <c r="DLV268" s="27"/>
      <c r="DLW268" s="27"/>
      <c r="DLX268" s="27"/>
      <c r="DLY268" s="27"/>
      <c r="DLZ268" s="27"/>
      <c r="DMA268" s="27"/>
      <c r="DMB268" s="27"/>
      <c r="DMC268" s="27"/>
      <c r="DMD268" s="27"/>
      <c r="DME268" s="27"/>
      <c r="DMF268" s="27"/>
      <c r="DMG268" s="27"/>
      <c r="DMH268" s="27"/>
      <c r="DMI268" s="27"/>
      <c r="DMJ268" s="27"/>
      <c r="DMK268" s="27"/>
      <c r="DML268" s="27"/>
      <c r="DMM268" s="27"/>
      <c r="DMN268" s="27"/>
      <c r="DMO268" s="27"/>
      <c r="DMP268" s="27"/>
      <c r="DMQ268" s="27"/>
      <c r="DMR268" s="27"/>
      <c r="DMS268" s="27"/>
      <c r="DMT268" s="27"/>
      <c r="DMU268" s="27"/>
      <c r="DMV268" s="27"/>
      <c r="DMW268" s="27"/>
      <c r="DMX268" s="27"/>
      <c r="DMY268" s="27"/>
      <c r="DMZ268" s="27"/>
      <c r="DNA268" s="27"/>
      <c r="DNB268" s="27"/>
      <c r="DNC268" s="27"/>
      <c r="DND268" s="27"/>
      <c r="DNE268" s="27"/>
      <c r="DNF268" s="27"/>
      <c r="DNG268" s="27"/>
      <c r="DNH268" s="27"/>
      <c r="DNI268" s="27"/>
      <c r="DNJ268" s="27"/>
      <c r="DNK268" s="27"/>
      <c r="DNL268" s="27"/>
      <c r="DNM268" s="27"/>
      <c r="DNN268" s="27"/>
      <c r="DNO268" s="27"/>
      <c r="DNP268" s="27"/>
      <c r="DNQ268" s="27"/>
      <c r="DNR268" s="27"/>
      <c r="DNS268" s="27"/>
      <c r="DNT268" s="27"/>
      <c r="DNU268" s="27"/>
      <c r="DNV268" s="27"/>
      <c r="DNW268" s="27"/>
      <c r="DNX268" s="27"/>
      <c r="DNY268" s="27"/>
      <c r="DNZ268" s="27"/>
      <c r="DOA268" s="27"/>
      <c r="DOB268" s="27"/>
      <c r="DOC268" s="27"/>
      <c r="DOD268" s="27"/>
      <c r="DOE268" s="27"/>
      <c r="DOF268" s="27"/>
      <c r="DOG268" s="27"/>
      <c r="DOH268" s="27"/>
      <c r="DOI268" s="27"/>
      <c r="DOJ268" s="27"/>
      <c r="DOK268" s="27"/>
      <c r="DOL268" s="27"/>
      <c r="DOM268" s="27"/>
      <c r="DON268" s="27"/>
      <c r="DOO268" s="27"/>
      <c r="DOP268" s="27"/>
      <c r="DOQ268" s="27"/>
      <c r="DOR268" s="27"/>
      <c r="DOS268" s="27"/>
      <c r="DOT268" s="27"/>
      <c r="DOU268" s="27"/>
      <c r="DOV268" s="27"/>
      <c r="DOW268" s="27"/>
      <c r="DOX268" s="27"/>
      <c r="DOY268" s="27"/>
      <c r="DOZ268" s="27"/>
      <c r="DPA268" s="27"/>
      <c r="DPB268" s="27"/>
      <c r="DPC268" s="27"/>
      <c r="DPD268" s="27"/>
      <c r="DPE268" s="27"/>
      <c r="DPF268" s="27"/>
      <c r="DPG268" s="27"/>
      <c r="DPH268" s="27"/>
      <c r="DPI268" s="27"/>
      <c r="DPJ268" s="27"/>
      <c r="DPK268" s="27"/>
      <c r="DPL268" s="27"/>
      <c r="DPM268" s="27"/>
      <c r="DPN268" s="27"/>
      <c r="DPO268" s="27"/>
      <c r="DPP268" s="27"/>
      <c r="DPQ268" s="27"/>
      <c r="DPR268" s="27"/>
      <c r="DPS268" s="27"/>
      <c r="DPT268" s="27"/>
      <c r="DPU268" s="27"/>
      <c r="DPV268" s="27"/>
      <c r="DPW268" s="27"/>
      <c r="DPX268" s="27"/>
      <c r="DPY268" s="27"/>
      <c r="DPZ268" s="27"/>
      <c r="DQA268" s="27"/>
      <c r="DQB268" s="27"/>
      <c r="DQC268" s="27"/>
      <c r="DQD268" s="27"/>
      <c r="DQE268" s="27"/>
      <c r="DQF268" s="27"/>
      <c r="DQG268" s="27"/>
      <c r="DQH268" s="27"/>
      <c r="DQI268" s="27"/>
      <c r="DQJ268" s="27"/>
      <c r="DQK268" s="27"/>
      <c r="DQL268" s="27"/>
      <c r="DQM268" s="27"/>
      <c r="DQN268" s="27"/>
      <c r="DQO268" s="27"/>
      <c r="DQP268" s="27"/>
      <c r="DQQ268" s="27"/>
      <c r="DQR268" s="27"/>
      <c r="DQS268" s="27"/>
      <c r="DQT268" s="27"/>
      <c r="DQU268" s="27"/>
      <c r="DQV268" s="27"/>
      <c r="DQW268" s="27"/>
      <c r="DQX268" s="27"/>
      <c r="DQY268" s="27"/>
      <c r="DQZ268" s="27"/>
      <c r="DRA268" s="27"/>
      <c r="DRB268" s="27"/>
      <c r="DRC268" s="27"/>
      <c r="DRD268" s="27"/>
      <c r="DRE268" s="27"/>
      <c r="DRF268" s="27"/>
      <c r="DRG268" s="27"/>
      <c r="DRH268" s="27"/>
      <c r="DRI268" s="27"/>
      <c r="DRJ268" s="27"/>
      <c r="DRK268" s="27"/>
      <c r="DRL268" s="27"/>
      <c r="DRM268" s="27"/>
      <c r="DRN268" s="27"/>
      <c r="DRO268" s="27"/>
      <c r="DRP268" s="27"/>
      <c r="DRQ268" s="27"/>
      <c r="DRR268" s="27"/>
      <c r="DRS268" s="27"/>
      <c r="DRT268" s="27"/>
      <c r="DRU268" s="27"/>
      <c r="DRV268" s="27"/>
      <c r="DRW268" s="27"/>
      <c r="DRX268" s="27"/>
      <c r="DRY268" s="27"/>
      <c r="DRZ268" s="27"/>
      <c r="DSA268" s="27"/>
      <c r="DSB268" s="27"/>
      <c r="DSC268" s="27"/>
      <c r="DSD268" s="27"/>
      <c r="DSE268" s="27"/>
      <c r="DSF268" s="27"/>
      <c r="DSG268" s="27"/>
      <c r="DSH268" s="27"/>
      <c r="DSI268" s="27"/>
      <c r="DSJ268" s="27"/>
      <c r="DSK268" s="27"/>
      <c r="DSL268" s="27"/>
      <c r="DSM268" s="27"/>
      <c r="DSN268" s="27"/>
      <c r="DSO268" s="27"/>
      <c r="DSP268" s="27"/>
      <c r="DSQ268" s="27"/>
      <c r="DSR268" s="27"/>
      <c r="DSS268" s="27"/>
      <c r="DST268" s="27"/>
      <c r="DSU268" s="27"/>
      <c r="DSV268" s="27"/>
      <c r="DSW268" s="27"/>
      <c r="DSX268" s="27"/>
      <c r="DSY268" s="27"/>
      <c r="DSZ268" s="27"/>
      <c r="DTA268" s="27"/>
      <c r="DTB268" s="27"/>
      <c r="DTC268" s="27"/>
      <c r="DTD268" s="27"/>
      <c r="DTE268" s="27"/>
      <c r="DTF268" s="27"/>
      <c r="DTG268" s="27"/>
      <c r="DTH268" s="27"/>
      <c r="DTI268" s="27"/>
      <c r="DTJ268" s="27"/>
      <c r="DTK268" s="27"/>
      <c r="DTL268" s="27"/>
      <c r="DTM268" s="27"/>
      <c r="DTN268" s="27"/>
      <c r="DTO268" s="27"/>
      <c r="DTP268" s="27"/>
      <c r="DTQ268" s="27"/>
      <c r="DTR268" s="27"/>
      <c r="DTS268" s="27"/>
      <c r="DTT268" s="27"/>
      <c r="DTU268" s="27"/>
      <c r="DTV268" s="27"/>
      <c r="DTW268" s="27"/>
      <c r="DTX268" s="27"/>
      <c r="DTY268" s="27"/>
      <c r="DTZ268" s="27"/>
      <c r="DUA268" s="27"/>
      <c r="DUB268" s="27"/>
      <c r="DUC268" s="27"/>
      <c r="DUD268" s="27"/>
      <c r="DUE268" s="27"/>
      <c r="DUF268" s="27"/>
      <c r="DUG268" s="27"/>
      <c r="DUH268" s="27"/>
      <c r="DUI268" s="27"/>
      <c r="DUJ268" s="27"/>
      <c r="DUK268" s="27"/>
      <c r="DUL268" s="27"/>
      <c r="DUM268" s="27"/>
      <c r="DUN268" s="27"/>
      <c r="DUO268" s="27"/>
      <c r="DUP268" s="27"/>
      <c r="DUQ268" s="27"/>
      <c r="DUR268" s="27"/>
      <c r="DUS268" s="27"/>
      <c r="DUT268" s="27"/>
      <c r="DUU268" s="27"/>
      <c r="DUV268" s="27"/>
      <c r="DUW268" s="27"/>
      <c r="DUX268" s="27"/>
      <c r="DUY268" s="27"/>
      <c r="DUZ268" s="27"/>
      <c r="DVA268" s="27"/>
      <c r="DVB268" s="27"/>
      <c r="DVC268" s="27"/>
      <c r="DVD268" s="27"/>
      <c r="DVE268" s="27"/>
      <c r="DVF268" s="27"/>
      <c r="DVG268" s="27"/>
      <c r="DVH268" s="27"/>
      <c r="DVI268" s="27"/>
      <c r="DVJ268" s="27"/>
      <c r="DVK268" s="27"/>
      <c r="DVL268" s="27"/>
      <c r="DVM268" s="27"/>
      <c r="DVN268" s="27"/>
      <c r="DVO268" s="27"/>
      <c r="DVP268" s="27"/>
      <c r="DVQ268" s="27"/>
      <c r="DVR268" s="27"/>
      <c r="DVS268" s="27"/>
      <c r="DVT268" s="27"/>
      <c r="DVU268" s="27"/>
      <c r="DVV268" s="27"/>
      <c r="DVW268" s="27"/>
      <c r="DVX268" s="27"/>
      <c r="DVY268" s="27"/>
      <c r="DVZ268" s="27"/>
      <c r="DWA268" s="27"/>
      <c r="DWB268" s="27"/>
      <c r="DWC268" s="27"/>
      <c r="DWD268" s="27"/>
      <c r="DWE268" s="27"/>
      <c r="DWF268" s="27"/>
      <c r="DWG268" s="27"/>
      <c r="DWH268" s="27"/>
      <c r="DWI268" s="27"/>
      <c r="DWJ268" s="27"/>
      <c r="DWK268" s="27"/>
      <c r="DWL268" s="27"/>
      <c r="DWM268" s="27"/>
      <c r="DWN268" s="27"/>
      <c r="DWO268" s="27"/>
      <c r="DWP268" s="27"/>
      <c r="DWQ268" s="27"/>
      <c r="DWR268" s="27"/>
      <c r="DWS268" s="27"/>
      <c r="DWT268" s="27"/>
      <c r="DWU268" s="27"/>
      <c r="DWV268" s="27"/>
      <c r="DWW268" s="27"/>
      <c r="DWX268" s="27"/>
      <c r="DWY268" s="27"/>
      <c r="DWZ268" s="27"/>
      <c r="DXA268" s="27"/>
      <c r="DXB268" s="27"/>
      <c r="DXC268" s="27"/>
      <c r="DXD268" s="27"/>
      <c r="DXE268" s="27"/>
      <c r="DXF268" s="27"/>
      <c r="DXG268" s="27"/>
      <c r="DXH268" s="27"/>
      <c r="DXI268" s="27"/>
      <c r="DXJ268" s="27"/>
      <c r="DXK268" s="27"/>
      <c r="DXL268" s="27"/>
      <c r="DXM268" s="27"/>
      <c r="DXN268" s="27"/>
      <c r="DXO268" s="27"/>
      <c r="DXP268" s="27"/>
      <c r="DXQ268" s="27"/>
      <c r="DXR268" s="27"/>
      <c r="DXS268" s="27"/>
      <c r="DXT268" s="27"/>
      <c r="DXU268" s="27"/>
      <c r="DXV268" s="27"/>
      <c r="DXW268" s="27"/>
      <c r="DXX268" s="27"/>
      <c r="DXY268" s="27"/>
      <c r="DXZ268" s="27"/>
      <c r="DYA268" s="27"/>
      <c r="DYB268" s="27"/>
      <c r="DYC268" s="27"/>
      <c r="DYD268" s="27"/>
      <c r="DYE268" s="27"/>
      <c r="DYF268" s="27"/>
      <c r="DYG268" s="27"/>
      <c r="DYH268" s="27"/>
      <c r="DYI268" s="27"/>
      <c r="DYJ268" s="27"/>
      <c r="DYK268" s="27"/>
      <c r="DYL268" s="27"/>
      <c r="DYM268" s="27"/>
      <c r="DYN268" s="27"/>
      <c r="DYO268" s="27"/>
      <c r="DYP268" s="27"/>
      <c r="DYQ268" s="27"/>
      <c r="DYR268" s="27"/>
      <c r="DYS268" s="27"/>
      <c r="DYT268" s="27"/>
      <c r="DYU268" s="27"/>
      <c r="DYV268" s="27"/>
      <c r="DYW268" s="27"/>
      <c r="DYX268" s="27"/>
      <c r="DYY268" s="27"/>
      <c r="DYZ268" s="27"/>
      <c r="DZA268" s="27"/>
      <c r="DZB268" s="27"/>
      <c r="DZC268" s="27"/>
      <c r="DZD268" s="27"/>
      <c r="DZE268" s="27"/>
      <c r="DZF268" s="27"/>
      <c r="DZG268" s="27"/>
      <c r="DZH268" s="27"/>
      <c r="DZI268" s="27"/>
      <c r="DZJ268" s="27"/>
      <c r="DZK268" s="27"/>
      <c r="DZL268" s="27"/>
      <c r="DZM268" s="27"/>
      <c r="DZN268" s="27"/>
      <c r="DZO268" s="27"/>
      <c r="DZP268" s="27"/>
      <c r="DZQ268" s="27"/>
      <c r="DZR268" s="27"/>
      <c r="DZS268" s="27"/>
      <c r="DZT268" s="27"/>
      <c r="DZU268" s="27"/>
      <c r="DZV268" s="27"/>
      <c r="DZW268" s="27"/>
      <c r="DZX268" s="27"/>
      <c r="DZY268" s="27"/>
      <c r="DZZ268" s="27"/>
      <c r="EAA268" s="27"/>
      <c r="EAB268" s="27"/>
      <c r="EAC268" s="27"/>
      <c r="EAD268" s="27"/>
      <c r="EAE268" s="27"/>
      <c r="EAF268" s="27"/>
      <c r="EAG268" s="27"/>
      <c r="EAH268" s="27"/>
      <c r="EAI268" s="27"/>
      <c r="EAJ268" s="27"/>
      <c r="EAK268" s="27"/>
      <c r="EAL268" s="27"/>
      <c r="EAM268" s="27"/>
      <c r="EAN268" s="27"/>
      <c r="EAO268" s="27"/>
      <c r="EAP268" s="27"/>
      <c r="EAQ268" s="27"/>
      <c r="EAR268" s="27"/>
      <c r="EAS268" s="27"/>
      <c r="EAT268" s="27"/>
      <c r="EAU268" s="27"/>
      <c r="EAV268" s="27"/>
      <c r="EAW268" s="27"/>
      <c r="EAX268" s="27"/>
      <c r="EAY268" s="27"/>
      <c r="EAZ268" s="27"/>
      <c r="EBA268" s="27"/>
      <c r="EBB268" s="27"/>
      <c r="EBC268" s="27"/>
      <c r="EBD268" s="27"/>
      <c r="EBE268" s="27"/>
      <c r="EBF268" s="27"/>
      <c r="EBG268" s="27"/>
      <c r="EBH268" s="27"/>
      <c r="EBI268" s="27"/>
      <c r="EBJ268" s="27"/>
      <c r="EBK268" s="27"/>
      <c r="EBL268" s="27"/>
      <c r="EBM268" s="27"/>
      <c r="EBN268" s="27"/>
      <c r="EBO268" s="27"/>
      <c r="EBP268" s="27"/>
      <c r="EBQ268" s="27"/>
      <c r="EBR268" s="27"/>
      <c r="EBS268" s="27"/>
      <c r="EBT268" s="27"/>
      <c r="EBU268" s="27"/>
      <c r="EBV268" s="27"/>
      <c r="EBW268" s="27"/>
      <c r="EBX268" s="27"/>
      <c r="EBY268" s="27"/>
      <c r="EBZ268" s="27"/>
      <c r="ECA268" s="27"/>
      <c r="ECB268" s="27"/>
      <c r="ECC268" s="27"/>
      <c r="ECD268" s="27"/>
      <c r="ECE268" s="27"/>
      <c r="ECF268" s="27"/>
      <c r="ECG268" s="27"/>
      <c r="ECH268" s="27"/>
      <c r="ECI268" s="27"/>
      <c r="ECJ268" s="27"/>
      <c r="ECK268" s="27"/>
      <c r="ECL268" s="27"/>
      <c r="ECM268" s="27"/>
      <c r="ECN268" s="27"/>
      <c r="ECO268" s="27"/>
      <c r="ECP268" s="27"/>
      <c r="ECQ268" s="27"/>
      <c r="ECR268" s="27"/>
      <c r="ECS268" s="27"/>
      <c r="ECT268" s="27"/>
      <c r="ECU268" s="27"/>
      <c r="ECV268" s="27"/>
      <c r="ECW268" s="27"/>
      <c r="ECX268" s="27"/>
      <c r="ECY268" s="27"/>
      <c r="ECZ268" s="27"/>
      <c r="EDA268" s="27"/>
      <c r="EDB268" s="27"/>
      <c r="EDC268" s="27"/>
      <c r="EDD268" s="27"/>
      <c r="EDE268" s="27"/>
      <c r="EDF268" s="27"/>
      <c r="EDG268" s="27"/>
      <c r="EDH268" s="27"/>
      <c r="EDI268" s="27"/>
      <c r="EDJ268" s="27"/>
      <c r="EDK268" s="27"/>
      <c r="EDL268" s="27"/>
      <c r="EDM268" s="27"/>
      <c r="EDN268" s="27"/>
      <c r="EDO268" s="27"/>
      <c r="EDP268" s="27"/>
      <c r="EDQ268" s="27"/>
      <c r="EDR268" s="27"/>
      <c r="EDS268" s="27"/>
      <c r="EDT268" s="27"/>
      <c r="EDU268" s="27"/>
      <c r="EDV268" s="27"/>
      <c r="EDW268" s="27"/>
      <c r="EDX268" s="27"/>
      <c r="EDY268" s="27"/>
      <c r="EDZ268" s="27"/>
      <c r="EEA268" s="27"/>
      <c r="EEB268" s="27"/>
      <c r="EEC268" s="27"/>
      <c r="EED268" s="27"/>
      <c r="EEE268" s="27"/>
      <c r="EEF268" s="27"/>
      <c r="EEG268" s="27"/>
      <c r="EEH268" s="27"/>
      <c r="EEI268" s="27"/>
      <c r="EEJ268" s="27"/>
      <c r="EEK268" s="27"/>
      <c r="EEL268" s="27"/>
      <c r="EEM268" s="27"/>
      <c r="EEN268" s="27"/>
      <c r="EEO268" s="27"/>
      <c r="EEP268" s="27"/>
      <c r="EEQ268" s="27"/>
      <c r="EER268" s="27"/>
      <c r="EES268" s="27"/>
      <c r="EET268" s="27"/>
      <c r="EEU268" s="27"/>
      <c r="EEV268" s="27"/>
      <c r="EEW268" s="27"/>
      <c r="EEX268" s="27"/>
      <c r="EEY268" s="27"/>
      <c r="EEZ268" s="27"/>
      <c r="EFA268" s="27"/>
      <c r="EFB268" s="27"/>
      <c r="EFC268" s="27"/>
      <c r="EFD268" s="27"/>
      <c r="EFE268" s="27"/>
      <c r="EFF268" s="27"/>
      <c r="EFG268" s="27"/>
      <c r="EFH268" s="27"/>
      <c r="EFI268" s="27"/>
      <c r="EFJ268" s="27"/>
      <c r="EFK268" s="27"/>
      <c r="EFL268" s="27"/>
      <c r="EFM268" s="27"/>
      <c r="EFN268" s="27"/>
      <c r="EFO268" s="27"/>
      <c r="EFP268" s="27"/>
      <c r="EFQ268" s="27"/>
      <c r="EFR268" s="27"/>
      <c r="EFS268" s="27"/>
      <c r="EFT268" s="27"/>
      <c r="EFU268" s="27"/>
      <c r="EFV268" s="27"/>
      <c r="EFW268" s="27"/>
      <c r="EFX268" s="27"/>
      <c r="EFY268" s="27"/>
      <c r="EFZ268" s="27"/>
      <c r="EGA268" s="27"/>
      <c r="EGB268" s="27"/>
      <c r="EGC268" s="27"/>
      <c r="EGD268" s="27"/>
      <c r="EGE268" s="27"/>
      <c r="EGF268" s="27"/>
      <c r="EGG268" s="27"/>
      <c r="EGH268" s="27"/>
      <c r="EGI268" s="27"/>
      <c r="EGJ268" s="27"/>
      <c r="EGK268" s="27"/>
      <c r="EGL268" s="27"/>
      <c r="EGM268" s="27"/>
      <c r="EGN268" s="27"/>
      <c r="EGO268" s="27"/>
      <c r="EGP268" s="27"/>
      <c r="EGQ268" s="27"/>
      <c r="EGR268" s="27"/>
      <c r="EGS268" s="27"/>
      <c r="EGT268" s="27"/>
      <c r="EGU268" s="27"/>
      <c r="EGV268" s="27"/>
      <c r="EGW268" s="27"/>
      <c r="EGX268" s="27"/>
      <c r="EGY268" s="27"/>
      <c r="EGZ268" s="27"/>
      <c r="EHA268" s="27"/>
      <c r="EHB268" s="27"/>
      <c r="EHC268" s="27"/>
      <c r="EHD268" s="27"/>
      <c r="EHE268" s="27"/>
      <c r="EHF268" s="27"/>
      <c r="EHG268" s="27"/>
      <c r="EHH268" s="27"/>
      <c r="EHI268" s="27"/>
      <c r="EHJ268" s="27"/>
      <c r="EHK268" s="27"/>
      <c r="EHL268" s="27"/>
      <c r="EHM268" s="27"/>
      <c r="EHN268" s="27"/>
      <c r="EHO268" s="27"/>
      <c r="EHP268" s="27"/>
      <c r="EHQ268" s="27"/>
      <c r="EHR268" s="27"/>
      <c r="EHS268" s="27"/>
      <c r="EHT268" s="27"/>
      <c r="EHU268" s="27"/>
      <c r="EHV268" s="27"/>
      <c r="EHW268" s="27"/>
      <c r="EHX268" s="27"/>
      <c r="EHY268" s="27"/>
      <c r="EHZ268" s="27"/>
      <c r="EIA268" s="27"/>
      <c r="EIB268" s="27"/>
      <c r="EIC268" s="27"/>
      <c r="EID268" s="27"/>
      <c r="EIE268" s="27"/>
      <c r="EIF268" s="27"/>
      <c r="EIG268" s="27"/>
      <c r="EIH268" s="27"/>
      <c r="EII268" s="27"/>
      <c r="EIJ268" s="27"/>
      <c r="EIK268" s="27"/>
      <c r="EIL268" s="27"/>
      <c r="EIM268" s="27"/>
      <c r="EIN268" s="27"/>
      <c r="EIO268" s="27"/>
      <c r="EIP268" s="27"/>
      <c r="EIQ268" s="27"/>
      <c r="EIR268" s="27"/>
      <c r="EIS268" s="27"/>
      <c r="EIT268" s="27"/>
      <c r="EIU268" s="27"/>
      <c r="EIV268" s="27"/>
      <c r="EIW268" s="27"/>
      <c r="EIX268" s="27"/>
      <c r="EIY268" s="27"/>
      <c r="EIZ268" s="27"/>
      <c r="EJA268" s="27"/>
      <c r="EJB268" s="27"/>
      <c r="EJC268" s="27"/>
      <c r="EJD268" s="27"/>
      <c r="EJE268" s="27"/>
      <c r="EJF268" s="27"/>
      <c r="EJG268" s="27"/>
      <c r="EJH268" s="27"/>
      <c r="EJI268" s="27"/>
      <c r="EJJ268" s="27"/>
      <c r="EJK268" s="27"/>
      <c r="EJL268" s="27"/>
      <c r="EJM268" s="27"/>
      <c r="EJN268" s="27"/>
      <c r="EJO268" s="27"/>
      <c r="EJP268" s="27"/>
      <c r="EJQ268" s="27"/>
      <c r="EJR268" s="27"/>
      <c r="EJS268" s="27"/>
      <c r="EJT268" s="27"/>
      <c r="EJU268" s="27"/>
      <c r="EJV268" s="27"/>
      <c r="EJW268" s="27"/>
      <c r="EJX268" s="27"/>
      <c r="EJY268" s="27"/>
      <c r="EJZ268" s="27"/>
      <c r="EKA268" s="27"/>
      <c r="EKB268" s="27"/>
      <c r="EKC268" s="27"/>
      <c r="EKD268" s="27"/>
      <c r="EKE268" s="27"/>
      <c r="EKF268" s="27"/>
      <c r="EKG268" s="27"/>
      <c r="EKH268" s="27"/>
      <c r="EKI268" s="27"/>
      <c r="EKJ268" s="27"/>
      <c r="EKK268" s="27"/>
      <c r="EKL268" s="27"/>
      <c r="EKM268" s="27"/>
      <c r="EKN268" s="27"/>
      <c r="EKO268" s="27"/>
      <c r="EKP268" s="27"/>
      <c r="EKQ268" s="27"/>
      <c r="EKR268" s="27"/>
      <c r="EKS268" s="27"/>
      <c r="EKT268" s="27"/>
      <c r="EKU268" s="27"/>
      <c r="EKV268" s="27"/>
      <c r="EKW268" s="27"/>
      <c r="EKX268" s="27"/>
      <c r="EKY268" s="27"/>
      <c r="EKZ268" s="27"/>
      <c r="ELA268" s="27"/>
      <c r="ELB268" s="27"/>
      <c r="ELC268" s="27"/>
      <c r="ELD268" s="27"/>
      <c r="ELE268" s="27"/>
      <c r="ELF268" s="27"/>
      <c r="ELG268" s="27"/>
      <c r="ELH268" s="27"/>
      <c r="ELI268" s="27"/>
      <c r="ELJ268" s="27"/>
      <c r="ELK268" s="27"/>
      <c r="ELL268" s="27"/>
      <c r="ELM268" s="27"/>
      <c r="ELN268" s="27"/>
      <c r="ELO268" s="27"/>
      <c r="ELP268" s="27"/>
      <c r="ELQ268" s="27"/>
      <c r="ELR268" s="27"/>
      <c r="ELS268" s="27"/>
      <c r="ELT268" s="27"/>
      <c r="ELU268" s="27"/>
      <c r="ELV268" s="27"/>
      <c r="ELW268" s="27"/>
      <c r="ELX268" s="27"/>
      <c r="ELY268" s="27"/>
      <c r="ELZ268" s="27"/>
      <c r="EMA268" s="27"/>
      <c r="EMB268" s="27"/>
      <c r="EMC268" s="27"/>
      <c r="EMD268" s="27"/>
      <c r="EME268" s="27"/>
      <c r="EMF268" s="27"/>
      <c r="EMG268" s="27"/>
      <c r="EMH268" s="27"/>
      <c r="EMI268" s="27"/>
      <c r="EMJ268" s="27"/>
      <c r="EMK268" s="27"/>
      <c r="EML268" s="27"/>
      <c r="EMM268" s="27"/>
      <c r="EMN268" s="27"/>
      <c r="EMO268" s="27"/>
      <c r="EMP268" s="27"/>
      <c r="EMQ268" s="27"/>
      <c r="EMR268" s="27"/>
      <c r="EMS268" s="27"/>
      <c r="EMT268" s="27"/>
      <c r="EMU268" s="27"/>
      <c r="EMV268" s="27"/>
      <c r="EMW268" s="27"/>
      <c r="EMX268" s="27"/>
      <c r="EMY268" s="27"/>
      <c r="EMZ268" s="27"/>
      <c r="ENA268" s="27"/>
      <c r="ENB268" s="27"/>
      <c r="ENC268" s="27"/>
      <c r="END268" s="27"/>
      <c r="ENE268" s="27"/>
      <c r="ENF268" s="27"/>
      <c r="ENG268" s="27"/>
      <c r="ENH268" s="27"/>
      <c r="ENI268" s="27"/>
      <c r="ENJ268" s="27"/>
      <c r="ENK268" s="27"/>
      <c r="ENL268" s="27"/>
      <c r="ENM268" s="27"/>
      <c r="ENN268" s="27"/>
      <c r="ENO268" s="27"/>
      <c r="ENP268" s="27"/>
      <c r="ENQ268" s="27"/>
      <c r="ENR268" s="27"/>
      <c r="ENS268" s="27"/>
      <c r="ENT268" s="27"/>
      <c r="ENU268" s="27"/>
      <c r="ENV268" s="27"/>
      <c r="ENW268" s="27"/>
      <c r="ENX268" s="27"/>
      <c r="ENY268" s="27"/>
      <c r="ENZ268" s="27"/>
      <c r="EOA268" s="27"/>
      <c r="EOB268" s="27"/>
      <c r="EOC268" s="27"/>
      <c r="EOD268" s="27"/>
      <c r="EOE268" s="27"/>
      <c r="EOF268" s="27"/>
      <c r="EOG268" s="27"/>
      <c r="EOH268" s="27"/>
      <c r="EOI268" s="27"/>
      <c r="EOJ268" s="27"/>
      <c r="EOK268" s="27"/>
      <c r="EOL268" s="27"/>
      <c r="EOM268" s="27"/>
      <c r="EON268" s="27"/>
      <c r="EOO268" s="27"/>
      <c r="EOP268" s="27"/>
      <c r="EOQ268" s="27"/>
      <c r="EOR268" s="27"/>
      <c r="EOS268" s="27"/>
      <c r="EOT268" s="27"/>
      <c r="EOU268" s="27"/>
      <c r="EOV268" s="27"/>
      <c r="EOW268" s="27"/>
      <c r="EOX268" s="27"/>
      <c r="EOY268" s="27"/>
      <c r="EOZ268" s="27"/>
      <c r="EPA268" s="27"/>
      <c r="EPB268" s="27"/>
      <c r="EPC268" s="27"/>
      <c r="EPD268" s="27"/>
      <c r="EPE268" s="27"/>
      <c r="EPF268" s="27"/>
      <c r="EPG268" s="27"/>
      <c r="EPH268" s="27"/>
      <c r="EPI268" s="27"/>
      <c r="EPJ268" s="27"/>
      <c r="EPK268" s="27"/>
      <c r="EPL268" s="27"/>
      <c r="EPM268" s="27"/>
      <c r="EPN268" s="27"/>
      <c r="EPO268" s="27"/>
      <c r="EPP268" s="27"/>
      <c r="EPQ268" s="27"/>
      <c r="EPR268" s="27"/>
      <c r="EPS268" s="27"/>
      <c r="EPT268" s="27"/>
      <c r="EPU268" s="27"/>
      <c r="EPV268" s="27"/>
      <c r="EPW268" s="27"/>
      <c r="EPX268" s="27"/>
      <c r="EPY268" s="27"/>
      <c r="EPZ268" s="27"/>
      <c r="EQA268" s="27"/>
      <c r="EQB268" s="27"/>
      <c r="EQC268" s="27"/>
      <c r="EQD268" s="27"/>
      <c r="EQE268" s="27"/>
      <c r="EQF268" s="27"/>
      <c r="EQG268" s="27"/>
      <c r="EQH268" s="27"/>
      <c r="EQI268" s="27"/>
      <c r="EQJ268" s="27"/>
      <c r="EQK268" s="27"/>
      <c r="EQL268" s="27"/>
      <c r="EQM268" s="27"/>
      <c r="EQN268" s="27"/>
      <c r="EQO268" s="27"/>
      <c r="EQP268" s="27"/>
      <c r="EQQ268" s="27"/>
      <c r="EQR268" s="27"/>
      <c r="EQS268" s="27"/>
      <c r="EQT268" s="27"/>
      <c r="EQU268" s="27"/>
      <c r="EQV268" s="27"/>
      <c r="EQW268" s="27"/>
      <c r="EQX268" s="27"/>
      <c r="EQY268" s="27"/>
      <c r="EQZ268" s="27"/>
      <c r="ERA268" s="27"/>
      <c r="ERB268" s="27"/>
      <c r="ERC268" s="27"/>
      <c r="ERD268" s="27"/>
      <c r="ERE268" s="27"/>
      <c r="ERF268" s="27"/>
      <c r="ERG268" s="27"/>
      <c r="ERH268" s="27"/>
      <c r="ERI268" s="27"/>
      <c r="ERJ268" s="27"/>
      <c r="ERK268" s="27"/>
      <c r="ERL268" s="27"/>
      <c r="ERM268" s="27"/>
      <c r="ERN268" s="27"/>
      <c r="ERO268" s="27"/>
      <c r="ERP268" s="27"/>
      <c r="ERQ268" s="27"/>
      <c r="ERR268" s="27"/>
      <c r="ERS268" s="27"/>
      <c r="ERT268" s="27"/>
      <c r="ERU268" s="27"/>
      <c r="ERV268" s="27"/>
      <c r="ERW268" s="27"/>
      <c r="ERX268" s="27"/>
      <c r="ERY268" s="27"/>
      <c r="ERZ268" s="27"/>
      <c r="ESA268" s="27"/>
      <c r="ESB268" s="27"/>
      <c r="ESC268" s="27"/>
      <c r="ESD268" s="27"/>
      <c r="ESE268" s="27"/>
      <c r="ESF268" s="27"/>
      <c r="ESG268" s="27"/>
      <c r="ESH268" s="27"/>
      <c r="ESI268" s="27"/>
      <c r="ESJ268" s="27"/>
      <c r="ESK268" s="27"/>
      <c r="ESL268" s="27"/>
      <c r="ESM268" s="27"/>
      <c r="ESN268" s="27"/>
      <c r="ESO268" s="27"/>
      <c r="ESP268" s="27"/>
      <c r="ESQ268" s="27"/>
      <c r="ESR268" s="27"/>
      <c r="ESS268" s="27"/>
      <c r="EST268" s="27"/>
      <c r="ESU268" s="27"/>
      <c r="ESV268" s="27"/>
      <c r="ESW268" s="27"/>
      <c r="ESX268" s="27"/>
      <c r="ESY268" s="27"/>
      <c r="ESZ268" s="27"/>
      <c r="ETA268" s="27"/>
      <c r="ETB268" s="27"/>
      <c r="ETC268" s="27"/>
      <c r="ETD268" s="27"/>
      <c r="ETE268" s="27"/>
      <c r="ETF268" s="27"/>
      <c r="ETG268" s="27"/>
      <c r="ETH268" s="27"/>
      <c r="ETI268" s="27"/>
      <c r="ETJ268" s="27"/>
      <c r="ETK268" s="27"/>
      <c r="ETL268" s="27"/>
      <c r="ETM268" s="27"/>
      <c r="ETN268" s="27"/>
      <c r="ETO268" s="27"/>
      <c r="ETP268" s="27"/>
      <c r="ETQ268" s="27"/>
      <c r="ETR268" s="27"/>
      <c r="ETS268" s="27"/>
      <c r="ETT268" s="27"/>
      <c r="ETU268" s="27"/>
      <c r="ETV268" s="27"/>
      <c r="ETW268" s="27"/>
      <c r="ETX268" s="27"/>
      <c r="ETY268" s="27"/>
      <c r="ETZ268" s="27"/>
      <c r="EUA268" s="27"/>
      <c r="EUB268" s="27"/>
      <c r="EUC268" s="27"/>
      <c r="EUD268" s="27"/>
      <c r="EUE268" s="27"/>
      <c r="EUF268" s="27"/>
      <c r="EUG268" s="27"/>
      <c r="EUH268" s="27"/>
      <c r="EUI268" s="27"/>
      <c r="EUJ268" s="27"/>
      <c r="EUK268" s="27"/>
      <c r="EUL268" s="27"/>
      <c r="EUM268" s="27"/>
      <c r="EUN268" s="27"/>
      <c r="EUO268" s="27"/>
      <c r="EUP268" s="27"/>
      <c r="EUQ268" s="27"/>
      <c r="EUR268" s="27"/>
      <c r="EUS268" s="27"/>
      <c r="EUT268" s="27"/>
      <c r="EUU268" s="27"/>
      <c r="EUV268" s="27"/>
      <c r="EUW268" s="27"/>
      <c r="EUX268" s="27"/>
      <c r="EUY268" s="27"/>
      <c r="EUZ268" s="27"/>
      <c r="EVA268" s="27"/>
      <c r="EVB268" s="27"/>
      <c r="EVC268" s="27"/>
      <c r="EVD268" s="27"/>
      <c r="EVE268" s="27"/>
      <c r="EVF268" s="27"/>
      <c r="EVG268" s="27"/>
      <c r="EVH268" s="27"/>
      <c r="EVI268" s="27"/>
      <c r="EVJ268" s="27"/>
      <c r="EVK268" s="27"/>
      <c r="EVL268" s="27"/>
      <c r="EVM268" s="27"/>
      <c r="EVN268" s="27"/>
      <c r="EVO268" s="27"/>
      <c r="EVP268" s="27"/>
      <c r="EVQ268" s="27"/>
      <c r="EVR268" s="27"/>
      <c r="EVS268" s="27"/>
      <c r="EVT268" s="27"/>
      <c r="EVU268" s="27"/>
      <c r="EVV268" s="27"/>
      <c r="EVW268" s="27"/>
      <c r="EVX268" s="27"/>
      <c r="EVY268" s="27"/>
      <c r="EVZ268" s="27"/>
      <c r="EWA268" s="27"/>
      <c r="EWB268" s="27"/>
      <c r="EWC268" s="27"/>
      <c r="EWD268" s="27"/>
      <c r="EWE268" s="27"/>
      <c r="EWF268" s="27"/>
      <c r="EWG268" s="27"/>
      <c r="EWH268" s="27"/>
      <c r="EWI268" s="27"/>
      <c r="EWJ268" s="27"/>
      <c r="EWK268" s="27"/>
      <c r="EWL268" s="27"/>
      <c r="EWM268" s="27"/>
      <c r="EWN268" s="27"/>
      <c r="EWO268" s="27"/>
      <c r="EWP268" s="27"/>
      <c r="EWQ268" s="27"/>
      <c r="EWR268" s="27"/>
      <c r="EWS268" s="27"/>
      <c r="EWT268" s="27"/>
      <c r="EWU268" s="27"/>
      <c r="EWV268" s="27"/>
      <c r="EWW268" s="27"/>
      <c r="EWX268" s="27"/>
      <c r="EWY268" s="27"/>
      <c r="EWZ268" s="27"/>
      <c r="EXA268" s="27"/>
      <c r="EXB268" s="27"/>
      <c r="EXC268" s="27"/>
      <c r="EXD268" s="27"/>
      <c r="EXE268" s="27"/>
      <c r="EXF268" s="27"/>
      <c r="EXG268" s="27"/>
      <c r="EXH268" s="27"/>
      <c r="EXI268" s="27"/>
      <c r="EXJ268" s="27"/>
      <c r="EXK268" s="27"/>
      <c r="EXL268" s="27"/>
      <c r="EXM268" s="27"/>
      <c r="EXN268" s="27"/>
      <c r="EXO268" s="27"/>
      <c r="EXP268" s="27"/>
      <c r="EXQ268" s="27"/>
      <c r="EXR268" s="27"/>
      <c r="EXS268" s="27"/>
      <c r="EXT268" s="27"/>
      <c r="EXU268" s="27"/>
      <c r="EXV268" s="27"/>
      <c r="EXW268" s="27"/>
      <c r="EXX268" s="27"/>
      <c r="EXY268" s="27"/>
      <c r="EXZ268" s="27"/>
      <c r="EYA268" s="27"/>
      <c r="EYB268" s="27"/>
      <c r="EYC268" s="27"/>
      <c r="EYD268" s="27"/>
      <c r="EYE268" s="27"/>
      <c r="EYF268" s="27"/>
      <c r="EYG268" s="27"/>
      <c r="EYH268" s="27"/>
      <c r="EYI268" s="27"/>
      <c r="EYJ268" s="27"/>
      <c r="EYK268" s="27"/>
      <c r="EYL268" s="27"/>
      <c r="EYM268" s="27"/>
      <c r="EYN268" s="27"/>
      <c r="EYO268" s="27"/>
      <c r="EYP268" s="27"/>
      <c r="EYQ268" s="27"/>
      <c r="EYR268" s="27"/>
      <c r="EYS268" s="27"/>
      <c r="EYT268" s="27"/>
      <c r="EYU268" s="27"/>
      <c r="EYV268" s="27"/>
      <c r="EYW268" s="27"/>
      <c r="EYX268" s="27"/>
      <c r="EYY268" s="27"/>
      <c r="EYZ268" s="27"/>
      <c r="EZA268" s="27"/>
      <c r="EZB268" s="27"/>
      <c r="EZC268" s="27"/>
      <c r="EZD268" s="27"/>
      <c r="EZE268" s="27"/>
      <c r="EZF268" s="27"/>
      <c r="EZG268" s="27"/>
      <c r="EZH268" s="27"/>
      <c r="EZI268" s="27"/>
      <c r="EZJ268" s="27"/>
      <c r="EZK268" s="27"/>
      <c r="EZL268" s="27"/>
      <c r="EZM268" s="27"/>
      <c r="EZN268" s="27"/>
      <c r="EZO268" s="27"/>
      <c r="EZP268" s="27"/>
      <c r="EZQ268" s="27"/>
      <c r="EZR268" s="27"/>
      <c r="EZS268" s="27"/>
      <c r="EZT268" s="27"/>
      <c r="EZU268" s="27"/>
      <c r="EZV268" s="27"/>
      <c r="EZW268" s="27"/>
      <c r="EZX268" s="27"/>
      <c r="EZY268" s="27"/>
      <c r="EZZ268" s="27"/>
      <c r="FAA268" s="27"/>
      <c r="FAB268" s="27"/>
      <c r="FAC268" s="27"/>
      <c r="FAD268" s="27"/>
      <c r="FAE268" s="27"/>
      <c r="FAF268" s="27"/>
      <c r="FAG268" s="27"/>
      <c r="FAH268" s="27"/>
      <c r="FAI268" s="27"/>
      <c r="FAJ268" s="27"/>
      <c r="FAK268" s="27"/>
      <c r="FAL268" s="27"/>
      <c r="FAM268" s="27"/>
      <c r="FAN268" s="27"/>
      <c r="FAO268" s="27"/>
      <c r="FAP268" s="27"/>
      <c r="FAQ268" s="27"/>
      <c r="FAR268" s="27"/>
      <c r="FAS268" s="27"/>
      <c r="FAT268" s="27"/>
      <c r="FAU268" s="27"/>
      <c r="FAV268" s="27"/>
      <c r="FAW268" s="27"/>
      <c r="FAX268" s="27"/>
      <c r="FAY268" s="27"/>
      <c r="FAZ268" s="27"/>
      <c r="FBA268" s="27"/>
      <c r="FBB268" s="27"/>
      <c r="FBC268" s="27"/>
      <c r="FBD268" s="27"/>
      <c r="FBE268" s="27"/>
      <c r="FBF268" s="27"/>
      <c r="FBG268" s="27"/>
      <c r="FBH268" s="27"/>
      <c r="FBI268" s="27"/>
      <c r="FBJ268" s="27"/>
      <c r="FBK268" s="27"/>
      <c r="FBL268" s="27"/>
      <c r="FBM268" s="27"/>
      <c r="FBN268" s="27"/>
      <c r="FBO268" s="27"/>
      <c r="FBP268" s="27"/>
      <c r="FBQ268" s="27"/>
      <c r="FBR268" s="27"/>
      <c r="FBS268" s="27"/>
      <c r="FBT268" s="27"/>
      <c r="FBU268" s="27"/>
      <c r="FBV268" s="27"/>
      <c r="FBW268" s="27"/>
      <c r="FBX268" s="27"/>
      <c r="FBY268" s="27"/>
      <c r="FBZ268" s="27"/>
      <c r="FCA268" s="27"/>
      <c r="FCB268" s="27"/>
      <c r="FCC268" s="27"/>
      <c r="FCD268" s="27"/>
      <c r="FCE268" s="27"/>
      <c r="FCF268" s="27"/>
      <c r="FCG268" s="27"/>
      <c r="FCH268" s="27"/>
      <c r="FCI268" s="27"/>
      <c r="FCJ268" s="27"/>
      <c r="FCK268" s="27"/>
      <c r="FCL268" s="27"/>
      <c r="FCM268" s="27"/>
      <c r="FCN268" s="27"/>
      <c r="FCO268" s="27"/>
      <c r="FCP268" s="27"/>
      <c r="FCQ268" s="27"/>
      <c r="FCR268" s="27"/>
      <c r="FCS268" s="27"/>
      <c r="FCT268" s="27"/>
      <c r="FCU268" s="27"/>
      <c r="FCV268" s="27"/>
      <c r="FCW268" s="27"/>
      <c r="FCX268" s="27"/>
      <c r="FCY268" s="27"/>
      <c r="FCZ268" s="27"/>
      <c r="FDA268" s="27"/>
      <c r="FDB268" s="27"/>
      <c r="FDC268" s="27"/>
      <c r="FDD268" s="27"/>
      <c r="FDE268" s="27"/>
      <c r="FDF268" s="27"/>
      <c r="FDG268" s="27"/>
      <c r="FDH268" s="27"/>
      <c r="FDI268" s="27"/>
      <c r="FDJ268" s="27"/>
      <c r="FDK268" s="27"/>
      <c r="FDL268" s="27"/>
      <c r="FDM268" s="27"/>
      <c r="FDN268" s="27"/>
      <c r="FDO268" s="27"/>
      <c r="FDP268" s="27"/>
      <c r="FDQ268" s="27"/>
      <c r="FDR268" s="27"/>
      <c r="FDS268" s="27"/>
      <c r="FDT268" s="27"/>
      <c r="FDU268" s="27"/>
      <c r="FDV268" s="27"/>
      <c r="FDW268" s="27"/>
      <c r="FDX268" s="27"/>
      <c r="FDY268" s="27"/>
      <c r="FDZ268" s="27"/>
      <c r="FEA268" s="27"/>
      <c r="FEB268" s="27"/>
      <c r="FEC268" s="27"/>
      <c r="FED268" s="27"/>
      <c r="FEE268" s="27"/>
      <c r="FEF268" s="27"/>
      <c r="FEG268" s="27"/>
      <c r="FEH268" s="27"/>
      <c r="FEI268" s="27"/>
      <c r="FEJ268" s="27"/>
      <c r="FEK268" s="27"/>
      <c r="FEL268" s="27"/>
      <c r="FEM268" s="27"/>
      <c r="FEN268" s="27"/>
      <c r="FEO268" s="27"/>
      <c r="FEP268" s="27"/>
      <c r="FEQ268" s="27"/>
      <c r="FER268" s="27"/>
      <c r="FES268" s="27"/>
      <c r="FET268" s="27"/>
      <c r="FEU268" s="27"/>
      <c r="FEV268" s="27"/>
      <c r="FEW268" s="27"/>
      <c r="FEX268" s="27"/>
      <c r="FEY268" s="27"/>
      <c r="FEZ268" s="27"/>
      <c r="FFA268" s="27"/>
      <c r="FFB268" s="27"/>
      <c r="FFC268" s="27"/>
      <c r="FFD268" s="27"/>
      <c r="FFE268" s="27"/>
      <c r="FFF268" s="27"/>
      <c r="FFG268" s="27"/>
      <c r="FFH268" s="27"/>
      <c r="FFI268" s="27"/>
      <c r="FFJ268" s="27"/>
      <c r="FFK268" s="27"/>
      <c r="FFL268" s="27"/>
      <c r="FFM268" s="27"/>
      <c r="FFN268" s="27"/>
      <c r="FFO268" s="27"/>
      <c r="FFP268" s="27"/>
      <c r="FFQ268" s="27"/>
      <c r="FFR268" s="27"/>
      <c r="FFS268" s="27"/>
      <c r="FFT268" s="27"/>
      <c r="FFU268" s="27"/>
      <c r="FFV268" s="27"/>
      <c r="FFW268" s="27"/>
      <c r="FFX268" s="27"/>
      <c r="FFY268" s="27"/>
      <c r="FFZ268" s="27"/>
      <c r="FGA268" s="27"/>
      <c r="FGB268" s="27"/>
      <c r="FGC268" s="27"/>
      <c r="FGD268" s="27"/>
      <c r="FGE268" s="27"/>
      <c r="FGF268" s="27"/>
      <c r="FGG268" s="27"/>
      <c r="FGH268" s="27"/>
      <c r="FGI268" s="27"/>
      <c r="FGJ268" s="27"/>
      <c r="FGK268" s="27"/>
      <c r="FGL268" s="27"/>
      <c r="FGM268" s="27"/>
      <c r="FGN268" s="27"/>
      <c r="FGO268" s="27"/>
      <c r="FGP268" s="27"/>
      <c r="FGQ268" s="27"/>
      <c r="FGR268" s="27"/>
      <c r="FGS268" s="27"/>
      <c r="FGT268" s="27"/>
      <c r="FGU268" s="27"/>
      <c r="FGV268" s="27"/>
      <c r="FGW268" s="27"/>
      <c r="FGX268" s="27"/>
      <c r="FGY268" s="27"/>
      <c r="FGZ268" s="27"/>
      <c r="FHA268" s="27"/>
      <c r="FHB268" s="27"/>
      <c r="FHC268" s="27"/>
      <c r="FHD268" s="27"/>
      <c r="FHE268" s="27"/>
      <c r="FHF268" s="27"/>
      <c r="FHG268" s="27"/>
      <c r="FHH268" s="27"/>
      <c r="FHI268" s="27"/>
      <c r="FHJ268" s="27"/>
      <c r="FHK268" s="27"/>
      <c r="FHL268" s="27"/>
      <c r="FHM268" s="27"/>
      <c r="FHN268" s="27"/>
      <c r="FHO268" s="27"/>
      <c r="FHP268" s="27"/>
      <c r="FHQ268" s="27"/>
      <c r="FHR268" s="27"/>
      <c r="FHS268" s="27"/>
      <c r="FHT268" s="27"/>
      <c r="FHU268" s="27"/>
      <c r="FHV268" s="27"/>
      <c r="FHW268" s="27"/>
      <c r="FHX268" s="27"/>
      <c r="FHY268" s="27"/>
      <c r="FHZ268" s="27"/>
      <c r="FIA268" s="27"/>
      <c r="FIB268" s="27"/>
      <c r="FIC268" s="27"/>
      <c r="FID268" s="27"/>
      <c r="FIE268" s="27"/>
      <c r="FIF268" s="27"/>
      <c r="FIG268" s="27"/>
      <c r="FIH268" s="27"/>
      <c r="FII268" s="27"/>
      <c r="FIJ268" s="27"/>
      <c r="FIK268" s="27"/>
      <c r="FIL268" s="27"/>
      <c r="FIM268" s="27"/>
      <c r="FIN268" s="27"/>
      <c r="FIO268" s="27"/>
      <c r="FIP268" s="27"/>
      <c r="FIQ268" s="27"/>
      <c r="FIR268" s="27"/>
      <c r="FIS268" s="27"/>
      <c r="FIT268" s="27"/>
      <c r="FIU268" s="27"/>
      <c r="FIV268" s="27"/>
      <c r="FIW268" s="27"/>
      <c r="FIX268" s="27"/>
      <c r="FIY268" s="27"/>
      <c r="FIZ268" s="27"/>
      <c r="FJA268" s="27"/>
      <c r="FJB268" s="27"/>
      <c r="FJC268" s="27"/>
      <c r="FJD268" s="27"/>
      <c r="FJE268" s="27"/>
      <c r="FJF268" s="27"/>
      <c r="FJG268" s="27"/>
      <c r="FJH268" s="27"/>
      <c r="FJI268" s="27"/>
      <c r="FJJ268" s="27"/>
      <c r="FJK268" s="27"/>
      <c r="FJL268" s="27"/>
      <c r="FJM268" s="27"/>
      <c r="FJN268" s="27"/>
      <c r="FJO268" s="27"/>
      <c r="FJP268" s="27"/>
      <c r="FJQ268" s="27"/>
      <c r="FJR268" s="27"/>
      <c r="FJS268" s="27"/>
      <c r="FJT268" s="27"/>
      <c r="FJU268" s="27"/>
      <c r="FJV268" s="27"/>
      <c r="FJW268" s="27"/>
      <c r="FJX268" s="27"/>
      <c r="FJY268" s="27"/>
      <c r="FJZ268" s="27"/>
      <c r="FKA268" s="27"/>
      <c r="FKB268" s="27"/>
      <c r="FKC268" s="27"/>
      <c r="FKD268" s="27"/>
      <c r="FKE268" s="27"/>
      <c r="FKF268" s="27"/>
      <c r="FKG268" s="27"/>
      <c r="FKH268" s="27"/>
      <c r="FKI268" s="27"/>
      <c r="FKJ268" s="27"/>
      <c r="FKK268" s="27"/>
      <c r="FKL268" s="27"/>
      <c r="FKM268" s="27"/>
      <c r="FKN268" s="27"/>
      <c r="FKO268" s="27"/>
      <c r="FKP268" s="27"/>
      <c r="FKQ268" s="27"/>
      <c r="FKR268" s="27"/>
      <c r="FKS268" s="27"/>
      <c r="FKT268" s="27"/>
      <c r="FKU268" s="27"/>
      <c r="FKV268" s="27"/>
      <c r="FKW268" s="27"/>
      <c r="FKX268" s="27"/>
      <c r="FKY268" s="27"/>
      <c r="FKZ268" s="27"/>
      <c r="FLA268" s="27"/>
      <c r="FLB268" s="27"/>
      <c r="FLC268" s="27"/>
      <c r="FLD268" s="27"/>
      <c r="FLE268" s="27"/>
      <c r="FLF268" s="27"/>
      <c r="FLG268" s="27"/>
      <c r="FLH268" s="27"/>
      <c r="FLI268" s="27"/>
      <c r="FLJ268" s="27"/>
      <c r="FLK268" s="27"/>
      <c r="FLL268" s="27"/>
      <c r="FLM268" s="27"/>
      <c r="FLN268" s="27"/>
      <c r="FLO268" s="27"/>
      <c r="FLP268" s="27"/>
      <c r="FLQ268" s="27"/>
      <c r="FLR268" s="27"/>
      <c r="FLS268" s="27"/>
      <c r="FLT268" s="27"/>
      <c r="FLU268" s="27"/>
      <c r="FLV268" s="27"/>
      <c r="FLW268" s="27"/>
      <c r="FLX268" s="27"/>
      <c r="FLY268" s="27"/>
      <c r="FLZ268" s="27"/>
      <c r="FMA268" s="27"/>
      <c r="FMB268" s="27"/>
      <c r="FMC268" s="27"/>
      <c r="FMD268" s="27"/>
      <c r="FME268" s="27"/>
      <c r="FMF268" s="27"/>
      <c r="FMG268" s="27"/>
      <c r="FMH268" s="27"/>
      <c r="FMI268" s="27"/>
      <c r="FMJ268" s="27"/>
      <c r="FMK268" s="27"/>
      <c r="FML268" s="27"/>
      <c r="FMM268" s="27"/>
      <c r="FMN268" s="27"/>
      <c r="FMO268" s="27"/>
      <c r="FMP268" s="27"/>
      <c r="FMQ268" s="27"/>
      <c r="FMR268" s="27"/>
      <c r="FMS268" s="27"/>
      <c r="FMT268" s="27"/>
      <c r="FMU268" s="27"/>
      <c r="FMV268" s="27"/>
      <c r="FMW268" s="27"/>
      <c r="FMX268" s="27"/>
      <c r="FMY268" s="27"/>
      <c r="FMZ268" s="27"/>
      <c r="FNA268" s="27"/>
      <c r="FNB268" s="27"/>
      <c r="FNC268" s="27"/>
      <c r="FND268" s="27"/>
      <c r="FNE268" s="27"/>
      <c r="FNF268" s="27"/>
      <c r="FNG268" s="27"/>
      <c r="FNH268" s="27"/>
      <c r="FNI268" s="27"/>
      <c r="FNJ268" s="27"/>
      <c r="FNK268" s="27"/>
      <c r="FNL268" s="27"/>
      <c r="FNM268" s="27"/>
      <c r="FNN268" s="27"/>
      <c r="FNO268" s="27"/>
      <c r="FNP268" s="27"/>
      <c r="FNQ268" s="27"/>
      <c r="FNR268" s="27"/>
      <c r="FNS268" s="27"/>
      <c r="FNT268" s="27"/>
      <c r="FNU268" s="27"/>
      <c r="FNV268" s="27"/>
      <c r="FNW268" s="27"/>
      <c r="FNX268" s="27"/>
      <c r="FNY268" s="27"/>
      <c r="FNZ268" s="27"/>
      <c r="FOA268" s="27"/>
      <c r="FOB268" s="27"/>
      <c r="FOC268" s="27"/>
      <c r="FOD268" s="27"/>
      <c r="FOE268" s="27"/>
      <c r="FOF268" s="27"/>
      <c r="FOG268" s="27"/>
      <c r="FOH268" s="27"/>
      <c r="FOI268" s="27"/>
      <c r="FOJ268" s="27"/>
      <c r="FOK268" s="27"/>
      <c r="FOL268" s="27"/>
      <c r="FOM268" s="27"/>
      <c r="FON268" s="27"/>
      <c r="FOO268" s="27"/>
      <c r="FOP268" s="27"/>
      <c r="FOQ268" s="27"/>
      <c r="FOR268" s="27"/>
      <c r="FOS268" s="27"/>
      <c r="FOT268" s="27"/>
      <c r="FOU268" s="27"/>
      <c r="FOV268" s="27"/>
      <c r="FOW268" s="27"/>
      <c r="FOX268" s="27"/>
      <c r="FOY268" s="27"/>
      <c r="FOZ268" s="27"/>
      <c r="FPA268" s="27"/>
      <c r="FPB268" s="27"/>
      <c r="FPC268" s="27"/>
      <c r="FPD268" s="27"/>
      <c r="FPE268" s="27"/>
      <c r="FPF268" s="27"/>
      <c r="FPG268" s="27"/>
      <c r="FPH268" s="27"/>
      <c r="FPI268" s="27"/>
      <c r="FPJ268" s="27"/>
      <c r="FPK268" s="27"/>
      <c r="FPL268" s="27"/>
      <c r="FPM268" s="27"/>
      <c r="FPN268" s="27"/>
      <c r="FPO268" s="27"/>
      <c r="FPP268" s="27"/>
      <c r="FPQ268" s="27"/>
      <c r="FPR268" s="27"/>
      <c r="FPS268" s="27"/>
      <c r="FPT268" s="27"/>
      <c r="FPU268" s="27"/>
      <c r="FPV268" s="27"/>
      <c r="FPW268" s="27"/>
      <c r="FPX268" s="27"/>
      <c r="FPY268" s="27"/>
      <c r="FPZ268" s="27"/>
      <c r="FQA268" s="27"/>
      <c r="FQB268" s="27"/>
      <c r="FQC268" s="27"/>
      <c r="FQD268" s="27"/>
      <c r="FQE268" s="27"/>
      <c r="FQF268" s="27"/>
      <c r="FQG268" s="27"/>
      <c r="FQH268" s="27"/>
      <c r="FQI268" s="27"/>
      <c r="FQJ268" s="27"/>
      <c r="FQK268" s="27"/>
      <c r="FQL268" s="27"/>
      <c r="FQM268" s="27"/>
      <c r="FQN268" s="27"/>
      <c r="FQO268" s="27"/>
      <c r="FQP268" s="27"/>
      <c r="FQQ268" s="27"/>
      <c r="FQR268" s="27"/>
      <c r="FQS268" s="27"/>
      <c r="FQT268" s="27"/>
      <c r="FQU268" s="27"/>
      <c r="FQV268" s="27"/>
      <c r="FQW268" s="27"/>
      <c r="FQX268" s="27"/>
      <c r="FQY268" s="27"/>
      <c r="FQZ268" s="27"/>
      <c r="FRA268" s="27"/>
      <c r="FRB268" s="27"/>
      <c r="FRC268" s="27"/>
      <c r="FRD268" s="27"/>
      <c r="FRE268" s="27"/>
      <c r="FRF268" s="27"/>
      <c r="FRG268" s="27"/>
      <c r="FRH268" s="27"/>
      <c r="FRI268" s="27"/>
      <c r="FRJ268" s="27"/>
      <c r="FRK268" s="27"/>
      <c r="FRL268" s="27"/>
      <c r="FRM268" s="27"/>
      <c r="FRN268" s="27"/>
      <c r="FRO268" s="27"/>
      <c r="FRP268" s="27"/>
      <c r="FRQ268" s="27"/>
      <c r="FRR268" s="27"/>
      <c r="FRS268" s="27"/>
      <c r="FRT268" s="27"/>
      <c r="FRU268" s="27"/>
      <c r="FRV268" s="27"/>
      <c r="FRW268" s="27"/>
      <c r="FRX268" s="27"/>
      <c r="FRY268" s="27"/>
      <c r="FRZ268" s="27"/>
      <c r="FSA268" s="27"/>
      <c r="FSB268" s="27"/>
      <c r="FSC268" s="27"/>
      <c r="FSD268" s="27"/>
      <c r="FSE268" s="27"/>
      <c r="FSF268" s="27"/>
      <c r="FSG268" s="27"/>
      <c r="FSH268" s="27"/>
      <c r="FSI268" s="27"/>
      <c r="FSJ268" s="27"/>
      <c r="FSK268" s="27"/>
      <c r="FSL268" s="27"/>
      <c r="FSM268" s="27"/>
      <c r="FSN268" s="27"/>
      <c r="FSO268" s="27"/>
      <c r="FSP268" s="27"/>
      <c r="FSQ268" s="27"/>
      <c r="FSR268" s="27"/>
      <c r="FSS268" s="27"/>
      <c r="FST268" s="27"/>
      <c r="FSU268" s="27"/>
      <c r="FSV268" s="27"/>
      <c r="FSW268" s="27"/>
      <c r="FSX268" s="27"/>
      <c r="FSY268" s="27"/>
      <c r="FSZ268" s="27"/>
      <c r="FTA268" s="27"/>
      <c r="FTB268" s="27"/>
      <c r="FTC268" s="27"/>
      <c r="FTD268" s="27"/>
      <c r="FTE268" s="27"/>
      <c r="FTF268" s="27"/>
      <c r="FTG268" s="27"/>
      <c r="FTH268" s="27"/>
      <c r="FTI268" s="27"/>
      <c r="FTJ268" s="27"/>
      <c r="FTK268" s="27"/>
      <c r="FTL268" s="27"/>
      <c r="FTM268" s="27"/>
      <c r="FTN268" s="27"/>
      <c r="FTO268" s="27"/>
      <c r="FTP268" s="27"/>
      <c r="FTQ268" s="27"/>
      <c r="FTR268" s="27"/>
      <c r="FTS268" s="27"/>
      <c r="FTT268" s="27"/>
      <c r="FTU268" s="27"/>
      <c r="FTV268" s="27"/>
      <c r="FTW268" s="27"/>
      <c r="FTX268" s="27"/>
      <c r="FTY268" s="27"/>
      <c r="FTZ268" s="27"/>
      <c r="FUA268" s="27"/>
      <c r="FUB268" s="27"/>
      <c r="FUC268" s="27"/>
      <c r="FUD268" s="27"/>
      <c r="FUE268" s="27"/>
      <c r="FUF268" s="27"/>
      <c r="FUG268" s="27"/>
      <c r="FUH268" s="27"/>
      <c r="FUI268" s="27"/>
      <c r="FUJ268" s="27"/>
      <c r="FUK268" s="27"/>
      <c r="FUL268" s="27"/>
      <c r="FUM268" s="27"/>
      <c r="FUN268" s="27"/>
      <c r="FUO268" s="27"/>
      <c r="FUP268" s="27"/>
      <c r="FUQ268" s="27"/>
      <c r="FUR268" s="27"/>
      <c r="FUS268" s="27"/>
      <c r="FUT268" s="27"/>
      <c r="FUU268" s="27"/>
      <c r="FUV268" s="27"/>
      <c r="FUW268" s="27"/>
      <c r="FUX268" s="27"/>
      <c r="FUY268" s="27"/>
      <c r="FUZ268" s="27"/>
      <c r="FVA268" s="27"/>
      <c r="FVB268" s="27"/>
      <c r="FVC268" s="27"/>
      <c r="FVD268" s="27"/>
      <c r="FVE268" s="27"/>
      <c r="FVF268" s="27"/>
      <c r="FVG268" s="27"/>
      <c r="FVH268" s="27"/>
      <c r="FVI268" s="27"/>
      <c r="FVJ268" s="27"/>
      <c r="FVK268" s="27"/>
      <c r="FVL268" s="27"/>
      <c r="FVM268" s="27"/>
      <c r="FVN268" s="27"/>
      <c r="FVO268" s="27"/>
      <c r="FVP268" s="27"/>
      <c r="FVQ268" s="27"/>
      <c r="FVR268" s="27"/>
      <c r="FVS268" s="27"/>
      <c r="FVT268" s="27"/>
      <c r="FVU268" s="27"/>
      <c r="FVV268" s="27"/>
      <c r="FVW268" s="27"/>
      <c r="FVX268" s="27"/>
      <c r="FVY268" s="27"/>
      <c r="FVZ268" s="27"/>
      <c r="FWA268" s="27"/>
      <c r="FWB268" s="27"/>
      <c r="FWC268" s="27"/>
      <c r="FWD268" s="27"/>
      <c r="FWE268" s="27"/>
      <c r="FWF268" s="27"/>
      <c r="FWG268" s="27"/>
      <c r="FWH268" s="27"/>
      <c r="FWI268" s="27"/>
      <c r="FWJ268" s="27"/>
      <c r="FWK268" s="27"/>
      <c r="FWL268" s="27"/>
      <c r="FWM268" s="27"/>
      <c r="FWN268" s="27"/>
      <c r="FWO268" s="27"/>
      <c r="FWP268" s="27"/>
      <c r="FWQ268" s="27"/>
      <c r="FWR268" s="27"/>
      <c r="FWS268" s="27"/>
      <c r="FWT268" s="27"/>
      <c r="FWU268" s="27"/>
      <c r="FWV268" s="27"/>
      <c r="FWW268" s="27"/>
      <c r="FWX268" s="27"/>
      <c r="FWY268" s="27"/>
      <c r="FWZ268" s="27"/>
      <c r="FXA268" s="27"/>
      <c r="FXB268" s="27"/>
      <c r="FXC268" s="27"/>
      <c r="FXD268" s="27"/>
      <c r="FXE268" s="27"/>
      <c r="FXF268" s="27"/>
      <c r="FXG268" s="27"/>
      <c r="FXH268" s="27"/>
      <c r="FXI268" s="27"/>
      <c r="FXJ268" s="27"/>
      <c r="FXK268" s="27"/>
      <c r="FXL268" s="27"/>
      <c r="FXM268" s="27"/>
      <c r="FXN268" s="27"/>
      <c r="FXO268" s="27"/>
      <c r="FXP268" s="27"/>
      <c r="FXQ268" s="27"/>
      <c r="FXR268" s="27"/>
      <c r="FXS268" s="27"/>
      <c r="FXT268" s="27"/>
      <c r="FXU268" s="27"/>
      <c r="FXV268" s="27"/>
      <c r="FXW268" s="27"/>
      <c r="FXX268" s="27"/>
      <c r="FXY268" s="27"/>
      <c r="FXZ268" s="27"/>
      <c r="FYA268" s="27"/>
      <c r="FYB268" s="27"/>
      <c r="FYC268" s="27"/>
      <c r="FYD268" s="27"/>
      <c r="FYE268" s="27"/>
      <c r="FYF268" s="27"/>
      <c r="FYG268" s="27"/>
      <c r="FYH268" s="27"/>
      <c r="FYI268" s="27"/>
      <c r="FYJ268" s="27"/>
      <c r="FYK268" s="27"/>
      <c r="FYL268" s="27"/>
      <c r="FYM268" s="27"/>
      <c r="FYN268" s="27"/>
      <c r="FYO268" s="27"/>
      <c r="FYP268" s="27"/>
      <c r="FYQ268" s="27"/>
      <c r="FYR268" s="27"/>
      <c r="FYS268" s="27"/>
      <c r="FYT268" s="27"/>
      <c r="FYU268" s="27"/>
      <c r="FYV268" s="27"/>
      <c r="FYW268" s="27"/>
      <c r="FYX268" s="27"/>
      <c r="FYY268" s="27"/>
      <c r="FYZ268" s="27"/>
      <c r="FZA268" s="27"/>
      <c r="FZB268" s="27"/>
      <c r="FZC268" s="27"/>
      <c r="FZD268" s="27"/>
      <c r="FZE268" s="27"/>
      <c r="FZF268" s="27"/>
      <c r="FZG268" s="27"/>
      <c r="FZH268" s="27"/>
      <c r="FZI268" s="27"/>
      <c r="FZJ268" s="27"/>
      <c r="FZK268" s="27"/>
      <c r="FZL268" s="27"/>
      <c r="FZM268" s="27"/>
      <c r="FZN268" s="27"/>
      <c r="FZO268" s="27"/>
      <c r="FZP268" s="27"/>
      <c r="FZQ268" s="27"/>
      <c r="FZR268" s="27"/>
      <c r="FZS268" s="27"/>
      <c r="FZT268" s="27"/>
      <c r="FZU268" s="27"/>
      <c r="FZV268" s="27"/>
      <c r="FZW268" s="27"/>
      <c r="FZX268" s="27"/>
      <c r="FZY268" s="27"/>
      <c r="FZZ268" s="27"/>
      <c r="GAA268" s="27"/>
      <c r="GAB268" s="27"/>
      <c r="GAC268" s="27"/>
      <c r="GAD268" s="27"/>
      <c r="GAE268" s="27"/>
      <c r="GAF268" s="27"/>
      <c r="GAG268" s="27"/>
      <c r="GAH268" s="27"/>
      <c r="GAI268" s="27"/>
      <c r="GAJ268" s="27"/>
      <c r="GAK268" s="27"/>
      <c r="GAL268" s="27"/>
      <c r="GAM268" s="27"/>
      <c r="GAN268" s="27"/>
      <c r="GAO268" s="27"/>
      <c r="GAP268" s="27"/>
      <c r="GAQ268" s="27"/>
      <c r="GAR268" s="27"/>
      <c r="GAS268" s="27"/>
      <c r="GAT268" s="27"/>
      <c r="GAU268" s="27"/>
      <c r="GAV268" s="27"/>
      <c r="GAW268" s="27"/>
      <c r="GAX268" s="27"/>
      <c r="GAY268" s="27"/>
      <c r="GAZ268" s="27"/>
      <c r="GBA268" s="27"/>
      <c r="GBB268" s="27"/>
      <c r="GBC268" s="27"/>
      <c r="GBD268" s="27"/>
      <c r="GBE268" s="27"/>
      <c r="GBF268" s="27"/>
      <c r="GBG268" s="27"/>
      <c r="GBH268" s="27"/>
      <c r="GBI268" s="27"/>
      <c r="GBJ268" s="27"/>
      <c r="GBK268" s="27"/>
      <c r="GBL268" s="27"/>
      <c r="GBM268" s="27"/>
      <c r="GBN268" s="27"/>
      <c r="GBO268" s="27"/>
      <c r="GBP268" s="27"/>
      <c r="GBQ268" s="27"/>
      <c r="GBR268" s="27"/>
      <c r="GBS268" s="27"/>
      <c r="GBT268" s="27"/>
      <c r="GBU268" s="27"/>
      <c r="GBV268" s="27"/>
      <c r="GBW268" s="27"/>
      <c r="GBX268" s="27"/>
      <c r="GBY268" s="27"/>
      <c r="GBZ268" s="27"/>
      <c r="GCA268" s="27"/>
      <c r="GCB268" s="27"/>
      <c r="GCC268" s="27"/>
      <c r="GCD268" s="27"/>
      <c r="GCE268" s="27"/>
      <c r="GCF268" s="27"/>
      <c r="GCG268" s="27"/>
      <c r="GCH268" s="27"/>
      <c r="GCI268" s="27"/>
      <c r="GCJ268" s="27"/>
      <c r="GCK268" s="27"/>
      <c r="GCL268" s="27"/>
      <c r="GCM268" s="27"/>
      <c r="GCN268" s="27"/>
      <c r="GCO268" s="27"/>
      <c r="GCP268" s="27"/>
      <c r="GCQ268" s="27"/>
      <c r="GCR268" s="27"/>
      <c r="GCS268" s="27"/>
      <c r="GCT268" s="27"/>
      <c r="GCU268" s="27"/>
      <c r="GCV268" s="27"/>
      <c r="GCW268" s="27"/>
      <c r="GCX268" s="27"/>
      <c r="GCY268" s="27"/>
      <c r="GCZ268" s="27"/>
      <c r="GDA268" s="27"/>
      <c r="GDB268" s="27"/>
      <c r="GDC268" s="27"/>
      <c r="GDD268" s="27"/>
      <c r="GDE268" s="27"/>
      <c r="GDF268" s="27"/>
      <c r="GDG268" s="27"/>
      <c r="GDH268" s="27"/>
      <c r="GDI268" s="27"/>
      <c r="GDJ268" s="27"/>
      <c r="GDK268" s="27"/>
      <c r="GDL268" s="27"/>
      <c r="GDM268" s="27"/>
      <c r="GDN268" s="27"/>
      <c r="GDO268" s="27"/>
      <c r="GDP268" s="27"/>
      <c r="GDQ268" s="27"/>
      <c r="GDR268" s="27"/>
      <c r="GDS268" s="27"/>
      <c r="GDT268" s="27"/>
      <c r="GDU268" s="27"/>
      <c r="GDV268" s="27"/>
      <c r="GDW268" s="27"/>
      <c r="GDX268" s="27"/>
      <c r="GDY268" s="27"/>
      <c r="GDZ268" s="27"/>
      <c r="GEA268" s="27"/>
      <c r="GEB268" s="27"/>
      <c r="GEC268" s="27"/>
      <c r="GED268" s="27"/>
      <c r="GEE268" s="27"/>
      <c r="GEF268" s="27"/>
      <c r="GEG268" s="27"/>
      <c r="GEH268" s="27"/>
      <c r="GEI268" s="27"/>
      <c r="GEJ268" s="27"/>
      <c r="GEK268" s="27"/>
      <c r="GEL268" s="27"/>
      <c r="GEM268" s="27"/>
      <c r="GEN268" s="27"/>
      <c r="GEO268" s="27"/>
      <c r="GEP268" s="27"/>
      <c r="GEQ268" s="27"/>
      <c r="GER268" s="27"/>
      <c r="GES268" s="27"/>
      <c r="GET268" s="27"/>
      <c r="GEU268" s="27"/>
      <c r="GEV268" s="27"/>
      <c r="GEW268" s="27"/>
      <c r="GEX268" s="27"/>
      <c r="GEY268" s="27"/>
      <c r="GEZ268" s="27"/>
      <c r="GFA268" s="27"/>
      <c r="GFB268" s="27"/>
      <c r="GFC268" s="27"/>
      <c r="GFD268" s="27"/>
      <c r="GFE268" s="27"/>
      <c r="GFF268" s="27"/>
      <c r="GFG268" s="27"/>
      <c r="GFH268" s="27"/>
      <c r="GFI268" s="27"/>
      <c r="GFJ268" s="27"/>
      <c r="GFK268" s="27"/>
      <c r="GFL268" s="27"/>
      <c r="GFM268" s="27"/>
      <c r="GFN268" s="27"/>
      <c r="GFO268" s="27"/>
      <c r="GFP268" s="27"/>
      <c r="GFQ268" s="27"/>
      <c r="GFR268" s="27"/>
      <c r="GFS268" s="27"/>
      <c r="GFT268" s="27"/>
      <c r="GFU268" s="27"/>
      <c r="GFV268" s="27"/>
      <c r="GFW268" s="27"/>
      <c r="GFX268" s="27"/>
      <c r="GFY268" s="27"/>
      <c r="GFZ268" s="27"/>
      <c r="GGA268" s="27"/>
      <c r="GGB268" s="27"/>
      <c r="GGC268" s="27"/>
      <c r="GGD268" s="27"/>
      <c r="GGE268" s="27"/>
      <c r="GGF268" s="27"/>
      <c r="GGG268" s="27"/>
      <c r="GGH268" s="27"/>
      <c r="GGI268" s="27"/>
      <c r="GGJ268" s="27"/>
      <c r="GGK268" s="27"/>
      <c r="GGL268" s="27"/>
      <c r="GGM268" s="27"/>
      <c r="GGN268" s="27"/>
      <c r="GGO268" s="27"/>
      <c r="GGP268" s="27"/>
      <c r="GGQ268" s="27"/>
      <c r="GGR268" s="27"/>
      <c r="GGS268" s="27"/>
      <c r="GGT268" s="27"/>
      <c r="GGU268" s="27"/>
      <c r="GGV268" s="27"/>
      <c r="GGW268" s="27"/>
      <c r="GGX268" s="27"/>
      <c r="GGY268" s="27"/>
      <c r="GGZ268" s="27"/>
      <c r="GHA268" s="27"/>
      <c r="GHB268" s="27"/>
      <c r="GHC268" s="27"/>
      <c r="GHD268" s="27"/>
      <c r="GHE268" s="27"/>
      <c r="GHF268" s="27"/>
      <c r="GHG268" s="27"/>
      <c r="GHH268" s="27"/>
      <c r="GHI268" s="27"/>
      <c r="GHJ268" s="27"/>
      <c r="GHK268" s="27"/>
      <c r="GHL268" s="27"/>
      <c r="GHM268" s="27"/>
      <c r="GHN268" s="27"/>
      <c r="GHO268" s="27"/>
      <c r="GHP268" s="27"/>
      <c r="GHQ268" s="27"/>
      <c r="GHR268" s="27"/>
      <c r="GHS268" s="27"/>
      <c r="GHT268" s="27"/>
      <c r="GHU268" s="27"/>
      <c r="GHV268" s="27"/>
      <c r="GHW268" s="27"/>
      <c r="GHX268" s="27"/>
      <c r="GHY268" s="27"/>
      <c r="GHZ268" s="27"/>
      <c r="GIA268" s="27"/>
      <c r="GIB268" s="27"/>
      <c r="GIC268" s="27"/>
      <c r="GID268" s="27"/>
      <c r="GIE268" s="27"/>
      <c r="GIF268" s="27"/>
      <c r="GIG268" s="27"/>
      <c r="GIH268" s="27"/>
      <c r="GII268" s="27"/>
      <c r="GIJ268" s="27"/>
      <c r="GIK268" s="27"/>
      <c r="GIL268" s="27"/>
      <c r="GIM268" s="27"/>
      <c r="GIN268" s="27"/>
      <c r="GIO268" s="27"/>
      <c r="GIP268" s="27"/>
      <c r="GIQ268" s="27"/>
      <c r="GIR268" s="27"/>
      <c r="GIS268" s="27"/>
      <c r="GIT268" s="27"/>
      <c r="GIU268" s="27"/>
      <c r="GIV268" s="27"/>
      <c r="GIW268" s="27"/>
      <c r="GIX268" s="27"/>
      <c r="GIY268" s="27"/>
      <c r="GIZ268" s="27"/>
      <c r="GJA268" s="27"/>
      <c r="GJB268" s="27"/>
      <c r="GJC268" s="27"/>
      <c r="GJD268" s="27"/>
      <c r="GJE268" s="27"/>
      <c r="GJF268" s="27"/>
      <c r="GJG268" s="27"/>
      <c r="GJH268" s="27"/>
      <c r="GJI268" s="27"/>
      <c r="GJJ268" s="27"/>
      <c r="GJK268" s="27"/>
      <c r="GJL268" s="27"/>
      <c r="GJM268" s="27"/>
      <c r="GJN268" s="27"/>
      <c r="GJO268" s="27"/>
      <c r="GJP268" s="27"/>
      <c r="GJQ268" s="27"/>
      <c r="GJR268" s="27"/>
      <c r="GJS268" s="27"/>
      <c r="GJT268" s="27"/>
      <c r="GJU268" s="27"/>
      <c r="GJV268" s="27"/>
      <c r="GJW268" s="27"/>
      <c r="GJX268" s="27"/>
      <c r="GJY268" s="27"/>
      <c r="GJZ268" s="27"/>
      <c r="GKA268" s="27"/>
      <c r="GKB268" s="27"/>
      <c r="GKC268" s="27"/>
      <c r="GKD268" s="27"/>
      <c r="GKE268" s="27"/>
      <c r="GKF268" s="27"/>
      <c r="GKG268" s="27"/>
      <c r="GKH268" s="27"/>
      <c r="GKI268" s="27"/>
      <c r="GKJ268" s="27"/>
      <c r="GKK268" s="27"/>
      <c r="GKL268" s="27"/>
      <c r="GKM268" s="27"/>
      <c r="GKN268" s="27"/>
      <c r="GKO268" s="27"/>
      <c r="GKP268" s="27"/>
      <c r="GKQ268" s="27"/>
      <c r="GKR268" s="27"/>
      <c r="GKS268" s="27"/>
      <c r="GKT268" s="27"/>
      <c r="GKU268" s="27"/>
      <c r="GKV268" s="27"/>
      <c r="GKW268" s="27"/>
      <c r="GKX268" s="27"/>
      <c r="GKY268" s="27"/>
      <c r="GKZ268" s="27"/>
      <c r="GLA268" s="27"/>
      <c r="GLB268" s="27"/>
      <c r="GLC268" s="27"/>
      <c r="GLD268" s="27"/>
      <c r="GLE268" s="27"/>
      <c r="GLF268" s="27"/>
      <c r="GLG268" s="27"/>
      <c r="GLH268" s="27"/>
      <c r="GLI268" s="27"/>
      <c r="GLJ268" s="27"/>
      <c r="GLK268" s="27"/>
      <c r="GLL268" s="27"/>
      <c r="GLM268" s="27"/>
      <c r="GLN268" s="27"/>
      <c r="GLO268" s="27"/>
      <c r="GLP268" s="27"/>
      <c r="GLQ268" s="27"/>
      <c r="GLR268" s="27"/>
      <c r="GLS268" s="27"/>
      <c r="GLT268" s="27"/>
      <c r="GLU268" s="27"/>
      <c r="GLV268" s="27"/>
      <c r="GLW268" s="27"/>
      <c r="GLX268" s="27"/>
      <c r="GLY268" s="27"/>
      <c r="GLZ268" s="27"/>
      <c r="GMA268" s="27"/>
      <c r="GMB268" s="27"/>
      <c r="GMC268" s="27"/>
      <c r="GMD268" s="27"/>
      <c r="GME268" s="27"/>
      <c r="GMF268" s="27"/>
      <c r="GMG268" s="27"/>
      <c r="GMH268" s="27"/>
      <c r="GMI268" s="27"/>
      <c r="GMJ268" s="27"/>
      <c r="GMK268" s="27"/>
      <c r="GML268" s="27"/>
      <c r="GMM268" s="27"/>
      <c r="GMN268" s="27"/>
      <c r="GMO268" s="27"/>
      <c r="GMP268" s="27"/>
      <c r="GMQ268" s="27"/>
      <c r="GMR268" s="27"/>
      <c r="GMS268" s="27"/>
      <c r="GMT268" s="27"/>
      <c r="GMU268" s="27"/>
      <c r="GMV268" s="27"/>
      <c r="GMW268" s="27"/>
      <c r="GMX268" s="27"/>
      <c r="GMY268" s="27"/>
      <c r="GMZ268" s="27"/>
      <c r="GNA268" s="27"/>
      <c r="GNB268" s="27"/>
      <c r="GNC268" s="27"/>
      <c r="GND268" s="27"/>
      <c r="GNE268" s="27"/>
      <c r="GNF268" s="27"/>
      <c r="GNG268" s="27"/>
      <c r="GNH268" s="27"/>
      <c r="GNI268" s="27"/>
      <c r="GNJ268" s="27"/>
      <c r="GNK268" s="27"/>
      <c r="GNL268" s="27"/>
      <c r="GNM268" s="27"/>
      <c r="GNN268" s="27"/>
      <c r="GNO268" s="27"/>
      <c r="GNP268" s="27"/>
      <c r="GNQ268" s="27"/>
      <c r="GNR268" s="27"/>
      <c r="GNS268" s="27"/>
      <c r="GNT268" s="27"/>
      <c r="GNU268" s="27"/>
      <c r="GNV268" s="27"/>
      <c r="GNW268" s="27"/>
      <c r="GNX268" s="27"/>
      <c r="GNY268" s="27"/>
      <c r="GNZ268" s="27"/>
      <c r="GOA268" s="27"/>
      <c r="GOB268" s="27"/>
      <c r="GOC268" s="27"/>
      <c r="GOD268" s="27"/>
      <c r="GOE268" s="27"/>
      <c r="GOF268" s="27"/>
      <c r="GOG268" s="27"/>
      <c r="GOH268" s="27"/>
      <c r="GOI268" s="27"/>
      <c r="GOJ268" s="27"/>
      <c r="GOK268" s="27"/>
      <c r="GOL268" s="27"/>
      <c r="GOM268" s="27"/>
      <c r="GON268" s="27"/>
      <c r="GOO268" s="27"/>
      <c r="GOP268" s="27"/>
      <c r="GOQ268" s="27"/>
      <c r="GOR268" s="27"/>
      <c r="GOS268" s="27"/>
      <c r="GOT268" s="27"/>
      <c r="GOU268" s="27"/>
      <c r="GOV268" s="27"/>
      <c r="GOW268" s="27"/>
      <c r="GOX268" s="27"/>
      <c r="GOY268" s="27"/>
      <c r="GOZ268" s="27"/>
      <c r="GPA268" s="27"/>
      <c r="GPB268" s="27"/>
      <c r="GPC268" s="27"/>
      <c r="GPD268" s="27"/>
      <c r="GPE268" s="27"/>
      <c r="GPF268" s="27"/>
      <c r="GPG268" s="27"/>
      <c r="GPH268" s="27"/>
      <c r="GPI268" s="27"/>
      <c r="GPJ268" s="27"/>
      <c r="GPK268" s="27"/>
      <c r="GPL268" s="27"/>
      <c r="GPM268" s="27"/>
      <c r="GPN268" s="27"/>
      <c r="GPO268" s="27"/>
      <c r="GPP268" s="27"/>
      <c r="GPQ268" s="27"/>
      <c r="GPR268" s="27"/>
      <c r="GPS268" s="27"/>
      <c r="GPT268" s="27"/>
      <c r="GPU268" s="27"/>
      <c r="GPV268" s="27"/>
      <c r="GPW268" s="27"/>
      <c r="GPX268" s="27"/>
      <c r="GPY268" s="27"/>
      <c r="GPZ268" s="27"/>
      <c r="GQA268" s="27"/>
      <c r="GQB268" s="27"/>
      <c r="GQC268" s="27"/>
      <c r="GQD268" s="27"/>
      <c r="GQE268" s="27"/>
      <c r="GQF268" s="27"/>
      <c r="GQG268" s="27"/>
      <c r="GQH268" s="27"/>
      <c r="GQI268" s="27"/>
      <c r="GQJ268" s="27"/>
      <c r="GQK268" s="27"/>
      <c r="GQL268" s="27"/>
      <c r="GQM268" s="27"/>
      <c r="GQN268" s="27"/>
      <c r="GQO268" s="27"/>
      <c r="GQP268" s="27"/>
      <c r="GQQ268" s="27"/>
      <c r="GQR268" s="27"/>
      <c r="GQS268" s="27"/>
      <c r="GQT268" s="27"/>
      <c r="GQU268" s="27"/>
      <c r="GQV268" s="27"/>
      <c r="GQW268" s="27"/>
      <c r="GQX268" s="27"/>
      <c r="GQY268" s="27"/>
      <c r="GQZ268" s="27"/>
      <c r="GRA268" s="27"/>
      <c r="GRB268" s="27"/>
      <c r="GRC268" s="27"/>
      <c r="GRD268" s="27"/>
      <c r="GRE268" s="27"/>
      <c r="GRF268" s="27"/>
      <c r="GRG268" s="27"/>
      <c r="GRH268" s="27"/>
      <c r="GRI268" s="27"/>
      <c r="GRJ268" s="27"/>
      <c r="GRK268" s="27"/>
      <c r="GRL268" s="27"/>
      <c r="GRM268" s="27"/>
      <c r="GRN268" s="27"/>
      <c r="GRO268" s="27"/>
      <c r="GRP268" s="27"/>
      <c r="GRQ268" s="27"/>
      <c r="GRR268" s="27"/>
      <c r="GRS268" s="27"/>
      <c r="GRT268" s="27"/>
      <c r="GRU268" s="27"/>
      <c r="GRV268" s="27"/>
      <c r="GRW268" s="27"/>
      <c r="GRX268" s="27"/>
      <c r="GRY268" s="27"/>
      <c r="GRZ268" s="27"/>
      <c r="GSA268" s="27"/>
      <c r="GSB268" s="27"/>
      <c r="GSC268" s="27"/>
      <c r="GSD268" s="27"/>
      <c r="GSE268" s="27"/>
      <c r="GSF268" s="27"/>
      <c r="GSG268" s="27"/>
      <c r="GSH268" s="27"/>
      <c r="GSI268" s="27"/>
      <c r="GSJ268" s="27"/>
      <c r="GSK268" s="27"/>
      <c r="GSL268" s="27"/>
      <c r="GSM268" s="27"/>
      <c r="GSN268" s="27"/>
      <c r="GSO268" s="27"/>
      <c r="GSP268" s="27"/>
      <c r="GSQ268" s="27"/>
      <c r="GSR268" s="27"/>
      <c r="GSS268" s="27"/>
      <c r="GST268" s="27"/>
      <c r="GSU268" s="27"/>
      <c r="GSV268" s="27"/>
      <c r="GSW268" s="27"/>
      <c r="GSX268" s="27"/>
      <c r="GSY268" s="27"/>
      <c r="GSZ268" s="27"/>
      <c r="GTA268" s="27"/>
      <c r="GTB268" s="27"/>
      <c r="GTC268" s="27"/>
      <c r="GTD268" s="27"/>
      <c r="GTE268" s="27"/>
      <c r="GTF268" s="27"/>
      <c r="GTG268" s="27"/>
      <c r="GTH268" s="27"/>
      <c r="GTI268" s="27"/>
      <c r="GTJ268" s="27"/>
      <c r="GTK268" s="27"/>
      <c r="GTL268" s="27"/>
      <c r="GTM268" s="27"/>
      <c r="GTN268" s="27"/>
      <c r="GTO268" s="27"/>
      <c r="GTP268" s="27"/>
      <c r="GTQ268" s="27"/>
      <c r="GTR268" s="27"/>
      <c r="GTS268" s="27"/>
      <c r="GTT268" s="27"/>
      <c r="GTU268" s="27"/>
      <c r="GTV268" s="27"/>
      <c r="GTW268" s="27"/>
      <c r="GTX268" s="27"/>
      <c r="GTY268" s="27"/>
      <c r="GTZ268" s="27"/>
      <c r="GUA268" s="27"/>
      <c r="GUB268" s="27"/>
      <c r="GUC268" s="27"/>
      <c r="GUD268" s="27"/>
      <c r="GUE268" s="27"/>
      <c r="GUF268" s="27"/>
      <c r="GUG268" s="27"/>
      <c r="GUH268" s="27"/>
      <c r="GUI268" s="27"/>
      <c r="GUJ268" s="27"/>
      <c r="GUK268" s="27"/>
      <c r="GUL268" s="27"/>
      <c r="GUM268" s="27"/>
      <c r="GUN268" s="27"/>
      <c r="GUO268" s="27"/>
      <c r="GUP268" s="27"/>
      <c r="GUQ268" s="27"/>
      <c r="GUR268" s="27"/>
      <c r="GUS268" s="27"/>
      <c r="GUT268" s="27"/>
      <c r="GUU268" s="27"/>
      <c r="GUV268" s="27"/>
      <c r="GUW268" s="27"/>
      <c r="GUX268" s="27"/>
      <c r="GUY268" s="27"/>
      <c r="GUZ268" s="27"/>
      <c r="GVA268" s="27"/>
      <c r="GVB268" s="27"/>
      <c r="GVC268" s="27"/>
      <c r="GVD268" s="27"/>
      <c r="GVE268" s="27"/>
      <c r="GVF268" s="27"/>
      <c r="GVG268" s="27"/>
      <c r="GVH268" s="27"/>
      <c r="GVI268" s="27"/>
      <c r="GVJ268" s="27"/>
      <c r="GVK268" s="27"/>
      <c r="GVL268" s="27"/>
      <c r="GVM268" s="27"/>
      <c r="GVN268" s="27"/>
      <c r="GVO268" s="27"/>
      <c r="GVP268" s="27"/>
      <c r="GVQ268" s="27"/>
      <c r="GVR268" s="27"/>
      <c r="GVS268" s="27"/>
      <c r="GVT268" s="27"/>
      <c r="GVU268" s="27"/>
      <c r="GVV268" s="27"/>
      <c r="GVW268" s="27"/>
      <c r="GVX268" s="27"/>
      <c r="GVY268" s="27"/>
      <c r="GVZ268" s="27"/>
      <c r="GWA268" s="27"/>
      <c r="GWB268" s="27"/>
      <c r="GWC268" s="27"/>
      <c r="GWD268" s="27"/>
      <c r="GWE268" s="27"/>
      <c r="GWF268" s="27"/>
      <c r="GWG268" s="27"/>
      <c r="GWH268" s="27"/>
      <c r="GWI268" s="27"/>
      <c r="GWJ268" s="27"/>
      <c r="GWK268" s="27"/>
      <c r="GWL268" s="27"/>
      <c r="GWM268" s="27"/>
      <c r="GWN268" s="27"/>
      <c r="GWO268" s="27"/>
      <c r="GWP268" s="27"/>
      <c r="GWQ268" s="27"/>
      <c r="GWR268" s="27"/>
      <c r="GWS268" s="27"/>
      <c r="GWT268" s="27"/>
      <c r="GWU268" s="27"/>
      <c r="GWV268" s="27"/>
      <c r="GWW268" s="27"/>
      <c r="GWX268" s="27"/>
      <c r="GWY268" s="27"/>
      <c r="GWZ268" s="27"/>
      <c r="GXA268" s="27"/>
      <c r="GXB268" s="27"/>
      <c r="GXC268" s="27"/>
      <c r="GXD268" s="27"/>
      <c r="GXE268" s="27"/>
      <c r="GXF268" s="27"/>
      <c r="GXG268" s="27"/>
      <c r="GXH268" s="27"/>
      <c r="GXI268" s="27"/>
      <c r="GXJ268" s="27"/>
      <c r="GXK268" s="27"/>
      <c r="GXL268" s="27"/>
      <c r="GXM268" s="27"/>
      <c r="GXN268" s="27"/>
      <c r="GXO268" s="27"/>
      <c r="GXP268" s="27"/>
      <c r="GXQ268" s="27"/>
      <c r="GXR268" s="27"/>
      <c r="GXS268" s="27"/>
      <c r="GXT268" s="27"/>
      <c r="GXU268" s="27"/>
      <c r="GXV268" s="27"/>
      <c r="GXW268" s="27"/>
      <c r="GXX268" s="27"/>
      <c r="GXY268" s="27"/>
      <c r="GXZ268" s="27"/>
      <c r="GYA268" s="27"/>
      <c r="GYB268" s="27"/>
      <c r="GYC268" s="27"/>
      <c r="GYD268" s="27"/>
      <c r="GYE268" s="27"/>
      <c r="GYF268" s="27"/>
      <c r="GYG268" s="27"/>
      <c r="GYH268" s="27"/>
      <c r="GYI268" s="27"/>
      <c r="GYJ268" s="27"/>
      <c r="GYK268" s="27"/>
      <c r="GYL268" s="27"/>
      <c r="GYM268" s="27"/>
      <c r="GYN268" s="27"/>
      <c r="GYO268" s="27"/>
      <c r="GYP268" s="27"/>
      <c r="GYQ268" s="27"/>
      <c r="GYR268" s="27"/>
      <c r="GYS268" s="27"/>
      <c r="GYT268" s="27"/>
      <c r="GYU268" s="27"/>
      <c r="GYV268" s="27"/>
      <c r="GYW268" s="27"/>
      <c r="GYX268" s="27"/>
      <c r="GYY268" s="27"/>
      <c r="GYZ268" s="27"/>
      <c r="GZA268" s="27"/>
      <c r="GZB268" s="27"/>
      <c r="GZC268" s="27"/>
      <c r="GZD268" s="27"/>
      <c r="GZE268" s="27"/>
      <c r="GZF268" s="27"/>
      <c r="GZG268" s="27"/>
      <c r="GZH268" s="27"/>
      <c r="GZI268" s="27"/>
      <c r="GZJ268" s="27"/>
      <c r="GZK268" s="27"/>
      <c r="GZL268" s="27"/>
      <c r="GZM268" s="27"/>
      <c r="GZN268" s="27"/>
      <c r="GZO268" s="27"/>
      <c r="GZP268" s="27"/>
      <c r="GZQ268" s="27"/>
      <c r="GZR268" s="27"/>
      <c r="GZS268" s="27"/>
      <c r="GZT268" s="27"/>
      <c r="GZU268" s="27"/>
      <c r="GZV268" s="27"/>
      <c r="GZW268" s="27"/>
      <c r="GZX268" s="27"/>
      <c r="GZY268" s="27"/>
      <c r="GZZ268" s="27"/>
      <c r="HAA268" s="27"/>
      <c r="HAB268" s="27"/>
      <c r="HAC268" s="27"/>
      <c r="HAD268" s="27"/>
      <c r="HAE268" s="27"/>
      <c r="HAF268" s="27"/>
      <c r="HAG268" s="27"/>
      <c r="HAH268" s="27"/>
      <c r="HAI268" s="27"/>
      <c r="HAJ268" s="27"/>
      <c r="HAK268" s="27"/>
      <c r="HAL268" s="27"/>
      <c r="HAM268" s="27"/>
      <c r="HAN268" s="27"/>
      <c r="HAO268" s="27"/>
      <c r="HAP268" s="27"/>
      <c r="HAQ268" s="27"/>
      <c r="HAR268" s="27"/>
      <c r="HAS268" s="27"/>
      <c r="HAT268" s="27"/>
      <c r="HAU268" s="27"/>
      <c r="HAV268" s="27"/>
      <c r="HAW268" s="27"/>
      <c r="HAX268" s="27"/>
      <c r="HAY268" s="27"/>
      <c r="HAZ268" s="27"/>
      <c r="HBA268" s="27"/>
      <c r="HBB268" s="27"/>
      <c r="HBC268" s="27"/>
      <c r="HBD268" s="27"/>
      <c r="HBE268" s="27"/>
      <c r="HBF268" s="27"/>
      <c r="HBG268" s="27"/>
      <c r="HBH268" s="27"/>
      <c r="HBI268" s="27"/>
      <c r="HBJ268" s="27"/>
      <c r="HBK268" s="27"/>
      <c r="HBL268" s="27"/>
      <c r="HBM268" s="27"/>
      <c r="HBN268" s="27"/>
      <c r="HBO268" s="27"/>
      <c r="HBP268" s="27"/>
      <c r="HBQ268" s="27"/>
      <c r="HBR268" s="27"/>
      <c r="HBS268" s="27"/>
      <c r="HBT268" s="27"/>
      <c r="HBU268" s="27"/>
      <c r="HBV268" s="27"/>
      <c r="HBW268" s="27"/>
      <c r="HBX268" s="27"/>
      <c r="HBY268" s="27"/>
      <c r="HBZ268" s="27"/>
      <c r="HCA268" s="27"/>
      <c r="HCB268" s="27"/>
      <c r="HCC268" s="27"/>
      <c r="HCD268" s="27"/>
      <c r="HCE268" s="27"/>
      <c r="HCF268" s="27"/>
      <c r="HCG268" s="27"/>
      <c r="HCH268" s="27"/>
      <c r="HCI268" s="27"/>
      <c r="HCJ268" s="27"/>
      <c r="HCK268" s="27"/>
      <c r="HCL268" s="27"/>
      <c r="HCM268" s="27"/>
      <c r="HCN268" s="27"/>
      <c r="HCO268" s="27"/>
      <c r="HCP268" s="27"/>
      <c r="HCQ268" s="27"/>
      <c r="HCR268" s="27"/>
      <c r="HCS268" s="27"/>
      <c r="HCT268" s="27"/>
      <c r="HCU268" s="27"/>
      <c r="HCV268" s="27"/>
      <c r="HCW268" s="27"/>
      <c r="HCX268" s="27"/>
      <c r="HCY268" s="27"/>
      <c r="HCZ268" s="27"/>
      <c r="HDA268" s="27"/>
      <c r="HDB268" s="27"/>
      <c r="HDC268" s="27"/>
      <c r="HDD268" s="27"/>
      <c r="HDE268" s="27"/>
      <c r="HDF268" s="27"/>
      <c r="HDG268" s="27"/>
      <c r="HDH268" s="27"/>
      <c r="HDI268" s="27"/>
      <c r="HDJ268" s="27"/>
      <c r="HDK268" s="27"/>
      <c r="HDL268" s="27"/>
      <c r="HDM268" s="27"/>
      <c r="HDN268" s="27"/>
      <c r="HDO268" s="27"/>
      <c r="HDP268" s="27"/>
      <c r="HDQ268" s="27"/>
      <c r="HDR268" s="27"/>
      <c r="HDS268" s="27"/>
      <c r="HDT268" s="27"/>
      <c r="HDU268" s="27"/>
      <c r="HDV268" s="27"/>
      <c r="HDW268" s="27"/>
      <c r="HDX268" s="27"/>
      <c r="HDY268" s="27"/>
      <c r="HDZ268" s="27"/>
      <c r="HEA268" s="27"/>
      <c r="HEB268" s="27"/>
      <c r="HEC268" s="27"/>
      <c r="HED268" s="27"/>
      <c r="HEE268" s="27"/>
      <c r="HEF268" s="27"/>
      <c r="HEG268" s="27"/>
      <c r="HEH268" s="27"/>
      <c r="HEI268" s="27"/>
      <c r="HEJ268" s="27"/>
      <c r="HEK268" s="27"/>
      <c r="HEL268" s="27"/>
      <c r="HEM268" s="27"/>
      <c r="HEN268" s="27"/>
      <c r="HEO268" s="27"/>
      <c r="HEP268" s="27"/>
      <c r="HEQ268" s="27"/>
      <c r="HER268" s="27"/>
      <c r="HES268" s="27"/>
      <c r="HET268" s="27"/>
      <c r="HEU268" s="27"/>
      <c r="HEV268" s="27"/>
      <c r="HEW268" s="27"/>
      <c r="HEX268" s="27"/>
      <c r="HEY268" s="27"/>
      <c r="HEZ268" s="27"/>
      <c r="HFA268" s="27"/>
      <c r="HFB268" s="27"/>
      <c r="HFC268" s="27"/>
      <c r="HFD268" s="27"/>
      <c r="HFE268" s="27"/>
      <c r="HFF268" s="27"/>
      <c r="HFG268" s="27"/>
      <c r="HFH268" s="27"/>
      <c r="HFI268" s="27"/>
      <c r="HFJ268" s="27"/>
      <c r="HFK268" s="27"/>
      <c r="HFL268" s="27"/>
      <c r="HFM268" s="27"/>
      <c r="HFN268" s="27"/>
      <c r="HFO268" s="27"/>
      <c r="HFP268" s="27"/>
      <c r="HFQ268" s="27"/>
      <c r="HFR268" s="27"/>
      <c r="HFS268" s="27"/>
      <c r="HFT268" s="27"/>
      <c r="HFU268" s="27"/>
      <c r="HFV268" s="27"/>
      <c r="HFW268" s="27"/>
      <c r="HFX268" s="27"/>
      <c r="HFY268" s="27"/>
      <c r="HFZ268" s="27"/>
      <c r="HGA268" s="27"/>
      <c r="HGB268" s="27"/>
      <c r="HGC268" s="27"/>
      <c r="HGD268" s="27"/>
      <c r="HGE268" s="27"/>
      <c r="HGF268" s="27"/>
      <c r="HGG268" s="27"/>
      <c r="HGH268" s="27"/>
      <c r="HGI268" s="27"/>
      <c r="HGJ268" s="27"/>
      <c r="HGK268" s="27"/>
      <c r="HGL268" s="27"/>
      <c r="HGM268" s="27"/>
      <c r="HGN268" s="27"/>
      <c r="HGO268" s="27"/>
      <c r="HGP268" s="27"/>
      <c r="HGQ268" s="27"/>
      <c r="HGR268" s="27"/>
      <c r="HGS268" s="27"/>
      <c r="HGT268" s="27"/>
      <c r="HGU268" s="27"/>
      <c r="HGV268" s="27"/>
      <c r="HGW268" s="27"/>
      <c r="HGX268" s="27"/>
      <c r="HGY268" s="27"/>
      <c r="HGZ268" s="27"/>
      <c r="HHA268" s="27"/>
      <c r="HHB268" s="27"/>
      <c r="HHC268" s="27"/>
      <c r="HHD268" s="27"/>
      <c r="HHE268" s="27"/>
      <c r="HHF268" s="27"/>
      <c r="HHG268" s="27"/>
      <c r="HHH268" s="27"/>
      <c r="HHI268" s="27"/>
      <c r="HHJ268" s="27"/>
      <c r="HHK268" s="27"/>
      <c r="HHL268" s="27"/>
      <c r="HHM268" s="27"/>
      <c r="HHN268" s="27"/>
      <c r="HHO268" s="27"/>
      <c r="HHP268" s="27"/>
      <c r="HHQ268" s="27"/>
      <c r="HHR268" s="27"/>
      <c r="HHS268" s="27"/>
      <c r="HHT268" s="27"/>
      <c r="HHU268" s="27"/>
      <c r="HHV268" s="27"/>
      <c r="HHW268" s="27"/>
      <c r="HHX268" s="27"/>
      <c r="HHY268" s="27"/>
      <c r="HHZ268" s="27"/>
      <c r="HIA268" s="27"/>
      <c r="HIB268" s="27"/>
      <c r="HIC268" s="27"/>
      <c r="HID268" s="27"/>
      <c r="HIE268" s="27"/>
      <c r="HIF268" s="27"/>
      <c r="HIG268" s="27"/>
      <c r="HIH268" s="27"/>
      <c r="HII268" s="27"/>
      <c r="HIJ268" s="27"/>
      <c r="HIK268" s="27"/>
      <c r="HIL268" s="27"/>
      <c r="HIM268" s="27"/>
      <c r="HIN268" s="27"/>
      <c r="HIO268" s="27"/>
      <c r="HIP268" s="27"/>
      <c r="HIQ268" s="27"/>
      <c r="HIR268" s="27"/>
      <c r="HIS268" s="27"/>
      <c r="HIT268" s="27"/>
      <c r="HIU268" s="27"/>
      <c r="HIV268" s="27"/>
      <c r="HIW268" s="27"/>
      <c r="HIX268" s="27"/>
      <c r="HIY268" s="27"/>
      <c r="HIZ268" s="27"/>
      <c r="HJA268" s="27"/>
      <c r="HJB268" s="27"/>
      <c r="HJC268" s="27"/>
      <c r="HJD268" s="27"/>
      <c r="HJE268" s="27"/>
      <c r="HJF268" s="27"/>
      <c r="HJG268" s="27"/>
      <c r="HJH268" s="27"/>
      <c r="HJI268" s="27"/>
      <c r="HJJ268" s="27"/>
      <c r="HJK268" s="27"/>
      <c r="HJL268" s="27"/>
      <c r="HJM268" s="27"/>
      <c r="HJN268" s="27"/>
      <c r="HJO268" s="27"/>
      <c r="HJP268" s="27"/>
      <c r="HJQ268" s="27"/>
      <c r="HJR268" s="27"/>
      <c r="HJS268" s="27"/>
      <c r="HJT268" s="27"/>
      <c r="HJU268" s="27"/>
      <c r="HJV268" s="27"/>
      <c r="HJW268" s="27"/>
      <c r="HJX268" s="27"/>
      <c r="HJY268" s="27"/>
      <c r="HJZ268" s="27"/>
      <c r="HKA268" s="27"/>
      <c r="HKB268" s="27"/>
      <c r="HKC268" s="27"/>
      <c r="HKD268" s="27"/>
      <c r="HKE268" s="27"/>
      <c r="HKF268" s="27"/>
      <c r="HKG268" s="27"/>
      <c r="HKH268" s="27"/>
      <c r="HKI268" s="27"/>
      <c r="HKJ268" s="27"/>
      <c r="HKK268" s="27"/>
      <c r="HKL268" s="27"/>
      <c r="HKM268" s="27"/>
      <c r="HKN268" s="27"/>
      <c r="HKO268" s="27"/>
      <c r="HKP268" s="27"/>
      <c r="HKQ268" s="27"/>
      <c r="HKR268" s="27"/>
      <c r="HKS268" s="27"/>
      <c r="HKT268" s="27"/>
      <c r="HKU268" s="27"/>
      <c r="HKV268" s="27"/>
      <c r="HKW268" s="27"/>
      <c r="HKX268" s="27"/>
      <c r="HKY268" s="27"/>
      <c r="HKZ268" s="27"/>
      <c r="HLA268" s="27"/>
      <c r="HLB268" s="27"/>
      <c r="HLC268" s="27"/>
      <c r="HLD268" s="27"/>
      <c r="HLE268" s="27"/>
      <c r="HLF268" s="27"/>
      <c r="HLG268" s="27"/>
      <c r="HLH268" s="27"/>
      <c r="HLI268" s="27"/>
      <c r="HLJ268" s="27"/>
      <c r="HLK268" s="27"/>
      <c r="HLL268" s="27"/>
      <c r="HLM268" s="27"/>
      <c r="HLN268" s="27"/>
      <c r="HLO268" s="27"/>
      <c r="HLP268" s="27"/>
      <c r="HLQ268" s="27"/>
      <c r="HLR268" s="27"/>
      <c r="HLS268" s="27"/>
      <c r="HLT268" s="27"/>
      <c r="HLU268" s="27"/>
      <c r="HLV268" s="27"/>
      <c r="HLW268" s="27"/>
      <c r="HLX268" s="27"/>
      <c r="HLY268" s="27"/>
      <c r="HLZ268" s="27"/>
      <c r="HMA268" s="27"/>
      <c r="HMB268" s="27"/>
      <c r="HMC268" s="27"/>
      <c r="HMD268" s="27"/>
      <c r="HME268" s="27"/>
      <c r="HMF268" s="27"/>
      <c r="HMG268" s="27"/>
      <c r="HMH268" s="27"/>
      <c r="HMI268" s="27"/>
      <c r="HMJ268" s="27"/>
      <c r="HMK268" s="27"/>
      <c r="HML268" s="27"/>
      <c r="HMM268" s="27"/>
      <c r="HMN268" s="27"/>
      <c r="HMO268" s="27"/>
      <c r="HMP268" s="27"/>
      <c r="HMQ268" s="27"/>
      <c r="HMR268" s="27"/>
      <c r="HMS268" s="27"/>
      <c r="HMT268" s="27"/>
      <c r="HMU268" s="27"/>
      <c r="HMV268" s="27"/>
      <c r="HMW268" s="27"/>
      <c r="HMX268" s="27"/>
      <c r="HMY268" s="27"/>
      <c r="HMZ268" s="27"/>
      <c r="HNA268" s="27"/>
      <c r="HNB268" s="27"/>
      <c r="HNC268" s="27"/>
      <c r="HND268" s="27"/>
      <c r="HNE268" s="27"/>
      <c r="HNF268" s="27"/>
      <c r="HNG268" s="27"/>
      <c r="HNH268" s="27"/>
      <c r="HNI268" s="27"/>
      <c r="HNJ268" s="27"/>
      <c r="HNK268" s="27"/>
      <c r="HNL268" s="27"/>
      <c r="HNM268" s="27"/>
      <c r="HNN268" s="27"/>
      <c r="HNO268" s="27"/>
      <c r="HNP268" s="27"/>
      <c r="HNQ268" s="27"/>
      <c r="HNR268" s="27"/>
      <c r="HNS268" s="27"/>
      <c r="HNT268" s="27"/>
      <c r="HNU268" s="27"/>
      <c r="HNV268" s="27"/>
      <c r="HNW268" s="27"/>
      <c r="HNX268" s="27"/>
      <c r="HNY268" s="27"/>
      <c r="HNZ268" s="27"/>
      <c r="HOA268" s="27"/>
      <c r="HOB268" s="27"/>
      <c r="HOC268" s="27"/>
      <c r="HOD268" s="27"/>
      <c r="HOE268" s="27"/>
      <c r="HOF268" s="27"/>
      <c r="HOG268" s="27"/>
      <c r="HOH268" s="27"/>
      <c r="HOI268" s="27"/>
      <c r="HOJ268" s="27"/>
      <c r="HOK268" s="27"/>
      <c r="HOL268" s="27"/>
      <c r="HOM268" s="27"/>
      <c r="HON268" s="27"/>
      <c r="HOO268" s="27"/>
      <c r="HOP268" s="27"/>
      <c r="HOQ268" s="27"/>
      <c r="HOR268" s="27"/>
      <c r="HOS268" s="27"/>
      <c r="HOT268" s="27"/>
      <c r="HOU268" s="27"/>
      <c r="HOV268" s="27"/>
      <c r="HOW268" s="27"/>
      <c r="HOX268" s="27"/>
      <c r="HOY268" s="27"/>
      <c r="HOZ268" s="27"/>
      <c r="HPA268" s="27"/>
      <c r="HPB268" s="27"/>
      <c r="HPC268" s="27"/>
      <c r="HPD268" s="27"/>
      <c r="HPE268" s="27"/>
      <c r="HPF268" s="27"/>
      <c r="HPG268" s="27"/>
      <c r="HPH268" s="27"/>
      <c r="HPI268" s="27"/>
      <c r="HPJ268" s="27"/>
      <c r="HPK268" s="27"/>
      <c r="HPL268" s="27"/>
      <c r="HPM268" s="27"/>
      <c r="HPN268" s="27"/>
      <c r="HPO268" s="27"/>
      <c r="HPP268" s="27"/>
      <c r="HPQ268" s="27"/>
      <c r="HPR268" s="27"/>
      <c r="HPS268" s="27"/>
      <c r="HPT268" s="27"/>
      <c r="HPU268" s="27"/>
      <c r="HPV268" s="27"/>
      <c r="HPW268" s="27"/>
      <c r="HPX268" s="27"/>
      <c r="HPY268" s="27"/>
      <c r="HPZ268" s="27"/>
      <c r="HQA268" s="27"/>
      <c r="HQB268" s="27"/>
      <c r="HQC268" s="27"/>
      <c r="HQD268" s="27"/>
      <c r="HQE268" s="27"/>
      <c r="HQF268" s="27"/>
      <c r="HQG268" s="27"/>
      <c r="HQH268" s="27"/>
      <c r="HQI268" s="27"/>
      <c r="HQJ268" s="27"/>
      <c r="HQK268" s="27"/>
      <c r="HQL268" s="27"/>
      <c r="HQM268" s="27"/>
      <c r="HQN268" s="27"/>
      <c r="HQO268" s="27"/>
      <c r="HQP268" s="27"/>
      <c r="HQQ268" s="27"/>
      <c r="HQR268" s="27"/>
      <c r="HQS268" s="27"/>
      <c r="HQT268" s="27"/>
      <c r="HQU268" s="27"/>
      <c r="HQV268" s="27"/>
      <c r="HQW268" s="27"/>
      <c r="HQX268" s="27"/>
      <c r="HQY268" s="27"/>
      <c r="HQZ268" s="27"/>
      <c r="HRA268" s="27"/>
      <c r="HRB268" s="27"/>
      <c r="HRC268" s="27"/>
      <c r="HRD268" s="27"/>
      <c r="HRE268" s="27"/>
      <c r="HRF268" s="27"/>
      <c r="HRG268" s="27"/>
      <c r="HRH268" s="27"/>
      <c r="HRI268" s="27"/>
      <c r="HRJ268" s="27"/>
      <c r="HRK268" s="27"/>
      <c r="HRL268" s="27"/>
      <c r="HRM268" s="27"/>
      <c r="HRN268" s="27"/>
      <c r="HRO268" s="27"/>
      <c r="HRP268" s="27"/>
      <c r="HRQ268" s="27"/>
      <c r="HRR268" s="27"/>
      <c r="HRS268" s="27"/>
      <c r="HRT268" s="27"/>
      <c r="HRU268" s="27"/>
      <c r="HRV268" s="27"/>
      <c r="HRW268" s="27"/>
      <c r="HRX268" s="27"/>
      <c r="HRY268" s="27"/>
      <c r="HRZ268" s="27"/>
      <c r="HSA268" s="27"/>
      <c r="HSB268" s="27"/>
      <c r="HSC268" s="27"/>
      <c r="HSD268" s="27"/>
      <c r="HSE268" s="27"/>
      <c r="HSF268" s="27"/>
      <c r="HSG268" s="27"/>
      <c r="HSH268" s="27"/>
      <c r="HSI268" s="27"/>
      <c r="HSJ268" s="27"/>
      <c r="HSK268" s="27"/>
      <c r="HSL268" s="27"/>
      <c r="HSM268" s="27"/>
      <c r="HSN268" s="27"/>
      <c r="HSO268" s="27"/>
      <c r="HSP268" s="27"/>
      <c r="HSQ268" s="27"/>
      <c r="HSR268" s="27"/>
      <c r="HSS268" s="27"/>
      <c r="HST268" s="27"/>
      <c r="HSU268" s="27"/>
      <c r="HSV268" s="27"/>
      <c r="HSW268" s="27"/>
      <c r="HSX268" s="27"/>
      <c r="HSY268" s="27"/>
      <c r="HSZ268" s="27"/>
      <c r="HTA268" s="27"/>
      <c r="HTB268" s="27"/>
      <c r="HTC268" s="27"/>
      <c r="HTD268" s="27"/>
      <c r="HTE268" s="27"/>
      <c r="HTF268" s="27"/>
      <c r="HTG268" s="27"/>
      <c r="HTH268" s="27"/>
      <c r="HTI268" s="27"/>
      <c r="HTJ268" s="27"/>
      <c r="HTK268" s="27"/>
      <c r="HTL268" s="27"/>
      <c r="HTM268" s="27"/>
      <c r="HTN268" s="27"/>
      <c r="HTO268" s="27"/>
      <c r="HTP268" s="27"/>
      <c r="HTQ268" s="27"/>
      <c r="HTR268" s="27"/>
      <c r="HTS268" s="27"/>
      <c r="HTT268" s="27"/>
      <c r="HTU268" s="27"/>
      <c r="HTV268" s="27"/>
      <c r="HTW268" s="27"/>
      <c r="HTX268" s="27"/>
      <c r="HTY268" s="27"/>
      <c r="HTZ268" s="27"/>
      <c r="HUA268" s="27"/>
      <c r="HUB268" s="27"/>
      <c r="HUC268" s="27"/>
      <c r="HUD268" s="27"/>
      <c r="HUE268" s="27"/>
      <c r="HUF268" s="27"/>
      <c r="HUG268" s="27"/>
      <c r="HUH268" s="27"/>
      <c r="HUI268" s="27"/>
      <c r="HUJ268" s="27"/>
      <c r="HUK268" s="27"/>
      <c r="HUL268" s="27"/>
      <c r="HUM268" s="27"/>
      <c r="HUN268" s="27"/>
      <c r="HUO268" s="27"/>
      <c r="HUP268" s="27"/>
      <c r="HUQ268" s="27"/>
      <c r="HUR268" s="27"/>
      <c r="HUS268" s="27"/>
      <c r="HUT268" s="27"/>
      <c r="HUU268" s="27"/>
      <c r="HUV268" s="27"/>
      <c r="HUW268" s="27"/>
      <c r="HUX268" s="27"/>
      <c r="HUY268" s="27"/>
      <c r="HUZ268" s="27"/>
      <c r="HVA268" s="27"/>
      <c r="HVB268" s="27"/>
      <c r="HVC268" s="27"/>
      <c r="HVD268" s="27"/>
      <c r="HVE268" s="27"/>
      <c r="HVF268" s="27"/>
      <c r="HVG268" s="27"/>
      <c r="HVH268" s="27"/>
      <c r="HVI268" s="27"/>
      <c r="HVJ268" s="27"/>
      <c r="HVK268" s="27"/>
      <c r="HVL268" s="27"/>
      <c r="HVM268" s="27"/>
      <c r="HVN268" s="27"/>
      <c r="HVO268" s="27"/>
      <c r="HVP268" s="27"/>
      <c r="HVQ268" s="27"/>
      <c r="HVR268" s="27"/>
      <c r="HVS268" s="27"/>
      <c r="HVT268" s="27"/>
      <c r="HVU268" s="27"/>
      <c r="HVV268" s="27"/>
      <c r="HVW268" s="27"/>
      <c r="HVX268" s="27"/>
      <c r="HVY268" s="27"/>
      <c r="HVZ268" s="27"/>
      <c r="HWA268" s="27"/>
      <c r="HWB268" s="27"/>
      <c r="HWC268" s="27"/>
      <c r="HWD268" s="27"/>
      <c r="HWE268" s="27"/>
      <c r="HWF268" s="27"/>
      <c r="HWG268" s="27"/>
      <c r="HWH268" s="27"/>
      <c r="HWI268" s="27"/>
      <c r="HWJ268" s="27"/>
      <c r="HWK268" s="27"/>
      <c r="HWL268" s="27"/>
      <c r="HWM268" s="27"/>
      <c r="HWN268" s="27"/>
      <c r="HWO268" s="27"/>
      <c r="HWP268" s="27"/>
      <c r="HWQ268" s="27"/>
      <c r="HWR268" s="27"/>
      <c r="HWS268" s="27"/>
      <c r="HWT268" s="27"/>
      <c r="HWU268" s="27"/>
      <c r="HWV268" s="27"/>
      <c r="HWW268" s="27"/>
      <c r="HWX268" s="27"/>
      <c r="HWY268" s="27"/>
      <c r="HWZ268" s="27"/>
      <c r="HXA268" s="27"/>
      <c r="HXB268" s="27"/>
      <c r="HXC268" s="27"/>
      <c r="HXD268" s="27"/>
      <c r="HXE268" s="27"/>
      <c r="HXF268" s="27"/>
      <c r="HXG268" s="27"/>
      <c r="HXH268" s="27"/>
      <c r="HXI268" s="27"/>
      <c r="HXJ268" s="27"/>
      <c r="HXK268" s="27"/>
      <c r="HXL268" s="27"/>
      <c r="HXM268" s="27"/>
      <c r="HXN268" s="27"/>
      <c r="HXO268" s="27"/>
      <c r="HXP268" s="27"/>
      <c r="HXQ268" s="27"/>
      <c r="HXR268" s="27"/>
      <c r="HXS268" s="27"/>
      <c r="HXT268" s="27"/>
      <c r="HXU268" s="27"/>
      <c r="HXV268" s="27"/>
      <c r="HXW268" s="27"/>
      <c r="HXX268" s="27"/>
      <c r="HXY268" s="27"/>
      <c r="HXZ268" s="27"/>
      <c r="HYA268" s="27"/>
      <c r="HYB268" s="27"/>
      <c r="HYC268" s="27"/>
      <c r="HYD268" s="27"/>
      <c r="HYE268" s="27"/>
      <c r="HYF268" s="27"/>
      <c r="HYG268" s="27"/>
      <c r="HYH268" s="27"/>
      <c r="HYI268" s="27"/>
      <c r="HYJ268" s="27"/>
      <c r="HYK268" s="27"/>
      <c r="HYL268" s="27"/>
      <c r="HYM268" s="27"/>
      <c r="HYN268" s="27"/>
      <c r="HYO268" s="27"/>
      <c r="HYP268" s="27"/>
      <c r="HYQ268" s="27"/>
      <c r="HYR268" s="27"/>
      <c r="HYS268" s="27"/>
      <c r="HYT268" s="27"/>
      <c r="HYU268" s="27"/>
      <c r="HYV268" s="27"/>
      <c r="HYW268" s="27"/>
      <c r="HYX268" s="27"/>
      <c r="HYY268" s="27"/>
      <c r="HYZ268" s="27"/>
      <c r="HZA268" s="27"/>
      <c r="HZB268" s="27"/>
      <c r="HZC268" s="27"/>
      <c r="HZD268" s="27"/>
      <c r="HZE268" s="27"/>
      <c r="HZF268" s="27"/>
      <c r="HZG268" s="27"/>
      <c r="HZH268" s="27"/>
      <c r="HZI268" s="27"/>
      <c r="HZJ268" s="27"/>
      <c r="HZK268" s="27"/>
      <c r="HZL268" s="27"/>
      <c r="HZM268" s="27"/>
      <c r="HZN268" s="27"/>
      <c r="HZO268" s="27"/>
      <c r="HZP268" s="27"/>
      <c r="HZQ268" s="27"/>
      <c r="HZR268" s="27"/>
      <c r="HZS268" s="27"/>
      <c r="HZT268" s="27"/>
      <c r="HZU268" s="27"/>
      <c r="HZV268" s="27"/>
      <c r="HZW268" s="27"/>
      <c r="HZX268" s="27"/>
      <c r="HZY268" s="27"/>
      <c r="HZZ268" s="27"/>
      <c r="IAA268" s="27"/>
      <c r="IAB268" s="27"/>
      <c r="IAC268" s="27"/>
      <c r="IAD268" s="27"/>
      <c r="IAE268" s="27"/>
      <c r="IAF268" s="27"/>
      <c r="IAG268" s="27"/>
      <c r="IAH268" s="27"/>
      <c r="IAI268" s="27"/>
      <c r="IAJ268" s="27"/>
      <c r="IAK268" s="27"/>
      <c r="IAL268" s="27"/>
      <c r="IAM268" s="27"/>
      <c r="IAN268" s="27"/>
      <c r="IAO268" s="27"/>
      <c r="IAP268" s="27"/>
      <c r="IAQ268" s="27"/>
      <c r="IAR268" s="27"/>
      <c r="IAS268" s="27"/>
      <c r="IAT268" s="27"/>
      <c r="IAU268" s="27"/>
      <c r="IAV268" s="27"/>
      <c r="IAW268" s="27"/>
      <c r="IAX268" s="27"/>
      <c r="IAY268" s="27"/>
      <c r="IAZ268" s="27"/>
      <c r="IBA268" s="27"/>
      <c r="IBB268" s="27"/>
      <c r="IBC268" s="27"/>
      <c r="IBD268" s="27"/>
      <c r="IBE268" s="27"/>
      <c r="IBF268" s="27"/>
      <c r="IBG268" s="27"/>
      <c r="IBH268" s="27"/>
      <c r="IBI268" s="27"/>
      <c r="IBJ268" s="27"/>
      <c r="IBK268" s="27"/>
      <c r="IBL268" s="27"/>
      <c r="IBM268" s="27"/>
      <c r="IBN268" s="27"/>
      <c r="IBO268" s="27"/>
      <c r="IBP268" s="27"/>
      <c r="IBQ268" s="27"/>
      <c r="IBR268" s="27"/>
      <c r="IBS268" s="27"/>
      <c r="IBT268" s="27"/>
      <c r="IBU268" s="27"/>
      <c r="IBV268" s="27"/>
      <c r="IBW268" s="27"/>
      <c r="IBX268" s="27"/>
      <c r="IBY268" s="27"/>
      <c r="IBZ268" s="27"/>
      <c r="ICA268" s="27"/>
      <c r="ICB268" s="27"/>
      <c r="ICC268" s="27"/>
      <c r="ICD268" s="27"/>
      <c r="ICE268" s="27"/>
      <c r="ICF268" s="27"/>
      <c r="ICG268" s="27"/>
      <c r="ICH268" s="27"/>
      <c r="ICI268" s="27"/>
      <c r="ICJ268" s="27"/>
      <c r="ICK268" s="27"/>
      <c r="ICL268" s="27"/>
      <c r="ICM268" s="27"/>
      <c r="ICN268" s="27"/>
      <c r="ICO268" s="27"/>
      <c r="ICP268" s="27"/>
      <c r="ICQ268" s="27"/>
      <c r="ICR268" s="27"/>
      <c r="ICS268" s="27"/>
      <c r="ICT268" s="27"/>
      <c r="ICU268" s="27"/>
      <c r="ICV268" s="27"/>
      <c r="ICW268" s="27"/>
      <c r="ICX268" s="27"/>
      <c r="ICY268" s="27"/>
      <c r="ICZ268" s="27"/>
      <c r="IDA268" s="27"/>
      <c r="IDB268" s="27"/>
      <c r="IDC268" s="27"/>
      <c r="IDD268" s="27"/>
      <c r="IDE268" s="27"/>
      <c r="IDF268" s="27"/>
      <c r="IDG268" s="27"/>
      <c r="IDH268" s="27"/>
      <c r="IDI268" s="27"/>
      <c r="IDJ268" s="27"/>
      <c r="IDK268" s="27"/>
      <c r="IDL268" s="27"/>
      <c r="IDM268" s="27"/>
      <c r="IDN268" s="27"/>
      <c r="IDO268" s="27"/>
      <c r="IDP268" s="27"/>
      <c r="IDQ268" s="27"/>
      <c r="IDR268" s="27"/>
      <c r="IDS268" s="27"/>
      <c r="IDT268" s="27"/>
      <c r="IDU268" s="27"/>
      <c r="IDV268" s="27"/>
      <c r="IDW268" s="27"/>
      <c r="IDX268" s="27"/>
      <c r="IDY268" s="27"/>
      <c r="IDZ268" s="27"/>
      <c r="IEA268" s="27"/>
      <c r="IEB268" s="27"/>
      <c r="IEC268" s="27"/>
      <c r="IED268" s="27"/>
      <c r="IEE268" s="27"/>
      <c r="IEF268" s="27"/>
      <c r="IEG268" s="27"/>
      <c r="IEH268" s="27"/>
      <c r="IEI268" s="27"/>
      <c r="IEJ268" s="27"/>
      <c r="IEK268" s="27"/>
      <c r="IEL268" s="27"/>
      <c r="IEM268" s="27"/>
      <c r="IEN268" s="27"/>
      <c r="IEO268" s="27"/>
      <c r="IEP268" s="27"/>
      <c r="IEQ268" s="27"/>
      <c r="IER268" s="27"/>
      <c r="IES268" s="27"/>
      <c r="IET268" s="27"/>
      <c r="IEU268" s="27"/>
      <c r="IEV268" s="27"/>
      <c r="IEW268" s="27"/>
      <c r="IEX268" s="27"/>
      <c r="IEY268" s="27"/>
      <c r="IEZ268" s="27"/>
      <c r="IFA268" s="27"/>
      <c r="IFB268" s="27"/>
      <c r="IFC268" s="27"/>
      <c r="IFD268" s="27"/>
      <c r="IFE268" s="27"/>
      <c r="IFF268" s="27"/>
      <c r="IFG268" s="27"/>
      <c r="IFH268" s="27"/>
      <c r="IFI268" s="27"/>
      <c r="IFJ268" s="27"/>
      <c r="IFK268" s="27"/>
      <c r="IFL268" s="27"/>
      <c r="IFM268" s="27"/>
      <c r="IFN268" s="27"/>
      <c r="IFO268" s="27"/>
      <c r="IFP268" s="27"/>
      <c r="IFQ268" s="27"/>
      <c r="IFR268" s="27"/>
      <c r="IFS268" s="27"/>
      <c r="IFT268" s="27"/>
      <c r="IFU268" s="27"/>
      <c r="IFV268" s="27"/>
      <c r="IFW268" s="27"/>
      <c r="IFX268" s="27"/>
      <c r="IFY268" s="27"/>
      <c r="IFZ268" s="27"/>
      <c r="IGA268" s="27"/>
      <c r="IGB268" s="27"/>
      <c r="IGC268" s="27"/>
      <c r="IGD268" s="27"/>
      <c r="IGE268" s="27"/>
      <c r="IGF268" s="27"/>
      <c r="IGG268" s="27"/>
      <c r="IGH268" s="27"/>
      <c r="IGI268" s="27"/>
      <c r="IGJ268" s="27"/>
      <c r="IGK268" s="27"/>
      <c r="IGL268" s="27"/>
      <c r="IGM268" s="27"/>
      <c r="IGN268" s="27"/>
      <c r="IGO268" s="27"/>
      <c r="IGP268" s="27"/>
      <c r="IGQ268" s="27"/>
      <c r="IGR268" s="27"/>
      <c r="IGS268" s="27"/>
      <c r="IGT268" s="27"/>
      <c r="IGU268" s="27"/>
      <c r="IGV268" s="27"/>
      <c r="IGW268" s="27"/>
      <c r="IGX268" s="27"/>
      <c r="IGY268" s="27"/>
      <c r="IGZ268" s="27"/>
      <c r="IHA268" s="27"/>
      <c r="IHB268" s="27"/>
      <c r="IHC268" s="27"/>
      <c r="IHD268" s="27"/>
      <c r="IHE268" s="27"/>
      <c r="IHF268" s="27"/>
      <c r="IHG268" s="27"/>
      <c r="IHH268" s="27"/>
      <c r="IHI268" s="27"/>
      <c r="IHJ268" s="27"/>
      <c r="IHK268" s="27"/>
      <c r="IHL268" s="27"/>
      <c r="IHM268" s="27"/>
      <c r="IHN268" s="27"/>
      <c r="IHO268" s="27"/>
      <c r="IHP268" s="27"/>
      <c r="IHQ268" s="27"/>
      <c r="IHR268" s="27"/>
      <c r="IHS268" s="27"/>
      <c r="IHT268" s="27"/>
      <c r="IHU268" s="27"/>
      <c r="IHV268" s="27"/>
      <c r="IHW268" s="27"/>
      <c r="IHX268" s="27"/>
      <c r="IHY268" s="27"/>
      <c r="IHZ268" s="27"/>
      <c r="IIA268" s="27"/>
      <c r="IIB268" s="27"/>
      <c r="IIC268" s="27"/>
      <c r="IID268" s="27"/>
      <c r="IIE268" s="27"/>
      <c r="IIF268" s="27"/>
      <c r="IIG268" s="27"/>
      <c r="IIH268" s="27"/>
      <c r="III268" s="27"/>
      <c r="IIJ268" s="27"/>
      <c r="IIK268" s="27"/>
      <c r="IIL268" s="27"/>
      <c r="IIM268" s="27"/>
      <c r="IIN268" s="27"/>
      <c r="IIO268" s="27"/>
      <c r="IIP268" s="27"/>
      <c r="IIQ268" s="27"/>
      <c r="IIR268" s="27"/>
      <c r="IIS268" s="27"/>
      <c r="IIT268" s="27"/>
      <c r="IIU268" s="27"/>
      <c r="IIV268" s="27"/>
      <c r="IIW268" s="27"/>
      <c r="IIX268" s="27"/>
      <c r="IIY268" s="27"/>
      <c r="IIZ268" s="27"/>
      <c r="IJA268" s="27"/>
      <c r="IJB268" s="27"/>
      <c r="IJC268" s="27"/>
      <c r="IJD268" s="27"/>
      <c r="IJE268" s="27"/>
      <c r="IJF268" s="27"/>
      <c r="IJG268" s="27"/>
      <c r="IJH268" s="27"/>
      <c r="IJI268" s="27"/>
      <c r="IJJ268" s="27"/>
      <c r="IJK268" s="27"/>
      <c r="IJL268" s="27"/>
      <c r="IJM268" s="27"/>
      <c r="IJN268" s="27"/>
      <c r="IJO268" s="27"/>
      <c r="IJP268" s="27"/>
      <c r="IJQ268" s="27"/>
      <c r="IJR268" s="27"/>
      <c r="IJS268" s="27"/>
      <c r="IJT268" s="27"/>
      <c r="IJU268" s="27"/>
      <c r="IJV268" s="27"/>
      <c r="IJW268" s="27"/>
      <c r="IJX268" s="27"/>
      <c r="IJY268" s="27"/>
      <c r="IJZ268" s="27"/>
      <c r="IKA268" s="27"/>
      <c r="IKB268" s="27"/>
      <c r="IKC268" s="27"/>
      <c r="IKD268" s="27"/>
      <c r="IKE268" s="27"/>
      <c r="IKF268" s="27"/>
      <c r="IKG268" s="27"/>
      <c r="IKH268" s="27"/>
      <c r="IKI268" s="27"/>
      <c r="IKJ268" s="27"/>
      <c r="IKK268" s="27"/>
      <c r="IKL268" s="27"/>
      <c r="IKM268" s="27"/>
      <c r="IKN268" s="27"/>
      <c r="IKO268" s="27"/>
      <c r="IKP268" s="27"/>
      <c r="IKQ268" s="27"/>
      <c r="IKR268" s="27"/>
      <c r="IKS268" s="27"/>
      <c r="IKT268" s="27"/>
      <c r="IKU268" s="27"/>
      <c r="IKV268" s="27"/>
      <c r="IKW268" s="27"/>
      <c r="IKX268" s="27"/>
      <c r="IKY268" s="27"/>
      <c r="IKZ268" s="27"/>
      <c r="ILA268" s="27"/>
      <c r="ILB268" s="27"/>
      <c r="ILC268" s="27"/>
      <c r="ILD268" s="27"/>
      <c r="ILE268" s="27"/>
      <c r="ILF268" s="27"/>
      <c r="ILG268" s="27"/>
      <c r="ILH268" s="27"/>
      <c r="ILI268" s="27"/>
      <c r="ILJ268" s="27"/>
      <c r="ILK268" s="27"/>
      <c r="ILL268" s="27"/>
      <c r="ILM268" s="27"/>
      <c r="ILN268" s="27"/>
      <c r="ILO268" s="27"/>
      <c r="ILP268" s="27"/>
      <c r="ILQ268" s="27"/>
      <c r="ILR268" s="27"/>
      <c r="ILS268" s="27"/>
      <c r="ILT268" s="27"/>
      <c r="ILU268" s="27"/>
      <c r="ILV268" s="27"/>
      <c r="ILW268" s="27"/>
      <c r="ILX268" s="27"/>
      <c r="ILY268" s="27"/>
      <c r="ILZ268" s="27"/>
      <c r="IMA268" s="27"/>
      <c r="IMB268" s="27"/>
      <c r="IMC268" s="27"/>
      <c r="IMD268" s="27"/>
      <c r="IME268" s="27"/>
      <c r="IMF268" s="27"/>
      <c r="IMG268" s="27"/>
      <c r="IMH268" s="27"/>
      <c r="IMI268" s="27"/>
      <c r="IMJ268" s="27"/>
      <c r="IMK268" s="27"/>
      <c r="IML268" s="27"/>
      <c r="IMM268" s="27"/>
      <c r="IMN268" s="27"/>
      <c r="IMO268" s="27"/>
      <c r="IMP268" s="27"/>
      <c r="IMQ268" s="27"/>
      <c r="IMR268" s="27"/>
      <c r="IMS268" s="27"/>
      <c r="IMT268" s="27"/>
      <c r="IMU268" s="27"/>
      <c r="IMV268" s="27"/>
      <c r="IMW268" s="27"/>
      <c r="IMX268" s="27"/>
      <c r="IMY268" s="27"/>
      <c r="IMZ268" s="27"/>
      <c r="INA268" s="27"/>
      <c r="INB268" s="27"/>
      <c r="INC268" s="27"/>
      <c r="IND268" s="27"/>
      <c r="INE268" s="27"/>
      <c r="INF268" s="27"/>
      <c r="ING268" s="27"/>
      <c r="INH268" s="27"/>
      <c r="INI268" s="27"/>
      <c r="INJ268" s="27"/>
      <c r="INK268" s="27"/>
      <c r="INL268" s="27"/>
      <c r="INM268" s="27"/>
      <c r="INN268" s="27"/>
      <c r="INO268" s="27"/>
      <c r="INP268" s="27"/>
      <c r="INQ268" s="27"/>
      <c r="INR268" s="27"/>
      <c r="INS268" s="27"/>
      <c r="INT268" s="27"/>
      <c r="INU268" s="27"/>
      <c r="INV268" s="27"/>
      <c r="INW268" s="27"/>
      <c r="INX268" s="27"/>
      <c r="INY268" s="27"/>
      <c r="INZ268" s="27"/>
      <c r="IOA268" s="27"/>
      <c r="IOB268" s="27"/>
      <c r="IOC268" s="27"/>
      <c r="IOD268" s="27"/>
      <c r="IOE268" s="27"/>
      <c r="IOF268" s="27"/>
      <c r="IOG268" s="27"/>
      <c r="IOH268" s="27"/>
      <c r="IOI268" s="27"/>
      <c r="IOJ268" s="27"/>
      <c r="IOK268" s="27"/>
      <c r="IOL268" s="27"/>
      <c r="IOM268" s="27"/>
      <c r="ION268" s="27"/>
      <c r="IOO268" s="27"/>
      <c r="IOP268" s="27"/>
      <c r="IOQ268" s="27"/>
      <c r="IOR268" s="27"/>
      <c r="IOS268" s="27"/>
      <c r="IOT268" s="27"/>
      <c r="IOU268" s="27"/>
      <c r="IOV268" s="27"/>
      <c r="IOW268" s="27"/>
      <c r="IOX268" s="27"/>
      <c r="IOY268" s="27"/>
      <c r="IOZ268" s="27"/>
      <c r="IPA268" s="27"/>
      <c r="IPB268" s="27"/>
      <c r="IPC268" s="27"/>
      <c r="IPD268" s="27"/>
      <c r="IPE268" s="27"/>
      <c r="IPF268" s="27"/>
      <c r="IPG268" s="27"/>
      <c r="IPH268" s="27"/>
      <c r="IPI268" s="27"/>
      <c r="IPJ268" s="27"/>
      <c r="IPK268" s="27"/>
      <c r="IPL268" s="27"/>
      <c r="IPM268" s="27"/>
      <c r="IPN268" s="27"/>
      <c r="IPO268" s="27"/>
      <c r="IPP268" s="27"/>
      <c r="IPQ268" s="27"/>
      <c r="IPR268" s="27"/>
      <c r="IPS268" s="27"/>
      <c r="IPT268" s="27"/>
      <c r="IPU268" s="27"/>
      <c r="IPV268" s="27"/>
      <c r="IPW268" s="27"/>
      <c r="IPX268" s="27"/>
      <c r="IPY268" s="27"/>
      <c r="IPZ268" s="27"/>
      <c r="IQA268" s="27"/>
      <c r="IQB268" s="27"/>
      <c r="IQC268" s="27"/>
      <c r="IQD268" s="27"/>
      <c r="IQE268" s="27"/>
      <c r="IQF268" s="27"/>
      <c r="IQG268" s="27"/>
      <c r="IQH268" s="27"/>
      <c r="IQI268" s="27"/>
      <c r="IQJ268" s="27"/>
      <c r="IQK268" s="27"/>
      <c r="IQL268" s="27"/>
      <c r="IQM268" s="27"/>
      <c r="IQN268" s="27"/>
      <c r="IQO268" s="27"/>
      <c r="IQP268" s="27"/>
      <c r="IQQ268" s="27"/>
      <c r="IQR268" s="27"/>
      <c r="IQS268" s="27"/>
      <c r="IQT268" s="27"/>
      <c r="IQU268" s="27"/>
      <c r="IQV268" s="27"/>
      <c r="IQW268" s="27"/>
      <c r="IQX268" s="27"/>
      <c r="IQY268" s="27"/>
      <c r="IQZ268" s="27"/>
      <c r="IRA268" s="27"/>
      <c r="IRB268" s="27"/>
      <c r="IRC268" s="27"/>
      <c r="IRD268" s="27"/>
      <c r="IRE268" s="27"/>
      <c r="IRF268" s="27"/>
      <c r="IRG268" s="27"/>
      <c r="IRH268" s="27"/>
      <c r="IRI268" s="27"/>
      <c r="IRJ268" s="27"/>
      <c r="IRK268" s="27"/>
      <c r="IRL268" s="27"/>
      <c r="IRM268" s="27"/>
      <c r="IRN268" s="27"/>
      <c r="IRO268" s="27"/>
      <c r="IRP268" s="27"/>
      <c r="IRQ268" s="27"/>
      <c r="IRR268" s="27"/>
      <c r="IRS268" s="27"/>
      <c r="IRT268" s="27"/>
      <c r="IRU268" s="27"/>
      <c r="IRV268" s="27"/>
      <c r="IRW268" s="27"/>
      <c r="IRX268" s="27"/>
      <c r="IRY268" s="27"/>
      <c r="IRZ268" s="27"/>
      <c r="ISA268" s="27"/>
      <c r="ISB268" s="27"/>
      <c r="ISC268" s="27"/>
      <c r="ISD268" s="27"/>
      <c r="ISE268" s="27"/>
      <c r="ISF268" s="27"/>
      <c r="ISG268" s="27"/>
      <c r="ISH268" s="27"/>
      <c r="ISI268" s="27"/>
      <c r="ISJ268" s="27"/>
      <c r="ISK268" s="27"/>
      <c r="ISL268" s="27"/>
      <c r="ISM268" s="27"/>
      <c r="ISN268" s="27"/>
      <c r="ISO268" s="27"/>
      <c r="ISP268" s="27"/>
      <c r="ISQ268" s="27"/>
      <c r="ISR268" s="27"/>
      <c r="ISS268" s="27"/>
      <c r="IST268" s="27"/>
      <c r="ISU268" s="27"/>
      <c r="ISV268" s="27"/>
      <c r="ISW268" s="27"/>
      <c r="ISX268" s="27"/>
      <c r="ISY268" s="27"/>
      <c r="ISZ268" s="27"/>
      <c r="ITA268" s="27"/>
      <c r="ITB268" s="27"/>
      <c r="ITC268" s="27"/>
      <c r="ITD268" s="27"/>
      <c r="ITE268" s="27"/>
      <c r="ITF268" s="27"/>
      <c r="ITG268" s="27"/>
      <c r="ITH268" s="27"/>
      <c r="ITI268" s="27"/>
      <c r="ITJ268" s="27"/>
      <c r="ITK268" s="27"/>
      <c r="ITL268" s="27"/>
      <c r="ITM268" s="27"/>
      <c r="ITN268" s="27"/>
      <c r="ITO268" s="27"/>
      <c r="ITP268" s="27"/>
      <c r="ITQ268" s="27"/>
      <c r="ITR268" s="27"/>
      <c r="ITS268" s="27"/>
      <c r="ITT268" s="27"/>
      <c r="ITU268" s="27"/>
      <c r="ITV268" s="27"/>
      <c r="ITW268" s="27"/>
      <c r="ITX268" s="27"/>
      <c r="ITY268" s="27"/>
      <c r="ITZ268" s="27"/>
      <c r="IUA268" s="27"/>
      <c r="IUB268" s="27"/>
      <c r="IUC268" s="27"/>
      <c r="IUD268" s="27"/>
      <c r="IUE268" s="27"/>
      <c r="IUF268" s="27"/>
      <c r="IUG268" s="27"/>
      <c r="IUH268" s="27"/>
      <c r="IUI268" s="27"/>
      <c r="IUJ268" s="27"/>
      <c r="IUK268" s="27"/>
      <c r="IUL268" s="27"/>
      <c r="IUM268" s="27"/>
      <c r="IUN268" s="27"/>
      <c r="IUO268" s="27"/>
      <c r="IUP268" s="27"/>
      <c r="IUQ268" s="27"/>
      <c r="IUR268" s="27"/>
      <c r="IUS268" s="27"/>
      <c r="IUT268" s="27"/>
      <c r="IUU268" s="27"/>
      <c r="IUV268" s="27"/>
      <c r="IUW268" s="27"/>
      <c r="IUX268" s="27"/>
      <c r="IUY268" s="27"/>
      <c r="IUZ268" s="27"/>
      <c r="IVA268" s="27"/>
      <c r="IVB268" s="27"/>
      <c r="IVC268" s="27"/>
      <c r="IVD268" s="27"/>
      <c r="IVE268" s="27"/>
      <c r="IVF268" s="27"/>
      <c r="IVG268" s="27"/>
      <c r="IVH268" s="27"/>
      <c r="IVI268" s="27"/>
      <c r="IVJ268" s="27"/>
      <c r="IVK268" s="27"/>
      <c r="IVL268" s="27"/>
      <c r="IVM268" s="27"/>
      <c r="IVN268" s="27"/>
      <c r="IVO268" s="27"/>
      <c r="IVP268" s="27"/>
      <c r="IVQ268" s="27"/>
      <c r="IVR268" s="27"/>
      <c r="IVS268" s="27"/>
      <c r="IVT268" s="27"/>
      <c r="IVU268" s="27"/>
      <c r="IVV268" s="27"/>
      <c r="IVW268" s="27"/>
      <c r="IVX268" s="27"/>
      <c r="IVY268" s="27"/>
      <c r="IVZ268" s="27"/>
      <c r="IWA268" s="27"/>
      <c r="IWB268" s="27"/>
      <c r="IWC268" s="27"/>
      <c r="IWD268" s="27"/>
      <c r="IWE268" s="27"/>
      <c r="IWF268" s="27"/>
      <c r="IWG268" s="27"/>
      <c r="IWH268" s="27"/>
      <c r="IWI268" s="27"/>
      <c r="IWJ268" s="27"/>
      <c r="IWK268" s="27"/>
      <c r="IWL268" s="27"/>
      <c r="IWM268" s="27"/>
      <c r="IWN268" s="27"/>
      <c r="IWO268" s="27"/>
      <c r="IWP268" s="27"/>
      <c r="IWQ268" s="27"/>
      <c r="IWR268" s="27"/>
      <c r="IWS268" s="27"/>
      <c r="IWT268" s="27"/>
      <c r="IWU268" s="27"/>
      <c r="IWV268" s="27"/>
      <c r="IWW268" s="27"/>
      <c r="IWX268" s="27"/>
      <c r="IWY268" s="27"/>
      <c r="IWZ268" s="27"/>
      <c r="IXA268" s="27"/>
      <c r="IXB268" s="27"/>
      <c r="IXC268" s="27"/>
      <c r="IXD268" s="27"/>
      <c r="IXE268" s="27"/>
      <c r="IXF268" s="27"/>
      <c r="IXG268" s="27"/>
      <c r="IXH268" s="27"/>
      <c r="IXI268" s="27"/>
      <c r="IXJ268" s="27"/>
      <c r="IXK268" s="27"/>
      <c r="IXL268" s="27"/>
      <c r="IXM268" s="27"/>
      <c r="IXN268" s="27"/>
      <c r="IXO268" s="27"/>
      <c r="IXP268" s="27"/>
      <c r="IXQ268" s="27"/>
      <c r="IXR268" s="27"/>
      <c r="IXS268" s="27"/>
      <c r="IXT268" s="27"/>
      <c r="IXU268" s="27"/>
      <c r="IXV268" s="27"/>
      <c r="IXW268" s="27"/>
      <c r="IXX268" s="27"/>
      <c r="IXY268" s="27"/>
      <c r="IXZ268" s="27"/>
      <c r="IYA268" s="27"/>
      <c r="IYB268" s="27"/>
      <c r="IYC268" s="27"/>
      <c r="IYD268" s="27"/>
      <c r="IYE268" s="27"/>
      <c r="IYF268" s="27"/>
      <c r="IYG268" s="27"/>
      <c r="IYH268" s="27"/>
      <c r="IYI268" s="27"/>
      <c r="IYJ268" s="27"/>
      <c r="IYK268" s="27"/>
      <c r="IYL268" s="27"/>
      <c r="IYM268" s="27"/>
      <c r="IYN268" s="27"/>
      <c r="IYO268" s="27"/>
      <c r="IYP268" s="27"/>
      <c r="IYQ268" s="27"/>
      <c r="IYR268" s="27"/>
      <c r="IYS268" s="27"/>
      <c r="IYT268" s="27"/>
      <c r="IYU268" s="27"/>
      <c r="IYV268" s="27"/>
      <c r="IYW268" s="27"/>
      <c r="IYX268" s="27"/>
      <c r="IYY268" s="27"/>
      <c r="IYZ268" s="27"/>
      <c r="IZA268" s="27"/>
      <c r="IZB268" s="27"/>
      <c r="IZC268" s="27"/>
      <c r="IZD268" s="27"/>
      <c r="IZE268" s="27"/>
      <c r="IZF268" s="27"/>
      <c r="IZG268" s="27"/>
      <c r="IZH268" s="27"/>
      <c r="IZI268" s="27"/>
      <c r="IZJ268" s="27"/>
      <c r="IZK268" s="27"/>
      <c r="IZL268" s="27"/>
      <c r="IZM268" s="27"/>
      <c r="IZN268" s="27"/>
      <c r="IZO268" s="27"/>
      <c r="IZP268" s="27"/>
      <c r="IZQ268" s="27"/>
      <c r="IZR268" s="27"/>
      <c r="IZS268" s="27"/>
      <c r="IZT268" s="27"/>
      <c r="IZU268" s="27"/>
      <c r="IZV268" s="27"/>
      <c r="IZW268" s="27"/>
      <c r="IZX268" s="27"/>
      <c r="IZY268" s="27"/>
      <c r="IZZ268" s="27"/>
      <c r="JAA268" s="27"/>
      <c r="JAB268" s="27"/>
      <c r="JAC268" s="27"/>
      <c r="JAD268" s="27"/>
      <c r="JAE268" s="27"/>
      <c r="JAF268" s="27"/>
      <c r="JAG268" s="27"/>
      <c r="JAH268" s="27"/>
      <c r="JAI268" s="27"/>
      <c r="JAJ268" s="27"/>
      <c r="JAK268" s="27"/>
      <c r="JAL268" s="27"/>
      <c r="JAM268" s="27"/>
      <c r="JAN268" s="27"/>
      <c r="JAO268" s="27"/>
      <c r="JAP268" s="27"/>
      <c r="JAQ268" s="27"/>
      <c r="JAR268" s="27"/>
      <c r="JAS268" s="27"/>
      <c r="JAT268" s="27"/>
      <c r="JAU268" s="27"/>
      <c r="JAV268" s="27"/>
      <c r="JAW268" s="27"/>
      <c r="JAX268" s="27"/>
      <c r="JAY268" s="27"/>
      <c r="JAZ268" s="27"/>
      <c r="JBA268" s="27"/>
      <c r="JBB268" s="27"/>
      <c r="JBC268" s="27"/>
      <c r="JBD268" s="27"/>
      <c r="JBE268" s="27"/>
      <c r="JBF268" s="27"/>
      <c r="JBG268" s="27"/>
      <c r="JBH268" s="27"/>
      <c r="JBI268" s="27"/>
      <c r="JBJ268" s="27"/>
      <c r="JBK268" s="27"/>
      <c r="JBL268" s="27"/>
      <c r="JBM268" s="27"/>
      <c r="JBN268" s="27"/>
      <c r="JBO268" s="27"/>
      <c r="JBP268" s="27"/>
      <c r="JBQ268" s="27"/>
      <c r="JBR268" s="27"/>
      <c r="JBS268" s="27"/>
      <c r="JBT268" s="27"/>
      <c r="JBU268" s="27"/>
      <c r="JBV268" s="27"/>
      <c r="JBW268" s="27"/>
      <c r="JBX268" s="27"/>
      <c r="JBY268" s="27"/>
      <c r="JBZ268" s="27"/>
      <c r="JCA268" s="27"/>
      <c r="JCB268" s="27"/>
      <c r="JCC268" s="27"/>
      <c r="JCD268" s="27"/>
      <c r="JCE268" s="27"/>
      <c r="JCF268" s="27"/>
      <c r="JCG268" s="27"/>
      <c r="JCH268" s="27"/>
      <c r="JCI268" s="27"/>
      <c r="JCJ268" s="27"/>
      <c r="JCK268" s="27"/>
      <c r="JCL268" s="27"/>
      <c r="JCM268" s="27"/>
      <c r="JCN268" s="27"/>
      <c r="JCO268" s="27"/>
      <c r="JCP268" s="27"/>
      <c r="JCQ268" s="27"/>
      <c r="JCR268" s="27"/>
      <c r="JCS268" s="27"/>
      <c r="JCT268" s="27"/>
      <c r="JCU268" s="27"/>
      <c r="JCV268" s="27"/>
      <c r="JCW268" s="27"/>
      <c r="JCX268" s="27"/>
      <c r="JCY268" s="27"/>
      <c r="JCZ268" s="27"/>
      <c r="JDA268" s="27"/>
      <c r="JDB268" s="27"/>
      <c r="JDC268" s="27"/>
      <c r="JDD268" s="27"/>
      <c r="JDE268" s="27"/>
      <c r="JDF268" s="27"/>
      <c r="JDG268" s="27"/>
      <c r="JDH268" s="27"/>
      <c r="JDI268" s="27"/>
      <c r="JDJ268" s="27"/>
      <c r="JDK268" s="27"/>
      <c r="JDL268" s="27"/>
      <c r="JDM268" s="27"/>
      <c r="JDN268" s="27"/>
      <c r="JDO268" s="27"/>
      <c r="JDP268" s="27"/>
      <c r="JDQ268" s="27"/>
      <c r="JDR268" s="27"/>
      <c r="JDS268" s="27"/>
      <c r="JDT268" s="27"/>
      <c r="JDU268" s="27"/>
      <c r="JDV268" s="27"/>
      <c r="JDW268" s="27"/>
      <c r="JDX268" s="27"/>
      <c r="JDY268" s="27"/>
      <c r="JDZ268" s="27"/>
      <c r="JEA268" s="27"/>
      <c r="JEB268" s="27"/>
      <c r="JEC268" s="27"/>
      <c r="JED268" s="27"/>
      <c r="JEE268" s="27"/>
      <c r="JEF268" s="27"/>
      <c r="JEG268" s="27"/>
      <c r="JEH268" s="27"/>
      <c r="JEI268" s="27"/>
      <c r="JEJ268" s="27"/>
      <c r="JEK268" s="27"/>
      <c r="JEL268" s="27"/>
      <c r="JEM268" s="27"/>
      <c r="JEN268" s="27"/>
      <c r="JEO268" s="27"/>
      <c r="JEP268" s="27"/>
      <c r="JEQ268" s="27"/>
      <c r="JER268" s="27"/>
      <c r="JES268" s="27"/>
      <c r="JET268" s="27"/>
      <c r="JEU268" s="27"/>
      <c r="JEV268" s="27"/>
      <c r="JEW268" s="27"/>
      <c r="JEX268" s="27"/>
      <c r="JEY268" s="27"/>
      <c r="JEZ268" s="27"/>
      <c r="JFA268" s="27"/>
      <c r="JFB268" s="27"/>
      <c r="JFC268" s="27"/>
      <c r="JFD268" s="27"/>
      <c r="JFE268" s="27"/>
      <c r="JFF268" s="27"/>
      <c r="JFG268" s="27"/>
      <c r="JFH268" s="27"/>
      <c r="JFI268" s="27"/>
      <c r="JFJ268" s="27"/>
      <c r="JFK268" s="27"/>
      <c r="JFL268" s="27"/>
      <c r="JFM268" s="27"/>
      <c r="JFN268" s="27"/>
      <c r="JFO268" s="27"/>
      <c r="JFP268" s="27"/>
      <c r="JFQ268" s="27"/>
      <c r="JFR268" s="27"/>
      <c r="JFS268" s="27"/>
      <c r="JFT268" s="27"/>
      <c r="JFU268" s="27"/>
      <c r="JFV268" s="27"/>
      <c r="JFW268" s="27"/>
      <c r="JFX268" s="27"/>
      <c r="JFY268" s="27"/>
      <c r="JFZ268" s="27"/>
      <c r="JGA268" s="27"/>
      <c r="JGB268" s="27"/>
      <c r="JGC268" s="27"/>
      <c r="JGD268" s="27"/>
      <c r="JGE268" s="27"/>
      <c r="JGF268" s="27"/>
      <c r="JGG268" s="27"/>
      <c r="JGH268" s="27"/>
      <c r="JGI268" s="27"/>
      <c r="JGJ268" s="27"/>
      <c r="JGK268" s="27"/>
      <c r="JGL268" s="27"/>
      <c r="JGM268" s="27"/>
      <c r="JGN268" s="27"/>
      <c r="JGO268" s="27"/>
      <c r="JGP268" s="27"/>
      <c r="JGQ268" s="27"/>
      <c r="JGR268" s="27"/>
      <c r="JGS268" s="27"/>
      <c r="JGT268" s="27"/>
      <c r="JGU268" s="27"/>
      <c r="JGV268" s="27"/>
      <c r="JGW268" s="27"/>
      <c r="JGX268" s="27"/>
      <c r="JGY268" s="27"/>
      <c r="JGZ268" s="27"/>
      <c r="JHA268" s="27"/>
      <c r="JHB268" s="27"/>
      <c r="JHC268" s="27"/>
      <c r="JHD268" s="27"/>
      <c r="JHE268" s="27"/>
      <c r="JHF268" s="27"/>
      <c r="JHG268" s="27"/>
      <c r="JHH268" s="27"/>
      <c r="JHI268" s="27"/>
      <c r="JHJ268" s="27"/>
      <c r="JHK268" s="27"/>
      <c r="JHL268" s="27"/>
      <c r="JHM268" s="27"/>
      <c r="JHN268" s="27"/>
      <c r="JHO268" s="27"/>
      <c r="JHP268" s="27"/>
      <c r="JHQ268" s="27"/>
      <c r="JHR268" s="27"/>
      <c r="JHS268" s="27"/>
      <c r="JHT268" s="27"/>
      <c r="JHU268" s="27"/>
      <c r="JHV268" s="27"/>
      <c r="JHW268" s="27"/>
      <c r="JHX268" s="27"/>
      <c r="JHY268" s="27"/>
      <c r="JHZ268" s="27"/>
      <c r="JIA268" s="27"/>
      <c r="JIB268" s="27"/>
      <c r="JIC268" s="27"/>
      <c r="JID268" s="27"/>
      <c r="JIE268" s="27"/>
      <c r="JIF268" s="27"/>
      <c r="JIG268" s="27"/>
      <c r="JIH268" s="27"/>
      <c r="JII268" s="27"/>
      <c r="JIJ268" s="27"/>
      <c r="JIK268" s="27"/>
      <c r="JIL268" s="27"/>
      <c r="JIM268" s="27"/>
      <c r="JIN268" s="27"/>
      <c r="JIO268" s="27"/>
      <c r="JIP268" s="27"/>
      <c r="JIQ268" s="27"/>
      <c r="JIR268" s="27"/>
      <c r="JIS268" s="27"/>
      <c r="JIT268" s="27"/>
      <c r="JIU268" s="27"/>
      <c r="JIV268" s="27"/>
      <c r="JIW268" s="27"/>
      <c r="JIX268" s="27"/>
      <c r="JIY268" s="27"/>
      <c r="JIZ268" s="27"/>
      <c r="JJA268" s="27"/>
      <c r="JJB268" s="27"/>
      <c r="JJC268" s="27"/>
      <c r="JJD268" s="27"/>
      <c r="JJE268" s="27"/>
      <c r="JJF268" s="27"/>
      <c r="JJG268" s="27"/>
      <c r="JJH268" s="27"/>
      <c r="JJI268" s="27"/>
      <c r="JJJ268" s="27"/>
      <c r="JJK268" s="27"/>
      <c r="JJL268" s="27"/>
      <c r="JJM268" s="27"/>
      <c r="JJN268" s="27"/>
      <c r="JJO268" s="27"/>
      <c r="JJP268" s="27"/>
      <c r="JJQ268" s="27"/>
      <c r="JJR268" s="27"/>
      <c r="JJS268" s="27"/>
      <c r="JJT268" s="27"/>
      <c r="JJU268" s="27"/>
      <c r="JJV268" s="27"/>
      <c r="JJW268" s="27"/>
      <c r="JJX268" s="27"/>
      <c r="JJY268" s="27"/>
      <c r="JJZ268" s="27"/>
      <c r="JKA268" s="27"/>
      <c r="JKB268" s="27"/>
      <c r="JKC268" s="27"/>
      <c r="JKD268" s="27"/>
      <c r="JKE268" s="27"/>
      <c r="JKF268" s="27"/>
      <c r="JKG268" s="27"/>
      <c r="JKH268" s="27"/>
      <c r="JKI268" s="27"/>
      <c r="JKJ268" s="27"/>
      <c r="JKK268" s="27"/>
      <c r="JKL268" s="27"/>
      <c r="JKM268" s="27"/>
      <c r="JKN268" s="27"/>
      <c r="JKO268" s="27"/>
      <c r="JKP268" s="27"/>
      <c r="JKQ268" s="27"/>
      <c r="JKR268" s="27"/>
      <c r="JKS268" s="27"/>
      <c r="JKT268" s="27"/>
      <c r="JKU268" s="27"/>
      <c r="JKV268" s="27"/>
      <c r="JKW268" s="27"/>
      <c r="JKX268" s="27"/>
      <c r="JKY268" s="27"/>
      <c r="JKZ268" s="27"/>
      <c r="JLA268" s="27"/>
      <c r="JLB268" s="27"/>
      <c r="JLC268" s="27"/>
      <c r="JLD268" s="27"/>
      <c r="JLE268" s="27"/>
      <c r="JLF268" s="27"/>
      <c r="JLG268" s="27"/>
      <c r="JLH268" s="27"/>
      <c r="JLI268" s="27"/>
      <c r="JLJ268" s="27"/>
      <c r="JLK268" s="27"/>
      <c r="JLL268" s="27"/>
      <c r="JLM268" s="27"/>
      <c r="JLN268" s="27"/>
      <c r="JLO268" s="27"/>
      <c r="JLP268" s="27"/>
      <c r="JLQ268" s="27"/>
      <c r="JLR268" s="27"/>
      <c r="JLS268" s="27"/>
      <c r="JLT268" s="27"/>
      <c r="JLU268" s="27"/>
      <c r="JLV268" s="27"/>
      <c r="JLW268" s="27"/>
      <c r="JLX268" s="27"/>
      <c r="JLY268" s="27"/>
      <c r="JLZ268" s="27"/>
      <c r="JMA268" s="27"/>
      <c r="JMB268" s="27"/>
      <c r="JMC268" s="27"/>
      <c r="JMD268" s="27"/>
      <c r="JME268" s="27"/>
      <c r="JMF268" s="27"/>
      <c r="JMG268" s="27"/>
      <c r="JMH268" s="27"/>
      <c r="JMI268" s="27"/>
      <c r="JMJ268" s="27"/>
      <c r="JMK268" s="27"/>
      <c r="JML268" s="27"/>
      <c r="JMM268" s="27"/>
      <c r="JMN268" s="27"/>
      <c r="JMO268" s="27"/>
      <c r="JMP268" s="27"/>
      <c r="JMQ268" s="27"/>
      <c r="JMR268" s="27"/>
      <c r="JMS268" s="27"/>
      <c r="JMT268" s="27"/>
      <c r="JMU268" s="27"/>
      <c r="JMV268" s="27"/>
      <c r="JMW268" s="27"/>
      <c r="JMX268" s="27"/>
      <c r="JMY268" s="27"/>
      <c r="JMZ268" s="27"/>
      <c r="JNA268" s="27"/>
      <c r="JNB268" s="27"/>
      <c r="JNC268" s="27"/>
      <c r="JND268" s="27"/>
      <c r="JNE268" s="27"/>
      <c r="JNF268" s="27"/>
      <c r="JNG268" s="27"/>
      <c r="JNH268" s="27"/>
      <c r="JNI268" s="27"/>
      <c r="JNJ268" s="27"/>
      <c r="JNK268" s="27"/>
      <c r="JNL268" s="27"/>
      <c r="JNM268" s="27"/>
      <c r="JNN268" s="27"/>
      <c r="JNO268" s="27"/>
      <c r="JNP268" s="27"/>
      <c r="JNQ268" s="27"/>
      <c r="JNR268" s="27"/>
      <c r="JNS268" s="27"/>
      <c r="JNT268" s="27"/>
      <c r="JNU268" s="27"/>
      <c r="JNV268" s="27"/>
      <c r="JNW268" s="27"/>
      <c r="JNX268" s="27"/>
      <c r="JNY268" s="27"/>
      <c r="JNZ268" s="27"/>
      <c r="JOA268" s="27"/>
      <c r="JOB268" s="27"/>
      <c r="JOC268" s="27"/>
      <c r="JOD268" s="27"/>
      <c r="JOE268" s="27"/>
      <c r="JOF268" s="27"/>
      <c r="JOG268" s="27"/>
      <c r="JOH268" s="27"/>
      <c r="JOI268" s="27"/>
      <c r="JOJ268" s="27"/>
      <c r="JOK268" s="27"/>
      <c r="JOL268" s="27"/>
      <c r="JOM268" s="27"/>
      <c r="JON268" s="27"/>
      <c r="JOO268" s="27"/>
      <c r="JOP268" s="27"/>
      <c r="JOQ268" s="27"/>
      <c r="JOR268" s="27"/>
      <c r="JOS268" s="27"/>
      <c r="JOT268" s="27"/>
      <c r="JOU268" s="27"/>
      <c r="JOV268" s="27"/>
      <c r="JOW268" s="27"/>
      <c r="JOX268" s="27"/>
      <c r="JOY268" s="27"/>
      <c r="JOZ268" s="27"/>
      <c r="JPA268" s="27"/>
      <c r="JPB268" s="27"/>
      <c r="JPC268" s="27"/>
      <c r="JPD268" s="27"/>
      <c r="JPE268" s="27"/>
      <c r="JPF268" s="27"/>
      <c r="JPG268" s="27"/>
      <c r="JPH268" s="27"/>
      <c r="JPI268" s="27"/>
      <c r="JPJ268" s="27"/>
      <c r="JPK268" s="27"/>
      <c r="JPL268" s="27"/>
      <c r="JPM268" s="27"/>
      <c r="JPN268" s="27"/>
      <c r="JPO268" s="27"/>
      <c r="JPP268" s="27"/>
      <c r="JPQ268" s="27"/>
      <c r="JPR268" s="27"/>
      <c r="JPS268" s="27"/>
      <c r="JPT268" s="27"/>
      <c r="JPU268" s="27"/>
      <c r="JPV268" s="27"/>
      <c r="JPW268" s="27"/>
      <c r="JPX268" s="27"/>
      <c r="JPY268" s="27"/>
      <c r="JPZ268" s="27"/>
      <c r="JQA268" s="27"/>
      <c r="JQB268" s="27"/>
      <c r="JQC268" s="27"/>
      <c r="JQD268" s="27"/>
      <c r="JQE268" s="27"/>
      <c r="JQF268" s="27"/>
      <c r="JQG268" s="27"/>
      <c r="JQH268" s="27"/>
      <c r="JQI268" s="27"/>
      <c r="JQJ268" s="27"/>
      <c r="JQK268" s="27"/>
      <c r="JQL268" s="27"/>
      <c r="JQM268" s="27"/>
      <c r="JQN268" s="27"/>
      <c r="JQO268" s="27"/>
      <c r="JQP268" s="27"/>
      <c r="JQQ268" s="27"/>
      <c r="JQR268" s="27"/>
      <c r="JQS268" s="27"/>
      <c r="JQT268" s="27"/>
      <c r="JQU268" s="27"/>
      <c r="JQV268" s="27"/>
      <c r="JQW268" s="27"/>
      <c r="JQX268" s="27"/>
      <c r="JQY268" s="27"/>
      <c r="JQZ268" s="27"/>
      <c r="JRA268" s="27"/>
      <c r="JRB268" s="27"/>
      <c r="JRC268" s="27"/>
      <c r="JRD268" s="27"/>
      <c r="JRE268" s="27"/>
      <c r="JRF268" s="27"/>
      <c r="JRG268" s="27"/>
      <c r="JRH268" s="27"/>
      <c r="JRI268" s="27"/>
      <c r="JRJ268" s="27"/>
      <c r="JRK268" s="27"/>
      <c r="JRL268" s="27"/>
      <c r="JRM268" s="27"/>
      <c r="JRN268" s="27"/>
      <c r="JRO268" s="27"/>
      <c r="JRP268" s="27"/>
      <c r="JRQ268" s="27"/>
      <c r="JRR268" s="27"/>
      <c r="JRS268" s="27"/>
      <c r="JRT268" s="27"/>
      <c r="JRU268" s="27"/>
      <c r="JRV268" s="27"/>
      <c r="JRW268" s="27"/>
      <c r="JRX268" s="27"/>
      <c r="JRY268" s="27"/>
      <c r="JRZ268" s="27"/>
      <c r="JSA268" s="27"/>
      <c r="JSB268" s="27"/>
      <c r="JSC268" s="27"/>
      <c r="JSD268" s="27"/>
      <c r="JSE268" s="27"/>
      <c r="JSF268" s="27"/>
      <c r="JSG268" s="27"/>
      <c r="JSH268" s="27"/>
      <c r="JSI268" s="27"/>
      <c r="JSJ268" s="27"/>
      <c r="JSK268" s="27"/>
      <c r="JSL268" s="27"/>
      <c r="JSM268" s="27"/>
      <c r="JSN268" s="27"/>
      <c r="JSO268" s="27"/>
      <c r="JSP268" s="27"/>
      <c r="JSQ268" s="27"/>
      <c r="JSR268" s="27"/>
      <c r="JSS268" s="27"/>
      <c r="JST268" s="27"/>
      <c r="JSU268" s="27"/>
      <c r="JSV268" s="27"/>
      <c r="JSW268" s="27"/>
      <c r="JSX268" s="27"/>
      <c r="JSY268" s="27"/>
      <c r="JSZ268" s="27"/>
      <c r="JTA268" s="27"/>
      <c r="JTB268" s="27"/>
      <c r="JTC268" s="27"/>
      <c r="JTD268" s="27"/>
      <c r="JTE268" s="27"/>
      <c r="JTF268" s="27"/>
      <c r="JTG268" s="27"/>
      <c r="JTH268" s="27"/>
      <c r="JTI268" s="27"/>
      <c r="JTJ268" s="27"/>
      <c r="JTK268" s="27"/>
      <c r="JTL268" s="27"/>
      <c r="JTM268" s="27"/>
      <c r="JTN268" s="27"/>
      <c r="JTO268" s="27"/>
      <c r="JTP268" s="27"/>
      <c r="JTQ268" s="27"/>
      <c r="JTR268" s="27"/>
      <c r="JTS268" s="27"/>
      <c r="JTT268" s="27"/>
      <c r="JTU268" s="27"/>
      <c r="JTV268" s="27"/>
      <c r="JTW268" s="27"/>
      <c r="JTX268" s="27"/>
      <c r="JTY268" s="27"/>
      <c r="JTZ268" s="27"/>
      <c r="JUA268" s="27"/>
      <c r="JUB268" s="27"/>
      <c r="JUC268" s="27"/>
      <c r="JUD268" s="27"/>
      <c r="JUE268" s="27"/>
      <c r="JUF268" s="27"/>
      <c r="JUG268" s="27"/>
      <c r="JUH268" s="27"/>
      <c r="JUI268" s="27"/>
      <c r="JUJ268" s="27"/>
      <c r="JUK268" s="27"/>
      <c r="JUL268" s="27"/>
      <c r="JUM268" s="27"/>
      <c r="JUN268" s="27"/>
      <c r="JUO268" s="27"/>
      <c r="JUP268" s="27"/>
      <c r="JUQ268" s="27"/>
      <c r="JUR268" s="27"/>
      <c r="JUS268" s="27"/>
      <c r="JUT268" s="27"/>
      <c r="JUU268" s="27"/>
      <c r="JUV268" s="27"/>
      <c r="JUW268" s="27"/>
      <c r="JUX268" s="27"/>
      <c r="JUY268" s="27"/>
      <c r="JUZ268" s="27"/>
      <c r="JVA268" s="27"/>
      <c r="JVB268" s="27"/>
      <c r="JVC268" s="27"/>
      <c r="JVD268" s="27"/>
      <c r="JVE268" s="27"/>
      <c r="JVF268" s="27"/>
      <c r="JVG268" s="27"/>
      <c r="JVH268" s="27"/>
      <c r="JVI268" s="27"/>
      <c r="JVJ268" s="27"/>
      <c r="JVK268" s="27"/>
      <c r="JVL268" s="27"/>
      <c r="JVM268" s="27"/>
      <c r="JVN268" s="27"/>
      <c r="JVO268" s="27"/>
      <c r="JVP268" s="27"/>
      <c r="JVQ268" s="27"/>
      <c r="JVR268" s="27"/>
      <c r="JVS268" s="27"/>
      <c r="JVT268" s="27"/>
      <c r="JVU268" s="27"/>
      <c r="JVV268" s="27"/>
      <c r="JVW268" s="27"/>
      <c r="JVX268" s="27"/>
      <c r="JVY268" s="27"/>
      <c r="JVZ268" s="27"/>
      <c r="JWA268" s="27"/>
      <c r="JWB268" s="27"/>
      <c r="JWC268" s="27"/>
      <c r="JWD268" s="27"/>
      <c r="JWE268" s="27"/>
      <c r="JWF268" s="27"/>
      <c r="JWG268" s="27"/>
      <c r="JWH268" s="27"/>
      <c r="JWI268" s="27"/>
      <c r="JWJ268" s="27"/>
      <c r="JWK268" s="27"/>
      <c r="JWL268" s="27"/>
      <c r="JWM268" s="27"/>
      <c r="JWN268" s="27"/>
      <c r="JWO268" s="27"/>
      <c r="JWP268" s="27"/>
      <c r="JWQ268" s="27"/>
      <c r="JWR268" s="27"/>
      <c r="JWS268" s="27"/>
      <c r="JWT268" s="27"/>
      <c r="JWU268" s="27"/>
      <c r="JWV268" s="27"/>
      <c r="JWW268" s="27"/>
      <c r="JWX268" s="27"/>
      <c r="JWY268" s="27"/>
      <c r="JWZ268" s="27"/>
      <c r="JXA268" s="27"/>
      <c r="JXB268" s="27"/>
      <c r="JXC268" s="27"/>
      <c r="JXD268" s="27"/>
      <c r="JXE268" s="27"/>
      <c r="JXF268" s="27"/>
      <c r="JXG268" s="27"/>
      <c r="JXH268" s="27"/>
      <c r="JXI268" s="27"/>
      <c r="JXJ268" s="27"/>
      <c r="JXK268" s="27"/>
      <c r="JXL268" s="27"/>
      <c r="JXM268" s="27"/>
      <c r="JXN268" s="27"/>
      <c r="JXO268" s="27"/>
      <c r="JXP268" s="27"/>
      <c r="JXQ268" s="27"/>
      <c r="JXR268" s="27"/>
      <c r="JXS268" s="27"/>
      <c r="JXT268" s="27"/>
      <c r="JXU268" s="27"/>
      <c r="JXV268" s="27"/>
      <c r="JXW268" s="27"/>
      <c r="JXX268" s="27"/>
      <c r="JXY268" s="27"/>
      <c r="JXZ268" s="27"/>
      <c r="JYA268" s="27"/>
      <c r="JYB268" s="27"/>
      <c r="JYC268" s="27"/>
      <c r="JYD268" s="27"/>
      <c r="JYE268" s="27"/>
      <c r="JYF268" s="27"/>
      <c r="JYG268" s="27"/>
      <c r="JYH268" s="27"/>
      <c r="JYI268" s="27"/>
      <c r="JYJ268" s="27"/>
      <c r="JYK268" s="27"/>
      <c r="JYL268" s="27"/>
      <c r="JYM268" s="27"/>
      <c r="JYN268" s="27"/>
      <c r="JYO268" s="27"/>
      <c r="JYP268" s="27"/>
      <c r="JYQ268" s="27"/>
      <c r="JYR268" s="27"/>
      <c r="JYS268" s="27"/>
      <c r="JYT268" s="27"/>
      <c r="JYU268" s="27"/>
      <c r="JYV268" s="27"/>
      <c r="JYW268" s="27"/>
      <c r="JYX268" s="27"/>
      <c r="JYY268" s="27"/>
      <c r="JYZ268" s="27"/>
      <c r="JZA268" s="27"/>
      <c r="JZB268" s="27"/>
      <c r="JZC268" s="27"/>
      <c r="JZD268" s="27"/>
      <c r="JZE268" s="27"/>
      <c r="JZF268" s="27"/>
      <c r="JZG268" s="27"/>
      <c r="JZH268" s="27"/>
      <c r="JZI268" s="27"/>
      <c r="JZJ268" s="27"/>
      <c r="JZK268" s="27"/>
      <c r="JZL268" s="27"/>
      <c r="JZM268" s="27"/>
      <c r="JZN268" s="27"/>
      <c r="JZO268" s="27"/>
      <c r="JZP268" s="27"/>
      <c r="JZQ268" s="27"/>
      <c r="JZR268" s="27"/>
      <c r="JZS268" s="27"/>
      <c r="JZT268" s="27"/>
      <c r="JZU268" s="27"/>
      <c r="JZV268" s="27"/>
      <c r="JZW268" s="27"/>
      <c r="JZX268" s="27"/>
      <c r="JZY268" s="27"/>
      <c r="JZZ268" s="27"/>
      <c r="KAA268" s="27"/>
      <c r="KAB268" s="27"/>
      <c r="KAC268" s="27"/>
      <c r="KAD268" s="27"/>
      <c r="KAE268" s="27"/>
      <c r="KAF268" s="27"/>
      <c r="KAG268" s="27"/>
      <c r="KAH268" s="27"/>
      <c r="KAI268" s="27"/>
      <c r="KAJ268" s="27"/>
      <c r="KAK268" s="27"/>
      <c r="KAL268" s="27"/>
      <c r="KAM268" s="27"/>
      <c r="KAN268" s="27"/>
      <c r="KAO268" s="27"/>
      <c r="KAP268" s="27"/>
      <c r="KAQ268" s="27"/>
      <c r="KAR268" s="27"/>
      <c r="KAS268" s="27"/>
      <c r="KAT268" s="27"/>
      <c r="KAU268" s="27"/>
      <c r="KAV268" s="27"/>
      <c r="KAW268" s="27"/>
      <c r="KAX268" s="27"/>
      <c r="KAY268" s="27"/>
      <c r="KAZ268" s="27"/>
      <c r="KBA268" s="27"/>
      <c r="KBB268" s="27"/>
      <c r="KBC268" s="27"/>
      <c r="KBD268" s="27"/>
      <c r="KBE268" s="27"/>
      <c r="KBF268" s="27"/>
      <c r="KBG268" s="27"/>
      <c r="KBH268" s="27"/>
      <c r="KBI268" s="27"/>
      <c r="KBJ268" s="27"/>
      <c r="KBK268" s="27"/>
      <c r="KBL268" s="27"/>
      <c r="KBM268" s="27"/>
      <c r="KBN268" s="27"/>
      <c r="KBO268" s="27"/>
      <c r="KBP268" s="27"/>
      <c r="KBQ268" s="27"/>
      <c r="KBR268" s="27"/>
      <c r="KBS268" s="27"/>
      <c r="KBT268" s="27"/>
      <c r="KBU268" s="27"/>
      <c r="KBV268" s="27"/>
      <c r="KBW268" s="27"/>
      <c r="KBX268" s="27"/>
      <c r="KBY268" s="27"/>
      <c r="KBZ268" s="27"/>
      <c r="KCA268" s="27"/>
      <c r="KCB268" s="27"/>
      <c r="KCC268" s="27"/>
      <c r="KCD268" s="27"/>
      <c r="KCE268" s="27"/>
      <c r="KCF268" s="27"/>
      <c r="KCG268" s="27"/>
      <c r="KCH268" s="27"/>
      <c r="KCI268" s="27"/>
      <c r="KCJ268" s="27"/>
      <c r="KCK268" s="27"/>
      <c r="KCL268" s="27"/>
      <c r="KCM268" s="27"/>
      <c r="KCN268" s="27"/>
      <c r="KCO268" s="27"/>
      <c r="KCP268" s="27"/>
      <c r="KCQ268" s="27"/>
      <c r="KCR268" s="27"/>
      <c r="KCS268" s="27"/>
      <c r="KCT268" s="27"/>
      <c r="KCU268" s="27"/>
      <c r="KCV268" s="27"/>
      <c r="KCW268" s="27"/>
      <c r="KCX268" s="27"/>
      <c r="KCY268" s="27"/>
      <c r="KCZ268" s="27"/>
      <c r="KDA268" s="27"/>
      <c r="KDB268" s="27"/>
      <c r="KDC268" s="27"/>
      <c r="KDD268" s="27"/>
      <c r="KDE268" s="27"/>
      <c r="KDF268" s="27"/>
      <c r="KDG268" s="27"/>
      <c r="KDH268" s="27"/>
      <c r="KDI268" s="27"/>
      <c r="KDJ268" s="27"/>
      <c r="KDK268" s="27"/>
      <c r="KDL268" s="27"/>
      <c r="KDM268" s="27"/>
      <c r="KDN268" s="27"/>
      <c r="KDO268" s="27"/>
      <c r="KDP268" s="27"/>
      <c r="KDQ268" s="27"/>
      <c r="KDR268" s="27"/>
      <c r="KDS268" s="27"/>
      <c r="KDT268" s="27"/>
      <c r="KDU268" s="27"/>
      <c r="KDV268" s="27"/>
      <c r="KDW268" s="27"/>
      <c r="KDX268" s="27"/>
      <c r="KDY268" s="27"/>
      <c r="KDZ268" s="27"/>
      <c r="KEA268" s="27"/>
      <c r="KEB268" s="27"/>
      <c r="KEC268" s="27"/>
      <c r="KED268" s="27"/>
      <c r="KEE268" s="27"/>
      <c r="KEF268" s="27"/>
      <c r="KEG268" s="27"/>
      <c r="KEH268" s="27"/>
      <c r="KEI268" s="27"/>
      <c r="KEJ268" s="27"/>
      <c r="KEK268" s="27"/>
      <c r="KEL268" s="27"/>
      <c r="KEM268" s="27"/>
      <c r="KEN268" s="27"/>
      <c r="KEO268" s="27"/>
      <c r="KEP268" s="27"/>
      <c r="KEQ268" s="27"/>
      <c r="KER268" s="27"/>
      <c r="KES268" s="27"/>
      <c r="KET268" s="27"/>
      <c r="KEU268" s="27"/>
      <c r="KEV268" s="27"/>
      <c r="KEW268" s="27"/>
      <c r="KEX268" s="27"/>
      <c r="KEY268" s="27"/>
      <c r="KEZ268" s="27"/>
      <c r="KFA268" s="27"/>
      <c r="KFB268" s="27"/>
      <c r="KFC268" s="27"/>
      <c r="KFD268" s="27"/>
      <c r="KFE268" s="27"/>
      <c r="KFF268" s="27"/>
      <c r="KFG268" s="27"/>
      <c r="KFH268" s="27"/>
      <c r="KFI268" s="27"/>
      <c r="KFJ268" s="27"/>
      <c r="KFK268" s="27"/>
      <c r="KFL268" s="27"/>
      <c r="KFM268" s="27"/>
      <c r="KFN268" s="27"/>
      <c r="KFO268" s="27"/>
      <c r="KFP268" s="27"/>
      <c r="KFQ268" s="27"/>
      <c r="KFR268" s="27"/>
      <c r="KFS268" s="27"/>
      <c r="KFT268" s="27"/>
      <c r="KFU268" s="27"/>
      <c r="KFV268" s="27"/>
      <c r="KFW268" s="27"/>
      <c r="KFX268" s="27"/>
      <c r="KFY268" s="27"/>
      <c r="KFZ268" s="27"/>
      <c r="KGA268" s="27"/>
      <c r="KGB268" s="27"/>
      <c r="KGC268" s="27"/>
      <c r="KGD268" s="27"/>
      <c r="KGE268" s="27"/>
      <c r="KGF268" s="27"/>
      <c r="KGG268" s="27"/>
      <c r="KGH268" s="27"/>
      <c r="KGI268" s="27"/>
      <c r="KGJ268" s="27"/>
      <c r="KGK268" s="27"/>
      <c r="KGL268" s="27"/>
      <c r="KGM268" s="27"/>
      <c r="KGN268" s="27"/>
      <c r="KGO268" s="27"/>
      <c r="KGP268" s="27"/>
      <c r="KGQ268" s="27"/>
      <c r="KGR268" s="27"/>
      <c r="KGS268" s="27"/>
      <c r="KGT268" s="27"/>
      <c r="KGU268" s="27"/>
      <c r="KGV268" s="27"/>
      <c r="KGW268" s="27"/>
      <c r="KGX268" s="27"/>
      <c r="KGY268" s="27"/>
      <c r="KGZ268" s="27"/>
      <c r="KHA268" s="27"/>
      <c r="KHB268" s="27"/>
      <c r="KHC268" s="27"/>
      <c r="KHD268" s="27"/>
      <c r="KHE268" s="27"/>
      <c r="KHF268" s="27"/>
      <c r="KHG268" s="27"/>
      <c r="KHH268" s="27"/>
      <c r="KHI268" s="27"/>
      <c r="KHJ268" s="27"/>
      <c r="KHK268" s="27"/>
      <c r="KHL268" s="27"/>
      <c r="KHM268" s="27"/>
      <c r="KHN268" s="27"/>
      <c r="KHO268" s="27"/>
      <c r="KHP268" s="27"/>
      <c r="KHQ268" s="27"/>
      <c r="KHR268" s="27"/>
      <c r="KHS268" s="27"/>
      <c r="KHT268" s="27"/>
      <c r="KHU268" s="27"/>
      <c r="KHV268" s="27"/>
      <c r="KHW268" s="27"/>
      <c r="KHX268" s="27"/>
      <c r="KHY268" s="27"/>
      <c r="KHZ268" s="27"/>
      <c r="KIA268" s="27"/>
      <c r="KIB268" s="27"/>
      <c r="KIC268" s="27"/>
      <c r="KID268" s="27"/>
      <c r="KIE268" s="27"/>
      <c r="KIF268" s="27"/>
      <c r="KIG268" s="27"/>
      <c r="KIH268" s="27"/>
      <c r="KII268" s="27"/>
      <c r="KIJ268" s="27"/>
      <c r="KIK268" s="27"/>
      <c r="KIL268" s="27"/>
      <c r="KIM268" s="27"/>
      <c r="KIN268" s="27"/>
      <c r="KIO268" s="27"/>
      <c r="KIP268" s="27"/>
      <c r="KIQ268" s="27"/>
      <c r="KIR268" s="27"/>
      <c r="KIS268" s="27"/>
      <c r="KIT268" s="27"/>
      <c r="KIU268" s="27"/>
      <c r="KIV268" s="27"/>
      <c r="KIW268" s="27"/>
      <c r="KIX268" s="27"/>
      <c r="KIY268" s="27"/>
      <c r="KIZ268" s="27"/>
      <c r="KJA268" s="27"/>
      <c r="KJB268" s="27"/>
      <c r="KJC268" s="27"/>
      <c r="KJD268" s="27"/>
      <c r="KJE268" s="27"/>
      <c r="KJF268" s="27"/>
      <c r="KJG268" s="27"/>
      <c r="KJH268" s="27"/>
      <c r="KJI268" s="27"/>
      <c r="KJJ268" s="27"/>
      <c r="KJK268" s="27"/>
      <c r="KJL268" s="27"/>
      <c r="KJM268" s="27"/>
      <c r="KJN268" s="27"/>
      <c r="KJO268" s="27"/>
      <c r="KJP268" s="27"/>
      <c r="KJQ268" s="27"/>
      <c r="KJR268" s="27"/>
      <c r="KJS268" s="27"/>
      <c r="KJT268" s="27"/>
      <c r="KJU268" s="27"/>
      <c r="KJV268" s="27"/>
      <c r="KJW268" s="27"/>
      <c r="KJX268" s="27"/>
      <c r="KJY268" s="27"/>
      <c r="KJZ268" s="27"/>
      <c r="KKA268" s="27"/>
      <c r="KKB268" s="27"/>
      <c r="KKC268" s="27"/>
      <c r="KKD268" s="27"/>
      <c r="KKE268" s="27"/>
      <c r="KKF268" s="27"/>
      <c r="KKG268" s="27"/>
      <c r="KKH268" s="27"/>
      <c r="KKI268" s="27"/>
      <c r="KKJ268" s="27"/>
      <c r="KKK268" s="27"/>
      <c r="KKL268" s="27"/>
      <c r="KKM268" s="27"/>
      <c r="KKN268" s="27"/>
      <c r="KKO268" s="27"/>
      <c r="KKP268" s="27"/>
      <c r="KKQ268" s="27"/>
      <c r="KKR268" s="27"/>
      <c r="KKS268" s="27"/>
      <c r="KKT268" s="27"/>
      <c r="KKU268" s="27"/>
      <c r="KKV268" s="27"/>
      <c r="KKW268" s="27"/>
      <c r="KKX268" s="27"/>
      <c r="KKY268" s="27"/>
      <c r="KKZ268" s="27"/>
      <c r="KLA268" s="27"/>
      <c r="KLB268" s="27"/>
      <c r="KLC268" s="27"/>
      <c r="KLD268" s="27"/>
      <c r="KLE268" s="27"/>
      <c r="KLF268" s="27"/>
      <c r="KLG268" s="27"/>
      <c r="KLH268" s="27"/>
      <c r="KLI268" s="27"/>
      <c r="KLJ268" s="27"/>
      <c r="KLK268" s="27"/>
      <c r="KLL268" s="27"/>
      <c r="KLM268" s="27"/>
      <c r="KLN268" s="27"/>
      <c r="KLO268" s="27"/>
      <c r="KLP268" s="27"/>
      <c r="KLQ268" s="27"/>
      <c r="KLR268" s="27"/>
      <c r="KLS268" s="27"/>
      <c r="KLT268" s="27"/>
      <c r="KLU268" s="27"/>
      <c r="KLV268" s="27"/>
      <c r="KLW268" s="27"/>
      <c r="KLX268" s="27"/>
      <c r="KLY268" s="27"/>
      <c r="KLZ268" s="27"/>
      <c r="KMA268" s="27"/>
      <c r="KMB268" s="27"/>
      <c r="KMC268" s="27"/>
      <c r="KMD268" s="27"/>
      <c r="KME268" s="27"/>
      <c r="KMF268" s="27"/>
      <c r="KMG268" s="27"/>
      <c r="KMH268" s="27"/>
      <c r="KMI268" s="27"/>
      <c r="KMJ268" s="27"/>
      <c r="KMK268" s="27"/>
      <c r="KML268" s="27"/>
      <c r="KMM268" s="27"/>
      <c r="KMN268" s="27"/>
      <c r="KMO268" s="27"/>
      <c r="KMP268" s="27"/>
      <c r="KMQ268" s="27"/>
      <c r="KMR268" s="27"/>
      <c r="KMS268" s="27"/>
      <c r="KMT268" s="27"/>
      <c r="KMU268" s="27"/>
      <c r="KMV268" s="27"/>
      <c r="KMW268" s="27"/>
      <c r="KMX268" s="27"/>
      <c r="KMY268" s="27"/>
      <c r="KMZ268" s="27"/>
      <c r="KNA268" s="27"/>
      <c r="KNB268" s="27"/>
      <c r="KNC268" s="27"/>
      <c r="KND268" s="27"/>
      <c r="KNE268" s="27"/>
      <c r="KNF268" s="27"/>
      <c r="KNG268" s="27"/>
      <c r="KNH268" s="27"/>
      <c r="KNI268" s="27"/>
      <c r="KNJ268" s="27"/>
      <c r="KNK268" s="27"/>
      <c r="KNL268" s="27"/>
      <c r="KNM268" s="27"/>
      <c r="KNN268" s="27"/>
      <c r="KNO268" s="27"/>
      <c r="KNP268" s="27"/>
      <c r="KNQ268" s="27"/>
      <c r="KNR268" s="27"/>
      <c r="KNS268" s="27"/>
      <c r="KNT268" s="27"/>
      <c r="KNU268" s="27"/>
      <c r="KNV268" s="27"/>
      <c r="KNW268" s="27"/>
      <c r="KNX268" s="27"/>
      <c r="KNY268" s="27"/>
      <c r="KNZ268" s="27"/>
      <c r="KOA268" s="27"/>
      <c r="KOB268" s="27"/>
      <c r="KOC268" s="27"/>
      <c r="KOD268" s="27"/>
      <c r="KOE268" s="27"/>
      <c r="KOF268" s="27"/>
      <c r="KOG268" s="27"/>
      <c r="KOH268" s="27"/>
      <c r="KOI268" s="27"/>
      <c r="KOJ268" s="27"/>
      <c r="KOK268" s="27"/>
      <c r="KOL268" s="27"/>
      <c r="KOM268" s="27"/>
      <c r="KON268" s="27"/>
      <c r="KOO268" s="27"/>
      <c r="KOP268" s="27"/>
      <c r="KOQ268" s="27"/>
      <c r="KOR268" s="27"/>
      <c r="KOS268" s="27"/>
      <c r="KOT268" s="27"/>
      <c r="KOU268" s="27"/>
      <c r="KOV268" s="27"/>
      <c r="KOW268" s="27"/>
      <c r="KOX268" s="27"/>
      <c r="KOY268" s="27"/>
      <c r="KOZ268" s="27"/>
      <c r="KPA268" s="27"/>
      <c r="KPB268" s="27"/>
      <c r="KPC268" s="27"/>
      <c r="KPD268" s="27"/>
      <c r="KPE268" s="27"/>
      <c r="KPF268" s="27"/>
      <c r="KPG268" s="27"/>
      <c r="KPH268" s="27"/>
      <c r="KPI268" s="27"/>
      <c r="KPJ268" s="27"/>
      <c r="KPK268" s="27"/>
      <c r="KPL268" s="27"/>
      <c r="KPM268" s="27"/>
      <c r="KPN268" s="27"/>
      <c r="KPO268" s="27"/>
      <c r="KPP268" s="27"/>
      <c r="KPQ268" s="27"/>
      <c r="KPR268" s="27"/>
      <c r="KPS268" s="27"/>
      <c r="KPT268" s="27"/>
      <c r="KPU268" s="27"/>
      <c r="KPV268" s="27"/>
      <c r="KPW268" s="27"/>
      <c r="KPX268" s="27"/>
      <c r="KPY268" s="27"/>
      <c r="KPZ268" s="27"/>
      <c r="KQA268" s="27"/>
      <c r="KQB268" s="27"/>
      <c r="KQC268" s="27"/>
      <c r="KQD268" s="27"/>
      <c r="KQE268" s="27"/>
      <c r="KQF268" s="27"/>
      <c r="KQG268" s="27"/>
      <c r="KQH268" s="27"/>
      <c r="KQI268" s="27"/>
      <c r="KQJ268" s="27"/>
      <c r="KQK268" s="27"/>
      <c r="KQL268" s="27"/>
      <c r="KQM268" s="27"/>
      <c r="KQN268" s="27"/>
      <c r="KQO268" s="27"/>
      <c r="KQP268" s="27"/>
      <c r="KQQ268" s="27"/>
      <c r="KQR268" s="27"/>
      <c r="KQS268" s="27"/>
      <c r="KQT268" s="27"/>
      <c r="KQU268" s="27"/>
      <c r="KQV268" s="27"/>
      <c r="KQW268" s="27"/>
      <c r="KQX268" s="27"/>
      <c r="KQY268" s="27"/>
      <c r="KQZ268" s="27"/>
      <c r="KRA268" s="27"/>
      <c r="KRB268" s="27"/>
      <c r="KRC268" s="27"/>
      <c r="KRD268" s="27"/>
      <c r="KRE268" s="27"/>
      <c r="KRF268" s="27"/>
      <c r="KRG268" s="27"/>
      <c r="KRH268" s="27"/>
      <c r="KRI268" s="27"/>
      <c r="KRJ268" s="27"/>
      <c r="KRK268" s="27"/>
      <c r="KRL268" s="27"/>
      <c r="KRM268" s="27"/>
      <c r="KRN268" s="27"/>
      <c r="KRO268" s="27"/>
      <c r="KRP268" s="27"/>
      <c r="KRQ268" s="27"/>
      <c r="KRR268" s="27"/>
      <c r="KRS268" s="27"/>
      <c r="KRT268" s="27"/>
      <c r="KRU268" s="27"/>
      <c r="KRV268" s="27"/>
      <c r="KRW268" s="27"/>
      <c r="KRX268" s="27"/>
      <c r="KRY268" s="27"/>
      <c r="KRZ268" s="27"/>
      <c r="KSA268" s="27"/>
      <c r="KSB268" s="27"/>
      <c r="KSC268" s="27"/>
      <c r="KSD268" s="27"/>
      <c r="KSE268" s="27"/>
      <c r="KSF268" s="27"/>
      <c r="KSG268" s="27"/>
      <c r="KSH268" s="27"/>
      <c r="KSI268" s="27"/>
      <c r="KSJ268" s="27"/>
      <c r="KSK268" s="27"/>
      <c r="KSL268" s="27"/>
      <c r="KSM268" s="27"/>
      <c r="KSN268" s="27"/>
      <c r="KSO268" s="27"/>
      <c r="KSP268" s="27"/>
      <c r="KSQ268" s="27"/>
      <c r="KSR268" s="27"/>
      <c r="KSS268" s="27"/>
      <c r="KST268" s="27"/>
      <c r="KSU268" s="27"/>
      <c r="KSV268" s="27"/>
      <c r="KSW268" s="27"/>
      <c r="KSX268" s="27"/>
      <c r="KSY268" s="27"/>
      <c r="KSZ268" s="27"/>
      <c r="KTA268" s="27"/>
      <c r="KTB268" s="27"/>
      <c r="KTC268" s="27"/>
      <c r="KTD268" s="27"/>
      <c r="KTE268" s="27"/>
      <c r="KTF268" s="27"/>
      <c r="KTG268" s="27"/>
      <c r="KTH268" s="27"/>
      <c r="KTI268" s="27"/>
      <c r="KTJ268" s="27"/>
      <c r="KTK268" s="27"/>
      <c r="KTL268" s="27"/>
      <c r="KTM268" s="27"/>
      <c r="KTN268" s="27"/>
      <c r="KTO268" s="27"/>
      <c r="KTP268" s="27"/>
      <c r="KTQ268" s="27"/>
      <c r="KTR268" s="27"/>
      <c r="KTS268" s="27"/>
      <c r="KTT268" s="27"/>
      <c r="KTU268" s="27"/>
      <c r="KTV268" s="27"/>
      <c r="KTW268" s="27"/>
      <c r="KTX268" s="27"/>
      <c r="KTY268" s="27"/>
      <c r="KTZ268" s="27"/>
      <c r="KUA268" s="27"/>
      <c r="KUB268" s="27"/>
      <c r="KUC268" s="27"/>
      <c r="KUD268" s="27"/>
      <c r="KUE268" s="27"/>
      <c r="KUF268" s="27"/>
      <c r="KUG268" s="27"/>
      <c r="KUH268" s="27"/>
      <c r="KUI268" s="27"/>
      <c r="KUJ268" s="27"/>
      <c r="KUK268" s="27"/>
      <c r="KUL268" s="27"/>
      <c r="KUM268" s="27"/>
      <c r="KUN268" s="27"/>
      <c r="KUO268" s="27"/>
      <c r="KUP268" s="27"/>
      <c r="KUQ268" s="27"/>
      <c r="KUR268" s="27"/>
      <c r="KUS268" s="27"/>
      <c r="KUT268" s="27"/>
      <c r="KUU268" s="27"/>
      <c r="KUV268" s="27"/>
      <c r="KUW268" s="27"/>
      <c r="KUX268" s="27"/>
      <c r="KUY268" s="27"/>
      <c r="KUZ268" s="27"/>
      <c r="KVA268" s="27"/>
      <c r="KVB268" s="27"/>
      <c r="KVC268" s="27"/>
      <c r="KVD268" s="27"/>
      <c r="KVE268" s="27"/>
      <c r="KVF268" s="27"/>
      <c r="KVG268" s="27"/>
      <c r="KVH268" s="27"/>
      <c r="KVI268" s="27"/>
      <c r="KVJ268" s="27"/>
      <c r="KVK268" s="27"/>
      <c r="KVL268" s="27"/>
      <c r="KVM268" s="27"/>
      <c r="KVN268" s="27"/>
      <c r="KVO268" s="27"/>
      <c r="KVP268" s="27"/>
      <c r="KVQ268" s="27"/>
      <c r="KVR268" s="27"/>
      <c r="KVS268" s="27"/>
      <c r="KVT268" s="27"/>
      <c r="KVU268" s="27"/>
      <c r="KVV268" s="27"/>
      <c r="KVW268" s="27"/>
      <c r="KVX268" s="27"/>
      <c r="KVY268" s="27"/>
      <c r="KVZ268" s="27"/>
      <c r="KWA268" s="27"/>
      <c r="KWB268" s="27"/>
      <c r="KWC268" s="27"/>
      <c r="KWD268" s="27"/>
      <c r="KWE268" s="27"/>
      <c r="KWF268" s="27"/>
      <c r="KWG268" s="27"/>
      <c r="KWH268" s="27"/>
      <c r="KWI268" s="27"/>
      <c r="KWJ268" s="27"/>
      <c r="KWK268" s="27"/>
      <c r="KWL268" s="27"/>
      <c r="KWM268" s="27"/>
      <c r="KWN268" s="27"/>
      <c r="KWO268" s="27"/>
      <c r="KWP268" s="27"/>
      <c r="KWQ268" s="27"/>
      <c r="KWR268" s="27"/>
      <c r="KWS268" s="27"/>
      <c r="KWT268" s="27"/>
      <c r="KWU268" s="27"/>
      <c r="KWV268" s="27"/>
      <c r="KWW268" s="27"/>
      <c r="KWX268" s="27"/>
      <c r="KWY268" s="27"/>
      <c r="KWZ268" s="27"/>
      <c r="KXA268" s="27"/>
      <c r="KXB268" s="27"/>
      <c r="KXC268" s="27"/>
      <c r="KXD268" s="27"/>
      <c r="KXE268" s="27"/>
      <c r="KXF268" s="27"/>
      <c r="KXG268" s="27"/>
      <c r="KXH268" s="27"/>
      <c r="KXI268" s="27"/>
      <c r="KXJ268" s="27"/>
      <c r="KXK268" s="27"/>
      <c r="KXL268" s="27"/>
      <c r="KXM268" s="27"/>
      <c r="KXN268" s="27"/>
      <c r="KXO268" s="27"/>
      <c r="KXP268" s="27"/>
      <c r="KXQ268" s="27"/>
      <c r="KXR268" s="27"/>
      <c r="KXS268" s="27"/>
      <c r="KXT268" s="27"/>
      <c r="KXU268" s="27"/>
      <c r="KXV268" s="27"/>
      <c r="KXW268" s="27"/>
      <c r="KXX268" s="27"/>
      <c r="KXY268" s="27"/>
      <c r="KXZ268" s="27"/>
      <c r="KYA268" s="27"/>
      <c r="KYB268" s="27"/>
      <c r="KYC268" s="27"/>
      <c r="KYD268" s="27"/>
      <c r="KYE268" s="27"/>
      <c r="KYF268" s="27"/>
      <c r="KYG268" s="27"/>
      <c r="KYH268" s="27"/>
      <c r="KYI268" s="27"/>
      <c r="KYJ268" s="27"/>
      <c r="KYK268" s="27"/>
      <c r="KYL268" s="27"/>
      <c r="KYM268" s="27"/>
      <c r="KYN268" s="27"/>
      <c r="KYO268" s="27"/>
      <c r="KYP268" s="27"/>
      <c r="KYQ268" s="27"/>
      <c r="KYR268" s="27"/>
      <c r="KYS268" s="27"/>
      <c r="KYT268" s="27"/>
      <c r="KYU268" s="27"/>
      <c r="KYV268" s="27"/>
      <c r="KYW268" s="27"/>
      <c r="KYX268" s="27"/>
      <c r="KYY268" s="27"/>
      <c r="KYZ268" s="27"/>
      <c r="KZA268" s="27"/>
      <c r="KZB268" s="27"/>
      <c r="KZC268" s="27"/>
      <c r="KZD268" s="27"/>
      <c r="KZE268" s="27"/>
      <c r="KZF268" s="27"/>
      <c r="KZG268" s="27"/>
      <c r="KZH268" s="27"/>
      <c r="KZI268" s="27"/>
      <c r="KZJ268" s="27"/>
      <c r="KZK268" s="27"/>
      <c r="KZL268" s="27"/>
      <c r="KZM268" s="27"/>
      <c r="KZN268" s="27"/>
      <c r="KZO268" s="27"/>
      <c r="KZP268" s="27"/>
      <c r="KZQ268" s="27"/>
      <c r="KZR268" s="27"/>
      <c r="KZS268" s="27"/>
      <c r="KZT268" s="27"/>
      <c r="KZU268" s="27"/>
      <c r="KZV268" s="27"/>
      <c r="KZW268" s="27"/>
      <c r="KZX268" s="27"/>
      <c r="KZY268" s="27"/>
      <c r="KZZ268" s="27"/>
      <c r="LAA268" s="27"/>
      <c r="LAB268" s="27"/>
      <c r="LAC268" s="27"/>
      <c r="LAD268" s="27"/>
      <c r="LAE268" s="27"/>
      <c r="LAF268" s="27"/>
      <c r="LAG268" s="27"/>
      <c r="LAH268" s="27"/>
      <c r="LAI268" s="27"/>
      <c r="LAJ268" s="27"/>
      <c r="LAK268" s="27"/>
      <c r="LAL268" s="27"/>
      <c r="LAM268" s="27"/>
      <c r="LAN268" s="27"/>
      <c r="LAO268" s="27"/>
      <c r="LAP268" s="27"/>
      <c r="LAQ268" s="27"/>
      <c r="LAR268" s="27"/>
      <c r="LAS268" s="27"/>
      <c r="LAT268" s="27"/>
      <c r="LAU268" s="27"/>
      <c r="LAV268" s="27"/>
      <c r="LAW268" s="27"/>
      <c r="LAX268" s="27"/>
      <c r="LAY268" s="27"/>
      <c r="LAZ268" s="27"/>
      <c r="LBA268" s="27"/>
      <c r="LBB268" s="27"/>
      <c r="LBC268" s="27"/>
      <c r="LBD268" s="27"/>
      <c r="LBE268" s="27"/>
      <c r="LBF268" s="27"/>
      <c r="LBG268" s="27"/>
      <c r="LBH268" s="27"/>
      <c r="LBI268" s="27"/>
      <c r="LBJ268" s="27"/>
      <c r="LBK268" s="27"/>
      <c r="LBL268" s="27"/>
      <c r="LBM268" s="27"/>
      <c r="LBN268" s="27"/>
      <c r="LBO268" s="27"/>
      <c r="LBP268" s="27"/>
      <c r="LBQ268" s="27"/>
      <c r="LBR268" s="27"/>
      <c r="LBS268" s="27"/>
      <c r="LBT268" s="27"/>
      <c r="LBU268" s="27"/>
      <c r="LBV268" s="27"/>
      <c r="LBW268" s="27"/>
      <c r="LBX268" s="27"/>
      <c r="LBY268" s="27"/>
      <c r="LBZ268" s="27"/>
      <c r="LCA268" s="27"/>
      <c r="LCB268" s="27"/>
      <c r="LCC268" s="27"/>
      <c r="LCD268" s="27"/>
      <c r="LCE268" s="27"/>
      <c r="LCF268" s="27"/>
      <c r="LCG268" s="27"/>
      <c r="LCH268" s="27"/>
      <c r="LCI268" s="27"/>
      <c r="LCJ268" s="27"/>
      <c r="LCK268" s="27"/>
      <c r="LCL268" s="27"/>
      <c r="LCM268" s="27"/>
      <c r="LCN268" s="27"/>
      <c r="LCO268" s="27"/>
      <c r="LCP268" s="27"/>
      <c r="LCQ268" s="27"/>
      <c r="LCR268" s="27"/>
      <c r="LCS268" s="27"/>
      <c r="LCT268" s="27"/>
      <c r="LCU268" s="27"/>
      <c r="LCV268" s="27"/>
      <c r="LCW268" s="27"/>
      <c r="LCX268" s="27"/>
      <c r="LCY268" s="27"/>
      <c r="LCZ268" s="27"/>
      <c r="LDA268" s="27"/>
      <c r="LDB268" s="27"/>
      <c r="LDC268" s="27"/>
      <c r="LDD268" s="27"/>
      <c r="LDE268" s="27"/>
      <c r="LDF268" s="27"/>
      <c r="LDG268" s="27"/>
      <c r="LDH268" s="27"/>
      <c r="LDI268" s="27"/>
      <c r="LDJ268" s="27"/>
      <c r="LDK268" s="27"/>
      <c r="LDL268" s="27"/>
      <c r="LDM268" s="27"/>
      <c r="LDN268" s="27"/>
      <c r="LDO268" s="27"/>
      <c r="LDP268" s="27"/>
      <c r="LDQ268" s="27"/>
      <c r="LDR268" s="27"/>
      <c r="LDS268" s="27"/>
      <c r="LDT268" s="27"/>
      <c r="LDU268" s="27"/>
      <c r="LDV268" s="27"/>
      <c r="LDW268" s="27"/>
      <c r="LDX268" s="27"/>
      <c r="LDY268" s="27"/>
      <c r="LDZ268" s="27"/>
      <c r="LEA268" s="27"/>
      <c r="LEB268" s="27"/>
      <c r="LEC268" s="27"/>
      <c r="LED268" s="27"/>
      <c r="LEE268" s="27"/>
      <c r="LEF268" s="27"/>
      <c r="LEG268" s="27"/>
      <c r="LEH268" s="27"/>
      <c r="LEI268" s="27"/>
      <c r="LEJ268" s="27"/>
      <c r="LEK268" s="27"/>
      <c r="LEL268" s="27"/>
      <c r="LEM268" s="27"/>
      <c r="LEN268" s="27"/>
      <c r="LEO268" s="27"/>
      <c r="LEP268" s="27"/>
      <c r="LEQ268" s="27"/>
      <c r="LER268" s="27"/>
      <c r="LES268" s="27"/>
      <c r="LET268" s="27"/>
      <c r="LEU268" s="27"/>
      <c r="LEV268" s="27"/>
      <c r="LEW268" s="27"/>
      <c r="LEX268" s="27"/>
      <c r="LEY268" s="27"/>
      <c r="LEZ268" s="27"/>
      <c r="LFA268" s="27"/>
      <c r="LFB268" s="27"/>
      <c r="LFC268" s="27"/>
      <c r="LFD268" s="27"/>
      <c r="LFE268" s="27"/>
      <c r="LFF268" s="27"/>
      <c r="LFG268" s="27"/>
      <c r="LFH268" s="27"/>
      <c r="LFI268" s="27"/>
      <c r="LFJ268" s="27"/>
      <c r="LFK268" s="27"/>
      <c r="LFL268" s="27"/>
      <c r="LFM268" s="27"/>
      <c r="LFN268" s="27"/>
      <c r="LFO268" s="27"/>
      <c r="LFP268" s="27"/>
      <c r="LFQ268" s="27"/>
      <c r="LFR268" s="27"/>
      <c r="LFS268" s="27"/>
      <c r="LFT268" s="27"/>
      <c r="LFU268" s="27"/>
      <c r="LFV268" s="27"/>
      <c r="LFW268" s="27"/>
      <c r="LFX268" s="27"/>
      <c r="LFY268" s="27"/>
      <c r="LFZ268" s="27"/>
      <c r="LGA268" s="27"/>
      <c r="LGB268" s="27"/>
      <c r="LGC268" s="27"/>
      <c r="LGD268" s="27"/>
      <c r="LGE268" s="27"/>
      <c r="LGF268" s="27"/>
      <c r="LGG268" s="27"/>
      <c r="LGH268" s="27"/>
      <c r="LGI268" s="27"/>
      <c r="LGJ268" s="27"/>
      <c r="LGK268" s="27"/>
      <c r="LGL268" s="27"/>
      <c r="LGM268" s="27"/>
      <c r="LGN268" s="27"/>
      <c r="LGO268" s="27"/>
      <c r="LGP268" s="27"/>
      <c r="LGQ268" s="27"/>
      <c r="LGR268" s="27"/>
      <c r="LGS268" s="27"/>
      <c r="LGT268" s="27"/>
      <c r="LGU268" s="27"/>
      <c r="LGV268" s="27"/>
      <c r="LGW268" s="27"/>
      <c r="LGX268" s="27"/>
      <c r="LGY268" s="27"/>
      <c r="LGZ268" s="27"/>
      <c r="LHA268" s="27"/>
      <c r="LHB268" s="27"/>
      <c r="LHC268" s="27"/>
      <c r="LHD268" s="27"/>
      <c r="LHE268" s="27"/>
      <c r="LHF268" s="27"/>
      <c r="LHG268" s="27"/>
      <c r="LHH268" s="27"/>
      <c r="LHI268" s="27"/>
      <c r="LHJ268" s="27"/>
      <c r="LHK268" s="27"/>
      <c r="LHL268" s="27"/>
      <c r="LHM268" s="27"/>
      <c r="LHN268" s="27"/>
      <c r="LHO268" s="27"/>
      <c r="LHP268" s="27"/>
      <c r="LHQ268" s="27"/>
      <c r="LHR268" s="27"/>
      <c r="LHS268" s="27"/>
      <c r="LHT268" s="27"/>
      <c r="LHU268" s="27"/>
      <c r="LHV268" s="27"/>
      <c r="LHW268" s="27"/>
      <c r="LHX268" s="27"/>
      <c r="LHY268" s="27"/>
      <c r="LHZ268" s="27"/>
      <c r="LIA268" s="27"/>
      <c r="LIB268" s="27"/>
      <c r="LIC268" s="27"/>
      <c r="LID268" s="27"/>
      <c r="LIE268" s="27"/>
      <c r="LIF268" s="27"/>
      <c r="LIG268" s="27"/>
      <c r="LIH268" s="27"/>
      <c r="LII268" s="27"/>
      <c r="LIJ268" s="27"/>
      <c r="LIK268" s="27"/>
      <c r="LIL268" s="27"/>
      <c r="LIM268" s="27"/>
      <c r="LIN268" s="27"/>
      <c r="LIO268" s="27"/>
      <c r="LIP268" s="27"/>
      <c r="LIQ268" s="27"/>
      <c r="LIR268" s="27"/>
      <c r="LIS268" s="27"/>
      <c r="LIT268" s="27"/>
      <c r="LIU268" s="27"/>
      <c r="LIV268" s="27"/>
      <c r="LIW268" s="27"/>
      <c r="LIX268" s="27"/>
      <c r="LIY268" s="27"/>
      <c r="LIZ268" s="27"/>
      <c r="LJA268" s="27"/>
      <c r="LJB268" s="27"/>
      <c r="LJC268" s="27"/>
      <c r="LJD268" s="27"/>
      <c r="LJE268" s="27"/>
      <c r="LJF268" s="27"/>
      <c r="LJG268" s="27"/>
      <c r="LJH268" s="27"/>
      <c r="LJI268" s="27"/>
      <c r="LJJ268" s="27"/>
      <c r="LJK268" s="27"/>
      <c r="LJL268" s="27"/>
      <c r="LJM268" s="27"/>
      <c r="LJN268" s="27"/>
      <c r="LJO268" s="27"/>
      <c r="LJP268" s="27"/>
      <c r="LJQ268" s="27"/>
      <c r="LJR268" s="27"/>
      <c r="LJS268" s="27"/>
      <c r="LJT268" s="27"/>
      <c r="LJU268" s="27"/>
      <c r="LJV268" s="27"/>
      <c r="LJW268" s="27"/>
      <c r="LJX268" s="27"/>
      <c r="LJY268" s="27"/>
      <c r="LJZ268" s="27"/>
      <c r="LKA268" s="27"/>
      <c r="LKB268" s="27"/>
      <c r="LKC268" s="27"/>
      <c r="LKD268" s="27"/>
      <c r="LKE268" s="27"/>
      <c r="LKF268" s="27"/>
      <c r="LKG268" s="27"/>
      <c r="LKH268" s="27"/>
      <c r="LKI268" s="27"/>
      <c r="LKJ268" s="27"/>
      <c r="LKK268" s="27"/>
      <c r="LKL268" s="27"/>
      <c r="LKM268" s="27"/>
      <c r="LKN268" s="27"/>
      <c r="LKO268" s="27"/>
      <c r="LKP268" s="27"/>
      <c r="LKQ268" s="27"/>
      <c r="LKR268" s="27"/>
      <c r="LKS268" s="27"/>
      <c r="LKT268" s="27"/>
      <c r="LKU268" s="27"/>
      <c r="LKV268" s="27"/>
      <c r="LKW268" s="27"/>
      <c r="LKX268" s="27"/>
      <c r="LKY268" s="27"/>
      <c r="LKZ268" s="27"/>
      <c r="LLA268" s="27"/>
      <c r="LLB268" s="27"/>
      <c r="LLC268" s="27"/>
      <c r="LLD268" s="27"/>
      <c r="LLE268" s="27"/>
      <c r="LLF268" s="27"/>
      <c r="LLG268" s="27"/>
      <c r="LLH268" s="27"/>
      <c r="LLI268" s="27"/>
      <c r="LLJ268" s="27"/>
      <c r="LLK268" s="27"/>
      <c r="LLL268" s="27"/>
      <c r="LLM268" s="27"/>
      <c r="LLN268" s="27"/>
      <c r="LLO268" s="27"/>
      <c r="LLP268" s="27"/>
      <c r="LLQ268" s="27"/>
      <c r="LLR268" s="27"/>
      <c r="LLS268" s="27"/>
      <c r="LLT268" s="27"/>
      <c r="LLU268" s="27"/>
      <c r="LLV268" s="27"/>
      <c r="LLW268" s="27"/>
      <c r="LLX268" s="27"/>
      <c r="LLY268" s="27"/>
      <c r="LLZ268" s="27"/>
      <c r="LMA268" s="27"/>
      <c r="LMB268" s="27"/>
      <c r="LMC268" s="27"/>
      <c r="LMD268" s="27"/>
      <c r="LME268" s="27"/>
      <c r="LMF268" s="27"/>
      <c r="LMG268" s="27"/>
      <c r="LMH268" s="27"/>
      <c r="LMI268" s="27"/>
      <c r="LMJ268" s="27"/>
      <c r="LMK268" s="27"/>
      <c r="LML268" s="27"/>
      <c r="LMM268" s="27"/>
      <c r="LMN268" s="27"/>
      <c r="LMO268" s="27"/>
      <c r="LMP268" s="27"/>
      <c r="LMQ268" s="27"/>
      <c r="LMR268" s="27"/>
      <c r="LMS268" s="27"/>
      <c r="LMT268" s="27"/>
      <c r="LMU268" s="27"/>
      <c r="LMV268" s="27"/>
      <c r="LMW268" s="27"/>
      <c r="LMX268" s="27"/>
      <c r="LMY268" s="27"/>
      <c r="LMZ268" s="27"/>
      <c r="LNA268" s="27"/>
      <c r="LNB268" s="27"/>
      <c r="LNC268" s="27"/>
      <c r="LND268" s="27"/>
      <c r="LNE268" s="27"/>
      <c r="LNF268" s="27"/>
      <c r="LNG268" s="27"/>
      <c r="LNH268" s="27"/>
      <c r="LNI268" s="27"/>
      <c r="LNJ268" s="27"/>
      <c r="LNK268" s="27"/>
      <c r="LNL268" s="27"/>
      <c r="LNM268" s="27"/>
      <c r="LNN268" s="27"/>
      <c r="LNO268" s="27"/>
      <c r="LNP268" s="27"/>
      <c r="LNQ268" s="27"/>
      <c r="LNR268" s="27"/>
      <c r="LNS268" s="27"/>
      <c r="LNT268" s="27"/>
      <c r="LNU268" s="27"/>
      <c r="LNV268" s="27"/>
      <c r="LNW268" s="27"/>
      <c r="LNX268" s="27"/>
      <c r="LNY268" s="27"/>
      <c r="LNZ268" s="27"/>
      <c r="LOA268" s="27"/>
      <c r="LOB268" s="27"/>
      <c r="LOC268" s="27"/>
      <c r="LOD268" s="27"/>
      <c r="LOE268" s="27"/>
      <c r="LOF268" s="27"/>
      <c r="LOG268" s="27"/>
      <c r="LOH268" s="27"/>
      <c r="LOI268" s="27"/>
      <c r="LOJ268" s="27"/>
      <c r="LOK268" s="27"/>
      <c r="LOL268" s="27"/>
      <c r="LOM268" s="27"/>
      <c r="LON268" s="27"/>
      <c r="LOO268" s="27"/>
      <c r="LOP268" s="27"/>
      <c r="LOQ268" s="27"/>
      <c r="LOR268" s="27"/>
      <c r="LOS268" s="27"/>
      <c r="LOT268" s="27"/>
      <c r="LOU268" s="27"/>
      <c r="LOV268" s="27"/>
      <c r="LOW268" s="27"/>
      <c r="LOX268" s="27"/>
      <c r="LOY268" s="27"/>
      <c r="LOZ268" s="27"/>
      <c r="LPA268" s="27"/>
      <c r="LPB268" s="27"/>
      <c r="LPC268" s="27"/>
      <c r="LPD268" s="27"/>
      <c r="LPE268" s="27"/>
      <c r="LPF268" s="27"/>
      <c r="LPG268" s="27"/>
      <c r="LPH268" s="27"/>
      <c r="LPI268" s="27"/>
      <c r="LPJ268" s="27"/>
      <c r="LPK268" s="27"/>
      <c r="LPL268" s="27"/>
      <c r="LPM268" s="27"/>
      <c r="LPN268" s="27"/>
      <c r="LPO268" s="27"/>
      <c r="LPP268" s="27"/>
      <c r="LPQ268" s="27"/>
      <c r="LPR268" s="27"/>
      <c r="LPS268" s="27"/>
      <c r="LPT268" s="27"/>
      <c r="LPU268" s="27"/>
      <c r="LPV268" s="27"/>
      <c r="LPW268" s="27"/>
      <c r="LPX268" s="27"/>
      <c r="LPY268" s="27"/>
      <c r="LPZ268" s="27"/>
      <c r="LQA268" s="27"/>
      <c r="LQB268" s="27"/>
      <c r="LQC268" s="27"/>
      <c r="LQD268" s="27"/>
      <c r="LQE268" s="27"/>
      <c r="LQF268" s="27"/>
      <c r="LQG268" s="27"/>
      <c r="LQH268" s="27"/>
      <c r="LQI268" s="27"/>
      <c r="LQJ268" s="27"/>
      <c r="LQK268" s="27"/>
      <c r="LQL268" s="27"/>
      <c r="LQM268" s="27"/>
      <c r="LQN268" s="27"/>
      <c r="LQO268" s="27"/>
      <c r="LQP268" s="27"/>
      <c r="LQQ268" s="27"/>
      <c r="LQR268" s="27"/>
      <c r="LQS268" s="27"/>
      <c r="LQT268" s="27"/>
      <c r="LQU268" s="27"/>
      <c r="LQV268" s="27"/>
      <c r="LQW268" s="27"/>
      <c r="LQX268" s="27"/>
      <c r="LQY268" s="27"/>
      <c r="LQZ268" s="27"/>
      <c r="LRA268" s="27"/>
      <c r="LRB268" s="27"/>
      <c r="LRC268" s="27"/>
      <c r="LRD268" s="27"/>
      <c r="LRE268" s="27"/>
      <c r="LRF268" s="27"/>
      <c r="LRG268" s="27"/>
      <c r="LRH268" s="27"/>
      <c r="LRI268" s="27"/>
      <c r="LRJ268" s="27"/>
      <c r="LRK268" s="27"/>
      <c r="LRL268" s="27"/>
      <c r="LRM268" s="27"/>
      <c r="LRN268" s="27"/>
      <c r="LRO268" s="27"/>
      <c r="LRP268" s="27"/>
      <c r="LRQ268" s="27"/>
      <c r="LRR268" s="27"/>
      <c r="LRS268" s="27"/>
      <c r="LRT268" s="27"/>
      <c r="LRU268" s="27"/>
      <c r="LRV268" s="27"/>
      <c r="LRW268" s="27"/>
      <c r="LRX268" s="27"/>
      <c r="LRY268" s="27"/>
      <c r="LRZ268" s="27"/>
      <c r="LSA268" s="27"/>
      <c r="LSB268" s="27"/>
      <c r="LSC268" s="27"/>
      <c r="LSD268" s="27"/>
      <c r="LSE268" s="27"/>
      <c r="LSF268" s="27"/>
      <c r="LSG268" s="27"/>
      <c r="LSH268" s="27"/>
      <c r="LSI268" s="27"/>
      <c r="LSJ268" s="27"/>
      <c r="LSK268" s="27"/>
      <c r="LSL268" s="27"/>
      <c r="LSM268" s="27"/>
      <c r="LSN268" s="27"/>
      <c r="LSO268" s="27"/>
      <c r="LSP268" s="27"/>
      <c r="LSQ268" s="27"/>
      <c r="LSR268" s="27"/>
      <c r="LSS268" s="27"/>
      <c r="LST268" s="27"/>
      <c r="LSU268" s="27"/>
      <c r="LSV268" s="27"/>
      <c r="LSW268" s="27"/>
      <c r="LSX268" s="27"/>
      <c r="LSY268" s="27"/>
      <c r="LSZ268" s="27"/>
      <c r="LTA268" s="27"/>
      <c r="LTB268" s="27"/>
      <c r="LTC268" s="27"/>
      <c r="LTD268" s="27"/>
      <c r="LTE268" s="27"/>
      <c r="LTF268" s="27"/>
      <c r="LTG268" s="27"/>
      <c r="LTH268" s="27"/>
      <c r="LTI268" s="27"/>
      <c r="LTJ268" s="27"/>
      <c r="LTK268" s="27"/>
      <c r="LTL268" s="27"/>
      <c r="LTM268" s="27"/>
      <c r="LTN268" s="27"/>
      <c r="LTO268" s="27"/>
      <c r="LTP268" s="27"/>
      <c r="LTQ268" s="27"/>
      <c r="LTR268" s="27"/>
      <c r="LTS268" s="27"/>
      <c r="LTT268" s="27"/>
      <c r="LTU268" s="27"/>
      <c r="LTV268" s="27"/>
      <c r="LTW268" s="27"/>
      <c r="LTX268" s="27"/>
      <c r="LTY268" s="27"/>
      <c r="LTZ268" s="27"/>
      <c r="LUA268" s="27"/>
      <c r="LUB268" s="27"/>
      <c r="LUC268" s="27"/>
      <c r="LUD268" s="27"/>
      <c r="LUE268" s="27"/>
      <c r="LUF268" s="27"/>
      <c r="LUG268" s="27"/>
      <c r="LUH268" s="27"/>
      <c r="LUI268" s="27"/>
      <c r="LUJ268" s="27"/>
      <c r="LUK268" s="27"/>
      <c r="LUL268" s="27"/>
      <c r="LUM268" s="27"/>
      <c r="LUN268" s="27"/>
      <c r="LUO268" s="27"/>
      <c r="LUP268" s="27"/>
      <c r="LUQ268" s="27"/>
      <c r="LUR268" s="27"/>
      <c r="LUS268" s="27"/>
      <c r="LUT268" s="27"/>
      <c r="LUU268" s="27"/>
      <c r="LUV268" s="27"/>
      <c r="LUW268" s="27"/>
      <c r="LUX268" s="27"/>
      <c r="LUY268" s="27"/>
      <c r="LUZ268" s="27"/>
      <c r="LVA268" s="27"/>
      <c r="LVB268" s="27"/>
      <c r="LVC268" s="27"/>
      <c r="LVD268" s="27"/>
      <c r="LVE268" s="27"/>
      <c r="LVF268" s="27"/>
      <c r="LVG268" s="27"/>
      <c r="LVH268" s="27"/>
      <c r="LVI268" s="27"/>
      <c r="LVJ268" s="27"/>
      <c r="LVK268" s="27"/>
      <c r="LVL268" s="27"/>
      <c r="LVM268" s="27"/>
      <c r="LVN268" s="27"/>
      <c r="LVO268" s="27"/>
      <c r="LVP268" s="27"/>
      <c r="LVQ268" s="27"/>
      <c r="LVR268" s="27"/>
      <c r="LVS268" s="27"/>
      <c r="LVT268" s="27"/>
      <c r="LVU268" s="27"/>
      <c r="LVV268" s="27"/>
      <c r="LVW268" s="27"/>
      <c r="LVX268" s="27"/>
      <c r="LVY268" s="27"/>
      <c r="LVZ268" s="27"/>
      <c r="LWA268" s="27"/>
      <c r="LWB268" s="27"/>
      <c r="LWC268" s="27"/>
      <c r="LWD268" s="27"/>
      <c r="LWE268" s="27"/>
      <c r="LWF268" s="27"/>
      <c r="LWG268" s="27"/>
      <c r="LWH268" s="27"/>
      <c r="LWI268" s="27"/>
      <c r="LWJ268" s="27"/>
      <c r="LWK268" s="27"/>
      <c r="LWL268" s="27"/>
      <c r="LWM268" s="27"/>
      <c r="LWN268" s="27"/>
      <c r="LWO268" s="27"/>
      <c r="LWP268" s="27"/>
      <c r="LWQ268" s="27"/>
      <c r="LWR268" s="27"/>
      <c r="LWS268" s="27"/>
      <c r="LWT268" s="27"/>
      <c r="LWU268" s="27"/>
      <c r="LWV268" s="27"/>
      <c r="LWW268" s="27"/>
      <c r="LWX268" s="27"/>
      <c r="LWY268" s="27"/>
      <c r="LWZ268" s="27"/>
      <c r="LXA268" s="27"/>
      <c r="LXB268" s="27"/>
      <c r="LXC268" s="27"/>
      <c r="LXD268" s="27"/>
      <c r="LXE268" s="27"/>
      <c r="LXF268" s="27"/>
      <c r="LXG268" s="27"/>
      <c r="LXH268" s="27"/>
      <c r="LXI268" s="27"/>
      <c r="LXJ268" s="27"/>
      <c r="LXK268" s="27"/>
      <c r="LXL268" s="27"/>
      <c r="LXM268" s="27"/>
      <c r="LXN268" s="27"/>
      <c r="LXO268" s="27"/>
      <c r="LXP268" s="27"/>
      <c r="LXQ268" s="27"/>
      <c r="LXR268" s="27"/>
      <c r="LXS268" s="27"/>
      <c r="LXT268" s="27"/>
      <c r="LXU268" s="27"/>
      <c r="LXV268" s="27"/>
      <c r="LXW268" s="27"/>
      <c r="LXX268" s="27"/>
      <c r="LXY268" s="27"/>
      <c r="LXZ268" s="27"/>
      <c r="LYA268" s="27"/>
      <c r="LYB268" s="27"/>
      <c r="LYC268" s="27"/>
      <c r="LYD268" s="27"/>
      <c r="LYE268" s="27"/>
      <c r="LYF268" s="27"/>
      <c r="LYG268" s="27"/>
      <c r="LYH268" s="27"/>
      <c r="LYI268" s="27"/>
      <c r="LYJ268" s="27"/>
      <c r="LYK268" s="27"/>
      <c r="LYL268" s="27"/>
      <c r="LYM268" s="27"/>
      <c r="LYN268" s="27"/>
      <c r="LYO268" s="27"/>
      <c r="LYP268" s="27"/>
      <c r="LYQ268" s="27"/>
      <c r="LYR268" s="27"/>
      <c r="LYS268" s="27"/>
      <c r="LYT268" s="27"/>
      <c r="LYU268" s="27"/>
      <c r="LYV268" s="27"/>
      <c r="LYW268" s="27"/>
      <c r="LYX268" s="27"/>
      <c r="LYY268" s="27"/>
      <c r="LYZ268" s="27"/>
      <c r="LZA268" s="27"/>
      <c r="LZB268" s="27"/>
      <c r="LZC268" s="27"/>
      <c r="LZD268" s="27"/>
      <c r="LZE268" s="27"/>
      <c r="LZF268" s="27"/>
      <c r="LZG268" s="27"/>
      <c r="LZH268" s="27"/>
      <c r="LZI268" s="27"/>
      <c r="LZJ268" s="27"/>
      <c r="LZK268" s="27"/>
      <c r="LZL268" s="27"/>
      <c r="LZM268" s="27"/>
      <c r="LZN268" s="27"/>
      <c r="LZO268" s="27"/>
      <c r="LZP268" s="27"/>
      <c r="LZQ268" s="27"/>
      <c r="LZR268" s="27"/>
      <c r="LZS268" s="27"/>
      <c r="LZT268" s="27"/>
      <c r="LZU268" s="27"/>
      <c r="LZV268" s="27"/>
      <c r="LZW268" s="27"/>
      <c r="LZX268" s="27"/>
      <c r="LZY268" s="27"/>
      <c r="LZZ268" s="27"/>
      <c r="MAA268" s="27"/>
      <c r="MAB268" s="27"/>
      <c r="MAC268" s="27"/>
      <c r="MAD268" s="27"/>
      <c r="MAE268" s="27"/>
      <c r="MAF268" s="27"/>
      <c r="MAG268" s="27"/>
      <c r="MAH268" s="27"/>
      <c r="MAI268" s="27"/>
      <c r="MAJ268" s="27"/>
      <c r="MAK268" s="27"/>
      <c r="MAL268" s="27"/>
      <c r="MAM268" s="27"/>
      <c r="MAN268" s="27"/>
      <c r="MAO268" s="27"/>
      <c r="MAP268" s="27"/>
      <c r="MAQ268" s="27"/>
      <c r="MAR268" s="27"/>
      <c r="MAS268" s="27"/>
      <c r="MAT268" s="27"/>
      <c r="MAU268" s="27"/>
      <c r="MAV268" s="27"/>
      <c r="MAW268" s="27"/>
      <c r="MAX268" s="27"/>
      <c r="MAY268" s="27"/>
      <c r="MAZ268" s="27"/>
      <c r="MBA268" s="27"/>
      <c r="MBB268" s="27"/>
      <c r="MBC268" s="27"/>
      <c r="MBD268" s="27"/>
      <c r="MBE268" s="27"/>
      <c r="MBF268" s="27"/>
      <c r="MBG268" s="27"/>
      <c r="MBH268" s="27"/>
      <c r="MBI268" s="27"/>
      <c r="MBJ268" s="27"/>
      <c r="MBK268" s="27"/>
      <c r="MBL268" s="27"/>
      <c r="MBM268" s="27"/>
      <c r="MBN268" s="27"/>
      <c r="MBO268" s="27"/>
      <c r="MBP268" s="27"/>
      <c r="MBQ268" s="27"/>
      <c r="MBR268" s="27"/>
      <c r="MBS268" s="27"/>
      <c r="MBT268" s="27"/>
      <c r="MBU268" s="27"/>
      <c r="MBV268" s="27"/>
      <c r="MBW268" s="27"/>
      <c r="MBX268" s="27"/>
      <c r="MBY268" s="27"/>
      <c r="MBZ268" s="27"/>
      <c r="MCA268" s="27"/>
      <c r="MCB268" s="27"/>
      <c r="MCC268" s="27"/>
      <c r="MCD268" s="27"/>
      <c r="MCE268" s="27"/>
      <c r="MCF268" s="27"/>
      <c r="MCG268" s="27"/>
      <c r="MCH268" s="27"/>
      <c r="MCI268" s="27"/>
      <c r="MCJ268" s="27"/>
      <c r="MCK268" s="27"/>
      <c r="MCL268" s="27"/>
      <c r="MCM268" s="27"/>
      <c r="MCN268" s="27"/>
      <c r="MCO268" s="27"/>
      <c r="MCP268" s="27"/>
      <c r="MCQ268" s="27"/>
      <c r="MCR268" s="27"/>
      <c r="MCS268" s="27"/>
      <c r="MCT268" s="27"/>
      <c r="MCU268" s="27"/>
      <c r="MCV268" s="27"/>
      <c r="MCW268" s="27"/>
      <c r="MCX268" s="27"/>
      <c r="MCY268" s="27"/>
      <c r="MCZ268" s="27"/>
      <c r="MDA268" s="27"/>
      <c r="MDB268" s="27"/>
      <c r="MDC268" s="27"/>
      <c r="MDD268" s="27"/>
      <c r="MDE268" s="27"/>
      <c r="MDF268" s="27"/>
      <c r="MDG268" s="27"/>
      <c r="MDH268" s="27"/>
      <c r="MDI268" s="27"/>
      <c r="MDJ268" s="27"/>
      <c r="MDK268" s="27"/>
      <c r="MDL268" s="27"/>
      <c r="MDM268" s="27"/>
      <c r="MDN268" s="27"/>
      <c r="MDO268" s="27"/>
      <c r="MDP268" s="27"/>
      <c r="MDQ268" s="27"/>
      <c r="MDR268" s="27"/>
      <c r="MDS268" s="27"/>
      <c r="MDT268" s="27"/>
      <c r="MDU268" s="27"/>
      <c r="MDV268" s="27"/>
      <c r="MDW268" s="27"/>
      <c r="MDX268" s="27"/>
      <c r="MDY268" s="27"/>
      <c r="MDZ268" s="27"/>
      <c r="MEA268" s="27"/>
      <c r="MEB268" s="27"/>
      <c r="MEC268" s="27"/>
      <c r="MED268" s="27"/>
      <c r="MEE268" s="27"/>
      <c r="MEF268" s="27"/>
      <c r="MEG268" s="27"/>
      <c r="MEH268" s="27"/>
      <c r="MEI268" s="27"/>
      <c r="MEJ268" s="27"/>
      <c r="MEK268" s="27"/>
      <c r="MEL268" s="27"/>
      <c r="MEM268" s="27"/>
      <c r="MEN268" s="27"/>
      <c r="MEO268" s="27"/>
      <c r="MEP268" s="27"/>
      <c r="MEQ268" s="27"/>
      <c r="MER268" s="27"/>
      <c r="MES268" s="27"/>
      <c r="MET268" s="27"/>
      <c r="MEU268" s="27"/>
      <c r="MEV268" s="27"/>
      <c r="MEW268" s="27"/>
      <c r="MEX268" s="27"/>
      <c r="MEY268" s="27"/>
      <c r="MEZ268" s="27"/>
      <c r="MFA268" s="27"/>
      <c r="MFB268" s="27"/>
      <c r="MFC268" s="27"/>
      <c r="MFD268" s="27"/>
      <c r="MFE268" s="27"/>
      <c r="MFF268" s="27"/>
      <c r="MFG268" s="27"/>
      <c r="MFH268" s="27"/>
      <c r="MFI268" s="27"/>
      <c r="MFJ268" s="27"/>
      <c r="MFK268" s="27"/>
      <c r="MFL268" s="27"/>
      <c r="MFM268" s="27"/>
      <c r="MFN268" s="27"/>
      <c r="MFO268" s="27"/>
      <c r="MFP268" s="27"/>
      <c r="MFQ268" s="27"/>
      <c r="MFR268" s="27"/>
      <c r="MFS268" s="27"/>
      <c r="MFT268" s="27"/>
      <c r="MFU268" s="27"/>
      <c r="MFV268" s="27"/>
      <c r="MFW268" s="27"/>
      <c r="MFX268" s="27"/>
      <c r="MFY268" s="27"/>
      <c r="MFZ268" s="27"/>
      <c r="MGA268" s="27"/>
      <c r="MGB268" s="27"/>
      <c r="MGC268" s="27"/>
      <c r="MGD268" s="27"/>
      <c r="MGE268" s="27"/>
      <c r="MGF268" s="27"/>
      <c r="MGG268" s="27"/>
      <c r="MGH268" s="27"/>
      <c r="MGI268" s="27"/>
      <c r="MGJ268" s="27"/>
      <c r="MGK268" s="27"/>
      <c r="MGL268" s="27"/>
      <c r="MGM268" s="27"/>
      <c r="MGN268" s="27"/>
      <c r="MGO268" s="27"/>
      <c r="MGP268" s="27"/>
      <c r="MGQ268" s="27"/>
      <c r="MGR268" s="27"/>
      <c r="MGS268" s="27"/>
      <c r="MGT268" s="27"/>
      <c r="MGU268" s="27"/>
      <c r="MGV268" s="27"/>
      <c r="MGW268" s="27"/>
      <c r="MGX268" s="27"/>
      <c r="MGY268" s="27"/>
      <c r="MGZ268" s="27"/>
      <c r="MHA268" s="27"/>
      <c r="MHB268" s="27"/>
      <c r="MHC268" s="27"/>
      <c r="MHD268" s="27"/>
      <c r="MHE268" s="27"/>
      <c r="MHF268" s="27"/>
      <c r="MHG268" s="27"/>
      <c r="MHH268" s="27"/>
      <c r="MHI268" s="27"/>
      <c r="MHJ268" s="27"/>
      <c r="MHK268" s="27"/>
      <c r="MHL268" s="27"/>
      <c r="MHM268" s="27"/>
      <c r="MHN268" s="27"/>
      <c r="MHO268" s="27"/>
      <c r="MHP268" s="27"/>
      <c r="MHQ268" s="27"/>
      <c r="MHR268" s="27"/>
      <c r="MHS268" s="27"/>
      <c r="MHT268" s="27"/>
      <c r="MHU268" s="27"/>
      <c r="MHV268" s="27"/>
      <c r="MHW268" s="27"/>
      <c r="MHX268" s="27"/>
      <c r="MHY268" s="27"/>
      <c r="MHZ268" s="27"/>
      <c r="MIA268" s="27"/>
      <c r="MIB268" s="27"/>
      <c r="MIC268" s="27"/>
      <c r="MID268" s="27"/>
      <c r="MIE268" s="27"/>
      <c r="MIF268" s="27"/>
      <c r="MIG268" s="27"/>
      <c r="MIH268" s="27"/>
      <c r="MII268" s="27"/>
      <c r="MIJ268" s="27"/>
      <c r="MIK268" s="27"/>
      <c r="MIL268" s="27"/>
      <c r="MIM268" s="27"/>
      <c r="MIN268" s="27"/>
      <c r="MIO268" s="27"/>
      <c r="MIP268" s="27"/>
      <c r="MIQ268" s="27"/>
      <c r="MIR268" s="27"/>
      <c r="MIS268" s="27"/>
      <c r="MIT268" s="27"/>
      <c r="MIU268" s="27"/>
      <c r="MIV268" s="27"/>
      <c r="MIW268" s="27"/>
      <c r="MIX268" s="27"/>
      <c r="MIY268" s="27"/>
      <c r="MIZ268" s="27"/>
      <c r="MJA268" s="27"/>
      <c r="MJB268" s="27"/>
      <c r="MJC268" s="27"/>
      <c r="MJD268" s="27"/>
      <c r="MJE268" s="27"/>
      <c r="MJF268" s="27"/>
      <c r="MJG268" s="27"/>
      <c r="MJH268" s="27"/>
      <c r="MJI268" s="27"/>
      <c r="MJJ268" s="27"/>
      <c r="MJK268" s="27"/>
      <c r="MJL268" s="27"/>
      <c r="MJM268" s="27"/>
      <c r="MJN268" s="27"/>
      <c r="MJO268" s="27"/>
      <c r="MJP268" s="27"/>
      <c r="MJQ268" s="27"/>
      <c r="MJR268" s="27"/>
      <c r="MJS268" s="27"/>
      <c r="MJT268" s="27"/>
      <c r="MJU268" s="27"/>
      <c r="MJV268" s="27"/>
      <c r="MJW268" s="27"/>
      <c r="MJX268" s="27"/>
      <c r="MJY268" s="27"/>
      <c r="MJZ268" s="27"/>
      <c r="MKA268" s="27"/>
      <c r="MKB268" s="27"/>
      <c r="MKC268" s="27"/>
      <c r="MKD268" s="27"/>
      <c r="MKE268" s="27"/>
      <c r="MKF268" s="27"/>
      <c r="MKG268" s="27"/>
      <c r="MKH268" s="27"/>
      <c r="MKI268" s="27"/>
      <c r="MKJ268" s="27"/>
      <c r="MKK268" s="27"/>
      <c r="MKL268" s="27"/>
      <c r="MKM268" s="27"/>
      <c r="MKN268" s="27"/>
      <c r="MKO268" s="27"/>
      <c r="MKP268" s="27"/>
      <c r="MKQ268" s="27"/>
      <c r="MKR268" s="27"/>
      <c r="MKS268" s="27"/>
      <c r="MKT268" s="27"/>
      <c r="MKU268" s="27"/>
      <c r="MKV268" s="27"/>
      <c r="MKW268" s="27"/>
      <c r="MKX268" s="27"/>
      <c r="MKY268" s="27"/>
      <c r="MKZ268" s="27"/>
      <c r="MLA268" s="27"/>
      <c r="MLB268" s="27"/>
      <c r="MLC268" s="27"/>
      <c r="MLD268" s="27"/>
      <c r="MLE268" s="27"/>
      <c r="MLF268" s="27"/>
      <c r="MLG268" s="27"/>
      <c r="MLH268" s="27"/>
      <c r="MLI268" s="27"/>
      <c r="MLJ268" s="27"/>
      <c r="MLK268" s="27"/>
      <c r="MLL268" s="27"/>
      <c r="MLM268" s="27"/>
      <c r="MLN268" s="27"/>
      <c r="MLO268" s="27"/>
      <c r="MLP268" s="27"/>
      <c r="MLQ268" s="27"/>
      <c r="MLR268" s="27"/>
      <c r="MLS268" s="27"/>
      <c r="MLT268" s="27"/>
      <c r="MLU268" s="27"/>
      <c r="MLV268" s="27"/>
      <c r="MLW268" s="27"/>
      <c r="MLX268" s="27"/>
      <c r="MLY268" s="27"/>
      <c r="MLZ268" s="27"/>
      <c r="MMA268" s="27"/>
      <c r="MMB268" s="27"/>
      <c r="MMC268" s="27"/>
      <c r="MMD268" s="27"/>
      <c r="MME268" s="27"/>
      <c r="MMF268" s="27"/>
      <c r="MMG268" s="27"/>
      <c r="MMH268" s="27"/>
      <c r="MMI268" s="27"/>
      <c r="MMJ268" s="27"/>
      <c r="MMK268" s="27"/>
      <c r="MML268" s="27"/>
      <c r="MMM268" s="27"/>
      <c r="MMN268" s="27"/>
      <c r="MMO268" s="27"/>
      <c r="MMP268" s="27"/>
      <c r="MMQ268" s="27"/>
      <c r="MMR268" s="27"/>
      <c r="MMS268" s="27"/>
      <c r="MMT268" s="27"/>
      <c r="MMU268" s="27"/>
      <c r="MMV268" s="27"/>
      <c r="MMW268" s="27"/>
      <c r="MMX268" s="27"/>
      <c r="MMY268" s="27"/>
      <c r="MMZ268" s="27"/>
      <c r="MNA268" s="27"/>
      <c r="MNB268" s="27"/>
      <c r="MNC268" s="27"/>
      <c r="MND268" s="27"/>
      <c r="MNE268" s="27"/>
      <c r="MNF268" s="27"/>
      <c r="MNG268" s="27"/>
      <c r="MNH268" s="27"/>
      <c r="MNI268" s="27"/>
      <c r="MNJ268" s="27"/>
      <c r="MNK268" s="27"/>
      <c r="MNL268" s="27"/>
      <c r="MNM268" s="27"/>
      <c r="MNN268" s="27"/>
      <c r="MNO268" s="27"/>
      <c r="MNP268" s="27"/>
      <c r="MNQ268" s="27"/>
      <c r="MNR268" s="27"/>
      <c r="MNS268" s="27"/>
      <c r="MNT268" s="27"/>
      <c r="MNU268" s="27"/>
      <c r="MNV268" s="27"/>
      <c r="MNW268" s="27"/>
      <c r="MNX268" s="27"/>
      <c r="MNY268" s="27"/>
      <c r="MNZ268" s="27"/>
      <c r="MOA268" s="27"/>
      <c r="MOB268" s="27"/>
      <c r="MOC268" s="27"/>
      <c r="MOD268" s="27"/>
      <c r="MOE268" s="27"/>
      <c r="MOF268" s="27"/>
      <c r="MOG268" s="27"/>
      <c r="MOH268" s="27"/>
      <c r="MOI268" s="27"/>
      <c r="MOJ268" s="27"/>
      <c r="MOK268" s="27"/>
      <c r="MOL268" s="27"/>
      <c r="MOM268" s="27"/>
      <c r="MON268" s="27"/>
      <c r="MOO268" s="27"/>
      <c r="MOP268" s="27"/>
      <c r="MOQ268" s="27"/>
      <c r="MOR268" s="27"/>
      <c r="MOS268" s="27"/>
      <c r="MOT268" s="27"/>
      <c r="MOU268" s="27"/>
      <c r="MOV268" s="27"/>
      <c r="MOW268" s="27"/>
      <c r="MOX268" s="27"/>
      <c r="MOY268" s="27"/>
      <c r="MOZ268" s="27"/>
      <c r="MPA268" s="27"/>
      <c r="MPB268" s="27"/>
      <c r="MPC268" s="27"/>
      <c r="MPD268" s="27"/>
      <c r="MPE268" s="27"/>
      <c r="MPF268" s="27"/>
      <c r="MPG268" s="27"/>
      <c r="MPH268" s="27"/>
      <c r="MPI268" s="27"/>
      <c r="MPJ268" s="27"/>
      <c r="MPK268" s="27"/>
      <c r="MPL268" s="27"/>
      <c r="MPM268" s="27"/>
      <c r="MPN268" s="27"/>
      <c r="MPO268" s="27"/>
      <c r="MPP268" s="27"/>
      <c r="MPQ268" s="27"/>
      <c r="MPR268" s="27"/>
      <c r="MPS268" s="27"/>
      <c r="MPT268" s="27"/>
      <c r="MPU268" s="27"/>
      <c r="MPV268" s="27"/>
      <c r="MPW268" s="27"/>
      <c r="MPX268" s="27"/>
      <c r="MPY268" s="27"/>
      <c r="MPZ268" s="27"/>
      <c r="MQA268" s="27"/>
      <c r="MQB268" s="27"/>
      <c r="MQC268" s="27"/>
      <c r="MQD268" s="27"/>
      <c r="MQE268" s="27"/>
      <c r="MQF268" s="27"/>
      <c r="MQG268" s="27"/>
      <c r="MQH268" s="27"/>
      <c r="MQI268" s="27"/>
      <c r="MQJ268" s="27"/>
      <c r="MQK268" s="27"/>
      <c r="MQL268" s="27"/>
      <c r="MQM268" s="27"/>
      <c r="MQN268" s="27"/>
      <c r="MQO268" s="27"/>
      <c r="MQP268" s="27"/>
      <c r="MQQ268" s="27"/>
      <c r="MQR268" s="27"/>
      <c r="MQS268" s="27"/>
      <c r="MQT268" s="27"/>
      <c r="MQU268" s="27"/>
      <c r="MQV268" s="27"/>
      <c r="MQW268" s="27"/>
      <c r="MQX268" s="27"/>
      <c r="MQY268" s="27"/>
      <c r="MQZ268" s="27"/>
      <c r="MRA268" s="27"/>
      <c r="MRB268" s="27"/>
      <c r="MRC268" s="27"/>
      <c r="MRD268" s="27"/>
      <c r="MRE268" s="27"/>
      <c r="MRF268" s="27"/>
      <c r="MRG268" s="27"/>
      <c r="MRH268" s="27"/>
      <c r="MRI268" s="27"/>
      <c r="MRJ268" s="27"/>
      <c r="MRK268" s="27"/>
      <c r="MRL268" s="27"/>
      <c r="MRM268" s="27"/>
      <c r="MRN268" s="27"/>
      <c r="MRO268" s="27"/>
      <c r="MRP268" s="27"/>
      <c r="MRQ268" s="27"/>
      <c r="MRR268" s="27"/>
      <c r="MRS268" s="27"/>
      <c r="MRT268" s="27"/>
      <c r="MRU268" s="27"/>
      <c r="MRV268" s="27"/>
      <c r="MRW268" s="27"/>
      <c r="MRX268" s="27"/>
      <c r="MRY268" s="27"/>
      <c r="MRZ268" s="27"/>
      <c r="MSA268" s="27"/>
      <c r="MSB268" s="27"/>
      <c r="MSC268" s="27"/>
      <c r="MSD268" s="27"/>
      <c r="MSE268" s="27"/>
      <c r="MSF268" s="27"/>
      <c r="MSG268" s="27"/>
      <c r="MSH268" s="27"/>
      <c r="MSI268" s="27"/>
      <c r="MSJ268" s="27"/>
      <c r="MSK268" s="27"/>
      <c r="MSL268" s="27"/>
      <c r="MSM268" s="27"/>
      <c r="MSN268" s="27"/>
      <c r="MSO268" s="27"/>
      <c r="MSP268" s="27"/>
      <c r="MSQ268" s="27"/>
      <c r="MSR268" s="27"/>
      <c r="MSS268" s="27"/>
      <c r="MST268" s="27"/>
      <c r="MSU268" s="27"/>
      <c r="MSV268" s="27"/>
      <c r="MSW268" s="27"/>
      <c r="MSX268" s="27"/>
      <c r="MSY268" s="27"/>
      <c r="MSZ268" s="27"/>
      <c r="MTA268" s="27"/>
      <c r="MTB268" s="27"/>
      <c r="MTC268" s="27"/>
      <c r="MTD268" s="27"/>
      <c r="MTE268" s="27"/>
      <c r="MTF268" s="27"/>
      <c r="MTG268" s="27"/>
      <c r="MTH268" s="27"/>
      <c r="MTI268" s="27"/>
      <c r="MTJ268" s="27"/>
      <c r="MTK268" s="27"/>
      <c r="MTL268" s="27"/>
      <c r="MTM268" s="27"/>
      <c r="MTN268" s="27"/>
      <c r="MTO268" s="27"/>
      <c r="MTP268" s="27"/>
      <c r="MTQ268" s="27"/>
      <c r="MTR268" s="27"/>
      <c r="MTS268" s="27"/>
      <c r="MTT268" s="27"/>
      <c r="MTU268" s="27"/>
      <c r="MTV268" s="27"/>
      <c r="MTW268" s="27"/>
      <c r="MTX268" s="27"/>
      <c r="MTY268" s="27"/>
      <c r="MTZ268" s="27"/>
      <c r="MUA268" s="27"/>
      <c r="MUB268" s="27"/>
      <c r="MUC268" s="27"/>
      <c r="MUD268" s="27"/>
      <c r="MUE268" s="27"/>
      <c r="MUF268" s="27"/>
      <c r="MUG268" s="27"/>
      <c r="MUH268" s="27"/>
      <c r="MUI268" s="27"/>
      <c r="MUJ268" s="27"/>
      <c r="MUK268" s="27"/>
      <c r="MUL268" s="27"/>
      <c r="MUM268" s="27"/>
      <c r="MUN268" s="27"/>
      <c r="MUO268" s="27"/>
      <c r="MUP268" s="27"/>
      <c r="MUQ268" s="27"/>
      <c r="MUR268" s="27"/>
      <c r="MUS268" s="27"/>
      <c r="MUT268" s="27"/>
      <c r="MUU268" s="27"/>
      <c r="MUV268" s="27"/>
      <c r="MUW268" s="27"/>
      <c r="MUX268" s="27"/>
      <c r="MUY268" s="27"/>
      <c r="MUZ268" s="27"/>
      <c r="MVA268" s="27"/>
      <c r="MVB268" s="27"/>
      <c r="MVC268" s="27"/>
      <c r="MVD268" s="27"/>
      <c r="MVE268" s="27"/>
      <c r="MVF268" s="27"/>
      <c r="MVG268" s="27"/>
      <c r="MVH268" s="27"/>
      <c r="MVI268" s="27"/>
      <c r="MVJ268" s="27"/>
      <c r="MVK268" s="27"/>
      <c r="MVL268" s="27"/>
      <c r="MVM268" s="27"/>
      <c r="MVN268" s="27"/>
      <c r="MVO268" s="27"/>
      <c r="MVP268" s="27"/>
      <c r="MVQ268" s="27"/>
      <c r="MVR268" s="27"/>
      <c r="MVS268" s="27"/>
      <c r="MVT268" s="27"/>
      <c r="MVU268" s="27"/>
      <c r="MVV268" s="27"/>
      <c r="MVW268" s="27"/>
      <c r="MVX268" s="27"/>
      <c r="MVY268" s="27"/>
      <c r="MVZ268" s="27"/>
      <c r="MWA268" s="27"/>
      <c r="MWB268" s="27"/>
      <c r="MWC268" s="27"/>
      <c r="MWD268" s="27"/>
      <c r="MWE268" s="27"/>
      <c r="MWF268" s="27"/>
      <c r="MWG268" s="27"/>
      <c r="MWH268" s="27"/>
      <c r="MWI268" s="27"/>
      <c r="MWJ268" s="27"/>
      <c r="MWK268" s="27"/>
      <c r="MWL268" s="27"/>
      <c r="MWM268" s="27"/>
      <c r="MWN268" s="27"/>
      <c r="MWO268" s="27"/>
      <c r="MWP268" s="27"/>
      <c r="MWQ268" s="27"/>
      <c r="MWR268" s="27"/>
      <c r="MWS268" s="27"/>
      <c r="MWT268" s="27"/>
      <c r="MWU268" s="27"/>
      <c r="MWV268" s="27"/>
      <c r="MWW268" s="27"/>
      <c r="MWX268" s="27"/>
      <c r="MWY268" s="27"/>
      <c r="MWZ268" s="27"/>
      <c r="MXA268" s="27"/>
      <c r="MXB268" s="27"/>
      <c r="MXC268" s="27"/>
      <c r="MXD268" s="27"/>
      <c r="MXE268" s="27"/>
      <c r="MXF268" s="27"/>
      <c r="MXG268" s="27"/>
      <c r="MXH268" s="27"/>
      <c r="MXI268" s="27"/>
      <c r="MXJ268" s="27"/>
      <c r="MXK268" s="27"/>
      <c r="MXL268" s="27"/>
      <c r="MXM268" s="27"/>
      <c r="MXN268" s="27"/>
      <c r="MXO268" s="27"/>
      <c r="MXP268" s="27"/>
      <c r="MXQ268" s="27"/>
      <c r="MXR268" s="27"/>
      <c r="MXS268" s="27"/>
      <c r="MXT268" s="27"/>
      <c r="MXU268" s="27"/>
      <c r="MXV268" s="27"/>
      <c r="MXW268" s="27"/>
      <c r="MXX268" s="27"/>
      <c r="MXY268" s="27"/>
      <c r="MXZ268" s="27"/>
      <c r="MYA268" s="27"/>
      <c r="MYB268" s="27"/>
      <c r="MYC268" s="27"/>
      <c r="MYD268" s="27"/>
      <c r="MYE268" s="27"/>
      <c r="MYF268" s="27"/>
      <c r="MYG268" s="27"/>
      <c r="MYH268" s="27"/>
      <c r="MYI268" s="27"/>
      <c r="MYJ268" s="27"/>
      <c r="MYK268" s="27"/>
      <c r="MYL268" s="27"/>
      <c r="MYM268" s="27"/>
      <c r="MYN268" s="27"/>
      <c r="MYO268" s="27"/>
      <c r="MYP268" s="27"/>
      <c r="MYQ268" s="27"/>
      <c r="MYR268" s="27"/>
      <c r="MYS268" s="27"/>
      <c r="MYT268" s="27"/>
      <c r="MYU268" s="27"/>
      <c r="MYV268" s="27"/>
      <c r="MYW268" s="27"/>
      <c r="MYX268" s="27"/>
      <c r="MYY268" s="27"/>
      <c r="MYZ268" s="27"/>
      <c r="MZA268" s="27"/>
      <c r="MZB268" s="27"/>
      <c r="MZC268" s="27"/>
      <c r="MZD268" s="27"/>
      <c r="MZE268" s="27"/>
      <c r="MZF268" s="27"/>
      <c r="MZG268" s="27"/>
      <c r="MZH268" s="27"/>
      <c r="MZI268" s="27"/>
      <c r="MZJ268" s="27"/>
      <c r="MZK268" s="27"/>
      <c r="MZL268" s="27"/>
      <c r="MZM268" s="27"/>
      <c r="MZN268" s="27"/>
      <c r="MZO268" s="27"/>
      <c r="MZP268" s="27"/>
      <c r="MZQ268" s="27"/>
      <c r="MZR268" s="27"/>
      <c r="MZS268" s="27"/>
      <c r="MZT268" s="27"/>
      <c r="MZU268" s="27"/>
      <c r="MZV268" s="27"/>
      <c r="MZW268" s="27"/>
      <c r="MZX268" s="27"/>
      <c r="MZY268" s="27"/>
      <c r="MZZ268" s="27"/>
      <c r="NAA268" s="27"/>
      <c r="NAB268" s="27"/>
      <c r="NAC268" s="27"/>
      <c r="NAD268" s="27"/>
      <c r="NAE268" s="27"/>
      <c r="NAF268" s="27"/>
      <c r="NAG268" s="27"/>
      <c r="NAH268" s="27"/>
      <c r="NAI268" s="27"/>
      <c r="NAJ268" s="27"/>
      <c r="NAK268" s="27"/>
      <c r="NAL268" s="27"/>
      <c r="NAM268" s="27"/>
      <c r="NAN268" s="27"/>
      <c r="NAO268" s="27"/>
      <c r="NAP268" s="27"/>
      <c r="NAQ268" s="27"/>
      <c r="NAR268" s="27"/>
      <c r="NAS268" s="27"/>
      <c r="NAT268" s="27"/>
      <c r="NAU268" s="27"/>
      <c r="NAV268" s="27"/>
      <c r="NAW268" s="27"/>
      <c r="NAX268" s="27"/>
      <c r="NAY268" s="27"/>
      <c r="NAZ268" s="27"/>
      <c r="NBA268" s="27"/>
      <c r="NBB268" s="27"/>
      <c r="NBC268" s="27"/>
      <c r="NBD268" s="27"/>
      <c r="NBE268" s="27"/>
      <c r="NBF268" s="27"/>
      <c r="NBG268" s="27"/>
      <c r="NBH268" s="27"/>
      <c r="NBI268" s="27"/>
      <c r="NBJ268" s="27"/>
      <c r="NBK268" s="27"/>
      <c r="NBL268" s="27"/>
      <c r="NBM268" s="27"/>
      <c r="NBN268" s="27"/>
      <c r="NBO268" s="27"/>
      <c r="NBP268" s="27"/>
      <c r="NBQ268" s="27"/>
      <c r="NBR268" s="27"/>
      <c r="NBS268" s="27"/>
      <c r="NBT268" s="27"/>
      <c r="NBU268" s="27"/>
      <c r="NBV268" s="27"/>
      <c r="NBW268" s="27"/>
      <c r="NBX268" s="27"/>
      <c r="NBY268" s="27"/>
      <c r="NBZ268" s="27"/>
      <c r="NCA268" s="27"/>
      <c r="NCB268" s="27"/>
      <c r="NCC268" s="27"/>
      <c r="NCD268" s="27"/>
      <c r="NCE268" s="27"/>
      <c r="NCF268" s="27"/>
      <c r="NCG268" s="27"/>
      <c r="NCH268" s="27"/>
      <c r="NCI268" s="27"/>
      <c r="NCJ268" s="27"/>
      <c r="NCK268" s="27"/>
      <c r="NCL268" s="27"/>
      <c r="NCM268" s="27"/>
      <c r="NCN268" s="27"/>
      <c r="NCO268" s="27"/>
      <c r="NCP268" s="27"/>
      <c r="NCQ268" s="27"/>
      <c r="NCR268" s="27"/>
      <c r="NCS268" s="27"/>
      <c r="NCT268" s="27"/>
      <c r="NCU268" s="27"/>
      <c r="NCV268" s="27"/>
      <c r="NCW268" s="27"/>
      <c r="NCX268" s="27"/>
      <c r="NCY268" s="27"/>
      <c r="NCZ268" s="27"/>
      <c r="NDA268" s="27"/>
      <c r="NDB268" s="27"/>
      <c r="NDC268" s="27"/>
      <c r="NDD268" s="27"/>
      <c r="NDE268" s="27"/>
      <c r="NDF268" s="27"/>
      <c r="NDG268" s="27"/>
      <c r="NDH268" s="27"/>
      <c r="NDI268" s="27"/>
      <c r="NDJ268" s="27"/>
      <c r="NDK268" s="27"/>
      <c r="NDL268" s="27"/>
      <c r="NDM268" s="27"/>
      <c r="NDN268" s="27"/>
      <c r="NDO268" s="27"/>
      <c r="NDP268" s="27"/>
      <c r="NDQ268" s="27"/>
      <c r="NDR268" s="27"/>
      <c r="NDS268" s="27"/>
      <c r="NDT268" s="27"/>
      <c r="NDU268" s="27"/>
      <c r="NDV268" s="27"/>
      <c r="NDW268" s="27"/>
      <c r="NDX268" s="27"/>
      <c r="NDY268" s="27"/>
      <c r="NDZ268" s="27"/>
      <c r="NEA268" s="27"/>
      <c r="NEB268" s="27"/>
      <c r="NEC268" s="27"/>
      <c r="NED268" s="27"/>
      <c r="NEE268" s="27"/>
      <c r="NEF268" s="27"/>
      <c r="NEG268" s="27"/>
      <c r="NEH268" s="27"/>
      <c r="NEI268" s="27"/>
      <c r="NEJ268" s="27"/>
      <c r="NEK268" s="27"/>
      <c r="NEL268" s="27"/>
      <c r="NEM268" s="27"/>
      <c r="NEN268" s="27"/>
      <c r="NEO268" s="27"/>
      <c r="NEP268" s="27"/>
      <c r="NEQ268" s="27"/>
      <c r="NER268" s="27"/>
      <c r="NES268" s="27"/>
      <c r="NET268" s="27"/>
      <c r="NEU268" s="27"/>
      <c r="NEV268" s="27"/>
      <c r="NEW268" s="27"/>
      <c r="NEX268" s="27"/>
      <c r="NEY268" s="27"/>
      <c r="NEZ268" s="27"/>
      <c r="NFA268" s="27"/>
      <c r="NFB268" s="27"/>
      <c r="NFC268" s="27"/>
      <c r="NFD268" s="27"/>
      <c r="NFE268" s="27"/>
      <c r="NFF268" s="27"/>
      <c r="NFG268" s="27"/>
      <c r="NFH268" s="27"/>
      <c r="NFI268" s="27"/>
      <c r="NFJ268" s="27"/>
      <c r="NFK268" s="27"/>
      <c r="NFL268" s="27"/>
      <c r="NFM268" s="27"/>
      <c r="NFN268" s="27"/>
      <c r="NFO268" s="27"/>
      <c r="NFP268" s="27"/>
      <c r="NFQ268" s="27"/>
      <c r="NFR268" s="27"/>
      <c r="NFS268" s="27"/>
      <c r="NFT268" s="27"/>
      <c r="NFU268" s="27"/>
      <c r="NFV268" s="27"/>
      <c r="NFW268" s="27"/>
      <c r="NFX268" s="27"/>
      <c r="NFY268" s="27"/>
      <c r="NFZ268" s="27"/>
      <c r="NGA268" s="27"/>
      <c r="NGB268" s="27"/>
      <c r="NGC268" s="27"/>
      <c r="NGD268" s="27"/>
      <c r="NGE268" s="27"/>
      <c r="NGF268" s="27"/>
      <c r="NGG268" s="27"/>
      <c r="NGH268" s="27"/>
      <c r="NGI268" s="27"/>
      <c r="NGJ268" s="27"/>
      <c r="NGK268" s="27"/>
      <c r="NGL268" s="27"/>
      <c r="NGM268" s="27"/>
      <c r="NGN268" s="27"/>
      <c r="NGO268" s="27"/>
      <c r="NGP268" s="27"/>
      <c r="NGQ268" s="27"/>
      <c r="NGR268" s="27"/>
      <c r="NGS268" s="27"/>
      <c r="NGT268" s="27"/>
      <c r="NGU268" s="27"/>
      <c r="NGV268" s="27"/>
      <c r="NGW268" s="27"/>
      <c r="NGX268" s="27"/>
      <c r="NGY268" s="27"/>
      <c r="NGZ268" s="27"/>
      <c r="NHA268" s="27"/>
      <c r="NHB268" s="27"/>
      <c r="NHC268" s="27"/>
      <c r="NHD268" s="27"/>
      <c r="NHE268" s="27"/>
      <c r="NHF268" s="27"/>
      <c r="NHG268" s="27"/>
      <c r="NHH268" s="27"/>
      <c r="NHI268" s="27"/>
      <c r="NHJ268" s="27"/>
      <c r="NHK268" s="27"/>
      <c r="NHL268" s="27"/>
      <c r="NHM268" s="27"/>
      <c r="NHN268" s="27"/>
      <c r="NHO268" s="27"/>
      <c r="NHP268" s="27"/>
      <c r="NHQ268" s="27"/>
      <c r="NHR268" s="27"/>
      <c r="NHS268" s="27"/>
      <c r="NHT268" s="27"/>
      <c r="NHU268" s="27"/>
      <c r="NHV268" s="27"/>
      <c r="NHW268" s="27"/>
      <c r="NHX268" s="27"/>
      <c r="NHY268" s="27"/>
      <c r="NHZ268" s="27"/>
      <c r="NIA268" s="27"/>
      <c r="NIB268" s="27"/>
      <c r="NIC268" s="27"/>
      <c r="NID268" s="27"/>
      <c r="NIE268" s="27"/>
      <c r="NIF268" s="27"/>
      <c r="NIG268" s="27"/>
      <c r="NIH268" s="27"/>
      <c r="NII268" s="27"/>
      <c r="NIJ268" s="27"/>
      <c r="NIK268" s="27"/>
      <c r="NIL268" s="27"/>
      <c r="NIM268" s="27"/>
      <c r="NIN268" s="27"/>
      <c r="NIO268" s="27"/>
      <c r="NIP268" s="27"/>
      <c r="NIQ268" s="27"/>
      <c r="NIR268" s="27"/>
      <c r="NIS268" s="27"/>
      <c r="NIT268" s="27"/>
      <c r="NIU268" s="27"/>
      <c r="NIV268" s="27"/>
      <c r="NIW268" s="27"/>
      <c r="NIX268" s="27"/>
      <c r="NIY268" s="27"/>
      <c r="NIZ268" s="27"/>
      <c r="NJA268" s="27"/>
      <c r="NJB268" s="27"/>
      <c r="NJC268" s="27"/>
      <c r="NJD268" s="27"/>
      <c r="NJE268" s="27"/>
      <c r="NJF268" s="27"/>
      <c r="NJG268" s="27"/>
      <c r="NJH268" s="27"/>
      <c r="NJI268" s="27"/>
      <c r="NJJ268" s="27"/>
      <c r="NJK268" s="27"/>
      <c r="NJL268" s="27"/>
      <c r="NJM268" s="27"/>
      <c r="NJN268" s="27"/>
      <c r="NJO268" s="27"/>
      <c r="NJP268" s="27"/>
      <c r="NJQ268" s="27"/>
      <c r="NJR268" s="27"/>
      <c r="NJS268" s="27"/>
      <c r="NJT268" s="27"/>
      <c r="NJU268" s="27"/>
      <c r="NJV268" s="27"/>
      <c r="NJW268" s="27"/>
      <c r="NJX268" s="27"/>
      <c r="NJY268" s="27"/>
      <c r="NJZ268" s="27"/>
      <c r="NKA268" s="27"/>
      <c r="NKB268" s="27"/>
      <c r="NKC268" s="27"/>
      <c r="NKD268" s="27"/>
      <c r="NKE268" s="27"/>
      <c r="NKF268" s="27"/>
      <c r="NKG268" s="27"/>
      <c r="NKH268" s="27"/>
      <c r="NKI268" s="27"/>
      <c r="NKJ268" s="27"/>
      <c r="NKK268" s="27"/>
      <c r="NKL268" s="27"/>
      <c r="NKM268" s="27"/>
      <c r="NKN268" s="27"/>
      <c r="NKO268" s="27"/>
      <c r="NKP268" s="27"/>
      <c r="NKQ268" s="27"/>
      <c r="NKR268" s="27"/>
      <c r="NKS268" s="27"/>
      <c r="NKT268" s="27"/>
      <c r="NKU268" s="27"/>
      <c r="NKV268" s="27"/>
      <c r="NKW268" s="27"/>
      <c r="NKX268" s="27"/>
      <c r="NKY268" s="27"/>
      <c r="NKZ268" s="27"/>
      <c r="NLA268" s="27"/>
      <c r="NLB268" s="27"/>
      <c r="NLC268" s="27"/>
      <c r="NLD268" s="27"/>
      <c r="NLE268" s="27"/>
      <c r="NLF268" s="27"/>
      <c r="NLG268" s="27"/>
      <c r="NLH268" s="27"/>
      <c r="NLI268" s="27"/>
      <c r="NLJ268" s="27"/>
      <c r="NLK268" s="27"/>
      <c r="NLL268" s="27"/>
      <c r="NLM268" s="27"/>
      <c r="NLN268" s="27"/>
      <c r="NLO268" s="27"/>
      <c r="NLP268" s="27"/>
      <c r="NLQ268" s="27"/>
      <c r="NLR268" s="27"/>
      <c r="NLS268" s="27"/>
      <c r="NLT268" s="27"/>
      <c r="NLU268" s="27"/>
      <c r="NLV268" s="27"/>
      <c r="NLW268" s="27"/>
      <c r="NLX268" s="27"/>
      <c r="NLY268" s="27"/>
      <c r="NLZ268" s="27"/>
      <c r="NMA268" s="27"/>
      <c r="NMB268" s="27"/>
      <c r="NMC268" s="27"/>
      <c r="NMD268" s="27"/>
      <c r="NME268" s="27"/>
      <c r="NMF268" s="27"/>
      <c r="NMG268" s="27"/>
      <c r="NMH268" s="27"/>
      <c r="NMI268" s="27"/>
      <c r="NMJ268" s="27"/>
      <c r="NMK268" s="27"/>
      <c r="NML268" s="27"/>
      <c r="NMM268" s="27"/>
      <c r="NMN268" s="27"/>
      <c r="NMO268" s="27"/>
      <c r="NMP268" s="27"/>
      <c r="NMQ268" s="27"/>
      <c r="NMR268" s="27"/>
      <c r="NMS268" s="27"/>
      <c r="NMT268" s="27"/>
      <c r="NMU268" s="27"/>
      <c r="NMV268" s="27"/>
      <c r="NMW268" s="27"/>
      <c r="NMX268" s="27"/>
      <c r="NMY268" s="27"/>
      <c r="NMZ268" s="27"/>
      <c r="NNA268" s="27"/>
      <c r="NNB268" s="27"/>
      <c r="NNC268" s="27"/>
      <c r="NND268" s="27"/>
      <c r="NNE268" s="27"/>
      <c r="NNF268" s="27"/>
      <c r="NNG268" s="27"/>
      <c r="NNH268" s="27"/>
      <c r="NNI268" s="27"/>
      <c r="NNJ268" s="27"/>
      <c r="NNK268" s="27"/>
      <c r="NNL268" s="27"/>
      <c r="NNM268" s="27"/>
      <c r="NNN268" s="27"/>
      <c r="NNO268" s="27"/>
      <c r="NNP268" s="27"/>
      <c r="NNQ268" s="27"/>
      <c r="NNR268" s="27"/>
      <c r="NNS268" s="27"/>
      <c r="NNT268" s="27"/>
      <c r="NNU268" s="27"/>
      <c r="NNV268" s="27"/>
      <c r="NNW268" s="27"/>
      <c r="NNX268" s="27"/>
      <c r="NNY268" s="27"/>
      <c r="NNZ268" s="27"/>
      <c r="NOA268" s="27"/>
      <c r="NOB268" s="27"/>
      <c r="NOC268" s="27"/>
      <c r="NOD268" s="27"/>
      <c r="NOE268" s="27"/>
      <c r="NOF268" s="27"/>
      <c r="NOG268" s="27"/>
      <c r="NOH268" s="27"/>
      <c r="NOI268" s="27"/>
      <c r="NOJ268" s="27"/>
      <c r="NOK268" s="27"/>
      <c r="NOL268" s="27"/>
      <c r="NOM268" s="27"/>
      <c r="NON268" s="27"/>
      <c r="NOO268" s="27"/>
      <c r="NOP268" s="27"/>
      <c r="NOQ268" s="27"/>
      <c r="NOR268" s="27"/>
      <c r="NOS268" s="27"/>
      <c r="NOT268" s="27"/>
      <c r="NOU268" s="27"/>
      <c r="NOV268" s="27"/>
      <c r="NOW268" s="27"/>
      <c r="NOX268" s="27"/>
      <c r="NOY268" s="27"/>
      <c r="NOZ268" s="27"/>
      <c r="NPA268" s="27"/>
      <c r="NPB268" s="27"/>
      <c r="NPC268" s="27"/>
      <c r="NPD268" s="27"/>
      <c r="NPE268" s="27"/>
      <c r="NPF268" s="27"/>
      <c r="NPG268" s="27"/>
      <c r="NPH268" s="27"/>
      <c r="NPI268" s="27"/>
      <c r="NPJ268" s="27"/>
      <c r="NPK268" s="27"/>
      <c r="NPL268" s="27"/>
      <c r="NPM268" s="27"/>
      <c r="NPN268" s="27"/>
      <c r="NPO268" s="27"/>
      <c r="NPP268" s="27"/>
      <c r="NPQ268" s="27"/>
      <c r="NPR268" s="27"/>
      <c r="NPS268" s="27"/>
      <c r="NPT268" s="27"/>
      <c r="NPU268" s="27"/>
      <c r="NPV268" s="27"/>
      <c r="NPW268" s="27"/>
      <c r="NPX268" s="27"/>
      <c r="NPY268" s="27"/>
      <c r="NPZ268" s="27"/>
      <c r="NQA268" s="27"/>
      <c r="NQB268" s="27"/>
      <c r="NQC268" s="27"/>
      <c r="NQD268" s="27"/>
      <c r="NQE268" s="27"/>
      <c r="NQF268" s="27"/>
      <c r="NQG268" s="27"/>
      <c r="NQH268" s="27"/>
      <c r="NQI268" s="27"/>
      <c r="NQJ268" s="27"/>
      <c r="NQK268" s="27"/>
      <c r="NQL268" s="27"/>
      <c r="NQM268" s="27"/>
      <c r="NQN268" s="27"/>
      <c r="NQO268" s="27"/>
      <c r="NQP268" s="27"/>
      <c r="NQQ268" s="27"/>
      <c r="NQR268" s="27"/>
      <c r="NQS268" s="27"/>
      <c r="NQT268" s="27"/>
      <c r="NQU268" s="27"/>
      <c r="NQV268" s="27"/>
      <c r="NQW268" s="27"/>
      <c r="NQX268" s="27"/>
      <c r="NQY268" s="27"/>
      <c r="NQZ268" s="27"/>
      <c r="NRA268" s="27"/>
      <c r="NRB268" s="27"/>
      <c r="NRC268" s="27"/>
      <c r="NRD268" s="27"/>
      <c r="NRE268" s="27"/>
      <c r="NRF268" s="27"/>
      <c r="NRG268" s="27"/>
      <c r="NRH268" s="27"/>
      <c r="NRI268" s="27"/>
      <c r="NRJ268" s="27"/>
      <c r="NRK268" s="27"/>
      <c r="NRL268" s="27"/>
      <c r="NRM268" s="27"/>
      <c r="NRN268" s="27"/>
      <c r="NRO268" s="27"/>
      <c r="NRP268" s="27"/>
      <c r="NRQ268" s="27"/>
      <c r="NRR268" s="27"/>
      <c r="NRS268" s="27"/>
      <c r="NRT268" s="27"/>
      <c r="NRU268" s="27"/>
      <c r="NRV268" s="27"/>
      <c r="NRW268" s="27"/>
      <c r="NRX268" s="27"/>
      <c r="NRY268" s="27"/>
      <c r="NRZ268" s="27"/>
      <c r="NSA268" s="27"/>
      <c r="NSB268" s="27"/>
      <c r="NSC268" s="27"/>
      <c r="NSD268" s="27"/>
      <c r="NSE268" s="27"/>
      <c r="NSF268" s="27"/>
      <c r="NSG268" s="27"/>
      <c r="NSH268" s="27"/>
      <c r="NSI268" s="27"/>
      <c r="NSJ268" s="27"/>
      <c r="NSK268" s="27"/>
      <c r="NSL268" s="27"/>
      <c r="NSM268" s="27"/>
      <c r="NSN268" s="27"/>
      <c r="NSO268" s="27"/>
      <c r="NSP268" s="27"/>
      <c r="NSQ268" s="27"/>
      <c r="NSR268" s="27"/>
      <c r="NSS268" s="27"/>
      <c r="NST268" s="27"/>
      <c r="NSU268" s="27"/>
      <c r="NSV268" s="27"/>
      <c r="NSW268" s="27"/>
      <c r="NSX268" s="27"/>
      <c r="NSY268" s="27"/>
      <c r="NSZ268" s="27"/>
      <c r="NTA268" s="27"/>
      <c r="NTB268" s="27"/>
      <c r="NTC268" s="27"/>
      <c r="NTD268" s="27"/>
      <c r="NTE268" s="27"/>
      <c r="NTF268" s="27"/>
      <c r="NTG268" s="27"/>
      <c r="NTH268" s="27"/>
      <c r="NTI268" s="27"/>
      <c r="NTJ268" s="27"/>
      <c r="NTK268" s="27"/>
      <c r="NTL268" s="27"/>
      <c r="NTM268" s="27"/>
      <c r="NTN268" s="27"/>
      <c r="NTO268" s="27"/>
      <c r="NTP268" s="27"/>
      <c r="NTQ268" s="27"/>
      <c r="NTR268" s="27"/>
      <c r="NTS268" s="27"/>
      <c r="NTT268" s="27"/>
      <c r="NTU268" s="27"/>
      <c r="NTV268" s="27"/>
      <c r="NTW268" s="27"/>
      <c r="NTX268" s="27"/>
      <c r="NTY268" s="27"/>
      <c r="NTZ268" s="27"/>
      <c r="NUA268" s="27"/>
      <c r="NUB268" s="27"/>
      <c r="NUC268" s="27"/>
      <c r="NUD268" s="27"/>
      <c r="NUE268" s="27"/>
      <c r="NUF268" s="27"/>
      <c r="NUG268" s="27"/>
      <c r="NUH268" s="27"/>
      <c r="NUI268" s="27"/>
      <c r="NUJ268" s="27"/>
      <c r="NUK268" s="27"/>
      <c r="NUL268" s="27"/>
      <c r="NUM268" s="27"/>
      <c r="NUN268" s="27"/>
      <c r="NUO268" s="27"/>
      <c r="NUP268" s="27"/>
      <c r="NUQ268" s="27"/>
      <c r="NUR268" s="27"/>
      <c r="NUS268" s="27"/>
      <c r="NUT268" s="27"/>
      <c r="NUU268" s="27"/>
      <c r="NUV268" s="27"/>
      <c r="NUW268" s="27"/>
      <c r="NUX268" s="27"/>
      <c r="NUY268" s="27"/>
      <c r="NUZ268" s="27"/>
      <c r="NVA268" s="27"/>
      <c r="NVB268" s="27"/>
      <c r="NVC268" s="27"/>
      <c r="NVD268" s="27"/>
      <c r="NVE268" s="27"/>
      <c r="NVF268" s="27"/>
      <c r="NVG268" s="27"/>
      <c r="NVH268" s="27"/>
      <c r="NVI268" s="27"/>
      <c r="NVJ268" s="27"/>
      <c r="NVK268" s="27"/>
      <c r="NVL268" s="27"/>
      <c r="NVM268" s="27"/>
      <c r="NVN268" s="27"/>
      <c r="NVO268" s="27"/>
      <c r="NVP268" s="27"/>
      <c r="NVQ268" s="27"/>
      <c r="NVR268" s="27"/>
      <c r="NVS268" s="27"/>
      <c r="NVT268" s="27"/>
      <c r="NVU268" s="27"/>
      <c r="NVV268" s="27"/>
      <c r="NVW268" s="27"/>
      <c r="NVX268" s="27"/>
      <c r="NVY268" s="27"/>
      <c r="NVZ268" s="27"/>
      <c r="NWA268" s="27"/>
      <c r="NWB268" s="27"/>
      <c r="NWC268" s="27"/>
      <c r="NWD268" s="27"/>
      <c r="NWE268" s="27"/>
      <c r="NWF268" s="27"/>
      <c r="NWG268" s="27"/>
      <c r="NWH268" s="27"/>
      <c r="NWI268" s="27"/>
      <c r="NWJ268" s="27"/>
      <c r="NWK268" s="27"/>
      <c r="NWL268" s="27"/>
      <c r="NWM268" s="27"/>
      <c r="NWN268" s="27"/>
      <c r="NWO268" s="27"/>
      <c r="NWP268" s="27"/>
      <c r="NWQ268" s="27"/>
      <c r="NWR268" s="27"/>
      <c r="NWS268" s="27"/>
      <c r="NWT268" s="27"/>
      <c r="NWU268" s="27"/>
      <c r="NWV268" s="27"/>
      <c r="NWW268" s="27"/>
      <c r="NWX268" s="27"/>
      <c r="NWY268" s="27"/>
      <c r="NWZ268" s="27"/>
      <c r="NXA268" s="27"/>
      <c r="NXB268" s="27"/>
      <c r="NXC268" s="27"/>
      <c r="NXD268" s="27"/>
      <c r="NXE268" s="27"/>
      <c r="NXF268" s="27"/>
      <c r="NXG268" s="27"/>
      <c r="NXH268" s="27"/>
      <c r="NXI268" s="27"/>
      <c r="NXJ268" s="27"/>
      <c r="NXK268" s="27"/>
      <c r="NXL268" s="27"/>
      <c r="NXM268" s="27"/>
      <c r="NXN268" s="27"/>
      <c r="NXO268" s="27"/>
      <c r="NXP268" s="27"/>
      <c r="NXQ268" s="27"/>
      <c r="NXR268" s="27"/>
      <c r="NXS268" s="27"/>
      <c r="NXT268" s="27"/>
      <c r="NXU268" s="27"/>
      <c r="NXV268" s="27"/>
      <c r="NXW268" s="27"/>
      <c r="NXX268" s="27"/>
      <c r="NXY268" s="27"/>
      <c r="NXZ268" s="27"/>
      <c r="NYA268" s="27"/>
      <c r="NYB268" s="27"/>
      <c r="NYC268" s="27"/>
      <c r="NYD268" s="27"/>
      <c r="NYE268" s="27"/>
      <c r="NYF268" s="27"/>
      <c r="NYG268" s="27"/>
      <c r="NYH268" s="27"/>
      <c r="NYI268" s="27"/>
      <c r="NYJ268" s="27"/>
      <c r="NYK268" s="27"/>
      <c r="NYL268" s="27"/>
      <c r="NYM268" s="27"/>
      <c r="NYN268" s="27"/>
      <c r="NYO268" s="27"/>
      <c r="NYP268" s="27"/>
      <c r="NYQ268" s="27"/>
      <c r="NYR268" s="27"/>
      <c r="NYS268" s="27"/>
      <c r="NYT268" s="27"/>
      <c r="NYU268" s="27"/>
      <c r="NYV268" s="27"/>
      <c r="NYW268" s="27"/>
      <c r="NYX268" s="27"/>
      <c r="NYY268" s="27"/>
      <c r="NYZ268" s="27"/>
      <c r="NZA268" s="27"/>
      <c r="NZB268" s="27"/>
      <c r="NZC268" s="27"/>
      <c r="NZD268" s="27"/>
      <c r="NZE268" s="27"/>
      <c r="NZF268" s="27"/>
      <c r="NZG268" s="27"/>
      <c r="NZH268" s="27"/>
      <c r="NZI268" s="27"/>
      <c r="NZJ268" s="27"/>
      <c r="NZK268" s="27"/>
      <c r="NZL268" s="27"/>
      <c r="NZM268" s="27"/>
      <c r="NZN268" s="27"/>
      <c r="NZO268" s="27"/>
      <c r="NZP268" s="27"/>
      <c r="NZQ268" s="27"/>
      <c r="NZR268" s="27"/>
      <c r="NZS268" s="27"/>
      <c r="NZT268" s="27"/>
      <c r="NZU268" s="27"/>
      <c r="NZV268" s="27"/>
      <c r="NZW268" s="27"/>
      <c r="NZX268" s="27"/>
      <c r="NZY268" s="27"/>
      <c r="NZZ268" s="27"/>
      <c r="OAA268" s="27"/>
      <c r="OAB268" s="27"/>
      <c r="OAC268" s="27"/>
      <c r="OAD268" s="27"/>
      <c r="OAE268" s="27"/>
      <c r="OAF268" s="27"/>
      <c r="OAG268" s="27"/>
      <c r="OAH268" s="27"/>
      <c r="OAI268" s="27"/>
      <c r="OAJ268" s="27"/>
      <c r="OAK268" s="27"/>
      <c r="OAL268" s="27"/>
      <c r="OAM268" s="27"/>
      <c r="OAN268" s="27"/>
      <c r="OAO268" s="27"/>
      <c r="OAP268" s="27"/>
      <c r="OAQ268" s="27"/>
      <c r="OAR268" s="27"/>
      <c r="OAS268" s="27"/>
      <c r="OAT268" s="27"/>
      <c r="OAU268" s="27"/>
      <c r="OAV268" s="27"/>
      <c r="OAW268" s="27"/>
      <c r="OAX268" s="27"/>
      <c r="OAY268" s="27"/>
      <c r="OAZ268" s="27"/>
      <c r="OBA268" s="27"/>
      <c r="OBB268" s="27"/>
      <c r="OBC268" s="27"/>
      <c r="OBD268" s="27"/>
      <c r="OBE268" s="27"/>
      <c r="OBF268" s="27"/>
      <c r="OBG268" s="27"/>
      <c r="OBH268" s="27"/>
      <c r="OBI268" s="27"/>
      <c r="OBJ268" s="27"/>
      <c r="OBK268" s="27"/>
      <c r="OBL268" s="27"/>
      <c r="OBM268" s="27"/>
      <c r="OBN268" s="27"/>
      <c r="OBO268" s="27"/>
      <c r="OBP268" s="27"/>
      <c r="OBQ268" s="27"/>
      <c r="OBR268" s="27"/>
      <c r="OBS268" s="27"/>
      <c r="OBT268" s="27"/>
      <c r="OBU268" s="27"/>
      <c r="OBV268" s="27"/>
      <c r="OBW268" s="27"/>
      <c r="OBX268" s="27"/>
      <c r="OBY268" s="27"/>
      <c r="OBZ268" s="27"/>
      <c r="OCA268" s="27"/>
      <c r="OCB268" s="27"/>
      <c r="OCC268" s="27"/>
      <c r="OCD268" s="27"/>
      <c r="OCE268" s="27"/>
      <c r="OCF268" s="27"/>
      <c r="OCG268" s="27"/>
      <c r="OCH268" s="27"/>
      <c r="OCI268" s="27"/>
      <c r="OCJ268" s="27"/>
      <c r="OCK268" s="27"/>
      <c r="OCL268" s="27"/>
      <c r="OCM268" s="27"/>
      <c r="OCN268" s="27"/>
      <c r="OCO268" s="27"/>
      <c r="OCP268" s="27"/>
      <c r="OCQ268" s="27"/>
      <c r="OCR268" s="27"/>
      <c r="OCS268" s="27"/>
      <c r="OCT268" s="27"/>
      <c r="OCU268" s="27"/>
      <c r="OCV268" s="27"/>
      <c r="OCW268" s="27"/>
      <c r="OCX268" s="27"/>
      <c r="OCY268" s="27"/>
      <c r="OCZ268" s="27"/>
      <c r="ODA268" s="27"/>
      <c r="ODB268" s="27"/>
      <c r="ODC268" s="27"/>
      <c r="ODD268" s="27"/>
      <c r="ODE268" s="27"/>
      <c r="ODF268" s="27"/>
      <c r="ODG268" s="27"/>
      <c r="ODH268" s="27"/>
      <c r="ODI268" s="27"/>
      <c r="ODJ268" s="27"/>
      <c r="ODK268" s="27"/>
      <c r="ODL268" s="27"/>
      <c r="ODM268" s="27"/>
      <c r="ODN268" s="27"/>
      <c r="ODO268" s="27"/>
      <c r="ODP268" s="27"/>
      <c r="ODQ268" s="27"/>
      <c r="ODR268" s="27"/>
      <c r="ODS268" s="27"/>
      <c r="ODT268" s="27"/>
      <c r="ODU268" s="27"/>
      <c r="ODV268" s="27"/>
      <c r="ODW268" s="27"/>
      <c r="ODX268" s="27"/>
      <c r="ODY268" s="27"/>
      <c r="ODZ268" s="27"/>
      <c r="OEA268" s="27"/>
      <c r="OEB268" s="27"/>
      <c r="OEC268" s="27"/>
      <c r="OED268" s="27"/>
      <c r="OEE268" s="27"/>
      <c r="OEF268" s="27"/>
      <c r="OEG268" s="27"/>
      <c r="OEH268" s="27"/>
      <c r="OEI268" s="27"/>
      <c r="OEJ268" s="27"/>
      <c r="OEK268" s="27"/>
      <c r="OEL268" s="27"/>
      <c r="OEM268" s="27"/>
      <c r="OEN268" s="27"/>
      <c r="OEO268" s="27"/>
      <c r="OEP268" s="27"/>
      <c r="OEQ268" s="27"/>
      <c r="OER268" s="27"/>
      <c r="OES268" s="27"/>
      <c r="OET268" s="27"/>
      <c r="OEU268" s="27"/>
      <c r="OEV268" s="27"/>
      <c r="OEW268" s="27"/>
      <c r="OEX268" s="27"/>
      <c r="OEY268" s="27"/>
      <c r="OEZ268" s="27"/>
      <c r="OFA268" s="27"/>
      <c r="OFB268" s="27"/>
      <c r="OFC268" s="27"/>
      <c r="OFD268" s="27"/>
      <c r="OFE268" s="27"/>
      <c r="OFF268" s="27"/>
      <c r="OFG268" s="27"/>
      <c r="OFH268" s="27"/>
      <c r="OFI268" s="27"/>
      <c r="OFJ268" s="27"/>
      <c r="OFK268" s="27"/>
      <c r="OFL268" s="27"/>
      <c r="OFM268" s="27"/>
      <c r="OFN268" s="27"/>
      <c r="OFO268" s="27"/>
      <c r="OFP268" s="27"/>
      <c r="OFQ268" s="27"/>
      <c r="OFR268" s="27"/>
      <c r="OFS268" s="27"/>
      <c r="OFT268" s="27"/>
      <c r="OFU268" s="27"/>
      <c r="OFV268" s="27"/>
      <c r="OFW268" s="27"/>
      <c r="OFX268" s="27"/>
      <c r="OFY268" s="27"/>
      <c r="OFZ268" s="27"/>
      <c r="OGA268" s="27"/>
      <c r="OGB268" s="27"/>
      <c r="OGC268" s="27"/>
      <c r="OGD268" s="27"/>
      <c r="OGE268" s="27"/>
      <c r="OGF268" s="27"/>
      <c r="OGG268" s="27"/>
      <c r="OGH268" s="27"/>
      <c r="OGI268" s="27"/>
      <c r="OGJ268" s="27"/>
      <c r="OGK268" s="27"/>
      <c r="OGL268" s="27"/>
      <c r="OGM268" s="27"/>
      <c r="OGN268" s="27"/>
      <c r="OGO268" s="27"/>
      <c r="OGP268" s="27"/>
      <c r="OGQ268" s="27"/>
      <c r="OGR268" s="27"/>
      <c r="OGS268" s="27"/>
      <c r="OGT268" s="27"/>
      <c r="OGU268" s="27"/>
      <c r="OGV268" s="27"/>
      <c r="OGW268" s="27"/>
      <c r="OGX268" s="27"/>
      <c r="OGY268" s="27"/>
      <c r="OGZ268" s="27"/>
      <c r="OHA268" s="27"/>
      <c r="OHB268" s="27"/>
      <c r="OHC268" s="27"/>
      <c r="OHD268" s="27"/>
      <c r="OHE268" s="27"/>
      <c r="OHF268" s="27"/>
      <c r="OHG268" s="27"/>
      <c r="OHH268" s="27"/>
      <c r="OHI268" s="27"/>
      <c r="OHJ268" s="27"/>
      <c r="OHK268" s="27"/>
      <c r="OHL268" s="27"/>
      <c r="OHM268" s="27"/>
      <c r="OHN268" s="27"/>
      <c r="OHO268" s="27"/>
      <c r="OHP268" s="27"/>
      <c r="OHQ268" s="27"/>
      <c r="OHR268" s="27"/>
      <c r="OHS268" s="27"/>
      <c r="OHT268" s="27"/>
      <c r="OHU268" s="27"/>
      <c r="OHV268" s="27"/>
      <c r="OHW268" s="27"/>
      <c r="OHX268" s="27"/>
      <c r="OHY268" s="27"/>
      <c r="OHZ268" s="27"/>
      <c r="OIA268" s="27"/>
      <c r="OIB268" s="27"/>
      <c r="OIC268" s="27"/>
      <c r="OID268" s="27"/>
      <c r="OIE268" s="27"/>
      <c r="OIF268" s="27"/>
      <c r="OIG268" s="27"/>
      <c r="OIH268" s="27"/>
      <c r="OII268" s="27"/>
      <c r="OIJ268" s="27"/>
      <c r="OIK268" s="27"/>
      <c r="OIL268" s="27"/>
      <c r="OIM268" s="27"/>
      <c r="OIN268" s="27"/>
      <c r="OIO268" s="27"/>
      <c r="OIP268" s="27"/>
      <c r="OIQ268" s="27"/>
      <c r="OIR268" s="27"/>
      <c r="OIS268" s="27"/>
      <c r="OIT268" s="27"/>
      <c r="OIU268" s="27"/>
      <c r="OIV268" s="27"/>
      <c r="OIW268" s="27"/>
      <c r="OIX268" s="27"/>
      <c r="OIY268" s="27"/>
      <c r="OIZ268" s="27"/>
      <c r="OJA268" s="27"/>
      <c r="OJB268" s="27"/>
      <c r="OJC268" s="27"/>
      <c r="OJD268" s="27"/>
      <c r="OJE268" s="27"/>
      <c r="OJF268" s="27"/>
      <c r="OJG268" s="27"/>
      <c r="OJH268" s="27"/>
      <c r="OJI268" s="27"/>
      <c r="OJJ268" s="27"/>
      <c r="OJK268" s="27"/>
      <c r="OJL268" s="27"/>
      <c r="OJM268" s="27"/>
      <c r="OJN268" s="27"/>
      <c r="OJO268" s="27"/>
      <c r="OJP268" s="27"/>
      <c r="OJQ268" s="27"/>
      <c r="OJR268" s="27"/>
      <c r="OJS268" s="27"/>
      <c r="OJT268" s="27"/>
      <c r="OJU268" s="27"/>
      <c r="OJV268" s="27"/>
      <c r="OJW268" s="27"/>
      <c r="OJX268" s="27"/>
      <c r="OJY268" s="27"/>
      <c r="OJZ268" s="27"/>
      <c r="OKA268" s="27"/>
      <c r="OKB268" s="27"/>
      <c r="OKC268" s="27"/>
      <c r="OKD268" s="27"/>
      <c r="OKE268" s="27"/>
      <c r="OKF268" s="27"/>
      <c r="OKG268" s="27"/>
      <c r="OKH268" s="27"/>
      <c r="OKI268" s="27"/>
      <c r="OKJ268" s="27"/>
      <c r="OKK268" s="27"/>
      <c r="OKL268" s="27"/>
      <c r="OKM268" s="27"/>
      <c r="OKN268" s="27"/>
      <c r="OKO268" s="27"/>
      <c r="OKP268" s="27"/>
      <c r="OKQ268" s="27"/>
      <c r="OKR268" s="27"/>
      <c r="OKS268" s="27"/>
      <c r="OKT268" s="27"/>
      <c r="OKU268" s="27"/>
      <c r="OKV268" s="27"/>
      <c r="OKW268" s="27"/>
      <c r="OKX268" s="27"/>
      <c r="OKY268" s="27"/>
      <c r="OKZ268" s="27"/>
      <c r="OLA268" s="27"/>
      <c r="OLB268" s="27"/>
      <c r="OLC268" s="27"/>
      <c r="OLD268" s="27"/>
      <c r="OLE268" s="27"/>
      <c r="OLF268" s="27"/>
      <c r="OLG268" s="27"/>
      <c r="OLH268" s="27"/>
      <c r="OLI268" s="27"/>
      <c r="OLJ268" s="27"/>
      <c r="OLK268" s="27"/>
      <c r="OLL268" s="27"/>
      <c r="OLM268" s="27"/>
      <c r="OLN268" s="27"/>
      <c r="OLO268" s="27"/>
      <c r="OLP268" s="27"/>
      <c r="OLQ268" s="27"/>
      <c r="OLR268" s="27"/>
      <c r="OLS268" s="27"/>
      <c r="OLT268" s="27"/>
      <c r="OLU268" s="27"/>
      <c r="OLV268" s="27"/>
      <c r="OLW268" s="27"/>
      <c r="OLX268" s="27"/>
      <c r="OLY268" s="27"/>
      <c r="OLZ268" s="27"/>
      <c r="OMA268" s="27"/>
      <c r="OMB268" s="27"/>
      <c r="OMC268" s="27"/>
      <c r="OMD268" s="27"/>
      <c r="OME268" s="27"/>
      <c r="OMF268" s="27"/>
      <c r="OMG268" s="27"/>
      <c r="OMH268" s="27"/>
      <c r="OMI268" s="27"/>
      <c r="OMJ268" s="27"/>
      <c r="OMK268" s="27"/>
      <c r="OML268" s="27"/>
      <c r="OMM268" s="27"/>
      <c r="OMN268" s="27"/>
      <c r="OMO268" s="27"/>
      <c r="OMP268" s="27"/>
      <c r="OMQ268" s="27"/>
      <c r="OMR268" s="27"/>
      <c r="OMS268" s="27"/>
      <c r="OMT268" s="27"/>
      <c r="OMU268" s="27"/>
      <c r="OMV268" s="27"/>
      <c r="OMW268" s="27"/>
      <c r="OMX268" s="27"/>
      <c r="OMY268" s="27"/>
      <c r="OMZ268" s="27"/>
      <c r="ONA268" s="27"/>
      <c r="ONB268" s="27"/>
      <c r="ONC268" s="27"/>
      <c r="OND268" s="27"/>
      <c r="ONE268" s="27"/>
      <c r="ONF268" s="27"/>
      <c r="ONG268" s="27"/>
      <c r="ONH268" s="27"/>
      <c r="ONI268" s="27"/>
      <c r="ONJ268" s="27"/>
      <c r="ONK268" s="27"/>
      <c r="ONL268" s="27"/>
      <c r="ONM268" s="27"/>
      <c r="ONN268" s="27"/>
      <c r="ONO268" s="27"/>
      <c r="ONP268" s="27"/>
      <c r="ONQ268" s="27"/>
      <c r="ONR268" s="27"/>
      <c r="ONS268" s="27"/>
      <c r="ONT268" s="27"/>
      <c r="ONU268" s="27"/>
      <c r="ONV268" s="27"/>
      <c r="ONW268" s="27"/>
      <c r="ONX268" s="27"/>
      <c r="ONY268" s="27"/>
      <c r="ONZ268" s="27"/>
      <c r="OOA268" s="27"/>
      <c r="OOB268" s="27"/>
      <c r="OOC268" s="27"/>
      <c r="OOD268" s="27"/>
      <c r="OOE268" s="27"/>
      <c r="OOF268" s="27"/>
      <c r="OOG268" s="27"/>
      <c r="OOH268" s="27"/>
      <c r="OOI268" s="27"/>
      <c r="OOJ268" s="27"/>
      <c r="OOK268" s="27"/>
      <c r="OOL268" s="27"/>
      <c r="OOM268" s="27"/>
      <c r="OON268" s="27"/>
      <c r="OOO268" s="27"/>
      <c r="OOP268" s="27"/>
      <c r="OOQ268" s="27"/>
      <c r="OOR268" s="27"/>
      <c r="OOS268" s="27"/>
      <c r="OOT268" s="27"/>
      <c r="OOU268" s="27"/>
      <c r="OOV268" s="27"/>
      <c r="OOW268" s="27"/>
      <c r="OOX268" s="27"/>
      <c r="OOY268" s="27"/>
      <c r="OOZ268" s="27"/>
      <c r="OPA268" s="27"/>
      <c r="OPB268" s="27"/>
      <c r="OPC268" s="27"/>
      <c r="OPD268" s="27"/>
      <c r="OPE268" s="27"/>
      <c r="OPF268" s="27"/>
      <c r="OPG268" s="27"/>
      <c r="OPH268" s="27"/>
      <c r="OPI268" s="27"/>
      <c r="OPJ268" s="27"/>
      <c r="OPK268" s="27"/>
      <c r="OPL268" s="27"/>
      <c r="OPM268" s="27"/>
      <c r="OPN268" s="27"/>
      <c r="OPO268" s="27"/>
      <c r="OPP268" s="27"/>
      <c r="OPQ268" s="27"/>
      <c r="OPR268" s="27"/>
      <c r="OPS268" s="27"/>
      <c r="OPT268" s="27"/>
      <c r="OPU268" s="27"/>
      <c r="OPV268" s="27"/>
      <c r="OPW268" s="27"/>
      <c r="OPX268" s="27"/>
      <c r="OPY268" s="27"/>
      <c r="OPZ268" s="27"/>
      <c r="OQA268" s="27"/>
      <c r="OQB268" s="27"/>
      <c r="OQC268" s="27"/>
      <c r="OQD268" s="27"/>
      <c r="OQE268" s="27"/>
      <c r="OQF268" s="27"/>
      <c r="OQG268" s="27"/>
      <c r="OQH268" s="27"/>
      <c r="OQI268" s="27"/>
      <c r="OQJ268" s="27"/>
      <c r="OQK268" s="27"/>
      <c r="OQL268" s="27"/>
      <c r="OQM268" s="27"/>
      <c r="OQN268" s="27"/>
      <c r="OQO268" s="27"/>
      <c r="OQP268" s="27"/>
      <c r="OQQ268" s="27"/>
      <c r="OQR268" s="27"/>
      <c r="OQS268" s="27"/>
      <c r="OQT268" s="27"/>
      <c r="OQU268" s="27"/>
      <c r="OQV268" s="27"/>
      <c r="OQW268" s="27"/>
      <c r="OQX268" s="27"/>
      <c r="OQY268" s="27"/>
      <c r="OQZ268" s="27"/>
      <c r="ORA268" s="27"/>
      <c r="ORB268" s="27"/>
      <c r="ORC268" s="27"/>
      <c r="ORD268" s="27"/>
      <c r="ORE268" s="27"/>
      <c r="ORF268" s="27"/>
      <c r="ORG268" s="27"/>
      <c r="ORH268" s="27"/>
      <c r="ORI268" s="27"/>
      <c r="ORJ268" s="27"/>
      <c r="ORK268" s="27"/>
      <c r="ORL268" s="27"/>
      <c r="ORM268" s="27"/>
      <c r="ORN268" s="27"/>
      <c r="ORO268" s="27"/>
      <c r="ORP268" s="27"/>
      <c r="ORQ268" s="27"/>
      <c r="ORR268" s="27"/>
      <c r="ORS268" s="27"/>
      <c r="ORT268" s="27"/>
      <c r="ORU268" s="27"/>
      <c r="ORV268" s="27"/>
      <c r="ORW268" s="27"/>
      <c r="ORX268" s="27"/>
      <c r="ORY268" s="27"/>
      <c r="ORZ268" s="27"/>
      <c r="OSA268" s="27"/>
      <c r="OSB268" s="27"/>
      <c r="OSC268" s="27"/>
      <c r="OSD268" s="27"/>
      <c r="OSE268" s="27"/>
      <c r="OSF268" s="27"/>
      <c r="OSG268" s="27"/>
      <c r="OSH268" s="27"/>
      <c r="OSI268" s="27"/>
      <c r="OSJ268" s="27"/>
      <c r="OSK268" s="27"/>
      <c r="OSL268" s="27"/>
      <c r="OSM268" s="27"/>
      <c r="OSN268" s="27"/>
      <c r="OSO268" s="27"/>
      <c r="OSP268" s="27"/>
      <c r="OSQ268" s="27"/>
      <c r="OSR268" s="27"/>
      <c r="OSS268" s="27"/>
      <c r="OST268" s="27"/>
      <c r="OSU268" s="27"/>
      <c r="OSV268" s="27"/>
      <c r="OSW268" s="27"/>
      <c r="OSX268" s="27"/>
      <c r="OSY268" s="27"/>
      <c r="OSZ268" s="27"/>
      <c r="OTA268" s="27"/>
      <c r="OTB268" s="27"/>
      <c r="OTC268" s="27"/>
      <c r="OTD268" s="27"/>
      <c r="OTE268" s="27"/>
      <c r="OTF268" s="27"/>
      <c r="OTG268" s="27"/>
      <c r="OTH268" s="27"/>
      <c r="OTI268" s="27"/>
      <c r="OTJ268" s="27"/>
      <c r="OTK268" s="27"/>
      <c r="OTL268" s="27"/>
      <c r="OTM268" s="27"/>
      <c r="OTN268" s="27"/>
      <c r="OTO268" s="27"/>
      <c r="OTP268" s="27"/>
      <c r="OTQ268" s="27"/>
      <c r="OTR268" s="27"/>
      <c r="OTS268" s="27"/>
      <c r="OTT268" s="27"/>
      <c r="OTU268" s="27"/>
      <c r="OTV268" s="27"/>
      <c r="OTW268" s="27"/>
      <c r="OTX268" s="27"/>
      <c r="OTY268" s="27"/>
      <c r="OTZ268" s="27"/>
      <c r="OUA268" s="27"/>
      <c r="OUB268" s="27"/>
      <c r="OUC268" s="27"/>
      <c r="OUD268" s="27"/>
      <c r="OUE268" s="27"/>
      <c r="OUF268" s="27"/>
      <c r="OUG268" s="27"/>
      <c r="OUH268" s="27"/>
      <c r="OUI268" s="27"/>
      <c r="OUJ268" s="27"/>
      <c r="OUK268" s="27"/>
      <c r="OUL268" s="27"/>
      <c r="OUM268" s="27"/>
      <c r="OUN268" s="27"/>
      <c r="OUO268" s="27"/>
      <c r="OUP268" s="27"/>
      <c r="OUQ268" s="27"/>
      <c r="OUR268" s="27"/>
      <c r="OUS268" s="27"/>
      <c r="OUT268" s="27"/>
      <c r="OUU268" s="27"/>
      <c r="OUV268" s="27"/>
      <c r="OUW268" s="27"/>
      <c r="OUX268" s="27"/>
      <c r="OUY268" s="27"/>
      <c r="OUZ268" s="27"/>
      <c r="OVA268" s="27"/>
      <c r="OVB268" s="27"/>
      <c r="OVC268" s="27"/>
      <c r="OVD268" s="27"/>
      <c r="OVE268" s="27"/>
      <c r="OVF268" s="27"/>
      <c r="OVG268" s="27"/>
      <c r="OVH268" s="27"/>
      <c r="OVI268" s="27"/>
      <c r="OVJ268" s="27"/>
      <c r="OVK268" s="27"/>
      <c r="OVL268" s="27"/>
      <c r="OVM268" s="27"/>
      <c r="OVN268" s="27"/>
      <c r="OVO268" s="27"/>
      <c r="OVP268" s="27"/>
      <c r="OVQ268" s="27"/>
      <c r="OVR268" s="27"/>
      <c r="OVS268" s="27"/>
      <c r="OVT268" s="27"/>
      <c r="OVU268" s="27"/>
      <c r="OVV268" s="27"/>
      <c r="OVW268" s="27"/>
      <c r="OVX268" s="27"/>
      <c r="OVY268" s="27"/>
      <c r="OVZ268" s="27"/>
      <c r="OWA268" s="27"/>
      <c r="OWB268" s="27"/>
      <c r="OWC268" s="27"/>
      <c r="OWD268" s="27"/>
      <c r="OWE268" s="27"/>
      <c r="OWF268" s="27"/>
      <c r="OWG268" s="27"/>
      <c r="OWH268" s="27"/>
      <c r="OWI268" s="27"/>
      <c r="OWJ268" s="27"/>
      <c r="OWK268" s="27"/>
      <c r="OWL268" s="27"/>
      <c r="OWM268" s="27"/>
      <c r="OWN268" s="27"/>
      <c r="OWO268" s="27"/>
      <c r="OWP268" s="27"/>
      <c r="OWQ268" s="27"/>
      <c r="OWR268" s="27"/>
      <c r="OWS268" s="27"/>
      <c r="OWT268" s="27"/>
      <c r="OWU268" s="27"/>
      <c r="OWV268" s="27"/>
      <c r="OWW268" s="27"/>
      <c r="OWX268" s="27"/>
      <c r="OWY268" s="27"/>
      <c r="OWZ268" s="27"/>
      <c r="OXA268" s="27"/>
      <c r="OXB268" s="27"/>
      <c r="OXC268" s="27"/>
      <c r="OXD268" s="27"/>
      <c r="OXE268" s="27"/>
      <c r="OXF268" s="27"/>
      <c r="OXG268" s="27"/>
      <c r="OXH268" s="27"/>
      <c r="OXI268" s="27"/>
      <c r="OXJ268" s="27"/>
      <c r="OXK268" s="27"/>
      <c r="OXL268" s="27"/>
      <c r="OXM268" s="27"/>
      <c r="OXN268" s="27"/>
      <c r="OXO268" s="27"/>
      <c r="OXP268" s="27"/>
      <c r="OXQ268" s="27"/>
      <c r="OXR268" s="27"/>
      <c r="OXS268" s="27"/>
      <c r="OXT268" s="27"/>
      <c r="OXU268" s="27"/>
      <c r="OXV268" s="27"/>
      <c r="OXW268" s="27"/>
      <c r="OXX268" s="27"/>
      <c r="OXY268" s="27"/>
      <c r="OXZ268" s="27"/>
      <c r="OYA268" s="27"/>
      <c r="OYB268" s="27"/>
      <c r="OYC268" s="27"/>
      <c r="OYD268" s="27"/>
      <c r="OYE268" s="27"/>
      <c r="OYF268" s="27"/>
      <c r="OYG268" s="27"/>
      <c r="OYH268" s="27"/>
      <c r="OYI268" s="27"/>
      <c r="OYJ268" s="27"/>
      <c r="OYK268" s="27"/>
      <c r="OYL268" s="27"/>
      <c r="OYM268" s="27"/>
      <c r="OYN268" s="27"/>
      <c r="OYO268" s="27"/>
      <c r="OYP268" s="27"/>
      <c r="OYQ268" s="27"/>
      <c r="OYR268" s="27"/>
      <c r="OYS268" s="27"/>
      <c r="OYT268" s="27"/>
      <c r="OYU268" s="27"/>
      <c r="OYV268" s="27"/>
      <c r="OYW268" s="27"/>
      <c r="OYX268" s="27"/>
      <c r="OYY268" s="27"/>
      <c r="OYZ268" s="27"/>
      <c r="OZA268" s="27"/>
      <c r="OZB268" s="27"/>
      <c r="OZC268" s="27"/>
      <c r="OZD268" s="27"/>
      <c r="OZE268" s="27"/>
      <c r="OZF268" s="27"/>
      <c r="OZG268" s="27"/>
      <c r="OZH268" s="27"/>
      <c r="OZI268" s="27"/>
      <c r="OZJ268" s="27"/>
      <c r="OZK268" s="27"/>
      <c r="OZL268" s="27"/>
      <c r="OZM268" s="27"/>
      <c r="OZN268" s="27"/>
      <c r="OZO268" s="27"/>
      <c r="OZP268" s="27"/>
      <c r="OZQ268" s="27"/>
      <c r="OZR268" s="27"/>
      <c r="OZS268" s="27"/>
      <c r="OZT268" s="27"/>
      <c r="OZU268" s="27"/>
      <c r="OZV268" s="27"/>
      <c r="OZW268" s="27"/>
      <c r="OZX268" s="27"/>
      <c r="OZY268" s="27"/>
      <c r="OZZ268" s="27"/>
      <c r="PAA268" s="27"/>
      <c r="PAB268" s="27"/>
      <c r="PAC268" s="27"/>
      <c r="PAD268" s="27"/>
      <c r="PAE268" s="27"/>
      <c r="PAF268" s="27"/>
      <c r="PAG268" s="27"/>
      <c r="PAH268" s="27"/>
      <c r="PAI268" s="27"/>
      <c r="PAJ268" s="27"/>
      <c r="PAK268" s="27"/>
      <c r="PAL268" s="27"/>
      <c r="PAM268" s="27"/>
      <c r="PAN268" s="27"/>
      <c r="PAO268" s="27"/>
      <c r="PAP268" s="27"/>
      <c r="PAQ268" s="27"/>
      <c r="PAR268" s="27"/>
      <c r="PAS268" s="27"/>
      <c r="PAT268" s="27"/>
      <c r="PAU268" s="27"/>
      <c r="PAV268" s="27"/>
      <c r="PAW268" s="27"/>
      <c r="PAX268" s="27"/>
      <c r="PAY268" s="27"/>
      <c r="PAZ268" s="27"/>
      <c r="PBA268" s="27"/>
      <c r="PBB268" s="27"/>
      <c r="PBC268" s="27"/>
      <c r="PBD268" s="27"/>
      <c r="PBE268" s="27"/>
      <c r="PBF268" s="27"/>
      <c r="PBG268" s="27"/>
      <c r="PBH268" s="27"/>
      <c r="PBI268" s="27"/>
      <c r="PBJ268" s="27"/>
      <c r="PBK268" s="27"/>
      <c r="PBL268" s="27"/>
      <c r="PBM268" s="27"/>
      <c r="PBN268" s="27"/>
      <c r="PBO268" s="27"/>
      <c r="PBP268" s="27"/>
      <c r="PBQ268" s="27"/>
      <c r="PBR268" s="27"/>
      <c r="PBS268" s="27"/>
      <c r="PBT268" s="27"/>
      <c r="PBU268" s="27"/>
      <c r="PBV268" s="27"/>
      <c r="PBW268" s="27"/>
      <c r="PBX268" s="27"/>
      <c r="PBY268" s="27"/>
      <c r="PBZ268" s="27"/>
      <c r="PCA268" s="27"/>
      <c r="PCB268" s="27"/>
      <c r="PCC268" s="27"/>
      <c r="PCD268" s="27"/>
      <c r="PCE268" s="27"/>
      <c r="PCF268" s="27"/>
      <c r="PCG268" s="27"/>
      <c r="PCH268" s="27"/>
      <c r="PCI268" s="27"/>
      <c r="PCJ268" s="27"/>
      <c r="PCK268" s="27"/>
      <c r="PCL268" s="27"/>
      <c r="PCM268" s="27"/>
      <c r="PCN268" s="27"/>
      <c r="PCO268" s="27"/>
      <c r="PCP268" s="27"/>
      <c r="PCQ268" s="27"/>
      <c r="PCR268" s="27"/>
      <c r="PCS268" s="27"/>
      <c r="PCT268" s="27"/>
      <c r="PCU268" s="27"/>
      <c r="PCV268" s="27"/>
      <c r="PCW268" s="27"/>
      <c r="PCX268" s="27"/>
      <c r="PCY268" s="27"/>
      <c r="PCZ268" s="27"/>
      <c r="PDA268" s="27"/>
      <c r="PDB268" s="27"/>
      <c r="PDC268" s="27"/>
      <c r="PDD268" s="27"/>
      <c r="PDE268" s="27"/>
      <c r="PDF268" s="27"/>
      <c r="PDG268" s="27"/>
      <c r="PDH268" s="27"/>
      <c r="PDI268" s="27"/>
      <c r="PDJ268" s="27"/>
      <c r="PDK268" s="27"/>
      <c r="PDL268" s="27"/>
      <c r="PDM268" s="27"/>
      <c r="PDN268" s="27"/>
      <c r="PDO268" s="27"/>
      <c r="PDP268" s="27"/>
      <c r="PDQ268" s="27"/>
      <c r="PDR268" s="27"/>
      <c r="PDS268" s="27"/>
      <c r="PDT268" s="27"/>
      <c r="PDU268" s="27"/>
      <c r="PDV268" s="27"/>
      <c r="PDW268" s="27"/>
      <c r="PDX268" s="27"/>
      <c r="PDY268" s="27"/>
      <c r="PDZ268" s="27"/>
      <c r="PEA268" s="27"/>
      <c r="PEB268" s="27"/>
      <c r="PEC268" s="27"/>
      <c r="PED268" s="27"/>
      <c r="PEE268" s="27"/>
      <c r="PEF268" s="27"/>
      <c r="PEG268" s="27"/>
      <c r="PEH268" s="27"/>
      <c r="PEI268" s="27"/>
      <c r="PEJ268" s="27"/>
      <c r="PEK268" s="27"/>
      <c r="PEL268" s="27"/>
      <c r="PEM268" s="27"/>
      <c r="PEN268" s="27"/>
      <c r="PEO268" s="27"/>
      <c r="PEP268" s="27"/>
      <c r="PEQ268" s="27"/>
      <c r="PER268" s="27"/>
      <c r="PES268" s="27"/>
      <c r="PET268" s="27"/>
      <c r="PEU268" s="27"/>
      <c r="PEV268" s="27"/>
      <c r="PEW268" s="27"/>
      <c r="PEX268" s="27"/>
      <c r="PEY268" s="27"/>
      <c r="PEZ268" s="27"/>
      <c r="PFA268" s="27"/>
      <c r="PFB268" s="27"/>
      <c r="PFC268" s="27"/>
      <c r="PFD268" s="27"/>
      <c r="PFE268" s="27"/>
      <c r="PFF268" s="27"/>
      <c r="PFG268" s="27"/>
      <c r="PFH268" s="27"/>
      <c r="PFI268" s="27"/>
      <c r="PFJ268" s="27"/>
      <c r="PFK268" s="27"/>
      <c r="PFL268" s="27"/>
      <c r="PFM268" s="27"/>
      <c r="PFN268" s="27"/>
      <c r="PFO268" s="27"/>
      <c r="PFP268" s="27"/>
      <c r="PFQ268" s="27"/>
      <c r="PFR268" s="27"/>
      <c r="PFS268" s="27"/>
      <c r="PFT268" s="27"/>
      <c r="PFU268" s="27"/>
      <c r="PFV268" s="27"/>
      <c r="PFW268" s="27"/>
      <c r="PFX268" s="27"/>
      <c r="PFY268" s="27"/>
      <c r="PFZ268" s="27"/>
      <c r="PGA268" s="27"/>
      <c r="PGB268" s="27"/>
      <c r="PGC268" s="27"/>
      <c r="PGD268" s="27"/>
      <c r="PGE268" s="27"/>
      <c r="PGF268" s="27"/>
      <c r="PGG268" s="27"/>
      <c r="PGH268" s="27"/>
      <c r="PGI268" s="27"/>
      <c r="PGJ268" s="27"/>
      <c r="PGK268" s="27"/>
      <c r="PGL268" s="27"/>
      <c r="PGM268" s="27"/>
      <c r="PGN268" s="27"/>
      <c r="PGO268" s="27"/>
      <c r="PGP268" s="27"/>
      <c r="PGQ268" s="27"/>
      <c r="PGR268" s="27"/>
      <c r="PGS268" s="27"/>
      <c r="PGT268" s="27"/>
      <c r="PGU268" s="27"/>
      <c r="PGV268" s="27"/>
      <c r="PGW268" s="27"/>
      <c r="PGX268" s="27"/>
      <c r="PGY268" s="27"/>
      <c r="PGZ268" s="27"/>
      <c r="PHA268" s="27"/>
      <c r="PHB268" s="27"/>
      <c r="PHC268" s="27"/>
      <c r="PHD268" s="27"/>
      <c r="PHE268" s="27"/>
      <c r="PHF268" s="27"/>
      <c r="PHG268" s="27"/>
      <c r="PHH268" s="27"/>
      <c r="PHI268" s="27"/>
      <c r="PHJ268" s="27"/>
      <c r="PHK268" s="27"/>
      <c r="PHL268" s="27"/>
      <c r="PHM268" s="27"/>
      <c r="PHN268" s="27"/>
      <c r="PHO268" s="27"/>
      <c r="PHP268" s="27"/>
      <c r="PHQ268" s="27"/>
      <c r="PHR268" s="27"/>
      <c r="PHS268" s="27"/>
      <c r="PHT268" s="27"/>
      <c r="PHU268" s="27"/>
      <c r="PHV268" s="27"/>
      <c r="PHW268" s="27"/>
      <c r="PHX268" s="27"/>
      <c r="PHY268" s="27"/>
      <c r="PHZ268" s="27"/>
      <c r="PIA268" s="27"/>
      <c r="PIB268" s="27"/>
      <c r="PIC268" s="27"/>
      <c r="PID268" s="27"/>
      <c r="PIE268" s="27"/>
      <c r="PIF268" s="27"/>
      <c r="PIG268" s="27"/>
      <c r="PIH268" s="27"/>
      <c r="PII268" s="27"/>
      <c r="PIJ268" s="27"/>
      <c r="PIK268" s="27"/>
      <c r="PIL268" s="27"/>
      <c r="PIM268" s="27"/>
      <c r="PIN268" s="27"/>
      <c r="PIO268" s="27"/>
      <c r="PIP268" s="27"/>
      <c r="PIQ268" s="27"/>
      <c r="PIR268" s="27"/>
      <c r="PIS268" s="27"/>
      <c r="PIT268" s="27"/>
      <c r="PIU268" s="27"/>
      <c r="PIV268" s="27"/>
      <c r="PIW268" s="27"/>
      <c r="PIX268" s="27"/>
      <c r="PIY268" s="27"/>
      <c r="PIZ268" s="27"/>
      <c r="PJA268" s="27"/>
      <c r="PJB268" s="27"/>
      <c r="PJC268" s="27"/>
      <c r="PJD268" s="27"/>
      <c r="PJE268" s="27"/>
      <c r="PJF268" s="27"/>
      <c r="PJG268" s="27"/>
      <c r="PJH268" s="27"/>
      <c r="PJI268" s="27"/>
      <c r="PJJ268" s="27"/>
      <c r="PJK268" s="27"/>
      <c r="PJL268" s="27"/>
      <c r="PJM268" s="27"/>
      <c r="PJN268" s="27"/>
      <c r="PJO268" s="27"/>
      <c r="PJP268" s="27"/>
      <c r="PJQ268" s="27"/>
      <c r="PJR268" s="27"/>
      <c r="PJS268" s="27"/>
      <c r="PJT268" s="27"/>
      <c r="PJU268" s="27"/>
      <c r="PJV268" s="27"/>
      <c r="PJW268" s="27"/>
      <c r="PJX268" s="27"/>
      <c r="PJY268" s="27"/>
      <c r="PJZ268" s="27"/>
      <c r="PKA268" s="27"/>
      <c r="PKB268" s="27"/>
      <c r="PKC268" s="27"/>
      <c r="PKD268" s="27"/>
      <c r="PKE268" s="27"/>
      <c r="PKF268" s="27"/>
      <c r="PKG268" s="27"/>
      <c r="PKH268" s="27"/>
      <c r="PKI268" s="27"/>
      <c r="PKJ268" s="27"/>
      <c r="PKK268" s="27"/>
      <c r="PKL268" s="27"/>
      <c r="PKM268" s="27"/>
      <c r="PKN268" s="27"/>
      <c r="PKO268" s="27"/>
      <c r="PKP268" s="27"/>
      <c r="PKQ268" s="27"/>
      <c r="PKR268" s="27"/>
      <c r="PKS268" s="27"/>
      <c r="PKT268" s="27"/>
      <c r="PKU268" s="27"/>
      <c r="PKV268" s="27"/>
      <c r="PKW268" s="27"/>
      <c r="PKX268" s="27"/>
      <c r="PKY268" s="27"/>
      <c r="PKZ268" s="27"/>
      <c r="PLA268" s="27"/>
      <c r="PLB268" s="27"/>
      <c r="PLC268" s="27"/>
      <c r="PLD268" s="27"/>
      <c r="PLE268" s="27"/>
      <c r="PLF268" s="27"/>
      <c r="PLG268" s="27"/>
      <c r="PLH268" s="27"/>
      <c r="PLI268" s="27"/>
      <c r="PLJ268" s="27"/>
      <c r="PLK268" s="27"/>
      <c r="PLL268" s="27"/>
      <c r="PLM268" s="27"/>
      <c r="PLN268" s="27"/>
      <c r="PLO268" s="27"/>
      <c r="PLP268" s="27"/>
      <c r="PLQ268" s="27"/>
      <c r="PLR268" s="27"/>
      <c r="PLS268" s="27"/>
      <c r="PLT268" s="27"/>
      <c r="PLU268" s="27"/>
      <c r="PLV268" s="27"/>
      <c r="PLW268" s="27"/>
      <c r="PLX268" s="27"/>
      <c r="PLY268" s="27"/>
      <c r="PLZ268" s="27"/>
      <c r="PMA268" s="27"/>
      <c r="PMB268" s="27"/>
      <c r="PMC268" s="27"/>
      <c r="PMD268" s="27"/>
      <c r="PME268" s="27"/>
      <c r="PMF268" s="27"/>
      <c r="PMG268" s="27"/>
      <c r="PMH268" s="27"/>
      <c r="PMI268" s="27"/>
      <c r="PMJ268" s="27"/>
      <c r="PMK268" s="27"/>
      <c r="PML268" s="27"/>
      <c r="PMM268" s="27"/>
      <c r="PMN268" s="27"/>
      <c r="PMO268" s="27"/>
      <c r="PMP268" s="27"/>
      <c r="PMQ268" s="27"/>
      <c r="PMR268" s="27"/>
      <c r="PMS268" s="27"/>
      <c r="PMT268" s="27"/>
      <c r="PMU268" s="27"/>
      <c r="PMV268" s="27"/>
      <c r="PMW268" s="27"/>
      <c r="PMX268" s="27"/>
      <c r="PMY268" s="27"/>
      <c r="PMZ268" s="27"/>
      <c r="PNA268" s="27"/>
      <c r="PNB268" s="27"/>
      <c r="PNC268" s="27"/>
      <c r="PND268" s="27"/>
      <c r="PNE268" s="27"/>
      <c r="PNF268" s="27"/>
      <c r="PNG268" s="27"/>
      <c r="PNH268" s="27"/>
      <c r="PNI268" s="27"/>
      <c r="PNJ268" s="27"/>
      <c r="PNK268" s="27"/>
      <c r="PNL268" s="27"/>
      <c r="PNM268" s="27"/>
      <c r="PNN268" s="27"/>
      <c r="PNO268" s="27"/>
      <c r="PNP268" s="27"/>
      <c r="PNQ268" s="27"/>
      <c r="PNR268" s="27"/>
      <c r="PNS268" s="27"/>
      <c r="PNT268" s="27"/>
      <c r="PNU268" s="27"/>
      <c r="PNV268" s="27"/>
      <c r="PNW268" s="27"/>
      <c r="PNX268" s="27"/>
      <c r="PNY268" s="27"/>
      <c r="PNZ268" s="27"/>
      <c r="POA268" s="27"/>
      <c r="POB268" s="27"/>
      <c r="POC268" s="27"/>
      <c r="POD268" s="27"/>
      <c r="POE268" s="27"/>
      <c r="POF268" s="27"/>
      <c r="POG268" s="27"/>
      <c r="POH268" s="27"/>
      <c r="POI268" s="27"/>
      <c r="POJ268" s="27"/>
      <c r="POK268" s="27"/>
      <c r="POL268" s="27"/>
      <c r="POM268" s="27"/>
      <c r="PON268" s="27"/>
      <c r="POO268" s="27"/>
      <c r="POP268" s="27"/>
      <c r="POQ268" s="27"/>
      <c r="POR268" s="27"/>
      <c r="POS268" s="27"/>
      <c r="POT268" s="27"/>
      <c r="POU268" s="27"/>
      <c r="POV268" s="27"/>
      <c r="POW268" s="27"/>
      <c r="POX268" s="27"/>
      <c r="POY268" s="27"/>
      <c r="POZ268" s="27"/>
      <c r="PPA268" s="27"/>
      <c r="PPB268" s="27"/>
      <c r="PPC268" s="27"/>
      <c r="PPD268" s="27"/>
      <c r="PPE268" s="27"/>
      <c r="PPF268" s="27"/>
      <c r="PPG268" s="27"/>
      <c r="PPH268" s="27"/>
      <c r="PPI268" s="27"/>
      <c r="PPJ268" s="27"/>
      <c r="PPK268" s="27"/>
      <c r="PPL268" s="27"/>
      <c r="PPM268" s="27"/>
      <c r="PPN268" s="27"/>
      <c r="PPO268" s="27"/>
      <c r="PPP268" s="27"/>
      <c r="PPQ268" s="27"/>
      <c r="PPR268" s="27"/>
      <c r="PPS268" s="27"/>
      <c r="PPT268" s="27"/>
      <c r="PPU268" s="27"/>
      <c r="PPV268" s="27"/>
      <c r="PPW268" s="27"/>
      <c r="PPX268" s="27"/>
      <c r="PPY268" s="27"/>
      <c r="PPZ268" s="27"/>
      <c r="PQA268" s="27"/>
      <c r="PQB268" s="27"/>
      <c r="PQC268" s="27"/>
      <c r="PQD268" s="27"/>
      <c r="PQE268" s="27"/>
      <c r="PQF268" s="27"/>
      <c r="PQG268" s="27"/>
      <c r="PQH268" s="27"/>
      <c r="PQI268" s="27"/>
      <c r="PQJ268" s="27"/>
      <c r="PQK268" s="27"/>
      <c r="PQL268" s="27"/>
      <c r="PQM268" s="27"/>
      <c r="PQN268" s="27"/>
      <c r="PQO268" s="27"/>
      <c r="PQP268" s="27"/>
      <c r="PQQ268" s="27"/>
      <c r="PQR268" s="27"/>
      <c r="PQS268" s="27"/>
      <c r="PQT268" s="27"/>
      <c r="PQU268" s="27"/>
      <c r="PQV268" s="27"/>
      <c r="PQW268" s="27"/>
      <c r="PQX268" s="27"/>
      <c r="PQY268" s="27"/>
      <c r="PQZ268" s="27"/>
      <c r="PRA268" s="27"/>
      <c r="PRB268" s="27"/>
      <c r="PRC268" s="27"/>
      <c r="PRD268" s="27"/>
      <c r="PRE268" s="27"/>
      <c r="PRF268" s="27"/>
      <c r="PRG268" s="27"/>
      <c r="PRH268" s="27"/>
      <c r="PRI268" s="27"/>
      <c r="PRJ268" s="27"/>
      <c r="PRK268" s="27"/>
      <c r="PRL268" s="27"/>
      <c r="PRM268" s="27"/>
      <c r="PRN268" s="27"/>
      <c r="PRO268" s="27"/>
      <c r="PRP268" s="27"/>
      <c r="PRQ268" s="27"/>
      <c r="PRR268" s="27"/>
      <c r="PRS268" s="27"/>
      <c r="PRT268" s="27"/>
      <c r="PRU268" s="27"/>
      <c r="PRV268" s="27"/>
      <c r="PRW268" s="27"/>
      <c r="PRX268" s="27"/>
      <c r="PRY268" s="27"/>
      <c r="PRZ268" s="27"/>
      <c r="PSA268" s="27"/>
      <c r="PSB268" s="27"/>
      <c r="PSC268" s="27"/>
      <c r="PSD268" s="27"/>
      <c r="PSE268" s="27"/>
      <c r="PSF268" s="27"/>
      <c r="PSG268" s="27"/>
      <c r="PSH268" s="27"/>
      <c r="PSI268" s="27"/>
      <c r="PSJ268" s="27"/>
      <c r="PSK268" s="27"/>
      <c r="PSL268" s="27"/>
      <c r="PSM268" s="27"/>
      <c r="PSN268" s="27"/>
      <c r="PSO268" s="27"/>
      <c r="PSP268" s="27"/>
      <c r="PSQ268" s="27"/>
      <c r="PSR268" s="27"/>
      <c r="PSS268" s="27"/>
      <c r="PST268" s="27"/>
      <c r="PSU268" s="27"/>
      <c r="PSV268" s="27"/>
      <c r="PSW268" s="27"/>
      <c r="PSX268" s="27"/>
      <c r="PSY268" s="27"/>
      <c r="PSZ268" s="27"/>
      <c r="PTA268" s="27"/>
      <c r="PTB268" s="27"/>
      <c r="PTC268" s="27"/>
      <c r="PTD268" s="27"/>
      <c r="PTE268" s="27"/>
      <c r="PTF268" s="27"/>
      <c r="PTG268" s="27"/>
      <c r="PTH268" s="27"/>
      <c r="PTI268" s="27"/>
      <c r="PTJ268" s="27"/>
      <c r="PTK268" s="27"/>
      <c r="PTL268" s="27"/>
      <c r="PTM268" s="27"/>
      <c r="PTN268" s="27"/>
      <c r="PTO268" s="27"/>
      <c r="PTP268" s="27"/>
      <c r="PTQ268" s="27"/>
      <c r="PTR268" s="27"/>
      <c r="PTS268" s="27"/>
      <c r="PTT268" s="27"/>
      <c r="PTU268" s="27"/>
      <c r="PTV268" s="27"/>
      <c r="PTW268" s="27"/>
      <c r="PTX268" s="27"/>
      <c r="PTY268" s="27"/>
      <c r="PTZ268" s="27"/>
      <c r="PUA268" s="27"/>
      <c r="PUB268" s="27"/>
      <c r="PUC268" s="27"/>
      <c r="PUD268" s="27"/>
      <c r="PUE268" s="27"/>
      <c r="PUF268" s="27"/>
      <c r="PUG268" s="27"/>
      <c r="PUH268" s="27"/>
      <c r="PUI268" s="27"/>
      <c r="PUJ268" s="27"/>
      <c r="PUK268" s="27"/>
      <c r="PUL268" s="27"/>
      <c r="PUM268" s="27"/>
      <c r="PUN268" s="27"/>
      <c r="PUO268" s="27"/>
      <c r="PUP268" s="27"/>
      <c r="PUQ268" s="27"/>
      <c r="PUR268" s="27"/>
      <c r="PUS268" s="27"/>
      <c r="PUT268" s="27"/>
      <c r="PUU268" s="27"/>
      <c r="PUV268" s="27"/>
      <c r="PUW268" s="27"/>
      <c r="PUX268" s="27"/>
      <c r="PUY268" s="27"/>
      <c r="PUZ268" s="27"/>
      <c r="PVA268" s="27"/>
      <c r="PVB268" s="27"/>
      <c r="PVC268" s="27"/>
      <c r="PVD268" s="27"/>
      <c r="PVE268" s="27"/>
      <c r="PVF268" s="27"/>
      <c r="PVG268" s="27"/>
      <c r="PVH268" s="27"/>
      <c r="PVI268" s="27"/>
      <c r="PVJ268" s="27"/>
      <c r="PVK268" s="27"/>
      <c r="PVL268" s="27"/>
      <c r="PVM268" s="27"/>
      <c r="PVN268" s="27"/>
      <c r="PVO268" s="27"/>
      <c r="PVP268" s="27"/>
      <c r="PVQ268" s="27"/>
      <c r="PVR268" s="27"/>
      <c r="PVS268" s="27"/>
      <c r="PVT268" s="27"/>
      <c r="PVU268" s="27"/>
      <c r="PVV268" s="27"/>
      <c r="PVW268" s="27"/>
      <c r="PVX268" s="27"/>
      <c r="PVY268" s="27"/>
      <c r="PVZ268" s="27"/>
      <c r="PWA268" s="27"/>
      <c r="PWB268" s="27"/>
      <c r="PWC268" s="27"/>
      <c r="PWD268" s="27"/>
      <c r="PWE268" s="27"/>
      <c r="PWF268" s="27"/>
      <c r="PWG268" s="27"/>
      <c r="PWH268" s="27"/>
      <c r="PWI268" s="27"/>
      <c r="PWJ268" s="27"/>
      <c r="PWK268" s="27"/>
      <c r="PWL268" s="27"/>
      <c r="PWM268" s="27"/>
      <c r="PWN268" s="27"/>
      <c r="PWO268" s="27"/>
      <c r="PWP268" s="27"/>
      <c r="PWQ268" s="27"/>
      <c r="PWR268" s="27"/>
      <c r="PWS268" s="27"/>
      <c r="PWT268" s="27"/>
      <c r="PWU268" s="27"/>
      <c r="PWV268" s="27"/>
      <c r="PWW268" s="27"/>
      <c r="PWX268" s="27"/>
      <c r="PWY268" s="27"/>
      <c r="PWZ268" s="27"/>
      <c r="PXA268" s="27"/>
      <c r="PXB268" s="27"/>
      <c r="PXC268" s="27"/>
      <c r="PXD268" s="27"/>
      <c r="PXE268" s="27"/>
      <c r="PXF268" s="27"/>
      <c r="PXG268" s="27"/>
      <c r="PXH268" s="27"/>
      <c r="PXI268" s="27"/>
      <c r="PXJ268" s="27"/>
      <c r="PXK268" s="27"/>
      <c r="PXL268" s="27"/>
      <c r="PXM268" s="27"/>
      <c r="PXN268" s="27"/>
      <c r="PXO268" s="27"/>
      <c r="PXP268" s="27"/>
      <c r="PXQ268" s="27"/>
      <c r="PXR268" s="27"/>
      <c r="PXS268" s="27"/>
      <c r="PXT268" s="27"/>
      <c r="PXU268" s="27"/>
      <c r="PXV268" s="27"/>
      <c r="PXW268" s="27"/>
      <c r="PXX268" s="27"/>
      <c r="PXY268" s="27"/>
      <c r="PXZ268" s="27"/>
      <c r="PYA268" s="27"/>
      <c r="PYB268" s="27"/>
      <c r="PYC268" s="27"/>
      <c r="PYD268" s="27"/>
      <c r="PYE268" s="27"/>
      <c r="PYF268" s="27"/>
      <c r="PYG268" s="27"/>
      <c r="PYH268" s="27"/>
      <c r="PYI268" s="27"/>
      <c r="PYJ268" s="27"/>
      <c r="PYK268" s="27"/>
      <c r="PYL268" s="27"/>
      <c r="PYM268" s="27"/>
      <c r="PYN268" s="27"/>
      <c r="PYO268" s="27"/>
      <c r="PYP268" s="27"/>
      <c r="PYQ268" s="27"/>
      <c r="PYR268" s="27"/>
      <c r="PYS268" s="27"/>
      <c r="PYT268" s="27"/>
      <c r="PYU268" s="27"/>
      <c r="PYV268" s="27"/>
      <c r="PYW268" s="27"/>
      <c r="PYX268" s="27"/>
      <c r="PYY268" s="27"/>
      <c r="PYZ268" s="27"/>
      <c r="PZA268" s="27"/>
      <c r="PZB268" s="27"/>
      <c r="PZC268" s="27"/>
      <c r="PZD268" s="27"/>
      <c r="PZE268" s="27"/>
      <c r="PZF268" s="27"/>
      <c r="PZG268" s="27"/>
      <c r="PZH268" s="27"/>
      <c r="PZI268" s="27"/>
      <c r="PZJ268" s="27"/>
      <c r="PZK268" s="27"/>
      <c r="PZL268" s="27"/>
      <c r="PZM268" s="27"/>
      <c r="PZN268" s="27"/>
      <c r="PZO268" s="27"/>
      <c r="PZP268" s="27"/>
      <c r="PZQ268" s="27"/>
      <c r="PZR268" s="27"/>
      <c r="PZS268" s="27"/>
      <c r="PZT268" s="27"/>
      <c r="PZU268" s="27"/>
      <c r="PZV268" s="27"/>
      <c r="PZW268" s="27"/>
      <c r="PZX268" s="27"/>
      <c r="PZY268" s="27"/>
      <c r="PZZ268" s="27"/>
      <c r="QAA268" s="27"/>
      <c r="QAB268" s="27"/>
      <c r="QAC268" s="27"/>
      <c r="QAD268" s="27"/>
      <c r="QAE268" s="27"/>
      <c r="QAF268" s="27"/>
      <c r="QAG268" s="27"/>
      <c r="QAH268" s="27"/>
      <c r="QAI268" s="27"/>
      <c r="QAJ268" s="27"/>
      <c r="QAK268" s="27"/>
      <c r="QAL268" s="27"/>
      <c r="QAM268" s="27"/>
      <c r="QAN268" s="27"/>
      <c r="QAO268" s="27"/>
      <c r="QAP268" s="27"/>
      <c r="QAQ268" s="27"/>
      <c r="QAR268" s="27"/>
      <c r="QAS268" s="27"/>
      <c r="QAT268" s="27"/>
      <c r="QAU268" s="27"/>
      <c r="QAV268" s="27"/>
      <c r="QAW268" s="27"/>
      <c r="QAX268" s="27"/>
      <c r="QAY268" s="27"/>
      <c r="QAZ268" s="27"/>
      <c r="QBA268" s="27"/>
      <c r="QBB268" s="27"/>
      <c r="QBC268" s="27"/>
      <c r="QBD268" s="27"/>
      <c r="QBE268" s="27"/>
      <c r="QBF268" s="27"/>
      <c r="QBG268" s="27"/>
      <c r="QBH268" s="27"/>
      <c r="QBI268" s="27"/>
      <c r="QBJ268" s="27"/>
      <c r="QBK268" s="27"/>
      <c r="QBL268" s="27"/>
      <c r="QBM268" s="27"/>
      <c r="QBN268" s="27"/>
      <c r="QBO268" s="27"/>
      <c r="QBP268" s="27"/>
      <c r="QBQ268" s="27"/>
      <c r="QBR268" s="27"/>
      <c r="QBS268" s="27"/>
      <c r="QBT268" s="27"/>
      <c r="QBU268" s="27"/>
      <c r="QBV268" s="27"/>
      <c r="QBW268" s="27"/>
      <c r="QBX268" s="27"/>
      <c r="QBY268" s="27"/>
      <c r="QBZ268" s="27"/>
      <c r="QCA268" s="27"/>
      <c r="QCB268" s="27"/>
      <c r="QCC268" s="27"/>
      <c r="QCD268" s="27"/>
      <c r="QCE268" s="27"/>
      <c r="QCF268" s="27"/>
      <c r="QCG268" s="27"/>
      <c r="QCH268" s="27"/>
      <c r="QCI268" s="27"/>
      <c r="QCJ268" s="27"/>
      <c r="QCK268" s="27"/>
      <c r="QCL268" s="27"/>
      <c r="QCM268" s="27"/>
      <c r="QCN268" s="27"/>
      <c r="QCO268" s="27"/>
      <c r="QCP268" s="27"/>
      <c r="QCQ268" s="27"/>
      <c r="QCR268" s="27"/>
      <c r="QCS268" s="27"/>
      <c r="QCT268" s="27"/>
      <c r="QCU268" s="27"/>
      <c r="QCV268" s="27"/>
      <c r="QCW268" s="27"/>
      <c r="QCX268" s="27"/>
      <c r="QCY268" s="27"/>
      <c r="QCZ268" s="27"/>
      <c r="QDA268" s="27"/>
      <c r="QDB268" s="27"/>
      <c r="QDC268" s="27"/>
      <c r="QDD268" s="27"/>
      <c r="QDE268" s="27"/>
      <c r="QDF268" s="27"/>
      <c r="QDG268" s="27"/>
      <c r="QDH268" s="27"/>
      <c r="QDI268" s="27"/>
      <c r="QDJ268" s="27"/>
      <c r="QDK268" s="27"/>
      <c r="QDL268" s="27"/>
      <c r="QDM268" s="27"/>
      <c r="QDN268" s="27"/>
      <c r="QDO268" s="27"/>
      <c r="QDP268" s="27"/>
      <c r="QDQ268" s="27"/>
      <c r="QDR268" s="27"/>
      <c r="QDS268" s="27"/>
      <c r="QDT268" s="27"/>
      <c r="QDU268" s="27"/>
      <c r="QDV268" s="27"/>
      <c r="QDW268" s="27"/>
      <c r="QDX268" s="27"/>
      <c r="QDY268" s="27"/>
      <c r="QDZ268" s="27"/>
      <c r="QEA268" s="27"/>
      <c r="QEB268" s="27"/>
      <c r="QEC268" s="27"/>
      <c r="QED268" s="27"/>
      <c r="QEE268" s="27"/>
      <c r="QEF268" s="27"/>
      <c r="QEG268" s="27"/>
      <c r="QEH268" s="27"/>
      <c r="QEI268" s="27"/>
      <c r="QEJ268" s="27"/>
      <c r="QEK268" s="27"/>
      <c r="QEL268" s="27"/>
      <c r="QEM268" s="27"/>
      <c r="QEN268" s="27"/>
      <c r="QEO268" s="27"/>
      <c r="QEP268" s="27"/>
      <c r="QEQ268" s="27"/>
      <c r="QER268" s="27"/>
      <c r="QES268" s="27"/>
      <c r="QET268" s="27"/>
      <c r="QEU268" s="27"/>
      <c r="QEV268" s="27"/>
      <c r="QEW268" s="27"/>
      <c r="QEX268" s="27"/>
      <c r="QEY268" s="27"/>
      <c r="QEZ268" s="27"/>
      <c r="QFA268" s="27"/>
      <c r="QFB268" s="27"/>
      <c r="QFC268" s="27"/>
      <c r="QFD268" s="27"/>
      <c r="QFE268" s="27"/>
      <c r="QFF268" s="27"/>
      <c r="QFG268" s="27"/>
      <c r="QFH268" s="27"/>
      <c r="QFI268" s="27"/>
      <c r="QFJ268" s="27"/>
      <c r="QFK268" s="27"/>
      <c r="QFL268" s="27"/>
      <c r="QFM268" s="27"/>
      <c r="QFN268" s="27"/>
      <c r="QFO268" s="27"/>
      <c r="QFP268" s="27"/>
      <c r="QFQ268" s="27"/>
      <c r="QFR268" s="27"/>
      <c r="QFS268" s="27"/>
      <c r="QFT268" s="27"/>
      <c r="QFU268" s="27"/>
      <c r="QFV268" s="27"/>
      <c r="QFW268" s="27"/>
      <c r="QFX268" s="27"/>
      <c r="QFY268" s="27"/>
      <c r="QFZ268" s="27"/>
      <c r="QGA268" s="27"/>
      <c r="QGB268" s="27"/>
      <c r="QGC268" s="27"/>
      <c r="QGD268" s="27"/>
      <c r="QGE268" s="27"/>
      <c r="QGF268" s="27"/>
      <c r="QGG268" s="27"/>
      <c r="QGH268" s="27"/>
      <c r="QGI268" s="27"/>
      <c r="QGJ268" s="27"/>
      <c r="QGK268" s="27"/>
      <c r="QGL268" s="27"/>
      <c r="QGM268" s="27"/>
      <c r="QGN268" s="27"/>
      <c r="QGO268" s="27"/>
      <c r="QGP268" s="27"/>
      <c r="QGQ268" s="27"/>
      <c r="QGR268" s="27"/>
      <c r="QGS268" s="27"/>
      <c r="QGT268" s="27"/>
      <c r="QGU268" s="27"/>
      <c r="QGV268" s="27"/>
      <c r="QGW268" s="27"/>
      <c r="QGX268" s="27"/>
      <c r="QGY268" s="27"/>
      <c r="QGZ268" s="27"/>
      <c r="QHA268" s="27"/>
      <c r="QHB268" s="27"/>
      <c r="QHC268" s="27"/>
      <c r="QHD268" s="27"/>
      <c r="QHE268" s="27"/>
      <c r="QHF268" s="27"/>
      <c r="QHG268" s="27"/>
      <c r="QHH268" s="27"/>
      <c r="QHI268" s="27"/>
      <c r="QHJ268" s="27"/>
      <c r="QHK268" s="27"/>
      <c r="QHL268" s="27"/>
      <c r="QHM268" s="27"/>
      <c r="QHN268" s="27"/>
      <c r="QHO268" s="27"/>
      <c r="QHP268" s="27"/>
      <c r="QHQ268" s="27"/>
      <c r="QHR268" s="27"/>
      <c r="QHS268" s="27"/>
      <c r="QHT268" s="27"/>
      <c r="QHU268" s="27"/>
      <c r="QHV268" s="27"/>
      <c r="QHW268" s="27"/>
      <c r="QHX268" s="27"/>
      <c r="QHY268" s="27"/>
      <c r="QHZ268" s="27"/>
      <c r="QIA268" s="27"/>
      <c r="QIB268" s="27"/>
      <c r="QIC268" s="27"/>
      <c r="QID268" s="27"/>
      <c r="QIE268" s="27"/>
      <c r="QIF268" s="27"/>
      <c r="QIG268" s="27"/>
      <c r="QIH268" s="27"/>
      <c r="QII268" s="27"/>
      <c r="QIJ268" s="27"/>
      <c r="QIK268" s="27"/>
      <c r="QIL268" s="27"/>
      <c r="QIM268" s="27"/>
      <c r="QIN268" s="27"/>
      <c r="QIO268" s="27"/>
      <c r="QIP268" s="27"/>
      <c r="QIQ268" s="27"/>
      <c r="QIR268" s="27"/>
      <c r="QIS268" s="27"/>
      <c r="QIT268" s="27"/>
      <c r="QIU268" s="27"/>
      <c r="QIV268" s="27"/>
      <c r="QIW268" s="27"/>
      <c r="QIX268" s="27"/>
      <c r="QIY268" s="27"/>
      <c r="QIZ268" s="27"/>
      <c r="QJA268" s="27"/>
      <c r="QJB268" s="27"/>
      <c r="QJC268" s="27"/>
      <c r="QJD268" s="27"/>
      <c r="QJE268" s="27"/>
      <c r="QJF268" s="27"/>
      <c r="QJG268" s="27"/>
      <c r="QJH268" s="27"/>
      <c r="QJI268" s="27"/>
      <c r="QJJ268" s="27"/>
      <c r="QJK268" s="27"/>
      <c r="QJL268" s="27"/>
      <c r="QJM268" s="27"/>
      <c r="QJN268" s="27"/>
      <c r="QJO268" s="27"/>
      <c r="QJP268" s="27"/>
      <c r="QJQ268" s="27"/>
      <c r="QJR268" s="27"/>
      <c r="QJS268" s="27"/>
      <c r="QJT268" s="27"/>
      <c r="QJU268" s="27"/>
      <c r="QJV268" s="27"/>
      <c r="QJW268" s="27"/>
      <c r="QJX268" s="27"/>
      <c r="QJY268" s="27"/>
      <c r="QJZ268" s="27"/>
      <c r="QKA268" s="27"/>
      <c r="QKB268" s="27"/>
      <c r="QKC268" s="27"/>
      <c r="QKD268" s="27"/>
      <c r="QKE268" s="27"/>
      <c r="QKF268" s="27"/>
      <c r="QKG268" s="27"/>
      <c r="QKH268" s="27"/>
      <c r="QKI268" s="27"/>
      <c r="QKJ268" s="27"/>
      <c r="QKK268" s="27"/>
      <c r="QKL268" s="27"/>
      <c r="QKM268" s="27"/>
      <c r="QKN268" s="27"/>
      <c r="QKO268" s="27"/>
      <c r="QKP268" s="27"/>
      <c r="QKQ268" s="27"/>
      <c r="QKR268" s="27"/>
      <c r="QKS268" s="27"/>
      <c r="QKT268" s="27"/>
      <c r="QKU268" s="27"/>
      <c r="QKV268" s="27"/>
      <c r="QKW268" s="27"/>
      <c r="QKX268" s="27"/>
      <c r="QKY268" s="27"/>
      <c r="QKZ268" s="27"/>
      <c r="QLA268" s="27"/>
      <c r="QLB268" s="27"/>
      <c r="QLC268" s="27"/>
      <c r="QLD268" s="27"/>
      <c r="QLE268" s="27"/>
      <c r="QLF268" s="27"/>
      <c r="QLG268" s="27"/>
      <c r="QLH268" s="27"/>
      <c r="QLI268" s="27"/>
      <c r="QLJ268" s="27"/>
      <c r="QLK268" s="27"/>
      <c r="QLL268" s="27"/>
      <c r="QLM268" s="27"/>
      <c r="QLN268" s="27"/>
      <c r="QLO268" s="27"/>
      <c r="QLP268" s="27"/>
      <c r="QLQ268" s="27"/>
      <c r="QLR268" s="27"/>
      <c r="QLS268" s="27"/>
      <c r="QLT268" s="27"/>
      <c r="QLU268" s="27"/>
      <c r="QLV268" s="27"/>
      <c r="QLW268" s="27"/>
      <c r="QLX268" s="27"/>
      <c r="QLY268" s="27"/>
      <c r="QLZ268" s="27"/>
      <c r="QMA268" s="27"/>
      <c r="QMB268" s="27"/>
      <c r="QMC268" s="27"/>
      <c r="QMD268" s="27"/>
      <c r="QME268" s="27"/>
      <c r="QMF268" s="27"/>
      <c r="QMG268" s="27"/>
      <c r="QMH268" s="27"/>
      <c r="QMI268" s="27"/>
      <c r="QMJ268" s="27"/>
      <c r="QMK268" s="27"/>
      <c r="QML268" s="27"/>
      <c r="QMM268" s="27"/>
      <c r="QMN268" s="27"/>
      <c r="QMO268" s="27"/>
      <c r="QMP268" s="27"/>
      <c r="QMQ268" s="27"/>
      <c r="QMR268" s="27"/>
      <c r="QMS268" s="27"/>
      <c r="QMT268" s="27"/>
      <c r="QMU268" s="27"/>
      <c r="QMV268" s="27"/>
      <c r="QMW268" s="27"/>
      <c r="QMX268" s="27"/>
      <c r="QMY268" s="27"/>
      <c r="QMZ268" s="27"/>
      <c r="QNA268" s="27"/>
      <c r="QNB268" s="27"/>
      <c r="QNC268" s="27"/>
      <c r="QND268" s="27"/>
      <c r="QNE268" s="27"/>
      <c r="QNF268" s="27"/>
      <c r="QNG268" s="27"/>
      <c r="QNH268" s="27"/>
      <c r="QNI268" s="27"/>
      <c r="QNJ268" s="27"/>
      <c r="QNK268" s="27"/>
      <c r="QNL268" s="27"/>
      <c r="QNM268" s="27"/>
      <c r="QNN268" s="27"/>
      <c r="QNO268" s="27"/>
      <c r="QNP268" s="27"/>
      <c r="QNQ268" s="27"/>
      <c r="QNR268" s="27"/>
      <c r="QNS268" s="27"/>
      <c r="QNT268" s="27"/>
      <c r="QNU268" s="27"/>
      <c r="QNV268" s="27"/>
      <c r="QNW268" s="27"/>
      <c r="QNX268" s="27"/>
      <c r="QNY268" s="27"/>
      <c r="QNZ268" s="27"/>
      <c r="QOA268" s="27"/>
      <c r="QOB268" s="27"/>
      <c r="QOC268" s="27"/>
      <c r="QOD268" s="27"/>
      <c r="QOE268" s="27"/>
      <c r="QOF268" s="27"/>
      <c r="QOG268" s="27"/>
      <c r="QOH268" s="27"/>
      <c r="QOI268" s="27"/>
      <c r="QOJ268" s="27"/>
      <c r="QOK268" s="27"/>
      <c r="QOL268" s="27"/>
      <c r="QOM268" s="27"/>
      <c r="QON268" s="27"/>
      <c r="QOO268" s="27"/>
      <c r="QOP268" s="27"/>
      <c r="QOQ268" s="27"/>
      <c r="QOR268" s="27"/>
      <c r="QOS268" s="27"/>
      <c r="QOT268" s="27"/>
      <c r="QOU268" s="27"/>
      <c r="QOV268" s="27"/>
      <c r="QOW268" s="27"/>
      <c r="QOX268" s="27"/>
      <c r="QOY268" s="27"/>
      <c r="QOZ268" s="27"/>
      <c r="QPA268" s="27"/>
      <c r="QPB268" s="27"/>
      <c r="QPC268" s="27"/>
      <c r="QPD268" s="27"/>
      <c r="QPE268" s="27"/>
      <c r="QPF268" s="27"/>
      <c r="QPG268" s="27"/>
      <c r="QPH268" s="27"/>
      <c r="QPI268" s="27"/>
      <c r="QPJ268" s="27"/>
      <c r="QPK268" s="27"/>
      <c r="QPL268" s="27"/>
      <c r="QPM268" s="27"/>
      <c r="QPN268" s="27"/>
      <c r="QPO268" s="27"/>
      <c r="QPP268" s="27"/>
      <c r="QPQ268" s="27"/>
      <c r="QPR268" s="27"/>
      <c r="QPS268" s="27"/>
      <c r="QPT268" s="27"/>
      <c r="QPU268" s="27"/>
      <c r="QPV268" s="27"/>
      <c r="QPW268" s="27"/>
      <c r="QPX268" s="27"/>
      <c r="QPY268" s="27"/>
      <c r="QPZ268" s="27"/>
      <c r="QQA268" s="27"/>
      <c r="QQB268" s="27"/>
      <c r="QQC268" s="27"/>
      <c r="QQD268" s="27"/>
      <c r="QQE268" s="27"/>
      <c r="QQF268" s="27"/>
      <c r="QQG268" s="27"/>
      <c r="QQH268" s="27"/>
      <c r="QQI268" s="27"/>
      <c r="QQJ268" s="27"/>
      <c r="QQK268" s="27"/>
      <c r="QQL268" s="27"/>
      <c r="QQM268" s="27"/>
      <c r="QQN268" s="27"/>
      <c r="QQO268" s="27"/>
      <c r="QQP268" s="27"/>
      <c r="QQQ268" s="27"/>
      <c r="QQR268" s="27"/>
      <c r="QQS268" s="27"/>
      <c r="QQT268" s="27"/>
      <c r="QQU268" s="27"/>
      <c r="QQV268" s="27"/>
      <c r="QQW268" s="27"/>
      <c r="QQX268" s="27"/>
      <c r="QQY268" s="27"/>
      <c r="QQZ268" s="27"/>
      <c r="QRA268" s="27"/>
      <c r="QRB268" s="27"/>
      <c r="QRC268" s="27"/>
      <c r="QRD268" s="27"/>
      <c r="QRE268" s="27"/>
      <c r="QRF268" s="27"/>
      <c r="QRG268" s="27"/>
      <c r="QRH268" s="27"/>
      <c r="QRI268" s="27"/>
      <c r="QRJ268" s="27"/>
      <c r="QRK268" s="27"/>
      <c r="QRL268" s="27"/>
      <c r="QRM268" s="27"/>
      <c r="QRN268" s="27"/>
      <c r="QRO268" s="27"/>
      <c r="QRP268" s="27"/>
      <c r="QRQ268" s="27"/>
      <c r="QRR268" s="27"/>
      <c r="QRS268" s="27"/>
      <c r="QRT268" s="27"/>
      <c r="QRU268" s="27"/>
      <c r="QRV268" s="27"/>
      <c r="QRW268" s="27"/>
      <c r="QRX268" s="27"/>
      <c r="QRY268" s="27"/>
      <c r="QRZ268" s="27"/>
      <c r="QSA268" s="27"/>
      <c r="QSB268" s="27"/>
      <c r="QSC268" s="27"/>
      <c r="QSD268" s="27"/>
      <c r="QSE268" s="27"/>
      <c r="QSF268" s="27"/>
      <c r="QSG268" s="27"/>
      <c r="QSH268" s="27"/>
      <c r="QSI268" s="27"/>
      <c r="QSJ268" s="27"/>
      <c r="QSK268" s="27"/>
      <c r="QSL268" s="27"/>
      <c r="QSM268" s="27"/>
      <c r="QSN268" s="27"/>
      <c r="QSO268" s="27"/>
      <c r="QSP268" s="27"/>
      <c r="QSQ268" s="27"/>
      <c r="QSR268" s="27"/>
      <c r="QSS268" s="27"/>
      <c r="QST268" s="27"/>
      <c r="QSU268" s="27"/>
      <c r="QSV268" s="27"/>
      <c r="QSW268" s="27"/>
      <c r="QSX268" s="27"/>
      <c r="QSY268" s="27"/>
      <c r="QSZ268" s="27"/>
      <c r="QTA268" s="27"/>
      <c r="QTB268" s="27"/>
      <c r="QTC268" s="27"/>
      <c r="QTD268" s="27"/>
      <c r="QTE268" s="27"/>
      <c r="QTF268" s="27"/>
      <c r="QTG268" s="27"/>
      <c r="QTH268" s="27"/>
      <c r="QTI268" s="27"/>
      <c r="QTJ268" s="27"/>
      <c r="QTK268" s="27"/>
      <c r="QTL268" s="27"/>
      <c r="QTM268" s="27"/>
      <c r="QTN268" s="27"/>
      <c r="QTO268" s="27"/>
      <c r="QTP268" s="27"/>
      <c r="QTQ268" s="27"/>
      <c r="QTR268" s="27"/>
      <c r="QTS268" s="27"/>
      <c r="QTT268" s="27"/>
      <c r="QTU268" s="27"/>
      <c r="QTV268" s="27"/>
      <c r="QTW268" s="27"/>
      <c r="QTX268" s="27"/>
      <c r="QTY268" s="27"/>
      <c r="QTZ268" s="27"/>
      <c r="QUA268" s="27"/>
      <c r="QUB268" s="27"/>
      <c r="QUC268" s="27"/>
      <c r="QUD268" s="27"/>
      <c r="QUE268" s="27"/>
      <c r="QUF268" s="27"/>
      <c r="QUG268" s="27"/>
      <c r="QUH268" s="27"/>
      <c r="QUI268" s="27"/>
      <c r="QUJ268" s="27"/>
      <c r="QUK268" s="27"/>
      <c r="QUL268" s="27"/>
      <c r="QUM268" s="27"/>
      <c r="QUN268" s="27"/>
      <c r="QUO268" s="27"/>
      <c r="QUP268" s="27"/>
      <c r="QUQ268" s="27"/>
      <c r="QUR268" s="27"/>
      <c r="QUS268" s="27"/>
      <c r="QUT268" s="27"/>
      <c r="QUU268" s="27"/>
      <c r="QUV268" s="27"/>
      <c r="QUW268" s="27"/>
      <c r="QUX268" s="27"/>
      <c r="QUY268" s="27"/>
      <c r="QUZ268" s="27"/>
      <c r="QVA268" s="27"/>
      <c r="QVB268" s="27"/>
      <c r="QVC268" s="27"/>
      <c r="QVD268" s="27"/>
      <c r="QVE268" s="27"/>
      <c r="QVF268" s="27"/>
      <c r="QVG268" s="27"/>
      <c r="QVH268" s="27"/>
      <c r="QVI268" s="27"/>
      <c r="QVJ268" s="27"/>
      <c r="QVK268" s="27"/>
      <c r="QVL268" s="27"/>
      <c r="QVM268" s="27"/>
      <c r="QVN268" s="27"/>
      <c r="QVO268" s="27"/>
      <c r="QVP268" s="27"/>
      <c r="QVQ268" s="27"/>
      <c r="QVR268" s="27"/>
      <c r="QVS268" s="27"/>
      <c r="QVT268" s="27"/>
      <c r="QVU268" s="27"/>
      <c r="QVV268" s="27"/>
      <c r="QVW268" s="27"/>
      <c r="QVX268" s="27"/>
      <c r="QVY268" s="27"/>
      <c r="QVZ268" s="27"/>
      <c r="QWA268" s="27"/>
      <c r="QWB268" s="27"/>
      <c r="QWC268" s="27"/>
      <c r="QWD268" s="27"/>
      <c r="QWE268" s="27"/>
      <c r="QWF268" s="27"/>
      <c r="QWG268" s="27"/>
      <c r="QWH268" s="27"/>
      <c r="QWI268" s="27"/>
      <c r="QWJ268" s="27"/>
      <c r="QWK268" s="27"/>
      <c r="QWL268" s="27"/>
      <c r="QWM268" s="27"/>
      <c r="QWN268" s="27"/>
      <c r="QWO268" s="27"/>
      <c r="QWP268" s="27"/>
      <c r="QWQ268" s="27"/>
      <c r="QWR268" s="27"/>
      <c r="QWS268" s="27"/>
      <c r="QWT268" s="27"/>
      <c r="QWU268" s="27"/>
      <c r="QWV268" s="27"/>
      <c r="QWW268" s="27"/>
      <c r="QWX268" s="27"/>
      <c r="QWY268" s="27"/>
      <c r="QWZ268" s="27"/>
      <c r="QXA268" s="27"/>
      <c r="QXB268" s="27"/>
      <c r="QXC268" s="27"/>
      <c r="QXD268" s="27"/>
      <c r="QXE268" s="27"/>
      <c r="QXF268" s="27"/>
      <c r="QXG268" s="27"/>
      <c r="QXH268" s="27"/>
      <c r="QXI268" s="27"/>
      <c r="QXJ268" s="27"/>
      <c r="QXK268" s="27"/>
      <c r="QXL268" s="27"/>
      <c r="QXM268" s="27"/>
      <c r="QXN268" s="27"/>
      <c r="QXO268" s="27"/>
      <c r="QXP268" s="27"/>
      <c r="QXQ268" s="27"/>
      <c r="QXR268" s="27"/>
      <c r="QXS268" s="27"/>
      <c r="QXT268" s="27"/>
      <c r="QXU268" s="27"/>
      <c r="QXV268" s="27"/>
      <c r="QXW268" s="27"/>
      <c r="QXX268" s="27"/>
      <c r="QXY268" s="27"/>
      <c r="QXZ268" s="27"/>
      <c r="QYA268" s="27"/>
      <c r="QYB268" s="27"/>
      <c r="QYC268" s="27"/>
      <c r="QYD268" s="27"/>
      <c r="QYE268" s="27"/>
      <c r="QYF268" s="27"/>
      <c r="QYG268" s="27"/>
      <c r="QYH268" s="27"/>
      <c r="QYI268" s="27"/>
      <c r="QYJ268" s="27"/>
      <c r="QYK268" s="27"/>
      <c r="QYL268" s="27"/>
      <c r="QYM268" s="27"/>
      <c r="QYN268" s="27"/>
      <c r="QYO268" s="27"/>
      <c r="QYP268" s="27"/>
      <c r="QYQ268" s="27"/>
      <c r="QYR268" s="27"/>
      <c r="QYS268" s="27"/>
      <c r="QYT268" s="27"/>
      <c r="QYU268" s="27"/>
      <c r="QYV268" s="27"/>
      <c r="QYW268" s="27"/>
      <c r="QYX268" s="27"/>
      <c r="QYY268" s="27"/>
      <c r="QYZ268" s="27"/>
      <c r="QZA268" s="27"/>
      <c r="QZB268" s="27"/>
      <c r="QZC268" s="27"/>
      <c r="QZD268" s="27"/>
      <c r="QZE268" s="27"/>
      <c r="QZF268" s="27"/>
      <c r="QZG268" s="27"/>
      <c r="QZH268" s="27"/>
      <c r="QZI268" s="27"/>
      <c r="QZJ268" s="27"/>
      <c r="QZK268" s="27"/>
      <c r="QZL268" s="27"/>
      <c r="QZM268" s="27"/>
      <c r="QZN268" s="27"/>
      <c r="QZO268" s="27"/>
      <c r="QZP268" s="27"/>
      <c r="QZQ268" s="27"/>
      <c r="QZR268" s="27"/>
      <c r="QZS268" s="27"/>
      <c r="QZT268" s="27"/>
      <c r="QZU268" s="27"/>
      <c r="QZV268" s="27"/>
      <c r="QZW268" s="27"/>
      <c r="QZX268" s="27"/>
      <c r="QZY268" s="27"/>
      <c r="QZZ268" s="27"/>
      <c r="RAA268" s="27"/>
      <c r="RAB268" s="27"/>
      <c r="RAC268" s="27"/>
      <c r="RAD268" s="27"/>
      <c r="RAE268" s="27"/>
      <c r="RAF268" s="27"/>
      <c r="RAG268" s="27"/>
      <c r="RAH268" s="27"/>
      <c r="RAI268" s="27"/>
      <c r="RAJ268" s="27"/>
      <c r="RAK268" s="27"/>
      <c r="RAL268" s="27"/>
      <c r="RAM268" s="27"/>
      <c r="RAN268" s="27"/>
      <c r="RAO268" s="27"/>
      <c r="RAP268" s="27"/>
      <c r="RAQ268" s="27"/>
      <c r="RAR268" s="27"/>
      <c r="RAS268" s="27"/>
      <c r="RAT268" s="27"/>
      <c r="RAU268" s="27"/>
      <c r="RAV268" s="27"/>
      <c r="RAW268" s="27"/>
      <c r="RAX268" s="27"/>
      <c r="RAY268" s="27"/>
      <c r="RAZ268" s="27"/>
      <c r="RBA268" s="27"/>
      <c r="RBB268" s="27"/>
      <c r="RBC268" s="27"/>
      <c r="RBD268" s="27"/>
      <c r="RBE268" s="27"/>
      <c r="RBF268" s="27"/>
      <c r="RBG268" s="27"/>
      <c r="RBH268" s="27"/>
      <c r="RBI268" s="27"/>
      <c r="RBJ268" s="27"/>
      <c r="RBK268" s="27"/>
      <c r="RBL268" s="27"/>
      <c r="RBM268" s="27"/>
      <c r="RBN268" s="27"/>
      <c r="RBO268" s="27"/>
      <c r="RBP268" s="27"/>
      <c r="RBQ268" s="27"/>
      <c r="RBR268" s="27"/>
      <c r="RBS268" s="27"/>
      <c r="RBT268" s="27"/>
      <c r="RBU268" s="27"/>
      <c r="RBV268" s="27"/>
      <c r="RBW268" s="27"/>
      <c r="RBX268" s="27"/>
      <c r="RBY268" s="27"/>
      <c r="RBZ268" s="27"/>
      <c r="RCA268" s="27"/>
      <c r="RCB268" s="27"/>
      <c r="RCC268" s="27"/>
      <c r="RCD268" s="27"/>
      <c r="RCE268" s="27"/>
      <c r="RCF268" s="27"/>
      <c r="RCG268" s="27"/>
      <c r="RCH268" s="27"/>
      <c r="RCI268" s="27"/>
      <c r="RCJ268" s="27"/>
      <c r="RCK268" s="27"/>
      <c r="RCL268" s="27"/>
      <c r="RCM268" s="27"/>
      <c r="RCN268" s="27"/>
      <c r="RCO268" s="27"/>
      <c r="RCP268" s="27"/>
      <c r="RCQ268" s="27"/>
      <c r="RCR268" s="27"/>
      <c r="RCS268" s="27"/>
      <c r="RCT268" s="27"/>
      <c r="RCU268" s="27"/>
      <c r="RCV268" s="27"/>
      <c r="RCW268" s="27"/>
      <c r="RCX268" s="27"/>
      <c r="RCY268" s="27"/>
      <c r="RCZ268" s="27"/>
      <c r="RDA268" s="27"/>
      <c r="RDB268" s="27"/>
      <c r="RDC268" s="27"/>
      <c r="RDD268" s="27"/>
      <c r="RDE268" s="27"/>
      <c r="RDF268" s="27"/>
      <c r="RDG268" s="27"/>
      <c r="RDH268" s="27"/>
      <c r="RDI268" s="27"/>
      <c r="RDJ268" s="27"/>
      <c r="RDK268" s="27"/>
      <c r="RDL268" s="27"/>
      <c r="RDM268" s="27"/>
      <c r="RDN268" s="27"/>
      <c r="RDO268" s="27"/>
      <c r="RDP268" s="27"/>
      <c r="RDQ268" s="27"/>
      <c r="RDR268" s="27"/>
      <c r="RDS268" s="27"/>
      <c r="RDT268" s="27"/>
      <c r="RDU268" s="27"/>
      <c r="RDV268" s="27"/>
      <c r="RDW268" s="27"/>
      <c r="RDX268" s="27"/>
      <c r="RDY268" s="27"/>
      <c r="RDZ268" s="27"/>
      <c r="REA268" s="27"/>
      <c r="REB268" s="27"/>
      <c r="REC268" s="27"/>
      <c r="RED268" s="27"/>
      <c r="REE268" s="27"/>
      <c r="REF268" s="27"/>
      <c r="REG268" s="27"/>
      <c r="REH268" s="27"/>
      <c r="REI268" s="27"/>
      <c r="REJ268" s="27"/>
      <c r="REK268" s="27"/>
      <c r="REL268" s="27"/>
      <c r="REM268" s="27"/>
      <c r="REN268" s="27"/>
      <c r="REO268" s="27"/>
      <c r="REP268" s="27"/>
      <c r="REQ268" s="27"/>
      <c r="RER268" s="27"/>
      <c r="RES268" s="27"/>
      <c r="RET268" s="27"/>
      <c r="REU268" s="27"/>
      <c r="REV268" s="27"/>
      <c r="REW268" s="27"/>
      <c r="REX268" s="27"/>
      <c r="REY268" s="27"/>
      <c r="REZ268" s="27"/>
      <c r="RFA268" s="27"/>
      <c r="RFB268" s="27"/>
      <c r="RFC268" s="27"/>
      <c r="RFD268" s="27"/>
      <c r="RFE268" s="27"/>
      <c r="RFF268" s="27"/>
      <c r="RFG268" s="27"/>
      <c r="RFH268" s="27"/>
      <c r="RFI268" s="27"/>
      <c r="RFJ268" s="27"/>
      <c r="RFK268" s="27"/>
      <c r="RFL268" s="27"/>
      <c r="RFM268" s="27"/>
      <c r="RFN268" s="27"/>
      <c r="RFO268" s="27"/>
      <c r="RFP268" s="27"/>
      <c r="RFQ268" s="27"/>
      <c r="RFR268" s="27"/>
      <c r="RFS268" s="27"/>
      <c r="RFT268" s="27"/>
      <c r="RFU268" s="27"/>
      <c r="RFV268" s="27"/>
      <c r="RFW268" s="27"/>
      <c r="RFX268" s="27"/>
      <c r="RFY268" s="27"/>
      <c r="RFZ268" s="27"/>
      <c r="RGA268" s="27"/>
      <c r="RGB268" s="27"/>
      <c r="RGC268" s="27"/>
      <c r="RGD268" s="27"/>
      <c r="RGE268" s="27"/>
      <c r="RGF268" s="27"/>
      <c r="RGG268" s="27"/>
      <c r="RGH268" s="27"/>
      <c r="RGI268" s="27"/>
      <c r="RGJ268" s="27"/>
      <c r="RGK268" s="27"/>
      <c r="RGL268" s="27"/>
      <c r="RGM268" s="27"/>
      <c r="RGN268" s="27"/>
      <c r="RGO268" s="27"/>
      <c r="RGP268" s="27"/>
      <c r="RGQ268" s="27"/>
      <c r="RGR268" s="27"/>
      <c r="RGS268" s="27"/>
      <c r="RGT268" s="27"/>
      <c r="RGU268" s="27"/>
      <c r="RGV268" s="27"/>
      <c r="RGW268" s="27"/>
      <c r="RGX268" s="27"/>
      <c r="RGY268" s="27"/>
      <c r="RGZ268" s="27"/>
      <c r="RHA268" s="27"/>
      <c r="RHB268" s="27"/>
      <c r="RHC268" s="27"/>
      <c r="RHD268" s="27"/>
      <c r="RHE268" s="27"/>
      <c r="RHF268" s="27"/>
      <c r="RHG268" s="27"/>
      <c r="RHH268" s="27"/>
      <c r="RHI268" s="27"/>
      <c r="RHJ268" s="27"/>
      <c r="RHK268" s="27"/>
      <c r="RHL268" s="27"/>
      <c r="RHM268" s="27"/>
      <c r="RHN268" s="27"/>
      <c r="RHO268" s="27"/>
      <c r="RHP268" s="27"/>
      <c r="RHQ268" s="27"/>
      <c r="RHR268" s="27"/>
      <c r="RHS268" s="27"/>
      <c r="RHT268" s="27"/>
      <c r="RHU268" s="27"/>
      <c r="RHV268" s="27"/>
      <c r="RHW268" s="27"/>
      <c r="RHX268" s="27"/>
      <c r="RHY268" s="27"/>
      <c r="RHZ268" s="27"/>
      <c r="RIA268" s="27"/>
      <c r="RIB268" s="27"/>
      <c r="RIC268" s="27"/>
      <c r="RID268" s="27"/>
      <c r="RIE268" s="27"/>
      <c r="RIF268" s="27"/>
      <c r="RIG268" s="27"/>
      <c r="RIH268" s="27"/>
      <c r="RII268" s="27"/>
      <c r="RIJ268" s="27"/>
      <c r="RIK268" s="27"/>
      <c r="RIL268" s="27"/>
      <c r="RIM268" s="27"/>
      <c r="RIN268" s="27"/>
      <c r="RIO268" s="27"/>
      <c r="RIP268" s="27"/>
      <c r="RIQ268" s="27"/>
      <c r="RIR268" s="27"/>
      <c r="RIS268" s="27"/>
      <c r="RIT268" s="27"/>
      <c r="RIU268" s="27"/>
      <c r="RIV268" s="27"/>
      <c r="RIW268" s="27"/>
      <c r="RIX268" s="27"/>
      <c r="RIY268" s="27"/>
      <c r="RIZ268" s="27"/>
      <c r="RJA268" s="27"/>
      <c r="RJB268" s="27"/>
      <c r="RJC268" s="27"/>
      <c r="RJD268" s="27"/>
      <c r="RJE268" s="27"/>
      <c r="RJF268" s="27"/>
      <c r="RJG268" s="27"/>
      <c r="RJH268" s="27"/>
      <c r="RJI268" s="27"/>
      <c r="RJJ268" s="27"/>
      <c r="RJK268" s="27"/>
      <c r="RJL268" s="27"/>
      <c r="RJM268" s="27"/>
      <c r="RJN268" s="27"/>
      <c r="RJO268" s="27"/>
      <c r="RJP268" s="27"/>
      <c r="RJQ268" s="27"/>
      <c r="RJR268" s="27"/>
      <c r="RJS268" s="27"/>
      <c r="RJT268" s="27"/>
      <c r="RJU268" s="27"/>
      <c r="RJV268" s="27"/>
      <c r="RJW268" s="27"/>
      <c r="RJX268" s="27"/>
      <c r="RJY268" s="27"/>
      <c r="RJZ268" s="27"/>
      <c r="RKA268" s="27"/>
      <c r="RKB268" s="27"/>
      <c r="RKC268" s="27"/>
      <c r="RKD268" s="27"/>
      <c r="RKE268" s="27"/>
      <c r="RKF268" s="27"/>
      <c r="RKG268" s="27"/>
      <c r="RKH268" s="27"/>
      <c r="RKI268" s="27"/>
      <c r="RKJ268" s="27"/>
      <c r="RKK268" s="27"/>
      <c r="RKL268" s="27"/>
      <c r="RKM268" s="27"/>
      <c r="RKN268" s="27"/>
      <c r="RKO268" s="27"/>
      <c r="RKP268" s="27"/>
      <c r="RKQ268" s="27"/>
      <c r="RKR268" s="27"/>
      <c r="RKS268" s="27"/>
      <c r="RKT268" s="27"/>
      <c r="RKU268" s="27"/>
      <c r="RKV268" s="27"/>
      <c r="RKW268" s="27"/>
      <c r="RKX268" s="27"/>
      <c r="RKY268" s="27"/>
      <c r="RKZ268" s="27"/>
      <c r="RLA268" s="27"/>
      <c r="RLB268" s="27"/>
      <c r="RLC268" s="27"/>
      <c r="RLD268" s="27"/>
      <c r="RLE268" s="27"/>
      <c r="RLF268" s="27"/>
      <c r="RLG268" s="27"/>
      <c r="RLH268" s="27"/>
      <c r="RLI268" s="27"/>
      <c r="RLJ268" s="27"/>
      <c r="RLK268" s="27"/>
      <c r="RLL268" s="27"/>
      <c r="RLM268" s="27"/>
      <c r="RLN268" s="27"/>
      <c r="RLO268" s="27"/>
      <c r="RLP268" s="27"/>
      <c r="RLQ268" s="27"/>
      <c r="RLR268" s="27"/>
      <c r="RLS268" s="27"/>
      <c r="RLT268" s="27"/>
      <c r="RLU268" s="27"/>
      <c r="RLV268" s="27"/>
      <c r="RLW268" s="27"/>
      <c r="RLX268" s="27"/>
      <c r="RLY268" s="27"/>
      <c r="RLZ268" s="27"/>
      <c r="RMA268" s="27"/>
      <c r="RMB268" s="27"/>
      <c r="RMC268" s="27"/>
      <c r="RMD268" s="27"/>
      <c r="RME268" s="27"/>
      <c r="RMF268" s="27"/>
      <c r="RMG268" s="27"/>
      <c r="RMH268" s="27"/>
      <c r="RMI268" s="27"/>
      <c r="RMJ268" s="27"/>
      <c r="RMK268" s="27"/>
      <c r="RML268" s="27"/>
      <c r="RMM268" s="27"/>
      <c r="RMN268" s="27"/>
      <c r="RMO268" s="27"/>
      <c r="RMP268" s="27"/>
      <c r="RMQ268" s="27"/>
      <c r="RMR268" s="27"/>
      <c r="RMS268" s="27"/>
      <c r="RMT268" s="27"/>
      <c r="RMU268" s="27"/>
      <c r="RMV268" s="27"/>
      <c r="RMW268" s="27"/>
      <c r="RMX268" s="27"/>
      <c r="RMY268" s="27"/>
      <c r="RMZ268" s="27"/>
      <c r="RNA268" s="27"/>
      <c r="RNB268" s="27"/>
      <c r="RNC268" s="27"/>
      <c r="RND268" s="27"/>
      <c r="RNE268" s="27"/>
      <c r="RNF268" s="27"/>
      <c r="RNG268" s="27"/>
      <c r="RNH268" s="27"/>
      <c r="RNI268" s="27"/>
      <c r="RNJ268" s="27"/>
      <c r="RNK268" s="27"/>
      <c r="RNL268" s="27"/>
      <c r="RNM268" s="27"/>
      <c r="RNN268" s="27"/>
      <c r="RNO268" s="27"/>
      <c r="RNP268" s="27"/>
      <c r="RNQ268" s="27"/>
      <c r="RNR268" s="27"/>
      <c r="RNS268" s="27"/>
      <c r="RNT268" s="27"/>
      <c r="RNU268" s="27"/>
      <c r="RNV268" s="27"/>
      <c r="RNW268" s="27"/>
      <c r="RNX268" s="27"/>
      <c r="RNY268" s="27"/>
      <c r="RNZ268" s="27"/>
      <c r="ROA268" s="27"/>
      <c r="ROB268" s="27"/>
      <c r="ROC268" s="27"/>
      <c r="ROD268" s="27"/>
      <c r="ROE268" s="27"/>
      <c r="ROF268" s="27"/>
      <c r="ROG268" s="27"/>
      <c r="ROH268" s="27"/>
      <c r="ROI268" s="27"/>
      <c r="ROJ268" s="27"/>
      <c r="ROK268" s="27"/>
      <c r="ROL268" s="27"/>
      <c r="ROM268" s="27"/>
      <c r="RON268" s="27"/>
      <c r="ROO268" s="27"/>
      <c r="ROP268" s="27"/>
      <c r="ROQ268" s="27"/>
      <c r="ROR268" s="27"/>
      <c r="ROS268" s="27"/>
      <c r="ROT268" s="27"/>
      <c r="ROU268" s="27"/>
      <c r="ROV268" s="27"/>
      <c r="ROW268" s="27"/>
      <c r="ROX268" s="27"/>
      <c r="ROY268" s="27"/>
      <c r="ROZ268" s="27"/>
      <c r="RPA268" s="27"/>
      <c r="RPB268" s="27"/>
      <c r="RPC268" s="27"/>
      <c r="RPD268" s="27"/>
      <c r="RPE268" s="27"/>
      <c r="RPF268" s="27"/>
      <c r="RPG268" s="27"/>
      <c r="RPH268" s="27"/>
      <c r="RPI268" s="27"/>
      <c r="RPJ268" s="27"/>
      <c r="RPK268" s="27"/>
      <c r="RPL268" s="27"/>
      <c r="RPM268" s="27"/>
      <c r="RPN268" s="27"/>
      <c r="RPO268" s="27"/>
      <c r="RPP268" s="27"/>
      <c r="RPQ268" s="27"/>
      <c r="RPR268" s="27"/>
      <c r="RPS268" s="27"/>
      <c r="RPT268" s="27"/>
      <c r="RPU268" s="27"/>
      <c r="RPV268" s="27"/>
      <c r="RPW268" s="27"/>
      <c r="RPX268" s="27"/>
      <c r="RPY268" s="27"/>
      <c r="RPZ268" s="27"/>
      <c r="RQA268" s="27"/>
      <c r="RQB268" s="27"/>
      <c r="RQC268" s="27"/>
      <c r="RQD268" s="27"/>
      <c r="RQE268" s="27"/>
      <c r="RQF268" s="27"/>
      <c r="RQG268" s="27"/>
      <c r="RQH268" s="27"/>
      <c r="RQI268" s="27"/>
      <c r="RQJ268" s="27"/>
      <c r="RQK268" s="27"/>
      <c r="RQL268" s="27"/>
      <c r="RQM268" s="27"/>
      <c r="RQN268" s="27"/>
      <c r="RQO268" s="27"/>
      <c r="RQP268" s="27"/>
      <c r="RQQ268" s="27"/>
      <c r="RQR268" s="27"/>
      <c r="RQS268" s="27"/>
      <c r="RQT268" s="27"/>
      <c r="RQU268" s="27"/>
      <c r="RQV268" s="27"/>
      <c r="RQW268" s="27"/>
      <c r="RQX268" s="27"/>
      <c r="RQY268" s="27"/>
      <c r="RQZ268" s="27"/>
      <c r="RRA268" s="27"/>
      <c r="RRB268" s="27"/>
      <c r="RRC268" s="27"/>
      <c r="RRD268" s="27"/>
      <c r="RRE268" s="27"/>
      <c r="RRF268" s="27"/>
      <c r="RRG268" s="27"/>
      <c r="RRH268" s="27"/>
      <c r="RRI268" s="27"/>
      <c r="RRJ268" s="27"/>
      <c r="RRK268" s="27"/>
      <c r="RRL268" s="27"/>
      <c r="RRM268" s="27"/>
      <c r="RRN268" s="27"/>
      <c r="RRO268" s="27"/>
      <c r="RRP268" s="27"/>
      <c r="RRQ268" s="27"/>
      <c r="RRR268" s="27"/>
      <c r="RRS268" s="27"/>
      <c r="RRT268" s="27"/>
      <c r="RRU268" s="27"/>
      <c r="RRV268" s="27"/>
      <c r="RRW268" s="27"/>
      <c r="RRX268" s="27"/>
      <c r="RRY268" s="27"/>
      <c r="RRZ268" s="27"/>
      <c r="RSA268" s="27"/>
      <c r="RSB268" s="27"/>
      <c r="RSC268" s="27"/>
      <c r="RSD268" s="27"/>
      <c r="RSE268" s="27"/>
      <c r="RSF268" s="27"/>
      <c r="RSG268" s="27"/>
      <c r="RSH268" s="27"/>
      <c r="RSI268" s="27"/>
      <c r="RSJ268" s="27"/>
      <c r="RSK268" s="27"/>
      <c r="RSL268" s="27"/>
      <c r="RSM268" s="27"/>
      <c r="RSN268" s="27"/>
      <c r="RSO268" s="27"/>
      <c r="RSP268" s="27"/>
      <c r="RSQ268" s="27"/>
      <c r="RSR268" s="27"/>
      <c r="RSS268" s="27"/>
      <c r="RST268" s="27"/>
      <c r="RSU268" s="27"/>
      <c r="RSV268" s="27"/>
      <c r="RSW268" s="27"/>
      <c r="RSX268" s="27"/>
      <c r="RSY268" s="27"/>
      <c r="RSZ268" s="27"/>
      <c r="RTA268" s="27"/>
      <c r="RTB268" s="27"/>
      <c r="RTC268" s="27"/>
      <c r="RTD268" s="27"/>
      <c r="RTE268" s="27"/>
      <c r="RTF268" s="27"/>
      <c r="RTG268" s="27"/>
      <c r="RTH268" s="27"/>
      <c r="RTI268" s="27"/>
      <c r="RTJ268" s="27"/>
      <c r="RTK268" s="27"/>
      <c r="RTL268" s="27"/>
      <c r="RTM268" s="27"/>
      <c r="RTN268" s="27"/>
      <c r="RTO268" s="27"/>
      <c r="RTP268" s="27"/>
      <c r="RTQ268" s="27"/>
      <c r="RTR268" s="27"/>
      <c r="RTS268" s="27"/>
      <c r="RTT268" s="27"/>
      <c r="RTU268" s="27"/>
      <c r="RTV268" s="27"/>
      <c r="RTW268" s="27"/>
      <c r="RTX268" s="27"/>
      <c r="RTY268" s="27"/>
      <c r="RTZ268" s="27"/>
      <c r="RUA268" s="27"/>
      <c r="RUB268" s="27"/>
      <c r="RUC268" s="27"/>
      <c r="RUD268" s="27"/>
      <c r="RUE268" s="27"/>
      <c r="RUF268" s="27"/>
      <c r="RUG268" s="27"/>
      <c r="RUH268" s="27"/>
      <c r="RUI268" s="27"/>
      <c r="RUJ268" s="27"/>
      <c r="RUK268" s="27"/>
      <c r="RUL268" s="27"/>
      <c r="RUM268" s="27"/>
      <c r="RUN268" s="27"/>
      <c r="RUO268" s="27"/>
      <c r="RUP268" s="27"/>
      <c r="RUQ268" s="27"/>
      <c r="RUR268" s="27"/>
      <c r="RUS268" s="27"/>
      <c r="RUT268" s="27"/>
      <c r="RUU268" s="27"/>
      <c r="RUV268" s="27"/>
      <c r="RUW268" s="27"/>
      <c r="RUX268" s="27"/>
      <c r="RUY268" s="27"/>
      <c r="RUZ268" s="27"/>
      <c r="RVA268" s="27"/>
      <c r="RVB268" s="27"/>
      <c r="RVC268" s="27"/>
      <c r="RVD268" s="27"/>
      <c r="RVE268" s="27"/>
      <c r="RVF268" s="27"/>
      <c r="RVG268" s="27"/>
      <c r="RVH268" s="27"/>
      <c r="RVI268" s="27"/>
      <c r="RVJ268" s="27"/>
      <c r="RVK268" s="27"/>
      <c r="RVL268" s="27"/>
      <c r="RVM268" s="27"/>
      <c r="RVN268" s="27"/>
      <c r="RVO268" s="27"/>
      <c r="RVP268" s="27"/>
      <c r="RVQ268" s="27"/>
      <c r="RVR268" s="27"/>
      <c r="RVS268" s="27"/>
      <c r="RVT268" s="27"/>
      <c r="RVU268" s="27"/>
      <c r="RVV268" s="27"/>
      <c r="RVW268" s="27"/>
      <c r="RVX268" s="27"/>
      <c r="RVY268" s="27"/>
      <c r="RVZ268" s="27"/>
      <c r="RWA268" s="27"/>
      <c r="RWB268" s="27"/>
      <c r="RWC268" s="27"/>
      <c r="RWD268" s="27"/>
      <c r="RWE268" s="27"/>
      <c r="RWF268" s="27"/>
      <c r="RWG268" s="27"/>
      <c r="RWH268" s="27"/>
      <c r="RWI268" s="27"/>
      <c r="RWJ268" s="27"/>
      <c r="RWK268" s="27"/>
      <c r="RWL268" s="27"/>
      <c r="RWM268" s="27"/>
      <c r="RWN268" s="27"/>
      <c r="RWO268" s="27"/>
      <c r="RWP268" s="27"/>
      <c r="RWQ268" s="27"/>
      <c r="RWR268" s="27"/>
      <c r="RWS268" s="27"/>
      <c r="RWT268" s="27"/>
      <c r="RWU268" s="27"/>
      <c r="RWV268" s="27"/>
      <c r="RWW268" s="27"/>
      <c r="RWX268" s="27"/>
      <c r="RWY268" s="27"/>
      <c r="RWZ268" s="27"/>
      <c r="RXA268" s="27"/>
      <c r="RXB268" s="27"/>
      <c r="RXC268" s="27"/>
      <c r="RXD268" s="27"/>
      <c r="RXE268" s="27"/>
      <c r="RXF268" s="27"/>
      <c r="RXG268" s="27"/>
      <c r="RXH268" s="27"/>
      <c r="RXI268" s="27"/>
      <c r="RXJ268" s="27"/>
      <c r="RXK268" s="27"/>
      <c r="RXL268" s="27"/>
      <c r="RXM268" s="27"/>
      <c r="RXN268" s="27"/>
      <c r="RXO268" s="27"/>
      <c r="RXP268" s="27"/>
      <c r="RXQ268" s="27"/>
      <c r="RXR268" s="27"/>
      <c r="RXS268" s="27"/>
      <c r="RXT268" s="27"/>
      <c r="RXU268" s="27"/>
      <c r="RXV268" s="27"/>
      <c r="RXW268" s="27"/>
      <c r="RXX268" s="27"/>
      <c r="RXY268" s="27"/>
      <c r="RXZ268" s="27"/>
      <c r="RYA268" s="27"/>
      <c r="RYB268" s="27"/>
      <c r="RYC268" s="27"/>
      <c r="RYD268" s="27"/>
      <c r="RYE268" s="27"/>
      <c r="RYF268" s="27"/>
      <c r="RYG268" s="27"/>
      <c r="RYH268" s="27"/>
      <c r="RYI268" s="27"/>
      <c r="RYJ268" s="27"/>
      <c r="RYK268" s="27"/>
      <c r="RYL268" s="27"/>
      <c r="RYM268" s="27"/>
      <c r="RYN268" s="27"/>
      <c r="RYO268" s="27"/>
      <c r="RYP268" s="27"/>
      <c r="RYQ268" s="27"/>
      <c r="RYR268" s="27"/>
      <c r="RYS268" s="27"/>
      <c r="RYT268" s="27"/>
      <c r="RYU268" s="27"/>
      <c r="RYV268" s="27"/>
      <c r="RYW268" s="27"/>
      <c r="RYX268" s="27"/>
      <c r="RYY268" s="27"/>
      <c r="RYZ268" s="27"/>
      <c r="RZA268" s="27"/>
      <c r="RZB268" s="27"/>
      <c r="RZC268" s="27"/>
      <c r="RZD268" s="27"/>
      <c r="RZE268" s="27"/>
      <c r="RZF268" s="27"/>
      <c r="RZG268" s="27"/>
      <c r="RZH268" s="27"/>
      <c r="RZI268" s="27"/>
      <c r="RZJ268" s="27"/>
      <c r="RZK268" s="27"/>
      <c r="RZL268" s="27"/>
      <c r="RZM268" s="27"/>
      <c r="RZN268" s="27"/>
      <c r="RZO268" s="27"/>
      <c r="RZP268" s="27"/>
      <c r="RZQ268" s="27"/>
      <c r="RZR268" s="27"/>
      <c r="RZS268" s="27"/>
      <c r="RZT268" s="27"/>
      <c r="RZU268" s="27"/>
      <c r="RZV268" s="27"/>
      <c r="RZW268" s="27"/>
      <c r="RZX268" s="27"/>
      <c r="RZY268" s="27"/>
      <c r="RZZ268" s="27"/>
      <c r="SAA268" s="27"/>
      <c r="SAB268" s="27"/>
      <c r="SAC268" s="27"/>
      <c r="SAD268" s="27"/>
      <c r="SAE268" s="27"/>
      <c r="SAF268" s="27"/>
      <c r="SAG268" s="27"/>
      <c r="SAH268" s="27"/>
      <c r="SAI268" s="27"/>
      <c r="SAJ268" s="27"/>
      <c r="SAK268" s="27"/>
      <c r="SAL268" s="27"/>
      <c r="SAM268" s="27"/>
      <c r="SAN268" s="27"/>
      <c r="SAO268" s="27"/>
      <c r="SAP268" s="27"/>
      <c r="SAQ268" s="27"/>
      <c r="SAR268" s="27"/>
      <c r="SAS268" s="27"/>
      <c r="SAT268" s="27"/>
      <c r="SAU268" s="27"/>
      <c r="SAV268" s="27"/>
      <c r="SAW268" s="27"/>
      <c r="SAX268" s="27"/>
      <c r="SAY268" s="27"/>
      <c r="SAZ268" s="27"/>
      <c r="SBA268" s="27"/>
      <c r="SBB268" s="27"/>
      <c r="SBC268" s="27"/>
      <c r="SBD268" s="27"/>
      <c r="SBE268" s="27"/>
      <c r="SBF268" s="27"/>
      <c r="SBG268" s="27"/>
      <c r="SBH268" s="27"/>
      <c r="SBI268" s="27"/>
      <c r="SBJ268" s="27"/>
      <c r="SBK268" s="27"/>
      <c r="SBL268" s="27"/>
      <c r="SBM268" s="27"/>
      <c r="SBN268" s="27"/>
      <c r="SBO268" s="27"/>
      <c r="SBP268" s="27"/>
      <c r="SBQ268" s="27"/>
      <c r="SBR268" s="27"/>
      <c r="SBS268" s="27"/>
      <c r="SBT268" s="27"/>
      <c r="SBU268" s="27"/>
      <c r="SBV268" s="27"/>
      <c r="SBW268" s="27"/>
      <c r="SBX268" s="27"/>
      <c r="SBY268" s="27"/>
      <c r="SBZ268" s="27"/>
      <c r="SCA268" s="27"/>
      <c r="SCB268" s="27"/>
      <c r="SCC268" s="27"/>
      <c r="SCD268" s="27"/>
      <c r="SCE268" s="27"/>
      <c r="SCF268" s="27"/>
      <c r="SCG268" s="27"/>
      <c r="SCH268" s="27"/>
      <c r="SCI268" s="27"/>
      <c r="SCJ268" s="27"/>
      <c r="SCK268" s="27"/>
      <c r="SCL268" s="27"/>
      <c r="SCM268" s="27"/>
      <c r="SCN268" s="27"/>
      <c r="SCO268" s="27"/>
      <c r="SCP268" s="27"/>
      <c r="SCQ268" s="27"/>
      <c r="SCR268" s="27"/>
      <c r="SCS268" s="27"/>
      <c r="SCT268" s="27"/>
      <c r="SCU268" s="27"/>
      <c r="SCV268" s="27"/>
      <c r="SCW268" s="27"/>
      <c r="SCX268" s="27"/>
      <c r="SCY268" s="27"/>
      <c r="SCZ268" s="27"/>
      <c r="SDA268" s="27"/>
      <c r="SDB268" s="27"/>
      <c r="SDC268" s="27"/>
      <c r="SDD268" s="27"/>
      <c r="SDE268" s="27"/>
      <c r="SDF268" s="27"/>
      <c r="SDG268" s="27"/>
      <c r="SDH268" s="27"/>
      <c r="SDI268" s="27"/>
      <c r="SDJ268" s="27"/>
      <c r="SDK268" s="27"/>
      <c r="SDL268" s="27"/>
      <c r="SDM268" s="27"/>
      <c r="SDN268" s="27"/>
      <c r="SDO268" s="27"/>
      <c r="SDP268" s="27"/>
      <c r="SDQ268" s="27"/>
      <c r="SDR268" s="27"/>
      <c r="SDS268" s="27"/>
      <c r="SDT268" s="27"/>
      <c r="SDU268" s="27"/>
      <c r="SDV268" s="27"/>
      <c r="SDW268" s="27"/>
      <c r="SDX268" s="27"/>
      <c r="SDY268" s="27"/>
      <c r="SDZ268" s="27"/>
      <c r="SEA268" s="27"/>
      <c r="SEB268" s="27"/>
      <c r="SEC268" s="27"/>
      <c r="SED268" s="27"/>
      <c r="SEE268" s="27"/>
      <c r="SEF268" s="27"/>
      <c r="SEG268" s="27"/>
      <c r="SEH268" s="27"/>
      <c r="SEI268" s="27"/>
      <c r="SEJ268" s="27"/>
      <c r="SEK268" s="27"/>
      <c r="SEL268" s="27"/>
      <c r="SEM268" s="27"/>
      <c r="SEN268" s="27"/>
      <c r="SEO268" s="27"/>
      <c r="SEP268" s="27"/>
      <c r="SEQ268" s="27"/>
      <c r="SER268" s="27"/>
      <c r="SES268" s="27"/>
      <c r="SET268" s="27"/>
      <c r="SEU268" s="27"/>
      <c r="SEV268" s="27"/>
      <c r="SEW268" s="27"/>
      <c r="SEX268" s="27"/>
      <c r="SEY268" s="27"/>
      <c r="SEZ268" s="27"/>
      <c r="SFA268" s="27"/>
      <c r="SFB268" s="27"/>
      <c r="SFC268" s="27"/>
      <c r="SFD268" s="27"/>
      <c r="SFE268" s="27"/>
      <c r="SFF268" s="27"/>
      <c r="SFG268" s="27"/>
      <c r="SFH268" s="27"/>
      <c r="SFI268" s="27"/>
      <c r="SFJ268" s="27"/>
      <c r="SFK268" s="27"/>
      <c r="SFL268" s="27"/>
      <c r="SFM268" s="27"/>
      <c r="SFN268" s="27"/>
      <c r="SFO268" s="27"/>
      <c r="SFP268" s="27"/>
      <c r="SFQ268" s="27"/>
      <c r="SFR268" s="27"/>
      <c r="SFS268" s="27"/>
      <c r="SFT268" s="27"/>
      <c r="SFU268" s="27"/>
      <c r="SFV268" s="27"/>
      <c r="SFW268" s="27"/>
      <c r="SFX268" s="27"/>
      <c r="SFY268" s="27"/>
      <c r="SFZ268" s="27"/>
      <c r="SGA268" s="27"/>
      <c r="SGB268" s="27"/>
      <c r="SGC268" s="27"/>
      <c r="SGD268" s="27"/>
      <c r="SGE268" s="27"/>
      <c r="SGF268" s="27"/>
      <c r="SGG268" s="27"/>
      <c r="SGH268" s="27"/>
      <c r="SGI268" s="27"/>
      <c r="SGJ268" s="27"/>
      <c r="SGK268" s="27"/>
      <c r="SGL268" s="27"/>
      <c r="SGM268" s="27"/>
      <c r="SGN268" s="27"/>
      <c r="SGO268" s="27"/>
      <c r="SGP268" s="27"/>
      <c r="SGQ268" s="27"/>
      <c r="SGR268" s="27"/>
      <c r="SGS268" s="27"/>
      <c r="SGT268" s="27"/>
      <c r="SGU268" s="27"/>
      <c r="SGV268" s="27"/>
      <c r="SGW268" s="27"/>
      <c r="SGX268" s="27"/>
      <c r="SGY268" s="27"/>
      <c r="SGZ268" s="27"/>
      <c r="SHA268" s="27"/>
      <c r="SHB268" s="27"/>
      <c r="SHC268" s="27"/>
      <c r="SHD268" s="27"/>
      <c r="SHE268" s="27"/>
      <c r="SHF268" s="27"/>
      <c r="SHG268" s="27"/>
      <c r="SHH268" s="27"/>
      <c r="SHI268" s="27"/>
      <c r="SHJ268" s="27"/>
      <c r="SHK268" s="27"/>
      <c r="SHL268" s="27"/>
      <c r="SHM268" s="27"/>
      <c r="SHN268" s="27"/>
      <c r="SHO268" s="27"/>
      <c r="SHP268" s="27"/>
      <c r="SHQ268" s="27"/>
      <c r="SHR268" s="27"/>
      <c r="SHS268" s="27"/>
      <c r="SHT268" s="27"/>
      <c r="SHU268" s="27"/>
      <c r="SHV268" s="27"/>
      <c r="SHW268" s="27"/>
      <c r="SHX268" s="27"/>
      <c r="SHY268" s="27"/>
      <c r="SHZ268" s="27"/>
      <c r="SIA268" s="27"/>
      <c r="SIB268" s="27"/>
      <c r="SIC268" s="27"/>
      <c r="SID268" s="27"/>
      <c r="SIE268" s="27"/>
      <c r="SIF268" s="27"/>
      <c r="SIG268" s="27"/>
      <c r="SIH268" s="27"/>
      <c r="SII268" s="27"/>
      <c r="SIJ268" s="27"/>
      <c r="SIK268" s="27"/>
      <c r="SIL268" s="27"/>
      <c r="SIM268" s="27"/>
      <c r="SIN268" s="27"/>
      <c r="SIO268" s="27"/>
      <c r="SIP268" s="27"/>
      <c r="SIQ268" s="27"/>
      <c r="SIR268" s="27"/>
      <c r="SIS268" s="27"/>
      <c r="SIT268" s="27"/>
      <c r="SIU268" s="27"/>
      <c r="SIV268" s="27"/>
      <c r="SIW268" s="27"/>
      <c r="SIX268" s="27"/>
      <c r="SIY268" s="27"/>
      <c r="SIZ268" s="27"/>
      <c r="SJA268" s="27"/>
      <c r="SJB268" s="27"/>
      <c r="SJC268" s="27"/>
      <c r="SJD268" s="27"/>
      <c r="SJE268" s="27"/>
      <c r="SJF268" s="27"/>
      <c r="SJG268" s="27"/>
      <c r="SJH268" s="27"/>
      <c r="SJI268" s="27"/>
      <c r="SJJ268" s="27"/>
      <c r="SJK268" s="27"/>
      <c r="SJL268" s="27"/>
      <c r="SJM268" s="27"/>
      <c r="SJN268" s="27"/>
      <c r="SJO268" s="27"/>
      <c r="SJP268" s="27"/>
      <c r="SJQ268" s="27"/>
      <c r="SJR268" s="27"/>
      <c r="SJS268" s="27"/>
      <c r="SJT268" s="27"/>
      <c r="SJU268" s="27"/>
      <c r="SJV268" s="27"/>
      <c r="SJW268" s="27"/>
      <c r="SJX268" s="27"/>
      <c r="SJY268" s="27"/>
      <c r="SJZ268" s="27"/>
      <c r="SKA268" s="27"/>
      <c r="SKB268" s="27"/>
      <c r="SKC268" s="27"/>
      <c r="SKD268" s="27"/>
      <c r="SKE268" s="27"/>
      <c r="SKF268" s="27"/>
      <c r="SKG268" s="27"/>
      <c r="SKH268" s="27"/>
      <c r="SKI268" s="27"/>
      <c r="SKJ268" s="27"/>
      <c r="SKK268" s="27"/>
      <c r="SKL268" s="27"/>
      <c r="SKM268" s="27"/>
      <c r="SKN268" s="27"/>
      <c r="SKO268" s="27"/>
      <c r="SKP268" s="27"/>
      <c r="SKQ268" s="27"/>
      <c r="SKR268" s="27"/>
      <c r="SKS268" s="27"/>
      <c r="SKT268" s="27"/>
      <c r="SKU268" s="27"/>
      <c r="SKV268" s="27"/>
      <c r="SKW268" s="27"/>
      <c r="SKX268" s="27"/>
      <c r="SKY268" s="27"/>
      <c r="SKZ268" s="27"/>
      <c r="SLA268" s="27"/>
      <c r="SLB268" s="27"/>
      <c r="SLC268" s="27"/>
      <c r="SLD268" s="27"/>
      <c r="SLE268" s="27"/>
      <c r="SLF268" s="27"/>
      <c r="SLG268" s="27"/>
      <c r="SLH268" s="27"/>
      <c r="SLI268" s="27"/>
      <c r="SLJ268" s="27"/>
      <c r="SLK268" s="27"/>
      <c r="SLL268" s="27"/>
      <c r="SLM268" s="27"/>
      <c r="SLN268" s="27"/>
      <c r="SLO268" s="27"/>
      <c r="SLP268" s="27"/>
      <c r="SLQ268" s="27"/>
      <c r="SLR268" s="27"/>
      <c r="SLS268" s="27"/>
      <c r="SLT268" s="27"/>
      <c r="SLU268" s="27"/>
      <c r="SLV268" s="27"/>
      <c r="SLW268" s="27"/>
      <c r="SLX268" s="27"/>
      <c r="SLY268" s="27"/>
      <c r="SLZ268" s="27"/>
      <c r="SMA268" s="27"/>
      <c r="SMB268" s="27"/>
      <c r="SMC268" s="27"/>
      <c r="SMD268" s="27"/>
      <c r="SME268" s="27"/>
      <c r="SMF268" s="27"/>
      <c r="SMG268" s="27"/>
      <c r="SMH268" s="27"/>
      <c r="SMI268" s="27"/>
      <c r="SMJ268" s="27"/>
      <c r="SMK268" s="27"/>
      <c r="SML268" s="27"/>
      <c r="SMM268" s="27"/>
      <c r="SMN268" s="27"/>
      <c r="SMO268" s="27"/>
      <c r="SMP268" s="27"/>
      <c r="SMQ268" s="27"/>
      <c r="SMR268" s="27"/>
      <c r="SMS268" s="27"/>
      <c r="SMT268" s="27"/>
      <c r="SMU268" s="27"/>
      <c r="SMV268" s="27"/>
      <c r="SMW268" s="27"/>
      <c r="SMX268" s="27"/>
      <c r="SMY268" s="27"/>
      <c r="SMZ268" s="27"/>
      <c r="SNA268" s="27"/>
      <c r="SNB268" s="27"/>
      <c r="SNC268" s="27"/>
      <c r="SND268" s="27"/>
      <c r="SNE268" s="27"/>
      <c r="SNF268" s="27"/>
      <c r="SNG268" s="27"/>
      <c r="SNH268" s="27"/>
      <c r="SNI268" s="27"/>
      <c r="SNJ268" s="27"/>
      <c r="SNK268" s="27"/>
      <c r="SNL268" s="27"/>
      <c r="SNM268" s="27"/>
      <c r="SNN268" s="27"/>
      <c r="SNO268" s="27"/>
      <c r="SNP268" s="27"/>
      <c r="SNQ268" s="27"/>
      <c r="SNR268" s="27"/>
      <c r="SNS268" s="27"/>
      <c r="SNT268" s="27"/>
      <c r="SNU268" s="27"/>
      <c r="SNV268" s="27"/>
      <c r="SNW268" s="27"/>
      <c r="SNX268" s="27"/>
      <c r="SNY268" s="27"/>
      <c r="SNZ268" s="27"/>
      <c r="SOA268" s="27"/>
      <c r="SOB268" s="27"/>
      <c r="SOC268" s="27"/>
      <c r="SOD268" s="27"/>
      <c r="SOE268" s="27"/>
      <c r="SOF268" s="27"/>
      <c r="SOG268" s="27"/>
      <c r="SOH268" s="27"/>
      <c r="SOI268" s="27"/>
      <c r="SOJ268" s="27"/>
      <c r="SOK268" s="27"/>
      <c r="SOL268" s="27"/>
      <c r="SOM268" s="27"/>
      <c r="SON268" s="27"/>
      <c r="SOO268" s="27"/>
      <c r="SOP268" s="27"/>
      <c r="SOQ268" s="27"/>
      <c r="SOR268" s="27"/>
      <c r="SOS268" s="27"/>
      <c r="SOT268" s="27"/>
      <c r="SOU268" s="27"/>
      <c r="SOV268" s="27"/>
      <c r="SOW268" s="27"/>
      <c r="SOX268" s="27"/>
      <c r="SOY268" s="27"/>
      <c r="SOZ268" s="27"/>
      <c r="SPA268" s="27"/>
      <c r="SPB268" s="27"/>
      <c r="SPC268" s="27"/>
      <c r="SPD268" s="27"/>
      <c r="SPE268" s="27"/>
      <c r="SPF268" s="27"/>
      <c r="SPG268" s="27"/>
      <c r="SPH268" s="27"/>
      <c r="SPI268" s="27"/>
      <c r="SPJ268" s="27"/>
      <c r="SPK268" s="27"/>
      <c r="SPL268" s="27"/>
      <c r="SPM268" s="27"/>
      <c r="SPN268" s="27"/>
      <c r="SPO268" s="27"/>
      <c r="SPP268" s="27"/>
      <c r="SPQ268" s="27"/>
      <c r="SPR268" s="27"/>
      <c r="SPS268" s="27"/>
      <c r="SPT268" s="27"/>
      <c r="SPU268" s="27"/>
      <c r="SPV268" s="27"/>
      <c r="SPW268" s="27"/>
      <c r="SPX268" s="27"/>
      <c r="SPY268" s="27"/>
      <c r="SPZ268" s="27"/>
      <c r="SQA268" s="27"/>
      <c r="SQB268" s="27"/>
      <c r="SQC268" s="27"/>
      <c r="SQD268" s="27"/>
      <c r="SQE268" s="27"/>
      <c r="SQF268" s="27"/>
      <c r="SQG268" s="27"/>
      <c r="SQH268" s="27"/>
      <c r="SQI268" s="27"/>
      <c r="SQJ268" s="27"/>
      <c r="SQK268" s="27"/>
      <c r="SQL268" s="27"/>
      <c r="SQM268" s="27"/>
      <c r="SQN268" s="27"/>
      <c r="SQO268" s="27"/>
      <c r="SQP268" s="27"/>
      <c r="SQQ268" s="27"/>
      <c r="SQR268" s="27"/>
      <c r="SQS268" s="27"/>
      <c r="SQT268" s="27"/>
      <c r="SQU268" s="27"/>
      <c r="SQV268" s="27"/>
      <c r="SQW268" s="27"/>
      <c r="SQX268" s="27"/>
      <c r="SQY268" s="27"/>
      <c r="SQZ268" s="27"/>
      <c r="SRA268" s="27"/>
      <c r="SRB268" s="27"/>
      <c r="SRC268" s="27"/>
      <c r="SRD268" s="27"/>
      <c r="SRE268" s="27"/>
      <c r="SRF268" s="27"/>
      <c r="SRG268" s="27"/>
      <c r="SRH268" s="27"/>
      <c r="SRI268" s="27"/>
      <c r="SRJ268" s="27"/>
      <c r="SRK268" s="27"/>
      <c r="SRL268" s="27"/>
      <c r="SRM268" s="27"/>
      <c r="SRN268" s="27"/>
      <c r="SRO268" s="27"/>
      <c r="SRP268" s="27"/>
      <c r="SRQ268" s="27"/>
      <c r="SRR268" s="27"/>
      <c r="SRS268" s="27"/>
      <c r="SRT268" s="27"/>
      <c r="SRU268" s="27"/>
      <c r="SRV268" s="27"/>
      <c r="SRW268" s="27"/>
      <c r="SRX268" s="27"/>
      <c r="SRY268" s="27"/>
      <c r="SRZ268" s="27"/>
      <c r="SSA268" s="27"/>
      <c r="SSB268" s="27"/>
      <c r="SSC268" s="27"/>
      <c r="SSD268" s="27"/>
      <c r="SSE268" s="27"/>
      <c r="SSF268" s="27"/>
      <c r="SSG268" s="27"/>
      <c r="SSH268" s="27"/>
      <c r="SSI268" s="27"/>
      <c r="SSJ268" s="27"/>
      <c r="SSK268" s="27"/>
      <c r="SSL268" s="27"/>
      <c r="SSM268" s="27"/>
      <c r="SSN268" s="27"/>
      <c r="SSO268" s="27"/>
      <c r="SSP268" s="27"/>
      <c r="SSQ268" s="27"/>
      <c r="SSR268" s="27"/>
      <c r="SSS268" s="27"/>
      <c r="SST268" s="27"/>
      <c r="SSU268" s="27"/>
      <c r="SSV268" s="27"/>
      <c r="SSW268" s="27"/>
      <c r="SSX268" s="27"/>
      <c r="SSY268" s="27"/>
      <c r="SSZ268" s="27"/>
      <c r="STA268" s="27"/>
      <c r="STB268" s="27"/>
      <c r="STC268" s="27"/>
      <c r="STD268" s="27"/>
      <c r="STE268" s="27"/>
      <c r="STF268" s="27"/>
      <c r="STG268" s="27"/>
      <c r="STH268" s="27"/>
      <c r="STI268" s="27"/>
      <c r="STJ268" s="27"/>
      <c r="STK268" s="27"/>
      <c r="STL268" s="27"/>
      <c r="STM268" s="27"/>
      <c r="STN268" s="27"/>
      <c r="STO268" s="27"/>
      <c r="STP268" s="27"/>
      <c r="STQ268" s="27"/>
      <c r="STR268" s="27"/>
      <c r="STS268" s="27"/>
      <c r="STT268" s="27"/>
      <c r="STU268" s="27"/>
      <c r="STV268" s="27"/>
      <c r="STW268" s="27"/>
      <c r="STX268" s="27"/>
      <c r="STY268" s="27"/>
      <c r="STZ268" s="27"/>
      <c r="SUA268" s="27"/>
      <c r="SUB268" s="27"/>
      <c r="SUC268" s="27"/>
      <c r="SUD268" s="27"/>
      <c r="SUE268" s="27"/>
      <c r="SUF268" s="27"/>
      <c r="SUG268" s="27"/>
      <c r="SUH268" s="27"/>
      <c r="SUI268" s="27"/>
      <c r="SUJ268" s="27"/>
      <c r="SUK268" s="27"/>
      <c r="SUL268" s="27"/>
      <c r="SUM268" s="27"/>
      <c r="SUN268" s="27"/>
      <c r="SUO268" s="27"/>
      <c r="SUP268" s="27"/>
      <c r="SUQ268" s="27"/>
      <c r="SUR268" s="27"/>
      <c r="SUS268" s="27"/>
      <c r="SUT268" s="27"/>
      <c r="SUU268" s="27"/>
      <c r="SUV268" s="27"/>
      <c r="SUW268" s="27"/>
      <c r="SUX268" s="27"/>
      <c r="SUY268" s="27"/>
      <c r="SUZ268" s="27"/>
      <c r="SVA268" s="27"/>
      <c r="SVB268" s="27"/>
      <c r="SVC268" s="27"/>
      <c r="SVD268" s="27"/>
      <c r="SVE268" s="27"/>
      <c r="SVF268" s="27"/>
      <c r="SVG268" s="27"/>
      <c r="SVH268" s="27"/>
      <c r="SVI268" s="27"/>
      <c r="SVJ268" s="27"/>
      <c r="SVK268" s="27"/>
      <c r="SVL268" s="27"/>
      <c r="SVM268" s="27"/>
      <c r="SVN268" s="27"/>
      <c r="SVO268" s="27"/>
      <c r="SVP268" s="27"/>
      <c r="SVQ268" s="27"/>
      <c r="SVR268" s="27"/>
      <c r="SVS268" s="27"/>
      <c r="SVT268" s="27"/>
      <c r="SVU268" s="27"/>
      <c r="SVV268" s="27"/>
      <c r="SVW268" s="27"/>
      <c r="SVX268" s="27"/>
      <c r="SVY268" s="27"/>
      <c r="SVZ268" s="27"/>
      <c r="SWA268" s="27"/>
      <c r="SWB268" s="27"/>
      <c r="SWC268" s="27"/>
      <c r="SWD268" s="27"/>
      <c r="SWE268" s="27"/>
      <c r="SWF268" s="27"/>
      <c r="SWG268" s="27"/>
      <c r="SWH268" s="27"/>
      <c r="SWI268" s="27"/>
      <c r="SWJ268" s="27"/>
      <c r="SWK268" s="27"/>
      <c r="SWL268" s="27"/>
      <c r="SWM268" s="27"/>
      <c r="SWN268" s="27"/>
      <c r="SWO268" s="27"/>
      <c r="SWP268" s="27"/>
      <c r="SWQ268" s="27"/>
      <c r="SWR268" s="27"/>
      <c r="SWS268" s="27"/>
      <c r="SWT268" s="27"/>
      <c r="SWU268" s="27"/>
      <c r="SWV268" s="27"/>
      <c r="SWW268" s="27"/>
      <c r="SWX268" s="27"/>
      <c r="SWY268" s="27"/>
      <c r="SWZ268" s="27"/>
      <c r="SXA268" s="27"/>
      <c r="SXB268" s="27"/>
      <c r="SXC268" s="27"/>
      <c r="SXD268" s="27"/>
      <c r="SXE268" s="27"/>
      <c r="SXF268" s="27"/>
      <c r="SXG268" s="27"/>
      <c r="SXH268" s="27"/>
      <c r="SXI268" s="27"/>
      <c r="SXJ268" s="27"/>
      <c r="SXK268" s="27"/>
      <c r="SXL268" s="27"/>
      <c r="SXM268" s="27"/>
      <c r="SXN268" s="27"/>
      <c r="SXO268" s="27"/>
      <c r="SXP268" s="27"/>
      <c r="SXQ268" s="27"/>
      <c r="SXR268" s="27"/>
      <c r="SXS268" s="27"/>
      <c r="SXT268" s="27"/>
      <c r="SXU268" s="27"/>
      <c r="SXV268" s="27"/>
      <c r="SXW268" s="27"/>
      <c r="SXX268" s="27"/>
      <c r="SXY268" s="27"/>
      <c r="SXZ268" s="27"/>
      <c r="SYA268" s="27"/>
      <c r="SYB268" s="27"/>
      <c r="SYC268" s="27"/>
      <c r="SYD268" s="27"/>
      <c r="SYE268" s="27"/>
      <c r="SYF268" s="27"/>
      <c r="SYG268" s="27"/>
      <c r="SYH268" s="27"/>
      <c r="SYI268" s="27"/>
      <c r="SYJ268" s="27"/>
      <c r="SYK268" s="27"/>
      <c r="SYL268" s="27"/>
      <c r="SYM268" s="27"/>
      <c r="SYN268" s="27"/>
      <c r="SYO268" s="27"/>
      <c r="SYP268" s="27"/>
      <c r="SYQ268" s="27"/>
      <c r="SYR268" s="27"/>
      <c r="SYS268" s="27"/>
      <c r="SYT268" s="27"/>
      <c r="SYU268" s="27"/>
      <c r="SYV268" s="27"/>
      <c r="SYW268" s="27"/>
      <c r="SYX268" s="27"/>
      <c r="SYY268" s="27"/>
      <c r="SYZ268" s="27"/>
      <c r="SZA268" s="27"/>
      <c r="SZB268" s="27"/>
      <c r="SZC268" s="27"/>
      <c r="SZD268" s="27"/>
      <c r="SZE268" s="27"/>
      <c r="SZF268" s="27"/>
      <c r="SZG268" s="27"/>
      <c r="SZH268" s="27"/>
      <c r="SZI268" s="27"/>
      <c r="SZJ268" s="27"/>
      <c r="SZK268" s="27"/>
      <c r="SZL268" s="27"/>
      <c r="SZM268" s="27"/>
      <c r="SZN268" s="27"/>
      <c r="SZO268" s="27"/>
      <c r="SZP268" s="27"/>
      <c r="SZQ268" s="27"/>
      <c r="SZR268" s="27"/>
      <c r="SZS268" s="27"/>
      <c r="SZT268" s="27"/>
      <c r="SZU268" s="27"/>
      <c r="SZV268" s="27"/>
      <c r="SZW268" s="27"/>
      <c r="SZX268" s="27"/>
      <c r="SZY268" s="27"/>
      <c r="SZZ268" s="27"/>
      <c r="TAA268" s="27"/>
      <c r="TAB268" s="27"/>
      <c r="TAC268" s="27"/>
      <c r="TAD268" s="27"/>
      <c r="TAE268" s="27"/>
      <c r="TAF268" s="27"/>
      <c r="TAG268" s="27"/>
      <c r="TAH268" s="27"/>
      <c r="TAI268" s="27"/>
      <c r="TAJ268" s="27"/>
      <c r="TAK268" s="27"/>
      <c r="TAL268" s="27"/>
      <c r="TAM268" s="27"/>
      <c r="TAN268" s="27"/>
      <c r="TAO268" s="27"/>
      <c r="TAP268" s="27"/>
      <c r="TAQ268" s="27"/>
      <c r="TAR268" s="27"/>
      <c r="TAS268" s="27"/>
      <c r="TAT268" s="27"/>
      <c r="TAU268" s="27"/>
      <c r="TAV268" s="27"/>
      <c r="TAW268" s="27"/>
      <c r="TAX268" s="27"/>
      <c r="TAY268" s="27"/>
      <c r="TAZ268" s="27"/>
      <c r="TBA268" s="27"/>
      <c r="TBB268" s="27"/>
      <c r="TBC268" s="27"/>
      <c r="TBD268" s="27"/>
      <c r="TBE268" s="27"/>
      <c r="TBF268" s="27"/>
      <c r="TBG268" s="27"/>
      <c r="TBH268" s="27"/>
      <c r="TBI268" s="27"/>
      <c r="TBJ268" s="27"/>
      <c r="TBK268" s="27"/>
      <c r="TBL268" s="27"/>
      <c r="TBM268" s="27"/>
      <c r="TBN268" s="27"/>
      <c r="TBO268" s="27"/>
      <c r="TBP268" s="27"/>
      <c r="TBQ268" s="27"/>
      <c r="TBR268" s="27"/>
      <c r="TBS268" s="27"/>
      <c r="TBT268" s="27"/>
      <c r="TBU268" s="27"/>
      <c r="TBV268" s="27"/>
      <c r="TBW268" s="27"/>
      <c r="TBX268" s="27"/>
      <c r="TBY268" s="27"/>
      <c r="TBZ268" s="27"/>
      <c r="TCA268" s="27"/>
      <c r="TCB268" s="27"/>
      <c r="TCC268" s="27"/>
      <c r="TCD268" s="27"/>
      <c r="TCE268" s="27"/>
      <c r="TCF268" s="27"/>
      <c r="TCG268" s="27"/>
      <c r="TCH268" s="27"/>
      <c r="TCI268" s="27"/>
      <c r="TCJ268" s="27"/>
      <c r="TCK268" s="27"/>
      <c r="TCL268" s="27"/>
      <c r="TCM268" s="27"/>
      <c r="TCN268" s="27"/>
      <c r="TCO268" s="27"/>
      <c r="TCP268" s="27"/>
      <c r="TCQ268" s="27"/>
      <c r="TCR268" s="27"/>
      <c r="TCS268" s="27"/>
      <c r="TCT268" s="27"/>
      <c r="TCU268" s="27"/>
      <c r="TCV268" s="27"/>
      <c r="TCW268" s="27"/>
      <c r="TCX268" s="27"/>
      <c r="TCY268" s="27"/>
      <c r="TCZ268" s="27"/>
      <c r="TDA268" s="27"/>
      <c r="TDB268" s="27"/>
      <c r="TDC268" s="27"/>
      <c r="TDD268" s="27"/>
      <c r="TDE268" s="27"/>
      <c r="TDF268" s="27"/>
      <c r="TDG268" s="27"/>
      <c r="TDH268" s="27"/>
      <c r="TDI268" s="27"/>
      <c r="TDJ268" s="27"/>
      <c r="TDK268" s="27"/>
      <c r="TDL268" s="27"/>
      <c r="TDM268" s="27"/>
      <c r="TDN268" s="27"/>
      <c r="TDO268" s="27"/>
      <c r="TDP268" s="27"/>
      <c r="TDQ268" s="27"/>
      <c r="TDR268" s="27"/>
      <c r="TDS268" s="27"/>
      <c r="TDT268" s="27"/>
      <c r="TDU268" s="27"/>
      <c r="TDV268" s="27"/>
      <c r="TDW268" s="27"/>
      <c r="TDX268" s="27"/>
      <c r="TDY268" s="27"/>
      <c r="TDZ268" s="27"/>
      <c r="TEA268" s="27"/>
      <c r="TEB268" s="27"/>
      <c r="TEC268" s="27"/>
      <c r="TED268" s="27"/>
      <c r="TEE268" s="27"/>
      <c r="TEF268" s="27"/>
      <c r="TEG268" s="27"/>
      <c r="TEH268" s="27"/>
      <c r="TEI268" s="27"/>
      <c r="TEJ268" s="27"/>
      <c r="TEK268" s="27"/>
      <c r="TEL268" s="27"/>
      <c r="TEM268" s="27"/>
      <c r="TEN268" s="27"/>
      <c r="TEO268" s="27"/>
      <c r="TEP268" s="27"/>
      <c r="TEQ268" s="27"/>
      <c r="TER268" s="27"/>
      <c r="TES268" s="27"/>
      <c r="TET268" s="27"/>
      <c r="TEU268" s="27"/>
      <c r="TEV268" s="27"/>
      <c r="TEW268" s="27"/>
      <c r="TEX268" s="27"/>
      <c r="TEY268" s="27"/>
      <c r="TEZ268" s="27"/>
      <c r="TFA268" s="27"/>
      <c r="TFB268" s="27"/>
      <c r="TFC268" s="27"/>
      <c r="TFD268" s="27"/>
      <c r="TFE268" s="27"/>
      <c r="TFF268" s="27"/>
      <c r="TFG268" s="27"/>
      <c r="TFH268" s="27"/>
      <c r="TFI268" s="27"/>
      <c r="TFJ268" s="27"/>
      <c r="TFK268" s="27"/>
      <c r="TFL268" s="27"/>
      <c r="TFM268" s="27"/>
      <c r="TFN268" s="27"/>
      <c r="TFO268" s="27"/>
      <c r="TFP268" s="27"/>
      <c r="TFQ268" s="27"/>
      <c r="TFR268" s="27"/>
      <c r="TFS268" s="27"/>
      <c r="TFT268" s="27"/>
      <c r="TFU268" s="27"/>
      <c r="TFV268" s="27"/>
      <c r="TFW268" s="27"/>
      <c r="TFX268" s="27"/>
      <c r="TFY268" s="27"/>
      <c r="TFZ268" s="27"/>
      <c r="TGA268" s="27"/>
      <c r="TGB268" s="27"/>
      <c r="TGC268" s="27"/>
      <c r="TGD268" s="27"/>
      <c r="TGE268" s="27"/>
      <c r="TGF268" s="27"/>
      <c r="TGG268" s="27"/>
      <c r="TGH268" s="27"/>
      <c r="TGI268" s="27"/>
      <c r="TGJ268" s="27"/>
      <c r="TGK268" s="27"/>
      <c r="TGL268" s="27"/>
      <c r="TGM268" s="27"/>
      <c r="TGN268" s="27"/>
      <c r="TGO268" s="27"/>
      <c r="TGP268" s="27"/>
      <c r="TGQ268" s="27"/>
      <c r="TGR268" s="27"/>
      <c r="TGS268" s="27"/>
      <c r="TGT268" s="27"/>
      <c r="TGU268" s="27"/>
      <c r="TGV268" s="27"/>
      <c r="TGW268" s="27"/>
      <c r="TGX268" s="27"/>
      <c r="TGY268" s="27"/>
      <c r="TGZ268" s="27"/>
      <c r="THA268" s="27"/>
      <c r="THB268" s="27"/>
      <c r="THC268" s="27"/>
      <c r="THD268" s="27"/>
      <c r="THE268" s="27"/>
      <c r="THF268" s="27"/>
      <c r="THG268" s="27"/>
      <c r="THH268" s="27"/>
      <c r="THI268" s="27"/>
      <c r="THJ268" s="27"/>
      <c r="THK268" s="27"/>
      <c r="THL268" s="27"/>
      <c r="THM268" s="27"/>
      <c r="THN268" s="27"/>
      <c r="THO268" s="27"/>
      <c r="THP268" s="27"/>
      <c r="THQ268" s="27"/>
      <c r="THR268" s="27"/>
      <c r="THS268" s="27"/>
      <c r="THT268" s="27"/>
      <c r="THU268" s="27"/>
      <c r="THV268" s="27"/>
      <c r="THW268" s="27"/>
      <c r="THX268" s="27"/>
      <c r="THY268" s="27"/>
      <c r="THZ268" s="27"/>
      <c r="TIA268" s="27"/>
      <c r="TIB268" s="27"/>
      <c r="TIC268" s="27"/>
      <c r="TID268" s="27"/>
      <c r="TIE268" s="27"/>
      <c r="TIF268" s="27"/>
      <c r="TIG268" s="27"/>
      <c r="TIH268" s="27"/>
      <c r="TII268" s="27"/>
      <c r="TIJ268" s="27"/>
      <c r="TIK268" s="27"/>
      <c r="TIL268" s="27"/>
      <c r="TIM268" s="27"/>
      <c r="TIN268" s="27"/>
      <c r="TIO268" s="27"/>
      <c r="TIP268" s="27"/>
      <c r="TIQ268" s="27"/>
      <c r="TIR268" s="27"/>
      <c r="TIS268" s="27"/>
      <c r="TIT268" s="27"/>
      <c r="TIU268" s="27"/>
      <c r="TIV268" s="27"/>
      <c r="TIW268" s="27"/>
      <c r="TIX268" s="27"/>
      <c r="TIY268" s="27"/>
      <c r="TIZ268" s="27"/>
      <c r="TJA268" s="27"/>
      <c r="TJB268" s="27"/>
      <c r="TJC268" s="27"/>
      <c r="TJD268" s="27"/>
      <c r="TJE268" s="27"/>
      <c r="TJF268" s="27"/>
      <c r="TJG268" s="27"/>
      <c r="TJH268" s="27"/>
      <c r="TJI268" s="27"/>
      <c r="TJJ268" s="27"/>
      <c r="TJK268" s="27"/>
      <c r="TJL268" s="27"/>
      <c r="TJM268" s="27"/>
      <c r="TJN268" s="27"/>
      <c r="TJO268" s="27"/>
      <c r="TJP268" s="27"/>
      <c r="TJQ268" s="27"/>
      <c r="TJR268" s="27"/>
      <c r="TJS268" s="27"/>
      <c r="TJT268" s="27"/>
      <c r="TJU268" s="27"/>
      <c r="TJV268" s="27"/>
      <c r="TJW268" s="27"/>
      <c r="TJX268" s="27"/>
      <c r="TJY268" s="27"/>
      <c r="TJZ268" s="27"/>
      <c r="TKA268" s="27"/>
      <c r="TKB268" s="27"/>
      <c r="TKC268" s="27"/>
      <c r="TKD268" s="27"/>
      <c r="TKE268" s="27"/>
      <c r="TKF268" s="27"/>
      <c r="TKG268" s="27"/>
      <c r="TKH268" s="27"/>
      <c r="TKI268" s="27"/>
      <c r="TKJ268" s="27"/>
      <c r="TKK268" s="27"/>
      <c r="TKL268" s="27"/>
      <c r="TKM268" s="27"/>
      <c r="TKN268" s="27"/>
      <c r="TKO268" s="27"/>
      <c r="TKP268" s="27"/>
      <c r="TKQ268" s="27"/>
      <c r="TKR268" s="27"/>
      <c r="TKS268" s="27"/>
      <c r="TKT268" s="27"/>
      <c r="TKU268" s="27"/>
      <c r="TKV268" s="27"/>
      <c r="TKW268" s="27"/>
      <c r="TKX268" s="27"/>
      <c r="TKY268" s="27"/>
      <c r="TKZ268" s="27"/>
      <c r="TLA268" s="27"/>
      <c r="TLB268" s="27"/>
      <c r="TLC268" s="27"/>
      <c r="TLD268" s="27"/>
      <c r="TLE268" s="27"/>
      <c r="TLF268" s="27"/>
      <c r="TLG268" s="27"/>
      <c r="TLH268" s="27"/>
      <c r="TLI268" s="27"/>
      <c r="TLJ268" s="27"/>
      <c r="TLK268" s="27"/>
      <c r="TLL268" s="27"/>
      <c r="TLM268" s="27"/>
      <c r="TLN268" s="27"/>
      <c r="TLO268" s="27"/>
      <c r="TLP268" s="27"/>
      <c r="TLQ268" s="27"/>
      <c r="TLR268" s="27"/>
      <c r="TLS268" s="27"/>
      <c r="TLT268" s="27"/>
      <c r="TLU268" s="27"/>
      <c r="TLV268" s="27"/>
      <c r="TLW268" s="27"/>
      <c r="TLX268" s="27"/>
      <c r="TLY268" s="27"/>
      <c r="TLZ268" s="27"/>
      <c r="TMA268" s="27"/>
      <c r="TMB268" s="27"/>
      <c r="TMC268" s="27"/>
      <c r="TMD268" s="27"/>
      <c r="TME268" s="27"/>
      <c r="TMF268" s="27"/>
      <c r="TMG268" s="27"/>
      <c r="TMH268" s="27"/>
      <c r="TMI268" s="27"/>
      <c r="TMJ268" s="27"/>
      <c r="TMK268" s="27"/>
      <c r="TML268" s="27"/>
      <c r="TMM268" s="27"/>
      <c r="TMN268" s="27"/>
      <c r="TMO268" s="27"/>
      <c r="TMP268" s="27"/>
      <c r="TMQ268" s="27"/>
      <c r="TMR268" s="27"/>
      <c r="TMS268" s="27"/>
      <c r="TMT268" s="27"/>
      <c r="TMU268" s="27"/>
      <c r="TMV268" s="27"/>
      <c r="TMW268" s="27"/>
      <c r="TMX268" s="27"/>
      <c r="TMY268" s="27"/>
      <c r="TMZ268" s="27"/>
      <c r="TNA268" s="27"/>
      <c r="TNB268" s="27"/>
      <c r="TNC268" s="27"/>
      <c r="TND268" s="27"/>
      <c r="TNE268" s="27"/>
      <c r="TNF268" s="27"/>
      <c r="TNG268" s="27"/>
      <c r="TNH268" s="27"/>
      <c r="TNI268" s="27"/>
      <c r="TNJ268" s="27"/>
      <c r="TNK268" s="27"/>
      <c r="TNL268" s="27"/>
      <c r="TNM268" s="27"/>
      <c r="TNN268" s="27"/>
      <c r="TNO268" s="27"/>
      <c r="TNP268" s="27"/>
      <c r="TNQ268" s="27"/>
      <c r="TNR268" s="27"/>
      <c r="TNS268" s="27"/>
      <c r="TNT268" s="27"/>
      <c r="TNU268" s="27"/>
      <c r="TNV268" s="27"/>
      <c r="TNW268" s="27"/>
      <c r="TNX268" s="27"/>
      <c r="TNY268" s="27"/>
      <c r="TNZ268" s="27"/>
      <c r="TOA268" s="27"/>
      <c r="TOB268" s="27"/>
      <c r="TOC268" s="27"/>
      <c r="TOD268" s="27"/>
      <c r="TOE268" s="27"/>
      <c r="TOF268" s="27"/>
      <c r="TOG268" s="27"/>
      <c r="TOH268" s="27"/>
      <c r="TOI268" s="27"/>
      <c r="TOJ268" s="27"/>
      <c r="TOK268" s="27"/>
      <c r="TOL268" s="27"/>
      <c r="TOM268" s="27"/>
      <c r="TON268" s="27"/>
      <c r="TOO268" s="27"/>
      <c r="TOP268" s="27"/>
      <c r="TOQ268" s="27"/>
      <c r="TOR268" s="27"/>
      <c r="TOS268" s="27"/>
      <c r="TOT268" s="27"/>
      <c r="TOU268" s="27"/>
      <c r="TOV268" s="27"/>
      <c r="TOW268" s="27"/>
      <c r="TOX268" s="27"/>
      <c r="TOY268" s="27"/>
      <c r="TOZ268" s="27"/>
      <c r="TPA268" s="27"/>
      <c r="TPB268" s="27"/>
      <c r="TPC268" s="27"/>
      <c r="TPD268" s="27"/>
      <c r="TPE268" s="27"/>
      <c r="TPF268" s="27"/>
      <c r="TPG268" s="27"/>
      <c r="TPH268" s="27"/>
      <c r="TPI268" s="27"/>
      <c r="TPJ268" s="27"/>
      <c r="TPK268" s="27"/>
      <c r="TPL268" s="27"/>
      <c r="TPM268" s="27"/>
      <c r="TPN268" s="27"/>
      <c r="TPO268" s="27"/>
      <c r="TPP268" s="27"/>
      <c r="TPQ268" s="27"/>
      <c r="TPR268" s="27"/>
      <c r="TPS268" s="27"/>
      <c r="TPT268" s="27"/>
      <c r="TPU268" s="27"/>
      <c r="TPV268" s="27"/>
      <c r="TPW268" s="27"/>
      <c r="TPX268" s="27"/>
      <c r="TPY268" s="27"/>
      <c r="TPZ268" s="27"/>
      <c r="TQA268" s="27"/>
      <c r="TQB268" s="27"/>
      <c r="TQC268" s="27"/>
      <c r="TQD268" s="27"/>
      <c r="TQE268" s="27"/>
      <c r="TQF268" s="27"/>
      <c r="TQG268" s="27"/>
      <c r="TQH268" s="27"/>
      <c r="TQI268" s="27"/>
      <c r="TQJ268" s="27"/>
      <c r="TQK268" s="27"/>
      <c r="TQL268" s="27"/>
      <c r="TQM268" s="27"/>
      <c r="TQN268" s="27"/>
      <c r="TQO268" s="27"/>
      <c r="TQP268" s="27"/>
      <c r="TQQ268" s="27"/>
      <c r="TQR268" s="27"/>
      <c r="TQS268" s="27"/>
      <c r="TQT268" s="27"/>
      <c r="TQU268" s="27"/>
      <c r="TQV268" s="27"/>
      <c r="TQW268" s="27"/>
      <c r="TQX268" s="27"/>
      <c r="TQY268" s="27"/>
      <c r="TQZ268" s="27"/>
      <c r="TRA268" s="27"/>
      <c r="TRB268" s="27"/>
      <c r="TRC268" s="27"/>
      <c r="TRD268" s="27"/>
      <c r="TRE268" s="27"/>
      <c r="TRF268" s="27"/>
      <c r="TRG268" s="27"/>
      <c r="TRH268" s="27"/>
      <c r="TRI268" s="27"/>
      <c r="TRJ268" s="27"/>
      <c r="TRK268" s="27"/>
      <c r="TRL268" s="27"/>
      <c r="TRM268" s="27"/>
      <c r="TRN268" s="27"/>
      <c r="TRO268" s="27"/>
      <c r="TRP268" s="27"/>
      <c r="TRQ268" s="27"/>
      <c r="TRR268" s="27"/>
      <c r="TRS268" s="27"/>
      <c r="TRT268" s="27"/>
      <c r="TRU268" s="27"/>
      <c r="TRV268" s="27"/>
      <c r="TRW268" s="27"/>
      <c r="TRX268" s="27"/>
      <c r="TRY268" s="27"/>
      <c r="TRZ268" s="27"/>
      <c r="TSA268" s="27"/>
      <c r="TSB268" s="27"/>
      <c r="TSC268" s="27"/>
      <c r="TSD268" s="27"/>
      <c r="TSE268" s="27"/>
      <c r="TSF268" s="27"/>
      <c r="TSG268" s="27"/>
      <c r="TSH268" s="27"/>
      <c r="TSI268" s="27"/>
      <c r="TSJ268" s="27"/>
      <c r="TSK268" s="27"/>
      <c r="TSL268" s="27"/>
      <c r="TSM268" s="27"/>
      <c r="TSN268" s="27"/>
      <c r="TSO268" s="27"/>
      <c r="TSP268" s="27"/>
      <c r="TSQ268" s="27"/>
      <c r="TSR268" s="27"/>
      <c r="TSS268" s="27"/>
      <c r="TST268" s="27"/>
      <c r="TSU268" s="27"/>
      <c r="TSV268" s="27"/>
      <c r="TSW268" s="27"/>
      <c r="TSX268" s="27"/>
      <c r="TSY268" s="27"/>
      <c r="TSZ268" s="27"/>
      <c r="TTA268" s="27"/>
      <c r="TTB268" s="27"/>
      <c r="TTC268" s="27"/>
      <c r="TTD268" s="27"/>
      <c r="TTE268" s="27"/>
      <c r="TTF268" s="27"/>
      <c r="TTG268" s="27"/>
      <c r="TTH268" s="27"/>
      <c r="TTI268" s="27"/>
      <c r="TTJ268" s="27"/>
      <c r="TTK268" s="27"/>
      <c r="TTL268" s="27"/>
      <c r="TTM268" s="27"/>
      <c r="TTN268" s="27"/>
      <c r="TTO268" s="27"/>
      <c r="TTP268" s="27"/>
      <c r="TTQ268" s="27"/>
      <c r="TTR268" s="27"/>
      <c r="TTS268" s="27"/>
      <c r="TTT268" s="27"/>
      <c r="TTU268" s="27"/>
      <c r="TTV268" s="27"/>
      <c r="TTW268" s="27"/>
      <c r="TTX268" s="27"/>
      <c r="TTY268" s="27"/>
      <c r="TTZ268" s="27"/>
      <c r="TUA268" s="27"/>
      <c r="TUB268" s="27"/>
      <c r="TUC268" s="27"/>
      <c r="TUD268" s="27"/>
      <c r="TUE268" s="27"/>
      <c r="TUF268" s="27"/>
      <c r="TUG268" s="27"/>
      <c r="TUH268" s="27"/>
      <c r="TUI268" s="27"/>
      <c r="TUJ268" s="27"/>
      <c r="TUK268" s="27"/>
      <c r="TUL268" s="27"/>
      <c r="TUM268" s="27"/>
      <c r="TUN268" s="27"/>
      <c r="TUO268" s="27"/>
      <c r="TUP268" s="27"/>
      <c r="TUQ268" s="27"/>
      <c r="TUR268" s="27"/>
      <c r="TUS268" s="27"/>
      <c r="TUT268" s="27"/>
      <c r="TUU268" s="27"/>
      <c r="TUV268" s="27"/>
      <c r="TUW268" s="27"/>
      <c r="TUX268" s="27"/>
      <c r="TUY268" s="27"/>
      <c r="TUZ268" s="27"/>
      <c r="TVA268" s="27"/>
      <c r="TVB268" s="27"/>
      <c r="TVC268" s="27"/>
      <c r="TVD268" s="27"/>
      <c r="TVE268" s="27"/>
      <c r="TVF268" s="27"/>
      <c r="TVG268" s="27"/>
      <c r="TVH268" s="27"/>
      <c r="TVI268" s="27"/>
      <c r="TVJ268" s="27"/>
      <c r="TVK268" s="27"/>
      <c r="TVL268" s="27"/>
      <c r="TVM268" s="27"/>
      <c r="TVN268" s="27"/>
      <c r="TVO268" s="27"/>
      <c r="TVP268" s="27"/>
      <c r="TVQ268" s="27"/>
      <c r="TVR268" s="27"/>
      <c r="TVS268" s="27"/>
      <c r="TVT268" s="27"/>
      <c r="TVU268" s="27"/>
      <c r="TVV268" s="27"/>
      <c r="TVW268" s="27"/>
      <c r="TVX268" s="27"/>
      <c r="TVY268" s="27"/>
      <c r="TVZ268" s="27"/>
      <c r="TWA268" s="27"/>
      <c r="TWB268" s="27"/>
      <c r="TWC268" s="27"/>
      <c r="TWD268" s="27"/>
      <c r="TWE268" s="27"/>
      <c r="TWF268" s="27"/>
      <c r="TWG268" s="27"/>
      <c r="TWH268" s="27"/>
      <c r="TWI268" s="27"/>
      <c r="TWJ268" s="27"/>
      <c r="TWK268" s="27"/>
      <c r="TWL268" s="27"/>
      <c r="TWM268" s="27"/>
      <c r="TWN268" s="27"/>
      <c r="TWO268" s="27"/>
      <c r="TWP268" s="27"/>
      <c r="TWQ268" s="27"/>
      <c r="TWR268" s="27"/>
      <c r="TWS268" s="27"/>
      <c r="TWT268" s="27"/>
      <c r="TWU268" s="27"/>
      <c r="TWV268" s="27"/>
      <c r="TWW268" s="27"/>
      <c r="TWX268" s="27"/>
      <c r="TWY268" s="27"/>
      <c r="TWZ268" s="27"/>
      <c r="TXA268" s="27"/>
      <c r="TXB268" s="27"/>
      <c r="TXC268" s="27"/>
      <c r="TXD268" s="27"/>
      <c r="TXE268" s="27"/>
      <c r="TXF268" s="27"/>
      <c r="TXG268" s="27"/>
      <c r="TXH268" s="27"/>
      <c r="TXI268" s="27"/>
      <c r="TXJ268" s="27"/>
      <c r="TXK268" s="27"/>
      <c r="TXL268" s="27"/>
      <c r="TXM268" s="27"/>
      <c r="TXN268" s="27"/>
      <c r="TXO268" s="27"/>
      <c r="TXP268" s="27"/>
      <c r="TXQ268" s="27"/>
      <c r="TXR268" s="27"/>
      <c r="TXS268" s="27"/>
      <c r="TXT268" s="27"/>
      <c r="TXU268" s="27"/>
      <c r="TXV268" s="27"/>
      <c r="TXW268" s="27"/>
      <c r="TXX268" s="27"/>
      <c r="TXY268" s="27"/>
      <c r="TXZ268" s="27"/>
      <c r="TYA268" s="27"/>
      <c r="TYB268" s="27"/>
      <c r="TYC268" s="27"/>
      <c r="TYD268" s="27"/>
      <c r="TYE268" s="27"/>
      <c r="TYF268" s="27"/>
      <c r="TYG268" s="27"/>
      <c r="TYH268" s="27"/>
      <c r="TYI268" s="27"/>
      <c r="TYJ268" s="27"/>
      <c r="TYK268" s="27"/>
      <c r="TYL268" s="27"/>
      <c r="TYM268" s="27"/>
      <c r="TYN268" s="27"/>
      <c r="TYO268" s="27"/>
      <c r="TYP268" s="27"/>
      <c r="TYQ268" s="27"/>
      <c r="TYR268" s="27"/>
      <c r="TYS268" s="27"/>
      <c r="TYT268" s="27"/>
      <c r="TYU268" s="27"/>
      <c r="TYV268" s="27"/>
      <c r="TYW268" s="27"/>
      <c r="TYX268" s="27"/>
      <c r="TYY268" s="27"/>
      <c r="TYZ268" s="27"/>
      <c r="TZA268" s="27"/>
      <c r="TZB268" s="27"/>
      <c r="TZC268" s="27"/>
      <c r="TZD268" s="27"/>
      <c r="TZE268" s="27"/>
      <c r="TZF268" s="27"/>
      <c r="TZG268" s="27"/>
      <c r="TZH268" s="27"/>
      <c r="TZI268" s="27"/>
      <c r="TZJ268" s="27"/>
      <c r="TZK268" s="27"/>
      <c r="TZL268" s="27"/>
      <c r="TZM268" s="27"/>
      <c r="TZN268" s="27"/>
      <c r="TZO268" s="27"/>
      <c r="TZP268" s="27"/>
      <c r="TZQ268" s="27"/>
      <c r="TZR268" s="27"/>
      <c r="TZS268" s="27"/>
      <c r="TZT268" s="27"/>
      <c r="TZU268" s="27"/>
      <c r="TZV268" s="27"/>
      <c r="TZW268" s="27"/>
      <c r="TZX268" s="27"/>
      <c r="TZY268" s="27"/>
      <c r="TZZ268" s="27"/>
      <c r="UAA268" s="27"/>
      <c r="UAB268" s="27"/>
      <c r="UAC268" s="27"/>
      <c r="UAD268" s="27"/>
      <c r="UAE268" s="27"/>
      <c r="UAF268" s="27"/>
      <c r="UAG268" s="27"/>
      <c r="UAH268" s="27"/>
      <c r="UAI268" s="27"/>
      <c r="UAJ268" s="27"/>
      <c r="UAK268" s="27"/>
      <c r="UAL268" s="27"/>
      <c r="UAM268" s="27"/>
      <c r="UAN268" s="27"/>
      <c r="UAO268" s="27"/>
      <c r="UAP268" s="27"/>
      <c r="UAQ268" s="27"/>
      <c r="UAR268" s="27"/>
      <c r="UAS268" s="27"/>
      <c r="UAT268" s="27"/>
      <c r="UAU268" s="27"/>
      <c r="UAV268" s="27"/>
      <c r="UAW268" s="27"/>
      <c r="UAX268" s="27"/>
      <c r="UAY268" s="27"/>
      <c r="UAZ268" s="27"/>
      <c r="UBA268" s="27"/>
      <c r="UBB268" s="27"/>
      <c r="UBC268" s="27"/>
      <c r="UBD268" s="27"/>
      <c r="UBE268" s="27"/>
      <c r="UBF268" s="27"/>
      <c r="UBG268" s="27"/>
      <c r="UBH268" s="27"/>
      <c r="UBI268" s="27"/>
      <c r="UBJ268" s="27"/>
      <c r="UBK268" s="27"/>
      <c r="UBL268" s="27"/>
      <c r="UBM268" s="27"/>
      <c r="UBN268" s="27"/>
      <c r="UBO268" s="27"/>
      <c r="UBP268" s="27"/>
      <c r="UBQ268" s="27"/>
      <c r="UBR268" s="27"/>
      <c r="UBS268" s="27"/>
      <c r="UBT268" s="27"/>
      <c r="UBU268" s="27"/>
      <c r="UBV268" s="27"/>
      <c r="UBW268" s="27"/>
      <c r="UBX268" s="27"/>
      <c r="UBY268" s="27"/>
      <c r="UBZ268" s="27"/>
      <c r="UCA268" s="27"/>
      <c r="UCB268" s="27"/>
      <c r="UCC268" s="27"/>
      <c r="UCD268" s="27"/>
      <c r="UCE268" s="27"/>
      <c r="UCF268" s="27"/>
      <c r="UCG268" s="27"/>
      <c r="UCH268" s="27"/>
      <c r="UCI268" s="27"/>
      <c r="UCJ268" s="27"/>
      <c r="UCK268" s="27"/>
      <c r="UCL268" s="27"/>
      <c r="UCM268" s="27"/>
      <c r="UCN268" s="27"/>
      <c r="UCO268" s="27"/>
      <c r="UCP268" s="27"/>
      <c r="UCQ268" s="27"/>
      <c r="UCR268" s="27"/>
      <c r="UCS268" s="27"/>
      <c r="UCT268" s="27"/>
      <c r="UCU268" s="27"/>
      <c r="UCV268" s="27"/>
      <c r="UCW268" s="27"/>
      <c r="UCX268" s="27"/>
      <c r="UCY268" s="27"/>
      <c r="UCZ268" s="27"/>
      <c r="UDA268" s="27"/>
      <c r="UDB268" s="27"/>
      <c r="UDC268" s="27"/>
      <c r="UDD268" s="27"/>
      <c r="UDE268" s="27"/>
      <c r="UDF268" s="27"/>
      <c r="UDG268" s="27"/>
      <c r="UDH268" s="27"/>
      <c r="UDI268" s="27"/>
      <c r="UDJ268" s="27"/>
      <c r="UDK268" s="27"/>
      <c r="UDL268" s="27"/>
      <c r="UDM268" s="27"/>
      <c r="UDN268" s="27"/>
      <c r="UDO268" s="27"/>
      <c r="UDP268" s="27"/>
      <c r="UDQ268" s="27"/>
      <c r="UDR268" s="27"/>
      <c r="UDS268" s="27"/>
      <c r="UDT268" s="27"/>
      <c r="UDU268" s="27"/>
      <c r="UDV268" s="27"/>
      <c r="UDW268" s="27"/>
      <c r="UDX268" s="27"/>
      <c r="UDY268" s="27"/>
      <c r="UDZ268" s="27"/>
      <c r="UEA268" s="27"/>
      <c r="UEB268" s="27"/>
      <c r="UEC268" s="27"/>
      <c r="UED268" s="27"/>
      <c r="UEE268" s="27"/>
      <c r="UEF268" s="27"/>
      <c r="UEG268" s="27"/>
      <c r="UEH268" s="27"/>
      <c r="UEI268" s="27"/>
      <c r="UEJ268" s="27"/>
      <c r="UEK268" s="27"/>
      <c r="UEL268" s="27"/>
      <c r="UEM268" s="27"/>
      <c r="UEN268" s="27"/>
      <c r="UEO268" s="27"/>
      <c r="UEP268" s="27"/>
      <c r="UEQ268" s="27"/>
      <c r="UER268" s="27"/>
      <c r="UES268" s="27"/>
      <c r="UET268" s="27"/>
      <c r="UEU268" s="27"/>
      <c r="UEV268" s="27"/>
      <c r="UEW268" s="27"/>
      <c r="UEX268" s="27"/>
      <c r="UEY268" s="27"/>
      <c r="UEZ268" s="27"/>
      <c r="UFA268" s="27"/>
      <c r="UFB268" s="27"/>
      <c r="UFC268" s="27"/>
      <c r="UFD268" s="27"/>
      <c r="UFE268" s="27"/>
      <c r="UFF268" s="27"/>
      <c r="UFG268" s="27"/>
      <c r="UFH268" s="27"/>
      <c r="UFI268" s="27"/>
      <c r="UFJ268" s="27"/>
      <c r="UFK268" s="27"/>
      <c r="UFL268" s="27"/>
      <c r="UFM268" s="27"/>
      <c r="UFN268" s="27"/>
      <c r="UFO268" s="27"/>
      <c r="UFP268" s="27"/>
      <c r="UFQ268" s="27"/>
      <c r="UFR268" s="27"/>
      <c r="UFS268" s="27"/>
      <c r="UFT268" s="27"/>
      <c r="UFU268" s="27"/>
      <c r="UFV268" s="27"/>
      <c r="UFW268" s="27"/>
      <c r="UFX268" s="27"/>
      <c r="UFY268" s="27"/>
      <c r="UFZ268" s="27"/>
      <c r="UGA268" s="27"/>
      <c r="UGB268" s="27"/>
      <c r="UGC268" s="27"/>
      <c r="UGD268" s="27"/>
      <c r="UGE268" s="27"/>
      <c r="UGF268" s="27"/>
      <c r="UGG268" s="27"/>
      <c r="UGH268" s="27"/>
      <c r="UGI268" s="27"/>
      <c r="UGJ268" s="27"/>
      <c r="UGK268" s="27"/>
      <c r="UGL268" s="27"/>
      <c r="UGM268" s="27"/>
      <c r="UGN268" s="27"/>
      <c r="UGO268" s="27"/>
      <c r="UGP268" s="27"/>
      <c r="UGQ268" s="27"/>
      <c r="UGR268" s="27"/>
      <c r="UGS268" s="27"/>
      <c r="UGT268" s="27"/>
      <c r="UGU268" s="27"/>
      <c r="UGV268" s="27"/>
      <c r="UGW268" s="27"/>
      <c r="UGX268" s="27"/>
      <c r="UGY268" s="27"/>
      <c r="UGZ268" s="27"/>
      <c r="UHA268" s="27"/>
      <c r="UHB268" s="27"/>
      <c r="UHC268" s="27"/>
      <c r="UHD268" s="27"/>
      <c r="UHE268" s="27"/>
      <c r="UHF268" s="27"/>
      <c r="UHG268" s="27"/>
      <c r="UHH268" s="27"/>
      <c r="UHI268" s="27"/>
      <c r="UHJ268" s="27"/>
      <c r="UHK268" s="27"/>
      <c r="UHL268" s="27"/>
      <c r="UHM268" s="27"/>
      <c r="UHN268" s="27"/>
      <c r="UHO268" s="27"/>
      <c r="UHP268" s="27"/>
      <c r="UHQ268" s="27"/>
      <c r="UHR268" s="27"/>
      <c r="UHS268" s="27"/>
      <c r="UHT268" s="27"/>
      <c r="UHU268" s="27"/>
      <c r="UHV268" s="27"/>
      <c r="UHW268" s="27"/>
      <c r="UHX268" s="27"/>
      <c r="UHY268" s="27"/>
      <c r="UHZ268" s="27"/>
      <c r="UIA268" s="27"/>
      <c r="UIB268" s="27"/>
      <c r="UIC268" s="27"/>
      <c r="UID268" s="27"/>
      <c r="UIE268" s="27"/>
      <c r="UIF268" s="27"/>
      <c r="UIG268" s="27"/>
      <c r="UIH268" s="27"/>
      <c r="UII268" s="27"/>
      <c r="UIJ268" s="27"/>
      <c r="UIK268" s="27"/>
      <c r="UIL268" s="27"/>
      <c r="UIM268" s="27"/>
      <c r="UIN268" s="27"/>
      <c r="UIO268" s="27"/>
      <c r="UIP268" s="27"/>
      <c r="UIQ268" s="27"/>
      <c r="UIR268" s="27"/>
      <c r="UIS268" s="27"/>
      <c r="UIT268" s="27"/>
      <c r="UIU268" s="27"/>
      <c r="UIV268" s="27"/>
      <c r="UIW268" s="27"/>
      <c r="UIX268" s="27"/>
      <c r="UIY268" s="27"/>
      <c r="UIZ268" s="27"/>
      <c r="UJA268" s="27"/>
      <c r="UJB268" s="27"/>
      <c r="UJC268" s="27"/>
      <c r="UJD268" s="27"/>
      <c r="UJE268" s="27"/>
      <c r="UJF268" s="27"/>
      <c r="UJG268" s="27"/>
      <c r="UJH268" s="27"/>
      <c r="UJI268" s="27"/>
      <c r="UJJ268" s="27"/>
      <c r="UJK268" s="27"/>
      <c r="UJL268" s="27"/>
      <c r="UJM268" s="27"/>
      <c r="UJN268" s="27"/>
      <c r="UJO268" s="27"/>
      <c r="UJP268" s="27"/>
      <c r="UJQ268" s="27"/>
      <c r="UJR268" s="27"/>
      <c r="UJS268" s="27"/>
      <c r="UJT268" s="27"/>
      <c r="UJU268" s="27"/>
      <c r="UJV268" s="27"/>
      <c r="UJW268" s="27"/>
      <c r="UJX268" s="27"/>
      <c r="UJY268" s="27"/>
      <c r="UJZ268" s="27"/>
      <c r="UKA268" s="27"/>
      <c r="UKB268" s="27"/>
      <c r="UKC268" s="27"/>
      <c r="UKD268" s="27"/>
      <c r="UKE268" s="27"/>
      <c r="UKF268" s="27"/>
      <c r="UKG268" s="27"/>
      <c r="UKH268" s="27"/>
      <c r="UKI268" s="27"/>
      <c r="UKJ268" s="27"/>
      <c r="UKK268" s="27"/>
      <c r="UKL268" s="27"/>
      <c r="UKM268" s="27"/>
      <c r="UKN268" s="27"/>
      <c r="UKO268" s="27"/>
      <c r="UKP268" s="27"/>
      <c r="UKQ268" s="27"/>
      <c r="UKR268" s="27"/>
      <c r="UKS268" s="27"/>
      <c r="UKT268" s="27"/>
      <c r="UKU268" s="27"/>
      <c r="UKV268" s="27"/>
      <c r="UKW268" s="27"/>
      <c r="UKX268" s="27"/>
      <c r="UKY268" s="27"/>
      <c r="UKZ268" s="27"/>
      <c r="ULA268" s="27"/>
      <c r="ULB268" s="27"/>
      <c r="ULC268" s="27"/>
      <c r="ULD268" s="27"/>
      <c r="ULE268" s="27"/>
      <c r="ULF268" s="27"/>
      <c r="ULG268" s="27"/>
      <c r="ULH268" s="27"/>
      <c r="ULI268" s="27"/>
      <c r="ULJ268" s="27"/>
      <c r="ULK268" s="27"/>
      <c r="ULL268" s="27"/>
      <c r="ULM268" s="27"/>
      <c r="ULN268" s="27"/>
      <c r="ULO268" s="27"/>
      <c r="ULP268" s="27"/>
      <c r="ULQ268" s="27"/>
      <c r="ULR268" s="27"/>
      <c r="ULS268" s="27"/>
      <c r="ULT268" s="27"/>
      <c r="ULU268" s="27"/>
      <c r="ULV268" s="27"/>
      <c r="ULW268" s="27"/>
      <c r="ULX268" s="27"/>
      <c r="ULY268" s="27"/>
      <c r="ULZ268" s="27"/>
      <c r="UMA268" s="27"/>
      <c r="UMB268" s="27"/>
      <c r="UMC268" s="27"/>
      <c r="UMD268" s="27"/>
      <c r="UME268" s="27"/>
      <c r="UMF268" s="27"/>
      <c r="UMG268" s="27"/>
      <c r="UMH268" s="27"/>
      <c r="UMI268" s="27"/>
      <c r="UMJ268" s="27"/>
      <c r="UMK268" s="27"/>
      <c r="UML268" s="27"/>
      <c r="UMM268" s="27"/>
      <c r="UMN268" s="27"/>
      <c r="UMO268" s="27"/>
      <c r="UMP268" s="27"/>
      <c r="UMQ268" s="27"/>
      <c r="UMR268" s="27"/>
      <c r="UMS268" s="27"/>
      <c r="UMT268" s="27"/>
      <c r="UMU268" s="27"/>
      <c r="UMV268" s="27"/>
      <c r="UMW268" s="27"/>
      <c r="UMX268" s="27"/>
      <c r="UMY268" s="27"/>
      <c r="UMZ268" s="27"/>
      <c r="UNA268" s="27"/>
      <c r="UNB268" s="27"/>
      <c r="UNC268" s="27"/>
      <c r="UND268" s="27"/>
      <c r="UNE268" s="27"/>
      <c r="UNF268" s="27"/>
      <c r="UNG268" s="27"/>
      <c r="UNH268" s="27"/>
      <c r="UNI268" s="27"/>
      <c r="UNJ268" s="27"/>
      <c r="UNK268" s="27"/>
      <c r="UNL268" s="27"/>
      <c r="UNM268" s="27"/>
      <c r="UNN268" s="27"/>
      <c r="UNO268" s="27"/>
      <c r="UNP268" s="27"/>
      <c r="UNQ268" s="27"/>
      <c r="UNR268" s="27"/>
      <c r="UNS268" s="27"/>
      <c r="UNT268" s="27"/>
      <c r="UNU268" s="27"/>
      <c r="UNV268" s="27"/>
      <c r="UNW268" s="27"/>
      <c r="UNX268" s="27"/>
      <c r="UNY268" s="27"/>
      <c r="UNZ268" s="27"/>
      <c r="UOA268" s="27"/>
      <c r="UOB268" s="27"/>
      <c r="UOC268" s="27"/>
      <c r="UOD268" s="27"/>
      <c r="UOE268" s="27"/>
      <c r="UOF268" s="27"/>
      <c r="UOG268" s="27"/>
      <c r="UOH268" s="27"/>
      <c r="UOI268" s="27"/>
      <c r="UOJ268" s="27"/>
      <c r="UOK268" s="27"/>
      <c r="UOL268" s="27"/>
      <c r="UOM268" s="27"/>
      <c r="UON268" s="27"/>
      <c r="UOO268" s="27"/>
      <c r="UOP268" s="27"/>
      <c r="UOQ268" s="27"/>
      <c r="UOR268" s="27"/>
      <c r="UOS268" s="27"/>
      <c r="UOT268" s="27"/>
      <c r="UOU268" s="27"/>
      <c r="UOV268" s="27"/>
      <c r="UOW268" s="27"/>
      <c r="UOX268" s="27"/>
      <c r="UOY268" s="27"/>
      <c r="UOZ268" s="27"/>
      <c r="UPA268" s="27"/>
      <c r="UPB268" s="27"/>
      <c r="UPC268" s="27"/>
      <c r="UPD268" s="27"/>
      <c r="UPE268" s="27"/>
      <c r="UPF268" s="27"/>
      <c r="UPG268" s="27"/>
      <c r="UPH268" s="27"/>
      <c r="UPI268" s="27"/>
      <c r="UPJ268" s="27"/>
      <c r="UPK268" s="27"/>
      <c r="UPL268" s="27"/>
      <c r="UPM268" s="27"/>
      <c r="UPN268" s="27"/>
      <c r="UPO268" s="27"/>
      <c r="UPP268" s="27"/>
      <c r="UPQ268" s="27"/>
      <c r="UPR268" s="27"/>
      <c r="UPS268" s="27"/>
      <c r="UPT268" s="27"/>
      <c r="UPU268" s="27"/>
      <c r="UPV268" s="27"/>
      <c r="UPW268" s="27"/>
      <c r="UPX268" s="27"/>
      <c r="UPY268" s="27"/>
      <c r="UPZ268" s="27"/>
      <c r="UQA268" s="27"/>
      <c r="UQB268" s="27"/>
      <c r="UQC268" s="27"/>
      <c r="UQD268" s="27"/>
      <c r="UQE268" s="27"/>
      <c r="UQF268" s="27"/>
      <c r="UQG268" s="27"/>
      <c r="UQH268" s="27"/>
      <c r="UQI268" s="27"/>
      <c r="UQJ268" s="27"/>
      <c r="UQK268" s="27"/>
      <c r="UQL268" s="27"/>
      <c r="UQM268" s="27"/>
      <c r="UQN268" s="27"/>
      <c r="UQO268" s="27"/>
      <c r="UQP268" s="27"/>
      <c r="UQQ268" s="27"/>
      <c r="UQR268" s="27"/>
      <c r="UQS268" s="27"/>
      <c r="UQT268" s="27"/>
      <c r="UQU268" s="27"/>
      <c r="UQV268" s="27"/>
      <c r="UQW268" s="27"/>
      <c r="UQX268" s="27"/>
      <c r="UQY268" s="27"/>
      <c r="UQZ268" s="27"/>
      <c r="URA268" s="27"/>
      <c r="URB268" s="27"/>
      <c r="URC268" s="27"/>
      <c r="URD268" s="27"/>
      <c r="URE268" s="27"/>
      <c r="URF268" s="27"/>
      <c r="URG268" s="27"/>
      <c r="URH268" s="27"/>
      <c r="URI268" s="27"/>
      <c r="URJ268" s="27"/>
      <c r="URK268" s="27"/>
      <c r="URL268" s="27"/>
      <c r="URM268" s="27"/>
      <c r="URN268" s="27"/>
      <c r="URO268" s="27"/>
      <c r="URP268" s="27"/>
      <c r="URQ268" s="27"/>
      <c r="URR268" s="27"/>
      <c r="URS268" s="27"/>
      <c r="URT268" s="27"/>
      <c r="URU268" s="27"/>
      <c r="URV268" s="27"/>
      <c r="URW268" s="27"/>
      <c r="URX268" s="27"/>
      <c r="URY268" s="27"/>
      <c r="URZ268" s="27"/>
      <c r="USA268" s="27"/>
      <c r="USB268" s="27"/>
      <c r="USC268" s="27"/>
      <c r="USD268" s="27"/>
      <c r="USE268" s="27"/>
      <c r="USF268" s="27"/>
      <c r="USG268" s="27"/>
      <c r="USH268" s="27"/>
      <c r="USI268" s="27"/>
      <c r="USJ268" s="27"/>
      <c r="USK268" s="27"/>
      <c r="USL268" s="27"/>
      <c r="USM268" s="27"/>
      <c r="USN268" s="27"/>
      <c r="USO268" s="27"/>
      <c r="USP268" s="27"/>
      <c r="USQ268" s="27"/>
      <c r="USR268" s="27"/>
      <c r="USS268" s="27"/>
      <c r="UST268" s="27"/>
      <c r="USU268" s="27"/>
      <c r="USV268" s="27"/>
      <c r="USW268" s="27"/>
      <c r="USX268" s="27"/>
      <c r="USY268" s="27"/>
      <c r="USZ268" s="27"/>
      <c r="UTA268" s="27"/>
      <c r="UTB268" s="27"/>
      <c r="UTC268" s="27"/>
      <c r="UTD268" s="27"/>
      <c r="UTE268" s="27"/>
      <c r="UTF268" s="27"/>
      <c r="UTG268" s="27"/>
      <c r="UTH268" s="27"/>
      <c r="UTI268" s="27"/>
      <c r="UTJ268" s="27"/>
      <c r="UTK268" s="27"/>
      <c r="UTL268" s="27"/>
      <c r="UTM268" s="27"/>
      <c r="UTN268" s="27"/>
      <c r="UTO268" s="27"/>
      <c r="UTP268" s="27"/>
      <c r="UTQ268" s="27"/>
      <c r="UTR268" s="27"/>
      <c r="UTS268" s="27"/>
      <c r="UTT268" s="27"/>
      <c r="UTU268" s="27"/>
      <c r="UTV268" s="27"/>
      <c r="UTW268" s="27"/>
      <c r="UTX268" s="27"/>
      <c r="UTY268" s="27"/>
      <c r="UTZ268" s="27"/>
      <c r="UUA268" s="27"/>
      <c r="UUB268" s="27"/>
      <c r="UUC268" s="27"/>
      <c r="UUD268" s="27"/>
      <c r="UUE268" s="27"/>
      <c r="UUF268" s="27"/>
      <c r="UUG268" s="27"/>
      <c r="UUH268" s="27"/>
      <c r="UUI268" s="27"/>
      <c r="UUJ268" s="27"/>
      <c r="UUK268" s="27"/>
      <c r="UUL268" s="27"/>
      <c r="UUM268" s="27"/>
      <c r="UUN268" s="27"/>
      <c r="UUO268" s="27"/>
      <c r="UUP268" s="27"/>
      <c r="UUQ268" s="27"/>
      <c r="UUR268" s="27"/>
      <c r="UUS268" s="27"/>
      <c r="UUT268" s="27"/>
      <c r="UUU268" s="27"/>
      <c r="UUV268" s="27"/>
      <c r="UUW268" s="27"/>
      <c r="UUX268" s="27"/>
      <c r="UUY268" s="27"/>
      <c r="UUZ268" s="27"/>
      <c r="UVA268" s="27"/>
      <c r="UVB268" s="27"/>
      <c r="UVC268" s="27"/>
      <c r="UVD268" s="27"/>
      <c r="UVE268" s="27"/>
      <c r="UVF268" s="27"/>
      <c r="UVG268" s="27"/>
      <c r="UVH268" s="27"/>
      <c r="UVI268" s="27"/>
      <c r="UVJ268" s="27"/>
      <c r="UVK268" s="27"/>
      <c r="UVL268" s="27"/>
      <c r="UVM268" s="27"/>
      <c r="UVN268" s="27"/>
      <c r="UVO268" s="27"/>
      <c r="UVP268" s="27"/>
      <c r="UVQ268" s="27"/>
      <c r="UVR268" s="27"/>
      <c r="UVS268" s="27"/>
      <c r="UVT268" s="27"/>
      <c r="UVU268" s="27"/>
      <c r="UVV268" s="27"/>
      <c r="UVW268" s="27"/>
      <c r="UVX268" s="27"/>
      <c r="UVY268" s="27"/>
      <c r="UVZ268" s="27"/>
      <c r="UWA268" s="27"/>
      <c r="UWB268" s="27"/>
      <c r="UWC268" s="27"/>
      <c r="UWD268" s="27"/>
      <c r="UWE268" s="27"/>
      <c r="UWF268" s="27"/>
      <c r="UWG268" s="27"/>
      <c r="UWH268" s="27"/>
      <c r="UWI268" s="27"/>
      <c r="UWJ268" s="27"/>
      <c r="UWK268" s="27"/>
      <c r="UWL268" s="27"/>
      <c r="UWM268" s="27"/>
      <c r="UWN268" s="27"/>
      <c r="UWO268" s="27"/>
      <c r="UWP268" s="27"/>
      <c r="UWQ268" s="27"/>
      <c r="UWR268" s="27"/>
      <c r="UWS268" s="27"/>
      <c r="UWT268" s="27"/>
      <c r="UWU268" s="27"/>
      <c r="UWV268" s="27"/>
      <c r="UWW268" s="27"/>
      <c r="UWX268" s="27"/>
      <c r="UWY268" s="27"/>
      <c r="UWZ268" s="27"/>
      <c r="UXA268" s="27"/>
      <c r="UXB268" s="27"/>
      <c r="UXC268" s="27"/>
      <c r="UXD268" s="27"/>
      <c r="UXE268" s="27"/>
      <c r="UXF268" s="27"/>
      <c r="UXG268" s="27"/>
      <c r="UXH268" s="27"/>
      <c r="UXI268" s="27"/>
      <c r="UXJ268" s="27"/>
      <c r="UXK268" s="27"/>
      <c r="UXL268" s="27"/>
      <c r="UXM268" s="27"/>
      <c r="UXN268" s="27"/>
      <c r="UXO268" s="27"/>
      <c r="UXP268" s="27"/>
      <c r="UXQ268" s="27"/>
      <c r="UXR268" s="27"/>
      <c r="UXS268" s="27"/>
      <c r="UXT268" s="27"/>
      <c r="UXU268" s="27"/>
      <c r="UXV268" s="27"/>
      <c r="UXW268" s="27"/>
      <c r="UXX268" s="27"/>
      <c r="UXY268" s="27"/>
      <c r="UXZ268" s="27"/>
      <c r="UYA268" s="27"/>
      <c r="UYB268" s="27"/>
      <c r="UYC268" s="27"/>
      <c r="UYD268" s="27"/>
      <c r="UYE268" s="27"/>
      <c r="UYF268" s="27"/>
      <c r="UYG268" s="27"/>
      <c r="UYH268" s="27"/>
      <c r="UYI268" s="27"/>
      <c r="UYJ268" s="27"/>
      <c r="UYK268" s="27"/>
      <c r="UYL268" s="27"/>
      <c r="UYM268" s="27"/>
      <c r="UYN268" s="27"/>
      <c r="UYO268" s="27"/>
      <c r="UYP268" s="27"/>
      <c r="UYQ268" s="27"/>
      <c r="UYR268" s="27"/>
      <c r="UYS268" s="27"/>
      <c r="UYT268" s="27"/>
      <c r="UYU268" s="27"/>
      <c r="UYV268" s="27"/>
      <c r="UYW268" s="27"/>
      <c r="UYX268" s="27"/>
      <c r="UYY268" s="27"/>
      <c r="UYZ268" s="27"/>
      <c r="UZA268" s="27"/>
      <c r="UZB268" s="27"/>
      <c r="UZC268" s="27"/>
      <c r="UZD268" s="27"/>
      <c r="UZE268" s="27"/>
      <c r="UZF268" s="27"/>
      <c r="UZG268" s="27"/>
      <c r="UZH268" s="27"/>
      <c r="UZI268" s="27"/>
      <c r="UZJ268" s="27"/>
      <c r="UZK268" s="27"/>
      <c r="UZL268" s="27"/>
      <c r="UZM268" s="27"/>
      <c r="UZN268" s="27"/>
      <c r="UZO268" s="27"/>
      <c r="UZP268" s="27"/>
      <c r="UZQ268" s="27"/>
      <c r="UZR268" s="27"/>
      <c r="UZS268" s="27"/>
      <c r="UZT268" s="27"/>
      <c r="UZU268" s="27"/>
      <c r="UZV268" s="27"/>
      <c r="UZW268" s="27"/>
      <c r="UZX268" s="27"/>
      <c r="UZY268" s="27"/>
      <c r="UZZ268" s="27"/>
      <c r="VAA268" s="27"/>
      <c r="VAB268" s="27"/>
      <c r="VAC268" s="27"/>
      <c r="VAD268" s="27"/>
      <c r="VAE268" s="27"/>
      <c r="VAF268" s="27"/>
      <c r="VAG268" s="27"/>
      <c r="VAH268" s="27"/>
      <c r="VAI268" s="27"/>
      <c r="VAJ268" s="27"/>
      <c r="VAK268" s="27"/>
      <c r="VAL268" s="27"/>
      <c r="VAM268" s="27"/>
      <c r="VAN268" s="27"/>
      <c r="VAO268" s="27"/>
      <c r="VAP268" s="27"/>
      <c r="VAQ268" s="27"/>
      <c r="VAR268" s="27"/>
      <c r="VAS268" s="27"/>
      <c r="VAT268" s="27"/>
      <c r="VAU268" s="27"/>
      <c r="VAV268" s="27"/>
      <c r="VAW268" s="27"/>
      <c r="VAX268" s="27"/>
      <c r="VAY268" s="27"/>
      <c r="VAZ268" s="27"/>
      <c r="VBA268" s="27"/>
      <c r="VBB268" s="27"/>
      <c r="VBC268" s="27"/>
      <c r="VBD268" s="27"/>
      <c r="VBE268" s="27"/>
      <c r="VBF268" s="27"/>
      <c r="VBG268" s="27"/>
      <c r="VBH268" s="27"/>
      <c r="VBI268" s="27"/>
      <c r="VBJ268" s="27"/>
      <c r="VBK268" s="27"/>
      <c r="VBL268" s="27"/>
      <c r="VBM268" s="27"/>
      <c r="VBN268" s="27"/>
      <c r="VBO268" s="27"/>
      <c r="VBP268" s="27"/>
      <c r="VBQ268" s="27"/>
      <c r="VBR268" s="27"/>
      <c r="VBS268" s="27"/>
      <c r="VBT268" s="27"/>
      <c r="VBU268" s="27"/>
      <c r="VBV268" s="27"/>
      <c r="VBW268" s="27"/>
      <c r="VBX268" s="27"/>
      <c r="VBY268" s="27"/>
      <c r="VBZ268" s="27"/>
      <c r="VCA268" s="27"/>
      <c r="VCB268" s="27"/>
      <c r="VCC268" s="27"/>
      <c r="VCD268" s="27"/>
      <c r="VCE268" s="27"/>
      <c r="VCF268" s="27"/>
      <c r="VCG268" s="27"/>
      <c r="VCH268" s="27"/>
      <c r="VCI268" s="27"/>
      <c r="VCJ268" s="27"/>
      <c r="VCK268" s="27"/>
      <c r="VCL268" s="27"/>
      <c r="VCM268" s="27"/>
      <c r="VCN268" s="27"/>
      <c r="VCO268" s="27"/>
      <c r="VCP268" s="27"/>
      <c r="VCQ268" s="27"/>
      <c r="VCR268" s="27"/>
      <c r="VCS268" s="27"/>
      <c r="VCT268" s="27"/>
      <c r="VCU268" s="27"/>
      <c r="VCV268" s="27"/>
      <c r="VCW268" s="27"/>
      <c r="VCX268" s="27"/>
      <c r="VCY268" s="27"/>
      <c r="VCZ268" s="27"/>
      <c r="VDA268" s="27"/>
      <c r="VDB268" s="27"/>
      <c r="VDC268" s="27"/>
      <c r="VDD268" s="27"/>
      <c r="VDE268" s="27"/>
      <c r="VDF268" s="27"/>
      <c r="VDG268" s="27"/>
      <c r="VDH268" s="27"/>
      <c r="VDI268" s="27"/>
      <c r="VDJ268" s="27"/>
      <c r="VDK268" s="27"/>
      <c r="VDL268" s="27"/>
      <c r="VDM268" s="27"/>
      <c r="VDN268" s="27"/>
      <c r="VDO268" s="27"/>
      <c r="VDP268" s="27"/>
      <c r="VDQ268" s="27"/>
      <c r="VDR268" s="27"/>
      <c r="VDS268" s="27"/>
      <c r="VDT268" s="27"/>
      <c r="VDU268" s="27"/>
      <c r="VDV268" s="27"/>
      <c r="VDW268" s="27"/>
      <c r="VDX268" s="27"/>
      <c r="VDY268" s="27"/>
      <c r="VDZ268" s="27"/>
      <c r="VEA268" s="27"/>
      <c r="VEB268" s="27"/>
      <c r="VEC268" s="27"/>
      <c r="VED268" s="27"/>
      <c r="VEE268" s="27"/>
      <c r="VEF268" s="27"/>
      <c r="VEG268" s="27"/>
      <c r="VEH268" s="27"/>
      <c r="VEI268" s="27"/>
      <c r="VEJ268" s="27"/>
      <c r="VEK268" s="27"/>
      <c r="VEL268" s="27"/>
      <c r="VEM268" s="27"/>
      <c r="VEN268" s="27"/>
      <c r="VEO268" s="27"/>
      <c r="VEP268" s="27"/>
      <c r="VEQ268" s="27"/>
      <c r="VER268" s="27"/>
      <c r="VES268" s="27"/>
      <c r="VET268" s="27"/>
      <c r="VEU268" s="27"/>
      <c r="VEV268" s="27"/>
      <c r="VEW268" s="27"/>
      <c r="VEX268" s="27"/>
      <c r="VEY268" s="27"/>
      <c r="VEZ268" s="27"/>
      <c r="VFA268" s="27"/>
      <c r="VFB268" s="27"/>
      <c r="VFC268" s="27"/>
      <c r="VFD268" s="27"/>
      <c r="VFE268" s="27"/>
      <c r="VFF268" s="27"/>
      <c r="VFG268" s="27"/>
      <c r="VFH268" s="27"/>
      <c r="VFI268" s="27"/>
      <c r="VFJ268" s="27"/>
      <c r="VFK268" s="27"/>
      <c r="VFL268" s="27"/>
      <c r="VFM268" s="27"/>
      <c r="VFN268" s="27"/>
      <c r="VFO268" s="27"/>
      <c r="VFP268" s="27"/>
      <c r="VFQ268" s="27"/>
      <c r="VFR268" s="27"/>
      <c r="VFS268" s="27"/>
      <c r="VFT268" s="27"/>
      <c r="VFU268" s="27"/>
      <c r="VFV268" s="27"/>
      <c r="VFW268" s="27"/>
      <c r="VFX268" s="27"/>
      <c r="VFY268" s="27"/>
      <c r="VFZ268" s="27"/>
      <c r="VGA268" s="27"/>
      <c r="VGB268" s="27"/>
      <c r="VGC268" s="27"/>
      <c r="VGD268" s="27"/>
      <c r="VGE268" s="27"/>
      <c r="VGF268" s="27"/>
      <c r="VGG268" s="27"/>
      <c r="VGH268" s="27"/>
      <c r="VGI268" s="27"/>
      <c r="VGJ268" s="27"/>
      <c r="VGK268" s="27"/>
      <c r="VGL268" s="27"/>
      <c r="VGM268" s="27"/>
      <c r="VGN268" s="27"/>
      <c r="VGO268" s="27"/>
      <c r="VGP268" s="27"/>
      <c r="VGQ268" s="27"/>
      <c r="VGR268" s="27"/>
      <c r="VGS268" s="27"/>
      <c r="VGT268" s="27"/>
      <c r="VGU268" s="27"/>
      <c r="VGV268" s="27"/>
      <c r="VGW268" s="27"/>
      <c r="VGX268" s="27"/>
      <c r="VGY268" s="27"/>
      <c r="VGZ268" s="27"/>
      <c r="VHA268" s="27"/>
      <c r="VHB268" s="27"/>
      <c r="VHC268" s="27"/>
      <c r="VHD268" s="27"/>
      <c r="VHE268" s="27"/>
      <c r="VHF268" s="27"/>
      <c r="VHG268" s="27"/>
      <c r="VHH268" s="27"/>
      <c r="VHI268" s="27"/>
      <c r="VHJ268" s="27"/>
      <c r="VHK268" s="27"/>
      <c r="VHL268" s="27"/>
      <c r="VHM268" s="27"/>
      <c r="VHN268" s="27"/>
      <c r="VHO268" s="27"/>
      <c r="VHP268" s="27"/>
      <c r="VHQ268" s="27"/>
      <c r="VHR268" s="27"/>
      <c r="VHS268" s="27"/>
      <c r="VHT268" s="27"/>
      <c r="VHU268" s="27"/>
      <c r="VHV268" s="27"/>
      <c r="VHW268" s="27"/>
      <c r="VHX268" s="27"/>
      <c r="VHY268" s="27"/>
      <c r="VHZ268" s="27"/>
      <c r="VIA268" s="27"/>
      <c r="VIB268" s="27"/>
      <c r="VIC268" s="27"/>
      <c r="VID268" s="27"/>
      <c r="VIE268" s="27"/>
      <c r="VIF268" s="27"/>
      <c r="VIG268" s="27"/>
      <c r="VIH268" s="27"/>
      <c r="VII268" s="27"/>
      <c r="VIJ268" s="27"/>
      <c r="VIK268" s="27"/>
      <c r="VIL268" s="27"/>
      <c r="VIM268" s="27"/>
      <c r="VIN268" s="27"/>
      <c r="VIO268" s="27"/>
      <c r="VIP268" s="27"/>
      <c r="VIQ268" s="27"/>
      <c r="VIR268" s="27"/>
      <c r="VIS268" s="27"/>
      <c r="VIT268" s="27"/>
      <c r="VIU268" s="27"/>
      <c r="VIV268" s="27"/>
      <c r="VIW268" s="27"/>
      <c r="VIX268" s="27"/>
      <c r="VIY268" s="27"/>
      <c r="VIZ268" s="27"/>
      <c r="VJA268" s="27"/>
      <c r="VJB268" s="27"/>
      <c r="VJC268" s="27"/>
      <c r="VJD268" s="27"/>
      <c r="VJE268" s="27"/>
      <c r="VJF268" s="27"/>
      <c r="VJG268" s="27"/>
      <c r="VJH268" s="27"/>
      <c r="VJI268" s="27"/>
      <c r="VJJ268" s="27"/>
      <c r="VJK268" s="27"/>
      <c r="VJL268" s="27"/>
      <c r="VJM268" s="27"/>
      <c r="VJN268" s="27"/>
      <c r="VJO268" s="27"/>
      <c r="VJP268" s="27"/>
      <c r="VJQ268" s="27"/>
      <c r="VJR268" s="27"/>
      <c r="VJS268" s="27"/>
      <c r="VJT268" s="27"/>
      <c r="VJU268" s="27"/>
      <c r="VJV268" s="27"/>
      <c r="VJW268" s="27"/>
      <c r="VJX268" s="27"/>
      <c r="VJY268" s="27"/>
      <c r="VJZ268" s="27"/>
      <c r="VKA268" s="27"/>
      <c r="VKB268" s="27"/>
      <c r="VKC268" s="27"/>
      <c r="VKD268" s="27"/>
      <c r="VKE268" s="27"/>
      <c r="VKF268" s="27"/>
      <c r="VKG268" s="27"/>
      <c r="VKH268" s="27"/>
      <c r="VKI268" s="27"/>
      <c r="VKJ268" s="27"/>
      <c r="VKK268" s="27"/>
      <c r="VKL268" s="27"/>
      <c r="VKM268" s="27"/>
      <c r="VKN268" s="27"/>
      <c r="VKO268" s="27"/>
      <c r="VKP268" s="27"/>
      <c r="VKQ268" s="27"/>
      <c r="VKR268" s="27"/>
      <c r="VKS268" s="27"/>
      <c r="VKT268" s="27"/>
      <c r="VKU268" s="27"/>
      <c r="VKV268" s="27"/>
      <c r="VKW268" s="27"/>
      <c r="VKX268" s="27"/>
      <c r="VKY268" s="27"/>
      <c r="VKZ268" s="27"/>
      <c r="VLA268" s="27"/>
      <c r="VLB268" s="27"/>
      <c r="VLC268" s="27"/>
      <c r="VLD268" s="27"/>
      <c r="VLE268" s="27"/>
      <c r="VLF268" s="27"/>
      <c r="VLG268" s="27"/>
      <c r="VLH268" s="27"/>
      <c r="VLI268" s="27"/>
      <c r="VLJ268" s="27"/>
      <c r="VLK268" s="27"/>
      <c r="VLL268" s="27"/>
      <c r="VLM268" s="27"/>
      <c r="VLN268" s="27"/>
      <c r="VLO268" s="27"/>
      <c r="VLP268" s="27"/>
      <c r="VLQ268" s="27"/>
      <c r="VLR268" s="27"/>
      <c r="VLS268" s="27"/>
      <c r="VLT268" s="27"/>
      <c r="VLU268" s="27"/>
      <c r="VLV268" s="27"/>
      <c r="VLW268" s="27"/>
      <c r="VLX268" s="27"/>
      <c r="VLY268" s="27"/>
      <c r="VLZ268" s="27"/>
      <c r="VMA268" s="27"/>
      <c r="VMB268" s="27"/>
      <c r="VMC268" s="27"/>
      <c r="VMD268" s="27"/>
      <c r="VME268" s="27"/>
      <c r="VMF268" s="27"/>
      <c r="VMG268" s="27"/>
      <c r="VMH268" s="27"/>
      <c r="VMI268" s="27"/>
      <c r="VMJ268" s="27"/>
      <c r="VMK268" s="27"/>
      <c r="VML268" s="27"/>
      <c r="VMM268" s="27"/>
      <c r="VMN268" s="27"/>
      <c r="VMO268" s="27"/>
      <c r="VMP268" s="27"/>
      <c r="VMQ268" s="27"/>
      <c r="VMR268" s="27"/>
      <c r="VMS268" s="27"/>
      <c r="VMT268" s="27"/>
      <c r="VMU268" s="27"/>
      <c r="VMV268" s="27"/>
      <c r="VMW268" s="27"/>
      <c r="VMX268" s="27"/>
      <c r="VMY268" s="27"/>
      <c r="VMZ268" s="27"/>
      <c r="VNA268" s="27"/>
      <c r="VNB268" s="27"/>
      <c r="VNC268" s="27"/>
      <c r="VND268" s="27"/>
      <c r="VNE268" s="27"/>
      <c r="VNF268" s="27"/>
      <c r="VNG268" s="27"/>
      <c r="VNH268" s="27"/>
      <c r="VNI268" s="27"/>
      <c r="VNJ268" s="27"/>
      <c r="VNK268" s="27"/>
      <c r="VNL268" s="27"/>
      <c r="VNM268" s="27"/>
      <c r="VNN268" s="27"/>
      <c r="VNO268" s="27"/>
      <c r="VNP268" s="27"/>
      <c r="VNQ268" s="27"/>
      <c r="VNR268" s="27"/>
      <c r="VNS268" s="27"/>
      <c r="VNT268" s="27"/>
      <c r="VNU268" s="27"/>
      <c r="VNV268" s="27"/>
      <c r="VNW268" s="27"/>
      <c r="VNX268" s="27"/>
      <c r="VNY268" s="27"/>
      <c r="VNZ268" s="27"/>
      <c r="VOA268" s="27"/>
      <c r="VOB268" s="27"/>
      <c r="VOC268" s="27"/>
      <c r="VOD268" s="27"/>
      <c r="VOE268" s="27"/>
      <c r="VOF268" s="27"/>
      <c r="VOG268" s="27"/>
      <c r="VOH268" s="27"/>
      <c r="VOI268" s="27"/>
      <c r="VOJ268" s="27"/>
      <c r="VOK268" s="27"/>
      <c r="VOL268" s="27"/>
      <c r="VOM268" s="27"/>
      <c r="VON268" s="27"/>
      <c r="VOO268" s="27"/>
      <c r="VOP268" s="27"/>
      <c r="VOQ268" s="27"/>
      <c r="VOR268" s="27"/>
      <c r="VOS268" s="27"/>
      <c r="VOT268" s="27"/>
      <c r="VOU268" s="27"/>
      <c r="VOV268" s="27"/>
      <c r="VOW268" s="27"/>
      <c r="VOX268" s="27"/>
      <c r="VOY268" s="27"/>
      <c r="VOZ268" s="27"/>
      <c r="VPA268" s="27"/>
      <c r="VPB268" s="27"/>
      <c r="VPC268" s="27"/>
      <c r="VPD268" s="27"/>
      <c r="VPE268" s="27"/>
      <c r="VPF268" s="27"/>
      <c r="VPG268" s="27"/>
      <c r="VPH268" s="27"/>
      <c r="VPI268" s="27"/>
      <c r="VPJ268" s="27"/>
      <c r="VPK268" s="27"/>
      <c r="VPL268" s="27"/>
      <c r="VPM268" s="27"/>
      <c r="VPN268" s="27"/>
      <c r="VPO268" s="27"/>
      <c r="VPP268" s="27"/>
      <c r="VPQ268" s="27"/>
      <c r="VPR268" s="27"/>
      <c r="VPS268" s="27"/>
      <c r="VPT268" s="27"/>
      <c r="VPU268" s="27"/>
      <c r="VPV268" s="27"/>
      <c r="VPW268" s="27"/>
      <c r="VPX268" s="27"/>
      <c r="VPY268" s="27"/>
      <c r="VPZ268" s="27"/>
      <c r="VQA268" s="27"/>
      <c r="VQB268" s="27"/>
      <c r="VQC268" s="27"/>
      <c r="VQD268" s="27"/>
      <c r="VQE268" s="27"/>
      <c r="VQF268" s="27"/>
      <c r="VQG268" s="27"/>
      <c r="VQH268" s="27"/>
      <c r="VQI268" s="27"/>
      <c r="VQJ268" s="27"/>
      <c r="VQK268" s="27"/>
      <c r="VQL268" s="27"/>
      <c r="VQM268" s="27"/>
      <c r="VQN268" s="27"/>
      <c r="VQO268" s="27"/>
      <c r="VQP268" s="27"/>
      <c r="VQQ268" s="27"/>
      <c r="VQR268" s="27"/>
      <c r="VQS268" s="27"/>
      <c r="VQT268" s="27"/>
      <c r="VQU268" s="27"/>
      <c r="VQV268" s="27"/>
      <c r="VQW268" s="27"/>
      <c r="VQX268" s="27"/>
      <c r="VQY268" s="27"/>
      <c r="VQZ268" s="27"/>
      <c r="VRA268" s="27"/>
      <c r="VRB268" s="27"/>
      <c r="VRC268" s="27"/>
      <c r="VRD268" s="27"/>
      <c r="VRE268" s="27"/>
      <c r="VRF268" s="27"/>
      <c r="VRG268" s="27"/>
      <c r="VRH268" s="27"/>
      <c r="VRI268" s="27"/>
      <c r="VRJ268" s="27"/>
      <c r="VRK268" s="27"/>
      <c r="VRL268" s="27"/>
      <c r="VRM268" s="27"/>
      <c r="VRN268" s="27"/>
      <c r="VRO268" s="27"/>
      <c r="VRP268" s="27"/>
      <c r="VRQ268" s="27"/>
      <c r="VRR268" s="27"/>
      <c r="VRS268" s="27"/>
      <c r="VRT268" s="27"/>
      <c r="VRU268" s="27"/>
      <c r="VRV268" s="27"/>
      <c r="VRW268" s="27"/>
      <c r="VRX268" s="27"/>
      <c r="VRY268" s="27"/>
      <c r="VRZ268" s="27"/>
      <c r="VSA268" s="27"/>
      <c r="VSB268" s="27"/>
      <c r="VSC268" s="27"/>
      <c r="VSD268" s="27"/>
      <c r="VSE268" s="27"/>
      <c r="VSF268" s="27"/>
      <c r="VSG268" s="27"/>
      <c r="VSH268" s="27"/>
      <c r="VSI268" s="27"/>
      <c r="VSJ268" s="27"/>
      <c r="VSK268" s="27"/>
      <c r="VSL268" s="27"/>
      <c r="VSM268" s="27"/>
      <c r="VSN268" s="27"/>
      <c r="VSO268" s="27"/>
      <c r="VSP268" s="27"/>
      <c r="VSQ268" s="27"/>
      <c r="VSR268" s="27"/>
      <c r="VSS268" s="27"/>
      <c r="VST268" s="27"/>
      <c r="VSU268" s="27"/>
      <c r="VSV268" s="27"/>
      <c r="VSW268" s="27"/>
      <c r="VSX268" s="27"/>
      <c r="VSY268" s="27"/>
      <c r="VSZ268" s="27"/>
      <c r="VTA268" s="27"/>
      <c r="VTB268" s="27"/>
      <c r="VTC268" s="27"/>
      <c r="VTD268" s="27"/>
      <c r="VTE268" s="27"/>
      <c r="VTF268" s="27"/>
      <c r="VTG268" s="27"/>
      <c r="VTH268" s="27"/>
      <c r="VTI268" s="27"/>
      <c r="VTJ268" s="27"/>
      <c r="VTK268" s="27"/>
      <c r="VTL268" s="27"/>
      <c r="VTM268" s="27"/>
      <c r="VTN268" s="27"/>
      <c r="VTO268" s="27"/>
      <c r="VTP268" s="27"/>
      <c r="VTQ268" s="27"/>
      <c r="VTR268" s="27"/>
      <c r="VTS268" s="27"/>
      <c r="VTT268" s="27"/>
      <c r="VTU268" s="27"/>
      <c r="VTV268" s="27"/>
      <c r="VTW268" s="27"/>
      <c r="VTX268" s="27"/>
      <c r="VTY268" s="27"/>
      <c r="VTZ268" s="27"/>
      <c r="VUA268" s="27"/>
      <c r="VUB268" s="27"/>
      <c r="VUC268" s="27"/>
      <c r="VUD268" s="27"/>
      <c r="VUE268" s="27"/>
      <c r="VUF268" s="27"/>
      <c r="VUG268" s="27"/>
      <c r="VUH268" s="27"/>
      <c r="VUI268" s="27"/>
      <c r="VUJ268" s="27"/>
      <c r="VUK268" s="27"/>
      <c r="VUL268" s="27"/>
      <c r="VUM268" s="27"/>
      <c r="VUN268" s="27"/>
      <c r="VUO268" s="27"/>
      <c r="VUP268" s="27"/>
      <c r="VUQ268" s="27"/>
      <c r="VUR268" s="27"/>
      <c r="VUS268" s="27"/>
      <c r="VUT268" s="27"/>
      <c r="VUU268" s="27"/>
      <c r="VUV268" s="27"/>
      <c r="VUW268" s="27"/>
      <c r="VUX268" s="27"/>
      <c r="VUY268" s="27"/>
      <c r="VUZ268" s="27"/>
      <c r="VVA268" s="27"/>
      <c r="VVB268" s="27"/>
      <c r="VVC268" s="27"/>
      <c r="VVD268" s="27"/>
      <c r="VVE268" s="27"/>
      <c r="VVF268" s="27"/>
      <c r="VVG268" s="27"/>
      <c r="VVH268" s="27"/>
      <c r="VVI268" s="27"/>
      <c r="VVJ268" s="27"/>
      <c r="VVK268" s="27"/>
      <c r="VVL268" s="27"/>
      <c r="VVM268" s="27"/>
      <c r="VVN268" s="27"/>
      <c r="VVO268" s="27"/>
      <c r="VVP268" s="27"/>
      <c r="VVQ268" s="27"/>
      <c r="VVR268" s="27"/>
      <c r="VVS268" s="27"/>
      <c r="VVT268" s="27"/>
      <c r="VVU268" s="27"/>
      <c r="VVV268" s="27"/>
      <c r="VVW268" s="27"/>
      <c r="VVX268" s="27"/>
      <c r="VVY268" s="27"/>
      <c r="VVZ268" s="27"/>
      <c r="VWA268" s="27"/>
      <c r="VWB268" s="27"/>
      <c r="VWC268" s="27"/>
      <c r="VWD268" s="27"/>
      <c r="VWE268" s="27"/>
      <c r="VWF268" s="27"/>
      <c r="VWG268" s="27"/>
      <c r="VWH268" s="27"/>
      <c r="VWI268" s="27"/>
      <c r="VWJ268" s="27"/>
      <c r="VWK268" s="27"/>
      <c r="VWL268" s="27"/>
      <c r="VWM268" s="27"/>
      <c r="VWN268" s="27"/>
      <c r="VWO268" s="27"/>
      <c r="VWP268" s="27"/>
      <c r="VWQ268" s="27"/>
      <c r="VWR268" s="27"/>
      <c r="VWS268" s="27"/>
      <c r="VWT268" s="27"/>
      <c r="VWU268" s="27"/>
      <c r="VWV268" s="27"/>
      <c r="VWW268" s="27"/>
      <c r="VWX268" s="27"/>
      <c r="VWY268" s="27"/>
      <c r="VWZ268" s="27"/>
      <c r="VXA268" s="27"/>
      <c r="VXB268" s="27"/>
      <c r="VXC268" s="27"/>
      <c r="VXD268" s="27"/>
      <c r="VXE268" s="27"/>
      <c r="VXF268" s="27"/>
      <c r="VXG268" s="27"/>
      <c r="VXH268" s="27"/>
      <c r="VXI268" s="27"/>
      <c r="VXJ268" s="27"/>
      <c r="VXK268" s="27"/>
      <c r="VXL268" s="27"/>
      <c r="VXM268" s="27"/>
      <c r="VXN268" s="27"/>
      <c r="VXO268" s="27"/>
      <c r="VXP268" s="27"/>
      <c r="VXQ268" s="27"/>
      <c r="VXR268" s="27"/>
      <c r="VXS268" s="27"/>
      <c r="VXT268" s="27"/>
      <c r="VXU268" s="27"/>
      <c r="VXV268" s="27"/>
      <c r="VXW268" s="27"/>
      <c r="VXX268" s="27"/>
      <c r="VXY268" s="27"/>
      <c r="VXZ268" s="27"/>
      <c r="VYA268" s="27"/>
      <c r="VYB268" s="27"/>
      <c r="VYC268" s="27"/>
      <c r="VYD268" s="27"/>
      <c r="VYE268" s="27"/>
      <c r="VYF268" s="27"/>
      <c r="VYG268" s="27"/>
      <c r="VYH268" s="27"/>
      <c r="VYI268" s="27"/>
      <c r="VYJ268" s="27"/>
      <c r="VYK268" s="27"/>
      <c r="VYL268" s="27"/>
      <c r="VYM268" s="27"/>
      <c r="VYN268" s="27"/>
      <c r="VYO268" s="27"/>
      <c r="VYP268" s="27"/>
      <c r="VYQ268" s="27"/>
      <c r="VYR268" s="27"/>
      <c r="VYS268" s="27"/>
      <c r="VYT268" s="27"/>
      <c r="VYU268" s="27"/>
      <c r="VYV268" s="27"/>
      <c r="VYW268" s="27"/>
      <c r="VYX268" s="27"/>
      <c r="VYY268" s="27"/>
      <c r="VYZ268" s="27"/>
      <c r="VZA268" s="27"/>
      <c r="VZB268" s="27"/>
      <c r="VZC268" s="27"/>
      <c r="VZD268" s="27"/>
      <c r="VZE268" s="27"/>
      <c r="VZF268" s="27"/>
      <c r="VZG268" s="27"/>
      <c r="VZH268" s="27"/>
      <c r="VZI268" s="27"/>
      <c r="VZJ268" s="27"/>
      <c r="VZK268" s="27"/>
      <c r="VZL268" s="27"/>
      <c r="VZM268" s="27"/>
      <c r="VZN268" s="27"/>
      <c r="VZO268" s="27"/>
      <c r="VZP268" s="27"/>
      <c r="VZQ268" s="27"/>
      <c r="VZR268" s="27"/>
      <c r="VZS268" s="27"/>
      <c r="VZT268" s="27"/>
      <c r="VZU268" s="27"/>
      <c r="VZV268" s="27"/>
      <c r="VZW268" s="27"/>
      <c r="VZX268" s="27"/>
      <c r="VZY268" s="27"/>
      <c r="VZZ268" s="27"/>
      <c r="WAA268" s="27"/>
      <c r="WAB268" s="27"/>
      <c r="WAC268" s="27"/>
      <c r="WAD268" s="27"/>
      <c r="WAE268" s="27"/>
      <c r="WAF268" s="27"/>
      <c r="WAG268" s="27"/>
      <c r="WAH268" s="27"/>
      <c r="WAI268" s="27"/>
      <c r="WAJ268" s="27"/>
      <c r="WAK268" s="27"/>
      <c r="WAL268" s="27"/>
      <c r="WAM268" s="27"/>
      <c r="WAN268" s="27"/>
      <c r="WAO268" s="27"/>
      <c r="WAP268" s="27"/>
      <c r="WAQ268" s="27"/>
      <c r="WAR268" s="27"/>
      <c r="WAS268" s="27"/>
      <c r="WAT268" s="27"/>
      <c r="WAU268" s="27"/>
      <c r="WAV268" s="27"/>
      <c r="WAW268" s="27"/>
      <c r="WAX268" s="27"/>
      <c r="WAY268" s="27"/>
      <c r="WAZ268" s="27"/>
      <c r="WBA268" s="27"/>
      <c r="WBB268" s="27"/>
      <c r="WBC268" s="27"/>
      <c r="WBD268" s="27"/>
      <c r="WBE268" s="27"/>
      <c r="WBF268" s="27"/>
      <c r="WBG268" s="27"/>
      <c r="WBH268" s="27"/>
      <c r="WBI268" s="27"/>
      <c r="WBJ268" s="27"/>
      <c r="WBK268" s="27"/>
      <c r="WBL268" s="27"/>
      <c r="WBM268" s="27"/>
      <c r="WBN268" s="27"/>
      <c r="WBO268" s="27"/>
      <c r="WBP268" s="27"/>
      <c r="WBQ268" s="27"/>
      <c r="WBR268" s="27"/>
      <c r="WBS268" s="27"/>
      <c r="WBT268" s="27"/>
      <c r="WBU268" s="27"/>
      <c r="WBV268" s="27"/>
      <c r="WBW268" s="27"/>
      <c r="WBX268" s="27"/>
      <c r="WBY268" s="27"/>
      <c r="WBZ268" s="27"/>
      <c r="WCA268" s="27"/>
      <c r="WCB268" s="27"/>
      <c r="WCC268" s="27"/>
      <c r="WCD268" s="27"/>
      <c r="WCE268" s="27"/>
      <c r="WCF268" s="27"/>
      <c r="WCG268" s="27"/>
      <c r="WCH268" s="27"/>
      <c r="WCI268" s="27"/>
      <c r="WCJ268" s="27"/>
      <c r="WCK268" s="27"/>
      <c r="WCL268" s="27"/>
      <c r="WCM268" s="27"/>
      <c r="WCN268" s="27"/>
      <c r="WCO268" s="27"/>
      <c r="WCP268" s="27"/>
      <c r="WCQ268" s="27"/>
      <c r="WCR268" s="27"/>
      <c r="WCS268" s="27"/>
      <c r="WCT268" s="27"/>
      <c r="WCU268" s="27"/>
      <c r="WCV268" s="27"/>
      <c r="WCW268" s="27"/>
      <c r="WCX268" s="27"/>
      <c r="WCY268" s="27"/>
      <c r="WCZ268" s="27"/>
      <c r="WDA268" s="27"/>
      <c r="WDB268" s="27"/>
      <c r="WDC268" s="27"/>
      <c r="WDD268" s="27"/>
      <c r="WDE268" s="27"/>
      <c r="WDF268" s="27"/>
      <c r="WDG268" s="27"/>
      <c r="WDH268" s="27"/>
      <c r="WDI268" s="27"/>
      <c r="WDJ268" s="27"/>
      <c r="WDK268" s="27"/>
      <c r="WDL268" s="27"/>
      <c r="WDM268" s="27"/>
      <c r="WDN268" s="27"/>
      <c r="WDO268" s="27"/>
      <c r="WDP268" s="27"/>
      <c r="WDQ268" s="27"/>
      <c r="WDR268" s="27"/>
      <c r="WDS268" s="27"/>
      <c r="WDT268" s="27"/>
      <c r="WDU268" s="27"/>
      <c r="WDV268" s="27"/>
      <c r="WDW268" s="27"/>
      <c r="WDX268" s="27"/>
      <c r="WDY268" s="27"/>
      <c r="WDZ268" s="27"/>
      <c r="WEA268" s="27"/>
      <c r="WEB268" s="27"/>
      <c r="WEC268" s="27"/>
      <c r="WED268" s="27"/>
      <c r="WEE268" s="27"/>
      <c r="WEF268" s="27"/>
      <c r="WEG268" s="27"/>
      <c r="WEH268" s="27"/>
      <c r="WEI268" s="27"/>
      <c r="WEJ268" s="27"/>
      <c r="WEK268" s="27"/>
      <c r="WEL268" s="27"/>
      <c r="WEM268" s="27"/>
      <c r="WEN268" s="27"/>
      <c r="WEO268" s="27"/>
      <c r="WEP268" s="27"/>
      <c r="WEQ268" s="27"/>
      <c r="WER268" s="27"/>
      <c r="WES268" s="27"/>
      <c r="WET268" s="27"/>
      <c r="WEU268" s="27"/>
      <c r="WEV268" s="27"/>
      <c r="WEW268" s="27"/>
      <c r="WEX268" s="27"/>
      <c r="WEY268" s="27"/>
      <c r="WEZ268" s="27"/>
      <c r="WFA268" s="27"/>
      <c r="WFB268" s="27"/>
      <c r="WFC268" s="27"/>
      <c r="WFD268" s="27"/>
      <c r="WFE268" s="27"/>
      <c r="WFF268" s="27"/>
      <c r="WFG268" s="27"/>
      <c r="WFH268" s="27"/>
      <c r="WFI268" s="27"/>
      <c r="WFJ268" s="27"/>
      <c r="WFK268" s="27"/>
      <c r="WFL268" s="27"/>
      <c r="WFM268" s="27"/>
      <c r="WFN268" s="27"/>
      <c r="WFO268" s="27"/>
      <c r="WFP268" s="27"/>
      <c r="WFQ268" s="27"/>
      <c r="WFR268" s="27"/>
      <c r="WFS268" s="27"/>
      <c r="WFT268" s="27"/>
      <c r="WFU268" s="27"/>
      <c r="WFV268" s="27"/>
      <c r="WFW268" s="27"/>
      <c r="WFX268" s="27"/>
      <c r="WFY268" s="27"/>
      <c r="WFZ268" s="27"/>
      <c r="WGA268" s="27"/>
      <c r="WGB268" s="27"/>
      <c r="WGC268" s="27"/>
      <c r="WGD268" s="27"/>
      <c r="WGE268" s="27"/>
      <c r="WGF268" s="27"/>
      <c r="WGG268" s="27"/>
      <c r="WGH268" s="27"/>
      <c r="WGI268" s="27"/>
      <c r="WGJ268" s="27"/>
      <c r="WGK268" s="27"/>
      <c r="WGL268" s="27"/>
      <c r="WGM268" s="27"/>
      <c r="WGN268" s="27"/>
      <c r="WGO268" s="27"/>
      <c r="WGP268" s="27"/>
      <c r="WGQ268" s="27"/>
      <c r="WGR268" s="27"/>
      <c r="WGS268" s="27"/>
      <c r="WGT268" s="27"/>
      <c r="WGU268" s="27"/>
      <c r="WGV268" s="27"/>
      <c r="WGW268" s="27"/>
      <c r="WGX268" s="27"/>
      <c r="WGY268" s="27"/>
      <c r="WGZ268" s="27"/>
      <c r="WHA268" s="27"/>
      <c r="WHB268" s="27"/>
      <c r="WHC268" s="27"/>
      <c r="WHD268" s="27"/>
      <c r="WHE268" s="27"/>
      <c r="WHF268" s="27"/>
      <c r="WHG268" s="27"/>
      <c r="WHH268" s="27"/>
      <c r="WHI268" s="27"/>
      <c r="WHJ268" s="27"/>
      <c r="WHK268" s="27"/>
      <c r="WHL268" s="27"/>
      <c r="WHM268" s="27"/>
      <c r="WHN268" s="27"/>
      <c r="WHO268" s="27"/>
      <c r="WHP268" s="27"/>
      <c r="WHQ268" s="27"/>
      <c r="WHR268" s="27"/>
      <c r="WHS268" s="27"/>
      <c r="WHT268" s="27"/>
      <c r="WHU268" s="27"/>
      <c r="WHV268" s="27"/>
      <c r="WHW268" s="27"/>
      <c r="WHX268" s="27"/>
      <c r="WHY268" s="27"/>
      <c r="WHZ268" s="27"/>
      <c r="WIA268" s="27"/>
      <c r="WIB268" s="27"/>
      <c r="WIC268" s="27"/>
      <c r="WID268" s="27"/>
      <c r="WIE268" s="27"/>
      <c r="WIF268" s="27"/>
      <c r="WIG268" s="27"/>
      <c r="WIH268" s="27"/>
      <c r="WII268" s="27"/>
      <c r="WIJ268" s="27"/>
      <c r="WIK268" s="27"/>
      <c r="WIL268" s="27"/>
      <c r="WIM268" s="27"/>
      <c r="WIN268" s="27"/>
      <c r="WIO268" s="27"/>
      <c r="WIP268" s="27"/>
      <c r="WIQ268" s="27"/>
      <c r="WIR268" s="27"/>
      <c r="WIS268" s="27"/>
      <c r="WIT268" s="27"/>
      <c r="WIU268" s="27"/>
      <c r="WIV268" s="27"/>
      <c r="WIW268" s="27"/>
      <c r="WIX268" s="27"/>
      <c r="WIY268" s="27"/>
      <c r="WIZ268" s="27"/>
      <c r="WJA268" s="27"/>
      <c r="WJB268" s="27"/>
      <c r="WJC268" s="27"/>
      <c r="WJD268" s="27"/>
      <c r="WJE268" s="27"/>
      <c r="WJF268" s="27"/>
      <c r="WJG268" s="27"/>
      <c r="WJH268" s="27"/>
      <c r="WJI268" s="27"/>
      <c r="WJJ268" s="27"/>
      <c r="WJK268" s="27"/>
      <c r="WJL268" s="27"/>
      <c r="WJM268" s="27"/>
      <c r="WJN268" s="27"/>
      <c r="WJO268" s="27"/>
      <c r="WJP268" s="27"/>
      <c r="WJQ268" s="27"/>
      <c r="WJR268" s="27"/>
      <c r="WJS268" s="27"/>
      <c r="WJT268" s="27"/>
      <c r="WJU268" s="27"/>
      <c r="WJV268" s="27"/>
      <c r="WJW268" s="27"/>
      <c r="WJX268" s="27"/>
      <c r="WJY268" s="27"/>
      <c r="WJZ268" s="27"/>
      <c r="WKA268" s="27"/>
      <c r="WKB268" s="27"/>
      <c r="WKC268" s="27"/>
      <c r="WKD268" s="27"/>
      <c r="WKE268" s="27"/>
      <c r="WKF268" s="27"/>
      <c r="WKG268" s="27"/>
      <c r="WKH268" s="27"/>
      <c r="WKI268" s="27"/>
      <c r="WKJ268" s="27"/>
      <c r="WKK268" s="27"/>
      <c r="WKL268" s="27"/>
      <c r="WKM268" s="27"/>
      <c r="WKN268" s="27"/>
      <c r="WKO268" s="27"/>
      <c r="WKP268" s="27"/>
      <c r="WKQ268" s="27"/>
      <c r="WKR268" s="27"/>
      <c r="WKS268" s="27"/>
      <c r="WKT268" s="27"/>
      <c r="WKU268" s="27"/>
      <c r="WKV268" s="27"/>
      <c r="WKW268" s="27"/>
      <c r="WKX268" s="27"/>
      <c r="WKY268" s="27"/>
      <c r="WKZ268" s="27"/>
      <c r="WLA268" s="27"/>
      <c r="WLB268" s="27"/>
      <c r="WLC268" s="27"/>
      <c r="WLD268" s="27"/>
      <c r="WLE268" s="27"/>
      <c r="WLF268" s="27"/>
      <c r="WLG268" s="27"/>
      <c r="WLH268" s="27"/>
      <c r="WLI268" s="27"/>
      <c r="WLJ268" s="27"/>
      <c r="WLK268" s="27"/>
      <c r="WLL268" s="27"/>
      <c r="WLM268" s="27"/>
      <c r="WLN268" s="27"/>
      <c r="WLO268" s="27"/>
      <c r="WLP268" s="27"/>
      <c r="WLQ268" s="27"/>
      <c r="WLR268" s="27"/>
      <c r="WLS268" s="27"/>
      <c r="WLT268" s="27"/>
      <c r="WLU268" s="27"/>
      <c r="WLV268" s="27"/>
      <c r="WLW268" s="27"/>
      <c r="WLX268" s="27"/>
      <c r="WLY268" s="27"/>
      <c r="WLZ268" s="27"/>
      <c r="WMA268" s="27"/>
      <c r="WMB268" s="27"/>
      <c r="WMC268" s="27"/>
      <c r="WMD268" s="27"/>
      <c r="WME268" s="27"/>
      <c r="WMF268" s="27"/>
      <c r="WMG268" s="27"/>
      <c r="WMH268" s="27"/>
      <c r="WMI268" s="27"/>
      <c r="WMJ268" s="27"/>
      <c r="WMK268" s="27"/>
      <c r="WML268" s="27"/>
      <c r="WMM268" s="27"/>
      <c r="WMN268" s="27"/>
      <c r="WMO268" s="27"/>
      <c r="WMP268" s="27"/>
      <c r="WMQ268" s="27"/>
      <c r="WMR268" s="27"/>
      <c r="WMS268" s="27"/>
      <c r="WMT268" s="27"/>
      <c r="WMU268" s="27"/>
      <c r="WMV268" s="27"/>
      <c r="WMW268" s="27"/>
      <c r="WMX268" s="27"/>
      <c r="WMY268" s="27"/>
      <c r="WMZ268" s="27"/>
      <c r="WNA268" s="27"/>
      <c r="WNB268" s="27"/>
      <c r="WNC268" s="27"/>
      <c r="WND268" s="27"/>
      <c r="WNE268" s="27"/>
      <c r="WNF268" s="27"/>
      <c r="WNG268" s="27"/>
      <c r="WNH268" s="27"/>
      <c r="WNI268" s="27"/>
      <c r="WNJ268" s="27"/>
      <c r="WNK268" s="27"/>
      <c r="WNL268" s="27"/>
      <c r="WNM268" s="27"/>
      <c r="WNN268" s="27"/>
      <c r="WNO268" s="27"/>
      <c r="WNP268" s="27"/>
      <c r="WNQ268" s="27"/>
      <c r="WNR268" s="27"/>
      <c r="WNS268" s="27"/>
      <c r="WNT268" s="27"/>
      <c r="WNU268" s="27"/>
      <c r="WNV268" s="27"/>
      <c r="WNW268" s="27"/>
      <c r="WNX268" s="27"/>
      <c r="WNY268" s="27"/>
      <c r="WNZ268" s="27"/>
      <c r="WOA268" s="27"/>
      <c r="WOB268" s="27"/>
      <c r="WOC268" s="27"/>
      <c r="WOD268" s="27"/>
      <c r="WOE268" s="27"/>
      <c r="WOF268" s="27"/>
      <c r="WOG268" s="27"/>
      <c r="WOH268" s="27"/>
      <c r="WOI268" s="27"/>
      <c r="WOJ268" s="27"/>
      <c r="WOK268" s="27"/>
      <c r="WOL268" s="27"/>
      <c r="WOM268" s="27"/>
      <c r="WON268" s="27"/>
      <c r="WOO268" s="27"/>
      <c r="WOP268" s="27"/>
      <c r="WOQ268" s="27"/>
      <c r="WOR268" s="27"/>
      <c r="WOS268" s="27"/>
      <c r="WOT268" s="27"/>
      <c r="WOU268" s="27"/>
      <c r="WOV268" s="27"/>
      <c r="WOW268" s="27"/>
      <c r="WOX268" s="27"/>
      <c r="WOY268" s="27"/>
      <c r="WOZ268" s="27"/>
      <c r="WPA268" s="27"/>
      <c r="WPB268" s="27"/>
      <c r="WPC268" s="27"/>
      <c r="WPD268" s="27"/>
      <c r="WPE268" s="27"/>
      <c r="WPF268" s="27"/>
      <c r="WPG268" s="27"/>
      <c r="WPH268" s="27"/>
      <c r="WPI268" s="27"/>
      <c r="WPJ268" s="27"/>
      <c r="WPK268" s="27"/>
      <c r="WPL268" s="27"/>
      <c r="WPM268" s="27"/>
      <c r="WPN268" s="27"/>
      <c r="WPO268" s="27"/>
      <c r="WPP268" s="27"/>
      <c r="WPQ268" s="27"/>
      <c r="WPR268" s="27"/>
      <c r="WPS268" s="27"/>
      <c r="WPT268" s="27"/>
      <c r="WPU268" s="27"/>
      <c r="WPV268" s="27"/>
      <c r="WPW268" s="27"/>
      <c r="WPX268" s="27"/>
      <c r="WPY268" s="27"/>
      <c r="WPZ268" s="27"/>
      <c r="WQA268" s="27"/>
      <c r="WQB268" s="27"/>
      <c r="WQC268" s="27"/>
      <c r="WQD268" s="27"/>
      <c r="WQE268" s="27"/>
      <c r="WQF268" s="27"/>
      <c r="WQG268" s="27"/>
      <c r="WQH268" s="27"/>
      <c r="WQI268" s="27"/>
      <c r="WQJ268" s="27"/>
      <c r="WQK268" s="27"/>
      <c r="WQL268" s="27"/>
      <c r="WQM268" s="27"/>
      <c r="WQN268" s="27"/>
      <c r="WQO268" s="27"/>
      <c r="WQP268" s="27"/>
      <c r="WQQ268" s="27"/>
      <c r="WQR268" s="27"/>
      <c r="WQS268" s="27"/>
      <c r="WQT268" s="27"/>
      <c r="WQU268" s="27"/>
      <c r="WQV268" s="27"/>
      <c r="WQW268" s="27"/>
      <c r="WQX268" s="27"/>
      <c r="WQY268" s="27"/>
      <c r="WQZ268" s="27"/>
      <c r="WRA268" s="27"/>
      <c r="WRB268" s="27"/>
      <c r="WRC268" s="27"/>
      <c r="WRD268" s="27"/>
      <c r="WRE268" s="27"/>
      <c r="WRF268" s="27"/>
      <c r="WRG268" s="27"/>
      <c r="WRH268" s="27"/>
      <c r="WRI268" s="27"/>
      <c r="WRJ268" s="27"/>
      <c r="WRK268" s="27"/>
      <c r="WRL268" s="27"/>
      <c r="WRM268" s="27"/>
      <c r="WRN268" s="27"/>
      <c r="WRO268" s="27"/>
      <c r="WRP268" s="27"/>
      <c r="WRQ268" s="27"/>
      <c r="WRR268" s="27"/>
      <c r="WRS268" s="27"/>
      <c r="WRT268" s="27"/>
      <c r="WRU268" s="27"/>
      <c r="WRV268" s="27"/>
      <c r="WRW268" s="27"/>
      <c r="WRX268" s="27"/>
      <c r="WRY268" s="27"/>
      <c r="WRZ268" s="27"/>
      <c r="WSA268" s="27"/>
      <c r="WSB268" s="27"/>
      <c r="WSC268" s="27"/>
      <c r="WSD268" s="27"/>
      <c r="WSE268" s="27"/>
      <c r="WSF268" s="27"/>
      <c r="WSG268" s="27"/>
      <c r="WSH268" s="27"/>
      <c r="WSI268" s="27"/>
      <c r="WSJ268" s="27"/>
      <c r="WSK268" s="27"/>
      <c r="WSL268" s="27"/>
      <c r="WSM268" s="27"/>
      <c r="WSN268" s="27"/>
      <c r="WSO268" s="27"/>
      <c r="WSP268" s="27"/>
      <c r="WSQ268" s="27"/>
      <c r="WSR268" s="27"/>
      <c r="WSS268" s="27"/>
      <c r="WST268" s="27"/>
      <c r="WSU268" s="27"/>
      <c r="WSV268" s="27"/>
      <c r="WSW268" s="27"/>
      <c r="WSX268" s="27"/>
      <c r="WSY268" s="27"/>
      <c r="WSZ268" s="27"/>
      <c r="WTA268" s="27"/>
      <c r="WTB268" s="27"/>
      <c r="WTC268" s="27"/>
      <c r="WTD268" s="27"/>
      <c r="WTE268" s="27"/>
      <c r="WTF268" s="27"/>
      <c r="WTG268" s="27"/>
      <c r="WTH268" s="27"/>
      <c r="WTI268" s="27"/>
      <c r="WTJ268" s="27"/>
      <c r="WTK268" s="27"/>
      <c r="WTL268" s="27"/>
      <c r="WTM268" s="27"/>
      <c r="WTN268" s="27"/>
      <c r="WTO268" s="27"/>
      <c r="WTP268" s="27"/>
      <c r="WTQ268" s="27"/>
      <c r="WTR268" s="27"/>
      <c r="WTS268" s="27"/>
      <c r="WTT268" s="27"/>
      <c r="WTU268" s="27"/>
      <c r="WTV268" s="27"/>
      <c r="WTW268" s="27"/>
      <c r="WTX268" s="27"/>
      <c r="WTY268" s="27"/>
      <c r="WTZ268" s="27"/>
      <c r="WUA268" s="27"/>
      <c r="WUB268" s="27"/>
      <c r="WUC268" s="27"/>
      <c r="WUD268" s="27"/>
      <c r="WUE268" s="27"/>
      <c r="WUF268" s="27"/>
      <c r="WUG268" s="27"/>
      <c r="WUH268" s="27"/>
      <c r="WUI268" s="27"/>
      <c r="WUJ268" s="27"/>
      <c r="WUK268" s="27"/>
      <c r="WUL268" s="27"/>
      <c r="WUM268" s="27"/>
      <c r="WUN268" s="27"/>
      <c r="WUO268" s="27"/>
      <c r="WUP268" s="27"/>
      <c r="WUQ268" s="27"/>
      <c r="WUR268" s="27"/>
      <c r="WUS268" s="27"/>
      <c r="WUT268" s="27"/>
      <c r="WUU268" s="27"/>
      <c r="WUV268" s="27"/>
      <c r="WUW268" s="27"/>
      <c r="WUX268" s="27"/>
      <c r="WUY268" s="27"/>
      <c r="WUZ268" s="27"/>
      <c r="WVA268" s="27"/>
      <c r="WVB268" s="27"/>
      <c r="WVC268" s="27"/>
      <c r="WVD268" s="27"/>
      <c r="WVE268" s="27"/>
      <c r="WVF268" s="27"/>
      <c r="WVG268" s="27"/>
      <c r="WVH268" s="27"/>
      <c r="WVI268" s="27"/>
      <c r="WVJ268" s="27"/>
      <c r="WVK268" s="27"/>
      <c r="WVL268" s="27"/>
      <c r="WVM268" s="27"/>
      <c r="WVN268" s="27"/>
      <c r="WVO268" s="27"/>
      <c r="WVP268" s="27"/>
      <c r="WVQ268" s="27"/>
      <c r="WVR268" s="27"/>
      <c r="WVS268" s="27"/>
      <c r="WVT268" s="27"/>
      <c r="WVU268" s="27"/>
      <c r="WVV268" s="27"/>
      <c r="WVW268" s="27"/>
      <c r="WVX268" s="27"/>
      <c r="WVY268" s="27"/>
      <c r="WVZ268" s="27"/>
      <c r="WWA268" s="27"/>
      <c r="WWB268" s="27"/>
      <c r="WWC268" s="27"/>
      <c r="WWD268" s="27"/>
      <c r="WWE268" s="27"/>
      <c r="WWF268" s="27"/>
      <c r="WWG268" s="27"/>
      <c r="WWH268" s="27"/>
      <c r="WWI268" s="27"/>
      <c r="WWJ268" s="27"/>
      <c r="WWK268" s="27"/>
      <c r="WWL268" s="27"/>
      <c r="WWM268" s="27"/>
      <c r="WWN268" s="27"/>
      <c r="WWO268" s="27"/>
      <c r="WWP268" s="27"/>
      <c r="WWQ268" s="27"/>
      <c r="WWR268" s="27"/>
      <c r="WWS268" s="27"/>
      <c r="WWT268" s="27"/>
      <c r="WWU268" s="27"/>
      <c r="WWV268" s="27"/>
      <c r="WWW268" s="27"/>
      <c r="WWX268" s="27"/>
      <c r="WWY268" s="27"/>
      <c r="WWZ268" s="27"/>
      <c r="WXA268" s="27"/>
      <c r="WXB268" s="27"/>
      <c r="WXC268" s="27"/>
      <c r="WXD268" s="27"/>
      <c r="WXE268" s="27"/>
      <c r="WXF268" s="27"/>
      <c r="WXG268" s="27"/>
      <c r="WXH268" s="27"/>
      <c r="WXI268" s="27"/>
      <c r="WXJ268" s="27"/>
      <c r="WXK268" s="27"/>
      <c r="WXL268" s="27"/>
      <c r="WXM268" s="27"/>
      <c r="WXN268" s="27"/>
      <c r="WXO268" s="27"/>
      <c r="WXP268" s="27"/>
      <c r="WXQ268" s="27"/>
      <c r="WXR268" s="27"/>
      <c r="WXS268" s="27"/>
      <c r="WXT268" s="27"/>
      <c r="WXU268" s="27"/>
      <c r="WXV268" s="27"/>
      <c r="WXW268" s="27"/>
      <c r="WXX268" s="27"/>
      <c r="WXY268" s="27"/>
      <c r="WXZ268" s="27"/>
      <c r="WYA268" s="27"/>
      <c r="WYB268" s="27"/>
      <c r="WYC268" s="27"/>
      <c r="WYD268" s="27"/>
      <c r="WYE268" s="27"/>
      <c r="WYF268" s="27"/>
      <c r="WYG268" s="27"/>
      <c r="WYH268" s="27"/>
      <c r="WYI268" s="27"/>
      <c r="WYJ268" s="27"/>
      <c r="WYK268" s="27"/>
      <c r="WYL268" s="27"/>
      <c r="WYM268" s="27"/>
      <c r="WYN268" s="27"/>
      <c r="WYO268" s="27"/>
      <c r="WYP268" s="27"/>
      <c r="WYQ268" s="27"/>
      <c r="WYR268" s="27"/>
      <c r="WYS268" s="27"/>
      <c r="WYT268" s="27"/>
      <c r="WYU268" s="27"/>
      <c r="WYV268" s="27"/>
      <c r="WYW268" s="27"/>
      <c r="WYX268" s="27"/>
      <c r="WYY268" s="27"/>
      <c r="WYZ268" s="27"/>
      <c r="WZA268" s="27"/>
      <c r="WZB268" s="27"/>
      <c r="WZC268" s="27"/>
      <c r="WZD268" s="27"/>
      <c r="WZE268" s="27"/>
      <c r="WZF268" s="27"/>
      <c r="WZG268" s="27"/>
      <c r="WZH268" s="27"/>
      <c r="WZI268" s="27"/>
      <c r="WZJ268" s="27"/>
      <c r="WZK268" s="27"/>
      <c r="WZL268" s="27"/>
      <c r="WZM268" s="27"/>
      <c r="WZN268" s="27"/>
      <c r="WZO268" s="27"/>
      <c r="WZP268" s="27"/>
      <c r="WZQ268" s="27"/>
      <c r="WZR268" s="27"/>
      <c r="WZS268" s="27"/>
      <c r="WZT268" s="27"/>
      <c r="WZU268" s="27"/>
      <c r="WZV268" s="27"/>
      <c r="WZW268" s="27"/>
      <c r="WZX268" s="27"/>
      <c r="WZY268" s="27"/>
      <c r="WZZ268" s="27"/>
      <c r="XAA268" s="27"/>
      <c r="XAB268" s="27"/>
      <c r="XAC268" s="27"/>
      <c r="XAD268" s="27"/>
      <c r="XAE268" s="27"/>
      <c r="XAF268" s="27"/>
      <c r="XAG268" s="27"/>
      <c r="XAH268" s="27"/>
      <c r="XAI268" s="27"/>
      <c r="XAJ268" s="27"/>
      <c r="XAK268" s="27"/>
      <c r="XAL268" s="27"/>
      <c r="XAM268" s="27"/>
      <c r="XAN268" s="27"/>
      <c r="XAO268" s="27"/>
      <c r="XAP268" s="27"/>
      <c r="XAQ268" s="27"/>
      <c r="XAR268" s="27"/>
      <c r="XAS268" s="27"/>
      <c r="XAT268" s="27"/>
      <c r="XAU268" s="27"/>
      <c r="XAV268" s="27"/>
      <c r="XAW268" s="27"/>
      <c r="XAX268" s="27"/>
      <c r="XAY268" s="27"/>
      <c r="XAZ268" s="27"/>
      <c r="XBA268" s="27"/>
      <c r="XBB268" s="27"/>
      <c r="XBC268" s="27"/>
      <c r="XBD268" s="27"/>
      <c r="XBE268" s="27"/>
      <c r="XBF268" s="27"/>
      <c r="XBG268" s="27"/>
      <c r="XBH268" s="27"/>
      <c r="XBI268" s="27"/>
      <c r="XBJ268" s="27"/>
      <c r="XBK268" s="27"/>
      <c r="XBL268" s="27"/>
      <c r="XBM268" s="27"/>
      <c r="XBN268" s="27"/>
      <c r="XBO268" s="27"/>
      <c r="XBP268" s="27"/>
      <c r="XBQ268" s="27"/>
      <c r="XBR268" s="27"/>
      <c r="XBS268" s="27"/>
      <c r="XBT268" s="27"/>
      <c r="XBU268" s="27"/>
      <c r="XBV268" s="27"/>
      <c r="XBW268" s="27"/>
      <c r="XBX268" s="27"/>
      <c r="XBY268" s="27"/>
      <c r="XBZ268" s="27"/>
      <c r="XCA268" s="27"/>
      <c r="XCB268" s="27"/>
      <c r="XCC268" s="27"/>
      <c r="XCD268" s="27"/>
      <c r="XCE268" s="27"/>
      <c r="XCF268" s="27"/>
      <c r="XCG268" s="27"/>
      <c r="XCH268" s="27"/>
      <c r="XCI268" s="27"/>
      <c r="XCJ268" s="27"/>
      <c r="XCK268" s="27"/>
      <c r="XCL268" s="27"/>
      <c r="XCM268" s="27"/>
      <c r="XCN268" s="27"/>
      <c r="XCO268" s="27"/>
      <c r="XCP268" s="27"/>
      <c r="XCQ268" s="27"/>
      <c r="XCR268" s="27"/>
      <c r="XCS268" s="27"/>
      <c r="XCT268" s="27"/>
      <c r="XCU268" s="27"/>
      <c r="XCV268" s="27"/>
      <c r="XCW268" s="27"/>
      <c r="XCX268" s="27"/>
      <c r="XCY268" s="27"/>
      <c r="XCZ268" s="27"/>
      <c r="XDA268" s="27"/>
      <c r="XDB268" s="27"/>
      <c r="XDC268" s="27"/>
      <c r="XDD268" s="27"/>
      <c r="XDE268" s="27"/>
      <c r="XDF268" s="27"/>
      <c r="XDG268" s="27"/>
      <c r="XDH268" s="27"/>
      <c r="XDI268" s="27"/>
      <c r="XDJ268" s="27"/>
      <c r="XDK268" s="27"/>
      <c r="XDL268" s="27"/>
      <c r="XDM268" s="27"/>
      <c r="XDN268" s="27"/>
      <c r="XDO268" s="27"/>
      <c r="XDP268" s="27"/>
      <c r="XDQ268" s="27"/>
      <c r="XDR268" s="27"/>
      <c r="XDS268" s="27"/>
      <c r="XDT268" s="27"/>
      <c r="XDU268" s="27"/>
      <c r="XDV268" s="27"/>
      <c r="XDW268" s="27"/>
      <c r="XDX268" s="27"/>
      <c r="XDY268" s="27"/>
      <c r="XDZ268" s="27"/>
      <c r="XEA268" s="27"/>
      <c r="XEB268" s="27"/>
      <c r="XEC268" s="27"/>
      <c r="XED268" s="27"/>
      <c r="XEE268" s="27"/>
      <c r="XEF268" s="27"/>
      <c r="XEG268" s="27"/>
      <c r="XEH268" s="27"/>
      <c r="XEI268" s="27"/>
      <c r="XEJ268" s="27"/>
      <c r="XEK268" s="27"/>
      <c r="XEL268" s="27"/>
      <c r="XEM268" s="27"/>
      <c r="XEN268" s="27"/>
      <c r="XEO268" s="27"/>
      <c r="XEP268" s="27"/>
      <c r="XEQ268" s="27"/>
      <c r="XER268" s="27"/>
      <c r="XES268" s="27"/>
      <c r="XET268" s="27"/>
      <c r="XEU268" s="27"/>
      <c r="XEV268" s="27"/>
      <c r="XEW268" s="27"/>
      <c r="XEX268" s="27"/>
    </row>
    <row r="269" s="3" customFormat="1" customHeight="1" outlineLevel="1" spans="1:16378">
      <c r="A269" s="7"/>
      <c r="B269" s="7"/>
      <c r="C269" s="90"/>
      <c r="D269" s="7"/>
      <c r="E269" s="54"/>
      <c r="F269" s="54"/>
      <c r="G269" s="7"/>
      <c r="H269" s="7" t="s">
        <v>529</v>
      </c>
      <c r="I269" s="7" t="s">
        <v>530</v>
      </c>
      <c r="J269" s="7">
        <v>6</v>
      </c>
      <c r="K269" s="7"/>
      <c r="L269" s="7"/>
      <c r="M269" s="7"/>
      <c r="N269" s="7"/>
      <c r="O269" s="7"/>
      <c r="P269" s="7"/>
      <c r="Q269" s="7">
        <f t="shared" si="30"/>
        <v>0</v>
      </c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  <c r="BL269" s="27"/>
      <c r="BM269" s="27"/>
      <c r="BN269" s="27"/>
      <c r="BO269" s="27"/>
      <c r="BP269" s="27"/>
      <c r="BQ269" s="27"/>
      <c r="BR269" s="27"/>
      <c r="BS269" s="27"/>
      <c r="BT269" s="27"/>
      <c r="BU269" s="27"/>
      <c r="BV269" s="27"/>
      <c r="BW269" s="27"/>
      <c r="BX269" s="27"/>
      <c r="BY269" s="27"/>
      <c r="BZ269" s="27"/>
      <c r="CA269" s="27"/>
      <c r="CB269" s="27"/>
      <c r="CC269" s="27"/>
      <c r="CD269" s="27"/>
      <c r="CE269" s="27"/>
      <c r="CF269" s="27"/>
      <c r="CG269" s="27"/>
      <c r="CH269" s="27"/>
      <c r="CI269" s="27"/>
      <c r="CJ269" s="27"/>
      <c r="CK269" s="27"/>
      <c r="CL269" s="27"/>
      <c r="CM269" s="27"/>
      <c r="CN269" s="27"/>
      <c r="CO269" s="27"/>
      <c r="CP269" s="27"/>
      <c r="CQ269" s="27"/>
      <c r="CR269" s="27"/>
      <c r="CS269" s="27"/>
      <c r="CT269" s="27"/>
      <c r="CU269" s="27"/>
      <c r="CV269" s="27"/>
      <c r="CW269" s="27"/>
      <c r="CX269" s="27"/>
      <c r="CY269" s="27"/>
      <c r="CZ269" s="27"/>
      <c r="DA269" s="27"/>
      <c r="DB269" s="27"/>
      <c r="DC269" s="27"/>
      <c r="DD269" s="27"/>
      <c r="DE269" s="27"/>
      <c r="DF269" s="27"/>
      <c r="DG269" s="27"/>
      <c r="DH269" s="27"/>
      <c r="DI269" s="27"/>
      <c r="DJ269" s="27"/>
      <c r="DK269" s="27"/>
      <c r="DL269" s="27"/>
      <c r="DM269" s="27"/>
      <c r="DN269" s="27"/>
      <c r="DO269" s="27"/>
      <c r="DP269" s="27"/>
      <c r="DQ269" s="27"/>
      <c r="DR269" s="27"/>
      <c r="DS269" s="27"/>
      <c r="DT269" s="27"/>
      <c r="DU269" s="27"/>
      <c r="DV269" s="27"/>
      <c r="DW269" s="27"/>
      <c r="DX269" s="27"/>
      <c r="DY269" s="27"/>
      <c r="DZ269" s="27"/>
      <c r="EA269" s="27"/>
      <c r="EB269" s="27"/>
      <c r="EC269" s="27"/>
      <c r="ED269" s="27"/>
      <c r="EE269" s="27"/>
      <c r="EF269" s="27"/>
      <c r="EG269" s="27"/>
      <c r="EH269" s="27"/>
      <c r="EI269" s="27"/>
      <c r="EJ269" s="27"/>
      <c r="EK269" s="27"/>
      <c r="EL269" s="27"/>
      <c r="EM269" s="27"/>
      <c r="EN269" s="27"/>
      <c r="EO269" s="27"/>
      <c r="EP269" s="27"/>
      <c r="EQ269" s="27"/>
      <c r="ER269" s="27"/>
      <c r="ES269" s="27"/>
      <c r="ET269" s="27"/>
      <c r="EU269" s="27"/>
      <c r="EV269" s="27"/>
      <c r="EW269" s="27"/>
      <c r="EX269" s="27"/>
      <c r="EY269" s="27"/>
      <c r="EZ269" s="27"/>
      <c r="FA269" s="27"/>
      <c r="FB269" s="27"/>
      <c r="FC269" s="27"/>
      <c r="FD269" s="27"/>
      <c r="FE269" s="27"/>
      <c r="FF269" s="27"/>
      <c r="FG269" s="27"/>
      <c r="FH269" s="27"/>
      <c r="FI269" s="27"/>
      <c r="FJ269" s="27"/>
      <c r="FK269" s="27"/>
      <c r="FL269" s="27"/>
      <c r="FM269" s="27"/>
      <c r="FN269" s="27"/>
      <c r="FO269" s="27"/>
      <c r="FP269" s="27"/>
      <c r="FQ269" s="27"/>
      <c r="FR269" s="27"/>
      <c r="FS269" s="27"/>
      <c r="FT269" s="27"/>
      <c r="FU269" s="27"/>
      <c r="FV269" s="27"/>
      <c r="FW269" s="27"/>
      <c r="FX269" s="27"/>
      <c r="FY269" s="27"/>
      <c r="FZ269" s="27"/>
      <c r="GA269" s="27"/>
      <c r="GB269" s="27"/>
      <c r="GC269" s="27"/>
      <c r="GD269" s="27"/>
      <c r="GE269" s="27"/>
      <c r="GF269" s="27"/>
      <c r="GG269" s="27"/>
      <c r="GH269" s="27"/>
      <c r="GI269" s="27"/>
      <c r="GJ269" s="27"/>
      <c r="GK269" s="27"/>
      <c r="GL269" s="27"/>
      <c r="GM269" s="27"/>
      <c r="GN269" s="27"/>
      <c r="GO269" s="27"/>
      <c r="GP269" s="27"/>
      <c r="GQ269" s="27"/>
      <c r="GR269" s="27"/>
      <c r="GS269" s="27"/>
      <c r="GT269" s="27"/>
      <c r="GU269" s="27"/>
      <c r="GV269" s="27"/>
      <c r="GW269" s="27"/>
      <c r="GX269" s="27"/>
      <c r="GY269" s="27"/>
      <c r="GZ269" s="27"/>
      <c r="HA269" s="27"/>
      <c r="HB269" s="27"/>
      <c r="HC269" s="27"/>
      <c r="HD269" s="27"/>
      <c r="HE269" s="27"/>
      <c r="HF269" s="27"/>
      <c r="HG269" s="27"/>
      <c r="HH269" s="27"/>
      <c r="HI269" s="27"/>
      <c r="HJ269" s="27"/>
      <c r="HK269" s="27"/>
      <c r="HL269" s="27"/>
      <c r="HM269" s="27"/>
      <c r="HN269" s="27"/>
      <c r="HO269" s="27"/>
      <c r="HP269" s="27"/>
      <c r="HQ269" s="27"/>
      <c r="HR269" s="27"/>
      <c r="HS269" s="27"/>
      <c r="HT269" s="27"/>
      <c r="HU269" s="27"/>
      <c r="HV269" s="27"/>
      <c r="HW269" s="27"/>
      <c r="HX269" s="27"/>
      <c r="HY269" s="27"/>
      <c r="HZ269" s="27"/>
      <c r="IA269" s="27"/>
      <c r="IB269" s="27"/>
      <c r="IC269" s="27"/>
      <c r="ID269" s="27"/>
      <c r="IE269" s="27"/>
      <c r="IF269" s="27"/>
      <c r="IG269" s="27"/>
      <c r="IH269" s="27"/>
      <c r="II269" s="27"/>
      <c r="IJ269" s="27"/>
      <c r="IK269" s="27"/>
      <c r="IL269" s="27"/>
      <c r="IM269" s="27"/>
      <c r="IN269" s="27"/>
      <c r="IO269" s="27"/>
      <c r="IP269" s="27"/>
      <c r="IQ269" s="27"/>
      <c r="IR269" s="27"/>
      <c r="IS269" s="27"/>
      <c r="IT269" s="27"/>
      <c r="IU269" s="27"/>
      <c r="IV269" s="27"/>
      <c r="IW269" s="27"/>
      <c r="IX269" s="27"/>
      <c r="IY269" s="27"/>
      <c r="IZ269" s="27"/>
      <c r="JA269" s="27"/>
      <c r="JB269" s="27"/>
      <c r="JC269" s="27"/>
      <c r="JD269" s="27"/>
      <c r="JE269" s="27"/>
      <c r="JF269" s="27"/>
      <c r="JG269" s="27"/>
      <c r="JH269" s="27"/>
      <c r="JI269" s="27"/>
      <c r="JJ269" s="27"/>
      <c r="JK269" s="27"/>
      <c r="JL269" s="27"/>
      <c r="JM269" s="27"/>
      <c r="JN269" s="27"/>
      <c r="JO269" s="27"/>
      <c r="JP269" s="27"/>
      <c r="JQ269" s="27"/>
      <c r="JR269" s="27"/>
      <c r="JS269" s="27"/>
      <c r="JT269" s="27"/>
      <c r="JU269" s="27"/>
      <c r="JV269" s="27"/>
      <c r="JW269" s="27"/>
      <c r="JX269" s="27"/>
      <c r="JY269" s="27"/>
      <c r="JZ269" s="27"/>
      <c r="KA269" s="27"/>
      <c r="KB269" s="27"/>
      <c r="KC269" s="27"/>
      <c r="KD269" s="27"/>
      <c r="KE269" s="27"/>
      <c r="KF269" s="27"/>
      <c r="KG269" s="27"/>
      <c r="KH269" s="27"/>
      <c r="KI269" s="27"/>
      <c r="KJ269" s="27"/>
      <c r="KK269" s="27"/>
      <c r="KL269" s="27"/>
      <c r="KM269" s="27"/>
      <c r="KN269" s="27"/>
      <c r="KO269" s="27"/>
      <c r="KP269" s="27"/>
      <c r="KQ269" s="27"/>
      <c r="KR269" s="27"/>
      <c r="KS269" s="27"/>
      <c r="KT269" s="27"/>
      <c r="KU269" s="27"/>
      <c r="KV269" s="27"/>
      <c r="KW269" s="27"/>
      <c r="KX269" s="27"/>
      <c r="KY269" s="27"/>
      <c r="KZ269" s="27"/>
      <c r="LA269" s="27"/>
      <c r="LB269" s="27"/>
      <c r="LC269" s="27"/>
      <c r="LD269" s="27"/>
      <c r="LE269" s="27"/>
      <c r="LF269" s="27"/>
      <c r="LG269" s="27"/>
      <c r="LH269" s="27"/>
      <c r="LI269" s="27"/>
      <c r="LJ269" s="27"/>
      <c r="LK269" s="27"/>
      <c r="LL269" s="27"/>
      <c r="LM269" s="27"/>
      <c r="LN269" s="27"/>
      <c r="LO269" s="27"/>
      <c r="LP269" s="27"/>
      <c r="LQ269" s="27"/>
      <c r="LR269" s="27"/>
      <c r="LS269" s="27"/>
      <c r="LT269" s="27"/>
      <c r="LU269" s="27"/>
      <c r="LV269" s="27"/>
      <c r="LW269" s="27"/>
      <c r="LX269" s="27"/>
      <c r="LY269" s="27"/>
      <c r="LZ269" s="27"/>
      <c r="MA269" s="27"/>
      <c r="MB269" s="27"/>
      <c r="MC269" s="27"/>
      <c r="MD269" s="27"/>
      <c r="ME269" s="27"/>
      <c r="MF269" s="27"/>
      <c r="MG269" s="27"/>
      <c r="MH269" s="27"/>
      <c r="MI269" s="27"/>
      <c r="MJ269" s="27"/>
      <c r="MK269" s="27"/>
      <c r="ML269" s="27"/>
      <c r="MM269" s="27"/>
      <c r="MN269" s="27"/>
      <c r="MO269" s="27"/>
      <c r="MP269" s="27"/>
      <c r="MQ269" s="27"/>
      <c r="MR269" s="27"/>
      <c r="MS269" s="27"/>
      <c r="MT269" s="27"/>
      <c r="MU269" s="27"/>
      <c r="MV269" s="27"/>
      <c r="MW269" s="27"/>
      <c r="MX269" s="27"/>
      <c r="MY269" s="27"/>
      <c r="MZ269" s="27"/>
      <c r="NA269" s="27"/>
      <c r="NB269" s="27"/>
      <c r="NC269" s="27"/>
      <c r="ND269" s="27"/>
      <c r="NE269" s="27"/>
      <c r="NF269" s="27"/>
      <c r="NG269" s="27"/>
      <c r="NH269" s="27"/>
      <c r="NI269" s="27"/>
      <c r="NJ269" s="27"/>
      <c r="NK269" s="27"/>
      <c r="NL269" s="27"/>
      <c r="NM269" s="27"/>
      <c r="NN269" s="27"/>
      <c r="NO269" s="27"/>
      <c r="NP269" s="27"/>
      <c r="NQ269" s="27"/>
      <c r="NR269" s="27"/>
      <c r="NS269" s="27"/>
      <c r="NT269" s="27"/>
      <c r="NU269" s="27"/>
      <c r="NV269" s="27"/>
      <c r="NW269" s="27"/>
      <c r="NX269" s="27"/>
      <c r="NY269" s="27"/>
      <c r="NZ269" s="27"/>
      <c r="OA269" s="27"/>
      <c r="OB269" s="27"/>
      <c r="OC269" s="27"/>
      <c r="OD269" s="27"/>
      <c r="OE269" s="27"/>
      <c r="OF269" s="27"/>
      <c r="OG269" s="27"/>
      <c r="OH269" s="27"/>
      <c r="OI269" s="27"/>
      <c r="OJ269" s="27"/>
      <c r="OK269" s="27"/>
      <c r="OL269" s="27"/>
      <c r="OM269" s="27"/>
      <c r="ON269" s="27"/>
      <c r="OO269" s="27"/>
      <c r="OP269" s="27"/>
      <c r="OQ269" s="27"/>
      <c r="OR269" s="27"/>
      <c r="OS269" s="27"/>
      <c r="OT269" s="27"/>
      <c r="OU269" s="27"/>
      <c r="OV269" s="27"/>
      <c r="OW269" s="27"/>
      <c r="OX269" s="27"/>
      <c r="OY269" s="27"/>
      <c r="OZ269" s="27"/>
      <c r="PA269" s="27"/>
      <c r="PB269" s="27"/>
      <c r="PC269" s="27"/>
      <c r="PD269" s="27"/>
      <c r="PE269" s="27"/>
      <c r="PF269" s="27"/>
      <c r="PG269" s="27"/>
      <c r="PH269" s="27"/>
      <c r="PI269" s="27"/>
      <c r="PJ269" s="27"/>
      <c r="PK269" s="27"/>
      <c r="PL269" s="27"/>
      <c r="PM269" s="27"/>
      <c r="PN269" s="27"/>
      <c r="PO269" s="27"/>
      <c r="PP269" s="27"/>
      <c r="PQ269" s="27"/>
      <c r="PR269" s="27"/>
      <c r="PS269" s="27"/>
      <c r="PT269" s="27"/>
      <c r="PU269" s="27"/>
      <c r="PV269" s="27"/>
      <c r="PW269" s="27"/>
      <c r="PX269" s="27"/>
      <c r="PY269" s="27"/>
      <c r="PZ269" s="27"/>
      <c r="QA269" s="27"/>
      <c r="QB269" s="27"/>
      <c r="QC269" s="27"/>
      <c r="QD269" s="27"/>
      <c r="QE269" s="27"/>
      <c r="QF269" s="27"/>
      <c r="QG269" s="27"/>
      <c r="QH269" s="27"/>
      <c r="QI269" s="27"/>
      <c r="QJ269" s="27"/>
      <c r="QK269" s="27"/>
      <c r="QL269" s="27"/>
      <c r="QM269" s="27"/>
      <c r="QN269" s="27"/>
      <c r="QO269" s="27"/>
      <c r="QP269" s="27"/>
      <c r="QQ269" s="27"/>
      <c r="QR269" s="27"/>
      <c r="QS269" s="27"/>
      <c r="QT269" s="27"/>
      <c r="QU269" s="27"/>
      <c r="QV269" s="27"/>
      <c r="QW269" s="27"/>
      <c r="QX269" s="27"/>
      <c r="QY269" s="27"/>
      <c r="QZ269" s="27"/>
      <c r="RA269" s="27"/>
      <c r="RB269" s="27"/>
      <c r="RC269" s="27"/>
      <c r="RD269" s="27"/>
      <c r="RE269" s="27"/>
      <c r="RF269" s="27"/>
      <c r="RG269" s="27"/>
      <c r="RH269" s="27"/>
      <c r="RI269" s="27"/>
      <c r="RJ269" s="27"/>
      <c r="RK269" s="27"/>
      <c r="RL269" s="27"/>
      <c r="RM269" s="27"/>
      <c r="RN269" s="27"/>
      <c r="RO269" s="27"/>
      <c r="RP269" s="27"/>
      <c r="RQ269" s="27"/>
      <c r="RR269" s="27"/>
      <c r="RS269" s="27"/>
      <c r="RT269" s="27"/>
      <c r="RU269" s="27"/>
      <c r="RV269" s="27"/>
      <c r="RW269" s="27"/>
      <c r="RX269" s="27"/>
      <c r="RY269" s="27"/>
      <c r="RZ269" s="27"/>
      <c r="SA269" s="27"/>
      <c r="SB269" s="27"/>
      <c r="SC269" s="27"/>
      <c r="SD269" s="27"/>
      <c r="SE269" s="27"/>
      <c r="SF269" s="27"/>
      <c r="SG269" s="27"/>
      <c r="SH269" s="27"/>
      <c r="SI269" s="27"/>
      <c r="SJ269" s="27"/>
      <c r="SK269" s="27"/>
      <c r="SL269" s="27"/>
      <c r="SM269" s="27"/>
      <c r="SN269" s="27"/>
      <c r="SO269" s="27"/>
      <c r="SP269" s="27"/>
      <c r="SQ269" s="27"/>
      <c r="SR269" s="27"/>
      <c r="SS269" s="27"/>
      <c r="ST269" s="27"/>
      <c r="SU269" s="27"/>
      <c r="SV269" s="27"/>
      <c r="SW269" s="27"/>
      <c r="SX269" s="27"/>
      <c r="SY269" s="27"/>
      <c r="SZ269" s="27"/>
      <c r="TA269" s="27"/>
      <c r="TB269" s="27"/>
      <c r="TC269" s="27"/>
      <c r="TD269" s="27"/>
      <c r="TE269" s="27"/>
      <c r="TF269" s="27"/>
      <c r="TG269" s="27"/>
      <c r="TH269" s="27"/>
      <c r="TI269" s="27"/>
      <c r="TJ269" s="27"/>
      <c r="TK269" s="27"/>
      <c r="TL269" s="27"/>
      <c r="TM269" s="27"/>
      <c r="TN269" s="27"/>
      <c r="TO269" s="27"/>
      <c r="TP269" s="27"/>
      <c r="TQ269" s="27"/>
      <c r="TR269" s="27"/>
      <c r="TS269" s="27"/>
      <c r="TT269" s="27"/>
      <c r="TU269" s="27"/>
      <c r="TV269" s="27"/>
      <c r="TW269" s="27"/>
      <c r="TX269" s="27"/>
      <c r="TY269" s="27"/>
      <c r="TZ269" s="27"/>
      <c r="UA269" s="27"/>
      <c r="UB269" s="27"/>
      <c r="UC269" s="27"/>
      <c r="UD269" s="27"/>
      <c r="UE269" s="27"/>
      <c r="UF269" s="27"/>
      <c r="UG269" s="27"/>
      <c r="UH269" s="27"/>
      <c r="UI269" s="27"/>
      <c r="UJ269" s="27"/>
      <c r="UK269" s="27"/>
      <c r="UL269" s="27"/>
      <c r="UM269" s="27"/>
      <c r="UN269" s="27"/>
      <c r="UO269" s="27"/>
      <c r="UP269" s="27"/>
      <c r="UQ269" s="27"/>
      <c r="UR269" s="27"/>
      <c r="US269" s="27"/>
      <c r="UT269" s="27"/>
      <c r="UU269" s="27"/>
      <c r="UV269" s="27"/>
      <c r="UW269" s="27"/>
      <c r="UX269" s="27"/>
      <c r="UY269" s="27"/>
      <c r="UZ269" s="27"/>
      <c r="VA269" s="27"/>
      <c r="VB269" s="27"/>
      <c r="VC269" s="27"/>
      <c r="VD269" s="27"/>
      <c r="VE269" s="27"/>
      <c r="VF269" s="27"/>
      <c r="VG269" s="27"/>
      <c r="VH269" s="27"/>
      <c r="VI269" s="27"/>
      <c r="VJ269" s="27"/>
      <c r="VK269" s="27"/>
      <c r="VL269" s="27"/>
      <c r="VM269" s="27"/>
      <c r="VN269" s="27"/>
      <c r="VO269" s="27"/>
      <c r="VP269" s="27"/>
      <c r="VQ269" s="27"/>
      <c r="VR269" s="27"/>
      <c r="VS269" s="27"/>
      <c r="VT269" s="27"/>
      <c r="VU269" s="27"/>
      <c r="VV269" s="27"/>
      <c r="VW269" s="27"/>
      <c r="VX269" s="27"/>
      <c r="VY269" s="27"/>
      <c r="VZ269" s="27"/>
      <c r="WA269" s="27"/>
      <c r="WB269" s="27"/>
      <c r="WC269" s="27"/>
      <c r="WD269" s="27"/>
      <c r="WE269" s="27"/>
      <c r="WF269" s="27"/>
      <c r="WG269" s="27"/>
      <c r="WH269" s="27"/>
      <c r="WI269" s="27"/>
      <c r="WJ269" s="27"/>
      <c r="WK269" s="27"/>
      <c r="WL269" s="27"/>
      <c r="WM269" s="27"/>
      <c r="WN269" s="27"/>
      <c r="WO269" s="27"/>
      <c r="WP269" s="27"/>
      <c r="WQ269" s="27"/>
      <c r="WR269" s="27"/>
      <c r="WS269" s="27"/>
      <c r="WT269" s="27"/>
      <c r="WU269" s="27"/>
      <c r="WV269" s="27"/>
      <c r="WW269" s="27"/>
      <c r="WX269" s="27"/>
      <c r="WY269" s="27"/>
      <c r="WZ269" s="27"/>
      <c r="XA269" s="27"/>
      <c r="XB269" s="27"/>
      <c r="XC269" s="27"/>
      <c r="XD269" s="27"/>
      <c r="XE269" s="27"/>
      <c r="XF269" s="27"/>
      <c r="XG269" s="27"/>
      <c r="XH269" s="27"/>
      <c r="XI269" s="27"/>
      <c r="XJ269" s="27"/>
      <c r="XK269" s="27"/>
      <c r="XL269" s="27"/>
      <c r="XM269" s="27"/>
      <c r="XN269" s="27"/>
      <c r="XO269" s="27"/>
      <c r="XP269" s="27"/>
      <c r="XQ269" s="27"/>
      <c r="XR269" s="27"/>
      <c r="XS269" s="27"/>
      <c r="XT269" s="27"/>
      <c r="XU269" s="27"/>
      <c r="XV269" s="27"/>
      <c r="XW269" s="27"/>
      <c r="XX269" s="27"/>
      <c r="XY269" s="27"/>
      <c r="XZ269" s="27"/>
      <c r="YA269" s="27"/>
      <c r="YB269" s="27"/>
      <c r="YC269" s="27"/>
      <c r="YD269" s="27"/>
      <c r="YE269" s="27"/>
      <c r="YF269" s="27"/>
      <c r="YG269" s="27"/>
      <c r="YH269" s="27"/>
      <c r="YI269" s="27"/>
      <c r="YJ269" s="27"/>
      <c r="YK269" s="27"/>
      <c r="YL269" s="27"/>
      <c r="YM269" s="27"/>
      <c r="YN269" s="27"/>
      <c r="YO269" s="27"/>
      <c r="YP269" s="27"/>
      <c r="YQ269" s="27"/>
      <c r="YR269" s="27"/>
      <c r="YS269" s="27"/>
      <c r="YT269" s="27"/>
      <c r="YU269" s="27"/>
      <c r="YV269" s="27"/>
      <c r="YW269" s="27"/>
      <c r="YX269" s="27"/>
      <c r="YY269" s="27"/>
      <c r="YZ269" s="27"/>
      <c r="ZA269" s="27"/>
      <c r="ZB269" s="27"/>
      <c r="ZC269" s="27"/>
      <c r="ZD269" s="27"/>
      <c r="ZE269" s="27"/>
      <c r="ZF269" s="27"/>
      <c r="ZG269" s="27"/>
      <c r="ZH269" s="27"/>
      <c r="ZI269" s="27"/>
      <c r="ZJ269" s="27"/>
      <c r="ZK269" s="27"/>
      <c r="ZL269" s="27"/>
      <c r="ZM269" s="27"/>
      <c r="ZN269" s="27"/>
      <c r="ZO269" s="27"/>
      <c r="ZP269" s="27"/>
      <c r="ZQ269" s="27"/>
      <c r="ZR269" s="27"/>
      <c r="ZS269" s="27"/>
      <c r="ZT269" s="27"/>
      <c r="ZU269" s="27"/>
      <c r="ZV269" s="27"/>
      <c r="ZW269" s="27"/>
      <c r="ZX269" s="27"/>
      <c r="ZY269" s="27"/>
      <c r="ZZ269" s="27"/>
      <c r="AAA269" s="27"/>
      <c r="AAB269" s="27"/>
      <c r="AAC269" s="27"/>
      <c r="AAD269" s="27"/>
      <c r="AAE269" s="27"/>
      <c r="AAF269" s="27"/>
      <c r="AAG269" s="27"/>
      <c r="AAH269" s="27"/>
      <c r="AAI269" s="27"/>
      <c r="AAJ269" s="27"/>
      <c r="AAK269" s="27"/>
      <c r="AAL269" s="27"/>
      <c r="AAM269" s="27"/>
      <c r="AAN269" s="27"/>
      <c r="AAO269" s="27"/>
      <c r="AAP269" s="27"/>
      <c r="AAQ269" s="27"/>
      <c r="AAR269" s="27"/>
      <c r="AAS269" s="27"/>
      <c r="AAT269" s="27"/>
      <c r="AAU269" s="27"/>
      <c r="AAV269" s="27"/>
      <c r="AAW269" s="27"/>
      <c r="AAX269" s="27"/>
      <c r="AAY269" s="27"/>
      <c r="AAZ269" s="27"/>
      <c r="ABA269" s="27"/>
      <c r="ABB269" s="27"/>
      <c r="ABC269" s="27"/>
      <c r="ABD269" s="27"/>
      <c r="ABE269" s="27"/>
      <c r="ABF269" s="27"/>
      <c r="ABG269" s="27"/>
      <c r="ABH269" s="27"/>
      <c r="ABI269" s="27"/>
      <c r="ABJ269" s="27"/>
      <c r="ABK269" s="27"/>
      <c r="ABL269" s="27"/>
      <c r="ABM269" s="27"/>
      <c r="ABN269" s="27"/>
      <c r="ABO269" s="27"/>
      <c r="ABP269" s="27"/>
      <c r="ABQ269" s="27"/>
      <c r="ABR269" s="27"/>
      <c r="ABS269" s="27"/>
      <c r="ABT269" s="27"/>
      <c r="ABU269" s="27"/>
      <c r="ABV269" s="27"/>
      <c r="ABW269" s="27"/>
      <c r="ABX269" s="27"/>
      <c r="ABY269" s="27"/>
      <c r="ABZ269" s="27"/>
      <c r="ACA269" s="27"/>
      <c r="ACB269" s="27"/>
      <c r="ACC269" s="27"/>
      <c r="ACD269" s="27"/>
      <c r="ACE269" s="27"/>
      <c r="ACF269" s="27"/>
      <c r="ACG269" s="27"/>
      <c r="ACH269" s="27"/>
      <c r="ACI269" s="27"/>
      <c r="ACJ269" s="27"/>
      <c r="ACK269" s="27"/>
      <c r="ACL269" s="27"/>
      <c r="ACM269" s="27"/>
      <c r="ACN269" s="27"/>
      <c r="ACO269" s="27"/>
      <c r="ACP269" s="27"/>
      <c r="ACQ269" s="27"/>
      <c r="ACR269" s="27"/>
      <c r="ACS269" s="27"/>
      <c r="ACT269" s="27"/>
      <c r="ACU269" s="27"/>
      <c r="ACV269" s="27"/>
      <c r="ACW269" s="27"/>
      <c r="ACX269" s="27"/>
      <c r="ACY269" s="27"/>
      <c r="ACZ269" s="27"/>
      <c r="ADA269" s="27"/>
      <c r="ADB269" s="27"/>
      <c r="ADC269" s="27"/>
      <c r="ADD269" s="27"/>
      <c r="ADE269" s="27"/>
      <c r="ADF269" s="27"/>
      <c r="ADG269" s="27"/>
      <c r="ADH269" s="27"/>
      <c r="ADI269" s="27"/>
      <c r="ADJ269" s="27"/>
      <c r="ADK269" s="27"/>
      <c r="ADL269" s="27"/>
      <c r="ADM269" s="27"/>
      <c r="ADN269" s="27"/>
      <c r="ADO269" s="27"/>
      <c r="ADP269" s="27"/>
      <c r="ADQ269" s="27"/>
      <c r="ADR269" s="27"/>
      <c r="ADS269" s="27"/>
      <c r="ADT269" s="27"/>
      <c r="ADU269" s="27"/>
      <c r="ADV269" s="27"/>
      <c r="ADW269" s="27"/>
      <c r="ADX269" s="27"/>
      <c r="ADY269" s="27"/>
      <c r="ADZ269" s="27"/>
      <c r="AEA269" s="27"/>
      <c r="AEB269" s="27"/>
      <c r="AEC269" s="27"/>
      <c r="AED269" s="27"/>
      <c r="AEE269" s="27"/>
      <c r="AEF269" s="27"/>
      <c r="AEG269" s="27"/>
      <c r="AEH269" s="27"/>
      <c r="AEI269" s="27"/>
      <c r="AEJ269" s="27"/>
      <c r="AEK269" s="27"/>
      <c r="AEL269" s="27"/>
      <c r="AEM269" s="27"/>
      <c r="AEN269" s="27"/>
      <c r="AEO269" s="27"/>
      <c r="AEP269" s="27"/>
      <c r="AEQ269" s="27"/>
      <c r="AER269" s="27"/>
      <c r="AES269" s="27"/>
      <c r="AET269" s="27"/>
      <c r="AEU269" s="27"/>
      <c r="AEV269" s="27"/>
      <c r="AEW269" s="27"/>
      <c r="AEX269" s="27"/>
      <c r="AEY269" s="27"/>
      <c r="AEZ269" s="27"/>
      <c r="AFA269" s="27"/>
      <c r="AFB269" s="27"/>
      <c r="AFC269" s="27"/>
      <c r="AFD269" s="27"/>
      <c r="AFE269" s="27"/>
      <c r="AFF269" s="27"/>
      <c r="AFG269" s="27"/>
      <c r="AFH269" s="27"/>
      <c r="AFI269" s="27"/>
      <c r="AFJ269" s="27"/>
      <c r="AFK269" s="27"/>
      <c r="AFL269" s="27"/>
      <c r="AFM269" s="27"/>
      <c r="AFN269" s="27"/>
      <c r="AFO269" s="27"/>
      <c r="AFP269" s="27"/>
      <c r="AFQ269" s="27"/>
      <c r="AFR269" s="27"/>
      <c r="AFS269" s="27"/>
      <c r="AFT269" s="27"/>
      <c r="AFU269" s="27"/>
      <c r="AFV269" s="27"/>
      <c r="AFW269" s="27"/>
      <c r="AFX269" s="27"/>
      <c r="AFY269" s="27"/>
      <c r="AFZ269" s="27"/>
      <c r="AGA269" s="27"/>
      <c r="AGB269" s="27"/>
      <c r="AGC269" s="27"/>
      <c r="AGD269" s="27"/>
      <c r="AGE269" s="27"/>
      <c r="AGF269" s="27"/>
      <c r="AGG269" s="27"/>
      <c r="AGH269" s="27"/>
      <c r="AGI269" s="27"/>
      <c r="AGJ269" s="27"/>
      <c r="AGK269" s="27"/>
      <c r="AGL269" s="27"/>
      <c r="AGM269" s="27"/>
      <c r="AGN269" s="27"/>
      <c r="AGO269" s="27"/>
      <c r="AGP269" s="27"/>
      <c r="AGQ269" s="27"/>
      <c r="AGR269" s="27"/>
      <c r="AGS269" s="27"/>
      <c r="AGT269" s="27"/>
      <c r="AGU269" s="27"/>
      <c r="AGV269" s="27"/>
      <c r="AGW269" s="27"/>
      <c r="AGX269" s="27"/>
      <c r="AGY269" s="27"/>
      <c r="AGZ269" s="27"/>
      <c r="AHA269" s="27"/>
      <c r="AHB269" s="27"/>
      <c r="AHC269" s="27"/>
      <c r="AHD269" s="27"/>
      <c r="AHE269" s="27"/>
      <c r="AHF269" s="27"/>
      <c r="AHG269" s="27"/>
      <c r="AHH269" s="27"/>
      <c r="AHI269" s="27"/>
      <c r="AHJ269" s="27"/>
      <c r="AHK269" s="27"/>
      <c r="AHL269" s="27"/>
      <c r="AHM269" s="27"/>
      <c r="AHN269" s="27"/>
      <c r="AHO269" s="27"/>
      <c r="AHP269" s="27"/>
      <c r="AHQ269" s="27"/>
      <c r="AHR269" s="27"/>
      <c r="AHS269" s="27"/>
      <c r="AHT269" s="27"/>
      <c r="AHU269" s="27"/>
      <c r="AHV269" s="27"/>
      <c r="AHW269" s="27"/>
      <c r="AHX269" s="27"/>
      <c r="AHY269" s="27"/>
      <c r="AHZ269" s="27"/>
      <c r="AIA269" s="27"/>
      <c r="AIB269" s="27"/>
      <c r="AIC269" s="27"/>
      <c r="AID269" s="27"/>
      <c r="AIE269" s="27"/>
      <c r="AIF269" s="27"/>
      <c r="AIG269" s="27"/>
      <c r="AIH269" s="27"/>
      <c r="AII269" s="27"/>
      <c r="AIJ269" s="27"/>
      <c r="AIK269" s="27"/>
      <c r="AIL269" s="27"/>
      <c r="AIM269" s="27"/>
      <c r="AIN269" s="27"/>
      <c r="AIO269" s="27"/>
      <c r="AIP269" s="27"/>
      <c r="AIQ269" s="27"/>
      <c r="AIR269" s="27"/>
      <c r="AIS269" s="27"/>
      <c r="AIT269" s="27"/>
      <c r="AIU269" s="27"/>
      <c r="AIV269" s="27"/>
      <c r="AIW269" s="27"/>
      <c r="AIX269" s="27"/>
      <c r="AIY269" s="27"/>
      <c r="AIZ269" s="27"/>
      <c r="AJA269" s="27"/>
      <c r="AJB269" s="27"/>
      <c r="AJC269" s="27"/>
      <c r="AJD269" s="27"/>
      <c r="AJE269" s="27"/>
      <c r="AJF269" s="27"/>
      <c r="AJG269" s="27"/>
      <c r="AJH269" s="27"/>
      <c r="AJI269" s="27"/>
      <c r="AJJ269" s="27"/>
      <c r="AJK269" s="27"/>
      <c r="AJL269" s="27"/>
      <c r="AJM269" s="27"/>
      <c r="AJN269" s="27"/>
      <c r="AJO269" s="27"/>
      <c r="AJP269" s="27"/>
      <c r="AJQ269" s="27"/>
      <c r="AJR269" s="27"/>
      <c r="AJS269" s="27"/>
      <c r="AJT269" s="27"/>
      <c r="AJU269" s="27"/>
      <c r="AJV269" s="27"/>
      <c r="AJW269" s="27"/>
      <c r="AJX269" s="27"/>
      <c r="AJY269" s="27"/>
      <c r="AJZ269" s="27"/>
      <c r="AKA269" s="27"/>
      <c r="AKB269" s="27"/>
      <c r="AKC269" s="27"/>
      <c r="AKD269" s="27"/>
      <c r="AKE269" s="27"/>
      <c r="AKF269" s="27"/>
      <c r="AKG269" s="27"/>
      <c r="AKH269" s="27"/>
      <c r="AKI269" s="27"/>
      <c r="AKJ269" s="27"/>
      <c r="AKK269" s="27"/>
      <c r="AKL269" s="27"/>
      <c r="AKM269" s="27"/>
      <c r="AKN269" s="27"/>
      <c r="AKO269" s="27"/>
      <c r="AKP269" s="27"/>
      <c r="AKQ269" s="27"/>
      <c r="AKR269" s="27"/>
      <c r="AKS269" s="27"/>
      <c r="AKT269" s="27"/>
      <c r="AKU269" s="27"/>
      <c r="AKV269" s="27"/>
      <c r="AKW269" s="27"/>
      <c r="AKX269" s="27"/>
      <c r="AKY269" s="27"/>
      <c r="AKZ269" s="27"/>
      <c r="ALA269" s="27"/>
      <c r="ALB269" s="27"/>
      <c r="ALC269" s="27"/>
      <c r="ALD269" s="27"/>
      <c r="ALE269" s="27"/>
      <c r="ALF269" s="27"/>
      <c r="ALG269" s="27"/>
      <c r="ALH269" s="27"/>
      <c r="ALI269" s="27"/>
      <c r="ALJ269" s="27"/>
      <c r="ALK269" s="27"/>
      <c r="ALL269" s="27"/>
      <c r="ALM269" s="27"/>
      <c r="ALN269" s="27"/>
      <c r="ALO269" s="27"/>
      <c r="ALP269" s="27"/>
      <c r="ALQ269" s="27"/>
      <c r="ALR269" s="27"/>
      <c r="ALS269" s="27"/>
      <c r="ALT269" s="27"/>
      <c r="ALU269" s="27"/>
      <c r="ALV269" s="27"/>
      <c r="ALW269" s="27"/>
      <c r="ALX269" s="27"/>
      <c r="ALY269" s="27"/>
      <c r="ALZ269" s="27"/>
      <c r="AMA269" s="27"/>
      <c r="AMB269" s="27"/>
      <c r="AMC269" s="27"/>
      <c r="AMD269" s="27"/>
      <c r="AME269" s="27"/>
      <c r="AMF269" s="27"/>
      <c r="AMG269" s="27"/>
      <c r="AMH269" s="27"/>
      <c r="AMI269" s="27"/>
      <c r="AMJ269" s="27"/>
      <c r="AMK269" s="27"/>
      <c r="AML269" s="27"/>
      <c r="AMM269" s="27"/>
      <c r="AMN269" s="27"/>
      <c r="AMO269" s="27"/>
      <c r="AMP269" s="27"/>
      <c r="AMQ269" s="27"/>
      <c r="AMR269" s="27"/>
      <c r="AMS269" s="27"/>
      <c r="AMT269" s="27"/>
      <c r="AMU269" s="27"/>
      <c r="AMV269" s="27"/>
      <c r="AMW269" s="27"/>
      <c r="AMX269" s="27"/>
      <c r="AMY269" s="27"/>
      <c r="AMZ269" s="27"/>
      <c r="ANA269" s="27"/>
      <c r="ANB269" s="27"/>
      <c r="ANC269" s="27"/>
      <c r="AND269" s="27"/>
      <c r="ANE269" s="27"/>
      <c r="ANF269" s="27"/>
      <c r="ANG269" s="27"/>
      <c r="ANH269" s="27"/>
      <c r="ANI269" s="27"/>
      <c r="ANJ269" s="27"/>
      <c r="ANK269" s="27"/>
      <c r="ANL269" s="27"/>
      <c r="ANM269" s="27"/>
      <c r="ANN269" s="27"/>
      <c r="ANO269" s="27"/>
      <c r="ANP269" s="27"/>
      <c r="ANQ269" s="27"/>
      <c r="ANR269" s="27"/>
      <c r="ANS269" s="27"/>
      <c r="ANT269" s="27"/>
      <c r="ANU269" s="27"/>
      <c r="ANV269" s="27"/>
      <c r="ANW269" s="27"/>
      <c r="ANX269" s="27"/>
      <c r="ANY269" s="27"/>
      <c r="ANZ269" s="27"/>
      <c r="AOA269" s="27"/>
      <c r="AOB269" s="27"/>
      <c r="AOC269" s="27"/>
      <c r="AOD269" s="27"/>
      <c r="AOE269" s="27"/>
      <c r="AOF269" s="27"/>
      <c r="AOG269" s="27"/>
      <c r="AOH269" s="27"/>
      <c r="AOI269" s="27"/>
      <c r="AOJ269" s="27"/>
      <c r="AOK269" s="27"/>
      <c r="AOL269" s="27"/>
      <c r="AOM269" s="27"/>
      <c r="AON269" s="27"/>
      <c r="AOO269" s="27"/>
      <c r="AOP269" s="27"/>
      <c r="AOQ269" s="27"/>
      <c r="AOR269" s="27"/>
      <c r="AOS269" s="27"/>
      <c r="AOT269" s="27"/>
      <c r="AOU269" s="27"/>
      <c r="AOV269" s="27"/>
      <c r="AOW269" s="27"/>
      <c r="AOX269" s="27"/>
      <c r="AOY269" s="27"/>
      <c r="AOZ269" s="27"/>
      <c r="APA269" s="27"/>
      <c r="APB269" s="27"/>
      <c r="APC269" s="27"/>
      <c r="APD269" s="27"/>
      <c r="APE269" s="27"/>
      <c r="APF269" s="27"/>
      <c r="APG269" s="27"/>
      <c r="APH269" s="27"/>
      <c r="API269" s="27"/>
      <c r="APJ269" s="27"/>
      <c r="APK269" s="27"/>
      <c r="APL269" s="27"/>
      <c r="APM269" s="27"/>
      <c r="APN269" s="27"/>
      <c r="APO269" s="27"/>
      <c r="APP269" s="27"/>
      <c r="APQ269" s="27"/>
      <c r="APR269" s="27"/>
      <c r="APS269" s="27"/>
      <c r="APT269" s="27"/>
      <c r="APU269" s="27"/>
      <c r="APV269" s="27"/>
      <c r="APW269" s="27"/>
      <c r="APX269" s="27"/>
      <c r="APY269" s="27"/>
      <c r="APZ269" s="27"/>
      <c r="AQA269" s="27"/>
      <c r="AQB269" s="27"/>
      <c r="AQC269" s="27"/>
      <c r="AQD269" s="27"/>
      <c r="AQE269" s="27"/>
      <c r="AQF269" s="27"/>
      <c r="AQG269" s="27"/>
      <c r="AQH269" s="27"/>
      <c r="AQI269" s="27"/>
      <c r="AQJ269" s="27"/>
      <c r="AQK269" s="27"/>
      <c r="AQL269" s="27"/>
      <c r="AQM269" s="27"/>
      <c r="AQN269" s="27"/>
      <c r="AQO269" s="27"/>
      <c r="AQP269" s="27"/>
      <c r="AQQ269" s="27"/>
      <c r="AQR269" s="27"/>
      <c r="AQS269" s="27"/>
      <c r="AQT269" s="27"/>
      <c r="AQU269" s="27"/>
      <c r="AQV269" s="27"/>
      <c r="AQW269" s="27"/>
      <c r="AQX269" s="27"/>
      <c r="AQY269" s="27"/>
      <c r="AQZ269" s="27"/>
      <c r="ARA269" s="27"/>
      <c r="ARB269" s="27"/>
      <c r="ARC269" s="27"/>
      <c r="ARD269" s="27"/>
      <c r="ARE269" s="27"/>
      <c r="ARF269" s="27"/>
      <c r="ARG269" s="27"/>
      <c r="ARH269" s="27"/>
      <c r="ARI269" s="27"/>
      <c r="ARJ269" s="27"/>
      <c r="ARK269" s="27"/>
      <c r="ARL269" s="27"/>
      <c r="ARM269" s="27"/>
      <c r="ARN269" s="27"/>
      <c r="ARO269" s="27"/>
      <c r="ARP269" s="27"/>
      <c r="ARQ269" s="27"/>
      <c r="ARR269" s="27"/>
      <c r="ARS269" s="27"/>
      <c r="ART269" s="27"/>
      <c r="ARU269" s="27"/>
      <c r="ARV269" s="27"/>
      <c r="ARW269" s="27"/>
      <c r="ARX269" s="27"/>
      <c r="ARY269" s="27"/>
      <c r="ARZ269" s="27"/>
      <c r="ASA269" s="27"/>
      <c r="ASB269" s="27"/>
      <c r="ASC269" s="27"/>
      <c r="ASD269" s="27"/>
      <c r="ASE269" s="27"/>
      <c r="ASF269" s="27"/>
      <c r="ASG269" s="27"/>
      <c r="ASH269" s="27"/>
      <c r="ASI269" s="27"/>
      <c r="ASJ269" s="27"/>
      <c r="ASK269" s="27"/>
      <c r="ASL269" s="27"/>
      <c r="ASM269" s="27"/>
      <c r="ASN269" s="27"/>
      <c r="ASO269" s="27"/>
      <c r="ASP269" s="27"/>
      <c r="ASQ269" s="27"/>
      <c r="ASR269" s="27"/>
      <c r="ASS269" s="27"/>
      <c r="AST269" s="27"/>
      <c r="ASU269" s="27"/>
      <c r="ASV269" s="27"/>
      <c r="ASW269" s="27"/>
      <c r="ASX269" s="27"/>
      <c r="ASY269" s="27"/>
      <c r="ASZ269" s="27"/>
      <c r="ATA269" s="27"/>
      <c r="ATB269" s="27"/>
      <c r="ATC269" s="27"/>
      <c r="ATD269" s="27"/>
      <c r="ATE269" s="27"/>
      <c r="ATF269" s="27"/>
      <c r="ATG269" s="27"/>
      <c r="ATH269" s="27"/>
      <c r="ATI269" s="27"/>
      <c r="ATJ269" s="27"/>
      <c r="ATK269" s="27"/>
      <c r="ATL269" s="27"/>
      <c r="ATM269" s="27"/>
      <c r="ATN269" s="27"/>
      <c r="ATO269" s="27"/>
      <c r="ATP269" s="27"/>
      <c r="ATQ269" s="27"/>
      <c r="ATR269" s="27"/>
      <c r="ATS269" s="27"/>
      <c r="ATT269" s="27"/>
      <c r="ATU269" s="27"/>
      <c r="ATV269" s="27"/>
      <c r="ATW269" s="27"/>
      <c r="ATX269" s="27"/>
      <c r="ATY269" s="27"/>
      <c r="ATZ269" s="27"/>
      <c r="AUA269" s="27"/>
      <c r="AUB269" s="27"/>
      <c r="AUC269" s="27"/>
      <c r="AUD269" s="27"/>
      <c r="AUE269" s="27"/>
      <c r="AUF269" s="27"/>
      <c r="AUG269" s="27"/>
      <c r="AUH269" s="27"/>
      <c r="AUI269" s="27"/>
      <c r="AUJ269" s="27"/>
      <c r="AUK269" s="27"/>
      <c r="AUL269" s="27"/>
      <c r="AUM269" s="27"/>
      <c r="AUN269" s="27"/>
      <c r="AUO269" s="27"/>
      <c r="AUP269" s="27"/>
      <c r="AUQ269" s="27"/>
      <c r="AUR269" s="27"/>
      <c r="AUS269" s="27"/>
      <c r="AUT269" s="27"/>
      <c r="AUU269" s="27"/>
      <c r="AUV269" s="27"/>
      <c r="AUW269" s="27"/>
      <c r="AUX269" s="27"/>
      <c r="AUY269" s="27"/>
      <c r="AUZ269" s="27"/>
      <c r="AVA269" s="27"/>
      <c r="AVB269" s="27"/>
      <c r="AVC269" s="27"/>
      <c r="AVD269" s="27"/>
      <c r="AVE269" s="27"/>
      <c r="AVF269" s="27"/>
      <c r="AVG269" s="27"/>
      <c r="AVH269" s="27"/>
      <c r="AVI269" s="27"/>
      <c r="AVJ269" s="27"/>
      <c r="AVK269" s="27"/>
      <c r="AVL269" s="27"/>
      <c r="AVM269" s="27"/>
      <c r="AVN269" s="27"/>
      <c r="AVO269" s="27"/>
      <c r="AVP269" s="27"/>
      <c r="AVQ269" s="27"/>
      <c r="AVR269" s="27"/>
      <c r="AVS269" s="27"/>
      <c r="AVT269" s="27"/>
      <c r="AVU269" s="27"/>
      <c r="AVV269" s="27"/>
      <c r="AVW269" s="27"/>
      <c r="AVX269" s="27"/>
      <c r="AVY269" s="27"/>
      <c r="AVZ269" s="27"/>
      <c r="AWA269" s="27"/>
      <c r="AWB269" s="27"/>
      <c r="AWC269" s="27"/>
      <c r="AWD269" s="27"/>
      <c r="AWE269" s="27"/>
      <c r="AWF269" s="27"/>
      <c r="AWG269" s="27"/>
      <c r="AWH269" s="27"/>
      <c r="AWI269" s="27"/>
      <c r="AWJ269" s="27"/>
      <c r="AWK269" s="27"/>
      <c r="AWL269" s="27"/>
      <c r="AWM269" s="27"/>
      <c r="AWN269" s="27"/>
      <c r="AWO269" s="27"/>
      <c r="AWP269" s="27"/>
      <c r="AWQ269" s="27"/>
      <c r="AWR269" s="27"/>
      <c r="AWS269" s="27"/>
      <c r="AWT269" s="27"/>
      <c r="AWU269" s="27"/>
      <c r="AWV269" s="27"/>
      <c r="AWW269" s="27"/>
      <c r="AWX269" s="27"/>
      <c r="AWY269" s="27"/>
      <c r="AWZ269" s="27"/>
      <c r="AXA269" s="27"/>
      <c r="AXB269" s="27"/>
      <c r="AXC269" s="27"/>
      <c r="AXD269" s="27"/>
      <c r="AXE269" s="27"/>
      <c r="AXF269" s="27"/>
      <c r="AXG269" s="27"/>
      <c r="AXH269" s="27"/>
      <c r="AXI269" s="27"/>
      <c r="AXJ269" s="27"/>
      <c r="AXK269" s="27"/>
      <c r="AXL269" s="27"/>
      <c r="AXM269" s="27"/>
      <c r="AXN269" s="27"/>
      <c r="AXO269" s="27"/>
      <c r="AXP269" s="27"/>
      <c r="AXQ269" s="27"/>
      <c r="AXR269" s="27"/>
      <c r="AXS269" s="27"/>
      <c r="AXT269" s="27"/>
      <c r="AXU269" s="27"/>
      <c r="AXV269" s="27"/>
      <c r="AXW269" s="27"/>
      <c r="AXX269" s="27"/>
      <c r="AXY269" s="27"/>
      <c r="AXZ269" s="27"/>
      <c r="AYA269" s="27"/>
      <c r="AYB269" s="27"/>
      <c r="AYC269" s="27"/>
      <c r="AYD269" s="27"/>
      <c r="AYE269" s="27"/>
      <c r="AYF269" s="27"/>
      <c r="AYG269" s="27"/>
      <c r="AYH269" s="27"/>
      <c r="AYI269" s="27"/>
      <c r="AYJ269" s="27"/>
      <c r="AYK269" s="27"/>
      <c r="AYL269" s="27"/>
      <c r="AYM269" s="27"/>
      <c r="AYN269" s="27"/>
      <c r="AYO269" s="27"/>
      <c r="AYP269" s="27"/>
      <c r="AYQ269" s="27"/>
      <c r="AYR269" s="27"/>
      <c r="AYS269" s="27"/>
      <c r="AYT269" s="27"/>
      <c r="AYU269" s="27"/>
      <c r="AYV269" s="27"/>
      <c r="AYW269" s="27"/>
      <c r="AYX269" s="27"/>
      <c r="AYY269" s="27"/>
      <c r="AYZ269" s="27"/>
      <c r="AZA269" s="27"/>
      <c r="AZB269" s="27"/>
      <c r="AZC269" s="27"/>
      <c r="AZD269" s="27"/>
      <c r="AZE269" s="27"/>
      <c r="AZF269" s="27"/>
      <c r="AZG269" s="27"/>
      <c r="AZH269" s="27"/>
      <c r="AZI269" s="27"/>
      <c r="AZJ269" s="27"/>
      <c r="AZK269" s="27"/>
      <c r="AZL269" s="27"/>
      <c r="AZM269" s="27"/>
      <c r="AZN269" s="27"/>
      <c r="AZO269" s="27"/>
      <c r="AZP269" s="27"/>
      <c r="AZQ269" s="27"/>
      <c r="AZR269" s="27"/>
      <c r="AZS269" s="27"/>
      <c r="AZT269" s="27"/>
      <c r="AZU269" s="27"/>
      <c r="AZV269" s="27"/>
      <c r="AZW269" s="27"/>
      <c r="AZX269" s="27"/>
      <c r="AZY269" s="27"/>
      <c r="AZZ269" s="27"/>
      <c r="BAA269" s="27"/>
      <c r="BAB269" s="27"/>
      <c r="BAC269" s="27"/>
      <c r="BAD269" s="27"/>
      <c r="BAE269" s="27"/>
      <c r="BAF269" s="27"/>
      <c r="BAG269" s="27"/>
      <c r="BAH269" s="27"/>
      <c r="BAI269" s="27"/>
      <c r="BAJ269" s="27"/>
      <c r="BAK269" s="27"/>
      <c r="BAL269" s="27"/>
      <c r="BAM269" s="27"/>
      <c r="BAN269" s="27"/>
      <c r="BAO269" s="27"/>
      <c r="BAP269" s="27"/>
      <c r="BAQ269" s="27"/>
      <c r="BAR269" s="27"/>
      <c r="BAS269" s="27"/>
      <c r="BAT269" s="27"/>
      <c r="BAU269" s="27"/>
      <c r="BAV269" s="27"/>
      <c r="BAW269" s="27"/>
      <c r="BAX269" s="27"/>
      <c r="BAY269" s="27"/>
      <c r="BAZ269" s="27"/>
      <c r="BBA269" s="27"/>
      <c r="BBB269" s="27"/>
      <c r="BBC269" s="27"/>
      <c r="BBD269" s="27"/>
      <c r="BBE269" s="27"/>
      <c r="BBF269" s="27"/>
      <c r="BBG269" s="27"/>
      <c r="BBH269" s="27"/>
      <c r="BBI269" s="27"/>
      <c r="BBJ269" s="27"/>
      <c r="BBK269" s="27"/>
      <c r="BBL269" s="27"/>
      <c r="BBM269" s="27"/>
      <c r="BBN269" s="27"/>
      <c r="BBO269" s="27"/>
      <c r="BBP269" s="27"/>
      <c r="BBQ269" s="27"/>
      <c r="BBR269" s="27"/>
      <c r="BBS269" s="27"/>
      <c r="BBT269" s="27"/>
      <c r="BBU269" s="27"/>
      <c r="BBV269" s="27"/>
      <c r="BBW269" s="27"/>
      <c r="BBX269" s="27"/>
      <c r="BBY269" s="27"/>
      <c r="BBZ269" s="27"/>
      <c r="BCA269" s="27"/>
      <c r="BCB269" s="27"/>
      <c r="BCC269" s="27"/>
      <c r="BCD269" s="27"/>
      <c r="BCE269" s="27"/>
      <c r="BCF269" s="27"/>
      <c r="BCG269" s="27"/>
      <c r="BCH269" s="27"/>
      <c r="BCI269" s="27"/>
      <c r="BCJ269" s="27"/>
      <c r="BCK269" s="27"/>
      <c r="BCL269" s="27"/>
      <c r="BCM269" s="27"/>
      <c r="BCN269" s="27"/>
      <c r="BCO269" s="27"/>
      <c r="BCP269" s="27"/>
      <c r="BCQ269" s="27"/>
      <c r="BCR269" s="27"/>
      <c r="BCS269" s="27"/>
      <c r="BCT269" s="27"/>
      <c r="BCU269" s="27"/>
      <c r="BCV269" s="27"/>
      <c r="BCW269" s="27"/>
      <c r="BCX269" s="27"/>
      <c r="BCY269" s="27"/>
      <c r="BCZ269" s="27"/>
      <c r="BDA269" s="27"/>
      <c r="BDB269" s="27"/>
      <c r="BDC269" s="27"/>
      <c r="BDD269" s="27"/>
      <c r="BDE269" s="27"/>
      <c r="BDF269" s="27"/>
      <c r="BDG269" s="27"/>
      <c r="BDH269" s="27"/>
      <c r="BDI269" s="27"/>
      <c r="BDJ269" s="27"/>
      <c r="BDK269" s="27"/>
      <c r="BDL269" s="27"/>
      <c r="BDM269" s="27"/>
      <c r="BDN269" s="27"/>
      <c r="BDO269" s="27"/>
      <c r="BDP269" s="27"/>
      <c r="BDQ269" s="27"/>
      <c r="BDR269" s="27"/>
      <c r="BDS269" s="27"/>
      <c r="BDT269" s="27"/>
      <c r="BDU269" s="27"/>
      <c r="BDV269" s="27"/>
      <c r="BDW269" s="27"/>
      <c r="BDX269" s="27"/>
      <c r="BDY269" s="27"/>
      <c r="BDZ269" s="27"/>
      <c r="BEA269" s="27"/>
      <c r="BEB269" s="27"/>
      <c r="BEC269" s="27"/>
      <c r="BED269" s="27"/>
      <c r="BEE269" s="27"/>
      <c r="BEF269" s="27"/>
      <c r="BEG269" s="27"/>
      <c r="BEH269" s="27"/>
      <c r="BEI269" s="27"/>
      <c r="BEJ269" s="27"/>
      <c r="BEK269" s="27"/>
      <c r="BEL269" s="27"/>
      <c r="BEM269" s="27"/>
      <c r="BEN269" s="27"/>
      <c r="BEO269" s="27"/>
      <c r="BEP269" s="27"/>
      <c r="BEQ269" s="27"/>
      <c r="BER269" s="27"/>
      <c r="BES269" s="27"/>
      <c r="BET269" s="27"/>
      <c r="BEU269" s="27"/>
      <c r="BEV269" s="27"/>
      <c r="BEW269" s="27"/>
      <c r="BEX269" s="27"/>
      <c r="BEY269" s="27"/>
      <c r="BEZ269" s="27"/>
      <c r="BFA269" s="27"/>
      <c r="BFB269" s="27"/>
      <c r="BFC269" s="27"/>
      <c r="BFD269" s="27"/>
      <c r="BFE269" s="27"/>
      <c r="BFF269" s="27"/>
      <c r="BFG269" s="27"/>
      <c r="BFH269" s="27"/>
      <c r="BFI269" s="27"/>
      <c r="BFJ269" s="27"/>
      <c r="BFK269" s="27"/>
      <c r="BFL269" s="27"/>
      <c r="BFM269" s="27"/>
      <c r="BFN269" s="27"/>
      <c r="BFO269" s="27"/>
      <c r="BFP269" s="27"/>
      <c r="BFQ269" s="27"/>
      <c r="BFR269" s="27"/>
      <c r="BFS269" s="27"/>
      <c r="BFT269" s="27"/>
      <c r="BFU269" s="27"/>
      <c r="BFV269" s="27"/>
      <c r="BFW269" s="27"/>
      <c r="BFX269" s="27"/>
      <c r="BFY269" s="27"/>
      <c r="BFZ269" s="27"/>
      <c r="BGA269" s="27"/>
      <c r="BGB269" s="27"/>
      <c r="BGC269" s="27"/>
      <c r="BGD269" s="27"/>
      <c r="BGE269" s="27"/>
      <c r="BGF269" s="27"/>
      <c r="BGG269" s="27"/>
      <c r="BGH269" s="27"/>
      <c r="BGI269" s="27"/>
      <c r="BGJ269" s="27"/>
      <c r="BGK269" s="27"/>
      <c r="BGL269" s="27"/>
      <c r="BGM269" s="27"/>
      <c r="BGN269" s="27"/>
      <c r="BGO269" s="27"/>
      <c r="BGP269" s="27"/>
      <c r="BGQ269" s="27"/>
      <c r="BGR269" s="27"/>
      <c r="BGS269" s="27"/>
      <c r="BGT269" s="27"/>
      <c r="BGU269" s="27"/>
      <c r="BGV269" s="27"/>
      <c r="BGW269" s="27"/>
      <c r="BGX269" s="27"/>
      <c r="BGY269" s="27"/>
      <c r="BGZ269" s="27"/>
      <c r="BHA269" s="27"/>
      <c r="BHB269" s="27"/>
      <c r="BHC269" s="27"/>
      <c r="BHD269" s="27"/>
      <c r="BHE269" s="27"/>
      <c r="BHF269" s="27"/>
      <c r="BHG269" s="27"/>
      <c r="BHH269" s="27"/>
      <c r="BHI269" s="27"/>
      <c r="BHJ269" s="27"/>
      <c r="BHK269" s="27"/>
      <c r="BHL269" s="27"/>
      <c r="BHM269" s="27"/>
      <c r="BHN269" s="27"/>
      <c r="BHO269" s="27"/>
      <c r="BHP269" s="27"/>
      <c r="BHQ269" s="27"/>
      <c r="BHR269" s="27"/>
      <c r="BHS269" s="27"/>
      <c r="BHT269" s="27"/>
      <c r="BHU269" s="27"/>
      <c r="BHV269" s="27"/>
      <c r="BHW269" s="27"/>
      <c r="BHX269" s="27"/>
      <c r="BHY269" s="27"/>
      <c r="BHZ269" s="27"/>
      <c r="BIA269" s="27"/>
      <c r="BIB269" s="27"/>
      <c r="BIC269" s="27"/>
      <c r="BID269" s="27"/>
      <c r="BIE269" s="27"/>
      <c r="BIF269" s="27"/>
      <c r="BIG269" s="27"/>
      <c r="BIH269" s="27"/>
      <c r="BII269" s="27"/>
      <c r="BIJ269" s="27"/>
      <c r="BIK269" s="27"/>
      <c r="BIL269" s="27"/>
      <c r="BIM269" s="27"/>
      <c r="BIN269" s="27"/>
      <c r="BIO269" s="27"/>
      <c r="BIP269" s="27"/>
      <c r="BIQ269" s="27"/>
      <c r="BIR269" s="27"/>
      <c r="BIS269" s="27"/>
      <c r="BIT269" s="27"/>
      <c r="BIU269" s="27"/>
      <c r="BIV269" s="27"/>
      <c r="BIW269" s="27"/>
      <c r="BIX269" s="27"/>
      <c r="BIY269" s="27"/>
      <c r="BIZ269" s="27"/>
      <c r="BJA269" s="27"/>
      <c r="BJB269" s="27"/>
      <c r="BJC269" s="27"/>
      <c r="BJD269" s="27"/>
      <c r="BJE269" s="27"/>
      <c r="BJF269" s="27"/>
      <c r="BJG269" s="27"/>
      <c r="BJH269" s="27"/>
      <c r="BJI269" s="27"/>
      <c r="BJJ269" s="27"/>
      <c r="BJK269" s="27"/>
      <c r="BJL269" s="27"/>
      <c r="BJM269" s="27"/>
      <c r="BJN269" s="27"/>
      <c r="BJO269" s="27"/>
      <c r="BJP269" s="27"/>
      <c r="BJQ269" s="27"/>
      <c r="BJR269" s="27"/>
      <c r="BJS269" s="27"/>
      <c r="BJT269" s="27"/>
      <c r="BJU269" s="27"/>
      <c r="BJV269" s="27"/>
      <c r="BJW269" s="27"/>
      <c r="BJX269" s="27"/>
      <c r="BJY269" s="27"/>
      <c r="BJZ269" s="27"/>
      <c r="BKA269" s="27"/>
      <c r="BKB269" s="27"/>
      <c r="BKC269" s="27"/>
      <c r="BKD269" s="27"/>
      <c r="BKE269" s="27"/>
      <c r="BKF269" s="27"/>
      <c r="BKG269" s="27"/>
      <c r="BKH269" s="27"/>
      <c r="BKI269" s="27"/>
      <c r="BKJ269" s="27"/>
      <c r="BKK269" s="27"/>
      <c r="BKL269" s="27"/>
      <c r="BKM269" s="27"/>
      <c r="BKN269" s="27"/>
      <c r="BKO269" s="27"/>
      <c r="BKP269" s="27"/>
      <c r="BKQ269" s="27"/>
      <c r="BKR269" s="27"/>
      <c r="BKS269" s="27"/>
      <c r="BKT269" s="27"/>
      <c r="BKU269" s="27"/>
      <c r="BKV269" s="27"/>
      <c r="BKW269" s="27"/>
      <c r="BKX269" s="27"/>
      <c r="BKY269" s="27"/>
      <c r="BKZ269" s="27"/>
      <c r="BLA269" s="27"/>
      <c r="BLB269" s="27"/>
      <c r="BLC269" s="27"/>
      <c r="BLD269" s="27"/>
      <c r="BLE269" s="27"/>
      <c r="BLF269" s="27"/>
      <c r="BLG269" s="27"/>
      <c r="BLH269" s="27"/>
      <c r="BLI269" s="27"/>
      <c r="BLJ269" s="27"/>
      <c r="BLK269" s="27"/>
      <c r="BLL269" s="27"/>
      <c r="BLM269" s="27"/>
      <c r="BLN269" s="27"/>
      <c r="BLO269" s="27"/>
      <c r="BLP269" s="27"/>
      <c r="BLQ269" s="27"/>
      <c r="BLR269" s="27"/>
      <c r="BLS269" s="27"/>
      <c r="BLT269" s="27"/>
      <c r="BLU269" s="27"/>
      <c r="BLV269" s="27"/>
      <c r="BLW269" s="27"/>
      <c r="BLX269" s="27"/>
      <c r="BLY269" s="27"/>
      <c r="BLZ269" s="27"/>
      <c r="BMA269" s="27"/>
      <c r="BMB269" s="27"/>
      <c r="BMC269" s="27"/>
      <c r="BMD269" s="27"/>
      <c r="BME269" s="27"/>
      <c r="BMF269" s="27"/>
      <c r="BMG269" s="27"/>
      <c r="BMH269" s="27"/>
      <c r="BMI269" s="27"/>
      <c r="BMJ269" s="27"/>
      <c r="BMK269" s="27"/>
      <c r="BML269" s="27"/>
      <c r="BMM269" s="27"/>
      <c r="BMN269" s="27"/>
      <c r="BMO269" s="27"/>
      <c r="BMP269" s="27"/>
      <c r="BMQ269" s="27"/>
      <c r="BMR269" s="27"/>
      <c r="BMS269" s="27"/>
      <c r="BMT269" s="27"/>
      <c r="BMU269" s="27"/>
      <c r="BMV269" s="27"/>
      <c r="BMW269" s="27"/>
      <c r="BMX269" s="27"/>
      <c r="BMY269" s="27"/>
      <c r="BMZ269" s="27"/>
      <c r="BNA269" s="27"/>
      <c r="BNB269" s="27"/>
      <c r="BNC269" s="27"/>
      <c r="BND269" s="27"/>
      <c r="BNE269" s="27"/>
      <c r="BNF269" s="27"/>
      <c r="BNG269" s="27"/>
      <c r="BNH269" s="27"/>
      <c r="BNI269" s="27"/>
      <c r="BNJ269" s="27"/>
      <c r="BNK269" s="27"/>
      <c r="BNL269" s="27"/>
      <c r="BNM269" s="27"/>
      <c r="BNN269" s="27"/>
      <c r="BNO269" s="27"/>
      <c r="BNP269" s="27"/>
      <c r="BNQ269" s="27"/>
      <c r="BNR269" s="27"/>
      <c r="BNS269" s="27"/>
      <c r="BNT269" s="27"/>
      <c r="BNU269" s="27"/>
      <c r="BNV269" s="27"/>
      <c r="BNW269" s="27"/>
      <c r="BNX269" s="27"/>
      <c r="BNY269" s="27"/>
      <c r="BNZ269" s="27"/>
      <c r="BOA269" s="27"/>
      <c r="BOB269" s="27"/>
      <c r="BOC269" s="27"/>
      <c r="BOD269" s="27"/>
      <c r="BOE269" s="27"/>
      <c r="BOF269" s="27"/>
      <c r="BOG269" s="27"/>
      <c r="BOH269" s="27"/>
      <c r="BOI269" s="27"/>
      <c r="BOJ269" s="27"/>
      <c r="BOK269" s="27"/>
      <c r="BOL269" s="27"/>
      <c r="BOM269" s="27"/>
      <c r="BON269" s="27"/>
      <c r="BOO269" s="27"/>
      <c r="BOP269" s="27"/>
      <c r="BOQ269" s="27"/>
      <c r="BOR269" s="27"/>
      <c r="BOS269" s="27"/>
      <c r="BOT269" s="27"/>
      <c r="BOU269" s="27"/>
      <c r="BOV269" s="27"/>
      <c r="BOW269" s="27"/>
      <c r="BOX269" s="27"/>
      <c r="BOY269" s="27"/>
      <c r="BOZ269" s="27"/>
      <c r="BPA269" s="27"/>
      <c r="BPB269" s="27"/>
      <c r="BPC269" s="27"/>
      <c r="BPD269" s="27"/>
      <c r="BPE269" s="27"/>
      <c r="BPF269" s="27"/>
      <c r="BPG269" s="27"/>
      <c r="BPH269" s="27"/>
      <c r="BPI269" s="27"/>
      <c r="BPJ269" s="27"/>
      <c r="BPK269" s="27"/>
      <c r="BPL269" s="27"/>
      <c r="BPM269" s="27"/>
      <c r="BPN269" s="27"/>
      <c r="BPO269" s="27"/>
      <c r="BPP269" s="27"/>
      <c r="BPQ269" s="27"/>
      <c r="BPR269" s="27"/>
      <c r="BPS269" s="27"/>
      <c r="BPT269" s="27"/>
      <c r="BPU269" s="27"/>
      <c r="BPV269" s="27"/>
      <c r="BPW269" s="27"/>
      <c r="BPX269" s="27"/>
      <c r="BPY269" s="27"/>
      <c r="BPZ269" s="27"/>
      <c r="BQA269" s="27"/>
      <c r="BQB269" s="27"/>
      <c r="BQC269" s="27"/>
      <c r="BQD269" s="27"/>
      <c r="BQE269" s="27"/>
      <c r="BQF269" s="27"/>
      <c r="BQG269" s="27"/>
      <c r="BQH269" s="27"/>
      <c r="BQI269" s="27"/>
      <c r="BQJ269" s="27"/>
      <c r="BQK269" s="27"/>
      <c r="BQL269" s="27"/>
      <c r="BQM269" s="27"/>
      <c r="BQN269" s="27"/>
      <c r="BQO269" s="27"/>
      <c r="BQP269" s="27"/>
      <c r="BQQ269" s="27"/>
      <c r="BQR269" s="27"/>
      <c r="BQS269" s="27"/>
      <c r="BQT269" s="27"/>
      <c r="BQU269" s="27"/>
      <c r="BQV269" s="27"/>
      <c r="BQW269" s="27"/>
      <c r="BQX269" s="27"/>
      <c r="BQY269" s="27"/>
      <c r="BQZ269" s="27"/>
      <c r="BRA269" s="27"/>
      <c r="BRB269" s="27"/>
      <c r="BRC269" s="27"/>
      <c r="BRD269" s="27"/>
      <c r="BRE269" s="27"/>
      <c r="BRF269" s="27"/>
      <c r="BRG269" s="27"/>
      <c r="BRH269" s="27"/>
      <c r="BRI269" s="27"/>
      <c r="BRJ269" s="27"/>
      <c r="BRK269" s="27"/>
      <c r="BRL269" s="27"/>
      <c r="BRM269" s="27"/>
      <c r="BRN269" s="27"/>
      <c r="BRO269" s="27"/>
      <c r="BRP269" s="27"/>
      <c r="BRQ269" s="27"/>
      <c r="BRR269" s="27"/>
      <c r="BRS269" s="27"/>
      <c r="BRT269" s="27"/>
      <c r="BRU269" s="27"/>
      <c r="BRV269" s="27"/>
      <c r="BRW269" s="27"/>
      <c r="BRX269" s="27"/>
      <c r="BRY269" s="27"/>
      <c r="BRZ269" s="27"/>
      <c r="BSA269" s="27"/>
      <c r="BSB269" s="27"/>
      <c r="BSC269" s="27"/>
      <c r="BSD269" s="27"/>
      <c r="BSE269" s="27"/>
      <c r="BSF269" s="27"/>
      <c r="BSG269" s="27"/>
      <c r="BSH269" s="27"/>
      <c r="BSI269" s="27"/>
      <c r="BSJ269" s="27"/>
      <c r="BSK269" s="27"/>
      <c r="BSL269" s="27"/>
      <c r="BSM269" s="27"/>
      <c r="BSN269" s="27"/>
      <c r="BSO269" s="27"/>
      <c r="BSP269" s="27"/>
      <c r="BSQ269" s="27"/>
      <c r="BSR269" s="27"/>
      <c r="BSS269" s="27"/>
      <c r="BST269" s="27"/>
      <c r="BSU269" s="27"/>
      <c r="BSV269" s="27"/>
      <c r="BSW269" s="27"/>
      <c r="BSX269" s="27"/>
      <c r="BSY269" s="27"/>
      <c r="BSZ269" s="27"/>
      <c r="BTA269" s="27"/>
      <c r="BTB269" s="27"/>
      <c r="BTC269" s="27"/>
      <c r="BTD269" s="27"/>
      <c r="BTE269" s="27"/>
      <c r="BTF269" s="27"/>
      <c r="BTG269" s="27"/>
      <c r="BTH269" s="27"/>
      <c r="BTI269" s="27"/>
      <c r="BTJ269" s="27"/>
      <c r="BTK269" s="27"/>
      <c r="BTL269" s="27"/>
      <c r="BTM269" s="27"/>
      <c r="BTN269" s="27"/>
      <c r="BTO269" s="27"/>
      <c r="BTP269" s="27"/>
      <c r="BTQ269" s="27"/>
      <c r="BTR269" s="27"/>
      <c r="BTS269" s="27"/>
      <c r="BTT269" s="27"/>
      <c r="BTU269" s="27"/>
      <c r="BTV269" s="27"/>
      <c r="BTW269" s="27"/>
      <c r="BTX269" s="27"/>
      <c r="BTY269" s="27"/>
      <c r="BTZ269" s="27"/>
      <c r="BUA269" s="27"/>
      <c r="BUB269" s="27"/>
      <c r="BUC269" s="27"/>
      <c r="BUD269" s="27"/>
      <c r="BUE269" s="27"/>
      <c r="BUF269" s="27"/>
      <c r="BUG269" s="27"/>
      <c r="BUH269" s="27"/>
      <c r="BUI269" s="27"/>
      <c r="BUJ269" s="27"/>
      <c r="BUK269" s="27"/>
      <c r="BUL269" s="27"/>
      <c r="BUM269" s="27"/>
      <c r="BUN269" s="27"/>
      <c r="BUO269" s="27"/>
      <c r="BUP269" s="27"/>
      <c r="BUQ269" s="27"/>
      <c r="BUR269" s="27"/>
      <c r="BUS269" s="27"/>
      <c r="BUT269" s="27"/>
      <c r="BUU269" s="27"/>
      <c r="BUV269" s="27"/>
      <c r="BUW269" s="27"/>
      <c r="BUX269" s="27"/>
      <c r="BUY269" s="27"/>
      <c r="BUZ269" s="27"/>
      <c r="BVA269" s="27"/>
      <c r="BVB269" s="27"/>
      <c r="BVC269" s="27"/>
      <c r="BVD269" s="27"/>
      <c r="BVE269" s="27"/>
      <c r="BVF269" s="27"/>
      <c r="BVG269" s="27"/>
      <c r="BVH269" s="27"/>
      <c r="BVI269" s="27"/>
      <c r="BVJ269" s="27"/>
      <c r="BVK269" s="27"/>
      <c r="BVL269" s="27"/>
      <c r="BVM269" s="27"/>
      <c r="BVN269" s="27"/>
      <c r="BVO269" s="27"/>
      <c r="BVP269" s="27"/>
      <c r="BVQ269" s="27"/>
      <c r="BVR269" s="27"/>
      <c r="BVS269" s="27"/>
      <c r="BVT269" s="27"/>
      <c r="BVU269" s="27"/>
      <c r="BVV269" s="27"/>
      <c r="BVW269" s="27"/>
      <c r="BVX269" s="27"/>
      <c r="BVY269" s="27"/>
      <c r="BVZ269" s="27"/>
      <c r="BWA269" s="27"/>
      <c r="BWB269" s="27"/>
      <c r="BWC269" s="27"/>
      <c r="BWD269" s="27"/>
      <c r="BWE269" s="27"/>
      <c r="BWF269" s="27"/>
      <c r="BWG269" s="27"/>
      <c r="BWH269" s="27"/>
      <c r="BWI269" s="27"/>
      <c r="BWJ269" s="27"/>
      <c r="BWK269" s="27"/>
      <c r="BWL269" s="27"/>
      <c r="BWM269" s="27"/>
      <c r="BWN269" s="27"/>
      <c r="BWO269" s="27"/>
      <c r="BWP269" s="27"/>
      <c r="BWQ269" s="27"/>
      <c r="BWR269" s="27"/>
      <c r="BWS269" s="27"/>
      <c r="BWT269" s="27"/>
      <c r="BWU269" s="27"/>
      <c r="BWV269" s="27"/>
      <c r="BWW269" s="27"/>
      <c r="BWX269" s="27"/>
      <c r="BWY269" s="27"/>
      <c r="BWZ269" s="27"/>
      <c r="BXA269" s="27"/>
      <c r="BXB269" s="27"/>
      <c r="BXC269" s="27"/>
      <c r="BXD269" s="27"/>
      <c r="BXE269" s="27"/>
      <c r="BXF269" s="27"/>
      <c r="BXG269" s="27"/>
      <c r="BXH269" s="27"/>
      <c r="BXI269" s="27"/>
      <c r="BXJ269" s="27"/>
      <c r="BXK269" s="27"/>
      <c r="BXL269" s="27"/>
      <c r="BXM269" s="27"/>
      <c r="BXN269" s="27"/>
      <c r="BXO269" s="27"/>
      <c r="BXP269" s="27"/>
      <c r="BXQ269" s="27"/>
      <c r="BXR269" s="27"/>
      <c r="BXS269" s="27"/>
      <c r="BXT269" s="27"/>
      <c r="BXU269" s="27"/>
      <c r="BXV269" s="27"/>
      <c r="BXW269" s="27"/>
      <c r="BXX269" s="27"/>
      <c r="BXY269" s="27"/>
      <c r="BXZ269" s="27"/>
      <c r="BYA269" s="27"/>
      <c r="BYB269" s="27"/>
      <c r="BYC269" s="27"/>
      <c r="BYD269" s="27"/>
      <c r="BYE269" s="27"/>
      <c r="BYF269" s="27"/>
      <c r="BYG269" s="27"/>
      <c r="BYH269" s="27"/>
      <c r="BYI269" s="27"/>
      <c r="BYJ269" s="27"/>
      <c r="BYK269" s="27"/>
      <c r="BYL269" s="27"/>
      <c r="BYM269" s="27"/>
      <c r="BYN269" s="27"/>
      <c r="BYO269" s="27"/>
      <c r="BYP269" s="27"/>
      <c r="BYQ269" s="27"/>
      <c r="BYR269" s="27"/>
      <c r="BYS269" s="27"/>
      <c r="BYT269" s="27"/>
      <c r="BYU269" s="27"/>
      <c r="BYV269" s="27"/>
      <c r="BYW269" s="27"/>
      <c r="BYX269" s="27"/>
      <c r="BYY269" s="27"/>
      <c r="BYZ269" s="27"/>
      <c r="BZA269" s="27"/>
      <c r="BZB269" s="27"/>
      <c r="BZC269" s="27"/>
      <c r="BZD269" s="27"/>
      <c r="BZE269" s="27"/>
      <c r="BZF269" s="27"/>
      <c r="BZG269" s="27"/>
      <c r="BZH269" s="27"/>
      <c r="BZI269" s="27"/>
      <c r="BZJ269" s="27"/>
      <c r="BZK269" s="27"/>
      <c r="BZL269" s="27"/>
      <c r="BZM269" s="27"/>
      <c r="BZN269" s="27"/>
      <c r="BZO269" s="27"/>
      <c r="BZP269" s="27"/>
      <c r="BZQ269" s="27"/>
      <c r="BZR269" s="27"/>
      <c r="BZS269" s="27"/>
      <c r="BZT269" s="27"/>
      <c r="BZU269" s="27"/>
      <c r="BZV269" s="27"/>
      <c r="BZW269" s="27"/>
      <c r="BZX269" s="27"/>
      <c r="BZY269" s="27"/>
      <c r="BZZ269" s="27"/>
      <c r="CAA269" s="27"/>
      <c r="CAB269" s="27"/>
      <c r="CAC269" s="27"/>
      <c r="CAD269" s="27"/>
      <c r="CAE269" s="27"/>
      <c r="CAF269" s="27"/>
      <c r="CAG269" s="27"/>
      <c r="CAH269" s="27"/>
      <c r="CAI269" s="27"/>
      <c r="CAJ269" s="27"/>
      <c r="CAK269" s="27"/>
      <c r="CAL269" s="27"/>
      <c r="CAM269" s="27"/>
      <c r="CAN269" s="27"/>
      <c r="CAO269" s="27"/>
      <c r="CAP269" s="27"/>
      <c r="CAQ269" s="27"/>
      <c r="CAR269" s="27"/>
      <c r="CAS269" s="27"/>
      <c r="CAT269" s="27"/>
      <c r="CAU269" s="27"/>
      <c r="CAV269" s="27"/>
      <c r="CAW269" s="27"/>
      <c r="CAX269" s="27"/>
      <c r="CAY269" s="27"/>
      <c r="CAZ269" s="27"/>
      <c r="CBA269" s="27"/>
      <c r="CBB269" s="27"/>
      <c r="CBC269" s="27"/>
      <c r="CBD269" s="27"/>
      <c r="CBE269" s="27"/>
      <c r="CBF269" s="27"/>
      <c r="CBG269" s="27"/>
      <c r="CBH269" s="27"/>
      <c r="CBI269" s="27"/>
      <c r="CBJ269" s="27"/>
      <c r="CBK269" s="27"/>
      <c r="CBL269" s="27"/>
      <c r="CBM269" s="27"/>
      <c r="CBN269" s="27"/>
      <c r="CBO269" s="27"/>
      <c r="CBP269" s="27"/>
      <c r="CBQ269" s="27"/>
      <c r="CBR269" s="27"/>
      <c r="CBS269" s="27"/>
      <c r="CBT269" s="27"/>
      <c r="CBU269" s="27"/>
      <c r="CBV269" s="27"/>
      <c r="CBW269" s="27"/>
      <c r="CBX269" s="27"/>
      <c r="CBY269" s="27"/>
      <c r="CBZ269" s="27"/>
      <c r="CCA269" s="27"/>
      <c r="CCB269" s="27"/>
      <c r="CCC269" s="27"/>
      <c r="CCD269" s="27"/>
      <c r="CCE269" s="27"/>
      <c r="CCF269" s="27"/>
      <c r="CCG269" s="27"/>
      <c r="CCH269" s="27"/>
      <c r="CCI269" s="27"/>
      <c r="CCJ269" s="27"/>
      <c r="CCK269" s="27"/>
      <c r="CCL269" s="27"/>
      <c r="CCM269" s="27"/>
      <c r="CCN269" s="27"/>
      <c r="CCO269" s="27"/>
      <c r="CCP269" s="27"/>
      <c r="CCQ269" s="27"/>
      <c r="CCR269" s="27"/>
      <c r="CCS269" s="27"/>
      <c r="CCT269" s="27"/>
      <c r="CCU269" s="27"/>
      <c r="CCV269" s="27"/>
      <c r="CCW269" s="27"/>
      <c r="CCX269" s="27"/>
      <c r="CCY269" s="27"/>
      <c r="CCZ269" s="27"/>
      <c r="CDA269" s="27"/>
      <c r="CDB269" s="27"/>
      <c r="CDC269" s="27"/>
      <c r="CDD269" s="27"/>
      <c r="CDE269" s="27"/>
      <c r="CDF269" s="27"/>
      <c r="CDG269" s="27"/>
      <c r="CDH269" s="27"/>
      <c r="CDI269" s="27"/>
      <c r="CDJ269" s="27"/>
      <c r="CDK269" s="27"/>
      <c r="CDL269" s="27"/>
      <c r="CDM269" s="27"/>
      <c r="CDN269" s="27"/>
      <c r="CDO269" s="27"/>
      <c r="CDP269" s="27"/>
      <c r="CDQ269" s="27"/>
      <c r="CDR269" s="27"/>
      <c r="CDS269" s="27"/>
      <c r="CDT269" s="27"/>
      <c r="CDU269" s="27"/>
      <c r="CDV269" s="27"/>
      <c r="CDW269" s="27"/>
      <c r="CDX269" s="27"/>
      <c r="CDY269" s="27"/>
      <c r="CDZ269" s="27"/>
      <c r="CEA269" s="27"/>
      <c r="CEB269" s="27"/>
      <c r="CEC269" s="27"/>
      <c r="CED269" s="27"/>
      <c r="CEE269" s="27"/>
      <c r="CEF269" s="27"/>
      <c r="CEG269" s="27"/>
      <c r="CEH269" s="27"/>
      <c r="CEI269" s="27"/>
      <c r="CEJ269" s="27"/>
      <c r="CEK269" s="27"/>
      <c r="CEL269" s="27"/>
      <c r="CEM269" s="27"/>
      <c r="CEN269" s="27"/>
      <c r="CEO269" s="27"/>
      <c r="CEP269" s="27"/>
      <c r="CEQ269" s="27"/>
      <c r="CER269" s="27"/>
      <c r="CES269" s="27"/>
      <c r="CET269" s="27"/>
      <c r="CEU269" s="27"/>
      <c r="CEV269" s="27"/>
      <c r="CEW269" s="27"/>
      <c r="CEX269" s="27"/>
      <c r="CEY269" s="27"/>
      <c r="CEZ269" s="27"/>
      <c r="CFA269" s="27"/>
      <c r="CFB269" s="27"/>
      <c r="CFC269" s="27"/>
      <c r="CFD269" s="27"/>
      <c r="CFE269" s="27"/>
      <c r="CFF269" s="27"/>
      <c r="CFG269" s="27"/>
      <c r="CFH269" s="27"/>
      <c r="CFI269" s="27"/>
      <c r="CFJ269" s="27"/>
      <c r="CFK269" s="27"/>
      <c r="CFL269" s="27"/>
      <c r="CFM269" s="27"/>
      <c r="CFN269" s="27"/>
      <c r="CFO269" s="27"/>
      <c r="CFP269" s="27"/>
      <c r="CFQ269" s="27"/>
      <c r="CFR269" s="27"/>
      <c r="CFS269" s="27"/>
      <c r="CFT269" s="27"/>
      <c r="CFU269" s="27"/>
      <c r="CFV269" s="27"/>
      <c r="CFW269" s="27"/>
      <c r="CFX269" s="27"/>
      <c r="CFY269" s="27"/>
      <c r="CFZ269" s="27"/>
      <c r="CGA269" s="27"/>
      <c r="CGB269" s="27"/>
      <c r="CGC269" s="27"/>
      <c r="CGD269" s="27"/>
      <c r="CGE269" s="27"/>
      <c r="CGF269" s="27"/>
      <c r="CGG269" s="27"/>
      <c r="CGH269" s="27"/>
      <c r="CGI269" s="27"/>
      <c r="CGJ269" s="27"/>
      <c r="CGK269" s="27"/>
      <c r="CGL269" s="27"/>
      <c r="CGM269" s="27"/>
      <c r="CGN269" s="27"/>
      <c r="CGO269" s="27"/>
      <c r="CGP269" s="27"/>
      <c r="CGQ269" s="27"/>
      <c r="CGR269" s="27"/>
      <c r="CGS269" s="27"/>
      <c r="CGT269" s="27"/>
      <c r="CGU269" s="27"/>
      <c r="CGV269" s="27"/>
      <c r="CGW269" s="27"/>
      <c r="CGX269" s="27"/>
      <c r="CGY269" s="27"/>
      <c r="CGZ269" s="27"/>
      <c r="CHA269" s="27"/>
      <c r="CHB269" s="27"/>
      <c r="CHC269" s="27"/>
      <c r="CHD269" s="27"/>
      <c r="CHE269" s="27"/>
      <c r="CHF269" s="27"/>
      <c r="CHG269" s="27"/>
      <c r="CHH269" s="27"/>
      <c r="CHI269" s="27"/>
      <c r="CHJ269" s="27"/>
      <c r="CHK269" s="27"/>
      <c r="CHL269" s="27"/>
      <c r="CHM269" s="27"/>
      <c r="CHN269" s="27"/>
      <c r="CHO269" s="27"/>
      <c r="CHP269" s="27"/>
      <c r="CHQ269" s="27"/>
      <c r="CHR269" s="27"/>
      <c r="CHS269" s="27"/>
      <c r="CHT269" s="27"/>
      <c r="CHU269" s="27"/>
      <c r="CHV269" s="27"/>
      <c r="CHW269" s="27"/>
      <c r="CHX269" s="27"/>
      <c r="CHY269" s="27"/>
      <c r="CHZ269" s="27"/>
      <c r="CIA269" s="27"/>
      <c r="CIB269" s="27"/>
      <c r="CIC269" s="27"/>
      <c r="CID269" s="27"/>
      <c r="CIE269" s="27"/>
      <c r="CIF269" s="27"/>
      <c r="CIG269" s="27"/>
      <c r="CIH269" s="27"/>
      <c r="CII269" s="27"/>
      <c r="CIJ269" s="27"/>
      <c r="CIK269" s="27"/>
      <c r="CIL269" s="27"/>
      <c r="CIM269" s="27"/>
      <c r="CIN269" s="27"/>
      <c r="CIO269" s="27"/>
      <c r="CIP269" s="27"/>
      <c r="CIQ269" s="27"/>
      <c r="CIR269" s="27"/>
      <c r="CIS269" s="27"/>
      <c r="CIT269" s="27"/>
      <c r="CIU269" s="27"/>
      <c r="CIV269" s="27"/>
      <c r="CIW269" s="27"/>
      <c r="CIX269" s="27"/>
      <c r="CIY269" s="27"/>
      <c r="CIZ269" s="27"/>
      <c r="CJA269" s="27"/>
      <c r="CJB269" s="27"/>
      <c r="CJC269" s="27"/>
      <c r="CJD269" s="27"/>
      <c r="CJE269" s="27"/>
      <c r="CJF269" s="27"/>
      <c r="CJG269" s="27"/>
      <c r="CJH269" s="27"/>
      <c r="CJI269" s="27"/>
      <c r="CJJ269" s="27"/>
      <c r="CJK269" s="27"/>
      <c r="CJL269" s="27"/>
      <c r="CJM269" s="27"/>
      <c r="CJN269" s="27"/>
      <c r="CJO269" s="27"/>
      <c r="CJP269" s="27"/>
      <c r="CJQ269" s="27"/>
      <c r="CJR269" s="27"/>
      <c r="CJS269" s="27"/>
      <c r="CJT269" s="27"/>
      <c r="CJU269" s="27"/>
      <c r="CJV269" s="27"/>
      <c r="CJW269" s="27"/>
      <c r="CJX269" s="27"/>
      <c r="CJY269" s="27"/>
      <c r="CJZ269" s="27"/>
      <c r="CKA269" s="27"/>
      <c r="CKB269" s="27"/>
      <c r="CKC269" s="27"/>
      <c r="CKD269" s="27"/>
      <c r="CKE269" s="27"/>
      <c r="CKF269" s="27"/>
      <c r="CKG269" s="27"/>
      <c r="CKH269" s="27"/>
      <c r="CKI269" s="27"/>
      <c r="CKJ269" s="27"/>
      <c r="CKK269" s="27"/>
      <c r="CKL269" s="27"/>
      <c r="CKM269" s="27"/>
      <c r="CKN269" s="27"/>
      <c r="CKO269" s="27"/>
      <c r="CKP269" s="27"/>
      <c r="CKQ269" s="27"/>
      <c r="CKR269" s="27"/>
      <c r="CKS269" s="27"/>
      <c r="CKT269" s="27"/>
      <c r="CKU269" s="27"/>
      <c r="CKV269" s="27"/>
      <c r="CKW269" s="27"/>
      <c r="CKX269" s="27"/>
      <c r="CKY269" s="27"/>
      <c r="CKZ269" s="27"/>
      <c r="CLA269" s="27"/>
      <c r="CLB269" s="27"/>
      <c r="CLC269" s="27"/>
      <c r="CLD269" s="27"/>
      <c r="CLE269" s="27"/>
      <c r="CLF269" s="27"/>
      <c r="CLG269" s="27"/>
      <c r="CLH269" s="27"/>
      <c r="CLI269" s="27"/>
      <c r="CLJ269" s="27"/>
      <c r="CLK269" s="27"/>
      <c r="CLL269" s="27"/>
      <c r="CLM269" s="27"/>
      <c r="CLN269" s="27"/>
      <c r="CLO269" s="27"/>
      <c r="CLP269" s="27"/>
      <c r="CLQ269" s="27"/>
      <c r="CLR269" s="27"/>
      <c r="CLS269" s="27"/>
      <c r="CLT269" s="27"/>
      <c r="CLU269" s="27"/>
      <c r="CLV269" s="27"/>
      <c r="CLW269" s="27"/>
      <c r="CLX269" s="27"/>
      <c r="CLY269" s="27"/>
      <c r="CLZ269" s="27"/>
      <c r="CMA269" s="27"/>
      <c r="CMB269" s="27"/>
      <c r="CMC269" s="27"/>
      <c r="CMD269" s="27"/>
      <c r="CME269" s="27"/>
      <c r="CMF269" s="27"/>
      <c r="CMG269" s="27"/>
      <c r="CMH269" s="27"/>
      <c r="CMI269" s="27"/>
      <c r="CMJ269" s="27"/>
      <c r="CMK269" s="27"/>
      <c r="CML269" s="27"/>
      <c r="CMM269" s="27"/>
      <c r="CMN269" s="27"/>
      <c r="CMO269" s="27"/>
      <c r="CMP269" s="27"/>
      <c r="CMQ269" s="27"/>
      <c r="CMR269" s="27"/>
      <c r="CMS269" s="27"/>
      <c r="CMT269" s="27"/>
      <c r="CMU269" s="27"/>
      <c r="CMV269" s="27"/>
      <c r="CMW269" s="27"/>
      <c r="CMX269" s="27"/>
      <c r="CMY269" s="27"/>
      <c r="CMZ269" s="27"/>
      <c r="CNA269" s="27"/>
      <c r="CNB269" s="27"/>
      <c r="CNC269" s="27"/>
      <c r="CND269" s="27"/>
      <c r="CNE269" s="27"/>
      <c r="CNF269" s="27"/>
      <c r="CNG269" s="27"/>
      <c r="CNH269" s="27"/>
      <c r="CNI269" s="27"/>
      <c r="CNJ269" s="27"/>
      <c r="CNK269" s="27"/>
      <c r="CNL269" s="27"/>
      <c r="CNM269" s="27"/>
      <c r="CNN269" s="27"/>
      <c r="CNO269" s="27"/>
      <c r="CNP269" s="27"/>
      <c r="CNQ269" s="27"/>
      <c r="CNR269" s="27"/>
      <c r="CNS269" s="27"/>
      <c r="CNT269" s="27"/>
      <c r="CNU269" s="27"/>
      <c r="CNV269" s="27"/>
      <c r="CNW269" s="27"/>
      <c r="CNX269" s="27"/>
      <c r="CNY269" s="27"/>
      <c r="CNZ269" s="27"/>
      <c r="COA269" s="27"/>
      <c r="COB269" s="27"/>
      <c r="COC269" s="27"/>
      <c r="COD269" s="27"/>
      <c r="COE269" s="27"/>
      <c r="COF269" s="27"/>
      <c r="COG269" s="27"/>
      <c r="COH269" s="27"/>
      <c r="COI269" s="27"/>
      <c r="COJ269" s="27"/>
      <c r="COK269" s="27"/>
      <c r="COL269" s="27"/>
      <c r="COM269" s="27"/>
      <c r="CON269" s="27"/>
      <c r="COO269" s="27"/>
      <c r="COP269" s="27"/>
      <c r="COQ269" s="27"/>
      <c r="COR269" s="27"/>
      <c r="COS269" s="27"/>
      <c r="COT269" s="27"/>
      <c r="COU269" s="27"/>
      <c r="COV269" s="27"/>
      <c r="COW269" s="27"/>
      <c r="COX269" s="27"/>
      <c r="COY269" s="27"/>
      <c r="COZ269" s="27"/>
      <c r="CPA269" s="27"/>
      <c r="CPB269" s="27"/>
      <c r="CPC269" s="27"/>
      <c r="CPD269" s="27"/>
      <c r="CPE269" s="27"/>
      <c r="CPF269" s="27"/>
      <c r="CPG269" s="27"/>
      <c r="CPH269" s="27"/>
      <c r="CPI269" s="27"/>
      <c r="CPJ269" s="27"/>
      <c r="CPK269" s="27"/>
      <c r="CPL269" s="27"/>
      <c r="CPM269" s="27"/>
      <c r="CPN269" s="27"/>
      <c r="CPO269" s="27"/>
      <c r="CPP269" s="27"/>
      <c r="CPQ269" s="27"/>
      <c r="CPR269" s="27"/>
      <c r="CPS269" s="27"/>
      <c r="CPT269" s="27"/>
      <c r="CPU269" s="27"/>
      <c r="CPV269" s="27"/>
      <c r="CPW269" s="27"/>
      <c r="CPX269" s="27"/>
      <c r="CPY269" s="27"/>
      <c r="CPZ269" s="27"/>
      <c r="CQA269" s="27"/>
      <c r="CQB269" s="27"/>
      <c r="CQC269" s="27"/>
      <c r="CQD269" s="27"/>
      <c r="CQE269" s="27"/>
      <c r="CQF269" s="27"/>
      <c r="CQG269" s="27"/>
      <c r="CQH269" s="27"/>
      <c r="CQI269" s="27"/>
      <c r="CQJ269" s="27"/>
      <c r="CQK269" s="27"/>
      <c r="CQL269" s="27"/>
      <c r="CQM269" s="27"/>
      <c r="CQN269" s="27"/>
      <c r="CQO269" s="27"/>
      <c r="CQP269" s="27"/>
      <c r="CQQ269" s="27"/>
      <c r="CQR269" s="27"/>
      <c r="CQS269" s="27"/>
      <c r="CQT269" s="27"/>
      <c r="CQU269" s="27"/>
      <c r="CQV269" s="27"/>
      <c r="CQW269" s="27"/>
      <c r="CQX269" s="27"/>
      <c r="CQY269" s="27"/>
      <c r="CQZ269" s="27"/>
      <c r="CRA269" s="27"/>
      <c r="CRB269" s="27"/>
      <c r="CRC269" s="27"/>
      <c r="CRD269" s="27"/>
      <c r="CRE269" s="27"/>
      <c r="CRF269" s="27"/>
      <c r="CRG269" s="27"/>
      <c r="CRH269" s="27"/>
      <c r="CRI269" s="27"/>
      <c r="CRJ269" s="27"/>
      <c r="CRK269" s="27"/>
      <c r="CRL269" s="27"/>
      <c r="CRM269" s="27"/>
      <c r="CRN269" s="27"/>
      <c r="CRO269" s="27"/>
      <c r="CRP269" s="27"/>
      <c r="CRQ269" s="27"/>
      <c r="CRR269" s="27"/>
      <c r="CRS269" s="27"/>
      <c r="CRT269" s="27"/>
      <c r="CRU269" s="27"/>
      <c r="CRV269" s="27"/>
      <c r="CRW269" s="27"/>
      <c r="CRX269" s="27"/>
      <c r="CRY269" s="27"/>
      <c r="CRZ269" s="27"/>
      <c r="CSA269" s="27"/>
      <c r="CSB269" s="27"/>
      <c r="CSC269" s="27"/>
      <c r="CSD269" s="27"/>
      <c r="CSE269" s="27"/>
      <c r="CSF269" s="27"/>
      <c r="CSG269" s="27"/>
      <c r="CSH269" s="27"/>
      <c r="CSI269" s="27"/>
      <c r="CSJ269" s="27"/>
      <c r="CSK269" s="27"/>
      <c r="CSL269" s="27"/>
      <c r="CSM269" s="27"/>
      <c r="CSN269" s="27"/>
      <c r="CSO269" s="27"/>
      <c r="CSP269" s="27"/>
      <c r="CSQ269" s="27"/>
      <c r="CSR269" s="27"/>
      <c r="CSS269" s="27"/>
      <c r="CST269" s="27"/>
      <c r="CSU269" s="27"/>
      <c r="CSV269" s="27"/>
      <c r="CSW269" s="27"/>
      <c r="CSX269" s="27"/>
      <c r="CSY269" s="27"/>
      <c r="CSZ269" s="27"/>
      <c r="CTA269" s="27"/>
      <c r="CTB269" s="27"/>
      <c r="CTC269" s="27"/>
      <c r="CTD269" s="27"/>
      <c r="CTE269" s="27"/>
      <c r="CTF269" s="27"/>
      <c r="CTG269" s="27"/>
      <c r="CTH269" s="27"/>
      <c r="CTI269" s="27"/>
      <c r="CTJ269" s="27"/>
      <c r="CTK269" s="27"/>
      <c r="CTL269" s="27"/>
      <c r="CTM269" s="27"/>
      <c r="CTN269" s="27"/>
      <c r="CTO269" s="27"/>
      <c r="CTP269" s="27"/>
      <c r="CTQ269" s="27"/>
      <c r="CTR269" s="27"/>
      <c r="CTS269" s="27"/>
      <c r="CTT269" s="27"/>
      <c r="CTU269" s="27"/>
      <c r="CTV269" s="27"/>
      <c r="CTW269" s="27"/>
      <c r="CTX269" s="27"/>
      <c r="CTY269" s="27"/>
      <c r="CTZ269" s="27"/>
      <c r="CUA269" s="27"/>
      <c r="CUB269" s="27"/>
      <c r="CUC269" s="27"/>
      <c r="CUD269" s="27"/>
      <c r="CUE269" s="27"/>
      <c r="CUF269" s="27"/>
      <c r="CUG269" s="27"/>
      <c r="CUH269" s="27"/>
      <c r="CUI269" s="27"/>
      <c r="CUJ269" s="27"/>
      <c r="CUK269" s="27"/>
      <c r="CUL269" s="27"/>
      <c r="CUM269" s="27"/>
      <c r="CUN269" s="27"/>
      <c r="CUO269" s="27"/>
      <c r="CUP269" s="27"/>
      <c r="CUQ269" s="27"/>
      <c r="CUR269" s="27"/>
      <c r="CUS269" s="27"/>
      <c r="CUT269" s="27"/>
      <c r="CUU269" s="27"/>
      <c r="CUV269" s="27"/>
      <c r="CUW269" s="27"/>
      <c r="CUX269" s="27"/>
      <c r="CUY269" s="27"/>
      <c r="CUZ269" s="27"/>
      <c r="CVA269" s="27"/>
      <c r="CVB269" s="27"/>
      <c r="CVC269" s="27"/>
      <c r="CVD269" s="27"/>
      <c r="CVE269" s="27"/>
      <c r="CVF269" s="27"/>
      <c r="CVG269" s="27"/>
      <c r="CVH269" s="27"/>
      <c r="CVI269" s="27"/>
      <c r="CVJ269" s="27"/>
      <c r="CVK269" s="27"/>
      <c r="CVL269" s="27"/>
      <c r="CVM269" s="27"/>
      <c r="CVN269" s="27"/>
      <c r="CVO269" s="27"/>
      <c r="CVP269" s="27"/>
      <c r="CVQ269" s="27"/>
      <c r="CVR269" s="27"/>
      <c r="CVS269" s="27"/>
      <c r="CVT269" s="27"/>
      <c r="CVU269" s="27"/>
      <c r="CVV269" s="27"/>
      <c r="CVW269" s="27"/>
      <c r="CVX269" s="27"/>
      <c r="CVY269" s="27"/>
      <c r="CVZ269" s="27"/>
      <c r="CWA269" s="27"/>
      <c r="CWB269" s="27"/>
      <c r="CWC269" s="27"/>
      <c r="CWD269" s="27"/>
      <c r="CWE269" s="27"/>
      <c r="CWF269" s="27"/>
      <c r="CWG269" s="27"/>
      <c r="CWH269" s="27"/>
      <c r="CWI269" s="27"/>
      <c r="CWJ269" s="27"/>
      <c r="CWK269" s="27"/>
      <c r="CWL269" s="27"/>
      <c r="CWM269" s="27"/>
      <c r="CWN269" s="27"/>
      <c r="CWO269" s="27"/>
      <c r="CWP269" s="27"/>
      <c r="CWQ269" s="27"/>
      <c r="CWR269" s="27"/>
      <c r="CWS269" s="27"/>
      <c r="CWT269" s="27"/>
      <c r="CWU269" s="27"/>
      <c r="CWV269" s="27"/>
      <c r="CWW269" s="27"/>
      <c r="CWX269" s="27"/>
      <c r="CWY269" s="27"/>
      <c r="CWZ269" s="27"/>
      <c r="CXA269" s="27"/>
      <c r="CXB269" s="27"/>
      <c r="CXC269" s="27"/>
      <c r="CXD269" s="27"/>
      <c r="CXE269" s="27"/>
      <c r="CXF269" s="27"/>
      <c r="CXG269" s="27"/>
      <c r="CXH269" s="27"/>
      <c r="CXI269" s="27"/>
      <c r="CXJ269" s="27"/>
      <c r="CXK269" s="27"/>
      <c r="CXL269" s="27"/>
      <c r="CXM269" s="27"/>
      <c r="CXN269" s="27"/>
      <c r="CXO269" s="27"/>
      <c r="CXP269" s="27"/>
      <c r="CXQ269" s="27"/>
      <c r="CXR269" s="27"/>
      <c r="CXS269" s="27"/>
      <c r="CXT269" s="27"/>
      <c r="CXU269" s="27"/>
      <c r="CXV269" s="27"/>
      <c r="CXW269" s="27"/>
      <c r="CXX269" s="27"/>
      <c r="CXY269" s="27"/>
      <c r="CXZ269" s="27"/>
      <c r="CYA269" s="27"/>
      <c r="CYB269" s="27"/>
      <c r="CYC269" s="27"/>
      <c r="CYD269" s="27"/>
      <c r="CYE269" s="27"/>
      <c r="CYF269" s="27"/>
      <c r="CYG269" s="27"/>
      <c r="CYH269" s="27"/>
      <c r="CYI269" s="27"/>
      <c r="CYJ269" s="27"/>
      <c r="CYK269" s="27"/>
      <c r="CYL269" s="27"/>
      <c r="CYM269" s="27"/>
      <c r="CYN269" s="27"/>
      <c r="CYO269" s="27"/>
      <c r="CYP269" s="27"/>
      <c r="CYQ269" s="27"/>
      <c r="CYR269" s="27"/>
      <c r="CYS269" s="27"/>
      <c r="CYT269" s="27"/>
      <c r="CYU269" s="27"/>
      <c r="CYV269" s="27"/>
      <c r="CYW269" s="27"/>
      <c r="CYX269" s="27"/>
      <c r="CYY269" s="27"/>
      <c r="CYZ269" s="27"/>
      <c r="CZA269" s="27"/>
      <c r="CZB269" s="27"/>
      <c r="CZC269" s="27"/>
      <c r="CZD269" s="27"/>
      <c r="CZE269" s="27"/>
      <c r="CZF269" s="27"/>
      <c r="CZG269" s="27"/>
      <c r="CZH269" s="27"/>
      <c r="CZI269" s="27"/>
      <c r="CZJ269" s="27"/>
      <c r="CZK269" s="27"/>
      <c r="CZL269" s="27"/>
      <c r="CZM269" s="27"/>
      <c r="CZN269" s="27"/>
      <c r="CZO269" s="27"/>
      <c r="CZP269" s="27"/>
      <c r="CZQ269" s="27"/>
      <c r="CZR269" s="27"/>
      <c r="CZS269" s="27"/>
      <c r="CZT269" s="27"/>
      <c r="CZU269" s="27"/>
      <c r="CZV269" s="27"/>
      <c r="CZW269" s="27"/>
      <c r="CZX269" s="27"/>
      <c r="CZY269" s="27"/>
      <c r="CZZ269" s="27"/>
      <c r="DAA269" s="27"/>
      <c r="DAB269" s="27"/>
      <c r="DAC269" s="27"/>
      <c r="DAD269" s="27"/>
      <c r="DAE269" s="27"/>
      <c r="DAF269" s="27"/>
      <c r="DAG269" s="27"/>
      <c r="DAH269" s="27"/>
      <c r="DAI269" s="27"/>
      <c r="DAJ269" s="27"/>
      <c r="DAK269" s="27"/>
      <c r="DAL269" s="27"/>
      <c r="DAM269" s="27"/>
      <c r="DAN269" s="27"/>
      <c r="DAO269" s="27"/>
      <c r="DAP269" s="27"/>
      <c r="DAQ269" s="27"/>
      <c r="DAR269" s="27"/>
      <c r="DAS269" s="27"/>
      <c r="DAT269" s="27"/>
      <c r="DAU269" s="27"/>
      <c r="DAV269" s="27"/>
      <c r="DAW269" s="27"/>
      <c r="DAX269" s="27"/>
      <c r="DAY269" s="27"/>
      <c r="DAZ269" s="27"/>
      <c r="DBA269" s="27"/>
      <c r="DBB269" s="27"/>
      <c r="DBC269" s="27"/>
      <c r="DBD269" s="27"/>
      <c r="DBE269" s="27"/>
      <c r="DBF269" s="27"/>
      <c r="DBG269" s="27"/>
      <c r="DBH269" s="27"/>
      <c r="DBI269" s="27"/>
      <c r="DBJ269" s="27"/>
      <c r="DBK269" s="27"/>
      <c r="DBL269" s="27"/>
      <c r="DBM269" s="27"/>
      <c r="DBN269" s="27"/>
      <c r="DBO269" s="27"/>
      <c r="DBP269" s="27"/>
      <c r="DBQ269" s="27"/>
      <c r="DBR269" s="27"/>
      <c r="DBS269" s="27"/>
      <c r="DBT269" s="27"/>
      <c r="DBU269" s="27"/>
      <c r="DBV269" s="27"/>
      <c r="DBW269" s="27"/>
      <c r="DBX269" s="27"/>
      <c r="DBY269" s="27"/>
      <c r="DBZ269" s="27"/>
      <c r="DCA269" s="27"/>
      <c r="DCB269" s="27"/>
      <c r="DCC269" s="27"/>
      <c r="DCD269" s="27"/>
      <c r="DCE269" s="27"/>
      <c r="DCF269" s="27"/>
      <c r="DCG269" s="27"/>
      <c r="DCH269" s="27"/>
      <c r="DCI269" s="27"/>
      <c r="DCJ269" s="27"/>
      <c r="DCK269" s="27"/>
      <c r="DCL269" s="27"/>
      <c r="DCM269" s="27"/>
      <c r="DCN269" s="27"/>
      <c r="DCO269" s="27"/>
      <c r="DCP269" s="27"/>
      <c r="DCQ269" s="27"/>
      <c r="DCR269" s="27"/>
      <c r="DCS269" s="27"/>
      <c r="DCT269" s="27"/>
      <c r="DCU269" s="27"/>
      <c r="DCV269" s="27"/>
      <c r="DCW269" s="27"/>
      <c r="DCX269" s="27"/>
      <c r="DCY269" s="27"/>
      <c r="DCZ269" s="27"/>
      <c r="DDA269" s="27"/>
      <c r="DDB269" s="27"/>
      <c r="DDC269" s="27"/>
      <c r="DDD269" s="27"/>
      <c r="DDE269" s="27"/>
      <c r="DDF269" s="27"/>
      <c r="DDG269" s="27"/>
      <c r="DDH269" s="27"/>
      <c r="DDI269" s="27"/>
      <c r="DDJ269" s="27"/>
      <c r="DDK269" s="27"/>
      <c r="DDL269" s="27"/>
      <c r="DDM269" s="27"/>
      <c r="DDN269" s="27"/>
      <c r="DDO269" s="27"/>
      <c r="DDP269" s="27"/>
      <c r="DDQ269" s="27"/>
      <c r="DDR269" s="27"/>
      <c r="DDS269" s="27"/>
      <c r="DDT269" s="27"/>
      <c r="DDU269" s="27"/>
      <c r="DDV269" s="27"/>
      <c r="DDW269" s="27"/>
      <c r="DDX269" s="27"/>
      <c r="DDY269" s="27"/>
      <c r="DDZ269" s="27"/>
      <c r="DEA269" s="27"/>
      <c r="DEB269" s="27"/>
      <c r="DEC269" s="27"/>
      <c r="DED269" s="27"/>
      <c r="DEE269" s="27"/>
      <c r="DEF269" s="27"/>
      <c r="DEG269" s="27"/>
      <c r="DEH269" s="27"/>
      <c r="DEI269" s="27"/>
      <c r="DEJ269" s="27"/>
      <c r="DEK269" s="27"/>
      <c r="DEL269" s="27"/>
      <c r="DEM269" s="27"/>
      <c r="DEN269" s="27"/>
      <c r="DEO269" s="27"/>
      <c r="DEP269" s="27"/>
      <c r="DEQ269" s="27"/>
      <c r="DER269" s="27"/>
      <c r="DES269" s="27"/>
      <c r="DET269" s="27"/>
      <c r="DEU269" s="27"/>
      <c r="DEV269" s="27"/>
      <c r="DEW269" s="27"/>
      <c r="DEX269" s="27"/>
      <c r="DEY269" s="27"/>
      <c r="DEZ269" s="27"/>
      <c r="DFA269" s="27"/>
      <c r="DFB269" s="27"/>
      <c r="DFC269" s="27"/>
      <c r="DFD269" s="27"/>
      <c r="DFE269" s="27"/>
      <c r="DFF269" s="27"/>
      <c r="DFG269" s="27"/>
      <c r="DFH269" s="27"/>
      <c r="DFI269" s="27"/>
      <c r="DFJ269" s="27"/>
      <c r="DFK269" s="27"/>
      <c r="DFL269" s="27"/>
      <c r="DFM269" s="27"/>
      <c r="DFN269" s="27"/>
      <c r="DFO269" s="27"/>
      <c r="DFP269" s="27"/>
      <c r="DFQ269" s="27"/>
      <c r="DFR269" s="27"/>
      <c r="DFS269" s="27"/>
      <c r="DFT269" s="27"/>
      <c r="DFU269" s="27"/>
      <c r="DFV269" s="27"/>
      <c r="DFW269" s="27"/>
      <c r="DFX269" s="27"/>
      <c r="DFY269" s="27"/>
      <c r="DFZ269" s="27"/>
      <c r="DGA269" s="27"/>
      <c r="DGB269" s="27"/>
      <c r="DGC269" s="27"/>
      <c r="DGD269" s="27"/>
      <c r="DGE269" s="27"/>
      <c r="DGF269" s="27"/>
      <c r="DGG269" s="27"/>
      <c r="DGH269" s="27"/>
      <c r="DGI269" s="27"/>
      <c r="DGJ269" s="27"/>
      <c r="DGK269" s="27"/>
      <c r="DGL269" s="27"/>
      <c r="DGM269" s="27"/>
      <c r="DGN269" s="27"/>
      <c r="DGO269" s="27"/>
      <c r="DGP269" s="27"/>
      <c r="DGQ269" s="27"/>
      <c r="DGR269" s="27"/>
      <c r="DGS269" s="27"/>
      <c r="DGT269" s="27"/>
      <c r="DGU269" s="27"/>
      <c r="DGV269" s="27"/>
      <c r="DGW269" s="27"/>
      <c r="DGX269" s="27"/>
      <c r="DGY269" s="27"/>
      <c r="DGZ269" s="27"/>
      <c r="DHA269" s="27"/>
      <c r="DHB269" s="27"/>
      <c r="DHC269" s="27"/>
      <c r="DHD269" s="27"/>
      <c r="DHE269" s="27"/>
      <c r="DHF269" s="27"/>
      <c r="DHG269" s="27"/>
      <c r="DHH269" s="27"/>
      <c r="DHI269" s="27"/>
      <c r="DHJ269" s="27"/>
      <c r="DHK269" s="27"/>
      <c r="DHL269" s="27"/>
      <c r="DHM269" s="27"/>
      <c r="DHN269" s="27"/>
      <c r="DHO269" s="27"/>
      <c r="DHP269" s="27"/>
      <c r="DHQ269" s="27"/>
      <c r="DHR269" s="27"/>
      <c r="DHS269" s="27"/>
      <c r="DHT269" s="27"/>
      <c r="DHU269" s="27"/>
      <c r="DHV269" s="27"/>
      <c r="DHW269" s="27"/>
      <c r="DHX269" s="27"/>
      <c r="DHY269" s="27"/>
      <c r="DHZ269" s="27"/>
      <c r="DIA269" s="27"/>
      <c r="DIB269" s="27"/>
      <c r="DIC269" s="27"/>
      <c r="DID269" s="27"/>
      <c r="DIE269" s="27"/>
      <c r="DIF269" s="27"/>
      <c r="DIG269" s="27"/>
      <c r="DIH269" s="27"/>
      <c r="DII269" s="27"/>
      <c r="DIJ269" s="27"/>
      <c r="DIK269" s="27"/>
      <c r="DIL269" s="27"/>
      <c r="DIM269" s="27"/>
      <c r="DIN269" s="27"/>
      <c r="DIO269" s="27"/>
      <c r="DIP269" s="27"/>
      <c r="DIQ269" s="27"/>
      <c r="DIR269" s="27"/>
      <c r="DIS269" s="27"/>
      <c r="DIT269" s="27"/>
      <c r="DIU269" s="27"/>
      <c r="DIV269" s="27"/>
      <c r="DIW269" s="27"/>
      <c r="DIX269" s="27"/>
      <c r="DIY269" s="27"/>
      <c r="DIZ269" s="27"/>
      <c r="DJA269" s="27"/>
      <c r="DJB269" s="27"/>
      <c r="DJC269" s="27"/>
      <c r="DJD269" s="27"/>
      <c r="DJE269" s="27"/>
      <c r="DJF269" s="27"/>
      <c r="DJG269" s="27"/>
      <c r="DJH269" s="27"/>
      <c r="DJI269" s="27"/>
      <c r="DJJ269" s="27"/>
      <c r="DJK269" s="27"/>
      <c r="DJL269" s="27"/>
      <c r="DJM269" s="27"/>
      <c r="DJN269" s="27"/>
      <c r="DJO269" s="27"/>
      <c r="DJP269" s="27"/>
      <c r="DJQ269" s="27"/>
      <c r="DJR269" s="27"/>
      <c r="DJS269" s="27"/>
      <c r="DJT269" s="27"/>
      <c r="DJU269" s="27"/>
      <c r="DJV269" s="27"/>
      <c r="DJW269" s="27"/>
      <c r="DJX269" s="27"/>
      <c r="DJY269" s="27"/>
      <c r="DJZ269" s="27"/>
      <c r="DKA269" s="27"/>
      <c r="DKB269" s="27"/>
      <c r="DKC269" s="27"/>
      <c r="DKD269" s="27"/>
      <c r="DKE269" s="27"/>
      <c r="DKF269" s="27"/>
      <c r="DKG269" s="27"/>
      <c r="DKH269" s="27"/>
      <c r="DKI269" s="27"/>
      <c r="DKJ269" s="27"/>
      <c r="DKK269" s="27"/>
      <c r="DKL269" s="27"/>
      <c r="DKM269" s="27"/>
      <c r="DKN269" s="27"/>
      <c r="DKO269" s="27"/>
      <c r="DKP269" s="27"/>
      <c r="DKQ269" s="27"/>
      <c r="DKR269" s="27"/>
      <c r="DKS269" s="27"/>
      <c r="DKT269" s="27"/>
      <c r="DKU269" s="27"/>
      <c r="DKV269" s="27"/>
      <c r="DKW269" s="27"/>
      <c r="DKX269" s="27"/>
      <c r="DKY269" s="27"/>
      <c r="DKZ269" s="27"/>
      <c r="DLA269" s="27"/>
      <c r="DLB269" s="27"/>
      <c r="DLC269" s="27"/>
      <c r="DLD269" s="27"/>
      <c r="DLE269" s="27"/>
      <c r="DLF269" s="27"/>
      <c r="DLG269" s="27"/>
      <c r="DLH269" s="27"/>
      <c r="DLI269" s="27"/>
      <c r="DLJ269" s="27"/>
      <c r="DLK269" s="27"/>
      <c r="DLL269" s="27"/>
      <c r="DLM269" s="27"/>
      <c r="DLN269" s="27"/>
      <c r="DLO269" s="27"/>
      <c r="DLP269" s="27"/>
      <c r="DLQ269" s="27"/>
      <c r="DLR269" s="27"/>
      <c r="DLS269" s="27"/>
      <c r="DLT269" s="27"/>
      <c r="DLU269" s="27"/>
      <c r="DLV269" s="27"/>
      <c r="DLW269" s="27"/>
      <c r="DLX269" s="27"/>
      <c r="DLY269" s="27"/>
      <c r="DLZ269" s="27"/>
      <c r="DMA269" s="27"/>
      <c r="DMB269" s="27"/>
      <c r="DMC269" s="27"/>
      <c r="DMD269" s="27"/>
      <c r="DME269" s="27"/>
      <c r="DMF269" s="27"/>
      <c r="DMG269" s="27"/>
      <c r="DMH269" s="27"/>
      <c r="DMI269" s="27"/>
      <c r="DMJ269" s="27"/>
      <c r="DMK269" s="27"/>
      <c r="DML269" s="27"/>
      <c r="DMM269" s="27"/>
      <c r="DMN269" s="27"/>
      <c r="DMO269" s="27"/>
      <c r="DMP269" s="27"/>
      <c r="DMQ269" s="27"/>
      <c r="DMR269" s="27"/>
      <c r="DMS269" s="27"/>
      <c r="DMT269" s="27"/>
      <c r="DMU269" s="27"/>
      <c r="DMV269" s="27"/>
      <c r="DMW269" s="27"/>
      <c r="DMX269" s="27"/>
      <c r="DMY269" s="27"/>
      <c r="DMZ269" s="27"/>
      <c r="DNA269" s="27"/>
      <c r="DNB269" s="27"/>
      <c r="DNC269" s="27"/>
      <c r="DND269" s="27"/>
      <c r="DNE269" s="27"/>
      <c r="DNF269" s="27"/>
      <c r="DNG269" s="27"/>
      <c r="DNH269" s="27"/>
      <c r="DNI269" s="27"/>
      <c r="DNJ269" s="27"/>
      <c r="DNK269" s="27"/>
      <c r="DNL269" s="27"/>
      <c r="DNM269" s="27"/>
      <c r="DNN269" s="27"/>
      <c r="DNO269" s="27"/>
      <c r="DNP269" s="27"/>
      <c r="DNQ269" s="27"/>
      <c r="DNR269" s="27"/>
      <c r="DNS269" s="27"/>
      <c r="DNT269" s="27"/>
      <c r="DNU269" s="27"/>
      <c r="DNV269" s="27"/>
      <c r="DNW269" s="27"/>
      <c r="DNX269" s="27"/>
      <c r="DNY269" s="27"/>
      <c r="DNZ269" s="27"/>
      <c r="DOA269" s="27"/>
      <c r="DOB269" s="27"/>
      <c r="DOC269" s="27"/>
      <c r="DOD269" s="27"/>
      <c r="DOE269" s="27"/>
      <c r="DOF269" s="27"/>
      <c r="DOG269" s="27"/>
      <c r="DOH269" s="27"/>
      <c r="DOI269" s="27"/>
      <c r="DOJ269" s="27"/>
      <c r="DOK269" s="27"/>
      <c r="DOL269" s="27"/>
      <c r="DOM269" s="27"/>
      <c r="DON269" s="27"/>
      <c r="DOO269" s="27"/>
      <c r="DOP269" s="27"/>
      <c r="DOQ269" s="27"/>
      <c r="DOR269" s="27"/>
      <c r="DOS269" s="27"/>
      <c r="DOT269" s="27"/>
      <c r="DOU269" s="27"/>
      <c r="DOV269" s="27"/>
      <c r="DOW269" s="27"/>
      <c r="DOX269" s="27"/>
      <c r="DOY269" s="27"/>
      <c r="DOZ269" s="27"/>
      <c r="DPA269" s="27"/>
      <c r="DPB269" s="27"/>
      <c r="DPC269" s="27"/>
      <c r="DPD269" s="27"/>
      <c r="DPE269" s="27"/>
      <c r="DPF269" s="27"/>
      <c r="DPG269" s="27"/>
      <c r="DPH269" s="27"/>
      <c r="DPI269" s="27"/>
      <c r="DPJ269" s="27"/>
      <c r="DPK269" s="27"/>
      <c r="DPL269" s="27"/>
      <c r="DPM269" s="27"/>
      <c r="DPN269" s="27"/>
      <c r="DPO269" s="27"/>
      <c r="DPP269" s="27"/>
      <c r="DPQ269" s="27"/>
      <c r="DPR269" s="27"/>
      <c r="DPS269" s="27"/>
      <c r="DPT269" s="27"/>
      <c r="DPU269" s="27"/>
      <c r="DPV269" s="27"/>
      <c r="DPW269" s="27"/>
      <c r="DPX269" s="27"/>
      <c r="DPY269" s="27"/>
      <c r="DPZ269" s="27"/>
      <c r="DQA269" s="27"/>
      <c r="DQB269" s="27"/>
      <c r="DQC269" s="27"/>
      <c r="DQD269" s="27"/>
      <c r="DQE269" s="27"/>
      <c r="DQF269" s="27"/>
      <c r="DQG269" s="27"/>
      <c r="DQH269" s="27"/>
      <c r="DQI269" s="27"/>
      <c r="DQJ269" s="27"/>
      <c r="DQK269" s="27"/>
      <c r="DQL269" s="27"/>
      <c r="DQM269" s="27"/>
      <c r="DQN269" s="27"/>
      <c r="DQO269" s="27"/>
      <c r="DQP269" s="27"/>
      <c r="DQQ269" s="27"/>
      <c r="DQR269" s="27"/>
      <c r="DQS269" s="27"/>
      <c r="DQT269" s="27"/>
      <c r="DQU269" s="27"/>
      <c r="DQV269" s="27"/>
      <c r="DQW269" s="27"/>
      <c r="DQX269" s="27"/>
      <c r="DQY269" s="27"/>
      <c r="DQZ269" s="27"/>
      <c r="DRA269" s="27"/>
      <c r="DRB269" s="27"/>
      <c r="DRC269" s="27"/>
      <c r="DRD269" s="27"/>
      <c r="DRE269" s="27"/>
      <c r="DRF269" s="27"/>
      <c r="DRG269" s="27"/>
      <c r="DRH269" s="27"/>
      <c r="DRI269" s="27"/>
      <c r="DRJ269" s="27"/>
      <c r="DRK269" s="27"/>
      <c r="DRL269" s="27"/>
      <c r="DRM269" s="27"/>
      <c r="DRN269" s="27"/>
      <c r="DRO269" s="27"/>
      <c r="DRP269" s="27"/>
      <c r="DRQ269" s="27"/>
      <c r="DRR269" s="27"/>
      <c r="DRS269" s="27"/>
      <c r="DRT269" s="27"/>
      <c r="DRU269" s="27"/>
      <c r="DRV269" s="27"/>
      <c r="DRW269" s="27"/>
      <c r="DRX269" s="27"/>
      <c r="DRY269" s="27"/>
      <c r="DRZ269" s="27"/>
      <c r="DSA269" s="27"/>
      <c r="DSB269" s="27"/>
      <c r="DSC269" s="27"/>
      <c r="DSD269" s="27"/>
      <c r="DSE269" s="27"/>
      <c r="DSF269" s="27"/>
      <c r="DSG269" s="27"/>
      <c r="DSH269" s="27"/>
      <c r="DSI269" s="27"/>
      <c r="DSJ269" s="27"/>
      <c r="DSK269" s="27"/>
      <c r="DSL269" s="27"/>
      <c r="DSM269" s="27"/>
      <c r="DSN269" s="27"/>
      <c r="DSO269" s="27"/>
      <c r="DSP269" s="27"/>
      <c r="DSQ269" s="27"/>
      <c r="DSR269" s="27"/>
      <c r="DSS269" s="27"/>
      <c r="DST269" s="27"/>
      <c r="DSU269" s="27"/>
      <c r="DSV269" s="27"/>
      <c r="DSW269" s="27"/>
      <c r="DSX269" s="27"/>
      <c r="DSY269" s="27"/>
      <c r="DSZ269" s="27"/>
      <c r="DTA269" s="27"/>
      <c r="DTB269" s="27"/>
      <c r="DTC269" s="27"/>
      <c r="DTD269" s="27"/>
      <c r="DTE269" s="27"/>
      <c r="DTF269" s="27"/>
      <c r="DTG269" s="27"/>
      <c r="DTH269" s="27"/>
      <c r="DTI269" s="27"/>
      <c r="DTJ269" s="27"/>
      <c r="DTK269" s="27"/>
      <c r="DTL269" s="27"/>
      <c r="DTM269" s="27"/>
      <c r="DTN269" s="27"/>
      <c r="DTO269" s="27"/>
      <c r="DTP269" s="27"/>
      <c r="DTQ269" s="27"/>
      <c r="DTR269" s="27"/>
      <c r="DTS269" s="27"/>
      <c r="DTT269" s="27"/>
      <c r="DTU269" s="27"/>
      <c r="DTV269" s="27"/>
      <c r="DTW269" s="27"/>
      <c r="DTX269" s="27"/>
      <c r="DTY269" s="27"/>
      <c r="DTZ269" s="27"/>
      <c r="DUA269" s="27"/>
      <c r="DUB269" s="27"/>
      <c r="DUC269" s="27"/>
      <c r="DUD269" s="27"/>
      <c r="DUE269" s="27"/>
      <c r="DUF269" s="27"/>
      <c r="DUG269" s="27"/>
      <c r="DUH269" s="27"/>
      <c r="DUI269" s="27"/>
      <c r="DUJ269" s="27"/>
      <c r="DUK269" s="27"/>
      <c r="DUL269" s="27"/>
      <c r="DUM269" s="27"/>
      <c r="DUN269" s="27"/>
      <c r="DUO269" s="27"/>
      <c r="DUP269" s="27"/>
      <c r="DUQ269" s="27"/>
      <c r="DUR269" s="27"/>
      <c r="DUS269" s="27"/>
      <c r="DUT269" s="27"/>
      <c r="DUU269" s="27"/>
      <c r="DUV269" s="27"/>
      <c r="DUW269" s="27"/>
      <c r="DUX269" s="27"/>
      <c r="DUY269" s="27"/>
      <c r="DUZ269" s="27"/>
      <c r="DVA269" s="27"/>
      <c r="DVB269" s="27"/>
      <c r="DVC269" s="27"/>
      <c r="DVD269" s="27"/>
      <c r="DVE269" s="27"/>
      <c r="DVF269" s="27"/>
      <c r="DVG269" s="27"/>
      <c r="DVH269" s="27"/>
      <c r="DVI269" s="27"/>
      <c r="DVJ269" s="27"/>
      <c r="DVK269" s="27"/>
      <c r="DVL269" s="27"/>
      <c r="DVM269" s="27"/>
      <c r="DVN269" s="27"/>
      <c r="DVO269" s="27"/>
      <c r="DVP269" s="27"/>
      <c r="DVQ269" s="27"/>
      <c r="DVR269" s="27"/>
      <c r="DVS269" s="27"/>
      <c r="DVT269" s="27"/>
      <c r="DVU269" s="27"/>
      <c r="DVV269" s="27"/>
      <c r="DVW269" s="27"/>
      <c r="DVX269" s="27"/>
      <c r="DVY269" s="27"/>
      <c r="DVZ269" s="27"/>
      <c r="DWA269" s="27"/>
      <c r="DWB269" s="27"/>
      <c r="DWC269" s="27"/>
      <c r="DWD269" s="27"/>
      <c r="DWE269" s="27"/>
      <c r="DWF269" s="27"/>
      <c r="DWG269" s="27"/>
      <c r="DWH269" s="27"/>
      <c r="DWI269" s="27"/>
      <c r="DWJ269" s="27"/>
      <c r="DWK269" s="27"/>
      <c r="DWL269" s="27"/>
      <c r="DWM269" s="27"/>
      <c r="DWN269" s="27"/>
      <c r="DWO269" s="27"/>
      <c r="DWP269" s="27"/>
      <c r="DWQ269" s="27"/>
      <c r="DWR269" s="27"/>
      <c r="DWS269" s="27"/>
      <c r="DWT269" s="27"/>
      <c r="DWU269" s="27"/>
      <c r="DWV269" s="27"/>
      <c r="DWW269" s="27"/>
      <c r="DWX269" s="27"/>
      <c r="DWY269" s="27"/>
      <c r="DWZ269" s="27"/>
      <c r="DXA269" s="27"/>
      <c r="DXB269" s="27"/>
      <c r="DXC269" s="27"/>
      <c r="DXD269" s="27"/>
      <c r="DXE269" s="27"/>
      <c r="DXF269" s="27"/>
      <c r="DXG269" s="27"/>
      <c r="DXH269" s="27"/>
      <c r="DXI269" s="27"/>
      <c r="DXJ269" s="27"/>
      <c r="DXK269" s="27"/>
      <c r="DXL269" s="27"/>
      <c r="DXM269" s="27"/>
      <c r="DXN269" s="27"/>
      <c r="DXO269" s="27"/>
      <c r="DXP269" s="27"/>
      <c r="DXQ269" s="27"/>
      <c r="DXR269" s="27"/>
      <c r="DXS269" s="27"/>
      <c r="DXT269" s="27"/>
      <c r="DXU269" s="27"/>
      <c r="DXV269" s="27"/>
      <c r="DXW269" s="27"/>
      <c r="DXX269" s="27"/>
      <c r="DXY269" s="27"/>
      <c r="DXZ269" s="27"/>
      <c r="DYA269" s="27"/>
      <c r="DYB269" s="27"/>
      <c r="DYC269" s="27"/>
      <c r="DYD269" s="27"/>
      <c r="DYE269" s="27"/>
      <c r="DYF269" s="27"/>
      <c r="DYG269" s="27"/>
      <c r="DYH269" s="27"/>
      <c r="DYI269" s="27"/>
      <c r="DYJ269" s="27"/>
      <c r="DYK269" s="27"/>
      <c r="DYL269" s="27"/>
      <c r="DYM269" s="27"/>
      <c r="DYN269" s="27"/>
      <c r="DYO269" s="27"/>
      <c r="DYP269" s="27"/>
      <c r="DYQ269" s="27"/>
      <c r="DYR269" s="27"/>
      <c r="DYS269" s="27"/>
      <c r="DYT269" s="27"/>
      <c r="DYU269" s="27"/>
      <c r="DYV269" s="27"/>
      <c r="DYW269" s="27"/>
      <c r="DYX269" s="27"/>
      <c r="DYY269" s="27"/>
      <c r="DYZ269" s="27"/>
      <c r="DZA269" s="27"/>
      <c r="DZB269" s="27"/>
      <c r="DZC269" s="27"/>
      <c r="DZD269" s="27"/>
      <c r="DZE269" s="27"/>
      <c r="DZF269" s="27"/>
      <c r="DZG269" s="27"/>
      <c r="DZH269" s="27"/>
      <c r="DZI269" s="27"/>
      <c r="DZJ269" s="27"/>
      <c r="DZK269" s="27"/>
      <c r="DZL269" s="27"/>
      <c r="DZM269" s="27"/>
      <c r="DZN269" s="27"/>
      <c r="DZO269" s="27"/>
      <c r="DZP269" s="27"/>
      <c r="DZQ269" s="27"/>
      <c r="DZR269" s="27"/>
      <c r="DZS269" s="27"/>
      <c r="DZT269" s="27"/>
      <c r="DZU269" s="27"/>
      <c r="DZV269" s="27"/>
      <c r="DZW269" s="27"/>
      <c r="DZX269" s="27"/>
      <c r="DZY269" s="27"/>
      <c r="DZZ269" s="27"/>
      <c r="EAA269" s="27"/>
      <c r="EAB269" s="27"/>
      <c r="EAC269" s="27"/>
      <c r="EAD269" s="27"/>
      <c r="EAE269" s="27"/>
      <c r="EAF269" s="27"/>
      <c r="EAG269" s="27"/>
      <c r="EAH269" s="27"/>
      <c r="EAI269" s="27"/>
      <c r="EAJ269" s="27"/>
      <c r="EAK269" s="27"/>
      <c r="EAL269" s="27"/>
      <c r="EAM269" s="27"/>
      <c r="EAN269" s="27"/>
      <c r="EAO269" s="27"/>
      <c r="EAP269" s="27"/>
      <c r="EAQ269" s="27"/>
      <c r="EAR269" s="27"/>
      <c r="EAS269" s="27"/>
      <c r="EAT269" s="27"/>
      <c r="EAU269" s="27"/>
      <c r="EAV269" s="27"/>
      <c r="EAW269" s="27"/>
      <c r="EAX269" s="27"/>
      <c r="EAY269" s="27"/>
      <c r="EAZ269" s="27"/>
      <c r="EBA269" s="27"/>
      <c r="EBB269" s="27"/>
      <c r="EBC269" s="27"/>
      <c r="EBD269" s="27"/>
      <c r="EBE269" s="27"/>
      <c r="EBF269" s="27"/>
      <c r="EBG269" s="27"/>
      <c r="EBH269" s="27"/>
      <c r="EBI269" s="27"/>
      <c r="EBJ269" s="27"/>
      <c r="EBK269" s="27"/>
      <c r="EBL269" s="27"/>
      <c r="EBM269" s="27"/>
      <c r="EBN269" s="27"/>
      <c r="EBO269" s="27"/>
      <c r="EBP269" s="27"/>
      <c r="EBQ269" s="27"/>
      <c r="EBR269" s="27"/>
      <c r="EBS269" s="27"/>
      <c r="EBT269" s="27"/>
      <c r="EBU269" s="27"/>
      <c r="EBV269" s="27"/>
      <c r="EBW269" s="27"/>
      <c r="EBX269" s="27"/>
      <c r="EBY269" s="27"/>
      <c r="EBZ269" s="27"/>
      <c r="ECA269" s="27"/>
      <c r="ECB269" s="27"/>
      <c r="ECC269" s="27"/>
      <c r="ECD269" s="27"/>
      <c r="ECE269" s="27"/>
      <c r="ECF269" s="27"/>
      <c r="ECG269" s="27"/>
      <c r="ECH269" s="27"/>
      <c r="ECI269" s="27"/>
      <c r="ECJ269" s="27"/>
      <c r="ECK269" s="27"/>
      <c r="ECL269" s="27"/>
      <c r="ECM269" s="27"/>
      <c r="ECN269" s="27"/>
      <c r="ECO269" s="27"/>
      <c r="ECP269" s="27"/>
      <c r="ECQ269" s="27"/>
      <c r="ECR269" s="27"/>
      <c r="ECS269" s="27"/>
      <c r="ECT269" s="27"/>
      <c r="ECU269" s="27"/>
      <c r="ECV269" s="27"/>
      <c r="ECW269" s="27"/>
      <c r="ECX269" s="27"/>
      <c r="ECY269" s="27"/>
      <c r="ECZ269" s="27"/>
      <c r="EDA269" s="27"/>
      <c r="EDB269" s="27"/>
      <c r="EDC269" s="27"/>
      <c r="EDD269" s="27"/>
      <c r="EDE269" s="27"/>
      <c r="EDF269" s="27"/>
      <c r="EDG269" s="27"/>
      <c r="EDH269" s="27"/>
      <c r="EDI269" s="27"/>
      <c r="EDJ269" s="27"/>
      <c r="EDK269" s="27"/>
      <c r="EDL269" s="27"/>
      <c r="EDM269" s="27"/>
      <c r="EDN269" s="27"/>
      <c r="EDO269" s="27"/>
      <c r="EDP269" s="27"/>
      <c r="EDQ269" s="27"/>
      <c r="EDR269" s="27"/>
      <c r="EDS269" s="27"/>
      <c r="EDT269" s="27"/>
      <c r="EDU269" s="27"/>
      <c r="EDV269" s="27"/>
      <c r="EDW269" s="27"/>
      <c r="EDX269" s="27"/>
      <c r="EDY269" s="27"/>
      <c r="EDZ269" s="27"/>
      <c r="EEA269" s="27"/>
      <c r="EEB269" s="27"/>
      <c r="EEC269" s="27"/>
      <c r="EED269" s="27"/>
      <c r="EEE269" s="27"/>
      <c r="EEF269" s="27"/>
      <c r="EEG269" s="27"/>
      <c r="EEH269" s="27"/>
      <c r="EEI269" s="27"/>
      <c r="EEJ269" s="27"/>
      <c r="EEK269" s="27"/>
      <c r="EEL269" s="27"/>
      <c r="EEM269" s="27"/>
      <c r="EEN269" s="27"/>
      <c r="EEO269" s="27"/>
      <c r="EEP269" s="27"/>
      <c r="EEQ269" s="27"/>
      <c r="EER269" s="27"/>
      <c r="EES269" s="27"/>
      <c r="EET269" s="27"/>
      <c r="EEU269" s="27"/>
      <c r="EEV269" s="27"/>
      <c r="EEW269" s="27"/>
      <c r="EEX269" s="27"/>
      <c r="EEY269" s="27"/>
      <c r="EEZ269" s="27"/>
      <c r="EFA269" s="27"/>
      <c r="EFB269" s="27"/>
      <c r="EFC269" s="27"/>
      <c r="EFD269" s="27"/>
      <c r="EFE269" s="27"/>
      <c r="EFF269" s="27"/>
      <c r="EFG269" s="27"/>
      <c r="EFH269" s="27"/>
      <c r="EFI269" s="27"/>
      <c r="EFJ269" s="27"/>
      <c r="EFK269" s="27"/>
      <c r="EFL269" s="27"/>
      <c r="EFM269" s="27"/>
      <c r="EFN269" s="27"/>
      <c r="EFO269" s="27"/>
      <c r="EFP269" s="27"/>
      <c r="EFQ269" s="27"/>
      <c r="EFR269" s="27"/>
      <c r="EFS269" s="27"/>
      <c r="EFT269" s="27"/>
      <c r="EFU269" s="27"/>
      <c r="EFV269" s="27"/>
      <c r="EFW269" s="27"/>
      <c r="EFX269" s="27"/>
      <c r="EFY269" s="27"/>
      <c r="EFZ269" s="27"/>
      <c r="EGA269" s="27"/>
      <c r="EGB269" s="27"/>
      <c r="EGC269" s="27"/>
      <c r="EGD269" s="27"/>
      <c r="EGE269" s="27"/>
      <c r="EGF269" s="27"/>
      <c r="EGG269" s="27"/>
      <c r="EGH269" s="27"/>
      <c r="EGI269" s="27"/>
      <c r="EGJ269" s="27"/>
      <c r="EGK269" s="27"/>
      <c r="EGL269" s="27"/>
      <c r="EGM269" s="27"/>
      <c r="EGN269" s="27"/>
      <c r="EGO269" s="27"/>
      <c r="EGP269" s="27"/>
      <c r="EGQ269" s="27"/>
      <c r="EGR269" s="27"/>
      <c r="EGS269" s="27"/>
      <c r="EGT269" s="27"/>
      <c r="EGU269" s="27"/>
      <c r="EGV269" s="27"/>
      <c r="EGW269" s="27"/>
      <c r="EGX269" s="27"/>
      <c r="EGY269" s="27"/>
      <c r="EGZ269" s="27"/>
      <c r="EHA269" s="27"/>
      <c r="EHB269" s="27"/>
      <c r="EHC269" s="27"/>
      <c r="EHD269" s="27"/>
      <c r="EHE269" s="27"/>
      <c r="EHF269" s="27"/>
      <c r="EHG269" s="27"/>
      <c r="EHH269" s="27"/>
      <c r="EHI269" s="27"/>
      <c r="EHJ269" s="27"/>
      <c r="EHK269" s="27"/>
      <c r="EHL269" s="27"/>
      <c r="EHM269" s="27"/>
      <c r="EHN269" s="27"/>
      <c r="EHO269" s="27"/>
      <c r="EHP269" s="27"/>
      <c r="EHQ269" s="27"/>
      <c r="EHR269" s="27"/>
      <c r="EHS269" s="27"/>
      <c r="EHT269" s="27"/>
      <c r="EHU269" s="27"/>
      <c r="EHV269" s="27"/>
      <c r="EHW269" s="27"/>
      <c r="EHX269" s="27"/>
      <c r="EHY269" s="27"/>
      <c r="EHZ269" s="27"/>
      <c r="EIA269" s="27"/>
      <c r="EIB269" s="27"/>
      <c r="EIC269" s="27"/>
      <c r="EID269" s="27"/>
      <c r="EIE269" s="27"/>
      <c r="EIF269" s="27"/>
      <c r="EIG269" s="27"/>
      <c r="EIH269" s="27"/>
      <c r="EII269" s="27"/>
      <c r="EIJ269" s="27"/>
      <c r="EIK269" s="27"/>
      <c r="EIL269" s="27"/>
      <c r="EIM269" s="27"/>
      <c r="EIN269" s="27"/>
      <c r="EIO269" s="27"/>
      <c r="EIP269" s="27"/>
      <c r="EIQ269" s="27"/>
      <c r="EIR269" s="27"/>
      <c r="EIS269" s="27"/>
      <c r="EIT269" s="27"/>
      <c r="EIU269" s="27"/>
      <c r="EIV269" s="27"/>
      <c r="EIW269" s="27"/>
      <c r="EIX269" s="27"/>
      <c r="EIY269" s="27"/>
      <c r="EIZ269" s="27"/>
      <c r="EJA269" s="27"/>
      <c r="EJB269" s="27"/>
      <c r="EJC269" s="27"/>
      <c r="EJD269" s="27"/>
      <c r="EJE269" s="27"/>
      <c r="EJF269" s="27"/>
      <c r="EJG269" s="27"/>
      <c r="EJH269" s="27"/>
      <c r="EJI269" s="27"/>
      <c r="EJJ269" s="27"/>
      <c r="EJK269" s="27"/>
      <c r="EJL269" s="27"/>
      <c r="EJM269" s="27"/>
      <c r="EJN269" s="27"/>
      <c r="EJO269" s="27"/>
      <c r="EJP269" s="27"/>
      <c r="EJQ269" s="27"/>
      <c r="EJR269" s="27"/>
      <c r="EJS269" s="27"/>
      <c r="EJT269" s="27"/>
      <c r="EJU269" s="27"/>
      <c r="EJV269" s="27"/>
      <c r="EJW269" s="27"/>
      <c r="EJX269" s="27"/>
      <c r="EJY269" s="27"/>
      <c r="EJZ269" s="27"/>
      <c r="EKA269" s="27"/>
      <c r="EKB269" s="27"/>
      <c r="EKC269" s="27"/>
      <c r="EKD269" s="27"/>
      <c r="EKE269" s="27"/>
      <c r="EKF269" s="27"/>
      <c r="EKG269" s="27"/>
      <c r="EKH269" s="27"/>
      <c r="EKI269" s="27"/>
      <c r="EKJ269" s="27"/>
      <c r="EKK269" s="27"/>
      <c r="EKL269" s="27"/>
      <c r="EKM269" s="27"/>
      <c r="EKN269" s="27"/>
      <c r="EKO269" s="27"/>
      <c r="EKP269" s="27"/>
      <c r="EKQ269" s="27"/>
      <c r="EKR269" s="27"/>
      <c r="EKS269" s="27"/>
      <c r="EKT269" s="27"/>
      <c r="EKU269" s="27"/>
      <c r="EKV269" s="27"/>
      <c r="EKW269" s="27"/>
      <c r="EKX269" s="27"/>
      <c r="EKY269" s="27"/>
      <c r="EKZ269" s="27"/>
      <c r="ELA269" s="27"/>
      <c r="ELB269" s="27"/>
      <c r="ELC269" s="27"/>
      <c r="ELD269" s="27"/>
      <c r="ELE269" s="27"/>
      <c r="ELF269" s="27"/>
      <c r="ELG269" s="27"/>
      <c r="ELH269" s="27"/>
      <c r="ELI269" s="27"/>
      <c r="ELJ269" s="27"/>
      <c r="ELK269" s="27"/>
      <c r="ELL269" s="27"/>
      <c r="ELM269" s="27"/>
      <c r="ELN269" s="27"/>
      <c r="ELO269" s="27"/>
      <c r="ELP269" s="27"/>
      <c r="ELQ269" s="27"/>
      <c r="ELR269" s="27"/>
      <c r="ELS269" s="27"/>
      <c r="ELT269" s="27"/>
      <c r="ELU269" s="27"/>
      <c r="ELV269" s="27"/>
      <c r="ELW269" s="27"/>
      <c r="ELX269" s="27"/>
      <c r="ELY269" s="27"/>
      <c r="ELZ269" s="27"/>
      <c r="EMA269" s="27"/>
      <c r="EMB269" s="27"/>
      <c r="EMC269" s="27"/>
      <c r="EMD269" s="27"/>
      <c r="EME269" s="27"/>
      <c r="EMF269" s="27"/>
      <c r="EMG269" s="27"/>
      <c r="EMH269" s="27"/>
      <c r="EMI269" s="27"/>
      <c r="EMJ269" s="27"/>
      <c r="EMK269" s="27"/>
      <c r="EML269" s="27"/>
      <c r="EMM269" s="27"/>
      <c r="EMN269" s="27"/>
      <c r="EMO269" s="27"/>
      <c r="EMP269" s="27"/>
      <c r="EMQ269" s="27"/>
      <c r="EMR269" s="27"/>
      <c r="EMS269" s="27"/>
      <c r="EMT269" s="27"/>
      <c r="EMU269" s="27"/>
      <c r="EMV269" s="27"/>
      <c r="EMW269" s="27"/>
      <c r="EMX269" s="27"/>
      <c r="EMY269" s="27"/>
      <c r="EMZ269" s="27"/>
      <c r="ENA269" s="27"/>
      <c r="ENB269" s="27"/>
      <c r="ENC269" s="27"/>
      <c r="END269" s="27"/>
      <c r="ENE269" s="27"/>
      <c r="ENF269" s="27"/>
      <c r="ENG269" s="27"/>
      <c r="ENH269" s="27"/>
      <c r="ENI269" s="27"/>
      <c r="ENJ269" s="27"/>
      <c r="ENK269" s="27"/>
      <c r="ENL269" s="27"/>
      <c r="ENM269" s="27"/>
      <c r="ENN269" s="27"/>
      <c r="ENO269" s="27"/>
      <c r="ENP269" s="27"/>
      <c r="ENQ269" s="27"/>
      <c r="ENR269" s="27"/>
      <c r="ENS269" s="27"/>
      <c r="ENT269" s="27"/>
      <c r="ENU269" s="27"/>
      <c r="ENV269" s="27"/>
      <c r="ENW269" s="27"/>
      <c r="ENX269" s="27"/>
      <c r="ENY269" s="27"/>
      <c r="ENZ269" s="27"/>
      <c r="EOA269" s="27"/>
      <c r="EOB269" s="27"/>
      <c r="EOC269" s="27"/>
      <c r="EOD269" s="27"/>
      <c r="EOE269" s="27"/>
      <c r="EOF269" s="27"/>
      <c r="EOG269" s="27"/>
      <c r="EOH269" s="27"/>
      <c r="EOI269" s="27"/>
      <c r="EOJ269" s="27"/>
      <c r="EOK269" s="27"/>
      <c r="EOL269" s="27"/>
      <c r="EOM269" s="27"/>
      <c r="EON269" s="27"/>
      <c r="EOO269" s="27"/>
      <c r="EOP269" s="27"/>
      <c r="EOQ269" s="27"/>
      <c r="EOR269" s="27"/>
      <c r="EOS269" s="27"/>
      <c r="EOT269" s="27"/>
      <c r="EOU269" s="27"/>
      <c r="EOV269" s="27"/>
      <c r="EOW269" s="27"/>
      <c r="EOX269" s="27"/>
      <c r="EOY269" s="27"/>
      <c r="EOZ269" s="27"/>
      <c r="EPA269" s="27"/>
      <c r="EPB269" s="27"/>
      <c r="EPC269" s="27"/>
      <c r="EPD269" s="27"/>
      <c r="EPE269" s="27"/>
      <c r="EPF269" s="27"/>
      <c r="EPG269" s="27"/>
      <c r="EPH269" s="27"/>
      <c r="EPI269" s="27"/>
      <c r="EPJ269" s="27"/>
      <c r="EPK269" s="27"/>
      <c r="EPL269" s="27"/>
      <c r="EPM269" s="27"/>
      <c r="EPN269" s="27"/>
      <c r="EPO269" s="27"/>
      <c r="EPP269" s="27"/>
      <c r="EPQ269" s="27"/>
      <c r="EPR269" s="27"/>
      <c r="EPS269" s="27"/>
      <c r="EPT269" s="27"/>
      <c r="EPU269" s="27"/>
      <c r="EPV269" s="27"/>
      <c r="EPW269" s="27"/>
      <c r="EPX269" s="27"/>
      <c r="EPY269" s="27"/>
      <c r="EPZ269" s="27"/>
      <c r="EQA269" s="27"/>
      <c r="EQB269" s="27"/>
      <c r="EQC269" s="27"/>
      <c r="EQD269" s="27"/>
      <c r="EQE269" s="27"/>
      <c r="EQF269" s="27"/>
      <c r="EQG269" s="27"/>
      <c r="EQH269" s="27"/>
      <c r="EQI269" s="27"/>
      <c r="EQJ269" s="27"/>
      <c r="EQK269" s="27"/>
      <c r="EQL269" s="27"/>
      <c r="EQM269" s="27"/>
      <c r="EQN269" s="27"/>
      <c r="EQO269" s="27"/>
      <c r="EQP269" s="27"/>
      <c r="EQQ269" s="27"/>
      <c r="EQR269" s="27"/>
      <c r="EQS269" s="27"/>
      <c r="EQT269" s="27"/>
      <c r="EQU269" s="27"/>
      <c r="EQV269" s="27"/>
      <c r="EQW269" s="27"/>
      <c r="EQX269" s="27"/>
      <c r="EQY269" s="27"/>
      <c r="EQZ269" s="27"/>
      <c r="ERA269" s="27"/>
      <c r="ERB269" s="27"/>
      <c r="ERC269" s="27"/>
      <c r="ERD269" s="27"/>
      <c r="ERE269" s="27"/>
      <c r="ERF269" s="27"/>
      <c r="ERG269" s="27"/>
      <c r="ERH269" s="27"/>
      <c r="ERI269" s="27"/>
      <c r="ERJ269" s="27"/>
      <c r="ERK269" s="27"/>
      <c r="ERL269" s="27"/>
      <c r="ERM269" s="27"/>
      <c r="ERN269" s="27"/>
      <c r="ERO269" s="27"/>
      <c r="ERP269" s="27"/>
      <c r="ERQ269" s="27"/>
      <c r="ERR269" s="27"/>
      <c r="ERS269" s="27"/>
      <c r="ERT269" s="27"/>
      <c r="ERU269" s="27"/>
      <c r="ERV269" s="27"/>
      <c r="ERW269" s="27"/>
      <c r="ERX269" s="27"/>
      <c r="ERY269" s="27"/>
      <c r="ERZ269" s="27"/>
      <c r="ESA269" s="27"/>
      <c r="ESB269" s="27"/>
      <c r="ESC269" s="27"/>
      <c r="ESD269" s="27"/>
      <c r="ESE269" s="27"/>
      <c r="ESF269" s="27"/>
      <c r="ESG269" s="27"/>
      <c r="ESH269" s="27"/>
      <c r="ESI269" s="27"/>
      <c r="ESJ269" s="27"/>
      <c r="ESK269" s="27"/>
      <c r="ESL269" s="27"/>
      <c r="ESM269" s="27"/>
      <c r="ESN269" s="27"/>
      <c r="ESO269" s="27"/>
      <c r="ESP269" s="27"/>
      <c r="ESQ269" s="27"/>
      <c r="ESR269" s="27"/>
      <c r="ESS269" s="27"/>
      <c r="EST269" s="27"/>
      <c r="ESU269" s="27"/>
      <c r="ESV269" s="27"/>
      <c r="ESW269" s="27"/>
      <c r="ESX269" s="27"/>
      <c r="ESY269" s="27"/>
      <c r="ESZ269" s="27"/>
      <c r="ETA269" s="27"/>
      <c r="ETB269" s="27"/>
      <c r="ETC269" s="27"/>
      <c r="ETD269" s="27"/>
      <c r="ETE269" s="27"/>
      <c r="ETF269" s="27"/>
      <c r="ETG269" s="27"/>
      <c r="ETH269" s="27"/>
      <c r="ETI269" s="27"/>
      <c r="ETJ269" s="27"/>
      <c r="ETK269" s="27"/>
      <c r="ETL269" s="27"/>
      <c r="ETM269" s="27"/>
      <c r="ETN269" s="27"/>
      <c r="ETO269" s="27"/>
      <c r="ETP269" s="27"/>
      <c r="ETQ269" s="27"/>
      <c r="ETR269" s="27"/>
      <c r="ETS269" s="27"/>
      <c r="ETT269" s="27"/>
      <c r="ETU269" s="27"/>
      <c r="ETV269" s="27"/>
      <c r="ETW269" s="27"/>
      <c r="ETX269" s="27"/>
      <c r="ETY269" s="27"/>
      <c r="ETZ269" s="27"/>
      <c r="EUA269" s="27"/>
      <c r="EUB269" s="27"/>
      <c r="EUC269" s="27"/>
      <c r="EUD269" s="27"/>
      <c r="EUE269" s="27"/>
      <c r="EUF269" s="27"/>
      <c r="EUG269" s="27"/>
      <c r="EUH269" s="27"/>
      <c r="EUI269" s="27"/>
      <c r="EUJ269" s="27"/>
      <c r="EUK269" s="27"/>
      <c r="EUL269" s="27"/>
      <c r="EUM269" s="27"/>
      <c r="EUN269" s="27"/>
      <c r="EUO269" s="27"/>
      <c r="EUP269" s="27"/>
      <c r="EUQ269" s="27"/>
      <c r="EUR269" s="27"/>
      <c r="EUS269" s="27"/>
      <c r="EUT269" s="27"/>
      <c r="EUU269" s="27"/>
      <c r="EUV269" s="27"/>
      <c r="EUW269" s="27"/>
      <c r="EUX269" s="27"/>
      <c r="EUY269" s="27"/>
      <c r="EUZ269" s="27"/>
      <c r="EVA269" s="27"/>
      <c r="EVB269" s="27"/>
      <c r="EVC269" s="27"/>
      <c r="EVD269" s="27"/>
      <c r="EVE269" s="27"/>
      <c r="EVF269" s="27"/>
      <c r="EVG269" s="27"/>
      <c r="EVH269" s="27"/>
      <c r="EVI269" s="27"/>
      <c r="EVJ269" s="27"/>
      <c r="EVK269" s="27"/>
      <c r="EVL269" s="27"/>
      <c r="EVM269" s="27"/>
      <c r="EVN269" s="27"/>
      <c r="EVO269" s="27"/>
      <c r="EVP269" s="27"/>
      <c r="EVQ269" s="27"/>
      <c r="EVR269" s="27"/>
      <c r="EVS269" s="27"/>
      <c r="EVT269" s="27"/>
      <c r="EVU269" s="27"/>
      <c r="EVV269" s="27"/>
      <c r="EVW269" s="27"/>
      <c r="EVX269" s="27"/>
      <c r="EVY269" s="27"/>
      <c r="EVZ269" s="27"/>
      <c r="EWA269" s="27"/>
      <c r="EWB269" s="27"/>
      <c r="EWC269" s="27"/>
      <c r="EWD269" s="27"/>
      <c r="EWE269" s="27"/>
      <c r="EWF269" s="27"/>
      <c r="EWG269" s="27"/>
      <c r="EWH269" s="27"/>
      <c r="EWI269" s="27"/>
      <c r="EWJ269" s="27"/>
      <c r="EWK269" s="27"/>
      <c r="EWL269" s="27"/>
      <c r="EWM269" s="27"/>
      <c r="EWN269" s="27"/>
      <c r="EWO269" s="27"/>
      <c r="EWP269" s="27"/>
      <c r="EWQ269" s="27"/>
      <c r="EWR269" s="27"/>
      <c r="EWS269" s="27"/>
      <c r="EWT269" s="27"/>
      <c r="EWU269" s="27"/>
      <c r="EWV269" s="27"/>
      <c r="EWW269" s="27"/>
      <c r="EWX269" s="27"/>
      <c r="EWY269" s="27"/>
      <c r="EWZ269" s="27"/>
      <c r="EXA269" s="27"/>
      <c r="EXB269" s="27"/>
      <c r="EXC269" s="27"/>
      <c r="EXD269" s="27"/>
      <c r="EXE269" s="27"/>
      <c r="EXF269" s="27"/>
      <c r="EXG269" s="27"/>
      <c r="EXH269" s="27"/>
      <c r="EXI269" s="27"/>
      <c r="EXJ269" s="27"/>
      <c r="EXK269" s="27"/>
      <c r="EXL269" s="27"/>
      <c r="EXM269" s="27"/>
      <c r="EXN269" s="27"/>
      <c r="EXO269" s="27"/>
      <c r="EXP269" s="27"/>
      <c r="EXQ269" s="27"/>
      <c r="EXR269" s="27"/>
      <c r="EXS269" s="27"/>
      <c r="EXT269" s="27"/>
      <c r="EXU269" s="27"/>
      <c r="EXV269" s="27"/>
      <c r="EXW269" s="27"/>
      <c r="EXX269" s="27"/>
      <c r="EXY269" s="27"/>
      <c r="EXZ269" s="27"/>
      <c r="EYA269" s="27"/>
      <c r="EYB269" s="27"/>
      <c r="EYC269" s="27"/>
      <c r="EYD269" s="27"/>
      <c r="EYE269" s="27"/>
      <c r="EYF269" s="27"/>
      <c r="EYG269" s="27"/>
      <c r="EYH269" s="27"/>
      <c r="EYI269" s="27"/>
      <c r="EYJ269" s="27"/>
      <c r="EYK269" s="27"/>
      <c r="EYL269" s="27"/>
      <c r="EYM269" s="27"/>
      <c r="EYN269" s="27"/>
      <c r="EYO269" s="27"/>
      <c r="EYP269" s="27"/>
      <c r="EYQ269" s="27"/>
      <c r="EYR269" s="27"/>
      <c r="EYS269" s="27"/>
      <c r="EYT269" s="27"/>
      <c r="EYU269" s="27"/>
      <c r="EYV269" s="27"/>
      <c r="EYW269" s="27"/>
      <c r="EYX269" s="27"/>
      <c r="EYY269" s="27"/>
      <c r="EYZ269" s="27"/>
      <c r="EZA269" s="27"/>
      <c r="EZB269" s="27"/>
      <c r="EZC269" s="27"/>
      <c r="EZD269" s="27"/>
      <c r="EZE269" s="27"/>
      <c r="EZF269" s="27"/>
      <c r="EZG269" s="27"/>
      <c r="EZH269" s="27"/>
      <c r="EZI269" s="27"/>
      <c r="EZJ269" s="27"/>
      <c r="EZK269" s="27"/>
      <c r="EZL269" s="27"/>
      <c r="EZM269" s="27"/>
      <c r="EZN269" s="27"/>
      <c r="EZO269" s="27"/>
      <c r="EZP269" s="27"/>
      <c r="EZQ269" s="27"/>
      <c r="EZR269" s="27"/>
      <c r="EZS269" s="27"/>
      <c r="EZT269" s="27"/>
      <c r="EZU269" s="27"/>
      <c r="EZV269" s="27"/>
      <c r="EZW269" s="27"/>
      <c r="EZX269" s="27"/>
      <c r="EZY269" s="27"/>
      <c r="EZZ269" s="27"/>
      <c r="FAA269" s="27"/>
      <c r="FAB269" s="27"/>
      <c r="FAC269" s="27"/>
      <c r="FAD269" s="27"/>
      <c r="FAE269" s="27"/>
      <c r="FAF269" s="27"/>
      <c r="FAG269" s="27"/>
      <c r="FAH269" s="27"/>
      <c r="FAI269" s="27"/>
      <c r="FAJ269" s="27"/>
      <c r="FAK269" s="27"/>
      <c r="FAL269" s="27"/>
      <c r="FAM269" s="27"/>
      <c r="FAN269" s="27"/>
      <c r="FAO269" s="27"/>
      <c r="FAP269" s="27"/>
      <c r="FAQ269" s="27"/>
      <c r="FAR269" s="27"/>
      <c r="FAS269" s="27"/>
      <c r="FAT269" s="27"/>
      <c r="FAU269" s="27"/>
      <c r="FAV269" s="27"/>
      <c r="FAW269" s="27"/>
      <c r="FAX269" s="27"/>
      <c r="FAY269" s="27"/>
      <c r="FAZ269" s="27"/>
      <c r="FBA269" s="27"/>
      <c r="FBB269" s="27"/>
      <c r="FBC269" s="27"/>
      <c r="FBD269" s="27"/>
      <c r="FBE269" s="27"/>
      <c r="FBF269" s="27"/>
      <c r="FBG269" s="27"/>
      <c r="FBH269" s="27"/>
      <c r="FBI269" s="27"/>
      <c r="FBJ269" s="27"/>
      <c r="FBK269" s="27"/>
      <c r="FBL269" s="27"/>
      <c r="FBM269" s="27"/>
      <c r="FBN269" s="27"/>
      <c r="FBO269" s="27"/>
      <c r="FBP269" s="27"/>
      <c r="FBQ269" s="27"/>
      <c r="FBR269" s="27"/>
      <c r="FBS269" s="27"/>
      <c r="FBT269" s="27"/>
      <c r="FBU269" s="27"/>
      <c r="FBV269" s="27"/>
      <c r="FBW269" s="27"/>
      <c r="FBX269" s="27"/>
      <c r="FBY269" s="27"/>
      <c r="FBZ269" s="27"/>
      <c r="FCA269" s="27"/>
      <c r="FCB269" s="27"/>
      <c r="FCC269" s="27"/>
      <c r="FCD269" s="27"/>
      <c r="FCE269" s="27"/>
      <c r="FCF269" s="27"/>
      <c r="FCG269" s="27"/>
      <c r="FCH269" s="27"/>
      <c r="FCI269" s="27"/>
      <c r="FCJ269" s="27"/>
      <c r="FCK269" s="27"/>
      <c r="FCL269" s="27"/>
      <c r="FCM269" s="27"/>
      <c r="FCN269" s="27"/>
      <c r="FCO269" s="27"/>
      <c r="FCP269" s="27"/>
      <c r="FCQ269" s="27"/>
      <c r="FCR269" s="27"/>
      <c r="FCS269" s="27"/>
      <c r="FCT269" s="27"/>
      <c r="FCU269" s="27"/>
      <c r="FCV269" s="27"/>
      <c r="FCW269" s="27"/>
      <c r="FCX269" s="27"/>
      <c r="FCY269" s="27"/>
      <c r="FCZ269" s="27"/>
      <c r="FDA269" s="27"/>
      <c r="FDB269" s="27"/>
      <c r="FDC269" s="27"/>
      <c r="FDD269" s="27"/>
      <c r="FDE269" s="27"/>
      <c r="FDF269" s="27"/>
      <c r="FDG269" s="27"/>
      <c r="FDH269" s="27"/>
      <c r="FDI269" s="27"/>
      <c r="FDJ269" s="27"/>
      <c r="FDK269" s="27"/>
      <c r="FDL269" s="27"/>
      <c r="FDM269" s="27"/>
      <c r="FDN269" s="27"/>
      <c r="FDO269" s="27"/>
      <c r="FDP269" s="27"/>
      <c r="FDQ269" s="27"/>
      <c r="FDR269" s="27"/>
      <c r="FDS269" s="27"/>
      <c r="FDT269" s="27"/>
      <c r="FDU269" s="27"/>
      <c r="FDV269" s="27"/>
      <c r="FDW269" s="27"/>
      <c r="FDX269" s="27"/>
      <c r="FDY269" s="27"/>
      <c r="FDZ269" s="27"/>
      <c r="FEA269" s="27"/>
      <c r="FEB269" s="27"/>
      <c r="FEC269" s="27"/>
      <c r="FED269" s="27"/>
      <c r="FEE269" s="27"/>
      <c r="FEF269" s="27"/>
      <c r="FEG269" s="27"/>
      <c r="FEH269" s="27"/>
      <c r="FEI269" s="27"/>
      <c r="FEJ269" s="27"/>
      <c r="FEK269" s="27"/>
      <c r="FEL269" s="27"/>
      <c r="FEM269" s="27"/>
      <c r="FEN269" s="27"/>
      <c r="FEO269" s="27"/>
      <c r="FEP269" s="27"/>
      <c r="FEQ269" s="27"/>
      <c r="FER269" s="27"/>
      <c r="FES269" s="27"/>
      <c r="FET269" s="27"/>
      <c r="FEU269" s="27"/>
      <c r="FEV269" s="27"/>
      <c r="FEW269" s="27"/>
      <c r="FEX269" s="27"/>
      <c r="FEY269" s="27"/>
      <c r="FEZ269" s="27"/>
      <c r="FFA269" s="27"/>
      <c r="FFB269" s="27"/>
      <c r="FFC269" s="27"/>
      <c r="FFD269" s="27"/>
      <c r="FFE269" s="27"/>
      <c r="FFF269" s="27"/>
      <c r="FFG269" s="27"/>
      <c r="FFH269" s="27"/>
      <c r="FFI269" s="27"/>
      <c r="FFJ269" s="27"/>
      <c r="FFK269" s="27"/>
      <c r="FFL269" s="27"/>
      <c r="FFM269" s="27"/>
      <c r="FFN269" s="27"/>
      <c r="FFO269" s="27"/>
      <c r="FFP269" s="27"/>
      <c r="FFQ269" s="27"/>
      <c r="FFR269" s="27"/>
      <c r="FFS269" s="27"/>
      <c r="FFT269" s="27"/>
      <c r="FFU269" s="27"/>
      <c r="FFV269" s="27"/>
      <c r="FFW269" s="27"/>
      <c r="FFX269" s="27"/>
      <c r="FFY269" s="27"/>
      <c r="FFZ269" s="27"/>
      <c r="FGA269" s="27"/>
      <c r="FGB269" s="27"/>
      <c r="FGC269" s="27"/>
      <c r="FGD269" s="27"/>
      <c r="FGE269" s="27"/>
      <c r="FGF269" s="27"/>
      <c r="FGG269" s="27"/>
      <c r="FGH269" s="27"/>
      <c r="FGI269" s="27"/>
      <c r="FGJ269" s="27"/>
      <c r="FGK269" s="27"/>
      <c r="FGL269" s="27"/>
      <c r="FGM269" s="27"/>
      <c r="FGN269" s="27"/>
      <c r="FGO269" s="27"/>
      <c r="FGP269" s="27"/>
      <c r="FGQ269" s="27"/>
      <c r="FGR269" s="27"/>
      <c r="FGS269" s="27"/>
      <c r="FGT269" s="27"/>
      <c r="FGU269" s="27"/>
      <c r="FGV269" s="27"/>
      <c r="FGW269" s="27"/>
      <c r="FGX269" s="27"/>
      <c r="FGY269" s="27"/>
      <c r="FGZ269" s="27"/>
      <c r="FHA269" s="27"/>
      <c r="FHB269" s="27"/>
      <c r="FHC269" s="27"/>
      <c r="FHD269" s="27"/>
      <c r="FHE269" s="27"/>
      <c r="FHF269" s="27"/>
      <c r="FHG269" s="27"/>
      <c r="FHH269" s="27"/>
      <c r="FHI269" s="27"/>
      <c r="FHJ269" s="27"/>
      <c r="FHK269" s="27"/>
      <c r="FHL269" s="27"/>
      <c r="FHM269" s="27"/>
      <c r="FHN269" s="27"/>
      <c r="FHO269" s="27"/>
      <c r="FHP269" s="27"/>
      <c r="FHQ269" s="27"/>
      <c r="FHR269" s="27"/>
      <c r="FHS269" s="27"/>
      <c r="FHT269" s="27"/>
      <c r="FHU269" s="27"/>
      <c r="FHV269" s="27"/>
      <c r="FHW269" s="27"/>
      <c r="FHX269" s="27"/>
      <c r="FHY269" s="27"/>
      <c r="FHZ269" s="27"/>
      <c r="FIA269" s="27"/>
      <c r="FIB269" s="27"/>
      <c r="FIC269" s="27"/>
      <c r="FID269" s="27"/>
      <c r="FIE269" s="27"/>
      <c r="FIF269" s="27"/>
      <c r="FIG269" s="27"/>
      <c r="FIH269" s="27"/>
      <c r="FII269" s="27"/>
      <c r="FIJ269" s="27"/>
      <c r="FIK269" s="27"/>
      <c r="FIL269" s="27"/>
      <c r="FIM269" s="27"/>
      <c r="FIN269" s="27"/>
      <c r="FIO269" s="27"/>
      <c r="FIP269" s="27"/>
      <c r="FIQ269" s="27"/>
      <c r="FIR269" s="27"/>
      <c r="FIS269" s="27"/>
      <c r="FIT269" s="27"/>
      <c r="FIU269" s="27"/>
      <c r="FIV269" s="27"/>
      <c r="FIW269" s="27"/>
      <c r="FIX269" s="27"/>
      <c r="FIY269" s="27"/>
      <c r="FIZ269" s="27"/>
      <c r="FJA269" s="27"/>
      <c r="FJB269" s="27"/>
      <c r="FJC269" s="27"/>
      <c r="FJD269" s="27"/>
      <c r="FJE269" s="27"/>
      <c r="FJF269" s="27"/>
      <c r="FJG269" s="27"/>
      <c r="FJH269" s="27"/>
      <c r="FJI269" s="27"/>
      <c r="FJJ269" s="27"/>
      <c r="FJK269" s="27"/>
      <c r="FJL269" s="27"/>
      <c r="FJM269" s="27"/>
      <c r="FJN269" s="27"/>
      <c r="FJO269" s="27"/>
      <c r="FJP269" s="27"/>
      <c r="FJQ269" s="27"/>
      <c r="FJR269" s="27"/>
      <c r="FJS269" s="27"/>
      <c r="FJT269" s="27"/>
      <c r="FJU269" s="27"/>
      <c r="FJV269" s="27"/>
      <c r="FJW269" s="27"/>
      <c r="FJX269" s="27"/>
      <c r="FJY269" s="27"/>
      <c r="FJZ269" s="27"/>
      <c r="FKA269" s="27"/>
      <c r="FKB269" s="27"/>
      <c r="FKC269" s="27"/>
      <c r="FKD269" s="27"/>
      <c r="FKE269" s="27"/>
      <c r="FKF269" s="27"/>
      <c r="FKG269" s="27"/>
      <c r="FKH269" s="27"/>
      <c r="FKI269" s="27"/>
      <c r="FKJ269" s="27"/>
      <c r="FKK269" s="27"/>
      <c r="FKL269" s="27"/>
      <c r="FKM269" s="27"/>
      <c r="FKN269" s="27"/>
      <c r="FKO269" s="27"/>
      <c r="FKP269" s="27"/>
      <c r="FKQ269" s="27"/>
      <c r="FKR269" s="27"/>
      <c r="FKS269" s="27"/>
      <c r="FKT269" s="27"/>
      <c r="FKU269" s="27"/>
      <c r="FKV269" s="27"/>
      <c r="FKW269" s="27"/>
      <c r="FKX269" s="27"/>
      <c r="FKY269" s="27"/>
      <c r="FKZ269" s="27"/>
      <c r="FLA269" s="27"/>
      <c r="FLB269" s="27"/>
      <c r="FLC269" s="27"/>
      <c r="FLD269" s="27"/>
      <c r="FLE269" s="27"/>
      <c r="FLF269" s="27"/>
      <c r="FLG269" s="27"/>
      <c r="FLH269" s="27"/>
      <c r="FLI269" s="27"/>
      <c r="FLJ269" s="27"/>
      <c r="FLK269" s="27"/>
      <c r="FLL269" s="27"/>
      <c r="FLM269" s="27"/>
      <c r="FLN269" s="27"/>
      <c r="FLO269" s="27"/>
      <c r="FLP269" s="27"/>
      <c r="FLQ269" s="27"/>
      <c r="FLR269" s="27"/>
      <c r="FLS269" s="27"/>
      <c r="FLT269" s="27"/>
      <c r="FLU269" s="27"/>
      <c r="FLV269" s="27"/>
      <c r="FLW269" s="27"/>
      <c r="FLX269" s="27"/>
      <c r="FLY269" s="27"/>
      <c r="FLZ269" s="27"/>
      <c r="FMA269" s="27"/>
      <c r="FMB269" s="27"/>
      <c r="FMC269" s="27"/>
      <c r="FMD269" s="27"/>
      <c r="FME269" s="27"/>
      <c r="FMF269" s="27"/>
      <c r="FMG269" s="27"/>
      <c r="FMH269" s="27"/>
      <c r="FMI269" s="27"/>
      <c r="FMJ269" s="27"/>
      <c r="FMK269" s="27"/>
      <c r="FML269" s="27"/>
      <c r="FMM269" s="27"/>
      <c r="FMN269" s="27"/>
      <c r="FMO269" s="27"/>
      <c r="FMP269" s="27"/>
      <c r="FMQ269" s="27"/>
      <c r="FMR269" s="27"/>
      <c r="FMS269" s="27"/>
      <c r="FMT269" s="27"/>
      <c r="FMU269" s="27"/>
      <c r="FMV269" s="27"/>
      <c r="FMW269" s="27"/>
      <c r="FMX269" s="27"/>
      <c r="FMY269" s="27"/>
      <c r="FMZ269" s="27"/>
      <c r="FNA269" s="27"/>
      <c r="FNB269" s="27"/>
      <c r="FNC269" s="27"/>
      <c r="FND269" s="27"/>
      <c r="FNE269" s="27"/>
      <c r="FNF269" s="27"/>
      <c r="FNG269" s="27"/>
      <c r="FNH269" s="27"/>
      <c r="FNI269" s="27"/>
      <c r="FNJ269" s="27"/>
      <c r="FNK269" s="27"/>
      <c r="FNL269" s="27"/>
      <c r="FNM269" s="27"/>
      <c r="FNN269" s="27"/>
      <c r="FNO269" s="27"/>
      <c r="FNP269" s="27"/>
      <c r="FNQ269" s="27"/>
      <c r="FNR269" s="27"/>
      <c r="FNS269" s="27"/>
      <c r="FNT269" s="27"/>
      <c r="FNU269" s="27"/>
      <c r="FNV269" s="27"/>
      <c r="FNW269" s="27"/>
      <c r="FNX269" s="27"/>
      <c r="FNY269" s="27"/>
      <c r="FNZ269" s="27"/>
      <c r="FOA269" s="27"/>
      <c r="FOB269" s="27"/>
      <c r="FOC269" s="27"/>
      <c r="FOD269" s="27"/>
      <c r="FOE269" s="27"/>
      <c r="FOF269" s="27"/>
      <c r="FOG269" s="27"/>
      <c r="FOH269" s="27"/>
      <c r="FOI269" s="27"/>
      <c r="FOJ269" s="27"/>
      <c r="FOK269" s="27"/>
      <c r="FOL269" s="27"/>
      <c r="FOM269" s="27"/>
      <c r="FON269" s="27"/>
      <c r="FOO269" s="27"/>
      <c r="FOP269" s="27"/>
      <c r="FOQ269" s="27"/>
      <c r="FOR269" s="27"/>
      <c r="FOS269" s="27"/>
      <c r="FOT269" s="27"/>
      <c r="FOU269" s="27"/>
      <c r="FOV269" s="27"/>
      <c r="FOW269" s="27"/>
      <c r="FOX269" s="27"/>
      <c r="FOY269" s="27"/>
      <c r="FOZ269" s="27"/>
      <c r="FPA269" s="27"/>
      <c r="FPB269" s="27"/>
      <c r="FPC269" s="27"/>
      <c r="FPD269" s="27"/>
      <c r="FPE269" s="27"/>
      <c r="FPF269" s="27"/>
      <c r="FPG269" s="27"/>
      <c r="FPH269" s="27"/>
      <c r="FPI269" s="27"/>
      <c r="FPJ269" s="27"/>
      <c r="FPK269" s="27"/>
      <c r="FPL269" s="27"/>
      <c r="FPM269" s="27"/>
      <c r="FPN269" s="27"/>
      <c r="FPO269" s="27"/>
      <c r="FPP269" s="27"/>
      <c r="FPQ269" s="27"/>
      <c r="FPR269" s="27"/>
      <c r="FPS269" s="27"/>
      <c r="FPT269" s="27"/>
      <c r="FPU269" s="27"/>
      <c r="FPV269" s="27"/>
      <c r="FPW269" s="27"/>
      <c r="FPX269" s="27"/>
      <c r="FPY269" s="27"/>
      <c r="FPZ269" s="27"/>
      <c r="FQA269" s="27"/>
      <c r="FQB269" s="27"/>
      <c r="FQC269" s="27"/>
      <c r="FQD269" s="27"/>
      <c r="FQE269" s="27"/>
      <c r="FQF269" s="27"/>
      <c r="FQG269" s="27"/>
      <c r="FQH269" s="27"/>
      <c r="FQI269" s="27"/>
      <c r="FQJ269" s="27"/>
      <c r="FQK269" s="27"/>
      <c r="FQL269" s="27"/>
      <c r="FQM269" s="27"/>
      <c r="FQN269" s="27"/>
      <c r="FQO269" s="27"/>
      <c r="FQP269" s="27"/>
      <c r="FQQ269" s="27"/>
      <c r="FQR269" s="27"/>
      <c r="FQS269" s="27"/>
      <c r="FQT269" s="27"/>
      <c r="FQU269" s="27"/>
      <c r="FQV269" s="27"/>
      <c r="FQW269" s="27"/>
      <c r="FQX269" s="27"/>
      <c r="FQY269" s="27"/>
      <c r="FQZ269" s="27"/>
      <c r="FRA269" s="27"/>
      <c r="FRB269" s="27"/>
      <c r="FRC269" s="27"/>
      <c r="FRD269" s="27"/>
      <c r="FRE269" s="27"/>
      <c r="FRF269" s="27"/>
      <c r="FRG269" s="27"/>
      <c r="FRH269" s="27"/>
      <c r="FRI269" s="27"/>
      <c r="FRJ269" s="27"/>
      <c r="FRK269" s="27"/>
      <c r="FRL269" s="27"/>
      <c r="FRM269" s="27"/>
      <c r="FRN269" s="27"/>
      <c r="FRO269" s="27"/>
      <c r="FRP269" s="27"/>
      <c r="FRQ269" s="27"/>
      <c r="FRR269" s="27"/>
      <c r="FRS269" s="27"/>
      <c r="FRT269" s="27"/>
      <c r="FRU269" s="27"/>
      <c r="FRV269" s="27"/>
      <c r="FRW269" s="27"/>
      <c r="FRX269" s="27"/>
      <c r="FRY269" s="27"/>
      <c r="FRZ269" s="27"/>
      <c r="FSA269" s="27"/>
      <c r="FSB269" s="27"/>
      <c r="FSC269" s="27"/>
      <c r="FSD269" s="27"/>
      <c r="FSE269" s="27"/>
      <c r="FSF269" s="27"/>
      <c r="FSG269" s="27"/>
      <c r="FSH269" s="27"/>
      <c r="FSI269" s="27"/>
      <c r="FSJ269" s="27"/>
      <c r="FSK269" s="27"/>
      <c r="FSL269" s="27"/>
      <c r="FSM269" s="27"/>
      <c r="FSN269" s="27"/>
      <c r="FSO269" s="27"/>
      <c r="FSP269" s="27"/>
      <c r="FSQ269" s="27"/>
      <c r="FSR269" s="27"/>
      <c r="FSS269" s="27"/>
      <c r="FST269" s="27"/>
      <c r="FSU269" s="27"/>
      <c r="FSV269" s="27"/>
      <c r="FSW269" s="27"/>
      <c r="FSX269" s="27"/>
      <c r="FSY269" s="27"/>
      <c r="FSZ269" s="27"/>
      <c r="FTA269" s="27"/>
      <c r="FTB269" s="27"/>
      <c r="FTC269" s="27"/>
      <c r="FTD269" s="27"/>
      <c r="FTE269" s="27"/>
      <c r="FTF269" s="27"/>
      <c r="FTG269" s="27"/>
      <c r="FTH269" s="27"/>
      <c r="FTI269" s="27"/>
      <c r="FTJ269" s="27"/>
      <c r="FTK269" s="27"/>
      <c r="FTL269" s="27"/>
      <c r="FTM269" s="27"/>
      <c r="FTN269" s="27"/>
      <c r="FTO269" s="27"/>
      <c r="FTP269" s="27"/>
      <c r="FTQ269" s="27"/>
      <c r="FTR269" s="27"/>
      <c r="FTS269" s="27"/>
      <c r="FTT269" s="27"/>
      <c r="FTU269" s="27"/>
      <c r="FTV269" s="27"/>
      <c r="FTW269" s="27"/>
      <c r="FTX269" s="27"/>
      <c r="FTY269" s="27"/>
      <c r="FTZ269" s="27"/>
      <c r="FUA269" s="27"/>
      <c r="FUB269" s="27"/>
      <c r="FUC269" s="27"/>
      <c r="FUD269" s="27"/>
      <c r="FUE269" s="27"/>
      <c r="FUF269" s="27"/>
      <c r="FUG269" s="27"/>
      <c r="FUH269" s="27"/>
      <c r="FUI269" s="27"/>
      <c r="FUJ269" s="27"/>
      <c r="FUK269" s="27"/>
      <c r="FUL269" s="27"/>
      <c r="FUM269" s="27"/>
      <c r="FUN269" s="27"/>
      <c r="FUO269" s="27"/>
      <c r="FUP269" s="27"/>
      <c r="FUQ269" s="27"/>
      <c r="FUR269" s="27"/>
      <c r="FUS269" s="27"/>
      <c r="FUT269" s="27"/>
      <c r="FUU269" s="27"/>
      <c r="FUV269" s="27"/>
      <c r="FUW269" s="27"/>
      <c r="FUX269" s="27"/>
      <c r="FUY269" s="27"/>
      <c r="FUZ269" s="27"/>
      <c r="FVA269" s="27"/>
      <c r="FVB269" s="27"/>
      <c r="FVC269" s="27"/>
      <c r="FVD269" s="27"/>
      <c r="FVE269" s="27"/>
      <c r="FVF269" s="27"/>
      <c r="FVG269" s="27"/>
      <c r="FVH269" s="27"/>
      <c r="FVI269" s="27"/>
      <c r="FVJ269" s="27"/>
      <c r="FVK269" s="27"/>
      <c r="FVL269" s="27"/>
      <c r="FVM269" s="27"/>
      <c r="FVN269" s="27"/>
      <c r="FVO269" s="27"/>
      <c r="FVP269" s="27"/>
      <c r="FVQ269" s="27"/>
      <c r="FVR269" s="27"/>
      <c r="FVS269" s="27"/>
      <c r="FVT269" s="27"/>
      <c r="FVU269" s="27"/>
      <c r="FVV269" s="27"/>
      <c r="FVW269" s="27"/>
      <c r="FVX269" s="27"/>
      <c r="FVY269" s="27"/>
      <c r="FVZ269" s="27"/>
      <c r="FWA269" s="27"/>
      <c r="FWB269" s="27"/>
      <c r="FWC269" s="27"/>
      <c r="FWD269" s="27"/>
      <c r="FWE269" s="27"/>
      <c r="FWF269" s="27"/>
      <c r="FWG269" s="27"/>
      <c r="FWH269" s="27"/>
      <c r="FWI269" s="27"/>
      <c r="FWJ269" s="27"/>
      <c r="FWK269" s="27"/>
      <c r="FWL269" s="27"/>
      <c r="FWM269" s="27"/>
      <c r="FWN269" s="27"/>
      <c r="FWO269" s="27"/>
      <c r="FWP269" s="27"/>
      <c r="FWQ269" s="27"/>
      <c r="FWR269" s="27"/>
      <c r="FWS269" s="27"/>
      <c r="FWT269" s="27"/>
      <c r="FWU269" s="27"/>
      <c r="FWV269" s="27"/>
      <c r="FWW269" s="27"/>
      <c r="FWX269" s="27"/>
      <c r="FWY269" s="27"/>
      <c r="FWZ269" s="27"/>
      <c r="FXA269" s="27"/>
      <c r="FXB269" s="27"/>
      <c r="FXC269" s="27"/>
      <c r="FXD269" s="27"/>
      <c r="FXE269" s="27"/>
      <c r="FXF269" s="27"/>
      <c r="FXG269" s="27"/>
      <c r="FXH269" s="27"/>
      <c r="FXI269" s="27"/>
      <c r="FXJ269" s="27"/>
      <c r="FXK269" s="27"/>
      <c r="FXL269" s="27"/>
      <c r="FXM269" s="27"/>
      <c r="FXN269" s="27"/>
      <c r="FXO269" s="27"/>
      <c r="FXP269" s="27"/>
      <c r="FXQ269" s="27"/>
      <c r="FXR269" s="27"/>
      <c r="FXS269" s="27"/>
      <c r="FXT269" s="27"/>
      <c r="FXU269" s="27"/>
      <c r="FXV269" s="27"/>
      <c r="FXW269" s="27"/>
      <c r="FXX269" s="27"/>
      <c r="FXY269" s="27"/>
      <c r="FXZ269" s="27"/>
      <c r="FYA269" s="27"/>
      <c r="FYB269" s="27"/>
      <c r="FYC269" s="27"/>
      <c r="FYD269" s="27"/>
      <c r="FYE269" s="27"/>
      <c r="FYF269" s="27"/>
      <c r="FYG269" s="27"/>
      <c r="FYH269" s="27"/>
      <c r="FYI269" s="27"/>
      <c r="FYJ269" s="27"/>
      <c r="FYK269" s="27"/>
      <c r="FYL269" s="27"/>
      <c r="FYM269" s="27"/>
      <c r="FYN269" s="27"/>
      <c r="FYO269" s="27"/>
      <c r="FYP269" s="27"/>
      <c r="FYQ269" s="27"/>
      <c r="FYR269" s="27"/>
      <c r="FYS269" s="27"/>
      <c r="FYT269" s="27"/>
      <c r="FYU269" s="27"/>
      <c r="FYV269" s="27"/>
      <c r="FYW269" s="27"/>
      <c r="FYX269" s="27"/>
      <c r="FYY269" s="27"/>
      <c r="FYZ269" s="27"/>
      <c r="FZA269" s="27"/>
      <c r="FZB269" s="27"/>
      <c r="FZC269" s="27"/>
      <c r="FZD269" s="27"/>
      <c r="FZE269" s="27"/>
      <c r="FZF269" s="27"/>
      <c r="FZG269" s="27"/>
      <c r="FZH269" s="27"/>
      <c r="FZI269" s="27"/>
      <c r="FZJ269" s="27"/>
      <c r="FZK269" s="27"/>
      <c r="FZL269" s="27"/>
      <c r="FZM269" s="27"/>
      <c r="FZN269" s="27"/>
      <c r="FZO269" s="27"/>
      <c r="FZP269" s="27"/>
      <c r="FZQ269" s="27"/>
      <c r="FZR269" s="27"/>
      <c r="FZS269" s="27"/>
      <c r="FZT269" s="27"/>
      <c r="FZU269" s="27"/>
      <c r="FZV269" s="27"/>
      <c r="FZW269" s="27"/>
      <c r="FZX269" s="27"/>
      <c r="FZY269" s="27"/>
      <c r="FZZ269" s="27"/>
      <c r="GAA269" s="27"/>
      <c r="GAB269" s="27"/>
      <c r="GAC269" s="27"/>
      <c r="GAD269" s="27"/>
      <c r="GAE269" s="27"/>
      <c r="GAF269" s="27"/>
      <c r="GAG269" s="27"/>
      <c r="GAH269" s="27"/>
      <c r="GAI269" s="27"/>
      <c r="GAJ269" s="27"/>
      <c r="GAK269" s="27"/>
      <c r="GAL269" s="27"/>
      <c r="GAM269" s="27"/>
      <c r="GAN269" s="27"/>
      <c r="GAO269" s="27"/>
      <c r="GAP269" s="27"/>
      <c r="GAQ269" s="27"/>
      <c r="GAR269" s="27"/>
      <c r="GAS269" s="27"/>
      <c r="GAT269" s="27"/>
      <c r="GAU269" s="27"/>
      <c r="GAV269" s="27"/>
      <c r="GAW269" s="27"/>
      <c r="GAX269" s="27"/>
      <c r="GAY269" s="27"/>
      <c r="GAZ269" s="27"/>
      <c r="GBA269" s="27"/>
      <c r="GBB269" s="27"/>
      <c r="GBC269" s="27"/>
      <c r="GBD269" s="27"/>
      <c r="GBE269" s="27"/>
      <c r="GBF269" s="27"/>
      <c r="GBG269" s="27"/>
      <c r="GBH269" s="27"/>
      <c r="GBI269" s="27"/>
      <c r="GBJ269" s="27"/>
      <c r="GBK269" s="27"/>
      <c r="GBL269" s="27"/>
      <c r="GBM269" s="27"/>
      <c r="GBN269" s="27"/>
      <c r="GBO269" s="27"/>
      <c r="GBP269" s="27"/>
      <c r="GBQ269" s="27"/>
      <c r="GBR269" s="27"/>
      <c r="GBS269" s="27"/>
      <c r="GBT269" s="27"/>
      <c r="GBU269" s="27"/>
      <c r="GBV269" s="27"/>
      <c r="GBW269" s="27"/>
      <c r="GBX269" s="27"/>
      <c r="GBY269" s="27"/>
      <c r="GBZ269" s="27"/>
      <c r="GCA269" s="27"/>
      <c r="GCB269" s="27"/>
      <c r="GCC269" s="27"/>
      <c r="GCD269" s="27"/>
      <c r="GCE269" s="27"/>
      <c r="GCF269" s="27"/>
      <c r="GCG269" s="27"/>
      <c r="GCH269" s="27"/>
      <c r="GCI269" s="27"/>
      <c r="GCJ269" s="27"/>
      <c r="GCK269" s="27"/>
      <c r="GCL269" s="27"/>
      <c r="GCM269" s="27"/>
      <c r="GCN269" s="27"/>
      <c r="GCO269" s="27"/>
      <c r="GCP269" s="27"/>
      <c r="GCQ269" s="27"/>
      <c r="GCR269" s="27"/>
      <c r="GCS269" s="27"/>
      <c r="GCT269" s="27"/>
      <c r="GCU269" s="27"/>
      <c r="GCV269" s="27"/>
      <c r="GCW269" s="27"/>
      <c r="GCX269" s="27"/>
      <c r="GCY269" s="27"/>
      <c r="GCZ269" s="27"/>
      <c r="GDA269" s="27"/>
      <c r="GDB269" s="27"/>
      <c r="GDC269" s="27"/>
      <c r="GDD269" s="27"/>
      <c r="GDE269" s="27"/>
      <c r="GDF269" s="27"/>
      <c r="GDG269" s="27"/>
      <c r="GDH269" s="27"/>
      <c r="GDI269" s="27"/>
      <c r="GDJ269" s="27"/>
      <c r="GDK269" s="27"/>
      <c r="GDL269" s="27"/>
      <c r="GDM269" s="27"/>
      <c r="GDN269" s="27"/>
      <c r="GDO269" s="27"/>
      <c r="GDP269" s="27"/>
      <c r="GDQ269" s="27"/>
      <c r="GDR269" s="27"/>
      <c r="GDS269" s="27"/>
      <c r="GDT269" s="27"/>
      <c r="GDU269" s="27"/>
      <c r="GDV269" s="27"/>
      <c r="GDW269" s="27"/>
      <c r="GDX269" s="27"/>
      <c r="GDY269" s="27"/>
      <c r="GDZ269" s="27"/>
      <c r="GEA269" s="27"/>
      <c r="GEB269" s="27"/>
      <c r="GEC269" s="27"/>
      <c r="GED269" s="27"/>
      <c r="GEE269" s="27"/>
      <c r="GEF269" s="27"/>
      <c r="GEG269" s="27"/>
      <c r="GEH269" s="27"/>
      <c r="GEI269" s="27"/>
      <c r="GEJ269" s="27"/>
      <c r="GEK269" s="27"/>
      <c r="GEL269" s="27"/>
      <c r="GEM269" s="27"/>
      <c r="GEN269" s="27"/>
      <c r="GEO269" s="27"/>
      <c r="GEP269" s="27"/>
      <c r="GEQ269" s="27"/>
      <c r="GER269" s="27"/>
      <c r="GES269" s="27"/>
      <c r="GET269" s="27"/>
      <c r="GEU269" s="27"/>
      <c r="GEV269" s="27"/>
      <c r="GEW269" s="27"/>
      <c r="GEX269" s="27"/>
      <c r="GEY269" s="27"/>
      <c r="GEZ269" s="27"/>
      <c r="GFA269" s="27"/>
      <c r="GFB269" s="27"/>
      <c r="GFC269" s="27"/>
      <c r="GFD269" s="27"/>
      <c r="GFE269" s="27"/>
      <c r="GFF269" s="27"/>
      <c r="GFG269" s="27"/>
      <c r="GFH269" s="27"/>
      <c r="GFI269" s="27"/>
      <c r="GFJ269" s="27"/>
      <c r="GFK269" s="27"/>
      <c r="GFL269" s="27"/>
      <c r="GFM269" s="27"/>
      <c r="GFN269" s="27"/>
      <c r="GFO269" s="27"/>
      <c r="GFP269" s="27"/>
      <c r="GFQ269" s="27"/>
      <c r="GFR269" s="27"/>
      <c r="GFS269" s="27"/>
      <c r="GFT269" s="27"/>
      <c r="GFU269" s="27"/>
      <c r="GFV269" s="27"/>
      <c r="GFW269" s="27"/>
      <c r="GFX269" s="27"/>
      <c r="GFY269" s="27"/>
      <c r="GFZ269" s="27"/>
      <c r="GGA269" s="27"/>
      <c r="GGB269" s="27"/>
      <c r="GGC269" s="27"/>
      <c r="GGD269" s="27"/>
      <c r="GGE269" s="27"/>
      <c r="GGF269" s="27"/>
      <c r="GGG269" s="27"/>
      <c r="GGH269" s="27"/>
      <c r="GGI269" s="27"/>
      <c r="GGJ269" s="27"/>
      <c r="GGK269" s="27"/>
      <c r="GGL269" s="27"/>
      <c r="GGM269" s="27"/>
      <c r="GGN269" s="27"/>
      <c r="GGO269" s="27"/>
      <c r="GGP269" s="27"/>
      <c r="GGQ269" s="27"/>
      <c r="GGR269" s="27"/>
      <c r="GGS269" s="27"/>
      <c r="GGT269" s="27"/>
      <c r="GGU269" s="27"/>
      <c r="GGV269" s="27"/>
      <c r="GGW269" s="27"/>
      <c r="GGX269" s="27"/>
      <c r="GGY269" s="27"/>
      <c r="GGZ269" s="27"/>
      <c r="GHA269" s="27"/>
      <c r="GHB269" s="27"/>
      <c r="GHC269" s="27"/>
      <c r="GHD269" s="27"/>
      <c r="GHE269" s="27"/>
      <c r="GHF269" s="27"/>
      <c r="GHG269" s="27"/>
      <c r="GHH269" s="27"/>
      <c r="GHI269" s="27"/>
      <c r="GHJ269" s="27"/>
      <c r="GHK269" s="27"/>
      <c r="GHL269" s="27"/>
      <c r="GHM269" s="27"/>
      <c r="GHN269" s="27"/>
      <c r="GHO269" s="27"/>
      <c r="GHP269" s="27"/>
      <c r="GHQ269" s="27"/>
      <c r="GHR269" s="27"/>
      <c r="GHS269" s="27"/>
      <c r="GHT269" s="27"/>
      <c r="GHU269" s="27"/>
      <c r="GHV269" s="27"/>
      <c r="GHW269" s="27"/>
      <c r="GHX269" s="27"/>
      <c r="GHY269" s="27"/>
      <c r="GHZ269" s="27"/>
      <c r="GIA269" s="27"/>
      <c r="GIB269" s="27"/>
      <c r="GIC269" s="27"/>
      <c r="GID269" s="27"/>
      <c r="GIE269" s="27"/>
      <c r="GIF269" s="27"/>
      <c r="GIG269" s="27"/>
      <c r="GIH269" s="27"/>
      <c r="GII269" s="27"/>
      <c r="GIJ269" s="27"/>
      <c r="GIK269" s="27"/>
      <c r="GIL269" s="27"/>
      <c r="GIM269" s="27"/>
      <c r="GIN269" s="27"/>
      <c r="GIO269" s="27"/>
      <c r="GIP269" s="27"/>
      <c r="GIQ269" s="27"/>
      <c r="GIR269" s="27"/>
      <c r="GIS269" s="27"/>
      <c r="GIT269" s="27"/>
      <c r="GIU269" s="27"/>
      <c r="GIV269" s="27"/>
      <c r="GIW269" s="27"/>
      <c r="GIX269" s="27"/>
      <c r="GIY269" s="27"/>
      <c r="GIZ269" s="27"/>
      <c r="GJA269" s="27"/>
      <c r="GJB269" s="27"/>
      <c r="GJC269" s="27"/>
      <c r="GJD269" s="27"/>
      <c r="GJE269" s="27"/>
      <c r="GJF269" s="27"/>
      <c r="GJG269" s="27"/>
      <c r="GJH269" s="27"/>
      <c r="GJI269" s="27"/>
      <c r="GJJ269" s="27"/>
      <c r="GJK269" s="27"/>
      <c r="GJL269" s="27"/>
      <c r="GJM269" s="27"/>
      <c r="GJN269" s="27"/>
      <c r="GJO269" s="27"/>
      <c r="GJP269" s="27"/>
      <c r="GJQ269" s="27"/>
      <c r="GJR269" s="27"/>
      <c r="GJS269" s="27"/>
      <c r="GJT269" s="27"/>
      <c r="GJU269" s="27"/>
      <c r="GJV269" s="27"/>
      <c r="GJW269" s="27"/>
      <c r="GJX269" s="27"/>
      <c r="GJY269" s="27"/>
      <c r="GJZ269" s="27"/>
      <c r="GKA269" s="27"/>
      <c r="GKB269" s="27"/>
      <c r="GKC269" s="27"/>
      <c r="GKD269" s="27"/>
      <c r="GKE269" s="27"/>
      <c r="GKF269" s="27"/>
      <c r="GKG269" s="27"/>
      <c r="GKH269" s="27"/>
      <c r="GKI269" s="27"/>
      <c r="GKJ269" s="27"/>
      <c r="GKK269" s="27"/>
      <c r="GKL269" s="27"/>
      <c r="GKM269" s="27"/>
      <c r="GKN269" s="27"/>
      <c r="GKO269" s="27"/>
      <c r="GKP269" s="27"/>
      <c r="GKQ269" s="27"/>
      <c r="GKR269" s="27"/>
      <c r="GKS269" s="27"/>
      <c r="GKT269" s="27"/>
      <c r="GKU269" s="27"/>
      <c r="GKV269" s="27"/>
      <c r="GKW269" s="27"/>
      <c r="GKX269" s="27"/>
      <c r="GKY269" s="27"/>
      <c r="GKZ269" s="27"/>
      <c r="GLA269" s="27"/>
      <c r="GLB269" s="27"/>
      <c r="GLC269" s="27"/>
      <c r="GLD269" s="27"/>
      <c r="GLE269" s="27"/>
      <c r="GLF269" s="27"/>
      <c r="GLG269" s="27"/>
      <c r="GLH269" s="27"/>
      <c r="GLI269" s="27"/>
      <c r="GLJ269" s="27"/>
      <c r="GLK269" s="27"/>
      <c r="GLL269" s="27"/>
      <c r="GLM269" s="27"/>
      <c r="GLN269" s="27"/>
      <c r="GLO269" s="27"/>
      <c r="GLP269" s="27"/>
      <c r="GLQ269" s="27"/>
      <c r="GLR269" s="27"/>
      <c r="GLS269" s="27"/>
      <c r="GLT269" s="27"/>
      <c r="GLU269" s="27"/>
      <c r="GLV269" s="27"/>
      <c r="GLW269" s="27"/>
      <c r="GLX269" s="27"/>
      <c r="GLY269" s="27"/>
      <c r="GLZ269" s="27"/>
      <c r="GMA269" s="27"/>
      <c r="GMB269" s="27"/>
      <c r="GMC269" s="27"/>
      <c r="GMD269" s="27"/>
      <c r="GME269" s="27"/>
      <c r="GMF269" s="27"/>
      <c r="GMG269" s="27"/>
      <c r="GMH269" s="27"/>
      <c r="GMI269" s="27"/>
      <c r="GMJ269" s="27"/>
      <c r="GMK269" s="27"/>
      <c r="GML269" s="27"/>
      <c r="GMM269" s="27"/>
      <c r="GMN269" s="27"/>
      <c r="GMO269" s="27"/>
      <c r="GMP269" s="27"/>
      <c r="GMQ269" s="27"/>
      <c r="GMR269" s="27"/>
      <c r="GMS269" s="27"/>
      <c r="GMT269" s="27"/>
      <c r="GMU269" s="27"/>
      <c r="GMV269" s="27"/>
      <c r="GMW269" s="27"/>
      <c r="GMX269" s="27"/>
      <c r="GMY269" s="27"/>
      <c r="GMZ269" s="27"/>
      <c r="GNA269" s="27"/>
      <c r="GNB269" s="27"/>
      <c r="GNC269" s="27"/>
      <c r="GND269" s="27"/>
      <c r="GNE269" s="27"/>
      <c r="GNF269" s="27"/>
      <c r="GNG269" s="27"/>
      <c r="GNH269" s="27"/>
      <c r="GNI269" s="27"/>
      <c r="GNJ269" s="27"/>
      <c r="GNK269" s="27"/>
      <c r="GNL269" s="27"/>
      <c r="GNM269" s="27"/>
      <c r="GNN269" s="27"/>
      <c r="GNO269" s="27"/>
      <c r="GNP269" s="27"/>
      <c r="GNQ269" s="27"/>
      <c r="GNR269" s="27"/>
      <c r="GNS269" s="27"/>
      <c r="GNT269" s="27"/>
      <c r="GNU269" s="27"/>
      <c r="GNV269" s="27"/>
      <c r="GNW269" s="27"/>
      <c r="GNX269" s="27"/>
      <c r="GNY269" s="27"/>
      <c r="GNZ269" s="27"/>
      <c r="GOA269" s="27"/>
      <c r="GOB269" s="27"/>
      <c r="GOC269" s="27"/>
      <c r="GOD269" s="27"/>
      <c r="GOE269" s="27"/>
      <c r="GOF269" s="27"/>
      <c r="GOG269" s="27"/>
      <c r="GOH269" s="27"/>
      <c r="GOI269" s="27"/>
      <c r="GOJ269" s="27"/>
      <c r="GOK269" s="27"/>
      <c r="GOL269" s="27"/>
      <c r="GOM269" s="27"/>
      <c r="GON269" s="27"/>
      <c r="GOO269" s="27"/>
      <c r="GOP269" s="27"/>
      <c r="GOQ269" s="27"/>
      <c r="GOR269" s="27"/>
      <c r="GOS269" s="27"/>
      <c r="GOT269" s="27"/>
      <c r="GOU269" s="27"/>
      <c r="GOV269" s="27"/>
      <c r="GOW269" s="27"/>
      <c r="GOX269" s="27"/>
      <c r="GOY269" s="27"/>
      <c r="GOZ269" s="27"/>
      <c r="GPA269" s="27"/>
      <c r="GPB269" s="27"/>
      <c r="GPC269" s="27"/>
      <c r="GPD269" s="27"/>
      <c r="GPE269" s="27"/>
      <c r="GPF269" s="27"/>
      <c r="GPG269" s="27"/>
      <c r="GPH269" s="27"/>
      <c r="GPI269" s="27"/>
      <c r="GPJ269" s="27"/>
      <c r="GPK269" s="27"/>
      <c r="GPL269" s="27"/>
      <c r="GPM269" s="27"/>
      <c r="GPN269" s="27"/>
      <c r="GPO269" s="27"/>
      <c r="GPP269" s="27"/>
      <c r="GPQ269" s="27"/>
      <c r="GPR269" s="27"/>
      <c r="GPS269" s="27"/>
      <c r="GPT269" s="27"/>
      <c r="GPU269" s="27"/>
      <c r="GPV269" s="27"/>
      <c r="GPW269" s="27"/>
      <c r="GPX269" s="27"/>
      <c r="GPY269" s="27"/>
      <c r="GPZ269" s="27"/>
      <c r="GQA269" s="27"/>
      <c r="GQB269" s="27"/>
      <c r="GQC269" s="27"/>
      <c r="GQD269" s="27"/>
      <c r="GQE269" s="27"/>
      <c r="GQF269" s="27"/>
      <c r="GQG269" s="27"/>
      <c r="GQH269" s="27"/>
      <c r="GQI269" s="27"/>
      <c r="GQJ269" s="27"/>
      <c r="GQK269" s="27"/>
      <c r="GQL269" s="27"/>
      <c r="GQM269" s="27"/>
      <c r="GQN269" s="27"/>
      <c r="GQO269" s="27"/>
      <c r="GQP269" s="27"/>
      <c r="GQQ269" s="27"/>
      <c r="GQR269" s="27"/>
      <c r="GQS269" s="27"/>
      <c r="GQT269" s="27"/>
      <c r="GQU269" s="27"/>
      <c r="GQV269" s="27"/>
      <c r="GQW269" s="27"/>
      <c r="GQX269" s="27"/>
      <c r="GQY269" s="27"/>
      <c r="GQZ269" s="27"/>
      <c r="GRA269" s="27"/>
      <c r="GRB269" s="27"/>
      <c r="GRC269" s="27"/>
      <c r="GRD269" s="27"/>
      <c r="GRE269" s="27"/>
      <c r="GRF269" s="27"/>
      <c r="GRG269" s="27"/>
      <c r="GRH269" s="27"/>
      <c r="GRI269" s="27"/>
      <c r="GRJ269" s="27"/>
      <c r="GRK269" s="27"/>
      <c r="GRL269" s="27"/>
      <c r="GRM269" s="27"/>
      <c r="GRN269" s="27"/>
      <c r="GRO269" s="27"/>
      <c r="GRP269" s="27"/>
      <c r="GRQ269" s="27"/>
      <c r="GRR269" s="27"/>
      <c r="GRS269" s="27"/>
      <c r="GRT269" s="27"/>
      <c r="GRU269" s="27"/>
      <c r="GRV269" s="27"/>
      <c r="GRW269" s="27"/>
      <c r="GRX269" s="27"/>
      <c r="GRY269" s="27"/>
      <c r="GRZ269" s="27"/>
      <c r="GSA269" s="27"/>
      <c r="GSB269" s="27"/>
      <c r="GSC269" s="27"/>
      <c r="GSD269" s="27"/>
      <c r="GSE269" s="27"/>
      <c r="GSF269" s="27"/>
      <c r="GSG269" s="27"/>
      <c r="GSH269" s="27"/>
      <c r="GSI269" s="27"/>
      <c r="GSJ269" s="27"/>
      <c r="GSK269" s="27"/>
      <c r="GSL269" s="27"/>
      <c r="GSM269" s="27"/>
      <c r="GSN269" s="27"/>
      <c r="GSO269" s="27"/>
      <c r="GSP269" s="27"/>
      <c r="GSQ269" s="27"/>
      <c r="GSR269" s="27"/>
      <c r="GSS269" s="27"/>
      <c r="GST269" s="27"/>
      <c r="GSU269" s="27"/>
      <c r="GSV269" s="27"/>
      <c r="GSW269" s="27"/>
      <c r="GSX269" s="27"/>
      <c r="GSY269" s="27"/>
      <c r="GSZ269" s="27"/>
      <c r="GTA269" s="27"/>
      <c r="GTB269" s="27"/>
      <c r="GTC269" s="27"/>
      <c r="GTD269" s="27"/>
      <c r="GTE269" s="27"/>
      <c r="GTF269" s="27"/>
      <c r="GTG269" s="27"/>
      <c r="GTH269" s="27"/>
      <c r="GTI269" s="27"/>
      <c r="GTJ269" s="27"/>
      <c r="GTK269" s="27"/>
      <c r="GTL269" s="27"/>
      <c r="GTM269" s="27"/>
      <c r="GTN269" s="27"/>
      <c r="GTO269" s="27"/>
      <c r="GTP269" s="27"/>
      <c r="GTQ269" s="27"/>
      <c r="GTR269" s="27"/>
      <c r="GTS269" s="27"/>
      <c r="GTT269" s="27"/>
      <c r="GTU269" s="27"/>
      <c r="GTV269" s="27"/>
      <c r="GTW269" s="27"/>
      <c r="GTX269" s="27"/>
      <c r="GTY269" s="27"/>
      <c r="GTZ269" s="27"/>
      <c r="GUA269" s="27"/>
      <c r="GUB269" s="27"/>
      <c r="GUC269" s="27"/>
      <c r="GUD269" s="27"/>
      <c r="GUE269" s="27"/>
      <c r="GUF269" s="27"/>
      <c r="GUG269" s="27"/>
      <c r="GUH269" s="27"/>
      <c r="GUI269" s="27"/>
      <c r="GUJ269" s="27"/>
      <c r="GUK269" s="27"/>
      <c r="GUL269" s="27"/>
      <c r="GUM269" s="27"/>
      <c r="GUN269" s="27"/>
      <c r="GUO269" s="27"/>
      <c r="GUP269" s="27"/>
      <c r="GUQ269" s="27"/>
      <c r="GUR269" s="27"/>
      <c r="GUS269" s="27"/>
      <c r="GUT269" s="27"/>
      <c r="GUU269" s="27"/>
      <c r="GUV269" s="27"/>
      <c r="GUW269" s="27"/>
      <c r="GUX269" s="27"/>
      <c r="GUY269" s="27"/>
      <c r="GUZ269" s="27"/>
      <c r="GVA269" s="27"/>
      <c r="GVB269" s="27"/>
      <c r="GVC269" s="27"/>
      <c r="GVD269" s="27"/>
      <c r="GVE269" s="27"/>
      <c r="GVF269" s="27"/>
      <c r="GVG269" s="27"/>
      <c r="GVH269" s="27"/>
      <c r="GVI269" s="27"/>
      <c r="GVJ269" s="27"/>
      <c r="GVK269" s="27"/>
      <c r="GVL269" s="27"/>
      <c r="GVM269" s="27"/>
      <c r="GVN269" s="27"/>
      <c r="GVO269" s="27"/>
      <c r="GVP269" s="27"/>
      <c r="GVQ269" s="27"/>
      <c r="GVR269" s="27"/>
      <c r="GVS269" s="27"/>
      <c r="GVT269" s="27"/>
      <c r="GVU269" s="27"/>
      <c r="GVV269" s="27"/>
      <c r="GVW269" s="27"/>
      <c r="GVX269" s="27"/>
      <c r="GVY269" s="27"/>
      <c r="GVZ269" s="27"/>
      <c r="GWA269" s="27"/>
      <c r="GWB269" s="27"/>
      <c r="GWC269" s="27"/>
      <c r="GWD269" s="27"/>
      <c r="GWE269" s="27"/>
      <c r="GWF269" s="27"/>
      <c r="GWG269" s="27"/>
      <c r="GWH269" s="27"/>
      <c r="GWI269" s="27"/>
      <c r="GWJ269" s="27"/>
      <c r="GWK269" s="27"/>
      <c r="GWL269" s="27"/>
      <c r="GWM269" s="27"/>
      <c r="GWN269" s="27"/>
      <c r="GWO269" s="27"/>
      <c r="GWP269" s="27"/>
      <c r="GWQ269" s="27"/>
      <c r="GWR269" s="27"/>
      <c r="GWS269" s="27"/>
      <c r="GWT269" s="27"/>
      <c r="GWU269" s="27"/>
      <c r="GWV269" s="27"/>
      <c r="GWW269" s="27"/>
      <c r="GWX269" s="27"/>
      <c r="GWY269" s="27"/>
      <c r="GWZ269" s="27"/>
      <c r="GXA269" s="27"/>
      <c r="GXB269" s="27"/>
      <c r="GXC269" s="27"/>
      <c r="GXD269" s="27"/>
      <c r="GXE269" s="27"/>
      <c r="GXF269" s="27"/>
      <c r="GXG269" s="27"/>
      <c r="GXH269" s="27"/>
      <c r="GXI269" s="27"/>
      <c r="GXJ269" s="27"/>
      <c r="GXK269" s="27"/>
      <c r="GXL269" s="27"/>
      <c r="GXM269" s="27"/>
      <c r="GXN269" s="27"/>
      <c r="GXO269" s="27"/>
      <c r="GXP269" s="27"/>
      <c r="GXQ269" s="27"/>
      <c r="GXR269" s="27"/>
      <c r="GXS269" s="27"/>
      <c r="GXT269" s="27"/>
      <c r="GXU269" s="27"/>
      <c r="GXV269" s="27"/>
      <c r="GXW269" s="27"/>
      <c r="GXX269" s="27"/>
      <c r="GXY269" s="27"/>
      <c r="GXZ269" s="27"/>
      <c r="GYA269" s="27"/>
      <c r="GYB269" s="27"/>
      <c r="GYC269" s="27"/>
      <c r="GYD269" s="27"/>
      <c r="GYE269" s="27"/>
      <c r="GYF269" s="27"/>
      <c r="GYG269" s="27"/>
      <c r="GYH269" s="27"/>
      <c r="GYI269" s="27"/>
      <c r="GYJ269" s="27"/>
      <c r="GYK269" s="27"/>
      <c r="GYL269" s="27"/>
      <c r="GYM269" s="27"/>
      <c r="GYN269" s="27"/>
      <c r="GYO269" s="27"/>
      <c r="GYP269" s="27"/>
      <c r="GYQ269" s="27"/>
      <c r="GYR269" s="27"/>
      <c r="GYS269" s="27"/>
      <c r="GYT269" s="27"/>
      <c r="GYU269" s="27"/>
      <c r="GYV269" s="27"/>
      <c r="GYW269" s="27"/>
      <c r="GYX269" s="27"/>
      <c r="GYY269" s="27"/>
      <c r="GYZ269" s="27"/>
      <c r="GZA269" s="27"/>
      <c r="GZB269" s="27"/>
      <c r="GZC269" s="27"/>
      <c r="GZD269" s="27"/>
      <c r="GZE269" s="27"/>
      <c r="GZF269" s="27"/>
      <c r="GZG269" s="27"/>
      <c r="GZH269" s="27"/>
      <c r="GZI269" s="27"/>
      <c r="GZJ269" s="27"/>
      <c r="GZK269" s="27"/>
      <c r="GZL269" s="27"/>
      <c r="GZM269" s="27"/>
      <c r="GZN269" s="27"/>
      <c r="GZO269" s="27"/>
      <c r="GZP269" s="27"/>
      <c r="GZQ269" s="27"/>
      <c r="GZR269" s="27"/>
      <c r="GZS269" s="27"/>
      <c r="GZT269" s="27"/>
      <c r="GZU269" s="27"/>
      <c r="GZV269" s="27"/>
      <c r="GZW269" s="27"/>
      <c r="GZX269" s="27"/>
      <c r="GZY269" s="27"/>
      <c r="GZZ269" s="27"/>
      <c r="HAA269" s="27"/>
      <c r="HAB269" s="27"/>
      <c r="HAC269" s="27"/>
      <c r="HAD269" s="27"/>
      <c r="HAE269" s="27"/>
      <c r="HAF269" s="27"/>
      <c r="HAG269" s="27"/>
      <c r="HAH269" s="27"/>
      <c r="HAI269" s="27"/>
      <c r="HAJ269" s="27"/>
      <c r="HAK269" s="27"/>
      <c r="HAL269" s="27"/>
      <c r="HAM269" s="27"/>
      <c r="HAN269" s="27"/>
      <c r="HAO269" s="27"/>
      <c r="HAP269" s="27"/>
      <c r="HAQ269" s="27"/>
      <c r="HAR269" s="27"/>
      <c r="HAS269" s="27"/>
      <c r="HAT269" s="27"/>
      <c r="HAU269" s="27"/>
      <c r="HAV269" s="27"/>
      <c r="HAW269" s="27"/>
      <c r="HAX269" s="27"/>
      <c r="HAY269" s="27"/>
      <c r="HAZ269" s="27"/>
      <c r="HBA269" s="27"/>
      <c r="HBB269" s="27"/>
      <c r="HBC269" s="27"/>
      <c r="HBD269" s="27"/>
      <c r="HBE269" s="27"/>
      <c r="HBF269" s="27"/>
      <c r="HBG269" s="27"/>
      <c r="HBH269" s="27"/>
      <c r="HBI269" s="27"/>
      <c r="HBJ269" s="27"/>
      <c r="HBK269" s="27"/>
      <c r="HBL269" s="27"/>
      <c r="HBM269" s="27"/>
      <c r="HBN269" s="27"/>
      <c r="HBO269" s="27"/>
      <c r="HBP269" s="27"/>
      <c r="HBQ269" s="27"/>
      <c r="HBR269" s="27"/>
      <c r="HBS269" s="27"/>
      <c r="HBT269" s="27"/>
      <c r="HBU269" s="27"/>
      <c r="HBV269" s="27"/>
      <c r="HBW269" s="27"/>
      <c r="HBX269" s="27"/>
      <c r="HBY269" s="27"/>
      <c r="HBZ269" s="27"/>
      <c r="HCA269" s="27"/>
      <c r="HCB269" s="27"/>
      <c r="HCC269" s="27"/>
      <c r="HCD269" s="27"/>
      <c r="HCE269" s="27"/>
      <c r="HCF269" s="27"/>
      <c r="HCG269" s="27"/>
      <c r="HCH269" s="27"/>
      <c r="HCI269" s="27"/>
      <c r="HCJ269" s="27"/>
      <c r="HCK269" s="27"/>
      <c r="HCL269" s="27"/>
      <c r="HCM269" s="27"/>
      <c r="HCN269" s="27"/>
      <c r="HCO269" s="27"/>
      <c r="HCP269" s="27"/>
      <c r="HCQ269" s="27"/>
      <c r="HCR269" s="27"/>
      <c r="HCS269" s="27"/>
      <c r="HCT269" s="27"/>
      <c r="HCU269" s="27"/>
      <c r="HCV269" s="27"/>
      <c r="HCW269" s="27"/>
      <c r="HCX269" s="27"/>
      <c r="HCY269" s="27"/>
      <c r="HCZ269" s="27"/>
      <c r="HDA269" s="27"/>
      <c r="HDB269" s="27"/>
      <c r="HDC269" s="27"/>
      <c r="HDD269" s="27"/>
      <c r="HDE269" s="27"/>
      <c r="HDF269" s="27"/>
      <c r="HDG269" s="27"/>
      <c r="HDH269" s="27"/>
      <c r="HDI269" s="27"/>
      <c r="HDJ269" s="27"/>
      <c r="HDK269" s="27"/>
      <c r="HDL269" s="27"/>
      <c r="HDM269" s="27"/>
      <c r="HDN269" s="27"/>
      <c r="HDO269" s="27"/>
      <c r="HDP269" s="27"/>
      <c r="HDQ269" s="27"/>
      <c r="HDR269" s="27"/>
      <c r="HDS269" s="27"/>
      <c r="HDT269" s="27"/>
      <c r="HDU269" s="27"/>
      <c r="HDV269" s="27"/>
      <c r="HDW269" s="27"/>
      <c r="HDX269" s="27"/>
      <c r="HDY269" s="27"/>
      <c r="HDZ269" s="27"/>
      <c r="HEA269" s="27"/>
      <c r="HEB269" s="27"/>
      <c r="HEC269" s="27"/>
      <c r="HED269" s="27"/>
      <c r="HEE269" s="27"/>
      <c r="HEF269" s="27"/>
      <c r="HEG269" s="27"/>
      <c r="HEH269" s="27"/>
      <c r="HEI269" s="27"/>
      <c r="HEJ269" s="27"/>
      <c r="HEK269" s="27"/>
      <c r="HEL269" s="27"/>
      <c r="HEM269" s="27"/>
      <c r="HEN269" s="27"/>
      <c r="HEO269" s="27"/>
      <c r="HEP269" s="27"/>
      <c r="HEQ269" s="27"/>
      <c r="HER269" s="27"/>
      <c r="HES269" s="27"/>
      <c r="HET269" s="27"/>
      <c r="HEU269" s="27"/>
      <c r="HEV269" s="27"/>
      <c r="HEW269" s="27"/>
      <c r="HEX269" s="27"/>
      <c r="HEY269" s="27"/>
      <c r="HEZ269" s="27"/>
      <c r="HFA269" s="27"/>
      <c r="HFB269" s="27"/>
      <c r="HFC269" s="27"/>
      <c r="HFD269" s="27"/>
      <c r="HFE269" s="27"/>
      <c r="HFF269" s="27"/>
      <c r="HFG269" s="27"/>
      <c r="HFH269" s="27"/>
      <c r="HFI269" s="27"/>
      <c r="HFJ269" s="27"/>
      <c r="HFK269" s="27"/>
      <c r="HFL269" s="27"/>
      <c r="HFM269" s="27"/>
      <c r="HFN269" s="27"/>
      <c r="HFO269" s="27"/>
      <c r="HFP269" s="27"/>
      <c r="HFQ269" s="27"/>
      <c r="HFR269" s="27"/>
      <c r="HFS269" s="27"/>
      <c r="HFT269" s="27"/>
      <c r="HFU269" s="27"/>
      <c r="HFV269" s="27"/>
      <c r="HFW269" s="27"/>
      <c r="HFX269" s="27"/>
      <c r="HFY269" s="27"/>
      <c r="HFZ269" s="27"/>
      <c r="HGA269" s="27"/>
      <c r="HGB269" s="27"/>
      <c r="HGC269" s="27"/>
      <c r="HGD269" s="27"/>
      <c r="HGE269" s="27"/>
      <c r="HGF269" s="27"/>
      <c r="HGG269" s="27"/>
      <c r="HGH269" s="27"/>
      <c r="HGI269" s="27"/>
      <c r="HGJ269" s="27"/>
      <c r="HGK269" s="27"/>
      <c r="HGL269" s="27"/>
      <c r="HGM269" s="27"/>
      <c r="HGN269" s="27"/>
      <c r="HGO269" s="27"/>
      <c r="HGP269" s="27"/>
      <c r="HGQ269" s="27"/>
      <c r="HGR269" s="27"/>
      <c r="HGS269" s="27"/>
      <c r="HGT269" s="27"/>
      <c r="HGU269" s="27"/>
      <c r="HGV269" s="27"/>
      <c r="HGW269" s="27"/>
      <c r="HGX269" s="27"/>
      <c r="HGY269" s="27"/>
      <c r="HGZ269" s="27"/>
      <c r="HHA269" s="27"/>
      <c r="HHB269" s="27"/>
      <c r="HHC269" s="27"/>
      <c r="HHD269" s="27"/>
      <c r="HHE269" s="27"/>
      <c r="HHF269" s="27"/>
      <c r="HHG269" s="27"/>
      <c r="HHH269" s="27"/>
      <c r="HHI269" s="27"/>
      <c r="HHJ269" s="27"/>
      <c r="HHK269" s="27"/>
      <c r="HHL269" s="27"/>
      <c r="HHM269" s="27"/>
      <c r="HHN269" s="27"/>
      <c r="HHO269" s="27"/>
      <c r="HHP269" s="27"/>
      <c r="HHQ269" s="27"/>
      <c r="HHR269" s="27"/>
      <c r="HHS269" s="27"/>
      <c r="HHT269" s="27"/>
      <c r="HHU269" s="27"/>
      <c r="HHV269" s="27"/>
      <c r="HHW269" s="27"/>
      <c r="HHX269" s="27"/>
      <c r="HHY269" s="27"/>
      <c r="HHZ269" s="27"/>
      <c r="HIA269" s="27"/>
      <c r="HIB269" s="27"/>
      <c r="HIC269" s="27"/>
      <c r="HID269" s="27"/>
      <c r="HIE269" s="27"/>
      <c r="HIF269" s="27"/>
      <c r="HIG269" s="27"/>
      <c r="HIH269" s="27"/>
      <c r="HII269" s="27"/>
      <c r="HIJ269" s="27"/>
      <c r="HIK269" s="27"/>
      <c r="HIL269" s="27"/>
      <c r="HIM269" s="27"/>
      <c r="HIN269" s="27"/>
      <c r="HIO269" s="27"/>
      <c r="HIP269" s="27"/>
      <c r="HIQ269" s="27"/>
      <c r="HIR269" s="27"/>
      <c r="HIS269" s="27"/>
      <c r="HIT269" s="27"/>
      <c r="HIU269" s="27"/>
      <c r="HIV269" s="27"/>
      <c r="HIW269" s="27"/>
      <c r="HIX269" s="27"/>
      <c r="HIY269" s="27"/>
      <c r="HIZ269" s="27"/>
      <c r="HJA269" s="27"/>
      <c r="HJB269" s="27"/>
      <c r="HJC269" s="27"/>
      <c r="HJD269" s="27"/>
      <c r="HJE269" s="27"/>
      <c r="HJF269" s="27"/>
      <c r="HJG269" s="27"/>
      <c r="HJH269" s="27"/>
      <c r="HJI269" s="27"/>
      <c r="HJJ269" s="27"/>
      <c r="HJK269" s="27"/>
      <c r="HJL269" s="27"/>
      <c r="HJM269" s="27"/>
      <c r="HJN269" s="27"/>
      <c r="HJO269" s="27"/>
      <c r="HJP269" s="27"/>
      <c r="HJQ269" s="27"/>
      <c r="HJR269" s="27"/>
      <c r="HJS269" s="27"/>
      <c r="HJT269" s="27"/>
      <c r="HJU269" s="27"/>
      <c r="HJV269" s="27"/>
      <c r="HJW269" s="27"/>
      <c r="HJX269" s="27"/>
      <c r="HJY269" s="27"/>
      <c r="HJZ269" s="27"/>
      <c r="HKA269" s="27"/>
      <c r="HKB269" s="27"/>
      <c r="HKC269" s="27"/>
      <c r="HKD269" s="27"/>
      <c r="HKE269" s="27"/>
      <c r="HKF269" s="27"/>
      <c r="HKG269" s="27"/>
      <c r="HKH269" s="27"/>
      <c r="HKI269" s="27"/>
      <c r="HKJ269" s="27"/>
      <c r="HKK269" s="27"/>
      <c r="HKL269" s="27"/>
      <c r="HKM269" s="27"/>
      <c r="HKN269" s="27"/>
      <c r="HKO269" s="27"/>
      <c r="HKP269" s="27"/>
      <c r="HKQ269" s="27"/>
      <c r="HKR269" s="27"/>
      <c r="HKS269" s="27"/>
      <c r="HKT269" s="27"/>
      <c r="HKU269" s="27"/>
      <c r="HKV269" s="27"/>
      <c r="HKW269" s="27"/>
      <c r="HKX269" s="27"/>
      <c r="HKY269" s="27"/>
      <c r="HKZ269" s="27"/>
      <c r="HLA269" s="27"/>
      <c r="HLB269" s="27"/>
      <c r="HLC269" s="27"/>
      <c r="HLD269" s="27"/>
      <c r="HLE269" s="27"/>
      <c r="HLF269" s="27"/>
      <c r="HLG269" s="27"/>
      <c r="HLH269" s="27"/>
      <c r="HLI269" s="27"/>
      <c r="HLJ269" s="27"/>
      <c r="HLK269" s="27"/>
      <c r="HLL269" s="27"/>
      <c r="HLM269" s="27"/>
      <c r="HLN269" s="27"/>
      <c r="HLO269" s="27"/>
      <c r="HLP269" s="27"/>
      <c r="HLQ269" s="27"/>
      <c r="HLR269" s="27"/>
      <c r="HLS269" s="27"/>
      <c r="HLT269" s="27"/>
      <c r="HLU269" s="27"/>
      <c r="HLV269" s="27"/>
      <c r="HLW269" s="27"/>
      <c r="HLX269" s="27"/>
      <c r="HLY269" s="27"/>
      <c r="HLZ269" s="27"/>
      <c r="HMA269" s="27"/>
      <c r="HMB269" s="27"/>
      <c r="HMC269" s="27"/>
      <c r="HMD269" s="27"/>
      <c r="HME269" s="27"/>
      <c r="HMF269" s="27"/>
      <c r="HMG269" s="27"/>
      <c r="HMH269" s="27"/>
      <c r="HMI269" s="27"/>
      <c r="HMJ269" s="27"/>
      <c r="HMK269" s="27"/>
      <c r="HML269" s="27"/>
      <c r="HMM269" s="27"/>
      <c r="HMN269" s="27"/>
      <c r="HMO269" s="27"/>
      <c r="HMP269" s="27"/>
      <c r="HMQ269" s="27"/>
      <c r="HMR269" s="27"/>
      <c r="HMS269" s="27"/>
      <c r="HMT269" s="27"/>
      <c r="HMU269" s="27"/>
      <c r="HMV269" s="27"/>
      <c r="HMW269" s="27"/>
      <c r="HMX269" s="27"/>
      <c r="HMY269" s="27"/>
      <c r="HMZ269" s="27"/>
      <c r="HNA269" s="27"/>
      <c r="HNB269" s="27"/>
      <c r="HNC269" s="27"/>
      <c r="HND269" s="27"/>
      <c r="HNE269" s="27"/>
      <c r="HNF269" s="27"/>
      <c r="HNG269" s="27"/>
      <c r="HNH269" s="27"/>
      <c r="HNI269" s="27"/>
      <c r="HNJ269" s="27"/>
      <c r="HNK269" s="27"/>
      <c r="HNL269" s="27"/>
      <c r="HNM269" s="27"/>
      <c r="HNN269" s="27"/>
      <c r="HNO269" s="27"/>
      <c r="HNP269" s="27"/>
      <c r="HNQ269" s="27"/>
      <c r="HNR269" s="27"/>
      <c r="HNS269" s="27"/>
      <c r="HNT269" s="27"/>
      <c r="HNU269" s="27"/>
      <c r="HNV269" s="27"/>
      <c r="HNW269" s="27"/>
      <c r="HNX269" s="27"/>
      <c r="HNY269" s="27"/>
      <c r="HNZ269" s="27"/>
      <c r="HOA269" s="27"/>
      <c r="HOB269" s="27"/>
      <c r="HOC269" s="27"/>
      <c r="HOD269" s="27"/>
      <c r="HOE269" s="27"/>
      <c r="HOF269" s="27"/>
      <c r="HOG269" s="27"/>
      <c r="HOH269" s="27"/>
      <c r="HOI269" s="27"/>
      <c r="HOJ269" s="27"/>
      <c r="HOK269" s="27"/>
      <c r="HOL269" s="27"/>
      <c r="HOM269" s="27"/>
      <c r="HON269" s="27"/>
      <c r="HOO269" s="27"/>
      <c r="HOP269" s="27"/>
      <c r="HOQ269" s="27"/>
      <c r="HOR269" s="27"/>
      <c r="HOS269" s="27"/>
      <c r="HOT269" s="27"/>
      <c r="HOU269" s="27"/>
      <c r="HOV269" s="27"/>
      <c r="HOW269" s="27"/>
      <c r="HOX269" s="27"/>
      <c r="HOY269" s="27"/>
      <c r="HOZ269" s="27"/>
      <c r="HPA269" s="27"/>
      <c r="HPB269" s="27"/>
      <c r="HPC269" s="27"/>
      <c r="HPD269" s="27"/>
      <c r="HPE269" s="27"/>
      <c r="HPF269" s="27"/>
      <c r="HPG269" s="27"/>
      <c r="HPH269" s="27"/>
      <c r="HPI269" s="27"/>
      <c r="HPJ269" s="27"/>
      <c r="HPK269" s="27"/>
      <c r="HPL269" s="27"/>
      <c r="HPM269" s="27"/>
      <c r="HPN269" s="27"/>
      <c r="HPO269" s="27"/>
      <c r="HPP269" s="27"/>
      <c r="HPQ269" s="27"/>
      <c r="HPR269" s="27"/>
      <c r="HPS269" s="27"/>
      <c r="HPT269" s="27"/>
      <c r="HPU269" s="27"/>
      <c r="HPV269" s="27"/>
      <c r="HPW269" s="27"/>
      <c r="HPX269" s="27"/>
      <c r="HPY269" s="27"/>
      <c r="HPZ269" s="27"/>
      <c r="HQA269" s="27"/>
      <c r="HQB269" s="27"/>
      <c r="HQC269" s="27"/>
      <c r="HQD269" s="27"/>
      <c r="HQE269" s="27"/>
      <c r="HQF269" s="27"/>
      <c r="HQG269" s="27"/>
      <c r="HQH269" s="27"/>
      <c r="HQI269" s="27"/>
      <c r="HQJ269" s="27"/>
      <c r="HQK269" s="27"/>
      <c r="HQL269" s="27"/>
      <c r="HQM269" s="27"/>
      <c r="HQN269" s="27"/>
      <c r="HQO269" s="27"/>
      <c r="HQP269" s="27"/>
      <c r="HQQ269" s="27"/>
      <c r="HQR269" s="27"/>
      <c r="HQS269" s="27"/>
      <c r="HQT269" s="27"/>
      <c r="HQU269" s="27"/>
      <c r="HQV269" s="27"/>
      <c r="HQW269" s="27"/>
      <c r="HQX269" s="27"/>
      <c r="HQY269" s="27"/>
      <c r="HQZ269" s="27"/>
      <c r="HRA269" s="27"/>
      <c r="HRB269" s="27"/>
      <c r="HRC269" s="27"/>
      <c r="HRD269" s="27"/>
      <c r="HRE269" s="27"/>
      <c r="HRF269" s="27"/>
      <c r="HRG269" s="27"/>
      <c r="HRH269" s="27"/>
      <c r="HRI269" s="27"/>
      <c r="HRJ269" s="27"/>
      <c r="HRK269" s="27"/>
      <c r="HRL269" s="27"/>
      <c r="HRM269" s="27"/>
      <c r="HRN269" s="27"/>
      <c r="HRO269" s="27"/>
      <c r="HRP269" s="27"/>
      <c r="HRQ269" s="27"/>
      <c r="HRR269" s="27"/>
      <c r="HRS269" s="27"/>
      <c r="HRT269" s="27"/>
      <c r="HRU269" s="27"/>
      <c r="HRV269" s="27"/>
      <c r="HRW269" s="27"/>
      <c r="HRX269" s="27"/>
      <c r="HRY269" s="27"/>
      <c r="HRZ269" s="27"/>
      <c r="HSA269" s="27"/>
      <c r="HSB269" s="27"/>
      <c r="HSC269" s="27"/>
      <c r="HSD269" s="27"/>
      <c r="HSE269" s="27"/>
      <c r="HSF269" s="27"/>
      <c r="HSG269" s="27"/>
      <c r="HSH269" s="27"/>
      <c r="HSI269" s="27"/>
      <c r="HSJ269" s="27"/>
      <c r="HSK269" s="27"/>
      <c r="HSL269" s="27"/>
      <c r="HSM269" s="27"/>
      <c r="HSN269" s="27"/>
      <c r="HSO269" s="27"/>
      <c r="HSP269" s="27"/>
      <c r="HSQ269" s="27"/>
      <c r="HSR269" s="27"/>
      <c r="HSS269" s="27"/>
      <c r="HST269" s="27"/>
      <c r="HSU269" s="27"/>
      <c r="HSV269" s="27"/>
      <c r="HSW269" s="27"/>
      <c r="HSX269" s="27"/>
      <c r="HSY269" s="27"/>
      <c r="HSZ269" s="27"/>
      <c r="HTA269" s="27"/>
      <c r="HTB269" s="27"/>
      <c r="HTC269" s="27"/>
      <c r="HTD269" s="27"/>
      <c r="HTE269" s="27"/>
      <c r="HTF269" s="27"/>
      <c r="HTG269" s="27"/>
      <c r="HTH269" s="27"/>
      <c r="HTI269" s="27"/>
      <c r="HTJ269" s="27"/>
      <c r="HTK269" s="27"/>
      <c r="HTL269" s="27"/>
      <c r="HTM269" s="27"/>
      <c r="HTN269" s="27"/>
      <c r="HTO269" s="27"/>
      <c r="HTP269" s="27"/>
      <c r="HTQ269" s="27"/>
      <c r="HTR269" s="27"/>
      <c r="HTS269" s="27"/>
      <c r="HTT269" s="27"/>
      <c r="HTU269" s="27"/>
      <c r="HTV269" s="27"/>
      <c r="HTW269" s="27"/>
      <c r="HTX269" s="27"/>
      <c r="HTY269" s="27"/>
      <c r="HTZ269" s="27"/>
      <c r="HUA269" s="27"/>
      <c r="HUB269" s="27"/>
      <c r="HUC269" s="27"/>
      <c r="HUD269" s="27"/>
      <c r="HUE269" s="27"/>
      <c r="HUF269" s="27"/>
      <c r="HUG269" s="27"/>
      <c r="HUH269" s="27"/>
      <c r="HUI269" s="27"/>
      <c r="HUJ269" s="27"/>
      <c r="HUK269" s="27"/>
      <c r="HUL269" s="27"/>
      <c r="HUM269" s="27"/>
      <c r="HUN269" s="27"/>
      <c r="HUO269" s="27"/>
      <c r="HUP269" s="27"/>
      <c r="HUQ269" s="27"/>
      <c r="HUR269" s="27"/>
      <c r="HUS269" s="27"/>
      <c r="HUT269" s="27"/>
      <c r="HUU269" s="27"/>
      <c r="HUV269" s="27"/>
      <c r="HUW269" s="27"/>
      <c r="HUX269" s="27"/>
      <c r="HUY269" s="27"/>
      <c r="HUZ269" s="27"/>
      <c r="HVA269" s="27"/>
      <c r="HVB269" s="27"/>
      <c r="HVC269" s="27"/>
      <c r="HVD269" s="27"/>
      <c r="HVE269" s="27"/>
      <c r="HVF269" s="27"/>
      <c r="HVG269" s="27"/>
      <c r="HVH269" s="27"/>
      <c r="HVI269" s="27"/>
      <c r="HVJ269" s="27"/>
      <c r="HVK269" s="27"/>
      <c r="HVL269" s="27"/>
      <c r="HVM269" s="27"/>
      <c r="HVN269" s="27"/>
      <c r="HVO269" s="27"/>
      <c r="HVP269" s="27"/>
      <c r="HVQ269" s="27"/>
      <c r="HVR269" s="27"/>
      <c r="HVS269" s="27"/>
      <c r="HVT269" s="27"/>
      <c r="HVU269" s="27"/>
      <c r="HVV269" s="27"/>
      <c r="HVW269" s="27"/>
      <c r="HVX269" s="27"/>
      <c r="HVY269" s="27"/>
      <c r="HVZ269" s="27"/>
      <c r="HWA269" s="27"/>
      <c r="HWB269" s="27"/>
      <c r="HWC269" s="27"/>
      <c r="HWD269" s="27"/>
      <c r="HWE269" s="27"/>
      <c r="HWF269" s="27"/>
      <c r="HWG269" s="27"/>
      <c r="HWH269" s="27"/>
      <c r="HWI269" s="27"/>
      <c r="HWJ269" s="27"/>
      <c r="HWK269" s="27"/>
      <c r="HWL269" s="27"/>
      <c r="HWM269" s="27"/>
      <c r="HWN269" s="27"/>
      <c r="HWO269" s="27"/>
      <c r="HWP269" s="27"/>
      <c r="HWQ269" s="27"/>
      <c r="HWR269" s="27"/>
      <c r="HWS269" s="27"/>
      <c r="HWT269" s="27"/>
      <c r="HWU269" s="27"/>
      <c r="HWV269" s="27"/>
      <c r="HWW269" s="27"/>
      <c r="HWX269" s="27"/>
      <c r="HWY269" s="27"/>
      <c r="HWZ269" s="27"/>
      <c r="HXA269" s="27"/>
      <c r="HXB269" s="27"/>
      <c r="HXC269" s="27"/>
      <c r="HXD269" s="27"/>
      <c r="HXE269" s="27"/>
      <c r="HXF269" s="27"/>
      <c r="HXG269" s="27"/>
      <c r="HXH269" s="27"/>
      <c r="HXI269" s="27"/>
      <c r="HXJ269" s="27"/>
      <c r="HXK269" s="27"/>
      <c r="HXL269" s="27"/>
      <c r="HXM269" s="27"/>
      <c r="HXN269" s="27"/>
      <c r="HXO269" s="27"/>
      <c r="HXP269" s="27"/>
      <c r="HXQ269" s="27"/>
      <c r="HXR269" s="27"/>
      <c r="HXS269" s="27"/>
      <c r="HXT269" s="27"/>
      <c r="HXU269" s="27"/>
      <c r="HXV269" s="27"/>
      <c r="HXW269" s="27"/>
      <c r="HXX269" s="27"/>
      <c r="HXY269" s="27"/>
      <c r="HXZ269" s="27"/>
      <c r="HYA269" s="27"/>
      <c r="HYB269" s="27"/>
      <c r="HYC269" s="27"/>
      <c r="HYD269" s="27"/>
      <c r="HYE269" s="27"/>
      <c r="HYF269" s="27"/>
      <c r="HYG269" s="27"/>
      <c r="HYH269" s="27"/>
      <c r="HYI269" s="27"/>
      <c r="HYJ269" s="27"/>
      <c r="HYK269" s="27"/>
      <c r="HYL269" s="27"/>
      <c r="HYM269" s="27"/>
      <c r="HYN269" s="27"/>
      <c r="HYO269" s="27"/>
      <c r="HYP269" s="27"/>
      <c r="HYQ269" s="27"/>
      <c r="HYR269" s="27"/>
      <c r="HYS269" s="27"/>
      <c r="HYT269" s="27"/>
      <c r="HYU269" s="27"/>
      <c r="HYV269" s="27"/>
      <c r="HYW269" s="27"/>
      <c r="HYX269" s="27"/>
      <c r="HYY269" s="27"/>
      <c r="HYZ269" s="27"/>
      <c r="HZA269" s="27"/>
      <c r="HZB269" s="27"/>
      <c r="HZC269" s="27"/>
      <c r="HZD269" s="27"/>
      <c r="HZE269" s="27"/>
      <c r="HZF269" s="27"/>
      <c r="HZG269" s="27"/>
      <c r="HZH269" s="27"/>
      <c r="HZI269" s="27"/>
      <c r="HZJ269" s="27"/>
      <c r="HZK269" s="27"/>
      <c r="HZL269" s="27"/>
      <c r="HZM269" s="27"/>
      <c r="HZN269" s="27"/>
      <c r="HZO269" s="27"/>
      <c r="HZP269" s="27"/>
      <c r="HZQ269" s="27"/>
      <c r="HZR269" s="27"/>
      <c r="HZS269" s="27"/>
      <c r="HZT269" s="27"/>
      <c r="HZU269" s="27"/>
      <c r="HZV269" s="27"/>
      <c r="HZW269" s="27"/>
      <c r="HZX269" s="27"/>
      <c r="HZY269" s="27"/>
      <c r="HZZ269" s="27"/>
      <c r="IAA269" s="27"/>
      <c r="IAB269" s="27"/>
      <c r="IAC269" s="27"/>
      <c r="IAD269" s="27"/>
      <c r="IAE269" s="27"/>
      <c r="IAF269" s="27"/>
      <c r="IAG269" s="27"/>
      <c r="IAH269" s="27"/>
      <c r="IAI269" s="27"/>
      <c r="IAJ269" s="27"/>
      <c r="IAK269" s="27"/>
      <c r="IAL269" s="27"/>
      <c r="IAM269" s="27"/>
      <c r="IAN269" s="27"/>
      <c r="IAO269" s="27"/>
      <c r="IAP269" s="27"/>
      <c r="IAQ269" s="27"/>
      <c r="IAR269" s="27"/>
      <c r="IAS269" s="27"/>
      <c r="IAT269" s="27"/>
      <c r="IAU269" s="27"/>
      <c r="IAV269" s="27"/>
      <c r="IAW269" s="27"/>
      <c r="IAX269" s="27"/>
      <c r="IAY269" s="27"/>
      <c r="IAZ269" s="27"/>
      <c r="IBA269" s="27"/>
      <c r="IBB269" s="27"/>
      <c r="IBC269" s="27"/>
      <c r="IBD269" s="27"/>
      <c r="IBE269" s="27"/>
      <c r="IBF269" s="27"/>
      <c r="IBG269" s="27"/>
      <c r="IBH269" s="27"/>
      <c r="IBI269" s="27"/>
      <c r="IBJ269" s="27"/>
      <c r="IBK269" s="27"/>
      <c r="IBL269" s="27"/>
      <c r="IBM269" s="27"/>
      <c r="IBN269" s="27"/>
      <c r="IBO269" s="27"/>
      <c r="IBP269" s="27"/>
      <c r="IBQ269" s="27"/>
      <c r="IBR269" s="27"/>
      <c r="IBS269" s="27"/>
      <c r="IBT269" s="27"/>
      <c r="IBU269" s="27"/>
      <c r="IBV269" s="27"/>
      <c r="IBW269" s="27"/>
      <c r="IBX269" s="27"/>
      <c r="IBY269" s="27"/>
      <c r="IBZ269" s="27"/>
      <c r="ICA269" s="27"/>
      <c r="ICB269" s="27"/>
      <c r="ICC269" s="27"/>
      <c r="ICD269" s="27"/>
      <c r="ICE269" s="27"/>
      <c r="ICF269" s="27"/>
      <c r="ICG269" s="27"/>
      <c r="ICH269" s="27"/>
      <c r="ICI269" s="27"/>
      <c r="ICJ269" s="27"/>
      <c r="ICK269" s="27"/>
      <c r="ICL269" s="27"/>
      <c r="ICM269" s="27"/>
      <c r="ICN269" s="27"/>
      <c r="ICO269" s="27"/>
      <c r="ICP269" s="27"/>
      <c r="ICQ269" s="27"/>
      <c r="ICR269" s="27"/>
      <c r="ICS269" s="27"/>
      <c r="ICT269" s="27"/>
      <c r="ICU269" s="27"/>
      <c r="ICV269" s="27"/>
      <c r="ICW269" s="27"/>
      <c r="ICX269" s="27"/>
      <c r="ICY269" s="27"/>
      <c r="ICZ269" s="27"/>
      <c r="IDA269" s="27"/>
      <c r="IDB269" s="27"/>
      <c r="IDC269" s="27"/>
      <c r="IDD269" s="27"/>
      <c r="IDE269" s="27"/>
      <c r="IDF269" s="27"/>
      <c r="IDG269" s="27"/>
      <c r="IDH269" s="27"/>
      <c r="IDI269" s="27"/>
      <c r="IDJ269" s="27"/>
      <c r="IDK269" s="27"/>
      <c r="IDL269" s="27"/>
      <c r="IDM269" s="27"/>
      <c r="IDN269" s="27"/>
      <c r="IDO269" s="27"/>
      <c r="IDP269" s="27"/>
      <c r="IDQ269" s="27"/>
      <c r="IDR269" s="27"/>
      <c r="IDS269" s="27"/>
      <c r="IDT269" s="27"/>
      <c r="IDU269" s="27"/>
      <c r="IDV269" s="27"/>
      <c r="IDW269" s="27"/>
      <c r="IDX269" s="27"/>
      <c r="IDY269" s="27"/>
      <c r="IDZ269" s="27"/>
      <c r="IEA269" s="27"/>
      <c r="IEB269" s="27"/>
      <c r="IEC269" s="27"/>
      <c r="IED269" s="27"/>
      <c r="IEE269" s="27"/>
      <c r="IEF269" s="27"/>
      <c r="IEG269" s="27"/>
      <c r="IEH269" s="27"/>
      <c r="IEI269" s="27"/>
      <c r="IEJ269" s="27"/>
      <c r="IEK269" s="27"/>
      <c r="IEL269" s="27"/>
      <c r="IEM269" s="27"/>
      <c r="IEN269" s="27"/>
      <c r="IEO269" s="27"/>
      <c r="IEP269" s="27"/>
      <c r="IEQ269" s="27"/>
      <c r="IER269" s="27"/>
      <c r="IES269" s="27"/>
      <c r="IET269" s="27"/>
      <c r="IEU269" s="27"/>
      <c r="IEV269" s="27"/>
      <c r="IEW269" s="27"/>
      <c r="IEX269" s="27"/>
      <c r="IEY269" s="27"/>
      <c r="IEZ269" s="27"/>
      <c r="IFA269" s="27"/>
      <c r="IFB269" s="27"/>
      <c r="IFC269" s="27"/>
      <c r="IFD269" s="27"/>
      <c r="IFE269" s="27"/>
      <c r="IFF269" s="27"/>
      <c r="IFG269" s="27"/>
      <c r="IFH269" s="27"/>
      <c r="IFI269" s="27"/>
      <c r="IFJ269" s="27"/>
      <c r="IFK269" s="27"/>
      <c r="IFL269" s="27"/>
      <c r="IFM269" s="27"/>
      <c r="IFN269" s="27"/>
      <c r="IFO269" s="27"/>
      <c r="IFP269" s="27"/>
      <c r="IFQ269" s="27"/>
      <c r="IFR269" s="27"/>
      <c r="IFS269" s="27"/>
      <c r="IFT269" s="27"/>
      <c r="IFU269" s="27"/>
      <c r="IFV269" s="27"/>
      <c r="IFW269" s="27"/>
      <c r="IFX269" s="27"/>
      <c r="IFY269" s="27"/>
      <c r="IFZ269" s="27"/>
      <c r="IGA269" s="27"/>
      <c r="IGB269" s="27"/>
      <c r="IGC269" s="27"/>
      <c r="IGD269" s="27"/>
      <c r="IGE269" s="27"/>
      <c r="IGF269" s="27"/>
      <c r="IGG269" s="27"/>
      <c r="IGH269" s="27"/>
      <c r="IGI269" s="27"/>
      <c r="IGJ269" s="27"/>
      <c r="IGK269" s="27"/>
      <c r="IGL269" s="27"/>
      <c r="IGM269" s="27"/>
      <c r="IGN269" s="27"/>
      <c r="IGO269" s="27"/>
      <c r="IGP269" s="27"/>
      <c r="IGQ269" s="27"/>
      <c r="IGR269" s="27"/>
      <c r="IGS269" s="27"/>
      <c r="IGT269" s="27"/>
      <c r="IGU269" s="27"/>
      <c r="IGV269" s="27"/>
      <c r="IGW269" s="27"/>
      <c r="IGX269" s="27"/>
      <c r="IGY269" s="27"/>
      <c r="IGZ269" s="27"/>
      <c r="IHA269" s="27"/>
      <c r="IHB269" s="27"/>
      <c r="IHC269" s="27"/>
      <c r="IHD269" s="27"/>
      <c r="IHE269" s="27"/>
      <c r="IHF269" s="27"/>
      <c r="IHG269" s="27"/>
      <c r="IHH269" s="27"/>
      <c r="IHI269" s="27"/>
      <c r="IHJ269" s="27"/>
      <c r="IHK269" s="27"/>
      <c r="IHL269" s="27"/>
      <c r="IHM269" s="27"/>
      <c r="IHN269" s="27"/>
      <c r="IHO269" s="27"/>
      <c r="IHP269" s="27"/>
      <c r="IHQ269" s="27"/>
      <c r="IHR269" s="27"/>
      <c r="IHS269" s="27"/>
      <c r="IHT269" s="27"/>
      <c r="IHU269" s="27"/>
      <c r="IHV269" s="27"/>
      <c r="IHW269" s="27"/>
      <c r="IHX269" s="27"/>
      <c r="IHY269" s="27"/>
      <c r="IHZ269" s="27"/>
      <c r="IIA269" s="27"/>
      <c r="IIB269" s="27"/>
      <c r="IIC269" s="27"/>
      <c r="IID269" s="27"/>
      <c r="IIE269" s="27"/>
      <c r="IIF269" s="27"/>
      <c r="IIG269" s="27"/>
      <c r="IIH269" s="27"/>
      <c r="III269" s="27"/>
      <c r="IIJ269" s="27"/>
      <c r="IIK269" s="27"/>
      <c r="IIL269" s="27"/>
      <c r="IIM269" s="27"/>
      <c r="IIN269" s="27"/>
      <c r="IIO269" s="27"/>
      <c r="IIP269" s="27"/>
      <c r="IIQ269" s="27"/>
      <c r="IIR269" s="27"/>
      <c r="IIS269" s="27"/>
      <c r="IIT269" s="27"/>
      <c r="IIU269" s="27"/>
      <c r="IIV269" s="27"/>
      <c r="IIW269" s="27"/>
      <c r="IIX269" s="27"/>
      <c r="IIY269" s="27"/>
      <c r="IIZ269" s="27"/>
      <c r="IJA269" s="27"/>
      <c r="IJB269" s="27"/>
      <c r="IJC269" s="27"/>
      <c r="IJD269" s="27"/>
      <c r="IJE269" s="27"/>
      <c r="IJF269" s="27"/>
      <c r="IJG269" s="27"/>
      <c r="IJH269" s="27"/>
      <c r="IJI269" s="27"/>
      <c r="IJJ269" s="27"/>
      <c r="IJK269" s="27"/>
      <c r="IJL269" s="27"/>
      <c r="IJM269" s="27"/>
      <c r="IJN269" s="27"/>
      <c r="IJO269" s="27"/>
      <c r="IJP269" s="27"/>
      <c r="IJQ269" s="27"/>
      <c r="IJR269" s="27"/>
      <c r="IJS269" s="27"/>
      <c r="IJT269" s="27"/>
      <c r="IJU269" s="27"/>
      <c r="IJV269" s="27"/>
      <c r="IJW269" s="27"/>
      <c r="IJX269" s="27"/>
      <c r="IJY269" s="27"/>
      <c r="IJZ269" s="27"/>
      <c r="IKA269" s="27"/>
      <c r="IKB269" s="27"/>
      <c r="IKC269" s="27"/>
      <c r="IKD269" s="27"/>
      <c r="IKE269" s="27"/>
      <c r="IKF269" s="27"/>
      <c r="IKG269" s="27"/>
      <c r="IKH269" s="27"/>
      <c r="IKI269" s="27"/>
      <c r="IKJ269" s="27"/>
      <c r="IKK269" s="27"/>
      <c r="IKL269" s="27"/>
      <c r="IKM269" s="27"/>
      <c r="IKN269" s="27"/>
      <c r="IKO269" s="27"/>
      <c r="IKP269" s="27"/>
      <c r="IKQ269" s="27"/>
      <c r="IKR269" s="27"/>
      <c r="IKS269" s="27"/>
      <c r="IKT269" s="27"/>
      <c r="IKU269" s="27"/>
      <c r="IKV269" s="27"/>
      <c r="IKW269" s="27"/>
      <c r="IKX269" s="27"/>
      <c r="IKY269" s="27"/>
      <c r="IKZ269" s="27"/>
      <c r="ILA269" s="27"/>
      <c r="ILB269" s="27"/>
      <c r="ILC269" s="27"/>
      <c r="ILD269" s="27"/>
      <c r="ILE269" s="27"/>
      <c r="ILF269" s="27"/>
      <c r="ILG269" s="27"/>
      <c r="ILH269" s="27"/>
      <c r="ILI269" s="27"/>
      <c r="ILJ269" s="27"/>
      <c r="ILK269" s="27"/>
      <c r="ILL269" s="27"/>
      <c r="ILM269" s="27"/>
      <c r="ILN269" s="27"/>
      <c r="ILO269" s="27"/>
      <c r="ILP269" s="27"/>
      <c r="ILQ269" s="27"/>
      <c r="ILR269" s="27"/>
      <c r="ILS269" s="27"/>
      <c r="ILT269" s="27"/>
      <c r="ILU269" s="27"/>
      <c r="ILV269" s="27"/>
      <c r="ILW269" s="27"/>
      <c r="ILX269" s="27"/>
      <c r="ILY269" s="27"/>
      <c r="ILZ269" s="27"/>
      <c r="IMA269" s="27"/>
      <c r="IMB269" s="27"/>
      <c r="IMC269" s="27"/>
      <c r="IMD269" s="27"/>
      <c r="IME269" s="27"/>
      <c r="IMF269" s="27"/>
      <c r="IMG269" s="27"/>
      <c r="IMH269" s="27"/>
      <c r="IMI269" s="27"/>
      <c r="IMJ269" s="27"/>
      <c r="IMK269" s="27"/>
      <c r="IML269" s="27"/>
      <c r="IMM269" s="27"/>
      <c r="IMN269" s="27"/>
      <c r="IMO269" s="27"/>
      <c r="IMP269" s="27"/>
      <c r="IMQ269" s="27"/>
      <c r="IMR269" s="27"/>
      <c r="IMS269" s="27"/>
      <c r="IMT269" s="27"/>
      <c r="IMU269" s="27"/>
      <c r="IMV269" s="27"/>
      <c r="IMW269" s="27"/>
      <c r="IMX269" s="27"/>
      <c r="IMY269" s="27"/>
      <c r="IMZ269" s="27"/>
      <c r="INA269" s="27"/>
      <c r="INB269" s="27"/>
      <c r="INC269" s="27"/>
      <c r="IND269" s="27"/>
      <c r="INE269" s="27"/>
      <c r="INF269" s="27"/>
      <c r="ING269" s="27"/>
      <c r="INH269" s="27"/>
      <c r="INI269" s="27"/>
      <c r="INJ269" s="27"/>
      <c r="INK269" s="27"/>
      <c r="INL269" s="27"/>
      <c r="INM269" s="27"/>
      <c r="INN269" s="27"/>
      <c r="INO269" s="27"/>
      <c r="INP269" s="27"/>
      <c r="INQ269" s="27"/>
      <c r="INR269" s="27"/>
      <c r="INS269" s="27"/>
      <c r="INT269" s="27"/>
      <c r="INU269" s="27"/>
      <c r="INV269" s="27"/>
      <c r="INW269" s="27"/>
      <c r="INX269" s="27"/>
      <c r="INY269" s="27"/>
      <c r="INZ269" s="27"/>
      <c r="IOA269" s="27"/>
      <c r="IOB269" s="27"/>
      <c r="IOC269" s="27"/>
      <c r="IOD269" s="27"/>
      <c r="IOE269" s="27"/>
      <c r="IOF269" s="27"/>
      <c r="IOG269" s="27"/>
      <c r="IOH269" s="27"/>
      <c r="IOI269" s="27"/>
      <c r="IOJ269" s="27"/>
      <c r="IOK269" s="27"/>
      <c r="IOL269" s="27"/>
      <c r="IOM269" s="27"/>
      <c r="ION269" s="27"/>
      <c r="IOO269" s="27"/>
      <c r="IOP269" s="27"/>
      <c r="IOQ269" s="27"/>
      <c r="IOR269" s="27"/>
      <c r="IOS269" s="27"/>
      <c r="IOT269" s="27"/>
      <c r="IOU269" s="27"/>
      <c r="IOV269" s="27"/>
      <c r="IOW269" s="27"/>
      <c r="IOX269" s="27"/>
      <c r="IOY269" s="27"/>
      <c r="IOZ269" s="27"/>
      <c r="IPA269" s="27"/>
      <c r="IPB269" s="27"/>
      <c r="IPC269" s="27"/>
      <c r="IPD269" s="27"/>
      <c r="IPE269" s="27"/>
      <c r="IPF269" s="27"/>
      <c r="IPG269" s="27"/>
      <c r="IPH269" s="27"/>
      <c r="IPI269" s="27"/>
      <c r="IPJ269" s="27"/>
      <c r="IPK269" s="27"/>
      <c r="IPL269" s="27"/>
      <c r="IPM269" s="27"/>
      <c r="IPN269" s="27"/>
      <c r="IPO269" s="27"/>
      <c r="IPP269" s="27"/>
      <c r="IPQ269" s="27"/>
      <c r="IPR269" s="27"/>
      <c r="IPS269" s="27"/>
      <c r="IPT269" s="27"/>
      <c r="IPU269" s="27"/>
      <c r="IPV269" s="27"/>
      <c r="IPW269" s="27"/>
      <c r="IPX269" s="27"/>
      <c r="IPY269" s="27"/>
      <c r="IPZ269" s="27"/>
      <c r="IQA269" s="27"/>
      <c r="IQB269" s="27"/>
      <c r="IQC269" s="27"/>
      <c r="IQD269" s="27"/>
      <c r="IQE269" s="27"/>
      <c r="IQF269" s="27"/>
      <c r="IQG269" s="27"/>
      <c r="IQH269" s="27"/>
      <c r="IQI269" s="27"/>
      <c r="IQJ269" s="27"/>
      <c r="IQK269" s="27"/>
      <c r="IQL269" s="27"/>
      <c r="IQM269" s="27"/>
      <c r="IQN269" s="27"/>
      <c r="IQO269" s="27"/>
      <c r="IQP269" s="27"/>
      <c r="IQQ269" s="27"/>
      <c r="IQR269" s="27"/>
      <c r="IQS269" s="27"/>
      <c r="IQT269" s="27"/>
      <c r="IQU269" s="27"/>
      <c r="IQV269" s="27"/>
      <c r="IQW269" s="27"/>
      <c r="IQX269" s="27"/>
      <c r="IQY269" s="27"/>
      <c r="IQZ269" s="27"/>
      <c r="IRA269" s="27"/>
      <c r="IRB269" s="27"/>
      <c r="IRC269" s="27"/>
      <c r="IRD269" s="27"/>
      <c r="IRE269" s="27"/>
      <c r="IRF269" s="27"/>
      <c r="IRG269" s="27"/>
      <c r="IRH269" s="27"/>
      <c r="IRI269" s="27"/>
      <c r="IRJ269" s="27"/>
      <c r="IRK269" s="27"/>
      <c r="IRL269" s="27"/>
      <c r="IRM269" s="27"/>
      <c r="IRN269" s="27"/>
      <c r="IRO269" s="27"/>
      <c r="IRP269" s="27"/>
      <c r="IRQ269" s="27"/>
      <c r="IRR269" s="27"/>
      <c r="IRS269" s="27"/>
      <c r="IRT269" s="27"/>
      <c r="IRU269" s="27"/>
      <c r="IRV269" s="27"/>
      <c r="IRW269" s="27"/>
      <c r="IRX269" s="27"/>
      <c r="IRY269" s="27"/>
      <c r="IRZ269" s="27"/>
      <c r="ISA269" s="27"/>
      <c r="ISB269" s="27"/>
      <c r="ISC269" s="27"/>
      <c r="ISD269" s="27"/>
      <c r="ISE269" s="27"/>
      <c r="ISF269" s="27"/>
      <c r="ISG269" s="27"/>
      <c r="ISH269" s="27"/>
      <c r="ISI269" s="27"/>
      <c r="ISJ269" s="27"/>
      <c r="ISK269" s="27"/>
      <c r="ISL269" s="27"/>
      <c r="ISM269" s="27"/>
      <c r="ISN269" s="27"/>
      <c r="ISO269" s="27"/>
      <c r="ISP269" s="27"/>
      <c r="ISQ269" s="27"/>
      <c r="ISR269" s="27"/>
      <c r="ISS269" s="27"/>
      <c r="IST269" s="27"/>
      <c r="ISU269" s="27"/>
      <c r="ISV269" s="27"/>
      <c r="ISW269" s="27"/>
      <c r="ISX269" s="27"/>
      <c r="ISY269" s="27"/>
      <c r="ISZ269" s="27"/>
      <c r="ITA269" s="27"/>
      <c r="ITB269" s="27"/>
      <c r="ITC269" s="27"/>
      <c r="ITD269" s="27"/>
      <c r="ITE269" s="27"/>
      <c r="ITF269" s="27"/>
      <c r="ITG269" s="27"/>
      <c r="ITH269" s="27"/>
      <c r="ITI269" s="27"/>
      <c r="ITJ269" s="27"/>
      <c r="ITK269" s="27"/>
      <c r="ITL269" s="27"/>
      <c r="ITM269" s="27"/>
      <c r="ITN269" s="27"/>
      <c r="ITO269" s="27"/>
      <c r="ITP269" s="27"/>
      <c r="ITQ269" s="27"/>
      <c r="ITR269" s="27"/>
      <c r="ITS269" s="27"/>
      <c r="ITT269" s="27"/>
      <c r="ITU269" s="27"/>
      <c r="ITV269" s="27"/>
      <c r="ITW269" s="27"/>
      <c r="ITX269" s="27"/>
      <c r="ITY269" s="27"/>
      <c r="ITZ269" s="27"/>
      <c r="IUA269" s="27"/>
      <c r="IUB269" s="27"/>
      <c r="IUC269" s="27"/>
      <c r="IUD269" s="27"/>
      <c r="IUE269" s="27"/>
      <c r="IUF269" s="27"/>
      <c r="IUG269" s="27"/>
      <c r="IUH269" s="27"/>
      <c r="IUI269" s="27"/>
      <c r="IUJ269" s="27"/>
      <c r="IUK269" s="27"/>
      <c r="IUL269" s="27"/>
      <c r="IUM269" s="27"/>
      <c r="IUN269" s="27"/>
      <c r="IUO269" s="27"/>
      <c r="IUP269" s="27"/>
      <c r="IUQ269" s="27"/>
      <c r="IUR269" s="27"/>
      <c r="IUS269" s="27"/>
      <c r="IUT269" s="27"/>
      <c r="IUU269" s="27"/>
      <c r="IUV269" s="27"/>
      <c r="IUW269" s="27"/>
      <c r="IUX269" s="27"/>
      <c r="IUY269" s="27"/>
      <c r="IUZ269" s="27"/>
      <c r="IVA269" s="27"/>
      <c r="IVB269" s="27"/>
      <c r="IVC269" s="27"/>
      <c r="IVD269" s="27"/>
      <c r="IVE269" s="27"/>
      <c r="IVF269" s="27"/>
      <c r="IVG269" s="27"/>
      <c r="IVH269" s="27"/>
      <c r="IVI269" s="27"/>
      <c r="IVJ269" s="27"/>
      <c r="IVK269" s="27"/>
      <c r="IVL269" s="27"/>
      <c r="IVM269" s="27"/>
      <c r="IVN269" s="27"/>
      <c r="IVO269" s="27"/>
      <c r="IVP269" s="27"/>
      <c r="IVQ269" s="27"/>
      <c r="IVR269" s="27"/>
      <c r="IVS269" s="27"/>
      <c r="IVT269" s="27"/>
      <c r="IVU269" s="27"/>
      <c r="IVV269" s="27"/>
      <c r="IVW269" s="27"/>
      <c r="IVX269" s="27"/>
      <c r="IVY269" s="27"/>
      <c r="IVZ269" s="27"/>
      <c r="IWA269" s="27"/>
      <c r="IWB269" s="27"/>
      <c r="IWC269" s="27"/>
      <c r="IWD269" s="27"/>
      <c r="IWE269" s="27"/>
      <c r="IWF269" s="27"/>
      <c r="IWG269" s="27"/>
      <c r="IWH269" s="27"/>
      <c r="IWI269" s="27"/>
      <c r="IWJ269" s="27"/>
      <c r="IWK269" s="27"/>
      <c r="IWL269" s="27"/>
      <c r="IWM269" s="27"/>
      <c r="IWN269" s="27"/>
      <c r="IWO269" s="27"/>
      <c r="IWP269" s="27"/>
      <c r="IWQ269" s="27"/>
      <c r="IWR269" s="27"/>
      <c r="IWS269" s="27"/>
      <c r="IWT269" s="27"/>
      <c r="IWU269" s="27"/>
      <c r="IWV269" s="27"/>
      <c r="IWW269" s="27"/>
      <c r="IWX269" s="27"/>
      <c r="IWY269" s="27"/>
      <c r="IWZ269" s="27"/>
      <c r="IXA269" s="27"/>
      <c r="IXB269" s="27"/>
      <c r="IXC269" s="27"/>
      <c r="IXD269" s="27"/>
      <c r="IXE269" s="27"/>
      <c r="IXF269" s="27"/>
      <c r="IXG269" s="27"/>
      <c r="IXH269" s="27"/>
      <c r="IXI269" s="27"/>
      <c r="IXJ269" s="27"/>
      <c r="IXK269" s="27"/>
      <c r="IXL269" s="27"/>
      <c r="IXM269" s="27"/>
      <c r="IXN269" s="27"/>
      <c r="IXO269" s="27"/>
      <c r="IXP269" s="27"/>
      <c r="IXQ269" s="27"/>
      <c r="IXR269" s="27"/>
      <c r="IXS269" s="27"/>
      <c r="IXT269" s="27"/>
      <c r="IXU269" s="27"/>
      <c r="IXV269" s="27"/>
      <c r="IXW269" s="27"/>
      <c r="IXX269" s="27"/>
      <c r="IXY269" s="27"/>
      <c r="IXZ269" s="27"/>
      <c r="IYA269" s="27"/>
      <c r="IYB269" s="27"/>
      <c r="IYC269" s="27"/>
      <c r="IYD269" s="27"/>
      <c r="IYE269" s="27"/>
      <c r="IYF269" s="27"/>
      <c r="IYG269" s="27"/>
      <c r="IYH269" s="27"/>
      <c r="IYI269" s="27"/>
      <c r="IYJ269" s="27"/>
      <c r="IYK269" s="27"/>
      <c r="IYL269" s="27"/>
      <c r="IYM269" s="27"/>
      <c r="IYN269" s="27"/>
      <c r="IYO269" s="27"/>
      <c r="IYP269" s="27"/>
      <c r="IYQ269" s="27"/>
      <c r="IYR269" s="27"/>
      <c r="IYS269" s="27"/>
      <c r="IYT269" s="27"/>
      <c r="IYU269" s="27"/>
      <c r="IYV269" s="27"/>
      <c r="IYW269" s="27"/>
      <c r="IYX269" s="27"/>
      <c r="IYY269" s="27"/>
      <c r="IYZ269" s="27"/>
      <c r="IZA269" s="27"/>
      <c r="IZB269" s="27"/>
      <c r="IZC269" s="27"/>
      <c r="IZD269" s="27"/>
      <c r="IZE269" s="27"/>
      <c r="IZF269" s="27"/>
      <c r="IZG269" s="27"/>
      <c r="IZH269" s="27"/>
      <c r="IZI269" s="27"/>
      <c r="IZJ269" s="27"/>
      <c r="IZK269" s="27"/>
      <c r="IZL269" s="27"/>
      <c r="IZM269" s="27"/>
      <c r="IZN269" s="27"/>
      <c r="IZO269" s="27"/>
      <c r="IZP269" s="27"/>
      <c r="IZQ269" s="27"/>
      <c r="IZR269" s="27"/>
      <c r="IZS269" s="27"/>
      <c r="IZT269" s="27"/>
      <c r="IZU269" s="27"/>
      <c r="IZV269" s="27"/>
      <c r="IZW269" s="27"/>
      <c r="IZX269" s="27"/>
      <c r="IZY269" s="27"/>
      <c r="IZZ269" s="27"/>
      <c r="JAA269" s="27"/>
      <c r="JAB269" s="27"/>
      <c r="JAC269" s="27"/>
      <c r="JAD269" s="27"/>
      <c r="JAE269" s="27"/>
      <c r="JAF269" s="27"/>
      <c r="JAG269" s="27"/>
      <c r="JAH269" s="27"/>
      <c r="JAI269" s="27"/>
      <c r="JAJ269" s="27"/>
      <c r="JAK269" s="27"/>
      <c r="JAL269" s="27"/>
      <c r="JAM269" s="27"/>
      <c r="JAN269" s="27"/>
      <c r="JAO269" s="27"/>
      <c r="JAP269" s="27"/>
      <c r="JAQ269" s="27"/>
      <c r="JAR269" s="27"/>
      <c r="JAS269" s="27"/>
      <c r="JAT269" s="27"/>
      <c r="JAU269" s="27"/>
      <c r="JAV269" s="27"/>
      <c r="JAW269" s="27"/>
      <c r="JAX269" s="27"/>
      <c r="JAY269" s="27"/>
      <c r="JAZ269" s="27"/>
      <c r="JBA269" s="27"/>
      <c r="JBB269" s="27"/>
      <c r="JBC269" s="27"/>
      <c r="JBD269" s="27"/>
      <c r="JBE269" s="27"/>
      <c r="JBF269" s="27"/>
      <c r="JBG269" s="27"/>
      <c r="JBH269" s="27"/>
      <c r="JBI269" s="27"/>
      <c r="JBJ269" s="27"/>
      <c r="JBK269" s="27"/>
      <c r="JBL269" s="27"/>
      <c r="JBM269" s="27"/>
      <c r="JBN269" s="27"/>
      <c r="JBO269" s="27"/>
      <c r="JBP269" s="27"/>
      <c r="JBQ269" s="27"/>
      <c r="JBR269" s="27"/>
      <c r="JBS269" s="27"/>
      <c r="JBT269" s="27"/>
      <c r="JBU269" s="27"/>
      <c r="JBV269" s="27"/>
      <c r="JBW269" s="27"/>
      <c r="JBX269" s="27"/>
      <c r="JBY269" s="27"/>
      <c r="JBZ269" s="27"/>
      <c r="JCA269" s="27"/>
      <c r="JCB269" s="27"/>
      <c r="JCC269" s="27"/>
      <c r="JCD269" s="27"/>
      <c r="JCE269" s="27"/>
      <c r="JCF269" s="27"/>
      <c r="JCG269" s="27"/>
      <c r="JCH269" s="27"/>
      <c r="JCI269" s="27"/>
      <c r="JCJ269" s="27"/>
      <c r="JCK269" s="27"/>
      <c r="JCL269" s="27"/>
      <c r="JCM269" s="27"/>
      <c r="JCN269" s="27"/>
      <c r="JCO269" s="27"/>
      <c r="JCP269" s="27"/>
      <c r="JCQ269" s="27"/>
      <c r="JCR269" s="27"/>
      <c r="JCS269" s="27"/>
      <c r="JCT269" s="27"/>
      <c r="JCU269" s="27"/>
      <c r="JCV269" s="27"/>
      <c r="JCW269" s="27"/>
      <c r="JCX269" s="27"/>
      <c r="JCY269" s="27"/>
      <c r="JCZ269" s="27"/>
      <c r="JDA269" s="27"/>
      <c r="JDB269" s="27"/>
      <c r="JDC269" s="27"/>
      <c r="JDD269" s="27"/>
      <c r="JDE269" s="27"/>
      <c r="JDF269" s="27"/>
      <c r="JDG269" s="27"/>
      <c r="JDH269" s="27"/>
      <c r="JDI269" s="27"/>
      <c r="JDJ269" s="27"/>
      <c r="JDK269" s="27"/>
      <c r="JDL269" s="27"/>
      <c r="JDM269" s="27"/>
      <c r="JDN269" s="27"/>
      <c r="JDO269" s="27"/>
      <c r="JDP269" s="27"/>
      <c r="JDQ269" s="27"/>
      <c r="JDR269" s="27"/>
      <c r="JDS269" s="27"/>
      <c r="JDT269" s="27"/>
      <c r="JDU269" s="27"/>
      <c r="JDV269" s="27"/>
      <c r="JDW269" s="27"/>
      <c r="JDX269" s="27"/>
      <c r="JDY269" s="27"/>
      <c r="JDZ269" s="27"/>
      <c r="JEA269" s="27"/>
      <c r="JEB269" s="27"/>
      <c r="JEC269" s="27"/>
      <c r="JED269" s="27"/>
      <c r="JEE269" s="27"/>
      <c r="JEF269" s="27"/>
      <c r="JEG269" s="27"/>
      <c r="JEH269" s="27"/>
      <c r="JEI269" s="27"/>
      <c r="JEJ269" s="27"/>
      <c r="JEK269" s="27"/>
      <c r="JEL269" s="27"/>
      <c r="JEM269" s="27"/>
      <c r="JEN269" s="27"/>
      <c r="JEO269" s="27"/>
      <c r="JEP269" s="27"/>
      <c r="JEQ269" s="27"/>
      <c r="JER269" s="27"/>
      <c r="JES269" s="27"/>
      <c r="JET269" s="27"/>
      <c r="JEU269" s="27"/>
      <c r="JEV269" s="27"/>
      <c r="JEW269" s="27"/>
      <c r="JEX269" s="27"/>
      <c r="JEY269" s="27"/>
      <c r="JEZ269" s="27"/>
      <c r="JFA269" s="27"/>
      <c r="JFB269" s="27"/>
      <c r="JFC269" s="27"/>
      <c r="JFD269" s="27"/>
      <c r="JFE269" s="27"/>
      <c r="JFF269" s="27"/>
      <c r="JFG269" s="27"/>
      <c r="JFH269" s="27"/>
      <c r="JFI269" s="27"/>
      <c r="JFJ269" s="27"/>
      <c r="JFK269" s="27"/>
      <c r="JFL269" s="27"/>
      <c r="JFM269" s="27"/>
      <c r="JFN269" s="27"/>
      <c r="JFO269" s="27"/>
      <c r="JFP269" s="27"/>
      <c r="JFQ269" s="27"/>
      <c r="JFR269" s="27"/>
      <c r="JFS269" s="27"/>
      <c r="JFT269" s="27"/>
      <c r="JFU269" s="27"/>
      <c r="JFV269" s="27"/>
      <c r="JFW269" s="27"/>
      <c r="JFX269" s="27"/>
      <c r="JFY269" s="27"/>
      <c r="JFZ269" s="27"/>
      <c r="JGA269" s="27"/>
      <c r="JGB269" s="27"/>
      <c r="JGC269" s="27"/>
      <c r="JGD269" s="27"/>
      <c r="JGE269" s="27"/>
      <c r="JGF269" s="27"/>
      <c r="JGG269" s="27"/>
      <c r="JGH269" s="27"/>
      <c r="JGI269" s="27"/>
      <c r="JGJ269" s="27"/>
      <c r="JGK269" s="27"/>
      <c r="JGL269" s="27"/>
      <c r="JGM269" s="27"/>
      <c r="JGN269" s="27"/>
      <c r="JGO269" s="27"/>
      <c r="JGP269" s="27"/>
      <c r="JGQ269" s="27"/>
      <c r="JGR269" s="27"/>
      <c r="JGS269" s="27"/>
      <c r="JGT269" s="27"/>
      <c r="JGU269" s="27"/>
      <c r="JGV269" s="27"/>
      <c r="JGW269" s="27"/>
      <c r="JGX269" s="27"/>
      <c r="JGY269" s="27"/>
      <c r="JGZ269" s="27"/>
      <c r="JHA269" s="27"/>
      <c r="JHB269" s="27"/>
      <c r="JHC269" s="27"/>
      <c r="JHD269" s="27"/>
      <c r="JHE269" s="27"/>
      <c r="JHF269" s="27"/>
      <c r="JHG269" s="27"/>
      <c r="JHH269" s="27"/>
      <c r="JHI269" s="27"/>
      <c r="JHJ269" s="27"/>
      <c r="JHK269" s="27"/>
      <c r="JHL269" s="27"/>
      <c r="JHM269" s="27"/>
      <c r="JHN269" s="27"/>
      <c r="JHO269" s="27"/>
      <c r="JHP269" s="27"/>
      <c r="JHQ269" s="27"/>
      <c r="JHR269" s="27"/>
      <c r="JHS269" s="27"/>
      <c r="JHT269" s="27"/>
      <c r="JHU269" s="27"/>
      <c r="JHV269" s="27"/>
      <c r="JHW269" s="27"/>
      <c r="JHX269" s="27"/>
      <c r="JHY269" s="27"/>
      <c r="JHZ269" s="27"/>
      <c r="JIA269" s="27"/>
      <c r="JIB269" s="27"/>
      <c r="JIC269" s="27"/>
      <c r="JID269" s="27"/>
      <c r="JIE269" s="27"/>
      <c r="JIF269" s="27"/>
      <c r="JIG269" s="27"/>
      <c r="JIH269" s="27"/>
      <c r="JII269" s="27"/>
      <c r="JIJ269" s="27"/>
      <c r="JIK269" s="27"/>
      <c r="JIL269" s="27"/>
      <c r="JIM269" s="27"/>
      <c r="JIN269" s="27"/>
      <c r="JIO269" s="27"/>
      <c r="JIP269" s="27"/>
      <c r="JIQ269" s="27"/>
      <c r="JIR269" s="27"/>
      <c r="JIS269" s="27"/>
      <c r="JIT269" s="27"/>
      <c r="JIU269" s="27"/>
      <c r="JIV269" s="27"/>
      <c r="JIW269" s="27"/>
      <c r="JIX269" s="27"/>
      <c r="JIY269" s="27"/>
      <c r="JIZ269" s="27"/>
      <c r="JJA269" s="27"/>
      <c r="JJB269" s="27"/>
      <c r="JJC269" s="27"/>
      <c r="JJD269" s="27"/>
      <c r="JJE269" s="27"/>
      <c r="JJF269" s="27"/>
      <c r="JJG269" s="27"/>
      <c r="JJH269" s="27"/>
      <c r="JJI269" s="27"/>
      <c r="JJJ269" s="27"/>
      <c r="JJK269" s="27"/>
      <c r="JJL269" s="27"/>
      <c r="JJM269" s="27"/>
      <c r="JJN269" s="27"/>
      <c r="JJO269" s="27"/>
      <c r="JJP269" s="27"/>
      <c r="JJQ269" s="27"/>
      <c r="JJR269" s="27"/>
      <c r="JJS269" s="27"/>
      <c r="JJT269" s="27"/>
      <c r="JJU269" s="27"/>
      <c r="JJV269" s="27"/>
      <c r="JJW269" s="27"/>
      <c r="JJX269" s="27"/>
      <c r="JJY269" s="27"/>
      <c r="JJZ269" s="27"/>
      <c r="JKA269" s="27"/>
      <c r="JKB269" s="27"/>
      <c r="JKC269" s="27"/>
      <c r="JKD269" s="27"/>
      <c r="JKE269" s="27"/>
      <c r="JKF269" s="27"/>
      <c r="JKG269" s="27"/>
      <c r="JKH269" s="27"/>
      <c r="JKI269" s="27"/>
      <c r="JKJ269" s="27"/>
      <c r="JKK269" s="27"/>
      <c r="JKL269" s="27"/>
      <c r="JKM269" s="27"/>
      <c r="JKN269" s="27"/>
      <c r="JKO269" s="27"/>
      <c r="JKP269" s="27"/>
      <c r="JKQ269" s="27"/>
      <c r="JKR269" s="27"/>
      <c r="JKS269" s="27"/>
      <c r="JKT269" s="27"/>
      <c r="JKU269" s="27"/>
      <c r="JKV269" s="27"/>
      <c r="JKW269" s="27"/>
      <c r="JKX269" s="27"/>
      <c r="JKY269" s="27"/>
      <c r="JKZ269" s="27"/>
      <c r="JLA269" s="27"/>
      <c r="JLB269" s="27"/>
      <c r="JLC269" s="27"/>
      <c r="JLD269" s="27"/>
      <c r="JLE269" s="27"/>
      <c r="JLF269" s="27"/>
      <c r="JLG269" s="27"/>
      <c r="JLH269" s="27"/>
      <c r="JLI269" s="27"/>
      <c r="JLJ269" s="27"/>
      <c r="JLK269" s="27"/>
      <c r="JLL269" s="27"/>
      <c r="JLM269" s="27"/>
      <c r="JLN269" s="27"/>
      <c r="JLO269" s="27"/>
      <c r="JLP269" s="27"/>
      <c r="JLQ269" s="27"/>
      <c r="JLR269" s="27"/>
      <c r="JLS269" s="27"/>
      <c r="JLT269" s="27"/>
      <c r="JLU269" s="27"/>
      <c r="JLV269" s="27"/>
      <c r="JLW269" s="27"/>
      <c r="JLX269" s="27"/>
      <c r="JLY269" s="27"/>
      <c r="JLZ269" s="27"/>
      <c r="JMA269" s="27"/>
      <c r="JMB269" s="27"/>
      <c r="JMC269" s="27"/>
      <c r="JMD269" s="27"/>
      <c r="JME269" s="27"/>
      <c r="JMF269" s="27"/>
      <c r="JMG269" s="27"/>
      <c r="JMH269" s="27"/>
      <c r="JMI269" s="27"/>
      <c r="JMJ269" s="27"/>
      <c r="JMK269" s="27"/>
      <c r="JML269" s="27"/>
      <c r="JMM269" s="27"/>
      <c r="JMN269" s="27"/>
      <c r="JMO269" s="27"/>
      <c r="JMP269" s="27"/>
      <c r="JMQ269" s="27"/>
      <c r="JMR269" s="27"/>
      <c r="JMS269" s="27"/>
      <c r="JMT269" s="27"/>
      <c r="JMU269" s="27"/>
      <c r="JMV269" s="27"/>
      <c r="JMW269" s="27"/>
      <c r="JMX269" s="27"/>
      <c r="JMY269" s="27"/>
      <c r="JMZ269" s="27"/>
      <c r="JNA269" s="27"/>
      <c r="JNB269" s="27"/>
      <c r="JNC269" s="27"/>
      <c r="JND269" s="27"/>
      <c r="JNE269" s="27"/>
      <c r="JNF269" s="27"/>
      <c r="JNG269" s="27"/>
      <c r="JNH269" s="27"/>
      <c r="JNI269" s="27"/>
      <c r="JNJ269" s="27"/>
      <c r="JNK269" s="27"/>
      <c r="JNL269" s="27"/>
      <c r="JNM269" s="27"/>
      <c r="JNN269" s="27"/>
      <c r="JNO269" s="27"/>
      <c r="JNP269" s="27"/>
      <c r="JNQ269" s="27"/>
      <c r="JNR269" s="27"/>
      <c r="JNS269" s="27"/>
      <c r="JNT269" s="27"/>
      <c r="JNU269" s="27"/>
      <c r="JNV269" s="27"/>
      <c r="JNW269" s="27"/>
      <c r="JNX269" s="27"/>
      <c r="JNY269" s="27"/>
      <c r="JNZ269" s="27"/>
      <c r="JOA269" s="27"/>
      <c r="JOB269" s="27"/>
      <c r="JOC269" s="27"/>
      <c r="JOD269" s="27"/>
      <c r="JOE269" s="27"/>
      <c r="JOF269" s="27"/>
      <c r="JOG269" s="27"/>
      <c r="JOH269" s="27"/>
      <c r="JOI269" s="27"/>
      <c r="JOJ269" s="27"/>
      <c r="JOK269" s="27"/>
      <c r="JOL269" s="27"/>
      <c r="JOM269" s="27"/>
      <c r="JON269" s="27"/>
      <c r="JOO269" s="27"/>
      <c r="JOP269" s="27"/>
      <c r="JOQ269" s="27"/>
      <c r="JOR269" s="27"/>
      <c r="JOS269" s="27"/>
      <c r="JOT269" s="27"/>
      <c r="JOU269" s="27"/>
      <c r="JOV269" s="27"/>
      <c r="JOW269" s="27"/>
      <c r="JOX269" s="27"/>
      <c r="JOY269" s="27"/>
      <c r="JOZ269" s="27"/>
      <c r="JPA269" s="27"/>
      <c r="JPB269" s="27"/>
      <c r="JPC269" s="27"/>
      <c r="JPD269" s="27"/>
      <c r="JPE269" s="27"/>
      <c r="JPF269" s="27"/>
      <c r="JPG269" s="27"/>
      <c r="JPH269" s="27"/>
      <c r="JPI269" s="27"/>
      <c r="JPJ269" s="27"/>
      <c r="JPK269" s="27"/>
      <c r="JPL269" s="27"/>
      <c r="JPM269" s="27"/>
      <c r="JPN269" s="27"/>
      <c r="JPO269" s="27"/>
      <c r="JPP269" s="27"/>
      <c r="JPQ269" s="27"/>
      <c r="JPR269" s="27"/>
      <c r="JPS269" s="27"/>
      <c r="JPT269" s="27"/>
      <c r="JPU269" s="27"/>
      <c r="JPV269" s="27"/>
      <c r="JPW269" s="27"/>
      <c r="JPX269" s="27"/>
      <c r="JPY269" s="27"/>
      <c r="JPZ269" s="27"/>
      <c r="JQA269" s="27"/>
      <c r="JQB269" s="27"/>
      <c r="JQC269" s="27"/>
      <c r="JQD269" s="27"/>
      <c r="JQE269" s="27"/>
      <c r="JQF269" s="27"/>
      <c r="JQG269" s="27"/>
      <c r="JQH269" s="27"/>
      <c r="JQI269" s="27"/>
      <c r="JQJ269" s="27"/>
      <c r="JQK269" s="27"/>
      <c r="JQL269" s="27"/>
      <c r="JQM269" s="27"/>
      <c r="JQN269" s="27"/>
      <c r="JQO269" s="27"/>
      <c r="JQP269" s="27"/>
      <c r="JQQ269" s="27"/>
      <c r="JQR269" s="27"/>
      <c r="JQS269" s="27"/>
      <c r="JQT269" s="27"/>
      <c r="JQU269" s="27"/>
      <c r="JQV269" s="27"/>
      <c r="JQW269" s="27"/>
      <c r="JQX269" s="27"/>
      <c r="JQY269" s="27"/>
      <c r="JQZ269" s="27"/>
      <c r="JRA269" s="27"/>
      <c r="JRB269" s="27"/>
      <c r="JRC269" s="27"/>
      <c r="JRD269" s="27"/>
      <c r="JRE269" s="27"/>
      <c r="JRF269" s="27"/>
      <c r="JRG269" s="27"/>
      <c r="JRH269" s="27"/>
      <c r="JRI269" s="27"/>
      <c r="JRJ269" s="27"/>
      <c r="JRK269" s="27"/>
      <c r="JRL269" s="27"/>
      <c r="JRM269" s="27"/>
      <c r="JRN269" s="27"/>
      <c r="JRO269" s="27"/>
      <c r="JRP269" s="27"/>
      <c r="JRQ269" s="27"/>
      <c r="JRR269" s="27"/>
      <c r="JRS269" s="27"/>
      <c r="JRT269" s="27"/>
      <c r="JRU269" s="27"/>
      <c r="JRV269" s="27"/>
      <c r="JRW269" s="27"/>
      <c r="JRX269" s="27"/>
      <c r="JRY269" s="27"/>
      <c r="JRZ269" s="27"/>
      <c r="JSA269" s="27"/>
      <c r="JSB269" s="27"/>
      <c r="JSC269" s="27"/>
      <c r="JSD269" s="27"/>
      <c r="JSE269" s="27"/>
      <c r="JSF269" s="27"/>
      <c r="JSG269" s="27"/>
      <c r="JSH269" s="27"/>
      <c r="JSI269" s="27"/>
      <c r="JSJ269" s="27"/>
      <c r="JSK269" s="27"/>
      <c r="JSL269" s="27"/>
      <c r="JSM269" s="27"/>
      <c r="JSN269" s="27"/>
      <c r="JSO269" s="27"/>
      <c r="JSP269" s="27"/>
      <c r="JSQ269" s="27"/>
      <c r="JSR269" s="27"/>
      <c r="JSS269" s="27"/>
      <c r="JST269" s="27"/>
      <c r="JSU269" s="27"/>
      <c r="JSV269" s="27"/>
      <c r="JSW269" s="27"/>
      <c r="JSX269" s="27"/>
      <c r="JSY269" s="27"/>
      <c r="JSZ269" s="27"/>
      <c r="JTA269" s="27"/>
      <c r="JTB269" s="27"/>
      <c r="JTC269" s="27"/>
      <c r="JTD269" s="27"/>
      <c r="JTE269" s="27"/>
      <c r="JTF269" s="27"/>
      <c r="JTG269" s="27"/>
      <c r="JTH269" s="27"/>
      <c r="JTI269" s="27"/>
      <c r="JTJ269" s="27"/>
      <c r="JTK269" s="27"/>
      <c r="JTL269" s="27"/>
      <c r="JTM269" s="27"/>
      <c r="JTN269" s="27"/>
      <c r="JTO269" s="27"/>
      <c r="JTP269" s="27"/>
      <c r="JTQ269" s="27"/>
      <c r="JTR269" s="27"/>
      <c r="JTS269" s="27"/>
      <c r="JTT269" s="27"/>
      <c r="JTU269" s="27"/>
      <c r="JTV269" s="27"/>
      <c r="JTW269" s="27"/>
      <c r="JTX269" s="27"/>
      <c r="JTY269" s="27"/>
      <c r="JTZ269" s="27"/>
      <c r="JUA269" s="27"/>
      <c r="JUB269" s="27"/>
      <c r="JUC269" s="27"/>
      <c r="JUD269" s="27"/>
      <c r="JUE269" s="27"/>
      <c r="JUF269" s="27"/>
      <c r="JUG269" s="27"/>
      <c r="JUH269" s="27"/>
      <c r="JUI269" s="27"/>
      <c r="JUJ269" s="27"/>
      <c r="JUK269" s="27"/>
      <c r="JUL269" s="27"/>
      <c r="JUM269" s="27"/>
      <c r="JUN269" s="27"/>
      <c r="JUO269" s="27"/>
      <c r="JUP269" s="27"/>
      <c r="JUQ269" s="27"/>
      <c r="JUR269" s="27"/>
      <c r="JUS269" s="27"/>
      <c r="JUT269" s="27"/>
      <c r="JUU269" s="27"/>
      <c r="JUV269" s="27"/>
      <c r="JUW269" s="27"/>
      <c r="JUX269" s="27"/>
      <c r="JUY269" s="27"/>
      <c r="JUZ269" s="27"/>
      <c r="JVA269" s="27"/>
      <c r="JVB269" s="27"/>
      <c r="JVC269" s="27"/>
      <c r="JVD269" s="27"/>
      <c r="JVE269" s="27"/>
      <c r="JVF269" s="27"/>
      <c r="JVG269" s="27"/>
      <c r="JVH269" s="27"/>
      <c r="JVI269" s="27"/>
      <c r="JVJ269" s="27"/>
      <c r="JVK269" s="27"/>
      <c r="JVL269" s="27"/>
      <c r="JVM269" s="27"/>
      <c r="JVN269" s="27"/>
      <c r="JVO269" s="27"/>
      <c r="JVP269" s="27"/>
      <c r="JVQ269" s="27"/>
      <c r="JVR269" s="27"/>
      <c r="JVS269" s="27"/>
      <c r="JVT269" s="27"/>
      <c r="JVU269" s="27"/>
      <c r="JVV269" s="27"/>
      <c r="JVW269" s="27"/>
      <c r="JVX269" s="27"/>
      <c r="JVY269" s="27"/>
      <c r="JVZ269" s="27"/>
      <c r="JWA269" s="27"/>
      <c r="JWB269" s="27"/>
      <c r="JWC269" s="27"/>
      <c r="JWD269" s="27"/>
      <c r="JWE269" s="27"/>
      <c r="JWF269" s="27"/>
      <c r="JWG269" s="27"/>
      <c r="JWH269" s="27"/>
      <c r="JWI269" s="27"/>
      <c r="JWJ269" s="27"/>
      <c r="JWK269" s="27"/>
      <c r="JWL269" s="27"/>
      <c r="JWM269" s="27"/>
      <c r="JWN269" s="27"/>
      <c r="JWO269" s="27"/>
      <c r="JWP269" s="27"/>
      <c r="JWQ269" s="27"/>
      <c r="JWR269" s="27"/>
      <c r="JWS269" s="27"/>
      <c r="JWT269" s="27"/>
      <c r="JWU269" s="27"/>
      <c r="JWV269" s="27"/>
      <c r="JWW269" s="27"/>
      <c r="JWX269" s="27"/>
      <c r="JWY269" s="27"/>
      <c r="JWZ269" s="27"/>
      <c r="JXA269" s="27"/>
      <c r="JXB269" s="27"/>
      <c r="JXC269" s="27"/>
      <c r="JXD269" s="27"/>
      <c r="JXE269" s="27"/>
      <c r="JXF269" s="27"/>
      <c r="JXG269" s="27"/>
      <c r="JXH269" s="27"/>
      <c r="JXI269" s="27"/>
      <c r="JXJ269" s="27"/>
      <c r="JXK269" s="27"/>
      <c r="JXL269" s="27"/>
      <c r="JXM269" s="27"/>
      <c r="JXN269" s="27"/>
      <c r="JXO269" s="27"/>
      <c r="JXP269" s="27"/>
      <c r="JXQ269" s="27"/>
      <c r="JXR269" s="27"/>
      <c r="JXS269" s="27"/>
      <c r="JXT269" s="27"/>
      <c r="JXU269" s="27"/>
      <c r="JXV269" s="27"/>
      <c r="JXW269" s="27"/>
      <c r="JXX269" s="27"/>
      <c r="JXY269" s="27"/>
      <c r="JXZ269" s="27"/>
      <c r="JYA269" s="27"/>
      <c r="JYB269" s="27"/>
      <c r="JYC269" s="27"/>
      <c r="JYD269" s="27"/>
      <c r="JYE269" s="27"/>
      <c r="JYF269" s="27"/>
      <c r="JYG269" s="27"/>
      <c r="JYH269" s="27"/>
      <c r="JYI269" s="27"/>
      <c r="JYJ269" s="27"/>
      <c r="JYK269" s="27"/>
      <c r="JYL269" s="27"/>
      <c r="JYM269" s="27"/>
      <c r="JYN269" s="27"/>
      <c r="JYO269" s="27"/>
      <c r="JYP269" s="27"/>
      <c r="JYQ269" s="27"/>
      <c r="JYR269" s="27"/>
      <c r="JYS269" s="27"/>
      <c r="JYT269" s="27"/>
      <c r="JYU269" s="27"/>
      <c r="JYV269" s="27"/>
      <c r="JYW269" s="27"/>
      <c r="JYX269" s="27"/>
      <c r="JYY269" s="27"/>
      <c r="JYZ269" s="27"/>
      <c r="JZA269" s="27"/>
      <c r="JZB269" s="27"/>
      <c r="JZC269" s="27"/>
      <c r="JZD269" s="27"/>
      <c r="JZE269" s="27"/>
      <c r="JZF269" s="27"/>
      <c r="JZG269" s="27"/>
      <c r="JZH269" s="27"/>
      <c r="JZI269" s="27"/>
      <c r="JZJ269" s="27"/>
      <c r="JZK269" s="27"/>
      <c r="JZL269" s="27"/>
      <c r="JZM269" s="27"/>
      <c r="JZN269" s="27"/>
      <c r="JZO269" s="27"/>
      <c r="JZP269" s="27"/>
      <c r="JZQ269" s="27"/>
      <c r="JZR269" s="27"/>
      <c r="JZS269" s="27"/>
      <c r="JZT269" s="27"/>
      <c r="JZU269" s="27"/>
      <c r="JZV269" s="27"/>
      <c r="JZW269" s="27"/>
      <c r="JZX269" s="27"/>
      <c r="JZY269" s="27"/>
      <c r="JZZ269" s="27"/>
      <c r="KAA269" s="27"/>
      <c r="KAB269" s="27"/>
      <c r="KAC269" s="27"/>
      <c r="KAD269" s="27"/>
      <c r="KAE269" s="27"/>
      <c r="KAF269" s="27"/>
      <c r="KAG269" s="27"/>
      <c r="KAH269" s="27"/>
      <c r="KAI269" s="27"/>
      <c r="KAJ269" s="27"/>
      <c r="KAK269" s="27"/>
      <c r="KAL269" s="27"/>
      <c r="KAM269" s="27"/>
      <c r="KAN269" s="27"/>
      <c r="KAO269" s="27"/>
      <c r="KAP269" s="27"/>
      <c r="KAQ269" s="27"/>
      <c r="KAR269" s="27"/>
      <c r="KAS269" s="27"/>
      <c r="KAT269" s="27"/>
      <c r="KAU269" s="27"/>
      <c r="KAV269" s="27"/>
      <c r="KAW269" s="27"/>
      <c r="KAX269" s="27"/>
      <c r="KAY269" s="27"/>
      <c r="KAZ269" s="27"/>
      <c r="KBA269" s="27"/>
      <c r="KBB269" s="27"/>
      <c r="KBC269" s="27"/>
      <c r="KBD269" s="27"/>
      <c r="KBE269" s="27"/>
      <c r="KBF269" s="27"/>
      <c r="KBG269" s="27"/>
      <c r="KBH269" s="27"/>
      <c r="KBI269" s="27"/>
      <c r="KBJ269" s="27"/>
      <c r="KBK269" s="27"/>
      <c r="KBL269" s="27"/>
      <c r="KBM269" s="27"/>
      <c r="KBN269" s="27"/>
      <c r="KBO269" s="27"/>
      <c r="KBP269" s="27"/>
      <c r="KBQ269" s="27"/>
      <c r="KBR269" s="27"/>
      <c r="KBS269" s="27"/>
      <c r="KBT269" s="27"/>
      <c r="KBU269" s="27"/>
      <c r="KBV269" s="27"/>
      <c r="KBW269" s="27"/>
      <c r="KBX269" s="27"/>
      <c r="KBY269" s="27"/>
      <c r="KBZ269" s="27"/>
      <c r="KCA269" s="27"/>
      <c r="KCB269" s="27"/>
      <c r="KCC269" s="27"/>
      <c r="KCD269" s="27"/>
      <c r="KCE269" s="27"/>
      <c r="KCF269" s="27"/>
      <c r="KCG269" s="27"/>
      <c r="KCH269" s="27"/>
      <c r="KCI269" s="27"/>
      <c r="KCJ269" s="27"/>
      <c r="KCK269" s="27"/>
      <c r="KCL269" s="27"/>
      <c r="KCM269" s="27"/>
      <c r="KCN269" s="27"/>
      <c r="KCO269" s="27"/>
      <c r="KCP269" s="27"/>
      <c r="KCQ269" s="27"/>
      <c r="KCR269" s="27"/>
      <c r="KCS269" s="27"/>
      <c r="KCT269" s="27"/>
      <c r="KCU269" s="27"/>
      <c r="KCV269" s="27"/>
      <c r="KCW269" s="27"/>
      <c r="KCX269" s="27"/>
      <c r="KCY269" s="27"/>
      <c r="KCZ269" s="27"/>
      <c r="KDA269" s="27"/>
      <c r="KDB269" s="27"/>
      <c r="KDC269" s="27"/>
      <c r="KDD269" s="27"/>
      <c r="KDE269" s="27"/>
      <c r="KDF269" s="27"/>
      <c r="KDG269" s="27"/>
      <c r="KDH269" s="27"/>
      <c r="KDI269" s="27"/>
      <c r="KDJ269" s="27"/>
      <c r="KDK269" s="27"/>
      <c r="KDL269" s="27"/>
      <c r="KDM269" s="27"/>
      <c r="KDN269" s="27"/>
      <c r="KDO269" s="27"/>
      <c r="KDP269" s="27"/>
      <c r="KDQ269" s="27"/>
      <c r="KDR269" s="27"/>
      <c r="KDS269" s="27"/>
      <c r="KDT269" s="27"/>
      <c r="KDU269" s="27"/>
      <c r="KDV269" s="27"/>
      <c r="KDW269" s="27"/>
      <c r="KDX269" s="27"/>
      <c r="KDY269" s="27"/>
      <c r="KDZ269" s="27"/>
      <c r="KEA269" s="27"/>
      <c r="KEB269" s="27"/>
      <c r="KEC269" s="27"/>
      <c r="KED269" s="27"/>
      <c r="KEE269" s="27"/>
      <c r="KEF269" s="27"/>
      <c r="KEG269" s="27"/>
      <c r="KEH269" s="27"/>
      <c r="KEI269" s="27"/>
      <c r="KEJ269" s="27"/>
      <c r="KEK269" s="27"/>
      <c r="KEL269" s="27"/>
      <c r="KEM269" s="27"/>
      <c r="KEN269" s="27"/>
      <c r="KEO269" s="27"/>
      <c r="KEP269" s="27"/>
      <c r="KEQ269" s="27"/>
      <c r="KER269" s="27"/>
      <c r="KES269" s="27"/>
      <c r="KET269" s="27"/>
      <c r="KEU269" s="27"/>
      <c r="KEV269" s="27"/>
      <c r="KEW269" s="27"/>
      <c r="KEX269" s="27"/>
      <c r="KEY269" s="27"/>
      <c r="KEZ269" s="27"/>
      <c r="KFA269" s="27"/>
      <c r="KFB269" s="27"/>
      <c r="KFC269" s="27"/>
      <c r="KFD269" s="27"/>
      <c r="KFE269" s="27"/>
      <c r="KFF269" s="27"/>
      <c r="KFG269" s="27"/>
      <c r="KFH269" s="27"/>
      <c r="KFI269" s="27"/>
      <c r="KFJ269" s="27"/>
      <c r="KFK269" s="27"/>
      <c r="KFL269" s="27"/>
      <c r="KFM269" s="27"/>
      <c r="KFN269" s="27"/>
      <c r="KFO269" s="27"/>
      <c r="KFP269" s="27"/>
      <c r="KFQ269" s="27"/>
      <c r="KFR269" s="27"/>
      <c r="KFS269" s="27"/>
      <c r="KFT269" s="27"/>
      <c r="KFU269" s="27"/>
      <c r="KFV269" s="27"/>
      <c r="KFW269" s="27"/>
      <c r="KFX269" s="27"/>
      <c r="KFY269" s="27"/>
      <c r="KFZ269" s="27"/>
      <c r="KGA269" s="27"/>
      <c r="KGB269" s="27"/>
      <c r="KGC269" s="27"/>
      <c r="KGD269" s="27"/>
      <c r="KGE269" s="27"/>
      <c r="KGF269" s="27"/>
      <c r="KGG269" s="27"/>
      <c r="KGH269" s="27"/>
      <c r="KGI269" s="27"/>
      <c r="KGJ269" s="27"/>
      <c r="KGK269" s="27"/>
      <c r="KGL269" s="27"/>
      <c r="KGM269" s="27"/>
      <c r="KGN269" s="27"/>
      <c r="KGO269" s="27"/>
      <c r="KGP269" s="27"/>
      <c r="KGQ269" s="27"/>
      <c r="KGR269" s="27"/>
      <c r="KGS269" s="27"/>
      <c r="KGT269" s="27"/>
      <c r="KGU269" s="27"/>
      <c r="KGV269" s="27"/>
      <c r="KGW269" s="27"/>
      <c r="KGX269" s="27"/>
      <c r="KGY269" s="27"/>
      <c r="KGZ269" s="27"/>
      <c r="KHA269" s="27"/>
      <c r="KHB269" s="27"/>
      <c r="KHC269" s="27"/>
      <c r="KHD269" s="27"/>
      <c r="KHE269" s="27"/>
      <c r="KHF269" s="27"/>
      <c r="KHG269" s="27"/>
      <c r="KHH269" s="27"/>
      <c r="KHI269" s="27"/>
      <c r="KHJ269" s="27"/>
      <c r="KHK269" s="27"/>
      <c r="KHL269" s="27"/>
      <c r="KHM269" s="27"/>
      <c r="KHN269" s="27"/>
      <c r="KHO269" s="27"/>
      <c r="KHP269" s="27"/>
      <c r="KHQ269" s="27"/>
      <c r="KHR269" s="27"/>
      <c r="KHS269" s="27"/>
      <c r="KHT269" s="27"/>
      <c r="KHU269" s="27"/>
      <c r="KHV269" s="27"/>
      <c r="KHW269" s="27"/>
      <c r="KHX269" s="27"/>
      <c r="KHY269" s="27"/>
      <c r="KHZ269" s="27"/>
      <c r="KIA269" s="27"/>
      <c r="KIB269" s="27"/>
      <c r="KIC269" s="27"/>
      <c r="KID269" s="27"/>
      <c r="KIE269" s="27"/>
      <c r="KIF269" s="27"/>
      <c r="KIG269" s="27"/>
      <c r="KIH269" s="27"/>
      <c r="KII269" s="27"/>
      <c r="KIJ269" s="27"/>
      <c r="KIK269" s="27"/>
      <c r="KIL269" s="27"/>
      <c r="KIM269" s="27"/>
      <c r="KIN269" s="27"/>
      <c r="KIO269" s="27"/>
      <c r="KIP269" s="27"/>
      <c r="KIQ269" s="27"/>
      <c r="KIR269" s="27"/>
      <c r="KIS269" s="27"/>
      <c r="KIT269" s="27"/>
      <c r="KIU269" s="27"/>
      <c r="KIV269" s="27"/>
      <c r="KIW269" s="27"/>
      <c r="KIX269" s="27"/>
      <c r="KIY269" s="27"/>
      <c r="KIZ269" s="27"/>
      <c r="KJA269" s="27"/>
      <c r="KJB269" s="27"/>
      <c r="KJC269" s="27"/>
      <c r="KJD269" s="27"/>
      <c r="KJE269" s="27"/>
      <c r="KJF269" s="27"/>
      <c r="KJG269" s="27"/>
      <c r="KJH269" s="27"/>
      <c r="KJI269" s="27"/>
      <c r="KJJ269" s="27"/>
      <c r="KJK269" s="27"/>
      <c r="KJL269" s="27"/>
      <c r="KJM269" s="27"/>
      <c r="KJN269" s="27"/>
      <c r="KJO269" s="27"/>
      <c r="KJP269" s="27"/>
      <c r="KJQ269" s="27"/>
      <c r="KJR269" s="27"/>
      <c r="KJS269" s="27"/>
      <c r="KJT269" s="27"/>
      <c r="KJU269" s="27"/>
      <c r="KJV269" s="27"/>
      <c r="KJW269" s="27"/>
      <c r="KJX269" s="27"/>
      <c r="KJY269" s="27"/>
      <c r="KJZ269" s="27"/>
      <c r="KKA269" s="27"/>
      <c r="KKB269" s="27"/>
      <c r="KKC269" s="27"/>
      <c r="KKD269" s="27"/>
      <c r="KKE269" s="27"/>
      <c r="KKF269" s="27"/>
      <c r="KKG269" s="27"/>
      <c r="KKH269" s="27"/>
      <c r="KKI269" s="27"/>
      <c r="KKJ269" s="27"/>
      <c r="KKK269" s="27"/>
      <c r="KKL269" s="27"/>
      <c r="KKM269" s="27"/>
      <c r="KKN269" s="27"/>
      <c r="KKO269" s="27"/>
      <c r="KKP269" s="27"/>
      <c r="KKQ269" s="27"/>
      <c r="KKR269" s="27"/>
      <c r="KKS269" s="27"/>
      <c r="KKT269" s="27"/>
      <c r="KKU269" s="27"/>
      <c r="KKV269" s="27"/>
      <c r="KKW269" s="27"/>
      <c r="KKX269" s="27"/>
      <c r="KKY269" s="27"/>
      <c r="KKZ269" s="27"/>
      <c r="KLA269" s="27"/>
      <c r="KLB269" s="27"/>
      <c r="KLC269" s="27"/>
      <c r="KLD269" s="27"/>
      <c r="KLE269" s="27"/>
      <c r="KLF269" s="27"/>
      <c r="KLG269" s="27"/>
      <c r="KLH269" s="27"/>
      <c r="KLI269" s="27"/>
      <c r="KLJ269" s="27"/>
      <c r="KLK269" s="27"/>
      <c r="KLL269" s="27"/>
      <c r="KLM269" s="27"/>
      <c r="KLN269" s="27"/>
      <c r="KLO269" s="27"/>
      <c r="KLP269" s="27"/>
      <c r="KLQ269" s="27"/>
      <c r="KLR269" s="27"/>
      <c r="KLS269" s="27"/>
      <c r="KLT269" s="27"/>
      <c r="KLU269" s="27"/>
      <c r="KLV269" s="27"/>
      <c r="KLW269" s="27"/>
      <c r="KLX269" s="27"/>
      <c r="KLY269" s="27"/>
      <c r="KLZ269" s="27"/>
      <c r="KMA269" s="27"/>
      <c r="KMB269" s="27"/>
      <c r="KMC269" s="27"/>
      <c r="KMD269" s="27"/>
      <c r="KME269" s="27"/>
      <c r="KMF269" s="27"/>
      <c r="KMG269" s="27"/>
      <c r="KMH269" s="27"/>
      <c r="KMI269" s="27"/>
      <c r="KMJ269" s="27"/>
      <c r="KMK269" s="27"/>
      <c r="KML269" s="27"/>
      <c r="KMM269" s="27"/>
      <c r="KMN269" s="27"/>
      <c r="KMO269" s="27"/>
      <c r="KMP269" s="27"/>
      <c r="KMQ269" s="27"/>
      <c r="KMR269" s="27"/>
      <c r="KMS269" s="27"/>
      <c r="KMT269" s="27"/>
      <c r="KMU269" s="27"/>
      <c r="KMV269" s="27"/>
      <c r="KMW269" s="27"/>
      <c r="KMX269" s="27"/>
      <c r="KMY269" s="27"/>
      <c r="KMZ269" s="27"/>
      <c r="KNA269" s="27"/>
      <c r="KNB269" s="27"/>
      <c r="KNC269" s="27"/>
      <c r="KND269" s="27"/>
      <c r="KNE269" s="27"/>
      <c r="KNF269" s="27"/>
      <c r="KNG269" s="27"/>
      <c r="KNH269" s="27"/>
      <c r="KNI269" s="27"/>
      <c r="KNJ269" s="27"/>
      <c r="KNK269" s="27"/>
      <c r="KNL269" s="27"/>
      <c r="KNM269" s="27"/>
      <c r="KNN269" s="27"/>
      <c r="KNO269" s="27"/>
      <c r="KNP269" s="27"/>
      <c r="KNQ269" s="27"/>
      <c r="KNR269" s="27"/>
      <c r="KNS269" s="27"/>
      <c r="KNT269" s="27"/>
      <c r="KNU269" s="27"/>
      <c r="KNV269" s="27"/>
      <c r="KNW269" s="27"/>
      <c r="KNX269" s="27"/>
      <c r="KNY269" s="27"/>
      <c r="KNZ269" s="27"/>
      <c r="KOA269" s="27"/>
      <c r="KOB269" s="27"/>
      <c r="KOC269" s="27"/>
      <c r="KOD269" s="27"/>
      <c r="KOE269" s="27"/>
      <c r="KOF269" s="27"/>
      <c r="KOG269" s="27"/>
      <c r="KOH269" s="27"/>
      <c r="KOI269" s="27"/>
      <c r="KOJ269" s="27"/>
      <c r="KOK269" s="27"/>
      <c r="KOL269" s="27"/>
      <c r="KOM269" s="27"/>
      <c r="KON269" s="27"/>
      <c r="KOO269" s="27"/>
      <c r="KOP269" s="27"/>
      <c r="KOQ269" s="27"/>
      <c r="KOR269" s="27"/>
      <c r="KOS269" s="27"/>
      <c r="KOT269" s="27"/>
      <c r="KOU269" s="27"/>
      <c r="KOV269" s="27"/>
      <c r="KOW269" s="27"/>
      <c r="KOX269" s="27"/>
      <c r="KOY269" s="27"/>
      <c r="KOZ269" s="27"/>
      <c r="KPA269" s="27"/>
      <c r="KPB269" s="27"/>
      <c r="KPC269" s="27"/>
      <c r="KPD269" s="27"/>
      <c r="KPE269" s="27"/>
      <c r="KPF269" s="27"/>
      <c r="KPG269" s="27"/>
      <c r="KPH269" s="27"/>
      <c r="KPI269" s="27"/>
      <c r="KPJ269" s="27"/>
      <c r="KPK269" s="27"/>
      <c r="KPL269" s="27"/>
      <c r="KPM269" s="27"/>
      <c r="KPN269" s="27"/>
      <c r="KPO269" s="27"/>
      <c r="KPP269" s="27"/>
      <c r="KPQ269" s="27"/>
      <c r="KPR269" s="27"/>
      <c r="KPS269" s="27"/>
      <c r="KPT269" s="27"/>
      <c r="KPU269" s="27"/>
      <c r="KPV269" s="27"/>
      <c r="KPW269" s="27"/>
      <c r="KPX269" s="27"/>
      <c r="KPY269" s="27"/>
      <c r="KPZ269" s="27"/>
      <c r="KQA269" s="27"/>
      <c r="KQB269" s="27"/>
      <c r="KQC269" s="27"/>
      <c r="KQD269" s="27"/>
      <c r="KQE269" s="27"/>
      <c r="KQF269" s="27"/>
      <c r="KQG269" s="27"/>
      <c r="KQH269" s="27"/>
      <c r="KQI269" s="27"/>
      <c r="KQJ269" s="27"/>
      <c r="KQK269" s="27"/>
      <c r="KQL269" s="27"/>
      <c r="KQM269" s="27"/>
      <c r="KQN269" s="27"/>
      <c r="KQO269" s="27"/>
      <c r="KQP269" s="27"/>
      <c r="KQQ269" s="27"/>
      <c r="KQR269" s="27"/>
      <c r="KQS269" s="27"/>
      <c r="KQT269" s="27"/>
      <c r="KQU269" s="27"/>
      <c r="KQV269" s="27"/>
      <c r="KQW269" s="27"/>
      <c r="KQX269" s="27"/>
      <c r="KQY269" s="27"/>
      <c r="KQZ269" s="27"/>
      <c r="KRA269" s="27"/>
      <c r="KRB269" s="27"/>
      <c r="KRC269" s="27"/>
      <c r="KRD269" s="27"/>
      <c r="KRE269" s="27"/>
      <c r="KRF269" s="27"/>
      <c r="KRG269" s="27"/>
      <c r="KRH269" s="27"/>
      <c r="KRI269" s="27"/>
      <c r="KRJ269" s="27"/>
      <c r="KRK269" s="27"/>
      <c r="KRL269" s="27"/>
      <c r="KRM269" s="27"/>
      <c r="KRN269" s="27"/>
      <c r="KRO269" s="27"/>
      <c r="KRP269" s="27"/>
      <c r="KRQ269" s="27"/>
      <c r="KRR269" s="27"/>
      <c r="KRS269" s="27"/>
      <c r="KRT269" s="27"/>
      <c r="KRU269" s="27"/>
      <c r="KRV269" s="27"/>
      <c r="KRW269" s="27"/>
      <c r="KRX269" s="27"/>
      <c r="KRY269" s="27"/>
      <c r="KRZ269" s="27"/>
      <c r="KSA269" s="27"/>
      <c r="KSB269" s="27"/>
      <c r="KSC269" s="27"/>
      <c r="KSD269" s="27"/>
      <c r="KSE269" s="27"/>
      <c r="KSF269" s="27"/>
      <c r="KSG269" s="27"/>
      <c r="KSH269" s="27"/>
      <c r="KSI269" s="27"/>
      <c r="KSJ269" s="27"/>
      <c r="KSK269" s="27"/>
      <c r="KSL269" s="27"/>
      <c r="KSM269" s="27"/>
      <c r="KSN269" s="27"/>
      <c r="KSO269" s="27"/>
      <c r="KSP269" s="27"/>
      <c r="KSQ269" s="27"/>
      <c r="KSR269" s="27"/>
      <c r="KSS269" s="27"/>
      <c r="KST269" s="27"/>
      <c r="KSU269" s="27"/>
      <c r="KSV269" s="27"/>
      <c r="KSW269" s="27"/>
      <c r="KSX269" s="27"/>
      <c r="KSY269" s="27"/>
      <c r="KSZ269" s="27"/>
      <c r="KTA269" s="27"/>
      <c r="KTB269" s="27"/>
      <c r="KTC269" s="27"/>
      <c r="KTD269" s="27"/>
      <c r="KTE269" s="27"/>
      <c r="KTF269" s="27"/>
      <c r="KTG269" s="27"/>
      <c r="KTH269" s="27"/>
      <c r="KTI269" s="27"/>
      <c r="KTJ269" s="27"/>
      <c r="KTK269" s="27"/>
      <c r="KTL269" s="27"/>
      <c r="KTM269" s="27"/>
      <c r="KTN269" s="27"/>
      <c r="KTO269" s="27"/>
      <c r="KTP269" s="27"/>
      <c r="KTQ269" s="27"/>
      <c r="KTR269" s="27"/>
      <c r="KTS269" s="27"/>
      <c r="KTT269" s="27"/>
      <c r="KTU269" s="27"/>
      <c r="KTV269" s="27"/>
      <c r="KTW269" s="27"/>
      <c r="KTX269" s="27"/>
      <c r="KTY269" s="27"/>
      <c r="KTZ269" s="27"/>
      <c r="KUA269" s="27"/>
      <c r="KUB269" s="27"/>
      <c r="KUC269" s="27"/>
      <c r="KUD269" s="27"/>
      <c r="KUE269" s="27"/>
      <c r="KUF269" s="27"/>
      <c r="KUG269" s="27"/>
      <c r="KUH269" s="27"/>
      <c r="KUI269" s="27"/>
      <c r="KUJ269" s="27"/>
      <c r="KUK269" s="27"/>
      <c r="KUL269" s="27"/>
      <c r="KUM269" s="27"/>
      <c r="KUN269" s="27"/>
      <c r="KUO269" s="27"/>
      <c r="KUP269" s="27"/>
      <c r="KUQ269" s="27"/>
      <c r="KUR269" s="27"/>
      <c r="KUS269" s="27"/>
      <c r="KUT269" s="27"/>
      <c r="KUU269" s="27"/>
      <c r="KUV269" s="27"/>
      <c r="KUW269" s="27"/>
      <c r="KUX269" s="27"/>
      <c r="KUY269" s="27"/>
      <c r="KUZ269" s="27"/>
      <c r="KVA269" s="27"/>
      <c r="KVB269" s="27"/>
      <c r="KVC269" s="27"/>
      <c r="KVD269" s="27"/>
      <c r="KVE269" s="27"/>
      <c r="KVF269" s="27"/>
      <c r="KVG269" s="27"/>
      <c r="KVH269" s="27"/>
      <c r="KVI269" s="27"/>
      <c r="KVJ269" s="27"/>
      <c r="KVK269" s="27"/>
      <c r="KVL269" s="27"/>
      <c r="KVM269" s="27"/>
      <c r="KVN269" s="27"/>
      <c r="KVO269" s="27"/>
      <c r="KVP269" s="27"/>
      <c r="KVQ269" s="27"/>
      <c r="KVR269" s="27"/>
      <c r="KVS269" s="27"/>
      <c r="KVT269" s="27"/>
      <c r="KVU269" s="27"/>
      <c r="KVV269" s="27"/>
      <c r="KVW269" s="27"/>
      <c r="KVX269" s="27"/>
      <c r="KVY269" s="27"/>
      <c r="KVZ269" s="27"/>
      <c r="KWA269" s="27"/>
      <c r="KWB269" s="27"/>
      <c r="KWC269" s="27"/>
      <c r="KWD269" s="27"/>
      <c r="KWE269" s="27"/>
      <c r="KWF269" s="27"/>
      <c r="KWG269" s="27"/>
      <c r="KWH269" s="27"/>
      <c r="KWI269" s="27"/>
      <c r="KWJ269" s="27"/>
      <c r="KWK269" s="27"/>
      <c r="KWL269" s="27"/>
      <c r="KWM269" s="27"/>
      <c r="KWN269" s="27"/>
      <c r="KWO269" s="27"/>
      <c r="KWP269" s="27"/>
      <c r="KWQ269" s="27"/>
      <c r="KWR269" s="27"/>
      <c r="KWS269" s="27"/>
      <c r="KWT269" s="27"/>
      <c r="KWU269" s="27"/>
      <c r="KWV269" s="27"/>
      <c r="KWW269" s="27"/>
      <c r="KWX269" s="27"/>
      <c r="KWY269" s="27"/>
      <c r="KWZ269" s="27"/>
      <c r="KXA269" s="27"/>
      <c r="KXB269" s="27"/>
      <c r="KXC269" s="27"/>
      <c r="KXD269" s="27"/>
      <c r="KXE269" s="27"/>
      <c r="KXF269" s="27"/>
      <c r="KXG269" s="27"/>
      <c r="KXH269" s="27"/>
      <c r="KXI269" s="27"/>
      <c r="KXJ269" s="27"/>
      <c r="KXK269" s="27"/>
      <c r="KXL269" s="27"/>
      <c r="KXM269" s="27"/>
      <c r="KXN269" s="27"/>
      <c r="KXO269" s="27"/>
      <c r="KXP269" s="27"/>
      <c r="KXQ269" s="27"/>
      <c r="KXR269" s="27"/>
      <c r="KXS269" s="27"/>
      <c r="KXT269" s="27"/>
      <c r="KXU269" s="27"/>
      <c r="KXV269" s="27"/>
      <c r="KXW269" s="27"/>
      <c r="KXX269" s="27"/>
      <c r="KXY269" s="27"/>
      <c r="KXZ269" s="27"/>
      <c r="KYA269" s="27"/>
      <c r="KYB269" s="27"/>
      <c r="KYC269" s="27"/>
      <c r="KYD269" s="27"/>
      <c r="KYE269" s="27"/>
      <c r="KYF269" s="27"/>
      <c r="KYG269" s="27"/>
      <c r="KYH269" s="27"/>
      <c r="KYI269" s="27"/>
      <c r="KYJ269" s="27"/>
      <c r="KYK269" s="27"/>
      <c r="KYL269" s="27"/>
      <c r="KYM269" s="27"/>
      <c r="KYN269" s="27"/>
      <c r="KYO269" s="27"/>
      <c r="KYP269" s="27"/>
      <c r="KYQ269" s="27"/>
      <c r="KYR269" s="27"/>
      <c r="KYS269" s="27"/>
      <c r="KYT269" s="27"/>
      <c r="KYU269" s="27"/>
      <c r="KYV269" s="27"/>
      <c r="KYW269" s="27"/>
      <c r="KYX269" s="27"/>
      <c r="KYY269" s="27"/>
      <c r="KYZ269" s="27"/>
      <c r="KZA269" s="27"/>
      <c r="KZB269" s="27"/>
      <c r="KZC269" s="27"/>
      <c r="KZD269" s="27"/>
      <c r="KZE269" s="27"/>
      <c r="KZF269" s="27"/>
      <c r="KZG269" s="27"/>
      <c r="KZH269" s="27"/>
      <c r="KZI269" s="27"/>
      <c r="KZJ269" s="27"/>
      <c r="KZK269" s="27"/>
      <c r="KZL269" s="27"/>
      <c r="KZM269" s="27"/>
      <c r="KZN269" s="27"/>
      <c r="KZO269" s="27"/>
      <c r="KZP269" s="27"/>
      <c r="KZQ269" s="27"/>
      <c r="KZR269" s="27"/>
      <c r="KZS269" s="27"/>
      <c r="KZT269" s="27"/>
      <c r="KZU269" s="27"/>
      <c r="KZV269" s="27"/>
      <c r="KZW269" s="27"/>
      <c r="KZX269" s="27"/>
      <c r="KZY269" s="27"/>
      <c r="KZZ269" s="27"/>
      <c r="LAA269" s="27"/>
      <c r="LAB269" s="27"/>
      <c r="LAC269" s="27"/>
      <c r="LAD269" s="27"/>
      <c r="LAE269" s="27"/>
      <c r="LAF269" s="27"/>
      <c r="LAG269" s="27"/>
      <c r="LAH269" s="27"/>
      <c r="LAI269" s="27"/>
      <c r="LAJ269" s="27"/>
      <c r="LAK269" s="27"/>
      <c r="LAL269" s="27"/>
      <c r="LAM269" s="27"/>
      <c r="LAN269" s="27"/>
      <c r="LAO269" s="27"/>
      <c r="LAP269" s="27"/>
      <c r="LAQ269" s="27"/>
      <c r="LAR269" s="27"/>
      <c r="LAS269" s="27"/>
      <c r="LAT269" s="27"/>
      <c r="LAU269" s="27"/>
      <c r="LAV269" s="27"/>
      <c r="LAW269" s="27"/>
      <c r="LAX269" s="27"/>
      <c r="LAY269" s="27"/>
      <c r="LAZ269" s="27"/>
      <c r="LBA269" s="27"/>
      <c r="LBB269" s="27"/>
      <c r="LBC269" s="27"/>
      <c r="LBD269" s="27"/>
      <c r="LBE269" s="27"/>
      <c r="LBF269" s="27"/>
      <c r="LBG269" s="27"/>
      <c r="LBH269" s="27"/>
      <c r="LBI269" s="27"/>
      <c r="LBJ269" s="27"/>
      <c r="LBK269" s="27"/>
      <c r="LBL269" s="27"/>
      <c r="LBM269" s="27"/>
      <c r="LBN269" s="27"/>
      <c r="LBO269" s="27"/>
      <c r="LBP269" s="27"/>
      <c r="LBQ269" s="27"/>
      <c r="LBR269" s="27"/>
      <c r="LBS269" s="27"/>
      <c r="LBT269" s="27"/>
      <c r="LBU269" s="27"/>
      <c r="LBV269" s="27"/>
      <c r="LBW269" s="27"/>
      <c r="LBX269" s="27"/>
      <c r="LBY269" s="27"/>
      <c r="LBZ269" s="27"/>
      <c r="LCA269" s="27"/>
      <c r="LCB269" s="27"/>
      <c r="LCC269" s="27"/>
      <c r="LCD269" s="27"/>
      <c r="LCE269" s="27"/>
      <c r="LCF269" s="27"/>
      <c r="LCG269" s="27"/>
      <c r="LCH269" s="27"/>
      <c r="LCI269" s="27"/>
      <c r="LCJ269" s="27"/>
      <c r="LCK269" s="27"/>
      <c r="LCL269" s="27"/>
      <c r="LCM269" s="27"/>
      <c r="LCN269" s="27"/>
      <c r="LCO269" s="27"/>
      <c r="LCP269" s="27"/>
      <c r="LCQ269" s="27"/>
      <c r="LCR269" s="27"/>
      <c r="LCS269" s="27"/>
      <c r="LCT269" s="27"/>
      <c r="LCU269" s="27"/>
      <c r="LCV269" s="27"/>
      <c r="LCW269" s="27"/>
      <c r="LCX269" s="27"/>
      <c r="LCY269" s="27"/>
      <c r="LCZ269" s="27"/>
      <c r="LDA269" s="27"/>
      <c r="LDB269" s="27"/>
      <c r="LDC269" s="27"/>
      <c r="LDD269" s="27"/>
      <c r="LDE269" s="27"/>
      <c r="LDF269" s="27"/>
      <c r="LDG269" s="27"/>
      <c r="LDH269" s="27"/>
      <c r="LDI269" s="27"/>
      <c r="LDJ269" s="27"/>
      <c r="LDK269" s="27"/>
      <c r="LDL269" s="27"/>
      <c r="LDM269" s="27"/>
      <c r="LDN269" s="27"/>
      <c r="LDO269" s="27"/>
      <c r="LDP269" s="27"/>
      <c r="LDQ269" s="27"/>
      <c r="LDR269" s="27"/>
      <c r="LDS269" s="27"/>
      <c r="LDT269" s="27"/>
      <c r="LDU269" s="27"/>
      <c r="LDV269" s="27"/>
      <c r="LDW269" s="27"/>
      <c r="LDX269" s="27"/>
      <c r="LDY269" s="27"/>
      <c r="LDZ269" s="27"/>
      <c r="LEA269" s="27"/>
      <c r="LEB269" s="27"/>
      <c r="LEC269" s="27"/>
      <c r="LED269" s="27"/>
      <c r="LEE269" s="27"/>
      <c r="LEF269" s="27"/>
      <c r="LEG269" s="27"/>
      <c r="LEH269" s="27"/>
      <c r="LEI269" s="27"/>
      <c r="LEJ269" s="27"/>
      <c r="LEK269" s="27"/>
      <c r="LEL269" s="27"/>
      <c r="LEM269" s="27"/>
      <c r="LEN269" s="27"/>
      <c r="LEO269" s="27"/>
      <c r="LEP269" s="27"/>
      <c r="LEQ269" s="27"/>
      <c r="LER269" s="27"/>
      <c r="LES269" s="27"/>
      <c r="LET269" s="27"/>
      <c r="LEU269" s="27"/>
      <c r="LEV269" s="27"/>
      <c r="LEW269" s="27"/>
      <c r="LEX269" s="27"/>
      <c r="LEY269" s="27"/>
      <c r="LEZ269" s="27"/>
      <c r="LFA269" s="27"/>
      <c r="LFB269" s="27"/>
      <c r="LFC269" s="27"/>
      <c r="LFD269" s="27"/>
      <c r="LFE269" s="27"/>
      <c r="LFF269" s="27"/>
      <c r="LFG269" s="27"/>
      <c r="LFH269" s="27"/>
      <c r="LFI269" s="27"/>
      <c r="LFJ269" s="27"/>
      <c r="LFK269" s="27"/>
      <c r="LFL269" s="27"/>
      <c r="LFM269" s="27"/>
      <c r="LFN269" s="27"/>
      <c r="LFO269" s="27"/>
      <c r="LFP269" s="27"/>
      <c r="LFQ269" s="27"/>
      <c r="LFR269" s="27"/>
      <c r="LFS269" s="27"/>
      <c r="LFT269" s="27"/>
      <c r="LFU269" s="27"/>
      <c r="LFV269" s="27"/>
      <c r="LFW269" s="27"/>
      <c r="LFX269" s="27"/>
      <c r="LFY269" s="27"/>
      <c r="LFZ269" s="27"/>
      <c r="LGA269" s="27"/>
      <c r="LGB269" s="27"/>
      <c r="LGC269" s="27"/>
      <c r="LGD269" s="27"/>
      <c r="LGE269" s="27"/>
      <c r="LGF269" s="27"/>
      <c r="LGG269" s="27"/>
      <c r="LGH269" s="27"/>
      <c r="LGI269" s="27"/>
      <c r="LGJ269" s="27"/>
      <c r="LGK269" s="27"/>
      <c r="LGL269" s="27"/>
      <c r="LGM269" s="27"/>
      <c r="LGN269" s="27"/>
      <c r="LGO269" s="27"/>
      <c r="LGP269" s="27"/>
      <c r="LGQ269" s="27"/>
      <c r="LGR269" s="27"/>
      <c r="LGS269" s="27"/>
      <c r="LGT269" s="27"/>
      <c r="LGU269" s="27"/>
      <c r="LGV269" s="27"/>
      <c r="LGW269" s="27"/>
      <c r="LGX269" s="27"/>
      <c r="LGY269" s="27"/>
      <c r="LGZ269" s="27"/>
      <c r="LHA269" s="27"/>
      <c r="LHB269" s="27"/>
      <c r="LHC269" s="27"/>
      <c r="LHD269" s="27"/>
      <c r="LHE269" s="27"/>
      <c r="LHF269" s="27"/>
      <c r="LHG269" s="27"/>
      <c r="LHH269" s="27"/>
      <c r="LHI269" s="27"/>
      <c r="LHJ269" s="27"/>
      <c r="LHK269" s="27"/>
      <c r="LHL269" s="27"/>
      <c r="LHM269" s="27"/>
      <c r="LHN269" s="27"/>
      <c r="LHO269" s="27"/>
      <c r="LHP269" s="27"/>
      <c r="LHQ269" s="27"/>
      <c r="LHR269" s="27"/>
      <c r="LHS269" s="27"/>
      <c r="LHT269" s="27"/>
      <c r="LHU269" s="27"/>
      <c r="LHV269" s="27"/>
      <c r="LHW269" s="27"/>
      <c r="LHX269" s="27"/>
      <c r="LHY269" s="27"/>
      <c r="LHZ269" s="27"/>
      <c r="LIA269" s="27"/>
      <c r="LIB269" s="27"/>
      <c r="LIC269" s="27"/>
      <c r="LID269" s="27"/>
      <c r="LIE269" s="27"/>
      <c r="LIF269" s="27"/>
      <c r="LIG269" s="27"/>
      <c r="LIH269" s="27"/>
      <c r="LII269" s="27"/>
      <c r="LIJ269" s="27"/>
      <c r="LIK269" s="27"/>
      <c r="LIL269" s="27"/>
      <c r="LIM269" s="27"/>
      <c r="LIN269" s="27"/>
      <c r="LIO269" s="27"/>
      <c r="LIP269" s="27"/>
      <c r="LIQ269" s="27"/>
      <c r="LIR269" s="27"/>
      <c r="LIS269" s="27"/>
      <c r="LIT269" s="27"/>
      <c r="LIU269" s="27"/>
      <c r="LIV269" s="27"/>
      <c r="LIW269" s="27"/>
      <c r="LIX269" s="27"/>
      <c r="LIY269" s="27"/>
      <c r="LIZ269" s="27"/>
      <c r="LJA269" s="27"/>
      <c r="LJB269" s="27"/>
      <c r="LJC269" s="27"/>
      <c r="LJD269" s="27"/>
      <c r="LJE269" s="27"/>
      <c r="LJF269" s="27"/>
      <c r="LJG269" s="27"/>
      <c r="LJH269" s="27"/>
      <c r="LJI269" s="27"/>
      <c r="LJJ269" s="27"/>
      <c r="LJK269" s="27"/>
      <c r="LJL269" s="27"/>
      <c r="LJM269" s="27"/>
      <c r="LJN269" s="27"/>
      <c r="LJO269" s="27"/>
      <c r="LJP269" s="27"/>
      <c r="LJQ269" s="27"/>
      <c r="LJR269" s="27"/>
      <c r="LJS269" s="27"/>
      <c r="LJT269" s="27"/>
      <c r="LJU269" s="27"/>
      <c r="LJV269" s="27"/>
      <c r="LJW269" s="27"/>
      <c r="LJX269" s="27"/>
      <c r="LJY269" s="27"/>
      <c r="LJZ269" s="27"/>
      <c r="LKA269" s="27"/>
      <c r="LKB269" s="27"/>
      <c r="LKC269" s="27"/>
      <c r="LKD269" s="27"/>
      <c r="LKE269" s="27"/>
      <c r="LKF269" s="27"/>
      <c r="LKG269" s="27"/>
      <c r="LKH269" s="27"/>
      <c r="LKI269" s="27"/>
      <c r="LKJ269" s="27"/>
      <c r="LKK269" s="27"/>
      <c r="LKL269" s="27"/>
      <c r="LKM269" s="27"/>
      <c r="LKN269" s="27"/>
      <c r="LKO269" s="27"/>
      <c r="LKP269" s="27"/>
      <c r="LKQ269" s="27"/>
      <c r="LKR269" s="27"/>
      <c r="LKS269" s="27"/>
      <c r="LKT269" s="27"/>
      <c r="LKU269" s="27"/>
      <c r="LKV269" s="27"/>
      <c r="LKW269" s="27"/>
      <c r="LKX269" s="27"/>
      <c r="LKY269" s="27"/>
      <c r="LKZ269" s="27"/>
      <c r="LLA269" s="27"/>
      <c r="LLB269" s="27"/>
      <c r="LLC269" s="27"/>
      <c r="LLD269" s="27"/>
      <c r="LLE269" s="27"/>
      <c r="LLF269" s="27"/>
      <c r="LLG269" s="27"/>
      <c r="LLH269" s="27"/>
      <c r="LLI269" s="27"/>
      <c r="LLJ269" s="27"/>
      <c r="LLK269" s="27"/>
      <c r="LLL269" s="27"/>
      <c r="LLM269" s="27"/>
      <c r="LLN269" s="27"/>
      <c r="LLO269" s="27"/>
      <c r="LLP269" s="27"/>
      <c r="LLQ269" s="27"/>
      <c r="LLR269" s="27"/>
      <c r="LLS269" s="27"/>
      <c r="LLT269" s="27"/>
      <c r="LLU269" s="27"/>
      <c r="LLV269" s="27"/>
      <c r="LLW269" s="27"/>
      <c r="LLX269" s="27"/>
      <c r="LLY269" s="27"/>
      <c r="LLZ269" s="27"/>
      <c r="LMA269" s="27"/>
      <c r="LMB269" s="27"/>
      <c r="LMC269" s="27"/>
      <c r="LMD269" s="27"/>
      <c r="LME269" s="27"/>
      <c r="LMF269" s="27"/>
      <c r="LMG269" s="27"/>
      <c r="LMH269" s="27"/>
      <c r="LMI269" s="27"/>
      <c r="LMJ269" s="27"/>
      <c r="LMK269" s="27"/>
      <c r="LML269" s="27"/>
      <c r="LMM269" s="27"/>
      <c r="LMN269" s="27"/>
      <c r="LMO269" s="27"/>
      <c r="LMP269" s="27"/>
      <c r="LMQ269" s="27"/>
      <c r="LMR269" s="27"/>
      <c r="LMS269" s="27"/>
      <c r="LMT269" s="27"/>
      <c r="LMU269" s="27"/>
      <c r="LMV269" s="27"/>
      <c r="LMW269" s="27"/>
      <c r="LMX269" s="27"/>
      <c r="LMY269" s="27"/>
      <c r="LMZ269" s="27"/>
      <c r="LNA269" s="27"/>
      <c r="LNB269" s="27"/>
      <c r="LNC269" s="27"/>
      <c r="LND269" s="27"/>
      <c r="LNE269" s="27"/>
      <c r="LNF269" s="27"/>
      <c r="LNG269" s="27"/>
      <c r="LNH269" s="27"/>
      <c r="LNI269" s="27"/>
      <c r="LNJ269" s="27"/>
      <c r="LNK269" s="27"/>
      <c r="LNL269" s="27"/>
      <c r="LNM269" s="27"/>
      <c r="LNN269" s="27"/>
      <c r="LNO269" s="27"/>
      <c r="LNP269" s="27"/>
      <c r="LNQ269" s="27"/>
      <c r="LNR269" s="27"/>
      <c r="LNS269" s="27"/>
      <c r="LNT269" s="27"/>
      <c r="LNU269" s="27"/>
      <c r="LNV269" s="27"/>
      <c r="LNW269" s="27"/>
      <c r="LNX269" s="27"/>
      <c r="LNY269" s="27"/>
      <c r="LNZ269" s="27"/>
      <c r="LOA269" s="27"/>
      <c r="LOB269" s="27"/>
      <c r="LOC269" s="27"/>
      <c r="LOD269" s="27"/>
      <c r="LOE269" s="27"/>
      <c r="LOF269" s="27"/>
      <c r="LOG269" s="27"/>
      <c r="LOH269" s="27"/>
      <c r="LOI269" s="27"/>
      <c r="LOJ269" s="27"/>
      <c r="LOK269" s="27"/>
      <c r="LOL269" s="27"/>
      <c r="LOM269" s="27"/>
      <c r="LON269" s="27"/>
      <c r="LOO269" s="27"/>
      <c r="LOP269" s="27"/>
      <c r="LOQ269" s="27"/>
      <c r="LOR269" s="27"/>
      <c r="LOS269" s="27"/>
      <c r="LOT269" s="27"/>
      <c r="LOU269" s="27"/>
      <c r="LOV269" s="27"/>
      <c r="LOW269" s="27"/>
      <c r="LOX269" s="27"/>
      <c r="LOY269" s="27"/>
      <c r="LOZ269" s="27"/>
      <c r="LPA269" s="27"/>
      <c r="LPB269" s="27"/>
      <c r="LPC269" s="27"/>
      <c r="LPD269" s="27"/>
      <c r="LPE269" s="27"/>
      <c r="LPF269" s="27"/>
      <c r="LPG269" s="27"/>
      <c r="LPH269" s="27"/>
      <c r="LPI269" s="27"/>
      <c r="LPJ269" s="27"/>
      <c r="LPK269" s="27"/>
      <c r="LPL269" s="27"/>
      <c r="LPM269" s="27"/>
      <c r="LPN269" s="27"/>
      <c r="LPO269" s="27"/>
      <c r="LPP269" s="27"/>
      <c r="LPQ269" s="27"/>
      <c r="LPR269" s="27"/>
      <c r="LPS269" s="27"/>
      <c r="LPT269" s="27"/>
      <c r="LPU269" s="27"/>
      <c r="LPV269" s="27"/>
      <c r="LPW269" s="27"/>
      <c r="LPX269" s="27"/>
      <c r="LPY269" s="27"/>
      <c r="LPZ269" s="27"/>
      <c r="LQA269" s="27"/>
      <c r="LQB269" s="27"/>
      <c r="LQC269" s="27"/>
      <c r="LQD269" s="27"/>
      <c r="LQE269" s="27"/>
      <c r="LQF269" s="27"/>
      <c r="LQG269" s="27"/>
      <c r="LQH269" s="27"/>
      <c r="LQI269" s="27"/>
      <c r="LQJ269" s="27"/>
      <c r="LQK269" s="27"/>
      <c r="LQL269" s="27"/>
      <c r="LQM269" s="27"/>
      <c r="LQN269" s="27"/>
      <c r="LQO269" s="27"/>
      <c r="LQP269" s="27"/>
      <c r="LQQ269" s="27"/>
      <c r="LQR269" s="27"/>
      <c r="LQS269" s="27"/>
      <c r="LQT269" s="27"/>
      <c r="LQU269" s="27"/>
      <c r="LQV269" s="27"/>
      <c r="LQW269" s="27"/>
      <c r="LQX269" s="27"/>
      <c r="LQY269" s="27"/>
      <c r="LQZ269" s="27"/>
      <c r="LRA269" s="27"/>
      <c r="LRB269" s="27"/>
      <c r="LRC269" s="27"/>
      <c r="LRD269" s="27"/>
      <c r="LRE269" s="27"/>
      <c r="LRF269" s="27"/>
      <c r="LRG269" s="27"/>
      <c r="LRH269" s="27"/>
      <c r="LRI269" s="27"/>
      <c r="LRJ269" s="27"/>
      <c r="LRK269" s="27"/>
      <c r="LRL269" s="27"/>
      <c r="LRM269" s="27"/>
      <c r="LRN269" s="27"/>
      <c r="LRO269" s="27"/>
      <c r="LRP269" s="27"/>
      <c r="LRQ269" s="27"/>
      <c r="LRR269" s="27"/>
      <c r="LRS269" s="27"/>
      <c r="LRT269" s="27"/>
      <c r="LRU269" s="27"/>
      <c r="LRV269" s="27"/>
      <c r="LRW269" s="27"/>
      <c r="LRX269" s="27"/>
      <c r="LRY269" s="27"/>
      <c r="LRZ269" s="27"/>
      <c r="LSA269" s="27"/>
      <c r="LSB269" s="27"/>
      <c r="LSC269" s="27"/>
      <c r="LSD269" s="27"/>
      <c r="LSE269" s="27"/>
      <c r="LSF269" s="27"/>
      <c r="LSG269" s="27"/>
      <c r="LSH269" s="27"/>
      <c r="LSI269" s="27"/>
      <c r="LSJ269" s="27"/>
      <c r="LSK269" s="27"/>
      <c r="LSL269" s="27"/>
      <c r="LSM269" s="27"/>
      <c r="LSN269" s="27"/>
      <c r="LSO269" s="27"/>
      <c r="LSP269" s="27"/>
      <c r="LSQ269" s="27"/>
      <c r="LSR269" s="27"/>
      <c r="LSS269" s="27"/>
      <c r="LST269" s="27"/>
      <c r="LSU269" s="27"/>
      <c r="LSV269" s="27"/>
      <c r="LSW269" s="27"/>
      <c r="LSX269" s="27"/>
      <c r="LSY269" s="27"/>
      <c r="LSZ269" s="27"/>
      <c r="LTA269" s="27"/>
      <c r="LTB269" s="27"/>
      <c r="LTC269" s="27"/>
      <c r="LTD269" s="27"/>
      <c r="LTE269" s="27"/>
      <c r="LTF269" s="27"/>
      <c r="LTG269" s="27"/>
      <c r="LTH269" s="27"/>
      <c r="LTI269" s="27"/>
      <c r="LTJ269" s="27"/>
      <c r="LTK269" s="27"/>
      <c r="LTL269" s="27"/>
      <c r="LTM269" s="27"/>
      <c r="LTN269" s="27"/>
      <c r="LTO269" s="27"/>
      <c r="LTP269" s="27"/>
      <c r="LTQ269" s="27"/>
      <c r="LTR269" s="27"/>
      <c r="LTS269" s="27"/>
      <c r="LTT269" s="27"/>
      <c r="LTU269" s="27"/>
      <c r="LTV269" s="27"/>
      <c r="LTW269" s="27"/>
      <c r="LTX269" s="27"/>
      <c r="LTY269" s="27"/>
      <c r="LTZ269" s="27"/>
      <c r="LUA269" s="27"/>
      <c r="LUB269" s="27"/>
      <c r="LUC269" s="27"/>
      <c r="LUD269" s="27"/>
      <c r="LUE269" s="27"/>
      <c r="LUF269" s="27"/>
      <c r="LUG269" s="27"/>
      <c r="LUH269" s="27"/>
      <c r="LUI269" s="27"/>
      <c r="LUJ269" s="27"/>
      <c r="LUK269" s="27"/>
      <c r="LUL269" s="27"/>
      <c r="LUM269" s="27"/>
      <c r="LUN269" s="27"/>
      <c r="LUO269" s="27"/>
      <c r="LUP269" s="27"/>
      <c r="LUQ269" s="27"/>
      <c r="LUR269" s="27"/>
      <c r="LUS269" s="27"/>
      <c r="LUT269" s="27"/>
      <c r="LUU269" s="27"/>
      <c r="LUV269" s="27"/>
      <c r="LUW269" s="27"/>
      <c r="LUX269" s="27"/>
      <c r="LUY269" s="27"/>
      <c r="LUZ269" s="27"/>
      <c r="LVA269" s="27"/>
      <c r="LVB269" s="27"/>
      <c r="LVC269" s="27"/>
      <c r="LVD269" s="27"/>
      <c r="LVE269" s="27"/>
      <c r="LVF269" s="27"/>
      <c r="LVG269" s="27"/>
      <c r="LVH269" s="27"/>
      <c r="LVI269" s="27"/>
      <c r="LVJ269" s="27"/>
      <c r="LVK269" s="27"/>
      <c r="LVL269" s="27"/>
      <c r="LVM269" s="27"/>
      <c r="LVN269" s="27"/>
      <c r="LVO269" s="27"/>
      <c r="LVP269" s="27"/>
      <c r="LVQ269" s="27"/>
      <c r="LVR269" s="27"/>
      <c r="LVS269" s="27"/>
      <c r="LVT269" s="27"/>
      <c r="LVU269" s="27"/>
      <c r="LVV269" s="27"/>
      <c r="LVW269" s="27"/>
      <c r="LVX269" s="27"/>
      <c r="LVY269" s="27"/>
      <c r="LVZ269" s="27"/>
      <c r="LWA269" s="27"/>
      <c r="LWB269" s="27"/>
      <c r="LWC269" s="27"/>
      <c r="LWD269" s="27"/>
      <c r="LWE269" s="27"/>
      <c r="LWF269" s="27"/>
      <c r="LWG269" s="27"/>
      <c r="LWH269" s="27"/>
      <c r="LWI269" s="27"/>
      <c r="LWJ269" s="27"/>
      <c r="LWK269" s="27"/>
      <c r="LWL269" s="27"/>
      <c r="LWM269" s="27"/>
      <c r="LWN269" s="27"/>
      <c r="LWO269" s="27"/>
      <c r="LWP269" s="27"/>
      <c r="LWQ269" s="27"/>
      <c r="LWR269" s="27"/>
      <c r="LWS269" s="27"/>
      <c r="LWT269" s="27"/>
      <c r="LWU269" s="27"/>
      <c r="LWV269" s="27"/>
      <c r="LWW269" s="27"/>
      <c r="LWX269" s="27"/>
      <c r="LWY269" s="27"/>
      <c r="LWZ269" s="27"/>
      <c r="LXA269" s="27"/>
      <c r="LXB269" s="27"/>
      <c r="LXC269" s="27"/>
      <c r="LXD269" s="27"/>
      <c r="LXE269" s="27"/>
      <c r="LXF269" s="27"/>
      <c r="LXG269" s="27"/>
      <c r="LXH269" s="27"/>
      <c r="LXI269" s="27"/>
      <c r="LXJ269" s="27"/>
      <c r="LXK269" s="27"/>
      <c r="LXL269" s="27"/>
      <c r="LXM269" s="27"/>
      <c r="LXN269" s="27"/>
      <c r="LXO269" s="27"/>
      <c r="LXP269" s="27"/>
      <c r="LXQ269" s="27"/>
      <c r="LXR269" s="27"/>
      <c r="LXS269" s="27"/>
      <c r="LXT269" s="27"/>
      <c r="LXU269" s="27"/>
      <c r="LXV269" s="27"/>
      <c r="LXW269" s="27"/>
      <c r="LXX269" s="27"/>
      <c r="LXY269" s="27"/>
      <c r="LXZ269" s="27"/>
      <c r="LYA269" s="27"/>
      <c r="LYB269" s="27"/>
      <c r="LYC269" s="27"/>
      <c r="LYD269" s="27"/>
      <c r="LYE269" s="27"/>
      <c r="LYF269" s="27"/>
      <c r="LYG269" s="27"/>
      <c r="LYH269" s="27"/>
      <c r="LYI269" s="27"/>
      <c r="LYJ269" s="27"/>
      <c r="LYK269" s="27"/>
      <c r="LYL269" s="27"/>
      <c r="LYM269" s="27"/>
      <c r="LYN269" s="27"/>
      <c r="LYO269" s="27"/>
      <c r="LYP269" s="27"/>
      <c r="LYQ269" s="27"/>
      <c r="LYR269" s="27"/>
      <c r="LYS269" s="27"/>
      <c r="LYT269" s="27"/>
      <c r="LYU269" s="27"/>
      <c r="LYV269" s="27"/>
      <c r="LYW269" s="27"/>
      <c r="LYX269" s="27"/>
      <c r="LYY269" s="27"/>
      <c r="LYZ269" s="27"/>
      <c r="LZA269" s="27"/>
      <c r="LZB269" s="27"/>
      <c r="LZC269" s="27"/>
      <c r="LZD269" s="27"/>
      <c r="LZE269" s="27"/>
      <c r="LZF269" s="27"/>
      <c r="LZG269" s="27"/>
      <c r="LZH269" s="27"/>
      <c r="LZI269" s="27"/>
      <c r="LZJ269" s="27"/>
      <c r="LZK269" s="27"/>
      <c r="LZL269" s="27"/>
      <c r="LZM269" s="27"/>
      <c r="LZN269" s="27"/>
      <c r="LZO269" s="27"/>
      <c r="LZP269" s="27"/>
      <c r="LZQ269" s="27"/>
      <c r="LZR269" s="27"/>
      <c r="LZS269" s="27"/>
      <c r="LZT269" s="27"/>
      <c r="LZU269" s="27"/>
      <c r="LZV269" s="27"/>
      <c r="LZW269" s="27"/>
      <c r="LZX269" s="27"/>
      <c r="LZY269" s="27"/>
      <c r="LZZ269" s="27"/>
      <c r="MAA269" s="27"/>
      <c r="MAB269" s="27"/>
      <c r="MAC269" s="27"/>
      <c r="MAD269" s="27"/>
      <c r="MAE269" s="27"/>
      <c r="MAF269" s="27"/>
      <c r="MAG269" s="27"/>
      <c r="MAH269" s="27"/>
      <c r="MAI269" s="27"/>
      <c r="MAJ269" s="27"/>
      <c r="MAK269" s="27"/>
      <c r="MAL269" s="27"/>
      <c r="MAM269" s="27"/>
      <c r="MAN269" s="27"/>
      <c r="MAO269" s="27"/>
      <c r="MAP269" s="27"/>
      <c r="MAQ269" s="27"/>
      <c r="MAR269" s="27"/>
      <c r="MAS269" s="27"/>
      <c r="MAT269" s="27"/>
      <c r="MAU269" s="27"/>
      <c r="MAV269" s="27"/>
      <c r="MAW269" s="27"/>
      <c r="MAX269" s="27"/>
      <c r="MAY269" s="27"/>
      <c r="MAZ269" s="27"/>
      <c r="MBA269" s="27"/>
      <c r="MBB269" s="27"/>
      <c r="MBC269" s="27"/>
      <c r="MBD269" s="27"/>
      <c r="MBE269" s="27"/>
      <c r="MBF269" s="27"/>
      <c r="MBG269" s="27"/>
      <c r="MBH269" s="27"/>
      <c r="MBI269" s="27"/>
      <c r="MBJ269" s="27"/>
      <c r="MBK269" s="27"/>
      <c r="MBL269" s="27"/>
      <c r="MBM269" s="27"/>
      <c r="MBN269" s="27"/>
      <c r="MBO269" s="27"/>
      <c r="MBP269" s="27"/>
      <c r="MBQ269" s="27"/>
      <c r="MBR269" s="27"/>
      <c r="MBS269" s="27"/>
      <c r="MBT269" s="27"/>
      <c r="MBU269" s="27"/>
      <c r="MBV269" s="27"/>
      <c r="MBW269" s="27"/>
      <c r="MBX269" s="27"/>
      <c r="MBY269" s="27"/>
      <c r="MBZ269" s="27"/>
      <c r="MCA269" s="27"/>
      <c r="MCB269" s="27"/>
      <c r="MCC269" s="27"/>
      <c r="MCD269" s="27"/>
      <c r="MCE269" s="27"/>
      <c r="MCF269" s="27"/>
      <c r="MCG269" s="27"/>
      <c r="MCH269" s="27"/>
      <c r="MCI269" s="27"/>
      <c r="MCJ269" s="27"/>
      <c r="MCK269" s="27"/>
      <c r="MCL269" s="27"/>
      <c r="MCM269" s="27"/>
      <c r="MCN269" s="27"/>
      <c r="MCO269" s="27"/>
      <c r="MCP269" s="27"/>
      <c r="MCQ269" s="27"/>
      <c r="MCR269" s="27"/>
      <c r="MCS269" s="27"/>
      <c r="MCT269" s="27"/>
      <c r="MCU269" s="27"/>
      <c r="MCV269" s="27"/>
      <c r="MCW269" s="27"/>
      <c r="MCX269" s="27"/>
      <c r="MCY269" s="27"/>
      <c r="MCZ269" s="27"/>
      <c r="MDA269" s="27"/>
      <c r="MDB269" s="27"/>
      <c r="MDC269" s="27"/>
      <c r="MDD269" s="27"/>
      <c r="MDE269" s="27"/>
      <c r="MDF269" s="27"/>
      <c r="MDG269" s="27"/>
      <c r="MDH269" s="27"/>
      <c r="MDI269" s="27"/>
      <c r="MDJ269" s="27"/>
      <c r="MDK269" s="27"/>
      <c r="MDL269" s="27"/>
      <c r="MDM269" s="27"/>
      <c r="MDN269" s="27"/>
      <c r="MDO269" s="27"/>
      <c r="MDP269" s="27"/>
      <c r="MDQ269" s="27"/>
      <c r="MDR269" s="27"/>
      <c r="MDS269" s="27"/>
      <c r="MDT269" s="27"/>
      <c r="MDU269" s="27"/>
      <c r="MDV269" s="27"/>
      <c r="MDW269" s="27"/>
      <c r="MDX269" s="27"/>
      <c r="MDY269" s="27"/>
      <c r="MDZ269" s="27"/>
      <c r="MEA269" s="27"/>
      <c r="MEB269" s="27"/>
      <c r="MEC269" s="27"/>
      <c r="MED269" s="27"/>
      <c r="MEE269" s="27"/>
      <c r="MEF269" s="27"/>
      <c r="MEG269" s="27"/>
      <c r="MEH269" s="27"/>
      <c r="MEI269" s="27"/>
      <c r="MEJ269" s="27"/>
      <c r="MEK269" s="27"/>
      <c r="MEL269" s="27"/>
      <c r="MEM269" s="27"/>
      <c r="MEN269" s="27"/>
      <c r="MEO269" s="27"/>
      <c r="MEP269" s="27"/>
      <c r="MEQ269" s="27"/>
      <c r="MER269" s="27"/>
      <c r="MES269" s="27"/>
      <c r="MET269" s="27"/>
      <c r="MEU269" s="27"/>
      <c r="MEV269" s="27"/>
      <c r="MEW269" s="27"/>
      <c r="MEX269" s="27"/>
      <c r="MEY269" s="27"/>
      <c r="MEZ269" s="27"/>
      <c r="MFA269" s="27"/>
      <c r="MFB269" s="27"/>
      <c r="MFC269" s="27"/>
      <c r="MFD269" s="27"/>
      <c r="MFE269" s="27"/>
      <c r="MFF269" s="27"/>
      <c r="MFG269" s="27"/>
      <c r="MFH269" s="27"/>
      <c r="MFI269" s="27"/>
      <c r="MFJ269" s="27"/>
      <c r="MFK269" s="27"/>
      <c r="MFL269" s="27"/>
      <c r="MFM269" s="27"/>
      <c r="MFN269" s="27"/>
      <c r="MFO269" s="27"/>
      <c r="MFP269" s="27"/>
      <c r="MFQ269" s="27"/>
      <c r="MFR269" s="27"/>
      <c r="MFS269" s="27"/>
      <c r="MFT269" s="27"/>
      <c r="MFU269" s="27"/>
      <c r="MFV269" s="27"/>
      <c r="MFW269" s="27"/>
      <c r="MFX269" s="27"/>
      <c r="MFY269" s="27"/>
      <c r="MFZ269" s="27"/>
      <c r="MGA269" s="27"/>
      <c r="MGB269" s="27"/>
      <c r="MGC269" s="27"/>
      <c r="MGD269" s="27"/>
      <c r="MGE269" s="27"/>
      <c r="MGF269" s="27"/>
      <c r="MGG269" s="27"/>
      <c r="MGH269" s="27"/>
      <c r="MGI269" s="27"/>
      <c r="MGJ269" s="27"/>
      <c r="MGK269" s="27"/>
      <c r="MGL269" s="27"/>
      <c r="MGM269" s="27"/>
      <c r="MGN269" s="27"/>
      <c r="MGO269" s="27"/>
      <c r="MGP269" s="27"/>
      <c r="MGQ269" s="27"/>
      <c r="MGR269" s="27"/>
      <c r="MGS269" s="27"/>
      <c r="MGT269" s="27"/>
      <c r="MGU269" s="27"/>
      <c r="MGV269" s="27"/>
      <c r="MGW269" s="27"/>
      <c r="MGX269" s="27"/>
      <c r="MGY269" s="27"/>
      <c r="MGZ269" s="27"/>
      <c r="MHA269" s="27"/>
      <c r="MHB269" s="27"/>
      <c r="MHC269" s="27"/>
      <c r="MHD269" s="27"/>
      <c r="MHE269" s="27"/>
      <c r="MHF269" s="27"/>
      <c r="MHG269" s="27"/>
      <c r="MHH269" s="27"/>
      <c r="MHI269" s="27"/>
      <c r="MHJ269" s="27"/>
      <c r="MHK269" s="27"/>
      <c r="MHL269" s="27"/>
      <c r="MHM269" s="27"/>
      <c r="MHN269" s="27"/>
      <c r="MHO269" s="27"/>
      <c r="MHP269" s="27"/>
      <c r="MHQ269" s="27"/>
      <c r="MHR269" s="27"/>
      <c r="MHS269" s="27"/>
      <c r="MHT269" s="27"/>
      <c r="MHU269" s="27"/>
      <c r="MHV269" s="27"/>
      <c r="MHW269" s="27"/>
      <c r="MHX269" s="27"/>
      <c r="MHY269" s="27"/>
      <c r="MHZ269" s="27"/>
      <c r="MIA269" s="27"/>
      <c r="MIB269" s="27"/>
      <c r="MIC269" s="27"/>
      <c r="MID269" s="27"/>
      <c r="MIE269" s="27"/>
      <c r="MIF269" s="27"/>
      <c r="MIG269" s="27"/>
      <c r="MIH269" s="27"/>
      <c r="MII269" s="27"/>
      <c r="MIJ269" s="27"/>
      <c r="MIK269" s="27"/>
      <c r="MIL269" s="27"/>
      <c r="MIM269" s="27"/>
      <c r="MIN269" s="27"/>
      <c r="MIO269" s="27"/>
      <c r="MIP269" s="27"/>
      <c r="MIQ269" s="27"/>
      <c r="MIR269" s="27"/>
      <c r="MIS269" s="27"/>
      <c r="MIT269" s="27"/>
      <c r="MIU269" s="27"/>
      <c r="MIV269" s="27"/>
      <c r="MIW269" s="27"/>
      <c r="MIX269" s="27"/>
      <c r="MIY269" s="27"/>
      <c r="MIZ269" s="27"/>
      <c r="MJA269" s="27"/>
      <c r="MJB269" s="27"/>
      <c r="MJC269" s="27"/>
      <c r="MJD269" s="27"/>
      <c r="MJE269" s="27"/>
      <c r="MJF269" s="27"/>
      <c r="MJG269" s="27"/>
      <c r="MJH269" s="27"/>
      <c r="MJI269" s="27"/>
      <c r="MJJ269" s="27"/>
      <c r="MJK269" s="27"/>
      <c r="MJL269" s="27"/>
      <c r="MJM269" s="27"/>
      <c r="MJN269" s="27"/>
      <c r="MJO269" s="27"/>
      <c r="MJP269" s="27"/>
      <c r="MJQ269" s="27"/>
      <c r="MJR269" s="27"/>
      <c r="MJS269" s="27"/>
      <c r="MJT269" s="27"/>
      <c r="MJU269" s="27"/>
      <c r="MJV269" s="27"/>
      <c r="MJW269" s="27"/>
      <c r="MJX269" s="27"/>
      <c r="MJY269" s="27"/>
      <c r="MJZ269" s="27"/>
      <c r="MKA269" s="27"/>
      <c r="MKB269" s="27"/>
      <c r="MKC269" s="27"/>
      <c r="MKD269" s="27"/>
      <c r="MKE269" s="27"/>
      <c r="MKF269" s="27"/>
      <c r="MKG269" s="27"/>
      <c r="MKH269" s="27"/>
      <c r="MKI269" s="27"/>
      <c r="MKJ269" s="27"/>
      <c r="MKK269" s="27"/>
      <c r="MKL269" s="27"/>
      <c r="MKM269" s="27"/>
      <c r="MKN269" s="27"/>
      <c r="MKO269" s="27"/>
      <c r="MKP269" s="27"/>
      <c r="MKQ269" s="27"/>
      <c r="MKR269" s="27"/>
      <c r="MKS269" s="27"/>
      <c r="MKT269" s="27"/>
      <c r="MKU269" s="27"/>
      <c r="MKV269" s="27"/>
      <c r="MKW269" s="27"/>
      <c r="MKX269" s="27"/>
      <c r="MKY269" s="27"/>
      <c r="MKZ269" s="27"/>
      <c r="MLA269" s="27"/>
      <c r="MLB269" s="27"/>
      <c r="MLC269" s="27"/>
      <c r="MLD269" s="27"/>
      <c r="MLE269" s="27"/>
      <c r="MLF269" s="27"/>
      <c r="MLG269" s="27"/>
      <c r="MLH269" s="27"/>
      <c r="MLI269" s="27"/>
      <c r="MLJ269" s="27"/>
      <c r="MLK269" s="27"/>
      <c r="MLL269" s="27"/>
      <c r="MLM269" s="27"/>
      <c r="MLN269" s="27"/>
      <c r="MLO269" s="27"/>
      <c r="MLP269" s="27"/>
      <c r="MLQ269" s="27"/>
      <c r="MLR269" s="27"/>
      <c r="MLS269" s="27"/>
      <c r="MLT269" s="27"/>
      <c r="MLU269" s="27"/>
      <c r="MLV269" s="27"/>
      <c r="MLW269" s="27"/>
      <c r="MLX269" s="27"/>
      <c r="MLY269" s="27"/>
      <c r="MLZ269" s="27"/>
      <c r="MMA269" s="27"/>
      <c r="MMB269" s="27"/>
      <c r="MMC269" s="27"/>
      <c r="MMD269" s="27"/>
      <c r="MME269" s="27"/>
      <c r="MMF269" s="27"/>
      <c r="MMG269" s="27"/>
      <c r="MMH269" s="27"/>
      <c r="MMI269" s="27"/>
      <c r="MMJ269" s="27"/>
      <c r="MMK269" s="27"/>
      <c r="MML269" s="27"/>
      <c r="MMM269" s="27"/>
      <c r="MMN269" s="27"/>
      <c r="MMO269" s="27"/>
      <c r="MMP269" s="27"/>
      <c r="MMQ269" s="27"/>
      <c r="MMR269" s="27"/>
      <c r="MMS269" s="27"/>
      <c r="MMT269" s="27"/>
      <c r="MMU269" s="27"/>
      <c r="MMV269" s="27"/>
      <c r="MMW269" s="27"/>
      <c r="MMX269" s="27"/>
      <c r="MMY269" s="27"/>
      <c r="MMZ269" s="27"/>
      <c r="MNA269" s="27"/>
      <c r="MNB269" s="27"/>
      <c r="MNC269" s="27"/>
      <c r="MND269" s="27"/>
      <c r="MNE269" s="27"/>
      <c r="MNF269" s="27"/>
      <c r="MNG269" s="27"/>
      <c r="MNH269" s="27"/>
      <c r="MNI269" s="27"/>
      <c r="MNJ269" s="27"/>
      <c r="MNK269" s="27"/>
      <c r="MNL269" s="27"/>
      <c r="MNM269" s="27"/>
      <c r="MNN269" s="27"/>
      <c r="MNO269" s="27"/>
      <c r="MNP269" s="27"/>
      <c r="MNQ269" s="27"/>
      <c r="MNR269" s="27"/>
      <c r="MNS269" s="27"/>
      <c r="MNT269" s="27"/>
      <c r="MNU269" s="27"/>
      <c r="MNV269" s="27"/>
      <c r="MNW269" s="27"/>
      <c r="MNX269" s="27"/>
      <c r="MNY269" s="27"/>
      <c r="MNZ269" s="27"/>
      <c r="MOA269" s="27"/>
      <c r="MOB269" s="27"/>
      <c r="MOC269" s="27"/>
      <c r="MOD269" s="27"/>
      <c r="MOE269" s="27"/>
      <c r="MOF269" s="27"/>
      <c r="MOG269" s="27"/>
      <c r="MOH269" s="27"/>
      <c r="MOI269" s="27"/>
      <c r="MOJ269" s="27"/>
      <c r="MOK269" s="27"/>
      <c r="MOL269" s="27"/>
      <c r="MOM269" s="27"/>
      <c r="MON269" s="27"/>
      <c r="MOO269" s="27"/>
      <c r="MOP269" s="27"/>
      <c r="MOQ269" s="27"/>
      <c r="MOR269" s="27"/>
      <c r="MOS269" s="27"/>
      <c r="MOT269" s="27"/>
      <c r="MOU269" s="27"/>
      <c r="MOV269" s="27"/>
      <c r="MOW269" s="27"/>
      <c r="MOX269" s="27"/>
      <c r="MOY269" s="27"/>
      <c r="MOZ269" s="27"/>
      <c r="MPA269" s="27"/>
      <c r="MPB269" s="27"/>
      <c r="MPC269" s="27"/>
      <c r="MPD269" s="27"/>
      <c r="MPE269" s="27"/>
      <c r="MPF269" s="27"/>
      <c r="MPG269" s="27"/>
      <c r="MPH269" s="27"/>
      <c r="MPI269" s="27"/>
      <c r="MPJ269" s="27"/>
      <c r="MPK269" s="27"/>
      <c r="MPL269" s="27"/>
      <c r="MPM269" s="27"/>
      <c r="MPN269" s="27"/>
      <c r="MPO269" s="27"/>
      <c r="MPP269" s="27"/>
      <c r="MPQ269" s="27"/>
      <c r="MPR269" s="27"/>
      <c r="MPS269" s="27"/>
      <c r="MPT269" s="27"/>
      <c r="MPU269" s="27"/>
      <c r="MPV269" s="27"/>
      <c r="MPW269" s="27"/>
      <c r="MPX269" s="27"/>
      <c r="MPY269" s="27"/>
      <c r="MPZ269" s="27"/>
      <c r="MQA269" s="27"/>
      <c r="MQB269" s="27"/>
      <c r="MQC269" s="27"/>
      <c r="MQD269" s="27"/>
      <c r="MQE269" s="27"/>
      <c r="MQF269" s="27"/>
      <c r="MQG269" s="27"/>
      <c r="MQH269" s="27"/>
      <c r="MQI269" s="27"/>
      <c r="MQJ269" s="27"/>
      <c r="MQK269" s="27"/>
      <c r="MQL269" s="27"/>
      <c r="MQM269" s="27"/>
      <c r="MQN269" s="27"/>
      <c r="MQO269" s="27"/>
      <c r="MQP269" s="27"/>
      <c r="MQQ269" s="27"/>
      <c r="MQR269" s="27"/>
      <c r="MQS269" s="27"/>
      <c r="MQT269" s="27"/>
      <c r="MQU269" s="27"/>
      <c r="MQV269" s="27"/>
      <c r="MQW269" s="27"/>
      <c r="MQX269" s="27"/>
      <c r="MQY269" s="27"/>
      <c r="MQZ269" s="27"/>
      <c r="MRA269" s="27"/>
      <c r="MRB269" s="27"/>
      <c r="MRC269" s="27"/>
      <c r="MRD269" s="27"/>
      <c r="MRE269" s="27"/>
      <c r="MRF269" s="27"/>
      <c r="MRG269" s="27"/>
      <c r="MRH269" s="27"/>
      <c r="MRI269" s="27"/>
      <c r="MRJ269" s="27"/>
      <c r="MRK269" s="27"/>
      <c r="MRL269" s="27"/>
      <c r="MRM269" s="27"/>
      <c r="MRN269" s="27"/>
      <c r="MRO269" s="27"/>
      <c r="MRP269" s="27"/>
      <c r="MRQ269" s="27"/>
      <c r="MRR269" s="27"/>
      <c r="MRS269" s="27"/>
      <c r="MRT269" s="27"/>
      <c r="MRU269" s="27"/>
      <c r="MRV269" s="27"/>
      <c r="MRW269" s="27"/>
      <c r="MRX269" s="27"/>
      <c r="MRY269" s="27"/>
      <c r="MRZ269" s="27"/>
      <c r="MSA269" s="27"/>
      <c r="MSB269" s="27"/>
      <c r="MSC269" s="27"/>
      <c r="MSD269" s="27"/>
      <c r="MSE269" s="27"/>
      <c r="MSF269" s="27"/>
      <c r="MSG269" s="27"/>
      <c r="MSH269" s="27"/>
      <c r="MSI269" s="27"/>
      <c r="MSJ269" s="27"/>
      <c r="MSK269" s="27"/>
      <c r="MSL269" s="27"/>
      <c r="MSM269" s="27"/>
      <c r="MSN269" s="27"/>
      <c r="MSO269" s="27"/>
      <c r="MSP269" s="27"/>
      <c r="MSQ269" s="27"/>
      <c r="MSR269" s="27"/>
      <c r="MSS269" s="27"/>
      <c r="MST269" s="27"/>
      <c r="MSU269" s="27"/>
      <c r="MSV269" s="27"/>
      <c r="MSW269" s="27"/>
      <c r="MSX269" s="27"/>
      <c r="MSY269" s="27"/>
      <c r="MSZ269" s="27"/>
      <c r="MTA269" s="27"/>
      <c r="MTB269" s="27"/>
      <c r="MTC269" s="27"/>
      <c r="MTD269" s="27"/>
      <c r="MTE269" s="27"/>
      <c r="MTF269" s="27"/>
      <c r="MTG269" s="27"/>
      <c r="MTH269" s="27"/>
      <c r="MTI269" s="27"/>
      <c r="MTJ269" s="27"/>
      <c r="MTK269" s="27"/>
      <c r="MTL269" s="27"/>
      <c r="MTM269" s="27"/>
      <c r="MTN269" s="27"/>
      <c r="MTO269" s="27"/>
      <c r="MTP269" s="27"/>
      <c r="MTQ269" s="27"/>
      <c r="MTR269" s="27"/>
      <c r="MTS269" s="27"/>
      <c r="MTT269" s="27"/>
      <c r="MTU269" s="27"/>
      <c r="MTV269" s="27"/>
      <c r="MTW269" s="27"/>
      <c r="MTX269" s="27"/>
      <c r="MTY269" s="27"/>
      <c r="MTZ269" s="27"/>
      <c r="MUA269" s="27"/>
      <c r="MUB269" s="27"/>
      <c r="MUC269" s="27"/>
      <c r="MUD269" s="27"/>
      <c r="MUE269" s="27"/>
      <c r="MUF269" s="27"/>
      <c r="MUG269" s="27"/>
      <c r="MUH269" s="27"/>
      <c r="MUI269" s="27"/>
      <c r="MUJ269" s="27"/>
      <c r="MUK269" s="27"/>
      <c r="MUL269" s="27"/>
      <c r="MUM269" s="27"/>
      <c r="MUN269" s="27"/>
      <c r="MUO269" s="27"/>
      <c r="MUP269" s="27"/>
      <c r="MUQ269" s="27"/>
      <c r="MUR269" s="27"/>
      <c r="MUS269" s="27"/>
      <c r="MUT269" s="27"/>
      <c r="MUU269" s="27"/>
      <c r="MUV269" s="27"/>
      <c r="MUW269" s="27"/>
      <c r="MUX269" s="27"/>
      <c r="MUY269" s="27"/>
      <c r="MUZ269" s="27"/>
      <c r="MVA269" s="27"/>
      <c r="MVB269" s="27"/>
      <c r="MVC269" s="27"/>
      <c r="MVD269" s="27"/>
      <c r="MVE269" s="27"/>
      <c r="MVF269" s="27"/>
      <c r="MVG269" s="27"/>
      <c r="MVH269" s="27"/>
      <c r="MVI269" s="27"/>
      <c r="MVJ269" s="27"/>
      <c r="MVK269" s="27"/>
      <c r="MVL269" s="27"/>
      <c r="MVM269" s="27"/>
      <c r="MVN269" s="27"/>
      <c r="MVO269" s="27"/>
      <c r="MVP269" s="27"/>
      <c r="MVQ269" s="27"/>
      <c r="MVR269" s="27"/>
      <c r="MVS269" s="27"/>
      <c r="MVT269" s="27"/>
      <c r="MVU269" s="27"/>
      <c r="MVV269" s="27"/>
      <c r="MVW269" s="27"/>
      <c r="MVX269" s="27"/>
      <c r="MVY269" s="27"/>
      <c r="MVZ269" s="27"/>
      <c r="MWA269" s="27"/>
      <c r="MWB269" s="27"/>
      <c r="MWC269" s="27"/>
      <c r="MWD269" s="27"/>
      <c r="MWE269" s="27"/>
      <c r="MWF269" s="27"/>
      <c r="MWG269" s="27"/>
      <c r="MWH269" s="27"/>
      <c r="MWI269" s="27"/>
      <c r="MWJ269" s="27"/>
      <c r="MWK269" s="27"/>
      <c r="MWL269" s="27"/>
      <c r="MWM269" s="27"/>
      <c r="MWN269" s="27"/>
      <c r="MWO269" s="27"/>
      <c r="MWP269" s="27"/>
      <c r="MWQ269" s="27"/>
      <c r="MWR269" s="27"/>
      <c r="MWS269" s="27"/>
      <c r="MWT269" s="27"/>
      <c r="MWU269" s="27"/>
      <c r="MWV269" s="27"/>
      <c r="MWW269" s="27"/>
      <c r="MWX269" s="27"/>
      <c r="MWY269" s="27"/>
      <c r="MWZ269" s="27"/>
      <c r="MXA269" s="27"/>
      <c r="MXB269" s="27"/>
      <c r="MXC269" s="27"/>
      <c r="MXD269" s="27"/>
      <c r="MXE269" s="27"/>
      <c r="MXF269" s="27"/>
      <c r="MXG269" s="27"/>
      <c r="MXH269" s="27"/>
      <c r="MXI269" s="27"/>
      <c r="MXJ269" s="27"/>
      <c r="MXK269" s="27"/>
      <c r="MXL269" s="27"/>
      <c r="MXM269" s="27"/>
      <c r="MXN269" s="27"/>
      <c r="MXO269" s="27"/>
      <c r="MXP269" s="27"/>
      <c r="MXQ269" s="27"/>
      <c r="MXR269" s="27"/>
      <c r="MXS269" s="27"/>
      <c r="MXT269" s="27"/>
      <c r="MXU269" s="27"/>
      <c r="MXV269" s="27"/>
      <c r="MXW269" s="27"/>
      <c r="MXX269" s="27"/>
      <c r="MXY269" s="27"/>
      <c r="MXZ269" s="27"/>
      <c r="MYA269" s="27"/>
      <c r="MYB269" s="27"/>
      <c r="MYC269" s="27"/>
      <c r="MYD269" s="27"/>
      <c r="MYE269" s="27"/>
      <c r="MYF269" s="27"/>
      <c r="MYG269" s="27"/>
      <c r="MYH269" s="27"/>
      <c r="MYI269" s="27"/>
      <c r="MYJ269" s="27"/>
      <c r="MYK269" s="27"/>
      <c r="MYL269" s="27"/>
      <c r="MYM269" s="27"/>
      <c r="MYN269" s="27"/>
      <c r="MYO269" s="27"/>
      <c r="MYP269" s="27"/>
      <c r="MYQ269" s="27"/>
      <c r="MYR269" s="27"/>
      <c r="MYS269" s="27"/>
      <c r="MYT269" s="27"/>
      <c r="MYU269" s="27"/>
      <c r="MYV269" s="27"/>
      <c r="MYW269" s="27"/>
      <c r="MYX269" s="27"/>
      <c r="MYY269" s="27"/>
      <c r="MYZ269" s="27"/>
      <c r="MZA269" s="27"/>
      <c r="MZB269" s="27"/>
      <c r="MZC269" s="27"/>
      <c r="MZD269" s="27"/>
      <c r="MZE269" s="27"/>
      <c r="MZF269" s="27"/>
      <c r="MZG269" s="27"/>
      <c r="MZH269" s="27"/>
      <c r="MZI269" s="27"/>
      <c r="MZJ269" s="27"/>
      <c r="MZK269" s="27"/>
      <c r="MZL269" s="27"/>
      <c r="MZM269" s="27"/>
      <c r="MZN269" s="27"/>
      <c r="MZO269" s="27"/>
      <c r="MZP269" s="27"/>
      <c r="MZQ269" s="27"/>
      <c r="MZR269" s="27"/>
      <c r="MZS269" s="27"/>
      <c r="MZT269" s="27"/>
      <c r="MZU269" s="27"/>
      <c r="MZV269" s="27"/>
      <c r="MZW269" s="27"/>
      <c r="MZX269" s="27"/>
      <c r="MZY269" s="27"/>
      <c r="MZZ269" s="27"/>
      <c r="NAA269" s="27"/>
      <c r="NAB269" s="27"/>
      <c r="NAC269" s="27"/>
      <c r="NAD269" s="27"/>
      <c r="NAE269" s="27"/>
      <c r="NAF269" s="27"/>
      <c r="NAG269" s="27"/>
      <c r="NAH269" s="27"/>
      <c r="NAI269" s="27"/>
      <c r="NAJ269" s="27"/>
      <c r="NAK269" s="27"/>
      <c r="NAL269" s="27"/>
      <c r="NAM269" s="27"/>
      <c r="NAN269" s="27"/>
      <c r="NAO269" s="27"/>
      <c r="NAP269" s="27"/>
      <c r="NAQ269" s="27"/>
      <c r="NAR269" s="27"/>
      <c r="NAS269" s="27"/>
      <c r="NAT269" s="27"/>
      <c r="NAU269" s="27"/>
      <c r="NAV269" s="27"/>
      <c r="NAW269" s="27"/>
      <c r="NAX269" s="27"/>
      <c r="NAY269" s="27"/>
      <c r="NAZ269" s="27"/>
      <c r="NBA269" s="27"/>
      <c r="NBB269" s="27"/>
      <c r="NBC269" s="27"/>
      <c r="NBD269" s="27"/>
      <c r="NBE269" s="27"/>
      <c r="NBF269" s="27"/>
      <c r="NBG269" s="27"/>
      <c r="NBH269" s="27"/>
      <c r="NBI269" s="27"/>
      <c r="NBJ269" s="27"/>
      <c r="NBK269" s="27"/>
      <c r="NBL269" s="27"/>
      <c r="NBM269" s="27"/>
      <c r="NBN269" s="27"/>
      <c r="NBO269" s="27"/>
      <c r="NBP269" s="27"/>
      <c r="NBQ269" s="27"/>
      <c r="NBR269" s="27"/>
      <c r="NBS269" s="27"/>
      <c r="NBT269" s="27"/>
      <c r="NBU269" s="27"/>
      <c r="NBV269" s="27"/>
      <c r="NBW269" s="27"/>
      <c r="NBX269" s="27"/>
      <c r="NBY269" s="27"/>
      <c r="NBZ269" s="27"/>
      <c r="NCA269" s="27"/>
      <c r="NCB269" s="27"/>
      <c r="NCC269" s="27"/>
      <c r="NCD269" s="27"/>
      <c r="NCE269" s="27"/>
      <c r="NCF269" s="27"/>
      <c r="NCG269" s="27"/>
      <c r="NCH269" s="27"/>
      <c r="NCI269" s="27"/>
      <c r="NCJ269" s="27"/>
      <c r="NCK269" s="27"/>
      <c r="NCL269" s="27"/>
      <c r="NCM269" s="27"/>
      <c r="NCN269" s="27"/>
      <c r="NCO269" s="27"/>
      <c r="NCP269" s="27"/>
      <c r="NCQ269" s="27"/>
      <c r="NCR269" s="27"/>
      <c r="NCS269" s="27"/>
      <c r="NCT269" s="27"/>
      <c r="NCU269" s="27"/>
      <c r="NCV269" s="27"/>
      <c r="NCW269" s="27"/>
      <c r="NCX269" s="27"/>
      <c r="NCY269" s="27"/>
      <c r="NCZ269" s="27"/>
      <c r="NDA269" s="27"/>
      <c r="NDB269" s="27"/>
      <c r="NDC269" s="27"/>
      <c r="NDD269" s="27"/>
      <c r="NDE269" s="27"/>
      <c r="NDF269" s="27"/>
      <c r="NDG269" s="27"/>
      <c r="NDH269" s="27"/>
      <c r="NDI269" s="27"/>
      <c r="NDJ269" s="27"/>
      <c r="NDK269" s="27"/>
      <c r="NDL269" s="27"/>
      <c r="NDM269" s="27"/>
      <c r="NDN269" s="27"/>
      <c r="NDO269" s="27"/>
      <c r="NDP269" s="27"/>
      <c r="NDQ269" s="27"/>
      <c r="NDR269" s="27"/>
      <c r="NDS269" s="27"/>
      <c r="NDT269" s="27"/>
      <c r="NDU269" s="27"/>
      <c r="NDV269" s="27"/>
      <c r="NDW269" s="27"/>
      <c r="NDX269" s="27"/>
      <c r="NDY269" s="27"/>
      <c r="NDZ269" s="27"/>
      <c r="NEA269" s="27"/>
      <c r="NEB269" s="27"/>
      <c r="NEC269" s="27"/>
      <c r="NED269" s="27"/>
      <c r="NEE269" s="27"/>
      <c r="NEF269" s="27"/>
      <c r="NEG269" s="27"/>
      <c r="NEH269" s="27"/>
      <c r="NEI269" s="27"/>
      <c r="NEJ269" s="27"/>
      <c r="NEK269" s="27"/>
      <c r="NEL269" s="27"/>
      <c r="NEM269" s="27"/>
      <c r="NEN269" s="27"/>
      <c r="NEO269" s="27"/>
      <c r="NEP269" s="27"/>
      <c r="NEQ269" s="27"/>
      <c r="NER269" s="27"/>
      <c r="NES269" s="27"/>
      <c r="NET269" s="27"/>
      <c r="NEU269" s="27"/>
      <c r="NEV269" s="27"/>
      <c r="NEW269" s="27"/>
      <c r="NEX269" s="27"/>
      <c r="NEY269" s="27"/>
      <c r="NEZ269" s="27"/>
      <c r="NFA269" s="27"/>
      <c r="NFB269" s="27"/>
      <c r="NFC269" s="27"/>
      <c r="NFD269" s="27"/>
      <c r="NFE269" s="27"/>
      <c r="NFF269" s="27"/>
      <c r="NFG269" s="27"/>
      <c r="NFH269" s="27"/>
      <c r="NFI269" s="27"/>
      <c r="NFJ269" s="27"/>
      <c r="NFK269" s="27"/>
      <c r="NFL269" s="27"/>
      <c r="NFM269" s="27"/>
      <c r="NFN269" s="27"/>
      <c r="NFO269" s="27"/>
      <c r="NFP269" s="27"/>
      <c r="NFQ269" s="27"/>
      <c r="NFR269" s="27"/>
      <c r="NFS269" s="27"/>
      <c r="NFT269" s="27"/>
      <c r="NFU269" s="27"/>
      <c r="NFV269" s="27"/>
      <c r="NFW269" s="27"/>
      <c r="NFX269" s="27"/>
      <c r="NFY269" s="27"/>
      <c r="NFZ269" s="27"/>
      <c r="NGA269" s="27"/>
      <c r="NGB269" s="27"/>
      <c r="NGC269" s="27"/>
      <c r="NGD269" s="27"/>
      <c r="NGE269" s="27"/>
      <c r="NGF269" s="27"/>
      <c r="NGG269" s="27"/>
      <c r="NGH269" s="27"/>
      <c r="NGI269" s="27"/>
      <c r="NGJ269" s="27"/>
      <c r="NGK269" s="27"/>
      <c r="NGL269" s="27"/>
      <c r="NGM269" s="27"/>
      <c r="NGN269" s="27"/>
      <c r="NGO269" s="27"/>
      <c r="NGP269" s="27"/>
      <c r="NGQ269" s="27"/>
      <c r="NGR269" s="27"/>
      <c r="NGS269" s="27"/>
      <c r="NGT269" s="27"/>
      <c r="NGU269" s="27"/>
      <c r="NGV269" s="27"/>
      <c r="NGW269" s="27"/>
      <c r="NGX269" s="27"/>
      <c r="NGY269" s="27"/>
      <c r="NGZ269" s="27"/>
      <c r="NHA269" s="27"/>
      <c r="NHB269" s="27"/>
      <c r="NHC269" s="27"/>
      <c r="NHD269" s="27"/>
      <c r="NHE269" s="27"/>
      <c r="NHF269" s="27"/>
      <c r="NHG269" s="27"/>
      <c r="NHH269" s="27"/>
      <c r="NHI269" s="27"/>
      <c r="NHJ269" s="27"/>
      <c r="NHK269" s="27"/>
      <c r="NHL269" s="27"/>
      <c r="NHM269" s="27"/>
      <c r="NHN269" s="27"/>
      <c r="NHO269" s="27"/>
      <c r="NHP269" s="27"/>
      <c r="NHQ269" s="27"/>
      <c r="NHR269" s="27"/>
      <c r="NHS269" s="27"/>
      <c r="NHT269" s="27"/>
      <c r="NHU269" s="27"/>
      <c r="NHV269" s="27"/>
      <c r="NHW269" s="27"/>
      <c r="NHX269" s="27"/>
      <c r="NHY269" s="27"/>
      <c r="NHZ269" s="27"/>
      <c r="NIA269" s="27"/>
      <c r="NIB269" s="27"/>
      <c r="NIC269" s="27"/>
      <c r="NID269" s="27"/>
      <c r="NIE269" s="27"/>
      <c r="NIF269" s="27"/>
      <c r="NIG269" s="27"/>
      <c r="NIH269" s="27"/>
      <c r="NII269" s="27"/>
      <c r="NIJ269" s="27"/>
      <c r="NIK269" s="27"/>
      <c r="NIL269" s="27"/>
      <c r="NIM269" s="27"/>
      <c r="NIN269" s="27"/>
      <c r="NIO269" s="27"/>
      <c r="NIP269" s="27"/>
      <c r="NIQ269" s="27"/>
      <c r="NIR269" s="27"/>
      <c r="NIS269" s="27"/>
      <c r="NIT269" s="27"/>
      <c r="NIU269" s="27"/>
      <c r="NIV269" s="27"/>
      <c r="NIW269" s="27"/>
      <c r="NIX269" s="27"/>
      <c r="NIY269" s="27"/>
      <c r="NIZ269" s="27"/>
      <c r="NJA269" s="27"/>
      <c r="NJB269" s="27"/>
      <c r="NJC269" s="27"/>
      <c r="NJD269" s="27"/>
      <c r="NJE269" s="27"/>
      <c r="NJF269" s="27"/>
      <c r="NJG269" s="27"/>
      <c r="NJH269" s="27"/>
      <c r="NJI269" s="27"/>
      <c r="NJJ269" s="27"/>
      <c r="NJK269" s="27"/>
      <c r="NJL269" s="27"/>
      <c r="NJM269" s="27"/>
      <c r="NJN269" s="27"/>
      <c r="NJO269" s="27"/>
      <c r="NJP269" s="27"/>
      <c r="NJQ269" s="27"/>
      <c r="NJR269" s="27"/>
      <c r="NJS269" s="27"/>
      <c r="NJT269" s="27"/>
      <c r="NJU269" s="27"/>
      <c r="NJV269" s="27"/>
      <c r="NJW269" s="27"/>
      <c r="NJX269" s="27"/>
      <c r="NJY269" s="27"/>
      <c r="NJZ269" s="27"/>
      <c r="NKA269" s="27"/>
      <c r="NKB269" s="27"/>
      <c r="NKC269" s="27"/>
      <c r="NKD269" s="27"/>
      <c r="NKE269" s="27"/>
      <c r="NKF269" s="27"/>
      <c r="NKG269" s="27"/>
      <c r="NKH269" s="27"/>
      <c r="NKI269" s="27"/>
      <c r="NKJ269" s="27"/>
      <c r="NKK269" s="27"/>
      <c r="NKL269" s="27"/>
      <c r="NKM269" s="27"/>
      <c r="NKN269" s="27"/>
      <c r="NKO269" s="27"/>
      <c r="NKP269" s="27"/>
      <c r="NKQ269" s="27"/>
      <c r="NKR269" s="27"/>
      <c r="NKS269" s="27"/>
      <c r="NKT269" s="27"/>
      <c r="NKU269" s="27"/>
      <c r="NKV269" s="27"/>
      <c r="NKW269" s="27"/>
      <c r="NKX269" s="27"/>
      <c r="NKY269" s="27"/>
      <c r="NKZ269" s="27"/>
      <c r="NLA269" s="27"/>
      <c r="NLB269" s="27"/>
      <c r="NLC269" s="27"/>
      <c r="NLD269" s="27"/>
      <c r="NLE269" s="27"/>
      <c r="NLF269" s="27"/>
      <c r="NLG269" s="27"/>
      <c r="NLH269" s="27"/>
      <c r="NLI269" s="27"/>
      <c r="NLJ269" s="27"/>
      <c r="NLK269" s="27"/>
      <c r="NLL269" s="27"/>
      <c r="NLM269" s="27"/>
      <c r="NLN269" s="27"/>
      <c r="NLO269" s="27"/>
      <c r="NLP269" s="27"/>
      <c r="NLQ269" s="27"/>
      <c r="NLR269" s="27"/>
      <c r="NLS269" s="27"/>
      <c r="NLT269" s="27"/>
      <c r="NLU269" s="27"/>
      <c r="NLV269" s="27"/>
      <c r="NLW269" s="27"/>
      <c r="NLX269" s="27"/>
      <c r="NLY269" s="27"/>
      <c r="NLZ269" s="27"/>
      <c r="NMA269" s="27"/>
      <c r="NMB269" s="27"/>
      <c r="NMC269" s="27"/>
      <c r="NMD269" s="27"/>
      <c r="NME269" s="27"/>
      <c r="NMF269" s="27"/>
      <c r="NMG269" s="27"/>
      <c r="NMH269" s="27"/>
      <c r="NMI269" s="27"/>
      <c r="NMJ269" s="27"/>
      <c r="NMK269" s="27"/>
      <c r="NML269" s="27"/>
      <c r="NMM269" s="27"/>
      <c r="NMN269" s="27"/>
      <c r="NMO269" s="27"/>
      <c r="NMP269" s="27"/>
      <c r="NMQ269" s="27"/>
      <c r="NMR269" s="27"/>
      <c r="NMS269" s="27"/>
      <c r="NMT269" s="27"/>
      <c r="NMU269" s="27"/>
      <c r="NMV269" s="27"/>
      <c r="NMW269" s="27"/>
      <c r="NMX269" s="27"/>
      <c r="NMY269" s="27"/>
      <c r="NMZ269" s="27"/>
      <c r="NNA269" s="27"/>
      <c r="NNB269" s="27"/>
      <c r="NNC269" s="27"/>
      <c r="NND269" s="27"/>
      <c r="NNE269" s="27"/>
      <c r="NNF269" s="27"/>
      <c r="NNG269" s="27"/>
      <c r="NNH269" s="27"/>
      <c r="NNI269" s="27"/>
      <c r="NNJ269" s="27"/>
      <c r="NNK269" s="27"/>
      <c r="NNL269" s="27"/>
      <c r="NNM269" s="27"/>
      <c r="NNN269" s="27"/>
      <c r="NNO269" s="27"/>
      <c r="NNP269" s="27"/>
      <c r="NNQ269" s="27"/>
      <c r="NNR269" s="27"/>
      <c r="NNS269" s="27"/>
      <c r="NNT269" s="27"/>
      <c r="NNU269" s="27"/>
      <c r="NNV269" s="27"/>
      <c r="NNW269" s="27"/>
      <c r="NNX269" s="27"/>
      <c r="NNY269" s="27"/>
      <c r="NNZ269" s="27"/>
      <c r="NOA269" s="27"/>
      <c r="NOB269" s="27"/>
      <c r="NOC269" s="27"/>
      <c r="NOD269" s="27"/>
      <c r="NOE269" s="27"/>
      <c r="NOF269" s="27"/>
      <c r="NOG269" s="27"/>
      <c r="NOH269" s="27"/>
      <c r="NOI269" s="27"/>
      <c r="NOJ269" s="27"/>
      <c r="NOK269" s="27"/>
      <c r="NOL269" s="27"/>
      <c r="NOM269" s="27"/>
      <c r="NON269" s="27"/>
      <c r="NOO269" s="27"/>
      <c r="NOP269" s="27"/>
      <c r="NOQ269" s="27"/>
      <c r="NOR269" s="27"/>
      <c r="NOS269" s="27"/>
      <c r="NOT269" s="27"/>
      <c r="NOU269" s="27"/>
      <c r="NOV269" s="27"/>
      <c r="NOW269" s="27"/>
      <c r="NOX269" s="27"/>
      <c r="NOY269" s="27"/>
      <c r="NOZ269" s="27"/>
      <c r="NPA269" s="27"/>
      <c r="NPB269" s="27"/>
      <c r="NPC269" s="27"/>
      <c r="NPD269" s="27"/>
      <c r="NPE269" s="27"/>
      <c r="NPF269" s="27"/>
      <c r="NPG269" s="27"/>
      <c r="NPH269" s="27"/>
      <c r="NPI269" s="27"/>
      <c r="NPJ269" s="27"/>
      <c r="NPK269" s="27"/>
      <c r="NPL269" s="27"/>
      <c r="NPM269" s="27"/>
      <c r="NPN269" s="27"/>
      <c r="NPO269" s="27"/>
      <c r="NPP269" s="27"/>
      <c r="NPQ269" s="27"/>
      <c r="NPR269" s="27"/>
      <c r="NPS269" s="27"/>
      <c r="NPT269" s="27"/>
      <c r="NPU269" s="27"/>
      <c r="NPV269" s="27"/>
      <c r="NPW269" s="27"/>
      <c r="NPX269" s="27"/>
      <c r="NPY269" s="27"/>
      <c r="NPZ269" s="27"/>
      <c r="NQA269" s="27"/>
      <c r="NQB269" s="27"/>
      <c r="NQC269" s="27"/>
      <c r="NQD269" s="27"/>
      <c r="NQE269" s="27"/>
      <c r="NQF269" s="27"/>
      <c r="NQG269" s="27"/>
      <c r="NQH269" s="27"/>
      <c r="NQI269" s="27"/>
      <c r="NQJ269" s="27"/>
      <c r="NQK269" s="27"/>
      <c r="NQL269" s="27"/>
      <c r="NQM269" s="27"/>
      <c r="NQN269" s="27"/>
      <c r="NQO269" s="27"/>
      <c r="NQP269" s="27"/>
      <c r="NQQ269" s="27"/>
      <c r="NQR269" s="27"/>
      <c r="NQS269" s="27"/>
      <c r="NQT269" s="27"/>
      <c r="NQU269" s="27"/>
      <c r="NQV269" s="27"/>
      <c r="NQW269" s="27"/>
      <c r="NQX269" s="27"/>
      <c r="NQY269" s="27"/>
      <c r="NQZ269" s="27"/>
      <c r="NRA269" s="27"/>
      <c r="NRB269" s="27"/>
      <c r="NRC269" s="27"/>
      <c r="NRD269" s="27"/>
      <c r="NRE269" s="27"/>
      <c r="NRF269" s="27"/>
      <c r="NRG269" s="27"/>
      <c r="NRH269" s="27"/>
      <c r="NRI269" s="27"/>
      <c r="NRJ269" s="27"/>
      <c r="NRK269" s="27"/>
      <c r="NRL269" s="27"/>
      <c r="NRM269" s="27"/>
      <c r="NRN269" s="27"/>
      <c r="NRO269" s="27"/>
      <c r="NRP269" s="27"/>
      <c r="NRQ269" s="27"/>
      <c r="NRR269" s="27"/>
      <c r="NRS269" s="27"/>
      <c r="NRT269" s="27"/>
      <c r="NRU269" s="27"/>
      <c r="NRV269" s="27"/>
      <c r="NRW269" s="27"/>
      <c r="NRX269" s="27"/>
      <c r="NRY269" s="27"/>
      <c r="NRZ269" s="27"/>
      <c r="NSA269" s="27"/>
      <c r="NSB269" s="27"/>
      <c r="NSC269" s="27"/>
      <c r="NSD269" s="27"/>
      <c r="NSE269" s="27"/>
      <c r="NSF269" s="27"/>
      <c r="NSG269" s="27"/>
      <c r="NSH269" s="27"/>
      <c r="NSI269" s="27"/>
      <c r="NSJ269" s="27"/>
      <c r="NSK269" s="27"/>
      <c r="NSL269" s="27"/>
      <c r="NSM269" s="27"/>
      <c r="NSN269" s="27"/>
      <c r="NSO269" s="27"/>
      <c r="NSP269" s="27"/>
      <c r="NSQ269" s="27"/>
      <c r="NSR269" s="27"/>
      <c r="NSS269" s="27"/>
      <c r="NST269" s="27"/>
      <c r="NSU269" s="27"/>
      <c r="NSV269" s="27"/>
      <c r="NSW269" s="27"/>
      <c r="NSX269" s="27"/>
      <c r="NSY269" s="27"/>
      <c r="NSZ269" s="27"/>
      <c r="NTA269" s="27"/>
      <c r="NTB269" s="27"/>
      <c r="NTC269" s="27"/>
      <c r="NTD269" s="27"/>
      <c r="NTE269" s="27"/>
      <c r="NTF269" s="27"/>
      <c r="NTG269" s="27"/>
      <c r="NTH269" s="27"/>
      <c r="NTI269" s="27"/>
      <c r="NTJ269" s="27"/>
      <c r="NTK269" s="27"/>
      <c r="NTL269" s="27"/>
      <c r="NTM269" s="27"/>
      <c r="NTN269" s="27"/>
      <c r="NTO269" s="27"/>
      <c r="NTP269" s="27"/>
      <c r="NTQ269" s="27"/>
      <c r="NTR269" s="27"/>
      <c r="NTS269" s="27"/>
      <c r="NTT269" s="27"/>
      <c r="NTU269" s="27"/>
      <c r="NTV269" s="27"/>
      <c r="NTW269" s="27"/>
      <c r="NTX269" s="27"/>
      <c r="NTY269" s="27"/>
      <c r="NTZ269" s="27"/>
      <c r="NUA269" s="27"/>
      <c r="NUB269" s="27"/>
      <c r="NUC269" s="27"/>
      <c r="NUD269" s="27"/>
      <c r="NUE269" s="27"/>
      <c r="NUF269" s="27"/>
      <c r="NUG269" s="27"/>
      <c r="NUH269" s="27"/>
      <c r="NUI269" s="27"/>
      <c r="NUJ269" s="27"/>
      <c r="NUK269" s="27"/>
      <c r="NUL269" s="27"/>
      <c r="NUM269" s="27"/>
      <c r="NUN269" s="27"/>
      <c r="NUO269" s="27"/>
      <c r="NUP269" s="27"/>
      <c r="NUQ269" s="27"/>
      <c r="NUR269" s="27"/>
      <c r="NUS269" s="27"/>
      <c r="NUT269" s="27"/>
      <c r="NUU269" s="27"/>
      <c r="NUV269" s="27"/>
      <c r="NUW269" s="27"/>
      <c r="NUX269" s="27"/>
      <c r="NUY269" s="27"/>
      <c r="NUZ269" s="27"/>
      <c r="NVA269" s="27"/>
      <c r="NVB269" s="27"/>
      <c r="NVC269" s="27"/>
      <c r="NVD269" s="27"/>
      <c r="NVE269" s="27"/>
      <c r="NVF269" s="27"/>
      <c r="NVG269" s="27"/>
      <c r="NVH269" s="27"/>
      <c r="NVI269" s="27"/>
      <c r="NVJ269" s="27"/>
      <c r="NVK269" s="27"/>
      <c r="NVL269" s="27"/>
      <c r="NVM269" s="27"/>
      <c r="NVN269" s="27"/>
      <c r="NVO269" s="27"/>
      <c r="NVP269" s="27"/>
      <c r="NVQ269" s="27"/>
      <c r="NVR269" s="27"/>
      <c r="NVS269" s="27"/>
      <c r="NVT269" s="27"/>
      <c r="NVU269" s="27"/>
      <c r="NVV269" s="27"/>
      <c r="NVW269" s="27"/>
      <c r="NVX269" s="27"/>
      <c r="NVY269" s="27"/>
      <c r="NVZ269" s="27"/>
      <c r="NWA269" s="27"/>
      <c r="NWB269" s="27"/>
      <c r="NWC269" s="27"/>
      <c r="NWD269" s="27"/>
      <c r="NWE269" s="27"/>
      <c r="NWF269" s="27"/>
      <c r="NWG269" s="27"/>
      <c r="NWH269" s="27"/>
      <c r="NWI269" s="27"/>
      <c r="NWJ269" s="27"/>
      <c r="NWK269" s="27"/>
      <c r="NWL269" s="27"/>
      <c r="NWM269" s="27"/>
      <c r="NWN269" s="27"/>
      <c r="NWO269" s="27"/>
      <c r="NWP269" s="27"/>
      <c r="NWQ269" s="27"/>
      <c r="NWR269" s="27"/>
      <c r="NWS269" s="27"/>
      <c r="NWT269" s="27"/>
      <c r="NWU269" s="27"/>
      <c r="NWV269" s="27"/>
      <c r="NWW269" s="27"/>
      <c r="NWX269" s="27"/>
      <c r="NWY269" s="27"/>
      <c r="NWZ269" s="27"/>
      <c r="NXA269" s="27"/>
      <c r="NXB269" s="27"/>
      <c r="NXC269" s="27"/>
      <c r="NXD269" s="27"/>
      <c r="NXE269" s="27"/>
      <c r="NXF269" s="27"/>
      <c r="NXG269" s="27"/>
      <c r="NXH269" s="27"/>
      <c r="NXI269" s="27"/>
      <c r="NXJ269" s="27"/>
      <c r="NXK269" s="27"/>
      <c r="NXL269" s="27"/>
      <c r="NXM269" s="27"/>
      <c r="NXN269" s="27"/>
      <c r="NXO269" s="27"/>
      <c r="NXP269" s="27"/>
      <c r="NXQ269" s="27"/>
      <c r="NXR269" s="27"/>
      <c r="NXS269" s="27"/>
      <c r="NXT269" s="27"/>
      <c r="NXU269" s="27"/>
      <c r="NXV269" s="27"/>
      <c r="NXW269" s="27"/>
      <c r="NXX269" s="27"/>
      <c r="NXY269" s="27"/>
      <c r="NXZ269" s="27"/>
      <c r="NYA269" s="27"/>
      <c r="NYB269" s="27"/>
      <c r="NYC269" s="27"/>
      <c r="NYD269" s="27"/>
      <c r="NYE269" s="27"/>
      <c r="NYF269" s="27"/>
      <c r="NYG269" s="27"/>
      <c r="NYH269" s="27"/>
      <c r="NYI269" s="27"/>
      <c r="NYJ269" s="27"/>
      <c r="NYK269" s="27"/>
      <c r="NYL269" s="27"/>
      <c r="NYM269" s="27"/>
      <c r="NYN269" s="27"/>
      <c r="NYO269" s="27"/>
      <c r="NYP269" s="27"/>
      <c r="NYQ269" s="27"/>
      <c r="NYR269" s="27"/>
      <c r="NYS269" s="27"/>
      <c r="NYT269" s="27"/>
      <c r="NYU269" s="27"/>
      <c r="NYV269" s="27"/>
      <c r="NYW269" s="27"/>
      <c r="NYX269" s="27"/>
      <c r="NYY269" s="27"/>
      <c r="NYZ269" s="27"/>
      <c r="NZA269" s="27"/>
      <c r="NZB269" s="27"/>
      <c r="NZC269" s="27"/>
      <c r="NZD269" s="27"/>
      <c r="NZE269" s="27"/>
      <c r="NZF269" s="27"/>
      <c r="NZG269" s="27"/>
      <c r="NZH269" s="27"/>
      <c r="NZI269" s="27"/>
      <c r="NZJ269" s="27"/>
      <c r="NZK269" s="27"/>
      <c r="NZL269" s="27"/>
      <c r="NZM269" s="27"/>
      <c r="NZN269" s="27"/>
      <c r="NZO269" s="27"/>
      <c r="NZP269" s="27"/>
      <c r="NZQ269" s="27"/>
      <c r="NZR269" s="27"/>
      <c r="NZS269" s="27"/>
      <c r="NZT269" s="27"/>
      <c r="NZU269" s="27"/>
      <c r="NZV269" s="27"/>
      <c r="NZW269" s="27"/>
      <c r="NZX269" s="27"/>
      <c r="NZY269" s="27"/>
      <c r="NZZ269" s="27"/>
      <c r="OAA269" s="27"/>
      <c r="OAB269" s="27"/>
      <c r="OAC269" s="27"/>
      <c r="OAD269" s="27"/>
      <c r="OAE269" s="27"/>
      <c r="OAF269" s="27"/>
      <c r="OAG269" s="27"/>
      <c r="OAH269" s="27"/>
      <c r="OAI269" s="27"/>
      <c r="OAJ269" s="27"/>
      <c r="OAK269" s="27"/>
      <c r="OAL269" s="27"/>
      <c r="OAM269" s="27"/>
      <c r="OAN269" s="27"/>
      <c r="OAO269" s="27"/>
      <c r="OAP269" s="27"/>
      <c r="OAQ269" s="27"/>
      <c r="OAR269" s="27"/>
      <c r="OAS269" s="27"/>
      <c r="OAT269" s="27"/>
      <c r="OAU269" s="27"/>
      <c r="OAV269" s="27"/>
      <c r="OAW269" s="27"/>
      <c r="OAX269" s="27"/>
      <c r="OAY269" s="27"/>
      <c r="OAZ269" s="27"/>
      <c r="OBA269" s="27"/>
      <c r="OBB269" s="27"/>
      <c r="OBC269" s="27"/>
      <c r="OBD269" s="27"/>
      <c r="OBE269" s="27"/>
      <c r="OBF269" s="27"/>
      <c r="OBG269" s="27"/>
      <c r="OBH269" s="27"/>
      <c r="OBI269" s="27"/>
      <c r="OBJ269" s="27"/>
      <c r="OBK269" s="27"/>
      <c r="OBL269" s="27"/>
      <c r="OBM269" s="27"/>
      <c r="OBN269" s="27"/>
      <c r="OBO269" s="27"/>
      <c r="OBP269" s="27"/>
      <c r="OBQ269" s="27"/>
      <c r="OBR269" s="27"/>
      <c r="OBS269" s="27"/>
      <c r="OBT269" s="27"/>
      <c r="OBU269" s="27"/>
      <c r="OBV269" s="27"/>
      <c r="OBW269" s="27"/>
      <c r="OBX269" s="27"/>
      <c r="OBY269" s="27"/>
      <c r="OBZ269" s="27"/>
      <c r="OCA269" s="27"/>
      <c r="OCB269" s="27"/>
      <c r="OCC269" s="27"/>
      <c r="OCD269" s="27"/>
      <c r="OCE269" s="27"/>
      <c r="OCF269" s="27"/>
      <c r="OCG269" s="27"/>
      <c r="OCH269" s="27"/>
      <c r="OCI269" s="27"/>
      <c r="OCJ269" s="27"/>
      <c r="OCK269" s="27"/>
      <c r="OCL269" s="27"/>
      <c r="OCM269" s="27"/>
      <c r="OCN269" s="27"/>
      <c r="OCO269" s="27"/>
      <c r="OCP269" s="27"/>
      <c r="OCQ269" s="27"/>
      <c r="OCR269" s="27"/>
      <c r="OCS269" s="27"/>
      <c r="OCT269" s="27"/>
      <c r="OCU269" s="27"/>
      <c r="OCV269" s="27"/>
      <c r="OCW269" s="27"/>
      <c r="OCX269" s="27"/>
      <c r="OCY269" s="27"/>
      <c r="OCZ269" s="27"/>
      <c r="ODA269" s="27"/>
      <c r="ODB269" s="27"/>
      <c r="ODC269" s="27"/>
      <c r="ODD269" s="27"/>
      <c r="ODE269" s="27"/>
      <c r="ODF269" s="27"/>
      <c r="ODG269" s="27"/>
      <c r="ODH269" s="27"/>
      <c r="ODI269" s="27"/>
      <c r="ODJ269" s="27"/>
      <c r="ODK269" s="27"/>
      <c r="ODL269" s="27"/>
      <c r="ODM269" s="27"/>
      <c r="ODN269" s="27"/>
      <c r="ODO269" s="27"/>
      <c r="ODP269" s="27"/>
      <c r="ODQ269" s="27"/>
      <c r="ODR269" s="27"/>
      <c r="ODS269" s="27"/>
      <c r="ODT269" s="27"/>
      <c r="ODU269" s="27"/>
      <c r="ODV269" s="27"/>
      <c r="ODW269" s="27"/>
      <c r="ODX269" s="27"/>
      <c r="ODY269" s="27"/>
      <c r="ODZ269" s="27"/>
      <c r="OEA269" s="27"/>
      <c r="OEB269" s="27"/>
      <c r="OEC269" s="27"/>
      <c r="OED269" s="27"/>
      <c r="OEE269" s="27"/>
      <c r="OEF269" s="27"/>
      <c r="OEG269" s="27"/>
      <c r="OEH269" s="27"/>
      <c r="OEI269" s="27"/>
      <c r="OEJ269" s="27"/>
      <c r="OEK269" s="27"/>
      <c r="OEL269" s="27"/>
      <c r="OEM269" s="27"/>
      <c r="OEN269" s="27"/>
      <c r="OEO269" s="27"/>
      <c r="OEP269" s="27"/>
      <c r="OEQ269" s="27"/>
      <c r="OER269" s="27"/>
      <c r="OES269" s="27"/>
      <c r="OET269" s="27"/>
      <c r="OEU269" s="27"/>
      <c r="OEV269" s="27"/>
      <c r="OEW269" s="27"/>
      <c r="OEX269" s="27"/>
      <c r="OEY269" s="27"/>
      <c r="OEZ269" s="27"/>
      <c r="OFA269" s="27"/>
      <c r="OFB269" s="27"/>
      <c r="OFC269" s="27"/>
      <c r="OFD269" s="27"/>
      <c r="OFE269" s="27"/>
      <c r="OFF269" s="27"/>
      <c r="OFG269" s="27"/>
      <c r="OFH269" s="27"/>
      <c r="OFI269" s="27"/>
      <c r="OFJ269" s="27"/>
      <c r="OFK269" s="27"/>
      <c r="OFL269" s="27"/>
      <c r="OFM269" s="27"/>
      <c r="OFN269" s="27"/>
      <c r="OFO269" s="27"/>
      <c r="OFP269" s="27"/>
      <c r="OFQ269" s="27"/>
      <c r="OFR269" s="27"/>
      <c r="OFS269" s="27"/>
      <c r="OFT269" s="27"/>
      <c r="OFU269" s="27"/>
      <c r="OFV269" s="27"/>
      <c r="OFW269" s="27"/>
      <c r="OFX269" s="27"/>
      <c r="OFY269" s="27"/>
      <c r="OFZ269" s="27"/>
      <c r="OGA269" s="27"/>
      <c r="OGB269" s="27"/>
      <c r="OGC269" s="27"/>
      <c r="OGD269" s="27"/>
      <c r="OGE269" s="27"/>
      <c r="OGF269" s="27"/>
      <c r="OGG269" s="27"/>
      <c r="OGH269" s="27"/>
      <c r="OGI269" s="27"/>
      <c r="OGJ269" s="27"/>
      <c r="OGK269" s="27"/>
      <c r="OGL269" s="27"/>
      <c r="OGM269" s="27"/>
      <c r="OGN269" s="27"/>
      <c r="OGO269" s="27"/>
      <c r="OGP269" s="27"/>
      <c r="OGQ269" s="27"/>
      <c r="OGR269" s="27"/>
      <c r="OGS269" s="27"/>
      <c r="OGT269" s="27"/>
      <c r="OGU269" s="27"/>
      <c r="OGV269" s="27"/>
      <c r="OGW269" s="27"/>
      <c r="OGX269" s="27"/>
      <c r="OGY269" s="27"/>
      <c r="OGZ269" s="27"/>
      <c r="OHA269" s="27"/>
      <c r="OHB269" s="27"/>
      <c r="OHC269" s="27"/>
      <c r="OHD269" s="27"/>
      <c r="OHE269" s="27"/>
      <c r="OHF269" s="27"/>
      <c r="OHG269" s="27"/>
      <c r="OHH269" s="27"/>
      <c r="OHI269" s="27"/>
      <c r="OHJ269" s="27"/>
      <c r="OHK269" s="27"/>
      <c r="OHL269" s="27"/>
      <c r="OHM269" s="27"/>
      <c r="OHN269" s="27"/>
      <c r="OHO269" s="27"/>
      <c r="OHP269" s="27"/>
      <c r="OHQ269" s="27"/>
      <c r="OHR269" s="27"/>
      <c r="OHS269" s="27"/>
      <c r="OHT269" s="27"/>
      <c r="OHU269" s="27"/>
      <c r="OHV269" s="27"/>
      <c r="OHW269" s="27"/>
      <c r="OHX269" s="27"/>
      <c r="OHY269" s="27"/>
      <c r="OHZ269" s="27"/>
      <c r="OIA269" s="27"/>
      <c r="OIB269" s="27"/>
      <c r="OIC269" s="27"/>
      <c r="OID269" s="27"/>
      <c r="OIE269" s="27"/>
      <c r="OIF269" s="27"/>
      <c r="OIG269" s="27"/>
      <c r="OIH269" s="27"/>
      <c r="OII269" s="27"/>
      <c r="OIJ269" s="27"/>
      <c r="OIK269" s="27"/>
      <c r="OIL269" s="27"/>
      <c r="OIM269" s="27"/>
      <c r="OIN269" s="27"/>
      <c r="OIO269" s="27"/>
      <c r="OIP269" s="27"/>
      <c r="OIQ269" s="27"/>
      <c r="OIR269" s="27"/>
      <c r="OIS269" s="27"/>
      <c r="OIT269" s="27"/>
      <c r="OIU269" s="27"/>
      <c r="OIV269" s="27"/>
      <c r="OIW269" s="27"/>
      <c r="OIX269" s="27"/>
      <c r="OIY269" s="27"/>
      <c r="OIZ269" s="27"/>
      <c r="OJA269" s="27"/>
      <c r="OJB269" s="27"/>
      <c r="OJC269" s="27"/>
      <c r="OJD269" s="27"/>
      <c r="OJE269" s="27"/>
      <c r="OJF269" s="27"/>
      <c r="OJG269" s="27"/>
      <c r="OJH269" s="27"/>
      <c r="OJI269" s="27"/>
      <c r="OJJ269" s="27"/>
      <c r="OJK269" s="27"/>
      <c r="OJL269" s="27"/>
      <c r="OJM269" s="27"/>
      <c r="OJN269" s="27"/>
      <c r="OJO269" s="27"/>
      <c r="OJP269" s="27"/>
      <c r="OJQ269" s="27"/>
      <c r="OJR269" s="27"/>
      <c r="OJS269" s="27"/>
      <c r="OJT269" s="27"/>
      <c r="OJU269" s="27"/>
      <c r="OJV269" s="27"/>
      <c r="OJW269" s="27"/>
      <c r="OJX269" s="27"/>
      <c r="OJY269" s="27"/>
      <c r="OJZ269" s="27"/>
      <c r="OKA269" s="27"/>
      <c r="OKB269" s="27"/>
      <c r="OKC269" s="27"/>
      <c r="OKD269" s="27"/>
      <c r="OKE269" s="27"/>
      <c r="OKF269" s="27"/>
      <c r="OKG269" s="27"/>
      <c r="OKH269" s="27"/>
      <c r="OKI269" s="27"/>
      <c r="OKJ269" s="27"/>
      <c r="OKK269" s="27"/>
      <c r="OKL269" s="27"/>
      <c r="OKM269" s="27"/>
      <c r="OKN269" s="27"/>
      <c r="OKO269" s="27"/>
      <c r="OKP269" s="27"/>
      <c r="OKQ269" s="27"/>
      <c r="OKR269" s="27"/>
      <c r="OKS269" s="27"/>
      <c r="OKT269" s="27"/>
      <c r="OKU269" s="27"/>
      <c r="OKV269" s="27"/>
      <c r="OKW269" s="27"/>
      <c r="OKX269" s="27"/>
      <c r="OKY269" s="27"/>
      <c r="OKZ269" s="27"/>
      <c r="OLA269" s="27"/>
      <c r="OLB269" s="27"/>
      <c r="OLC269" s="27"/>
      <c r="OLD269" s="27"/>
      <c r="OLE269" s="27"/>
      <c r="OLF269" s="27"/>
      <c r="OLG269" s="27"/>
      <c r="OLH269" s="27"/>
      <c r="OLI269" s="27"/>
      <c r="OLJ269" s="27"/>
      <c r="OLK269" s="27"/>
      <c r="OLL269" s="27"/>
      <c r="OLM269" s="27"/>
      <c r="OLN269" s="27"/>
      <c r="OLO269" s="27"/>
      <c r="OLP269" s="27"/>
      <c r="OLQ269" s="27"/>
      <c r="OLR269" s="27"/>
      <c r="OLS269" s="27"/>
      <c r="OLT269" s="27"/>
      <c r="OLU269" s="27"/>
      <c r="OLV269" s="27"/>
      <c r="OLW269" s="27"/>
      <c r="OLX269" s="27"/>
      <c r="OLY269" s="27"/>
      <c r="OLZ269" s="27"/>
      <c r="OMA269" s="27"/>
      <c r="OMB269" s="27"/>
      <c r="OMC269" s="27"/>
      <c r="OMD269" s="27"/>
      <c r="OME269" s="27"/>
      <c r="OMF269" s="27"/>
      <c r="OMG269" s="27"/>
      <c r="OMH269" s="27"/>
      <c r="OMI269" s="27"/>
      <c r="OMJ269" s="27"/>
      <c r="OMK269" s="27"/>
      <c r="OML269" s="27"/>
      <c r="OMM269" s="27"/>
      <c r="OMN269" s="27"/>
      <c r="OMO269" s="27"/>
      <c r="OMP269" s="27"/>
      <c r="OMQ269" s="27"/>
      <c r="OMR269" s="27"/>
      <c r="OMS269" s="27"/>
      <c r="OMT269" s="27"/>
      <c r="OMU269" s="27"/>
      <c r="OMV269" s="27"/>
      <c r="OMW269" s="27"/>
      <c r="OMX269" s="27"/>
      <c r="OMY269" s="27"/>
      <c r="OMZ269" s="27"/>
      <c r="ONA269" s="27"/>
      <c r="ONB269" s="27"/>
      <c r="ONC269" s="27"/>
      <c r="OND269" s="27"/>
      <c r="ONE269" s="27"/>
      <c r="ONF269" s="27"/>
      <c r="ONG269" s="27"/>
      <c r="ONH269" s="27"/>
      <c r="ONI269" s="27"/>
      <c r="ONJ269" s="27"/>
      <c r="ONK269" s="27"/>
      <c r="ONL269" s="27"/>
      <c r="ONM269" s="27"/>
      <c r="ONN269" s="27"/>
      <c r="ONO269" s="27"/>
      <c r="ONP269" s="27"/>
      <c r="ONQ269" s="27"/>
      <c r="ONR269" s="27"/>
      <c r="ONS269" s="27"/>
      <c r="ONT269" s="27"/>
      <c r="ONU269" s="27"/>
      <c r="ONV269" s="27"/>
      <c r="ONW269" s="27"/>
      <c r="ONX269" s="27"/>
      <c r="ONY269" s="27"/>
      <c r="ONZ269" s="27"/>
      <c r="OOA269" s="27"/>
      <c r="OOB269" s="27"/>
      <c r="OOC269" s="27"/>
      <c r="OOD269" s="27"/>
      <c r="OOE269" s="27"/>
      <c r="OOF269" s="27"/>
      <c r="OOG269" s="27"/>
      <c r="OOH269" s="27"/>
      <c r="OOI269" s="27"/>
      <c r="OOJ269" s="27"/>
      <c r="OOK269" s="27"/>
      <c r="OOL269" s="27"/>
      <c r="OOM269" s="27"/>
      <c r="OON269" s="27"/>
      <c r="OOO269" s="27"/>
      <c r="OOP269" s="27"/>
      <c r="OOQ269" s="27"/>
      <c r="OOR269" s="27"/>
      <c r="OOS269" s="27"/>
      <c r="OOT269" s="27"/>
      <c r="OOU269" s="27"/>
      <c r="OOV269" s="27"/>
      <c r="OOW269" s="27"/>
      <c r="OOX269" s="27"/>
      <c r="OOY269" s="27"/>
      <c r="OOZ269" s="27"/>
      <c r="OPA269" s="27"/>
      <c r="OPB269" s="27"/>
      <c r="OPC269" s="27"/>
      <c r="OPD269" s="27"/>
      <c r="OPE269" s="27"/>
      <c r="OPF269" s="27"/>
      <c r="OPG269" s="27"/>
      <c r="OPH269" s="27"/>
      <c r="OPI269" s="27"/>
      <c r="OPJ269" s="27"/>
      <c r="OPK269" s="27"/>
      <c r="OPL269" s="27"/>
      <c r="OPM269" s="27"/>
      <c r="OPN269" s="27"/>
      <c r="OPO269" s="27"/>
      <c r="OPP269" s="27"/>
      <c r="OPQ269" s="27"/>
      <c r="OPR269" s="27"/>
      <c r="OPS269" s="27"/>
      <c r="OPT269" s="27"/>
      <c r="OPU269" s="27"/>
      <c r="OPV269" s="27"/>
      <c r="OPW269" s="27"/>
      <c r="OPX269" s="27"/>
      <c r="OPY269" s="27"/>
      <c r="OPZ269" s="27"/>
      <c r="OQA269" s="27"/>
      <c r="OQB269" s="27"/>
      <c r="OQC269" s="27"/>
      <c r="OQD269" s="27"/>
      <c r="OQE269" s="27"/>
      <c r="OQF269" s="27"/>
      <c r="OQG269" s="27"/>
      <c r="OQH269" s="27"/>
      <c r="OQI269" s="27"/>
      <c r="OQJ269" s="27"/>
      <c r="OQK269" s="27"/>
      <c r="OQL269" s="27"/>
      <c r="OQM269" s="27"/>
      <c r="OQN269" s="27"/>
      <c r="OQO269" s="27"/>
      <c r="OQP269" s="27"/>
      <c r="OQQ269" s="27"/>
      <c r="OQR269" s="27"/>
      <c r="OQS269" s="27"/>
      <c r="OQT269" s="27"/>
      <c r="OQU269" s="27"/>
      <c r="OQV269" s="27"/>
      <c r="OQW269" s="27"/>
      <c r="OQX269" s="27"/>
      <c r="OQY269" s="27"/>
      <c r="OQZ269" s="27"/>
      <c r="ORA269" s="27"/>
      <c r="ORB269" s="27"/>
      <c r="ORC269" s="27"/>
      <c r="ORD269" s="27"/>
      <c r="ORE269" s="27"/>
      <c r="ORF269" s="27"/>
      <c r="ORG269" s="27"/>
      <c r="ORH269" s="27"/>
      <c r="ORI269" s="27"/>
      <c r="ORJ269" s="27"/>
      <c r="ORK269" s="27"/>
      <c r="ORL269" s="27"/>
      <c r="ORM269" s="27"/>
      <c r="ORN269" s="27"/>
      <c r="ORO269" s="27"/>
      <c r="ORP269" s="27"/>
      <c r="ORQ269" s="27"/>
      <c r="ORR269" s="27"/>
      <c r="ORS269" s="27"/>
      <c r="ORT269" s="27"/>
      <c r="ORU269" s="27"/>
      <c r="ORV269" s="27"/>
      <c r="ORW269" s="27"/>
      <c r="ORX269" s="27"/>
      <c r="ORY269" s="27"/>
      <c r="ORZ269" s="27"/>
      <c r="OSA269" s="27"/>
      <c r="OSB269" s="27"/>
      <c r="OSC269" s="27"/>
      <c r="OSD269" s="27"/>
      <c r="OSE269" s="27"/>
      <c r="OSF269" s="27"/>
      <c r="OSG269" s="27"/>
      <c r="OSH269" s="27"/>
      <c r="OSI269" s="27"/>
      <c r="OSJ269" s="27"/>
      <c r="OSK269" s="27"/>
      <c r="OSL269" s="27"/>
      <c r="OSM269" s="27"/>
      <c r="OSN269" s="27"/>
      <c r="OSO269" s="27"/>
      <c r="OSP269" s="27"/>
      <c r="OSQ269" s="27"/>
      <c r="OSR269" s="27"/>
      <c r="OSS269" s="27"/>
      <c r="OST269" s="27"/>
      <c r="OSU269" s="27"/>
      <c r="OSV269" s="27"/>
      <c r="OSW269" s="27"/>
      <c r="OSX269" s="27"/>
      <c r="OSY269" s="27"/>
      <c r="OSZ269" s="27"/>
      <c r="OTA269" s="27"/>
      <c r="OTB269" s="27"/>
      <c r="OTC269" s="27"/>
      <c r="OTD269" s="27"/>
      <c r="OTE269" s="27"/>
      <c r="OTF269" s="27"/>
      <c r="OTG269" s="27"/>
      <c r="OTH269" s="27"/>
      <c r="OTI269" s="27"/>
      <c r="OTJ269" s="27"/>
      <c r="OTK269" s="27"/>
      <c r="OTL269" s="27"/>
      <c r="OTM269" s="27"/>
      <c r="OTN269" s="27"/>
      <c r="OTO269" s="27"/>
      <c r="OTP269" s="27"/>
      <c r="OTQ269" s="27"/>
      <c r="OTR269" s="27"/>
      <c r="OTS269" s="27"/>
      <c r="OTT269" s="27"/>
      <c r="OTU269" s="27"/>
      <c r="OTV269" s="27"/>
      <c r="OTW269" s="27"/>
      <c r="OTX269" s="27"/>
      <c r="OTY269" s="27"/>
      <c r="OTZ269" s="27"/>
      <c r="OUA269" s="27"/>
      <c r="OUB269" s="27"/>
      <c r="OUC269" s="27"/>
      <c r="OUD269" s="27"/>
      <c r="OUE269" s="27"/>
      <c r="OUF269" s="27"/>
      <c r="OUG269" s="27"/>
      <c r="OUH269" s="27"/>
      <c r="OUI269" s="27"/>
      <c r="OUJ269" s="27"/>
      <c r="OUK269" s="27"/>
      <c r="OUL269" s="27"/>
      <c r="OUM269" s="27"/>
      <c r="OUN269" s="27"/>
      <c r="OUO269" s="27"/>
      <c r="OUP269" s="27"/>
      <c r="OUQ269" s="27"/>
      <c r="OUR269" s="27"/>
      <c r="OUS269" s="27"/>
      <c r="OUT269" s="27"/>
      <c r="OUU269" s="27"/>
      <c r="OUV269" s="27"/>
      <c r="OUW269" s="27"/>
      <c r="OUX269" s="27"/>
      <c r="OUY269" s="27"/>
      <c r="OUZ269" s="27"/>
      <c r="OVA269" s="27"/>
      <c r="OVB269" s="27"/>
      <c r="OVC269" s="27"/>
      <c r="OVD269" s="27"/>
      <c r="OVE269" s="27"/>
      <c r="OVF269" s="27"/>
      <c r="OVG269" s="27"/>
      <c r="OVH269" s="27"/>
      <c r="OVI269" s="27"/>
      <c r="OVJ269" s="27"/>
      <c r="OVK269" s="27"/>
      <c r="OVL269" s="27"/>
      <c r="OVM269" s="27"/>
      <c r="OVN269" s="27"/>
      <c r="OVO269" s="27"/>
      <c r="OVP269" s="27"/>
      <c r="OVQ269" s="27"/>
      <c r="OVR269" s="27"/>
      <c r="OVS269" s="27"/>
      <c r="OVT269" s="27"/>
      <c r="OVU269" s="27"/>
      <c r="OVV269" s="27"/>
      <c r="OVW269" s="27"/>
      <c r="OVX269" s="27"/>
      <c r="OVY269" s="27"/>
      <c r="OVZ269" s="27"/>
      <c r="OWA269" s="27"/>
      <c r="OWB269" s="27"/>
      <c r="OWC269" s="27"/>
      <c r="OWD269" s="27"/>
      <c r="OWE269" s="27"/>
      <c r="OWF269" s="27"/>
      <c r="OWG269" s="27"/>
      <c r="OWH269" s="27"/>
      <c r="OWI269" s="27"/>
      <c r="OWJ269" s="27"/>
      <c r="OWK269" s="27"/>
      <c r="OWL269" s="27"/>
      <c r="OWM269" s="27"/>
      <c r="OWN269" s="27"/>
      <c r="OWO269" s="27"/>
      <c r="OWP269" s="27"/>
      <c r="OWQ269" s="27"/>
      <c r="OWR269" s="27"/>
      <c r="OWS269" s="27"/>
      <c r="OWT269" s="27"/>
      <c r="OWU269" s="27"/>
      <c r="OWV269" s="27"/>
      <c r="OWW269" s="27"/>
      <c r="OWX269" s="27"/>
      <c r="OWY269" s="27"/>
      <c r="OWZ269" s="27"/>
      <c r="OXA269" s="27"/>
      <c r="OXB269" s="27"/>
      <c r="OXC269" s="27"/>
      <c r="OXD269" s="27"/>
      <c r="OXE269" s="27"/>
      <c r="OXF269" s="27"/>
      <c r="OXG269" s="27"/>
      <c r="OXH269" s="27"/>
      <c r="OXI269" s="27"/>
      <c r="OXJ269" s="27"/>
      <c r="OXK269" s="27"/>
      <c r="OXL269" s="27"/>
      <c r="OXM269" s="27"/>
      <c r="OXN269" s="27"/>
      <c r="OXO269" s="27"/>
      <c r="OXP269" s="27"/>
      <c r="OXQ269" s="27"/>
      <c r="OXR269" s="27"/>
      <c r="OXS269" s="27"/>
      <c r="OXT269" s="27"/>
      <c r="OXU269" s="27"/>
      <c r="OXV269" s="27"/>
      <c r="OXW269" s="27"/>
      <c r="OXX269" s="27"/>
      <c r="OXY269" s="27"/>
      <c r="OXZ269" s="27"/>
      <c r="OYA269" s="27"/>
      <c r="OYB269" s="27"/>
      <c r="OYC269" s="27"/>
      <c r="OYD269" s="27"/>
      <c r="OYE269" s="27"/>
      <c r="OYF269" s="27"/>
      <c r="OYG269" s="27"/>
      <c r="OYH269" s="27"/>
      <c r="OYI269" s="27"/>
      <c r="OYJ269" s="27"/>
      <c r="OYK269" s="27"/>
      <c r="OYL269" s="27"/>
      <c r="OYM269" s="27"/>
      <c r="OYN269" s="27"/>
      <c r="OYO269" s="27"/>
      <c r="OYP269" s="27"/>
      <c r="OYQ269" s="27"/>
      <c r="OYR269" s="27"/>
      <c r="OYS269" s="27"/>
      <c r="OYT269" s="27"/>
      <c r="OYU269" s="27"/>
      <c r="OYV269" s="27"/>
      <c r="OYW269" s="27"/>
      <c r="OYX269" s="27"/>
      <c r="OYY269" s="27"/>
      <c r="OYZ269" s="27"/>
      <c r="OZA269" s="27"/>
      <c r="OZB269" s="27"/>
      <c r="OZC269" s="27"/>
      <c r="OZD269" s="27"/>
      <c r="OZE269" s="27"/>
      <c r="OZF269" s="27"/>
      <c r="OZG269" s="27"/>
      <c r="OZH269" s="27"/>
      <c r="OZI269" s="27"/>
      <c r="OZJ269" s="27"/>
      <c r="OZK269" s="27"/>
      <c r="OZL269" s="27"/>
      <c r="OZM269" s="27"/>
      <c r="OZN269" s="27"/>
      <c r="OZO269" s="27"/>
      <c r="OZP269" s="27"/>
      <c r="OZQ269" s="27"/>
      <c r="OZR269" s="27"/>
      <c r="OZS269" s="27"/>
      <c r="OZT269" s="27"/>
      <c r="OZU269" s="27"/>
      <c r="OZV269" s="27"/>
      <c r="OZW269" s="27"/>
      <c r="OZX269" s="27"/>
      <c r="OZY269" s="27"/>
      <c r="OZZ269" s="27"/>
      <c r="PAA269" s="27"/>
      <c r="PAB269" s="27"/>
      <c r="PAC269" s="27"/>
      <c r="PAD269" s="27"/>
      <c r="PAE269" s="27"/>
      <c r="PAF269" s="27"/>
      <c r="PAG269" s="27"/>
      <c r="PAH269" s="27"/>
      <c r="PAI269" s="27"/>
      <c r="PAJ269" s="27"/>
      <c r="PAK269" s="27"/>
      <c r="PAL269" s="27"/>
      <c r="PAM269" s="27"/>
      <c r="PAN269" s="27"/>
      <c r="PAO269" s="27"/>
      <c r="PAP269" s="27"/>
      <c r="PAQ269" s="27"/>
      <c r="PAR269" s="27"/>
      <c r="PAS269" s="27"/>
      <c r="PAT269" s="27"/>
      <c r="PAU269" s="27"/>
      <c r="PAV269" s="27"/>
      <c r="PAW269" s="27"/>
      <c r="PAX269" s="27"/>
      <c r="PAY269" s="27"/>
      <c r="PAZ269" s="27"/>
      <c r="PBA269" s="27"/>
      <c r="PBB269" s="27"/>
      <c r="PBC269" s="27"/>
      <c r="PBD269" s="27"/>
      <c r="PBE269" s="27"/>
      <c r="PBF269" s="27"/>
      <c r="PBG269" s="27"/>
      <c r="PBH269" s="27"/>
      <c r="PBI269" s="27"/>
      <c r="PBJ269" s="27"/>
      <c r="PBK269" s="27"/>
      <c r="PBL269" s="27"/>
      <c r="PBM269" s="27"/>
      <c r="PBN269" s="27"/>
      <c r="PBO269" s="27"/>
      <c r="PBP269" s="27"/>
      <c r="PBQ269" s="27"/>
      <c r="PBR269" s="27"/>
      <c r="PBS269" s="27"/>
      <c r="PBT269" s="27"/>
      <c r="PBU269" s="27"/>
      <c r="PBV269" s="27"/>
      <c r="PBW269" s="27"/>
      <c r="PBX269" s="27"/>
      <c r="PBY269" s="27"/>
      <c r="PBZ269" s="27"/>
      <c r="PCA269" s="27"/>
      <c r="PCB269" s="27"/>
      <c r="PCC269" s="27"/>
      <c r="PCD269" s="27"/>
      <c r="PCE269" s="27"/>
      <c r="PCF269" s="27"/>
      <c r="PCG269" s="27"/>
      <c r="PCH269" s="27"/>
      <c r="PCI269" s="27"/>
      <c r="PCJ269" s="27"/>
      <c r="PCK269" s="27"/>
      <c r="PCL269" s="27"/>
      <c r="PCM269" s="27"/>
      <c r="PCN269" s="27"/>
      <c r="PCO269" s="27"/>
      <c r="PCP269" s="27"/>
      <c r="PCQ269" s="27"/>
      <c r="PCR269" s="27"/>
      <c r="PCS269" s="27"/>
      <c r="PCT269" s="27"/>
      <c r="PCU269" s="27"/>
      <c r="PCV269" s="27"/>
      <c r="PCW269" s="27"/>
      <c r="PCX269" s="27"/>
      <c r="PCY269" s="27"/>
      <c r="PCZ269" s="27"/>
      <c r="PDA269" s="27"/>
      <c r="PDB269" s="27"/>
      <c r="PDC269" s="27"/>
      <c r="PDD269" s="27"/>
      <c r="PDE269" s="27"/>
      <c r="PDF269" s="27"/>
      <c r="PDG269" s="27"/>
      <c r="PDH269" s="27"/>
      <c r="PDI269" s="27"/>
      <c r="PDJ269" s="27"/>
      <c r="PDK269" s="27"/>
      <c r="PDL269" s="27"/>
      <c r="PDM269" s="27"/>
      <c r="PDN269" s="27"/>
      <c r="PDO269" s="27"/>
      <c r="PDP269" s="27"/>
      <c r="PDQ269" s="27"/>
      <c r="PDR269" s="27"/>
      <c r="PDS269" s="27"/>
      <c r="PDT269" s="27"/>
      <c r="PDU269" s="27"/>
      <c r="PDV269" s="27"/>
      <c r="PDW269" s="27"/>
      <c r="PDX269" s="27"/>
      <c r="PDY269" s="27"/>
      <c r="PDZ269" s="27"/>
      <c r="PEA269" s="27"/>
      <c r="PEB269" s="27"/>
      <c r="PEC269" s="27"/>
      <c r="PED269" s="27"/>
      <c r="PEE269" s="27"/>
      <c r="PEF269" s="27"/>
      <c r="PEG269" s="27"/>
      <c r="PEH269" s="27"/>
      <c r="PEI269" s="27"/>
      <c r="PEJ269" s="27"/>
      <c r="PEK269" s="27"/>
      <c r="PEL269" s="27"/>
      <c r="PEM269" s="27"/>
      <c r="PEN269" s="27"/>
      <c r="PEO269" s="27"/>
      <c r="PEP269" s="27"/>
      <c r="PEQ269" s="27"/>
      <c r="PER269" s="27"/>
      <c r="PES269" s="27"/>
      <c r="PET269" s="27"/>
      <c r="PEU269" s="27"/>
      <c r="PEV269" s="27"/>
      <c r="PEW269" s="27"/>
      <c r="PEX269" s="27"/>
      <c r="PEY269" s="27"/>
      <c r="PEZ269" s="27"/>
      <c r="PFA269" s="27"/>
      <c r="PFB269" s="27"/>
      <c r="PFC269" s="27"/>
      <c r="PFD269" s="27"/>
      <c r="PFE269" s="27"/>
      <c r="PFF269" s="27"/>
      <c r="PFG269" s="27"/>
      <c r="PFH269" s="27"/>
      <c r="PFI269" s="27"/>
      <c r="PFJ269" s="27"/>
      <c r="PFK269" s="27"/>
      <c r="PFL269" s="27"/>
      <c r="PFM269" s="27"/>
      <c r="PFN269" s="27"/>
      <c r="PFO269" s="27"/>
      <c r="PFP269" s="27"/>
      <c r="PFQ269" s="27"/>
      <c r="PFR269" s="27"/>
      <c r="PFS269" s="27"/>
      <c r="PFT269" s="27"/>
      <c r="PFU269" s="27"/>
      <c r="PFV269" s="27"/>
      <c r="PFW269" s="27"/>
      <c r="PFX269" s="27"/>
      <c r="PFY269" s="27"/>
      <c r="PFZ269" s="27"/>
      <c r="PGA269" s="27"/>
      <c r="PGB269" s="27"/>
      <c r="PGC269" s="27"/>
      <c r="PGD269" s="27"/>
      <c r="PGE269" s="27"/>
      <c r="PGF269" s="27"/>
      <c r="PGG269" s="27"/>
      <c r="PGH269" s="27"/>
      <c r="PGI269" s="27"/>
      <c r="PGJ269" s="27"/>
      <c r="PGK269" s="27"/>
      <c r="PGL269" s="27"/>
      <c r="PGM269" s="27"/>
      <c r="PGN269" s="27"/>
      <c r="PGO269" s="27"/>
      <c r="PGP269" s="27"/>
      <c r="PGQ269" s="27"/>
      <c r="PGR269" s="27"/>
      <c r="PGS269" s="27"/>
      <c r="PGT269" s="27"/>
      <c r="PGU269" s="27"/>
      <c r="PGV269" s="27"/>
      <c r="PGW269" s="27"/>
      <c r="PGX269" s="27"/>
      <c r="PGY269" s="27"/>
      <c r="PGZ269" s="27"/>
      <c r="PHA269" s="27"/>
      <c r="PHB269" s="27"/>
      <c r="PHC269" s="27"/>
      <c r="PHD269" s="27"/>
      <c r="PHE269" s="27"/>
      <c r="PHF269" s="27"/>
      <c r="PHG269" s="27"/>
      <c r="PHH269" s="27"/>
      <c r="PHI269" s="27"/>
      <c r="PHJ269" s="27"/>
      <c r="PHK269" s="27"/>
      <c r="PHL269" s="27"/>
      <c r="PHM269" s="27"/>
      <c r="PHN269" s="27"/>
      <c r="PHO269" s="27"/>
      <c r="PHP269" s="27"/>
      <c r="PHQ269" s="27"/>
      <c r="PHR269" s="27"/>
      <c r="PHS269" s="27"/>
      <c r="PHT269" s="27"/>
      <c r="PHU269" s="27"/>
      <c r="PHV269" s="27"/>
      <c r="PHW269" s="27"/>
      <c r="PHX269" s="27"/>
      <c r="PHY269" s="27"/>
      <c r="PHZ269" s="27"/>
      <c r="PIA269" s="27"/>
      <c r="PIB269" s="27"/>
      <c r="PIC269" s="27"/>
      <c r="PID269" s="27"/>
      <c r="PIE269" s="27"/>
      <c r="PIF269" s="27"/>
      <c r="PIG269" s="27"/>
      <c r="PIH269" s="27"/>
      <c r="PII269" s="27"/>
      <c r="PIJ269" s="27"/>
      <c r="PIK269" s="27"/>
      <c r="PIL269" s="27"/>
      <c r="PIM269" s="27"/>
      <c r="PIN269" s="27"/>
      <c r="PIO269" s="27"/>
      <c r="PIP269" s="27"/>
      <c r="PIQ269" s="27"/>
      <c r="PIR269" s="27"/>
      <c r="PIS269" s="27"/>
      <c r="PIT269" s="27"/>
      <c r="PIU269" s="27"/>
      <c r="PIV269" s="27"/>
      <c r="PIW269" s="27"/>
      <c r="PIX269" s="27"/>
      <c r="PIY269" s="27"/>
      <c r="PIZ269" s="27"/>
      <c r="PJA269" s="27"/>
      <c r="PJB269" s="27"/>
      <c r="PJC269" s="27"/>
      <c r="PJD269" s="27"/>
      <c r="PJE269" s="27"/>
      <c r="PJF269" s="27"/>
      <c r="PJG269" s="27"/>
      <c r="PJH269" s="27"/>
      <c r="PJI269" s="27"/>
      <c r="PJJ269" s="27"/>
      <c r="PJK269" s="27"/>
      <c r="PJL269" s="27"/>
      <c r="PJM269" s="27"/>
      <c r="PJN269" s="27"/>
      <c r="PJO269" s="27"/>
      <c r="PJP269" s="27"/>
      <c r="PJQ269" s="27"/>
      <c r="PJR269" s="27"/>
      <c r="PJS269" s="27"/>
      <c r="PJT269" s="27"/>
      <c r="PJU269" s="27"/>
      <c r="PJV269" s="27"/>
      <c r="PJW269" s="27"/>
      <c r="PJX269" s="27"/>
      <c r="PJY269" s="27"/>
      <c r="PJZ269" s="27"/>
      <c r="PKA269" s="27"/>
      <c r="PKB269" s="27"/>
      <c r="PKC269" s="27"/>
      <c r="PKD269" s="27"/>
      <c r="PKE269" s="27"/>
      <c r="PKF269" s="27"/>
      <c r="PKG269" s="27"/>
      <c r="PKH269" s="27"/>
      <c r="PKI269" s="27"/>
      <c r="PKJ269" s="27"/>
      <c r="PKK269" s="27"/>
      <c r="PKL269" s="27"/>
      <c r="PKM269" s="27"/>
      <c r="PKN269" s="27"/>
      <c r="PKO269" s="27"/>
      <c r="PKP269" s="27"/>
      <c r="PKQ269" s="27"/>
      <c r="PKR269" s="27"/>
      <c r="PKS269" s="27"/>
      <c r="PKT269" s="27"/>
      <c r="PKU269" s="27"/>
      <c r="PKV269" s="27"/>
      <c r="PKW269" s="27"/>
      <c r="PKX269" s="27"/>
      <c r="PKY269" s="27"/>
      <c r="PKZ269" s="27"/>
      <c r="PLA269" s="27"/>
      <c r="PLB269" s="27"/>
      <c r="PLC269" s="27"/>
      <c r="PLD269" s="27"/>
      <c r="PLE269" s="27"/>
      <c r="PLF269" s="27"/>
      <c r="PLG269" s="27"/>
      <c r="PLH269" s="27"/>
      <c r="PLI269" s="27"/>
      <c r="PLJ269" s="27"/>
      <c r="PLK269" s="27"/>
      <c r="PLL269" s="27"/>
      <c r="PLM269" s="27"/>
      <c r="PLN269" s="27"/>
      <c r="PLO269" s="27"/>
      <c r="PLP269" s="27"/>
      <c r="PLQ269" s="27"/>
      <c r="PLR269" s="27"/>
      <c r="PLS269" s="27"/>
      <c r="PLT269" s="27"/>
      <c r="PLU269" s="27"/>
      <c r="PLV269" s="27"/>
      <c r="PLW269" s="27"/>
      <c r="PLX269" s="27"/>
      <c r="PLY269" s="27"/>
      <c r="PLZ269" s="27"/>
      <c r="PMA269" s="27"/>
      <c r="PMB269" s="27"/>
      <c r="PMC269" s="27"/>
      <c r="PMD269" s="27"/>
      <c r="PME269" s="27"/>
      <c r="PMF269" s="27"/>
      <c r="PMG269" s="27"/>
      <c r="PMH269" s="27"/>
      <c r="PMI269" s="27"/>
      <c r="PMJ269" s="27"/>
      <c r="PMK269" s="27"/>
      <c r="PML269" s="27"/>
      <c r="PMM269" s="27"/>
      <c r="PMN269" s="27"/>
      <c r="PMO269" s="27"/>
      <c r="PMP269" s="27"/>
      <c r="PMQ269" s="27"/>
      <c r="PMR269" s="27"/>
      <c r="PMS269" s="27"/>
      <c r="PMT269" s="27"/>
      <c r="PMU269" s="27"/>
      <c r="PMV269" s="27"/>
      <c r="PMW269" s="27"/>
      <c r="PMX269" s="27"/>
      <c r="PMY269" s="27"/>
      <c r="PMZ269" s="27"/>
      <c r="PNA269" s="27"/>
      <c r="PNB269" s="27"/>
      <c r="PNC269" s="27"/>
      <c r="PND269" s="27"/>
      <c r="PNE269" s="27"/>
      <c r="PNF269" s="27"/>
      <c r="PNG269" s="27"/>
      <c r="PNH269" s="27"/>
      <c r="PNI269" s="27"/>
      <c r="PNJ269" s="27"/>
      <c r="PNK269" s="27"/>
      <c r="PNL269" s="27"/>
      <c r="PNM269" s="27"/>
      <c r="PNN269" s="27"/>
      <c r="PNO269" s="27"/>
      <c r="PNP269" s="27"/>
      <c r="PNQ269" s="27"/>
      <c r="PNR269" s="27"/>
      <c r="PNS269" s="27"/>
      <c r="PNT269" s="27"/>
      <c r="PNU269" s="27"/>
      <c r="PNV269" s="27"/>
      <c r="PNW269" s="27"/>
      <c r="PNX269" s="27"/>
      <c r="PNY269" s="27"/>
      <c r="PNZ269" s="27"/>
      <c r="POA269" s="27"/>
      <c r="POB269" s="27"/>
      <c r="POC269" s="27"/>
      <c r="POD269" s="27"/>
      <c r="POE269" s="27"/>
      <c r="POF269" s="27"/>
      <c r="POG269" s="27"/>
      <c r="POH269" s="27"/>
      <c r="POI269" s="27"/>
      <c r="POJ269" s="27"/>
      <c r="POK269" s="27"/>
      <c r="POL269" s="27"/>
      <c r="POM269" s="27"/>
      <c r="PON269" s="27"/>
      <c r="POO269" s="27"/>
      <c r="POP269" s="27"/>
      <c r="POQ269" s="27"/>
      <c r="POR269" s="27"/>
      <c r="POS269" s="27"/>
      <c r="POT269" s="27"/>
      <c r="POU269" s="27"/>
      <c r="POV269" s="27"/>
      <c r="POW269" s="27"/>
      <c r="POX269" s="27"/>
      <c r="POY269" s="27"/>
      <c r="POZ269" s="27"/>
      <c r="PPA269" s="27"/>
      <c r="PPB269" s="27"/>
      <c r="PPC269" s="27"/>
      <c r="PPD269" s="27"/>
      <c r="PPE269" s="27"/>
      <c r="PPF269" s="27"/>
      <c r="PPG269" s="27"/>
      <c r="PPH269" s="27"/>
      <c r="PPI269" s="27"/>
      <c r="PPJ269" s="27"/>
      <c r="PPK269" s="27"/>
      <c r="PPL269" s="27"/>
      <c r="PPM269" s="27"/>
      <c r="PPN269" s="27"/>
      <c r="PPO269" s="27"/>
      <c r="PPP269" s="27"/>
      <c r="PPQ269" s="27"/>
      <c r="PPR269" s="27"/>
      <c r="PPS269" s="27"/>
      <c r="PPT269" s="27"/>
      <c r="PPU269" s="27"/>
      <c r="PPV269" s="27"/>
      <c r="PPW269" s="27"/>
      <c r="PPX269" s="27"/>
      <c r="PPY269" s="27"/>
      <c r="PPZ269" s="27"/>
      <c r="PQA269" s="27"/>
      <c r="PQB269" s="27"/>
      <c r="PQC269" s="27"/>
      <c r="PQD269" s="27"/>
      <c r="PQE269" s="27"/>
      <c r="PQF269" s="27"/>
      <c r="PQG269" s="27"/>
      <c r="PQH269" s="27"/>
      <c r="PQI269" s="27"/>
      <c r="PQJ269" s="27"/>
      <c r="PQK269" s="27"/>
      <c r="PQL269" s="27"/>
      <c r="PQM269" s="27"/>
      <c r="PQN269" s="27"/>
      <c r="PQO269" s="27"/>
      <c r="PQP269" s="27"/>
      <c r="PQQ269" s="27"/>
      <c r="PQR269" s="27"/>
      <c r="PQS269" s="27"/>
      <c r="PQT269" s="27"/>
      <c r="PQU269" s="27"/>
      <c r="PQV269" s="27"/>
      <c r="PQW269" s="27"/>
      <c r="PQX269" s="27"/>
      <c r="PQY269" s="27"/>
      <c r="PQZ269" s="27"/>
      <c r="PRA269" s="27"/>
      <c r="PRB269" s="27"/>
      <c r="PRC269" s="27"/>
      <c r="PRD269" s="27"/>
      <c r="PRE269" s="27"/>
      <c r="PRF269" s="27"/>
      <c r="PRG269" s="27"/>
      <c r="PRH269" s="27"/>
      <c r="PRI269" s="27"/>
      <c r="PRJ269" s="27"/>
      <c r="PRK269" s="27"/>
      <c r="PRL269" s="27"/>
      <c r="PRM269" s="27"/>
      <c r="PRN269" s="27"/>
      <c r="PRO269" s="27"/>
      <c r="PRP269" s="27"/>
      <c r="PRQ269" s="27"/>
      <c r="PRR269" s="27"/>
      <c r="PRS269" s="27"/>
      <c r="PRT269" s="27"/>
      <c r="PRU269" s="27"/>
      <c r="PRV269" s="27"/>
      <c r="PRW269" s="27"/>
      <c r="PRX269" s="27"/>
      <c r="PRY269" s="27"/>
      <c r="PRZ269" s="27"/>
      <c r="PSA269" s="27"/>
      <c r="PSB269" s="27"/>
      <c r="PSC269" s="27"/>
      <c r="PSD269" s="27"/>
      <c r="PSE269" s="27"/>
      <c r="PSF269" s="27"/>
      <c r="PSG269" s="27"/>
      <c r="PSH269" s="27"/>
      <c r="PSI269" s="27"/>
      <c r="PSJ269" s="27"/>
      <c r="PSK269" s="27"/>
      <c r="PSL269" s="27"/>
      <c r="PSM269" s="27"/>
      <c r="PSN269" s="27"/>
      <c r="PSO269" s="27"/>
      <c r="PSP269" s="27"/>
      <c r="PSQ269" s="27"/>
      <c r="PSR269" s="27"/>
      <c r="PSS269" s="27"/>
      <c r="PST269" s="27"/>
      <c r="PSU269" s="27"/>
      <c r="PSV269" s="27"/>
      <c r="PSW269" s="27"/>
      <c r="PSX269" s="27"/>
      <c r="PSY269" s="27"/>
      <c r="PSZ269" s="27"/>
      <c r="PTA269" s="27"/>
      <c r="PTB269" s="27"/>
      <c r="PTC269" s="27"/>
      <c r="PTD269" s="27"/>
      <c r="PTE269" s="27"/>
      <c r="PTF269" s="27"/>
      <c r="PTG269" s="27"/>
      <c r="PTH269" s="27"/>
      <c r="PTI269" s="27"/>
      <c r="PTJ269" s="27"/>
      <c r="PTK269" s="27"/>
      <c r="PTL269" s="27"/>
      <c r="PTM269" s="27"/>
      <c r="PTN269" s="27"/>
      <c r="PTO269" s="27"/>
      <c r="PTP269" s="27"/>
      <c r="PTQ269" s="27"/>
      <c r="PTR269" s="27"/>
      <c r="PTS269" s="27"/>
      <c r="PTT269" s="27"/>
      <c r="PTU269" s="27"/>
      <c r="PTV269" s="27"/>
      <c r="PTW269" s="27"/>
      <c r="PTX269" s="27"/>
      <c r="PTY269" s="27"/>
      <c r="PTZ269" s="27"/>
      <c r="PUA269" s="27"/>
      <c r="PUB269" s="27"/>
      <c r="PUC269" s="27"/>
      <c r="PUD269" s="27"/>
      <c r="PUE269" s="27"/>
      <c r="PUF269" s="27"/>
      <c r="PUG269" s="27"/>
      <c r="PUH269" s="27"/>
      <c r="PUI269" s="27"/>
      <c r="PUJ269" s="27"/>
      <c r="PUK269" s="27"/>
      <c r="PUL269" s="27"/>
      <c r="PUM269" s="27"/>
      <c r="PUN269" s="27"/>
      <c r="PUO269" s="27"/>
      <c r="PUP269" s="27"/>
      <c r="PUQ269" s="27"/>
      <c r="PUR269" s="27"/>
      <c r="PUS269" s="27"/>
      <c r="PUT269" s="27"/>
      <c r="PUU269" s="27"/>
      <c r="PUV269" s="27"/>
      <c r="PUW269" s="27"/>
      <c r="PUX269" s="27"/>
      <c r="PUY269" s="27"/>
      <c r="PUZ269" s="27"/>
      <c r="PVA269" s="27"/>
      <c r="PVB269" s="27"/>
      <c r="PVC269" s="27"/>
      <c r="PVD269" s="27"/>
      <c r="PVE269" s="27"/>
      <c r="PVF269" s="27"/>
      <c r="PVG269" s="27"/>
      <c r="PVH269" s="27"/>
      <c r="PVI269" s="27"/>
      <c r="PVJ269" s="27"/>
      <c r="PVK269" s="27"/>
      <c r="PVL269" s="27"/>
      <c r="PVM269" s="27"/>
      <c r="PVN269" s="27"/>
      <c r="PVO269" s="27"/>
      <c r="PVP269" s="27"/>
      <c r="PVQ269" s="27"/>
      <c r="PVR269" s="27"/>
      <c r="PVS269" s="27"/>
      <c r="PVT269" s="27"/>
      <c r="PVU269" s="27"/>
      <c r="PVV269" s="27"/>
      <c r="PVW269" s="27"/>
      <c r="PVX269" s="27"/>
      <c r="PVY269" s="27"/>
      <c r="PVZ269" s="27"/>
      <c r="PWA269" s="27"/>
      <c r="PWB269" s="27"/>
      <c r="PWC269" s="27"/>
      <c r="PWD269" s="27"/>
      <c r="PWE269" s="27"/>
      <c r="PWF269" s="27"/>
      <c r="PWG269" s="27"/>
      <c r="PWH269" s="27"/>
      <c r="PWI269" s="27"/>
      <c r="PWJ269" s="27"/>
      <c r="PWK269" s="27"/>
      <c r="PWL269" s="27"/>
      <c r="PWM269" s="27"/>
      <c r="PWN269" s="27"/>
      <c r="PWO269" s="27"/>
      <c r="PWP269" s="27"/>
      <c r="PWQ269" s="27"/>
      <c r="PWR269" s="27"/>
      <c r="PWS269" s="27"/>
      <c r="PWT269" s="27"/>
      <c r="PWU269" s="27"/>
      <c r="PWV269" s="27"/>
      <c r="PWW269" s="27"/>
      <c r="PWX269" s="27"/>
      <c r="PWY269" s="27"/>
      <c r="PWZ269" s="27"/>
      <c r="PXA269" s="27"/>
      <c r="PXB269" s="27"/>
      <c r="PXC269" s="27"/>
      <c r="PXD269" s="27"/>
      <c r="PXE269" s="27"/>
      <c r="PXF269" s="27"/>
      <c r="PXG269" s="27"/>
      <c r="PXH269" s="27"/>
      <c r="PXI269" s="27"/>
      <c r="PXJ269" s="27"/>
      <c r="PXK269" s="27"/>
      <c r="PXL269" s="27"/>
      <c r="PXM269" s="27"/>
      <c r="PXN269" s="27"/>
      <c r="PXO269" s="27"/>
      <c r="PXP269" s="27"/>
      <c r="PXQ269" s="27"/>
      <c r="PXR269" s="27"/>
      <c r="PXS269" s="27"/>
      <c r="PXT269" s="27"/>
      <c r="PXU269" s="27"/>
      <c r="PXV269" s="27"/>
      <c r="PXW269" s="27"/>
      <c r="PXX269" s="27"/>
      <c r="PXY269" s="27"/>
      <c r="PXZ269" s="27"/>
      <c r="PYA269" s="27"/>
      <c r="PYB269" s="27"/>
      <c r="PYC269" s="27"/>
      <c r="PYD269" s="27"/>
      <c r="PYE269" s="27"/>
      <c r="PYF269" s="27"/>
      <c r="PYG269" s="27"/>
      <c r="PYH269" s="27"/>
      <c r="PYI269" s="27"/>
      <c r="PYJ269" s="27"/>
      <c r="PYK269" s="27"/>
      <c r="PYL269" s="27"/>
      <c r="PYM269" s="27"/>
      <c r="PYN269" s="27"/>
      <c r="PYO269" s="27"/>
      <c r="PYP269" s="27"/>
      <c r="PYQ269" s="27"/>
      <c r="PYR269" s="27"/>
      <c r="PYS269" s="27"/>
      <c r="PYT269" s="27"/>
      <c r="PYU269" s="27"/>
      <c r="PYV269" s="27"/>
      <c r="PYW269" s="27"/>
      <c r="PYX269" s="27"/>
      <c r="PYY269" s="27"/>
      <c r="PYZ269" s="27"/>
      <c r="PZA269" s="27"/>
      <c r="PZB269" s="27"/>
      <c r="PZC269" s="27"/>
      <c r="PZD269" s="27"/>
      <c r="PZE269" s="27"/>
      <c r="PZF269" s="27"/>
      <c r="PZG269" s="27"/>
      <c r="PZH269" s="27"/>
      <c r="PZI269" s="27"/>
      <c r="PZJ269" s="27"/>
      <c r="PZK269" s="27"/>
      <c r="PZL269" s="27"/>
      <c r="PZM269" s="27"/>
      <c r="PZN269" s="27"/>
      <c r="PZO269" s="27"/>
      <c r="PZP269" s="27"/>
      <c r="PZQ269" s="27"/>
      <c r="PZR269" s="27"/>
      <c r="PZS269" s="27"/>
      <c r="PZT269" s="27"/>
      <c r="PZU269" s="27"/>
      <c r="PZV269" s="27"/>
      <c r="PZW269" s="27"/>
      <c r="PZX269" s="27"/>
      <c r="PZY269" s="27"/>
      <c r="PZZ269" s="27"/>
      <c r="QAA269" s="27"/>
      <c r="QAB269" s="27"/>
      <c r="QAC269" s="27"/>
      <c r="QAD269" s="27"/>
      <c r="QAE269" s="27"/>
      <c r="QAF269" s="27"/>
      <c r="QAG269" s="27"/>
      <c r="QAH269" s="27"/>
      <c r="QAI269" s="27"/>
      <c r="QAJ269" s="27"/>
      <c r="QAK269" s="27"/>
      <c r="QAL269" s="27"/>
      <c r="QAM269" s="27"/>
      <c r="QAN269" s="27"/>
      <c r="QAO269" s="27"/>
      <c r="QAP269" s="27"/>
      <c r="QAQ269" s="27"/>
      <c r="QAR269" s="27"/>
      <c r="QAS269" s="27"/>
      <c r="QAT269" s="27"/>
      <c r="QAU269" s="27"/>
      <c r="QAV269" s="27"/>
      <c r="QAW269" s="27"/>
      <c r="QAX269" s="27"/>
      <c r="QAY269" s="27"/>
      <c r="QAZ269" s="27"/>
      <c r="QBA269" s="27"/>
      <c r="QBB269" s="27"/>
      <c r="QBC269" s="27"/>
      <c r="QBD269" s="27"/>
      <c r="QBE269" s="27"/>
      <c r="QBF269" s="27"/>
      <c r="QBG269" s="27"/>
      <c r="QBH269" s="27"/>
      <c r="QBI269" s="27"/>
      <c r="QBJ269" s="27"/>
      <c r="QBK269" s="27"/>
      <c r="QBL269" s="27"/>
      <c r="QBM269" s="27"/>
      <c r="QBN269" s="27"/>
      <c r="QBO269" s="27"/>
      <c r="QBP269" s="27"/>
      <c r="QBQ269" s="27"/>
      <c r="QBR269" s="27"/>
      <c r="QBS269" s="27"/>
      <c r="QBT269" s="27"/>
      <c r="QBU269" s="27"/>
      <c r="QBV269" s="27"/>
      <c r="QBW269" s="27"/>
      <c r="QBX269" s="27"/>
      <c r="QBY269" s="27"/>
      <c r="QBZ269" s="27"/>
      <c r="QCA269" s="27"/>
      <c r="QCB269" s="27"/>
      <c r="QCC269" s="27"/>
      <c r="QCD269" s="27"/>
      <c r="QCE269" s="27"/>
      <c r="QCF269" s="27"/>
      <c r="QCG269" s="27"/>
      <c r="QCH269" s="27"/>
      <c r="QCI269" s="27"/>
      <c r="QCJ269" s="27"/>
      <c r="QCK269" s="27"/>
      <c r="QCL269" s="27"/>
      <c r="QCM269" s="27"/>
      <c r="QCN269" s="27"/>
      <c r="QCO269" s="27"/>
      <c r="QCP269" s="27"/>
      <c r="QCQ269" s="27"/>
      <c r="QCR269" s="27"/>
      <c r="QCS269" s="27"/>
      <c r="QCT269" s="27"/>
      <c r="QCU269" s="27"/>
      <c r="QCV269" s="27"/>
      <c r="QCW269" s="27"/>
      <c r="QCX269" s="27"/>
      <c r="QCY269" s="27"/>
      <c r="QCZ269" s="27"/>
      <c r="QDA269" s="27"/>
      <c r="QDB269" s="27"/>
      <c r="QDC269" s="27"/>
      <c r="QDD269" s="27"/>
      <c r="QDE269" s="27"/>
      <c r="QDF269" s="27"/>
      <c r="QDG269" s="27"/>
      <c r="QDH269" s="27"/>
      <c r="QDI269" s="27"/>
      <c r="QDJ269" s="27"/>
      <c r="QDK269" s="27"/>
      <c r="QDL269" s="27"/>
      <c r="QDM269" s="27"/>
      <c r="QDN269" s="27"/>
      <c r="QDO269" s="27"/>
      <c r="QDP269" s="27"/>
      <c r="QDQ269" s="27"/>
      <c r="QDR269" s="27"/>
      <c r="QDS269" s="27"/>
      <c r="QDT269" s="27"/>
      <c r="QDU269" s="27"/>
      <c r="QDV269" s="27"/>
      <c r="QDW269" s="27"/>
      <c r="QDX269" s="27"/>
      <c r="QDY269" s="27"/>
      <c r="QDZ269" s="27"/>
      <c r="QEA269" s="27"/>
      <c r="QEB269" s="27"/>
      <c r="QEC269" s="27"/>
      <c r="QED269" s="27"/>
      <c r="QEE269" s="27"/>
      <c r="QEF269" s="27"/>
      <c r="QEG269" s="27"/>
      <c r="QEH269" s="27"/>
      <c r="QEI269" s="27"/>
      <c r="QEJ269" s="27"/>
      <c r="QEK269" s="27"/>
      <c r="QEL269" s="27"/>
      <c r="QEM269" s="27"/>
      <c r="QEN269" s="27"/>
      <c r="QEO269" s="27"/>
      <c r="QEP269" s="27"/>
      <c r="QEQ269" s="27"/>
      <c r="QER269" s="27"/>
      <c r="QES269" s="27"/>
      <c r="QET269" s="27"/>
      <c r="QEU269" s="27"/>
      <c r="QEV269" s="27"/>
      <c r="QEW269" s="27"/>
      <c r="QEX269" s="27"/>
      <c r="QEY269" s="27"/>
      <c r="QEZ269" s="27"/>
      <c r="QFA269" s="27"/>
      <c r="QFB269" s="27"/>
      <c r="QFC269" s="27"/>
      <c r="QFD269" s="27"/>
      <c r="QFE269" s="27"/>
      <c r="QFF269" s="27"/>
      <c r="QFG269" s="27"/>
      <c r="QFH269" s="27"/>
      <c r="QFI269" s="27"/>
      <c r="QFJ269" s="27"/>
      <c r="QFK269" s="27"/>
      <c r="QFL269" s="27"/>
      <c r="QFM269" s="27"/>
      <c r="QFN269" s="27"/>
      <c r="QFO269" s="27"/>
      <c r="QFP269" s="27"/>
      <c r="QFQ269" s="27"/>
      <c r="QFR269" s="27"/>
      <c r="QFS269" s="27"/>
      <c r="QFT269" s="27"/>
      <c r="QFU269" s="27"/>
      <c r="QFV269" s="27"/>
      <c r="QFW269" s="27"/>
      <c r="QFX269" s="27"/>
      <c r="QFY269" s="27"/>
      <c r="QFZ269" s="27"/>
      <c r="QGA269" s="27"/>
      <c r="QGB269" s="27"/>
      <c r="QGC269" s="27"/>
      <c r="QGD269" s="27"/>
      <c r="QGE269" s="27"/>
      <c r="QGF269" s="27"/>
      <c r="QGG269" s="27"/>
      <c r="QGH269" s="27"/>
      <c r="QGI269" s="27"/>
      <c r="QGJ269" s="27"/>
      <c r="QGK269" s="27"/>
      <c r="QGL269" s="27"/>
      <c r="QGM269" s="27"/>
      <c r="QGN269" s="27"/>
      <c r="QGO269" s="27"/>
      <c r="QGP269" s="27"/>
      <c r="QGQ269" s="27"/>
      <c r="QGR269" s="27"/>
      <c r="QGS269" s="27"/>
      <c r="QGT269" s="27"/>
      <c r="QGU269" s="27"/>
      <c r="QGV269" s="27"/>
      <c r="QGW269" s="27"/>
      <c r="QGX269" s="27"/>
      <c r="QGY269" s="27"/>
      <c r="QGZ269" s="27"/>
      <c r="QHA269" s="27"/>
      <c r="QHB269" s="27"/>
      <c r="QHC269" s="27"/>
      <c r="QHD269" s="27"/>
      <c r="QHE269" s="27"/>
      <c r="QHF269" s="27"/>
      <c r="QHG269" s="27"/>
      <c r="QHH269" s="27"/>
      <c r="QHI269" s="27"/>
      <c r="QHJ269" s="27"/>
      <c r="QHK269" s="27"/>
      <c r="QHL269" s="27"/>
      <c r="QHM269" s="27"/>
      <c r="QHN269" s="27"/>
      <c r="QHO269" s="27"/>
      <c r="QHP269" s="27"/>
      <c r="QHQ269" s="27"/>
      <c r="QHR269" s="27"/>
      <c r="QHS269" s="27"/>
      <c r="QHT269" s="27"/>
      <c r="QHU269" s="27"/>
      <c r="QHV269" s="27"/>
      <c r="QHW269" s="27"/>
      <c r="QHX269" s="27"/>
      <c r="QHY269" s="27"/>
      <c r="QHZ269" s="27"/>
      <c r="QIA269" s="27"/>
      <c r="QIB269" s="27"/>
      <c r="QIC269" s="27"/>
      <c r="QID269" s="27"/>
      <c r="QIE269" s="27"/>
      <c r="QIF269" s="27"/>
      <c r="QIG269" s="27"/>
      <c r="QIH269" s="27"/>
      <c r="QII269" s="27"/>
      <c r="QIJ269" s="27"/>
      <c r="QIK269" s="27"/>
      <c r="QIL269" s="27"/>
      <c r="QIM269" s="27"/>
      <c r="QIN269" s="27"/>
      <c r="QIO269" s="27"/>
      <c r="QIP269" s="27"/>
      <c r="QIQ269" s="27"/>
      <c r="QIR269" s="27"/>
      <c r="QIS269" s="27"/>
      <c r="QIT269" s="27"/>
      <c r="QIU269" s="27"/>
      <c r="QIV269" s="27"/>
      <c r="QIW269" s="27"/>
      <c r="QIX269" s="27"/>
      <c r="QIY269" s="27"/>
      <c r="QIZ269" s="27"/>
      <c r="QJA269" s="27"/>
      <c r="QJB269" s="27"/>
      <c r="QJC269" s="27"/>
      <c r="QJD269" s="27"/>
      <c r="QJE269" s="27"/>
      <c r="QJF269" s="27"/>
      <c r="QJG269" s="27"/>
      <c r="QJH269" s="27"/>
      <c r="QJI269" s="27"/>
      <c r="QJJ269" s="27"/>
      <c r="QJK269" s="27"/>
      <c r="QJL269" s="27"/>
      <c r="QJM269" s="27"/>
      <c r="QJN269" s="27"/>
      <c r="QJO269" s="27"/>
      <c r="QJP269" s="27"/>
      <c r="QJQ269" s="27"/>
      <c r="QJR269" s="27"/>
      <c r="QJS269" s="27"/>
      <c r="QJT269" s="27"/>
      <c r="QJU269" s="27"/>
      <c r="QJV269" s="27"/>
      <c r="QJW269" s="27"/>
      <c r="QJX269" s="27"/>
      <c r="QJY269" s="27"/>
      <c r="QJZ269" s="27"/>
      <c r="QKA269" s="27"/>
      <c r="QKB269" s="27"/>
      <c r="QKC269" s="27"/>
      <c r="QKD269" s="27"/>
      <c r="QKE269" s="27"/>
      <c r="QKF269" s="27"/>
      <c r="QKG269" s="27"/>
      <c r="QKH269" s="27"/>
      <c r="QKI269" s="27"/>
      <c r="QKJ269" s="27"/>
      <c r="QKK269" s="27"/>
      <c r="QKL269" s="27"/>
      <c r="QKM269" s="27"/>
      <c r="QKN269" s="27"/>
      <c r="QKO269" s="27"/>
      <c r="QKP269" s="27"/>
      <c r="QKQ269" s="27"/>
      <c r="QKR269" s="27"/>
      <c r="QKS269" s="27"/>
      <c r="QKT269" s="27"/>
      <c r="QKU269" s="27"/>
      <c r="QKV269" s="27"/>
      <c r="QKW269" s="27"/>
      <c r="QKX269" s="27"/>
      <c r="QKY269" s="27"/>
      <c r="QKZ269" s="27"/>
      <c r="QLA269" s="27"/>
      <c r="QLB269" s="27"/>
      <c r="QLC269" s="27"/>
      <c r="QLD269" s="27"/>
      <c r="QLE269" s="27"/>
      <c r="QLF269" s="27"/>
      <c r="QLG269" s="27"/>
      <c r="QLH269" s="27"/>
      <c r="QLI269" s="27"/>
      <c r="QLJ269" s="27"/>
      <c r="QLK269" s="27"/>
      <c r="QLL269" s="27"/>
      <c r="QLM269" s="27"/>
      <c r="QLN269" s="27"/>
      <c r="QLO269" s="27"/>
      <c r="QLP269" s="27"/>
      <c r="QLQ269" s="27"/>
      <c r="QLR269" s="27"/>
      <c r="QLS269" s="27"/>
      <c r="QLT269" s="27"/>
      <c r="QLU269" s="27"/>
      <c r="QLV269" s="27"/>
      <c r="QLW269" s="27"/>
      <c r="QLX269" s="27"/>
      <c r="QLY269" s="27"/>
      <c r="QLZ269" s="27"/>
      <c r="QMA269" s="27"/>
      <c r="QMB269" s="27"/>
      <c r="QMC269" s="27"/>
      <c r="QMD269" s="27"/>
      <c r="QME269" s="27"/>
      <c r="QMF269" s="27"/>
      <c r="QMG269" s="27"/>
      <c r="QMH269" s="27"/>
      <c r="QMI269" s="27"/>
      <c r="QMJ269" s="27"/>
      <c r="QMK269" s="27"/>
      <c r="QML269" s="27"/>
      <c r="QMM269" s="27"/>
      <c r="QMN269" s="27"/>
      <c r="QMO269" s="27"/>
      <c r="QMP269" s="27"/>
      <c r="QMQ269" s="27"/>
      <c r="QMR269" s="27"/>
      <c r="QMS269" s="27"/>
      <c r="QMT269" s="27"/>
      <c r="QMU269" s="27"/>
      <c r="QMV269" s="27"/>
      <c r="QMW269" s="27"/>
      <c r="QMX269" s="27"/>
      <c r="QMY269" s="27"/>
      <c r="QMZ269" s="27"/>
      <c r="QNA269" s="27"/>
      <c r="QNB269" s="27"/>
      <c r="QNC269" s="27"/>
      <c r="QND269" s="27"/>
      <c r="QNE269" s="27"/>
      <c r="QNF269" s="27"/>
      <c r="QNG269" s="27"/>
      <c r="QNH269" s="27"/>
      <c r="QNI269" s="27"/>
      <c r="QNJ269" s="27"/>
      <c r="QNK269" s="27"/>
      <c r="QNL269" s="27"/>
      <c r="QNM269" s="27"/>
      <c r="QNN269" s="27"/>
      <c r="QNO269" s="27"/>
      <c r="QNP269" s="27"/>
      <c r="QNQ269" s="27"/>
      <c r="QNR269" s="27"/>
      <c r="QNS269" s="27"/>
      <c r="QNT269" s="27"/>
      <c r="QNU269" s="27"/>
      <c r="QNV269" s="27"/>
      <c r="QNW269" s="27"/>
      <c r="QNX269" s="27"/>
      <c r="QNY269" s="27"/>
      <c r="QNZ269" s="27"/>
      <c r="QOA269" s="27"/>
      <c r="QOB269" s="27"/>
      <c r="QOC269" s="27"/>
      <c r="QOD269" s="27"/>
      <c r="QOE269" s="27"/>
      <c r="QOF269" s="27"/>
      <c r="QOG269" s="27"/>
      <c r="QOH269" s="27"/>
      <c r="QOI269" s="27"/>
      <c r="QOJ269" s="27"/>
      <c r="QOK269" s="27"/>
      <c r="QOL269" s="27"/>
      <c r="QOM269" s="27"/>
      <c r="QON269" s="27"/>
      <c r="QOO269" s="27"/>
      <c r="QOP269" s="27"/>
      <c r="QOQ269" s="27"/>
      <c r="QOR269" s="27"/>
      <c r="QOS269" s="27"/>
      <c r="QOT269" s="27"/>
      <c r="QOU269" s="27"/>
      <c r="QOV269" s="27"/>
      <c r="QOW269" s="27"/>
      <c r="QOX269" s="27"/>
      <c r="QOY269" s="27"/>
      <c r="QOZ269" s="27"/>
      <c r="QPA269" s="27"/>
      <c r="QPB269" s="27"/>
      <c r="QPC269" s="27"/>
      <c r="QPD269" s="27"/>
      <c r="QPE269" s="27"/>
      <c r="QPF269" s="27"/>
      <c r="QPG269" s="27"/>
      <c r="QPH269" s="27"/>
      <c r="QPI269" s="27"/>
      <c r="QPJ269" s="27"/>
      <c r="QPK269" s="27"/>
      <c r="QPL269" s="27"/>
      <c r="QPM269" s="27"/>
      <c r="QPN269" s="27"/>
      <c r="QPO269" s="27"/>
      <c r="QPP269" s="27"/>
      <c r="QPQ269" s="27"/>
      <c r="QPR269" s="27"/>
      <c r="QPS269" s="27"/>
      <c r="QPT269" s="27"/>
      <c r="QPU269" s="27"/>
      <c r="QPV269" s="27"/>
      <c r="QPW269" s="27"/>
      <c r="QPX269" s="27"/>
      <c r="QPY269" s="27"/>
      <c r="QPZ269" s="27"/>
      <c r="QQA269" s="27"/>
      <c r="QQB269" s="27"/>
      <c r="QQC269" s="27"/>
      <c r="QQD269" s="27"/>
      <c r="QQE269" s="27"/>
      <c r="QQF269" s="27"/>
      <c r="QQG269" s="27"/>
      <c r="QQH269" s="27"/>
      <c r="QQI269" s="27"/>
      <c r="QQJ269" s="27"/>
      <c r="QQK269" s="27"/>
      <c r="QQL269" s="27"/>
      <c r="QQM269" s="27"/>
      <c r="QQN269" s="27"/>
      <c r="QQO269" s="27"/>
      <c r="QQP269" s="27"/>
      <c r="QQQ269" s="27"/>
      <c r="QQR269" s="27"/>
      <c r="QQS269" s="27"/>
      <c r="QQT269" s="27"/>
      <c r="QQU269" s="27"/>
      <c r="QQV269" s="27"/>
      <c r="QQW269" s="27"/>
      <c r="QQX269" s="27"/>
      <c r="QQY269" s="27"/>
      <c r="QQZ269" s="27"/>
      <c r="QRA269" s="27"/>
      <c r="QRB269" s="27"/>
      <c r="QRC269" s="27"/>
      <c r="QRD269" s="27"/>
      <c r="QRE269" s="27"/>
      <c r="QRF269" s="27"/>
      <c r="QRG269" s="27"/>
      <c r="QRH269" s="27"/>
      <c r="QRI269" s="27"/>
      <c r="QRJ269" s="27"/>
      <c r="QRK269" s="27"/>
      <c r="QRL269" s="27"/>
      <c r="QRM269" s="27"/>
      <c r="QRN269" s="27"/>
      <c r="QRO269" s="27"/>
      <c r="QRP269" s="27"/>
      <c r="QRQ269" s="27"/>
      <c r="QRR269" s="27"/>
      <c r="QRS269" s="27"/>
      <c r="QRT269" s="27"/>
      <c r="QRU269" s="27"/>
      <c r="QRV269" s="27"/>
      <c r="QRW269" s="27"/>
      <c r="QRX269" s="27"/>
      <c r="QRY269" s="27"/>
      <c r="QRZ269" s="27"/>
      <c r="QSA269" s="27"/>
      <c r="QSB269" s="27"/>
      <c r="QSC269" s="27"/>
      <c r="QSD269" s="27"/>
      <c r="QSE269" s="27"/>
      <c r="QSF269" s="27"/>
      <c r="QSG269" s="27"/>
      <c r="QSH269" s="27"/>
      <c r="QSI269" s="27"/>
      <c r="QSJ269" s="27"/>
      <c r="QSK269" s="27"/>
      <c r="QSL269" s="27"/>
      <c r="QSM269" s="27"/>
      <c r="QSN269" s="27"/>
      <c r="QSO269" s="27"/>
      <c r="QSP269" s="27"/>
      <c r="QSQ269" s="27"/>
      <c r="QSR269" s="27"/>
      <c r="QSS269" s="27"/>
      <c r="QST269" s="27"/>
      <c r="QSU269" s="27"/>
      <c r="QSV269" s="27"/>
      <c r="QSW269" s="27"/>
      <c r="QSX269" s="27"/>
      <c r="QSY269" s="27"/>
      <c r="QSZ269" s="27"/>
      <c r="QTA269" s="27"/>
      <c r="QTB269" s="27"/>
      <c r="QTC269" s="27"/>
      <c r="QTD269" s="27"/>
      <c r="QTE269" s="27"/>
      <c r="QTF269" s="27"/>
      <c r="QTG269" s="27"/>
      <c r="QTH269" s="27"/>
      <c r="QTI269" s="27"/>
      <c r="QTJ269" s="27"/>
      <c r="QTK269" s="27"/>
      <c r="QTL269" s="27"/>
      <c r="QTM269" s="27"/>
      <c r="QTN269" s="27"/>
      <c r="QTO269" s="27"/>
      <c r="QTP269" s="27"/>
      <c r="QTQ269" s="27"/>
      <c r="QTR269" s="27"/>
      <c r="QTS269" s="27"/>
      <c r="QTT269" s="27"/>
      <c r="QTU269" s="27"/>
      <c r="QTV269" s="27"/>
      <c r="QTW269" s="27"/>
      <c r="QTX269" s="27"/>
      <c r="QTY269" s="27"/>
      <c r="QTZ269" s="27"/>
      <c r="QUA269" s="27"/>
      <c r="QUB269" s="27"/>
      <c r="QUC269" s="27"/>
      <c r="QUD269" s="27"/>
      <c r="QUE269" s="27"/>
      <c r="QUF269" s="27"/>
      <c r="QUG269" s="27"/>
      <c r="QUH269" s="27"/>
      <c r="QUI269" s="27"/>
      <c r="QUJ269" s="27"/>
      <c r="QUK269" s="27"/>
      <c r="QUL269" s="27"/>
      <c r="QUM269" s="27"/>
      <c r="QUN269" s="27"/>
      <c r="QUO269" s="27"/>
      <c r="QUP269" s="27"/>
      <c r="QUQ269" s="27"/>
      <c r="QUR269" s="27"/>
      <c r="QUS269" s="27"/>
      <c r="QUT269" s="27"/>
      <c r="QUU269" s="27"/>
      <c r="QUV269" s="27"/>
      <c r="QUW269" s="27"/>
      <c r="QUX269" s="27"/>
      <c r="QUY269" s="27"/>
      <c r="QUZ269" s="27"/>
      <c r="QVA269" s="27"/>
      <c r="QVB269" s="27"/>
      <c r="QVC269" s="27"/>
      <c r="QVD269" s="27"/>
      <c r="QVE269" s="27"/>
      <c r="QVF269" s="27"/>
      <c r="QVG269" s="27"/>
      <c r="QVH269" s="27"/>
      <c r="QVI269" s="27"/>
      <c r="QVJ269" s="27"/>
      <c r="QVK269" s="27"/>
      <c r="QVL269" s="27"/>
      <c r="QVM269" s="27"/>
      <c r="QVN269" s="27"/>
      <c r="QVO269" s="27"/>
      <c r="QVP269" s="27"/>
      <c r="QVQ269" s="27"/>
      <c r="QVR269" s="27"/>
      <c r="QVS269" s="27"/>
      <c r="QVT269" s="27"/>
      <c r="QVU269" s="27"/>
      <c r="QVV269" s="27"/>
      <c r="QVW269" s="27"/>
      <c r="QVX269" s="27"/>
      <c r="QVY269" s="27"/>
      <c r="QVZ269" s="27"/>
      <c r="QWA269" s="27"/>
      <c r="QWB269" s="27"/>
      <c r="QWC269" s="27"/>
      <c r="QWD269" s="27"/>
      <c r="QWE269" s="27"/>
      <c r="QWF269" s="27"/>
      <c r="QWG269" s="27"/>
      <c r="QWH269" s="27"/>
      <c r="QWI269" s="27"/>
      <c r="QWJ269" s="27"/>
      <c r="QWK269" s="27"/>
      <c r="QWL269" s="27"/>
      <c r="QWM269" s="27"/>
      <c r="QWN269" s="27"/>
      <c r="QWO269" s="27"/>
      <c r="QWP269" s="27"/>
      <c r="QWQ269" s="27"/>
      <c r="QWR269" s="27"/>
      <c r="QWS269" s="27"/>
      <c r="QWT269" s="27"/>
      <c r="QWU269" s="27"/>
      <c r="QWV269" s="27"/>
      <c r="QWW269" s="27"/>
      <c r="QWX269" s="27"/>
      <c r="QWY269" s="27"/>
      <c r="QWZ269" s="27"/>
      <c r="QXA269" s="27"/>
      <c r="QXB269" s="27"/>
      <c r="QXC269" s="27"/>
      <c r="QXD269" s="27"/>
      <c r="QXE269" s="27"/>
      <c r="QXF269" s="27"/>
      <c r="QXG269" s="27"/>
      <c r="QXH269" s="27"/>
      <c r="QXI269" s="27"/>
      <c r="QXJ269" s="27"/>
      <c r="QXK269" s="27"/>
      <c r="QXL269" s="27"/>
      <c r="QXM269" s="27"/>
      <c r="QXN269" s="27"/>
      <c r="QXO269" s="27"/>
      <c r="QXP269" s="27"/>
      <c r="QXQ269" s="27"/>
      <c r="QXR269" s="27"/>
      <c r="QXS269" s="27"/>
      <c r="QXT269" s="27"/>
      <c r="QXU269" s="27"/>
      <c r="QXV269" s="27"/>
      <c r="QXW269" s="27"/>
      <c r="QXX269" s="27"/>
      <c r="QXY269" s="27"/>
      <c r="QXZ269" s="27"/>
      <c r="QYA269" s="27"/>
      <c r="QYB269" s="27"/>
      <c r="QYC269" s="27"/>
      <c r="QYD269" s="27"/>
      <c r="QYE269" s="27"/>
      <c r="QYF269" s="27"/>
      <c r="QYG269" s="27"/>
      <c r="QYH269" s="27"/>
      <c r="QYI269" s="27"/>
      <c r="QYJ269" s="27"/>
      <c r="QYK269" s="27"/>
      <c r="QYL269" s="27"/>
      <c r="QYM269" s="27"/>
      <c r="QYN269" s="27"/>
      <c r="QYO269" s="27"/>
      <c r="QYP269" s="27"/>
      <c r="QYQ269" s="27"/>
      <c r="QYR269" s="27"/>
      <c r="QYS269" s="27"/>
      <c r="QYT269" s="27"/>
      <c r="QYU269" s="27"/>
      <c r="QYV269" s="27"/>
      <c r="QYW269" s="27"/>
      <c r="QYX269" s="27"/>
      <c r="QYY269" s="27"/>
      <c r="QYZ269" s="27"/>
      <c r="QZA269" s="27"/>
      <c r="QZB269" s="27"/>
      <c r="QZC269" s="27"/>
      <c r="QZD269" s="27"/>
      <c r="QZE269" s="27"/>
      <c r="QZF269" s="27"/>
      <c r="QZG269" s="27"/>
      <c r="QZH269" s="27"/>
      <c r="QZI269" s="27"/>
      <c r="QZJ269" s="27"/>
      <c r="QZK269" s="27"/>
      <c r="QZL269" s="27"/>
      <c r="QZM269" s="27"/>
      <c r="QZN269" s="27"/>
      <c r="QZO269" s="27"/>
      <c r="QZP269" s="27"/>
      <c r="QZQ269" s="27"/>
      <c r="QZR269" s="27"/>
      <c r="QZS269" s="27"/>
      <c r="QZT269" s="27"/>
      <c r="QZU269" s="27"/>
      <c r="QZV269" s="27"/>
      <c r="QZW269" s="27"/>
      <c r="QZX269" s="27"/>
      <c r="QZY269" s="27"/>
      <c r="QZZ269" s="27"/>
      <c r="RAA269" s="27"/>
      <c r="RAB269" s="27"/>
      <c r="RAC269" s="27"/>
      <c r="RAD269" s="27"/>
      <c r="RAE269" s="27"/>
      <c r="RAF269" s="27"/>
      <c r="RAG269" s="27"/>
      <c r="RAH269" s="27"/>
      <c r="RAI269" s="27"/>
      <c r="RAJ269" s="27"/>
      <c r="RAK269" s="27"/>
      <c r="RAL269" s="27"/>
      <c r="RAM269" s="27"/>
      <c r="RAN269" s="27"/>
      <c r="RAO269" s="27"/>
      <c r="RAP269" s="27"/>
      <c r="RAQ269" s="27"/>
      <c r="RAR269" s="27"/>
      <c r="RAS269" s="27"/>
      <c r="RAT269" s="27"/>
      <c r="RAU269" s="27"/>
      <c r="RAV269" s="27"/>
      <c r="RAW269" s="27"/>
      <c r="RAX269" s="27"/>
      <c r="RAY269" s="27"/>
      <c r="RAZ269" s="27"/>
      <c r="RBA269" s="27"/>
      <c r="RBB269" s="27"/>
      <c r="RBC269" s="27"/>
      <c r="RBD269" s="27"/>
      <c r="RBE269" s="27"/>
      <c r="RBF269" s="27"/>
      <c r="RBG269" s="27"/>
      <c r="RBH269" s="27"/>
      <c r="RBI269" s="27"/>
      <c r="RBJ269" s="27"/>
      <c r="RBK269" s="27"/>
      <c r="RBL269" s="27"/>
      <c r="RBM269" s="27"/>
      <c r="RBN269" s="27"/>
      <c r="RBO269" s="27"/>
      <c r="RBP269" s="27"/>
      <c r="RBQ269" s="27"/>
      <c r="RBR269" s="27"/>
      <c r="RBS269" s="27"/>
      <c r="RBT269" s="27"/>
      <c r="RBU269" s="27"/>
      <c r="RBV269" s="27"/>
      <c r="RBW269" s="27"/>
      <c r="RBX269" s="27"/>
      <c r="RBY269" s="27"/>
      <c r="RBZ269" s="27"/>
      <c r="RCA269" s="27"/>
      <c r="RCB269" s="27"/>
      <c r="RCC269" s="27"/>
      <c r="RCD269" s="27"/>
      <c r="RCE269" s="27"/>
      <c r="RCF269" s="27"/>
      <c r="RCG269" s="27"/>
      <c r="RCH269" s="27"/>
      <c r="RCI269" s="27"/>
      <c r="RCJ269" s="27"/>
      <c r="RCK269" s="27"/>
      <c r="RCL269" s="27"/>
      <c r="RCM269" s="27"/>
      <c r="RCN269" s="27"/>
      <c r="RCO269" s="27"/>
      <c r="RCP269" s="27"/>
      <c r="RCQ269" s="27"/>
      <c r="RCR269" s="27"/>
      <c r="RCS269" s="27"/>
      <c r="RCT269" s="27"/>
      <c r="RCU269" s="27"/>
      <c r="RCV269" s="27"/>
      <c r="RCW269" s="27"/>
      <c r="RCX269" s="27"/>
      <c r="RCY269" s="27"/>
      <c r="RCZ269" s="27"/>
      <c r="RDA269" s="27"/>
      <c r="RDB269" s="27"/>
      <c r="RDC269" s="27"/>
      <c r="RDD269" s="27"/>
      <c r="RDE269" s="27"/>
      <c r="RDF269" s="27"/>
      <c r="RDG269" s="27"/>
      <c r="RDH269" s="27"/>
      <c r="RDI269" s="27"/>
      <c r="RDJ269" s="27"/>
      <c r="RDK269" s="27"/>
      <c r="RDL269" s="27"/>
      <c r="RDM269" s="27"/>
      <c r="RDN269" s="27"/>
      <c r="RDO269" s="27"/>
      <c r="RDP269" s="27"/>
      <c r="RDQ269" s="27"/>
      <c r="RDR269" s="27"/>
      <c r="RDS269" s="27"/>
      <c r="RDT269" s="27"/>
      <c r="RDU269" s="27"/>
      <c r="RDV269" s="27"/>
      <c r="RDW269" s="27"/>
      <c r="RDX269" s="27"/>
      <c r="RDY269" s="27"/>
      <c r="RDZ269" s="27"/>
      <c r="REA269" s="27"/>
      <c r="REB269" s="27"/>
      <c r="REC269" s="27"/>
      <c r="RED269" s="27"/>
      <c r="REE269" s="27"/>
      <c r="REF269" s="27"/>
      <c r="REG269" s="27"/>
      <c r="REH269" s="27"/>
      <c r="REI269" s="27"/>
      <c r="REJ269" s="27"/>
      <c r="REK269" s="27"/>
      <c r="REL269" s="27"/>
      <c r="REM269" s="27"/>
      <c r="REN269" s="27"/>
      <c r="REO269" s="27"/>
      <c r="REP269" s="27"/>
      <c r="REQ269" s="27"/>
      <c r="RER269" s="27"/>
      <c r="RES269" s="27"/>
      <c r="RET269" s="27"/>
      <c r="REU269" s="27"/>
      <c r="REV269" s="27"/>
      <c r="REW269" s="27"/>
      <c r="REX269" s="27"/>
      <c r="REY269" s="27"/>
      <c r="REZ269" s="27"/>
      <c r="RFA269" s="27"/>
      <c r="RFB269" s="27"/>
      <c r="RFC269" s="27"/>
      <c r="RFD269" s="27"/>
      <c r="RFE269" s="27"/>
      <c r="RFF269" s="27"/>
      <c r="RFG269" s="27"/>
      <c r="RFH269" s="27"/>
      <c r="RFI269" s="27"/>
      <c r="RFJ269" s="27"/>
      <c r="RFK269" s="27"/>
      <c r="RFL269" s="27"/>
      <c r="RFM269" s="27"/>
      <c r="RFN269" s="27"/>
      <c r="RFO269" s="27"/>
      <c r="RFP269" s="27"/>
      <c r="RFQ269" s="27"/>
      <c r="RFR269" s="27"/>
      <c r="RFS269" s="27"/>
      <c r="RFT269" s="27"/>
      <c r="RFU269" s="27"/>
      <c r="RFV269" s="27"/>
      <c r="RFW269" s="27"/>
      <c r="RFX269" s="27"/>
      <c r="RFY269" s="27"/>
      <c r="RFZ269" s="27"/>
      <c r="RGA269" s="27"/>
      <c r="RGB269" s="27"/>
      <c r="RGC269" s="27"/>
      <c r="RGD269" s="27"/>
      <c r="RGE269" s="27"/>
      <c r="RGF269" s="27"/>
      <c r="RGG269" s="27"/>
      <c r="RGH269" s="27"/>
      <c r="RGI269" s="27"/>
      <c r="RGJ269" s="27"/>
      <c r="RGK269" s="27"/>
      <c r="RGL269" s="27"/>
      <c r="RGM269" s="27"/>
      <c r="RGN269" s="27"/>
      <c r="RGO269" s="27"/>
      <c r="RGP269" s="27"/>
      <c r="RGQ269" s="27"/>
      <c r="RGR269" s="27"/>
      <c r="RGS269" s="27"/>
      <c r="RGT269" s="27"/>
      <c r="RGU269" s="27"/>
      <c r="RGV269" s="27"/>
      <c r="RGW269" s="27"/>
      <c r="RGX269" s="27"/>
      <c r="RGY269" s="27"/>
      <c r="RGZ269" s="27"/>
      <c r="RHA269" s="27"/>
      <c r="RHB269" s="27"/>
      <c r="RHC269" s="27"/>
      <c r="RHD269" s="27"/>
      <c r="RHE269" s="27"/>
      <c r="RHF269" s="27"/>
      <c r="RHG269" s="27"/>
      <c r="RHH269" s="27"/>
      <c r="RHI269" s="27"/>
      <c r="RHJ269" s="27"/>
      <c r="RHK269" s="27"/>
      <c r="RHL269" s="27"/>
      <c r="RHM269" s="27"/>
      <c r="RHN269" s="27"/>
      <c r="RHO269" s="27"/>
      <c r="RHP269" s="27"/>
      <c r="RHQ269" s="27"/>
      <c r="RHR269" s="27"/>
      <c r="RHS269" s="27"/>
      <c r="RHT269" s="27"/>
      <c r="RHU269" s="27"/>
      <c r="RHV269" s="27"/>
      <c r="RHW269" s="27"/>
      <c r="RHX269" s="27"/>
      <c r="RHY269" s="27"/>
      <c r="RHZ269" s="27"/>
      <c r="RIA269" s="27"/>
      <c r="RIB269" s="27"/>
      <c r="RIC269" s="27"/>
      <c r="RID269" s="27"/>
      <c r="RIE269" s="27"/>
      <c r="RIF269" s="27"/>
      <c r="RIG269" s="27"/>
      <c r="RIH269" s="27"/>
      <c r="RII269" s="27"/>
      <c r="RIJ269" s="27"/>
      <c r="RIK269" s="27"/>
      <c r="RIL269" s="27"/>
      <c r="RIM269" s="27"/>
      <c r="RIN269" s="27"/>
      <c r="RIO269" s="27"/>
      <c r="RIP269" s="27"/>
      <c r="RIQ269" s="27"/>
      <c r="RIR269" s="27"/>
      <c r="RIS269" s="27"/>
      <c r="RIT269" s="27"/>
      <c r="RIU269" s="27"/>
      <c r="RIV269" s="27"/>
      <c r="RIW269" s="27"/>
      <c r="RIX269" s="27"/>
      <c r="RIY269" s="27"/>
      <c r="RIZ269" s="27"/>
      <c r="RJA269" s="27"/>
      <c r="RJB269" s="27"/>
      <c r="RJC269" s="27"/>
      <c r="RJD269" s="27"/>
      <c r="RJE269" s="27"/>
      <c r="RJF269" s="27"/>
      <c r="RJG269" s="27"/>
      <c r="RJH269" s="27"/>
      <c r="RJI269" s="27"/>
      <c r="RJJ269" s="27"/>
      <c r="RJK269" s="27"/>
      <c r="RJL269" s="27"/>
      <c r="RJM269" s="27"/>
      <c r="RJN269" s="27"/>
      <c r="RJO269" s="27"/>
      <c r="RJP269" s="27"/>
      <c r="RJQ269" s="27"/>
      <c r="RJR269" s="27"/>
      <c r="RJS269" s="27"/>
      <c r="RJT269" s="27"/>
      <c r="RJU269" s="27"/>
      <c r="RJV269" s="27"/>
      <c r="RJW269" s="27"/>
      <c r="RJX269" s="27"/>
      <c r="RJY269" s="27"/>
      <c r="RJZ269" s="27"/>
      <c r="RKA269" s="27"/>
      <c r="RKB269" s="27"/>
      <c r="RKC269" s="27"/>
      <c r="RKD269" s="27"/>
      <c r="RKE269" s="27"/>
      <c r="RKF269" s="27"/>
      <c r="RKG269" s="27"/>
      <c r="RKH269" s="27"/>
      <c r="RKI269" s="27"/>
      <c r="RKJ269" s="27"/>
      <c r="RKK269" s="27"/>
      <c r="RKL269" s="27"/>
      <c r="RKM269" s="27"/>
      <c r="RKN269" s="27"/>
      <c r="RKO269" s="27"/>
      <c r="RKP269" s="27"/>
      <c r="RKQ269" s="27"/>
      <c r="RKR269" s="27"/>
      <c r="RKS269" s="27"/>
      <c r="RKT269" s="27"/>
      <c r="RKU269" s="27"/>
      <c r="RKV269" s="27"/>
      <c r="RKW269" s="27"/>
      <c r="RKX269" s="27"/>
      <c r="RKY269" s="27"/>
      <c r="RKZ269" s="27"/>
      <c r="RLA269" s="27"/>
      <c r="RLB269" s="27"/>
      <c r="RLC269" s="27"/>
      <c r="RLD269" s="27"/>
      <c r="RLE269" s="27"/>
      <c r="RLF269" s="27"/>
      <c r="RLG269" s="27"/>
      <c r="RLH269" s="27"/>
      <c r="RLI269" s="27"/>
      <c r="RLJ269" s="27"/>
      <c r="RLK269" s="27"/>
      <c r="RLL269" s="27"/>
      <c r="RLM269" s="27"/>
      <c r="RLN269" s="27"/>
      <c r="RLO269" s="27"/>
      <c r="RLP269" s="27"/>
      <c r="RLQ269" s="27"/>
      <c r="RLR269" s="27"/>
      <c r="RLS269" s="27"/>
      <c r="RLT269" s="27"/>
      <c r="RLU269" s="27"/>
      <c r="RLV269" s="27"/>
      <c r="RLW269" s="27"/>
      <c r="RLX269" s="27"/>
      <c r="RLY269" s="27"/>
      <c r="RLZ269" s="27"/>
      <c r="RMA269" s="27"/>
      <c r="RMB269" s="27"/>
      <c r="RMC269" s="27"/>
      <c r="RMD269" s="27"/>
      <c r="RME269" s="27"/>
      <c r="RMF269" s="27"/>
      <c r="RMG269" s="27"/>
      <c r="RMH269" s="27"/>
      <c r="RMI269" s="27"/>
      <c r="RMJ269" s="27"/>
      <c r="RMK269" s="27"/>
      <c r="RML269" s="27"/>
      <c r="RMM269" s="27"/>
      <c r="RMN269" s="27"/>
      <c r="RMO269" s="27"/>
      <c r="RMP269" s="27"/>
      <c r="RMQ269" s="27"/>
      <c r="RMR269" s="27"/>
      <c r="RMS269" s="27"/>
      <c r="RMT269" s="27"/>
      <c r="RMU269" s="27"/>
      <c r="RMV269" s="27"/>
      <c r="RMW269" s="27"/>
      <c r="RMX269" s="27"/>
      <c r="RMY269" s="27"/>
      <c r="RMZ269" s="27"/>
      <c r="RNA269" s="27"/>
      <c r="RNB269" s="27"/>
      <c r="RNC269" s="27"/>
      <c r="RND269" s="27"/>
      <c r="RNE269" s="27"/>
      <c r="RNF269" s="27"/>
      <c r="RNG269" s="27"/>
      <c r="RNH269" s="27"/>
      <c r="RNI269" s="27"/>
      <c r="RNJ269" s="27"/>
      <c r="RNK269" s="27"/>
      <c r="RNL269" s="27"/>
      <c r="RNM269" s="27"/>
      <c r="RNN269" s="27"/>
      <c r="RNO269" s="27"/>
      <c r="RNP269" s="27"/>
      <c r="RNQ269" s="27"/>
      <c r="RNR269" s="27"/>
      <c r="RNS269" s="27"/>
      <c r="RNT269" s="27"/>
      <c r="RNU269" s="27"/>
      <c r="RNV269" s="27"/>
      <c r="RNW269" s="27"/>
      <c r="RNX269" s="27"/>
      <c r="RNY269" s="27"/>
      <c r="RNZ269" s="27"/>
      <c r="ROA269" s="27"/>
      <c r="ROB269" s="27"/>
      <c r="ROC269" s="27"/>
      <c r="ROD269" s="27"/>
      <c r="ROE269" s="27"/>
      <c r="ROF269" s="27"/>
      <c r="ROG269" s="27"/>
      <c r="ROH269" s="27"/>
      <c r="ROI269" s="27"/>
      <c r="ROJ269" s="27"/>
      <c r="ROK269" s="27"/>
      <c r="ROL269" s="27"/>
      <c r="ROM269" s="27"/>
      <c r="RON269" s="27"/>
      <c r="ROO269" s="27"/>
      <c r="ROP269" s="27"/>
      <c r="ROQ269" s="27"/>
      <c r="ROR269" s="27"/>
      <c r="ROS269" s="27"/>
      <c r="ROT269" s="27"/>
      <c r="ROU269" s="27"/>
      <c r="ROV269" s="27"/>
      <c r="ROW269" s="27"/>
      <c r="ROX269" s="27"/>
      <c r="ROY269" s="27"/>
      <c r="ROZ269" s="27"/>
      <c r="RPA269" s="27"/>
      <c r="RPB269" s="27"/>
      <c r="RPC269" s="27"/>
      <c r="RPD269" s="27"/>
      <c r="RPE269" s="27"/>
      <c r="RPF269" s="27"/>
      <c r="RPG269" s="27"/>
      <c r="RPH269" s="27"/>
      <c r="RPI269" s="27"/>
      <c r="RPJ269" s="27"/>
      <c r="RPK269" s="27"/>
      <c r="RPL269" s="27"/>
      <c r="RPM269" s="27"/>
      <c r="RPN269" s="27"/>
      <c r="RPO269" s="27"/>
      <c r="RPP269" s="27"/>
      <c r="RPQ269" s="27"/>
      <c r="RPR269" s="27"/>
      <c r="RPS269" s="27"/>
      <c r="RPT269" s="27"/>
      <c r="RPU269" s="27"/>
      <c r="RPV269" s="27"/>
      <c r="RPW269" s="27"/>
      <c r="RPX269" s="27"/>
      <c r="RPY269" s="27"/>
      <c r="RPZ269" s="27"/>
      <c r="RQA269" s="27"/>
      <c r="RQB269" s="27"/>
      <c r="RQC269" s="27"/>
      <c r="RQD269" s="27"/>
      <c r="RQE269" s="27"/>
      <c r="RQF269" s="27"/>
      <c r="RQG269" s="27"/>
      <c r="RQH269" s="27"/>
      <c r="RQI269" s="27"/>
      <c r="RQJ269" s="27"/>
      <c r="RQK269" s="27"/>
      <c r="RQL269" s="27"/>
      <c r="RQM269" s="27"/>
      <c r="RQN269" s="27"/>
      <c r="RQO269" s="27"/>
      <c r="RQP269" s="27"/>
      <c r="RQQ269" s="27"/>
      <c r="RQR269" s="27"/>
      <c r="RQS269" s="27"/>
      <c r="RQT269" s="27"/>
      <c r="RQU269" s="27"/>
      <c r="RQV269" s="27"/>
      <c r="RQW269" s="27"/>
      <c r="RQX269" s="27"/>
      <c r="RQY269" s="27"/>
      <c r="RQZ269" s="27"/>
      <c r="RRA269" s="27"/>
      <c r="RRB269" s="27"/>
      <c r="RRC269" s="27"/>
      <c r="RRD269" s="27"/>
      <c r="RRE269" s="27"/>
      <c r="RRF269" s="27"/>
      <c r="RRG269" s="27"/>
      <c r="RRH269" s="27"/>
      <c r="RRI269" s="27"/>
      <c r="RRJ269" s="27"/>
      <c r="RRK269" s="27"/>
      <c r="RRL269" s="27"/>
      <c r="RRM269" s="27"/>
      <c r="RRN269" s="27"/>
      <c r="RRO269" s="27"/>
      <c r="RRP269" s="27"/>
      <c r="RRQ269" s="27"/>
      <c r="RRR269" s="27"/>
      <c r="RRS269" s="27"/>
      <c r="RRT269" s="27"/>
      <c r="RRU269" s="27"/>
      <c r="RRV269" s="27"/>
      <c r="RRW269" s="27"/>
      <c r="RRX269" s="27"/>
      <c r="RRY269" s="27"/>
      <c r="RRZ269" s="27"/>
      <c r="RSA269" s="27"/>
      <c r="RSB269" s="27"/>
      <c r="RSC269" s="27"/>
      <c r="RSD269" s="27"/>
      <c r="RSE269" s="27"/>
      <c r="RSF269" s="27"/>
      <c r="RSG269" s="27"/>
      <c r="RSH269" s="27"/>
      <c r="RSI269" s="27"/>
      <c r="RSJ269" s="27"/>
      <c r="RSK269" s="27"/>
      <c r="RSL269" s="27"/>
      <c r="RSM269" s="27"/>
      <c r="RSN269" s="27"/>
      <c r="RSO269" s="27"/>
      <c r="RSP269" s="27"/>
      <c r="RSQ269" s="27"/>
      <c r="RSR269" s="27"/>
      <c r="RSS269" s="27"/>
      <c r="RST269" s="27"/>
      <c r="RSU269" s="27"/>
      <c r="RSV269" s="27"/>
      <c r="RSW269" s="27"/>
      <c r="RSX269" s="27"/>
      <c r="RSY269" s="27"/>
      <c r="RSZ269" s="27"/>
      <c r="RTA269" s="27"/>
      <c r="RTB269" s="27"/>
      <c r="RTC269" s="27"/>
      <c r="RTD269" s="27"/>
      <c r="RTE269" s="27"/>
      <c r="RTF269" s="27"/>
      <c r="RTG269" s="27"/>
      <c r="RTH269" s="27"/>
      <c r="RTI269" s="27"/>
      <c r="RTJ269" s="27"/>
      <c r="RTK269" s="27"/>
      <c r="RTL269" s="27"/>
      <c r="RTM269" s="27"/>
      <c r="RTN269" s="27"/>
      <c r="RTO269" s="27"/>
      <c r="RTP269" s="27"/>
      <c r="RTQ269" s="27"/>
      <c r="RTR269" s="27"/>
      <c r="RTS269" s="27"/>
      <c r="RTT269" s="27"/>
      <c r="RTU269" s="27"/>
      <c r="RTV269" s="27"/>
      <c r="RTW269" s="27"/>
      <c r="RTX269" s="27"/>
      <c r="RTY269" s="27"/>
      <c r="RTZ269" s="27"/>
      <c r="RUA269" s="27"/>
      <c r="RUB269" s="27"/>
      <c r="RUC269" s="27"/>
      <c r="RUD269" s="27"/>
      <c r="RUE269" s="27"/>
      <c r="RUF269" s="27"/>
      <c r="RUG269" s="27"/>
      <c r="RUH269" s="27"/>
      <c r="RUI269" s="27"/>
      <c r="RUJ269" s="27"/>
      <c r="RUK269" s="27"/>
      <c r="RUL269" s="27"/>
      <c r="RUM269" s="27"/>
      <c r="RUN269" s="27"/>
      <c r="RUO269" s="27"/>
      <c r="RUP269" s="27"/>
      <c r="RUQ269" s="27"/>
      <c r="RUR269" s="27"/>
      <c r="RUS269" s="27"/>
      <c r="RUT269" s="27"/>
      <c r="RUU269" s="27"/>
      <c r="RUV269" s="27"/>
      <c r="RUW269" s="27"/>
      <c r="RUX269" s="27"/>
      <c r="RUY269" s="27"/>
      <c r="RUZ269" s="27"/>
      <c r="RVA269" s="27"/>
      <c r="RVB269" s="27"/>
      <c r="RVC269" s="27"/>
      <c r="RVD269" s="27"/>
      <c r="RVE269" s="27"/>
      <c r="RVF269" s="27"/>
      <c r="RVG269" s="27"/>
      <c r="RVH269" s="27"/>
      <c r="RVI269" s="27"/>
      <c r="RVJ269" s="27"/>
      <c r="RVK269" s="27"/>
      <c r="RVL269" s="27"/>
      <c r="RVM269" s="27"/>
      <c r="RVN269" s="27"/>
      <c r="RVO269" s="27"/>
      <c r="RVP269" s="27"/>
      <c r="RVQ269" s="27"/>
      <c r="RVR269" s="27"/>
      <c r="RVS269" s="27"/>
      <c r="RVT269" s="27"/>
      <c r="RVU269" s="27"/>
      <c r="RVV269" s="27"/>
      <c r="RVW269" s="27"/>
      <c r="RVX269" s="27"/>
      <c r="RVY269" s="27"/>
      <c r="RVZ269" s="27"/>
      <c r="RWA269" s="27"/>
      <c r="RWB269" s="27"/>
      <c r="RWC269" s="27"/>
      <c r="RWD269" s="27"/>
      <c r="RWE269" s="27"/>
      <c r="RWF269" s="27"/>
      <c r="RWG269" s="27"/>
      <c r="RWH269" s="27"/>
      <c r="RWI269" s="27"/>
      <c r="RWJ269" s="27"/>
      <c r="RWK269" s="27"/>
      <c r="RWL269" s="27"/>
      <c r="RWM269" s="27"/>
      <c r="RWN269" s="27"/>
      <c r="RWO269" s="27"/>
      <c r="RWP269" s="27"/>
      <c r="RWQ269" s="27"/>
      <c r="RWR269" s="27"/>
      <c r="RWS269" s="27"/>
      <c r="RWT269" s="27"/>
      <c r="RWU269" s="27"/>
      <c r="RWV269" s="27"/>
      <c r="RWW269" s="27"/>
      <c r="RWX269" s="27"/>
      <c r="RWY269" s="27"/>
      <c r="RWZ269" s="27"/>
      <c r="RXA269" s="27"/>
      <c r="RXB269" s="27"/>
      <c r="RXC269" s="27"/>
      <c r="RXD269" s="27"/>
      <c r="RXE269" s="27"/>
      <c r="RXF269" s="27"/>
      <c r="RXG269" s="27"/>
      <c r="RXH269" s="27"/>
      <c r="RXI269" s="27"/>
      <c r="RXJ269" s="27"/>
      <c r="RXK269" s="27"/>
      <c r="RXL269" s="27"/>
      <c r="RXM269" s="27"/>
      <c r="RXN269" s="27"/>
      <c r="RXO269" s="27"/>
      <c r="RXP269" s="27"/>
      <c r="RXQ269" s="27"/>
      <c r="RXR269" s="27"/>
      <c r="RXS269" s="27"/>
      <c r="RXT269" s="27"/>
      <c r="RXU269" s="27"/>
      <c r="RXV269" s="27"/>
      <c r="RXW269" s="27"/>
      <c r="RXX269" s="27"/>
      <c r="RXY269" s="27"/>
      <c r="RXZ269" s="27"/>
      <c r="RYA269" s="27"/>
      <c r="RYB269" s="27"/>
      <c r="RYC269" s="27"/>
      <c r="RYD269" s="27"/>
      <c r="RYE269" s="27"/>
      <c r="RYF269" s="27"/>
      <c r="RYG269" s="27"/>
      <c r="RYH269" s="27"/>
      <c r="RYI269" s="27"/>
      <c r="RYJ269" s="27"/>
      <c r="RYK269" s="27"/>
      <c r="RYL269" s="27"/>
      <c r="RYM269" s="27"/>
      <c r="RYN269" s="27"/>
      <c r="RYO269" s="27"/>
      <c r="RYP269" s="27"/>
      <c r="RYQ269" s="27"/>
      <c r="RYR269" s="27"/>
      <c r="RYS269" s="27"/>
      <c r="RYT269" s="27"/>
      <c r="RYU269" s="27"/>
      <c r="RYV269" s="27"/>
      <c r="RYW269" s="27"/>
      <c r="RYX269" s="27"/>
      <c r="RYY269" s="27"/>
      <c r="RYZ269" s="27"/>
      <c r="RZA269" s="27"/>
      <c r="RZB269" s="27"/>
      <c r="RZC269" s="27"/>
      <c r="RZD269" s="27"/>
      <c r="RZE269" s="27"/>
      <c r="RZF269" s="27"/>
      <c r="RZG269" s="27"/>
      <c r="RZH269" s="27"/>
      <c r="RZI269" s="27"/>
      <c r="RZJ269" s="27"/>
      <c r="RZK269" s="27"/>
      <c r="RZL269" s="27"/>
      <c r="RZM269" s="27"/>
      <c r="RZN269" s="27"/>
      <c r="RZO269" s="27"/>
      <c r="RZP269" s="27"/>
      <c r="RZQ269" s="27"/>
      <c r="RZR269" s="27"/>
      <c r="RZS269" s="27"/>
      <c r="RZT269" s="27"/>
      <c r="RZU269" s="27"/>
      <c r="RZV269" s="27"/>
      <c r="RZW269" s="27"/>
      <c r="RZX269" s="27"/>
      <c r="RZY269" s="27"/>
      <c r="RZZ269" s="27"/>
      <c r="SAA269" s="27"/>
      <c r="SAB269" s="27"/>
      <c r="SAC269" s="27"/>
      <c r="SAD269" s="27"/>
      <c r="SAE269" s="27"/>
      <c r="SAF269" s="27"/>
      <c r="SAG269" s="27"/>
      <c r="SAH269" s="27"/>
      <c r="SAI269" s="27"/>
      <c r="SAJ269" s="27"/>
      <c r="SAK269" s="27"/>
      <c r="SAL269" s="27"/>
      <c r="SAM269" s="27"/>
      <c r="SAN269" s="27"/>
      <c r="SAO269" s="27"/>
      <c r="SAP269" s="27"/>
      <c r="SAQ269" s="27"/>
      <c r="SAR269" s="27"/>
      <c r="SAS269" s="27"/>
      <c r="SAT269" s="27"/>
      <c r="SAU269" s="27"/>
      <c r="SAV269" s="27"/>
      <c r="SAW269" s="27"/>
      <c r="SAX269" s="27"/>
      <c r="SAY269" s="27"/>
      <c r="SAZ269" s="27"/>
      <c r="SBA269" s="27"/>
      <c r="SBB269" s="27"/>
      <c r="SBC269" s="27"/>
      <c r="SBD269" s="27"/>
      <c r="SBE269" s="27"/>
      <c r="SBF269" s="27"/>
      <c r="SBG269" s="27"/>
      <c r="SBH269" s="27"/>
      <c r="SBI269" s="27"/>
      <c r="SBJ269" s="27"/>
      <c r="SBK269" s="27"/>
      <c r="SBL269" s="27"/>
      <c r="SBM269" s="27"/>
      <c r="SBN269" s="27"/>
      <c r="SBO269" s="27"/>
      <c r="SBP269" s="27"/>
      <c r="SBQ269" s="27"/>
      <c r="SBR269" s="27"/>
      <c r="SBS269" s="27"/>
      <c r="SBT269" s="27"/>
      <c r="SBU269" s="27"/>
      <c r="SBV269" s="27"/>
      <c r="SBW269" s="27"/>
      <c r="SBX269" s="27"/>
      <c r="SBY269" s="27"/>
      <c r="SBZ269" s="27"/>
      <c r="SCA269" s="27"/>
      <c r="SCB269" s="27"/>
      <c r="SCC269" s="27"/>
      <c r="SCD269" s="27"/>
      <c r="SCE269" s="27"/>
      <c r="SCF269" s="27"/>
      <c r="SCG269" s="27"/>
      <c r="SCH269" s="27"/>
      <c r="SCI269" s="27"/>
      <c r="SCJ269" s="27"/>
      <c r="SCK269" s="27"/>
      <c r="SCL269" s="27"/>
      <c r="SCM269" s="27"/>
      <c r="SCN269" s="27"/>
      <c r="SCO269" s="27"/>
      <c r="SCP269" s="27"/>
      <c r="SCQ269" s="27"/>
      <c r="SCR269" s="27"/>
      <c r="SCS269" s="27"/>
      <c r="SCT269" s="27"/>
      <c r="SCU269" s="27"/>
      <c r="SCV269" s="27"/>
      <c r="SCW269" s="27"/>
      <c r="SCX269" s="27"/>
      <c r="SCY269" s="27"/>
      <c r="SCZ269" s="27"/>
      <c r="SDA269" s="27"/>
      <c r="SDB269" s="27"/>
      <c r="SDC269" s="27"/>
      <c r="SDD269" s="27"/>
      <c r="SDE269" s="27"/>
      <c r="SDF269" s="27"/>
      <c r="SDG269" s="27"/>
      <c r="SDH269" s="27"/>
      <c r="SDI269" s="27"/>
      <c r="SDJ269" s="27"/>
      <c r="SDK269" s="27"/>
      <c r="SDL269" s="27"/>
      <c r="SDM269" s="27"/>
      <c r="SDN269" s="27"/>
      <c r="SDO269" s="27"/>
      <c r="SDP269" s="27"/>
      <c r="SDQ269" s="27"/>
      <c r="SDR269" s="27"/>
      <c r="SDS269" s="27"/>
      <c r="SDT269" s="27"/>
      <c r="SDU269" s="27"/>
      <c r="SDV269" s="27"/>
      <c r="SDW269" s="27"/>
      <c r="SDX269" s="27"/>
      <c r="SDY269" s="27"/>
      <c r="SDZ269" s="27"/>
      <c r="SEA269" s="27"/>
      <c r="SEB269" s="27"/>
      <c r="SEC269" s="27"/>
      <c r="SED269" s="27"/>
      <c r="SEE269" s="27"/>
      <c r="SEF269" s="27"/>
      <c r="SEG269" s="27"/>
      <c r="SEH269" s="27"/>
      <c r="SEI269" s="27"/>
      <c r="SEJ269" s="27"/>
      <c r="SEK269" s="27"/>
      <c r="SEL269" s="27"/>
      <c r="SEM269" s="27"/>
      <c r="SEN269" s="27"/>
      <c r="SEO269" s="27"/>
      <c r="SEP269" s="27"/>
      <c r="SEQ269" s="27"/>
      <c r="SER269" s="27"/>
      <c r="SES269" s="27"/>
      <c r="SET269" s="27"/>
      <c r="SEU269" s="27"/>
      <c r="SEV269" s="27"/>
      <c r="SEW269" s="27"/>
      <c r="SEX269" s="27"/>
      <c r="SEY269" s="27"/>
      <c r="SEZ269" s="27"/>
      <c r="SFA269" s="27"/>
      <c r="SFB269" s="27"/>
      <c r="SFC269" s="27"/>
      <c r="SFD269" s="27"/>
      <c r="SFE269" s="27"/>
      <c r="SFF269" s="27"/>
      <c r="SFG269" s="27"/>
      <c r="SFH269" s="27"/>
      <c r="SFI269" s="27"/>
      <c r="SFJ269" s="27"/>
      <c r="SFK269" s="27"/>
      <c r="SFL269" s="27"/>
      <c r="SFM269" s="27"/>
      <c r="SFN269" s="27"/>
      <c r="SFO269" s="27"/>
      <c r="SFP269" s="27"/>
      <c r="SFQ269" s="27"/>
      <c r="SFR269" s="27"/>
      <c r="SFS269" s="27"/>
      <c r="SFT269" s="27"/>
      <c r="SFU269" s="27"/>
      <c r="SFV269" s="27"/>
      <c r="SFW269" s="27"/>
      <c r="SFX269" s="27"/>
      <c r="SFY269" s="27"/>
      <c r="SFZ269" s="27"/>
      <c r="SGA269" s="27"/>
      <c r="SGB269" s="27"/>
      <c r="SGC269" s="27"/>
      <c r="SGD269" s="27"/>
      <c r="SGE269" s="27"/>
      <c r="SGF269" s="27"/>
      <c r="SGG269" s="27"/>
      <c r="SGH269" s="27"/>
      <c r="SGI269" s="27"/>
      <c r="SGJ269" s="27"/>
      <c r="SGK269" s="27"/>
      <c r="SGL269" s="27"/>
      <c r="SGM269" s="27"/>
      <c r="SGN269" s="27"/>
      <c r="SGO269" s="27"/>
      <c r="SGP269" s="27"/>
      <c r="SGQ269" s="27"/>
      <c r="SGR269" s="27"/>
      <c r="SGS269" s="27"/>
      <c r="SGT269" s="27"/>
      <c r="SGU269" s="27"/>
      <c r="SGV269" s="27"/>
      <c r="SGW269" s="27"/>
      <c r="SGX269" s="27"/>
      <c r="SGY269" s="27"/>
      <c r="SGZ269" s="27"/>
      <c r="SHA269" s="27"/>
      <c r="SHB269" s="27"/>
      <c r="SHC269" s="27"/>
      <c r="SHD269" s="27"/>
      <c r="SHE269" s="27"/>
      <c r="SHF269" s="27"/>
      <c r="SHG269" s="27"/>
      <c r="SHH269" s="27"/>
      <c r="SHI269" s="27"/>
      <c r="SHJ269" s="27"/>
      <c r="SHK269" s="27"/>
      <c r="SHL269" s="27"/>
      <c r="SHM269" s="27"/>
      <c r="SHN269" s="27"/>
      <c r="SHO269" s="27"/>
      <c r="SHP269" s="27"/>
      <c r="SHQ269" s="27"/>
      <c r="SHR269" s="27"/>
      <c r="SHS269" s="27"/>
      <c r="SHT269" s="27"/>
      <c r="SHU269" s="27"/>
      <c r="SHV269" s="27"/>
      <c r="SHW269" s="27"/>
      <c r="SHX269" s="27"/>
      <c r="SHY269" s="27"/>
      <c r="SHZ269" s="27"/>
      <c r="SIA269" s="27"/>
      <c r="SIB269" s="27"/>
      <c r="SIC269" s="27"/>
      <c r="SID269" s="27"/>
      <c r="SIE269" s="27"/>
      <c r="SIF269" s="27"/>
      <c r="SIG269" s="27"/>
      <c r="SIH269" s="27"/>
      <c r="SII269" s="27"/>
      <c r="SIJ269" s="27"/>
      <c r="SIK269" s="27"/>
      <c r="SIL269" s="27"/>
      <c r="SIM269" s="27"/>
      <c r="SIN269" s="27"/>
      <c r="SIO269" s="27"/>
      <c r="SIP269" s="27"/>
      <c r="SIQ269" s="27"/>
      <c r="SIR269" s="27"/>
      <c r="SIS269" s="27"/>
      <c r="SIT269" s="27"/>
      <c r="SIU269" s="27"/>
      <c r="SIV269" s="27"/>
      <c r="SIW269" s="27"/>
      <c r="SIX269" s="27"/>
      <c r="SIY269" s="27"/>
      <c r="SIZ269" s="27"/>
      <c r="SJA269" s="27"/>
      <c r="SJB269" s="27"/>
      <c r="SJC269" s="27"/>
      <c r="SJD269" s="27"/>
      <c r="SJE269" s="27"/>
      <c r="SJF269" s="27"/>
      <c r="SJG269" s="27"/>
      <c r="SJH269" s="27"/>
      <c r="SJI269" s="27"/>
      <c r="SJJ269" s="27"/>
      <c r="SJK269" s="27"/>
      <c r="SJL269" s="27"/>
      <c r="SJM269" s="27"/>
      <c r="SJN269" s="27"/>
      <c r="SJO269" s="27"/>
      <c r="SJP269" s="27"/>
      <c r="SJQ269" s="27"/>
      <c r="SJR269" s="27"/>
      <c r="SJS269" s="27"/>
      <c r="SJT269" s="27"/>
      <c r="SJU269" s="27"/>
      <c r="SJV269" s="27"/>
      <c r="SJW269" s="27"/>
      <c r="SJX269" s="27"/>
      <c r="SJY269" s="27"/>
      <c r="SJZ269" s="27"/>
      <c r="SKA269" s="27"/>
      <c r="SKB269" s="27"/>
      <c r="SKC269" s="27"/>
      <c r="SKD269" s="27"/>
      <c r="SKE269" s="27"/>
      <c r="SKF269" s="27"/>
      <c r="SKG269" s="27"/>
      <c r="SKH269" s="27"/>
      <c r="SKI269" s="27"/>
      <c r="SKJ269" s="27"/>
      <c r="SKK269" s="27"/>
      <c r="SKL269" s="27"/>
      <c r="SKM269" s="27"/>
      <c r="SKN269" s="27"/>
      <c r="SKO269" s="27"/>
      <c r="SKP269" s="27"/>
      <c r="SKQ269" s="27"/>
      <c r="SKR269" s="27"/>
      <c r="SKS269" s="27"/>
      <c r="SKT269" s="27"/>
      <c r="SKU269" s="27"/>
      <c r="SKV269" s="27"/>
      <c r="SKW269" s="27"/>
      <c r="SKX269" s="27"/>
      <c r="SKY269" s="27"/>
      <c r="SKZ269" s="27"/>
      <c r="SLA269" s="27"/>
      <c r="SLB269" s="27"/>
      <c r="SLC269" s="27"/>
      <c r="SLD269" s="27"/>
      <c r="SLE269" s="27"/>
      <c r="SLF269" s="27"/>
      <c r="SLG269" s="27"/>
      <c r="SLH269" s="27"/>
      <c r="SLI269" s="27"/>
      <c r="SLJ269" s="27"/>
      <c r="SLK269" s="27"/>
      <c r="SLL269" s="27"/>
      <c r="SLM269" s="27"/>
      <c r="SLN269" s="27"/>
      <c r="SLO269" s="27"/>
      <c r="SLP269" s="27"/>
      <c r="SLQ269" s="27"/>
      <c r="SLR269" s="27"/>
      <c r="SLS269" s="27"/>
      <c r="SLT269" s="27"/>
      <c r="SLU269" s="27"/>
      <c r="SLV269" s="27"/>
      <c r="SLW269" s="27"/>
      <c r="SLX269" s="27"/>
      <c r="SLY269" s="27"/>
      <c r="SLZ269" s="27"/>
      <c r="SMA269" s="27"/>
      <c r="SMB269" s="27"/>
      <c r="SMC269" s="27"/>
      <c r="SMD269" s="27"/>
      <c r="SME269" s="27"/>
      <c r="SMF269" s="27"/>
      <c r="SMG269" s="27"/>
      <c r="SMH269" s="27"/>
      <c r="SMI269" s="27"/>
      <c r="SMJ269" s="27"/>
      <c r="SMK269" s="27"/>
      <c r="SML269" s="27"/>
      <c r="SMM269" s="27"/>
      <c r="SMN269" s="27"/>
      <c r="SMO269" s="27"/>
      <c r="SMP269" s="27"/>
      <c r="SMQ269" s="27"/>
      <c r="SMR269" s="27"/>
      <c r="SMS269" s="27"/>
      <c r="SMT269" s="27"/>
      <c r="SMU269" s="27"/>
      <c r="SMV269" s="27"/>
      <c r="SMW269" s="27"/>
      <c r="SMX269" s="27"/>
      <c r="SMY269" s="27"/>
      <c r="SMZ269" s="27"/>
      <c r="SNA269" s="27"/>
      <c r="SNB269" s="27"/>
      <c r="SNC269" s="27"/>
      <c r="SND269" s="27"/>
      <c r="SNE269" s="27"/>
      <c r="SNF269" s="27"/>
      <c r="SNG269" s="27"/>
      <c r="SNH269" s="27"/>
      <c r="SNI269" s="27"/>
      <c r="SNJ269" s="27"/>
      <c r="SNK269" s="27"/>
      <c r="SNL269" s="27"/>
      <c r="SNM269" s="27"/>
      <c r="SNN269" s="27"/>
      <c r="SNO269" s="27"/>
      <c r="SNP269" s="27"/>
      <c r="SNQ269" s="27"/>
      <c r="SNR269" s="27"/>
      <c r="SNS269" s="27"/>
      <c r="SNT269" s="27"/>
      <c r="SNU269" s="27"/>
      <c r="SNV269" s="27"/>
      <c r="SNW269" s="27"/>
      <c r="SNX269" s="27"/>
      <c r="SNY269" s="27"/>
      <c r="SNZ269" s="27"/>
      <c r="SOA269" s="27"/>
      <c r="SOB269" s="27"/>
      <c r="SOC269" s="27"/>
      <c r="SOD269" s="27"/>
      <c r="SOE269" s="27"/>
      <c r="SOF269" s="27"/>
      <c r="SOG269" s="27"/>
      <c r="SOH269" s="27"/>
      <c r="SOI269" s="27"/>
      <c r="SOJ269" s="27"/>
      <c r="SOK269" s="27"/>
      <c r="SOL269" s="27"/>
      <c r="SOM269" s="27"/>
      <c r="SON269" s="27"/>
      <c r="SOO269" s="27"/>
      <c r="SOP269" s="27"/>
      <c r="SOQ269" s="27"/>
      <c r="SOR269" s="27"/>
      <c r="SOS269" s="27"/>
      <c r="SOT269" s="27"/>
      <c r="SOU269" s="27"/>
      <c r="SOV269" s="27"/>
      <c r="SOW269" s="27"/>
      <c r="SOX269" s="27"/>
      <c r="SOY269" s="27"/>
      <c r="SOZ269" s="27"/>
      <c r="SPA269" s="27"/>
      <c r="SPB269" s="27"/>
      <c r="SPC269" s="27"/>
      <c r="SPD269" s="27"/>
      <c r="SPE269" s="27"/>
      <c r="SPF269" s="27"/>
      <c r="SPG269" s="27"/>
      <c r="SPH269" s="27"/>
      <c r="SPI269" s="27"/>
      <c r="SPJ269" s="27"/>
      <c r="SPK269" s="27"/>
      <c r="SPL269" s="27"/>
      <c r="SPM269" s="27"/>
      <c r="SPN269" s="27"/>
      <c r="SPO269" s="27"/>
      <c r="SPP269" s="27"/>
      <c r="SPQ269" s="27"/>
      <c r="SPR269" s="27"/>
      <c r="SPS269" s="27"/>
      <c r="SPT269" s="27"/>
      <c r="SPU269" s="27"/>
      <c r="SPV269" s="27"/>
      <c r="SPW269" s="27"/>
      <c r="SPX269" s="27"/>
      <c r="SPY269" s="27"/>
      <c r="SPZ269" s="27"/>
      <c r="SQA269" s="27"/>
      <c r="SQB269" s="27"/>
      <c r="SQC269" s="27"/>
      <c r="SQD269" s="27"/>
      <c r="SQE269" s="27"/>
      <c r="SQF269" s="27"/>
      <c r="SQG269" s="27"/>
      <c r="SQH269" s="27"/>
      <c r="SQI269" s="27"/>
      <c r="SQJ269" s="27"/>
      <c r="SQK269" s="27"/>
      <c r="SQL269" s="27"/>
      <c r="SQM269" s="27"/>
      <c r="SQN269" s="27"/>
      <c r="SQO269" s="27"/>
      <c r="SQP269" s="27"/>
      <c r="SQQ269" s="27"/>
      <c r="SQR269" s="27"/>
      <c r="SQS269" s="27"/>
      <c r="SQT269" s="27"/>
      <c r="SQU269" s="27"/>
      <c r="SQV269" s="27"/>
      <c r="SQW269" s="27"/>
      <c r="SQX269" s="27"/>
      <c r="SQY269" s="27"/>
      <c r="SQZ269" s="27"/>
      <c r="SRA269" s="27"/>
      <c r="SRB269" s="27"/>
      <c r="SRC269" s="27"/>
      <c r="SRD269" s="27"/>
      <c r="SRE269" s="27"/>
      <c r="SRF269" s="27"/>
      <c r="SRG269" s="27"/>
      <c r="SRH269" s="27"/>
      <c r="SRI269" s="27"/>
      <c r="SRJ269" s="27"/>
      <c r="SRK269" s="27"/>
      <c r="SRL269" s="27"/>
      <c r="SRM269" s="27"/>
      <c r="SRN269" s="27"/>
      <c r="SRO269" s="27"/>
      <c r="SRP269" s="27"/>
      <c r="SRQ269" s="27"/>
      <c r="SRR269" s="27"/>
      <c r="SRS269" s="27"/>
      <c r="SRT269" s="27"/>
      <c r="SRU269" s="27"/>
      <c r="SRV269" s="27"/>
      <c r="SRW269" s="27"/>
      <c r="SRX269" s="27"/>
      <c r="SRY269" s="27"/>
      <c r="SRZ269" s="27"/>
      <c r="SSA269" s="27"/>
      <c r="SSB269" s="27"/>
      <c r="SSC269" s="27"/>
      <c r="SSD269" s="27"/>
      <c r="SSE269" s="27"/>
      <c r="SSF269" s="27"/>
      <c r="SSG269" s="27"/>
      <c r="SSH269" s="27"/>
      <c r="SSI269" s="27"/>
      <c r="SSJ269" s="27"/>
      <c r="SSK269" s="27"/>
      <c r="SSL269" s="27"/>
      <c r="SSM269" s="27"/>
      <c r="SSN269" s="27"/>
      <c r="SSO269" s="27"/>
      <c r="SSP269" s="27"/>
      <c r="SSQ269" s="27"/>
      <c r="SSR269" s="27"/>
      <c r="SSS269" s="27"/>
      <c r="SST269" s="27"/>
      <c r="SSU269" s="27"/>
      <c r="SSV269" s="27"/>
      <c r="SSW269" s="27"/>
      <c r="SSX269" s="27"/>
      <c r="SSY269" s="27"/>
      <c r="SSZ269" s="27"/>
      <c r="STA269" s="27"/>
      <c r="STB269" s="27"/>
      <c r="STC269" s="27"/>
      <c r="STD269" s="27"/>
      <c r="STE269" s="27"/>
      <c r="STF269" s="27"/>
      <c r="STG269" s="27"/>
      <c r="STH269" s="27"/>
      <c r="STI269" s="27"/>
      <c r="STJ269" s="27"/>
      <c r="STK269" s="27"/>
      <c r="STL269" s="27"/>
      <c r="STM269" s="27"/>
      <c r="STN269" s="27"/>
      <c r="STO269" s="27"/>
      <c r="STP269" s="27"/>
      <c r="STQ269" s="27"/>
      <c r="STR269" s="27"/>
      <c r="STS269" s="27"/>
      <c r="STT269" s="27"/>
      <c r="STU269" s="27"/>
      <c r="STV269" s="27"/>
      <c r="STW269" s="27"/>
      <c r="STX269" s="27"/>
      <c r="STY269" s="27"/>
      <c r="STZ269" s="27"/>
      <c r="SUA269" s="27"/>
      <c r="SUB269" s="27"/>
      <c r="SUC269" s="27"/>
      <c r="SUD269" s="27"/>
      <c r="SUE269" s="27"/>
      <c r="SUF269" s="27"/>
      <c r="SUG269" s="27"/>
      <c r="SUH269" s="27"/>
      <c r="SUI269" s="27"/>
      <c r="SUJ269" s="27"/>
      <c r="SUK269" s="27"/>
      <c r="SUL269" s="27"/>
      <c r="SUM269" s="27"/>
      <c r="SUN269" s="27"/>
      <c r="SUO269" s="27"/>
      <c r="SUP269" s="27"/>
      <c r="SUQ269" s="27"/>
      <c r="SUR269" s="27"/>
      <c r="SUS269" s="27"/>
      <c r="SUT269" s="27"/>
      <c r="SUU269" s="27"/>
      <c r="SUV269" s="27"/>
      <c r="SUW269" s="27"/>
      <c r="SUX269" s="27"/>
      <c r="SUY269" s="27"/>
      <c r="SUZ269" s="27"/>
      <c r="SVA269" s="27"/>
      <c r="SVB269" s="27"/>
      <c r="SVC269" s="27"/>
      <c r="SVD269" s="27"/>
      <c r="SVE269" s="27"/>
      <c r="SVF269" s="27"/>
      <c r="SVG269" s="27"/>
      <c r="SVH269" s="27"/>
      <c r="SVI269" s="27"/>
      <c r="SVJ269" s="27"/>
      <c r="SVK269" s="27"/>
      <c r="SVL269" s="27"/>
      <c r="SVM269" s="27"/>
      <c r="SVN269" s="27"/>
      <c r="SVO269" s="27"/>
      <c r="SVP269" s="27"/>
      <c r="SVQ269" s="27"/>
      <c r="SVR269" s="27"/>
      <c r="SVS269" s="27"/>
      <c r="SVT269" s="27"/>
      <c r="SVU269" s="27"/>
      <c r="SVV269" s="27"/>
      <c r="SVW269" s="27"/>
      <c r="SVX269" s="27"/>
      <c r="SVY269" s="27"/>
      <c r="SVZ269" s="27"/>
      <c r="SWA269" s="27"/>
      <c r="SWB269" s="27"/>
      <c r="SWC269" s="27"/>
      <c r="SWD269" s="27"/>
      <c r="SWE269" s="27"/>
      <c r="SWF269" s="27"/>
      <c r="SWG269" s="27"/>
      <c r="SWH269" s="27"/>
      <c r="SWI269" s="27"/>
      <c r="SWJ269" s="27"/>
      <c r="SWK269" s="27"/>
      <c r="SWL269" s="27"/>
      <c r="SWM269" s="27"/>
      <c r="SWN269" s="27"/>
      <c r="SWO269" s="27"/>
      <c r="SWP269" s="27"/>
      <c r="SWQ269" s="27"/>
      <c r="SWR269" s="27"/>
      <c r="SWS269" s="27"/>
      <c r="SWT269" s="27"/>
      <c r="SWU269" s="27"/>
      <c r="SWV269" s="27"/>
      <c r="SWW269" s="27"/>
      <c r="SWX269" s="27"/>
      <c r="SWY269" s="27"/>
      <c r="SWZ269" s="27"/>
      <c r="SXA269" s="27"/>
      <c r="SXB269" s="27"/>
      <c r="SXC269" s="27"/>
      <c r="SXD269" s="27"/>
      <c r="SXE269" s="27"/>
      <c r="SXF269" s="27"/>
      <c r="SXG269" s="27"/>
      <c r="SXH269" s="27"/>
      <c r="SXI269" s="27"/>
      <c r="SXJ269" s="27"/>
      <c r="SXK269" s="27"/>
      <c r="SXL269" s="27"/>
      <c r="SXM269" s="27"/>
      <c r="SXN269" s="27"/>
      <c r="SXO269" s="27"/>
      <c r="SXP269" s="27"/>
      <c r="SXQ269" s="27"/>
      <c r="SXR269" s="27"/>
      <c r="SXS269" s="27"/>
      <c r="SXT269" s="27"/>
      <c r="SXU269" s="27"/>
      <c r="SXV269" s="27"/>
      <c r="SXW269" s="27"/>
      <c r="SXX269" s="27"/>
      <c r="SXY269" s="27"/>
      <c r="SXZ269" s="27"/>
      <c r="SYA269" s="27"/>
      <c r="SYB269" s="27"/>
      <c r="SYC269" s="27"/>
      <c r="SYD269" s="27"/>
      <c r="SYE269" s="27"/>
      <c r="SYF269" s="27"/>
      <c r="SYG269" s="27"/>
      <c r="SYH269" s="27"/>
      <c r="SYI269" s="27"/>
      <c r="SYJ269" s="27"/>
      <c r="SYK269" s="27"/>
      <c r="SYL269" s="27"/>
      <c r="SYM269" s="27"/>
      <c r="SYN269" s="27"/>
      <c r="SYO269" s="27"/>
      <c r="SYP269" s="27"/>
      <c r="SYQ269" s="27"/>
      <c r="SYR269" s="27"/>
      <c r="SYS269" s="27"/>
      <c r="SYT269" s="27"/>
      <c r="SYU269" s="27"/>
      <c r="SYV269" s="27"/>
      <c r="SYW269" s="27"/>
      <c r="SYX269" s="27"/>
      <c r="SYY269" s="27"/>
      <c r="SYZ269" s="27"/>
      <c r="SZA269" s="27"/>
      <c r="SZB269" s="27"/>
      <c r="SZC269" s="27"/>
      <c r="SZD269" s="27"/>
      <c r="SZE269" s="27"/>
      <c r="SZF269" s="27"/>
      <c r="SZG269" s="27"/>
      <c r="SZH269" s="27"/>
      <c r="SZI269" s="27"/>
      <c r="SZJ269" s="27"/>
      <c r="SZK269" s="27"/>
      <c r="SZL269" s="27"/>
      <c r="SZM269" s="27"/>
      <c r="SZN269" s="27"/>
      <c r="SZO269" s="27"/>
      <c r="SZP269" s="27"/>
      <c r="SZQ269" s="27"/>
      <c r="SZR269" s="27"/>
      <c r="SZS269" s="27"/>
      <c r="SZT269" s="27"/>
      <c r="SZU269" s="27"/>
      <c r="SZV269" s="27"/>
      <c r="SZW269" s="27"/>
      <c r="SZX269" s="27"/>
      <c r="SZY269" s="27"/>
      <c r="SZZ269" s="27"/>
      <c r="TAA269" s="27"/>
      <c r="TAB269" s="27"/>
      <c r="TAC269" s="27"/>
      <c r="TAD269" s="27"/>
      <c r="TAE269" s="27"/>
      <c r="TAF269" s="27"/>
      <c r="TAG269" s="27"/>
      <c r="TAH269" s="27"/>
      <c r="TAI269" s="27"/>
      <c r="TAJ269" s="27"/>
      <c r="TAK269" s="27"/>
      <c r="TAL269" s="27"/>
      <c r="TAM269" s="27"/>
      <c r="TAN269" s="27"/>
      <c r="TAO269" s="27"/>
      <c r="TAP269" s="27"/>
      <c r="TAQ269" s="27"/>
      <c r="TAR269" s="27"/>
      <c r="TAS269" s="27"/>
      <c r="TAT269" s="27"/>
      <c r="TAU269" s="27"/>
      <c r="TAV269" s="27"/>
      <c r="TAW269" s="27"/>
      <c r="TAX269" s="27"/>
      <c r="TAY269" s="27"/>
      <c r="TAZ269" s="27"/>
      <c r="TBA269" s="27"/>
      <c r="TBB269" s="27"/>
      <c r="TBC269" s="27"/>
      <c r="TBD269" s="27"/>
      <c r="TBE269" s="27"/>
      <c r="TBF269" s="27"/>
      <c r="TBG269" s="27"/>
      <c r="TBH269" s="27"/>
      <c r="TBI269" s="27"/>
      <c r="TBJ269" s="27"/>
      <c r="TBK269" s="27"/>
      <c r="TBL269" s="27"/>
      <c r="TBM269" s="27"/>
      <c r="TBN269" s="27"/>
      <c r="TBO269" s="27"/>
      <c r="TBP269" s="27"/>
      <c r="TBQ269" s="27"/>
      <c r="TBR269" s="27"/>
      <c r="TBS269" s="27"/>
      <c r="TBT269" s="27"/>
      <c r="TBU269" s="27"/>
      <c r="TBV269" s="27"/>
      <c r="TBW269" s="27"/>
      <c r="TBX269" s="27"/>
      <c r="TBY269" s="27"/>
      <c r="TBZ269" s="27"/>
      <c r="TCA269" s="27"/>
      <c r="TCB269" s="27"/>
      <c r="TCC269" s="27"/>
      <c r="TCD269" s="27"/>
      <c r="TCE269" s="27"/>
      <c r="TCF269" s="27"/>
      <c r="TCG269" s="27"/>
      <c r="TCH269" s="27"/>
      <c r="TCI269" s="27"/>
      <c r="TCJ269" s="27"/>
      <c r="TCK269" s="27"/>
      <c r="TCL269" s="27"/>
      <c r="TCM269" s="27"/>
      <c r="TCN269" s="27"/>
      <c r="TCO269" s="27"/>
      <c r="TCP269" s="27"/>
      <c r="TCQ269" s="27"/>
      <c r="TCR269" s="27"/>
      <c r="TCS269" s="27"/>
      <c r="TCT269" s="27"/>
      <c r="TCU269" s="27"/>
      <c r="TCV269" s="27"/>
      <c r="TCW269" s="27"/>
      <c r="TCX269" s="27"/>
      <c r="TCY269" s="27"/>
      <c r="TCZ269" s="27"/>
      <c r="TDA269" s="27"/>
      <c r="TDB269" s="27"/>
      <c r="TDC269" s="27"/>
      <c r="TDD269" s="27"/>
      <c r="TDE269" s="27"/>
      <c r="TDF269" s="27"/>
      <c r="TDG269" s="27"/>
      <c r="TDH269" s="27"/>
      <c r="TDI269" s="27"/>
      <c r="TDJ269" s="27"/>
      <c r="TDK269" s="27"/>
      <c r="TDL269" s="27"/>
      <c r="TDM269" s="27"/>
      <c r="TDN269" s="27"/>
      <c r="TDO269" s="27"/>
      <c r="TDP269" s="27"/>
      <c r="TDQ269" s="27"/>
      <c r="TDR269" s="27"/>
      <c r="TDS269" s="27"/>
      <c r="TDT269" s="27"/>
      <c r="TDU269" s="27"/>
      <c r="TDV269" s="27"/>
      <c r="TDW269" s="27"/>
      <c r="TDX269" s="27"/>
      <c r="TDY269" s="27"/>
      <c r="TDZ269" s="27"/>
      <c r="TEA269" s="27"/>
      <c r="TEB269" s="27"/>
      <c r="TEC269" s="27"/>
      <c r="TED269" s="27"/>
      <c r="TEE269" s="27"/>
      <c r="TEF269" s="27"/>
      <c r="TEG269" s="27"/>
      <c r="TEH269" s="27"/>
      <c r="TEI269" s="27"/>
      <c r="TEJ269" s="27"/>
      <c r="TEK269" s="27"/>
      <c r="TEL269" s="27"/>
      <c r="TEM269" s="27"/>
      <c r="TEN269" s="27"/>
      <c r="TEO269" s="27"/>
      <c r="TEP269" s="27"/>
      <c r="TEQ269" s="27"/>
      <c r="TER269" s="27"/>
      <c r="TES269" s="27"/>
      <c r="TET269" s="27"/>
      <c r="TEU269" s="27"/>
      <c r="TEV269" s="27"/>
      <c r="TEW269" s="27"/>
      <c r="TEX269" s="27"/>
      <c r="TEY269" s="27"/>
      <c r="TEZ269" s="27"/>
      <c r="TFA269" s="27"/>
      <c r="TFB269" s="27"/>
      <c r="TFC269" s="27"/>
      <c r="TFD269" s="27"/>
      <c r="TFE269" s="27"/>
      <c r="TFF269" s="27"/>
      <c r="TFG269" s="27"/>
      <c r="TFH269" s="27"/>
      <c r="TFI269" s="27"/>
      <c r="TFJ269" s="27"/>
      <c r="TFK269" s="27"/>
      <c r="TFL269" s="27"/>
      <c r="TFM269" s="27"/>
      <c r="TFN269" s="27"/>
      <c r="TFO269" s="27"/>
      <c r="TFP269" s="27"/>
      <c r="TFQ269" s="27"/>
      <c r="TFR269" s="27"/>
      <c r="TFS269" s="27"/>
      <c r="TFT269" s="27"/>
      <c r="TFU269" s="27"/>
      <c r="TFV269" s="27"/>
      <c r="TFW269" s="27"/>
      <c r="TFX269" s="27"/>
      <c r="TFY269" s="27"/>
      <c r="TFZ269" s="27"/>
      <c r="TGA269" s="27"/>
      <c r="TGB269" s="27"/>
      <c r="TGC269" s="27"/>
      <c r="TGD269" s="27"/>
      <c r="TGE269" s="27"/>
      <c r="TGF269" s="27"/>
      <c r="TGG269" s="27"/>
      <c r="TGH269" s="27"/>
      <c r="TGI269" s="27"/>
      <c r="TGJ269" s="27"/>
      <c r="TGK269" s="27"/>
      <c r="TGL269" s="27"/>
      <c r="TGM269" s="27"/>
      <c r="TGN269" s="27"/>
      <c r="TGO269" s="27"/>
      <c r="TGP269" s="27"/>
      <c r="TGQ269" s="27"/>
      <c r="TGR269" s="27"/>
      <c r="TGS269" s="27"/>
      <c r="TGT269" s="27"/>
      <c r="TGU269" s="27"/>
      <c r="TGV269" s="27"/>
      <c r="TGW269" s="27"/>
      <c r="TGX269" s="27"/>
      <c r="TGY269" s="27"/>
      <c r="TGZ269" s="27"/>
      <c r="THA269" s="27"/>
      <c r="THB269" s="27"/>
      <c r="THC269" s="27"/>
      <c r="THD269" s="27"/>
      <c r="THE269" s="27"/>
      <c r="THF269" s="27"/>
      <c r="THG269" s="27"/>
      <c r="THH269" s="27"/>
      <c r="THI269" s="27"/>
      <c r="THJ269" s="27"/>
      <c r="THK269" s="27"/>
      <c r="THL269" s="27"/>
      <c r="THM269" s="27"/>
      <c r="THN269" s="27"/>
      <c r="THO269" s="27"/>
      <c r="THP269" s="27"/>
      <c r="THQ269" s="27"/>
      <c r="THR269" s="27"/>
      <c r="THS269" s="27"/>
      <c r="THT269" s="27"/>
      <c r="THU269" s="27"/>
      <c r="THV269" s="27"/>
      <c r="THW269" s="27"/>
      <c r="THX269" s="27"/>
      <c r="THY269" s="27"/>
      <c r="THZ269" s="27"/>
      <c r="TIA269" s="27"/>
      <c r="TIB269" s="27"/>
      <c r="TIC269" s="27"/>
      <c r="TID269" s="27"/>
      <c r="TIE269" s="27"/>
      <c r="TIF269" s="27"/>
      <c r="TIG269" s="27"/>
      <c r="TIH269" s="27"/>
      <c r="TII269" s="27"/>
      <c r="TIJ269" s="27"/>
      <c r="TIK269" s="27"/>
      <c r="TIL269" s="27"/>
      <c r="TIM269" s="27"/>
      <c r="TIN269" s="27"/>
      <c r="TIO269" s="27"/>
      <c r="TIP269" s="27"/>
      <c r="TIQ269" s="27"/>
      <c r="TIR269" s="27"/>
      <c r="TIS269" s="27"/>
      <c r="TIT269" s="27"/>
      <c r="TIU269" s="27"/>
      <c r="TIV269" s="27"/>
      <c r="TIW269" s="27"/>
      <c r="TIX269" s="27"/>
      <c r="TIY269" s="27"/>
      <c r="TIZ269" s="27"/>
      <c r="TJA269" s="27"/>
      <c r="TJB269" s="27"/>
      <c r="TJC269" s="27"/>
      <c r="TJD269" s="27"/>
      <c r="TJE269" s="27"/>
      <c r="TJF269" s="27"/>
      <c r="TJG269" s="27"/>
      <c r="TJH269" s="27"/>
      <c r="TJI269" s="27"/>
      <c r="TJJ269" s="27"/>
      <c r="TJK269" s="27"/>
      <c r="TJL269" s="27"/>
      <c r="TJM269" s="27"/>
      <c r="TJN269" s="27"/>
      <c r="TJO269" s="27"/>
      <c r="TJP269" s="27"/>
      <c r="TJQ269" s="27"/>
      <c r="TJR269" s="27"/>
      <c r="TJS269" s="27"/>
      <c r="TJT269" s="27"/>
      <c r="TJU269" s="27"/>
      <c r="TJV269" s="27"/>
      <c r="TJW269" s="27"/>
      <c r="TJX269" s="27"/>
      <c r="TJY269" s="27"/>
      <c r="TJZ269" s="27"/>
      <c r="TKA269" s="27"/>
      <c r="TKB269" s="27"/>
      <c r="TKC269" s="27"/>
      <c r="TKD269" s="27"/>
      <c r="TKE269" s="27"/>
      <c r="TKF269" s="27"/>
      <c r="TKG269" s="27"/>
      <c r="TKH269" s="27"/>
      <c r="TKI269" s="27"/>
      <c r="TKJ269" s="27"/>
      <c r="TKK269" s="27"/>
      <c r="TKL269" s="27"/>
      <c r="TKM269" s="27"/>
      <c r="TKN269" s="27"/>
      <c r="TKO269" s="27"/>
      <c r="TKP269" s="27"/>
      <c r="TKQ269" s="27"/>
      <c r="TKR269" s="27"/>
      <c r="TKS269" s="27"/>
      <c r="TKT269" s="27"/>
      <c r="TKU269" s="27"/>
      <c r="TKV269" s="27"/>
      <c r="TKW269" s="27"/>
      <c r="TKX269" s="27"/>
      <c r="TKY269" s="27"/>
      <c r="TKZ269" s="27"/>
      <c r="TLA269" s="27"/>
      <c r="TLB269" s="27"/>
      <c r="TLC269" s="27"/>
      <c r="TLD269" s="27"/>
      <c r="TLE269" s="27"/>
      <c r="TLF269" s="27"/>
      <c r="TLG269" s="27"/>
      <c r="TLH269" s="27"/>
      <c r="TLI269" s="27"/>
      <c r="TLJ269" s="27"/>
      <c r="TLK269" s="27"/>
      <c r="TLL269" s="27"/>
      <c r="TLM269" s="27"/>
      <c r="TLN269" s="27"/>
      <c r="TLO269" s="27"/>
      <c r="TLP269" s="27"/>
      <c r="TLQ269" s="27"/>
      <c r="TLR269" s="27"/>
      <c r="TLS269" s="27"/>
      <c r="TLT269" s="27"/>
      <c r="TLU269" s="27"/>
      <c r="TLV269" s="27"/>
      <c r="TLW269" s="27"/>
      <c r="TLX269" s="27"/>
      <c r="TLY269" s="27"/>
      <c r="TLZ269" s="27"/>
      <c r="TMA269" s="27"/>
      <c r="TMB269" s="27"/>
      <c r="TMC269" s="27"/>
      <c r="TMD269" s="27"/>
      <c r="TME269" s="27"/>
      <c r="TMF269" s="27"/>
      <c r="TMG269" s="27"/>
      <c r="TMH269" s="27"/>
      <c r="TMI269" s="27"/>
      <c r="TMJ269" s="27"/>
      <c r="TMK269" s="27"/>
      <c r="TML269" s="27"/>
      <c r="TMM269" s="27"/>
      <c r="TMN269" s="27"/>
      <c r="TMO269" s="27"/>
      <c r="TMP269" s="27"/>
      <c r="TMQ269" s="27"/>
      <c r="TMR269" s="27"/>
      <c r="TMS269" s="27"/>
      <c r="TMT269" s="27"/>
      <c r="TMU269" s="27"/>
      <c r="TMV269" s="27"/>
      <c r="TMW269" s="27"/>
      <c r="TMX269" s="27"/>
      <c r="TMY269" s="27"/>
      <c r="TMZ269" s="27"/>
      <c r="TNA269" s="27"/>
      <c r="TNB269" s="27"/>
      <c r="TNC269" s="27"/>
      <c r="TND269" s="27"/>
      <c r="TNE269" s="27"/>
      <c r="TNF269" s="27"/>
      <c r="TNG269" s="27"/>
      <c r="TNH269" s="27"/>
      <c r="TNI269" s="27"/>
      <c r="TNJ269" s="27"/>
      <c r="TNK269" s="27"/>
      <c r="TNL269" s="27"/>
      <c r="TNM269" s="27"/>
      <c r="TNN269" s="27"/>
      <c r="TNO269" s="27"/>
      <c r="TNP269" s="27"/>
      <c r="TNQ269" s="27"/>
      <c r="TNR269" s="27"/>
      <c r="TNS269" s="27"/>
      <c r="TNT269" s="27"/>
      <c r="TNU269" s="27"/>
      <c r="TNV269" s="27"/>
      <c r="TNW269" s="27"/>
      <c r="TNX269" s="27"/>
      <c r="TNY269" s="27"/>
      <c r="TNZ269" s="27"/>
      <c r="TOA269" s="27"/>
      <c r="TOB269" s="27"/>
      <c r="TOC269" s="27"/>
      <c r="TOD269" s="27"/>
      <c r="TOE269" s="27"/>
      <c r="TOF269" s="27"/>
      <c r="TOG269" s="27"/>
      <c r="TOH269" s="27"/>
      <c r="TOI269" s="27"/>
      <c r="TOJ269" s="27"/>
      <c r="TOK269" s="27"/>
      <c r="TOL269" s="27"/>
      <c r="TOM269" s="27"/>
      <c r="TON269" s="27"/>
      <c r="TOO269" s="27"/>
      <c r="TOP269" s="27"/>
      <c r="TOQ269" s="27"/>
      <c r="TOR269" s="27"/>
      <c r="TOS269" s="27"/>
      <c r="TOT269" s="27"/>
      <c r="TOU269" s="27"/>
      <c r="TOV269" s="27"/>
      <c r="TOW269" s="27"/>
      <c r="TOX269" s="27"/>
      <c r="TOY269" s="27"/>
      <c r="TOZ269" s="27"/>
      <c r="TPA269" s="27"/>
      <c r="TPB269" s="27"/>
      <c r="TPC269" s="27"/>
      <c r="TPD269" s="27"/>
      <c r="TPE269" s="27"/>
      <c r="TPF269" s="27"/>
      <c r="TPG269" s="27"/>
      <c r="TPH269" s="27"/>
      <c r="TPI269" s="27"/>
      <c r="TPJ269" s="27"/>
      <c r="TPK269" s="27"/>
      <c r="TPL269" s="27"/>
      <c r="TPM269" s="27"/>
      <c r="TPN269" s="27"/>
      <c r="TPO269" s="27"/>
      <c r="TPP269" s="27"/>
      <c r="TPQ269" s="27"/>
      <c r="TPR269" s="27"/>
      <c r="TPS269" s="27"/>
      <c r="TPT269" s="27"/>
      <c r="TPU269" s="27"/>
      <c r="TPV269" s="27"/>
      <c r="TPW269" s="27"/>
      <c r="TPX269" s="27"/>
      <c r="TPY269" s="27"/>
      <c r="TPZ269" s="27"/>
      <c r="TQA269" s="27"/>
      <c r="TQB269" s="27"/>
      <c r="TQC269" s="27"/>
      <c r="TQD269" s="27"/>
      <c r="TQE269" s="27"/>
      <c r="TQF269" s="27"/>
      <c r="TQG269" s="27"/>
      <c r="TQH269" s="27"/>
      <c r="TQI269" s="27"/>
      <c r="TQJ269" s="27"/>
      <c r="TQK269" s="27"/>
      <c r="TQL269" s="27"/>
      <c r="TQM269" s="27"/>
      <c r="TQN269" s="27"/>
      <c r="TQO269" s="27"/>
      <c r="TQP269" s="27"/>
      <c r="TQQ269" s="27"/>
      <c r="TQR269" s="27"/>
      <c r="TQS269" s="27"/>
      <c r="TQT269" s="27"/>
      <c r="TQU269" s="27"/>
      <c r="TQV269" s="27"/>
      <c r="TQW269" s="27"/>
      <c r="TQX269" s="27"/>
      <c r="TQY269" s="27"/>
      <c r="TQZ269" s="27"/>
      <c r="TRA269" s="27"/>
      <c r="TRB269" s="27"/>
      <c r="TRC269" s="27"/>
      <c r="TRD269" s="27"/>
      <c r="TRE269" s="27"/>
      <c r="TRF269" s="27"/>
      <c r="TRG269" s="27"/>
      <c r="TRH269" s="27"/>
      <c r="TRI269" s="27"/>
      <c r="TRJ269" s="27"/>
      <c r="TRK269" s="27"/>
      <c r="TRL269" s="27"/>
      <c r="TRM269" s="27"/>
      <c r="TRN269" s="27"/>
      <c r="TRO269" s="27"/>
      <c r="TRP269" s="27"/>
      <c r="TRQ269" s="27"/>
      <c r="TRR269" s="27"/>
      <c r="TRS269" s="27"/>
      <c r="TRT269" s="27"/>
      <c r="TRU269" s="27"/>
      <c r="TRV269" s="27"/>
      <c r="TRW269" s="27"/>
      <c r="TRX269" s="27"/>
      <c r="TRY269" s="27"/>
      <c r="TRZ269" s="27"/>
      <c r="TSA269" s="27"/>
      <c r="TSB269" s="27"/>
      <c r="TSC269" s="27"/>
      <c r="TSD269" s="27"/>
      <c r="TSE269" s="27"/>
      <c r="TSF269" s="27"/>
      <c r="TSG269" s="27"/>
      <c r="TSH269" s="27"/>
      <c r="TSI269" s="27"/>
      <c r="TSJ269" s="27"/>
      <c r="TSK269" s="27"/>
      <c r="TSL269" s="27"/>
      <c r="TSM269" s="27"/>
      <c r="TSN269" s="27"/>
      <c r="TSO269" s="27"/>
      <c r="TSP269" s="27"/>
      <c r="TSQ269" s="27"/>
      <c r="TSR269" s="27"/>
      <c r="TSS269" s="27"/>
      <c r="TST269" s="27"/>
      <c r="TSU269" s="27"/>
      <c r="TSV269" s="27"/>
      <c r="TSW269" s="27"/>
      <c r="TSX269" s="27"/>
      <c r="TSY269" s="27"/>
      <c r="TSZ269" s="27"/>
      <c r="TTA269" s="27"/>
      <c r="TTB269" s="27"/>
      <c r="TTC269" s="27"/>
      <c r="TTD269" s="27"/>
      <c r="TTE269" s="27"/>
      <c r="TTF269" s="27"/>
      <c r="TTG269" s="27"/>
      <c r="TTH269" s="27"/>
      <c r="TTI269" s="27"/>
      <c r="TTJ269" s="27"/>
      <c r="TTK269" s="27"/>
      <c r="TTL269" s="27"/>
      <c r="TTM269" s="27"/>
      <c r="TTN269" s="27"/>
      <c r="TTO269" s="27"/>
      <c r="TTP269" s="27"/>
      <c r="TTQ269" s="27"/>
      <c r="TTR269" s="27"/>
      <c r="TTS269" s="27"/>
      <c r="TTT269" s="27"/>
      <c r="TTU269" s="27"/>
      <c r="TTV269" s="27"/>
      <c r="TTW269" s="27"/>
      <c r="TTX269" s="27"/>
      <c r="TTY269" s="27"/>
      <c r="TTZ269" s="27"/>
      <c r="TUA269" s="27"/>
      <c r="TUB269" s="27"/>
      <c r="TUC269" s="27"/>
      <c r="TUD269" s="27"/>
      <c r="TUE269" s="27"/>
      <c r="TUF269" s="27"/>
      <c r="TUG269" s="27"/>
      <c r="TUH269" s="27"/>
      <c r="TUI269" s="27"/>
      <c r="TUJ269" s="27"/>
      <c r="TUK269" s="27"/>
      <c r="TUL269" s="27"/>
      <c r="TUM269" s="27"/>
      <c r="TUN269" s="27"/>
      <c r="TUO269" s="27"/>
      <c r="TUP269" s="27"/>
      <c r="TUQ269" s="27"/>
      <c r="TUR269" s="27"/>
      <c r="TUS269" s="27"/>
      <c r="TUT269" s="27"/>
      <c r="TUU269" s="27"/>
      <c r="TUV269" s="27"/>
      <c r="TUW269" s="27"/>
      <c r="TUX269" s="27"/>
      <c r="TUY269" s="27"/>
      <c r="TUZ269" s="27"/>
      <c r="TVA269" s="27"/>
      <c r="TVB269" s="27"/>
      <c r="TVC269" s="27"/>
      <c r="TVD269" s="27"/>
      <c r="TVE269" s="27"/>
      <c r="TVF269" s="27"/>
      <c r="TVG269" s="27"/>
      <c r="TVH269" s="27"/>
      <c r="TVI269" s="27"/>
      <c r="TVJ269" s="27"/>
      <c r="TVK269" s="27"/>
      <c r="TVL269" s="27"/>
      <c r="TVM269" s="27"/>
      <c r="TVN269" s="27"/>
      <c r="TVO269" s="27"/>
      <c r="TVP269" s="27"/>
      <c r="TVQ269" s="27"/>
      <c r="TVR269" s="27"/>
      <c r="TVS269" s="27"/>
      <c r="TVT269" s="27"/>
      <c r="TVU269" s="27"/>
      <c r="TVV269" s="27"/>
      <c r="TVW269" s="27"/>
      <c r="TVX269" s="27"/>
      <c r="TVY269" s="27"/>
      <c r="TVZ269" s="27"/>
      <c r="TWA269" s="27"/>
      <c r="TWB269" s="27"/>
      <c r="TWC269" s="27"/>
      <c r="TWD269" s="27"/>
      <c r="TWE269" s="27"/>
      <c r="TWF269" s="27"/>
      <c r="TWG269" s="27"/>
      <c r="TWH269" s="27"/>
      <c r="TWI269" s="27"/>
      <c r="TWJ269" s="27"/>
      <c r="TWK269" s="27"/>
      <c r="TWL269" s="27"/>
      <c r="TWM269" s="27"/>
      <c r="TWN269" s="27"/>
      <c r="TWO269" s="27"/>
      <c r="TWP269" s="27"/>
      <c r="TWQ269" s="27"/>
      <c r="TWR269" s="27"/>
      <c r="TWS269" s="27"/>
      <c r="TWT269" s="27"/>
      <c r="TWU269" s="27"/>
      <c r="TWV269" s="27"/>
      <c r="TWW269" s="27"/>
      <c r="TWX269" s="27"/>
      <c r="TWY269" s="27"/>
      <c r="TWZ269" s="27"/>
      <c r="TXA269" s="27"/>
      <c r="TXB269" s="27"/>
      <c r="TXC269" s="27"/>
      <c r="TXD269" s="27"/>
      <c r="TXE269" s="27"/>
      <c r="TXF269" s="27"/>
      <c r="TXG269" s="27"/>
      <c r="TXH269" s="27"/>
      <c r="TXI269" s="27"/>
      <c r="TXJ269" s="27"/>
      <c r="TXK269" s="27"/>
      <c r="TXL269" s="27"/>
      <c r="TXM269" s="27"/>
      <c r="TXN269" s="27"/>
      <c r="TXO269" s="27"/>
      <c r="TXP269" s="27"/>
      <c r="TXQ269" s="27"/>
      <c r="TXR269" s="27"/>
      <c r="TXS269" s="27"/>
      <c r="TXT269" s="27"/>
      <c r="TXU269" s="27"/>
      <c r="TXV269" s="27"/>
      <c r="TXW269" s="27"/>
      <c r="TXX269" s="27"/>
      <c r="TXY269" s="27"/>
      <c r="TXZ269" s="27"/>
      <c r="TYA269" s="27"/>
      <c r="TYB269" s="27"/>
      <c r="TYC269" s="27"/>
      <c r="TYD269" s="27"/>
      <c r="TYE269" s="27"/>
      <c r="TYF269" s="27"/>
      <c r="TYG269" s="27"/>
      <c r="TYH269" s="27"/>
      <c r="TYI269" s="27"/>
      <c r="TYJ269" s="27"/>
      <c r="TYK269" s="27"/>
      <c r="TYL269" s="27"/>
      <c r="TYM269" s="27"/>
      <c r="TYN269" s="27"/>
      <c r="TYO269" s="27"/>
      <c r="TYP269" s="27"/>
      <c r="TYQ269" s="27"/>
      <c r="TYR269" s="27"/>
      <c r="TYS269" s="27"/>
      <c r="TYT269" s="27"/>
      <c r="TYU269" s="27"/>
      <c r="TYV269" s="27"/>
      <c r="TYW269" s="27"/>
      <c r="TYX269" s="27"/>
      <c r="TYY269" s="27"/>
      <c r="TYZ269" s="27"/>
      <c r="TZA269" s="27"/>
      <c r="TZB269" s="27"/>
      <c r="TZC269" s="27"/>
      <c r="TZD269" s="27"/>
      <c r="TZE269" s="27"/>
      <c r="TZF269" s="27"/>
      <c r="TZG269" s="27"/>
      <c r="TZH269" s="27"/>
      <c r="TZI269" s="27"/>
      <c r="TZJ269" s="27"/>
      <c r="TZK269" s="27"/>
      <c r="TZL269" s="27"/>
      <c r="TZM269" s="27"/>
      <c r="TZN269" s="27"/>
      <c r="TZO269" s="27"/>
      <c r="TZP269" s="27"/>
      <c r="TZQ269" s="27"/>
      <c r="TZR269" s="27"/>
      <c r="TZS269" s="27"/>
      <c r="TZT269" s="27"/>
      <c r="TZU269" s="27"/>
      <c r="TZV269" s="27"/>
      <c r="TZW269" s="27"/>
      <c r="TZX269" s="27"/>
      <c r="TZY269" s="27"/>
      <c r="TZZ269" s="27"/>
      <c r="UAA269" s="27"/>
      <c r="UAB269" s="27"/>
      <c r="UAC269" s="27"/>
      <c r="UAD269" s="27"/>
      <c r="UAE269" s="27"/>
      <c r="UAF269" s="27"/>
      <c r="UAG269" s="27"/>
      <c r="UAH269" s="27"/>
      <c r="UAI269" s="27"/>
      <c r="UAJ269" s="27"/>
      <c r="UAK269" s="27"/>
      <c r="UAL269" s="27"/>
      <c r="UAM269" s="27"/>
      <c r="UAN269" s="27"/>
      <c r="UAO269" s="27"/>
      <c r="UAP269" s="27"/>
      <c r="UAQ269" s="27"/>
      <c r="UAR269" s="27"/>
      <c r="UAS269" s="27"/>
      <c r="UAT269" s="27"/>
      <c r="UAU269" s="27"/>
      <c r="UAV269" s="27"/>
      <c r="UAW269" s="27"/>
      <c r="UAX269" s="27"/>
      <c r="UAY269" s="27"/>
      <c r="UAZ269" s="27"/>
      <c r="UBA269" s="27"/>
      <c r="UBB269" s="27"/>
      <c r="UBC269" s="27"/>
      <c r="UBD269" s="27"/>
      <c r="UBE269" s="27"/>
      <c r="UBF269" s="27"/>
      <c r="UBG269" s="27"/>
      <c r="UBH269" s="27"/>
      <c r="UBI269" s="27"/>
      <c r="UBJ269" s="27"/>
      <c r="UBK269" s="27"/>
      <c r="UBL269" s="27"/>
      <c r="UBM269" s="27"/>
      <c r="UBN269" s="27"/>
      <c r="UBO269" s="27"/>
      <c r="UBP269" s="27"/>
      <c r="UBQ269" s="27"/>
      <c r="UBR269" s="27"/>
      <c r="UBS269" s="27"/>
      <c r="UBT269" s="27"/>
      <c r="UBU269" s="27"/>
      <c r="UBV269" s="27"/>
      <c r="UBW269" s="27"/>
      <c r="UBX269" s="27"/>
      <c r="UBY269" s="27"/>
      <c r="UBZ269" s="27"/>
      <c r="UCA269" s="27"/>
      <c r="UCB269" s="27"/>
      <c r="UCC269" s="27"/>
      <c r="UCD269" s="27"/>
      <c r="UCE269" s="27"/>
      <c r="UCF269" s="27"/>
      <c r="UCG269" s="27"/>
      <c r="UCH269" s="27"/>
      <c r="UCI269" s="27"/>
      <c r="UCJ269" s="27"/>
      <c r="UCK269" s="27"/>
      <c r="UCL269" s="27"/>
      <c r="UCM269" s="27"/>
      <c r="UCN269" s="27"/>
      <c r="UCO269" s="27"/>
      <c r="UCP269" s="27"/>
      <c r="UCQ269" s="27"/>
      <c r="UCR269" s="27"/>
      <c r="UCS269" s="27"/>
      <c r="UCT269" s="27"/>
      <c r="UCU269" s="27"/>
      <c r="UCV269" s="27"/>
      <c r="UCW269" s="27"/>
      <c r="UCX269" s="27"/>
      <c r="UCY269" s="27"/>
      <c r="UCZ269" s="27"/>
      <c r="UDA269" s="27"/>
      <c r="UDB269" s="27"/>
      <c r="UDC269" s="27"/>
      <c r="UDD269" s="27"/>
      <c r="UDE269" s="27"/>
      <c r="UDF269" s="27"/>
      <c r="UDG269" s="27"/>
      <c r="UDH269" s="27"/>
      <c r="UDI269" s="27"/>
      <c r="UDJ269" s="27"/>
      <c r="UDK269" s="27"/>
      <c r="UDL269" s="27"/>
      <c r="UDM269" s="27"/>
      <c r="UDN269" s="27"/>
      <c r="UDO269" s="27"/>
      <c r="UDP269" s="27"/>
      <c r="UDQ269" s="27"/>
      <c r="UDR269" s="27"/>
      <c r="UDS269" s="27"/>
      <c r="UDT269" s="27"/>
      <c r="UDU269" s="27"/>
      <c r="UDV269" s="27"/>
      <c r="UDW269" s="27"/>
      <c r="UDX269" s="27"/>
      <c r="UDY269" s="27"/>
      <c r="UDZ269" s="27"/>
      <c r="UEA269" s="27"/>
      <c r="UEB269" s="27"/>
      <c r="UEC269" s="27"/>
      <c r="UED269" s="27"/>
      <c r="UEE269" s="27"/>
      <c r="UEF269" s="27"/>
      <c r="UEG269" s="27"/>
      <c r="UEH269" s="27"/>
      <c r="UEI269" s="27"/>
      <c r="UEJ269" s="27"/>
      <c r="UEK269" s="27"/>
      <c r="UEL269" s="27"/>
      <c r="UEM269" s="27"/>
      <c r="UEN269" s="27"/>
      <c r="UEO269" s="27"/>
      <c r="UEP269" s="27"/>
      <c r="UEQ269" s="27"/>
      <c r="UER269" s="27"/>
      <c r="UES269" s="27"/>
      <c r="UET269" s="27"/>
      <c r="UEU269" s="27"/>
      <c r="UEV269" s="27"/>
      <c r="UEW269" s="27"/>
      <c r="UEX269" s="27"/>
      <c r="UEY269" s="27"/>
      <c r="UEZ269" s="27"/>
      <c r="UFA269" s="27"/>
      <c r="UFB269" s="27"/>
      <c r="UFC269" s="27"/>
      <c r="UFD269" s="27"/>
      <c r="UFE269" s="27"/>
      <c r="UFF269" s="27"/>
      <c r="UFG269" s="27"/>
      <c r="UFH269" s="27"/>
      <c r="UFI269" s="27"/>
      <c r="UFJ269" s="27"/>
      <c r="UFK269" s="27"/>
      <c r="UFL269" s="27"/>
      <c r="UFM269" s="27"/>
      <c r="UFN269" s="27"/>
      <c r="UFO269" s="27"/>
      <c r="UFP269" s="27"/>
      <c r="UFQ269" s="27"/>
      <c r="UFR269" s="27"/>
      <c r="UFS269" s="27"/>
      <c r="UFT269" s="27"/>
      <c r="UFU269" s="27"/>
      <c r="UFV269" s="27"/>
      <c r="UFW269" s="27"/>
      <c r="UFX269" s="27"/>
      <c r="UFY269" s="27"/>
      <c r="UFZ269" s="27"/>
      <c r="UGA269" s="27"/>
      <c r="UGB269" s="27"/>
      <c r="UGC269" s="27"/>
      <c r="UGD269" s="27"/>
      <c r="UGE269" s="27"/>
      <c r="UGF269" s="27"/>
      <c r="UGG269" s="27"/>
      <c r="UGH269" s="27"/>
      <c r="UGI269" s="27"/>
      <c r="UGJ269" s="27"/>
      <c r="UGK269" s="27"/>
      <c r="UGL269" s="27"/>
      <c r="UGM269" s="27"/>
      <c r="UGN269" s="27"/>
      <c r="UGO269" s="27"/>
      <c r="UGP269" s="27"/>
      <c r="UGQ269" s="27"/>
      <c r="UGR269" s="27"/>
      <c r="UGS269" s="27"/>
      <c r="UGT269" s="27"/>
      <c r="UGU269" s="27"/>
      <c r="UGV269" s="27"/>
      <c r="UGW269" s="27"/>
      <c r="UGX269" s="27"/>
      <c r="UGY269" s="27"/>
      <c r="UGZ269" s="27"/>
      <c r="UHA269" s="27"/>
      <c r="UHB269" s="27"/>
      <c r="UHC269" s="27"/>
      <c r="UHD269" s="27"/>
      <c r="UHE269" s="27"/>
      <c r="UHF269" s="27"/>
      <c r="UHG269" s="27"/>
      <c r="UHH269" s="27"/>
      <c r="UHI269" s="27"/>
      <c r="UHJ269" s="27"/>
      <c r="UHK269" s="27"/>
      <c r="UHL269" s="27"/>
      <c r="UHM269" s="27"/>
      <c r="UHN269" s="27"/>
      <c r="UHO269" s="27"/>
      <c r="UHP269" s="27"/>
      <c r="UHQ269" s="27"/>
      <c r="UHR269" s="27"/>
      <c r="UHS269" s="27"/>
      <c r="UHT269" s="27"/>
      <c r="UHU269" s="27"/>
      <c r="UHV269" s="27"/>
      <c r="UHW269" s="27"/>
      <c r="UHX269" s="27"/>
      <c r="UHY269" s="27"/>
      <c r="UHZ269" s="27"/>
      <c r="UIA269" s="27"/>
      <c r="UIB269" s="27"/>
      <c r="UIC269" s="27"/>
      <c r="UID269" s="27"/>
      <c r="UIE269" s="27"/>
      <c r="UIF269" s="27"/>
      <c r="UIG269" s="27"/>
      <c r="UIH269" s="27"/>
      <c r="UII269" s="27"/>
      <c r="UIJ269" s="27"/>
      <c r="UIK269" s="27"/>
      <c r="UIL269" s="27"/>
      <c r="UIM269" s="27"/>
      <c r="UIN269" s="27"/>
      <c r="UIO269" s="27"/>
      <c r="UIP269" s="27"/>
      <c r="UIQ269" s="27"/>
      <c r="UIR269" s="27"/>
      <c r="UIS269" s="27"/>
      <c r="UIT269" s="27"/>
      <c r="UIU269" s="27"/>
      <c r="UIV269" s="27"/>
      <c r="UIW269" s="27"/>
      <c r="UIX269" s="27"/>
      <c r="UIY269" s="27"/>
      <c r="UIZ269" s="27"/>
      <c r="UJA269" s="27"/>
      <c r="UJB269" s="27"/>
      <c r="UJC269" s="27"/>
      <c r="UJD269" s="27"/>
      <c r="UJE269" s="27"/>
      <c r="UJF269" s="27"/>
      <c r="UJG269" s="27"/>
      <c r="UJH269" s="27"/>
      <c r="UJI269" s="27"/>
      <c r="UJJ269" s="27"/>
      <c r="UJK269" s="27"/>
      <c r="UJL269" s="27"/>
      <c r="UJM269" s="27"/>
      <c r="UJN269" s="27"/>
      <c r="UJO269" s="27"/>
      <c r="UJP269" s="27"/>
      <c r="UJQ269" s="27"/>
      <c r="UJR269" s="27"/>
      <c r="UJS269" s="27"/>
      <c r="UJT269" s="27"/>
      <c r="UJU269" s="27"/>
      <c r="UJV269" s="27"/>
      <c r="UJW269" s="27"/>
      <c r="UJX269" s="27"/>
      <c r="UJY269" s="27"/>
      <c r="UJZ269" s="27"/>
      <c r="UKA269" s="27"/>
      <c r="UKB269" s="27"/>
      <c r="UKC269" s="27"/>
      <c r="UKD269" s="27"/>
      <c r="UKE269" s="27"/>
      <c r="UKF269" s="27"/>
      <c r="UKG269" s="27"/>
      <c r="UKH269" s="27"/>
      <c r="UKI269" s="27"/>
      <c r="UKJ269" s="27"/>
      <c r="UKK269" s="27"/>
      <c r="UKL269" s="27"/>
      <c r="UKM269" s="27"/>
      <c r="UKN269" s="27"/>
      <c r="UKO269" s="27"/>
      <c r="UKP269" s="27"/>
      <c r="UKQ269" s="27"/>
      <c r="UKR269" s="27"/>
      <c r="UKS269" s="27"/>
      <c r="UKT269" s="27"/>
      <c r="UKU269" s="27"/>
      <c r="UKV269" s="27"/>
      <c r="UKW269" s="27"/>
      <c r="UKX269" s="27"/>
      <c r="UKY269" s="27"/>
      <c r="UKZ269" s="27"/>
      <c r="ULA269" s="27"/>
      <c r="ULB269" s="27"/>
      <c r="ULC269" s="27"/>
      <c r="ULD269" s="27"/>
      <c r="ULE269" s="27"/>
      <c r="ULF269" s="27"/>
      <c r="ULG269" s="27"/>
      <c r="ULH269" s="27"/>
      <c r="ULI269" s="27"/>
      <c r="ULJ269" s="27"/>
      <c r="ULK269" s="27"/>
      <c r="ULL269" s="27"/>
      <c r="ULM269" s="27"/>
      <c r="ULN269" s="27"/>
      <c r="ULO269" s="27"/>
      <c r="ULP269" s="27"/>
      <c r="ULQ269" s="27"/>
      <c r="ULR269" s="27"/>
      <c r="ULS269" s="27"/>
      <c r="ULT269" s="27"/>
      <c r="ULU269" s="27"/>
      <c r="ULV269" s="27"/>
      <c r="ULW269" s="27"/>
      <c r="ULX269" s="27"/>
      <c r="ULY269" s="27"/>
      <c r="ULZ269" s="27"/>
      <c r="UMA269" s="27"/>
      <c r="UMB269" s="27"/>
      <c r="UMC269" s="27"/>
      <c r="UMD269" s="27"/>
      <c r="UME269" s="27"/>
      <c r="UMF269" s="27"/>
      <c r="UMG269" s="27"/>
      <c r="UMH269" s="27"/>
      <c r="UMI269" s="27"/>
      <c r="UMJ269" s="27"/>
      <c r="UMK269" s="27"/>
      <c r="UML269" s="27"/>
      <c r="UMM269" s="27"/>
      <c r="UMN269" s="27"/>
      <c r="UMO269" s="27"/>
      <c r="UMP269" s="27"/>
      <c r="UMQ269" s="27"/>
      <c r="UMR269" s="27"/>
      <c r="UMS269" s="27"/>
      <c r="UMT269" s="27"/>
      <c r="UMU269" s="27"/>
      <c r="UMV269" s="27"/>
      <c r="UMW269" s="27"/>
      <c r="UMX269" s="27"/>
      <c r="UMY269" s="27"/>
      <c r="UMZ269" s="27"/>
      <c r="UNA269" s="27"/>
      <c r="UNB269" s="27"/>
      <c r="UNC269" s="27"/>
      <c r="UND269" s="27"/>
      <c r="UNE269" s="27"/>
      <c r="UNF269" s="27"/>
      <c r="UNG269" s="27"/>
      <c r="UNH269" s="27"/>
      <c r="UNI269" s="27"/>
      <c r="UNJ269" s="27"/>
      <c r="UNK269" s="27"/>
      <c r="UNL269" s="27"/>
      <c r="UNM269" s="27"/>
      <c r="UNN269" s="27"/>
      <c r="UNO269" s="27"/>
      <c r="UNP269" s="27"/>
      <c r="UNQ269" s="27"/>
      <c r="UNR269" s="27"/>
      <c r="UNS269" s="27"/>
      <c r="UNT269" s="27"/>
      <c r="UNU269" s="27"/>
      <c r="UNV269" s="27"/>
      <c r="UNW269" s="27"/>
      <c r="UNX269" s="27"/>
      <c r="UNY269" s="27"/>
      <c r="UNZ269" s="27"/>
      <c r="UOA269" s="27"/>
      <c r="UOB269" s="27"/>
      <c r="UOC269" s="27"/>
      <c r="UOD269" s="27"/>
      <c r="UOE269" s="27"/>
      <c r="UOF269" s="27"/>
      <c r="UOG269" s="27"/>
      <c r="UOH269" s="27"/>
      <c r="UOI269" s="27"/>
      <c r="UOJ269" s="27"/>
      <c r="UOK269" s="27"/>
      <c r="UOL269" s="27"/>
      <c r="UOM269" s="27"/>
      <c r="UON269" s="27"/>
      <c r="UOO269" s="27"/>
      <c r="UOP269" s="27"/>
      <c r="UOQ269" s="27"/>
      <c r="UOR269" s="27"/>
      <c r="UOS269" s="27"/>
      <c r="UOT269" s="27"/>
      <c r="UOU269" s="27"/>
      <c r="UOV269" s="27"/>
      <c r="UOW269" s="27"/>
      <c r="UOX269" s="27"/>
      <c r="UOY269" s="27"/>
      <c r="UOZ269" s="27"/>
      <c r="UPA269" s="27"/>
      <c r="UPB269" s="27"/>
      <c r="UPC269" s="27"/>
      <c r="UPD269" s="27"/>
      <c r="UPE269" s="27"/>
      <c r="UPF269" s="27"/>
      <c r="UPG269" s="27"/>
      <c r="UPH269" s="27"/>
      <c r="UPI269" s="27"/>
      <c r="UPJ269" s="27"/>
      <c r="UPK269" s="27"/>
      <c r="UPL269" s="27"/>
      <c r="UPM269" s="27"/>
      <c r="UPN269" s="27"/>
      <c r="UPO269" s="27"/>
      <c r="UPP269" s="27"/>
      <c r="UPQ269" s="27"/>
      <c r="UPR269" s="27"/>
      <c r="UPS269" s="27"/>
      <c r="UPT269" s="27"/>
      <c r="UPU269" s="27"/>
      <c r="UPV269" s="27"/>
      <c r="UPW269" s="27"/>
      <c r="UPX269" s="27"/>
      <c r="UPY269" s="27"/>
      <c r="UPZ269" s="27"/>
      <c r="UQA269" s="27"/>
      <c r="UQB269" s="27"/>
      <c r="UQC269" s="27"/>
      <c r="UQD269" s="27"/>
      <c r="UQE269" s="27"/>
      <c r="UQF269" s="27"/>
      <c r="UQG269" s="27"/>
      <c r="UQH269" s="27"/>
      <c r="UQI269" s="27"/>
      <c r="UQJ269" s="27"/>
      <c r="UQK269" s="27"/>
      <c r="UQL269" s="27"/>
      <c r="UQM269" s="27"/>
      <c r="UQN269" s="27"/>
      <c r="UQO269" s="27"/>
      <c r="UQP269" s="27"/>
      <c r="UQQ269" s="27"/>
      <c r="UQR269" s="27"/>
      <c r="UQS269" s="27"/>
      <c r="UQT269" s="27"/>
      <c r="UQU269" s="27"/>
      <c r="UQV269" s="27"/>
      <c r="UQW269" s="27"/>
      <c r="UQX269" s="27"/>
      <c r="UQY269" s="27"/>
      <c r="UQZ269" s="27"/>
      <c r="URA269" s="27"/>
      <c r="URB269" s="27"/>
      <c r="URC269" s="27"/>
      <c r="URD269" s="27"/>
      <c r="URE269" s="27"/>
      <c r="URF269" s="27"/>
      <c r="URG269" s="27"/>
      <c r="URH269" s="27"/>
      <c r="URI269" s="27"/>
      <c r="URJ269" s="27"/>
      <c r="URK269" s="27"/>
      <c r="URL269" s="27"/>
      <c r="URM269" s="27"/>
      <c r="URN269" s="27"/>
      <c r="URO269" s="27"/>
      <c r="URP269" s="27"/>
      <c r="URQ269" s="27"/>
      <c r="URR269" s="27"/>
      <c r="URS269" s="27"/>
      <c r="URT269" s="27"/>
      <c r="URU269" s="27"/>
      <c r="URV269" s="27"/>
      <c r="URW269" s="27"/>
      <c r="URX269" s="27"/>
      <c r="URY269" s="27"/>
      <c r="URZ269" s="27"/>
      <c r="USA269" s="27"/>
      <c r="USB269" s="27"/>
      <c r="USC269" s="27"/>
      <c r="USD269" s="27"/>
      <c r="USE269" s="27"/>
      <c r="USF269" s="27"/>
      <c r="USG269" s="27"/>
      <c r="USH269" s="27"/>
      <c r="USI269" s="27"/>
      <c r="USJ269" s="27"/>
      <c r="USK269" s="27"/>
      <c r="USL269" s="27"/>
      <c r="USM269" s="27"/>
      <c r="USN269" s="27"/>
      <c r="USO269" s="27"/>
      <c r="USP269" s="27"/>
      <c r="USQ269" s="27"/>
      <c r="USR269" s="27"/>
      <c r="USS269" s="27"/>
      <c r="UST269" s="27"/>
      <c r="USU269" s="27"/>
      <c r="USV269" s="27"/>
      <c r="USW269" s="27"/>
      <c r="USX269" s="27"/>
      <c r="USY269" s="27"/>
      <c r="USZ269" s="27"/>
      <c r="UTA269" s="27"/>
      <c r="UTB269" s="27"/>
      <c r="UTC269" s="27"/>
      <c r="UTD269" s="27"/>
      <c r="UTE269" s="27"/>
      <c r="UTF269" s="27"/>
      <c r="UTG269" s="27"/>
      <c r="UTH269" s="27"/>
      <c r="UTI269" s="27"/>
      <c r="UTJ269" s="27"/>
      <c r="UTK269" s="27"/>
      <c r="UTL269" s="27"/>
      <c r="UTM269" s="27"/>
      <c r="UTN269" s="27"/>
      <c r="UTO269" s="27"/>
      <c r="UTP269" s="27"/>
      <c r="UTQ269" s="27"/>
      <c r="UTR269" s="27"/>
      <c r="UTS269" s="27"/>
      <c r="UTT269" s="27"/>
      <c r="UTU269" s="27"/>
      <c r="UTV269" s="27"/>
      <c r="UTW269" s="27"/>
      <c r="UTX269" s="27"/>
      <c r="UTY269" s="27"/>
      <c r="UTZ269" s="27"/>
      <c r="UUA269" s="27"/>
      <c r="UUB269" s="27"/>
      <c r="UUC269" s="27"/>
      <c r="UUD269" s="27"/>
      <c r="UUE269" s="27"/>
      <c r="UUF269" s="27"/>
      <c r="UUG269" s="27"/>
      <c r="UUH269" s="27"/>
      <c r="UUI269" s="27"/>
      <c r="UUJ269" s="27"/>
      <c r="UUK269" s="27"/>
      <c r="UUL269" s="27"/>
      <c r="UUM269" s="27"/>
      <c r="UUN269" s="27"/>
      <c r="UUO269" s="27"/>
      <c r="UUP269" s="27"/>
      <c r="UUQ269" s="27"/>
      <c r="UUR269" s="27"/>
      <c r="UUS269" s="27"/>
      <c r="UUT269" s="27"/>
      <c r="UUU269" s="27"/>
      <c r="UUV269" s="27"/>
      <c r="UUW269" s="27"/>
      <c r="UUX269" s="27"/>
      <c r="UUY269" s="27"/>
      <c r="UUZ269" s="27"/>
      <c r="UVA269" s="27"/>
      <c r="UVB269" s="27"/>
      <c r="UVC269" s="27"/>
      <c r="UVD269" s="27"/>
      <c r="UVE269" s="27"/>
      <c r="UVF269" s="27"/>
      <c r="UVG269" s="27"/>
      <c r="UVH269" s="27"/>
      <c r="UVI269" s="27"/>
      <c r="UVJ269" s="27"/>
      <c r="UVK269" s="27"/>
      <c r="UVL269" s="27"/>
      <c r="UVM269" s="27"/>
      <c r="UVN269" s="27"/>
      <c r="UVO269" s="27"/>
      <c r="UVP269" s="27"/>
      <c r="UVQ269" s="27"/>
      <c r="UVR269" s="27"/>
      <c r="UVS269" s="27"/>
      <c r="UVT269" s="27"/>
      <c r="UVU269" s="27"/>
      <c r="UVV269" s="27"/>
      <c r="UVW269" s="27"/>
      <c r="UVX269" s="27"/>
      <c r="UVY269" s="27"/>
      <c r="UVZ269" s="27"/>
      <c r="UWA269" s="27"/>
      <c r="UWB269" s="27"/>
      <c r="UWC269" s="27"/>
      <c r="UWD269" s="27"/>
      <c r="UWE269" s="27"/>
      <c r="UWF269" s="27"/>
      <c r="UWG269" s="27"/>
      <c r="UWH269" s="27"/>
      <c r="UWI269" s="27"/>
      <c r="UWJ269" s="27"/>
      <c r="UWK269" s="27"/>
      <c r="UWL269" s="27"/>
      <c r="UWM269" s="27"/>
      <c r="UWN269" s="27"/>
      <c r="UWO269" s="27"/>
      <c r="UWP269" s="27"/>
      <c r="UWQ269" s="27"/>
      <c r="UWR269" s="27"/>
      <c r="UWS269" s="27"/>
      <c r="UWT269" s="27"/>
      <c r="UWU269" s="27"/>
      <c r="UWV269" s="27"/>
      <c r="UWW269" s="27"/>
      <c r="UWX269" s="27"/>
      <c r="UWY269" s="27"/>
      <c r="UWZ269" s="27"/>
      <c r="UXA269" s="27"/>
      <c r="UXB269" s="27"/>
      <c r="UXC269" s="27"/>
      <c r="UXD269" s="27"/>
      <c r="UXE269" s="27"/>
      <c r="UXF269" s="27"/>
      <c r="UXG269" s="27"/>
      <c r="UXH269" s="27"/>
      <c r="UXI269" s="27"/>
      <c r="UXJ269" s="27"/>
      <c r="UXK269" s="27"/>
      <c r="UXL269" s="27"/>
      <c r="UXM269" s="27"/>
      <c r="UXN269" s="27"/>
      <c r="UXO269" s="27"/>
      <c r="UXP269" s="27"/>
      <c r="UXQ269" s="27"/>
      <c r="UXR269" s="27"/>
      <c r="UXS269" s="27"/>
      <c r="UXT269" s="27"/>
      <c r="UXU269" s="27"/>
      <c r="UXV269" s="27"/>
      <c r="UXW269" s="27"/>
      <c r="UXX269" s="27"/>
      <c r="UXY269" s="27"/>
      <c r="UXZ269" s="27"/>
      <c r="UYA269" s="27"/>
      <c r="UYB269" s="27"/>
      <c r="UYC269" s="27"/>
      <c r="UYD269" s="27"/>
      <c r="UYE269" s="27"/>
      <c r="UYF269" s="27"/>
      <c r="UYG269" s="27"/>
      <c r="UYH269" s="27"/>
      <c r="UYI269" s="27"/>
      <c r="UYJ269" s="27"/>
      <c r="UYK269" s="27"/>
      <c r="UYL269" s="27"/>
      <c r="UYM269" s="27"/>
      <c r="UYN269" s="27"/>
      <c r="UYO269" s="27"/>
      <c r="UYP269" s="27"/>
      <c r="UYQ269" s="27"/>
      <c r="UYR269" s="27"/>
      <c r="UYS269" s="27"/>
      <c r="UYT269" s="27"/>
      <c r="UYU269" s="27"/>
      <c r="UYV269" s="27"/>
      <c r="UYW269" s="27"/>
      <c r="UYX269" s="27"/>
      <c r="UYY269" s="27"/>
      <c r="UYZ269" s="27"/>
      <c r="UZA269" s="27"/>
      <c r="UZB269" s="27"/>
      <c r="UZC269" s="27"/>
      <c r="UZD269" s="27"/>
      <c r="UZE269" s="27"/>
      <c r="UZF269" s="27"/>
      <c r="UZG269" s="27"/>
      <c r="UZH269" s="27"/>
      <c r="UZI269" s="27"/>
      <c r="UZJ269" s="27"/>
      <c r="UZK269" s="27"/>
      <c r="UZL269" s="27"/>
      <c r="UZM269" s="27"/>
      <c r="UZN269" s="27"/>
      <c r="UZO269" s="27"/>
      <c r="UZP269" s="27"/>
      <c r="UZQ269" s="27"/>
      <c r="UZR269" s="27"/>
      <c r="UZS269" s="27"/>
      <c r="UZT269" s="27"/>
      <c r="UZU269" s="27"/>
      <c r="UZV269" s="27"/>
      <c r="UZW269" s="27"/>
      <c r="UZX269" s="27"/>
      <c r="UZY269" s="27"/>
      <c r="UZZ269" s="27"/>
      <c r="VAA269" s="27"/>
      <c r="VAB269" s="27"/>
      <c r="VAC269" s="27"/>
      <c r="VAD269" s="27"/>
      <c r="VAE269" s="27"/>
      <c r="VAF269" s="27"/>
      <c r="VAG269" s="27"/>
      <c r="VAH269" s="27"/>
      <c r="VAI269" s="27"/>
      <c r="VAJ269" s="27"/>
      <c r="VAK269" s="27"/>
      <c r="VAL269" s="27"/>
      <c r="VAM269" s="27"/>
      <c r="VAN269" s="27"/>
      <c r="VAO269" s="27"/>
      <c r="VAP269" s="27"/>
      <c r="VAQ269" s="27"/>
      <c r="VAR269" s="27"/>
      <c r="VAS269" s="27"/>
      <c r="VAT269" s="27"/>
      <c r="VAU269" s="27"/>
      <c r="VAV269" s="27"/>
      <c r="VAW269" s="27"/>
      <c r="VAX269" s="27"/>
      <c r="VAY269" s="27"/>
      <c r="VAZ269" s="27"/>
      <c r="VBA269" s="27"/>
      <c r="VBB269" s="27"/>
      <c r="VBC269" s="27"/>
      <c r="VBD269" s="27"/>
      <c r="VBE269" s="27"/>
      <c r="VBF269" s="27"/>
      <c r="VBG269" s="27"/>
      <c r="VBH269" s="27"/>
      <c r="VBI269" s="27"/>
      <c r="VBJ269" s="27"/>
      <c r="VBK269" s="27"/>
      <c r="VBL269" s="27"/>
      <c r="VBM269" s="27"/>
      <c r="VBN269" s="27"/>
      <c r="VBO269" s="27"/>
      <c r="VBP269" s="27"/>
      <c r="VBQ269" s="27"/>
      <c r="VBR269" s="27"/>
      <c r="VBS269" s="27"/>
      <c r="VBT269" s="27"/>
      <c r="VBU269" s="27"/>
      <c r="VBV269" s="27"/>
      <c r="VBW269" s="27"/>
      <c r="VBX269" s="27"/>
      <c r="VBY269" s="27"/>
      <c r="VBZ269" s="27"/>
      <c r="VCA269" s="27"/>
      <c r="VCB269" s="27"/>
      <c r="VCC269" s="27"/>
      <c r="VCD269" s="27"/>
      <c r="VCE269" s="27"/>
      <c r="VCF269" s="27"/>
      <c r="VCG269" s="27"/>
      <c r="VCH269" s="27"/>
      <c r="VCI269" s="27"/>
      <c r="VCJ269" s="27"/>
      <c r="VCK269" s="27"/>
      <c r="VCL269" s="27"/>
      <c r="VCM269" s="27"/>
      <c r="VCN269" s="27"/>
      <c r="VCO269" s="27"/>
      <c r="VCP269" s="27"/>
      <c r="VCQ269" s="27"/>
      <c r="VCR269" s="27"/>
      <c r="VCS269" s="27"/>
      <c r="VCT269" s="27"/>
      <c r="VCU269" s="27"/>
      <c r="VCV269" s="27"/>
      <c r="VCW269" s="27"/>
      <c r="VCX269" s="27"/>
      <c r="VCY269" s="27"/>
      <c r="VCZ269" s="27"/>
      <c r="VDA269" s="27"/>
      <c r="VDB269" s="27"/>
      <c r="VDC269" s="27"/>
      <c r="VDD269" s="27"/>
      <c r="VDE269" s="27"/>
      <c r="VDF269" s="27"/>
      <c r="VDG269" s="27"/>
      <c r="VDH269" s="27"/>
      <c r="VDI269" s="27"/>
      <c r="VDJ269" s="27"/>
      <c r="VDK269" s="27"/>
      <c r="VDL269" s="27"/>
      <c r="VDM269" s="27"/>
      <c r="VDN269" s="27"/>
      <c r="VDO269" s="27"/>
      <c r="VDP269" s="27"/>
      <c r="VDQ269" s="27"/>
      <c r="VDR269" s="27"/>
      <c r="VDS269" s="27"/>
      <c r="VDT269" s="27"/>
      <c r="VDU269" s="27"/>
      <c r="VDV269" s="27"/>
      <c r="VDW269" s="27"/>
      <c r="VDX269" s="27"/>
      <c r="VDY269" s="27"/>
      <c r="VDZ269" s="27"/>
      <c r="VEA269" s="27"/>
      <c r="VEB269" s="27"/>
      <c r="VEC269" s="27"/>
      <c r="VED269" s="27"/>
      <c r="VEE269" s="27"/>
      <c r="VEF269" s="27"/>
      <c r="VEG269" s="27"/>
      <c r="VEH269" s="27"/>
      <c r="VEI269" s="27"/>
      <c r="VEJ269" s="27"/>
      <c r="VEK269" s="27"/>
      <c r="VEL269" s="27"/>
      <c r="VEM269" s="27"/>
      <c r="VEN269" s="27"/>
      <c r="VEO269" s="27"/>
      <c r="VEP269" s="27"/>
      <c r="VEQ269" s="27"/>
      <c r="VER269" s="27"/>
      <c r="VES269" s="27"/>
      <c r="VET269" s="27"/>
      <c r="VEU269" s="27"/>
      <c r="VEV269" s="27"/>
      <c r="VEW269" s="27"/>
      <c r="VEX269" s="27"/>
      <c r="VEY269" s="27"/>
      <c r="VEZ269" s="27"/>
      <c r="VFA269" s="27"/>
      <c r="VFB269" s="27"/>
      <c r="VFC269" s="27"/>
      <c r="VFD269" s="27"/>
      <c r="VFE269" s="27"/>
      <c r="VFF269" s="27"/>
      <c r="VFG269" s="27"/>
      <c r="VFH269" s="27"/>
      <c r="VFI269" s="27"/>
      <c r="VFJ269" s="27"/>
      <c r="VFK269" s="27"/>
      <c r="VFL269" s="27"/>
      <c r="VFM269" s="27"/>
      <c r="VFN269" s="27"/>
      <c r="VFO269" s="27"/>
      <c r="VFP269" s="27"/>
      <c r="VFQ269" s="27"/>
      <c r="VFR269" s="27"/>
      <c r="VFS269" s="27"/>
      <c r="VFT269" s="27"/>
      <c r="VFU269" s="27"/>
      <c r="VFV269" s="27"/>
      <c r="VFW269" s="27"/>
      <c r="VFX269" s="27"/>
      <c r="VFY269" s="27"/>
      <c r="VFZ269" s="27"/>
      <c r="VGA269" s="27"/>
      <c r="VGB269" s="27"/>
      <c r="VGC269" s="27"/>
      <c r="VGD269" s="27"/>
      <c r="VGE269" s="27"/>
      <c r="VGF269" s="27"/>
      <c r="VGG269" s="27"/>
      <c r="VGH269" s="27"/>
      <c r="VGI269" s="27"/>
      <c r="VGJ269" s="27"/>
      <c r="VGK269" s="27"/>
      <c r="VGL269" s="27"/>
      <c r="VGM269" s="27"/>
      <c r="VGN269" s="27"/>
      <c r="VGO269" s="27"/>
      <c r="VGP269" s="27"/>
      <c r="VGQ269" s="27"/>
      <c r="VGR269" s="27"/>
      <c r="VGS269" s="27"/>
      <c r="VGT269" s="27"/>
      <c r="VGU269" s="27"/>
      <c r="VGV269" s="27"/>
      <c r="VGW269" s="27"/>
      <c r="VGX269" s="27"/>
      <c r="VGY269" s="27"/>
      <c r="VGZ269" s="27"/>
      <c r="VHA269" s="27"/>
      <c r="VHB269" s="27"/>
      <c r="VHC269" s="27"/>
      <c r="VHD269" s="27"/>
      <c r="VHE269" s="27"/>
      <c r="VHF269" s="27"/>
      <c r="VHG269" s="27"/>
      <c r="VHH269" s="27"/>
      <c r="VHI269" s="27"/>
      <c r="VHJ269" s="27"/>
      <c r="VHK269" s="27"/>
      <c r="VHL269" s="27"/>
      <c r="VHM269" s="27"/>
      <c r="VHN269" s="27"/>
      <c r="VHO269" s="27"/>
      <c r="VHP269" s="27"/>
      <c r="VHQ269" s="27"/>
      <c r="VHR269" s="27"/>
      <c r="VHS269" s="27"/>
      <c r="VHT269" s="27"/>
      <c r="VHU269" s="27"/>
      <c r="VHV269" s="27"/>
      <c r="VHW269" s="27"/>
      <c r="VHX269" s="27"/>
      <c r="VHY269" s="27"/>
      <c r="VHZ269" s="27"/>
      <c r="VIA269" s="27"/>
      <c r="VIB269" s="27"/>
      <c r="VIC269" s="27"/>
      <c r="VID269" s="27"/>
      <c r="VIE269" s="27"/>
      <c r="VIF269" s="27"/>
      <c r="VIG269" s="27"/>
      <c r="VIH269" s="27"/>
      <c r="VII269" s="27"/>
      <c r="VIJ269" s="27"/>
      <c r="VIK269" s="27"/>
      <c r="VIL269" s="27"/>
      <c r="VIM269" s="27"/>
      <c r="VIN269" s="27"/>
      <c r="VIO269" s="27"/>
      <c r="VIP269" s="27"/>
      <c r="VIQ269" s="27"/>
      <c r="VIR269" s="27"/>
      <c r="VIS269" s="27"/>
      <c r="VIT269" s="27"/>
      <c r="VIU269" s="27"/>
      <c r="VIV269" s="27"/>
      <c r="VIW269" s="27"/>
      <c r="VIX269" s="27"/>
      <c r="VIY269" s="27"/>
      <c r="VIZ269" s="27"/>
      <c r="VJA269" s="27"/>
      <c r="VJB269" s="27"/>
      <c r="VJC269" s="27"/>
      <c r="VJD269" s="27"/>
      <c r="VJE269" s="27"/>
      <c r="VJF269" s="27"/>
      <c r="VJG269" s="27"/>
      <c r="VJH269" s="27"/>
      <c r="VJI269" s="27"/>
      <c r="VJJ269" s="27"/>
      <c r="VJK269" s="27"/>
      <c r="VJL269" s="27"/>
      <c r="VJM269" s="27"/>
      <c r="VJN269" s="27"/>
      <c r="VJO269" s="27"/>
      <c r="VJP269" s="27"/>
      <c r="VJQ269" s="27"/>
      <c r="VJR269" s="27"/>
      <c r="VJS269" s="27"/>
      <c r="VJT269" s="27"/>
      <c r="VJU269" s="27"/>
      <c r="VJV269" s="27"/>
      <c r="VJW269" s="27"/>
      <c r="VJX269" s="27"/>
      <c r="VJY269" s="27"/>
      <c r="VJZ269" s="27"/>
      <c r="VKA269" s="27"/>
      <c r="VKB269" s="27"/>
      <c r="VKC269" s="27"/>
      <c r="VKD269" s="27"/>
      <c r="VKE269" s="27"/>
      <c r="VKF269" s="27"/>
      <c r="VKG269" s="27"/>
      <c r="VKH269" s="27"/>
      <c r="VKI269" s="27"/>
      <c r="VKJ269" s="27"/>
      <c r="VKK269" s="27"/>
      <c r="VKL269" s="27"/>
      <c r="VKM269" s="27"/>
      <c r="VKN269" s="27"/>
      <c r="VKO269" s="27"/>
      <c r="VKP269" s="27"/>
      <c r="VKQ269" s="27"/>
      <c r="VKR269" s="27"/>
      <c r="VKS269" s="27"/>
      <c r="VKT269" s="27"/>
      <c r="VKU269" s="27"/>
      <c r="VKV269" s="27"/>
      <c r="VKW269" s="27"/>
      <c r="VKX269" s="27"/>
      <c r="VKY269" s="27"/>
      <c r="VKZ269" s="27"/>
      <c r="VLA269" s="27"/>
      <c r="VLB269" s="27"/>
      <c r="VLC269" s="27"/>
      <c r="VLD269" s="27"/>
      <c r="VLE269" s="27"/>
      <c r="VLF269" s="27"/>
      <c r="VLG269" s="27"/>
      <c r="VLH269" s="27"/>
      <c r="VLI269" s="27"/>
      <c r="VLJ269" s="27"/>
      <c r="VLK269" s="27"/>
      <c r="VLL269" s="27"/>
      <c r="VLM269" s="27"/>
      <c r="VLN269" s="27"/>
      <c r="VLO269" s="27"/>
      <c r="VLP269" s="27"/>
      <c r="VLQ269" s="27"/>
      <c r="VLR269" s="27"/>
      <c r="VLS269" s="27"/>
      <c r="VLT269" s="27"/>
      <c r="VLU269" s="27"/>
      <c r="VLV269" s="27"/>
      <c r="VLW269" s="27"/>
      <c r="VLX269" s="27"/>
      <c r="VLY269" s="27"/>
      <c r="VLZ269" s="27"/>
      <c r="VMA269" s="27"/>
      <c r="VMB269" s="27"/>
      <c r="VMC269" s="27"/>
      <c r="VMD269" s="27"/>
      <c r="VME269" s="27"/>
      <c r="VMF269" s="27"/>
      <c r="VMG269" s="27"/>
      <c r="VMH269" s="27"/>
      <c r="VMI269" s="27"/>
      <c r="VMJ269" s="27"/>
      <c r="VMK269" s="27"/>
      <c r="VML269" s="27"/>
      <c r="VMM269" s="27"/>
      <c r="VMN269" s="27"/>
      <c r="VMO269" s="27"/>
      <c r="VMP269" s="27"/>
      <c r="VMQ269" s="27"/>
      <c r="VMR269" s="27"/>
      <c r="VMS269" s="27"/>
      <c r="VMT269" s="27"/>
      <c r="VMU269" s="27"/>
      <c r="VMV269" s="27"/>
      <c r="VMW269" s="27"/>
      <c r="VMX269" s="27"/>
      <c r="VMY269" s="27"/>
      <c r="VMZ269" s="27"/>
      <c r="VNA269" s="27"/>
      <c r="VNB269" s="27"/>
      <c r="VNC269" s="27"/>
      <c r="VND269" s="27"/>
      <c r="VNE269" s="27"/>
      <c r="VNF269" s="27"/>
      <c r="VNG269" s="27"/>
      <c r="VNH269" s="27"/>
      <c r="VNI269" s="27"/>
      <c r="VNJ269" s="27"/>
      <c r="VNK269" s="27"/>
      <c r="VNL269" s="27"/>
      <c r="VNM269" s="27"/>
      <c r="VNN269" s="27"/>
      <c r="VNO269" s="27"/>
      <c r="VNP269" s="27"/>
      <c r="VNQ269" s="27"/>
      <c r="VNR269" s="27"/>
      <c r="VNS269" s="27"/>
      <c r="VNT269" s="27"/>
      <c r="VNU269" s="27"/>
      <c r="VNV269" s="27"/>
      <c r="VNW269" s="27"/>
      <c r="VNX269" s="27"/>
      <c r="VNY269" s="27"/>
      <c r="VNZ269" s="27"/>
      <c r="VOA269" s="27"/>
      <c r="VOB269" s="27"/>
      <c r="VOC269" s="27"/>
      <c r="VOD269" s="27"/>
      <c r="VOE269" s="27"/>
      <c r="VOF269" s="27"/>
      <c r="VOG269" s="27"/>
      <c r="VOH269" s="27"/>
      <c r="VOI269" s="27"/>
      <c r="VOJ269" s="27"/>
      <c r="VOK269" s="27"/>
      <c r="VOL269" s="27"/>
      <c r="VOM269" s="27"/>
      <c r="VON269" s="27"/>
      <c r="VOO269" s="27"/>
      <c r="VOP269" s="27"/>
      <c r="VOQ269" s="27"/>
      <c r="VOR269" s="27"/>
      <c r="VOS269" s="27"/>
      <c r="VOT269" s="27"/>
      <c r="VOU269" s="27"/>
      <c r="VOV269" s="27"/>
      <c r="VOW269" s="27"/>
      <c r="VOX269" s="27"/>
      <c r="VOY269" s="27"/>
      <c r="VOZ269" s="27"/>
      <c r="VPA269" s="27"/>
      <c r="VPB269" s="27"/>
      <c r="VPC269" s="27"/>
      <c r="VPD269" s="27"/>
      <c r="VPE269" s="27"/>
      <c r="VPF269" s="27"/>
      <c r="VPG269" s="27"/>
      <c r="VPH269" s="27"/>
      <c r="VPI269" s="27"/>
      <c r="VPJ269" s="27"/>
      <c r="VPK269" s="27"/>
      <c r="VPL269" s="27"/>
      <c r="VPM269" s="27"/>
      <c r="VPN269" s="27"/>
      <c r="VPO269" s="27"/>
      <c r="VPP269" s="27"/>
      <c r="VPQ269" s="27"/>
      <c r="VPR269" s="27"/>
      <c r="VPS269" s="27"/>
      <c r="VPT269" s="27"/>
      <c r="VPU269" s="27"/>
      <c r="VPV269" s="27"/>
      <c r="VPW269" s="27"/>
      <c r="VPX269" s="27"/>
      <c r="VPY269" s="27"/>
      <c r="VPZ269" s="27"/>
      <c r="VQA269" s="27"/>
      <c r="VQB269" s="27"/>
      <c r="VQC269" s="27"/>
      <c r="VQD269" s="27"/>
      <c r="VQE269" s="27"/>
      <c r="VQF269" s="27"/>
      <c r="VQG269" s="27"/>
      <c r="VQH269" s="27"/>
      <c r="VQI269" s="27"/>
      <c r="VQJ269" s="27"/>
      <c r="VQK269" s="27"/>
      <c r="VQL269" s="27"/>
      <c r="VQM269" s="27"/>
      <c r="VQN269" s="27"/>
      <c r="VQO269" s="27"/>
      <c r="VQP269" s="27"/>
      <c r="VQQ269" s="27"/>
      <c r="VQR269" s="27"/>
      <c r="VQS269" s="27"/>
      <c r="VQT269" s="27"/>
      <c r="VQU269" s="27"/>
      <c r="VQV269" s="27"/>
      <c r="VQW269" s="27"/>
      <c r="VQX269" s="27"/>
      <c r="VQY269" s="27"/>
      <c r="VQZ269" s="27"/>
      <c r="VRA269" s="27"/>
      <c r="VRB269" s="27"/>
      <c r="VRC269" s="27"/>
      <c r="VRD269" s="27"/>
      <c r="VRE269" s="27"/>
      <c r="VRF269" s="27"/>
      <c r="VRG269" s="27"/>
      <c r="VRH269" s="27"/>
      <c r="VRI269" s="27"/>
      <c r="VRJ269" s="27"/>
      <c r="VRK269" s="27"/>
      <c r="VRL269" s="27"/>
      <c r="VRM269" s="27"/>
      <c r="VRN269" s="27"/>
      <c r="VRO269" s="27"/>
      <c r="VRP269" s="27"/>
      <c r="VRQ269" s="27"/>
      <c r="VRR269" s="27"/>
      <c r="VRS269" s="27"/>
      <c r="VRT269" s="27"/>
      <c r="VRU269" s="27"/>
      <c r="VRV269" s="27"/>
      <c r="VRW269" s="27"/>
      <c r="VRX269" s="27"/>
      <c r="VRY269" s="27"/>
      <c r="VRZ269" s="27"/>
      <c r="VSA269" s="27"/>
      <c r="VSB269" s="27"/>
      <c r="VSC269" s="27"/>
      <c r="VSD269" s="27"/>
      <c r="VSE269" s="27"/>
      <c r="VSF269" s="27"/>
      <c r="VSG269" s="27"/>
      <c r="VSH269" s="27"/>
      <c r="VSI269" s="27"/>
      <c r="VSJ269" s="27"/>
      <c r="VSK269" s="27"/>
      <c r="VSL269" s="27"/>
      <c r="VSM269" s="27"/>
      <c r="VSN269" s="27"/>
      <c r="VSO269" s="27"/>
      <c r="VSP269" s="27"/>
      <c r="VSQ269" s="27"/>
      <c r="VSR269" s="27"/>
      <c r="VSS269" s="27"/>
      <c r="VST269" s="27"/>
      <c r="VSU269" s="27"/>
      <c r="VSV269" s="27"/>
      <c r="VSW269" s="27"/>
      <c r="VSX269" s="27"/>
      <c r="VSY269" s="27"/>
      <c r="VSZ269" s="27"/>
      <c r="VTA269" s="27"/>
      <c r="VTB269" s="27"/>
      <c r="VTC269" s="27"/>
      <c r="VTD269" s="27"/>
      <c r="VTE269" s="27"/>
      <c r="VTF269" s="27"/>
      <c r="VTG269" s="27"/>
      <c r="VTH269" s="27"/>
      <c r="VTI269" s="27"/>
      <c r="VTJ269" s="27"/>
      <c r="VTK269" s="27"/>
      <c r="VTL269" s="27"/>
      <c r="VTM269" s="27"/>
      <c r="VTN269" s="27"/>
      <c r="VTO269" s="27"/>
      <c r="VTP269" s="27"/>
      <c r="VTQ269" s="27"/>
      <c r="VTR269" s="27"/>
      <c r="VTS269" s="27"/>
      <c r="VTT269" s="27"/>
      <c r="VTU269" s="27"/>
      <c r="VTV269" s="27"/>
      <c r="VTW269" s="27"/>
      <c r="VTX269" s="27"/>
      <c r="VTY269" s="27"/>
      <c r="VTZ269" s="27"/>
      <c r="VUA269" s="27"/>
      <c r="VUB269" s="27"/>
      <c r="VUC269" s="27"/>
      <c r="VUD269" s="27"/>
      <c r="VUE269" s="27"/>
      <c r="VUF269" s="27"/>
      <c r="VUG269" s="27"/>
      <c r="VUH269" s="27"/>
      <c r="VUI269" s="27"/>
      <c r="VUJ269" s="27"/>
      <c r="VUK269" s="27"/>
      <c r="VUL269" s="27"/>
      <c r="VUM269" s="27"/>
      <c r="VUN269" s="27"/>
      <c r="VUO269" s="27"/>
      <c r="VUP269" s="27"/>
      <c r="VUQ269" s="27"/>
      <c r="VUR269" s="27"/>
      <c r="VUS269" s="27"/>
      <c r="VUT269" s="27"/>
      <c r="VUU269" s="27"/>
      <c r="VUV269" s="27"/>
      <c r="VUW269" s="27"/>
      <c r="VUX269" s="27"/>
      <c r="VUY269" s="27"/>
      <c r="VUZ269" s="27"/>
      <c r="VVA269" s="27"/>
      <c r="VVB269" s="27"/>
      <c r="VVC269" s="27"/>
      <c r="VVD269" s="27"/>
      <c r="VVE269" s="27"/>
      <c r="VVF269" s="27"/>
      <c r="VVG269" s="27"/>
      <c r="VVH269" s="27"/>
      <c r="VVI269" s="27"/>
      <c r="VVJ269" s="27"/>
      <c r="VVK269" s="27"/>
      <c r="VVL269" s="27"/>
      <c r="VVM269" s="27"/>
      <c r="VVN269" s="27"/>
      <c r="VVO269" s="27"/>
      <c r="VVP269" s="27"/>
      <c r="VVQ269" s="27"/>
      <c r="VVR269" s="27"/>
      <c r="VVS269" s="27"/>
      <c r="VVT269" s="27"/>
      <c r="VVU269" s="27"/>
      <c r="VVV269" s="27"/>
      <c r="VVW269" s="27"/>
      <c r="VVX269" s="27"/>
      <c r="VVY269" s="27"/>
      <c r="VVZ269" s="27"/>
      <c r="VWA269" s="27"/>
      <c r="VWB269" s="27"/>
      <c r="VWC269" s="27"/>
      <c r="VWD269" s="27"/>
      <c r="VWE269" s="27"/>
      <c r="VWF269" s="27"/>
      <c r="VWG269" s="27"/>
      <c r="VWH269" s="27"/>
      <c r="VWI269" s="27"/>
      <c r="VWJ269" s="27"/>
      <c r="VWK269" s="27"/>
      <c r="VWL269" s="27"/>
      <c r="VWM269" s="27"/>
      <c r="VWN269" s="27"/>
      <c r="VWO269" s="27"/>
      <c r="VWP269" s="27"/>
      <c r="VWQ269" s="27"/>
      <c r="VWR269" s="27"/>
      <c r="VWS269" s="27"/>
      <c r="VWT269" s="27"/>
      <c r="VWU269" s="27"/>
      <c r="VWV269" s="27"/>
      <c r="VWW269" s="27"/>
      <c r="VWX269" s="27"/>
      <c r="VWY269" s="27"/>
      <c r="VWZ269" s="27"/>
      <c r="VXA269" s="27"/>
      <c r="VXB269" s="27"/>
      <c r="VXC269" s="27"/>
      <c r="VXD269" s="27"/>
      <c r="VXE269" s="27"/>
      <c r="VXF269" s="27"/>
      <c r="VXG269" s="27"/>
      <c r="VXH269" s="27"/>
      <c r="VXI269" s="27"/>
      <c r="VXJ269" s="27"/>
      <c r="VXK269" s="27"/>
      <c r="VXL269" s="27"/>
      <c r="VXM269" s="27"/>
      <c r="VXN269" s="27"/>
      <c r="VXO269" s="27"/>
      <c r="VXP269" s="27"/>
      <c r="VXQ269" s="27"/>
      <c r="VXR269" s="27"/>
      <c r="VXS269" s="27"/>
      <c r="VXT269" s="27"/>
      <c r="VXU269" s="27"/>
      <c r="VXV269" s="27"/>
      <c r="VXW269" s="27"/>
      <c r="VXX269" s="27"/>
      <c r="VXY269" s="27"/>
      <c r="VXZ269" s="27"/>
      <c r="VYA269" s="27"/>
      <c r="VYB269" s="27"/>
      <c r="VYC269" s="27"/>
      <c r="VYD269" s="27"/>
      <c r="VYE269" s="27"/>
      <c r="VYF269" s="27"/>
      <c r="VYG269" s="27"/>
      <c r="VYH269" s="27"/>
      <c r="VYI269" s="27"/>
      <c r="VYJ269" s="27"/>
      <c r="VYK269" s="27"/>
      <c r="VYL269" s="27"/>
      <c r="VYM269" s="27"/>
      <c r="VYN269" s="27"/>
      <c r="VYO269" s="27"/>
      <c r="VYP269" s="27"/>
      <c r="VYQ269" s="27"/>
      <c r="VYR269" s="27"/>
      <c r="VYS269" s="27"/>
      <c r="VYT269" s="27"/>
      <c r="VYU269" s="27"/>
      <c r="VYV269" s="27"/>
      <c r="VYW269" s="27"/>
      <c r="VYX269" s="27"/>
      <c r="VYY269" s="27"/>
      <c r="VYZ269" s="27"/>
      <c r="VZA269" s="27"/>
      <c r="VZB269" s="27"/>
      <c r="VZC269" s="27"/>
      <c r="VZD269" s="27"/>
      <c r="VZE269" s="27"/>
      <c r="VZF269" s="27"/>
      <c r="VZG269" s="27"/>
      <c r="VZH269" s="27"/>
      <c r="VZI269" s="27"/>
      <c r="VZJ269" s="27"/>
      <c r="VZK269" s="27"/>
      <c r="VZL269" s="27"/>
      <c r="VZM269" s="27"/>
      <c r="VZN269" s="27"/>
      <c r="VZO269" s="27"/>
      <c r="VZP269" s="27"/>
      <c r="VZQ269" s="27"/>
      <c r="VZR269" s="27"/>
      <c r="VZS269" s="27"/>
      <c r="VZT269" s="27"/>
      <c r="VZU269" s="27"/>
      <c r="VZV269" s="27"/>
      <c r="VZW269" s="27"/>
      <c r="VZX269" s="27"/>
      <c r="VZY269" s="27"/>
      <c r="VZZ269" s="27"/>
      <c r="WAA269" s="27"/>
      <c r="WAB269" s="27"/>
      <c r="WAC269" s="27"/>
      <c r="WAD269" s="27"/>
      <c r="WAE269" s="27"/>
      <c r="WAF269" s="27"/>
      <c r="WAG269" s="27"/>
      <c r="WAH269" s="27"/>
      <c r="WAI269" s="27"/>
      <c r="WAJ269" s="27"/>
      <c r="WAK269" s="27"/>
      <c r="WAL269" s="27"/>
      <c r="WAM269" s="27"/>
      <c r="WAN269" s="27"/>
      <c r="WAO269" s="27"/>
      <c r="WAP269" s="27"/>
      <c r="WAQ269" s="27"/>
      <c r="WAR269" s="27"/>
      <c r="WAS269" s="27"/>
      <c r="WAT269" s="27"/>
      <c r="WAU269" s="27"/>
      <c r="WAV269" s="27"/>
      <c r="WAW269" s="27"/>
      <c r="WAX269" s="27"/>
      <c r="WAY269" s="27"/>
      <c r="WAZ269" s="27"/>
      <c r="WBA269" s="27"/>
      <c r="WBB269" s="27"/>
      <c r="WBC269" s="27"/>
      <c r="WBD269" s="27"/>
      <c r="WBE269" s="27"/>
      <c r="WBF269" s="27"/>
      <c r="WBG269" s="27"/>
      <c r="WBH269" s="27"/>
      <c r="WBI269" s="27"/>
      <c r="WBJ269" s="27"/>
      <c r="WBK269" s="27"/>
      <c r="WBL269" s="27"/>
      <c r="WBM269" s="27"/>
      <c r="WBN269" s="27"/>
      <c r="WBO269" s="27"/>
      <c r="WBP269" s="27"/>
      <c r="WBQ269" s="27"/>
      <c r="WBR269" s="27"/>
      <c r="WBS269" s="27"/>
      <c r="WBT269" s="27"/>
      <c r="WBU269" s="27"/>
      <c r="WBV269" s="27"/>
      <c r="WBW269" s="27"/>
      <c r="WBX269" s="27"/>
      <c r="WBY269" s="27"/>
      <c r="WBZ269" s="27"/>
      <c r="WCA269" s="27"/>
      <c r="WCB269" s="27"/>
      <c r="WCC269" s="27"/>
      <c r="WCD269" s="27"/>
      <c r="WCE269" s="27"/>
      <c r="WCF269" s="27"/>
      <c r="WCG269" s="27"/>
      <c r="WCH269" s="27"/>
      <c r="WCI269" s="27"/>
      <c r="WCJ269" s="27"/>
      <c r="WCK269" s="27"/>
      <c r="WCL269" s="27"/>
      <c r="WCM269" s="27"/>
      <c r="WCN269" s="27"/>
      <c r="WCO269" s="27"/>
      <c r="WCP269" s="27"/>
      <c r="WCQ269" s="27"/>
      <c r="WCR269" s="27"/>
      <c r="WCS269" s="27"/>
      <c r="WCT269" s="27"/>
      <c r="WCU269" s="27"/>
      <c r="WCV269" s="27"/>
      <c r="WCW269" s="27"/>
      <c r="WCX269" s="27"/>
      <c r="WCY269" s="27"/>
      <c r="WCZ269" s="27"/>
      <c r="WDA269" s="27"/>
      <c r="WDB269" s="27"/>
      <c r="WDC269" s="27"/>
      <c r="WDD269" s="27"/>
      <c r="WDE269" s="27"/>
      <c r="WDF269" s="27"/>
      <c r="WDG269" s="27"/>
      <c r="WDH269" s="27"/>
      <c r="WDI269" s="27"/>
      <c r="WDJ269" s="27"/>
      <c r="WDK269" s="27"/>
      <c r="WDL269" s="27"/>
      <c r="WDM269" s="27"/>
      <c r="WDN269" s="27"/>
      <c r="WDO269" s="27"/>
      <c r="WDP269" s="27"/>
      <c r="WDQ269" s="27"/>
      <c r="WDR269" s="27"/>
      <c r="WDS269" s="27"/>
      <c r="WDT269" s="27"/>
      <c r="WDU269" s="27"/>
      <c r="WDV269" s="27"/>
      <c r="WDW269" s="27"/>
      <c r="WDX269" s="27"/>
      <c r="WDY269" s="27"/>
      <c r="WDZ269" s="27"/>
      <c r="WEA269" s="27"/>
      <c r="WEB269" s="27"/>
      <c r="WEC269" s="27"/>
      <c r="WED269" s="27"/>
      <c r="WEE269" s="27"/>
      <c r="WEF269" s="27"/>
      <c r="WEG269" s="27"/>
      <c r="WEH269" s="27"/>
      <c r="WEI269" s="27"/>
      <c r="WEJ269" s="27"/>
      <c r="WEK269" s="27"/>
      <c r="WEL269" s="27"/>
      <c r="WEM269" s="27"/>
      <c r="WEN269" s="27"/>
      <c r="WEO269" s="27"/>
      <c r="WEP269" s="27"/>
      <c r="WEQ269" s="27"/>
      <c r="WER269" s="27"/>
      <c r="WES269" s="27"/>
      <c r="WET269" s="27"/>
      <c r="WEU269" s="27"/>
      <c r="WEV269" s="27"/>
      <c r="WEW269" s="27"/>
      <c r="WEX269" s="27"/>
      <c r="WEY269" s="27"/>
      <c r="WEZ269" s="27"/>
      <c r="WFA269" s="27"/>
      <c r="WFB269" s="27"/>
      <c r="WFC269" s="27"/>
      <c r="WFD269" s="27"/>
      <c r="WFE269" s="27"/>
      <c r="WFF269" s="27"/>
      <c r="WFG269" s="27"/>
      <c r="WFH269" s="27"/>
      <c r="WFI269" s="27"/>
      <c r="WFJ269" s="27"/>
      <c r="WFK269" s="27"/>
      <c r="WFL269" s="27"/>
      <c r="WFM269" s="27"/>
      <c r="WFN269" s="27"/>
      <c r="WFO269" s="27"/>
      <c r="WFP269" s="27"/>
      <c r="WFQ269" s="27"/>
      <c r="WFR269" s="27"/>
      <c r="WFS269" s="27"/>
      <c r="WFT269" s="27"/>
      <c r="WFU269" s="27"/>
      <c r="WFV269" s="27"/>
      <c r="WFW269" s="27"/>
      <c r="WFX269" s="27"/>
      <c r="WFY269" s="27"/>
      <c r="WFZ269" s="27"/>
      <c r="WGA269" s="27"/>
      <c r="WGB269" s="27"/>
      <c r="WGC269" s="27"/>
      <c r="WGD269" s="27"/>
      <c r="WGE269" s="27"/>
      <c r="WGF269" s="27"/>
      <c r="WGG269" s="27"/>
      <c r="WGH269" s="27"/>
      <c r="WGI269" s="27"/>
      <c r="WGJ269" s="27"/>
      <c r="WGK269" s="27"/>
      <c r="WGL269" s="27"/>
      <c r="WGM269" s="27"/>
      <c r="WGN269" s="27"/>
      <c r="WGO269" s="27"/>
      <c r="WGP269" s="27"/>
      <c r="WGQ269" s="27"/>
      <c r="WGR269" s="27"/>
      <c r="WGS269" s="27"/>
      <c r="WGT269" s="27"/>
      <c r="WGU269" s="27"/>
      <c r="WGV269" s="27"/>
      <c r="WGW269" s="27"/>
      <c r="WGX269" s="27"/>
      <c r="WGY269" s="27"/>
      <c r="WGZ269" s="27"/>
      <c r="WHA269" s="27"/>
      <c r="WHB269" s="27"/>
      <c r="WHC269" s="27"/>
      <c r="WHD269" s="27"/>
      <c r="WHE269" s="27"/>
      <c r="WHF269" s="27"/>
      <c r="WHG269" s="27"/>
      <c r="WHH269" s="27"/>
      <c r="WHI269" s="27"/>
      <c r="WHJ269" s="27"/>
      <c r="WHK269" s="27"/>
      <c r="WHL269" s="27"/>
      <c r="WHM269" s="27"/>
      <c r="WHN269" s="27"/>
      <c r="WHO269" s="27"/>
      <c r="WHP269" s="27"/>
      <c r="WHQ269" s="27"/>
      <c r="WHR269" s="27"/>
      <c r="WHS269" s="27"/>
      <c r="WHT269" s="27"/>
      <c r="WHU269" s="27"/>
      <c r="WHV269" s="27"/>
      <c r="WHW269" s="27"/>
      <c r="WHX269" s="27"/>
      <c r="WHY269" s="27"/>
      <c r="WHZ269" s="27"/>
      <c r="WIA269" s="27"/>
      <c r="WIB269" s="27"/>
      <c r="WIC269" s="27"/>
      <c r="WID269" s="27"/>
      <c r="WIE269" s="27"/>
      <c r="WIF269" s="27"/>
      <c r="WIG269" s="27"/>
      <c r="WIH269" s="27"/>
      <c r="WII269" s="27"/>
      <c r="WIJ269" s="27"/>
      <c r="WIK269" s="27"/>
      <c r="WIL269" s="27"/>
      <c r="WIM269" s="27"/>
      <c r="WIN269" s="27"/>
      <c r="WIO269" s="27"/>
      <c r="WIP269" s="27"/>
      <c r="WIQ269" s="27"/>
      <c r="WIR269" s="27"/>
      <c r="WIS269" s="27"/>
      <c r="WIT269" s="27"/>
      <c r="WIU269" s="27"/>
      <c r="WIV269" s="27"/>
      <c r="WIW269" s="27"/>
      <c r="WIX269" s="27"/>
      <c r="WIY269" s="27"/>
      <c r="WIZ269" s="27"/>
      <c r="WJA269" s="27"/>
      <c r="WJB269" s="27"/>
      <c r="WJC269" s="27"/>
      <c r="WJD269" s="27"/>
      <c r="WJE269" s="27"/>
      <c r="WJF269" s="27"/>
      <c r="WJG269" s="27"/>
      <c r="WJH269" s="27"/>
      <c r="WJI269" s="27"/>
      <c r="WJJ269" s="27"/>
      <c r="WJK269" s="27"/>
      <c r="WJL269" s="27"/>
      <c r="WJM269" s="27"/>
      <c r="WJN269" s="27"/>
      <c r="WJO269" s="27"/>
      <c r="WJP269" s="27"/>
      <c r="WJQ269" s="27"/>
      <c r="WJR269" s="27"/>
      <c r="WJS269" s="27"/>
      <c r="WJT269" s="27"/>
      <c r="WJU269" s="27"/>
      <c r="WJV269" s="27"/>
      <c r="WJW269" s="27"/>
      <c r="WJX269" s="27"/>
      <c r="WJY269" s="27"/>
      <c r="WJZ269" s="27"/>
      <c r="WKA269" s="27"/>
      <c r="WKB269" s="27"/>
      <c r="WKC269" s="27"/>
      <c r="WKD269" s="27"/>
      <c r="WKE269" s="27"/>
      <c r="WKF269" s="27"/>
      <c r="WKG269" s="27"/>
      <c r="WKH269" s="27"/>
      <c r="WKI269" s="27"/>
      <c r="WKJ269" s="27"/>
      <c r="WKK269" s="27"/>
      <c r="WKL269" s="27"/>
      <c r="WKM269" s="27"/>
      <c r="WKN269" s="27"/>
      <c r="WKO269" s="27"/>
      <c r="WKP269" s="27"/>
      <c r="WKQ269" s="27"/>
      <c r="WKR269" s="27"/>
      <c r="WKS269" s="27"/>
      <c r="WKT269" s="27"/>
      <c r="WKU269" s="27"/>
      <c r="WKV269" s="27"/>
      <c r="WKW269" s="27"/>
      <c r="WKX269" s="27"/>
      <c r="WKY269" s="27"/>
      <c r="WKZ269" s="27"/>
      <c r="WLA269" s="27"/>
      <c r="WLB269" s="27"/>
      <c r="WLC269" s="27"/>
      <c r="WLD269" s="27"/>
      <c r="WLE269" s="27"/>
      <c r="WLF269" s="27"/>
      <c r="WLG269" s="27"/>
      <c r="WLH269" s="27"/>
      <c r="WLI269" s="27"/>
      <c r="WLJ269" s="27"/>
      <c r="WLK269" s="27"/>
      <c r="WLL269" s="27"/>
      <c r="WLM269" s="27"/>
      <c r="WLN269" s="27"/>
      <c r="WLO269" s="27"/>
      <c r="WLP269" s="27"/>
      <c r="WLQ269" s="27"/>
      <c r="WLR269" s="27"/>
      <c r="WLS269" s="27"/>
      <c r="WLT269" s="27"/>
      <c r="WLU269" s="27"/>
      <c r="WLV269" s="27"/>
      <c r="WLW269" s="27"/>
      <c r="WLX269" s="27"/>
      <c r="WLY269" s="27"/>
      <c r="WLZ269" s="27"/>
      <c r="WMA269" s="27"/>
      <c r="WMB269" s="27"/>
      <c r="WMC269" s="27"/>
      <c r="WMD269" s="27"/>
      <c r="WME269" s="27"/>
      <c r="WMF269" s="27"/>
      <c r="WMG269" s="27"/>
      <c r="WMH269" s="27"/>
      <c r="WMI269" s="27"/>
      <c r="WMJ269" s="27"/>
      <c r="WMK269" s="27"/>
      <c r="WML269" s="27"/>
      <c r="WMM269" s="27"/>
      <c r="WMN269" s="27"/>
      <c r="WMO269" s="27"/>
      <c r="WMP269" s="27"/>
      <c r="WMQ269" s="27"/>
      <c r="WMR269" s="27"/>
      <c r="WMS269" s="27"/>
      <c r="WMT269" s="27"/>
      <c r="WMU269" s="27"/>
      <c r="WMV269" s="27"/>
      <c r="WMW269" s="27"/>
      <c r="WMX269" s="27"/>
      <c r="WMY269" s="27"/>
      <c r="WMZ269" s="27"/>
      <c r="WNA269" s="27"/>
      <c r="WNB269" s="27"/>
      <c r="WNC269" s="27"/>
      <c r="WND269" s="27"/>
      <c r="WNE269" s="27"/>
      <c r="WNF269" s="27"/>
      <c r="WNG269" s="27"/>
      <c r="WNH269" s="27"/>
      <c r="WNI269" s="27"/>
      <c r="WNJ269" s="27"/>
      <c r="WNK269" s="27"/>
      <c r="WNL269" s="27"/>
      <c r="WNM269" s="27"/>
      <c r="WNN269" s="27"/>
      <c r="WNO269" s="27"/>
      <c r="WNP269" s="27"/>
      <c r="WNQ269" s="27"/>
      <c r="WNR269" s="27"/>
      <c r="WNS269" s="27"/>
      <c r="WNT269" s="27"/>
      <c r="WNU269" s="27"/>
      <c r="WNV269" s="27"/>
      <c r="WNW269" s="27"/>
      <c r="WNX269" s="27"/>
      <c r="WNY269" s="27"/>
      <c r="WNZ269" s="27"/>
      <c r="WOA269" s="27"/>
      <c r="WOB269" s="27"/>
      <c r="WOC269" s="27"/>
      <c r="WOD269" s="27"/>
      <c r="WOE269" s="27"/>
      <c r="WOF269" s="27"/>
      <c r="WOG269" s="27"/>
      <c r="WOH269" s="27"/>
      <c r="WOI269" s="27"/>
      <c r="WOJ269" s="27"/>
      <c r="WOK269" s="27"/>
      <c r="WOL269" s="27"/>
      <c r="WOM269" s="27"/>
      <c r="WON269" s="27"/>
      <c r="WOO269" s="27"/>
      <c r="WOP269" s="27"/>
      <c r="WOQ269" s="27"/>
      <c r="WOR269" s="27"/>
      <c r="WOS269" s="27"/>
      <c r="WOT269" s="27"/>
      <c r="WOU269" s="27"/>
      <c r="WOV269" s="27"/>
      <c r="WOW269" s="27"/>
      <c r="WOX269" s="27"/>
      <c r="WOY269" s="27"/>
      <c r="WOZ269" s="27"/>
      <c r="WPA269" s="27"/>
      <c r="WPB269" s="27"/>
      <c r="WPC269" s="27"/>
      <c r="WPD269" s="27"/>
      <c r="WPE269" s="27"/>
      <c r="WPF269" s="27"/>
      <c r="WPG269" s="27"/>
      <c r="WPH269" s="27"/>
      <c r="WPI269" s="27"/>
      <c r="WPJ269" s="27"/>
      <c r="WPK269" s="27"/>
      <c r="WPL269" s="27"/>
      <c r="WPM269" s="27"/>
      <c r="WPN269" s="27"/>
      <c r="WPO269" s="27"/>
      <c r="WPP269" s="27"/>
      <c r="WPQ269" s="27"/>
      <c r="WPR269" s="27"/>
      <c r="WPS269" s="27"/>
      <c r="WPT269" s="27"/>
      <c r="WPU269" s="27"/>
      <c r="WPV269" s="27"/>
      <c r="WPW269" s="27"/>
      <c r="WPX269" s="27"/>
      <c r="WPY269" s="27"/>
      <c r="WPZ269" s="27"/>
      <c r="WQA269" s="27"/>
      <c r="WQB269" s="27"/>
      <c r="WQC269" s="27"/>
      <c r="WQD269" s="27"/>
      <c r="WQE269" s="27"/>
      <c r="WQF269" s="27"/>
      <c r="WQG269" s="27"/>
      <c r="WQH269" s="27"/>
      <c r="WQI269" s="27"/>
      <c r="WQJ269" s="27"/>
      <c r="WQK269" s="27"/>
      <c r="WQL269" s="27"/>
      <c r="WQM269" s="27"/>
      <c r="WQN269" s="27"/>
      <c r="WQO269" s="27"/>
      <c r="WQP269" s="27"/>
      <c r="WQQ269" s="27"/>
      <c r="WQR269" s="27"/>
      <c r="WQS269" s="27"/>
      <c r="WQT269" s="27"/>
      <c r="WQU269" s="27"/>
      <c r="WQV269" s="27"/>
      <c r="WQW269" s="27"/>
      <c r="WQX269" s="27"/>
      <c r="WQY269" s="27"/>
      <c r="WQZ269" s="27"/>
      <c r="WRA269" s="27"/>
      <c r="WRB269" s="27"/>
      <c r="WRC269" s="27"/>
      <c r="WRD269" s="27"/>
      <c r="WRE269" s="27"/>
      <c r="WRF269" s="27"/>
      <c r="WRG269" s="27"/>
      <c r="WRH269" s="27"/>
      <c r="WRI269" s="27"/>
      <c r="WRJ269" s="27"/>
      <c r="WRK269" s="27"/>
      <c r="WRL269" s="27"/>
      <c r="WRM269" s="27"/>
      <c r="WRN269" s="27"/>
      <c r="WRO269" s="27"/>
      <c r="WRP269" s="27"/>
      <c r="WRQ269" s="27"/>
      <c r="WRR269" s="27"/>
      <c r="WRS269" s="27"/>
      <c r="WRT269" s="27"/>
      <c r="WRU269" s="27"/>
      <c r="WRV269" s="27"/>
      <c r="WRW269" s="27"/>
      <c r="WRX269" s="27"/>
      <c r="WRY269" s="27"/>
      <c r="WRZ269" s="27"/>
      <c r="WSA269" s="27"/>
      <c r="WSB269" s="27"/>
      <c r="WSC269" s="27"/>
      <c r="WSD269" s="27"/>
      <c r="WSE269" s="27"/>
      <c r="WSF269" s="27"/>
      <c r="WSG269" s="27"/>
      <c r="WSH269" s="27"/>
      <c r="WSI269" s="27"/>
      <c r="WSJ269" s="27"/>
      <c r="WSK269" s="27"/>
      <c r="WSL269" s="27"/>
      <c r="WSM269" s="27"/>
      <c r="WSN269" s="27"/>
      <c r="WSO269" s="27"/>
      <c r="WSP269" s="27"/>
      <c r="WSQ269" s="27"/>
      <c r="WSR269" s="27"/>
      <c r="WSS269" s="27"/>
      <c r="WST269" s="27"/>
      <c r="WSU269" s="27"/>
      <c r="WSV269" s="27"/>
      <c r="WSW269" s="27"/>
      <c r="WSX269" s="27"/>
      <c r="WSY269" s="27"/>
      <c r="WSZ269" s="27"/>
      <c r="WTA269" s="27"/>
      <c r="WTB269" s="27"/>
      <c r="WTC269" s="27"/>
      <c r="WTD269" s="27"/>
      <c r="WTE269" s="27"/>
      <c r="WTF269" s="27"/>
      <c r="WTG269" s="27"/>
      <c r="WTH269" s="27"/>
      <c r="WTI269" s="27"/>
      <c r="WTJ269" s="27"/>
      <c r="WTK269" s="27"/>
      <c r="WTL269" s="27"/>
      <c r="WTM269" s="27"/>
      <c r="WTN269" s="27"/>
      <c r="WTO269" s="27"/>
      <c r="WTP269" s="27"/>
      <c r="WTQ269" s="27"/>
      <c r="WTR269" s="27"/>
      <c r="WTS269" s="27"/>
      <c r="WTT269" s="27"/>
      <c r="WTU269" s="27"/>
      <c r="WTV269" s="27"/>
      <c r="WTW269" s="27"/>
      <c r="WTX269" s="27"/>
      <c r="WTY269" s="27"/>
      <c r="WTZ269" s="27"/>
      <c r="WUA269" s="27"/>
      <c r="WUB269" s="27"/>
      <c r="WUC269" s="27"/>
      <c r="WUD269" s="27"/>
      <c r="WUE269" s="27"/>
      <c r="WUF269" s="27"/>
      <c r="WUG269" s="27"/>
      <c r="WUH269" s="27"/>
      <c r="WUI269" s="27"/>
      <c r="WUJ269" s="27"/>
      <c r="WUK269" s="27"/>
      <c r="WUL269" s="27"/>
      <c r="WUM269" s="27"/>
      <c r="WUN269" s="27"/>
      <c r="WUO269" s="27"/>
      <c r="WUP269" s="27"/>
      <c r="WUQ269" s="27"/>
      <c r="WUR269" s="27"/>
      <c r="WUS269" s="27"/>
      <c r="WUT269" s="27"/>
      <c r="WUU269" s="27"/>
      <c r="WUV269" s="27"/>
      <c r="WUW269" s="27"/>
      <c r="WUX269" s="27"/>
      <c r="WUY269" s="27"/>
      <c r="WUZ269" s="27"/>
      <c r="WVA269" s="27"/>
      <c r="WVB269" s="27"/>
      <c r="WVC269" s="27"/>
      <c r="WVD269" s="27"/>
      <c r="WVE269" s="27"/>
      <c r="WVF269" s="27"/>
      <c r="WVG269" s="27"/>
      <c r="WVH269" s="27"/>
      <c r="WVI269" s="27"/>
      <c r="WVJ269" s="27"/>
      <c r="WVK269" s="27"/>
      <c r="WVL269" s="27"/>
      <c r="WVM269" s="27"/>
      <c r="WVN269" s="27"/>
      <c r="WVO269" s="27"/>
      <c r="WVP269" s="27"/>
      <c r="WVQ269" s="27"/>
      <c r="WVR269" s="27"/>
      <c r="WVS269" s="27"/>
      <c r="WVT269" s="27"/>
      <c r="WVU269" s="27"/>
      <c r="WVV269" s="27"/>
      <c r="WVW269" s="27"/>
      <c r="WVX269" s="27"/>
      <c r="WVY269" s="27"/>
      <c r="WVZ269" s="27"/>
      <c r="WWA269" s="27"/>
      <c r="WWB269" s="27"/>
      <c r="WWC269" s="27"/>
      <c r="WWD269" s="27"/>
      <c r="WWE269" s="27"/>
      <c r="WWF269" s="27"/>
      <c r="WWG269" s="27"/>
      <c r="WWH269" s="27"/>
      <c r="WWI269" s="27"/>
      <c r="WWJ269" s="27"/>
      <c r="WWK269" s="27"/>
      <c r="WWL269" s="27"/>
      <c r="WWM269" s="27"/>
      <c r="WWN269" s="27"/>
      <c r="WWO269" s="27"/>
      <c r="WWP269" s="27"/>
      <c r="WWQ269" s="27"/>
      <c r="WWR269" s="27"/>
      <c r="WWS269" s="27"/>
      <c r="WWT269" s="27"/>
      <c r="WWU269" s="27"/>
      <c r="WWV269" s="27"/>
      <c r="WWW269" s="27"/>
      <c r="WWX269" s="27"/>
      <c r="WWY269" s="27"/>
      <c r="WWZ269" s="27"/>
      <c r="WXA269" s="27"/>
      <c r="WXB269" s="27"/>
      <c r="WXC269" s="27"/>
      <c r="WXD269" s="27"/>
      <c r="WXE269" s="27"/>
      <c r="WXF269" s="27"/>
      <c r="WXG269" s="27"/>
      <c r="WXH269" s="27"/>
      <c r="WXI269" s="27"/>
      <c r="WXJ269" s="27"/>
      <c r="WXK269" s="27"/>
      <c r="WXL269" s="27"/>
      <c r="WXM269" s="27"/>
      <c r="WXN269" s="27"/>
      <c r="WXO269" s="27"/>
      <c r="WXP269" s="27"/>
      <c r="WXQ269" s="27"/>
      <c r="WXR269" s="27"/>
      <c r="WXS269" s="27"/>
      <c r="WXT269" s="27"/>
      <c r="WXU269" s="27"/>
      <c r="WXV269" s="27"/>
      <c r="WXW269" s="27"/>
      <c r="WXX269" s="27"/>
      <c r="WXY269" s="27"/>
      <c r="WXZ269" s="27"/>
      <c r="WYA269" s="27"/>
      <c r="WYB269" s="27"/>
      <c r="WYC269" s="27"/>
      <c r="WYD269" s="27"/>
      <c r="WYE269" s="27"/>
      <c r="WYF269" s="27"/>
      <c r="WYG269" s="27"/>
      <c r="WYH269" s="27"/>
      <c r="WYI269" s="27"/>
      <c r="WYJ269" s="27"/>
      <c r="WYK269" s="27"/>
      <c r="WYL269" s="27"/>
      <c r="WYM269" s="27"/>
      <c r="WYN269" s="27"/>
      <c r="WYO269" s="27"/>
      <c r="WYP269" s="27"/>
      <c r="WYQ269" s="27"/>
      <c r="WYR269" s="27"/>
      <c r="WYS269" s="27"/>
      <c r="WYT269" s="27"/>
      <c r="WYU269" s="27"/>
      <c r="WYV269" s="27"/>
      <c r="WYW269" s="27"/>
      <c r="WYX269" s="27"/>
      <c r="WYY269" s="27"/>
      <c r="WYZ269" s="27"/>
      <c r="WZA269" s="27"/>
      <c r="WZB269" s="27"/>
      <c r="WZC269" s="27"/>
      <c r="WZD269" s="27"/>
      <c r="WZE269" s="27"/>
      <c r="WZF269" s="27"/>
      <c r="WZG269" s="27"/>
      <c r="WZH269" s="27"/>
      <c r="WZI269" s="27"/>
      <c r="WZJ269" s="27"/>
      <c r="WZK269" s="27"/>
      <c r="WZL269" s="27"/>
      <c r="WZM269" s="27"/>
      <c r="WZN269" s="27"/>
      <c r="WZO269" s="27"/>
      <c r="WZP269" s="27"/>
      <c r="WZQ269" s="27"/>
      <c r="WZR269" s="27"/>
      <c r="WZS269" s="27"/>
      <c r="WZT269" s="27"/>
      <c r="WZU269" s="27"/>
      <c r="WZV269" s="27"/>
      <c r="WZW269" s="27"/>
      <c r="WZX269" s="27"/>
      <c r="WZY269" s="27"/>
      <c r="WZZ269" s="27"/>
      <c r="XAA269" s="27"/>
      <c r="XAB269" s="27"/>
      <c r="XAC269" s="27"/>
      <c r="XAD269" s="27"/>
      <c r="XAE269" s="27"/>
      <c r="XAF269" s="27"/>
      <c r="XAG269" s="27"/>
      <c r="XAH269" s="27"/>
      <c r="XAI269" s="27"/>
      <c r="XAJ269" s="27"/>
      <c r="XAK269" s="27"/>
      <c r="XAL269" s="27"/>
      <c r="XAM269" s="27"/>
      <c r="XAN269" s="27"/>
      <c r="XAO269" s="27"/>
      <c r="XAP269" s="27"/>
      <c r="XAQ269" s="27"/>
      <c r="XAR269" s="27"/>
      <c r="XAS269" s="27"/>
      <c r="XAT269" s="27"/>
      <c r="XAU269" s="27"/>
      <c r="XAV269" s="27"/>
      <c r="XAW269" s="27"/>
      <c r="XAX269" s="27"/>
      <c r="XAY269" s="27"/>
      <c r="XAZ269" s="27"/>
      <c r="XBA269" s="27"/>
      <c r="XBB269" s="27"/>
      <c r="XBC269" s="27"/>
      <c r="XBD269" s="27"/>
      <c r="XBE269" s="27"/>
      <c r="XBF269" s="27"/>
      <c r="XBG269" s="27"/>
      <c r="XBH269" s="27"/>
      <c r="XBI269" s="27"/>
      <c r="XBJ269" s="27"/>
      <c r="XBK269" s="27"/>
      <c r="XBL269" s="27"/>
      <c r="XBM269" s="27"/>
      <c r="XBN269" s="27"/>
      <c r="XBO269" s="27"/>
      <c r="XBP269" s="27"/>
      <c r="XBQ269" s="27"/>
      <c r="XBR269" s="27"/>
      <c r="XBS269" s="27"/>
      <c r="XBT269" s="27"/>
      <c r="XBU269" s="27"/>
      <c r="XBV269" s="27"/>
      <c r="XBW269" s="27"/>
      <c r="XBX269" s="27"/>
      <c r="XBY269" s="27"/>
      <c r="XBZ269" s="27"/>
      <c r="XCA269" s="27"/>
      <c r="XCB269" s="27"/>
      <c r="XCC269" s="27"/>
      <c r="XCD269" s="27"/>
      <c r="XCE269" s="27"/>
      <c r="XCF269" s="27"/>
      <c r="XCG269" s="27"/>
      <c r="XCH269" s="27"/>
      <c r="XCI269" s="27"/>
      <c r="XCJ269" s="27"/>
      <c r="XCK269" s="27"/>
      <c r="XCL269" s="27"/>
      <c r="XCM269" s="27"/>
      <c r="XCN269" s="27"/>
      <c r="XCO269" s="27"/>
      <c r="XCP269" s="27"/>
      <c r="XCQ269" s="27"/>
      <c r="XCR269" s="27"/>
      <c r="XCS269" s="27"/>
      <c r="XCT269" s="27"/>
      <c r="XCU269" s="27"/>
      <c r="XCV269" s="27"/>
      <c r="XCW269" s="27"/>
      <c r="XCX269" s="27"/>
      <c r="XCY269" s="27"/>
      <c r="XCZ269" s="27"/>
      <c r="XDA269" s="27"/>
      <c r="XDB269" s="27"/>
      <c r="XDC269" s="27"/>
      <c r="XDD269" s="27"/>
      <c r="XDE269" s="27"/>
      <c r="XDF269" s="27"/>
      <c r="XDG269" s="27"/>
      <c r="XDH269" s="27"/>
      <c r="XDI269" s="27"/>
      <c r="XDJ269" s="27"/>
      <c r="XDK269" s="27"/>
      <c r="XDL269" s="27"/>
      <c r="XDM269" s="27"/>
      <c r="XDN269" s="27"/>
      <c r="XDO269" s="27"/>
      <c r="XDP269" s="27"/>
      <c r="XDQ269" s="27"/>
      <c r="XDR269" s="27"/>
      <c r="XDS269" s="27"/>
      <c r="XDT269" s="27"/>
      <c r="XDU269" s="27"/>
      <c r="XDV269" s="27"/>
      <c r="XDW269" s="27"/>
      <c r="XDX269" s="27"/>
      <c r="XDY269" s="27"/>
      <c r="XDZ269" s="27"/>
      <c r="XEA269" s="27"/>
      <c r="XEB269" s="27"/>
      <c r="XEC269" s="27"/>
      <c r="XED269" s="27"/>
      <c r="XEE269" s="27"/>
      <c r="XEF269" s="27"/>
      <c r="XEG269" s="27"/>
      <c r="XEH269" s="27"/>
      <c r="XEI269" s="27"/>
      <c r="XEJ269" s="27"/>
      <c r="XEK269" s="27"/>
      <c r="XEL269" s="27"/>
      <c r="XEM269" s="27"/>
      <c r="XEN269" s="27"/>
      <c r="XEO269" s="27"/>
      <c r="XEP269" s="27"/>
      <c r="XEQ269" s="27"/>
      <c r="XER269" s="27"/>
      <c r="XES269" s="27"/>
      <c r="XET269" s="27"/>
      <c r="XEU269" s="27"/>
      <c r="XEV269" s="27"/>
      <c r="XEW269" s="27"/>
      <c r="XEX269" s="27"/>
    </row>
    <row r="270" s="3" customFormat="1" customHeight="1" outlineLevel="1" spans="1:16378">
      <c r="A270" s="7"/>
      <c r="B270" s="7"/>
      <c r="C270" s="90"/>
      <c r="D270" s="7"/>
      <c r="E270" s="54"/>
      <c r="F270" s="54"/>
      <c r="G270" s="7"/>
      <c r="H270" s="7" t="s">
        <v>531</v>
      </c>
      <c r="I270" s="7" t="s">
        <v>148</v>
      </c>
      <c r="J270" s="7">
        <v>90</v>
      </c>
      <c r="K270" s="7" t="s">
        <v>340</v>
      </c>
      <c r="L270" s="7" t="s">
        <v>327</v>
      </c>
      <c r="M270" s="7">
        <f>90</f>
        <v>90</v>
      </c>
      <c r="N270" s="26" t="s">
        <v>148</v>
      </c>
      <c r="O270" s="26">
        <v>2.34</v>
      </c>
      <c r="P270" s="26" t="s">
        <v>149</v>
      </c>
      <c r="Q270" s="7">
        <f t="shared" si="30"/>
        <v>210.6</v>
      </c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  <c r="BO270" s="27"/>
      <c r="BP270" s="27"/>
      <c r="BQ270" s="27"/>
      <c r="BR270" s="27"/>
      <c r="BS270" s="27"/>
      <c r="BT270" s="27"/>
      <c r="BU270" s="27"/>
      <c r="BV270" s="27"/>
      <c r="BW270" s="27"/>
      <c r="BX270" s="27"/>
      <c r="BY270" s="27"/>
      <c r="BZ270" s="27"/>
      <c r="CA270" s="27"/>
      <c r="CB270" s="27"/>
      <c r="CC270" s="27"/>
      <c r="CD270" s="27"/>
      <c r="CE270" s="27"/>
      <c r="CF270" s="27"/>
      <c r="CG270" s="27"/>
      <c r="CH270" s="27"/>
      <c r="CI270" s="27"/>
      <c r="CJ270" s="27"/>
      <c r="CK270" s="27"/>
      <c r="CL270" s="27"/>
      <c r="CM270" s="27"/>
      <c r="CN270" s="27"/>
      <c r="CO270" s="27"/>
      <c r="CP270" s="27"/>
      <c r="CQ270" s="27"/>
      <c r="CR270" s="27"/>
      <c r="CS270" s="27"/>
      <c r="CT270" s="27"/>
      <c r="CU270" s="27"/>
      <c r="CV270" s="27"/>
      <c r="CW270" s="27"/>
      <c r="CX270" s="27"/>
      <c r="CY270" s="27"/>
      <c r="CZ270" s="27"/>
      <c r="DA270" s="27"/>
      <c r="DB270" s="27"/>
      <c r="DC270" s="27"/>
      <c r="DD270" s="27"/>
      <c r="DE270" s="27"/>
      <c r="DF270" s="27"/>
      <c r="DG270" s="27"/>
      <c r="DH270" s="27"/>
      <c r="DI270" s="27"/>
      <c r="DJ270" s="27"/>
      <c r="DK270" s="27"/>
      <c r="DL270" s="27"/>
      <c r="DM270" s="27"/>
      <c r="DN270" s="27"/>
      <c r="DO270" s="27"/>
      <c r="DP270" s="27"/>
      <c r="DQ270" s="27"/>
      <c r="DR270" s="27"/>
      <c r="DS270" s="27"/>
      <c r="DT270" s="27"/>
      <c r="DU270" s="27"/>
      <c r="DV270" s="27"/>
      <c r="DW270" s="27"/>
      <c r="DX270" s="27"/>
      <c r="DY270" s="27"/>
      <c r="DZ270" s="27"/>
      <c r="EA270" s="27"/>
      <c r="EB270" s="27"/>
      <c r="EC270" s="27"/>
      <c r="ED270" s="27"/>
      <c r="EE270" s="27"/>
      <c r="EF270" s="27"/>
      <c r="EG270" s="27"/>
      <c r="EH270" s="27"/>
      <c r="EI270" s="27"/>
      <c r="EJ270" s="27"/>
      <c r="EK270" s="27"/>
      <c r="EL270" s="27"/>
      <c r="EM270" s="27"/>
      <c r="EN270" s="27"/>
      <c r="EO270" s="27"/>
      <c r="EP270" s="27"/>
      <c r="EQ270" s="27"/>
      <c r="ER270" s="27"/>
      <c r="ES270" s="27"/>
      <c r="ET270" s="27"/>
      <c r="EU270" s="27"/>
      <c r="EV270" s="27"/>
      <c r="EW270" s="27"/>
      <c r="EX270" s="27"/>
      <c r="EY270" s="27"/>
      <c r="EZ270" s="27"/>
      <c r="FA270" s="27"/>
      <c r="FB270" s="27"/>
      <c r="FC270" s="27"/>
      <c r="FD270" s="27"/>
      <c r="FE270" s="27"/>
      <c r="FF270" s="27"/>
      <c r="FG270" s="27"/>
      <c r="FH270" s="27"/>
      <c r="FI270" s="27"/>
      <c r="FJ270" s="27"/>
      <c r="FK270" s="27"/>
      <c r="FL270" s="27"/>
      <c r="FM270" s="27"/>
      <c r="FN270" s="27"/>
      <c r="FO270" s="27"/>
      <c r="FP270" s="27"/>
      <c r="FQ270" s="27"/>
      <c r="FR270" s="27"/>
      <c r="FS270" s="27"/>
      <c r="FT270" s="27"/>
      <c r="FU270" s="27"/>
      <c r="FV270" s="27"/>
      <c r="FW270" s="27"/>
      <c r="FX270" s="27"/>
      <c r="FY270" s="27"/>
      <c r="FZ270" s="27"/>
      <c r="GA270" s="27"/>
      <c r="GB270" s="27"/>
      <c r="GC270" s="27"/>
      <c r="GD270" s="27"/>
      <c r="GE270" s="27"/>
      <c r="GF270" s="27"/>
      <c r="GG270" s="27"/>
      <c r="GH270" s="27"/>
      <c r="GI270" s="27"/>
      <c r="GJ270" s="27"/>
      <c r="GK270" s="27"/>
      <c r="GL270" s="27"/>
      <c r="GM270" s="27"/>
      <c r="GN270" s="27"/>
      <c r="GO270" s="27"/>
      <c r="GP270" s="27"/>
      <c r="GQ270" s="27"/>
      <c r="GR270" s="27"/>
      <c r="GS270" s="27"/>
      <c r="GT270" s="27"/>
      <c r="GU270" s="27"/>
      <c r="GV270" s="27"/>
      <c r="GW270" s="27"/>
      <c r="GX270" s="27"/>
      <c r="GY270" s="27"/>
      <c r="GZ270" s="27"/>
      <c r="HA270" s="27"/>
      <c r="HB270" s="27"/>
      <c r="HC270" s="27"/>
      <c r="HD270" s="27"/>
      <c r="HE270" s="27"/>
      <c r="HF270" s="27"/>
      <c r="HG270" s="27"/>
      <c r="HH270" s="27"/>
      <c r="HI270" s="27"/>
      <c r="HJ270" s="27"/>
      <c r="HK270" s="27"/>
      <c r="HL270" s="27"/>
      <c r="HM270" s="27"/>
      <c r="HN270" s="27"/>
      <c r="HO270" s="27"/>
      <c r="HP270" s="27"/>
      <c r="HQ270" s="27"/>
      <c r="HR270" s="27"/>
      <c r="HS270" s="27"/>
      <c r="HT270" s="27"/>
      <c r="HU270" s="27"/>
      <c r="HV270" s="27"/>
      <c r="HW270" s="27"/>
      <c r="HX270" s="27"/>
      <c r="HY270" s="27"/>
      <c r="HZ270" s="27"/>
      <c r="IA270" s="27"/>
      <c r="IB270" s="27"/>
      <c r="IC270" s="27"/>
      <c r="ID270" s="27"/>
      <c r="IE270" s="27"/>
      <c r="IF270" s="27"/>
      <c r="IG270" s="27"/>
      <c r="IH270" s="27"/>
      <c r="II270" s="27"/>
      <c r="IJ270" s="27"/>
      <c r="IK270" s="27"/>
      <c r="IL270" s="27"/>
      <c r="IM270" s="27"/>
      <c r="IN270" s="27"/>
      <c r="IO270" s="27"/>
      <c r="IP270" s="27"/>
      <c r="IQ270" s="27"/>
      <c r="IR270" s="27"/>
      <c r="IS270" s="27"/>
      <c r="IT270" s="27"/>
      <c r="IU270" s="27"/>
      <c r="IV270" s="27"/>
      <c r="IW270" s="27"/>
      <c r="IX270" s="27"/>
      <c r="IY270" s="27"/>
      <c r="IZ270" s="27"/>
      <c r="JA270" s="27"/>
      <c r="JB270" s="27"/>
      <c r="JC270" s="27"/>
      <c r="JD270" s="27"/>
      <c r="JE270" s="27"/>
      <c r="JF270" s="27"/>
      <c r="JG270" s="27"/>
      <c r="JH270" s="27"/>
      <c r="JI270" s="27"/>
      <c r="JJ270" s="27"/>
      <c r="JK270" s="27"/>
      <c r="JL270" s="27"/>
      <c r="JM270" s="27"/>
      <c r="JN270" s="27"/>
      <c r="JO270" s="27"/>
      <c r="JP270" s="27"/>
      <c r="JQ270" s="27"/>
      <c r="JR270" s="27"/>
      <c r="JS270" s="27"/>
      <c r="JT270" s="27"/>
      <c r="JU270" s="27"/>
      <c r="JV270" s="27"/>
      <c r="JW270" s="27"/>
      <c r="JX270" s="27"/>
      <c r="JY270" s="27"/>
      <c r="JZ270" s="27"/>
      <c r="KA270" s="27"/>
      <c r="KB270" s="27"/>
      <c r="KC270" s="27"/>
      <c r="KD270" s="27"/>
      <c r="KE270" s="27"/>
      <c r="KF270" s="27"/>
      <c r="KG270" s="27"/>
      <c r="KH270" s="27"/>
      <c r="KI270" s="27"/>
      <c r="KJ270" s="27"/>
      <c r="KK270" s="27"/>
      <c r="KL270" s="27"/>
      <c r="KM270" s="27"/>
      <c r="KN270" s="27"/>
      <c r="KO270" s="27"/>
      <c r="KP270" s="27"/>
      <c r="KQ270" s="27"/>
      <c r="KR270" s="27"/>
      <c r="KS270" s="27"/>
      <c r="KT270" s="27"/>
      <c r="KU270" s="27"/>
      <c r="KV270" s="27"/>
      <c r="KW270" s="27"/>
      <c r="KX270" s="27"/>
      <c r="KY270" s="27"/>
      <c r="KZ270" s="27"/>
      <c r="LA270" s="27"/>
      <c r="LB270" s="27"/>
      <c r="LC270" s="27"/>
      <c r="LD270" s="27"/>
      <c r="LE270" s="27"/>
      <c r="LF270" s="27"/>
      <c r="LG270" s="27"/>
      <c r="LH270" s="27"/>
      <c r="LI270" s="27"/>
      <c r="LJ270" s="27"/>
      <c r="LK270" s="27"/>
      <c r="LL270" s="27"/>
      <c r="LM270" s="27"/>
      <c r="LN270" s="27"/>
      <c r="LO270" s="27"/>
      <c r="LP270" s="27"/>
      <c r="LQ270" s="27"/>
      <c r="LR270" s="27"/>
      <c r="LS270" s="27"/>
      <c r="LT270" s="27"/>
      <c r="LU270" s="27"/>
      <c r="LV270" s="27"/>
      <c r="LW270" s="27"/>
      <c r="LX270" s="27"/>
      <c r="LY270" s="27"/>
      <c r="LZ270" s="27"/>
      <c r="MA270" s="27"/>
      <c r="MB270" s="27"/>
      <c r="MC270" s="27"/>
      <c r="MD270" s="27"/>
      <c r="ME270" s="27"/>
      <c r="MF270" s="27"/>
      <c r="MG270" s="27"/>
      <c r="MH270" s="27"/>
      <c r="MI270" s="27"/>
      <c r="MJ270" s="27"/>
      <c r="MK270" s="27"/>
      <c r="ML270" s="27"/>
      <c r="MM270" s="27"/>
      <c r="MN270" s="27"/>
      <c r="MO270" s="27"/>
      <c r="MP270" s="27"/>
      <c r="MQ270" s="27"/>
      <c r="MR270" s="27"/>
      <c r="MS270" s="27"/>
      <c r="MT270" s="27"/>
      <c r="MU270" s="27"/>
      <c r="MV270" s="27"/>
      <c r="MW270" s="27"/>
      <c r="MX270" s="27"/>
      <c r="MY270" s="27"/>
      <c r="MZ270" s="27"/>
      <c r="NA270" s="27"/>
      <c r="NB270" s="27"/>
      <c r="NC270" s="27"/>
      <c r="ND270" s="27"/>
      <c r="NE270" s="27"/>
      <c r="NF270" s="27"/>
      <c r="NG270" s="27"/>
      <c r="NH270" s="27"/>
      <c r="NI270" s="27"/>
      <c r="NJ270" s="27"/>
      <c r="NK270" s="27"/>
      <c r="NL270" s="27"/>
      <c r="NM270" s="27"/>
      <c r="NN270" s="27"/>
      <c r="NO270" s="27"/>
      <c r="NP270" s="27"/>
      <c r="NQ270" s="27"/>
      <c r="NR270" s="27"/>
      <c r="NS270" s="27"/>
      <c r="NT270" s="27"/>
      <c r="NU270" s="27"/>
      <c r="NV270" s="27"/>
      <c r="NW270" s="27"/>
      <c r="NX270" s="27"/>
      <c r="NY270" s="27"/>
      <c r="NZ270" s="27"/>
      <c r="OA270" s="27"/>
      <c r="OB270" s="27"/>
      <c r="OC270" s="27"/>
      <c r="OD270" s="27"/>
      <c r="OE270" s="27"/>
      <c r="OF270" s="27"/>
      <c r="OG270" s="27"/>
      <c r="OH270" s="27"/>
      <c r="OI270" s="27"/>
      <c r="OJ270" s="27"/>
      <c r="OK270" s="27"/>
      <c r="OL270" s="27"/>
      <c r="OM270" s="27"/>
      <c r="ON270" s="27"/>
      <c r="OO270" s="27"/>
      <c r="OP270" s="27"/>
      <c r="OQ270" s="27"/>
      <c r="OR270" s="27"/>
      <c r="OS270" s="27"/>
      <c r="OT270" s="27"/>
      <c r="OU270" s="27"/>
      <c r="OV270" s="27"/>
      <c r="OW270" s="27"/>
      <c r="OX270" s="27"/>
      <c r="OY270" s="27"/>
      <c r="OZ270" s="27"/>
      <c r="PA270" s="27"/>
      <c r="PB270" s="27"/>
      <c r="PC270" s="27"/>
      <c r="PD270" s="27"/>
      <c r="PE270" s="27"/>
      <c r="PF270" s="27"/>
      <c r="PG270" s="27"/>
      <c r="PH270" s="27"/>
      <c r="PI270" s="27"/>
      <c r="PJ270" s="27"/>
      <c r="PK270" s="27"/>
      <c r="PL270" s="27"/>
      <c r="PM270" s="27"/>
      <c r="PN270" s="27"/>
      <c r="PO270" s="27"/>
      <c r="PP270" s="27"/>
      <c r="PQ270" s="27"/>
      <c r="PR270" s="27"/>
      <c r="PS270" s="27"/>
      <c r="PT270" s="27"/>
      <c r="PU270" s="27"/>
      <c r="PV270" s="27"/>
      <c r="PW270" s="27"/>
      <c r="PX270" s="27"/>
      <c r="PY270" s="27"/>
      <c r="PZ270" s="27"/>
      <c r="QA270" s="27"/>
      <c r="QB270" s="27"/>
      <c r="QC270" s="27"/>
      <c r="QD270" s="27"/>
      <c r="QE270" s="27"/>
      <c r="QF270" s="27"/>
      <c r="QG270" s="27"/>
      <c r="QH270" s="27"/>
      <c r="QI270" s="27"/>
      <c r="QJ270" s="27"/>
      <c r="QK270" s="27"/>
      <c r="QL270" s="27"/>
      <c r="QM270" s="27"/>
      <c r="QN270" s="27"/>
      <c r="QO270" s="27"/>
      <c r="QP270" s="27"/>
      <c r="QQ270" s="27"/>
      <c r="QR270" s="27"/>
      <c r="QS270" s="27"/>
      <c r="QT270" s="27"/>
      <c r="QU270" s="27"/>
      <c r="QV270" s="27"/>
      <c r="QW270" s="27"/>
      <c r="QX270" s="27"/>
      <c r="QY270" s="27"/>
      <c r="QZ270" s="27"/>
      <c r="RA270" s="27"/>
      <c r="RB270" s="27"/>
      <c r="RC270" s="27"/>
      <c r="RD270" s="27"/>
      <c r="RE270" s="27"/>
      <c r="RF270" s="27"/>
      <c r="RG270" s="27"/>
      <c r="RH270" s="27"/>
      <c r="RI270" s="27"/>
      <c r="RJ270" s="27"/>
      <c r="RK270" s="27"/>
      <c r="RL270" s="27"/>
      <c r="RM270" s="27"/>
      <c r="RN270" s="27"/>
      <c r="RO270" s="27"/>
      <c r="RP270" s="27"/>
      <c r="RQ270" s="27"/>
      <c r="RR270" s="27"/>
      <c r="RS270" s="27"/>
      <c r="RT270" s="27"/>
      <c r="RU270" s="27"/>
      <c r="RV270" s="27"/>
      <c r="RW270" s="27"/>
      <c r="RX270" s="27"/>
      <c r="RY270" s="27"/>
      <c r="RZ270" s="27"/>
      <c r="SA270" s="27"/>
      <c r="SB270" s="27"/>
      <c r="SC270" s="27"/>
      <c r="SD270" s="27"/>
      <c r="SE270" s="27"/>
      <c r="SF270" s="27"/>
      <c r="SG270" s="27"/>
      <c r="SH270" s="27"/>
      <c r="SI270" s="27"/>
      <c r="SJ270" s="27"/>
      <c r="SK270" s="27"/>
      <c r="SL270" s="27"/>
      <c r="SM270" s="27"/>
      <c r="SN270" s="27"/>
      <c r="SO270" s="27"/>
      <c r="SP270" s="27"/>
      <c r="SQ270" s="27"/>
      <c r="SR270" s="27"/>
      <c r="SS270" s="27"/>
      <c r="ST270" s="27"/>
      <c r="SU270" s="27"/>
      <c r="SV270" s="27"/>
      <c r="SW270" s="27"/>
      <c r="SX270" s="27"/>
      <c r="SY270" s="27"/>
      <c r="SZ270" s="27"/>
      <c r="TA270" s="27"/>
      <c r="TB270" s="27"/>
      <c r="TC270" s="27"/>
      <c r="TD270" s="27"/>
      <c r="TE270" s="27"/>
      <c r="TF270" s="27"/>
      <c r="TG270" s="27"/>
      <c r="TH270" s="27"/>
      <c r="TI270" s="27"/>
      <c r="TJ270" s="27"/>
      <c r="TK270" s="27"/>
      <c r="TL270" s="27"/>
      <c r="TM270" s="27"/>
      <c r="TN270" s="27"/>
      <c r="TO270" s="27"/>
      <c r="TP270" s="27"/>
      <c r="TQ270" s="27"/>
      <c r="TR270" s="27"/>
      <c r="TS270" s="27"/>
      <c r="TT270" s="27"/>
      <c r="TU270" s="27"/>
      <c r="TV270" s="27"/>
      <c r="TW270" s="27"/>
      <c r="TX270" s="27"/>
      <c r="TY270" s="27"/>
      <c r="TZ270" s="27"/>
      <c r="UA270" s="27"/>
      <c r="UB270" s="27"/>
      <c r="UC270" s="27"/>
      <c r="UD270" s="27"/>
      <c r="UE270" s="27"/>
      <c r="UF270" s="27"/>
      <c r="UG270" s="27"/>
      <c r="UH270" s="27"/>
      <c r="UI270" s="27"/>
      <c r="UJ270" s="27"/>
      <c r="UK270" s="27"/>
      <c r="UL270" s="27"/>
      <c r="UM270" s="27"/>
      <c r="UN270" s="27"/>
      <c r="UO270" s="27"/>
      <c r="UP270" s="27"/>
      <c r="UQ270" s="27"/>
      <c r="UR270" s="27"/>
      <c r="US270" s="27"/>
      <c r="UT270" s="27"/>
      <c r="UU270" s="27"/>
      <c r="UV270" s="27"/>
      <c r="UW270" s="27"/>
      <c r="UX270" s="27"/>
      <c r="UY270" s="27"/>
      <c r="UZ270" s="27"/>
      <c r="VA270" s="27"/>
      <c r="VB270" s="27"/>
      <c r="VC270" s="27"/>
      <c r="VD270" s="27"/>
      <c r="VE270" s="27"/>
      <c r="VF270" s="27"/>
      <c r="VG270" s="27"/>
      <c r="VH270" s="27"/>
      <c r="VI270" s="27"/>
      <c r="VJ270" s="27"/>
      <c r="VK270" s="27"/>
      <c r="VL270" s="27"/>
      <c r="VM270" s="27"/>
      <c r="VN270" s="27"/>
      <c r="VO270" s="27"/>
      <c r="VP270" s="27"/>
      <c r="VQ270" s="27"/>
      <c r="VR270" s="27"/>
      <c r="VS270" s="27"/>
      <c r="VT270" s="27"/>
      <c r="VU270" s="27"/>
      <c r="VV270" s="27"/>
      <c r="VW270" s="27"/>
      <c r="VX270" s="27"/>
      <c r="VY270" s="27"/>
      <c r="VZ270" s="27"/>
      <c r="WA270" s="27"/>
      <c r="WB270" s="27"/>
      <c r="WC270" s="27"/>
      <c r="WD270" s="27"/>
      <c r="WE270" s="27"/>
      <c r="WF270" s="27"/>
      <c r="WG270" s="27"/>
      <c r="WH270" s="27"/>
      <c r="WI270" s="27"/>
      <c r="WJ270" s="27"/>
      <c r="WK270" s="27"/>
      <c r="WL270" s="27"/>
      <c r="WM270" s="27"/>
      <c r="WN270" s="27"/>
      <c r="WO270" s="27"/>
      <c r="WP270" s="27"/>
      <c r="WQ270" s="27"/>
      <c r="WR270" s="27"/>
      <c r="WS270" s="27"/>
      <c r="WT270" s="27"/>
      <c r="WU270" s="27"/>
      <c r="WV270" s="27"/>
      <c r="WW270" s="27"/>
      <c r="WX270" s="27"/>
      <c r="WY270" s="27"/>
      <c r="WZ270" s="27"/>
      <c r="XA270" s="27"/>
      <c r="XB270" s="27"/>
      <c r="XC270" s="27"/>
      <c r="XD270" s="27"/>
      <c r="XE270" s="27"/>
      <c r="XF270" s="27"/>
      <c r="XG270" s="27"/>
      <c r="XH270" s="27"/>
      <c r="XI270" s="27"/>
      <c r="XJ270" s="27"/>
      <c r="XK270" s="27"/>
      <c r="XL270" s="27"/>
      <c r="XM270" s="27"/>
      <c r="XN270" s="27"/>
      <c r="XO270" s="27"/>
      <c r="XP270" s="27"/>
      <c r="XQ270" s="27"/>
      <c r="XR270" s="27"/>
      <c r="XS270" s="27"/>
      <c r="XT270" s="27"/>
      <c r="XU270" s="27"/>
      <c r="XV270" s="27"/>
      <c r="XW270" s="27"/>
      <c r="XX270" s="27"/>
      <c r="XY270" s="27"/>
      <c r="XZ270" s="27"/>
      <c r="YA270" s="27"/>
      <c r="YB270" s="27"/>
      <c r="YC270" s="27"/>
      <c r="YD270" s="27"/>
      <c r="YE270" s="27"/>
      <c r="YF270" s="27"/>
      <c r="YG270" s="27"/>
      <c r="YH270" s="27"/>
      <c r="YI270" s="27"/>
      <c r="YJ270" s="27"/>
      <c r="YK270" s="27"/>
      <c r="YL270" s="27"/>
      <c r="YM270" s="27"/>
      <c r="YN270" s="27"/>
      <c r="YO270" s="27"/>
      <c r="YP270" s="27"/>
      <c r="YQ270" s="27"/>
      <c r="YR270" s="27"/>
      <c r="YS270" s="27"/>
      <c r="YT270" s="27"/>
      <c r="YU270" s="27"/>
      <c r="YV270" s="27"/>
      <c r="YW270" s="27"/>
      <c r="YX270" s="27"/>
      <c r="YY270" s="27"/>
      <c r="YZ270" s="27"/>
      <c r="ZA270" s="27"/>
      <c r="ZB270" s="27"/>
      <c r="ZC270" s="27"/>
      <c r="ZD270" s="27"/>
      <c r="ZE270" s="27"/>
      <c r="ZF270" s="27"/>
      <c r="ZG270" s="27"/>
      <c r="ZH270" s="27"/>
      <c r="ZI270" s="27"/>
      <c r="ZJ270" s="27"/>
      <c r="ZK270" s="27"/>
      <c r="ZL270" s="27"/>
      <c r="ZM270" s="27"/>
      <c r="ZN270" s="27"/>
      <c r="ZO270" s="27"/>
      <c r="ZP270" s="27"/>
      <c r="ZQ270" s="27"/>
      <c r="ZR270" s="27"/>
      <c r="ZS270" s="27"/>
      <c r="ZT270" s="27"/>
      <c r="ZU270" s="27"/>
      <c r="ZV270" s="27"/>
      <c r="ZW270" s="27"/>
      <c r="ZX270" s="27"/>
      <c r="ZY270" s="27"/>
      <c r="ZZ270" s="27"/>
      <c r="AAA270" s="27"/>
      <c r="AAB270" s="27"/>
      <c r="AAC270" s="27"/>
      <c r="AAD270" s="27"/>
      <c r="AAE270" s="27"/>
      <c r="AAF270" s="27"/>
      <c r="AAG270" s="27"/>
      <c r="AAH270" s="27"/>
      <c r="AAI270" s="27"/>
      <c r="AAJ270" s="27"/>
      <c r="AAK270" s="27"/>
      <c r="AAL270" s="27"/>
      <c r="AAM270" s="27"/>
      <c r="AAN270" s="27"/>
      <c r="AAO270" s="27"/>
      <c r="AAP270" s="27"/>
      <c r="AAQ270" s="27"/>
      <c r="AAR270" s="27"/>
      <c r="AAS270" s="27"/>
      <c r="AAT270" s="27"/>
      <c r="AAU270" s="27"/>
      <c r="AAV270" s="27"/>
      <c r="AAW270" s="27"/>
      <c r="AAX270" s="27"/>
      <c r="AAY270" s="27"/>
      <c r="AAZ270" s="27"/>
      <c r="ABA270" s="27"/>
      <c r="ABB270" s="27"/>
      <c r="ABC270" s="27"/>
      <c r="ABD270" s="27"/>
      <c r="ABE270" s="27"/>
      <c r="ABF270" s="27"/>
      <c r="ABG270" s="27"/>
      <c r="ABH270" s="27"/>
      <c r="ABI270" s="27"/>
      <c r="ABJ270" s="27"/>
      <c r="ABK270" s="27"/>
      <c r="ABL270" s="27"/>
      <c r="ABM270" s="27"/>
      <c r="ABN270" s="27"/>
      <c r="ABO270" s="27"/>
      <c r="ABP270" s="27"/>
      <c r="ABQ270" s="27"/>
      <c r="ABR270" s="27"/>
      <c r="ABS270" s="27"/>
      <c r="ABT270" s="27"/>
      <c r="ABU270" s="27"/>
      <c r="ABV270" s="27"/>
      <c r="ABW270" s="27"/>
      <c r="ABX270" s="27"/>
      <c r="ABY270" s="27"/>
      <c r="ABZ270" s="27"/>
      <c r="ACA270" s="27"/>
      <c r="ACB270" s="27"/>
      <c r="ACC270" s="27"/>
      <c r="ACD270" s="27"/>
      <c r="ACE270" s="27"/>
      <c r="ACF270" s="27"/>
      <c r="ACG270" s="27"/>
      <c r="ACH270" s="27"/>
      <c r="ACI270" s="27"/>
      <c r="ACJ270" s="27"/>
      <c r="ACK270" s="27"/>
      <c r="ACL270" s="27"/>
      <c r="ACM270" s="27"/>
      <c r="ACN270" s="27"/>
      <c r="ACO270" s="27"/>
      <c r="ACP270" s="27"/>
      <c r="ACQ270" s="27"/>
      <c r="ACR270" s="27"/>
      <c r="ACS270" s="27"/>
      <c r="ACT270" s="27"/>
      <c r="ACU270" s="27"/>
      <c r="ACV270" s="27"/>
      <c r="ACW270" s="27"/>
      <c r="ACX270" s="27"/>
      <c r="ACY270" s="27"/>
      <c r="ACZ270" s="27"/>
      <c r="ADA270" s="27"/>
      <c r="ADB270" s="27"/>
      <c r="ADC270" s="27"/>
      <c r="ADD270" s="27"/>
      <c r="ADE270" s="27"/>
      <c r="ADF270" s="27"/>
      <c r="ADG270" s="27"/>
      <c r="ADH270" s="27"/>
      <c r="ADI270" s="27"/>
      <c r="ADJ270" s="27"/>
      <c r="ADK270" s="27"/>
      <c r="ADL270" s="27"/>
      <c r="ADM270" s="27"/>
      <c r="ADN270" s="27"/>
      <c r="ADO270" s="27"/>
      <c r="ADP270" s="27"/>
      <c r="ADQ270" s="27"/>
      <c r="ADR270" s="27"/>
      <c r="ADS270" s="27"/>
      <c r="ADT270" s="27"/>
      <c r="ADU270" s="27"/>
      <c r="ADV270" s="27"/>
      <c r="ADW270" s="27"/>
      <c r="ADX270" s="27"/>
      <c r="ADY270" s="27"/>
      <c r="ADZ270" s="27"/>
      <c r="AEA270" s="27"/>
      <c r="AEB270" s="27"/>
      <c r="AEC270" s="27"/>
      <c r="AED270" s="27"/>
      <c r="AEE270" s="27"/>
      <c r="AEF270" s="27"/>
      <c r="AEG270" s="27"/>
      <c r="AEH270" s="27"/>
      <c r="AEI270" s="27"/>
      <c r="AEJ270" s="27"/>
      <c r="AEK270" s="27"/>
      <c r="AEL270" s="27"/>
      <c r="AEM270" s="27"/>
      <c r="AEN270" s="27"/>
      <c r="AEO270" s="27"/>
      <c r="AEP270" s="27"/>
      <c r="AEQ270" s="27"/>
      <c r="AER270" s="27"/>
      <c r="AES270" s="27"/>
      <c r="AET270" s="27"/>
      <c r="AEU270" s="27"/>
      <c r="AEV270" s="27"/>
      <c r="AEW270" s="27"/>
      <c r="AEX270" s="27"/>
      <c r="AEY270" s="27"/>
      <c r="AEZ270" s="27"/>
      <c r="AFA270" s="27"/>
      <c r="AFB270" s="27"/>
      <c r="AFC270" s="27"/>
      <c r="AFD270" s="27"/>
      <c r="AFE270" s="27"/>
      <c r="AFF270" s="27"/>
      <c r="AFG270" s="27"/>
      <c r="AFH270" s="27"/>
      <c r="AFI270" s="27"/>
      <c r="AFJ270" s="27"/>
      <c r="AFK270" s="27"/>
      <c r="AFL270" s="27"/>
      <c r="AFM270" s="27"/>
      <c r="AFN270" s="27"/>
      <c r="AFO270" s="27"/>
      <c r="AFP270" s="27"/>
      <c r="AFQ270" s="27"/>
      <c r="AFR270" s="27"/>
      <c r="AFS270" s="27"/>
      <c r="AFT270" s="27"/>
      <c r="AFU270" s="27"/>
      <c r="AFV270" s="27"/>
      <c r="AFW270" s="27"/>
      <c r="AFX270" s="27"/>
      <c r="AFY270" s="27"/>
      <c r="AFZ270" s="27"/>
      <c r="AGA270" s="27"/>
      <c r="AGB270" s="27"/>
      <c r="AGC270" s="27"/>
      <c r="AGD270" s="27"/>
      <c r="AGE270" s="27"/>
      <c r="AGF270" s="27"/>
      <c r="AGG270" s="27"/>
      <c r="AGH270" s="27"/>
      <c r="AGI270" s="27"/>
      <c r="AGJ270" s="27"/>
      <c r="AGK270" s="27"/>
      <c r="AGL270" s="27"/>
      <c r="AGM270" s="27"/>
      <c r="AGN270" s="27"/>
      <c r="AGO270" s="27"/>
      <c r="AGP270" s="27"/>
      <c r="AGQ270" s="27"/>
      <c r="AGR270" s="27"/>
      <c r="AGS270" s="27"/>
      <c r="AGT270" s="27"/>
      <c r="AGU270" s="27"/>
      <c r="AGV270" s="27"/>
      <c r="AGW270" s="27"/>
      <c r="AGX270" s="27"/>
      <c r="AGY270" s="27"/>
      <c r="AGZ270" s="27"/>
      <c r="AHA270" s="27"/>
      <c r="AHB270" s="27"/>
      <c r="AHC270" s="27"/>
      <c r="AHD270" s="27"/>
      <c r="AHE270" s="27"/>
      <c r="AHF270" s="27"/>
      <c r="AHG270" s="27"/>
      <c r="AHH270" s="27"/>
      <c r="AHI270" s="27"/>
      <c r="AHJ270" s="27"/>
      <c r="AHK270" s="27"/>
      <c r="AHL270" s="27"/>
      <c r="AHM270" s="27"/>
      <c r="AHN270" s="27"/>
      <c r="AHO270" s="27"/>
      <c r="AHP270" s="27"/>
      <c r="AHQ270" s="27"/>
      <c r="AHR270" s="27"/>
      <c r="AHS270" s="27"/>
      <c r="AHT270" s="27"/>
      <c r="AHU270" s="27"/>
      <c r="AHV270" s="27"/>
      <c r="AHW270" s="27"/>
      <c r="AHX270" s="27"/>
      <c r="AHY270" s="27"/>
      <c r="AHZ270" s="27"/>
      <c r="AIA270" s="27"/>
      <c r="AIB270" s="27"/>
      <c r="AIC270" s="27"/>
      <c r="AID270" s="27"/>
      <c r="AIE270" s="27"/>
      <c r="AIF270" s="27"/>
      <c r="AIG270" s="27"/>
      <c r="AIH270" s="27"/>
      <c r="AII270" s="27"/>
      <c r="AIJ270" s="27"/>
      <c r="AIK270" s="27"/>
      <c r="AIL270" s="27"/>
      <c r="AIM270" s="27"/>
      <c r="AIN270" s="27"/>
      <c r="AIO270" s="27"/>
      <c r="AIP270" s="27"/>
      <c r="AIQ270" s="27"/>
      <c r="AIR270" s="27"/>
      <c r="AIS270" s="27"/>
      <c r="AIT270" s="27"/>
      <c r="AIU270" s="27"/>
      <c r="AIV270" s="27"/>
      <c r="AIW270" s="27"/>
      <c r="AIX270" s="27"/>
      <c r="AIY270" s="27"/>
      <c r="AIZ270" s="27"/>
      <c r="AJA270" s="27"/>
      <c r="AJB270" s="27"/>
      <c r="AJC270" s="27"/>
      <c r="AJD270" s="27"/>
      <c r="AJE270" s="27"/>
      <c r="AJF270" s="27"/>
      <c r="AJG270" s="27"/>
      <c r="AJH270" s="27"/>
      <c r="AJI270" s="27"/>
      <c r="AJJ270" s="27"/>
      <c r="AJK270" s="27"/>
      <c r="AJL270" s="27"/>
      <c r="AJM270" s="27"/>
      <c r="AJN270" s="27"/>
      <c r="AJO270" s="27"/>
      <c r="AJP270" s="27"/>
      <c r="AJQ270" s="27"/>
      <c r="AJR270" s="27"/>
      <c r="AJS270" s="27"/>
      <c r="AJT270" s="27"/>
      <c r="AJU270" s="27"/>
      <c r="AJV270" s="27"/>
      <c r="AJW270" s="27"/>
      <c r="AJX270" s="27"/>
      <c r="AJY270" s="27"/>
      <c r="AJZ270" s="27"/>
      <c r="AKA270" s="27"/>
      <c r="AKB270" s="27"/>
      <c r="AKC270" s="27"/>
      <c r="AKD270" s="27"/>
      <c r="AKE270" s="27"/>
      <c r="AKF270" s="27"/>
      <c r="AKG270" s="27"/>
      <c r="AKH270" s="27"/>
      <c r="AKI270" s="27"/>
      <c r="AKJ270" s="27"/>
      <c r="AKK270" s="27"/>
      <c r="AKL270" s="27"/>
      <c r="AKM270" s="27"/>
      <c r="AKN270" s="27"/>
      <c r="AKO270" s="27"/>
      <c r="AKP270" s="27"/>
      <c r="AKQ270" s="27"/>
      <c r="AKR270" s="27"/>
      <c r="AKS270" s="27"/>
      <c r="AKT270" s="27"/>
      <c r="AKU270" s="27"/>
      <c r="AKV270" s="27"/>
      <c r="AKW270" s="27"/>
      <c r="AKX270" s="27"/>
      <c r="AKY270" s="27"/>
      <c r="AKZ270" s="27"/>
      <c r="ALA270" s="27"/>
      <c r="ALB270" s="27"/>
      <c r="ALC270" s="27"/>
      <c r="ALD270" s="27"/>
      <c r="ALE270" s="27"/>
      <c r="ALF270" s="27"/>
      <c r="ALG270" s="27"/>
      <c r="ALH270" s="27"/>
      <c r="ALI270" s="27"/>
      <c r="ALJ270" s="27"/>
      <c r="ALK270" s="27"/>
      <c r="ALL270" s="27"/>
      <c r="ALM270" s="27"/>
      <c r="ALN270" s="27"/>
      <c r="ALO270" s="27"/>
      <c r="ALP270" s="27"/>
      <c r="ALQ270" s="27"/>
      <c r="ALR270" s="27"/>
      <c r="ALS270" s="27"/>
      <c r="ALT270" s="27"/>
      <c r="ALU270" s="27"/>
      <c r="ALV270" s="27"/>
      <c r="ALW270" s="27"/>
      <c r="ALX270" s="27"/>
      <c r="ALY270" s="27"/>
      <c r="ALZ270" s="27"/>
      <c r="AMA270" s="27"/>
      <c r="AMB270" s="27"/>
      <c r="AMC270" s="27"/>
      <c r="AMD270" s="27"/>
      <c r="AME270" s="27"/>
      <c r="AMF270" s="27"/>
      <c r="AMG270" s="27"/>
      <c r="AMH270" s="27"/>
      <c r="AMI270" s="27"/>
      <c r="AMJ270" s="27"/>
      <c r="AMK270" s="27"/>
      <c r="AML270" s="27"/>
      <c r="AMM270" s="27"/>
      <c r="AMN270" s="27"/>
      <c r="AMO270" s="27"/>
      <c r="AMP270" s="27"/>
      <c r="AMQ270" s="27"/>
      <c r="AMR270" s="27"/>
      <c r="AMS270" s="27"/>
      <c r="AMT270" s="27"/>
      <c r="AMU270" s="27"/>
      <c r="AMV270" s="27"/>
      <c r="AMW270" s="27"/>
      <c r="AMX270" s="27"/>
      <c r="AMY270" s="27"/>
      <c r="AMZ270" s="27"/>
      <c r="ANA270" s="27"/>
      <c r="ANB270" s="27"/>
      <c r="ANC270" s="27"/>
      <c r="AND270" s="27"/>
      <c r="ANE270" s="27"/>
      <c r="ANF270" s="27"/>
      <c r="ANG270" s="27"/>
      <c r="ANH270" s="27"/>
      <c r="ANI270" s="27"/>
      <c r="ANJ270" s="27"/>
      <c r="ANK270" s="27"/>
      <c r="ANL270" s="27"/>
      <c r="ANM270" s="27"/>
      <c r="ANN270" s="27"/>
      <c r="ANO270" s="27"/>
      <c r="ANP270" s="27"/>
      <c r="ANQ270" s="27"/>
      <c r="ANR270" s="27"/>
      <c r="ANS270" s="27"/>
      <c r="ANT270" s="27"/>
      <c r="ANU270" s="27"/>
      <c r="ANV270" s="27"/>
      <c r="ANW270" s="27"/>
      <c r="ANX270" s="27"/>
      <c r="ANY270" s="27"/>
      <c r="ANZ270" s="27"/>
      <c r="AOA270" s="27"/>
      <c r="AOB270" s="27"/>
      <c r="AOC270" s="27"/>
      <c r="AOD270" s="27"/>
      <c r="AOE270" s="27"/>
      <c r="AOF270" s="27"/>
      <c r="AOG270" s="27"/>
      <c r="AOH270" s="27"/>
      <c r="AOI270" s="27"/>
      <c r="AOJ270" s="27"/>
      <c r="AOK270" s="27"/>
      <c r="AOL270" s="27"/>
      <c r="AOM270" s="27"/>
      <c r="AON270" s="27"/>
      <c r="AOO270" s="27"/>
      <c r="AOP270" s="27"/>
      <c r="AOQ270" s="27"/>
      <c r="AOR270" s="27"/>
      <c r="AOS270" s="27"/>
      <c r="AOT270" s="27"/>
      <c r="AOU270" s="27"/>
      <c r="AOV270" s="27"/>
      <c r="AOW270" s="27"/>
      <c r="AOX270" s="27"/>
      <c r="AOY270" s="27"/>
      <c r="AOZ270" s="27"/>
      <c r="APA270" s="27"/>
      <c r="APB270" s="27"/>
      <c r="APC270" s="27"/>
      <c r="APD270" s="27"/>
      <c r="APE270" s="27"/>
      <c r="APF270" s="27"/>
      <c r="APG270" s="27"/>
      <c r="APH270" s="27"/>
      <c r="API270" s="27"/>
      <c r="APJ270" s="27"/>
      <c r="APK270" s="27"/>
      <c r="APL270" s="27"/>
      <c r="APM270" s="27"/>
      <c r="APN270" s="27"/>
      <c r="APO270" s="27"/>
      <c r="APP270" s="27"/>
      <c r="APQ270" s="27"/>
      <c r="APR270" s="27"/>
      <c r="APS270" s="27"/>
      <c r="APT270" s="27"/>
      <c r="APU270" s="27"/>
      <c r="APV270" s="27"/>
      <c r="APW270" s="27"/>
      <c r="APX270" s="27"/>
      <c r="APY270" s="27"/>
      <c r="APZ270" s="27"/>
      <c r="AQA270" s="27"/>
      <c r="AQB270" s="27"/>
      <c r="AQC270" s="27"/>
      <c r="AQD270" s="27"/>
      <c r="AQE270" s="27"/>
      <c r="AQF270" s="27"/>
      <c r="AQG270" s="27"/>
      <c r="AQH270" s="27"/>
      <c r="AQI270" s="27"/>
      <c r="AQJ270" s="27"/>
      <c r="AQK270" s="27"/>
      <c r="AQL270" s="27"/>
      <c r="AQM270" s="27"/>
      <c r="AQN270" s="27"/>
      <c r="AQO270" s="27"/>
      <c r="AQP270" s="27"/>
      <c r="AQQ270" s="27"/>
      <c r="AQR270" s="27"/>
      <c r="AQS270" s="27"/>
      <c r="AQT270" s="27"/>
      <c r="AQU270" s="27"/>
      <c r="AQV270" s="27"/>
      <c r="AQW270" s="27"/>
      <c r="AQX270" s="27"/>
      <c r="AQY270" s="27"/>
      <c r="AQZ270" s="27"/>
      <c r="ARA270" s="27"/>
      <c r="ARB270" s="27"/>
      <c r="ARC270" s="27"/>
      <c r="ARD270" s="27"/>
      <c r="ARE270" s="27"/>
      <c r="ARF270" s="27"/>
      <c r="ARG270" s="27"/>
      <c r="ARH270" s="27"/>
      <c r="ARI270" s="27"/>
      <c r="ARJ270" s="27"/>
      <c r="ARK270" s="27"/>
      <c r="ARL270" s="27"/>
      <c r="ARM270" s="27"/>
      <c r="ARN270" s="27"/>
      <c r="ARO270" s="27"/>
      <c r="ARP270" s="27"/>
      <c r="ARQ270" s="27"/>
      <c r="ARR270" s="27"/>
      <c r="ARS270" s="27"/>
      <c r="ART270" s="27"/>
      <c r="ARU270" s="27"/>
      <c r="ARV270" s="27"/>
      <c r="ARW270" s="27"/>
      <c r="ARX270" s="27"/>
      <c r="ARY270" s="27"/>
      <c r="ARZ270" s="27"/>
      <c r="ASA270" s="27"/>
      <c r="ASB270" s="27"/>
      <c r="ASC270" s="27"/>
      <c r="ASD270" s="27"/>
      <c r="ASE270" s="27"/>
      <c r="ASF270" s="27"/>
      <c r="ASG270" s="27"/>
      <c r="ASH270" s="27"/>
      <c r="ASI270" s="27"/>
      <c r="ASJ270" s="27"/>
      <c r="ASK270" s="27"/>
      <c r="ASL270" s="27"/>
      <c r="ASM270" s="27"/>
      <c r="ASN270" s="27"/>
      <c r="ASO270" s="27"/>
      <c r="ASP270" s="27"/>
      <c r="ASQ270" s="27"/>
      <c r="ASR270" s="27"/>
      <c r="ASS270" s="27"/>
      <c r="AST270" s="27"/>
      <c r="ASU270" s="27"/>
      <c r="ASV270" s="27"/>
      <c r="ASW270" s="27"/>
      <c r="ASX270" s="27"/>
      <c r="ASY270" s="27"/>
      <c r="ASZ270" s="27"/>
      <c r="ATA270" s="27"/>
      <c r="ATB270" s="27"/>
      <c r="ATC270" s="27"/>
      <c r="ATD270" s="27"/>
      <c r="ATE270" s="27"/>
      <c r="ATF270" s="27"/>
      <c r="ATG270" s="27"/>
      <c r="ATH270" s="27"/>
      <c r="ATI270" s="27"/>
      <c r="ATJ270" s="27"/>
      <c r="ATK270" s="27"/>
      <c r="ATL270" s="27"/>
      <c r="ATM270" s="27"/>
      <c r="ATN270" s="27"/>
      <c r="ATO270" s="27"/>
      <c r="ATP270" s="27"/>
      <c r="ATQ270" s="27"/>
      <c r="ATR270" s="27"/>
      <c r="ATS270" s="27"/>
      <c r="ATT270" s="27"/>
      <c r="ATU270" s="27"/>
      <c r="ATV270" s="27"/>
      <c r="ATW270" s="27"/>
      <c r="ATX270" s="27"/>
      <c r="ATY270" s="27"/>
      <c r="ATZ270" s="27"/>
      <c r="AUA270" s="27"/>
      <c r="AUB270" s="27"/>
      <c r="AUC270" s="27"/>
      <c r="AUD270" s="27"/>
      <c r="AUE270" s="27"/>
      <c r="AUF270" s="27"/>
      <c r="AUG270" s="27"/>
      <c r="AUH270" s="27"/>
      <c r="AUI270" s="27"/>
      <c r="AUJ270" s="27"/>
      <c r="AUK270" s="27"/>
      <c r="AUL270" s="27"/>
      <c r="AUM270" s="27"/>
      <c r="AUN270" s="27"/>
      <c r="AUO270" s="27"/>
      <c r="AUP270" s="27"/>
      <c r="AUQ270" s="27"/>
      <c r="AUR270" s="27"/>
      <c r="AUS270" s="27"/>
      <c r="AUT270" s="27"/>
      <c r="AUU270" s="27"/>
      <c r="AUV270" s="27"/>
      <c r="AUW270" s="27"/>
      <c r="AUX270" s="27"/>
      <c r="AUY270" s="27"/>
      <c r="AUZ270" s="27"/>
      <c r="AVA270" s="27"/>
      <c r="AVB270" s="27"/>
      <c r="AVC270" s="27"/>
      <c r="AVD270" s="27"/>
      <c r="AVE270" s="27"/>
      <c r="AVF270" s="27"/>
      <c r="AVG270" s="27"/>
      <c r="AVH270" s="27"/>
      <c r="AVI270" s="27"/>
      <c r="AVJ270" s="27"/>
      <c r="AVK270" s="27"/>
      <c r="AVL270" s="27"/>
      <c r="AVM270" s="27"/>
      <c r="AVN270" s="27"/>
      <c r="AVO270" s="27"/>
      <c r="AVP270" s="27"/>
      <c r="AVQ270" s="27"/>
      <c r="AVR270" s="27"/>
      <c r="AVS270" s="27"/>
      <c r="AVT270" s="27"/>
      <c r="AVU270" s="27"/>
      <c r="AVV270" s="27"/>
      <c r="AVW270" s="27"/>
      <c r="AVX270" s="27"/>
      <c r="AVY270" s="27"/>
      <c r="AVZ270" s="27"/>
      <c r="AWA270" s="27"/>
      <c r="AWB270" s="27"/>
      <c r="AWC270" s="27"/>
      <c r="AWD270" s="27"/>
      <c r="AWE270" s="27"/>
      <c r="AWF270" s="27"/>
      <c r="AWG270" s="27"/>
      <c r="AWH270" s="27"/>
      <c r="AWI270" s="27"/>
      <c r="AWJ270" s="27"/>
      <c r="AWK270" s="27"/>
      <c r="AWL270" s="27"/>
      <c r="AWM270" s="27"/>
      <c r="AWN270" s="27"/>
      <c r="AWO270" s="27"/>
      <c r="AWP270" s="27"/>
      <c r="AWQ270" s="27"/>
      <c r="AWR270" s="27"/>
      <c r="AWS270" s="27"/>
      <c r="AWT270" s="27"/>
      <c r="AWU270" s="27"/>
      <c r="AWV270" s="27"/>
      <c r="AWW270" s="27"/>
      <c r="AWX270" s="27"/>
      <c r="AWY270" s="27"/>
      <c r="AWZ270" s="27"/>
      <c r="AXA270" s="27"/>
      <c r="AXB270" s="27"/>
      <c r="AXC270" s="27"/>
      <c r="AXD270" s="27"/>
      <c r="AXE270" s="27"/>
      <c r="AXF270" s="27"/>
      <c r="AXG270" s="27"/>
      <c r="AXH270" s="27"/>
      <c r="AXI270" s="27"/>
      <c r="AXJ270" s="27"/>
      <c r="AXK270" s="27"/>
      <c r="AXL270" s="27"/>
      <c r="AXM270" s="27"/>
      <c r="AXN270" s="27"/>
      <c r="AXO270" s="27"/>
      <c r="AXP270" s="27"/>
      <c r="AXQ270" s="27"/>
      <c r="AXR270" s="27"/>
      <c r="AXS270" s="27"/>
      <c r="AXT270" s="27"/>
      <c r="AXU270" s="27"/>
      <c r="AXV270" s="27"/>
      <c r="AXW270" s="27"/>
      <c r="AXX270" s="27"/>
      <c r="AXY270" s="27"/>
      <c r="AXZ270" s="27"/>
      <c r="AYA270" s="27"/>
      <c r="AYB270" s="27"/>
      <c r="AYC270" s="27"/>
      <c r="AYD270" s="27"/>
      <c r="AYE270" s="27"/>
      <c r="AYF270" s="27"/>
      <c r="AYG270" s="27"/>
      <c r="AYH270" s="27"/>
      <c r="AYI270" s="27"/>
      <c r="AYJ270" s="27"/>
      <c r="AYK270" s="27"/>
      <c r="AYL270" s="27"/>
      <c r="AYM270" s="27"/>
      <c r="AYN270" s="27"/>
      <c r="AYO270" s="27"/>
      <c r="AYP270" s="27"/>
      <c r="AYQ270" s="27"/>
      <c r="AYR270" s="27"/>
      <c r="AYS270" s="27"/>
      <c r="AYT270" s="27"/>
      <c r="AYU270" s="27"/>
      <c r="AYV270" s="27"/>
      <c r="AYW270" s="27"/>
      <c r="AYX270" s="27"/>
      <c r="AYY270" s="27"/>
      <c r="AYZ270" s="27"/>
      <c r="AZA270" s="27"/>
      <c r="AZB270" s="27"/>
      <c r="AZC270" s="27"/>
      <c r="AZD270" s="27"/>
      <c r="AZE270" s="27"/>
      <c r="AZF270" s="27"/>
      <c r="AZG270" s="27"/>
      <c r="AZH270" s="27"/>
      <c r="AZI270" s="27"/>
      <c r="AZJ270" s="27"/>
      <c r="AZK270" s="27"/>
      <c r="AZL270" s="27"/>
      <c r="AZM270" s="27"/>
      <c r="AZN270" s="27"/>
      <c r="AZO270" s="27"/>
      <c r="AZP270" s="27"/>
      <c r="AZQ270" s="27"/>
      <c r="AZR270" s="27"/>
      <c r="AZS270" s="27"/>
      <c r="AZT270" s="27"/>
      <c r="AZU270" s="27"/>
      <c r="AZV270" s="27"/>
      <c r="AZW270" s="27"/>
      <c r="AZX270" s="27"/>
      <c r="AZY270" s="27"/>
      <c r="AZZ270" s="27"/>
      <c r="BAA270" s="27"/>
      <c r="BAB270" s="27"/>
      <c r="BAC270" s="27"/>
      <c r="BAD270" s="27"/>
      <c r="BAE270" s="27"/>
      <c r="BAF270" s="27"/>
      <c r="BAG270" s="27"/>
      <c r="BAH270" s="27"/>
      <c r="BAI270" s="27"/>
      <c r="BAJ270" s="27"/>
      <c r="BAK270" s="27"/>
      <c r="BAL270" s="27"/>
      <c r="BAM270" s="27"/>
      <c r="BAN270" s="27"/>
      <c r="BAO270" s="27"/>
      <c r="BAP270" s="27"/>
      <c r="BAQ270" s="27"/>
      <c r="BAR270" s="27"/>
      <c r="BAS270" s="27"/>
      <c r="BAT270" s="27"/>
      <c r="BAU270" s="27"/>
      <c r="BAV270" s="27"/>
      <c r="BAW270" s="27"/>
      <c r="BAX270" s="27"/>
      <c r="BAY270" s="27"/>
      <c r="BAZ270" s="27"/>
      <c r="BBA270" s="27"/>
      <c r="BBB270" s="27"/>
      <c r="BBC270" s="27"/>
      <c r="BBD270" s="27"/>
      <c r="BBE270" s="27"/>
      <c r="BBF270" s="27"/>
      <c r="BBG270" s="27"/>
      <c r="BBH270" s="27"/>
      <c r="BBI270" s="27"/>
      <c r="BBJ270" s="27"/>
      <c r="BBK270" s="27"/>
      <c r="BBL270" s="27"/>
      <c r="BBM270" s="27"/>
      <c r="BBN270" s="27"/>
      <c r="BBO270" s="27"/>
      <c r="BBP270" s="27"/>
      <c r="BBQ270" s="27"/>
      <c r="BBR270" s="27"/>
      <c r="BBS270" s="27"/>
      <c r="BBT270" s="27"/>
      <c r="BBU270" s="27"/>
      <c r="BBV270" s="27"/>
      <c r="BBW270" s="27"/>
      <c r="BBX270" s="27"/>
      <c r="BBY270" s="27"/>
      <c r="BBZ270" s="27"/>
      <c r="BCA270" s="27"/>
      <c r="BCB270" s="27"/>
      <c r="BCC270" s="27"/>
      <c r="BCD270" s="27"/>
      <c r="BCE270" s="27"/>
      <c r="BCF270" s="27"/>
      <c r="BCG270" s="27"/>
      <c r="BCH270" s="27"/>
      <c r="BCI270" s="27"/>
      <c r="BCJ270" s="27"/>
      <c r="BCK270" s="27"/>
      <c r="BCL270" s="27"/>
      <c r="BCM270" s="27"/>
      <c r="BCN270" s="27"/>
      <c r="BCO270" s="27"/>
      <c r="BCP270" s="27"/>
      <c r="BCQ270" s="27"/>
      <c r="BCR270" s="27"/>
      <c r="BCS270" s="27"/>
      <c r="BCT270" s="27"/>
      <c r="BCU270" s="27"/>
      <c r="BCV270" s="27"/>
      <c r="BCW270" s="27"/>
      <c r="BCX270" s="27"/>
      <c r="BCY270" s="27"/>
      <c r="BCZ270" s="27"/>
      <c r="BDA270" s="27"/>
      <c r="BDB270" s="27"/>
      <c r="BDC270" s="27"/>
      <c r="BDD270" s="27"/>
      <c r="BDE270" s="27"/>
      <c r="BDF270" s="27"/>
      <c r="BDG270" s="27"/>
      <c r="BDH270" s="27"/>
      <c r="BDI270" s="27"/>
      <c r="BDJ270" s="27"/>
      <c r="BDK270" s="27"/>
      <c r="BDL270" s="27"/>
      <c r="BDM270" s="27"/>
      <c r="BDN270" s="27"/>
      <c r="BDO270" s="27"/>
      <c r="BDP270" s="27"/>
      <c r="BDQ270" s="27"/>
      <c r="BDR270" s="27"/>
      <c r="BDS270" s="27"/>
      <c r="BDT270" s="27"/>
      <c r="BDU270" s="27"/>
      <c r="BDV270" s="27"/>
      <c r="BDW270" s="27"/>
      <c r="BDX270" s="27"/>
      <c r="BDY270" s="27"/>
      <c r="BDZ270" s="27"/>
      <c r="BEA270" s="27"/>
      <c r="BEB270" s="27"/>
      <c r="BEC270" s="27"/>
      <c r="BED270" s="27"/>
      <c r="BEE270" s="27"/>
      <c r="BEF270" s="27"/>
      <c r="BEG270" s="27"/>
      <c r="BEH270" s="27"/>
      <c r="BEI270" s="27"/>
      <c r="BEJ270" s="27"/>
      <c r="BEK270" s="27"/>
      <c r="BEL270" s="27"/>
      <c r="BEM270" s="27"/>
      <c r="BEN270" s="27"/>
      <c r="BEO270" s="27"/>
      <c r="BEP270" s="27"/>
      <c r="BEQ270" s="27"/>
      <c r="BER270" s="27"/>
      <c r="BES270" s="27"/>
      <c r="BET270" s="27"/>
      <c r="BEU270" s="27"/>
      <c r="BEV270" s="27"/>
      <c r="BEW270" s="27"/>
      <c r="BEX270" s="27"/>
      <c r="BEY270" s="27"/>
      <c r="BEZ270" s="27"/>
      <c r="BFA270" s="27"/>
      <c r="BFB270" s="27"/>
      <c r="BFC270" s="27"/>
      <c r="BFD270" s="27"/>
      <c r="BFE270" s="27"/>
      <c r="BFF270" s="27"/>
      <c r="BFG270" s="27"/>
      <c r="BFH270" s="27"/>
      <c r="BFI270" s="27"/>
      <c r="BFJ270" s="27"/>
      <c r="BFK270" s="27"/>
      <c r="BFL270" s="27"/>
      <c r="BFM270" s="27"/>
      <c r="BFN270" s="27"/>
      <c r="BFO270" s="27"/>
      <c r="BFP270" s="27"/>
      <c r="BFQ270" s="27"/>
      <c r="BFR270" s="27"/>
      <c r="BFS270" s="27"/>
      <c r="BFT270" s="27"/>
      <c r="BFU270" s="27"/>
      <c r="BFV270" s="27"/>
      <c r="BFW270" s="27"/>
      <c r="BFX270" s="27"/>
      <c r="BFY270" s="27"/>
      <c r="BFZ270" s="27"/>
      <c r="BGA270" s="27"/>
      <c r="BGB270" s="27"/>
      <c r="BGC270" s="27"/>
      <c r="BGD270" s="27"/>
      <c r="BGE270" s="27"/>
      <c r="BGF270" s="27"/>
      <c r="BGG270" s="27"/>
      <c r="BGH270" s="27"/>
      <c r="BGI270" s="27"/>
      <c r="BGJ270" s="27"/>
      <c r="BGK270" s="27"/>
      <c r="BGL270" s="27"/>
      <c r="BGM270" s="27"/>
      <c r="BGN270" s="27"/>
      <c r="BGO270" s="27"/>
      <c r="BGP270" s="27"/>
      <c r="BGQ270" s="27"/>
      <c r="BGR270" s="27"/>
      <c r="BGS270" s="27"/>
      <c r="BGT270" s="27"/>
      <c r="BGU270" s="27"/>
      <c r="BGV270" s="27"/>
      <c r="BGW270" s="27"/>
      <c r="BGX270" s="27"/>
      <c r="BGY270" s="27"/>
      <c r="BGZ270" s="27"/>
      <c r="BHA270" s="27"/>
      <c r="BHB270" s="27"/>
      <c r="BHC270" s="27"/>
      <c r="BHD270" s="27"/>
      <c r="BHE270" s="27"/>
      <c r="BHF270" s="27"/>
      <c r="BHG270" s="27"/>
      <c r="BHH270" s="27"/>
      <c r="BHI270" s="27"/>
      <c r="BHJ270" s="27"/>
      <c r="BHK270" s="27"/>
      <c r="BHL270" s="27"/>
      <c r="BHM270" s="27"/>
      <c r="BHN270" s="27"/>
      <c r="BHO270" s="27"/>
      <c r="BHP270" s="27"/>
      <c r="BHQ270" s="27"/>
      <c r="BHR270" s="27"/>
      <c r="BHS270" s="27"/>
      <c r="BHT270" s="27"/>
      <c r="BHU270" s="27"/>
      <c r="BHV270" s="27"/>
      <c r="BHW270" s="27"/>
      <c r="BHX270" s="27"/>
      <c r="BHY270" s="27"/>
      <c r="BHZ270" s="27"/>
      <c r="BIA270" s="27"/>
      <c r="BIB270" s="27"/>
      <c r="BIC270" s="27"/>
      <c r="BID270" s="27"/>
      <c r="BIE270" s="27"/>
      <c r="BIF270" s="27"/>
      <c r="BIG270" s="27"/>
      <c r="BIH270" s="27"/>
      <c r="BII270" s="27"/>
      <c r="BIJ270" s="27"/>
      <c r="BIK270" s="27"/>
      <c r="BIL270" s="27"/>
      <c r="BIM270" s="27"/>
      <c r="BIN270" s="27"/>
      <c r="BIO270" s="27"/>
      <c r="BIP270" s="27"/>
      <c r="BIQ270" s="27"/>
      <c r="BIR270" s="27"/>
      <c r="BIS270" s="27"/>
      <c r="BIT270" s="27"/>
      <c r="BIU270" s="27"/>
      <c r="BIV270" s="27"/>
      <c r="BIW270" s="27"/>
      <c r="BIX270" s="27"/>
      <c r="BIY270" s="27"/>
      <c r="BIZ270" s="27"/>
      <c r="BJA270" s="27"/>
      <c r="BJB270" s="27"/>
      <c r="BJC270" s="27"/>
      <c r="BJD270" s="27"/>
      <c r="BJE270" s="27"/>
      <c r="BJF270" s="27"/>
      <c r="BJG270" s="27"/>
      <c r="BJH270" s="27"/>
      <c r="BJI270" s="27"/>
      <c r="BJJ270" s="27"/>
      <c r="BJK270" s="27"/>
      <c r="BJL270" s="27"/>
      <c r="BJM270" s="27"/>
      <c r="BJN270" s="27"/>
      <c r="BJO270" s="27"/>
      <c r="BJP270" s="27"/>
      <c r="BJQ270" s="27"/>
      <c r="BJR270" s="27"/>
      <c r="BJS270" s="27"/>
      <c r="BJT270" s="27"/>
      <c r="BJU270" s="27"/>
      <c r="BJV270" s="27"/>
      <c r="BJW270" s="27"/>
      <c r="BJX270" s="27"/>
      <c r="BJY270" s="27"/>
      <c r="BJZ270" s="27"/>
      <c r="BKA270" s="27"/>
      <c r="BKB270" s="27"/>
      <c r="BKC270" s="27"/>
      <c r="BKD270" s="27"/>
      <c r="BKE270" s="27"/>
      <c r="BKF270" s="27"/>
      <c r="BKG270" s="27"/>
      <c r="BKH270" s="27"/>
      <c r="BKI270" s="27"/>
      <c r="BKJ270" s="27"/>
      <c r="BKK270" s="27"/>
      <c r="BKL270" s="27"/>
      <c r="BKM270" s="27"/>
      <c r="BKN270" s="27"/>
      <c r="BKO270" s="27"/>
      <c r="BKP270" s="27"/>
      <c r="BKQ270" s="27"/>
      <c r="BKR270" s="27"/>
      <c r="BKS270" s="27"/>
      <c r="BKT270" s="27"/>
      <c r="BKU270" s="27"/>
      <c r="BKV270" s="27"/>
      <c r="BKW270" s="27"/>
      <c r="BKX270" s="27"/>
      <c r="BKY270" s="27"/>
      <c r="BKZ270" s="27"/>
      <c r="BLA270" s="27"/>
      <c r="BLB270" s="27"/>
      <c r="BLC270" s="27"/>
      <c r="BLD270" s="27"/>
      <c r="BLE270" s="27"/>
      <c r="BLF270" s="27"/>
      <c r="BLG270" s="27"/>
      <c r="BLH270" s="27"/>
      <c r="BLI270" s="27"/>
      <c r="BLJ270" s="27"/>
      <c r="BLK270" s="27"/>
      <c r="BLL270" s="27"/>
      <c r="BLM270" s="27"/>
      <c r="BLN270" s="27"/>
      <c r="BLO270" s="27"/>
      <c r="BLP270" s="27"/>
      <c r="BLQ270" s="27"/>
      <c r="BLR270" s="27"/>
      <c r="BLS270" s="27"/>
      <c r="BLT270" s="27"/>
      <c r="BLU270" s="27"/>
      <c r="BLV270" s="27"/>
      <c r="BLW270" s="27"/>
      <c r="BLX270" s="27"/>
      <c r="BLY270" s="27"/>
      <c r="BLZ270" s="27"/>
      <c r="BMA270" s="27"/>
      <c r="BMB270" s="27"/>
      <c r="BMC270" s="27"/>
      <c r="BMD270" s="27"/>
      <c r="BME270" s="27"/>
      <c r="BMF270" s="27"/>
      <c r="BMG270" s="27"/>
      <c r="BMH270" s="27"/>
      <c r="BMI270" s="27"/>
      <c r="BMJ270" s="27"/>
      <c r="BMK270" s="27"/>
      <c r="BML270" s="27"/>
      <c r="BMM270" s="27"/>
      <c r="BMN270" s="27"/>
      <c r="BMO270" s="27"/>
      <c r="BMP270" s="27"/>
      <c r="BMQ270" s="27"/>
      <c r="BMR270" s="27"/>
      <c r="BMS270" s="27"/>
      <c r="BMT270" s="27"/>
      <c r="BMU270" s="27"/>
      <c r="BMV270" s="27"/>
      <c r="BMW270" s="27"/>
      <c r="BMX270" s="27"/>
      <c r="BMY270" s="27"/>
      <c r="BMZ270" s="27"/>
      <c r="BNA270" s="27"/>
      <c r="BNB270" s="27"/>
      <c r="BNC270" s="27"/>
      <c r="BND270" s="27"/>
      <c r="BNE270" s="27"/>
      <c r="BNF270" s="27"/>
      <c r="BNG270" s="27"/>
      <c r="BNH270" s="27"/>
      <c r="BNI270" s="27"/>
      <c r="BNJ270" s="27"/>
      <c r="BNK270" s="27"/>
      <c r="BNL270" s="27"/>
      <c r="BNM270" s="27"/>
      <c r="BNN270" s="27"/>
      <c r="BNO270" s="27"/>
      <c r="BNP270" s="27"/>
      <c r="BNQ270" s="27"/>
      <c r="BNR270" s="27"/>
      <c r="BNS270" s="27"/>
      <c r="BNT270" s="27"/>
      <c r="BNU270" s="27"/>
      <c r="BNV270" s="27"/>
      <c r="BNW270" s="27"/>
      <c r="BNX270" s="27"/>
      <c r="BNY270" s="27"/>
      <c r="BNZ270" s="27"/>
      <c r="BOA270" s="27"/>
      <c r="BOB270" s="27"/>
      <c r="BOC270" s="27"/>
      <c r="BOD270" s="27"/>
      <c r="BOE270" s="27"/>
      <c r="BOF270" s="27"/>
      <c r="BOG270" s="27"/>
      <c r="BOH270" s="27"/>
      <c r="BOI270" s="27"/>
      <c r="BOJ270" s="27"/>
      <c r="BOK270" s="27"/>
      <c r="BOL270" s="27"/>
      <c r="BOM270" s="27"/>
      <c r="BON270" s="27"/>
      <c r="BOO270" s="27"/>
      <c r="BOP270" s="27"/>
      <c r="BOQ270" s="27"/>
      <c r="BOR270" s="27"/>
      <c r="BOS270" s="27"/>
      <c r="BOT270" s="27"/>
      <c r="BOU270" s="27"/>
      <c r="BOV270" s="27"/>
      <c r="BOW270" s="27"/>
      <c r="BOX270" s="27"/>
      <c r="BOY270" s="27"/>
      <c r="BOZ270" s="27"/>
      <c r="BPA270" s="27"/>
      <c r="BPB270" s="27"/>
      <c r="BPC270" s="27"/>
      <c r="BPD270" s="27"/>
      <c r="BPE270" s="27"/>
      <c r="BPF270" s="27"/>
      <c r="BPG270" s="27"/>
      <c r="BPH270" s="27"/>
      <c r="BPI270" s="27"/>
      <c r="BPJ270" s="27"/>
      <c r="BPK270" s="27"/>
      <c r="BPL270" s="27"/>
      <c r="BPM270" s="27"/>
      <c r="BPN270" s="27"/>
      <c r="BPO270" s="27"/>
      <c r="BPP270" s="27"/>
      <c r="BPQ270" s="27"/>
      <c r="BPR270" s="27"/>
      <c r="BPS270" s="27"/>
      <c r="BPT270" s="27"/>
      <c r="BPU270" s="27"/>
      <c r="BPV270" s="27"/>
      <c r="BPW270" s="27"/>
      <c r="BPX270" s="27"/>
      <c r="BPY270" s="27"/>
      <c r="BPZ270" s="27"/>
      <c r="BQA270" s="27"/>
      <c r="BQB270" s="27"/>
      <c r="BQC270" s="27"/>
      <c r="BQD270" s="27"/>
      <c r="BQE270" s="27"/>
      <c r="BQF270" s="27"/>
      <c r="BQG270" s="27"/>
      <c r="BQH270" s="27"/>
      <c r="BQI270" s="27"/>
      <c r="BQJ270" s="27"/>
      <c r="BQK270" s="27"/>
      <c r="BQL270" s="27"/>
      <c r="BQM270" s="27"/>
      <c r="BQN270" s="27"/>
      <c r="BQO270" s="27"/>
      <c r="BQP270" s="27"/>
      <c r="BQQ270" s="27"/>
      <c r="BQR270" s="27"/>
      <c r="BQS270" s="27"/>
      <c r="BQT270" s="27"/>
      <c r="BQU270" s="27"/>
      <c r="BQV270" s="27"/>
      <c r="BQW270" s="27"/>
      <c r="BQX270" s="27"/>
      <c r="BQY270" s="27"/>
      <c r="BQZ270" s="27"/>
      <c r="BRA270" s="27"/>
      <c r="BRB270" s="27"/>
      <c r="BRC270" s="27"/>
      <c r="BRD270" s="27"/>
      <c r="BRE270" s="27"/>
      <c r="BRF270" s="27"/>
      <c r="BRG270" s="27"/>
      <c r="BRH270" s="27"/>
      <c r="BRI270" s="27"/>
      <c r="BRJ270" s="27"/>
      <c r="BRK270" s="27"/>
      <c r="BRL270" s="27"/>
      <c r="BRM270" s="27"/>
      <c r="BRN270" s="27"/>
      <c r="BRO270" s="27"/>
      <c r="BRP270" s="27"/>
      <c r="BRQ270" s="27"/>
      <c r="BRR270" s="27"/>
      <c r="BRS270" s="27"/>
      <c r="BRT270" s="27"/>
      <c r="BRU270" s="27"/>
      <c r="BRV270" s="27"/>
      <c r="BRW270" s="27"/>
      <c r="BRX270" s="27"/>
      <c r="BRY270" s="27"/>
      <c r="BRZ270" s="27"/>
      <c r="BSA270" s="27"/>
      <c r="BSB270" s="27"/>
      <c r="BSC270" s="27"/>
      <c r="BSD270" s="27"/>
      <c r="BSE270" s="27"/>
      <c r="BSF270" s="27"/>
      <c r="BSG270" s="27"/>
      <c r="BSH270" s="27"/>
      <c r="BSI270" s="27"/>
      <c r="BSJ270" s="27"/>
      <c r="BSK270" s="27"/>
      <c r="BSL270" s="27"/>
      <c r="BSM270" s="27"/>
      <c r="BSN270" s="27"/>
      <c r="BSO270" s="27"/>
      <c r="BSP270" s="27"/>
      <c r="BSQ270" s="27"/>
      <c r="BSR270" s="27"/>
      <c r="BSS270" s="27"/>
      <c r="BST270" s="27"/>
      <c r="BSU270" s="27"/>
      <c r="BSV270" s="27"/>
      <c r="BSW270" s="27"/>
      <c r="BSX270" s="27"/>
      <c r="BSY270" s="27"/>
      <c r="BSZ270" s="27"/>
      <c r="BTA270" s="27"/>
      <c r="BTB270" s="27"/>
      <c r="BTC270" s="27"/>
      <c r="BTD270" s="27"/>
      <c r="BTE270" s="27"/>
      <c r="BTF270" s="27"/>
      <c r="BTG270" s="27"/>
      <c r="BTH270" s="27"/>
      <c r="BTI270" s="27"/>
      <c r="BTJ270" s="27"/>
      <c r="BTK270" s="27"/>
      <c r="BTL270" s="27"/>
      <c r="BTM270" s="27"/>
      <c r="BTN270" s="27"/>
      <c r="BTO270" s="27"/>
      <c r="BTP270" s="27"/>
      <c r="BTQ270" s="27"/>
      <c r="BTR270" s="27"/>
      <c r="BTS270" s="27"/>
      <c r="BTT270" s="27"/>
      <c r="BTU270" s="27"/>
      <c r="BTV270" s="27"/>
      <c r="BTW270" s="27"/>
      <c r="BTX270" s="27"/>
      <c r="BTY270" s="27"/>
      <c r="BTZ270" s="27"/>
      <c r="BUA270" s="27"/>
      <c r="BUB270" s="27"/>
      <c r="BUC270" s="27"/>
      <c r="BUD270" s="27"/>
      <c r="BUE270" s="27"/>
      <c r="BUF270" s="27"/>
      <c r="BUG270" s="27"/>
      <c r="BUH270" s="27"/>
      <c r="BUI270" s="27"/>
      <c r="BUJ270" s="27"/>
      <c r="BUK270" s="27"/>
      <c r="BUL270" s="27"/>
      <c r="BUM270" s="27"/>
      <c r="BUN270" s="27"/>
      <c r="BUO270" s="27"/>
      <c r="BUP270" s="27"/>
      <c r="BUQ270" s="27"/>
      <c r="BUR270" s="27"/>
      <c r="BUS270" s="27"/>
      <c r="BUT270" s="27"/>
      <c r="BUU270" s="27"/>
      <c r="BUV270" s="27"/>
      <c r="BUW270" s="27"/>
      <c r="BUX270" s="27"/>
      <c r="BUY270" s="27"/>
      <c r="BUZ270" s="27"/>
      <c r="BVA270" s="27"/>
      <c r="BVB270" s="27"/>
      <c r="BVC270" s="27"/>
      <c r="BVD270" s="27"/>
      <c r="BVE270" s="27"/>
      <c r="BVF270" s="27"/>
      <c r="BVG270" s="27"/>
      <c r="BVH270" s="27"/>
      <c r="BVI270" s="27"/>
      <c r="BVJ270" s="27"/>
      <c r="BVK270" s="27"/>
      <c r="BVL270" s="27"/>
      <c r="BVM270" s="27"/>
      <c r="BVN270" s="27"/>
      <c r="BVO270" s="27"/>
      <c r="BVP270" s="27"/>
      <c r="BVQ270" s="27"/>
      <c r="BVR270" s="27"/>
      <c r="BVS270" s="27"/>
      <c r="BVT270" s="27"/>
      <c r="BVU270" s="27"/>
      <c r="BVV270" s="27"/>
      <c r="BVW270" s="27"/>
      <c r="BVX270" s="27"/>
      <c r="BVY270" s="27"/>
      <c r="BVZ270" s="27"/>
      <c r="BWA270" s="27"/>
      <c r="BWB270" s="27"/>
      <c r="BWC270" s="27"/>
      <c r="BWD270" s="27"/>
      <c r="BWE270" s="27"/>
      <c r="BWF270" s="27"/>
      <c r="BWG270" s="27"/>
      <c r="BWH270" s="27"/>
      <c r="BWI270" s="27"/>
      <c r="BWJ270" s="27"/>
      <c r="BWK270" s="27"/>
      <c r="BWL270" s="27"/>
      <c r="BWM270" s="27"/>
      <c r="BWN270" s="27"/>
      <c r="BWO270" s="27"/>
      <c r="BWP270" s="27"/>
      <c r="BWQ270" s="27"/>
      <c r="BWR270" s="27"/>
      <c r="BWS270" s="27"/>
      <c r="BWT270" s="27"/>
      <c r="BWU270" s="27"/>
      <c r="BWV270" s="27"/>
      <c r="BWW270" s="27"/>
      <c r="BWX270" s="27"/>
      <c r="BWY270" s="27"/>
      <c r="BWZ270" s="27"/>
      <c r="BXA270" s="27"/>
      <c r="BXB270" s="27"/>
      <c r="BXC270" s="27"/>
      <c r="BXD270" s="27"/>
      <c r="BXE270" s="27"/>
      <c r="BXF270" s="27"/>
      <c r="BXG270" s="27"/>
      <c r="BXH270" s="27"/>
      <c r="BXI270" s="27"/>
      <c r="BXJ270" s="27"/>
      <c r="BXK270" s="27"/>
      <c r="BXL270" s="27"/>
      <c r="BXM270" s="27"/>
      <c r="BXN270" s="27"/>
      <c r="BXO270" s="27"/>
      <c r="BXP270" s="27"/>
      <c r="BXQ270" s="27"/>
      <c r="BXR270" s="27"/>
      <c r="BXS270" s="27"/>
      <c r="BXT270" s="27"/>
      <c r="BXU270" s="27"/>
      <c r="BXV270" s="27"/>
      <c r="BXW270" s="27"/>
      <c r="BXX270" s="27"/>
      <c r="BXY270" s="27"/>
      <c r="BXZ270" s="27"/>
      <c r="BYA270" s="27"/>
      <c r="BYB270" s="27"/>
      <c r="BYC270" s="27"/>
      <c r="BYD270" s="27"/>
      <c r="BYE270" s="27"/>
      <c r="BYF270" s="27"/>
      <c r="BYG270" s="27"/>
      <c r="BYH270" s="27"/>
      <c r="BYI270" s="27"/>
      <c r="BYJ270" s="27"/>
      <c r="BYK270" s="27"/>
      <c r="BYL270" s="27"/>
      <c r="BYM270" s="27"/>
      <c r="BYN270" s="27"/>
      <c r="BYO270" s="27"/>
      <c r="BYP270" s="27"/>
      <c r="BYQ270" s="27"/>
      <c r="BYR270" s="27"/>
      <c r="BYS270" s="27"/>
      <c r="BYT270" s="27"/>
      <c r="BYU270" s="27"/>
      <c r="BYV270" s="27"/>
      <c r="BYW270" s="27"/>
      <c r="BYX270" s="27"/>
      <c r="BYY270" s="27"/>
      <c r="BYZ270" s="27"/>
      <c r="BZA270" s="27"/>
      <c r="BZB270" s="27"/>
      <c r="BZC270" s="27"/>
      <c r="BZD270" s="27"/>
      <c r="BZE270" s="27"/>
      <c r="BZF270" s="27"/>
      <c r="BZG270" s="27"/>
      <c r="BZH270" s="27"/>
      <c r="BZI270" s="27"/>
      <c r="BZJ270" s="27"/>
      <c r="BZK270" s="27"/>
      <c r="BZL270" s="27"/>
      <c r="BZM270" s="27"/>
      <c r="BZN270" s="27"/>
      <c r="BZO270" s="27"/>
      <c r="BZP270" s="27"/>
      <c r="BZQ270" s="27"/>
      <c r="BZR270" s="27"/>
      <c r="BZS270" s="27"/>
      <c r="BZT270" s="27"/>
      <c r="BZU270" s="27"/>
      <c r="BZV270" s="27"/>
      <c r="BZW270" s="27"/>
      <c r="BZX270" s="27"/>
      <c r="BZY270" s="27"/>
      <c r="BZZ270" s="27"/>
      <c r="CAA270" s="27"/>
      <c r="CAB270" s="27"/>
      <c r="CAC270" s="27"/>
      <c r="CAD270" s="27"/>
      <c r="CAE270" s="27"/>
      <c r="CAF270" s="27"/>
      <c r="CAG270" s="27"/>
      <c r="CAH270" s="27"/>
      <c r="CAI270" s="27"/>
      <c r="CAJ270" s="27"/>
      <c r="CAK270" s="27"/>
      <c r="CAL270" s="27"/>
      <c r="CAM270" s="27"/>
      <c r="CAN270" s="27"/>
      <c r="CAO270" s="27"/>
      <c r="CAP270" s="27"/>
      <c r="CAQ270" s="27"/>
      <c r="CAR270" s="27"/>
      <c r="CAS270" s="27"/>
      <c r="CAT270" s="27"/>
      <c r="CAU270" s="27"/>
      <c r="CAV270" s="27"/>
      <c r="CAW270" s="27"/>
      <c r="CAX270" s="27"/>
      <c r="CAY270" s="27"/>
      <c r="CAZ270" s="27"/>
      <c r="CBA270" s="27"/>
      <c r="CBB270" s="27"/>
      <c r="CBC270" s="27"/>
      <c r="CBD270" s="27"/>
      <c r="CBE270" s="27"/>
      <c r="CBF270" s="27"/>
      <c r="CBG270" s="27"/>
      <c r="CBH270" s="27"/>
      <c r="CBI270" s="27"/>
      <c r="CBJ270" s="27"/>
      <c r="CBK270" s="27"/>
      <c r="CBL270" s="27"/>
      <c r="CBM270" s="27"/>
      <c r="CBN270" s="27"/>
      <c r="CBO270" s="27"/>
      <c r="CBP270" s="27"/>
      <c r="CBQ270" s="27"/>
      <c r="CBR270" s="27"/>
      <c r="CBS270" s="27"/>
      <c r="CBT270" s="27"/>
      <c r="CBU270" s="27"/>
      <c r="CBV270" s="27"/>
      <c r="CBW270" s="27"/>
      <c r="CBX270" s="27"/>
      <c r="CBY270" s="27"/>
      <c r="CBZ270" s="27"/>
      <c r="CCA270" s="27"/>
      <c r="CCB270" s="27"/>
      <c r="CCC270" s="27"/>
      <c r="CCD270" s="27"/>
      <c r="CCE270" s="27"/>
      <c r="CCF270" s="27"/>
      <c r="CCG270" s="27"/>
      <c r="CCH270" s="27"/>
      <c r="CCI270" s="27"/>
      <c r="CCJ270" s="27"/>
      <c r="CCK270" s="27"/>
      <c r="CCL270" s="27"/>
      <c r="CCM270" s="27"/>
      <c r="CCN270" s="27"/>
      <c r="CCO270" s="27"/>
      <c r="CCP270" s="27"/>
      <c r="CCQ270" s="27"/>
      <c r="CCR270" s="27"/>
      <c r="CCS270" s="27"/>
      <c r="CCT270" s="27"/>
      <c r="CCU270" s="27"/>
      <c r="CCV270" s="27"/>
      <c r="CCW270" s="27"/>
      <c r="CCX270" s="27"/>
      <c r="CCY270" s="27"/>
      <c r="CCZ270" s="27"/>
      <c r="CDA270" s="27"/>
      <c r="CDB270" s="27"/>
      <c r="CDC270" s="27"/>
      <c r="CDD270" s="27"/>
      <c r="CDE270" s="27"/>
      <c r="CDF270" s="27"/>
      <c r="CDG270" s="27"/>
      <c r="CDH270" s="27"/>
      <c r="CDI270" s="27"/>
      <c r="CDJ270" s="27"/>
      <c r="CDK270" s="27"/>
      <c r="CDL270" s="27"/>
      <c r="CDM270" s="27"/>
      <c r="CDN270" s="27"/>
      <c r="CDO270" s="27"/>
      <c r="CDP270" s="27"/>
      <c r="CDQ270" s="27"/>
      <c r="CDR270" s="27"/>
      <c r="CDS270" s="27"/>
      <c r="CDT270" s="27"/>
      <c r="CDU270" s="27"/>
      <c r="CDV270" s="27"/>
      <c r="CDW270" s="27"/>
      <c r="CDX270" s="27"/>
      <c r="CDY270" s="27"/>
      <c r="CDZ270" s="27"/>
      <c r="CEA270" s="27"/>
      <c r="CEB270" s="27"/>
      <c r="CEC270" s="27"/>
      <c r="CED270" s="27"/>
      <c r="CEE270" s="27"/>
      <c r="CEF270" s="27"/>
      <c r="CEG270" s="27"/>
      <c r="CEH270" s="27"/>
      <c r="CEI270" s="27"/>
      <c r="CEJ270" s="27"/>
      <c r="CEK270" s="27"/>
      <c r="CEL270" s="27"/>
      <c r="CEM270" s="27"/>
      <c r="CEN270" s="27"/>
      <c r="CEO270" s="27"/>
      <c r="CEP270" s="27"/>
      <c r="CEQ270" s="27"/>
      <c r="CER270" s="27"/>
      <c r="CES270" s="27"/>
      <c r="CET270" s="27"/>
      <c r="CEU270" s="27"/>
      <c r="CEV270" s="27"/>
      <c r="CEW270" s="27"/>
      <c r="CEX270" s="27"/>
      <c r="CEY270" s="27"/>
      <c r="CEZ270" s="27"/>
      <c r="CFA270" s="27"/>
      <c r="CFB270" s="27"/>
      <c r="CFC270" s="27"/>
      <c r="CFD270" s="27"/>
      <c r="CFE270" s="27"/>
      <c r="CFF270" s="27"/>
      <c r="CFG270" s="27"/>
      <c r="CFH270" s="27"/>
      <c r="CFI270" s="27"/>
      <c r="CFJ270" s="27"/>
      <c r="CFK270" s="27"/>
      <c r="CFL270" s="27"/>
      <c r="CFM270" s="27"/>
      <c r="CFN270" s="27"/>
      <c r="CFO270" s="27"/>
      <c r="CFP270" s="27"/>
      <c r="CFQ270" s="27"/>
      <c r="CFR270" s="27"/>
      <c r="CFS270" s="27"/>
      <c r="CFT270" s="27"/>
      <c r="CFU270" s="27"/>
      <c r="CFV270" s="27"/>
      <c r="CFW270" s="27"/>
      <c r="CFX270" s="27"/>
      <c r="CFY270" s="27"/>
      <c r="CFZ270" s="27"/>
      <c r="CGA270" s="27"/>
      <c r="CGB270" s="27"/>
      <c r="CGC270" s="27"/>
      <c r="CGD270" s="27"/>
      <c r="CGE270" s="27"/>
      <c r="CGF270" s="27"/>
      <c r="CGG270" s="27"/>
      <c r="CGH270" s="27"/>
      <c r="CGI270" s="27"/>
      <c r="CGJ270" s="27"/>
      <c r="CGK270" s="27"/>
      <c r="CGL270" s="27"/>
      <c r="CGM270" s="27"/>
      <c r="CGN270" s="27"/>
      <c r="CGO270" s="27"/>
      <c r="CGP270" s="27"/>
      <c r="CGQ270" s="27"/>
      <c r="CGR270" s="27"/>
      <c r="CGS270" s="27"/>
      <c r="CGT270" s="27"/>
      <c r="CGU270" s="27"/>
      <c r="CGV270" s="27"/>
      <c r="CGW270" s="27"/>
      <c r="CGX270" s="27"/>
      <c r="CGY270" s="27"/>
      <c r="CGZ270" s="27"/>
      <c r="CHA270" s="27"/>
      <c r="CHB270" s="27"/>
      <c r="CHC270" s="27"/>
      <c r="CHD270" s="27"/>
      <c r="CHE270" s="27"/>
      <c r="CHF270" s="27"/>
      <c r="CHG270" s="27"/>
      <c r="CHH270" s="27"/>
      <c r="CHI270" s="27"/>
      <c r="CHJ270" s="27"/>
      <c r="CHK270" s="27"/>
      <c r="CHL270" s="27"/>
      <c r="CHM270" s="27"/>
      <c r="CHN270" s="27"/>
      <c r="CHO270" s="27"/>
      <c r="CHP270" s="27"/>
      <c r="CHQ270" s="27"/>
      <c r="CHR270" s="27"/>
      <c r="CHS270" s="27"/>
      <c r="CHT270" s="27"/>
      <c r="CHU270" s="27"/>
      <c r="CHV270" s="27"/>
      <c r="CHW270" s="27"/>
      <c r="CHX270" s="27"/>
      <c r="CHY270" s="27"/>
      <c r="CHZ270" s="27"/>
      <c r="CIA270" s="27"/>
      <c r="CIB270" s="27"/>
      <c r="CIC270" s="27"/>
      <c r="CID270" s="27"/>
      <c r="CIE270" s="27"/>
      <c r="CIF270" s="27"/>
      <c r="CIG270" s="27"/>
      <c r="CIH270" s="27"/>
      <c r="CII270" s="27"/>
      <c r="CIJ270" s="27"/>
      <c r="CIK270" s="27"/>
      <c r="CIL270" s="27"/>
      <c r="CIM270" s="27"/>
      <c r="CIN270" s="27"/>
      <c r="CIO270" s="27"/>
      <c r="CIP270" s="27"/>
      <c r="CIQ270" s="27"/>
      <c r="CIR270" s="27"/>
      <c r="CIS270" s="27"/>
      <c r="CIT270" s="27"/>
      <c r="CIU270" s="27"/>
      <c r="CIV270" s="27"/>
      <c r="CIW270" s="27"/>
      <c r="CIX270" s="27"/>
      <c r="CIY270" s="27"/>
      <c r="CIZ270" s="27"/>
      <c r="CJA270" s="27"/>
      <c r="CJB270" s="27"/>
      <c r="CJC270" s="27"/>
      <c r="CJD270" s="27"/>
      <c r="CJE270" s="27"/>
      <c r="CJF270" s="27"/>
      <c r="CJG270" s="27"/>
      <c r="CJH270" s="27"/>
      <c r="CJI270" s="27"/>
      <c r="CJJ270" s="27"/>
      <c r="CJK270" s="27"/>
      <c r="CJL270" s="27"/>
      <c r="CJM270" s="27"/>
      <c r="CJN270" s="27"/>
      <c r="CJO270" s="27"/>
      <c r="CJP270" s="27"/>
      <c r="CJQ270" s="27"/>
      <c r="CJR270" s="27"/>
      <c r="CJS270" s="27"/>
      <c r="CJT270" s="27"/>
      <c r="CJU270" s="27"/>
      <c r="CJV270" s="27"/>
      <c r="CJW270" s="27"/>
      <c r="CJX270" s="27"/>
      <c r="CJY270" s="27"/>
      <c r="CJZ270" s="27"/>
      <c r="CKA270" s="27"/>
      <c r="CKB270" s="27"/>
      <c r="CKC270" s="27"/>
      <c r="CKD270" s="27"/>
      <c r="CKE270" s="27"/>
      <c r="CKF270" s="27"/>
      <c r="CKG270" s="27"/>
      <c r="CKH270" s="27"/>
      <c r="CKI270" s="27"/>
      <c r="CKJ270" s="27"/>
      <c r="CKK270" s="27"/>
      <c r="CKL270" s="27"/>
      <c r="CKM270" s="27"/>
      <c r="CKN270" s="27"/>
      <c r="CKO270" s="27"/>
      <c r="CKP270" s="27"/>
      <c r="CKQ270" s="27"/>
      <c r="CKR270" s="27"/>
      <c r="CKS270" s="27"/>
      <c r="CKT270" s="27"/>
      <c r="CKU270" s="27"/>
      <c r="CKV270" s="27"/>
      <c r="CKW270" s="27"/>
      <c r="CKX270" s="27"/>
      <c r="CKY270" s="27"/>
      <c r="CKZ270" s="27"/>
      <c r="CLA270" s="27"/>
      <c r="CLB270" s="27"/>
      <c r="CLC270" s="27"/>
      <c r="CLD270" s="27"/>
      <c r="CLE270" s="27"/>
      <c r="CLF270" s="27"/>
      <c r="CLG270" s="27"/>
      <c r="CLH270" s="27"/>
      <c r="CLI270" s="27"/>
      <c r="CLJ270" s="27"/>
      <c r="CLK270" s="27"/>
      <c r="CLL270" s="27"/>
      <c r="CLM270" s="27"/>
      <c r="CLN270" s="27"/>
      <c r="CLO270" s="27"/>
      <c r="CLP270" s="27"/>
      <c r="CLQ270" s="27"/>
      <c r="CLR270" s="27"/>
      <c r="CLS270" s="27"/>
      <c r="CLT270" s="27"/>
      <c r="CLU270" s="27"/>
      <c r="CLV270" s="27"/>
      <c r="CLW270" s="27"/>
      <c r="CLX270" s="27"/>
      <c r="CLY270" s="27"/>
      <c r="CLZ270" s="27"/>
      <c r="CMA270" s="27"/>
      <c r="CMB270" s="27"/>
      <c r="CMC270" s="27"/>
      <c r="CMD270" s="27"/>
      <c r="CME270" s="27"/>
      <c r="CMF270" s="27"/>
      <c r="CMG270" s="27"/>
      <c r="CMH270" s="27"/>
      <c r="CMI270" s="27"/>
      <c r="CMJ270" s="27"/>
      <c r="CMK270" s="27"/>
      <c r="CML270" s="27"/>
      <c r="CMM270" s="27"/>
      <c r="CMN270" s="27"/>
      <c r="CMO270" s="27"/>
      <c r="CMP270" s="27"/>
      <c r="CMQ270" s="27"/>
      <c r="CMR270" s="27"/>
      <c r="CMS270" s="27"/>
      <c r="CMT270" s="27"/>
      <c r="CMU270" s="27"/>
      <c r="CMV270" s="27"/>
      <c r="CMW270" s="27"/>
      <c r="CMX270" s="27"/>
      <c r="CMY270" s="27"/>
      <c r="CMZ270" s="27"/>
      <c r="CNA270" s="27"/>
      <c r="CNB270" s="27"/>
      <c r="CNC270" s="27"/>
      <c r="CND270" s="27"/>
      <c r="CNE270" s="27"/>
      <c r="CNF270" s="27"/>
      <c r="CNG270" s="27"/>
      <c r="CNH270" s="27"/>
      <c r="CNI270" s="27"/>
      <c r="CNJ270" s="27"/>
      <c r="CNK270" s="27"/>
      <c r="CNL270" s="27"/>
      <c r="CNM270" s="27"/>
      <c r="CNN270" s="27"/>
      <c r="CNO270" s="27"/>
      <c r="CNP270" s="27"/>
      <c r="CNQ270" s="27"/>
      <c r="CNR270" s="27"/>
      <c r="CNS270" s="27"/>
      <c r="CNT270" s="27"/>
      <c r="CNU270" s="27"/>
      <c r="CNV270" s="27"/>
      <c r="CNW270" s="27"/>
      <c r="CNX270" s="27"/>
      <c r="CNY270" s="27"/>
      <c r="CNZ270" s="27"/>
      <c r="COA270" s="27"/>
      <c r="COB270" s="27"/>
      <c r="COC270" s="27"/>
      <c r="COD270" s="27"/>
      <c r="COE270" s="27"/>
      <c r="COF270" s="27"/>
      <c r="COG270" s="27"/>
      <c r="COH270" s="27"/>
      <c r="COI270" s="27"/>
      <c r="COJ270" s="27"/>
      <c r="COK270" s="27"/>
      <c r="COL270" s="27"/>
      <c r="COM270" s="27"/>
      <c r="CON270" s="27"/>
      <c r="COO270" s="27"/>
      <c r="COP270" s="27"/>
      <c r="COQ270" s="27"/>
      <c r="COR270" s="27"/>
      <c r="COS270" s="27"/>
      <c r="COT270" s="27"/>
      <c r="COU270" s="27"/>
      <c r="COV270" s="27"/>
      <c r="COW270" s="27"/>
      <c r="COX270" s="27"/>
      <c r="COY270" s="27"/>
      <c r="COZ270" s="27"/>
      <c r="CPA270" s="27"/>
      <c r="CPB270" s="27"/>
      <c r="CPC270" s="27"/>
      <c r="CPD270" s="27"/>
      <c r="CPE270" s="27"/>
      <c r="CPF270" s="27"/>
      <c r="CPG270" s="27"/>
      <c r="CPH270" s="27"/>
      <c r="CPI270" s="27"/>
      <c r="CPJ270" s="27"/>
      <c r="CPK270" s="27"/>
      <c r="CPL270" s="27"/>
      <c r="CPM270" s="27"/>
      <c r="CPN270" s="27"/>
      <c r="CPO270" s="27"/>
      <c r="CPP270" s="27"/>
      <c r="CPQ270" s="27"/>
      <c r="CPR270" s="27"/>
      <c r="CPS270" s="27"/>
      <c r="CPT270" s="27"/>
      <c r="CPU270" s="27"/>
      <c r="CPV270" s="27"/>
      <c r="CPW270" s="27"/>
      <c r="CPX270" s="27"/>
      <c r="CPY270" s="27"/>
      <c r="CPZ270" s="27"/>
      <c r="CQA270" s="27"/>
      <c r="CQB270" s="27"/>
      <c r="CQC270" s="27"/>
      <c r="CQD270" s="27"/>
      <c r="CQE270" s="27"/>
      <c r="CQF270" s="27"/>
      <c r="CQG270" s="27"/>
      <c r="CQH270" s="27"/>
      <c r="CQI270" s="27"/>
      <c r="CQJ270" s="27"/>
      <c r="CQK270" s="27"/>
      <c r="CQL270" s="27"/>
      <c r="CQM270" s="27"/>
      <c r="CQN270" s="27"/>
      <c r="CQO270" s="27"/>
      <c r="CQP270" s="27"/>
      <c r="CQQ270" s="27"/>
      <c r="CQR270" s="27"/>
      <c r="CQS270" s="27"/>
      <c r="CQT270" s="27"/>
      <c r="CQU270" s="27"/>
      <c r="CQV270" s="27"/>
      <c r="CQW270" s="27"/>
      <c r="CQX270" s="27"/>
      <c r="CQY270" s="27"/>
      <c r="CQZ270" s="27"/>
      <c r="CRA270" s="27"/>
      <c r="CRB270" s="27"/>
      <c r="CRC270" s="27"/>
      <c r="CRD270" s="27"/>
      <c r="CRE270" s="27"/>
      <c r="CRF270" s="27"/>
      <c r="CRG270" s="27"/>
      <c r="CRH270" s="27"/>
      <c r="CRI270" s="27"/>
      <c r="CRJ270" s="27"/>
      <c r="CRK270" s="27"/>
      <c r="CRL270" s="27"/>
      <c r="CRM270" s="27"/>
      <c r="CRN270" s="27"/>
      <c r="CRO270" s="27"/>
      <c r="CRP270" s="27"/>
      <c r="CRQ270" s="27"/>
      <c r="CRR270" s="27"/>
      <c r="CRS270" s="27"/>
      <c r="CRT270" s="27"/>
      <c r="CRU270" s="27"/>
      <c r="CRV270" s="27"/>
      <c r="CRW270" s="27"/>
      <c r="CRX270" s="27"/>
      <c r="CRY270" s="27"/>
      <c r="CRZ270" s="27"/>
      <c r="CSA270" s="27"/>
      <c r="CSB270" s="27"/>
      <c r="CSC270" s="27"/>
      <c r="CSD270" s="27"/>
      <c r="CSE270" s="27"/>
      <c r="CSF270" s="27"/>
      <c r="CSG270" s="27"/>
      <c r="CSH270" s="27"/>
      <c r="CSI270" s="27"/>
      <c r="CSJ270" s="27"/>
      <c r="CSK270" s="27"/>
      <c r="CSL270" s="27"/>
      <c r="CSM270" s="27"/>
      <c r="CSN270" s="27"/>
      <c r="CSO270" s="27"/>
      <c r="CSP270" s="27"/>
      <c r="CSQ270" s="27"/>
      <c r="CSR270" s="27"/>
      <c r="CSS270" s="27"/>
      <c r="CST270" s="27"/>
      <c r="CSU270" s="27"/>
      <c r="CSV270" s="27"/>
      <c r="CSW270" s="27"/>
      <c r="CSX270" s="27"/>
      <c r="CSY270" s="27"/>
      <c r="CSZ270" s="27"/>
      <c r="CTA270" s="27"/>
      <c r="CTB270" s="27"/>
      <c r="CTC270" s="27"/>
      <c r="CTD270" s="27"/>
      <c r="CTE270" s="27"/>
      <c r="CTF270" s="27"/>
      <c r="CTG270" s="27"/>
      <c r="CTH270" s="27"/>
      <c r="CTI270" s="27"/>
      <c r="CTJ270" s="27"/>
      <c r="CTK270" s="27"/>
      <c r="CTL270" s="27"/>
      <c r="CTM270" s="27"/>
      <c r="CTN270" s="27"/>
      <c r="CTO270" s="27"/>
      <c r="CTP270" s="27"/>
      <c r="CTQ270" s="27"/>
      <c r="CTR270" s="27"/>
      <c r="CTS270" s="27"/>
      <c r="CTT270" s="27"/>
      <c r="CTU270" s="27"/>
      <c r="CTV270" s="27"/>
      <c r="CTW270" s="27"/>
      <c r="CTX270" s="27"/>
      <c r="CTY270" s="27"/>
      <c r="CTZ270" s="27"/>
      <c r="CUA270" s="27"/>
      <c r="CUB270" s="27"/>
      <c r="CUC270" s="27"/>
      <c r="CUD270" s="27"/>
      <c r="CUE270" s="27"/>
      <c r="CUF270" s="27"/>
      <c r="CUG270" s="27"/>
      <c r="CUH270" s="27"/>
      <c r="CUI270" s="27"/>
      <c r="CUJ270" s="27"/>
      <c r="CUK270" s="27"/>
      <c r="CUL270" s="27"/>
      <c r="CUM270" s="27"/>
      <c r="CUN270" s="27"/>
      <c r="CUO270" s="27"/>
      <c r="CUP270" s="27"/>
      <c r="CUQ270" s="27"/>
      <c r="CUR270" s="27"/>
      <c r="CUS270" s="27"/>
      <c r="CUT270" s="27"/>
      <c r="CUU270" s="27"/>
      <c r="CUV270" s="27"/>
      <c r="CUW270" s="27"/>
      <c r="CUX270" s="27"/>
      <c r="CUY270" s="27"/>
      <c r="CUZ270" s="27"/>
      <c r="CVA270" s="27"/>
      <c r="CVB270" s="27"/>
      <c r="CVC270" s="27"/>
      <c r="CVD270" s="27"/>
      <c r="CVE270" s="27"/>
      <c r="CVF270" s="27"/>
      <c r="CVG270" s="27"/>
      <c r="CVH270" s="27"/>
      <c r="CVI270" s="27"/>
      <c r="CVJ270" s="27"/>
      <c r="CVK270" s="27"/>
      <c r="CVL270" s="27"/>
      <c r="CVM270" s="27"/>
      <c r="CVN270" s="27"/>
      <c r="CVO270" s="27"/>
      <c r="CVP270" s="27"/>
      <c r="CVQ270" s="27"/>
      <c r="CVR270" s="27"/>
      <c r="CVS270" s="27"/>
      <c r="CVT270" s="27"/>
      <c r="CVU270" s="27"/>
      <c r="CVV270" s="27"/>
      <c r="CVW270" s="27"/>
      <c r="CVX270" s="27"/>
      <c r="CVY270" s="27"/>
      <c r="CVZ270" s="27"/>
      <c r="CWA270" s="27"/>
      <c r="CWB270" s="27"/>
      <c r="CWC270" s="27"/>
      <c r="CWD270" s="27"/>
      <c r="CWE270" s="27"/>
      <c r="CWF270" s="27"/>
      <c r="CWG270" s="27"/>
      <c r="CWH270" s="27"/>
      <c r="CWI270" s="27"/>
      <c r="CWJ270" s="27"/>
      <c r="CWK270" s="27"/>
      <c r="CWL270" s="27"/>
      <c r="CWM270" s="27"/>
      <c r="CWN270" s="27"/>
      <c r="CWO270" s="27"/>
      <c r="CWP270" s="27"/>
      <c r="CWQ270" s="27"/>
      <c r="CWR270" s="27"/>
      <c r="CWS270" s="27"/>
      <c r="CWT270" s="27"/>
      <c r="CWU270" s="27"/>
      <c r="CWV270" s="27"/>
      <c r="CWW270" s="27"/>
      <c r="CWX270" s="27"/>
      <c r="CWY270" s="27"/>
      <c r="CWZ270" s="27"/>
      <c r="CXA270" s="27"/>
      <c r="CXB270" s="27"/>
      <c r="CXC270" s="27"/>
      <c r="CXD270" s="27"/>
      <c r="CXE270" s="27"/>
      <c r="CXF270" s="27"/>
      <c r="CXG270" s="27"/>
      <c r="CXH270" s="27"/>
      <c r="CXI270" s="27"/>
      <c r="CXJ270" s="27"/>
      <c r="CXK270" s="27"/>
      <c r="CXL270" s="27"/>
      <c r="CXM270" s="27"/>
      <c r="CXN270" s="27"/>
      <c r="CXO270" s="27"/>
      <c r="CXP270" s="27"/>
      <c r="CXQ270" s="27"/>
      <c r="CXR270" s="27"/>
      <c r="CXS270" s="27"/>
      <c r="CXT270" s="27"/>
      <c r="CXU270" s="27"/>
      <c r="CXV270" s="27"/>
      <c r="CXW270" s="27"/>
      <c r="CXX270" s="27"/>
      <c r="CXY270" s="27"/>
      <c r="CXZ270" s="27"/>
      <c r="CYA270" s="27"/>
      <c r="CYB270" s="27"/>
      <c r="CYC270" s="27"/>
      <c r="CYD270" s="27"/>
      <c r="CYE270" s="27"/>
      <c r="CYF270" s="27"/>
      <c r="CYG270" s="27"/>
      <c r="CYH270" s="27"/>
      <c r="CYI270" s="27"/>
      <c r="CYJ270" s="27"/>
      <c r="CYK270" s="27"/>
      <c r="CYL270" s="27"/>
      <c r="CYM270" s="27"/>
      <c r="CYN270" s="27"/>
      <c r="CYO270" s="27"/>
      <c r="CYP270" s="27"/>
      <c r="CYQ270" s="27"/>
      <c r="CYR270" s="27"/>
      <c r="CYS270" s="27"/>
      <c r="CYT270" s="27"/>
      <c r="CYU270" s="27"/>
      <c r="CYV270" s="27"/>
      <c r="CYW270" s="27"/>
      <c r="CYX270" s="27"/>
      <c r="CYY270" s="27"/>
      <c r="CYZ270" s="27"/>
      <c r="CZA270" s="27"/>
      <c r="CZB270" s="27"/>
      <c r="CZC270" s="27"/>
      <c r="CZD270" s="27"/>
      <c r="CZE270" s="27"/>
      <c r="CZF270" s="27"/>
      <c r="CZG270" s="27"/>
      <c r="CZH270" s="27"/>
      <c r="CZI270" s="27"/>
      <c r="CZJ270" s="27"/>
      <c r="CZK270" s="27"/>
      <c r="CZL270" s="27"/>
      <c r="CZM270" s="27"/>
      <c r="CZN270" s="27"/>
      <c r="CZO270" s="27"/>
      <c r="CZP270" s="27"/>
      <c r="CZQ270" s="27"/>
      <c r="CZR270" s="27"/>
      <c r="CZS270" s="27"/>
      <c r="CZT270" s="27"/>
      <c r="CZU270" s="27"/>
      <c r="CZV270" s="27"/>
      <c r="CZW270" s="27"/>
      <c r="CZX270" s="27"/>
      <c r="CZY270" s="27"/>
      <c r="CZZ270" s="27"/>
      <c r="DAA270" s="27"/>
      <c r="DAB270" s="27"/>
      <c r="DAC270" s="27"/>
      <c r="DAD270" s="27"/>
      <c r="DAE270" s="27"/>
      <c r="DAF270" s="27"/>
      <c r="DAG270" s="27"/>
      <c r="DAH270" s="27"/>
      <c r="DAI270" s="27"/>
      <c r="DAJ270" s="27"/>
      <c r="DAK270" s="27"/>
      <c r="DAL270" s="27"/>
      <c r="DAM270" s="27"/>
      <c r="DAN270" s="27"/>
      <c r="DAO270" s="27"/>
      <c r="DAP270" s="27"/>
      <c r="DAQ270" s="27"/>
      <c r="DAR270" s="27"/>
      <c r="DAS270" s="27"/>
      <c r="DAT270" s="27"/>
      <c r="DAU270" s="27"/>
      <c r="DAV270" s="27"/>
      <c r="DAW270" s="27"/>
      <c r="DAX270" s="27"/>
      <c r="DAY270" s="27"/>
      <c r="DAZ270" s="27"/>
      <c r="DBA270" s="27"/>
      <c r="DBB270" s="27"/>
      <c r="DBC270" s="27"/>
      <c r="DBD270" s="27"/>
      <c r="DBE270" s="27"/>
      <c r="DBF270" s="27"/>
      <c r="DBG270" s="27"/>
      <c r="DBH270" s="27"/>
      <c r="DBI270" s="27"/>
      <c r="DBJ270" s="27"/>
      <c r="DBK270" s="27"/>
      <c r="DBL270" s="27"/>
      <c r="DBM270" s="27"/>
      <c r="DBN270" s="27"/>
      <c r="DBO270" s="27"/>
      <c r="DBP270" s="27"/>
      <c r="DBQ270" s="27"/>
      <c r="DBR270" s="27"/>
      <c r="DBS270" s="27"/>
      <c r="DBT270" s="27"/>
      <c r="DBU270" s="27"/>
      <c r="DBV270" s="27"/>
      <c r="DBW270" s="27"/>
      <c r="DBX270" s="27"/>
      <c r="DBY270" s="27"/>
      <c r="DBZ270" s="27"/>
      <c r="DCA270" s="27"/>
      <c r="DCB270" s="27"/>
      <c r="DCC270" s="27"/>
      <c r="DCD270" s="27"/>
      <c r="DCE270" s="27"/>
      <c r="DCF270" s="27"/>
      <c r="DCG270" s="27"/>
      <c r="DCH270" s="27"/>
      <c r="DCI270" s="27"/>
      <c r="DCJ270" s="27"/>
      <c r="DCK270" s="27"/>
      <c r="DCL270" s="27"/>
      <c r="DCM270" s="27"/>
      <c r="DCN270" s="27"/>
      <c r="DCO270" s="27"/>
      <c r="DCP270" s="27"/>
      <c r="DCQ270" s="27"/>
      <c r="DCR270" s="27"/>
      <c r="DCS270" s="27"/>
      <c r="DCT270" s="27"/>
      <c r="DCU270" s="27"/>
      <c r="DCV270" s="27"/>
      <c r="DCW270" s="27"/>
      <c r="DCX270" s="27"/>
      <c r="DCY270" s="27"/>
      <c r="DCZ270" s="27"/>
      <c r="DDA270" s="27"/>
      <c r="DDB270" s="27"/>
      <c r="DDC270" s="27"/>
      <c r="DDD270" s="27"/>
      <c r="DDE270" s="27"/>
      <c r="DDF270" s="27"/>
      <c r="DDG270" s="27"/>
      <c r="DDH270" s="27"/>
      <c r="DDI270" s="27"/>
      <c r="DDJ270" s="27"/>
      <c r="DDK270" s="27"/>
      <c r="DDL270" s="27"/>
      <c r="DDM270" s="27"/>
      <c r="DDN270" s="27"/>
      <c r="DDO270" s="27"/>
      <c r="DDP270" s="27"/>
      <c r="DDQ270" s="27"/>
      <c r="DDR270" s="27"/>
      <c r="DDS270" s="27"/>
      <c r="DDT270" s="27"/>
      <c r="DDU270" s="27"/>
      <c r="DDV270" s="27"/>
      <c r="DDW270" s="27"/>
      <c r="DDX270" s="27"/>
      <c r="DDY270" s="27"/>
      <c r="DDZ270" s="27"/>
      <c r="DEA270" s="27"/>
      <c r="DEB270" s="27"/>
      <c r="DEC270" s="27"/>
      <c r="DED270" s="27"/>
      <c r="DEE270" s="27"/>
      <c r="DEF270" s="27"/>
      <c r="DEG270" s="27"/>
      <c r="DEH270" s="27"/>
      <c r="DEI270" s="27"/>
      <c r="DEJ270" s="27"/>
      <c r="DEK270" s="27"/>
      <c r="DEL270" s="27"/>
      <c r="DEM270" s="27"/>
      <c r="DEN270" s="27"/>
      <c r="DEO270" s="27"/>
      <c r="DEP270" s="27"/>
      <c r="DEQ270" s="27"/>
      <c r="DER270" s="27"/>
      <c r="DES270" s="27"/>
      <c r="DET270" s="27"/>
      <c r="DEU270" s="27"/>
      <c r="DEV270" s="27"/>
      <c r="DEW270" s="27"/>
      <c r="DEX270" s="27"/>
      <c r="DEY270" s="27"/>
      <c r="DEZ270" s="27"/>
      <c r="DFA270" s="27"/>
      <c r="DFB270" s="27"/>
      <c r="DFC270" s="27"/>
      <c r="DFD270" s="27"/>
      <c r="DFE270" s="27"/>
      <c r="DFF270" s="27"/>
      <c r="DFG270" s="27"/>
      <c r="DFH270" s="27"/>
      <c r="DFI270" s="27"/>
      <c r="DFJ270" s="27"/>
      <c r="DFK270" s="27"/>
      <c r="DFL270" s="27"/>
      <c r="DFM270" s="27"/>
      <c r="DFN270" s="27"/>
      <c r="DFO270" s="27"/>
      <c r="DFP270" s="27"/>
      <c r="DFQ270" s="27"/>
      <c r="DFR270" s="27"/>
      <c r="DFS270" s="27"/>
      <c r="DFT270" s="27"/>
      <c r="DFU270" s="27"/>
      <c r="DFV270" s="27"/>
      <c r="DFW270" s="27"/>
      <c r="DFX270" s="27"/>
      <c r="DFY270" s="27"/>
      <c r="DFZ270" s="27"/>
      <c r="DGA270" s="27"/>
      <c r="DGB270" s="27"/>
      <c r="DGC270" s="27"/>
      <c r="DGD270" s="27"/>
      <c r="DGE270" s="27"/>
      <c r="DGF270" s="27"/>
      <c r="DGG270" s="27"/>
      <c r="DGH270" s="27"/>
      <c r="DGI270" s="27"/>
      <c r="DGJ270" s="27"/>
      <c r="DGK270" s="27"/>
      <c r="DGL270" s="27"/>
      <c r="DGM270" s="27"/>
      <c r="DGN270" s="27"/>
      <c r="DGO270" s="27"/>
      <c r="DGP270" s="27"/>
      <c r="DGQ270" s="27"/>
      <c r="DGR270" s="27"/>
      <c r="DGS270" s="27"/>
      <c r="DGT270" s="27"/>
      <c r="DGU270" s="27"/>
      <c r="DGV270" s="27"/>
      <c r="DGW270" s="27"/>
      <c r="DGX270" s="27"/>
      <c r="DGY270" s="27"/>
      <c r="DGZ270" s="27"/>
      <c r="DHA270" s="27"/>
      <c r="DHB270" s="27"/>
      <c r="DHC270" s="27"/>
      <c r="DHD270" s="27"/>
      <c r="DHE270" s="27"/>
      <c r="DHF270" s="27"/>
      <c r="DHG270" s="27"/>
      <c r="DHH270" s="27"/>
      <c r="DHI270" s="27"/>
      <c r="DHJ270" s="27"/>
      <c r="DHK270" s="27"/>
      <c r="DHL270" s="27"/>
      <c r="DHM270" s="27"/>
      <c r="DHN270" s="27"/>
      <c r="DHO270" s="27"/>
      <c r="DHP270" s="27"/>
      <c r="DHQ270" s="27"/>
      <c r="DHR270" s="27"/>
      <c r="DHS270" s="27"/>
      <c r="DHT270" s="27"/>
      <c r="DHU270" s="27"/>
      <c r="DHV270" s="27"/>
      <c r="DHW270" s="27"/>
      <c r="DHX270" s="27"/>
      <c r="DHY270" s="27"/>
      <c r="DHZ270" s="27"/>
      <c r="DIA270" s="27"/>
      <c r="DIB270" s="27"/>
      <c r="DIC270" s="27"/>
      <c r="DID270" s="27"/>
      <c r="DIE270" s="27"/>
      <c r="DIF270" s="27"/>
      <c r="DIG270" s="27"/>
      <c r="DIH270" s="27"/>
      <c r="DII270" s="27"/>
      <c r="DIJ270" s="27"/>
      <c r="DIK270" s="27"/>
      <c r="DIL270" s="27"/>
      <c r="DIM270" s="27"/>
      <c r="DIN270" s="27"/>
      <c r="DIO270" s="27"/>
      <c r="DIP270" s="27"/>
      <c r="DIQ270" s="27"/>
      <c r="DIR270" s="27"/>
      <c r="DIS270" s="27"/>
      <c r="DIT270" s="27"/>
      <c r="DIU270" s="27"/>
      <c r="DIV270" s="27"/>
      <c r="DIW270" s="27"/>
      <c r="DIX270" s="27"/>
      <c r="DIY270" s="27"/>
      <c r="DIZ270" s="27"/>
      <c r="DJA270" s="27"/>
      <c r="DJB270" s="27"/>
      <c r="DJC270" s="27"/>
      <c r="DJD270" s="27"/>
      <c r="DJE270" s="27"/>
      <c r="DJF270" s="27"/>
      <c r="DJG270" s="27"/>
      <c r="DJH270" s="27"/>
      <c r="DJI270" s="27"/>
      <c r="DJJ270" s="27"/>
      <c r="DJK270" s="27"/>
      <c r="DJL270" s="27"/>
      <c r="DJM270" s="27"/>
      <c r="DJN270" s="27"/>
      <c r="DJO270" s="27"/>
      <c r="DJP270" s="27"/>
      <c r="DJQ270" s="27"/>
      <c r="DJR270" s="27"/>
      <c r="DJS270" s="27"/>
      <c r="DJT270" s="27"/>
      <c r="DJU270" s="27"/>
      <c r="DJV270" s="27"/>
      <c r="DJW270" s="27"/>
      <c r="DJX270" s="27"/>
      <c r="DJY270" s="27"/>
      <c r="DJZ270" s="27"/>
      <c r="DKA270" s="27"/>
      <c r="DKB270" s="27"/>
      <c r="DKC270" s="27"/>
      <c r="DKD270" s="27"/>
      <c r="DKE270" s="27"/>
      <c r="DKF270" s="27"/>
      <c r="DKG270" s="27"/>
      <c r="DKH270" s="27"/>
      <c r="DKI270" s="27"/>
      <c r="DKJ270" s="27"/>
      <c r="DKK270" s="27"/>
      <c r="DKL270" s="27"/>
      <c r="DKM270" s="27"/>
      <c r="DKN270" s="27"/>
      <c r="DKO270" s="27"/>
      <c r="DKP270" s="27"/>
      <c r="DKQ270" s="27"/>
      <c r="DKR270" s="27"/>
      <c r="DKS270" s="27"/>
      <c r="DKT270" s="27"/>
      <c r="DKU270" s="27"/>
      <c r="DKV270" s="27"/>
      <c r="DKW270" s="27"/>
      <c r="DKX270" s="27"/>
      <c r="DKY270" s="27"/>
      <c r="DKZ270" s="27"/>
      <c r="DLA270" s="27"/>
      <c r="DLB270" s="27"/>
      <c r="DLC270" s="27"/>
      <c r="DLD270" s="27"/>
      <c r="DLE270" s="27"/>
      <c r="DLF270" s="27"/>
      <c r="DLG270" s="27"/>
      <c r="DLH270" s="27"/>
      <c r="DLI270" s="27"/>
      <c r="DLJ270" s="27"/>
      <c r="DLK270" s="27"/>
      <c r="DLL270" s="27"/>
      <c r="DLM270" s="27"/>
      <c r="DLN270" s="27"/>
      <c r="DLO270" s="27"/>
      <c r="DLP270" s="27"/>
      <c r="DLQ270" s="27"/>
      <c r="DLR270" s="27"/>
      <c r="DLS270" s="27"/>
      <c r="DLT270" s="27"/>
      <c r="DLU270" s="27"/>
      <c r="DLV270" s="27"/>
      <c r="DLW270" s="27"/>
      <c r="DLX270" s="27"/>
      <c r="DLY270" s="27"/>
      <c r="DLZ270" s="27"/>
      <c r="DMA270" s="27"/>
      <c r="DMB270" s="27"/>
      <c r="DMC270" s="27"/>
      <c r="DMD270" s="27"/>
      <c r="DME270" s="27"/>
      <c r="DMF270" s="27"/>
      <c r="DMG270" s="27"/>
      <c r="DMH270" s="27"/>
      <c r="DMI270" s="27"/>
      <c r="DMJ270" s="27"/>
      <c r="DMK270" s="27"/>
      <c r="DML270" s="27"/>
      <c r="DMM270" s="27"/>
      <c r="DMN270" s="27"/>
      <c r="DMO270" s="27"/>
      <c r="DMP270" s="27"/>
      <c r="DMQ270" s="27"/>
      <c r="DMR270" s="27"/>
      <c r="DMS270" s="27"/>
      <c r="DMT270" s="27"/>
      <c r="DMU270" s="27"/>
      <c r="DMV270" s="27"/>
      <c r="DMW270" s="27"/>
      <c r="DMX270" s="27"/>
      <c r="DMY270" s="27"/>
      <c r="DMZ270" s="27"/>
      <c r="DNA270" s="27"/>
      <c r="DNB270" s="27"/>
      <c r="DNC270" s="27"/>
      <c r="DND270" s="27"/>
      <c r="DNE270" s="27"/>
      <c r="DNF270" s="27"/>
      <c r="DNG270" s="27"/>
      <c r="DNH270" s="27"/>
      <c r="DNI270" s="27"/>
      <c r="DNJ270" s="27"/>
      <c r="DNK270" s="27"/>
      <c r="DNL270" s="27"/>
      <c r="DNM270" s="27"/>
      <c r="DNN270" s="27"/>
      <c r="DNO270" s="27"/>
      <c r="DNP270" s="27"/>
      <c r="DNQ270" s="27"/>
      <c r="DNR270" s="27"/>
      <c r="DNS270" s="27"/>
      <c r="DNT270" s="27"/>
      <c r="DNU270" s="27"/>
      <c r="DNV270" s="27"/>
      <c r="DNW270" s="27"/>
      <c r="DNX270" s="27"/>
      <c r="DNY270" s="27"/>
      <c r="DNZ270" s="27"/>
      <c r="DOA270" s="27"/>
      <c r="DOB270" s="27"/>
      <c r="DOC270" s="27"/>
      <c r="DOD270" s="27"/>
      <c r="DOE270" s="27"/>
      <c r="DOF270" s="27"/>
      <c r="DOG270" s="27"/>
      <c r="DOH270" s="27"/>
      <c r="DOI270" s="27"/>
      <c r="DOJ270" s="27"/>
      <c r="DOK270" s="27"/>
      <c r="DOL270" s="27"/>
      <c r="DOM270" s="27"/>
      <c r="DON270" s="27"/>
      <c r="DOO270" s="27"/>
      <c r="DOP270" s="27"/>
      <c r="DOQ270" s="27"/>
      <c r="DOR270" s="27"/>
      <c r="DOS270" s="27"/>
      <c r="DOT270" s="27"/>
      <c r="DOU270" s="27"/>
      <c r="DOV270" s="27"/>
      <c r="DOW270" s="27"/>
      <c r="DOX270" s="27"/>
      <c r="DOY270" s="27"/>
      <c r="DOZ270" s="27"/>
      <c r="DPA270" s="27"/>
      <c r="DPB270" s="27"/>
      <c r="DPC270" s="27"/>
      <c r="DPD270" s="27"/>
      <c r="DPE270" s="27"/>
      <c r="DPF270" s="27"/>
      <c r="DPG270" s="27"/>
      <c r="DPH270" s="27"/>
      <c r="DPI270" s="27"/>
      <c r="DPJ270" s="27"/>
      <c r="DPK270" s="27"/>
      <c r="DPL270" s="27"/>
      <c r="DPM270" s="27"/>
      <c r="DPN270" s="27"/>
      <c r="DPO270" s="27"/>
      <c r="DPP270" s="27"/>
      <c r="DPQ270" s="27"/>
      <c r="DPR270" s="27"/>
      <c r="DPS270" s="27"/>
      <c r="DPT270" s="27"/>
      <c r="DPU270" s="27"/>
      <c r="DPV270" s="27"/>
      <c r="DPW270" s="27"/>
      <c r="DPX270" s="27"/>
      <c r="DPY270" s="27"/>
      <c r="DPZ270" s="27"/>
      <c r="DQA270" s="27"/>
      <c r="DQB270" s="27"/>
      <c r="DQC270" s="27"/>
      <c r="DQD270" s="27"/>
      <c r="DQE270" s="27"/>
      <c r="DQF270" s="27"/>
      <c r="DQG270" s="27"/>
      <c r="DQH270" s="27"/>
      <c r="DQI270" s="27"/>
      <c r="DQJ270" s="27"/>
      <c r="DQK270" s="27"/>
      <c r="DQL270" s="27"/>
      <c r="DQM270" s="27"/>
      <c r="DQN270" s="27"/>
      <c r="DQO270" s="27"/>
      <c r="DQP270" s="27"/>
      <c r="DQQ270" s="27"/>
      <c r="DQR270" s="27"/>
      <c r="DQS270" s="27"/>
      <c r="DQT270" s="27"/>
      <c r="DQU270" s="27"/>
      <c r="DQV270" s="27"/>
      <c r="DQW270" s="27"/>
      <c r="DQX270" s="27"/>
      <c r="DQY270" s="27"/>
      <c r="DQZ270" s="27"/>
      <c r="DRA270" s="27"/>
      <c r="DRB270" s="27"/>
      <c r="DRC270" s="27"/>
      <c r="DRD270" s="27"/>
      <c r="DRE270" s="27"/>
      <c r="DRF270" s="27"/>
      <c r="DRG270" s="27"/>
      <c r="DRH270" s="27"/>
      <c r="DRI270" s="27"/>
      <c r="DRJ270" s="27"/>
      <c r="DRK270" s="27"/>
      <c r="DRL270" s="27"/>
      <c r="DRM270" s="27"/>
      <c r="DRN270" s="27"/>
      <c r="DRO270" s="27"/>
      <c r="DRP270" s="27"/>
      <c r="DRQ270" s="27"/>
      <c r="DRR270" s="27"/>
      <c r="DRS270" s="27"/>
      <c r="DRT270" s="27"/>
      <c r="DRU270" s="27"/>
      <c r="DRV270" s="27"/>
      <c r="DRW270" s="27"/>
      <c r="DRX270" s="27"/>
      <c r="DRY270" s="27"/>
      <c r="DRZ270" s="27"/>
      <c r="DSA270" s="27"/>
      <c r="DSB270" s="27"/>
      <c r="DSC270" s="27"/>
      <c r="DSD270" s="27"/>
      <c r="DSE270" s="27"/>
      <c r="DSF270" s="27"/>
      <c r="DSG270" s="27"/>
      <c r="DSH270" s="27"/>
      <c r="DSI270" s="27"/>
      <c r="DSJ270" s="27"/>
      <c r="DSK270" s="27"/>
      <c r="DSL270" s="27"/>
      <c r="DSM270" s="27"/>
      <c r="DSN270" s="27"/>
      <c r="DSO270" s="27"/>
      <c r="DSP270" s="27"/>
      <c r="DSQ270" s="27"/>
      <c r="DSR270" s="27"/>
      <c r="DSS270" s="27"/>
      <c r="DST270" s="27"/>
      <c r="DSU270" s="27"/>
      <c r="DSV270" s="27"/>
      <c r="DSW270" s="27"/>
      <c r="DSX270" s="27"/>
      <c r="DSY270" s="27"/>
      <c r="DSZ270" s="27"/>
      <c r="DTA270" s="27"/>
      <c r="DTB270" s="27"/>
      <c r="DTC270" s="27"/>
      <c r="DTD270" s="27"/>
      <c r="DTE270" s="27"/>
      <c r="DTF270" s="27"/>
      <c r="DTG270" s="27"/>
      <c r="DTH270" s="27"/>
      <c r="DTI270" s="27"/>
      <c r="DTJ270" s="27"/>
      <c r="DTK270" s="27"/>
      <c r="DTL270" s="27"/>
      <c r="DTM270" s="27"/>
      <c r="DTN270" s="27"/>
      <c r="DTO270" s="27"/>
      <c r="DTP270" s="27"/>
      <c r="DTQ270" s="27"/>
      <c r="DTR270" s="27"/>
      <c r="DTS270" s="27"/>
      <c r="DTT270" s="27"/>
      <c r="DTU270" s="27"/>
      <c r="DTV270" s="27"/>
      <c r="DTW270" s="27"/>
      <c r="DTX270" s="27"/>
      <c r="DTY270" s="27"/>
      <c r="DTZ270" s="27"/>
      <c r="DUA270" s="27"/>
      <c r="DUB270" s="27"/>
      <c r="DUC270" s="27"/>
      <c r="DUD270" s="27"/>
      <c r="DUE270" s="27"/>
      <c r="DUF270" s="27"/>
      <c r="DUG270" s="27"/>
      <c r="DUH270" s="27"/>
      <c r="DUI270" s="27"/>
      <c r="DUJ270" s="27"/>
      <c r="DUK270" s="27"/>
      <c r="DUL270" s="27"/>
      <c r="DUM270" s="27"/>
      <c r="DUN270" s="27"/>
      <c r="DUO270" s="27"/>
      <c r="DUP270" s="27"/>
      <c r="DUQ270" s="27"/>
      <c r="DUR270" s="27"/>
      <c r="DUS270" s="27"/>
      <c r="DUT270" s="27"/>
      <c r="DUU270" s="27"/>
      <c r="DUV270" s="27"/>
      <c r="DUW270" s="27"/>
      <c r="DUX270" s="27"/>
      <c r="DUY270" s="27"/>
      <c r="DUZ270" s="27"/>
      <c r="DVA270" s="27"/>
      <c r="DVB270" s="27"/>
      <c r="DVC270" s="27"/>
      <c r="DVD270" s="27"/>
      <c r="DVE270" s="27"/>
      <c r="DVF270" s="27"/>
      <c r="DVG270" s="27"/>
      <c r="DVH270" s="27"/>
      <c r="DVI270" s="27"/>
      <c r="DVJ270" s="27"/>
      <c r="DVK270" s="27"/>
      <c r="DVL270" s="27"/>
      <c r="DVM270" s="27"/>
      <c r="DVN270" s="27"/>
      <c r="DVO270" s="27"/>
      <c r="DVP270" s="27"/>
      <c r="DVQ270" s="27"/>
      <c r="DVR270" s="27"/>
      <c r="DVS270" s="27"/>
      <c r="DVT270" s="27"/>
      <c r="DVU270" s="27"/>
      <c r="DVV270" s="27"/>
      <c r="DVW270" s="27"/>
      <c r="DVX270" s="27"/>
      <c r="DVY270" s="27"/>
      <c r="DVZ270" s="27"/>
      <c r="DWA270" s="27"/>
      <c r="DWB270" s="27"/>
      <c r="DWC270" s="27"/>
      <c r="DWD270" s="27"/>
      <c r="DWE270" s="27"/>
      <c r="DWF270" s="27"/>
      <c r="DWG270" s="27"/>
      <c r="DWH270" s="27"/>
      <c r="DWI270" s="27"/>
      <c r="DWJ270" s="27"/>
      <c r="DWK270" s="27"/>
      <c r="DWL270" s="27"/>
      <c r="DWM270" s="27"/>
      <c r="DWN270" s="27"/>
      <c r="DWO270" s="27"/>
      <c r="DWP270" s="27"/>
      <c r="DWQ270" s="27"/>
      <c r="DWR270" s="27"/>
      <c r="DWS270" s="27"/>
      <c r="DWT270" s="27"/>
      <c r="DWU270" s="27"/>
      <c r="DWV270" s="27"/>
      <c r="DWW270" s="27"/>
      <c r="DWX270" s="27"/>
      <c r="DWY270" s="27"/>
      <c r="DWZ270" s="27"/>
      <c r="DXA270" s="27"/>
      <c r="DXB270" s="27"/>
      <c r="DXC270" s="27"/>
      <c r="DXD270" s="27"/>
      <c r="DXE270" s="27"/>
      <c r="DXF270" s="27"/>
      <c r="DXG270" s="27"/>
      <c r="DXH270" s="27"/>
      <c r="DXI270" s="27"/>
      <c r="DXJ270" s="27"/>
      <c r="DXK270" s="27"/>
      <c r="DXL270" s="27"/>
      <c r="DXM270" s="27"/>
      <c r="DXN270" s="27"/>
      <c r="DXO270" s="27"/>
      <c r="DXP270" s="27"/>
      <c r="DXQ270" s="27"/>
      <c r="DXR270" s="27"/>
      <c r="DXS270" s="27"/>
      <c r="DXT270" s="27"/>
      <c r="DXU270" s="27"/>
      <c r="DXV270" s="27"/>
      <c r="DXW270" s="27"/>
      <c r="DXX270" s="27"/>
      <c r="DXY270" s="27"/>
      <c r="DXZ270" s="27"/>
      <c r="DYA270" s="27"/>
      <c r="DYB270" s="27"/>
      <c r="DYC270" s="27"/>
      <c r="DYD270" s="27"/>
      <c r="DYE270" s="27"/>
      <c r="DYF270" s="27"/>
      <c r="DYG270" s="27"/>
      <c r="DYH270" s="27"/>
      <c r="DYI270" s="27"/>
      <c r="DYJ270" s="27"/>
      <c r="DYK270" s="27"/>
      <c r="DYL270" s="27"/>
      <c r="DYM270" s="27"/>
      <c r="DYN270" s="27"/>
      <c r="DYO270" s="27"/>
      <c r="DYP270" s="27"/>
      <c r="DYQ270" s="27"/>
      <c r="DYR270" s="27"/>
      <c r="DYS270" s="27"/>
      <c r="DYT270" s="27"/>
      <c r="DYU270" s="27"/>
      <c r="DYV270" s="27"/>
      <c r="DYW270" s="27"/>
      <c r="DYX270" s="27"/>
      <c r="DYY270" s="27"/>
      <c r="DYZ270" s="27"/>
      <c r="DZA270" s="27"/>
      <c r="DZB270" s="27"/>
      <c r="DZC270" s="27"/>
      <c r="DZD270" s="27"/>
      <c r="DZE270" s="27"/>
      <c r="DZF270" s="27"/>
      <c r="DZG270" s="27"/>
      <c r="DZH270" s="27"/>
      <c r="DZI270" s="27"/>
      <c r="DZJ270" s="27"/>
      <c r="DZK270" s="27"/>
      <c r="DZL270" s="27"/>
      <c r="DZM270" s="27"/>
      <c r="DZN270" s="27"/>
      <c r="DZO270" s="27"/>
      <c r="DZP270" s="27"/>
      <c r="DZQ270" s="27"/>
      <c r="DZR270" s="27"/>
      <c r="DZS270" s="27"/>
      <c r="DZT270" s="27"/>
      <c r="DZU270" s="27"/>
      <c r="DZV270" s="27"/>
      <c r="DZW270" s="27"/>
      <c r="DZX270" s="27"/>
      <c r="DZY270" s="27"/>
      <c r="DZZ270" s="27"/>
      <c r="EAA270" s="27"/>
      <c r="EAB270" s="27"/>
      <c r="EAC270" s="27"/>
      <c r="EAD270" s="27"/>
      <c r="EAE270" s="27"/>
      <c r="EAF270" s="27"/>
      <c r="EAG270" s="27"/>
      <c r="EAH270" s="27"/>
      <c r="EAI270" s="27"/>
      <c r="EAJ270" s="27"/>
      <c r="EAK270" s="27"/>
      <c r="EAL270" s="27"/>
      <c r="EAM270" s="27"/>
      <c r="EAN270" s="27"/>
      <c r="EAO270" s="27"/>
      <c r="EAP270" s="27"/>
      <c r="EAQ270" s="27"/>
      <c r="EAR270" s="27"/>
      <c r="EAS270" s="27"/>
      <c r="EAT270" s="27"/>
      <c r="EAU270" s="27"/>
      <c r="EAV270" s="27"/>
      <c r="EAW270" s="27"/>
      <c r="EAX270" s="27"/>
      <c r="EAY270" s="27"/>
      <c r="EAZ270" s="27"/>
      <c r="EBA270" s="27"/>
      <c r="EBB270" s="27"/>
      <c r="EBC270" s="27"/>
      <c r="EBD270" s="27"/>
      <c r="EBE270" s="27"/>
      <c r="EBF270" s="27"/>
      <c r="EBG270" s="27"/>
      <c r="EBH270" s="27"/>
      <c r="EBI270" s="27"/>
      <c r="EBJ270" s="27"/>
      <c r="EBK270" s="27"/>
      <c r="EBL270" s="27"/>
      <c r="EBM270" s="27"/>
      <c r="EBN270" s="27"/>
      <c r="EBO270" s="27"/>
      <c r="EBP270" s="27"/>
      <c r="EBQ270" s="27"/>
      <c r="EBR270" s="27"/>
      <c r="EBS270" s="27"/>
      <c r="EBT270" s="27"/>
      <c r="EBU270" s="27"/>
      <c r="EBV270" s="27"/>
      <c r="EBW270" s="27"/>
      <c r="EBX270" s="27"/>
      <c r="EBY270" s="27"/>
      <c r="EBZ270" s="27"/>
      <c r="ECA270" s="27"/>
      <c r="ECB270" s="27"/>
      <c r="ECC270" s="27"/>
      <c r="ECD270" s="27"/>
      <c r="ECE270" s="27"/>
      <c r="ECF270" s="27"/>
      <c r="ECG270" s="27"/>
      <c r="ECH270" s="27"/>
      <c r="ECI270" s="27"/>
      <c r="ECJ270" s="27"/>
      <c r="ECK270" s="27"/>
      <c r="ECL270" s="27"/>
      <c r="ECM270" s="27"/>
      <c r="ECN270" s="27"/>
      <c r="ECO270" s="27"/>
      <c r="ECP270" s="27"/>
      <c r="ECQ270" s="27"/>
      <c r="ECR270" s="27"/>
      <c r="ECS270" s="27"/>
      <c r="ECT270" s="27"/>
      <c r="ECU270" s="27"/>
      <c r="ECV270" s="27"/>
      <c r="ECW270" s="27"/>
      <c r="ECX270" s="27"/>
      <c r="ECY270" s="27"/>
      <c r="ECZ270" s="27"/>
      <c r="EDA270" s="27"/>
      <c r="EDB270" s="27"/>
      <c r="EDC270" s="27"/>
      <c r="EDD270" s="27"/>
      <c r="EDE270" s="27"/>
      <c r="EDF270" s="27"/>
      <c r="EDG270" s="27"/>
      <c r="EDH270" s="27"/>
      <c r="EDI270" s="27"/>
      <c r="EDJ270" s="27"/>
      <c r="EDK270" s="27"/>
      <c r="EDL270" s="27"/>
      <c r="EDM270" s="27"/>
      <c r="EDN270" s="27"/>
      <c r="EDO270" s="27"/>
      <c r="EDP270" s="27"/>
      <c r="EDQ270" s="27"/>
      <c r="EDR270" s="27"/>
      <c r="EDS270" s="27"/>
      <c r="EDT270" s="27"/>
      <c r="EDU270" s="27"/>
      <c r="EDV270" s="27"/>
      <c r="EDW270" s="27"/>
      <c r="EDX270" s="27"/>
      <c r="EDY270" s="27"/>
      <c r="EDZ270" s="27"/>
      <c r="EEA270" s="27"/>
      <c r="EEB270" s="27"/>
      <c r="EEC270" s="27"/>
      <c r="EED270" s="27"/>
      <c r="EEE270" s="27"/>
      <c r="EEF270" s="27"/>
      <c r="EEG270" s="27"/>
      <c r="EEH270" s="27"/>
      <c r="EEI270" s="27"/>
      <c r="EEJ270" s="27"/>
      <c r="EEK270" s="27"/>
      <c r="EEL270" s="27"/>
      <c r="EEM270" s="27"/>
      <c r="EEN270" s="27"/>
      <c r="EEO270" s="27"/>
      <c r="EEP270" s="27"/>
      <c r="EEQ270" s="27"/>
      <c r="EER270" s="27"/>
      <c r="EES270" s="27"/>
      <c r="EET270" s="27"/>
      <c r="EEU270" s="27"/>
      <c r="EEV270" s="27"/>
      <c r="EEW270" s="27"/>
      <c r="EEX270" s="27"/>
      <c r="EEY270" s="27"/>
      <c r="EEZ270" s="27"/>
      <c r="EFA270" s="27"/>
      <c r="EFB270" s="27"/>
      <c r="EFC270" s="27"/>
      <c r="EFD270" s="27"/>
      <c r="EFE270" s="27"/>
      <c r="EFF270" s="27"/>
      <c r="EFG270" s="27"/>
      <c r="EFH270" s="27"/>
      <c r="EFI270" s="27"/>
      <c r="EFJ270" s="27"/>
      <c r="EFK270" s="27"/>
      <c r="EFL270" s="27"/>
      <c r="EFM270" s="27"/>
      <c r="EFN270" s="27"/>
      <c r="EFO270" s="27"/>
      <c r="EFP270" s="27"/>
      <c r="EFQ270" s="27"/>
      <c r="EFR270" s="27"/>
      <c r="EFS270" s="27"/>
      <c r="EFT270" s="27"/>
      <c r="EFU270" s="27"/>
      <c r="EFV270" s="27"/>
      <c r="EFW270" s="27"/>
      <c r="EFX270" s="27"/>
      <c r="EFY270" s="27"/>
      <c r="EFZ270" s="27"/>
      <c r="EGA270" s="27"/>
      <c r="EGB270" s="27"/>
      <c r="EGC270" s="27"/>
      <c r="EGD270" s="27"/>
      <c r="EGE270" s="27"/>
      <c r="EGF270" s="27"/>
      <c r="EGG270" s="27"/>
      <c r="EGH270" s="27"/>
      <c r="EGI270" s="27"/>
      <c r="EGJ270" s="27"/>
      <c r="EGK270" s="27"/>
      <c r="EGL270" s="27"/>
      <c r="EGM270" s="27"/>
      <c r="EGN270" s="27"/>
      <c r="EGO270" s="27"/>
      <c r="EGP270" s="27"/>
      <c r="EGQ270" s="27"/>
      <c r="EGR270" s="27"/>
      <c r="EGS270" s="27"/>
      <c r="EGT270" s="27"/>
      <c r="EGU270" s="27"/>
      <c r="EGV270" s="27"/>
      <c r="EGW270" s="27"/>
      <c r="EGX270" s="27"/>
      <c r="EGY270" s="27"/>
      <c r="EGZ270" s="27"/>
      <c r="EHA270" s="27"/>
      <c r="EHB270" s="27"/>
      <c r="EHC270" s="27"/>
      <c r="EHD270" s="27"/>
      <c r="EHE270" s="27"/>
      <c r="EHF270" s="27"/>
      <c r="EHG270" s="27"/>
      <c r="EHH270" s="27"/>
      <c r="EHI270" s="27"/>
      <c r="EHJ270" s="27"/>
      <c r="EHK270" s="27"/>
      <c r="EHL270" s="27"/>
      <c r="EHM270" s="27"/>
      <c r="EHN270" s="27"/>
      <c r="EHO270" s="27"/>
      <c r="EHP270" s="27"/>
      <c r="EHQ270" s="27"/>
      <c r="EHR270" s="27"/>
      <c r="EHS270" s="27"/>
      <c r="EHT270" s="27"/>
      <c r="EHU270" s="27"/>
      <c r="EHV270" s="27"/>
      <c r="EHW270" s="27"/>
      <c r="EHX270" s="27"/>
      <c r="EHY270" s="27"/>
      <c r="EHZ270" s="27"/>
      <c r="EIA270" s="27"/>
      <c r="EIB270" s="27"/>
      <c r="EIC270" s="27"/>
      <c r="EID270" s="27"/>
      <c r="EIE270" s="27"/>
      <c r="EIF270" s="27"/>
      <c r="EIG270" s="27"/>
      <c r="EIH270" s="27"/>
      <c r="EII270" s="27"/>
      <c r="EIJ270" s="27"/>
      <c r="EIK270" s="27"/>
      <c r="EIL270" s="27"/>
      <c r="EIM270" s="27"/>
      <c r="EIN270" s="27"/>
      <c r="EIO270" s="27"/>
      <c r="EIP270" s="27"/>
      <c r="EIQ270" s="27"/>
      <c r="EIR270" s="27"/>
      <c r="EIS270" s="27"/>
      <c r="EIT270" s="27"/>
      <c r="EIU270" s="27"/>
      <c r="EIV270" s="27"/>
      <c r="EIW270" s="27"/>
      <c r="EIX270" s="27"/>
      <c r="EIY270" s="27"/>
      <c r="EIZ270" s="27"/>
      <c r="EJA270" s="27"/>
      <c r="EJB270" s="27"/>
      <c r="EJC270" s="27"/>
      <c r="EJD270" s="27"/>
      <c r="EJE270" s="27"/>
      <c r="EJF270" s="27"/>
      <c r="EJG270" s="27"/>
      <c r="EJH270" s="27"/>
      <c r="EJI270" s="27"/>
      <c r="EJJ270" s="27"/>
      <c r="EJK270" s="27"/>
      <c r="EJL270" s="27"/>
      <c r="EJM270" s="27"/>
      <c r="EJN270" s="27"/>
      <c r="EJO270" s="27"/>
      <c r="EJP270" s="27"/>
      <c r="EJQ270" s="27"/>
      <c r="EJR270" s="27"/>
      <c r="EJS270" s="27"/>
      <c r="EJT270" s="27"/>
      <c r="EJU270" s="27"/>
      <c r="EJV270" s="27"/>
      <c r="EJW270" s="27"/>
      <c r="EJX270" s="27"/>
      <c r="EJY270" s="27"/>
      <c r="EJZ270" s="27"/>
      <c r="EKA270" s="27"/>
      <c r="EKB270" s="27"/>
      <c r="EKC270" s="27"/>
      <c r="EKD270" s="27"/>
      <c r="EKE270" s="27"/>
      <c r="EKF270" s="27"/>
      <c r="EKG270" s="27"/>
      <c r="EKH270" s="27"/>
      <c r="EKI270" s="27"/>
      <c r="EKJ270" s="27"/>
      <c r="EKK270" s="27"/>
      <c r="EKL270" s="27"/>
      <c r="EKM270" s="27"/>
      <c r="EKN270" s="27"/>
      <c r="EKO270" s="27"/>
      <c r="EKP270" s="27"/>
      <c r="EKQ270" s="27"/>
      <c r="EKR270" s="27"/>
      <c r="EKS270" s="27"/>
      <c r="EKT270" s="27"/>
      <c r="EKU270" s="27"/>
      <c r="EKV270" s="27"/>
      <c r="EKW270" s="27"/>
      <c r="EKX270" s="27"/>
      <c r="EKY270" s="27"/>
      <c r="EKZ270" s="27"/>
      <c r="ELA270" s="27"/>
      <c r="ELB270" s="27"/>
      <c r="ELC270" s="27"/>
      <c r="ELD270" s="27"/>
      <c r="ELE270" s="27"/>
      <c r="ELF270" s="27"/>
      <c r="ELG270" s="27"/>
      <c r="ELH270" s="27"/>
      <c r="ELI270" s="27"/>
      <c r="ELJ270" s="27"/>
      <c r="ELK270" s="27"/>
      <c r="ELL270" s="27"/>
      <c r="ELM270" s="27"/>
      <c r="ELN270" s="27"/>
      <c r="ELO270" s="27"/>
      <c r="ELP270" s="27"/>
      <c r="ELQ270" s="27"/>
      <c r="ELR270" s="27"/>
      <c r="ELS270" s="27"/>
      <c r="ELT270" s="27"/>
      <c r="ELU270" s="27"/>
      <c r="ELV270" s="27"/>
      <c r="ELW270" s="27"/>
      <c r="ELX270" s="27"/>
      <c r="ELY270" s="27"/>
      <c r="ELZ270" s="27"/>
      <c r="EMA270" s="27"/>
      <c r="EMB270" s="27"/>
      <c r="EMC270" s="27"/>
      <c r="EMD270" s="27"/>
      <c r="EME270" s="27"/>
      <c r="EMF270" s="27"/>
      <c r="EMG270" s="27"/>
      <c r="EMH270" s="27"/>
      <c r="EMI270" s="27"/>
      <c r="EMJ270" s="27"/>
      <c r="EMK270" s="27"/>
      <c r="EML270" s="27"/>
      <c r="EMM270" s="27"/>
      <c r="EMN270" s="27"/>
      <c r="EMO270" s="27"/>
      <c r="EMP270" s="27"/>
      <c r="EMQ270" s="27"/>
      <c r="EMR270" s="27"/>
      <c r="EMS270" s="27"/>
      <c r="EMT270" s="27"/>
      <c r="EMU270" s="27"/>
      <c r="EMV270" s="27"/>
      <c r="EMW270" s="27"/>
      <c r="EMX270" s="27"/>
      <c r="EMY270" s="27"/>
      <c r="EMZ270" s="27"/>
      <c r="ENA270" s="27"/>
      <c r="ENB270" s="27"/>
      <c r="ENC270" s="27"/>
      <c r="END270" s="27"/>
      <c r="ENE270" s="27"/>
      <c r="ENF270" s="27"/>
      <c r="ENG270" s="27"/>
      <c r="ENH270" s="27"/>
      <c r="ENI270" s="27"/>
      <c r="ENJ270" s="27"/>
      <c r="ENK270" s="27"/>
      <c r="ENL270" s="27"/>
      <c r="ENM270" s="27"/>
      <c r="ENN270" s="27"/>
      <c r="ENO270" s="27"/>
      <c r="ENP270" s="27"/>
      <c r="ENQ270" s="27"/>
      <c r="ENR270" s="27"/>
      <c r="ENS270" s="27"/>
      <c r="ENT270" s="27"/>
      <c r="ENU270" s="27"/>
      <c r="ENV270" s="27"/>
      <c r="ENW270" s="27"/>
      <c r="ENX270" s="27"/>
      <c r="ENY270" s="27"/>
      <c r="ENZ270" s="27"/>
      <c r="EOA270" s="27"/>
      <c r="EOB270" s="27"/>
      <c r="EOC270" s="27"/>
      <c r="EOD270" s="27"/>
      <c r="EOE270" s="27"/>
      <c r="EOF270" s="27"/>
      <c r="EOG270" s="27"/>
      <c r="EOH270" s="27"/>
      <c r="EOI270" s="27"/>
      <c r="EOJ270" s="27"/>
      <c r="EOK270" s="27"/>
      <c r="EOL270" s="27"/>
      <c r="EOM270" s="27"/>
      <c r="EON270" s="27"/>
      <c r="EOO270" s="27"/>
      <c r="EOP270" s="27"/>
      <c r="EOQ270" s="27"/>
      <c r="EOR270" s="27"/>
      <c r="EOS270" s="27"/>
      <c r="EOT270" s="27"/>
      <c r="EOU270" s="27"/>
      <c r="EOV270" s="27"/>
      <c r="EOW270" s="27"/>
      <c r="EOX270" s="27"/>
      <c r="EOY270" s="27"/>
      <c r="EOZ270" s="27"/>
      <c r="EPA270" s="27"/>
      <c r="EPB270" s="27"/>
      <c r="EPC270" s="27"/>
      <c r="EPD270" s="27"/>
      <c r="EPE270" s="27"/>
      <c r="EPF270" s="27"/>
      <c r="EPG270" s="27"/>
      <c r="EPH270" s="27"/>
      <c r="EPI270" s="27"/>
      <c r="EPJ270" s="27"/>
      <c r="EPK270" s="27"/>
      <c r="EPL270" s="27"/>
      <c r="EPM270" s="27"/>
      <c r="EPN270" s="27"/>
      <c r="EPO270" s="27"/>
      <c r="EPP270" s="27"/>
      <c r="EPQ270" s="27"/>
      <c r="EPR270" s="27"/>
      <c r="EPS270" s="27"/>
      <c r="EPT270" s="27"/>
      <c r="EPU270" s="27"/>
      <c r="EPV270" s="27"/>
      <c r="EPW270" s="27"/>
      <c r="EPX270" s="27"/>
      <c r="EPY270" s="27"/>
      <c r="EPZ270" s="27"/>
      <c r="EQA270" s="27"/>
      <c r="EQB270" s="27"/>
      <c r="EQC270" s="27"/>
      <c r="EQD270" s="27"/>
      <c r="EQE270" s="27"/>
      <c r="EQF270" s="27"/>
      <c r="EQG270" s="27"/>
      <c r="EQH270" s="27"/>
      <c r="EQI270" s="27"/>
      <c r="EQJ270" s="27"/>
      <c r="EQK270" s="27"/>
      <c r="EQL270" s="27"/>
      <c r="EQM270" s="27"/>
      <c r="EQN270" s="27"/>
      <c r="EQO270" s="27"/>
      <c r="EQP270" s="27"/>
      <c r="EQQ270" s="27"/>
      <c r="EQR270" s="27"/>
      <c r="EQS270" s="27"/>
      <c r="EQT270" s="27"/>
      <c r="EQU270" s="27"/>
      <c r="EQV270" s="27"/>
      <c r="EQW270" s="27"/>
      <c r="EQX270" s="27"/>
      <c r="EQY270" s="27"/>
      <c r="EQZ270" s="27"/>
      <c r="ERA270" s="27"/>
      <c r="ERB270" s="27"/>
      <c r="ERC270" s="27"/>
      <c r="ERD270" s="27"/>
      <c r="ERE270" s="27"/>
      <c r="ERF270" s="27"/>
      <c r="ERG270" s="27"/>
      <c r="ERH270" s="27"/>
      <c r="ERI270" s="27"/>
      <c r="ERJ270" s="27"/>
      <c r="ERK270" s="27"/>
      <c r="ERL270" s="27"/>
      <c r="ERM270" s="27"/>
      <c r="ERN270" s="27"/>
      <c r="ERO270" s="27"/>
      <c r="ERP270" s="27"/>
      <c r="ERQ270" s="27"/>
      <c r="ERR270" s="27"/>
      <c r="ERS270" s="27"/>
      <c r="ERT270" s="27"/>
      <c r="ERU270" s="27"/>
      <c r="ERV270" s="27"/>
      <c r="ERW270" s="27"/>
      <c r="ERX270" s="27"/>
      <c r="ERY270" s="27"/>
      <c r="ERZ270" s="27"/>
      <c r="ESA270" s="27"/>
      <c r="ESB270" s="27"/>
      <c r="ESC270" s="27"/>
      <c r="ESD270" s="27"/>
      <c r="ESE270" s="27"/>
      <c r="ESF270" s="27"/>
      <c r="ESG270" s="27"/>
      <c r="ESH270" s="27"/>
      <c r="ESI270" s="27"/>
      <c r="ESJ270" s="27"/>
      <c r="ESK270" s="27"/>
      <c r="ESL270" s="27"/>
      <c r="ESM270" s="27"/>
      <c r="ESN270" s="27"/>
      <c r="ESO270" s="27"/>
      <c r="ESP270" s="27"/>
      <c r="ESQ270" s="27"/>
      <c r="ESR270" s="27"/>
      <c r="ESS270" s="27"/>
      <c r="EST270" s="27"/>
      <c r="ESU270" s="27"/>
      <c r="ESV270" s="27"/>
      <c r="ESW270" s="27"/>
      <c r="ESX270" s="27"/>
      <c r="ESY270" s="27"/>
      <c r="ESZ270" s="27"/>
      <c r="ETA270" s="27"/>
      <c r="ETB270" s="27"/>
      <c r="ETC270" s="27"/>
      <c r="ETD270" s="27"/>
      <c r="ETE270" s="27"/>
      <c r="ETF270" s="27"/>
      <c r="ETG270" s="27"/>
      <c r="ETH270" s="27"/>
      <c r="ETI270" s="27"/>
      <c r="ETJ270" s="27"/>
      <c r="ETK270" s="27"/>
      <c r="ETL270" s="27"/>
      <c r="ETM270" s="27"/>
      <c r="ETN270" s="27"/>
      <c r="ETO270" s="27"/>
      <c r="ETP270" s="27"/>
      <c r="ETQ270" s="27"/>
      <c r="ETR270" s="27"/>
      <c r="ETS270" s="27"/>
      <c r="ETT270" s="27"/>
      <c r="ETU270" s="27"/>
      <c r="ETV270" s="27"/>
      <c r="ETW270" s="27"/>
      <c r="ETX270" s="27"/>
      <c r="ETY270" s="27"/>
      <c r="ETZ270" s="27"/>
      <c r="EUA270" s="27"/>
      <c r="EUB270" s="27"/>
      <c r="EUC270" s="27"/>
      <c r="EUD270" s="27"/>
      <c r="EUE270" s="27"/>
      <c r="EUF270" s="27"/>
      <c r="EUG270" s="27"/>
      <c r="EUH270" s="27"/>
      <c r="EUI270" s="27"/>
      <c r="EUJ270" s="27"/>
      <c r="EUK270" s="27"/>
      <c r="EUL270" s="27"/>
      <c r="EUM270" s="27"/>
      <c r="EUN270" s="27"/>
      <c r="EUO270" s="27"/>
      <c r="EUP270" s="27"/>
      <c r="EUQ270" s="27"/>
      <c r="EUR270" s="27"/>
      <c r="EUS270" s="27"/>
      <c r="EUT270" s="27"/>
      <c r="EUU270" s="27"/>
      <c r="EUV270" s="27"/>
      <c r="EUW270" s="27"/>
      <c r="EUX270" s="27"/>
      <c r="EUY270" s="27"/>
      <c r="EUZ270" s="27"/>
      <c r="EVA270" s="27"/>
      <c r="EVB270" s="27"/>
      <c r="EVC270" s="27"/>
      <c r="EVD270" s="27"/>
      <c r="EVE270" s="27"/>
      <c r="EVF270" s="27"/>
      <c r="EVG270" s="27"/>
      <c r="EVH270" s="27"/>
      <c r="EVI270" s="27"/>
      <c r="EVJ270" s="27"/>
      <c r="EVK270" s="27"/>
      <c r="EVL270" s="27"/>
      <c r="EVM270" s="27"/>
      <c r="EVN270" s="27"/>
      <c r="EVO270" s="27"/>
      <c r="EVP270" s="27"/>
      <c r="EVQ270" s="27"/>
      <c r="EVR270" s="27"/>
      <c r="EVS270" s="27"/>
      <c r="EVT270" s="27"/>
      <c r="EVU270" s="27"/>
      <c r="EVV270" s="27"/>
      <c r="EVW270" s="27"/>
      <c r="EVX270" s="27"/>
      <c r="EVY270" s="27"/>
      <c r="EVZ270" s="27"/>
      <c r="EWA270" s="27"/>
      <c r="EWB270" s="27"/>
      <c r="EWC270" s="27"/>
      <c r="EWD270" s="27"/>
      <c r="EWE270" s="27"/>
      <c r="EWF270" s="27"/>
      <c r="EWG270" s="27"/>
      <c r="EWH270" s="27"/>
      <c r="EWI270" s="27"/>
      <c r="EWJ270" s="27"/>
      <c r="EWK270" s="27"/>
      <c r="EWL270" s="27"/>
      <c r="EWM270" s="27"/>
      <c r="EWN270" s="27"/>
      <c r="EWO270" s="27"/>
      <c r="EWP270" s="27"/>
      <c r="EWQ270" s="27"/>
      <c r="EWR270" s="27"/>
      <c r="EWS270" s="27"/>
      <c r="EWT270" s="27"/>
      <c r="EWU270" s="27"/>
      <c r="EWV270" s="27"/>
      <c r="EWW270" s="27"/>
      <c r="EWX270" s="27"/>
      <c r="EWY270" s="27"/>
      <c r="EWZ270" s="27"/>
      <c r="EXA270" s="27"/>
      <c r="EXB270" s="27"/>
      <c r="EXC270" s="27"/>
      <c r="EXD270" s="27"/>
      <c r="EXE270" s="27"/>
      <c r="EXF270" s="27"/>
      <c r="EXG270" s="27"/>
      <c r="EXH270" s="27"/>
      <c r="EXI270" s="27"/>
      <c r="EXJ270" s="27"/>
      <c r="EXK270" s="27"/>
      <c r="EXL270" s="27"/>
      <c r="EXM270" s="27"/>
      <c r="EXN270" s="27"/>
      <c r="EXO270" s="27"/>
      <c r="EXP270" s="27"/>
      <c r="EXQ270" s="27"/>
      <c r="EXR270" s="27"/>
      <c r="EXS270" s="27"/>
      <c r="EXT270" s="27"/>
      <c r="EXU270" s="27"/>
      <c r="EXV270" s="27"/>
      <c r="EXW270" s="27"/>
      <c r="EXX270" s="27"/>
      <c r="EXY270" s="27"/>
      <c r="EXZ270" s="27"/>
      <c r="EYA270" s="27"/>
      <c r="EYB270" s="27"/>
      <c r="EYC270" s="27"/>
      <c r="EYD270" s="27"/>
      <c r="EYE270" s="27"/>
      <c r="EYF270" s="27"/>
      <c r="EYG270" s="27"/>
      <c r="EYH270" s="27"/>
      <c r="EYI270" s="27"/>
      <c r="EYJ270" s="27"/>
      <c r="EYK270" s="27"/>
      <c r="EYL270" s="27"/>
      <c r="EYM270" s="27"/>
      <c r="EYN270" s="27"/>
      <c r="EYO270" s="27"/>
      <c r="EYP270" s="27"/>
      <c r="EYQ270" s="27"/>
      <c r="EYR270" s="27"/>
      <c r="EYS270" s="27"/>
      <c r="EYT270" s="27"/>
      <c r="EYU270" s="27"/>
      <c r="EYV270" s="27"/>
      <c r="EYW270" s="27"/>
      <c r="EYX270" s="27"/>
      <c r="EYY270" s="27"/>
      <c r="EYZ270" s="27"/>
      <c r="EZA270" s="27"/>
      <c r="EZB270" s="27"/>
      <c r="EZC270" s="27"/>
      <c r="EZD270" s="27"/>
      <c r="EZE270" s="27"/>
      <c r="EZF270" s="27"/>
      <c r="EZG270" s="27"/>
      <c r="EZH270" s="27"/>
      <c r="EZI270" s="27"/>
      <c r="EZJ270" s="27"/>
      <c r="EZK270" s="27"/>
      <c r="EZL270" s="27"/>
      <c r="EZM270" s="27"/>
      <c r="EZN270" s="27"/>
      <c r="EZO270" s="27"/>
      <c r="EZP270" s="27"/>
      <c r="EZQ270" s="27"/>
      <c r="EZR270" s="27"/>
      <c r="EZS270" s="27"/>
      <c r="EZT270" s="27"/>
      <c r="EZU270" s="27"/>
      <c r="EZV270" s="27"/>
      <c r="EZW270" s="27"/>
      <c r="EZX270" s="27"/>
      <c r="EZY270" s="27"/>
      <c r="EZZ270" s="27"/>
      <c r="FAA270" s="27"/>
      <c r="FAB270" s="27"/>
      <c r="FAC270" s="27"/>
      <c r="FAD270" s="27"/>
      <c r="FAE270" s="27"/>
      <c r="FAF270" s="27"/>
      <c r="FAG270" s="27"/>
      <c r="FAH270" s="27"/>
      <c r="FAI270" s="27"/>
      <c r="FAJ270" s="27"/>
      <c r="FAK270" s="27"/>
      <c r="FAL270" s="27"/>
      <c r="FAM270" s="27"/>
      <c r="FAN270" s="27"/>
      <c r="FAO270" s="27"/>
      <c r="FAP270" s="27"/>
      <c r="FAQ270" s="27"/>
      <c r="FAR270" s="27"/>
      <c r="FAS270" s="27"/>
      <c r="FAT270" s="27"/>
      <c r="FAU270" s="27"/>
      <c r="FAV270" s="27"/>
      <c r="FAW270" s="27"/>
      <c r="FAX270" s="27"/>
      <c r="FAY270" s="27"/>
      <c r="FAZ270" s="27"/>
      <c r="FBA270" s="27"/>
      <c r="FBB270" s="27"/>
      <c r="FBC270" s="27"/>
      <c r="FBD270" s="27"/>
      <c r="FBE270" s="27"/>
      <c r="FBF270" s="27"/>
      <c r="FBG270" s="27"/>
      <c r="FBH270" s="27"/>
      <c r="FBI270" s="27"/>
      <c r="FBJ270" s="27"/>
      <c r="FBK270" s="27"/>
      <c r="FBL270" s="27"/>
      <c r="FBM270" s="27"/>
      <c r="FBN270" s="27"/>
      <c r="FBO270" s="27"/>
      <c r="FBP270" s="27"/>
      <c r="FBQ270" s="27"/>
      <c r="FBR270" s="27"/>
      <c r="FBS270" s="27"/>
      <c r="FBT270" s="27"/>
      <c r="FBU270" s="27"/>
      <c r="FBV270" s="27"/>
      <c r="FBW270" s="27"/>
      <c r="FBX270" s="27"/>
      <c r="FBY270" s="27"/>
      <c r="FBZ270" s="27"/>
      <c r="FCA270" s="27"/>
      <c r="FCB270" s="27"/>
      <c r="FCC270" s="27"/>
      <c r="FCD270" s="27"/>
      <c r="FCE270" s="27"/>
      <c r="FCF270" s="27"/>
      <c r="FCG270" s="27"/>
      <c r="FCH270" s="27"/>
      <c r="FCI270" s="27"/>
      <c r="FCJ270" s="27"/>
      <c r="FCK270" s="27"/>
      <c r="FCL270" s="27"/>
      <c r="FCM270" s="27"/>
      <c r="FCN270" s="27"/>
      <c r="FCO270" s="27"/>
      <c r="FCP270" s="27"/>
      <c r="FCQ270" s="27"/>
      <c r="FCR270" s="27"/>
      <c r="FCS270" s="27"/>
      <c r="FCT270" s="27"/>
      <c r="FCU270" s="27"/>
      <c r="FCV270" s="27"/>
      <c r="FCW270" s="27"/>
      <c r="FCX270" s="27"/>
      <c r="FCY270" s="27"/>
      <c r="FCZ270" s="27"/>
      <c r="FDA270" s="27"/>
      <c r="FDB270" s="27"/>
      <c r="FDC270" s="27"/>
      <c r="FDD270" s="27"/>
      <c r="FDE270" s="27"/>
      <c r="FDF270" s="27"/>
      <c r="FDG270" s="27"/>
      <c r="FDH270" s="27"/>
      <c r="FDI270" s="27"/>
      <c r="FDJ270" s="27"/>
      <c r="FDK270" s="27"/>
      <c r="FDL270" s="27"/>
      <c r="FDM270" s="27"/>
      <c r="FDN270" s="27"/>
      <c r="FDO270" s="27"/>
      <c r="FDP270" s="27"/>
      <c r="FDQ270" s="27"/>
      <c r="FDR270" s="27"/>
      <c r="FDS270" s="27"/>
      <c r="FDT270" s="27"/>
      <c r="FDU270" s="27"/>
      <c r="FDV270" s="27"/>
      <c r="FDW270" s="27"/>
      <c r="FDX270" s="27"/>
      <c r="FDY270" s="27"/>
      <c r="FDZ270" s="27"/>
      <c r="FEA270" s="27"/>
      <c r="FEB270" s="27"/>
      <c r="FEC270" s="27"/>
      <c r="FED270" s="27"/>
      <c r="FEE270" s="27"/>
      <c r="FEF270" s="27"/>
      <c r="FEG270" s="27"/>
      <c r="FEH270" s="27"/>
      <c r="FEI270" s="27"/>
      <c r="FEJ270" s="27"/>
      <c r="FEK270" s="27"/>
      <c r="FEL270" s="27"/>
      <c r="FEM270" s="27"/>
      <c r="FEN270" s="27"/>
      <c r="FEO270" s="27"/>
      <c r="FEP270" s="27"/>
      <c r="FEQ270" s="27"/>
      <c r="FER270" s="27"/>
      <c r="FES270" s="27"/>
      <c r="FET270" s="27"/>
      <c r="FEU270" s="27"/>
      <c r="FEV270" s="27"/>
      <c r="FEW270" s="27"/>
      <c r="FEX270" s="27"/>
      <c r="FEY270" s="27"/>
      <c r="FEZ270" s="27"/>
      <c r="FFA270" s="27"/>
      <c r="FFB270" s="27"/>
      <c r="FFC270" s="27"/>
      <c r="FFD270" s="27"/>
      <c r="FFE270" s="27"/>
      <c r="FFF270" s="27"/>
      <c r="FFG270" s="27"/>
      <c r="FFH270" s="27"/>
      <c r="FFI270" s="27"/>
      <c r="FFJ270" s="27"/>
      <c r="FFK270" s="27"/>
      <c r="FFL270" s="27"/>
      <c r="FFM270" s="27"/>
      <c r="FFN270" s="27"/>
      <c r="FFO270" s="27"/>
      <c r="FFP270" s="27"/>
      <c r="FFQ270" s="27"/>
      <c r="FFR270" s="27"/>
      <c r="FFS270" s="27"/>
      <c r="FFT270" s="27"/>
      <c r="FFU270" s="27"/>
      <c r="FFV270" s="27"/>
      <c r="FFW270" s="27"/>
      <c r="FFX270" s="27"/>
      <c r="FFY270" s="27"/>
      <c r="FFZ270" s="27"/>
      <c r="FGA270" s="27"/>
      <c r="FGB270" s="27"/>
      <c r="FGC270" s="27"/>
      <c r="FGD270" s="27"/>
      <c r="FGE270" s="27"/>
      <c r="FGF270" s="27"/>
      <c r="FGG270" s="27"/>
      <c r="FGH270" s="27"/>
      <c r="FGI270" s="27"/>
      <c r="FGJ270" s="27"/>
      <c r="FGK270" s="27"/>
      <c r="FGL270" s="27"/>
      <c r="FGM270" s="27"/>
      <c r="FGN270" s="27"/>
      <c r="FGO270" s="27"/>
      <c r="FGP270" s="27"/>
      <c r="FGQ270" s="27"/>
      <c r="FGR270" s="27"/>
      <c r="FGS270" s="27"/>
      <c r="FGT270" s="27"/>
      <c r="FGU270" s="27"/>
      <c r="FGV270" s="27"/>
      <c r="FGW270" s="27"/>
      <c r="FGX270" s="27"/>
      <c r="FGY270" s="27"/>
      <c r="FGZ270" s="27"/>
      <c r="FHA270" s="27"/>
      <c r="FHB270" s="27"/>
      <c r="FHC270" s="27"/>
      <c r="FHD270" s="27"/>
      <c r="FHE270" s="27"/>
      <c r="FHF270" s="27"/>
      <c r="FHG270" s="27"/>
      <c r="FHH270" s="27"/>
      <c r="FHI270" s="27"/>
      <c r="FHJ270" s="27"/>
      <c r="FHK270" s="27"/>
      <c r="FHL270" s="27"/>
      <c r="FHM270" s="27"/>
      <c r="FHN270" s="27"/>
      <c r="FHO270" s="27"/>
      <c r="FHP270" s="27"/>
      <c r="FHQ270" s="27"/>
      <c r="FHR270" s="27"/>
      <c r="FHS270" s="27"/>
      <c r="FHT270" s="27"/>
      <c r="FHU270" s="27"/>
      <c r="FHV270" s="27"/>
      <c r="FHW270" s="27"/>
      <c r="FHX270" s="27"/>
      <c r="FHY270" s="27"/>
      <c r="FHZ270" s="27"/>
      <c r="FIA270" s="27"/>
      <c r="FIB270" s="27"/>
      <c r="FIC270" s="27"/>
      <c r="FID270" s="27"/>
      <c r="FIE270" s="27"/>
      <c r="FIF270" s="27"/>
      <c r="FIG270" s="27"/>
      <c r="FIH270" s="27"/>
      <c r="FII270" s="27"/>
      <c r="FIJ270" s="27"/>
      <c r="FIK270" s="27"/>
      <c r="FIL270" s="27"/>
      <c r="FIM270" s="27"/>
      <c r="FIN270" s="27"/>
      <c r="FIO270" s="27"/>
      <c r="FIP270" s="27"/>
      <c r="FIQ270" s="27"/>
      <c r="FIR270" s="27"/>
      <c r="FIS270" s="27"/>
      <c r="FIT270" s="27"/>
      <c r="FIU270" s="27"/>
      <c r="FIV270" s="27"/>
      <c r="FIW270" s="27"/>
      <c r="FIX270" s="27"/>
      <c r="FIY270" s="27"/>
      <c r="FIZ270" s="27"/>
      <c r="FJA270" s="27"/>
      <c r="FJB270" s="27"/>
      <c r="FJC270" s="27"/>
      <c r="FJD270" s="27"/>
      <c r="FJE270" s="27"/>
      <c r="FJF270" s="27"/>
      <c r="FJG270" s="27"/>
      <c r="FJH270" s="27"/>
      <c r="FJI270" s="27"/>
      <c r="FJJ270" s="27"/>
      <c r="FJK270" s="27"/>
      <c r="FJL270" s="27"/>
      <c r="FJM270" s="27"/>
      <c r="FJN270" s="27"/>
      <c r="FJO270" s="27"/>
      <c r="FJP270" s="27"/>
      <c r="FJQ270" s="27"/>
      <c r="FJR270" s="27"/>
      <c r="FJS270" s="27"/>
      <c r="FJT270" s="27"/>
      <c r="FJU270" s="27"/>
      <c r="FJV270" s="27"/>
      <c r="FJW270" s="27"/>
      <c r="FJX270" s="27"/>
      <c r="FJY270" s="27"/>
      <c r="FJZ270" s="27"/>
      <c r="FKA270" s="27"/>
      <c r="FKB270" s="27"/>
      <c r="FKC270" s="27"/>
      <c r="FKD270" s="27"/>
      <c r="FKE270" s="27"/>
      <c r="FKF270" s="27"/>
      <c r="FKG270" s="27"/>
      <c r="FKH270" s="27"/>
      <c r="FKI270" s="27"/>
      <c r="FKJ270" s="27"/>
      <c r="FKK270" s="27"/>
      <c r="FKL270" s="27"/>
      <c r="FKM270" s="27"/>
      <c r="FKN270" s="27"/>
      <c r="FKO270" s="27"/>
      <c r="FKP270" s="27"/>
      <c r="FKQ270" s="27"/>
      <c r="FKR270" s="27"/>
      <c r="FKS270" s="27"/>
      <c r="FKT270" s="27"/>
      <c r="FKU270" s="27"/>
      <c r="FKV270" s="27"/>
      <c r="FKW270" s="27"/>
      <c r="FKX270" s="27"/>
      <c r="FKY270" s="27"/>
      <c r="FKZ270" s="27"/>
      <c r="FLA270" s="27"/>
      <c r="FLB270" s="27"/>
      <c r="FLC270" s="27"/>
      <c r="FLD270" s="27"/>
      <c r="FLE270" s="27"/>
      <c r="FLF270" s="27"/>
      <c r="FLG270" s="27"/>
      <c r="FLH270" s="27"/>
      <c r="FLI270" s="27"/>
      <c r="FLJ270" s="27"/>
      <c r="FLK270" s="27"/>
      <c r="FLL270" s="27"/>
      <c r="FLM270" s="27"/>
      <c r="FLN270" s="27"/>
      <c r="FLO270" s="27"/>
      <c r="FLP270" s="27"/>
      <c r="FLQ270" s="27"/>
      <c r="FLR270" s="27"/>
      <c r="FLS270" s="27"/>
      <c r="FLT270" s="27"/>
      <c r="FLU270" s="27"/>
      <c r="FLV270" s="27"/>
      <c r="FLW270" s="27"/>
      <c r="FLX270" s="27"/>
      <c r="FLY270" s="27"/>
      <c r="FLZ270" s="27"/>
      <c r="FMA270" s="27"/>
      <c r="FMB270" s="27"/>
      <c r="FMC270" s="27"/>
      <c r="FMD270" s="27"/>
      <c r="FME270" s="27"/>
      <c r="FMF270" s="27"/>
      <c r="FMG270" s="27"/>
      <c r="FMH270" s="27"/>
      <c r="FMI270" s="27"/>
      <c r="FMJ270" s="27"/>
      <c r="FMK270" s="27"/>
      <c r="FML270" s="27"/>
      <c r="FMM270" s="27"/>
      <c r="FMN270" s="27"/>
      <c r="FMO270" s="27"/>
      <c r="FMP270" s="27"/>
      <c r="FMQ270" s="27"/>
      <c r="FMR270" s="27"/>
      <c r="FMS270" s="27"/>
      <c r="FMT270" s="27"/>
      <c r="FMU270" s="27"/>
      <c r="FMV270" s="27"/>
      <c r="FMW270" s="27"/>
      <c r="FMX270" s="27"/>
      <c r="FMY270" s="27"/>
      <c r="FMZ270" s="27"/>
      <c r="FNA270" s="27"/>
      <c r="FNB270" s="27"/>
      <c r="FNC270" s="27"/>
      <c r="FND270" s="27"/>
      <c r="FNE270" s="27"/>
      <c r="FNF270" s="27"/>
      <c r="FNG270" s="27"/>
      <c r="FNH270" s="27"/>
      <c r="FNI270" s="27"/>
      <c r="FNJ270" s="27"/>
      <c r="FNK270" s="27"/>
      <c r="FNL270" s="27"/>
      <c r="FNM270" s="27"/>
      <c r="FNN270" s="27"/>
      <c r="FNO270" s="27"/>
      <c r="FNP270" s="27"/>
      <c r="FNQ270" s="27"/>
      <c r="FNR270" s="27"/>
      <c r="FNS270" s="27"/>
      <c r="FNT270" s="27"/>
      <c r="FNU270" s="27"/>
      <c r="FNV270" s="27"/>
      <c r="FNW270" s="27"/>
      <c r="FNX270" s="27"/>
      <c r="FNY270" s="27"/>
      <c r="FNZ270" s="27"/>
      <c r="FOA270" s="27"/>
      <c r="FOB270" s="27"/>
      <c r="FOC270" s="27"/>
      <c r="FOD270" s="27"/>
      <c r="FOE270" s="27"/>
      <c r="FOF270" s="27"/>
      <c r="FOG270" s="27"/>
      <c r="FOH270" s="27"/>
      <c r="FOI270" s="27"/>
      <c r="FOJ270" s="27"/>
      <c r="FOK270" s="27"/>
      <c r="FOL270" s="27"/>
      <c r="FOM270" s="27"/>
      <c r="FON270" s="27"/>
      <c r="FOO270" s="27"/>
      <c r="FOP270" s="27"/>
      <c r="FOQ270" s="27"/>
      <c r="FOR270" s="27"/>
      <c r="FOS270" s="27"/>
      <c r="FOT270" s="27"/>
      <c r="FOU270" s="27"/>
      <c r="FOV270" s="27"/>
      <c r="FOW270" s="27"/>
      <c r="FOX270" s="27"/>
      <c r="FOY270" s="27"/>
      <c r="FOZ270" s="27"/>
      <c r="FPA270" s="27"/>
      <c r="FPB270" s="27"/>
      <c r="FPC270" s="27"/>
      <c r="FPD270" s="27"/>
      <c r="FPE270" s="27"/>
      <c r="FPF270" s="27"/>
      <c r="FPG270" s="27"/>
      <c r="FPH270" s="27"/>
      <c r="FPI270" s="27"/>
      <c r="FPJ270" s="27"/>
      <c r="FPK270" s="27"/>
      <c r="FPL270" s="27"/>
      <c r="FPM270" s="27"/>
      <c r="FPN270" s="27"/>
      <c r="FPO270" s="27"/>
      <c r="FPP270" s="27"/>
      <c r="FPQ270" s="27"/>
      <c r="FPR270" s="27"/>
      <c r="FPS270" s="27"/>
      <c r="FPT270" s="27"/>
      <c r="FPU270" s="27"/>
      <c r="FPV270" s="27"/>
      <c r="FPW270" s="27"/>
      <c r="FPX270" s="27"/>
      <c r="FPY270" s="27"/>
      <c r="FPZ270" s="27"/>
      <c r="FQA270" s="27"/>
      <c r="FQB270" s="27"/>
      <c r="FQC270" s="27"/>
      <c r="FQD270" s="27"/>
      <c r="FQE270" s="27"/>
      <c r="FQF270" s="27"/>
      <c r="FQG270" s="27"/>
      <c r="FQH270" s="27"/>
      <c r="FQI270" s="27"/>
      <c r="FQJ270" s="27"/>
      <c r="FQK270" s="27"/>
      <c r="FQL270" s="27"/>
      <c r="FQM270" s="27"/>
      <c r="FQN270" s="27"/>
      <c r="FQO270" s="27"/>
      <c r="FQP270" s="27"/>
      <c r="FQQ270" s="27"/>
      <c r="FQR270" s="27"/>
      <c r="FQS270" s="27"/>
      <c r="FQT270" s="27"/>
      <c r="FQU270" s="27"/>
      <c r="FQV270" s="27"/>
      <c r="FQW270" s="27"/>
      <c r="FQX270" s="27"/>
      <c r="FQY270" s="27"/>
      <c r="FQZ270" s="27"/>
      <c r="FRA270" s="27"/>
      <c r="FRB270" s="27"/>
      <c r="FRC270" s="27"/>
      <c r="FRD270" s="27"/>
      <c r="FRE270" s="27"/>
      <c r="FRF270" s="27"/>
      <c r="FRG270" s="27"/>
      <c r="FRH270" s="27"/>
      <c r="FRI270" s="27"/>
      <c r="FRJ270" s="27"/>
      <c r="FRK270" s="27"/>
      <c r="FRL270" s="27"/>
      <c r="FRM270" s="27"/>
      <c r="FRN270" s="27"/>
      <c r="FRO270" s="27"/>
      <c r="FRP270" s="27"/>
      <c r="FRQ270" s="27"/>
      <c r="FRR270" s="27"/>
      <c r="FRS270" s="27"/>
      <c r="FRT270" s="27"/>
      <c r="FRU270" s="27"/>
      <c r="FRV270" s="27"/>
      <c r="FRW270" s="27"/>
      <c r="FRX270" s="27"/>
      <c r="FRY270" s="27"/>
      <c r="FRZ270" s="27"/>
      <c r="FSA270" s="27"/>
      <c r="FSB270" s="27"/>
      <c r="FSC270" s="27"/>
      <c r="FSD270" s="27"/>
      <c r="FSE270" s="27"/>
      <c r="FSF270" s="27"/>
      <c r="FSG270" s="27"/>
      <c r="FSH270" s="27"/>
      <c r="FSI270" s="27"/>
      <c r="FSJ270" s="27"/>
      <c r="FSK270" s="27"/>
      <c r="FSL270" s="27"/>
      <c r="FSM270" s="27"/>
      <c r="FSN270" s="27"/>
      <c r="FSO270" s="27"/>
      <c r="FSP270" s="27"/>
      <c r="FSQ270" s="27"/>
      <c r="FSR270" s="27"/>
      <c r="FSS270" s="27"/>
      <c r="FST270" s="27"/>
      <c r="FSU270" s="27"/>
      <c r="FSV270" s="27"/>
      <c r="FSW270" s="27"/>
      <c r="FSX270" s="27"/>
      <c r="FSY270" s="27"/>
      <c r="FSZ270" s="27"/>
      <c r="FTA270" s="27"/>
      <c r="FTB270" s="27"/>
      <c r="FTC270" s="27"/>
      <c r="FTD270" s="27"/>
      <c r="FTE270" s="27"/>
      <c r="FTF270" s="27"/>
      <c r="FTG270" s="27"/>
      <c r="FTH270" s="27"/>
      <c r="FTI270" s="27"/>
      <c r="FTJ270" s="27"/>
      <c r="FTK270" s="27"/>
      <c r="FTL270" s="27"/>
      <c r="FTM270" s="27"/>
      <c r="FTN270" s="27"/>
      <c r="FTO270" s="27"/>
      <c r="FTP270" s="27"/>
      <c r="FTQ270" s="27"/>
      <c r="FTR270" s="27"/>
      <c r="FTS270" s="27"/>
      <c r="FTT270" s="27"/>
      <c r="FTU270" s="27"/>
      <c r="FTV270" s="27"/>
      <c r="FTW270" s="27"/>
      <c r="FTX270" s="27"/>
      <c r="FTY270" s="27"/>
      <c r="FTZ270" s="27"/>
      <c r="FUA270" s="27"/>
      <c r="FUB270" s="27"/>
      <c r="FUC270" s="27"/>
      <c r="FUD270" s="27"/>
      <c r="FUE270" s="27"/>
      <c r="FUF270" s="27"/>
      <c r="FUG270" s="27"/>
      <c r="FUH270" s="27"/>
      <c r="FUI270" s="27"/>
      <c r="FUJ270" s="27"/>
      <c r="FUK270" s="27"/>
      <c r="FUL270" s="27"/>
      <c r="FUM270" s="27"/>
      <c r="FUN270" s="27"/>
      <c r="FUO270" s="27"/>
      <c r="FUP270" s="27"/>
      <c r="FUQ270" s="27"/>
      <c r="FUR270" s="27"/>
      <c r="FUS270" s="27"/>
      <c r="FUT270" s="27"/>
      <c r="FUU270" s="27"/>
      <c r="FUV270" s="27"/>
      <c r="FUW270" s="27"/>
      <c r="FUX270" s="27"/>
      <c r="FUY270" s="27"/>
      <c r="FUZ270" s="27"/>
      <c r="FVA270" s="27"/>
      <c r="FVB270" s="27"/>
      <c r="FVC270" s="27"/>
      <c r="FVD270" s="27"/>
      <c r="FVE270" s="27"/>
      <c r="FVF270" s="27"/>
      <c r="FVG270" s="27"/>
      <c r="FVH270" s="27"/>
      <c r="FVI270" s="27"/>
      <c r="FVJ270" s="27"/>
      <c r="FVK270" s="27"/>
      <c r="FVL270" s="27"/>
      <c r="FVM270" s="27"/>
      <c r="FVN270" s="27"/>
      <c r="FVO270" s="27"/>
      <c r="FVP270" s="27"/>
      <c r="FVQ270" s="27"/>
      <c r="FVR270" s="27"/>
      <c r="FVS270" s="27"/>
      <c r="FVT270" s="27"/>
      <c r="FVU270" s="27"/>
      <c r="FVV270" s="27"/>
      <c r="FVW270" s="27"/>
      <c r="FVX270" s="27"/>
      <c r="FVY270" s="27"/>
      <c r="FVZ270" s="27"/>
      <c r="FWA270" s="27"/>
      <c r="FWB270" s="27"/>
      <c r="FWC270" s="27"/>
      <c r="FWD270" s="27"/>
      <c r="FWE270" s="27"/>
      <c r="FWF270" s="27"/>
      <c r="FWG270" s="27"/>
      <c r="FWH270" s="27"/>
      <c r="FWI270" s="27"/>
      <c r="FWJ270" s="27"/>
      <c r="FWK270" s="27"/>
      <c r="FWL270" s="27"/>
      <c r="FWM270" s="27"/>
      <c r="FWN270" s="27"/>
      <c r="FWO270" s="27"/>
      <c r="FWP270" s="27"/>
      <c r="FWQ270" s="27"/>
      <c r="FWR270" s="27"/>
      <c r="FWS270" s="27"/>
      <c r="FWT270" s="27"/>
      <c r="FWU270" s="27"/>
      <c r="FWV270" s="27"/>
      <c r="FWW270" s="27"/>
      <c r="FWX270" s="27"/>
      <c r="FWY270" s="27"/>
      <c r="FWZ270" s="27"/>
      <c r="FXA270" s="27"/>
      <c r="FXB270" s="27"/>
      <c r="FXC270" s="27"/>
      <c r="FXD270" s="27"/>
      <c r="FXE270" s="27"/>
      <c r="FXF270" s="27"/>
      <c r="FXG270" s="27"/>
      <c r="FXH270" s="27"/>
      <c r="FXI270" s="27"/>
      <c r="FXJ270" s="27"/>
      <c r="FXK270" s="27"/>
      <c r="FXL270" s="27"/>
      <c r="FXM270" s="27"/>
      <c r="FXN270" s="27"/>
      <c r="FXO270" s="27"/>
      <c r="FXP270" s="27"/>
      <c r="FXQ270" s="27"/>
      <c r="FXR270" s="27"/>
      <c r="FXS270" s="27"/>
      <c r="FXT270" s="27"/>
      <c r="FXU270" s="27"/>
      <c r="FXV270" s="27"/>
      <c r="FXW270" s="27"/>
      <c r="FXX270" s="27"/>
      <c r="FXY270" s="27"/>
      <c r="FXZ270" s="27"/>
      <c r="FYA270" s="27"/>
      <c r="FYB270" s="27"/>
      <c r="FYC270" s="27"/>
      <c r="FYD270" s="27"/>
      <c r="FYE270" s="27"/>
      <c r="FYF270" s="27"/>
      <c r="FYG270" s="27"/>
      <c r="FYH270" s="27"/>
      <c r="FYI270" s="27"/>
      <c r="FYJ270" s="27"/>
      <c r="FYK270" s="27"/>
      <c r="FYL270" s="27"/>
      <c r="FYM270" s="27"/>
      <c r="FYN270" s="27"/>
      <c r="FYO270" s="27"/>
      <c r="FYP270" s="27"/>
      <c r="FYQ270" s="27"/>
      <c r="FYR270" s="27"/>
      <c r="FYS270" s="27"/>
      <c r="FYT270" s="27"/>
      <c r="FYU270" s="27"/>
      <c r="FYV270" s="27"/>
      <c r="FYW270" s="27"/>
      <c r="FYX270" s="27"/>
      <c r="FYY270" s="27"/>
      <c r="FYZ270" s="27"/>
      <c r="FZA270" s="27"/>
      <c r="FZB270" s="27"/>
      <c r="FZC270" s="27"/>
      <c r="FZD270" s="27"/>
      <c r="FZE270" s="27"/>
      <c r="FZF270" s="27"/>
      <c r="FZG270" s="27"/>
      <c r="FZH270" s="27"/>
      <c r="FZI270" s="27"/>
      <c r="FZJ270" s="27"/>
      <c r="FZK270" s="27"/>
      <c r="FZL270" s="27"/>
      <c r="FZM270" s="27"/>
      <c r="FZN270" s="27"/>
      <c r="FZO270" s="27"/>
      <c r="FZP270" s="27"/>
      <c r="FZQ270" s="27"/>
      <c r="FZR270" s="27"/>
      <c r="FZS270" s="27"/>
      <c r="FZT270" s="27"/>
      <c r="FZU270" s="27"/>
      <c r="FZV270" s="27"/>
      <c r="FZW270" s="27"/>
      <c r="FZX270" s="27"/>
      <c r="FZY270" s="27"/>
      <c r="FZZ270" s="27"/>
      <c r="GAA270" s="27"/>
      <c r="GAB270" s="27"/>
      <c r="GAC270" s="27"/>
      <c r="GAD270" s="27"/>
      <c r="GAE270" s="27"/>
      <c r="GAF270" s="27"/>
      <c r="GAG270" s="27"/>
      <c r="GAH270" s="27"/>
      <c r="GAI270" s="27"/>
      <c r="GAJ270" s="27"/>
      <c r="GAK270" s="27"/>
      <c r="GAL270" s="27"/>
      <c r="GAM270" s="27"/>
      <c r="GAN270" s="27"/>
      <c r="GAO270" s="27"/>
      <c r="GAP270" s="27"/>
      <c r="GAQ270" s="27"/>
      <c r="GAR270" s="27"/>
      <c r="GAS270" s="27"/>
      <c r="GAT270" s="27"/>
      <c r="GAU270" s="27"/>
      <c r="GAV270" s="27"/>
      <c r="GAW270" s="27"/>
      <c r="GAX270" s="27"/>
      <c r="GAY270" s="27"/>
      <c r="GAZ270" s="27"/>
      <c r="GBA270" s="27"/>
      <c r="GBB270" s="27"/>
      <c r="GBC270" s="27"/>
      <c r="GBD270" s="27"/>
      <c r="GBE270" s="27"/>
      <c r="GBF270" s="27"/>
      <c r="GBG270" s="27"/>
      <c r="GBH270" s="27"/>
      <c r="GBI270" s="27"/>
      <c r="GBJ270" s="27"/>
      <c r="GBK270" s="27"/>
      <c r="GBL270" s="27"/>
      <c r="GBM270" s="27"/>
      <c r="GBN270" s="27"/>
      <c r="GBO270" s="27"/>
      <c r="GBP270" s="27"/>
      <c r="GBQ270" s="27"/>
      <c r="GBR270" s="27"/>
      <c r="GBS270" s="27"/>
      <c r="GBT270" s="27"/>
      <c r="GBU270" s="27"/>
      <c r="GBV270" s="27"/>
      <c r="GBW270" s="27"/>
      <c r="GBX270" s="27"/>
      <c r="GBY270" s="27"/>
      <c r="GBZ270" s="27"/>
      <c r="GCA270" s="27"/>
      <c r="GCB270" s="27"/>
      <c r="GCC270" s="27"/>
      <c r="GCD270" s="27"/>
      <c r="GCE270" s="27"/>
      <c r="GCF270" s="27"/>
      <c r="GCG270" s="27"/>
      <c r="GCH270" s="27"/>
      <c r="GCI270" s="27"/>
      <c r="GCJ270" s="27"/>
      <c r="GCK270" s="27"/>
      <c r="GCL270" s="27"/>
      <c r="GCM270" s="27"/>
      <c r="GCN270" s="27"/>
      <c r="GCO270" s="27"/>
      <c r="GCP270" s="27"/>
      <c r="GCQ270" s="27"/>
      <c r="GCR270" s="27"/>
      <c r="GCS270" s="27"/>
      <c r="GCT270" s="27"/>
      <c r="GCU270" s="27"/>
      <c r="GCV270" s="27"/>
      <c r="GCW270" s="27"/>
      <c r="GCX270" s="27"/>
      <c r="GCY270" s="27"/>
      <c r="GCZ270" s="27"/>
      <c r="GDA270" s="27"/>
      <c r="GDB270" s="27"/>
      <c r="GDC270" s="27"/>
      <c r="GDD270" s="27"/>
      <c r="GDE270" s="27"/>
      <c r="GDF270" s="27"/>
      <c r="GDG270" s="27"/>
      <c r="GDH270" s="27"/>
      <c r="GDI270" s="27"/>
      <c r="GDJ270" s="27"/>
      <c r="GDK270" s="27"/>
      <c r="GDL270" s="27"/>
      <c r="GDM270" s="27"/>
      <c r="GDN270" s="27"/>
      <c r="GDO270" s="27"/>
      <c r="GDP270" s="27"/>
      <c r="GDQ270" s="27"/>
      <c r="GDR270" s="27"/>
      <c r="GDS270" s="27"/>
      <c r="GDT270" s="27"/>
      <c r="GDU270" s="27"/>
      <c r="GDV270" s="27"/>
      <c r="GDW270" s="27"/>
      <c r="GDX270" s="27"/>
      <c r="GDY270" s="27"/>
      <c r="GDZ270" s="27"/>
      <c r="GEA270" s="27"/>
      <c r="GEB270" s="27"/>
      <c r="GEC270" s="27"/>
      <c r="GED270" s="27"/>
      <c r="GEE270" s="27"/>
      <c r="GEF270" s="27"/>
      <c r="GEG270" s="27"/>
      <c r="GEH270" s="27"/>
      <c r="GEI270" s="27"/>
      <c r="GEJ270" s="27"/>
      <c r="GEK270" s="27"/>
      <c r="GEL270" s="27"/>
      <c r="GEM270" s="27"/>
      <c r="GEN270" s="27"/>
      <c r="GEO270" s="27"/>
      <c r="GEP270" s="27"/>
      <c r="GEQ270" s="27"/>
      <c r="GER270" s="27"/>
      <c r="GES270" s="27"/>
      <c r="GET270" s="27"/>
      <c r="GEU270" s="27"/>
      <c r="GEV270" s="27"/>
      <c r="GEW270" s="27"/>
      <c r="GEX270" s="27"/>
      <c r="GEY270" s="27"/>
      <c r="GEZ270" s="27"/>
      <c r="GFA270" s="27"/>
      <c r="GFB270" s="27"/>
      <c r="GFC270" s="27"/>
      <c r="GFD270" s="27"/>
      <c r="GFE270" s="27"/>
      <c r="GFF270" s="27"/>
      <c r="GFG270" s="27"/>
      <c r="GFH270" s="27"/>
      <c r="GFI270" s="27"/>
      <c r="GFJ270" s="27"/>
      <c r="GFK270" s="27"/>
      <c r="GFL270" s="27"/>
      <c r="GFM270" s="27"/>
      <c r="GFN270" s="27"/>
      <c r="GFO270" s="27"/>
      <c r="GFP270" s="27"/>
      <c r="GFQ270" s="27"/>
      <c r="GFR270" s="27"/>
      <c r="GFS270" s="27"/>
      <c r="GFT270" s="27"/>
      <c r="GFU270" s="27"/>
      <c r="GFV270" s="27"/>
      <c r="GFW270" s="27"/>
      <c r="GFX270" s="27"/>
      <c r="GFY270" s="27"/>
      <c r="GFZ270" s="27"/>
      <c r="GGA270" s="27"/>
      <c r="GGB270" s="27"/>
      <c r="GGC270" s="27"/>
      <c r="GGD270" s="27"/>
      <c r="GGE270" s="27"/>
      <c r="GGF270" s="27"/>
      <c r="GGG270" s="27"/>
      <c r="GGH270" s="27"/>
      <c r="GGI270" s="27"/>
      <c r="GGJ270" s="27"/>
      <c r="GGK270" s="27"/>
      <c r="GGL270" s="27"/>
      <c r="GGM270" s="27"/>
      <c r="GGN270" s="27"/>
      <c r="GGO270" s="27"/>
      <c r="GGP270" s="27"/>
      <c r="GGQ270" s="27"/>
      <c r="GGR270" s="27"/>
      <c r="GGS270" s="27"/>
      <c r="GGT270" s="27"/>
      <c r="GGU270" s="27"/>
      <c r="GGV270" s="27"/>
      <c r="GGW270" s="27"/>
      <c r="GGX270" s="27"/>
      <c r="GGY270" s="27"/>
      <c r="GGZ270" s="27"/>
      <c r="GHA270" s="27"/>
      <c r="GHB270" s="27"/>
      <c r="GHC270" s="27"/>
      <c r="GHD270" s="27"/>
      <c r="GHE270" s="27"/>
      <c r="GHF270" s="27"/>
      <c r="GHG270" s="27"/>
      <c r="GHH270" s="27"/>
      <c r="GHI270" s="27"/>
      <c r="GHJ270" s="27"/>
      <c r="GHK270" s="27"/>
      <c r="GHL270" s="27"/>
      <c r="GHM270" s="27"/>
      <c r="GHN270" s="27"/>
      <c r="GHO270" s="27"/>
      <c r="GHP270" s="27"/>
      <c r="GHQ270" s="27"/>
      <c r="GHR270" s="27"/>
      <c r="GHS270" s="27"/>
      <c r="GHT270" s="27"/>
      <c r="GHU270" s="27"/>
      <c r="GHV270" s="27"/>
      <c r="GHW270" s="27"/>
      <c r="GHX270" s="27"/>
      <c r="GHY270" s="27"/>
      <c r="GHZ270" s="27"/>
      <c r="GIA270" s="27"/>
      <c r="GIB270" s="27"/>
      <c r="GIC270" s="27"/>
      <c r="GID270" s="27"/>
      <c r="GIE270" s="27"/>
      <c r="GIF270" s="27"/>
      <c r="GIG270" s="27"/>
      <c r="GIH270" s="27"/>
      <c r="GII270" s="27"/>
      <c r="GIJ270" s="27"/>
      <c r="GIK270" s="27"/>
      <c r="GIL270" s="27"/>
      <c r="GIM270" s="27"/>
      <c r="GIN270" s="27"/>
      <c r="GIO270" s="27"/>
      <c r="GIP270" s="27"/>
      <c r="GIQ270" s="27"/>
      <c r="GIR270" s="27"/>
      <c r="GIS270" s="27"/>
      <c r="GIT270" s="27"/>
      <c r="GIU270" s="27"/>
      <c r="GIV270" s="27"/>
      <c r="GIW270" s="27"/>
      <c r="GIX270" s="27"/>
      <c r="GIY270" s="27"/>
      <c r="GIZ270" s="27"/>
      <c r="GJA270" s="27"/>
      <c r="GJB270" s="27"/>
      <c r="GJC270" s="27"/>
      <c r="GJD270" s="27"/>
      <c r="GJE270" s="27"/>
      <c r="GJF270" s="27"/>
      <c r="GJG270" s="27"/>
      <c r="GJH270" s="27"/>
      <c r="GJI270" s="27"/>
      <c r="GJJ270" s="27"/>
      <c r="GJK270" s="27"/>
      <c r="GJL270" s="27"/>
      <c r="GJM270" s="27"/>
      <c r="GJN270" s="27"/>
      <c r="GJO270" s="27"/>
      <c r="GJP270" s="27"/>
      <c r="GJQ270" s="27"/>
      <c r="GJR270" s="27"/>
      <c r="GJS270" s="27"/>
      <c r="GJT270" s="27"/>
      <c r="GJU270" s="27"/>
      <c r="GJV270" s="27"/>
      <c r="GJW270" s="27"/>
      <c r="GJX270" s="27"/>
      <c r="GJY270" s="27"/>
      <c r="GJZ270" s="27"/>
      <c r="GKA270" s="27"/>
      <c r="GKB270" s="27"/>
      <c r="GKC270" s="27"/>
      <c r="GKD270" s="27"/>
      <c r="GKE270" s="27"/>
      <c r="GKF270" s="27"/>
      <c r="GKG270" s="27"/>
      <c r="GKH270" s="27"/>
      <c r="GKI270" s="27"/>
      <c r="GKJ270" s="27"/>
      <c r="GKK270" s="27"/>
      <c r="GKL270" s="27"/>
      <c r="GKM270" s="27"/>
      <c r="GKN270" s="27"/>
      <c r="GKO270" s="27"/>
      <c r="GKP270" s="27"/>
      <c r="GKQ270" s="27"/>
      <c r="GKR270" s="27"/>
      <c r="GKS270" s="27"/>
      <c r="GKT270" s="27"/>
      <c r="GKU270" s="27"/>
      <c r="GKV270" s="27"/>
      <c r="GKW270" s="27"/>
      <c r="GKX270" s="27"/>
      <c r="GKY270" s="27"/>
      <c r="GKZ270" s="27"/>
      <c r="GLA270" s="27"/>
      <c r="GLB270" s="27"/>
      <c r="GLC270" s="27"/>
      <c r="GLD270" s="27"/>
      <c r="GLE270" s="27"/>
      <c r="GLF270" s="27"/>
      <c r="GLG270" s="27"/>
      <c r="GLH270" s="27"/>
      <c r="GLI270" s="27"/>
      <c r="GLJ270" s="27"/>
      <c r="GLK270" s="27"/>
      <c r="GLL270" s="27"/>
      <c r="GLM270" s="27"/>
      <c r="GLN270" s="27"/>
      <c r="GLO270" s="27"/>
      <c r="GLP270" s="27"/>
      <c r="GLQ270" s="27"/>
      <c r="GLR270" s="27"/>
      <c r="GLS270" s="27"/>
      <c r="GLT270" s="27"/>
      <c r="GLU270" s="27"/>
      <c r="GLV270" s="27"/>
      <c r="GLW270" s="27"/>
      <c r="GLX270" s="27"/>
      <c r="GLY270" s="27"/>
      <c r="GLZ270" s="27"/>
      <c r="GMA270" s="27"/>
      <c r="GMB270" s="27"/>
      <c r="GMC270" s="27"/>
      <c r="GMD270" s="27"/>
      <c r="GME270" s="27"/>
      <c r="GMF270" s="27"/>
      <c r="GMG270" s="27"/>
      <c r="GMH270" s="27"/>
      <c r="GMI270" s="27"/>
      <c r="GMJ270" s="27"/>
      <c r="GMK270" s="27"/>
      <c r="GML270" s="27"/>
      <c r="GMM270" s="27"/>
      <c r="GMN270" s="27"/>
      <c r="GMO270" s="27"/>
      <c r="GMP270" s="27"/>
      <c r="GMQ270" s="27"/>
      <c r="GMR270" s="27"/>
      <c r="GMS270" s="27"/>
      <c r="GMT270" s="27"/>
      <c r="GMU270" s="27"/>
      <c r="GMV270" s="27"/>
      <c r="GMW270" s="27"/>
      <c r="GMX270" s="27"/>
      <c r="GMY270" s="27"/>
      <c r="GMZ270" s="27"/>
      <c r="GNA270" s="27"/>
      <c r="GNB270" s="27"/>
      <c r="GNC270" s="27"/>
      <c r="GND270" s="27"/>
      <c r="GNE270" s="27"/>
      <c r="GNF270" s="27"/>
      <c r="GNG270" s="27"/>
      <c r="GNH270" s="27"/>
      <c r="GNI270" s="27"/>
      <c r="GNJ270" s="27"/>
      <c r="GNK270" s="27"/>
      <c r="GNL270" s="27"/>
      <c r="GNM270" s="27"/>
      <c r="GNN270" s="27"/>
      <c r="GNO270" s="27"/>
      <c r="GNP270" s="27"/>
      <c r="GNQ270" s="27"/>
      <c r="GNR270" s="27"/>
      <c r="GNS270" s="27"/>
      <c r="GNT270" s="27"/>
      <c r="GNU270" s="27"/>
      <c r="GNV270" s="27"/>
      <c r="GNW270" s="27"/>
      <c r="GNX270" s="27"/>
      <c r="GNY270" s="27"/>
      <c r="GNZ270" s="27"/>
      <c r="GOA270" s="27"/>
      <c r="GOB270" s="27"/>
      <c r="GOC270" s="27"/>
      <c r="GOD270" s="27"/>
      <c r="GOE270" s="27"/>
      <c r="GOF270" s="27"/>
      <c r="GOG270" s="27"/>
      <c r="GOH270" s="27"/>
      <c r="GOI270" s="27"/>
      <c r="GOJ270" s="27"/>
      <c r="GOK270" s="27"/>
      <c r="GOL270" s="27"/>
      <c r="GOM270" s="27"/>
      <c r="GON270" s="27"/>
      <c r="GOO270" s="27"/>
      <c r="GOP270" s="27"/>
      <c r="GOQ270" s="27"/>
      <c r="GOR270" s="27"/>
      <c r="GOS270" s="27"/>
      <c r="GOT270" s="27"/>
      <c r="GOU270" s="27"/>
      <c r="GOV270" s="27"/>
      <c r="GOW270" s="27"/>
      <c r="GOX270" s="27"/>
      <c r="GOY270" s="27"/>
      <c r="GOZ270" s="27"/>
      <c r="GPA270" s="27"/>
      <c r="GPB270" s="27"/>
      <c r="GPC270" s="27"/>
      <c r="GPD270" s="27"/>
      <c r="GPE270" s="27"/>
      <c r="GPF270" s="27"/>
      <c r="GPG270" s="27"/>
      <c r="GPH270" s="27"/>
      <c r="GPI270" s="27"/>
      <c r="GPJ270" s="27"/>
      <c r="GPK270" s="27"/>
      <c r="GPL270" s="27"/>
      <c r="GPM270" s="27"/>
      <c r="GPN270" s="27"/>
      <c r="GPO270" s="27"/>
      <c r="GPP270" s="27"/>
      <c r="GPQ270" s="27"/>
      <c r="GPR270" s="27"/>
      <c r="GPS270" s="27"/>
      <c r="GPT270" s="27"/>
      <c r="GPU270" s="27"/>
      <c r="GPV270" s="27"/>
      <c r="GPW270" s="27"/>
      <c r="GPX270" s="27"/>
      <c r="GPY270" s="27"/>
      <c r="GPZ270" s="27"/>
      <c r="GQA270" s="27"/>
      <c r="GQB270" s="27"/>
      <c r="GQC270" s="27"/>
      <c r="GQD270" s="27"/>
      <c r="GQE270" s="27"/>
      <c r="GQF270" s="27"/>
      <c r="GQG270" s="27"/>
      <c r="GQH270" s="27"/>
      <c r="GQI270" s="27"/>
      <c r="GQJ270" s="27"/>
      <c r="GQK270" s="27"/>
      <c r="GQL270" s="27"/>
      <c r="GQM270" s="27"/>
      <c r="GQN270" s="27"/>
      <c r="GQO270" s="27"/>
      <c r="GQP270" s="27"/>
      <c r="GQQ270" s="27"/>
      <c r="GQR270" s="27"/>
      <c r="GQS270" s="27"/>
      <c r="GQT270" s="27"/>
      <c r="GQU270" s="27"/>
      <c r="GQV270" s="27"/>
      <c r="GQW270" s="27"/>
      <c r="GQX270" s="27"/>
      <c r="GQY270" s="27"/>
      <c r="GQZ270" s="27"/>
      <c r="GRA270" s="27"/>
      <c r="GRB270" s="27"/>
      <c r="GRC270" s="27"/>
      <c r="GRD270" s="27"/>
      <c r="GRE270" s="27"/>
      <c r="GRF270" s="27"/>
      <c r="GRG270" s="27"/>
      <c r="GRH270" s="27"/>
      <c r="GRI270" s="27"/>
      <c r="GRJ270" s="27"/>
      <c r="GRK270" s="27"/>
      <c r="GRL270" s="27"/>
      <c r="GRM270" s="27"/>
      <c r="GRN270" s="27"/>
      <c r="GRO270" s="27"/>
      <c r="GRP270" s="27"/>
      <c r="GRQ270" s="27"/>
      <c r="GRR270" s="27"/>
      <c r="GRS270" s="27"/>
      <c r="GRT270" s="27"/>
      <c r="GRU270" s="27"/>
      <c r="GRV270" s="27"/>
      <c r="GRW270" s="27"/>
      <c r="GRX270" s="27"/>
      <c r="GRY270" s="27"/>
      <c r="GRZ270" s="27"/>
      <c r="GSA270" s="27"/>
      <c r="GSB270" s="27"/>
      <c r="GSC270" s="27"/>
      <c r="GSD270" s="27"/>
      <c r="GSE270" s="27"/>
      <c r="GSF270" s="27"/>
      <c r="GSG270" s="27"/>
      <c r="GSH270" s="27"/>
      <c r="GSI270" s="27"/>
      <c r="GSJ270" s="27"/>
      <c r="GSK270" s="27"/>
      <c r="GSL270" s="27"/>
      <c r="GSM270" s="27"/>
      <c r="GSN270" s="27"/>
      <c r="GSO270" s="27"/>
      <c r="GSP270" s="27"/>
      <c r="GSQ270" s="27"/>
      <c r="GSR270" s="27"/>
      <c r="GSS270" s="27"/>
      <c r="GST270" s="27"/>
      <c r="GSU270" s="27"/>
      <c r="GSV270" s="27"/>
      <c r="GSW270" s="27"/>
      <c r="GSX270" s="27"/>
      <c r="GSY270" s="27"/>
      <c r="GSZ270" s="27"/>
      <c r="GTA270" s="27"/>
      <c r="GTB270" s="27"/>
      <c r="GTC270" s="27"/>
      <c r="GTD270" s="27"/>
      <c r="GTE270" s="27"/>
      <c r="GTF270" s="27"/>
      <c r="GTG270" s="27"/>
      <c r="GTH270" s="27"/>
      <c r="GTI270" s="27"/>
      <c r="GTJ270" s="27"/>
      <c r="GTK270" s="27"/>
      <c r="GTL270" s="27"/>
      <c r="GTM270" s="27"/>
      <c r="GTN270" s="27"/>
      <c r="GTO270" s="27"/>
      <c r="GTP270" s="27"/>
      <c r="GTQ270" s="27"/>
      <c r="GTR270" s="27"/>
      <c r="GTS270" s="27"/>
      <c r="GTT270" s="27"/>
      <c r="GTU270" s="27"/>
      <c r="GTV270" s="27"/>
      <c r="GTW270" s="27"/>
      <c r="GTX270" s="27"/>
      <c r="GTY270" s="27"/>
      <c r="GTZ270" s="27"/>
      <c r="GUA270" s="27"/>
      <c r="GUB270" s="27"/>
      <c r="GUC270" s="27"/>
      <c r="GUD270" s="27"/>
      <c r="GUE270" s="27"/>
      <c r="GUF270" s="27"/>
      <c r="GUG270" s="27"/>
      <c r="GUH270" s="27"/>
      <c r="GUI270" s="27"/>
      <c r="GUJ270" s="27"/>
      <c r="GUK270" s="27"/>
      <c r="GUL270" s="27"/>
      <c r="GUM270" s="27"/>
      <c r="GUN270" s="27"/>
      <c r="GUO270" s="27"/>
      <c r="GUP270" s="27"/>
      <c r="GUQ270" s="27"/>
      <c r="GUR270" s="27"/>
      <c r="GUS270" s="27"/>
      <c r="GUT270" s="27"/>
      <c r="GUU270" s="27"/>
      <c r="GUV270" s="27"/>
      <c r="GUW270" s="27"/>
      <c r="GUX270" s="27"/>
      <c r="GUY270" s="27"/>
      <c r="GUZ270" s="27"/>
      <c r="GVA270" s="27"/>
      <c r="GVB270" s="27"/>
      <c r="GVC270" s="27"/>
      <c r="GVD270" s="27"/>
      <c r="GVE270" s="27"/>
      <c r="GVF270" s="27"/>
      <c r="GVG270" s="27"/>
      <c r="GVH270" s="27"/>
      <c r="GVI270" s="27"/>
      <c r="GVJ270" s="27"/>
      <c r="GVK270" s="27"/>
      <c r="GVL270" s="27"/>
      <c r="GVM270" s="27"/>
      <c r="GVN270" s="27"/>
      <c r="GVO270" s="27"/>
      <c r="GVP270" s="27"/>
      <c r="GVQ270" s="27"/>
      <c r="GVR270" s="27"/>
      <c r="GVS270" s="27"/>
      <c r="GVT270" s="27"/>
      <c r="GVU270" s="27"/>
      <c r="GVV270" s="27"/>
      <c r="GVW270" s="27"/>
      <c r="GVX270" s="27"/>
      <c r="GVY270" s="27"/>
      <c r="GVZ270" s="27"/>
      <c r="GWA270" s="27"/>
      <c r="GWB270" s="27"/>
      <c r="GWC270" s="27"/>
      <c r="GWD270" s="27"/>
      <c r="GWE270" s="27"/>
      <c r="GWF270" s="27"/>
      <c r="GWG270" s="27"/>
      <c r="GWH270" s="27"/>
      <c r="GWI270" s="27"/>
      <c r="GWJ270" s="27"/>
      <c r="GWK270" s="27"/>
      <c r="GWL270" s="27"/>
      <c r="GWM270" s="27"/>
      <c r="GWN270" s="27"/>
      <c r="GWO270" s="27"/>
      <c r="GWP270" s="27"/>
      <c r="GWQ270" s="27"/>
      <c r="GWR270" s="27"/>
      <c r="GWS270" s="27"/>
      <c r="GWT270" s="27"/>
      <c r="GWU270" s="27"/>
      <c r="GWV270" s="27"/>
      <c r="GWW270" s="27"/>
      <c r="GWX270" s="27"/>
      <c r="GWY270" s="27"/>
      <c r="GWZ270" s="27"/>
      <c r="GXA270" s="27"/>
      <c r="GXB270" s="27"/>
      <c r="GXC270" s="27"/>
      <c r="GXD270" s="27"/>
      <c r="GXE270" s="27"/>
      <c r="GXF270" s="27"/>
      <c r="GXG270" s="27"/>
      <c r="GXH270" s="27"/>
      <c r="GXI270" s="27"/>
      <c r="GXJ270" s="27"/>
      <c r="GXK270" s="27"/>
      <c r="GXL270" s="27"/>
      <c r="GXM270" s="27"/>
      <c r="GXN270" s="27"/>
      <c r="GXO270" s="27"/>
      <c r="GXP270" s="27"/>
      <c r="GXQ270" s="27"/>
      <c r="GXR270" s="27"/>
      <c r="GXS270" s="27"/>
      <c r="GXT270" s="27"/>
      <c r="GXU270" s="27"/>
      <c r="GXV270" s="27"/>
      <c r="GXW270" s="27"/>
      <c r="GXX270" s="27"/>
      <c r="GXY270" s="27"/>
      <c r="GXZ270" s="27"/>
      <c r="GYA270" s="27"/>
      <c r="GYB270" s="27"/>
      <c r="GYC270" s="27"/>
      <c r="GYD270" s="27"/>
      <c r="GYE270" s="27"/>
      <c r="GYF270" s="27"/>
      <c r="GYG270" s="27"/>
      <c r="GYH270" s="27"/>
      <c r="GYI270" s="27"/>
      <c r="GYJ270" s="27"/>
      <c r="GYK270" s="27"/>
      <c r="GYL270" s="27"/>
      <c r="GYM270" s="27"/>
      <c r="GYN270" s="27"/>
      <c r="GYO270" s="27"/>
      <c r="GYP270" s="27"/>
      <c r="GYQ270" s="27"/>
      <c r="GYR270" s="27"/>
      <c r="GYS270" s="27"/>
      <c r="GYT270" s="27"/>
      <c r="GYU270" s="27"/>
      <c r="GYV270" s="27"/>
      <c r="GYW270" s="27"/>
      <c r="GYX270" s="27"/>
      <c r="GYY270" s="27"/>
      <c r="GYZ270" s="27"/>
      <c r="GZA270" s="27"/>
      <c r="GZB270" s="27"/>
      <c r="GZC270" s="27"/>
      <c r="GZD270" s="27"/>
      <c r="GZE270" s="27"/>
      <c r="GZF270" s="27"/>
      <c r="GZG270" s="27"/>
      <c r="GZH270" s="27"/>
      <c r="GZI270" s="27"/>
      <c r="GZJ270" s="27"/>
      <c r="GZK270" s="27"/>
      <c r="GZL270" s="27"/>
      <c r="GZM270" s="27"/>
      <c r="GZN270" s="27"/>
      <c r="GZO270" s="27"/>
      <c r="GZP270" s="27"/>
      <c r="GZQ270" s="27"/>
      <c r="GZR270" s="27"/>
      <c r="GZS270" s="27"/>
      <c r="GZT270" s="27"/>
      <c r="GZU270" s="27"/>
      <c r="GZV270" s="27"/>
      <c r="GZW270" s="27"/>
      <c r="GZX270" s="27"/>
      <c r="GZY270" s="27"/>
      <c r="GZZ270" s="27"/>
      <c r="HAA270" s="27"/>
      <c r="HAB270" s="27"/>
      <c r="HAC270" s="27"/>
      <c r="HAD270" s="27"/>
      <c r="HAE270" s="27"/>
      <c r="HAF270" s="27"/>
      <c r="HAG270" s="27"/>
      <c r="HAH270" s="27"/>
      <c r="HAI270" s="27"/>
      <c r="HAJ270" s="27"/>
      <c r="HAK270" s="27"/>
      <c r="HAL270" s="27"/>
      <c r="HAM270" s="27"/>
      <c r="HAN270" s="27"/>
      <c r="HAO270" s="27"/>
      <c r="HAP270" s="27"/>
      <c r="HAQ270" s="27"/>
      <c r="HAR270" s="27"/>
      <c r="HAS270" s="27"/>
      <c r="HAT270" s="27"/>
      <c r="HAU270" s="27"/>
      <c r="HAV270" s="27"/>
      <c r="HAW270" s="27"/>
      <c r="HAX270" s="27"/>
      <c r="HAY270" s="27"/>
      <c r="HAZ270" s="27"/>
      <c r="HBA270" s="27"/>
      <c r="HBB270" s="27"/>
      <c r="HBC270" s="27"/>
      <c r="HBD270" s="27"/>
      <c r="HBE270" s="27"/>
      <c r="HBF270" s="27"/>
      <c r="HBG270" s="27"/>
      <c r="HBH270" s="27"/>
      <c r="HBI270" s="27"/>
      <c r="HBJ270" s="27"/>
      <c r="HBK270" s="27"/>
      <c r="HBL270" s="27"/>
      <c r="HBM270" s="27"/>
      <c r="HBN270" s="27"/>
      <c r="HBO270" s="27"/>
      <c r="HBP270" s="27"/>
      <c r="HBQ270" s="27"/>
      <c r="HBR270" s="27"/>
      <c r="HBS270" s="27"/>
      <c r="HBT270" s="27"/>
      <c r="HBU270" s="27"/>
      <c r="HBV270" s="27"/>
      <c r="HBW270" s="27"/>
      <c r="HBX270" s="27"/>
      <c r="HBY270" s="27"/>
      <c r="HBZ270" s="27"/>
      <c r="HCA270" s="27"/>
      <c r="HCB270" s="27"/>
      <c r="HCC270" s="27"/>
      <c r="HCD270" s="27"/>
      <c r="HCE270" s="27"/>
      <c r="HCF270" s="27"/>
      <c r="HCG270" s="27"/>
      <c r="HCH270" s="27"/>
      <c r="HCI270" s="27"/>
      <c r="HCJ270" s="27"/>
      <c r="HCK270" s="27"/>
      <c r="HCL270" s="27"/>
      <c r="HCM270" s="27"/>
      <c r="HCN270" s="27"/>
      <c r="HCO270" s="27"/>
      <c r="HCP270" s="27"/>
      <c r="HCQ270" s="27"/>
      <c r="HCR270" s="27"/>
      <c r="HCS270" s="27"/>
      <c r="HCT270" s="27"/>
      <c r="HCU270" s="27"/>
      <c r="HCV270" s="27"/>
      <c r="HCW270" s="27"/>
      <c r="HCX270" s="27"/>
      <c r="HCY270" s="27"/>
      <c r="HCZ270" s="27"/>
      <c r="HDA270" s="27"/>
      <c r="HDB270" s="27"/>
      <c r="HDC270" s="27"/>
      <c r="HDD270" s="27"/>
      <c r="HDE270" s="27"/>
      <c r="HDF270" s="27"/>
      <c r="HDG270" s="27"/>
      <c r="HDH270" s="27"/>
      <c r="HDI270" s="27"/>
      <c r="HDJ270" s="27"/>
      <c r="HDK270" s="27"/>
      <c r="HDL270" s="27"/>
      <c r="HDM270" s="27"/>
      <c r="HDN270" s="27"/>
      <c r="HDO270" s="27"/>
      <c r="HDP270" s="27"/>
      <c r="HDQ270" s="27"/>
      <c r="HDR270" s="27"/>
      <c r="HDS270" s="27"/>
      <c r="HDT270" s="27"/>
      <c r="HDU270" s="27"/>
      <c r="HDV270" s="27"/>
      <c r="HDW270" s="27"/>
      <c r="HDX270" s="27"/>
      <c r="HDY270" s="27"/>
      <c r="HDZ270" s="27"/>
      <c r="HEA270" s="27"/>
      <c r="HEB270" s="27"/>
      <c r="HEC270" s="27"/>
      <c r="HED270" s="27"/>
      <c r="HEE270" s="27"/>
      <c r="HEF270" s="27"/>
      <c r="HEG270" s="27"/>
      <c r="HEH270" s="27"/>
      <c r="HEI270" s="27"/>
      <c r="HEJ270" s="27"/>
      <c r="HEK270" s="27"/>
      <c r="HEL270" s="27"/>
      <c r="HEM270" s="27"/>
      <c r="HEN270" s="27"/>
      <c r="HEO270" s="27"/>
      <c r="HEP270" s="27"/>
      <c r="HEQ270" s="27"/>
      <c r="HER270" s="27"/>
      <c r="HES270" s="27"/>
      <c r="HET270" s="27"/>
      <c r="HEU270" s="27"/>
      <c r="HEV270" s="27"/>
      <c r="HEW270" s="27"/>
      <c r="HEX270" s="27"/>
      <c r="HEY270" s="27"/>
      <c r="HEZ270" s="27"/>
      <c r="HFA270" s="27"/>
      <c r="HFB270" s="27"/>
      <c r="HFC270" s="27"/>
      <c r="HFD270" s="27"/>
      <c r="HFE270" s="27"/>
      <c r="HFF270" s="27"/>
      <c r="HFG270" s="27"/>
      <c r="HFH270" s="27"/>
      <c r="HFI270" s="27"/>
      <c r="HFJ270" s="27"/>
      <c r="HFK270" s="27"/>
      <c r="HFL270" s="27"/>
      <c r="HFM270" s="27"/>
      <c r="HFN270" s="27"/>
      <c r="HFO270" s="27"/>
      <c r="HFP270" s="27"/>
      <c r="HFQ270" s="27"/>
      <c r="HFR270" s="27"/>
      <c r="HFS270" s="27"/>
      <c r="HFT270" s="27"/>
      <c r="HFU270" s="27"/>
      <c r="HFV270" s="27"/>
      <c r="HFW270" s="27"/>
      <c r="HFX270" s="27"/>
      <c r="HFY270" s="27"/>
      <c r="HFZ270" s="27"/>
      <c r="HGA270" s="27"/>
      <c r="HGB270" s="27"/>
      <c r="HGC270" s="27"/>
      <c r="HGD270" s="27"/>
      <c r="HGE270" s="27"/>
      <c r="HGF270" s="27"/>
      <c r="HGG270" s="27"/>
      <c r="HGH270" s="27"/>
      <c r="HGI270" s="27"/>
      <c r="HGJ270" s="27"/>
      <c r="HGK270" s="27"/>
      <c r="HGL270" s="27"/>
      <c r="HGM270" s="27"/>
      <c r="HGN270" s="27"/>
      <c r="HGO270" s="27"/>
      <c r="HGP270" s="27"/>
      <c r="HGQ270" s="27"/>
      <c r="HGR270" s="27"/>
      <c r="HGS270" s="27"/>
      <c r="HGT270" s="27"/>
      <c r="HGU270" s="27"/>
      <c r="HGV270" s="27"/>
      <c r="HGW270" s="27"/>
      <c r="HGX270" s="27"/>
      <c r="HGY270" s="27"/>
      <c r="HGZ270" s="27"/>
      <c r="HHA270" s="27"/>
      <c r="HHB270" s="27"/>
      <c r="HHC270" s="27"/>
      <c r="HHD270" s="27"/>
      <c r="HHE270" s="27"/>
      <c r="HHF270" s="27"/>
      <c r="HHG270" s="27"/>
      <c r="HHH270" s="27"/>
      <c r="HHI270" s="27"/>
      <c r="HHJ270" s="27"/>
      <c r="HHK270" s="27"/>
      <c r="HHL270" s="27"/>
      <c r="HHM270" s="27"/>
      <c r="HHN270" s="27"/>
      <c r="HHO270" s="27"/>
      <c r="HHP270" s="27"/>
      <c r="HHQ270" s="27"/>
      <c r="HHR270" s="27"/>
      <c r="HHS270" s="27"/>
      <c r="HHT270" s="27"/>
      <c r="HHU270" s="27"/>
      <c r="HHV270" s="27"/>
      <c r="HHW270" s="27"/>
      <c r="HHX270" s="27"/>
      <c r="HHY270" s="27"/>
      <c r="HHZ270" s="27"/>
      <c r="HIA270" s="27"/>
      <c r="HIB270" s="27"/>
      <c r="HIC270" s="27"/>
      <c r="HID270" s="27"/>
      <c r="HIE270" s="27"/>
      <c r="HIF270" s="27"/>
      <c r="HIG270" s="27"/>
      <c r="HIH270" s="27"/>
      <c r="HII270" s="27"/>
      <c r="HIJ270" s="27"/>
      <c r="HIK270" s="27"/>
      <c r="HIL270" s="27"/>
      <c r="HIM270" s="27"/>
      <c r="HIN270" s="27"/>
      <c r="HIO270" s="27"/>
      <c r="HIP270" s="27"/>
      <c r="HIQ270" s="27"/>
      <c r="HIR270" s="27"/>
      <c r="HIS270" s="27"/>
      <c r="HIT270" s="27"/>
      <c r="HIU270" s="27"/>
      <c r="HIV270" s="27"/>
      <c r="HIW270" s="27"/>
      <c r="HIX270" s="27"/>
      <c r="HIY270" s="27"/>
      <c r="HIZ270" s="27"/>
      <c r="HJA270" s="27"/>
      <c r="HJB270" s="27"/>
      <c r="HJC270" s="27"/>
      <c r="HJD270" s="27"/>
      <c r="HJE270" s="27"/>
      <c r="HJF270" s="27"/>
      <c r="HJG270" s="27"/>
      <c r="HJH270" s="27"/>
      <c r="HJI270" s="27"/>
      <c r="HJJ270" s="27"/>
      <c r="HJK270" s="27"/>
      <c r="HJL270" s="27"/>
      <c r="HJM270" s="27"/>
      <c r="HJN270" s="27"/>
      <c r="HJO270" s="27"/>
      <c r="HJP270" s="27"/>
      <c r="HJQ270" s="27"/>
      <c r="HJR270" s="27"/>
      <c r="HJS270" s="27"/>
      <c r="HJT270" s="27"/>
      <c r="HJU270" s="27"/>
      <c r="HJV270" s="27"/>
      <c r="HJW270" s="27"/>
      <c r="HJX270" s="27"/>
      <c r="HJY270" s="27"/>
      <c r="HJZ270" s="27"/>
      <c r="HKA270" s="27"/>
      <c r="HKB270" s="27"/>
      <c r="HKC270" s="27"/>
      <c r="HKD270" s="27"/>
      <c r="HKE270" s="27"/>
      <c r="HKF270" s="27"/>
      <c r="HKG270" s="27"/>
      <c r="HKH270" s="27"/>
      <c r="HKI270" s="27"/>
      <c r="HKJ270" s="27"/>
      <c r="HKK270" s="27"/>
      <c r="HKL270" s="27"/>
      <c r="HKM270" s="27"/>
      <c r="HKN270" s="27"/>
      <c r="HKO270" s="27"/>
      <c r="HKP270" s="27"/>
      <c r="HKQ270" s="27"/>
      <c r="HKR270" s="27"/>
      <c r="HKS270" s="27"/>
      <c r="HKT270" s="27"/>
      <c r="HKU270" s="27"/>
      <c r="HKV270" s="27"/>
      <c r="HKW270" s="27"/>
      <c r="HKX270" s="27"/>
      <c r="HKY270" s="27"/>
      <c r="HKZ270" s="27"/>
      <c r="HLA270" s="27"/>
      <c r="HLB270" s="27"/>
      <c r="HLC270" s="27"/>
      <c r="HLD270" s="27"/>
      <c r="HLE270" s="27"/>
      <c r="HLF270" s="27"/>
      <c r="HLG270" s="27"/>
      <c r="HLH270" s="27"/>
      <c r="HLI270" s="27"/>
      <c r="HLJ270" s="27"/>
      <c r="HLK270" s="27"/>
      <c r="HLL270" s="27"/>
      <c r="HLM270" s="27"/>
      <c r="HLN270" s="27"/>
      <c r="HLO270" s="27"/>
      <c r="HLP270" s="27"/>
      <c r="HLQ270" s="27"/>
      <c r="HLR270" s="27"/>
      <c r="HLS270" s="27"/>
      <c r="HLT270" s="27"/>
      <c r="HLU270" s="27"/>
      <c r="HLV270" s="27"/>
      <c r="HLW270" s="27"/>
      <c r="HLX270" s="27"/>
      <c r="HLY270" s="27"/>
      <c r="HLZ270" s="27"/>
      <c r="HMA270" s="27"/>
      <c r="HMB270" s="27"/>
      <c r="HMC270" s="27"/>
      <c r="HMD270" s="27"/>
      <c r="HME270" s="27"/>
      <c r="HMF270" s="27"/>
      <c r="HMG270" s="27"/>
      <c r="HMH270" s="27"/>
      <c r="HMI270" s="27"/>
      <c r="HMJ270" s="27"/>
      <c r="HMK270" s="27"/>
      <c r="HML270" s="27"/>
      <c r="HMM270" s="27"/>
      <c r="HMN270" s="27"/>
      <c r="HMO270" s="27"/>
      <c r="HMP270" s="27"/>
      <c r="HMQ270" s="27"/>
      <c r="HMR270" s="27"/>
      <c r="HMS270" s="27"/>
      <c r="HMT270" s="27"/>
      <c r="HMU270" s="27"/>
      <c r="HMV270" s="27"/>
      <c r="HMW270" s="27"/>
      <c r="HMX270" s="27"/>
      <c r="HMY270" s="27"/>
      <c r="HMZ270" s="27"/>
      <c r="HNA270" s="27"/>
      <c r="HNB270" s="27"/>
      <c r="HNC270" s="27"/>
      <c r="HND270" s="27"/>
      <c r="HNE270" s="27"/>
      <c r="HNF270" s="27"/>
      <c r="HNG270" s="27"/>
      <c r="HNH270" s="27"/>
      <c r="HNI270" s="27"/>
      <c r="HNJ270" s="27"/>
      <c r="HNK270" s="27"/>
      <c r="HNL270" s="27"/>
      <c r="HNM270" s="27"/>
      <c r="HNN270" s="27"/>
      <c r="HNO270" s="27"/>
      <c r="HNP270" s="27"/>
      <c r="HNQ270" s="27"/>
      <c r="HNR270" s="27"/>
      <c r="HNS270" s="27"/>
      <c r="HNT270" s="27"/>
      <c r="HNU270" s="27"/>
      <c r="HNV270" s="27"/>
      <c r="HNW270" s="27"/>
      <c r="HNX270" s="27"/>
      <c r="HNY270" s="27"/>
      <c r="HNZ270" s="27"/>
      <c r="HOA270" s="27"/>
      <c r="HOB270" s="27"/>
      <c r="HOC270" s="27"/>
      <c r="HOD270" s="27"/>
      <c r="HOE270" s="27"/>
      <c r="HOF270" s="27"/>
      <c r="HOG270" s="27"/>
      <c r="HOH270" s="27"/>
      <c r="HOI270" s="27"/>
      <c r="HOJ270" s="27"/>
      <c r="HOK270" s="27"/>
      <c r="HOL270" s="27"/>
      <c r="HOM270" s="27"/>
      <c r="HON270" s="27"/>
      <c r="HOO270" s="27"/>
      <c r="HOP270" s="27"/>
      <c r="HOQ270" s="27"/>
      <c r="HOR270" s="27"/>
      <c r="HOS270" s="27"/>
      <c r="HOT270" s="27"/>
      <c r="HOU270" s="27"/>
      <c r="HOV270" s="27"/>
      <c r="HOW270" s="27"/>
      <c r="HOX270" s="27"/>
      <c r="HOY270" s="27"/>
      <c r="HOZ270" s="27"/>
      <c r="HPA270" s="27"/>
      <c r="HPB270" s="27"/>
      <c r="HPC270" s="27"/>
      <c r="HPD270" s="27"/>
      <c r="HPE270" s="27"/>
      <c r="HPF270" s="27"/>
      <c r="HPG270" s="27"/>
      <c r="HPH270" s="27"/>
      <c r="HPI270" s="27"/>
      <c r="HPJ270" s="27"/>
      <c r="HPK270" s="27"/>
      <c r="HPL270" s="27"/>
      <c r="HPM270" s="27"/>
      <c r="HPN270" s="27"/>
      <c r="HPO270" s="27"/>
      <c r="HPP270" s="27"/>
      <c r="HPQ270" s="27"/>
      <c r="HPR270" s="27"/>
      <c r="HPS270" s="27"/>
      <c r="HPT270" s="27"/>
      <c r="HPU270" s="27"/>
      <c r="HPV270" s="27"/>
      <c r="HPW270" s="27"/>
      <c r="HPX270" s="27"/>
      <c r="HPY270" s="27"/>
      <c r="HPZ270" s="27"/>
      <c r="HQA270" s="27"/>
      <c r="HQB270" s="27"/>
      <c r="HQC270" s="27"/>
      <c r="HQD270" s="27"/>
      <c r="HQE270" s="27"/>
      <c r="HQF270" s="27"/>
      <c r="HQG270" s="27"/>
      <c r="HQH270" s="27"/>
      <c r="HQI270" s="27"/>
      <c r="HQJ270" s="27"/>
      <c r="HQK270" s="27"/>
      <c r="HQL270" s="27"/>
      <c r="HQM270" s="27"/>
      <c r="HQN270" s="27"/>
      <c r="HQO270" s="27"/>
      <c r="HQP270" s="27"/>
      <c r="HQQ270" s="27"/>
      <c r="HQR270" s="27"/>
      <c r="HQS270" s="27"/>
      <c r="HQT270" s="27"/>
      <c r="HQU270" s="27"/>
      <c r="HQV270" s="27"/>
      <c r="HQW270" s="27"/>
      <c r="HQX270" s="27"/>
      <c r="HQY270" s="27"/>
      <c r="HQZ270" s="27"/>
      <c r="HRA270" s="27"/>
      <c r="HRB270" s="27"/>
      <c r="HRC270" s="27"/>
      <c r="HRD270" s="27"/>
      <c r="HRE270" s="27"/>
      <c r="HRF270" s="27"/>
      <c r="HRG270" s="27"/>
      <c r="HRH270" s="27"/>
      <c r="HRI270" s="27"/>
      <c r="HRJ270" s="27"/>
      <c r="HRK270" s="27"/>
      <c r="HRL270" s="27"/>
      <c r="HRM270" s="27"/>
      <c r="HRN270" s="27"/>
      <c r="HRO270" s="27"/>
      <c r="HRP270" s="27"/>
      <c r="HRQ270" s="27"/>
      <c r="HRR270" s="27"/>
      <c r="HRS270" s="27"/>
      <c r="HRT270" s="27"/>
      <c r="HRU270" s="27"/>
      <c r="HRV270" s="27"/>
      <c r="HRW270" s="27"/>
      <c r="HRX270" s="27"/>
      <c r="HRY270" s="27"/>
      <c r="HRZ270" s="27"/>
      <c r="HSA270" s="27"/>
      <c r="HSB270" s="27"/>
      <c r="HSC270" s="27"/>
      <c r="HSD270" s="27"/>
      <c r="HSE270" s="27"/>
      <c r="HSF270" s="27"/>
      <c r="HSG270" s="27"/>
      <c r="HSH270" s="27"/>
      <c r="HSI270" s="27"/>
      <c r="HSJ270" s="27"/>
      <c r="HSK270" s="27"/>
      <c r="HSL270" s="27"/>
      <c r="HSM270" s="27"/>
      <c r="HSN270" s="27"/>
      <c r="HSO270" s="27"/>
      <c r="HSP270" s="27"/>
      <c r="HSQ270" s="27"/>
      <c r="HSR270" s="27"/>
      <c r="HSS270" s="27"/>
      <c r="HST270" s="27"/>
      <c r="HSU270" s="27"/>
      <c r="HSV270" s="27"/>
      <c r="HSW270" s="27"/>
      <c r="HSX270" s="27"/>
      <c r="HSY270" s="27"/>
      <c r="HSZ270" s="27"/>
      <c r="HTA270" s="27"/>
      <c r="HTB270" s="27"/>
      <c r="HTC270" s="27"/>
      <c r="HTD270" s="27"/>
      <c r="HTE270" s="27"/>
      <c r="HTF270" s="27"/>
      <c r="HTG270" s="27"/>
      <c r="HTH270" s="27"/>
      <c r="HTI270" s="27"/>
      <c r="HTJ270" s="27"/>
      <c r="HTK270" s="27"/>
      <c r="HTL270" s="27"/>
      <c r="HTM270" s="27"/>
      <c r="HTN270" s="27"/>
      <c r="HTO270" s="27"/>
      <c r="HTP270" s="27"/>
      <c r="HTQ270" s="27"/>
      <c r="HTR270" s="27"/>
      <c r="HTS270" s="27"/>
      <c r="HTT270" s="27"/>
      <c r="HTU270" s="27"/>
      <c r="HTV270" s="27"/>
      <c r="HTW270" s="27"/>
      <c r="HTX270" s="27"/>
      <c r="HTY270" s="27"/>
      <c r="HTZ270" s="27"/>
      <c r="HUA270" s="27"/>
      <c r="HUB270" s="27"/>
      <c r="HUC270" s="27"/>
      <c r="HUD270" s="27"/>
      <c r="HUE270" s="27"/>
      <c r="HUF270" s="27"/>
      <c r="HUG270" s="27"/>
      <c r="HUH270" s="27"/>
      <c r="HUI270" s="27"/>
      <c r="HUJ270" s="27"/>
      <c r="HUK270" s="27"/>
      <c r="HUL270" s="27"/>
      <c r="HUM270" s="27"/>
      <c r="HUN270" s="27"/>
      <c r="HUO270" s="27"/>
      <c r="HUP270" s="27"/>
      <c r="HUQ270" s="27"/>
      <c r="HUR270" s="27"/>
      <c r="HUS270" s="27"/>
      <c r="HUT270" s="27"/>
      <c r="HUU270" s="27"/>
      <c r="HUV270" s="27"/>
      <c r="HUW270" s="27"/>
      <c r="HUX270" s="27"/>
      <c r="HUY270" s="27"/>
      <c r="HUZ270" s="27"/>
      <c r="HVA270" s="27"/>
      <c r="HVB270" s="27"/>
      <c r="HVC270" s="27"/>
      <c r="HVD270" s="27"/>
      <c r="HVE270" s="27"/>
      <c r="HVF270" s="27"/>
      <c r="HVG270" s="27"/>
      <c r="HVH270" s="27"/>
      <c r="HVI270" s="27"/>
      <c r="HVJ270" s="27"/>
      <c r="HVK270" s="27"/>
      <c r="HVL270" s="27"/>
      <c r="HVM270" s="27"/>
      <c r="HVN270" s="27"/>
      <c r="HVO270" s="27"/>
      <c r="HVP270" s="27"/>
      <c r="HVQ270" s="27"/>
      <c r="HVR270" s="27"/>
      <c r="HVS270" s="27"/>
      <c r="HVT270" s="27"/>
      <c r="HVU270" s="27"/>
      <c r="HVV270" s="27"/>
      <c r="HVW270" s="27"/>
      <c r="HVX270" s="27"/>
      <c r="HVY270" s="27"/>
      <c r="HVZ270" s="27"/>
      <c r="HWA270" s="27"/>
      <c r="HWB270" s="27"/>
      <c r="HWC270" s="27"/>
      <c r="HWD270" s="27"/>
      <c r="HWE270" s="27"/>
      <c r="HWF270" s="27"/>
      <c r="HWG270" s="27"/>
      <c r="HWH270" s="27"/>
      <c r="HWI270" s="27"/>
      <c r="HWJ270" s="27"/>
      <c r="HWK270" s="27"/>
      <c r="HWL270" s="27"/>
      <c r="HWM270" s="27"/>
      <c r="HWN270" s="27"/>
      <c r="HWO270" s="27"/>
      <c r="HWP270" s="27"/>
      <c r="HWQ270" s="27"/>
      <c r="HWR270" s="27"/>
      <c r="HWS270" s="27"/>
      <c r="HWT270" s="27"/>
      <c r="HWU270" s="27"/>
      <c r="HWV270" s="27"/>
      <c r="HWW270" s="27"/>
      <c r="HWX270" s="27"/>
      <c r="HWY270" s="27"/>
      <c r="HWZ270" s="27"/>
      <c r="HXA270" s="27"/>
      <c r="HXB270" s="27"/>
      <c r="HXC270" s="27"/>
      <c r="HXD270" s="27"/>
      <c r="HXE270" s="27"/>
      <c r="HXF270" s="27"/>
      <c r="HXG270" s="27"/>
      <c r="HXH270" s="27"/>
      <c r="HXI270" s="27"/>
      <c r="HXJ270" s="27"/>
      <c r="HXK270" s="27"/>
      <c r="HXL270" s="27"/>
      <c r="HXM270" s="27"/>
      <c r="HXN270" s="27"/>
      <c r="HXO270" s="27"/>
      <c r="HXP270" s="27"/>
      <c r="HXQ270" s="27"/>
      <c r="HXR270" s="27"/>
      <c r="HXS270" s="27"/>
      <c r="HXT270" s="27"/>
      <c r="HXU270" s="27"/>
      <c r="HXV270" s="27"/>
      <c r="HXW270" s="27"/>
      <c r="HXX270" s="27"/>
      <c r="HXY270" s="27"/>
      <c r="HXZ270" s="27"/>
      <c r="HYA270" s="27"/>
      <c r="HYB270" s="27"/>
      <c r="HYC270" s="27"/>
      <c r="HYD270" s="27"/>
      <c r="HYE270" s="27"/>
      <c r="HYF270" s="27"/>
      <c r="HYG270" s="27"/>
      <c r="HYH270" s="27"/>
      <c r="HYI270" s="27"/>
      <c r="HYJ270" s="27"/>
      <c r="HYK270" s="27"/>
      <c r="HYL270" s="27"/>
      <c r="HYM270" s="27"/>
      <c r="HYN270" s="27"/>
      <c r="HYO270" s="27"/>
      <c r="HYP270" s="27"/>
      <c r="HYQ270" s="27"/>
      <c r="HYR270" s="27"/>
      <c r="HYS270" s="27"/>
      <c r="HYT270" s="27"/>
      <c r="HYU270" s="27"/>
      <c r="HYV270" s="27"/>
      <c r="HYW270" s="27"/>
      <c r="HYX270" s="27"/>
      <c r="HYY270" s="27"/>
      <c r="HYZ270" s="27"/>
      <c r="HZA270" s="27"/>
      <c r="HZB270" s="27"/>
      <c r="HZC270" s="27"/>
      <c r="HZD270" s="27"/>
      <c r="HZE270" s="27"/>
      <c r="HZF270" s="27"/>
      <c r="HZG270" s="27"/>
      <c r="HZH270" s="27"/>
      <c r="HZI270" s="27"/>
      <c r="HZJ270" s="27"/>
      <c r="HZK270" s="27"/>
      <c r="HZL270" s="27"/>
      <c r="HZM270" s="27"/>
      <c r="HZN270" s="27"/>
      <c r="HZO270" s="27"/>
      <c r="HZP270" s="27"/>
      <c r="HZQ270" s="27"/>
      <c r="HZR270" s="27"/>
      <c r="HZS270" s="27"/>
      <c r="HZT270" s="27"/>
      <c r="HZU270" s="27"/>
      <c r="HZV270" s="27"/>
      <c r="HZW270" s="27"/>
      <c r="HZX270" s="27"/>
      <c r="HZY270" s="27"/>
      <c r="HZZ270" s="27"/>
      <c r="IAA270" s="27"/>
      <c r="IAB270" s="27"/>
      <c r="IAC270" s="27"/>
      <c r="IAD270" s="27"/>
      <c r="IAE270" s="27"/>
      <c r="IAF270" s="27"/>
      <c r="IAG270" s="27"/>
      <c r="IAH270" s="27"/>
      <c r="IAI270" s="27"/>
      <c r="IAJ270" s="27"/>
      <c r="IAK270" s="27"/>
      <c r="IAL270" s="27"/>
      <c r="IAM270" s="27"/>
      <c r="IAN270" s="27"/>
      <c r="IAO270" s="27"/>
      <c r="IAP270" s="27"/>
      <c r="IAQ270" s="27"/>
      <c r="IAR270" s="27"/>
      <c r="IAS270" s="27"/>
      <c r="IAT270" s="27"/>
      <c r="IAU270" s="27"/>
      <c r="IAV270" s="27"/>
      <c r="IAW270" s="27"/>
      <c r="IAX270" s="27"/>
      <c r="IAY270" s="27"/>
      <c r="IAZ270" s="27"/>
      <c r="IBA270" s="27"/>
      <c r="IBB270" s="27"/>
      <c r="IBC270" s="27"/>
      <c r="IBD270" s="27"/>
      <c r="IBE270" s="27"/>
      <c r="IBF270" s="27"/>
      <c r="IBG270" s="27"/>
      <c r="IBH270" s="27"/>
      <c r="IBI270" s="27"/>
      <c r="IBJ270" s="27"/>
      <c r="IBK270" s="27"/>
      <c r="IBL270" s="27"/>
      <c r="IBM270" s="27"/>
      <c r="IBN270" s="27"/>
      <c r="IBO270" s="27"/>
      <c r="IBP270" s="27"/>
      <c r="IBQ270" s="27"/>
      <c r="IBR270" s="27"/>
      <c r="IBS270" s="27"/>
      <c r="IBT270" s="27"/>
      <c r="IBU270" s="27"/>
      <c r="IBV270" s="27"/>
      <c r="IBW270" s="27"/>
      <c r="IBX270" s="27"/>
      <c r="IBY270" s="27"/>
      <c r="IBZ270" s="27"/>
      <c r="ICA270" s="27"/>
      <c r="ICB270" s="27"/>
      <c r="ICC270" s="27"/>
      <c r="ICD270" s="27"/>
      <c r="ICE270" s="27"/>
      <c r="ICF270" s="27"/>
      <c r="ICG270" s="27"/>
      <c r="ICH270" s="27"/>
      <c r="ICI270" s="27"/>
      <c r="ICJ270" s="27"/>
      <c r="ICK270" s="27"/>
      <c r="ICL270" s="27"/>
      <c r="ICM270" s="27"/>
      <c r="ICN270" s="27"/>
      <c r="ICO270" s="27"/>
      <c r="ICP270" s="27"/>
      <c r="ICQ270" s="27"/>
      <c r="ICR270" s="27"/>
      <c r="ICS270" s="27"/>
      <c r="ICT270" s="27"/>
      <c r="ICU270" s="27"/>
      <c r="ICV270" s="27"/>
      <c r="ICW270" s="27"/>
      <c r="ICX270" s="27"/>
      <c r="ICY270" s="27"/>
      <c r="ICZ270" s="27"/>
      <c r="IDA270" s="27"/>
      <c r="IDB270" s="27"/>
      <c r="IDC270" s="27"/>
      <c r="IDD270" s="27"/>
      <c r="IDE270" s="27"/>
      <c r="IDF270" s="27"/>
      <c r="IDG270" s="27"/>
      <c r="IDH270" s="27"/>
      <c r="IDI270" s="27"/>
      <c r="IDJ270" s="27"/>
      <c r="IDK270" s="27"/>
      <c r="IDL270" s="27"/>
      <c r="IDM270" s="27"/>
      <c r="IDN270" s="27"/>
      <c r="IDO270" s="27"/>
      <c r="IDP270" s="27"/>
      <c r="IDQ270" s="27"/>
      <c r="IDR270" s="27"/>
      <c r="IDS270" s="27"/>
      <c r="IDT270" s="27"/>
      <c r="IDU270" s="27"/>
      <c r="IDV270" s="27"/>
      <c r="IDW270" s="27"/>
      <c r="IDX270" s="27"/>
      <c r="IDY270" s="27"/>
      <c r="IDZ270" s="27"/>
      <c r="IEA270" s="27"/>
      <c r="IEB270" s="27"/>
      <c r="IEC270" s="27"/>
      <c r="IED270" s="27"/>
      <c r="IEE270" s="27"/>
      <c r="IEF270" s="27"/>
      <c r="IEG270" s="27"/>
      <c r="IEH270" s="27"/>
      <c r="IEI270" s="27"/>
      <c r="IEJ270" s="27"/>
      <c r="IEK270" s="27"/>
      <c r="IEL270" s="27"/>
      <c r="IEM270" s="27"/>
      <c r="IEN270" s="27"/>
      <c r="IEO270" s="27"/>
      <c r="IEP270" s="27"/>
      <c r="IEQ270" s="27"/>
      <c r="IER270" s="27"/>
      <c r="IES270" s="27"/>
      <c r="IET270" s="27"/>
      <c r="IEU270" s="27"/>
      <c r="IEV270" s="27"/>
      <c r="IEW270" s="27"/>
      <c r="IEX270" s="27"/>
      <c r="IEY270" s="27"/>
      <c r="IEZ270" s="27"/>
      <c r="IFA270" s="27"/>
      <c r="IFB270" s="27"/>
      <c r="IFC270" s="27"/>
      <c r="IFD270" s="27"/>
      <c r="IFE270" s="27"/>
      <c r="IFF270" s="27"/>
      <c r="IFG270" s="27"/>
      <c r="IFH270" s="27"/>
      <c r="IFI270" s="27"/>
      <c r="IFJ270" s="27"/>
      <c r="IFK270" s="27"/>
      <c r="IFL270" s="27"/>
      <c r="IFM270" s="27"/>
      <c r="IFN270" s="27"/>
      <c r="IFO270" s="27"/>
      <c r="IFP270" s="27"/>
      <c r="IFQ270" s="27"/>
      <c r="IFR270" s="27"/>
      <c r="IFS270" s="27"/>
      <c r="IFT270" s="27"/>
      <c r="IFU270" s="27"/>
      <c r="IFV270" s="27"/>
      <c r="IFW270" s="27"/>
      <c r="IFX270" s="27"/>
      <c r="IFY270" s="27"/>
      <c r="IFZ270" s="27"/>
      <c r="IGA270" s="27"/>
      <c r="IGB270" s="27"/>
      <c r="IGC270" s="27"/>
      <c r="IGD270" s="27"/>
      <c r="IGE270" s="27"/>
      <c r="IGF270" s="27"/>
      <c r="IGG270" s="27"/>
      <c r="IGH270" s="27"/>
      <c r="IGI270" s="27"/>
      <c r="IGJ270" s="27"/>
      <c r="IGK270" s="27"/>
      <c r="IGL270" s="27"/>
      <c r="IGM270" s="27"/>
      <c r="IGN270" s="27"/>
      <c r="IGO270" s="27"/>
      <c r="IGP270" s="27"/>
      <c r="IGQ270" s="27"/>
      <c r="IGR270" s="27"/>
      <c r="IGS270" s="27"/>
      <c r="IGT270" s="27"/>
      <c r="IGU270" s="27"/>
      <c r="IGV270" s="27"/>
      <c r="IGW270" s="27"/>
      <c r="IGX270" s="27"/>
      <c r="IGY270" s="27"/>
      <c r="IGZ270" s="27"/>
      <c r="IHA270" s="27"/>
      <c r="IHB270" s="27"/>
      <c r="IHC270" s="27"/>
      <c r="IHD270" s="27"/>
      <c r="IHE270" s="27"/>
      <c r="IHF270" s="27"/>
      <c r="IHG270" s="27"/>
      <c r="IHH270" s="27"/>
      <c r="IHI270" s="27"/>
      <c r="IHJ270" s="27"/>
      <c r="IHK270" s="27"/>
      <c r="IHL270" s="27"/>
      <c r="IHM270" s="27"/>
      <c r="IHN270" s="27"/>
      <c r="IHO270" s="27"/>
      <c r="IHP270" s="27"/>
      <c r="IHQ270" s="27"/>
      <c r="IHR270" s="27"/>
      <c r="IHS270" s="27"/>
      <c r="IHT270" s="27"/>
      <c r="IHU270" s="27"/>
      <c r="IHV270" s="27"/>
      <c r="IHW270" s="27"/>
      <c r="IHX270" s="27"/>
      <c r="IHY270" s="27"/>
      <c r="IHZ270" s="27"/>
      <c r="IIA270" s="27"/>
      <c r="IIB270" s="27"/>
      <c r="IIC270" s="27"/>
      <c r="IID270" s="27"/>
      <c r="IIE270" s="27"/>
      <c r="IIF270" s="27"/>
      <c r="IIG270" s="27"/>
      <c r="IIH270" s="27"/>
      <c r="III270" s="27"/>
      <c r="IIJ270" s="27"/>
      <c r="IIK270" s="27"/>
      <c r="IIL270" s="27"/>
      <c r="IIM270" s="27"/>
      <c r="IIN270" s="27"/>
      <c r="IIO270" s="27"/>
      <c r="IIP270" s="27"/>
      <c r="IIQ270" s="27"/>
      <c r="IIR270" s="27"/>
      <c r="IIS270" s="27"/>
      <c r="IIT270" s="27"/>
      <c r="IIU270" s="27"/>
      <c r="IIV270" s="27"/>
      <c r="IIW270" s="27"/>
      <c r="IIX270" s="27"/>
      <c r="IIY270" s="27"/>
      <c r="IIZ270" s="27"/>
      <c r="IJA270" s="27"/>
      <c r="IJB270" s="27"/>
      <c r="IJC270" s="27"/>
      <c r="IJD270" s="27"/>
      <c r="IJE270" s="27"/>
      <c r="IJF270" s="27"/>
      <c r="IJG270" s="27"/>
      <c r="IJH270" s="27"/>
      <c r="IJI270" s="27"/>
      <c r="IJJ270" s="27"/>
      <c r="IJK270" s="27"/>
      <c r="IJL270" s="27"/>
      <c r="IJM270" s="27"/>
      <c r="IJN270" s="27"/>
      <c r="IJO270" s="27"/>
      <c r="IJP270" s="27"/>
      <c r="IJQ270" s="27"/>
      <c r="IJR270" s="27"/>
      <c r="IJS270" s="27"/>
      <c r="IJT270" s="27"/>
      <c r="IJU270" s="27"/>
      <c r="IJV270" s="27"/>
      <c r="IJW270" s="27"/>
      <c r="IJX270" s="27"/>
      <c r="IJY270" s="27"/>
      <c r="IJZ270" s="27"/>
      <c r="IKA270" s="27"/>
      <c r="IKB270" s="27"/>
      <c r="IKC270" s="27"/>
      <c r="IKD270" s="27"/>
      <c r="IKE270" s="27"/>
      <c r="IKF270" s="27"/>
      <c r="IKG270" s="27"/>
      <c r="IKH270" s="27"/>
      <c r="IKI270" s="27"/>
      <c r="IKJ270" s="27"/>
      <c r="IKK270" s="27"/>
      <c r="IKL270" s="27"/>
      <c r="IKM270" s="27"/>
      <c r="IKN270" s="27"/>
      <c r="IKO270" s="27"/>
      <c r="IKP270" s="27"/>
      <c r="IKQ270" s="27"/>
      <c r="IKR270" s="27"/>
      <c r="IKS270" s="27"/>
      <c r="IKT270" s="27"/>
      <c r="IKU270" s="27"/>
      <c r="IKV270" s="27"/>
      <c r="IKW270" s="27"/>
      <c r="IKX270" s="27"/>
      <c r="IKY270" s="27"/>
      <c r="IKZ270" s="27"/>
      <c r="ILA270" s="27"/>
      <c r="ILB270" s="27"/>
      <c r="ILC270" s="27"/>
      <c r="ILD270" s="27"/>
      <c r="ILE270" s="27"/>
      <c r="ILF270" s="27"/>
      <c r="ILG270" s="27"/>
      <c r="ILH270" s="27"/>
      <c r="ILI270" s="27"/>
      <c r="ILJ270" s="27"/>
      <c r="ILK270" s="27"/>
      <c r="ILL270" s="27"/>
      <c r="ILM270" s="27"/>
      <c r="ILN270" s="27"/>
      <c r="ILO270" s="27"/>
      <c r="ILP270" s="27"/>
      <c r="ILQ270" s="27"/>
      <c r="ILR270" s="27"/>
      <c r="ILS270" s="27"/>
      <c r="ILT270" s="27"/>
      <c r="ILU270" s="27"/>
      <c r="ILV270" s="27"/>
      <c r="ILW270" s="27"/>
      <c r="ILX270" s="27"/>
      <c r="ILY270" s="27"/>
      <c r="ILZ270" s="27"/>
      <c r="IMA270" s="27"/>
      <c r="IMB270" s="27"/>
      <c r="IMC270" s="27"/>
      <c r="IMD270" s="27"/>
      <c r="IME270" s="27"/>
      <c r="IMF270" s="27"/>
      <c r="IMG270" s="27"/>
      <c r="IMH270" s="27"/>
      <c r="IMI270" s="27"/>
      <c r="IMJ270" s="27"/>
      <c r="IMK270" s="27"/>
      <c r="IML270" s="27"/>
      <c r="IMM270" s="27"/>
      <c r="IMN270" s="27"/>
      <c r="IMO270" s="27"/>
      <c r="IMP270" s="27"/>
      <c r="IMQ270" s="27"/>
      <c r="IMR270" s="27"/>
      <c r="IMS270" s="27"/>
      <c r="IMT270" s="27"/>
      <c r="IMU270" s="27"/>
      <c r="IMV270" s="27"/>
      <c r="IMW270" s="27"/>
      <c r="IMX270" s="27"/>
      <c r="IMY270" s="27"/>
      <c r="IMZ270" s="27"/>
      <c r="INA270" s="27"/>
      <c r="INB270" s="27"/>
      <c r="INC270" s="27"/>
      <c r="IND270" s="27"/>
      <c r="INE270" s="27"/>
      <c r="INF270" s="27"/>
      <c r="ING270" s="27"/>
      <c r="INH270" s="27"/>
      <c r="INI270" s="27"/>
      <c r="INJ270" s="27"/>
      <c r="INK270" s="27"/>
      <c r="INL270" s="27"/>
      <c r="INM270" s="27"/>
      <c r="INN270" s="27"/>
      <c r="INO270" s="27"/>
      <c r="INP270" s="27"/>
      <c r="INQ270" s="27"/>
      <c r="INR270" s="27"/>
      <c r="INS270" s="27"/>
      <c r="INT270" s="27"/>
      <c r="INU270" s="27"/>
      <c r="INV270" s="27"/>
      <c r="INW270" s="27"/>
      <c r="INX270" s="27"/>
      <c r="INY270" s="27"/>
      <c r="INZ270" s="27"/>
      <c r="IOA270" s="27"/>
      <c r="IOB270" s="27"/>
      <c r="IOC270" s="27"/>
      <c r="IOD270" s="27"/>
      <c r="IOE270" s="27"/>
      <c r="IOF270" s="27"/>
      <c r="IOG270" s="27"/>
      <c r="IOH270" s="27"/>
      <c r="IOI270" s="27"/>
      <c r="IOJ270" s="27"/>
      <c r="IOK270" s="27"/>
      <c r="IOL270" s="27"/>
      <c r="IOM270" s="27"/>
      <c r="ION270" s="27"/>
      <c r="IOO270" s="27"/>
      <c r="IOP270" s="27"/>
      <c r="IOQ270" s="27"/>
      <c r="IOR270" s="27"/>
      <c r="IOS270" s="27"/>
      <c r="IOT270" s="27"/>
      <c r="IOU270" s="27"/>
      <c r="IOV270" s="27"/>
      <c r="IOW270" s="27"/>
      <c r="IOX270" s="27"/>
      <c r="IOY270" s="27"/>
      <c r="IOZ270" s="27"/>
      <c r="IPA270" s="27"/>
      <c r="IPB270" s="27"/>
      <c r="IPC270" s="27"/>
      <c r="IPD270" s="27"/>
      <c r="IPE270" s="27"/>
      <c r="IPF270" s="27"/>
      <c r="IPG270" s="27"/>
      <c r="IPH270" s="27"/>
      <c r="IPI270" s="27"/>
      <c r="IPJ270" s="27"/>
      <c r="IPK270" s="27"/>
      <c r="IPL270" s="27"/>
      <c r="IPM270" s="27"/>
      <c r="IPN270" s="27"/>
      <c r="IPO270" s="27"/>
      <c r="IPP270" s="27"/>
      <c r="IPQ270" s="27"/>
      <c r="IPR270" s="27"/>
      <c r="IPS270" s="27"/>
      <c r="IPT270" s="27"/>
      <c r="IPU270" s="27"/>
      <c r="IPV270" s="27"/>
      <c r="IPW270" s="27"/>
      <c r="IPX270" s="27"/>
      <c r="IPY270" s="27"/>
      <c r="IPZ270" s="27"/>
      <c r="IQA270" s="27"/>
      <c r="IQB270" s="27"/>
      <c r="IQC270" s="27"/>
      <c r="IQD270" s="27"/>
      <c r="IQE270" s="27"/>
      <c r="IQF270" s="27"/>
      <c r="IQG270" s="27"/>
      <c r="IQH270" s="27"/>
      <c r="IQI270" s="27"/>
      <c r="IQJ270" s="27"/>
      <c r="IQK270" s="27"/>
      <c r="IQL270" s="27"/>
      <c r="IQM270" s="27"/>
      <c r="IQN270" s="27"/>
      <c r="IQO270" s="27"/>
      <c r="IQP270" s="27"/>
      <c r="IQQ270" s="27"/>
      <c r="IQR270" s="27"/>
      <c r="IQS270" s="27"/>
      <c r="IQT270" s="27"/>
      <c r="IQU270" s="27"/>
      <c r="IQV270" s="27"/>
      <c r="IQW270" s="27"/>
      <c r="IQX270" s="27"/>
      <c r="IQY270" s="27"/>
      <c r="IQZ270" s="27"/>
      <c r="IRA270" s="27"/>
      <c r="IRB270" s="27"/>
      <c r="IRC270" s="27"/>
      <c r="IRD270" s="27"/>
      <c r="IRE270" s="27"/>
      <c r="IRF270" s="27"/>
      <c r="IRG270" s="27"/>
      <c r="IRH270" s="27"/>
      <c r="IRI270" s="27"/>
      <c r="IRJ270" s="27"/>
      <c r="IRK270" s="27"/>
      <c r="IRL270" s="27"/>
      <c r="IRM270" s="27"/>
      <c r="IRN270" s="27"/>
      <c r="IRO270" s="27"/>
      <c r="IRP270" s="27"/>
      <c r="IRQ270" s="27"/>
      <c r="IRR270" s="27"/>
      <c r="IRS270" s="27"/>
      <c r="IRT270" s="27"/>
      <c r="IRU270" s="27"/>
      <c r="IRV270" s="27"/>
      <c r="IRW270" s="27"/>
      <c r="IRX270" s="27"/>
      <c r="IRY270" s="27"/>
      <c r="IRZ270" s="27"/>
      <c r="ISA270" s="27"/>
      <c r="ISB270" s="27"/>
      <c r="ISC270" s="27"/>
      <c r="ISD270" s="27"/>
      <c r="ISE270" s="27"/>
      <c r="ISF270" s="27"/>
      <c r="ISG270" s="27"/>
      <c r="ISH270" s="27"/>
      <c r="ISI270" s="27"/>
      <c r="ISJ270" s="27"/>
      <c r="ISK270" s="27"/>
      <c r="ISL270" s="27"/>
      <c r="ISM270" s="27"/>
      <c r="ISN270" s="27"/>
      <c r="ISO270" s="27"/>
      <c r="ISP270" s="27"/>
      <c r="ISQ270" s="27"/>
      <c r="ISR270" s="27"/>
      <c r="ISS270" s="27"/>
      <c r="IST270" s="27"/>
      <c r="ISU270" s="27"/>
      <c r="ISV270" s="27"/>
      <c r="ISW270" s="27"/>
      <c r="ISX270" s="27"/>
      <c r="ISY270" s="27"/>
      <c r="ISZ270" s="27"/>
      <c r="ITA270" s="27"/>
      <c r="ITB270" s="27"/>
      <c r="ITC270" s="27"/>
      <c r="ITD270" s="27"/>
      <c r="ITE270" s="27"/>
      <c r="ITF270" s="27"/>
      <c r="ITG270" s="27"/>
      <c r="ITH270" s="27"/>
      <c r="ITI270" s="27"/>
      <c r="ITJ270" s="27"/>
      <c r="ITK270" s="27"/>
      <c r="ITL270" s="27"/>
      <c r="ITM270" s="27"/>
      <c r="ITN270" s="27"/>
      <c r="ITO270" s="27"/>
      <c r="ITP270" s="27"/>
      <c r="ITQ270" s="27"/>
      <c r="ITR270" s="27"/>
      <c r="ITS270" s="27"/>
      <c r="ITT270" s="27"/>
      <c r="ITU270" s="27"/>
      <c r="ITV270" s="27"/>
      <c r="ITW270" s="27"/>
      <c r="ITX270" s="27"/>
      <c r="ITY270" s="27"/>
      <c r="ITZ270" s="27"/>
      <c r="IUA270" s="27"/>
      <c r="IUB270" s="27"/>
      <c r="IUC270" s="27"/>
      <c r="IUD270" s="27"/>
      <c r="IUE270" s="27"/>
      <c r="IUF270" s="27"/>
      <c r="IUG270" s="27"/>
      <c r="IUH270" s="27"/>
      <c r="IUI270" s="27"/>
      <c r="IUJ270" s="27"/>
      <c r="IUK270" s="27"/>
      <c r="IUL270" s="27"/>
      <c r="IUM270" s="27"/>
      <c r="IUN270" s="27"/>
      <c r="IUO270" s="27"/>
      <c r="IUP270" s="27"/>
      <c r="IUQ270" s="27"/>
      <c r="IUR270" s="27"/>
      <c r="IUS270" s="27"/>
      <c r="IUT270" s="27"/>
      <c r="IUU270" s="27"/>
      <c r="IUV270" s="27"/>
      <c r="IUW270" s="27"/>
      <c r="IUX270" s="27"/>
      <c r="IUY270" s="27"/>
      <c r="IUZ270" s="27"/>
      <c r="IVA270" s="27"/>
      <c r="IVB270" s="27"/>
      <c r="IVC270" s="27"/>
      <c r="IVD270" s="27"/>
      <c r="IVE270" s="27"/>
      <c r="IVF270" s="27"/>
      <c r="IVG270" s="27"/>
      <c r="IVH270" s="27"/>
      <c r="IVI270" s="27"/>
      <c r="IVJ270" s="27"/>
      <c r="IVK270" s="27"/>
      <c r="IVL270" s="27"/>
      <c r="IVM270" s="27"/>
      <c r="IVN270" s="27"/>
      <c r="IVO270" s="27"/>
      <c r="IVP270" s="27"/>
      <c r="IVQ270" s="27"/>
      <c r="IVR270" s="27"/>
      <c r="IVS270" s="27"/>
      <c r="IVT270" s="27"/>
      <c r="IVU270" s="27"/>
      <c r="IVV270" s="27"/>
      <c r="IVW270" s="27"/>
      <c r="IVX270" s="27"/>
      <c r="IVY270" s="27"/>
      <c r="IVZ270" s="27"/>
      <c r="IWA270" s="27"/>
      <c r="IWB270" s="27"/>
      <c r="IWC270" s="27"/>
      <c r="IWD270" s="27"/>
      <c r="IWE270" s="27"/>
      <c r="IWF270" s="27"/>
      <c r="IWG270" s="27"/>
      <c r="IWH270" s="27"/>
      <c r="IWI270" s="27"/>
      <c r="IWJ270" s="27"/>
      <c r="IWK270" s="27"/>
      <c r="IWL270" s="27"/>
      <c r="IWM270" s="27"/>
      <c r="IWN270" s="27"/>
      <c r="IWO270" s="27"/>
      <c r="IWP270" s="27"/>
      <c r="IWQ270" s="27"/>
      <c r="IWR270" s="27"/>
      <c r="IWS270" s="27"/>
      <c r="IWT270" s="27"/>
      <c r="IWU270" s="27"/>
      <c r="IWV270" s="27"/>
      <c r="IWW270" s="27"/>
      <c r="IWX270" s="27"/>
      <c r="IWY270" s="27"/>
      <c r="IWZ270" s="27"/>
      <c r="IXA270" s="27"/>
      <c r="IXB270" s="27"/>
      <c r="IXC270" s="27"/>
      <c r="IXD270" s="27"/>
      <c r="IXE270" s="27"/>
      <c r="IXF270" s="27"/>
      <c r="IXG270" s="27"/>
      <c r="IXH270" s="27"/>
      <c r="IXI270" s="27"/>
      <c r="IXJ270" s="27"/>
      <c r="IXK270" s="27"/>
      <c r="IXL270" s="27"/>
      <c r="IXM270" s="27"/>
      <c r="IXN270" s="27"/>
      <c r="IXO270" s="27"/>
      <c r="IXP270" s="27"/>
      <c r="IXQ270" s="27"/>
      <c r="IXR270" s="27"/>
      <c r="IXS270" s="27"/>
      <c r="IXT270" s="27"/>
      <c r="IXU270" s="27"/>
      <c r="IXV270" s="27"/>
      <c r="IXW270" s="27"/>
      <c r="IXX270" s="27"/>
      <c r="IXY270" s="27"/>
      <c r="IXZ270" s="27"/>
      <c r="IYA270" s="27"/>
      <c r="IYB270" s="27"/>
      <c r="IYC270" s="27"/>
      <c r="IYD270" s="27"/>
      <c r="IYE270" s="27"/>
      <c r="IYF270" s="27"/>
      <c r="IYG270" s="27"/>
      <c r="IYH270" s="27"/>
      <c r="IYI270" s="27"/>
      <c r="IYJ270" s="27"/>
      <c r="IYK270" s="27"/>
      <c r="IYL270" s="27"/>
      <c r="IYM270" s="27"/>
      <c r="IYN270" s="27"/>
      <c r="IYO270" s="27"/>
      <c r="IYP270" s="27"/>
      <c r="IYQ270" s="27"/>
      <c r="IYR270" s="27"/>
      <c r="IYS270" s="27"/>
      <c r="IYT270" s="27"/>
      <c r="IYU270" s="27"/>
      <c r="IYV270" s="27"/>
      <c r="IYW270" s="27"/>
      <c r="IYX270" s="27"/>
      <c r="IYY270" s="27"/>
      <c r="IYZ270" s="27"/>
      <c r="IZA270" s="27"/>
      <c r="IZB270" s="27"/>
      <c r="IZC270" s="27"/>
      <c r="IZD270" s="27"/>
      <c r="IZE270" s="27"/>
      <c r="IZF270" s="27"/>
      <c r="IZG270" s="27"/>
      <c r="IZH270" s="27"/>
      <c r="IZI270" s="27"/>
      <c r="IZJ270" s="27"/>
      <c r="IZK270" s="27"/>
      <c r="IZL270" s="27"/>
      <c r="IZM270" s="27"/>
      <c r="IZN270" s="27"/>
      <c r="IZO270" s="27"/>
      <c r="IZP270" s="27"/>
      <c r="IZQ270" s="27"/>
      <c r="IZR270" s="27"/>
      <c r="IZS270" s="27"/>
      <c r="IZT270" s="27"/>
      <c r="IZU270" s="27"/>
      <c r="IZV270" s="27"/>
      <c r="IZW270" s="27"/>
      <c r="IZX270" s="27"/>
      <c r="IZY270" s="27"/>
      <c r="IZZ270" s="27"/>
      <c r="JAA270" s="27"/>
      <c r="JAB270" s="27"/>
      <c r="JAC270" s="27"/>
      <c r="JAD270" s="27"/>
      <c r="JAE270" s="27"/>
      <c r="JAF270" s="27"/>
      <c r="JAG270" s="27"/>
      <c r="JAH270" s="27"/>
      <c r="JAI270" s="27"/>
      <c r="JAJ270" s="27"/>
      <c r="JAK270" s="27"/>
      <c r="JAL270" s="27"/>
      <c r="JAM270" s="27"/>
      <c r="JAN270" s="27"/>
      <c r="JAO270" s="27"/>
      <c r="JAP270" s="27"/>
      <c r="JAQ270" s="27"/>
      <c r="JAR270" s="27"/>
      <c r="JAS270" s="27"/>
      <c r="JAT270" s="27"/>
      <c r="JAU270" s="27"/>
      <c r="JAV270" s="27"/>
      <c r="JAW270" s="27"/>
      <c r="JAX270" s="27"/>
      <c r="JAY270" s="27"/>
      <c r="JAZ270" s="27"/>
      <c r="JBA270" s="27"/>
      <c r="JBB270" s="27"/>
      <c r="JBC270" s="27"/>
      <c r="JBD270" s="27"/>
      <c r="JBE270" s="27"/>
      <c r="JBF270" s="27"/>
      <c r="JBG270" s="27"/>
      <c r="JBH270" s="27"/>
      <c r="JBI270" s="27"/>
      <c r="JBJ270" s="27"/>
      <c r="JBK270" s="27"/>
      <c r="JBL270" s="27"/>
      <c r="JBM270" s="27"/>
      <c r="JBN270" s="27"/>
      <c r="JBO270" s="27"/>
      <c r="JBP270" s="27"/>
      <c r="JBQ270" s="27"/>
      <c r="JBR270" s="27"/>
      <c r="JBS270" s="27"/>
      <c r="JBT270" s="27"/>
      <c r="JBU270" s="27"/>
      <c r="JBV270" s="27"/>
      <c r="JBW270" s="27"/>
      <c r="JBX270" s="27"/>
      <c r="JBY270" s="27"/>
      <c r="JBZ270" s="27"/>
      <c r="JCA270" s="27"/>
      <c r="JCB270" s="27"/>
      <c r="JCC270" s="27"/>
      <c r="JCD270" s="27"/>
      <c r="JCE270" s="27"/>
      <c r="JCF270" s="27"/>
      <c r="JCG270" s="27"/>
      <c r="JCH270" s="27"/>
      <c r="JCI270" s="27"/>
      <c r="JCJ270" s="27"/>
      <c r="JCK270" s="27"/>
      <c r="JCL270" s="27"/>
      <c r="JCM270" s="27"/>
      <c r="JCN270" s="27"/>
      <c r="JCO270" s="27"/>
      <c r="JCP270" s="27"/>
      <c r="JCQ270" s="27"/>
      <c r="JCR270" s="27"/>
      <c r="JCS270" s="27"/>
      <c r="JCT270" s="27"/>
      <c r="JCU270" s="27"/>
      <c r="JCV270" s="27"/>
      <c r="JCW270" s="27"/>
      <c r="JCX270" s="27"/>
      <c r="JCY270" s="27"/>
      <c r="JCZ270" s="27"/>
      <c r="JDA270" s="27"/>
      <c r="JDB270" s="27"/>
      <c r="JDC270" s="27"/>
      <c r="JDD270" s="27"/>
      <c r="JDE270" s="27"/>
      <c r="JDF270" s="27"/>
      <c r="JDG270" s="27"/>
      <c r="JDH270" s="27"/>
      <c r="JDI270" s="27"/>
      <c r="JDJ270" s="27"/>
      <c r="JDK270" s="27"/>
      <c r="JDL270" s="27"/>
      <c r="JDM270" s="27"/>
      <c r="JDN270" s="27"/>
      <c r="JDO270" s="27"/>
      <c r="JDP270" s="27"/>
      <c r="JDQ270" s="27"/>
      <c r="JDR270" s="27"/>
      <c r="JDS270" s="27"/>
      <c r="JDT270" s="27"/>
      <c r="JDU270" s="27"/>
      <c r="JDV270" s="27"/>
      <c r="JDW270" s="27"/>
      <c r="JDX270" s="27"/>
      <c r="JDY270" s="27"/>
      <c r="JDZ270" s="27"/>
      <c r="JEA270" s="27"/>
      <c r="JEB270" s="27"/>
      <c r="JEC270" s="27"/>
      <c r="JED270" s="27"/>
      <c r="JEE270" s="27"/>
      <c r="JEF270" s="27"/>
      <c r="JEG270" s="27"/>
      <c r="JEH270" s="27"/>
      <c r="JEI270" s="27"/>
      <c r="JEJ270" s="27"/>
      <c r="JEK270" s="27"/>
      <c r="JEL270" s="27"/>
      <c r="JEM270" s="27"/>
      <c r="JEN270" s="27"/>
      <c r="JEO270" s="27"/>
      <c r="JEP270" s="27"/>
      <c r="JEQ270" s="27"/>
      <c r="JER270" s="27"/>
      <c r="JES270" s="27"/>
      <c r="JET270" s="27"/>
      <c r="JEU270" s="27"/>
      <c r="JEV270" s="27"/>
      <c r="JEW270" s="27"/>
      <c r="JEX270" s="27"/>
      <c r="JEY270" s="27"/>
      <c r="JEZ270" s="27"/>
      <c r="JFA270" s="27"/>
      <c r="JFB270" s="27"/>
      <c r="JFC270" s="27"/>
      <c r="JFD270" s="27"/>
      <c r="JFE270" s="27"/>
      <c r="JFF270" s="27"/>
      <c r="JFG270" s="27"/>
      <c r="JFH270" s="27"/>
      <c r="JFI270" s="27"/>
      <c r="JFJ270" s="27"/>
      <c r="JFK270" s="27"/>
      <c r="JFL270" s="27"/>
      <c r="JFM270" s="27"/>
      <c r="JFN270" s="27"/>
      <c r="JFO270" s="27"/>
      <c r="JFP270" s="27"/>
      <c r="JFQ270" s="27"/>
      <c r="JFR270" s="27"/>
      <c r="JFS270" s="27"/>
      <c r="JFT270" s="27"/>
      <c r="JFU270" s="27"/>
      <c r="JFV270" s="27"/>
      <c r="JFW270" s="27"/>
      <c r="JFX270" s="27"/>
      <c r="JFY270" s="27"/>
      <c r="JFZ270" s="27"/>
      <c r="JGA270" s="27"/>
      <c r="JGB270" s="27"/>
      <c r="JGC270" s="27"/>
      <c r="JGD270" s="27"/>
      <c r="JGE270" s="27"/>
      <c r="JGF270" s="27"/>
      <c r="JGG270" s="27"/>
      <c r="JGH270" s="27"/>
      <c r="JGI270" s="27"/>
      <c r="JGJ270" s="27"/>
      <c r="JGK270" s="27"/>
      <c r="JGL270" s="27"/>
      <c r="JGM270" s="27"/>
      <c r="JGN270" s="27"/>
      <c r="JGO270" s="27"/>
      <c r="JGP270" s="27"/>
      <c r="JGQ270" s="27"/>
      <c r="JGR270" s="27"/>
      <c r="JGS270" s="27"/>
      <c r="JGT270" s="27"/>
      <c r="JGU270" s="27"/>
      <c r="JGV270" s="27"/>
      <c r="JGW270" s="27"/>
      <c r="JGX270" s="27"/>
      <c r="JGY270" s="27"/>
      <c r="JGZ270" s="27"/>
      <c r="JHA270" s="27"/>
      <c r="JHB270" s="27"/>
      <c r="JHC270" s="27"/>
      <c r="JHD270" s="27"/>
      <c r="JHE270" s="27"/>
      <c r="JHF270" s="27"/>
      <c r="JHG270" s="27"/>
      <c r="JHH270" s="27"/>
      <c r="JHI270" s="27"/>
      <c r="JHJ270" s="27"/>
      <c r="JHK270" s="27"/>
      <c r="JHL270" s="27"/>
      <c r="JHM270" s="27"/>
      <c r="JHN270" s="27"/>
      <c r="JHO270" s="27"/>
      <c r="JHP270" s="27"/>
      <c r="JHQ270" s="27"/>
      <c r="JHR270" s="27"/>
      <c r="JHS270" s="27"/>
      <c r="JHT270" s="27"/>
      <c r="JHU270" s="27"/>
      <c r="JHV270" s="27"/>
      <c r="JHW270" s="27"/>
      <c r="JHX270" s="27"/>
      <c r="JHY270" s="27"/>
      <c r="JHZ270" s="27"/>
      <c r="JIA270" s="27"/>
      <c r="JIB270" s="27"/>
      <c r="JIC270" s="27"/>
      <c r="JID270" s="27"/>
      <c r="JIE270" s="27"/>
      <c r="JIF270" s="27"/>
      <c r="JIG270" s="27"/>
      <c r="JIH270" s="27"/>
      <c r="JII270" s="27"/>
      <c r="JIJ270" s="27"/>
      <c r="JIK270" s="27"/>
      <c r="JIL270" s="27"/>
      <c r="JIM270" s="27"/>
      <c r="JIN270" s="27"/>
      <c r="JIO270" s="27"/>
      <c r="JIP270" s="27"/>
      <c r="JIQ270" s="27"/>
      <c r="JIR270" s="27"/>
      <c r="JIS270" s="27"/>
      <c r="JIT270" s="27"/>
      <c r="JIU270" s="27"/>
      <c r="JIV270" s="27"/>
      <c r="JIW270" s="27"/>
      <c r="JIX270" s="27"/>
      <c r="JIY270" s="27"/>
      <c r="JIZ270" s="27"/>
      <c r="JJA270" s="27"/>
      <c r="JJB270" s="27"/>
      <c r="JJC270" s="27"/>
      <c r="JJD270" s="27"/>
      <c r="JJE270" s="27"/>
      <c r="JJF270" s="27"/>
      <c r="JJG270" s="27"/>
      <c r="JJH270" s="27"/>
      <c r="JJI270" s="27"/>
      <c r="JJJ270" s="27"/>
      <c r="JJK270" s="27"/>
      <c r="JJL270" s="27"/>
      <c r="JJM270" s="27"/>
      <c r="JJN270" s="27"/>
      <c r="JJO270" s="27"/>
      <c r="JJP270" s="27"/>
      <c r="JJQ270" s="27"/>
      <c r="JJR270" s="27"/>
      <c r="JJS270" s="27"/>
      <c r="JJT270" s="27"/>
      <c r="JJU270" s="27"/>
      <c r="JJV270" s="27"/>
      <c r="JJW270" s="27"/>
      <c r="JJX270" s="27"/>
      <c r="JJY270" s="27"/>
      <c r="JJZ270" s="27"/>
      <c r="JKA270" s="27"/>
      <c r="JKB270" s="27"/>
      <c r="JKC270" s="27"/>
      <c r="JKD270" s="27"/>
      <c r="JKE270" s="27"/>
      <c r="JKF270" s="27"/>
      <c r="JKG270" s="27"/>
      <c r="JKH270" s="27"/>
      <c r="JKI270" s="27"/>
      <c r="JKJ270" s="27"/>
      <c r="JKK270" s="27"/>
      <c r="JKL270" s="27"/>
      <c r="JKM270" s="27"/>
      <c r="JKN270" s="27"/>
      <c r="JKO270" s="27"/>
      <c r="JKP270" s="27"/>
      <c r="JKQ270" s="27"/>
      <c r="JKR270" s="27"/>
      <c r="JKS270" s="27"/>
      <c r="JKT270" s="27"/>
      <c r="JKU270" s="27"/>
      <c r="JKV270" s="27"/>
      <c r="JKW270" s="27"/>
      <c r="JKX270" s="27"/>
      <c r="JKY270" s="27"/>
      <c r="JKZ270" s="27"/>
      <c r="JLA270" s="27"/>
      <c r="JLB270" s="27"/>
      <c r="JLC270" s="27"/>
      <c r="JLD270" s="27"/>
      <c r="JLE270" s="27"/>
      <c r="JLF270" s="27"/>
      <c r="JLG270" s="27"/>
      <c r="JLH270" s="27"/>
      <c r="JLI270" s="27"/>
      <c r="JLJ270" s="27"/>
      <c r="JLK270" s="27"/>
      <c r="JLL270" s="27"/>
      <c r="JLM270" s="27"/>
      <c r="JLN270" s="27"/>
      <c r="JLO270" s="27"/>
      <c r="JLP270" s="27"/>
      <c r="JLQ270" s="27"/>
      <c r="JLR270" s="27"/>
      <c r="JLS270" s="27"/>
      <c r="JLT270" s="27"/>
      <c r="JLU270" s="27"/>
      <c r="JLV270" s="27"/>
      <c r="JLW270" s="27"/>
      <c r="JLX270" s="27"/>
      <c r="JLY270" s="27"/>
      <c r="JLZ270" s="27"/>
      <c r="JMA270" s="27"/>
      <c r="JMB270" s="27"/>
      <c r="JMC270" s="27"/>
      <c r="JMD270" s="27"/>
      <c r="JME270" s="27"/>
      <c r="JMF270" s="27"/>
      <c r="JMG270" s="27"/>
      <c r="JMH270" s="27"/>
      <c r="JMI270" s="27"/>
      <c r="JMJ270" s="27"/>
      <c r="JMK270" s="27"/>
      <c r="JML270" s="27"/>
      <c r="JMM270" s="27"/>
      <c r="JMN270" s="27"/>
      <c r="JMO270" s="27"/>
      <c r="JMP270" s="27"/>
      <c r="JMQ270" s="27"/>
      <c r="JMR270" s="27"/>
      <c r="JMS270" s="27"/>
      <c r="JMT270" s="27"/>
      <c r="JMU270" s="27"/>
      <c r="JMV270" s="27"/>
      <c r="JMW270" s="27"/>
      <c r="JMX270" s="27"/>
      <c r="JMY270" s="27"/>
      <c r="JMZ270" s="27"/>
      <c r="JNA270" s="27"/>
      <c r="JNB270" s="27"/>
      <c r="JNC270" s="27"/>
      <c r="JND270" s="27"/>
      <c r="JNE270" s="27"/>
      <c r="JNF270" s="27"/>
      <c r="JNG270" s="27"/>
      <c r="JNH270" s="27"/>
      <c r="JNI270" s="27"/>
      <c r="JNJ270" s="27"/>
      <c r="JNK270" s="27"/>
      <c r="JNL270" s="27"/>
      <c r="JNM270" s="27"/>
      <c r="JNN270" s="27"/>
      <c r="JNO270" s="27"/>
      <c r="JNP270" s="27"/>
      <c r="JNQ270" s="27"/>
      <c r="JNR270" s="27"/>
      <c r="JNS270" s="27"/>
      <c r="JNT270" s="27"/>
      <c r="JNU270" s="27"/>
      <c r="JNV270" s="27"/>
      <c r="JNW270" s="27"/>
      <c r="JNX270" s="27"/>
      <c r="JNY270" s="27"/>
      <c r="JNZ270" s="27"/>
      <c r="JOA270" s="27"/>
      <c r="JOB270" s="27"/>
      <c r="JOC270" s="27"/>
      <c r="JOD270" s="27"/>
      <c r="JOE270" s="27"/>
      <c r="JOF270" s="27"/>
      <c r="JOG270" s="27"/>
      <c r="JOH270" s="27"/>
      <c r="JOI270" s="27"/>
      <c r="JOJ270" s="27"/>
      <c r="JOK270" s="27"/>
      <c r="JOL270" s="27"/>
      <c r="JOM270" s="27"/>
      <c r="JON270" s="27"/>
      <c r="JOO270" s="27"/>
      <c r="JOP270" s="27"/>
      <c r="JOQ270" s="27"/>
      <c r="JOR270" s="27"/>
      <c r="JOS270" s="27"/>
      <c r="JOT270" s="27"/>
      <c r="JOU270" s="27"/>
      <c r="JOV270" s="27"/>
      <c r="JOW270" s="27"/>
      <c r="JOX270" s="27"/>
      <c r="JOY270" s="27"/>
      <c r="JOZ270" s="27"/>
      <c r="JPA270" s="27"/>
      <c r="JPB270" s="27"/>
      <c r="JPC270" s="27"/>
      <c r="JPD270" s="27"/>
      <c r="JPE270" s="27"/>
      <c r="JPF270" s="27"/>
      <c r="JPG270" s="27"/>
      <c r="JPH270" s="27"/>
      <c r="JPI270" s="27"/>
      <c r="JPJ270" s="27"/>
      <c r="JPK270" s="27"/>
      <c r="JPL270" s="27"/>
      <c r="JPM270" s="27"/>
      <c r="JPN270" s="27"/>
      <c r="JPO270" s="27"/>
      <c r="JPP270" s="27"/>
      <c r="JPQ270" s="27"/>
      <c r="JPR270" s="27"/>
      <c r="JPS270" s="27"/>
      <c r="JPT270" s="27"/>
      <c r="JPU270" s="27"/>
      <c r="JPV270" s="27"/>
      <c r="JPW270" s="27"/>
      <c r="JPX270" s="27"/>
      <c r="JPY270" s="27"/>
      <c r="JPZ270" s="27"/>
      <c r="JQA270" s="27"/>
      <c r="JQB270" s="27"/>
      <c r="JQC270" s="27"/>
      <c r="JQD270" s="27"/>
      <c r="JQE270" s="27"/>
      <c r="JQF270" s="27"/>
      <c r="JQG270" s="27"/>
      <c r="JQH270" s="27"/>
      <c r="JQI270" s="27"/>
      <c r="JQJ270" s="27"/>
      <c r="JQK270" s="27"/>
      <c r="JQL270" s="27"/>
      <c r="JQM270" s="27"/>
      <c r="JQN270" s="27"/>
      <c r="JQO270" s="27"/>
      <c r="JQP270" s="27"/>
      <c r="JQQ270" s="27"/>
      <c r="JQR270" s="27"/>
      <c r="JQS270" s="27"/>
      <c r="JQT270" s="27"/>
      <c r="JQU270" s="27"/>
      <c r="JQV270" s="27"/>
      <c r="JQW270" s="27"/>
      <c r="JQX270" s="27"/>
      <c r="JQY270" s="27"/>
      <c r="JQZ270" s="27"/>
      <c r="JRA270" s="27"/>
      <c r="JRB270" s="27"/>
      <c r="JRC270" s="27"/>
      <c r="JRD270" s="27"/>
      <c r="JRE270" s="27"/>
      <c r="JRF270" s="27"/>
      <c r="JRG270" s="27"/>
      <c r="JRH270" s="27"/>
      <c r="JRI270" s="27"/>
      <c r="JRJ270" s="27"/>
      <c r="JRK270" s="27"/>
      <c r="JRL270" s="27"/>
      <c r="JRM270" s="27"/>
      <c r="JRN270" s="27"/>
      <c r="JRO270" s="27"/>
      <c r="JRP270" s="27"/>
      <c r="JRQ270" s="27"/>
      <c r="JRR270" s="27"/>
      <c r="JRS270" s="27"/>
      <c r="JRT270" s="27"/>
      <c r="JRU270" s="27"/>
      <c r="JRV270" s="27"/>
      <c r="JRW270" s="27"/>
      <c r="JRX270" s="27"/>
      <c r="JRY270" s="27"/>
      <c r="JRZ270" s="27"/>
      <c r="JSA270" s="27"/>
      <c r="JSB270" s="27"/>
      <c r="JSC270" s="27"/>
      <c r="JSD270" s="27"/>
      <c r="JSE270" s="27"/>
      <c r="JSF270" s="27"/>
      <c r="JSG270" s="27"/>
      <c r="JSH270" s="27"/>
      <c r="JSI270" s="27"/>
      <c r="JSJ270" s="27"/>
      <c r="JSK270" s="27"/>
      <c r="JSL270" s="27"/>
      <c r="JSM270" s="27"/>
      <c r="JSN270" s="27"/>
      <c r="JSO270" s="27"/>
      <c r="JSP270" s="27"/>
      <c r="JSQ270" s="27"/>
      <c r="JSR270" s="27"/>
      <c r="JSS270" s="27"/>
      <c r="JST270" s="27"/>
      <c r="JSU270" s="27"/>
      <c r="JSV270" s="27"/>
      <c r="JSW270" s="27"/>
      <c r="JSX270" s="27"/>
      <c r="JSY270" s="27"/>
      <c r="JSZ270" s="27"/>
      <c r="JTA270" s="27"/>
      <c r="JTB270" s="27"/>
      <c r="JTC270" s="27"/>
      <c r="JTD270" s="27"/>
      <c r="JTE270" s="27"/>
      <c r="JTF270" s="27"/>
      <c r="JTG270" s="27"/>
      <c r="JTH270" s="27"/>
      <c r="JTI270" s="27"/>
      <c r="JTJ270" s="27"/>
      <c r="JTK270" s="27"/>
      <c r="JTL270" s="27"/>
      <c r="JTM270" s="27"/>
      <c r="JTN270" s="27"/>
      <c r="JTO270" s="27"/>
      <c r="JTP270" s="27"/>
      <c r="JTQ270" s="27"/>
      <c r="JTR270" s="27"/>
      <c r="JTS270" s="27"/>
      <c r="JTT270" s="27"/>
      <c r="JTU270" s="27"/>
      <c r="JTV270" s="27"/>
      <c r="JTW270" s="27"/>
      <c r="JTX270" s="27"/>
      <c r="JTY270" s="27"/>
      <c r="JTZ270" s="27"/>
      <c r="JUA270" s="27"/>
      <c r="JUB270" s="27"/>
      <c r="JUC270" s="27"/>
      <c r="JUD270" s="27"/>
      <c r="JUE270" s="27"/>
      <c r="JUF270" s="27"/>
      <c r="JUG270" s="27"/>
      <c r="JUH270" s="27"/>
      <c r="JUI270" s="27"/>
      <c r="JUJ270" s="27"/>
      <c r="JUK270" s="27"/>
      <c r="JUL270" s="27"/>
      <c r="JUM270" s="27"/>
      <c r="JUN270" s="27"/>
      <c r="JUO270" s="27"/>
      <c r="JUP270" s="27"/>
      <c r="JUQ270" s="27"/>
      <c r="JUR270" s="27"/>
      <c r="JUS270" s="27"/>
      <c r="JUT270" s="27"/>
      <c r="JUU270" s="27"/>
      <c r="JUV270" s="27"/>
      <c r="JUW270" s="27"/>
      <c r="JUX270" s="27"/>
      <c r="JUY270" s="27"/>
      <c r="JUZ270" s="27"/>
      <c r="JVA270" s="27"/>
      <c r="JVB270" s="27"/>
      <c r="JVC270" s="27"/>
      <c r="JVD270" s="27"/>
      <c r="JVE270" s="27"/>
      <c r="JVF270" s="27"/>
      <c r="JVG270" s="27"/>
      <c r="JVH270" s="27"/>
      <c r="JVI270" s="27"/>
      <c r="JVJ270" s="27"/>
      <c r="JVK270" s="27"/>
      <c r="JVL270" s="27"/>
      <c r="JVM270" s="27"/>
      <c r="JVN270" s="27"/>
      <c r="JVO270" s="27"/>
      <c r="JVP270" s="27"/>
      <c r="JVQ270" s="27"/>
      <c r="JVR270" s="27"/>
      <c r="JVS270" s="27"/>
      <c r="JVT270" s="27"/>
      <c r="JVU270" s="27"/>
      <c r="JVV270" s="27"/>
      <c r="JVW270" s="27"/>
      <c r="JVX270" s="27"/>
      <c r="JVY270" s="27"/>
      <c r="JVZ270" s="27"/>
      <c r="JWA270" s="27"/>
      <c r="JWB270" s="27"/>
      <c r="JWC270" s="27"/>
      <c r="JWD270" s="27"/>
      <c r="JWE270" s="27"/>
      <c r="JWF270" s="27"/>
      <c r="JWG270" s="27"/>
      <c r="JWH270" s="27"/>
      <c r="JWI270" s="27"/>
      <c r="JWJ270" s="27"/>
      <c r="JWK270" s="27"/>
      <c r="JWL270" s="27"/>
      <c r="JWM270" s="27"/>
      <c r="JWN270" s="27"/>
      <c r="JWO270" s="27"/>
      <c r="JWP270" s="27"/>
      <c r="JWQ270" s="27"/>
      <c r="JWR270" s="27"/>
      <c r="JWS270" s="27"/>
      <c r="JWT270" s="27"/>
      <c r="JWU270" s="27"/>
      <c r="JWV270" s="27"/>
      <c r="JWW270" s="27"/>
      <c r="JWX270" s="27"/>
      <c r="JWY270" s="27"/>
      <c r="JWZ270" s="27"/>
      <c r="JXA270" s="27"/>
      <c r="JXB270" s="27"/>
      <c r="JXC270" s="27"/>
      <c r="JXD270" s="27"/>
      <c r="JXE270" s="27"/>
      <c r="JXF270" s="27"/>
      <c r="JXG270" s="27"/>
      <c r="JXH270" s="27"/>
      <c r="JXI270" s="27"/>
      <c r="JXJ270" s="27"/>
      <c r="JXK270" s="27"/>
      <c r="JXL270" s="27"/>
      <c r="JXM270" s="27"/>
      <c r="JXN270" s="27"/>
      <c r="JXO270" s="27"/>
      <c r="JXP270" s="27"/>
      <c r="JXQ270" s="27"/>
      <c r="JXR270" s="27"/>
      <c r="JXS270" s="27"/>
      <c r="JXT270" s="27"/>
      <c r="JXU270" s="27"/>
      <c r="JXV270" s="27"/>
      <c r="JXW270" s="27"/>
      <c r="JXX270" s="27"/>
      <c r="JXY270" s="27"/>
      <c r="JXZ270" s="27"/>
      <c r="JYA270" s="27"/>
      <c r="JYB270" s="27"/>
      <c r="JYC270" s="27"/>
      <c r="JYD270" s="27"/>
      <c r="JYE270" s="27"/>
      <c r="JYF270" s="27"/>
      <c r="JYG270" s="27"/>
      <c r="JYH270" s="27"/>
      <c r="JYI270" s="27"/>
      <c r="JYJ270" s="27"/>
      <c r="JYK270" s="27"/>
      <c r="JYL270" s="27"/>
      <c r="JYM270" s="27"/>
      <c r="JYN270" s="27"/>
      <c r="JYO270" s="27"/>
      <c r="JYP270" s="27"/>
      <c r="JYQ270" s="27"/>
      <c r="JYR270" s="27"/>
      <c r="JYS270" s="27"/>
      <c r="JYT270" s="27"/>
      <c r="JYU270" s="27"/>
      <c r="JYV270" s="27"/>
      <c r="JYW270" s="27"/>
      <c r="JYX270" s="27"/>
      <c r="JYY270" s="27"/>
      <c r="JYZ270" s="27"/>
      <c r="JZA270" s="27"/>
      <c r="JZB270" s="27"/>
      <c r="JZC270" s="27"/>
      <c r="JZD270" s="27"/>
      <c r="JZE270" s="27"/>
      <c r="JZF270" s="27"/>
      <c r="JZG270" s="27"/>
      <c r="JZH270" s="27"/>
      <c r="JZI270" s="27"/>
      <c r="JZJ270" s="27"/>
      <c r="JZK270" s="27"/>
      <c r="JZL270" s="27"/>
      <c r="JZM270" s="27"/>
      <c r="JZN270" s="27"/>
      <c r="JZO270" s="27"/>
      <c r="JZP270" s="27"/>
      <c r="JZQ270" s="27"/>
      <c r="JZR270" s="27"/>
      <c r="JZS270" s="27"/>
      <c r="JZT270" s="27"/>
      <c r="JZU270" s="27"/>
      <c r="JZV270" s="27"/>
      <c r="JZW270" s="27"/>
      <c r="JZX270" s="27"/>
      <c r="JZY270" s="27"/>
      <c r="JZZ270" s="27"/>
      <c r="KAA270" s="27"/>
      <c r="KAB270" s="27"/>
      <c r="KAC270" s="27"/>
      <c r="KAD270" s="27"/>
      <c r="KAE270" s="27"/>
      <c r="KAF270" s="27"/>
      <c r="KAG270" s="27"/>
      <c r="KAH270" s="27"/>
      <c r="KAI270" s="27"/>
      <c r="KAJ270" s="27"/>
      <c r="KAK270" s="27"/>
      <c r="KAL270" s="27"/>
      <c r="KAM270" s="27"/>
      <c r="KAN270" s="27"/>
      <c r="KAO270" s="27"/>
      <c r="KAP270" s="27"/>
      <c r="KAQ270" s="27"/>
      <c r="KAR270" s="27"/>
      <c r="KAS270" s="27"/>
      <c r="KAT270" s="27"/>
      <c r="KAU270" s="27"/>
      <c r="KAV270" s="27"/>
      <c r="KAW270" s="27"/>
      <c r="KAX270" s="27"/>
      <c r="KAY270" s="27"/>
      <c r="KAZ270" s="27"/>
      <c r="KBA270" s="27"/>
      <c r="KBB270" s="27"/>
      <c r="KBC270" s="27"/>
      <c r="KBD270" s="27"/>
      <c r="KBE270" s="27"/>
      <c r="KBF270" s="27"/>
      <c r="KBG270" s="27"/>
      <c r="KBH270" s="27"/>
      <c r="KBI270" s="27"/>
      <c r="KBJ270" s="27"/>
      <c r="KBK270" s="27"/>
      <c r="KBL270" s="27"/>
      <c r="KBM270" s="27"/>
      <c r="KBN270" s="27"/>
      <c r="KBO270" s="27"/>
      <c r="KBP270" s="27"/>
      <c r="KBQ270" s="27"/>
      <c r="KBR270" s="27"/>
      <c r="KBS270" s="27"/>
      <c r="KBT270" s="27"/>
      <c r="KBU270" s="27"/>
      <c r="KBV270" s="27"/>
      <c r="KBW270" s="27"/>
      <c r="KBX270" s="27"/>
      <c r="KBY270" s="27"/>
      <c r="KBZ270" s="27"/>
      <c r="KCA270" s="27"/>
      <c r="KCB270" s="27"/>
      <c r="KCC270" s="27"/>
      <c r="KCD270" s="27"/>
      <c r="KCE270" s="27"/>
      <c r="KCF270" s="27"/>
      <c r="KCG270" s="27"/>
      <c r="KCH270" s="27"/>
      <c r="KCI270" s="27"/>
      <c r="KCJ270" s="27"/>
      <c r="KCK270" s="27"/>
      <c r="KCL270" s="27"/>
      <c r="KCM270" s="27"/>
      <c r="KCN270" s="27"/>
      <c r="KCO270" s="27"/>
      <c r="KCP270" s="27"/>
      <c r="KCQ270" s="27"/>
      <c r="KCR270" s="27"/>
      <c r="KCS270" s="27"/>
      <c r="KCT270" s="27"/>
      <c r="KCU270" s="27"/>
      <c r="KCV270" s="27"/>
      <c r="KCW270" s="27"/>
      <c r="KCX270" s="27"/>
      <c r="KCY270" s="27"/>
      <c r="KCZ270" s="27"/>
      <c r="KDA270" s="27"/>
      <c r="KDB270" s="27"/>
      <c r="KDC270" s="27"/>
      <c r="KDD270" s="27"/>
      <c r="KDE270" s="27"/>
      <c r="KDF270" s="27"/>
      <c r="KDG270" s="27"/>
      <c r="KDH270" s="27"/>
      <c r="KDI270" s="27"/>
      <c r="KDJ270" s="27"/>
      <c r="KDK270" s="27"/>
      <c r="KDL270" s="27"/>
      <c r="KDM270" s="27"/>
      <c r="KDN270" s="27"/>
      <c r="KDO270" s="27"/>
      <c r="KDP270" s="27"/>
      <c r="KDQ270" s="27"/>
      <c r="KDR270" s="27"/>
      <c r="KDS270" s="27"/>
      <c r="KDT270" s="27"/>
      <c r="KDU270" s="27"/>
      <c r="KDV270" s="27"/>
      <c r="KDW270" s="27"/>
      <c r="KDX270" s="27"/>
      <c r="KDY270" s="27"/>
      <c r="KDZ270" s="27"/>
      <c r="KEA270" s="27"/>
      <c r="KEB270" s="27"/>
      <c r="KEC270" s="27"/>
      <c r="KED270" s="27"/>
      <c r="KEE270" s="27"/>
      <c r="KEF270" s="27"/>
      <c r="KEG270" s="27"/>
      <c r="KEH270" s="27"/>
      <c r="KEI270" s="27"/>
      <c r="KEJ270" s="27"/>
      <c r="KEK270" s="27"/>
      <c r="KEL270" s="27"/>
      <c r="KEM270" s="27"/>
      <c r="KEN270" s="27"/>
      <c r="KEO270" s="27"/>
      <c r="KEP270" s="27"/>
      <c r="KEQ270" s="27"/>
      <c r="KER270" s="27"/>
      <c r="KES270" s="27"/>
      <c r="KET270" s="27"/>
      <c r="KEU270" s="27"/>
      <c r="KEV270" s="27"/>
      <c r="KEW270" s="27"/>
      <c r="KEX270" s="27"/>
      <c r="KEY270" s="27"/>
      <c r="KEZ270" s="27"/>
      <c r="KFA270" s="27"/>
      <c r="KFB270" s="27"/>
      <c r="KFC270" s="27"/>
      <c r="KFD270" s="27"/>
      <c r="KFE270" s="27"/>
      <c r="KFF270" s="27"/>
      <c r="KFG270" s="27"/>
      <c r="KFH270" s="27"/>
      <c r="KFI270" s="27"/>
      <c r="KFJ270" s="27"/>
      <c r="KFK270" s="27"/>
      <c r="KFL270" s="27"/>
      <c r="KFM270" s="27"/>
      <c r="KFN270" s="27"/>
      <c r="KFO270" s="27"/>
      <c r="KFP270" s="27"/>
      <c r="KFQ270" s="27"/>
      <c r="KFR270" s="27"/>
      <c r="KFS270" s="27"/>
      <c r="KFT270" s="27"/>
      <c r="KFU270" s="27"/>
      <c r="KFV270" s="27"/>
      <c r="KFW270" s="27"/>
      <c r="KFX270" s="27"/>
      <c r="KFY270" s="27"/>
      <c r="KFZ270" s="27"/>
      <c r="KGA270" s="27"/>
      <c r="KGB270" s="27"/>
      <c r="KGC270" s="27"/>
      <c r="KGD270" s="27"/>
      <c r="KGE270" s="27"/>
      <c r="KGF270" s="27"/>
      <c r="KGG270" s="27"/>
      <c r="KGH270" s="27"/>
      <c r="KGI270" s="27"/>
      <c r="KGJ270" s="27"/>
      <c r="KGK270" s="27"/>
      <c r="KGL270" s="27"/>
      <c r="KGM270" s="27"/>
      <c r="KGN270" s="27"/>
      <c r="KGO270" s="27"/>
      <c r="KGP270" s="27"/>
      <c r="KGQ270" s="27"/>
      <c r="KGR270" s="27"/>
      <c r="KGS270" s="27"/>
      <c r="KGT270" s="27"/>
      <c r="KGU270" s="27"/>
      <c r="KGV270" s="27"/>
      <c r="KGW270" s="27"/>
      <c r="KGX270" s="27"/>
      <c r="KGY270" s="27"/>
      <c r="KGZ270" s="27"/>
      <c r="KHA270" s="27"/>
      <c r="KHB270" s="27"/>
      <c r="KHC270" s="27"/>
      <c r="KHD270" s="27"/>
      <c r="KHE270" s="27"/>
      <c r="KHF270" s="27"/>
      <c r="KHG270" s="27"/>
      <c r="KHH270" s="27"/>
      <c r="KHI270" s="27"/>
      <c r="KHJ270" s="27"/>
      <c r="KHK270" s="27"/>
      <c r="KHL270" s="27"/>
      <c r="KHM270" s="27"/>
      <c r="KHN270" s="27"/>
      <c r="KHO270" s="27"/>
      <c r="KHP270" s="27"/>
      <c r="KHQ270" s="27"/>
      <c r="KHR270" s="27"/>
      <c r="KHS270" s="27"/>
      <c r="KHT270" s="27"/>
      <c r="KHU270" s="27"/>
      <c r="KHV270" s="27"/>
      <c r="KHW270" s="27"/>
      <c r="KHX270" s="27"/>
      <c r="KHY270" s="27"/>
      <c r="KHZ270" s="27"/>
      <c r="KIA270" s="27"/>
      <c r="KIB270" s="27"/>
      <c r="KIC270" s="27"/>
      <c r="KID270" s="27"/>
      <c r="KIE270" s="27"/>
      <c r="KIF270" s="27"/>
      <c r="KIG270" s="27"/>
      <c r="KIH270" s="27"/>
      <c r="KII270" s="27"/>
      <c r="KIJ270" s="27"/>
      <c r="KIK270" s="27"/>
      <c r="KIL270" s="27"/>
      <c r="KIM270" s="27"/>
      <c r="KIN270" s="27"/>
      <c r="KIO270" s="27"/>
      <c r="KIP270" s="27"/>
      <c r="KIQ270" s="27"/>
      <c r="KIR270" s="27"/>
      <c r="KIS270" s="27"/>
      <c r="KIT270" s="27"/>
      <c r="KIU270" s="27"/>
      <c r="KIV270" s="27"/>
      <c r="KIW270" s="27"/>
      <c r="KIX270" s="27"/>
      <c r="KIY270" s="27"/>
      <c r="KIZ270" s="27"/>
      <c r="KJA270" s="27"/>
      <c r="KJB270" s="27"/>
      <c r="KJC270" s="27"/>
      <c r="KJD270" s="27"/>
      <c r="KJE270" s="27"/>
      <c r="KJF270" s="27"/>
      <c r="KJG270" s="27"/>
      <c r="KJH270" s="27"/>
      <c r="KJI270" s="27"/>
      <c r="KJJ270" s="27"/>
      <c r="KJK270" s="27"/>
      <c r="KJL270" s="27"/>
      <c r="KJM270" s="27"/>
      <c r="KJN270" s="27"/>
      <c r="KJO270" s="27"/>
      <c r="KJP270" s="27"/>
      <c r="KJQ270" s="27"/>
      <c r="KJR270" s="27"/>
      <c r="KJS270" s="27"/>
      <c r="KJT270" s="27"/>
      <c r="KJU270" s="27"/>
      <c r="KJV270" s="27"/>
      <c r="KJW270" s="27"/>
      <c r="KJX270" s="27"/>
      <c r="KJY270" s="27"/>
      <c r="KJZ270" s="27"/>
      <c r="KKA270" s="27"/>
      <c r="KKB270" s="27"/>
      <c r="KKC270" s="27"/>
      <c r="KKD270" s="27"/>
      <c r="KKE270" s="27"/>
      <c r="KKF270" s="27"/>
      <c r="KKG270" s="27"/>
      <c r="KKH270" s="27"/>
      <c r="KKI270" s="27"/>
      <c r="KKJ270" s="27"/>
      <c r="KKK270" s="27"/>
      <c r="KKL270" s="27"/>
      <c r="KKM270" s="27"/>
      <c r="KKN270" s="27"/>
      <c r="KKO270" s="27"/>
      <c r="KKP270" s="27"/>
      <c r="KKQ270" s="27"/>
      <c r="KKR270" s="27"/>
      <c r="KKS270" s="27"/>
      <c r="KKT270" s="27"/>
      <c r="KKU270" s="27"/>
      <c r="KKV270" s="27"/>
      <c r="KKW270" s="27"/>
      <c r="KKX270" s="27"/>
      <c r="KKY270" s="27"/>
      <c r="KKZ270" s="27"/>
      <c r="KLA270" s="27"/>
      <c r="KLB270" s="27"/>
      <c r="KLC270" s="27"/>
      <c r="KLD270" s="27"/>
      <c r="KLE270" s="27"/>
      <c r="KLF270" s="27"/>
      <c r="KLG270" s="27"/>
      <c r="KLH270" s="27"/>
      <c r="KLI270" s="27"/>
      <c r="KLJ270" s="27"/>
      <c r="KLK270" s="27"/>
      <c r="KLL270" s="27"/>
      <c r="KLM270" s="27"/>
      <c r="KLN270" s="27"/>
      <c r="KLO270" s="27"/>
      <c r="KLP270" s="27"/>
      <c r="KLQ270" s="27"/>
      <c r="KLR270" s="27"/>
      <c r="KLS270" s="27"/>
      <c r="KLT270" s="27"/>
      <c r="KLU270" s="27"/>
      <c r="KLV270" s="27"/>
      <c r="KLW270" s="27"/>
      <c r="KLX270" s="27"/>
      <c r="KLY270" s="27"/>
      <c r="KLZ270" s="27"/>
      <c r="KMA270" s="27"/>
      <c r="KMB270" s="27"/>
      <c r="KMC270" s="27"/>
      <c r="KMD270" s="27"/>
      <c r="KME270" s="27"/>
      <c r="KMF270" s="27"/>
      <c r="KMG270" s="27"/>
      <c r="KMH270" s="27"/>
      <c r="KMI270" s="27"/>
      <c r="KMJ270" s="27"/>
      <c r="KMK270" s="27"/>
      <c r="KML270" s="27"/>
      <c r="KMM270" s="27"/>
      <c r="KMN270" s="27"/>
      <c r="KMO270" s="27"/>
      <c r="KMP270" s="27"/>
      <c r="KMQ270" s="27"/>
      <c r="KMR270" s="27"/>
      <c r="KMS270" s="27"/>
      <c r="KMT270" s="27"/>
      <c r="KMU270" s="27"/>
      <c r="KMV270" s="27"/>
      <c r="KMW270" s="27"/>
      <c r="KMX270" s="27"/>
      <c r="KMY270" s="27"/>
      <c r="KMZ270" s="27"/>
      <c r="KNA270" s="27"/>
      <c r="KNB270" s="27"/>
      <c r="KNC270" s="27"/>
      <c r="KND270" s="27"/>
      <c r="KNE270" s="27"/>
      <c r="KNF270" s="27"/>
      <c r="KNG270" s="27"/>
      <c r="KNH270" s="27"/>
      <c r="KNI270" s="27"/>
      <c r="KNJ270" s="27"/>
      <c r="KNK270" s="27"/>
      <c r="KNL270" s="27"/>
      <c r="KNM270" s="27"/>
      <c r="KNN270" s="27"/>
      <c r="KNO270" s="27"/>
      <c r="KNP270" s="27"/>
      <c r="KNQ270" s="27"/>
      <c r="KNR270" s="27"/>
      <c r="KNS270" s="27"/>
      <c r="KNT270" s="27"/>
      <c r="KNU270" s="27"/>
      <c r="KNV270" s="27"/>
      <c r="KNW270" s="27"/>
      <c r="KNX270" s="27"/>
      <c r="KNY270" s="27"/>
      <c r="KNZ270" s="27"/>
      <c r="KOA270" s="27"/>
      <c r="KOB270" s="27"/>
      <c r="KOC270" s="27"/>
      <c r="KOD270" s="27"/>
      <c r="KOE270" s="27"/>
      <c r="KOF270" s="27"/>
      <c r="KOG270" s="27"/>
      <c r="KOH270" s="27"/>
      <c r="KOI270" s="27"/>
      <c r="KOJ270" s="27"/>
      <c r="KOK270" s="27"/>
      <c r="KOL270" s="27"/>
      <c r="KOM270" s="27"/>
      <c r="KON270" s="27"/>
      <c r="KOO270" s="27"/>
      <c r="KOP270" s="27"/>
      <c r="KOQ270" s="27"/>
      <c r="KOR270" s="27"/>
      <c r="KOS270" s="27"/>
      <c r="KOT270" s="27"/>
      <c r="KOU270" s="27"/>
      <c r="KOV270" s="27"/>
      <c r="KOW270" s="27"/>
      <c r="KOX270" s="27"/>
      <c r="KOY270" s="27"/>
      <c r="KOZ270" s="27"/>
      <c r="KPA270" s="27"/>
      <c r="KPB270" s="27"/>
      <c r="KPC270" s="27"/>
      <c r="KPD270" s="27"/>
      <c r="KPE270" s="27"/>
      <c r="KPF270" s="27"/>
      <c r="KPG270" s="27"/>
      <c r="KPH270" s="27"/>
      <c r="KPI270" s="27"/>
      <c r="KPJ270" s="27"/>
      <c r="KPK270" s="27"/>
      <c r="KPL270" s="27"/>
      <c r="KPM270" s="27"/>
      <c r="KPN270" s="27"/>
      <c r="KPO270" s="27"/>
      <c r="KPP270" s="27"/>
      <c r="KPQ270" s="27"/>
      <c r="KPR270" s="27"/>
      <c r="KPS270" s="27"/>
      <c r="KPT270" s="27"/>
      <c r="KPU270" s="27"/>
      <c r="KPV270" s="27"/>
      <c r="KPW270" s="27"/>
      <c r="KPX270" s="27"/>
      <c r="KPY270" s="27"/>
      <c r="KPZ270" s="27"/>
      <c r="KQA270" s="27"/>
      <c r="KQB270" s="27"/>
      <c r="KQC270" s="27"/>
      <c r="KQD270" s="27"/>
      <c r="KQE270" s="27"/>
      <c r="KQF270" s="27"/>
      <c r="KQG270" s="27"/>
      <c r="KQH270" s="27"/>
      <c r="KQI270" s="27"/>
      <c r="KQJ270" s="27"/>
      <c r="KQK270" s="27"/>
      <c r="KQL270" s="27"/>
      <c r="KQM270" s="27"/>
      <c r="KQN270" s="27"/>
      <c r="KQO270" s="27"/>
      <c r="KQP270" s="27"/>
      <c r="KQQ270" s="27"/>
      <c r="KQR270" s="27"/>
      <c r="KQS270" s="27"/>
      <c r="KQT270" s="27"/>
      <c r="KQU270" s="27"/>
      <c r="KQV270" s="27"/>
      <c r="KQW270" s="27"/>
      <c r="KQX270" s="27"/>
      <c r="KQY270" s="27"/>
      <c r="KQZ270" s="27"/>
      <c r="KRA270" s="27"/>
      <c r="KRB270" s="27"/>
      <c r="KRC270" s="27"/>
      <c r="KRD270" s="27"/>
      <c r="KRE270" s="27"/>
      <c r="KRF270" s="27"/>
      <c r="KRG270" s="27"/>
      <c r="KRH270" s="27"/>
      <c r="KRI270" s="27"/>
      <c r="KRJ270" s="27"/>
      <c r="KRK270" s="27"/>
      <c r="KRL270" s="27"/>
      <c r="KRM270" s="27"/>
      <c r="KRN270" s="27"/>
      <c r="KRO270" s="27"/>
      <c r="KRP270" s="27"/>
      <c r="KRQ270" s="27"/>
      <c r="KRR270" s="27"/>
      <c r="KRS270" s="27"/>
      <c r="KRT270" s="27"/>
      <c r="KRU270" s="27"/>
      <c r="KRV270" s="27"/>
      <c r="KRW270" s="27"/>
      <c r="KRX270" s="27"/>
      <c r="KRY270" s="27"/>
      <c r="KRZ270" s="27"/>
      <c r="KSA270" s="27"/>
      <c r="KSB270" s="27"/>
      <c r="KSC270" s="27"/>
      <c r="KSD270" s="27"/>
      <c r="KSE270" s="27"/>
      <c r="KSF270" s="27"/>
      <c r="KSG270" s="27"/>
      <c r="KSH270" s="27"/>
      <c r="KSI270" s="27"/>
      <c r="KSJ270" s="27"/>
      <c r="KSK270" s="27"/>
      <c r="KSL270" s="27"/>
      <c r="KSM270" s="27"/>
      <c r="KSN270" s="27"/>
      <c r="KSO270" s="27"/>
      <c r="KSP270" s="27"/>
      <c r="KSQ270" s="27"/>
      <c r="KSR270" s="27"/>
      <c r="KSS270" s="27"/>
      <c r="KST270" s="27"/>
      <c r="KSU270" s="27"/>
      <c r="KSV270" s="27"/>
      <c r="KSW270" s="27"/>
      <c r="KSX270" s="27"/>
      <c r="KSY270" s="27"/>
      <c r="KSZ270" s="27"/>
      <c r="KTA270" s="27"/>
      <c r="KTB270" s="27"/>
      <c r="KTC270" s="27"/>
      <c r="KTD270" s="27"/>
      <c r="KTE270" s="27"/>
      <c r="KTF270" s="27"/>
      <c r="KTG270" s="27"/>
      <c r="KTH270" s="27"/>
      <c r="KTI270" s="27"/>
      <c r="KTJ270" s="27"/>
      <c r="KTK270" s="27"/>
      <c r="KTL270" s="27"/>
      <c r="KTM270" s="27"/>
      <c r="KTN270" s="27"/>
      <c r="KTO270" s="27"/>
      <c r="KTP270" s="27"/>
      <c r="KTQ270" s="27"/>
      <c r="KTR270" s="27"/>
      <c r="KTS270" s="27"/>
      <c r="KTT270" s="27"/>
      <c r="KTU270" s="27"/>
      <c r="KTV270" s="27"/>
      <c r="KTW270" s="27"/>
      <c r="KTX270" s="27"/>
      <c r="KTY270" s="27"/>
      <c r="KTZ270" s="27"/>
      <c r="KUA270" s="27"/>
      <c r="KUB270" s="27"/>
      <c r="KUC270" s="27"/>
      <c r="KUD270" s="27"/>
      <c r="KUE270" s="27"/>
      <c r="KUF270" s="27"/>
      <c r="KUG270" s="27"/>
      <c r="KUH270" s="27"/>
      <c r="KUI270" s="27"/>
      <c r="KUJ270" s="27"/>
      <c r="KUK270" s="27"/>
      <c r="KUL270" s="27"/>
      <c r="KUM270" s="27"/>
      <c r="KUN270" s="27"/>
      <c r="KUO270" s="27"/>
      <c r="KUP270" s="27"/>
      <c r="KUQ270" s="27"/>
      <c r="KUR270" s="27"/>
      <c r="KUS270" s="27"/>
      <c r="KUT270" s="27"/>
      <c r="KUU270" s="27"/>
      <c r="KUV270" s="27"/>
      <c r="KUW270" s="27"/>
      <c r="KUX270" s="27"/>
      <c r="KUY270" s="27"/>
      <c r="KUZ270" s="27"/>
      <c r="KVA270" s="27"/>
      <c r="KVB270" s="27"/>
      <c r="KVC270" s="27"/>
      <c r="KVD270" s="27"/>
      <c r="KVE270" s="27"/>
      <c r="KVF270" s="27"/>
      <c r="KVG270" s="27"/>
      <c r="KVH270" s="27"/>
      <c r="KVI270" s="27"/>
      <c r="KVJ270" s="27"/>
      <c r="KVK270" s="27"/>
      <c r="KVL270" s="27"/>
      <c r="KVM270" s="27"/>
      <c r="KVN270" s="27"/>
      <c r="KVO270" s="27"/>
      <c r="KVP270" s="27"/>
      <c r="KVQ270" s="27"/>
      <c r="KVR270" s="27"/>
      <c r="KVS270" s="27"/>
      <c r="KVT270" s="27"/>
      <c r="KVU270" s="27"/>
      <c r="KVV270" s="27"/>
      <c r="KVW270" s="27"/>
      <c r="KVX270" s="27"/>
      <c r="KVY270" s="27"/>
      <c r="KVZ270" s="27"/>
      <c r="KWA270" s="27"/>
      <c r="KWB270" s="27"/>
      <c r="KWC270" s="27"/>
      <c r="KWD270" s="27"/>
      <c r="KWE270" s="27"/>
      <c r="KWF270" s="27"/>
      <c r="KWG270" s="27"/>
      <c r="KWH270" s="27"/>
      <c r="KWI270" s="27"/>
      <c r="KWJ270" s="27"/>
      <c r="KWK270" s="27"/>
      <c r="KWL270" s="27"/>
      <c r="KWM270" s="27"/>
      <c r="KWN270" s="27"/>
      <c r="KWO270" s="27"/>
      <c r="KWP270" s="27"/>
      <c r="KWQ270" s="27"/>
      <c r="KWR270" s="27"/>
      <c r="KWS270" s="27"/>
      <c r="KWT270" s="27"/>
      <c r="KWU270" s="27"/>
      <c r="KWV270" s="27"/>
      <c r="KWW270" s="27"/>
      <c r="KWX270" s="27"/>
      <c r="KWY270" s="27"/>
      <c r="KWZ270" s="27"/>
      <c r="KXA270" s="27"/>
      <c r="KXB270" s="27"/>
      <c r="KXC270" s="27"/>
      <c r="KXD270" s="27"/>
      <c r="KXE270" s="27"/>
      <c r="KXF270" s="27"/>
      <c r="KXG270" s="27"/>
      <c r="KXH270" s="27"/>
      <c r="KXI270" s="27"/>
      <c r="KXJ270" s="27"/>
      <c r="KXK270" s="27"/>
      <c r="KXL270" s="27"/>
      <c r="KXM270" s="27"/>
      <c r="KXN270" s="27"/>
      <c r="KXO270" s="27"/>
      <c r="KXP270" s="27"/>
      <c r="KXQ270" s="27"/>
      <c r="KXR270" s="27"/>
      <c r="KXS270" s="27"/>
      <c r="KXT270" s="27"/>
      <c r="KXU270" s="27"/>
      <c r="KXV270" s="27"/>
      <c r="KXW270" s="27"/>
      <c r="KXX270" s="27"/>
      <c r="KXY270" s="27"/>
      <c r="KXZ270" s="27"/>
      <c r="KYA270" s="27"/>
      <c r="KYB270" s="27"/>
      <c r="KYC270" s="27"/>
      <c r="KYD270" s="27"/>
      <c r="KYE270" s="27"/>
      <c r="KYF270" s="27"/>
      <c r="KYG270" s="27"/>
      <c r="KYH270" s="27"/>
      <c r="KYI270" s="27"/>
      <c r="KYJ270" s="27"/>
      <c r="KYK270" s="27"/>
      <c r="KYL270" s="27"/>
      <c r="KYM270" s="27"/>
      <c r="KYN270" s="27"/>
      <c r="KYO270" s="27"/>
      <c r="KYP270" s="27"/>
      <c r="KYQ270" s="27"/>
      <c r="KYR270" s="27"/>
      <c r="KYS270" s="27"/>
      <c r="KYT270" s="27"/>
      <c r="KYU270" s="27"/>
      <c r="KYV270" s="27"/>
      <c r="KYW270" s="27"/>
      <c r="KYX270" s="27"/>
      <c r="KYY270" s="27"/>
      <c r="KYZ270" s="27"/>
      <c r="KZA270" s="27"/>
      <c r="KZB270" s="27"/>
      <c r="KZC270" s="27"/>
      <c r="KZD270" s="27"/>
      <c r="KZE270" s="27"/>
      <c r="KZF270" s="27"/>
      <c r="KZG270" s="27"/>
      <c r="KZH270" s="27"/>
      <c r="KZI270" s="27"/>
      <c r="KZJ270" s="27"/>
      <c r="KZK270" s="27"/>
      <c r="KZL270" s="27"/>
      <c r="KZM270" s="27"/>
      <c r="KZN270" s="27"/>
      <c r="KZO270" s="27"/>
      <c r="KZP270" s="27"/>
      <c r="KZQ270" s="27"/>
      <c r="KZR270" s="27"/>
      <c r="KZS270" s="27"/>
      <c r="KZT270" s="27"/>
      <c r="KZU270" s="27"/>
      <c r="KZV270" s="27"/>
      <c r="KZW270" s="27"/>
      <c r="KZX270" s="27"/>
      <c r="KZY270" s="27"/>
      <c r="KZZ270" s="27"/>
      <c r="LAA270" s="27"/>
      <c r="LAB270" s="27"/>
      <c r="LAC270" s="27"/>
      <c r="LAD270" s="27"/>
      <c r="LAE270" s="27"/>
      <c r="LAF270" s="27"/>
      <c r="LAG270" s="27"/>
      <c r="LAH270" s="27"/>
      <c r="LAI270" s="27"/>
      <c r="LAJ270" s="27"/>
      <c r="LAK270" s="27"/>
      <c r="LAL270" s="27"/>
      <c r="LAM270" s="27"/>
      <c r="LAN270" s="27"/>
      <c r="LAO270" s="27"/>
      <c r="LAP270" s="27"/>
      <c r="LAQ270" s="27"/>
      <c r="LAR270" s="27"/>
      <c r="LAS270" s="27"/>
      <c r="LAT270" s="27"/>
      <c r="LAU270" s="27"/>
      <c r="LAV270" s="27"/>
      <c r="LAW270" s="27"/>
      <c r="LAX270" s="27"/>
      <c r="LAY270" s="27"/>
      <c r="LAZ270" s="27"/>
      <c r="LBA270" s="27"/>
      <c r="LBB270" s="27"/>
      <c r="LBC270" s="27"/>
      <c r="LBD270" s="27"/>
      <c r="LBE270" s="27"/>
      <c r="LBF270" s="27"/>
      <c r="LBG270" s="27"/>
      <c r="LBH270" s="27"/>
      <c r="LBI270" s="27"/>
      <c r="LBJ270" s="27"/>
      <c r="LBK270" s="27"/>
      <c r="LBL270" s="27"/>
      <c r="LBM270" s="27"/>
      <c r="LBN270" s="27"/>
      <c r="LBO270" s="27"/>
      <c r="LBP270" s="27"/>
      <c r="LBQ270" s="27"/>
      <c r="LBR270" s="27"/>
      <c r="LBS270" s="27"/>
      <c r="LBT270" s="27"/>
      <c r="LBU270" s="27"/>
      <c r="LBV270" s="27"/>
      <c r="LBW270" s="27"/>
      <c r="LBX270" s="27"/>
      <c r="LBY270" s="27"/>
      <c r="LBZ270" s="27"/>
      <c r="LCA270" s="27"/>
      <c r="LCB270" s="27"/>
      <c r="LCC270" s="27"/>
      <c r="LCD270" s="27"/>
      <c r="LCE270" s="27"/>
      <c r="LCF270" s="27"/>
      <c r="LCG270" s="27"/>
      <c r="LCH270" s="27"/>
      <c r="LCI270" s="27"/>
      <c r="LCJ270" s="27"/>
      <c r="LCK270" s="27"/>
      <c r="LCL270" s="27"/>
      <c r="LCM270" s="27"/>
      <c r="LCN270" s="27"/>
      <c r="LCO270" s="27"/>
      <c r="LCP270" s="27"/>
      <c r="LCQ270" s="27"/>
      <c r="LCR270" s="27"/>
      <c r="LCS270" s="27"/>
      <c r="LCT270" s="27"/>
      <c r="LCU270" s="27"/>
      <c r="LCV270" s="27"/>
      <c r="LCW270" s="27"/>
      <c r="LCX270" s="27"/>
      <c r="LCY270" s="27"/>
      <c r="LCZ270" s="27"/>
      <c r="LDA270" s="27"/>
      <c r="LDB270" s="27"/>
      <c r="LDC270" s="27"/>
      <c r="LDD270" s="27"/>
      <c r="LDE270" s="27"/>
      <c r="LDF270" s="27"/>
      <c r="LDG270" s="27"/>
      <c r="LDH270" s="27"/>
      <c r="LDI270" s="27"/>
      <c r="LDJ270" s="27"/>
      <c r="LDK270" s="27"/>
      <c r="LDL270" s="27"/>
      <c r="LDM270" s="27"/>
      <c r="LDN270" s="27"/>
      <c r="LDO270" s="27"/>
      <c r="LDP270" s="27"/>
      <c r="LDQ270" s="27"/>
      <c r="LDR270" s="27"/>
      <c r="LDS270" s="27"/>
      <c r="LDT270" s="27"/>
      <c r="LDU270" s="27"/>
      <c r="LDV270" s="27"/>
      <c r="LDW270" s="27"/>
      <c r="LDX270" s="27"/>
      <c r="LDY270" s="27"/>
      <c r="LDZ270" s="27"/>
      <c r="LEA270" s="27"/>
      <c r="LEB270" s="27"/>
      <c r="LEC270" s="27"/>
      <c r="LED270" s="27"/>
      <c r="LEE270" s="27"/>
      <c r="LEF270" s="27"/>
      <c r="LEG270" s="27"/>
      <c r="LEH270" s="27"/>
      <c r="LEI270" s="27"/>
      <c r="LEJ270" s="27"/>
      <c r="LEK270" s="27"/>
      <c r="LEL270" s="27"/>
      <c r="LEM270" s="27"/>
      <c r="LEN270" s="27"/>
      <c r="LEO270" s="27"/>
      <c r="LEP270" s="27"/>
      <c r="LEQ270" s="27"/>
      <c r="LER270" s="27"/>
      <c r="LES270" s="27"/>
      <c r="LET270" s="27"/>
      <c r="LEU270" s="27"/>
      <c r="LEV270" s="27"/>
      <c r="LEW270" s="27"/>
      <c r="LEX270" s="27"/>
      <c r="LEY270" s="27"/>
      <c r="LEZ270" s="27"/>
      <c r="LFA270" s="27"/>
      <c r="LFB270" s="27"/>
      <c r="LFC270" s="27"/>
      <c r="LFD270" s="27"/>
      <c r="LFE270" s="27"/>
      <c r="LFF270" s="27"/>
      <c r="LFG270" s="27"/>
      <c r="LFH270" s="27"/>
      <c r="LFI270" s="27"/>
      <c r="LFJ270" s="27"/>
      <c r="LFK270" s="27"/>
      <c r="LFL270" s="27"/>
      <c r="LFM270" s="27"/>
      <c r="LFN270" s="27"/>
      <c r="LFO270" s="27"/>
      <c r="LFP270" s="27"/>
      <c r="LFQ270" s="27"/>
      <c r="LFR270" s="27"/>
      <c r="LFS270" s="27"/>
      <c r="LFT270" s="27"/>
      <c r="LFU270" s="27"/>
      <c r="LFV270" s="27"/>
      <c r="LFW270" s="27"/>
      <c r="LFX270" s="27"/>
      <c r="LFY270" s="27"/>
      <c r="LFZ270" s="27"/>
      <c r="LGA270" s="27"/>
      <c r="LGB270" s="27"/>
      <c r="LGC270" s="27"/>
      <c r="LGD270" s="27"/>
      <c r="LGE270" s="27"/>
      <c r="LGF270" s="27"/>
      <c r="LGG270" s="27"/>
      <c r="LGH270" s="27"/>
      <c r="LGI270" s="27"/>
      <c r="LGJ270" s="27"/>
      <c r="LGK270" s="27"/>
      <c r="LGL270" s="27"/>
      <c r="LGM270" s="27"/>
      <c r="LGN270" s="27"/>
      <c r="LGO270" s="27"/>
      <c r="LGP270" s="27"/>
      <c r="LGQ270" s="27"/>
      <c r="LGR270" s="27"/>
      <c r="LGS270" s="27"/>
      <c r="LGT270" s="27"/>
      <c r="LGU270" s="27"/>
      <c r="LGV270" s="27"/>
      <c r="LGW270" s="27"/>
      <c r="LGX270" s="27"/>
      <c r="LGY270" s="27"/>
      <c r="LGZ270" s="27"/>
      <c r="LHA270" s="27"/>
      <c r="LHB270" s="27"/>
      <c r="LHC270" s="27"/>
      <c r="LHD270" s="27"/>
      <c r="LHE270" s="27"/>
      <c r="LHF270" s="27"/>
      <c r="LHG270" s="27"/>
      <c r="LHH270" s="27"/>
      <c r="LHI270" s="27"/>
      <c r="LHJ270" s="27"/>
      <c r="LHK270" s="27"/>
      <c r="LHL270" s="27"/>
      <c r="LHM270" s="27"/>
      <c r="LHN270" s="27"/>
      <c r="LHO270" s="27"/>
      <c r="LHP270" s="27"/>
      <c r="LHQ270" s="27"/>
      <c r="LHR270" s="27"/>
      <c r="LHS270" s="27"/>
      <c r="LHT270" s="27"/>
      <c r="LHU270" s="27"/>
      <c r="LHV270" s="27"/>
      <c r="LHW270" s="27"/>
      <c r="LHX270" s="27"/>
      <c r="LHY270" s="27"/>
      <c r="LHZ270" s="27"/>
      <c r="LIA270" s="27"/>
      <c r="LIB270" s="27"/>
      <c r="LIC270" s="27"/>
      <c r="LID270" s="27"/>
      <c r="LIE270" s="27"/>
      <c r="LIF270" s="27"/>
      <c r="LIG270" s="27"/>
      <c r="LIH270" s="27"/>
      <c r="LII270" s="27"/>
      <c r="LIJ270" s="27"/>
      <c r="LIK270" s="27"/>
      <c r="LIL270" s="27"/>
      <c r="LIM270" s="27"/>
      <c r="LIN270" s="27"/>
      <c r="LIO270" s="27"/>
      <c r="LIP270" s="27"/>
      <c r="LIQ270" s="27"/>
      <c r="LIR270" s="27"/>
      <c r="LIS270" s="27"/>
      <c r="LIT270" s="27"/>
      <c r="LIU270" s="27"/>
      <c r="LIV270" s="27"/>
      <c r="LIW270" s="27"/>
      <c r="LIX270" s="27"/>
      <c r="LIY270" s="27"/>
      <c r="LIZ270" s="27"/>
      <c r="LJA270" s="27"/>
      <c r="LJB270" s="27"/>
      <c r="LJC270" s="27"/>
      <c r="LJD270" s="27"/>
      <c r="LJE270" s="27"/>
      <c r="LJF270" s="27"/>
      <c r="LJG270" s="27"/>
      <c r="LJH270" s="27"/>
      <c r="LJI270" s="27"/>
      <c r="LJJ270" s="27"/>
      <c r="LJK270" s="27"/>
      <c r="LJL270" s="27"/>
      <c r="LJM270" s="27"/>
      <c r="LJN270" s="27"/>
      <c r="LJO270" s="27"/>
      <c r="LJP270" s="27"/>
      <c r="LJQ270" s="27"/>
      <c r="LJR270" s="27"/>
      <c r="LJS270" s="27"/>
      <c r="LJT270" s="27"/>
      <c r="LJU270" s="27"/>
      <c r="LJV270" s="27"/>
      <c r="LJW270" s="27"/>
      <c r="LJX270" s="27"/>
      <c r="LJY270" s="27"/>
      <c r="LJZ270" s="27"/>
      <c r="LKA270" s="27"/>
      <c r="LKB270" s="27"/>
      <c r="LKC270" s="27"/>
      <c r="LKD270" s="27"/>
      <c r="LKE270" s="27"/>
      <c r="LKF270" s="27"/>
      <c r="LKG270" s="27"/>
      <c r="LKH270" s="27"/>
      <c r="LKI270" s="27"/>
      <c r="LKJ270" s="27"/>
      <c r="LKK270" s="27"/>
      <c r="LKL270" s="27"/>
      <c r="LKM270" s="27"/>
      <c r="LKN270" s="27"/>
      <c r="LKO270" s="27"/>
      <c r="LKP270" s="27"/>
      <c r="LKQ270" s="27"/>
      <c r="LKR270" s="27"/>
      <c r="LKS270" s="27"/>
      <c r="LKT270" s="27"/>
      <c r="LKU270" s="27"/>
      <c r="LKV270" s="27"/>
      <c r="LKW270" s="27"/>
      <c r="LKX270" s="27"/>
      <c r="LKY270" s="27"/>
      <c r="LKZ270" s="27"/>
      <c r="LLA270" s="27"/>
      <c r="LLB270" s="27"/>
      <c r="LLC270" s="27"/>
      <c r="LLD270" s="27"/>
      <c r="LLE270" s="27"/>
      <c r="LLF270" s="27"/>
      <c r="LLG270" s="27"/>
      <c r="LLH270" s="27"/>
      <c r="LLI270" s="27"/>
      <c r="LLJ270" s="27"/>
      <c r="LLK270" s="27"/>
      <c r="LLL270" s="27"/>
      <c r="LLM270" s="27"/>
      <c r="LLN270" s="27"/>
      <c r="LLO270" s="27"/>
      <c r="LLP270" s="27"/>
      <c r="LLQ270" s="27"/>
      <c r="LLR270" s="27"/>
      <c r="LLS270" s="27"/>
      <c r="LLT270" s="27"/>
      <c r="LLU270" s="27"/>
      <c r="LLV270" s="27"/>
      <c r="LLW270" s="27"/>
      <c r="LLX270" s="27"/>
      <c r="LLY270" s="27"/>
      <c r="LLZ270" s="27"/>
      <c r="LMA270" s="27"/>
      <c r="LMB270" s="27"/>
      <c r="LMC270" s="27"/>
      <c r="LMD270" s="27"/>
      <c r="LME270" s="27"/>
      <c r="LMF270" s="27"/>
      <c r="LMG270" s="27"/>
      <c r="LMH270" s="27"/>
      <c r="LMI270" s="27"/>
      <c r="LMJ270" s="27"/>
      <c r="LMK270" s="27"/>
      <c r="LML270" s="27"/>
      <c r="LMM270" s="27"/>
      <c r="LMN270" s="27"/>
      <c r="LMO270" s="27"/>
      <c r="LMP270" s="27"/>
      <c r="LMQ270" s="27"/>
      <c r="LMR270" s="27"/>
      <c r="LMS270" s="27"/>
      <c r="LMT270" s="27"/>
      <c r="LMU270" s="27"/>
      <c r="LMV270" s="27"/>
      <c r="LMW270" s="27"/>
      <c r="LMX270" s="27"/>
      <c r="LMY270" s="27"/>
      <c r="LMZ270" s="27"/>
      <c r="LNA270" s="27"/>
      <c r="LNB270" s="27"/>
      <c r="LNC270" s="27"/>
      <c r="LND270" s="27"/>
      <c r="LNE270" s="27"/>
      <c r="LNF270" s="27"/>
      <c r="LNG270" s="27"/>
      <c r="LNH270" s="27"/>
      <c r="LNI270" s="27"/>
      <c r="LNJ270" s="27"/>
      <c r="LNK270" s="27"/>
      <c r="LNL270" s="27"/>
      <c r="LNM270" s="27"/>
      <c r="LNN270" s="27"/>
      <c r="LNO270" s="27"/>
      <c r="LNP270" s="27"/>
      <c r="LNQ270" s="27"/>
      <c r="LNR270" s="27"/>
      <c r="LNS270" s="27"/>
      <c r="LNT270" s="27"/>
      <c r="LNU270" s="27"/>
      <c r="LNV270" s="27"/>
      <c r="LNW270" s="27"/>
      <c r="LNX270" s="27"/>
      <c r="LNY270" s="27"/>
      <c r="LNZ270" s="27"/>
      <c r="LOA270" s="27"/>
      <c r="LOB270" s="27"/>
      <c r="LOC270" s="27"/>
      <c r="LOD270" s="27"/>
      <c r="LOE270" s="27"/>
      <c r="LOF270" s="27"/>
      <c r="LOG270" s="27"/>
      <c r="LOH270" s="27"/>
      <c r="LOI270" s="27"/>
      <c r="LOJ270" s="27"/>
      <c r="LOK270" s="27"/>
      <c r="LOL270" s="27"/>
      <c r="LOM270" s="27"/>
      <c r="LON270" s="27"/>
      <c r="LOO270" s="27"/>
      <c r="LOP270" s="27"/>
      <c r="LOQ270" s="27"/>
      <c r="LOR270" s="27"/>
      <c r="LOS270" s="27"/>
      <c r="LOT270" s="27"/>
      <c r="LOU270" s="27"/>
      <c r="LOV270" s="27"/>
      <c r="LOW270" s="27"/>
      <c r="LOX270" s="27"/>
      <c r="LOY270" s="27"/>
      <c r="LOZ270" s="27"/>
      <c r="LPA270" s="27"/>
      <c r="LPB270" s="27"/>
      <c r="LPC270" s="27"/>
      <c r="LPD270" s="27"/>
      <c r="LPE270" s="27"/>
      <c r="LPF270" s="27"/>
      <c r="LPG270" s="27"/>
      <c r="LPH270" s="27"/>
      <c r="LPI270" s="27"/>
      <c r="LPJ270" s="27"/>
      <c r="LPK270" s="27"/>
      <c r="LPL270" s="27"/>
      <c r="LPM270" s="27"/>
      <c r="LPN270" s="27"/>
      <c r="LPO270" s="27"/>
      <c r="LPP270" s="27"/>
      <c r="LPQ270" s="27"/>
      <c r="LPR270" s="27"/>
      <c r="LPS270" s="27"/>
      <c r="LPT270" s="27"/>
      <c r="LPU270" s="27"/>
      <c r="LPV270" s="27"/>
      <c r="LPW270" s="27"/>
      <c r="LPX270" s="27"/>
      <c r="LPY270" s="27"/>
      <c r="LPZ270" s="27"/>
      <c r="LQA270" s="27"/>
      <c r="LQB270" s="27"/>
      <c r="LQC270" s="27"/>
      <c r="LQD270" s="27"/>
      <c r="LQE270" s="27"/>
      <c r="LQF270" s="27"/>
      <c r="LQG270" s="27"/>
      <c r="LQH270" s="27"/>
      <c r="LQI270" s="27"/>
      <c r="LQJ270" s="27"/>
      <c r="LQK270" s="27"/>
      <c r="LQL270" s="27"/>
      <c r="LQM270" s="27"/>
      <c r="LQN270" s="27"/>
      <c r="LQO270" s="27"/>
      <c r="LQP270" s="27"/>
      <c r="LQQ270" s="27"/>
      <c r="LQR270" s="27"/>
      <c r="LQS270" s="27"/>
      <c r="LQT270" s="27"/>
      <c r="LQU270" s="27"/>
      <c r="LQV270" s="27"/>
      <c r="LQW270" s="27"/>
      <c r="LQX270" s="27"/>
      <c r="LQY270" s="27"/>
      <c r="LQZ270" s="27"/>
      <c r="LRA270" s="27"/>
      <c r="LRB270" s="27"/>
      <c r="LRC270" s="27"/>
      <c r="LRD270" s="27"/>
      <c r="LRE270" s="27"/>
      <c r="LRF270" s="27"/>
      <c r="LRG270" s="27"/>
      <c r="LRH270" s="27"/>
      <c r="LRI270" s="27"/>
      <c r="LRJ270" s="27"/>
      <c r="LRK270" s="27"/>
      <c r="LRL270" s="27"/>
      <c r="LRM270" s="27"/>
      <c r="LRN270" s="27"/>
      <c r="LRO270" s="27"/>
      <c r="LRP270" s="27"/>
      <c r="LRQ270" s="27"/>
      <c r="LRR270" s="27"/>
      <c r="LRS270" s="27"/>
      <c r="LRT270" s="27"/>
      <c r="LRU270" s="27"/>
      <c r="LRV270" s="27"/>
      <c r="LRW270" s="27"/>
      <c r="LRX270" s="27"/>
      <c r="LRY270" s="27"/>
      <c r="LRZ270" s="27"/>
      <c r="LSA270" s="27"/>
      <c r="LSB270" s="27"/>
      <c r="LSC270" s="27"/>
      <c r="LSD270" s="27"/>
      <c r="LSE270" s="27"/>
      <c r="LSF270" s="27"/>
      <c r="LSG270" s="27"/>
      <c r="LSH270" s="27"/>
      <c r="LSI270" s="27"/>
      <c r="LSJ270" s="27"/>
      <c r="LSK270" s="27"/>
      <c r="LSL270" s="27"/>
      <c r="LSM270" s="27"/>
      <c r="LSN270" s="27"/>
      <c r="LSO270" s="27"/>
      <c r="LSP270" s="27"/>
      <c r="LSQ270" s="27"/>
      <c r="LSR270" s="27"/>
      <c r="LSS270" s="27"/>
      <c r="LST270" s="27"/>
      <c r="LSU270" s="27"/>
      <c r="LSV270" s="27"/>
      <c r="LSW270" s="27"/>
      <c r="LSX270" s="27"/>
      <c r="LSY270" s="27"/>
      <c r="LSZ270" s="27"/>
      <c r="LTA270" s="27"/>
      <c r="LTB270" s="27"/>
      <c r="LTC270" s="27"/>
      <c r="LTD270" s="27"/>
      <c r="LTE270" s="27"/>
      <c r="LTF270" s="27"/>
      <c r="LTG270" s="27"/>
      <c r="LTH270" s="27"/>
      <c r="LTI270" s="27"/>
      <c r="LTJ270" s="27"/>
      <c r="LTK270" s="27"/>
      <c r="LTL270" s="27"/>
      <c r="LTM270" s="27"/>
      <c r="LTN270" s="27"/>
      <c r="LTO270" s="27"/>
      <c r="LTP270" s="27"/>
      <c r="LTQ270" s="27"/>
      <c r="LTR270" s="27"/>
      <c r="LTS270" s="27"/>
      <c r="LTT270" s="27"/>
      <c r="LTU270" s="27"/>
      <c r="LTV270" s="27"/>
      <c r="LTW270" s="27"/>
      <c r="LTX270" s="27"/>
      <c r="LTY270" s="27"/>
      <c r="LTZ270" s="27"/>
      <c r="LUA270" s="27"/>
      <c r="LUB270" s="27"/>
      <c r="LUC270" s="27"/>
      <c r="LUD270" s="27"/>
      <c r="LUE270" s="27"/>
      <c r="LUF270" s="27"/>
      <c r="LUG270" s="27"/>
      <c r="LUH270" s="27"/>
      <c r="LUI270" s="27"/>
      <c r="LUJ270" s="27"/>
      <c r="LUK270" s="27"/>
      <c r="LUL270" s="27"/>
      <c r="LUM270" s="27"/>
      <c r="LUN270" s="27"/>
      <c r="LUO270" s="27"/>
      <c r="LUP270" s="27"/>
      <c r="LUQ270" s="27"/>
      <c r="LUR270" s="27"/>
      <c r="LUS270" s="27"/>
      <c r="LUT270" s="27"/>
      <c r="LUU270" s="27"/>
      <c r="LUV270" s="27"/>
      <c r="LUW270" s="27"/>
      <c r="LUX270" s="27"/>
      <c r="LUY270" s="27"/>
      <c r="LUZ270" s="27"/>
      <c r="LVA270" s="27"/>
      <c r="LVB270" s="27"/>
      <c r="LVC270" s="27"/>
      <c r="LVD270" s="27"/>
      <c r="LVE270" s="27"/>
      <c r="LVF270" s="27"/>
      <c r="LVG270" s="27"/>
      <c r="LVH270" s="27"/>
      <c r="LVI270" s="27"/>
      <c r="LVJ270" s="27"/>
      <c r="LVK270" s="27"/>
      <c r="LVL270" s="27"/>
      <c r="LVM270" s="27"/>
      <c r="LVN270" s="27"/>
      <c r="LVO270" s="27"/>
      <c r="LVP270" s="27"/>
      <c r="LVQ270" s="27"/>
      <c r="LVR270" s="27"/>
      <c r="LVS270" s="27"/>
      <c r="LVT270" s="27"/>
      <c r="LVU270" s="27"/>
      <c r="LVV270" s="27"/>
      <c r="LVW270" s="27"/>
      <c r="LVX270" s="27"/>
      <c r="LVY270" s="27"/>
      <c r="LVZ270" s="27"/>
      <c r="LWA270" s="27"/>
      <c r="LWB270" s="27"/>
      <c r="LWC270" s="27"/>
      <c r="LWD270" s="27"/>
      <c r="LWE270" s="27"/>
      <c r="LWF270" s="27"/>
      <c r="LWG270" s="27"/>
      <c r="LWH270" s="27"/>
      <c r="LWI270" s="27"/>
      <c r="LWJ270" s="27"/>
      <c r="LWK270" s="27"/>
      <c r="LWL270" s="27"/>
      <c r="LWM270" s="27"/>
      <c r="LWN270" s="27"/>
      <c r="LWO270" s="27"/>
      <c r="LWP270" s="27"/>
      <c r="LWQ270" s="27"/>
      <c r="LWR270" s="27"/>
      <c r="LWS270" s="27"/>
      <c r="LWT270" s="27"/>
      <c r="LWU270" s="27"/>
      <c r="LWV270" s="27"/>
      <c r="LWW270" s="27"/>
      <c r="LWX270" s="27"/>
      <c r="LWY270" s="27"/>
      <c r="LWZ270" s="27"/>
      <c r="LXA270" s="27"/>
      <c r="LXB270" s="27"/>
      <c r="LXC270" s="27"/>
      <c r="LXD270" s="27"/>
      <c r="LXE270" s="27"/>
      <c r="LXF270" s="27"/>
      <c r="LXG270" s="27"/>
      <c r="LXH270" s="27"/>
      <c r="LXI270" s="27"/>
      <c r="LXJ270" s="27"/>
      <c r="LXK270" s="27"/>
      <c r="LXL270" s="27"/>
      <c r="LXM270" s="27"/>
      <c r="LXN270" s="27"/>
      <c r="LXO270" s="27"/>
      <c r="LXP270" s="27"/>
      <c r="LXQ270" s="27"/>
      <c r="LXR270" s="27"/>
      <c r="LXS270" s="27"/>
      <c r="LXT270" s="27"/>
      <c r="LXU270" s="27"/>
      <c r="LXV270" s="27"/>
      <c r="LXW270" s="27"/>
      <c r="LXX270" s="27"/>
      <c r="LXY270" s="27"/>
      <c r="LXZ270" s="27"/>
      <c r="LYA270" s="27"/>
      <c r="LYB270" s="27"/>
      <c r="LYC270" s="27"/>
      <c r="LYD270" s="27"/>
      <c r="LYE270" s="27"/>
      <c r="LYF270" s="27"/>
      <c r="LYG270" s="27"/>
      <c r="LYH270" s="27"/>
      <c r="LYI270" s="27"/>
      <c r="LYJ270" s="27"/>
      <c r="LYK270" s="27"/>
      <c r="LYL270" s="27"/>
      <c r="LYM270" s="27"/>
      <c r="LYN270" s="27"/>
      <c r="LYO270" s="27"/>
      <c r="LYP270" s="27"/>
      <c r="LYQ270" s="27"/>
      <c r="LYR270" s="27"/>
      <c r="LYS270" s="27"/>
      <c r="LYT270" s="27"/>
      <c r="LYU270" s="27"/>
      <c r="LYV270" s="27"/>
      <c r="LYW270" s="27"/>
      <c r="LYX270" s="27"/>
      <c r="LYY270" s="27"/>
      <c r="LYZ270" s="27"/>
      <c r="LZA270" s="27"/>
      <c r="LZB270" s="27"/>
      <c r="LZC270" s="27"/>
      <c r="LZD270" s="27"/>
      <c r="LZE270" s="27"/>
      <c r="LZF270" s="27"/>
      <c r="LZG270" s="27"/>
      <c r="LZH270" s="27"/>
      <c r="LZI270" s="27"/>
      <c r="LZJ270" s="27"/>
      <c r="LZK270" s="27"/>
      <c r="LZL270" s="27"/>
      <c r="LZM270" s="27"/>
      <c r="LZN270" s="27"/>
      <c r="LZO270" s="27"/>
      <c r="LZP270" s="27"/>
      <c r="LZQ270" s="27"/>
      <c r="LZR270" s="27"/>
      <c r="LZS270" s="27"/>
      <c r="LZT270" s="27"/>
      <c r="LZU270" s="27"/>
      <c r="LZV270" s="27"/>
      <c r="LZW270" s="27"/>
      <c r="LZX270" s="27"/>
      <c r="LZY270" s="27"/>
      <c r="LZZ270" s="27"/>
      <c r="MAA270" s="27"/>
      <c r="MAB270" s="27"/>
      <c r="MAC270" s="27"/>
      <c r="MAD270" s="27"/>
      <c r="MAE270" s="27"/>
      <c r="MAF270" s="27"/>
      <c r="MAG270" s="27"/>
      <c r="MAH270" s="27"/>
      <c r="MAI270" s="27"/>
      <c r="MAJ270" s="27"/>
      <c r="MAK270" s="27"/>
      <c r="MAL270" s="27"/>
      <c r="MAM270" s="27"/>
      <c r="MAN270" s="27"/>
      <c r="MAO270" s="27"/>
      <c r="MAP270" s="27"/>
      <c r="MAQ270" s="27"/>
      <c r="MAR270" s="27"/>
      <c r="MAS270" s="27"/>
      <c r="MAT270" s="27"/>
      <c r="MAU270" s="27"/>
      <c r="MAV270" s="27"/>
      <c r="MAW270" s="27"/>
      <c r="MAX270" s="27"/>
      <c r="MAY270" s="27"/>
      <c r="MAZ270" s="27"/>
      <c r="MBA270" s="27"/>
      <c r="MBB270" s="27"/>
      <c r="MBC270" s="27"/>
      <c r="MBD270" s="27"/>
      <c r="MBE270" s="27"/>
      <c r="MBF270" s="27"/>
      <c r="MBG270" s="27"/>
      <c r="MBH270" s="27"/>
      <c r="MBI270" s="27"/>
      <c r="MBJ270" s="27"/>
      <c r="MBK270" s="27"/>
      <c r="MBL270" s="27"/>
      <c r="MBM270" s="27"/>
      <c r="MBN270" s="27"/>
      <c r="MBO270" s="27"/>
      <c r="MBP270" s="27"/>
      <c r="MBQ270" s="27"/>
      <c r="MBR270" s="27"/>
      <c r="MBS270" s="27"/>
      <c r="MBT270" s="27"/>
      <c r="MBU270" s="27"/>
      <c r="MBV270" s="27"/>
      <c r="MBW270" s="27"/>
      <c r="MBX270" s="27"/>
      <c r="MBY270" s="27"/>
      <c r="MBZ270" s="27"/>
      <c r="MCA270" s="27"/>
      <c r="MCB270" s="27"/>
      <c r="MCC270" s="27"/>
      <c r="MCD270" s="27"/>
      <c r="MCE270" s="27"/>
      <c r="MCF270" s="27"/>
      <c r="MCG270" s="27"/>
      <c r="MCH270" s="27"/>
      <c r="MCI270" s="27"/>
      <c r="MCJ270" s="27"/>
      <c r="MCK270" s="27"/>
      <c r="MCL270" s="27"/>
      <c r="MCM270" s="27"/>
      <c r="MCN270" s="27"/>
      <c r="MCO270" s="27"/>
      <c r="MCP270" s="27"/>
      <c r="MCQ270" s="27"/>
      <c r="MCR270" s="27"/>
      <c r="MCS270" s="27"/>
      <c r="MCT270" s="27"/>
      <c r="MCU270" s="27"/>
      <c r="MCV270" s="27"/>
      <c r="MCW270" s="27"/>
      <c r="MCX270" s="27"/>
      <c r="MCY270" s="27"/>
      <c r="MCZ270" s="27"/>
      <c r="MDA270" s="27"/>
      <c r="MDB270" s="27"/>
      <c r="MDC270" s="27"/>
      <c r="MDD270" s="27"/>
      <c r="MDE270" s="27"/>
      <c r="MDF270" s="27"/>
      <c r="MDG270" s="27"/>
      <c r="MDH270" s="27"/>
      <c r="MDI270" s="27"/>
      <c r="MDJ270" s="27"/>
      <c r="MDK270" s="27"/>
      <c r="MDL270" s="27"/>
      <c r="MDM270" s="27"/>
      <c r="MDN270" s="27"/>
      <c r="MDO270" s="27"/>
      <c r="MDP270" s="27"/>
      <c r="MDQ270" s="27"/>
      <c r="MDR270" s="27"/>
      <c r="MDS270" s="27"/>
      <c r="MDT270" s="27"/>
      <c r="MDU270" s="27"/>
      <c r="MDV270" s="27"/>
      <c r="MDW270" s="27"/>
      <c r="MDX270" s="27"/>
      <c r="MDY270" s="27"/>
      <c r="MDZ270" s="27"/>
      <c r="MEA270" s="27"/>
      <c r="MEB270" s="27"/>
      <c r="MEC270" s="27"/>
      <c r="MED270" s="27"/>
      <c r="MEE270" s="27"/>
      <c r="MEF270" s="27"/>
      <c r="MEG270" s="27"/>
      <c r="MEH270" s="27"/>
      <c r="MEI270" s="27"/>
      <c r="MEJ270" s="27"/>
      <c r="MEK270" s="27"/>
      <c r="MEL270" s="27"/>
      <c r="MEM270" s="27"/>
      <c r="MEN270" s="27"/>
      <c r="MEO270" s="27"/>
      <c r="MEP270" s="27"/>
      <c r="MEQ270" s="27"/>
      <c r="MER270" s="27"/>
      <c r="MES270" s="27"/>
      <c r="MET270" s="27"/>
      <c r="MEU270" s="27"/>
      <c r="MEV270" s="27"/>
      <c r="MEW270" s="27"/>
      <c r="MEX270" s="27"/>
      <c r="MEY270" s="27"/>
      <c r="MEZ270" s="27"/>
      <c r="MFA270" s="27"/>
      <c r="MFB270" s="27"/>
      <c r="MFC270" s="27"/>
      <c r="MFD270" s="27"/>
      <c r="MFE270" s="27"/>
      <c r="MFF270" s="27"/>
      <c r="MFG270" s="27"/>
      <c r="MFH270" s="27"/>
      <c r="MFI270" s="27"/>
      <c r="MFJ270" s="27"/>
      <c r="MFK270" s="27"/>
      <c r="MFL270" s="27"/>
      <c r="MFM270" s="27"/>
      <c r="MFN270" s="27"/>
      <c r="MFO270" s="27"/>
      <c r="MFP270" s="27"/>
      <c r="MFQ270" s="27"/>
      <c r="MFR270" s="27"/>
      <c r="MFS270" s="27"/>
      <c r="MFT270" s="27"/>
      <c r="MFU270" s="27"/>
      <c r="MFV270" s="27"/>
      <c r="MFW270" s="27"/>
      <c r="MFX270" s="27"/>
      <c r="MFY270" s="27"/>
      <c r="MFZ270" s="27"/>
      <c r="MGA270" s="27"/>
      <c r="MGB270" s="27"/>
      <c r="MGC270" s="27"/>
      <c r="MGD270" s="27"/>
      <c r="MGE270" s="27"/>
      <c r="MGF270" s="27"/>
      <c r="MGG270" s="27"/>
      <c r="MGH270" s="27"/>
      <c r="MGI270" s="27"/>
      <c r="MGJ270" s="27"/>
      <c r="MGK270" s="27"/>
      <c r="MGL270" s="27"/>
      <c r="MGM270" s="27"/>
      <c r="MGN270" s="27"/>
      <c r="MGO270" s="27"/>
      <c r="MGP270" s="27"/>
      <c r="MGQ270" s="27"/>
      <c r="MGR270" s="27"/>
      <c r="MGS270" s="27"/>
      <c r="MGT270" s="27"/>
      <c r="MGU270" s="27"/>
      <c r="MGV270" s="27"/>
      <c r="MGW270" s="27"/>
      <c r="MGX270" s="27"/>
      <c r="MGY270" s="27"/>
      <c r="MGZ270" s="27"/>
      <c r="MHA270" s="27"/>
      <c r="MHB270" s="27"/>
      <c r="MHC270" s="27"/>
      <c r="MHD270" s="27"/>
      <c r="MHE270" s="27"/>
      <c r="MHF270" s="27"/>
      <c r="MHG270" s="27"/>
      <c r="MHH270" s="27"/>
      <c r="MHI270" s="27"/>
      <c r="MHJ270" s="27"/>
      <c r="MHK270" s="27"/>
      <c r="MHL270" s="27"/>
      <c r="MHM270" s="27"/>
      <c r="MHN270" s="27"/>
      <c r="MHO270" s="27"/>
      <c r="MHP270" s="27"/>
      <c r="MHQ270" s="27"/>
      <c r="MHR270" s="27"/>
      <c r="MHS270" s="27"/>
      <c r="MHT270" s="27"/>
      <c r="MHU270" s="27"/>
      <c r="MHV270" s="27"/>
      <c r="MHW270" s="27"/>
      <c r="MHX270" s="27"/>
      <c r="MHY270" s="27"/>
      <c r="MHZ270" s="27"/>
      <c r="MIA270" s="27"/>
      <c r="MIB270" s="27"/>
      <c r="MIC270" s="27"/>
      <c r="MID270" s="27"/>
      <c r="MIE270" s="27"/>
      <c r="MIF270" s="27"/>
      <c r="MIG270" s="27"/>
      <c r="MIH270" s="27"/>
      <c r="MII270" s="27"/>
      <c r="MIJ270" s="27"/>
      <c r="MIK270" s="27"/>
      <c r="MIL270" s="27"/>
      <c r="MIM270" s="27"/>
      <c r="MIN270" s="27"/>
      <c r="MIO270" s="27"/>
      <c r="MIP270" s="27"/>
      <c r="MIQ270" s="27"/>
      <c r="MIR270" s="27"/>
      <c r="MIS270" s="27"/>
      <c r="MIT270" s="27"/>
      <c r="MIU270" s="27"/>
      <c r="MIV270" s="27"/>
      <c r="MIW270" s="27"/>
      <c r="MIX270" s="27"/>
      <c r="MIY270" s="27"/>
      <c r="MIZ270" s="27"/>
      <c r="MJA270" s="27"/>
      <c r="MJB270" s="27"/>
      <c r="MJC270" s="27"/>
      <c r="MJD270" s="27"/>
      <c r="MJE270" s="27"/>
      <c r="MJF270" s="27"/>
      <c r="MJG270" s="27"/>
      <c r="MJH270" s="27"/>
      <c r="MJI270" s="27"/>
      <c r="MJJ270" s="27"/>
      <c r="MJK270" s="27"/>
      <c r="MJL270" s="27"/>
      <c r="MJM270" s="27"/>
      <c r="MJN270" s="27"/>
      <c r="MJO270" s="27"/>
      <c r="MJP270" s="27"/>
      <c r="MJQ270" s="27"/>
      <c r="MJR270" s="27"/>
      <c r="MJS270" s="27"/>
      <c r="MJT270" s="27"/>
      <c r="MJU270" s="27"/>
      <c r="MJV270" s="27"/>
      <c r="MJW270" s="27"/>
      <c r="MJX270" s="27"/>
      <c r="MJY270" s="27"/>
      <c r="MJZ270" s="27"/>
      <c r="MKA270" s="27"/>
      <c r="MKB270" s="27"/>
      <c r="MKC270" s="27"/>
      <c r="MKD270" s="27"/>
      <c r="MKE270" s="27"/>
      <c r="MKF270" s="27"/>
      <c r="MKG270" s="27"/>
      <c r="MKH270" s="27"/>
      <c r="MKI270" s="27"/>
      <c r="MKJ270" s="27"/>
      <c r="MKK270" s="27"/>
      <c r="MKL270" s="27"/>
      <c r="MKM270" s="27"/>
      <c r="MKN270" s="27"/>
      <c r="MKO270" s="27"/>
      <c r="MKP270" s="27"/>
      <c r="MKQ270" s="27"/>
      <c r="MKR270" s="27"/>
      <c r="MKS270" s="27"/>
      <c r="MKT270" s="27"/>
      <c r="MKU270" s="27"/>
      <c r="MKV270" s="27"/>
      <c r="MKW270" s="27"/>
      <c r="MKX270" s="27"/>
      <c r="MKY270" s="27"/>
      <c r="MKZ270" s="27"/>
      <c r="MLA270" s="27"/>
      <c r="MLB270" s="27"/>
      <c r="MLC270" s="27"/>
      <c r="MLD270" s="27"/>
      <c r="MLE270" s="27"/>
      <c r="MLF270" s="27"/>
      <c r="MLG270" s="27"/>
      <c r="MLH270" s="27"/>
      <c r="MLI270" s="27"/>
      <c r="MLJ270" s="27"/>
      <c r="MLK270" s="27"/>
      <c r="MLL270" s="27"/>
      <c r="MLM270" s="27"/>
      <c r="MLN270" s="27"/>
      <c r="MLO270" s="27"/>
      <c r="MLP270" s="27"/>
      <c r="MLQ270" s="27"/>
      <c r="MLR270" s="27"/>
      <c r="MLS270" s="27"/>
      <c r="MLT270" s="27"/>
      <c r="MLU270" s="27"/>
      <c r="MLV270" s="27"/>
      <c r="MLW270" s="27"/>
      <c r="MLX270" s="27"/>
      <c r="MLY270" s="27"/>
      <c r="MLZ270" s="27"/>
      <c r="MMA270" s="27"/>
      <c r="MMB270" s="27"/>
      <c r="MMC270" s="27"/>
      <c r="MMD270" s="27"/>
      <c r="MME270" s="27"/>
      <c r="MMF270" s="27"/>
      <c r="MMG270" s="27"/>
      <c r="MMH270" s="27"/>
      <c r="MMI270" s="27"/>
      <c r="MMJ270" s="27"/>
      <c r="MMK270" s="27"/>
      <c r="MML270" s="27"/>
      <c r="MMM270" s="27"/>
      <c r="MMN270" s="27"/>
      <c r="MMO270" s="27"/>
      <c r="MMP270" s="27"/>
      <c r="MMQ270" s="27"/>
      <c r="MMR270" s="27"/>
      <c r="MMS270" s="27"/>
      <c r="MMT270" s="27"/>
      <c r="MMU270" s="27"/>
      <c r="MMV270" s="27"/>
      <c r="MMW270" s="27"/>
      <c r="MMX270" s="27"/>
      <c r="MMY270" s="27"/>
      <c r="MMZ270" s="27"/>
      <c r="MNA270" s="27"/>
      <c r="MNB270" s="27"/>
      <c r="MNC270" s="27"/>
      <c r="MND270" s="27"/>
      <c r="MNE270" s="27"/>
      <c r="MNF270" s="27"/>
      <c r="MNG270" s="27"/>
      <c r="MNH270" s="27"/>
      <c r="MNI270" s="27"/>
      <c r="MNJ270" s="27"/>
      <c r="MNK270" s="27"/>
      <c r="MNL270" s="27"/>
      <c r="MNM270" s="27"/>
      <c r="MNN270" s="27"/>
      <c r="MNO270" s="27"/>
      <c r="MNP270" s="27"/>
      <c r="MNQ270" s="27"/>
      <c r="MNR270" s="27"/>
      <c r="MNS270" s="27"/>
      <c r="MNT270" s="27"/>
      <c r="MNU270" s="27"/>
      <c r="MNV270" s="27"/>
      <c r="MNW270" s="27"/>
      <c r="MNX270" s="27"/>
      <c r="MNY270" s="27"/>
      <c r="MNZ270" s="27"/>
      <c r="MOA270" s="27"/>
      <c r="MOB270" s="27"/>
      <c r="MOC270" s="27"/>
      <c r="MOD270" s="27"/>
      <c r="MOE270" s="27"/>
      <c r="MOF270" s="27"/>
      <c r="MOG270" s="27"/>
      <c r="MOH270" s="27"/>
      <c r="MOI270" s="27"/>
      <c r="MOJ270" s="27"/>
      <c r="MOK270" s="27"/>
      <c r="MOL270" s="27"/>
      <c r="MOM270" s="27"/>
      <c r="MON270" s="27"/>
      <c r="MOO270" s="27"/>
      <c r="MOP270" s="27"/>
      <c r="MOQ270" s="27"/>
      <c r="MOR270" s="27"/>
      <c r="MOS270" s="27"/>
      <c r="MOT270" s="27"/>
      <c r="MOU270" s="27"/>
      <c r="MOV270" s="27"/>
      <c r="MOW270" s="27"/>
      <c r="MOX270" s="27"/>
      <c r="MOY270" s="27"/>
      <c r="MOZ270" s="27"/>
      <c r="MPA270" s="27"/>
      <c r="MPB270" s="27"/>
      <c r="MPC270" s="27"/>
      <c r="MPD270" s="27"/>
      <c r="MPE270" s="27"/>
      <c r="MPF270" s="27"/>
      <c r="MPG270" s="27"/>
      <c r="MPH270" s="27"/>
      <c r="MPI270" s="27"/>
      <c r="MPJ270" s="27"/>
      <c r="MPK270" s="27"/>
      <c r="MPL270" s="27"/>
      <c r="MPM270" s="27"/>
      <c r="MPN270" s="27"/>
      <c r="MPO270" s="27"/>
      <c r="MPP270" s="27"/>
      <c r="MPQ270" s="27"/>
      <c r="MPR270" s="27"/>
      <c r="MPS270" s="27"/>
      <c r="MPT270" s="27"/>
      <c r="MPU270" s="27"/>
      <c r="MPV270" s="27"/>
      <c r="MPW270" s="27"/>
      <c r="MPX270" s="27"/>
      <c r="MPY270" s="27"/>
      <c r="MPZ270" s="27"/>
      <c r="MQA270" s="27"/>
      <c r="MQB270" s="27"/>
      <c r="MQC270" s="27"/>
      <c r="MQD270" s="27"/>
      <c r="MQE270" s="27"/>
      <c r="MQF270" s="27"/>
      <c r="MQG270" s="27"/>
      <c r="MQH270" s="27"/>
      <c r="MQI270" s="27"/>
      <c r="MQJ270" s="27"/>
      <c r="MQK270" s="27"/>
      <c r="MQL270" s="27"/>
      <c r="MQM270" s="27"/>
      <c r="MQN270" s="27"/>
      <c r="MQO270" s="27"/>
      <c r="MQP270" s="27"/>
      <c r="MQQ270" s="27"/>
      <c r="MQR270" s="27"/>
      <c r="MQS270" s="27"/>
      <c r="MQT270" s="27"/>
      <c r="MQU270" s="27"/>
      <c r="MQV270" s="27"/>
      <c r="MQW270" s="27"/>
      <c r="MQX270" s="27"/>
      <c r="MQY270" s="27"/>
      <c r="MQZ270" s="27"/>
      <c r="MRA270" s="27"/>
      <c r="MRB270" s="27"/>
      <c r="MRC270" s="27"/>
      <c r="MRD270" s="27"/>
      <c r="MRE270" s="27"/>
      <c r="MRF270" s="27"/>
      <c r="MRG270" s="27"/>
      <c r="MRH270" s="27"/>
      <c r="MRI270" s="27"/>
      <c r="MRJ270" s="27"/>
      <c r="MRK270" s="27"/>
      <c r="MRL270" s="27"/>
      <c r="MRM270" s="27"/>
      <c r="MRN270" s="27"/>
      <c r="MRO270" s="27"/>
      <c r="MRP270" s="27"/>
      <c r="MRQ270" s="27"/>
      <c r="MRR270" s="27"/>
      <c r="MRS270" s="27"/>
      <c r="MRT270" s="27"/>
      <c r="MRU270" s="27"/>
      <c r="MRV270" s="27"/>
      <c r="MRW270" s="27"/>
      <c r="MRX270" s="27"/>
      <c r="MRY270" s="27"/>
      <c r="MRZ270" s="27"/>
      <c r="MSA270" s="27"/>
      <c r="MSB270" s="27"/>
      <c r="MSC270" s="27"/>
      <c r="MSD270" s="27"/>
      <c r="MSE270" s="27"/>
      <c r="MSF270" s="27"/>
      <c r="MSG270" s="27"/>
      <c r="MSH270" s="27"/>
      <c r="MSI270" s="27"/>
      <c r="MSJ270" s="27"/>
      <c r="MSK270" s="27"/>
      <c r="MSL270" s="27"/>
      <c r="MSM270" s="27"/>
      <c r="MSN270" s="27"/>
      <c r="MSO270" s="27"/>
      <c r="MSP270" s="27"/>
      <c r="MSQ270" s="27"/>
      <c r="MSR270" s="27"/>
      <c r="MSS270" s="27"/>
      <c r="MST270" s="27"/>
      <c r="MSU270" s="27"/>
      <c r="MSV270" s="27"/>
      <c r="MSW270" s="27"/>
      <c r="MSX270" s="27"/>
      <c r="MSY270" s="27"/>
      <c r="MSZ270" s="27"/>
      <c r="MTA270" s="27"/>
      <c r="MTB270" s="27"/>
      <c r="MTC270" s="27"/>
      <c r="MTD270" s="27"/>
      <c r="MTE270" s="27"/>
      <c r="MTF270" s="27"/>
      <c r="MTG270" s="27"/>
      <c r="MTH270" s="27"/>
      <c r="MTI270" s="27"/>
      <c r="MTJ270" s="27"/>
      <c r="MTK270" s="27"/>
      <c r="MTL270" s="27"/>
      <c r="MTM270" s="27"/>
      <c r="MTN270" s="27"/>
      <c r="MTO270" s="27"/>
      <c r="MTP270" s="27"/>
      <c r="MTQ270" s="27"/>
      <c r="MTR270" s="27"/>
      <c r="MTS270" s="27"/>
      <c r="MTT270" s="27"/>
      <c r="MTU270" s="27"/>
      <c r="MTV270" s="27"/>
      <c r="MTW270" s="27"/>
      <c r="MTX270" s="27"/>
      <c r="MTY270" s="27"/>
      <c r="MTZ270" s="27"/>
      <c r="MUA270" s="27"/>
      <c r="MUB270" s="27"/>
      <c r="MUC270" s="27"/>
      <c r="MUD270" s="27"/>
      <c r="MUE270" s="27"/>
      <c r="MUF270" s="27"/>
      <c r="MUG270" s="27"/>
      <c r="MUH270" s="27"/>
      <c r="MUI270" s="27"/>
      <c r="MUJ270" s="27"/>
      <c r="MUK270" s="27"/>
      <c r="MUL270" s="27"/>
      <c r="MUM270" s="27"/>
      <c r="MUN270" s="27"/>
      <c r="MUO270" s="27"/>
      <c r="MUP270" s="27"/>
      <c r="MUQ270" s="27"/>
      <c r="MUR270" s="27"/>
      <c r="MUS270" s="27"/>
      <c r="MUT270" s="27"/>
      <c r="MUU270" s="27"/>
      <c r="MUV270" s="27"/>
      <c r="MUW270" s="27"/>
      <c r="MUX270" s="27"/>
      <c r="MUY270" s="27"/>
      <c r="MUZ270" s="27"/>
      <c r="MVA270" s="27"/>
      <c r="MVB270" s="27"/>
      <c r="MVC270" s="27"/>
      <c r="MVD270" s="27"/>
      <c r="MVE270" s="27"/>
      <c r="MVF270" s="27"/>
      <c r="MVG270" s="27"/>
      <c r="MVH270" s="27"/>
      <c r="MVI270" s="27"/>
      <c r="MVJ270" s="27"/>
      <c r="MVK270" s="27"/>
      <c r="MVL270" s="27"/>
      <c r="MVM270" s="27"/>
      <c r="MVN270" s="27"/>
      <c r="MVO270" s="27"/>
      <c r="MVP270" s="27"/>
      <c r="MVQ270" s="27"/>
      <c r="MVR270" s="27"/>
      <c r="MVS270" s="27"/>
      <c r="MVT270" s="27"/>
      <c r="MVU270" s="27"/>
      <c r="MVV270" s="27"/>
      <c r="MVW270" s="27"/>
      <c r="MVX270" s="27"/>
      <c r="MVY270" s="27"/>
      <c r="MVZ270" s="27"/>
      <c r="MWA270" s="27"/>
      <c r="MWB270" s="27"/>
      <c r="MWC270" s="27"/>
      <c r="MWD270" s="27"/>
      <c r="MWE270" s="27"/>
      <c r="MWF270" s="27"/>
      <c r="MWG270" s="27"/>
      <c r="MWH270" s="27"/>
      <c r="MWI270" s="27"/>
      <c r="MWJ270" s="27"/>
      <c r="MWK270" s="27"/>
      <c r="MWL270" s="27"/>
      <c r="MWM270" s="27"/>
      <c r="MWN270" s="27"/>
      <c r="MWO270" s="27"/>
      <c r="MWP270" s="27"/>
      <c r="MWQ270" s="27"/>
      <c r="MWR270" s="27"/>
      <c r="MWS270" s="27"/>
      <c r="MWT270" s="27"/>
      <c r="MWU270" s="27"/>
      <c r="MWV270" s="27"/>
      <c r="MWW270" s="27"/>
      <c r="MWX270" s="27"/>
      <c r="MWY270" s="27"/>
      <c r="MWZ270" s="27"/>
      <c r="MXA270" s="27"/>
      <c r="MXB270" s="27"/>
      <c r="MXC270" s="27"/>
      <c r="MXD270" s="27"/>
      <c r="MXE270" s="27"/>
      <c r="MXF270" s="27"/>
      <c r="MXG270" s="27"/>
      <c r="MXH270" s="27"/>
      <c r="MXI270" s="27"/>
      <c r="MXJ270" s="27"/>
      <c r="MXK270" s="27"/>
      <c r="MXL270" s="27"/>
      <c r="MXM270" s="27"/>
      <c r="MXN270" s="27"/>
      <c r="MXO270" s="27"/>
      <c r="MXP270" s="27"/>
      <c r="MXQ270" s="27"/>
      <c r="MXR270" s="27"/>
      <c r="MXS270" s="27"/>
      <c r="MXT270" s="27"/>
      <c r="MXU270" s="27"/>
      <c r="MXV270" s="27"/>
      <c r="MXW270" s="27"/>
      <c r="MXX270" s="27"/>
      <c r="MXY270" s="27"/>
      <c r="MXZ270" s="27"/>
      <c r="MYA270" s="27"/>
      <c r="MYB270" s="27"/>
      <c r="MYC270" s="27"/>
      <c r="MYD270" s="27"/>
      <c r="MYE270" s="27"/>
      <c r="MYF270" s="27"/>
      <c r="MYG270" s="27"/>
      <c r="MYH270" s="27"/>
      <c r="MYI270" s="27"/>
      <c r="MYJ270" s="27"/>
      <c r="MYK270" s="27"/>
      <c r="MYL270" s="27"/>
      <c r="MYM270" s="27"/>
      <c r="MYN270" s="27"/>
      <c r="MYO270" s="27"/>
      <c r="MYP270" s="27"/>
      <c r="MYQ270" s="27"/>
      <c r="MYR270" s="27"/>
      <c r="MYS270" s="27"/>
      <c r="MYT270" s="27"/>
      <c r="MYU270" s="27"/>
      <c r="MYV270" s="27"/>
      <c r="MYW270" s="27"/>
      <c r="MYX270" s="27"/>
      <c r="MYY270" s="27"/>
      <c r="MYZ270" s="27"/>
      <c r="MZA270" s="27"/>
      <c r="MZB270" s="27"/>
      <c r="MZC270" s="27"/>
      <c r="MZD270" s="27"/>
      <c r="MZE270" s="27"/>
      <c r="MZF270" s="27"/>
      <c r="MZG270" s="27"/>
      <c r="MZH270" s="27"/>
      <c r="MZI270" s="27"/>
      <c r="MZJ270" s="27"/>
      <c r="MZK270" s="27"/>
      <c r="MZL270" s="27"/>
      <c r="MZM270" s="27"/>
      <c r="MZN270" s="27"/>
      <c r="MZO270" s="27"/>
      <c r="MZP270" s="27"/>
      <c r="MZQ270" s="27"/>
      <c r="MZR270" s="27"/>
      <c r="MZS270" s="27"/>
      <c r="MZT270" s="27"/>
      <c r="MZU270" s="27"/>
      <c r="MZV270" s="27"/>
      <c r="MZW270" s="27"/>
      <c r="MZX270" s="27"/>
      <c r="MZY270" s="27"/>
      <c r="MZZ270" s="27"/>
      <c r="NAA270" s="27"/>
      <c r="NAB270" s="27"/>
      <c r="NAC270" s="27"/>
      <c r="NAD270" s="27"/>
      <c r="NAE270" s="27"/>
      <c r="NAF270" s="27"/>
      <c r="NAG270" s="27"/>
      <c r="NAH270" s="27"/>
      <c r="NAI270" s="27"/>
      <c r="NAJ270" s="27"/>
      <c r="NAK270" s="27"/>
      <c r="NAL270" s="27"/>
      <c r="NAM270" s="27"/>
      <c r="NAN270" s="27"/>
      <c r="NAO270" s="27"/>
      <c r="NAP270" s="27"/>
      <c r="NAQ270" s="27"/>
      <c r="NAR270" s="27"/>
      <c r="NAS270" s="27"/>
      <c r="NAT270" s="27"/>
      <c r="NAU270" s="27"/>
      <c r="NAV270" s="27"/>
      <c r="NAW270" s="27"/>
      <c r="NAX270" s="27"/>
      <c r="NAY270" s="27"/>
      <c r="NAZ270" s="27"/>
      <c r="NBA270" s="27"/>
      <c r="NBB270" s="27"/>
      <c r="NBC270" s="27"/>
      <c r="NBD270" s="27"/>
      <c r="NBE270" s="27"/>
      <c r="NBF270" s="27"/>
      <c r="NBG270" s="27"/>
      <c r="NBH270" s="27"/>
      <c r="NBI270" s="27"/>
      <c r="NBJ270" s="27"/>
      <c r="NBK270" s="27"/>
      <c r="NBL270" s="27"/>
      <c r="NBM270" s="27"/>
      <c r="NBN270" s="27"/>
      <c r="NBO270" s="27"/>
      <c r="NBP270" s="27"/>
      <c r="NBQ270" s="27"/>
      <c r="NBR270" s="27"/>
      <c r="NBS270" s="27"/>
      <c r="NBT270" s="27"/>
      <c r="NBU270" s="27"/>
      <c r="NBV270" s="27"/>
      <c r="NBW270" s="27"/>
      <c r="NBX270" s="27"/>
      <c r="NBY270" s="27"/>
      <c r="NBZ270" s="27"/>
      <c r="NCA270" s="27"/>
      <c r="NCB270" s="27"/>
      <c r="NCC270" s="27"/>
      <c r="NCD270" s="27"/>
      <c r="NCE270" s="27"/>
      <c r="NCF270" s="27"/>
      <c r="NCG270" s="27"/>
      <c r="NCH270" s="27"/>
      <c r="NCI270" s="27"/>
      <c r="NCJ270" s="27"/>
      <c r="NCK270" s="27"/>
      <c r="NCL270" s="27"/>
      <c r="NCM270" s="27"/>
      <c r="NCN270" s="27"/>
      <c r="NCO270" s="27"/>
      <c r="NCP270" s="27"/>
      <c r="NCQ270" s="27"/>
      <c r="NCR270" s="27"/>
      <c r="NCS270" s="27"/>
      <c r="NCT270" s="27"/>
      <c r="NCU270" s="27"/>
      <c r="NCV270" s="27"/>
      <c r="NCW270" s="27"/>
      <c r="NCX270" s="27"/>
      <c r="NCY270" s="27"/>
      <c r="NCZ270" s="27"/>
      <c r="NDA270" s="27"/>
      <c r="NDB270" s="27"/>
      <c r="NDC270" s="27"/>
      <c r="NDD270" s="27"/>
      <c r="NDE270" s="27"/>
      <c r="NDF270" s="27"/>
      <c r="NDG270" s="27"/>
      <c r="NDH270" s="27"/>
      <c r="NDI270" s="27"/>
      <c r="NDJ270" s="27"/>
      <c r="NDK270" s="27"/>
      <c r="NDL270" s="27"/>
      <c r="NDM270" s="27"/>
      <c r="NDN270" s="27"/>
      <c r="NDO270" s="27"/>
      <c r="NDP270" s="27"/>
      <c r="NDQ270" s="27"/>
      <c r="NDR270" s="27"/>
      <c r="NDS270" s="27"/>
      <c r="NDT270" s="27"/>
      <c r="NDU270" s="27"/>
      <c r="NDV270" s="27"/>
      <c r="NDW270" s="27"/>
      <c r="NDX270" s="27"/>
      <c r="NDY270" s="27"/>
      <c r="NDZ270" s="27"/>
      <c r="NEA270" s="27"/>
      <c r="NEB270" s="27"/>
      <c r="NEC270" s="27"/>
      <c r="NED270" s="27"/>
      <c r="NEE270" s="27"/>
      <c r="NEF270" s="27"/>
      <c r="NEG270" s="27"/>
      <c r="NEH270" s="27"/>
      <c r="NEI270" s="27"/>
      <c r="NEJ270" s="27"/>
      <c r="NEK270" s="27"/>
      <c r="NEL270" s="27"/>
      <c r="NEM270" s="27"/>
      <c r="NEN270" s="27"/>
      <c r="NEO270" s="27"/>
      <c r="NEP270" s="27"/>
      <c r="NEQ270" s="27"/>
      <c r="NER270" s="27"/>
      <c r="NES270" s="27"/>
      <c r="NET270" s="27"/>
      <c r="NEU270" s="27"/>
      <c r="NEV270" s="27"/>
      <c r="NEW270" s="27"/>
      <c r="NEX270" s="27"/>
      <c r="NEY270" s="27"/>
      <c r="NEZ270" s="27"/>
      <c r="NFA270" s="27"/>
      <c r="NFB270" s="27"/>
      <c r="NFC270" s="27"/>
      <c r="NFD270" s="27"/>
      <c r="NFE270" s="27"/>
      <c r="NFF270" s="27"/>
      <c r="NFG270" s="27"/>
      <c r="NFH270" s="27"/>
      <c r="NFI270" s="27"/>
      <c r="NFJ270" s="27"/>
      <c r="NFK270" s="27"/>
      <c r="NFL270" s="27"/>
      <c r="NFM270" s="27"/>
      <c r="NFN270" s="27"/>
      <c r="NFO270" s="27"/>
      <c r="NFP270" s="27"/>
      <c r="NFQ270" s="27"/>
      <c r="NFR270" s="27"/>
      <c r="NFS270" s="27"/>
      <c r="NFT270" s="27"/>
      <c r="NFU270" s="27"/>
      <c r="NFV270" s="27"/>
      <c r="NFW270" s="27"/>
      <c r="NFX270" s="27"/>
      <c r="NFY270" s="27"/>
      <c r="NFZ270" s="27"/>
      <c r="NGA270" s="27"/>
      <c r="NGB270" s="27"/>
      <c r="NGC270" s="27"/>
      <c r="NGD270" s="27"/>
      <c r="NGE270" s="27"/>
      <c r="NGF270" s="27"/>
      <c r="NGG270" s="27"/>
      <c r="NGH270" s="27"/>
      <c r="NGI270" s="27"/>
      <c r="NGJ270" s="27"/>
      <c r="NGK270" s="27"/>
      <c r="NGL270" s="27"/>
      <c r="NGM270" s="27"/>
      <c r="NGN270" s="27"/>
      <c r="NGO270" s="27"/>
      <c r="NGP270" s="27"/>
      <c r="NGQ270" s="27"/>
      <c r="NGR270" s="27"/>
      <c r="NGS270" s="27"/>
      <c r="NGT270" s="27"/>
      <c r="NGU270" s="27"/>
      <c r="NGV270" s="27"/>
      <c r="NGW270" s="27"/>
      <c r="NGX270" s="27"/>
      <c r="NGY270" s="27"/>
      <c r="NGZ270" s="27"/>
      <c r="NHA270" s="27"/>
      <c r="NHB270" s="27"/>
      <c r="NHC270" s="27"/>
      <c r="NHD270" s="27"/>
      <c r="NHE270" s="27"/>
      <c r="NHF270" s="27"/>
      <c r="NHG270" s="27"/>
      <c r="NHH270" s="27"/>
      <c r="NHI270" s="27"/>
      <c r="NHJ270" s="27"/>
      <c r="NHK270" s="27"/>
      <c r="NHL270" s="27"/>
      <c r="NHM270" s="27"/>
      <c r="NHN270" s="27"/>
      <c r="NHO270" s="27"/>
      <c r="NHP270" s="27"/>
      <c r="NHQ270" s="27"/>
      <c r="NHR270" s="27"/>
      <c r="NHS270" s="27"/>
      <c r="NHT270" s="27"/>
      <c r="NHU270" s="27"/>
      <c r="NHV270" s="27"/>
      <c r="NHW270" s="27"/>
      <c r="NHX270" s="27"/>
      <c r="NHY270" s="27"/>
      <c r="NHZ270" s="27"/>
      <c r="NIA270" s="27"/>
      <c r="NIB270" s="27"/>
      <c r="NIC270" s="27"/>
      <c r="NID270" s="27"/>
      <c r="NIE270" s="27"/>
      <c r="NIF270" s="27"/>
      <c r="NIG270" s="27"/>
      <c r="NIH270" s="27"/>
      <c r="NII270" s="27"/>
      <c r="NIJ270" s="27"/>
      <c r="NIK270" s="27"/>
      <c r="NIL270" s="27"/>
      <c r="NIM270" s="27"/>
      <c r="NIN270" s="27"/>
      <c r="NIO270" s="27"/>
      <c r="NIP270" s="27"/>
      <c r="NIQ270" s="27"/>
      <c r="NIR270" s="27"/>
      <c r="NIS270" s="27"/>
      <c r="NIT270" s="27"/>
      <c r="NIU270" s="27"/>
      <c r="NIV270" s="27"/>
      <c r="NIW270" s="27"/>
      <c r="NIX270" s="27"/>
      <c r="NIY270" s="27"/>
      <c r="NIZ270" s="27"/>
      <c r="NJA270" s="27"/>
      <c r="NJB270" s="27"/>
      <c r="NJC270" s="27"/>
      <c r="NJD270" s="27"/>
      <c r="NJE270" s="27"/>
      <c r="NJF270" s="27"/>
      <c r="NJG270" s="27"/>
      <c r="NJH270" s="27"/>
      <c r="NJI270" s="27"/>
      <c r="NJJ270" s="27"/>
      <c r="NJK270" s="27"/>
      <c r="NJL270" s="27"/>
      <c r="NJM270" s="27"/>
      <c r="NJN270" s="27"/>
      <c r="NJO270" s="27"/>
      <c r="NJP270" s="27"/>
      <c r="NJQ270" s="27"/>
      <c r="NJR270" s="27"/>
      <c r="NJS270" s="27"/>
      <c r="NJT270" s="27"/>
      <c r="NJU270" s="27"/>
      <c r="NJV270" s="27"/>
      <c r="NJW270" s="27"/>
      <c r="NJX270" s="27"/>
      <c r="NJY270" s="27"/>
      <c r="NJZ270" s="27"/>
      <c r="NKA270" s="27"/>
      <c r="NKB270" s="27"/>
      <c r="NKC270" s="27"/>
      <c r="NKD270" s="27"/>
      <c r="NKE270" s="27"/>
      <c r="NKF270" s="27"/>
      <c r="NKG270" s="27"/>
      <c r="NKH270" s="27"/>
      <c r="NKI270" s="27"/>
      <c r="NKJ270" s="27"/>
      <c r="NKK270" s="27"/>
      <c r="NKL270" s="27"/>
      <c r="NKM270" s="27"/>
      <c r="NKN270" s="27"/>
      <c r="NKO270" s="27"/>
      <c r="NKP270" s="27"/>
      <c r="NKQ270" s="27"/>
      <c r="NKR270" s="27"/>
      <c r="NKS270" s="27"/>
      <c r="NKT270" s="27"/>
      <c r="NKU270" s="27"/>
      <c r="NKV270" s="27"/>
      <c r="NKW270" s="27"/>
      <c r="NKX270" s="27"/>
      <c r="NKY270" s="27"/>
      <c r="NKZ270" s="27"/>
      <c r="NLA270" s="27"/>
      <c r="NLB270" s="27"/>
      <c r="NLC270" s="27"/>
      <c r="NLD270" s="27"/>
      <c r="NLE270" s="27"/>
      <c r="NLF270" s="27"/>
      <c r="NLG270" s="27"/>
      <c r="NLH270" s="27"/>
      <c r="NLI270" s="27"/>
      <c r="NLJ270" s="27"/>
      <c r="NLK270" s="27"/>
      <c r="NLL270" s="27"/>
      <c r="NLM270" s="27"/>
      <c r="NLN270" s="27"/>
      <c r="NLO270" s="27"/>
      <c r="NLP270" s="27"/>
      <c r="NLQ270" s="27"/>
      <c r="NLR270" s="27"/>
      <c r="NLS270" s="27"/>
      <c r="NLT270" s="27"/>
      <c r="NLU270" s="27"/>
      <c r="NLV270" s="27"/>
      <c r="NLW270" s="27"/>
      <c r="NLX270" s="27"/>
      <c r="NLY270" s="27"/>
      <c r="NLZ270" s="27"/>
      <c r="NMA270" s="27"/>
      <c r="NMB270" s="27"/>
      <c r="NMC270" s="27"/>
      <c r="NMD270" s="27"/>
      <c r="NME270" s="27"/>
      <c r="NMF270" s="27"/>
      <c r="NMG270" s="27"/>
      <c r="NMH270" s="27"/>
      <c r="NMI270" s="27"/>
      <c r="NMJ270" s="27"/>
      <c r="NMK270" s="27"/>
      <c r="NML270" s="27"/>
      <c r="NMM270" s="27"/>
      <c r="NMN270" s="27"/>
      <c r="NMO270" s="27"/>
      <c r="NMP270" s="27"/>
      <c r="NMQ270" s="27"/>
      <c r="NMR270" s="27"/>
      <c r="NMS270" s="27"/>
      <c r="NMT270" s="27"/>
      <c r="NMU270" s="27"/>
      <c r="NMV270" s="27"/>
      <c r="NMW270" s="27"/>
      <c r="NMX270" s="27"/>
      <c r="NMY270" s="27"/>
      <c r="NMZ270" s="27"/>
      <c r="NNA270" s="27"/>
      <c r="NNB270" s="27"/>
      <c r="NNC270" s="27"/>
      <c r="NND270" s="27"/>
      <c r="NNE270" s="27"/>
      <c r="NNF270" s="27"/>
      <c r="NNG270" s="27"/>
      <c r="NNH270" s="27"/>
      <c r="NNI270" s="27"/>
      <c r="NNJ270" s="27"/>
      <c r="NNK270" s="27"/>
      <c r="NNL270" s="27"/>
      <c r="NNM270" s="27"/>
      <c r="NNN270" s="27"/>
      <c r="NNO270" s="27"/>
      <c r="NNP270" s="27"/>
      <c r="NNQ270" s="27"/>
      <c r="NNR270" s="27"/>
      <c r="NNS270" s="27"/>
      <c r="NNT270" s="27"/>
      <c r="NNU270" s="27"/>
      <c r="NNV270" s="27"/>
      <c r="NNW270" s="27"/>
      <c r="NNX270" s="27"/>
      <c r="NNY270" s="27"/>
      <c r="NNZ270" s="27"/>
      <c r="NOA270" s="27"/>
      <c r="NOB270" s="27"/>
      <c r="NOC270" s="27"/>
      <c r="NOD270" s="27"/>
      <c r="NOE270" s="27"/>
      <c r="NOF270" s="27"/>
      <c r="NOG270" s="27"/>
      <c r="NOH270" s="27"/>
      <c r="NOI270" s="27"/>
      <c r="NOJ270" s="27"/>
      <c r="NOK270" s="27"/>
      <c r="NOL270" s="27"/>
      <c r="NOM270" s="27"/>
      <c r="NON270" s="27"/>
      <c r="NOO270" s="27"/>
      <c r="NOP270" s="27"/>
      <c r="NOQ270" s="27"/>
      <c r="NOR270" s="27"/>
      <c r="NOS270" s="27"/>
      <c r="NOT270" s="27"/>
      <c r="NOU270" s="27"/>
      <c r="NOV270" s="27"/>
      <c r="NOW270" s="27"/>
      <c r="NOX270" s="27"/>
      <c r="NOY270" s="27"/>
      <c r="NOZ270" s="27"/>
      <c r="NPA270" s="27"/>
      <c r="NPB270" s="27"/>
      <c r="NPC270" s="27"/>
      <c r="NPD270" s="27"/>
      <c r="NPE270" s="27"/>
      <c r="NPF270" s="27"/>
      <c r="NPG270" s="27"/>
      <c r="NPH270" s="27"/>
      <c r="NPI270" s="27"/>
      <c r="NPJ270" s="27"/>
      <c r="NPK270" s="27"/>
      <c r="NPL270" s="27"/>
      <c r="NPM270" s="27"/>
      <c r="NPN270" s="27"/>
      <c r="NPO270" s="27"/>
      <c r="NPP270" s="27"/>
      <c r="NPQ270" s="27"/>
      <c r="NPR270" s="27"/>
      <c r="NPS270" s="27"/>
      <c r="NPT270" s="27"/>
      <c r="NPU270" s="27"/>
      <c r="NPV270" s="27"/>
      <c r="NPW270" s="27"/>
      <c r="NPX270" s="27"/>
      <c r="NPY270" s="27"/>
      <c r="NPZ270" s="27"/>
      <c r="NQA270" s="27"/>
      <c r="NQB270" s="27"/>
      <c r="NQC270" s="27"/>
      <c r="NQD270" s="27"/>
      <c r="NQE270" s="27"/>
      <c r="NQF270" s="27"/>
      <c r="NQG270" s="27"/>
      <c r="NQH270" s="27"/>
      <c r="NQI270" s="27"/>
      <c r="NQJ270" s="27"/>
      <c r="NQK270" s="27"/>
      <c r="NQL270" s="27"/>
      <c r="NQM270" s="27"/>
      <c r="NQN270" s="27"/>
      <c r="NQO270" s="27"/>
      <c r="NQP270" s="27"/>
      <c r="NQQ270" s="27"/>
      <c r="NQR270" s="27"/>
      <c r="NQS270" s="27"/>
      <c r="NQT270" s="27"/>
      <c r="NQU270" s="27"/>
      <c r="NQV270" s="27"/>
      <c r="NQW270" s="27"/>
      <c r="NQX270" s="27"/>
      <c r="NQY270" s="27"/>
      <c r="NQZ270" s="27"/>
      <c r="NRA270" s="27"/>
      <c r="NRB270" s="27"/>
      <c r="NRC270" s="27"/>
      <c r="NRD270" s="27"/>
      <c r="NRE270" s="27"/>
      <c r="NRF270" s="27"/>
      <c r="NRG270" s="27"/>
      <c r="NRH270" s="27"/>
      <c r="NRI270" s="27"/>
      <c r="NRJ270" s="27"/>
      <c r="NRK270" s="27"/>
      <c r="NRL270" s="27"/>
      <c r="NRM270" s="27"/>
      <c r="NRN270" s="27"/>
      <c r="NRO270" s="27"/>
      <c r="NRP270" s="27"/>
      <c r="NRQ270" s="27"/>
      <c r="NRR270" s="27"/>
      <c r="NRS270" s="27"/>
      <c r="NRT270" s="27"/>
      <c r="NRU270" s="27"/>
      <c r="NRV270" s="27"/>
      <c r="NRW270" s="27"/>
      <c r="NRX270" s="27"/>
      <c r="NRY270" s="27"/>
      <c r="NRZ270" s="27"/>
      <c r="NSA270" s="27"/>
      <c r="NSB270" s="27"/>
      <c r="NSC270" s="27"/>
      <c r="NSD270" s="27"/>
      <c r="NSE270" s="27"/>
      <c r="NSF270" s="27"/>
      <c r="NSG270" s="27"/>
      <c r="NSH270" s="27"/>
      <c r="NSI270" s="27"/>
      <c r="NSJ270" s="27"/>
      <c r="NSK270" s="27"/>
      <c r="NSL270" s="27"/>
      <c r="NSM270" s="27"/>
      <c r="NSN270" s="27"/>
      <c r="NSO270" s="27"/>
      <c r="NSP270" s="27"/>
      <c r="NSQ270" s="27"/>
      <c r="NSR270" s="27"/>
      <c r="NSS270" s="27"/>
      <c r="NST270" s="27"/>
      <c r="NSU270" s="27"/>
      <c r="NSV270" s="27"/>
      <c r="NSW270" s="27"/>
      <c r="NSX270" s="27"/>
      <c r="NSY270" s="27"/>
      <c r="NSZ270" s="27"/>
      <c r="NTA270" s="27"/>
      <c r="NTB270" s="27"/>
      <c r="NTC270" s="27"/>
      <c r="NTD270" s="27"/>
      <c r="NTE270" s="27"/>
      <c r="NTF270" s="27"/>
      <c r="NTG270" s="27"/>
      <c r="NTH270" s="27"/>
      <c r="NTI270" s="27"/>
      <c r="NTJ270" s="27"/>
      <c r="NTK270" s="27"/>
      <c r="NTL270" s="27"/>
      <c r="NTM270" s="27"/>
      <c r="NTN270" s="27"/>
      <c r="NTO270" s="27"/>
      <c r="NTP270" s="27"/>
      <c r="NTQ270" s="27"/>
      <c r="NTR270" s="27"/>
      <c r="NTS270" s="27"/>
      <c r="NTT270" s="27"/>
      <c r="NTU270" s="27"/>
      <c r="NTV270" s="27"/>
      <c r="NTW270" s="27"/>
      <c r="NTX270" s="27"/>
      <c r="NTY270" s="27"/>
      <c r="NTZ270" s="27"/>
      <c r="NUA270" s="27"/>
      <c r="NUB270" s="27"/>
      <c r="NUC270" s="27"/>
      <c r="NUD270" s="27"/>
      <c r="NUE270" s="27"/>
      <c r="NUF270" s="27"/>
      <c r="NUG270" s="27"/>
      <c r="NUH270" s="27"/>
      <c r="NUI270" s="27"/>
      <c r="NUJ270" s="27"/>
      <c r="NUK270" s="27"/>
      <c r="NUL270" s="27"/>
      <c r="NUM270" s="27"/>
      <c r="NUN270" s="27"/>
      <c r="NUO270" s="27"/>
      <c r="NUP270" s="27"/>
      <c r="NUQ270" s="27"/>
      <c r="NUR270" s="27"/>
      <c r="NUS270" s="27"/>
      <c r="NUT270" s="27"/>
      <c r="NUU270" s="27"/>
      <c r="NUV270" s="27"/>
      <c r="NUW270" s="27"/>
      <c r="NUX270" s="27"/>
      <c r="NUY270" s="27"/>
      <c r="NUZ270" s="27"/>
      <c r="NVA270" s="27"/>
      <c r="NVB270" s="27"/>
      <c r="NVC270" s="27"/>
      <c r="NVD270" s="27"/>
      <c r="NVE270" s="27"/>
      <c r="NVF270" s="27"/>
      <c r="NVG270" s="27"/>
      <c r="NVH270" s="27"/>
      <c r="NVI270" s="27"/>
      <c r="NVJ270" s="27"/>
      <c r="NVK270" s="27"/>
      <c r="NVL270" s="27"/>
      <c r="NVM270" s="27"/>
      <c r="NVN270" s="27"/>
      <c r="NVO270" s="27"/>
      <c r="NVP270" s="27"/>
      <c r="NVQ270" s="27"/>
      <c r="NVR270" s="27"/>
      <c r="NVS270" s="27"/>
      <c r="NVT270" s="27"/>
      <c r="NVU270" s="27"/>
      <c r="NVV270" s="27"/>
      <c r="NVW270" s="27"/>
      <c r="NVX270" s="27"/>
      <c r="NVY270" s="27"/>
      <c r="NVZ270" s="27"/>
      <c r="NWA270" s="27"/>
      <c r="NWB270" s="27"/>
      <c r="NWC270" s="27"/>
      <c r="NWD270" s="27"/>
      <c r="NWE270" s="27"/>
      <c r="NWF270" s="27"/>
      <c r="NWG270" s="27"/>
      <c r="NWH270" s="27"/>
      <c r="NWI270" s="27"/>
      <c r="NWJ270" s="27"/>
      <c r="NWK270" s="27"/>
      <c r="NWL270" s="27"/>
      <c r="NWM270" s="27"/>
      <c r="NWN270" s="27"/>
      <c r="NWO270" s="27"/>
      <c r="NWP270" s="27"/>
      <c r="NWQ270" s="27"/>
      <c r="NWR270" s="27"/>
      <c r="NWS270" s="27"/>
      <c r="NWT270" s="27"/>
      <c r="NWU270" s="27"/>
      <c r="NWV270" s="27"/>
      <c r="NWW270" s="27"/>
      <c r="NWX270" s="27"/>
      <c r="NWY270" s="27"/>
      <c r="NWZ270" s="27"/>
      <c r="NXA270" s="27"/>
      <c r="NXB270" s="27"/>
      <c r="NXC270" s="27"/>
      <c r="NXD270" s="27"/>
      <c r="NXE270" s="27"/>
      <c r="NXF270" s="27"/>
      <c r="NXG270" s="27"/>
      <c r="NXH270" s="27"/>
      <c r="NXI270" s="27"/>
      <c r="NXJ270" s="27"/>
      <c r="NXK270" s="27"/>
      <c r="NXL270" s="27"/>
      <c r="NXM270" s="27"/>
      <c r="NXN270" s="27"/>
      <c r="NXO270" s="27"/>
      <c r="NXP270" s="27"/>
      <c r="NXQ270" s="27"/>
      <c r="NXR270" s="27"/>
      <c r="NXS270" s="27"/>
      <c r="NXT270" s="27"/>
      <c r="NXU270" s="27"/>
      <c r="NXV270" s="27"/>
      <c r="NXW270" s="27"/>
      <c r="NXX270" s="27"/>
      <c r="NXY270" s="27"/>
      <c r="NXZ270" s="27"/>
      <c r="NYA270" s="27"/>
      <c r="NYB270" s="27"/>
      <c r="NYC270" s="27"/>
      <c r="NYD270" s="27"/>
      <c r="NYE270" s="27"/>
      <c r="NYF270" s="27"/>
      <c r="NYG270" s="27"/>
      <c r="NYH270" s="27"/>
      <c r="NYI270" s="27"/>
      <c r="NYJ270" s="27"/>
      <c r="NYK270" s="27"/>
      <c r="NYL270" s="27"/>
      <c r="NYM270" s="27"/>
      <c r="NYN270" s="27"/>
      <c r="NYO270" s="27"/>
      <c r="NYP270" s="27"/>
      <c r="NYQ270" s="27"/>
      <c r="NYR270" s="27"/>
      <c r="NYS270" s="27"/>
      <c r="NYT270" s="27"/>
      <c r="NYU270" s="27"/>
      <c r="NYV270" s="27"/>
      <c r="NYW270" s="27"/>
      <c r="NYX270" s="27"/>
      <c r="NYY270" s="27"/>
      <c r="NYZ270" s="27"/>
      <c r="NZA270" s="27"/>
      <c r="NZB270" s="27"/>
      <c r="NZC270" s="27"/>
      <c r="NZD270" s="27"/>
      <c r="NZE270" s="27"/>
      <c r="NZF270" s="27"/>
      <c r="NZG270" s="27"/>
      <c r="NZH270" s="27"/>
      <c r="NZI270" s="27"/>
      <c r="NZJ270" s="27"/>
      <c r="NZK270" s="27"/>
      <c r="NZL270" s="27"/>
      <c r="NZM270" s="27"/>
      <c r="NZN270" s="27"/>
      <c r="NZO270" s="27"/>
      <c r="NZP270" s="27"/>
      <c r="NZQ270" s="27"/>
      <c r="NZR270" s="27"/>
      <c r="NZS270" s="27"/>
      <c r="NZT270" s="27"/>
      <c r="NZU270" s="27"/>
      <c r="NZV270" s="27"/>
      <c r="NZW270" s="27"/>
      <c r="NZX270" s="27"/>
      <c r="NZY270" s="27"/>
      <c r="NZZ270" s="27"/>
      <c r="OAA270" s="27"/>
      <c r="OAB270" s="27"/>
      <c r="OAC270" s="27"/>
      <c r="OAD270" s="27"/>
      <c r="OAE270" s="27"/>
      <c r="OAF270" s="27"/>
      <c r="OAG270" s="27"/>
      <c r="OAH270" s="27"/>
      <c r="OAI270" s="27"/>
      <c r="OAJ270" s="27"/>
      <c r="OAK270" s="27"/>
      <c r="OAL270" s="27"/>
      <c r="OAM270" s="27"/>
      <c r="OAN270" s="27"/>
      <c r="OAO270" s="27"/>
      <c r="OAP270" s="27"/>
      <c r="OAQ270" s="27"/>
      <c r="OAR270" s="27"/>
      <c r="OAS270" s="27"/>
      <c r="OAT270" s="27"/>
      <c r="OAU270" s="27"/>
      <c r="OAV270" s="27"/>
      <c r="OAW270" s="27"/>
      <c r="OAX270" s="27"/>
      <c r="OAY270" s="27"/>
      <c r="OAZ270" s="27"/>
      <c r="OBA270" s="27"/>
      <c r="OBB270" s="27"/>
      <c r="OBC270" s="27"/>
      <c r="OBD270" s="27"/>
      <c r="OBE270" s="27"/>
      <c r="OBF270" s="27"/>
      <c r="OBG270" s="27"/>
      <c r="OBH270" s="27"/>
      <c r="OBI270" s="27"/>
      <c r="OBJ270" s="27"/>
      <c r="OBK270" s="27"/>
      <c r="OBL270" s="27"/>
      <c r="OBM270" s="27"/>
      <c r="OBN270" s="27"/>
      <c r="OBO270" s="27"/>
      <c r="OBP270" s="27"/>
      <c r="OBQ270" s="27"/>
      <c r="OBR270" s="27"/>
      <c r="OBS270" s="27"/>
      <c r="OBT270" s="27"/>
      <c r="OBU270" s="27"/>
      <c r="OBV270" s="27"/>
      <c r="OBW270" s="27"/>
      <c r="OBX270" s="27"/>
      <c r="OBY270" s="27"/>
      <c r="OBZ270" s="27"/>
      <c r="OCA270" s="27"/>
      <c r="OCB270" s="27"/>
      <c r="OCC270" s="27"/>
      <c r="OCD270" s="27"/>
      <c r="OCE270" s="27"/>
      <c r="OCF270" s="27"/>
      <c r="OCG270" s="27"/>
      <c r="OCH270" s="27"/>
      <c r="OCI270" s="27"/>
      <c r="OCJ270" s="27"/>
      <c r="OCK270" s="27"/>
      <c r="OCL270" s="27"/>
      <c r="OCM270" s="27"/>
      <c r="OCN270" s="27"/>
      <c r="OCO270" s="27"/>
      <c r="OCP270" s="27"/>
      <c r="OCQ270" s="27"/>
      <c r="OCR270" s="27"/>
      <c r="OCS270" s="27"/>
      <c r="OCT270" s="27"/>
      <c r="OCU270" s="27"/>
      <c r="OCV270" s="27"/>
      <c r="OCW270" s="27"/>
      <c r="OCX270" s="27"/>
      <c r="OCY270" s="27"/>
      <c r="OCZ270" s="27"/>
      <c r="ODA270" s="27"/>
      <c r="ODB270" s="27"/>
      <c r="ODC270" s="27"/>
      <c r="ODD270" s="27"/>
      <c r="ODE270" s="27"/>
      <c r="ODF270" s="27"/>
      <c r="ODG270" s="27"/>
      <c r="ODH270" s="27"/>
      <c r="ODI270" s="27"/>
      <c r="ODJ270" s="27"/>
      <c r="ODK270" s="27"/>
      <c r="ODL270" s="27"/>
      <c r="ODM270" s="27"/>
      <c r="ODN270" s="27"/>
      <c r="ODO270" s="27"/>
      <c r="ODP270" s="27"/>
      <c r="ODQ270" s="27"/>
      <c r="ODR270" s="27"/>
      <c r="ODS270" s="27"/>
      <c r="ODT270" s="27"/>
      <c r="ODU270" s="27"/>
      <c r="ODV270" s="27"/>
      <c r="ODW270" s="27"/>
      <c r="ODX270" s="27"/>
      <c r="ODY270" s="27"/>
      <c r="ODZ270" s="27"/>
      <c r="OEA270" s="27"/>
      <c r="OEB270" s="27"/>
      <c r="OEC270" s="27"/>
      <c r="OED270" s="27"/>
      <c r="OEE270" s="27"/>
      <c r="OEF270" s="27"/>
      <c r="OEG270" s="27"/>
      <c r="OEH270" s="27"/>
      <c r="OEI270" s="27"/>
      <c r="OEJ270" s="27"/>
      <c r="OEK270" s="27"/>
      <c r="OEL270" s="27"/>
      <c r="OEM270" s="27"/>
      <c r="OEN270" s="27"/>
      <c r="OEO270" s="27"/>
      <c r="OEP270" s="27"/>
      <c r="OEQ270" s="27"/>
      <c r="OER270" s="27"/>
      <c r="OES270" s="27"/>
      <c r="OET270" s="27"/>
      <c r="OEU270" s="27"/>
      <c r="OEV270" s="27"/>
      <c r="OEW270" s="27"/>
      <c r="OEX270" s="27"/>
      <c r="OEY270" s="27"/>
      <c r="OEZ270" s="27"/>
      <c r="OFA270" s="27"/>
      <c r="OFB270" s="27"/>
      <c r="OFC270" s="27"/>
      <c r="OFD270" s="27"/>
      <c r="OFE270" s="27"/>
      <c r="OFF270" s="27"/>
      <c r="OFG270" s="27"/>
      <c r="OFH270" s="27"/>
      <c r="OFI270" s="27"/>
      <c r="OFJ270" s="27"/>
      <c r="OFK270" s="27"/>
      <c r="OFL270" s="27"/>
      <c r="OFM270" s="27"/>
      <c r="OFN270" s="27"/>
      <c r="OFO270" s="27"/>
      <c r="OFP270" s="27"/>
      <c r="OFQ270" s="27"/>
      <c r="OFR270" s="27"/>
      <c r="OFS270" s="27"/>
      <c r="OFT270" s="27"/>
      <c r="OFU270" s="27"/>
      <c r="OFV270" s="27"/>
      <c r="OFW270" s="27"/>
      <c r="OFX270" s="27"/>
      <c r="OFY270" s="27"/>
      <c r="OFZ270" s="27"/>
      <c r="OGA270" s="27"/>
      <c r="OGB270" s="27"/>
      <c r="OGC270" s="27"/>
      <c r="OGD270" s="27"/>
      <c r="OGE270" s="27"/>
      <c r="OGF270" s="27"/>
      <c r="OGG270" s="27"/>
      <c r="OGH270" s="27"/>
      <c r="OGI270" s="27"/>
      <c r="OGJ270" s="27"/>
      <c r="OGK270" s="27"/>
      <c r="OGL270" s="27"/>
      <c r="OGM270" s="27"/>
      <c r="OGN270" s="27"/>
      <c r="OGO270" s="27"/>
      <c r="OGP270" s="27"/>
      <c r="OGQ270" s="27"/>
      <c r="OGR270" s="27"/>
      <c r="OGS270" s="27"/>
      <c r="OGT270" s="27"/>
      <c r="OGU270" s="27"/>
      <c r="OGV270" s="27"/>
      <c r="OGW270" s="27"/>
      <c r="OGX270" s="27"/>
      <c r="OGY270" s="27"/>
      <c r="OGZ270" s="27"/>
      <c r="OHA270" s="27"/>
      <c r="OHB270" s="27"/>
      <c r="OHC270" s="27"/>
      <c r="OHD270" s="27"/>
      <c r="OHE270" s="27"/>
      <c r="OHF270" s="27"/>
      <c r="OHG270" s="27"/>
      <c r="OHH270" s="27"/>
      <c r="OHI270" s="27"/>
      <c r="OHJ270" s="27"/>
      <c r="OHK270" s="27"/>
      <c r="OHL270" s="27"/>
      <c r="OHM270" s="27"/>
      <c r="OHN270" s="27"/>
      <c r="OHO270" s="27"/>
      <c r="OHP270" s="27"/>
      <c r="OHQ270" s="27"/>
      <c r="OHR270" s="27"/>
      <c r="OHS270" s="27"/>
      <c r="OHT270" s="27"/>
      <c r="OHU270" s="27"/>
      <c r="OHV270" s="27"/>
      <c r="OHW270" s="27"/>
      <c r="OHX270" s="27"/>
      <c r="OHY270" s="27"/>
      <c r="OHZ270" s="27"/>
      <c r="OIA270" s="27"/>
      <c r="OIB270" s="27"/>
      <c r="OIC270" s="27"/>
      <c r="OID270" s="27"/>
      <c r="OIE270" s="27"/>
      <c r="OIF270" s="27"/>
      <c r="OIG270" s="27"/>
      <c r="OIH270" s="27"/>
      <c r="OII270" s="27"/>
      <c r="OIJ270" s="27"/>
      <c r="OIK270" s="27"/>
      <c r="OIL270" s="27"/>
      <c r="OIM270" s="27"/>
      <c r="OIN270" s="27"/>
      <c r="OIO270" s="27"/>
      <c r="OIP270" s="27"/>
      <c r="OIQ270" s="27"/>
      <c r="OIR270" s="27"/>
      <c r="OIS270" s="27"/>
      <c r="OIT270" s="27"/>
      <c r="OIU270" s="27"/>
      <c r="OIV270" s="27"/>
      <c r="OIW270" s="27"/>
      <c r="OIX270" s="27"/>
      <c r="OIY270" s="27"/>
      <c r="OIZ270" s="27"/>
      <c r="OJA270" s="27"/>
      <c r="OJB270" s="27"/>
      <c r="OJC270" s="27"/>
      <c r="OJD270" s="27"/>
      <c r="OJE270" s="27"/>
      <c r="OJF270" s="27"/>
      <c r="OJG270" s="27"/>
      <c r="OJH270" s="27"/>
      <c r="OJI270" s="27"/>
      <c r="OJJ270" s="27"/>
      <c r="OJK270" s="27"/>
      <c r="OJL270" s="27"/>
      <c r="OJM270" s="27"/>
      <c r="OJN270" s="27"/>
      <c r="OJO270" s="27"/>
      <c r="OJP270" s="27"/>
      <c r="OJQ270" s="27"/>
      <c r="OJR270" s="27"/>
      <c r="OJS270" s="27"/>
      <c r="OJT270" s="27"/>
      <c r="OJU270" s="27"/>
      <c r="OJV270" s="27"/>
      <c r="OJW270" s="27"/>
      <c r="OJX270" s="27"/>
      <c r="OJY270" s="27"/>
      <c r="OJZ270" s="27"/>
      <c r="OKA270" s="27"/>
      <c r="OKB270" s="27"/>
      <c r="OKC270" s="27"/>
      <c r="OKD270" s="27"/>
      <c r="OKE270" s="27"/>
      <c r="OKF270" s="27"/>
      <c r="OKG270" s="27"/>
      <c r="OKH270" s="27"/>
      <c r="OKI270" s="27"/>
      <c r="OKJ270" s="27"/>
      <c r="OKK270" s="27"/>
      <c r="OKL270" s="27"/>
      <c r="OKM270" s="27"/>
      <c r="OKN270" s="27"/>
      <c r="OKO270" s="27"/>
      <c r="OKP270" s="27"/>
      <c r="OKQ270" s="27"/>
      <c r="OKR270" s="27"/>
      <c r="OKS270" s="27"/>
      <c r="OKT270" s="27"/>
      <c r="OKU270" s="27"/>
      <c r="OKV270" s="27"/>
      <c r="OKW270" s="27"/>
      <c r="OKX270" s="27"/>
      <c r="OKY270" s="27"/>
      <c r="OKZ270" s="27"/>
      <c r="OLA270" s="27"/>
      <c r="OLB270" s="27"/>
      <c r="OLC270" s="27"/>
      <c r="OLD270" s="27"/>
      <c r="OLE270" s="27"/>
      <c r="OLF270" s="27"/>
      <c r="OLG270" s="27"/>
      <c r="OLH270" s="27"/>
      <c r="OLI270" s="27"/>
      <c r="OLJ270" s="27"/>
      <c r="OLK270" s="27"/>
      <c r="OLL270" s="27"/>
      <c r="OLM270" s="27"/>
      <c r="OLN270" s="27"/>
      <c r="OLO270" s="27"/>
      <c r="OLP270" s="27"/>
      <c r="OLQ270" s="27"/>
      <c r="OLR270" s="27"/>
      <c r="OLS270" s="27"/>
      <c r="OLT270" s="27"/>
      <c r="OLU270" s="27"/>
      <c r="OLV270" s="27"/>
      <c r="OLW270" s="27"/>
      <c r="OLX270" s="27"/>
      <c r="OLY270" s="27"/>
      <c r="OLZ270" s="27"/>
      <c r="OMA270" s="27"/>
      <c r="OMB270" s="27"/>
      <c r="OMC270" s="27"/>
      <c r="OMD270" s="27"/>
      <c r="OME270" s="27"/>
      <c r="OMF270" s="27"/>
      <c r="OMG270" s="27"/>
      <c r="OMH270" s="27"/>
      <c r="OMI270" s="27"/>
      <c r="OMJ270" s="27"/>
      <c r="OMK270" s="27"/>
      <c r="OML270" s="27"/>
      <c r="OMM270" s="27"/>
      <c r="OMN270" s="27"/>
      <c r="OMO270" s="27"/>
      <c r="OMP270" s="27"/>
      <c r="OMQ270" s="27"/>
      <c r="OMR270" s="27"/>
      <c r="OMS270" s="27"/>
      <c r="OMT270" s="27"/>
      <c r="OMU270" s="27"/>
      <c r="OMV270" s="27"/>
      <c r="OMW270" s="27"/>
      <c r="OMX270" s="27"/>
      <c r="OMY270" s="27"/>
      <c r="OMZ270" s="27"/>
      <c r="ONA270" s="27"/>
      <c r="ONB270" s="27"/>
      <c r="ONC270" s="27"/>
      <c r="OND270" s="27"/>
      <c r="ONE270" s="27"/>
      <c r="ONF270" s="27"/>
      <c r="ONG270" s="27"/>
      <c r="ONH270" s="27"/>
      <c r="ONI270" s="27"/>
      <c r="ONJ270" s="27"/>
      <c r="ONK270" s="27"/>
      <c r="ONL270" s="27"/>
      <c r="ONM270" s="27"/>
      <c r="ONN270" s="27"/>
      <c r="ONO270" s="27"/>
      <c r="ONP270" s="27"/>
      <c r="ONQ270" s="27"/>
      <c r="ONR270" s="27"/>
      <c r="ONS270" s="27"/>
      <c r="ONT270" s="27"/>
      <c r="ONU270" s="27"/>
      <c r="ONV270" s="27"/>
      <c r="ONW270" s="27"/>
      <c r="ONX270" s="27"/>
      <c r="ONY270" s="27"/>
      <c r="ONZ270" s="27"/>
      <c r="OOA270" s="27"/>
      <c r="OOB270" s="27"/>
      <c r="OOC270" s="27"/>
      <c r="OOD270" s="27"/>
      <c r="OOE270" s="27"/>
      <c r="OOF270" s="27"/>
      <c r="OOG270" s="27"/>
      <c r="OOH270" s="27"/>
      <c r="OOI270" s="27"/>
      <c r="OOJ270" s="27"/>
      <c r="OOK270" s="27"/>
      <c r="OOL270" s="27"/>
      <c r="OOM270" s="27"/>
      <c r="OON270" s="27"/>
      <c r="OOO270" s="27"/>
      <c r="OOP270" s="27"/>
      <c r="OOQ270" s="27"/>
      <c r="OOR270" s="27"/>
      <c r="OOS270" s="27"/>
      <c r="OOT270" s="27"/>
      <c r="OOU270" s="27"/>
      <c r="OOV270" s="27"/>
      <c r="OOW270" s="27"/>
      <c r="OOX270" s="27"/>
      <c r="OOY270" s="27"/>
      <c r="OOZ270" s="27"/>
      <c r="OPA270" s="27"/>
      <c r="OPB270" s="27"/>
      <c r="OPC270" s="27"/>
      <c r="OPD270" s="27"/>
      <c r="OPE270" s="27"/>
      <c r="OPF270" s="27"/>
      <c r="OPG270" s="27"/>
      <c r="OPH270" s="27"/>
      <c r="OPI270" s="27"/>
      <c r="OPJ270" s="27"/>
      <c r="OPK270" s="27"/>
      <c r="OPL270" s="27"/>
      <c r="OPM270" s="27"/>
      <c r="OPN270" s="27"/>
      <c r="OPO270" s="27"/>
      <c r="OPP270" s="27"/>
      <c r="OPQ270" s="27"/>
      <c r="OPR270" s="27"/>
      <c r="OPS270" s="27"/>
      <c r="OPT270" s="27"/>
      <c r="OPU270" s="27"/>
      <c r="OPV270" s="27"/>
      <c r="OPW270" s="27"/>
      <c r="OPX270" s="27"/>
      <c r="OPY270" s="27"/>
      <c r="OPZ270" s="27"/>
      <c r="OQA270" s="27"/>
      <c r="OQB270" s="27"/>
      <c r="OQC270" s="27"/>
      <c r="OQD270" s="27"/>
      <c r="OQE270" s="27"/>
      <c r="OQF270" s="27"/>
      <c r="OQG270" s="27"/>
      <c r="OQH270" s="27"/>
      <c r="OQI270" s="27"/>
      <c r="OQJ270" s="27"/>
      <c r="OQK270" s="27"/>
      <c r="OQL270" s="27"/>
      <c r="OQM270" s="27"/>
      <c r="OQN270" s="27"/>
      <c r="OQO270" s="27"/>
      <c r="OQP270" s="27"/>
      <c r="OQQ270" s="27"/>
      <c r="OQR270" s="27"/>
      <c r="OQS270" s="27"/>
      <c r="OQT270" s="27"/>
      <c r="OQU270" s="27"/>
      <c r="OQV270" s="27"/>
      <c r="OQW270" s="27"/>
      <c r="OQX270" s="27"/>
      <c r="OQY270" s="27"/>
      <c r="OQZ270" s="27"/>
      <c r="ORA270" s="27"/>
      <c r="ORB270" s="27"/>
      <c r="ORC270" s="27"/>
      <c r="ORD270" s="27"/>
      <c r="ORE270" s="27"/>
      <c r="ORF270" s="27"/>
      <c r="ORG270" s="27"/>
      <c r="ORH270" s="27"/>
      <c r="ORI270" s="27"/>
      <c r="ORJ270" s="27"/>
      <c r="ORK270" s="27"/>
      <c r="ORL270" s="27"/>
      <c r="ORM270" s="27"/>
      <c r="ORN270" s="27"/>
      <c r="ORO270" s="27"/>
      <c r="ORP270" s="27"/>
      <c r="ORQ270" s="27"/>
      <c r="ORR270" s="27"/>
      <c r="ORS270" s="27"/>
      <c r="ORT270" s="27"/>
      <c r="ORU270" s="27"/>
      <c r="ORV270" s="27"/>
      <c r="ORW270" s="27"/>
      <c r="ORX270" s="27"/>
      <c r="ORY270" s="27"/>
      <c r="ORZ270" s="27"/>
      <c r="OSA270" s="27"/>
      <c r="OSB270" s="27"/>
      <c r="OSC270" s="27"/>
      <c r="OSD270" s="27"/>
      <c r="OSE270" s="27"/>
      <c r="OSF270" s="27"/>
      <c r="OSG270" s="27"/>
      <c r="OSH270" s="27"/>
      <c r="OSI270" s="27"/>
      <c r="OSJ270" s="27"/>
      <c r="OSK270" s="27"/>
      <c r="OSL270" s="27"/>
      <c r="OSM270" s="27"/>
      <c r="OSN270" s="27"/>
      <c r="OSO270" s="27"/>
      <c r="OSP270" s="27"/>
      <c r="OSQ270" s="27"/>
      <c r="OSR270" s="27"/>
      <c r="OSS270" s="27"/>
      <c r="OST270" s="27"/>
      <c r="OSU270" s="27"/>
      <c r="OSV270" s="27"/>
      <c r="OSW270" s="27"/>
      <c r="OSX270" s="27"/>
      <c r="OSY270" s="27"/>
      <c r="OSZ270" s="27"/>
      <c r="OTA270" s="27"/>
      <c r="OTB270" s="27"/>
      <c r="OTC270" s="27"/>
      <c r="OTD270" s="27"/>
      <c r="OTE270" s="27"/>
      <c r="OTF270" s="27"/>
      <c r="OTG270" s="27"/>
      <c r="OTH270" s="27"/>
      <c r="OTI270" s="27"/>
      <c r="OTJ270" s="27"/>
      <c r="OTK270" s="27"/>
      <c r="OTL270" s="27"/>
      <c r="OTM270" s="27"/>
      <c r="OTN270" s="27"/>
      <c r="OTO270" s="27"/>
      <c r="OTP270" s="27"/>
      <c r="OTQ270" s="27"/>
      <c r="OTR270" s="27"/>
      <c r="OTS270" s="27"/>
      <c r="OTT270" s="27"/>
      <c r="OTU270" s="27"/>
      <c r="OTV270" s="27"/>
      <c r="OTW270" s="27"/>
      <c r="OTX270" s="27"/>
      <c r="OTY270" s="27"/>
      <c r="OTZ270" s="27"/>
      <c r="OUA270" s="27"/>
      <c r="OUB270" s="27"/>
      <c r="OUC270" s="27"/>
      <c r="OUD270" s="27"/>
      <c r="OUE270" s="27"/>
      <c r="OUF270" s="27"/>
      <c r="OUG270" s="27"/>
      <c r="OUH270" s="27"/>
      <c r="OUI270" s="27"/>
      <c r="OUJ270" s="27"/>
      <c r="OUK270" s="27"/>
      <c r="OUL270" s="27"/>
      <c r="OUM270" s="27"/>
      <c r="OUN270" s="27"/>
      <c r="OUO270" s="27"/>
      <c r="OUP270" s="27"/>
      <c r="OUQ270" s="27"/>
      <c r="OUR270" s="27"/>
      <c r="OUS270" s="27"/>
      <c r="OUT270" s="27"/>
      <c r="OUU270" s="27"/>
      <c r="OUV270" s="27"/>
      <c r="OUW270" s="27"/>
      <c r="OUX270" s="27"/>
      <c r="OUY270" s="27"/>
      <c r="OUZ270" s="27"/>
      <c r="OVA270" s="27"/>
      <c r="OVB270" s="27"/>
      <c r="OVC270" s="27"/>
      <c r="OVD270" s="27"/>
      <c r="OVE270" s="27"/>
      <c r="OVF270" s="27"/>
      <c r="OVG270" s="27"/>
      <c r="OVH270" s="27"/>
      <c r="OVI270" s="27"/>
      <c r="OVJ270" s="27"/>
      <c r="OVK270" s="27"/>
      <c r="OVL270" s="27"/>
      <c r="OVM270" s="27"/>
      <c r="OVN270" s="27"/>
      <c r="OVO270" s="27"/>
      <c r="OVP270" s="27"/>
      <c r="OVQ270" s="27"/>
      <c r="OVR270" s="27"/>
      <c r="OVS270" s="27"/>
      <c r="OVT270" s="27"/>
      <c r="OVU270" s="27"/>
      <c r="OVV270" s="27"/>
      <c r="OVW270" s="27"/>
      <c r="OVX270" s="27"/>
      <c r="OVY270" s="27"/>
      <c r="OVZ270" s="27"/>
      <c r="OWA270" s="27"/>
      <c r="OWB270" s="27"/>
      <c r="OWC270" s="27"/>
      <c r="OWD270" s="27"/>
      <c r="OWE270" s="27"/>
      <c r="OWF270" s="27"/>
      <c r="OWG270" s="27"/>
      <c r="OWH270" s="27"/>
      <c r="OWI270" s="27"/>
      <c r="OWJ270" s="27"/>
      <c r="OWK270" s="27"/>
      <c r="OWL270" s="27"/>
      <c r="OWM270" s="27"/>
      <c r="OWN270" s="27"/>
      <c r="OWO270" s="27"/>
      <c r="OWP270" s="27"/>
      <c r="OWQ270" s="27"/>
      <c r="OWR270" s="27"/>
      <c r="OWS270" s="27"/>
      <c r="OWT270" s="27"/>
      <c r="OWU270" s="27"/>
      <c r="OWV270" s="27"/>
      <c r="OWW270" s="27"/>
      <c r="OWX270" s="27"/>
      <c r="OWY270" s="27"/>
      <c r="OWZ270" s="27"/>
      <c r="OXA270" s="27"/>
      <c r="OXB270" s="27"/>
      <c r="OXC270" s="27"/>
      <c r="OXD270" s="27"/>
      <c r="OXE270" s="27"/>
      <c r="OXF270" s="27"/>
      <c r="OXG270" s="27"/>
      <c r="OXH270" s="27"/>
      <c r="OXI270" s="27"/>
      <c r="OXJ270" s="27"/>
      <c r="OXK270" s="27"/>
      <c r="OXL270" s="27"/>
      <c r="OXM270" s="27"/>
      <c r="OXN270" s="27"/>
      <c r="OXO270" s="27"/>
      <c r="OXP270" s="27"/>
      <c r="OXQ270" s="27"/>
      <c r="OXR270" s="27"/>
      <c r="OXS270" s="27"/>
      <c r="OXT270" s="27"/>
      <c r="OXU270" s="27"/>
      <c r="OXV270" s="27"/>
      <c r="OXW270" s="27"/>
      <c r="OXX270" s="27"/>
      <c r="OXY270" s="27"/>
      <c r="OXZ270" s="27"/>
      <c r="OYA270" s="27"/>
      <c r="OYB270" s="27"/>
      <c r="OYC270" s="27"/>
      <c r="OYD270" s="27"/>
      <c r="OYE270" s="27"/>
      <c r="OYF270" s="27"/>
      <c r="OYG270" s="27"/>
      <c r="OYH270" s="27"/>
      <c r="OYI270" s="27"/>
      <c r="OYJ270" s="27"/>
      <c r="OYK270" s="27"/>
      <c r="OYL270" s="27"/>
      <c r="OYM270" s="27"/>
      <c r="OYN270" s="27"/>
      <c r="OYO270" s="27"/>
      <c r="OYP270" s="27"/>
      <c r="OYQ270" s="27"/>
      <c r="OYR270" s="27"/>
      <c r="OYS270" s="27"/>
      <c r="OYT270" s="27"/>
      <c r="OYU270" s="27"/>
      <c r="OYV270" s="27"/>
      <c r="OYW270" s="27"/>
      <c r="OYX270" s="27"/>
      <c r="OYY270" s="27"/>
      <c r="OYZ270" s="27"/>
      <c r="OZA270" s="27"/>
      <c r="OZB270" s="27"/>
      <c r="OZC270" s="27"/>
      <c r="OZD270" s="27"/>
      <c r="OZE270" s="27"/>
      <c r="OZF270" s="27"/>
      <c r="OZG270" s="27"/>
      <c r="OZH270" s="27"/>
      <c r="OZI270" s="27"/>
      <c r="OZJ270" s="27"/>
      <c r="OZK270" s="27"/>
      <c r="OZL270" s="27"/>
      <c r="OZM270" s="27"/>
      <c r="OZN270" s="27"/>
      <c r="OZO270" s="27"/>
      <c r="OZP270" s="27"/>
      <c r="OZQ270" s="27"/>
      <c r="OZR270" s="27"/>
      <c r="OZS270" s="27"/>
      <c r="OZT270" s="27"/>
      <c r="OZU270" s="27"/>
      <c r="OZV270" s="27"/>
      <c r="OZW270" s="27"/>
      <c r="OZX270" s="27"/>
      <c r="OZY270" s="27"/>
      <c r="OZZ270" s="27"/>
      <c r="PAA270" s="27"/>
      <c r="PAB270" s="27"/>
      <c r="PAC270" s="27"/>
      <c r="PAD270" s="27"/>
      <c r="PAE270" s="27"/>
      <c r="PAF270" s="27"/>
      <c r="PAG270" s="27"/>
      <c r="PAH270" s="27"/>
      <c r="PAI270" s="27"/>
      <c r="PAJ270" s="27"/>
      <c r="PAK270" s="27"/>
      <c r="PAL270" s="27"/>
      <c r="PAM270" s="27"/>
      <c r="PAN270" s="27"/>
      <c r="PAO270" s="27"/>
      <c r="PAP270" s="27"/>
      <c r="PAQ270" s="27"/>
      <c r="PAR270" s="27"/>
      <c r="PAS270" s="27"/>
      <c r="PAT270" s="27"/>
      <c r="PAU270" s="27"/>
      <c r="PAV270" s="27"/>
      <c r="PAW270" s="27"/>
      <c r="PAX270" s="27"/>
      <c r="PAY270" s="27"/>
      <c r="PAZ270" s="27"/>
      <c r="PBA270" s="27"/>
      <c r="PBB270" s="27"/>
      <c r="PBC270" s="27"/>
      <c r="PBD270" s="27"/>
      <c r="PBE270" s="27"/>
      <c r="PBF270" s="27"/>
      <c r="PBG270" s="27"/>
      <c r="PBH270" s="27"/>
      <c r="PBI270" s="27"/>
      <c r="PBJ270" s="27"/>
      <c r="PBK270" s="27"/>
      <c r="PBL270" s="27"/>
      <c r="PBM270" s="27"/>
      <c r="PBN270" s="27"/>
      <c r="PBO270" s="27"/>
      <c r="PBP270" s="27"/>
      <c r="PBQ270" s="27"/>
      <c r="PBR270" s="27"/>
      <c r="PBS270" s="27"/>
      <c r="PBT270" s="27"/>
      <c r="PBU270" s="27"/>
      <c r="PBV270" s="27"/>
      <c r="PBW270" s="27"/>
      <c r="PBX270" s="27"/>
      <c r="PBY270" s="27"/>
      <c r="PBZ270" s="27"/>
      <c r="PCA270" s="27"/>
      <c r="PCB270" s="27"/>
      <c r="PCC270" s="27"/>
      <c r="PCD270" s="27"/>
      <c r="PCE270" s="27"/>
      <c r="PCF270" s="27"/>
      <c r="PCG270" s="27"/>
      <c r="PCH270" s="27"/>
      <c r="PCI270" s="27"/>
      <c r="PCJ270" s="27"/>
      <c r="PCK270" s="27"/>
      <c r="PCL270" s="27"/>
      <c r="PCM270" s="27"/>
      <c r="PCN270" s="27"/>
      <c r="PCO270" s="27"/>
      <c r="PCP270" s="27"/>
      <c r="PCQ270" s="27"/>
      <c r="PCR270" s="27"/>
      <c r="PCS270" s="27"/>
      <c r="PCT270" s="27"/>
      <c r="PCU270" s="27"/>
      <c r="PCV270" s="27"/>
      <c r="PCW270" s="27"/>
      <c r="PCX270" s="27"/>
      <c r="PCY270" s="27"/>
      <c r="PCZ270" s="27"/>
      <c r="PDA270" s="27"/>
      <c r="PDB270" s="27"/>
      <c r="PDC270" s="27"/>
      <c r="PDD270" s="27"/>
      <c r="PDE270" s="27"/>
      <c r="PDF270" s="27"/>
      <c r="PDG270" s="27"/>
      <c r="PDH270" s="27"/>
      <c r="PDI270" s="27"/>
      <c r="PDJ270" s="27"/>
      <c r="PDK270" s="27"/>
      <c r="PDL270" s="27"/>
      <c r="PDM270" s="27"/>
      <c r="PDN270" s="27"/>
      <c r="PDO270" s="27"/>
      <c r="PDP270" s="27"/>
      <c r="PDQ270" s="27"/>
      <c r="PDR270" s="27"/>
      <c r="PDS270" s="27"/>
      <c r="PDT270" s="27"/>
      <c r="PDU270" s="27"/>
      <c r="PDV270" s="27"/>
      <c r="PDW270" s="27"/>
      <c r="PDX270" s="27"/>
      <c r="PDY270" s="27"/>
      <c r="PDZ270" s="27"/>
      <c r="PEA270" s="27"/>
      <c r="PEB270" s="27"/>
      <c r="PEC270" s="27"/>
      <c r="PED270" s="27"/>
      <c r="PEE270" s="27"/>
      <c r="PEF270" s="27"/>
      <c r="PEG270" s="27"/>
      <c r="PEH270" s="27"/>
      <c r="PEI270" s="27"/>
      <c r="PEJ270" s="27"/>
      <c r="PEK270" s="27"/>
      <c r="PEL270" s="27"/>
      <c r="PEM270" s="27"/>
      <c r="PEN270" s="27"/>
      <c r="PEO270" s="27"/>
      <c r="PEP270" s="27"/>
      <c r="PEQ270" s="27"/>
      <c r="PER270" s="27"/>
      <c r="PES270" s="27"/>
      <c r="PET270" s="27"/>
      <c r="PEU270" s="27"/>
      <c r="PEV270" s="27"/>
      <c r="PEW270" s="27"/>
      <c r="PEX270" s="27"/>
      <c r="PEY270" s="27"/>
      <c r="PEZ270" s="27"/>
      <c r="PFA270" s="27"/>
      <c r="PFB270" s="27"/>
      <c r="PFC270" s="27"/>
      <c r="PFD270" s="27"/>
      <c r="PFE270" s="27"/>
      <c r="PFF270" s="27"/>
      <c r="PFG270" s="27"/>
      <c r="PFH270" s="27"/>
      <c r="PFI270" s="27"/>
      <c r="PFJ270" s="27"/>
      <c r="PFK270" s="27"/>
      <c r="PFL270" s="27"/>
      <c r="PFM270" s="27"/>
      <c r="PFN270" s="27"/>
      <c r="PFO270" s="27"/>
      <c r="PFP270" s="27"/>
      <c r="PFQ270" s="27"/>
      <c r="PFR270" s="27"/>
      <c r="PFS270" s="27"/>
      <c r="PFT270" s="27"/>
      <c r="PFU270" s="27"/>
      <c r="PFV270" s="27"/>
      <c r="PFW270" s="27"/>
      <c r="PFX270" s="27"/>
      <c r="PFY270" s="27"/>
      <c r="PFZ270" s="27"/>
      <c r="PGA270" s="27"/>
      <c r="PGB270" s="27"/>
      <c r="PGC270" s="27"/>
      <c r="PGD270" s="27"/>
      <c r="PGE270" s="27"/>
      <c r="PGF270" s="27"/>
      <c r="PGG270" s="27"/>
      <c r="PGH270" s="27"/>
      <c r="PGI270" s="27"/>
      <c r="PGJ270" s="27"/>
      <c r="PGK270" s="27"/>
      <c r="PGL270" s="27"/>
      <c r="PGM270" s="27"/>
      <c r="PGN270" s="27"/>
      <c r="PGO270" s="27"/>
      <c r="PGP270" s="27"/>
      <c r="PGQ270" s="27"/>
      <c r="PGR270" s="27"/>
      <c r="PGS270" s="27"/>
      <c r="PGT270" s="27"/>
      <c r="PGU270" s="27"/>
      <c r="PGV270" s="27"/>
      <c r="PGW270" s="27"/>
      <c r="PGX270" s="27"/>
      <c r="PGY270" s="27"/>
      <c r="PGZ270" s="27"/>
      <c r="PHA270" s="27"/>
      <c r="PHB270" s="27"/>
      <c r="PHC270" s="27"/>
      <c r="PHD270" s="27"/>
      <c r="PHE270" s="27"/>
      <c r="PHF270" s="27"/>
      <c r="PHG270" s="27"/>
      <c r="PHH270" s="27"/>
      <c r="PHI270" s="27"/>
      <c r="PHJ270" s="27"/>
      <c r="PHK270" s="27"/>
      <c r="PHL270" s="27"/>
      <c r="PHM270" s="27"/>
      <c r="PHN270" s="27"/>
      <c r="PHO270" s="27"/>
      <c r="PHP270" s="27"/>
      <c r="PHQ270" s="27"/>
      <c r="PHR270" s="27"/>
      <c r="PHS270" s="27"/>
      <c r="PHT270" s="27"/>
      <c r="PHU270" s="27"/>
      <c r="PHV270" s="27"/>
      <c r="PHW270" s="27"/>
      <c r="PHX270" s="27"/>
      <c r="PHY270" s="27"/>
      <c r="PHZ270" s="27"/>
      <c r="PIA270" s="27"/>
      <c r="PIB270" s="27"/>
      <c r="PIC270" s="27"/>
      <c r="PID270" s="27"/>
      <c r="PIE270" s="27"/>
      <c r="PIF270" s="27"/>
      <c r="PIG270" s="27"/>
      <c r="PIH270" s="27"/>
      <c r="PII270" s="27"/>
      <c r="PIJ270" s="27"/>
      <c r="PIK270" s="27"/>
      <c r="PIL270" s="27"/>
      <c r="PIM270" s="27"/>
      <c r="PIN270" s="27"/>
      <c r="PIO270" s="27"/>
      <c r="PIP270" s="27"/>
      <c r="PIQ270" s="27"/>
      <c r="PIR270" s="27"/>
      <c r="PIS270" s="27"/>
      <c r="PIT270" s="27"/>
      <c r="PIU270" s="27"/>
      <c r="PIV270" s="27"/>
      <c r="PIW270" s="27"/>
      <c r="PIX270" s="27"/>
      <c r="PIY270" s="27"/>
      <c r="PIZ270" s="27"/>
      <c r="PJA270" s="27"/>
      <c r="PJB270" s="27"/>
      <c r="PJC270" s="27"/>
      <c r="PJD270" s="27"/>
      <c r="PJE270" s="27"/>
      <c r="PJF270" s="27"/>
      <c r="PJG270" s="27"/>
      <c r="PJH270" s="27"/>
      <c r="PJI270" s="27"/>
      <c r="PJJ270" s="27"/>
      <c r="PJK270" s="27"/>
      <c r="PJL270" s="27"/>
      <c r="PJM270" s="27"/>
      <c r="PJN270" s="27"/>
      <c r="PJO270" s="27"/>
      <c r="PJP270" s="27"/>
      <c r="PJQ270" s="27"/>
      <c r="PJR270" s="27"/>
      <c r="PJS270" s="27"/>
      <c r="PJT270" s="27"/>
      <c r="PJU270" s="27"/>
      <c r="PJV270" s="27"/>
      <c r="PJW270" s="27"/>
      <c r="PJX270" s="27"/>
      <c r="PJY270" s="27"/>
      <c r="PJZ270" s="27"/>
      <c r="PKA270" s="27"/>
      <c r="PKB270" s="27"/>
      <c r="PKC270" s="27"/>
      <c r="PKD270" s="27"/>
      <c r="PKE270" s="27"/>
      <c r="PKF270" s="27"/>
      <c r="PKG270" s="27"/>
      <c r="PKH270" s="27"/>
      <c r="PKI270" s="27"/>
      <c r="PKJ270" s="27"/>
      <c r="PKK270" s="27"/>
      <c r="PKL270" s="27"/>
      <c r="PKM270" s="27"/>
      <c r="PKN270" s="27"/>
      <c r="PKO270" s="27"/>
      <c r="PKP270" s="27"/>
      <c r="PKQ270" s="27"/>
      <c r="PKR270" s="27"/>
      <c r="PKS270" s="27"/>
      <c r="PKT270" s="27"/>
      <c r="PKU270" s="27"/>
      <c r="PKV270" s="27"/>
      <c r="PKW270" s="27"/>
      <c r="PKX270" s="27"/>
      <c r="PKY270" s="27"/>
      <c r="PKZ270" s="27"/>
      <c r="PLA270" s="27"/>
      <c r="PLB270" s="27"/>
      <c r="PLC270" s="27"/>
      <c r="PLD270" s="27"/>
      <c r="PLE270" s="27"/>
      <c r="PLF270" s="27"/>
      <c r="PLG270" s="27"/>
      <c r="PLH270" s="27"/>
      <c r="PLI270" s="27"/>
      <c r="PLJ270" s="27"/>
      <c r="PLK270" s="27"/>
      <c r="PLL270" s="27"/>
      <c r="PLM270" s="27"/>
      <c r="PLN270" s="27"/>
      <c r="PLO270" s="27"/>
      <c r="PLP270" s="27"/>
      <c r="PLQ270" s="27"/>
      <c r="PLR270" s="27"/>
      <c r="PLS270" s="27"/>
      <c r="PLT270" s="27"/>
      <c r="PLU270" s="27"/>
      <c r="PLV270" s="27"/>
      <c r="PLW270" s="27"/>
      <c r="PLX270" s="27"/>
      <c r="PLY270" s="27"/>
      <c r="PLZ270" s="27"/>
      <c r="PMA270" s="27"/>
      <c r="PMB270" s="27"/>
      <c r="PMC270" s="27"/>
      <c r="PMD270" s="27"/>
      <c r="PME270" s="27"/>
      <c r="PMF270" s="27"/>
      <c r="PMG270" s="27"/>
      <c r="PMH270" s="27"/>
      <c r="PMI270" s="27"/>
      <c r="PMJ270" s="27"/>
      <c r="PMK270" s="27"/>
      <c r="PML270" s="27"/>
      <c r="PMM270" s="27"/>
      <c r="PMN270" s="27"/>
      <c r="PMO270" s="27"/>
      <c r="PMP270" s="27"/>
      <c r="PMQ270" s="27"/>
      <c r="PMR270" s="27"/>
      <c r="PMS270" s="27"/>
      <c r="PMT270" s="27"/>
      <c r="PMU270" s="27"/>
      <c r="PMV270" s="27"/>
      <c r="PMW270" s="27"/>
      <c r="PMX270" s="27"/>
      <c r="PMY270" s="27"/>
      <c r="PMZ270" s="27"/>
      <c r="PNA270" s="27"/>
      <c r="PNB270" s="27"/>
      <c r="PNC270" s="27"/>
      <c r="PND270" s="27"/>
      <c r="PNE270" s="27"/>
      <c r="PNF270" s="27"/>
      <c r="PNG270" s="27"/>
      <c r="PNH270" s="27"/>
      <c r="PNI270" s="27"/>
      <c r="PNJ270" s="27"/>
      <c r="PNK270" s="27"/>
      <c r="PNL270" s="27"/>
      <c r="PNM270" s="27"/>
      <c r="PNN270" s="27"/>
      <c r="PNO270" s="27"/>
      <c r="PNP270" s="27"/>
      <c r="PNQ270" s="27"/>
      <c r="PNR270" s="27"/>
      <c r="PNS270" s="27"/>
      <c r="PNT270" s="27"/>
      <c r="PNU270" s="27"/>
      <c r="PNV270" s="27"/>
      <c r="PNW270" s="27"/>
      <c r="PNX270" s="27"/>
      <c r="PNY270" s="27"/>
      <c r="PNZ270" s="27"/>
      <c r="POA270" s="27"/>
      <c r="POB270" s="27"/>
      <c r="POC270" s="27"/>
      <c r="POD270" s="27"/>
      <c r="POE270" s="27"/>
      <c r="POF270" s="27"/>
      <c r="POG270" s="27"/>
      <c r="POH270" s="27"/>
      <c r="POI270" s="27"/>
      <c r="POJ270" s="27"/>
      <c r="POK270" s="27"/>
      <c r="POL270" s="27"/>
      <c r="POM270" s="27"/>
      <c r="PON270" s="27"/>
      <c r="POO270" s="27"/>
      <c r="POP270" s="27"/>
      <c r="POQ270" s="27"/>
      <c r="POR270" s="27"/>
      <c r="POS270" s="27"/>
      <c r="POT270" s="27"/>
      <c r="POU270" s="27"/>
      <c r="POV270" s="27"/>
      <c r="POW270" s="27"/>
      <c r="POX270" s="27"/>
      <c r="POY270" s="27"/>
      <c r="POZ270" s="27"/>
      <c r="PPA270" s="27"/>
      <c r="PPB270" s="27"/>
      <c r="PPC270" s="27"/>
      <c r="PPD270" s="27"/>
      <c r="PPE270" s="27"/>
      <c r="PPF270" s="27"/>
      <c r="PPG270" s="27"/>
      <c r="PPH270" s="27"/>
      <c r="PPI270" s="27"/>
      <c r="PPJ270" s="27"/>
      <c r="PPK270" s="27"/>
      <c r="PPL270" s="27"/>
      <c r="PPM270" s="27"/>
      <c r="PPN270" s="27"/>
      <c r="PPO270" s="27"/>
      <c r="PPP270" s="27"/>
      <c r="PPQ270" s="27"/>
      <c r="PPR270" s="27"/>
      <c r="PPS270" s="27"/>
      <c r="PPT270" s="27"/>
      <c r="PPU270" s="27"/>
      <c r="PPV270" s="27"/>
      <c r="PPW270" s="27"/>
      <c r="PPX270" s="27"/>
      <c r="PPY270" s="27"/>
      <c r="PPZ270" s="27"/>
      <c r="PQA270" s="27"/>
      <c r="PQB270" s="27"/>
      <c r="PQC270" s="27"/>
      <c r="PQD270" s="27"/>
      <c r="PQE270" s="27"/>
      <c r="PQF270" s="27"/>
      <c r="PQG270" s="27"/>
      <c r="PQH270" s="27"/>
      <c r="PQI270" s="27"/>
      <c r="PQJ270" s="27"/>
      <c r="PQK270" s="27"/>
      <c r="PQL270" s="27"/>
      <c r="PQM270" s="27"/>
      <c r="PQN270" s="27"/>
      <c r="PQO270" s="27"/>
      <c r="PQP270" s="27"/>
      <c r="PQQ270" s="27"/>
      <c r="PQR270" s="27"/>
      <c r="PQS270" s="27"/>
      <c r="PQT270" s="27"/>
      <c r="PQU270" s="27"/>
      <c r="PQV270" s="27"/>
      <c r="PQW270" s="27"/>
      <c r="PQX270" s="27"/>
      <c r="PQY270" s="27"/>
      <c r="PQZ270" s="27"/>
      <c r="PRA270" s="27"/>
      <c r="PRB270" s="27"/>
      <c r="PRC270" s="27"/>
      <c r="PRD270" s="27"/>
      <c r="PRE270" s="27"/>
      <c r="PRF270" s="27"/>
      <c r="PRG270" s="27"/>
      <c r="PRH270" s="27"/>
      <c r="PRI270" s="27"/>
      <c r="PRJ270" s="27"/>
      <c r="PRK270" s="27"/>
      <c r="PRL270" s="27"/>
      <c r="PRM270" s="27"/>
      <c r="PRN270" s="27"/>
      <c r="PRO270" s="27"/>
      <c r="PRP270" s="27"/>
      <c r="PRQ270" s="27"/>
      <c r="PRR270" s="27"/>
      <c r="PRS270" s="27"/>
      <c r="PRT270" s="27"/>
      <c r="PRU270" s="27"/>
      <c r="PRV270" s="27"/>
      <c r="PRW270" s="27"/>
      <c r="PRX270" s="27"/>
      <c r="PRY270" s="27"/>
      <c r="PRZ270" s="27"/>
      <c r="PSA270" s="27"/>
      <c r="PSB270" s="27"/>
      <c r="PSC270" s="27"/>
      <c r="PSD270" s="27"/>
      <c r="PSE270" s="27"/>
      <c r="PSF270" s="27"/>
      <c r="PSG270" s="27"/>
      <c r="PSH270" s="27"/>
      <c r="PSI270" s="27"/>
      <c r="PSJ270" s="27"/>
      <c r="PSK270" s="27"/>
      <c r="PSL270" s="27"/>
      <c r="PSM270" s="27"/>
      <c r="PSN270" s="27"/>
      <c r="PSO270" s="27"/>
      <c r="PSP270" s="27"/>
      <c r="PSQ270" s="27"/>
      <c r="PSR270" s="27"/>
      <c r="PSS270" s="27"/>
      <c r="PST270" s="27"/>
      <c r="PSU270" s="27"/>
      <c r="PSV270" s="27"/>
      <c r="PSW270" s="27"/>
      <c r="PSX270" s="27"/>
      <c r="PSY270" s="27"/>
      <c r="PSZ270" s="27"/>
      <c r="PTA270" s="27"/>
      <c r="PTB270" s="27"/>
      <c r="PTC270" s="27"/>
      <c r="PTD270" s="27"/>
      <c r="PTE270" s="27"/>
      <c r="PTF270" s="27"/>
      <c r="PTG270" s="27"/>
      <c r="PTH270" s="27"/>
      <c r="PTI270" s="27"/>
      <c r="PTJ270" s="27"/>
      <c r="PTK270" s="27"/>
      <c r="PTL270" s="27"/>
      <c r="PTM270" s="27"/>
      <c r="PTN270" s="27"/>
      <c r="PTO270" s="27"/>
      <c r="PTP270" s="27"/>
      <c r="PTQ270" s="27"/>
      <c r="PTR270" s="27"/>
      <c r="PTS270" s="27"/>
      <c r="PTT270" s="27"/>
      <c r="PTU270" s="27"/>
      <c r="PTV270" s="27"/>
      <c r="PTW270" s="27"/>
      <c r="PTX270" s="27"/>
      <c r="PTY270" s="27"/>
      <c r="PTZ270" s="27"/>
      <c r="PUA270" s="27"/>
      <c r="PUB270" s="27"/>
      <c r="PUC270" s="27"/>
      <c r="PUD270" s="27"/>
      <c r="PUE270" s="27"/>
      <c r="PUF270" s="27"/>
      <c r="PUG270" s="27"/>
      <c r="PUH270" s="27"/>
      <c r="PUI270" s="27"/>
      <c r="PUJ270" s="27"/>
      <c r="PUK270" s="27"/>
      <c r="PUL270" s="27"/>
      <c r="PUM270" s="27"/>
      <c r="PUN270" s="27"/>
      <c r="PUO270" s="27"/>
      <c r="PUP270" s="27"/>
      <c r="PUQ270" s="27"/>
      <c r="PUR270" s="27"/>
      <c r="PUS270" s="27"/>
      <c r="PUT270" s="27"/>
      <c r="PUU270" s="27"/>
      <c r="PUV270" s="27"/>
      <c r="PUW270" s="27"/>
      <c r="PUX270" s="27"/>
      <c r="PUY270" s="27"/>
      <c r="PUZ270" s="27"/>
      <c r="PVA270" s="27"/>
      <c r="PVB270" s="27"/>
      <c r="PVC270" s="27"/>
      <c r="PVD270" s="27"/>
      <c r="PVE270" s="27"/>
      <c r="PVF270" s="27"/>
      <c r="PVG270" s="27"/>
      <c r="PVH270" s="27"/>
      <c r="PVI270" s="27"/>
      <c r="PVJ270" s="27"/>
      <c r="PVK270" s="27"/>
      <c r="PVL270" s="27"/>
      <c r="PVM270" s="27"/>
      <c r="PVN270" s="27"/>
      <c r="PVO270" s="27"/>
      <c r="PVP270" s="27"/>
      <c r="PVQ270" s="27"/>
      <c r="PVR270" s="27"/>
      <c r="PVS270" s="27"/>
      <c r="PVT270" s="27"/>
      <c r="PVU270" s="27"/>
      <c r="PVV270" s="27"/>
      <c r="PVW270" s="27"/>
      <c r="PVX270" s="27"/>
      <c r="PVY270" s="27"/>
      <c r="PVZ270" s="27"/>
      <c r="PWA270" s="27"/>
      <c r="PWB270" s="27"/>
      <c r="PWC270" s="27"/>
      <c r="PWD270" s="27"/>
      <c r="PWE270" s="27"/>
      <c r="PWF270" s="27"/>
      <c r="PWG270" s="27"/>
      <c r="PWH270" s="27"/>
      <c r="PWI270" s="27"/>
      <c r="PWJ270" s="27"/>
      <c r="PWK270" s="27"/>
      <c r="PWL270" s="27"/>
      <c r="PWM270" s="27"/>
      <c r="PWN270" s="27"/>
      <c r="PWO270" s="27"/>
      <c r="PWP270" s="27"/>
      <c r="PWQ270" s="27"/>
      <c r="PWR270" s="27"/>
      <c r="PWS270" s="27"/>
      <c r="PWT270" s="27"/>
      <c r="PWU270" s="27"/>
      <c r="PWV270" s="27"/>
      <c r="PWW270" s="27"/>
      <c r="PWX270" s="27"/>
      <c r="PWY270" s="27"/>
      <c r="PWZ270" s="27"/>
      <c r="PXA270" s="27"/>
      <c r="PXB270" s="27"/>
      <c r="PXC270" s="27"/>
      <c r="PXD270" s="27"/>
      <c r="PXE270" s="27"/>
      <c r="PXF270" s="27"/>
      <c r="PXG270" s="27"/>
      <c r="PXH270" s="27"/>
      <c r="PXI270" s="27"/>
      <c r="PXJ270" s="27"/>
      <c r="PXK270" s="27"/>
      <c r="PXL270" s="27"/>
      <c r="PXM270" s="27"/>
      <c r="PXN270" s="27"/>
      <c r="PXO270" s="27"/>
      <c r="PXP270" s="27"/>
      <c r="PXQ270" s="27"/>
      <c r="PXR270" s="27"/>
      <c r="PXS270" s="27"/>
      <c r="PXT270" s="27"/>
      <c r="PXU270" s="27"/>
      <c r="PXV270" s="27"/>
      <c r="PXW270" s="27"/>
      <c r="PXX270" s="27"/>
      <c r="PXY270" s="27"/>
      <c r="PXZ270" s="27"/>
      <c r="PYA270" s="27"/>
      <c r="PYB270" s="27"/>
      <c r="PYC270" s="27"/>
      <c r="PYD270" s="27"/>
      <c r="PYE270" s="27"/>
      <c r="PYF270" s="27"/>
      <c r="PYG270" s="27"/>
      <c r="PYH270" s="27"/>
      <c r="PYI270" s="27"/>
      <c r="PYJ270" s="27"/>
      <c r="PYK270" s="27"/>
      <c r="PYL270" s="27"/>
      <c r="PYM270" s="27"/>
      <c r="PYN270" s="27"/>
      <c r="PYO270" s="27"/>
      <c r="PYP270" s="27"/>
      <c r="PYQ270" s="27"/>
      <c r="PYR270" s="27"/>
      <c r="PYS270" s="27"/>
      <c r="PYT270" s="27"/>
      <c r="PYU270" s="27"/>
      <c r="PYV270" s="27"/>
      <c r="PYW270" s="27"/>
      <c r="PYX270" s="27"/>
      <c r="PYY270" s="27"/>
      <c r="PYZ270" s="27"/>
      <c r="PZA270" s="27"/>
      <c r="PZB270" s="27"/>
      <c r="PZC270" s="27"/>
      <c r="PZD270" s="27"/>
      <c r="PZE270" s="27"/>
      <c r="PZF270" s="27"/>
      <c r="PZG270" s="27"/>
      <c r="PZH270" s="27"/>
      <c r="PZI270" s="27"/>
      <c r="PZJ270" s="27"/>
      <c r="PZK270" s="27"/>
      <c r="PZL270" s="27"/>
      <c r="PZM270" s="27"/>
      <c r="PZN270" s="27"/>
      <c r="PZO270" s="27"/>
      <c r="PZP270" s="27"/>
      <c r="PZQ270" s="27"/>
      <c r="PZR270" s="27"/>
      <c r="PZS270" s="27"/>
      <c r="PZT270" s="27"/>
      <c r="PZU270" s="27"/>
      <c r="PZV270" s="27"/>
      <c r="PZW270" s="27"/>
      <c r="PZX270" s="27"/>
      <c r="PZY270" s="27"/>
      <c r="PZZ270" s="27"/>
      <c r="QAA270" s="27"/>
      <c r="QAB270" s="27"/>
      <c r="QAC270" s="27"/>
      <c r="QAD270" s="27"/>
      <c r="QAE270" s="27"/>
      <c r="QAF270" s="27"/>
      <c r="QAG270" s="27"/>
      <c r="QAH270" s="27"/>
      <c r="QAI270" s="27"/>
      <c r="QAJ270" s="27"/>
      <c r="QAK270" s="27"/>
      <c r="QAL270" s="27"/>
      <c r="QAM270" s="27"/>
      <c r="QAN270" s="27"/>
      <c r="QAO270" s="27"/>
      <c r="QAP270" s="27"/>
      <c r="QAQ270" s="27"/>
      <c r="QAR270" s="27"/>
      <c r="QAS270" s="27"/>
      <c r="QAT270" s="27"/>
      <c r="QAU270" s="27"/>
      <c r="QAV270" s="27"/>
      <c r="QAW270" s="27"/>
      <c r="QAX270" s="27"/>
      <c r="QAY270" s="27"/>
      <c r="QAZ270" s="27"/>
      <c r="QBA270" s="27"/>
      <c r="QBB270" s="27"/>
      <c r="QBC270" s="27"/>
      <c r="QBD270" s="27"/>
      <c r="QBE270" s="27"/>
      <c r="QBF270" s="27"/>
      <c r="QBG270" s="27"/>
      <c r="QBH270" s="27"/>
      <c r="QBI270" s="27"/>
      <c r="QBJ270" s="27"/>
      <c r="QBK270" s="27"/>
      <c r="QBL270" s="27"/>
      <c r="QBM270" s="27"/>
      <c r="QBN270" s="27"/>
      <c r="QBO270" s="27"/>
      <c r="QBP270" s="27"/>
      <c r="QBQ270" s="27"/>
      <c r="QBR270" s="27"/>
      <c r="QBS270" s="27"/>
      <c r="QBT270" s="27"/>
      <c r="QBU270" s="27"/>
      <c r="QBV270" s="27"/>
      <c r="QBW270" s="27"/>
      <c r="QBX270" s="27"/>
      <c r="QBY270" s="27"/>
      <c r="QBZ270" s="27"/>
      <c r="QCA270" s="27"/>
      <c r="QCB270" s="27"/>
      <c r="QCC270" s="27"/>
      <c r="QCD270" s="27"/>
      <c r="QCE270" s="27"/>
      <c r="QCF270" s="27"/>
      <c r="QCG270" s="27"/>
      <c r="QCH270" s="27"/>
      <c r="QCI270" s="27"/>
      <c r="QCJ270" s="27"/>
      <c r="QCK270" s="27"/>
      <c r="QCL270" s="27"/>
      <c r="QCM270" s="27"/>
      <c r="QCN270" s="27"/>
      <c r="QCO270" s="27"/>
      <c r="QCP270" s="27"/>
      <c r="QCQ270" s="27"/>
      <c r="QCR270" s="27"/>
      <c r="QCS270" s="27"/>
      <c r="QCT270" s="27"/>
      <c r="QCU270" s="27"/>
      <c r="QCV270" s="27"/>
      <c r="QCW270" s="27"/>
      <c r="QCX270" s="27"/>
      <c r="QCY270" s="27"/>
      <c r="QCZ270" s="27"/>
      <c r="QDA270" s="27"/>
      <c r="QDB270" s="27"/>
      <c r="QDC270" s="27"/>
      <c r="QDD270" s="27"/>
      <c r="QDE270" s="27"/>
      <c r="QDF270" s="27"/>
      <c r="QDG270" s="27"/>
      <c r="QDH270" s="27"/>
      <c r="QDI270" s="27"/>
      <c r="QDJ270" s="27"/>
      <c r="QDK270" s="27"/>
      <c r="QDL270" s="27"/>
      <c r="QDM270" s="27"/>
      <c r="QDN270" s="27"/>
      <c r="QDO270" s="27"/>
      <c r="QDP270" s="27"/>
      <c r="QDQ270" s="27"/>
      <c r="QDR270" s="27"/>
      <c r="QDS270" s="27"/>
      <c r="QDT270" s="27"/>
      <c r="QDU270" s="27"/>
      <c r="QDV270" s="27"/>
      <c r="QDW270" s="27"/>
      <c r="QDX270" s="27"/>
      <c r="QDY270" s="27"/>
      <c r="QDZ270" s="27"/>
      <c r="QEA270" s="27"/>
      <c r="QEB270" s="27"/>
      <c r="QEC270" s="27"/>
      <c r="QED270" s="27"/>
      <c r="QEE270" s="27"/>
      <c r="QEF270" s="27"/>
      <c r="QEG270" s="27"/>
      <c r="QEH270" s="27"/>
      <c r="QEI270" s="27"/>
      <c r="QEJ270" s="27"/>
      <c r="QEK270" s="27"/>
      <c r="QEL270" s="27"/>
      <c r="QEM270" s="27"/>
      <c r="QEN270" s="27"/>
      <c r="QEO270" s="27"/>
      <c r="QEP270" s="27"/>
      <c r="QEQ270" s="27"/>
      <c r="QER270" s="27"/>
      <c r="QES270" s="27"/>
      <c r="QET270" s="27"/>
      <c r="QEU270" s="27"/>
      <c r="QEV270" s="27"/>
      <c r="QEW270" s="27"/>
      <c r="QEX270" s="27"/>
      <c r="QEY270" s="27"/>
      <c r="QEZ270" s="27"/>
      <c r="QFA270" s="27"/>
      <c r="QFB270" s="27"/>
      <c r="QFC270" s="27"/>
      <c r="QFD270" s="27"/>
      <c r="QFE270" s="27"/>
      <c r="QFF270" s="27"/>
      <c r="QFG270" s="27"/>
      <c r="QFH270" s="27"/>
      <c r="QFI270" s="27"/>
      <c r="QFJ270" s="27"/>
      <c r="QFK270" s="27"/>
      <c r="QFL270" s="27"/>
      <c r="QFM270" s="27"/>
      <c r="QFN270" s="27"/>
      <c r="QFO270" s="27"/>
      <c r="QFP270" s="27"/>
      <c r="QFQ270" s="27"/>
      <c r="QFR270" s="27"/>
      <c r="QFS270" s="27"/>
      <c r="QFT270" s="27"/>
      <c r="QFU270" s="27"/>
      <c r="QFV270" s="27"/>
      <c r="QFW270" s="27"/>
      <c r="QFX270" s="27"/>
      <c r="QFY270" s="27"/>
      <c r="QFZ270" s="27"/>
      <c r="QGA270" s="27"/>
      <c r="QGB270" s="27"/>
      <c r="QGC270" s="27"/>
      <c r="QGD270" s="27"/>
      <c r="QGE270" s="27"/>
      <c r="QGF270" s="27"/>
      <c r="QGG270" s="27"/>
      <c r="QGH270" s="27"/>
      <c r="QGI270" s="27"/>
      <c r="QGJ270" s="27"/>
      <c r="QGK270" s="27"/>
      <c r="QGL270" s="27"/>
      <c r="QGM270" s="27"/>
      <c r="QGN270" s="27"/>
      <c r="QGO270" s="27"/>
      <c r="QGP270" s="27"/>
      <c r="QGQ270" s="27"/>
      <c r="QGR270" s="27"/>
      <c r="QGS270" s="27"/>
      <c r="QGT270" s="27"/>
      <c r="QGU270" s="27"/>
      <c r="QGV270" s="27"/>
      <c r="QGW270" s="27"/>
      <c r="QGX270" s="27"/>
      <c r="QGY270" s="27"/>
      <c r="QGZ270" s="27"/>
      <c r="QHA270" s="27"/>
      <c r="QHB270" s="27"/>
      <c r="QHC270" s="27"/>
      <c r="QHD270" s="27"/>
      <c r="QHE270" s="27"/>
      <c r="QHF270" s="27"/>
      <c r="QHG270" s="27"/>
      <c r="QHH270" s="27"/>
      <c r="QHI270" s="27"/>
      <c r="QHJ270" s="27"/>
      <c r="QHK270" s="27"/>
      <c r="QHL270" s="27"/>
      <c r="QHM270" s="27"/>
      <c r="QHN270" s="27"/>
      <c r="QHO270" s="27"/>
      <c r="QHP270" s="27"/>
      <c r="QHQ270" s="27"/>
      <c r="QHR270" s="27"/>
      <c r="QHS270" s="27"/>
      <c r="QHT270" s="27"/>
      <c r="QHU270" s="27"/>
      <c r="QHV270" s="27"/>
      <c r="QHW270" s="27"/>
      <c r="QHX270" s="27"/>
      <c r="QHY270" s="27"/>
      <c r="QHZ270" s="27"/>
      <c r="QIA270" s="27"/>
      <c r="QIB270" s="27"/>
      <c r="QIC270" s="27"/>
      <c r="QID270" s="27"/>
      <c r="QIE270" s="27"/>
      <c r="QIF270" s="27"/>
      <c r="QIG270" s="27"/>
      <c r="QIH270" s="27"/>
      <c r="QII270" s="27"/>
      <c r="QIJ270" s="27"/>
      <c r="QIK270" s="27"/>
      <c r="QIL270" s="27"/>
      <c r="QIM270" s="27"/>
      <c r="QIN270" s="27"/>
      <c r="QIO270" s="27"/>
      <c r="QIP270" s="27"/>
      <c r="QIQ270" s="27"/>
      <c r="QIR270" s="27"/>
      <c r="QIS270" s="27"/>
      <c r="QIT270" s="27"/>
      <c r="QIU270" s="27"/>
      <c r="QIV270" s="27"/>
      <c r="QIW270" s="27"/>
      <c r="QIX270" s="27"/>
      <c r="QIY270" s="27"/>
      <c r="QIZ270" s="27"/>
      <c r="QJA270" s="27"/>
      <c r="QJB270" s="27"/>
      <c r="QJC270" s="27"/>
      <c r="QJD270" s="27"/>
      <c r="QJE270" s="27"/>
      <c r="QJF270" s="27"/>
      <c r="QJG270" s="27"/>
      <c r="QJH270" s="27"/>
      <c r="QJI270" s="27"/>
      <c r="QJJ270" s="27"/>
      <c r="QJK270" s="27"/>
      <c r="QJL270" s="27"/>
      <c r="QJM270" s="27"/>
      <c r="QJN270" s="27"/>
      <c r="QJO270" s="27"/>
      <c r="QJP270" s="27"/>
      <c r="QJQ270" s="27"/>
      <c r="QJR270" s="27"/>
      <c r="QJS270" s="27"/>
      <c r="QJT270" s="27"/>
      <c r="QJU270" s="27"/>
      <c r="QJV270" s="27"/>
      <c r="QJW270" s="27"/>
      <c r="QJX270" s="27"/>
      <c r="QJY270" s="27"/>
      <c r="QJZ270" s="27"/>
      <c r="QKA270" s="27"/>
      <c r="QKB270" s="27"/>
      <c r="QKC270" s="27"/>
      <c r="QKD270" s="27"/>
      <c r="QKE270" s="27"/>
      <c r="QKF270" s="27"/>
      <c r="QKG270" s="27"/>
      <c r="QKH270" s="27"/>
      <c r="QKI270" s="27"/>
      <c r="QKJ270" s="27"/>
      <c r="QKK270" s="27"/>
      <c r="QKL270" s="27"/>
      <c r="QKM270" s="27"/>
      <c r="QKN270" s="27"/>
      <c r="QKO270" s="27"/>
      <c r="QKP270" s="27"/>
      <c r="QKQ270" s="27"/>
      <c r="QKR270" s="27"/>
      <c r="QKS270" s="27"/>
      <c r="QKT270" s="27"/>
      <c r="QKU270" s="27"/>
      <c r="QKV270" s="27"/>
      <c r="QKW270" s="27"/>
      <c r="QKX270" s="27"/>
      <c r="QKY270" s="27"/>
      <c r="QKZ270" s="27"/>
      <c r="QLA270" s="27"/>
      <c r="QLB270" s="27"/>
      <c r="QLC270" s="27"/>
      <c r="QLD270" s="27"/>
      <c r="QLE270" s="27"/>
      <c r="QLF270" s="27"/>
      <c r="QLG270" s="27"/>
      <c r="QLH270" s="27"/>
      <c r="QLI270" s="27"/>
      <c r="QLJ270" s="27"/>
      <c r="QLK270" s="27"/>
      <c r="QLL270" s="27"/>
      <c r="QLM270" s="27"/>
      <c r="QLN270" s="27"/>
      <c r="QLO270" s="27"/>
      <c r="QLP270" s="27"/>
      <c r="QLQ270" s="27"/>
      <c r="QLR270" s="27"/>
      <c r="QLS270" s="27"/>
      <c r="QLT270" s="27"/>
      <c r="QLU270" s="27"/>
      <c r="QLV270" s="27"/>
      <c r="QLW270" s="27"/>
      <c r="QLX270" s="27"/>
      <c r="QLY270" s="27"/>
      <c r="QLZ270" s="27"/>
      <c r="QMA270" s="27"/>
      <c r="QMB270" s="27"/>
      <c r="QMC270" s="27"/>
      <c r="QMD270" s="27"/>
      <c r="QME270" s="27"/>
      <c r="QMF270" s="27"/>
      <c r="QMG270" s="27"/>
      <c r="QMH270" s="27"/>
      <c r="QMI270" s="27"/>
      <c r="QMJ270" s="27"/>
      <c r="QMK270" s="27"/>
      <c r="QML270" s="27"/>
      <c r="QMM270" s="27"/>
      <c r="QMN270" s="27"/>
      <c r="QMO270" s="27"/>
      <c r="QMP270" s="27"/>
      <c r="QMQ270" s="27"/>
      <c r="QMR270" s="27"/>
      <c r="QMS270" s="27"/>
      <c r="QMT270" s="27"/>
      <c r="QMU270" s="27"/>
      <c r="QMV270" s="27"/>
      <c r="QMW270" s="27"/>
      <c r="QMX270" s="27"/>
      <c r="QMY270" s="27"/>
      <c r="QMZ270" s="27"/>
      <c r="QNA270" s="27"/>
      <c r="QNB270" s="27"/>
      <c r="QNC270" s="27"/>
      <c r="QND270" s="27"/>
      <c r="QNE270" s="27"/>
      <c r="QNF270" s="27"/>
      <c r="QNG270" s="27"/>
      <c r="QNH270" s="27"/>
      <c r="QNI270" s="27"/>
      <c r="QNJ270" s="27"/>
      <c r="QNK270" s="27"/>
      <c r="QNL270" s="27"/>
      <c r="QNM270" s="27"/>
      <c r="QNN270" s="27"/>
      <c r="QNO270" s="27"/>
      <c r="QNP270" s="27"/>
      <c r="QNQ270" s="27"/>
      <c r="QNR270" s="27"/>
      <c r="QNS270" s="27"/>
      <c r="QNT270" s="27"/>
      <c r="QNU270" s="27"/>
      <c r="QNV270" s="27"/>
      <c r="QNW270" s="27"/>
      <c r="QNX270" s="27"/>
      <c r="QNY270" s="27"/>
      <c r="QNZ270" s="27"/>
      <c r="QOA270" s="27"/>
      <c r="QOB270" s="27"/>
      <c r="QOC270" s="27"/>
      <c r="QOD270" s="27"/>
      <c r="QOE270" s="27"/>
      <c r="QOF270" s="27"/>
      <c r="QOG270" s="27"/>
      <c r="QOH270" s="27"/>
      <c r="QOI270" s="27"/>
      <c r="QOJ270" s="27"/>
      <c r="QOK270" s="27"/>
      <c r="QOL270" s="27"/>
      <c r="QOM270" s="27"/>
      <c r="QON270" s="27"/>
      <c r="QOO270" s="27"/>
      <c r="QOP270" s="27"/>
      <c r="QOQ270" s="27"/>
      <c r="QOR270" s="27"/>
      <c r="QOS270" s="27"/>
      <c r="QOT270" s="27"/>
      <c r="QOU270" s="27"/>
      <c r="QOV270" s="27"/>
      <c r="QOW270" s="27"/>
      <c r="QOX270" s="27"/>
      <c r="QOY270" s="27"/>
      <c r="QOZ270" s="27"/>
      <c r="QPA270" s="27"/>
      <c r="QPB270" s="27"/>
      <c r="QPC270" s="27"/>
      <c r="QPD270" s="27"/>
      <c r="QPE270" s="27"/>
      <c r="QPF270" s="27"/>
      <c r="QPG270" s="27"/>
      <c r="QPH270" s="27"/>
      <c r="QPI270" s="27"/>
      <c r="QPJ270" s="27"/>
      <c r="QPK270" s="27"/>
      <c r="QPL270" s="27"/>
      <c r="QPM270" s="27"/>
      <c r="QPN270" s="27"/>
      <c r="QPO270" s="27"/>
      <c r="QPP270" s="27"/>
      <c r="QPQ270" s="27"/>
      <c r="QPR270" s="27"/>
      <c r="QPS270" s="27"/>
      <c r="QPT270" s="27"/>
      <c r="QPU270" s="27"/>
      <c r="QPV270" s="27"/>
      <c r="QPW270" s="27"/>
      <c r="QPX270" s="27"/>
      <c r="QPY270" s="27"/>
      <c r="QPZ270" s="27"/>
      <c r="QQA270" s="27"/>
      <c r="QQB270" s="27"/>
      <c r="QQC270" s="27"/>
      <c r="QQD270" s="27"/>
      <c r="QQE270" s="27"/>
      <c r="QQF270" s="27"/>
      <c r="QQG270" s="27"/>
      <c r="QQH270" s="27"/>
      <c r="QQI270" s="27"/>
      <c r="QQJ270" s="27"/>
      <c r="QQK270" s="27"/>
      <c r="QQL270" s="27"/>
      <c r="QQM270" s="27"/>
      <c r="QQN270" s="27"/>
      <c r="QQO270" s="27"/>
      <c r="QQP270" s="27"/>
      <c r="QQQ270" s="27"/>
      <c r="QQR270" s="27"/>
      <c r="QQS270" s="27"/>
      <c r="QQT270" s="27"/>
      <c r="QQU270" s="27"/>
      <c r="QQV270" s="27"/>
      <c r="QQW270" s="27"/>
      <c r="QQX270" s="27"/>
      <c r="QQY270" s="27"/>
      <c r="QQZ270" s="27"/>
      <c r="QRA270" s="27"/>
      <c r="QRB270" s="27"/>
      <c r="QRC270" s="27"/>
      <c r="QRD270" s="27"/>
      <c r="QRE270" s="27"/>
      <c r="QRF270" s="27"/>
      <c r="QRG270" s="27"/>
      <c r="QRH270" s="27"/>
      <c r="QRI270" s="27"/>
      <c r="QRJ270" s="27"/>
      <c r="QRK270" s="27"/>
      <c r="QRL270" s="27"/>
      <c r="QRM270" s="27"/>
      <c r="QRN270" s="27"/>
      <c r="QRO270" s="27"/>
      <c r="QRP270" s="27"/>
      <c r="QRQ270" s="27"/>
      <c r="QRR270" s="27"/>
      <c r="QRS270" s="27"/>
      <c r="QRT270" s="27"/>
      <c r="QRU270" s="27"/>
      <c r="QRV270" s="27"/>
      <c r="QRW270" s="27"/>
      <c r="QRX270" s="27"/>
      <c r="QRY270" s="27"/>
      <c r="QRZ270" s="27"/>
      <c r="QSA270" s="27"/>
      <c r="QSB270" s="27"/>
      <c r="QSC270" s="27"/>
      <c r="QSD270" s="27"/>
      <c r="QSE270" s="27"/>
      <c r="QSF270" s="27"/>
      <c r="QSG270" s="27"/>
      <c r="QSH270" s="27"/>
      <c r="QSI270" s="27"/>
      <c r="QSJ270" s="27"/>
      <c r="QSK270" s="27"/>
      <c r="QSL270" s="27"/>
      <c r="QSM270" s="27"/>
      <c r="QSN270" s="27"/>
      <c r="QSO270" s="27"/>
      <c r="QSP270" s="27"/>
      <c r="QSQ270" s="27"/>
      <c r="QSR270" s="27"/>
      <c r="QSS270" s="27"/>
      <c r="QST270" s="27"/>
      <c r="QSU270" s="27"/>
      <c r="QSV270" s="27"/>
      <c r="QSW270" s="27"/>
      <c r="QSX270" s="27"/>
      <c r="QSY270" s="27"/>
      <c r="QSZ270" s="27"/>
      <c r="QTA270" s="27"/>
      <c r="QTB270" s="27"/>
      <c r="QTC270" s="27"/>
      <c r="QTD270" s="27"/>
      <c r="QTE270" s="27"/>
      <c r="QTF270" s="27"/>
      <c r="QTG270" s="27"/>
      <c r="QTH270" s="27"/>
      <c r="QTI270" s="27"/>
      <c r="QTJ270" s="27"/>
      <c r="QTK270" s="27"/>
      <c r="QTL270" s="27"/>
      <c r="QTM270" s="27"/>
      <c r="QTN270" s="27"/>
      <c r="QTO270" s="27"/>
      <c r="QTP270" s="27"/>
      <c r="QTQ270" s="27"/>
      <c r="QTR270" s="27"/>
      <c r="QTS270" s="27"/>
      <c r="QTT270" s="27"/>
      <c r="QTU270" s="27"/>
      <c r="QTV270" s="27"/>
      <c r="QTW270" s="27"/>
      <c r="QTX270" s="27"/>
      <c r="QTY270" s="27"/>
      <c r="QTZ270" s="27"/>
      <c r="QUA270" s="27"/>
      <c r="QUB270" s="27"/>
      <c r="QUC270" s="27"/>
      <c r="QUD270" s="27"/>
      <c r="QUE270" s="27"/>
      <c r="QUF270" s="27"/>
      <c r="QUG270" s="27"/>
      <c r="QUH270" s="27"/>
      <c r="QUI270" s="27"/>
      <c r="QUJ270" s="27"/>
      <c r="QUK270" s="27"/>
      <c r="QUL270" s="27"/>
      <c r="QUM270" s="27"/>
      <c r="QUN270" s="27"/>
      <c r="QUO270" s="27"/>
      <c r="QUP270" s="27"/>
      <c r="QUQ270" s="27"/>
      <c r="QUR270" s="27"/>
      <c r="QUS270" s="27"/>
      <c r="QUT270" s="27"/>
      <c r="QUU270" s="27"/>
      <c r="QUV270" s="27"/>
      <c r="QUW270" s="27"/>
      <c r="QUX270" s="27"/>
      <c r="QUY270" s="27"/>
      <c r="QUZ270" s="27"/>
      <c r="QVA270" s="27"/>
      <c r="QVB270" s="27"/>
      <c r="QVC270" s="27"/>
      <c r="QVD270" s="27"/>
      <c r="QVE270" s="27"/>
      <c r="QVF270" s="27"/>
      <c r="QVG270" s="27"/>
      <c r="QVH270" s="27"/>
      <c r="QVI270" s="27"/>
      <c r="QVJ270" s="27"/>
      <c r="QVK270" s="27"/>
      <c r="QVL270" s="27"/>
      <c r="QVM270" s="27"/>
      <c r="QVN270" s="27"/>
      <c r="QVO270" s="27"/>
      <c r="QVP270" s="27"/>
      <c r="QVQ270" s="27"/>
      <c r="QVR270" s="27"/>
      <c r="QVS270" s="27"/>
      <c r="QVT270" s="27"/>
      <c r="QVU270" s="27"/>
      <c r="QVV270" s="27"/>
      <c r="QVW270" s="27"/>
      <c r="QVX270" s="27"/>
      <c r="QVY270" s="27"/>
      <c r="QVZ270" s="27"/>
      <c r="QWA270" s="27"/>
      <c r="QWB270" s="27"/>
      <c r="QWC270" s="27"/>
      <c r="QWD270" s="27"/>
      <c r="QWE270" s="27"/>
      <c r="QWF270" s="27"/>
      <c r="QWG270" s="27"/>
      <c r="QWH270" s="27"/>
      <c r="QWI270" s="27"/>
      <c r="QWJ270" s="27"/>
      <c r="QWK270" s="27"/>
      <c r="QWL270" s="27"/>
      <c r="QWM270" s="27"/>
      <c r="QWN270" s="27"/>
      <c r="QWO270" s="27"/>
      <c r="QWP270" s="27"/>
      <c r="QWQ270" s="27"/>
      <c r="QWR270" s="27"/>
      <c r="QWS270" s="27"/>
      <c r="QWT270" s="27"/>
      <c r="QWU270" s="27"/>
      <c r="QWV270" s="27"/>
      <c r="QWW270" s="27"/>
      <c r="QWX270" s="27"/>
      <c r="QWY270" s="27"/>
      <c r="QWZ270" s="27"/>
      <c r="QXA270" s="27"/>
      <c r="QXB270" s="27"/>
      <c r="QXC270" s="27"/>
      <c r="QXD270" s="27"/>
      <c r="QXE270" s="27"/>
      <c r="QXF270" s="27"/>
      <c r="QXG270" s="27"/>
      <c r="QXH270" s="27"/>
      <c r="QXI270" s="27"/>
      <c r="QXJ270" s="27"/>
      <c r="QXK270" s="27"/>
      <c r="QXL270" s="27"/>
      <c r="QXM270" s="27"/>
      <c r="QXN270" s="27"/>
      <c r="QXO270" s="27"/>
      <c r="QXP270" s="27"/>
      <c r="QXQ270" s="27"/>
      <c r="QXR270" s="27"/>
      <c r="QXS270" s="27"/>
      <c r="QXT270" s="27"/>
      <c r="QXU270" s="27"/>
      <c r="QXV270" s="27"/>
      <c r="QXW270" s="27"/>
      <c r="QXX270" s="27"/>
      <c r="QXY270" s="27"/>
      <c r="QXZ270" s="27"/>
      <c r="QYA270" s="27"/>
      <c r="QYB270" s="27"/>
      <c r="QYC270" s="27"/>
      <c r="QYD270" s="27"/>
      <c r="QYE270" s="27"/>
      <c r="QYF270" s="27"/>
      <c r="QYG270" s="27"/>
      <c r="QYH270" s="27"/>
      <c r="QYI270" s="27"/>
      <c r="QYJ270" s="27"/>
      <c r="QYK270" s="27"/>
      <c r="QYL270" s="27"/>
      <c r="QYM270" s="27"/>
      <c r="QYN270" s="27"/>
      <c r="QYO270" s="27"/>
      <c r="QYP270" s="27"/>
      <c r="QYQ270" s="27"/>
      <c r="QYR270" s="27"/>
      <c r="QYS270" s="27"/>
      <c r="QYT270" s="27"/>
      <c r="QYU270" s="27"/>
      <c r="QYV270" s="27"/>
      <c r="QYW270" s="27"/>
      <c r="QYX270" s="27"/>
      <c r="QYY270" s="27"/>
      <c r="QYZ270" s="27"/>
      <c r="QZA270" s="27"/>
      <c r="QZB270" s="27"/>
      <c r="QZC270" s="27"/>
      <c r="QZD270" s="27"/>
      <c r="QZE270" s="27"/>
      <c r="QZF270" s="27"/>
      <c r="QZG270" s="27"/>
      <c r="QZH270" s="27"/>
      <c r="QZI270" s="27"/>
      <c r="QZJ270" s="27"/>
      <c r="QZK270" s="27"/>
      <c r="QZL270" s="27"/>
      <c r="QZM270" s="27"/>
      <c r="QZN270" s="27"/>
      <c r="QZO270" s="27"/>
      <c r="QZP270" s="27"/>
      <c r="QZQ270" s="27"/>
      <c r="QZR270" s="27"/>
      <c r="QZS270" s="27"/>
      <c r="QZT270" s="27"/>
      <c r="QZU270" s="27"/>
      <c r="QZV270" s="27"/>
      <c r="QZW270" s="27"/>
      <c r="QZX270" s="27"/>
      <c r="QZY270" s="27"/>
      <c r="QZZ270" s="27"/>
      <c r="RAA270" s="27"/>
      <c r="RAB270" s="27"/>
      <c r="RAC270" s="27"/>
      <c r="RAD270" s="27"/>
      <c r="RAE270" s="27"/>
      <c r="RAF270" s="27"/>
      <c r="RAG270" s="27"/>
      <c r="RAH270" s="27"/>
      <c r="RAI270" s="27"/>
      <c r="RAJ270" s="27"/>
      <c r="RAK270" s="27"/>
      <c r="RAL270" s="27"/>
      <c r="RAM270" s="27"/>
      <c r="RAN270" s="27"/>
      <c r="RAO270" s="27"/>
      <c r="RAP270" s="27"/>
      <c r="RAQ270" s="27"/>
      <c r="RAR270" s="27"/>
      <c r="RAS270" s="27"/>
      <c r="RAT270" s="27"/>
      <c r="RAU270" s="27"/>
      <c r="RAV270" s="27"/>
      <c r="RAW270" s="27"/>
      <c r="RAX270" s="27"/>
      <c r="RAY270" s="27"/>
      <c r="RAZ270" s="27"/>
      <c r="RBA270" s="27"/>
      <c r="RBB270" s="27"/>
      <c r="RBC270" s="27"/>
      <c r="RBD270" s="27"/>
      <c r="RBE270" s="27"/>
      <c r="RBF270" s="27"/>
      <c r="RBG270" s="27"/>
      <c r="RBH270" s="27"/>
      <c r="RBI270" s="27"/>
      <c r="RBJ270" s="27"/>
      <c r="RBK270" s="27"/>
      <c r="RBL270" s="27"/>
      <c r="RBM270" s="27"/>
      <c r="RBN270" s="27"/>
      <c r="RBO270" s="27"/>
      <c r="RBP270" s="27"/>
      <c r="RBQ270" s="27"/>
      <c r="RBR270" s="27"/>
      <c r="RBS270" s="27"/>
      <c r="RBT270" s="27"/>
      <c r="RBU270" s="27"/>
      <c r="RBV270" s="27"/>
      <c r="RBW270" s="27"/>
      <c r="RBX270" s="27"/>
      <c r="RBY270" s="27"/>
      <c r="RBZ270" s="27"/>
      <c r="RCA270" s="27"/>
      <c r="RCB270" s="27"/>
      <c r="RCC270" s="27"/>
      <c r="RCD270" s="27"/>
      <c r="RCE270" s="27"/>
      <c r="RCF270" s="27"/>
      <c r="RCG270" s="27"/>
      <c r="RCH270" s="27"/>
      <c r="RCI270" s="27"/>
      <c r="RCJ270" s="27"/>
      <c r="RCK270" s="27"/>
      <c r="RCL270" s="27"/>
      <c r="RCM270" s="27"/>
      <c r="RCN270" s="27"/>
      <c r="RCO270" s="27"/>
      <c r="RCP270" s="27"/>
      <c r="RCQ270" s="27"/>
      <c r="RCR270" s="27"/>
      <c r="RCS270" s="27"/>
      <c r="RCT270" s="27"/>
      <c r="RCU270" s="27"/>
      <c r="RCV270" s="27"/>
      <c r="RCW270" s="27"/>
      <c r="RCX270" s="27"/>
      <c r="RCY270" s="27"/>
      <c r="RCZ270" s="27"/>
      <c r="RDA270" s="27"/>
      <c r="RDB270" s="27"/>
      <c r="RDC270" s="27"/>
      <c r="RDD270" s="27"/>
      <c r="RDE270" s="27"/>
      <c r="RDF270" s="27"/>
      <c r="RDG270" s="27"/>
      <c r="RDH270" s="27"/>
      <c r="RDI270" s="27"/>
      <c r="RDJ270" s="27"/>
      <c r="RDK270" s="27"/>
      <c r="RDL270" s="27"/>
      <c r="RDM270" s="27"/>
      <c r="RDN270" s="27"/>
      <c r="RDO270" s="27"/>
      <c r="RDP270" s="27"/>
      <c r="RDQ270" s="27"/>
      <c r="RDR270" s="27"/>
      <c r="RDS270" s="27"/>
      <c r="RDT270" s="27"/>
      <c r="RDU270" s="27"/>
      <c r="RDV270" s="27"/>
      <c r="RDW270" s="27"/>
      <c r="RDX270" s="27"/>
      <c r="RDY270" s="27"/>
      <c r="RDZ270" s="27"/>
      <c r="REA270" s="27"/>
      <c r="REB270" s="27"/>
      <c r="REC270" s="27"/>
      <c r="RED270" s="27"/>
      <c r="REE270" s="27"/>
      <c r="REF270" s="27"/>
      <c r="REG270" s="27"/>
      <c r="REH270" s="27"/>
      <c r="REI270" s="27"/>
      <c r="REJ270" s="27"/>
      <c r="REK270" s="27"/>
      <c r="REL270" s="27"/>
      <c r="REM270" s="27"/>
      <c r="REN270" s="27"/>
      <c r="REO270" s="27"/>
      <c r="REP270" s="27"/>
      <c r="REQ270" s="27"/>
      <c r="RER270" s="27"/>
      <c r="RES270" s="27"/>
      <c r="RET270" s="27"/>
      <c r="REU270" s="27"/>
      <c r="REV270" s="27"/>
      <c r="REW270" s="27"/>
      <c r="REX270" s="27"/>
      <c r="REY270" s="27"/>
      <c r="REZ270" s="27"/>
      <c r="RFA270" s="27"/>
      <c r="RFB270" s="27"/>
      <c r="RFC270" s="27"/>
      <c r="RFD270" s="27"/>
      <c r="RFE270" s="27"/>
      <c r="RFF270" s="27"/>
      <c r="RFG270" s="27"/>
      <c r="RFH270" s="27"/>
      <c r="RFI270" s="27"/>
      <c r="RFJ270" s="27"/>
      <c r="RFK270" s="27"/>
      <c r="RFL270" s="27"/>
      <c r="RFM270" s="27"/>
      <c r="RFN270" s="27"/>
      <c r="RFO270" s="27"/>
      <c r="RFP270" s="27"/>
      <c r="RFQ270" s="27"/>
      <c r="RFR270" s="27"/>
      <c r="RFS270" s="27"/>
      <c r="RFT270" s="27"/>
      <c r="RFU270" s="27"/>
      <c r="RFV270" s="27"/>
      <c r="RFW270" s="27"/>
      <c r="RFX270" s="27"/>
      <c r="RFY270" s="27"/>
      <c r="RFZ270" s="27"/>
      <c r="RGA270" s="27"/>
      <c r="RGB270" s="27"/>
      <c r="RGC270" s="27"/>
      <c r="RGD270" s="27"/>
      <c r="RGE270" s="27"/>
      <c r="RGF270" s="27"/>
      <c r="RGG270" s="27"/>
      <c r="RGH270" s="27"/>
      <c r="RGI270" s="27"/>
      <c r="RGJ270" s="27"/>
      <c r="RGK270" s="27"/>
      <c r="RGL270" s="27"/>
      <c r="RGM270" s="27"/>
      <c r="RGN270" s="27"/>
      <c r="RGO270" s="27"/>
      <c r="RGP270" s="27"/>
      <c r="RGQ270" s="27"/>
      <c r="RGR270" s="27"/>
      <c r="RGS270" s="27"/>
      <c r="RGT270" s="27"/>
      <c r="RGU270" s="27"/>
      <c r="RGV270" s="27"/>
      <c r="RGW270" s="27"/>
      <c r="RGX270" s="27"/>
      <c r="RGY270" s="27"/>
      <c r="RGZ270" s="27"/>
      <c r="RHA270" s="27"/>
      <c r="RHB270" s="27"/>
      <c r="RHC270" s="27"/>
      <c r="RHD270" s="27"/>
      <c r="RHE270" s="27"/>
      <c r="RHF270" s="27"/>
      <c r="RHG270" s="27"/>
      <c r="RHH270" s="27"/>
      <c r="RHI270" s="27"/>
      <c r="RHJ270" s="27"/>
      <c r="RHK270" s="27"/>
      <c r="RHL270" s="27"/>
      <c r="RHM270" s="27"/>
      <c r="RHN270" s="27"/>
      <c r="RHO270" s="27"/>
      <c r="RHP270" s="27"/>
      <c r="RHQ270" s="27"/>
      <c r="RHR270" s="27"/>
      <c r="RHS270" s="27"/>
      <c r="RHT270" s="27"/>
      <c r="RHU270" s="27"/>
      <c r="RHV270" s="27"/>
      <c r="RHW270" s="27"/>
      <c r="RHX270" s="27"/>
      <c r="RHY270" s="27"/>
      <c r="RHZ270" s="27"/>
      <c r="RIA270" s="27"/>
      <c r="RIB270" s="27"/>
      <c r="RIC270" s="27"/>
      <c r="RID270" s="27"/>
      <c r="RIE270" s="27"/>
      <c r="RIF270" s="27"/>
      <c r="RIG270" s="27"/>
      <c r="RIH270" s="27"/>
      <c r="RII270" s="27"/>
      <c r="RIJ270" s="27"/>
      <c r="RIK270" s="27"/>
      <c r="RIL270" s="27"/>
      <c r="RIM270" s="27"/>
      <c r="RIN270" s="27"/>
      <c r="RIO270" s="27"/>
      <c r="RIP270" s="27"/>
      <c r="RIQ270" s="27"/>
      <c r="RIR270" s="27"/>
      <c r="RIS270" s="27"/>
      <c r="RIT270" s="27"/>
      <c r="RIU270" s="27"/>
      <c r="RIV270" s="27"/>
      <c r="RIW270" s="27"/>
      <c r="RIX270" s="27"/>
      <c r="RIY270" s="27"/>
      <c r="RIZ270" s="27"/>
      <c r="RJA270" s="27"/>
      <c r="RJB270" s="27"/>
      <c r="RJC270" s="27"/>
      <c r="RJD270" s="27"/>
      <c r="RJE270" s="27"/>
      <c r="RJF270" s="27"/>
      <c r="RJG270" s="27"/>
      <c r="RJH270" s="27"/>
      <c r="RJI270" s="27"/>
      <c r="RJJ270" s="27"/>
      <c r="RJK270" s="27"/>
      <c r="RJL270" s="27"/>
      <c r="RJM270" s="27"/>
      <c r="RJN270" s="27"/>
      <c r="RJO270" s="27"/>
      <c r="RJP270" s="27"/>
      <c r="RJQ270" s="27"/>
      <c r="RJR270" s="27"/>
      <c r="RJS270" s="27"/>
      <c r="RJT270" s="27"/>
      <c r="RJU270" s="27"/>
      <c r="RJV270" s="27"/>
      <c r="RJW270" s="27"/>
      <c r="RJX270" s="27"/>
      <c r="RJY270" s="27"/>
      <c r="RJZ270" s="27"/>
      <c r="RKA270" s="27"/>
      <c r="RKB270" s="27"/>
      <c r="RKC270" s="27"/>
      <c r="RKD270" s="27"/>
      <c r="RKE270" s="27"/>
      <c r="RKF270" s="27"/>
      <c r="RKG270" s="27"/>
      <c r="RKH270" s="27"/>
      <c r="RKI270" s="27"/>
      <c r="RKJ270" s="27"/>
      <c r="RKK270" s="27"/>
      <c r="RKL270" s="27"/>
      <c r="RKM270" s="27"/>
      <c r="RKN270" s="27"/>
      <c r="RKO270" s="27"/>
      <c r="RKP270" s="27"/>
      <c r="RKQ270" s="27"/>
      <c r="RKR270" s="27"/>
      <c r="RKS270" s="27"/>
      <c r="RKT270" s="27"/>
      <c r="RKU270" s="27"/>
      <c r="RKV270" s="27"/>
      <c r="RKW270" s="27"/>
      <c r="RKX270" s="27"/>
      <c r="RKY270" s="27"/>
      <c r="RKZ270" s="27"/>
      <c r="RLA270" s="27"/>
      <c r="RLB270" s="27"/>
      <c r="RLC270" s="27"/>
      <c r="RLD270" s="27"/>
      <c r="RLE270" s="27"/>
      <c r="RLF270" s="27"/>
      <c r="RLG270" s="27"/>
      <c r="RLH270" s="27"/>
      <c r="RLI270" s="27"/>
      <c r="RLJ270" s="27"/>
      <c r="RLK270" s="27"/>
      <c r="RLL270" s="27"/>
      <c r="RLM270" s="27"/>
      <c r="RLN270" s="27"/>
      <c r="RLO270" s="27"/>
      <c r="RLP270" s="27"/>
      <c r="RLQ270" s="27"/>
      <c r="RLR270" s="27"/>
      <c r="RLS270" s="27"/>
      <c r="RLT270" s="27"/>
      <c r="RLU270" s="27"/>
      <c r="RLV270" s="27"/>
      <c r="RLW270" s="27"/>
      <c r="RLX270" s="27"/>
      <c r="RLY270" s="27"/>
      <c r="RLZ270" s="27"/>
      <c r="RMA270" s="27"/>
      <c r="RMB270" s="27"/>
      <c r="RMC270" s="27"/>
      <c r="RMD270" s="27"/>
      <c r="RME270" s="27"/>
      <c r="RMF270" s="27"/>
      <c r="RMG270" s="27"/>
      <c r="RMH270" s="27"/>
      <c r="RMI270" s="27"/>
      <c r="RMJ270" s="27"/>
      <c r="RMK270" s="27"/>
      <c r="RML270" s="27"/>
      <c r="RMM270" s="27"/>
      <c r="RMN270" s="27"/>
      <c r="RMO270" s="27"/>
      <c r="RMP270" s="27"/>
      <c r="RMQ270" s="27"/>
      <c r="RMR270" s="27"/>
      <c r="RMS270" s="27"/>
      <c r="RMT270" s="27"/>
      <c r="RMU270" s="27"/>
      <c r="RMV270" s="27"/>
      <c r="RMW270" s="27"/>
      <c r="RMX270" s="27"/>
      <c r="RMY270" s="27"/>
      <c r="RMZ270" s="27"/>
      <c r="RNA270" s="27"/>
      <c r="RNB270" s="27"/>
      <c r="RNC270" s="27"/>
      <c r="RND270" s="27"/>
      <c r="RNE270" s="27"/>
      <c r="RNF270" s="27"/>
      <c r="RNG270" s="27"/>
      <c r="RNH270" s="27"/>
      <c r="RNI270" s="27"/>
      <c r="RNJ270" s="27"/>
      <c r="RNK270" s="27"/>
      <c r="RNL270" s="27"/>
      <c r="RNM270" s="27"/>
      <c r="RNN270" s="27"/>
      <c r="RNO270" s="27"/>
      <c r="RNP270" s="27"/>
      <c r="RNQ270" s="27"/>
      <c r="RNR270" s="27"/>
      <c r="RNS270" s="27"/>
      <c r="RNT270" s="27"/>
      <c r="RNU270" s="27"/>
      <c r="RNV270" s="27"/>
      <c r="RNW270" s="27"/>
      <c r="RNX270" s="27"/>
      <c r="RNY270" s="27"/>
      <c r="RNZ270" s="27"/>
      <c r="ROA270" s="27"/>
      <c r="ROB270" s="27"/>
      <c r="ROC270" s="27"/>
      <c r="ROD270" s="27"/>
      <c r="ROE270" s="27"/>
      <c r="ROF270" s="27"/>
      <c r="ROG270" s="27"/>
      <c r="ROH270" s="27"/>
      <c r="ROI270" s="27"/>
      <c r="ROJ270" s="27"/>
      <c r="ROK270" s="27"/>
      <c r="ROL270" s="27"/>
      <c r="ROM270" s="27"/>
      <c r="RON270" s="27"/>
      <c r="ROO270" s="27"/>
      <c r="ROP270" s="27"/>
      <c r="ROQ270" s="27"/>
      <c r="ROR270" s="27"/>
      <c r="ROS270" s="27"/>
      <c r="ROT270" s="27"/>
      <c r="ROU270" s="27"/>
      <c r="ROV270" s="27"/>
      <c r="ROW270" s="27"/>
      <c r="ROX270" s="27"/>
      <c r="ROY270" s="27"/>
      <c r="ROZ270" s="27"/>
      <c r="RPA270" s="27"/>
      <c r="RPB270" s="27"/>
      <c r="RPC270" s="27"/>
      <c r="RPD270" s="27"/>
      <c r="RPE270" s="27"/>
      <c r="RPF270" s="27"/>
      <c r="RPG270" s="27"/>
      <c r="RPH270" s="27"/>
      <c r="RPI270" s="27"/>
      <c r="RPJ270" s="27"/>
      <c r="RPK270" s="27"/>
      <c r="RPL270" s="27"/>
      <c r="RPM270" s="27"/>
      <c r="RPN270" s="27"/>
      <c r="RPO270" s="27"/>
      <c r="RPP270" s="27"/>
      <c r="RPQ270" s="27"/>
      <c r="RPR270" s="27"/>
      <c r="RPS270" s="27"/>
      <c r="RPT270" s="27"/>
      <c r="RPU270" s="27"/>
      <c r="RPV270" s="27"/>
      <c r="RPW270" s="27"/>
      <c r="RPX270" s="27"/>
      <c r="RPY270" s="27"/>
      <c r="RPZ270" s="27"/>
      <c r="RQA270" s="27"/>
      <c r="RQB270" s="27"/>
      <c r="RQC270" s="27"/>
      <c r="RQD270" s="27"/>
      <c r="RQE270" s="27"/>
      <c r="RQF270" s="27"/>
      <c r="RQG270" s="27"/>
      <c r="RQH270" s="27"/>
      <c r="RQI270" s="27"/>
      <c r="RQJ270" s="27"/>
      <c r="RQK270" s="27"/>
      <c r="RQL270" s="27"/>
      <c r="RQM270" s="27"/>
      <c r="RQN270" s="27"/>
      <c r="RQO270" s="27"/>
      <c r="RQP270" s="27"/>
      <c r="RQQ270" s="27"/>
      <c r="RQR270" s="27"/>
      <c r="RQS270" s="27"/>
      <c r="RQT270" s="27"/>
      <c r="RQU270" s="27"/>
      <c r="RQV270" s="27"/>
      <c r="RQW270" s="27"/>
      <c r="RQX270" s="27"/>
      <c r="RQY270" s="27"/>
      <c r="RQZ270" s="27"/>
      <c r="RRA270" s="27"/>
      <c r="RRB270" s="27"/>
      <c r="RRC270" s="27"/>
      <c r="RRD270" s="27"/>
      <c r="RRE270" s="27"/>
      <c r="RRF270" s="27"/>
      <c r="RRG270" s="27"/>
      <c r="RRH270" s="27"/>
      <c r="RRI270" s="27"/>
      <c r="RRJ270" s="27"/>
      <c r="RRK270" s="27"/>
      <c r="RRL270" s="27"/>
      <c r="RRM270" s="27"/>
      <c r="RRN270" s="27"/>
      <c r="RRO270" s="27"/>
      <c r="RRP270" s="27"/>
      <c r="RRQ270" s="27"/>
      <c r="RRR270" s="27"/>
      <c r="RRS270" s="27"/>
      <c r="RRT270" s="27"/>
      <c r="RRU270" s="27"/>
      <c r="RRV270" s="27"/>
      <c r="RRW270" s="27"/>
      <c r="RRX270" s="27"/>
      <c r="RRY270" s="27"/>
      <c r="RRZ270" s="27"/>
      <c r="RSA270" s="27"/>
      <c r="RSB270" s="27"/>
      <c r="RSC270" s="27"/>
      <c r="RSD270" s="27"/>
      <c r="RSE270" s="27"/>
      <c r="RSF270" s="27"/>
      <c r="RSG270" s="27"/>
      <c r="RSH270" s="27"/>
      <c r="RSI270" s="27"/>
      <c r="RSJ270" s="27"/>
      <c r="RSK270" s="27"/>
      <c r="RSL270" s="27"/>
      <c r="RSM270" s="27"/>
      <c r="RSN270" s="27"/>
      <c r="RSO270" s="27"/>
      <c r="RSP270" s="27"/>
      <c r="RSQ270" s="27"/>
      <c r="RSR270" s="27"/>
      <c r="RSS270" s="27"/>
      <c r="RST270" s="27"/>
      <c r="RSU270" s="27"/>
      <c r="RSV270" s="27"/>
      <c r="RSW270" s="27"/>
      <c r="RSX270" s="27"/>
      <c r="RSY270" s="27"/>
      <c r="RSZ270" s="27"/>
      <c r="RTA270" s="27"/>
      <c r="RTB270" s="27"/>
      <c r="RTC270" s="27"/>
      <c r="RTD270" s="27"/>
      <c r="RTE270" s="27"/>
      <c r="RTF270" s="27"/>
      <c r="RTG270" s="27"/>
      <c r="RTH270" s="27"/>
      <c r="RTI270" s="27"/>
      <c r="RTJ270" s="27"/>
      <c r="RTK270" s="27"/>
      <c r="RTL270" s="27"/>
      <c r="RTM270" s="27"/>
      <c r="RTN270" s="27"/>
      <c r="RTO270" s="27"/>
      <c r="RTP270" s="27"/>
      <c r="RTQ270" s="27"/>
      <c r="RTR270" s="27"/>
      <c r="RTS270" s="27"/>
      <c r="RTT270" s="27"/>
      <c r="RTU270" s="27"/>
      <c r="RTV270" s="27"/>
      <c r="RTW270" s="27"/>
      <c r="RTX270" s="27"/>
      <c r="RTY270" s="27"/>
      <c r="RTZ270" s="27"/>
      <c r="RUA270" s="27"/>
      <c r="RUB270" s="27"/>
      <c r="RUC270" s="27"/>
      <c r="RUD270" s="27"/>
      <c r="RUE270" s="27"/>
      <c r="RUF270" s="27"/>
      <c r="RUG270" s="27"/>
      <c r="RUH270" s="27"/>
      <c r="RUI270" s="27"/>
      <c r="RUJ270" s="27"/>
      <c r="RUK270" s="27"/>
      <c r="RUL270" s="27"/>
      <c r="RUM270" s="27"/>
      <c r="RUN270" s="27"/>
      <c r="RUO270" s="27"/>
      <c r="RUP270" s="27"/>
      <c r="RUQ270" s="27"/>
      <c r="RUR270" s="27"/>
      <c r="RUS270" s="27"/>
      <c r="RUT270" s="27"/>
      <c r="RUU270" s="27"/>
      <c r="RUV270" s="27"/>
      <c r="RUW270" s="27"/>
      <c r="RUX270" s="27"/>
      <c r="RUY270" s="27"/>
      <c r="RUZ270" s="27"/>
      <c r="RVA270" s="27"/>
      <c r="RVB270" s="27"/>
      <c r="RVC270" s="27"/>
      <c r="RVD270" s="27"/>
      <c r="RVE270" s="27"/>
      <c r="RVF270" s="27"/>
      <c r="RVG270" s="27"/>
      <c r="RVH270" s="27"/>
      <c r="RVI270" s="27"/>
      <c r="RVJ270" s="27"/>
      <c r="RVK270" s="27"/>
      <c r="RVL270" s="27"/>
      <c r="RVM270" s="27"/>
      <c r="RVN270" s="27"/>
      <c r="RVO270" s="27"/>
      <c r="RVP270" s="27"/>
      <c r="RVQ270" s="27"/>
      <c r="RVR270" s="27"/>
      <c r="RVS270" s="27"/>
      <c r="RVT270" s="27"/>
      <c r="RVU270" s="27"/>
      <c r="RVV270" s="27"/>
      <c r="RVW270" s="27"/>
      <c r="RVX270" s="27"/>
      <c r="RVY270" s="27"/>
      <c r="RVZ270" s="27"/>
      <c r="RWA270" s="27"/>
      <c r="RWB270" s="27"/>
      <c r="RWC270" s="27"/>
      <c r="RWD270" s="27"/>
      <c r="RWE270" s="27"/>
      <c r="RWF270" s="27"/>
      <c r="RWG270" s="27"/>
      <c r="RWH270" s="27"/>
      <c r="RWI270" s="27"/>
      <c r="RWJ270" s="27"/>
      <c r="RWK270" s="27"/>
      <c r="RWL270" s="27"/>
      <c r="RWM270" s="27"/>
      <c r="RWN270" s="27"/>
      <c r="RWO270" s="27"/>
      <c r="RWP270" s="27"/>
      <c r="RWQ270" s="27"/>
      <c r="RWR270" s="27"/>
      <c r="RWS270" s="27"/>
      <c r="RWT270" s="27"/>
      <c r="RWU270" s="27"/>
      <c r="RWV270" s="27"/>
      <c r="RWW270" s="27"/>
      <c r="RWX270" s="27"/>
      <c r="RWY270" s="27"/>
      <c r="RWZ270" s="27"/>
      <c r="RXA270" s="27"/>
      <c r="RXB270" s="27"/>
      <c r="RXC270" s="27"/>
      <c r="RXD270" s="27"/>
      <c r="RXE270" s="27"/>
      <c r="RXF270" s="27"/>
      <c r="RXG270" s="27"/>
      <c r="RXH270" s="27"/>
      <c r="RXI270" s="27"/>
      <c r="RXJ270" s="27"/>
      <c r="RXK270" s="27"/>
      <c r="RXL270" s="27"/>
      <c r="RXM270" s="27"/>
      <c r="RXN270" s="27"/>
      <c r="RXO270" s="27"/>
      <c r="RXP270" s="27"/>
      <c r="RXQ270" s="27"/>
      <c r="RXR270" s="27"/>
      <c r="RXS270" s="27"/>
      <c r="RXT270" s="27"/>
      <c r="RXU270" s="27"/>
      <c r="RXV270" s="27"/>
      <c r="RXW270" s="27"/>
      <c r="RXX270" s="27"/>
      <c r="RXY270" s="27"/>
      <c r="RXZ270" s="27"/>
      <c r="RYA270" s="27"/>
      <c r="RYB270" s="27"/>
      <c r="RYC270" s="27"/>
      <c r="RYD270" s="27"/>
      <c r="RYE270" s="27"/>
      <c r="RYF270" s="27"/>
      <c r="RYG270" s="27"/>
      <c r="RYH270" s="27"/>
      <c r="RYI270" s="27"/>
      <c r="RYJ270" s="27"/>
      <c r="RYK270" s="27"/>
      <c r="RYL270" s="27"/>
      <c r="RYM270" s="27"/>
      <c r="RYN270" s="27"/>
      <c r="RYO270" s="27"/>
      <c r="RYP270" s="27"/>
      <c r="RYQ270" s="27"/>
      <c r="RYR270" s="27"/>
      <c r="RYS270" s="27"/>
      <c r="RYT270" s="27"/>
      <c r="RYU270" s="27"/>
      <c r="RYV270" s="27"/>
      <c r="RYW270" s="27"/>
      <c r="RYX270" s="27"/>
      <c r="RYY270" s="27"/>
      <c r="RYZ270" s="27"/>
      <c r="RZA270" s="27"/>
      <c r="RZB270" s="27"/>
      <c r="RZC270" s="27"/>
      <c r="RZD270" s="27"/>
      <c r="RZE270" s="27"/>
      <c r="RZF270" s="27"/>
      <c r="RZG270" s="27"/>
      <c r="RZH270" s="27"/>
      <c r="RZI270" s="27"/>
      <c r="RZJ270" s="27"/>
      <c r="RZK270" s="27"/>
      <c r="RZL270" s="27"/>
      <c r="RZM270" s="27"/>
      <c r="RZN270" s="27"/>
      <c r="RZO270" s="27"/>
      <c r="RZP270" s="27"/>
      <c r="RZQ270" s="27"/>
      <c r="RZR270" s="27"/>
      <c r="RZS270" s="27"/>
      <c r="RZT270" s="27"/>
      <c r="RZU270" s="27"/>
      <c r="RZV270" s="27"/>
      <c r="RZW270" s="27"/>
      <c r="RZX270" s="27"/>
      <c r="RZY270" s="27"/>
      <c r="RZZ270" s="27"/>
      <c r="SAA270" s="27"/>
      <c r="SAB270" s="27"/>
      <c r="SAC270" s="27"/>
      <c r="SAD270" s="27"/>
      <c r="SAE270" s="27"/>
      <c r="SAF270" s="27"/>
      <c r="SAG270" s="27"/>
      <c r="SAH270" s="27"/>
      <c r="SAI270" s="27"/>
      <c r="SAJ270" s="27"/>
      <c r="SAK270" s="27"/>
      <c r="SAL270" s="27"/>
      <c r="SAM270" s="27"/>
      <c r="SAN270" s="27"/>
      <c r="SAO270" s="27"/>
      <c r="SAP270" s="27"/>
      <c r="SAQ270" s="27"/>
      <c r="SAR270" s="27"/>
      <c r="SAS270" s="27"/>
      <c r="SAT270" s="27"/>
      <c r="SAU270" s="27"/>
      <c r="SAV270" s="27"/>
      <c r="SAW270" s="27"/>
      <c r="SAX270" s="27"/>
      <c r="SAY270" s="27"/>
      <c r="SAZ270" s="27"/>
      <c r="SBA270" s="27"/>
      <c r="SBB270" s="27"/>
      <c r="SBC270" s="27"/>
      <c r="SBD270" s="27"/>
      <c r="SBE270" s="27"/>
      <c r="SBF270" s="27"/>
      <c r="SBG270" s="27"/>
      <c r="SBH270" s="27"/>
      <c r="SBI270" s="27"/>
      <c r="SBJ270" s="27"/>
      <c r="SBK270" s="27"/>
      <c r="SBL270" s="27"/>
      <c r="SBM270" s="27"/>
      <c r="SBN270" s="27"/>
      <c r="SBO270" s="27"/>
      <c r="SBP270" s="27"/>
      <c r="SBQ270" s="27"/>
      <c r="SBR270" s="27"/>
      <c r="SBS270" s="27"/>
      <c r="SBT270" s="27"/>
      <c r="SBU270" s="27"/>
      <c r="SBV270" s="27"/>
      <c r="SBW270" s="27"/>
      <c r="SBX270" s="27"/>
      <c r="SBY270" s="27"/>
      <c r="SBZ270" s="27"/>
      <c r="SCA270" s="27"/>
      <c r="SCB270" s="27"/>
      <c r="SCC270" s="27"/>
      <c r="SCD270" s="27"/>
      <c r="SCE270" s="27"/>
      <c r="SCF270" s="27"/>
      <c r="SCG270" s="27"/>
      <c r="SCH270" s="27"/>
      <c r="SCI270" s="27"/>
      <c r="SCJ270" s="27"/>
      <c r="SCK270" s="27"/>
      <c r="SCL270" s="27"/>
      <c r="SCM270" s="27"/>
      <c r="SCN270" s="27"/>
      <c r="SCO270" s="27"/>
      <c r="SCP270" s="27"/>
      <c r="SCQ270" s="27"/>
      <c r="SCR270" s="27"/>
      <c r="SCS270" s="27"/>
      <c r="SCT270" s="27"/>
      <c r="SCU270" s="27"/>
      <c r="SCV270" s="27"/>
      <c r="SCW270" s="27"/>
      <c r="SCX270" s="27"/>
      <c r="SCY270" s="27"/>
      <c r="SCZ270" s="27"/>
      <c r="SDA270" s="27"/>
      <c r="SDB270" s="27"/>
      <c r="SDC270" s="27"/>
      <c r="SDD270" s="27"/>
      <c r="SDE270" s="27"/>
      <c r="SDF270" s="27"/>
      <c r="SDG270" s="27"/>
      <c r="SDH270" s="27"/>
      <c r="SDI270" s="27"/>
      <c r="SDJ270" s="27"/>
      <c r="SDK270" s="27"/>
      <c r="SDL270" s="27"/>
      <c r="SDM270" s="27"/>
      <c r="SDN270" s="27"/>
      <c r="SDO270" s="27"/>
      <c r="SDP270" s="27"/>
      <c r="SDQ270" s="27"/>
      <c r="SDR270" s="27"/>
      <c r="SDS270" s="27"/>
      <c r="SDT270" s="27"/>
      <c r="SDU270" s="27"/>
      <c r="SDV270" s="27"/>
      <c r="SDW270" s="27"/>
      <c r="SDX270" s="27"/>
      <c r="SDY270" s="27"/>
      <c r="SDZ270" s="27"/>
      <c r="SEA270" s="27"/>
      <c r="SEB270" s="27"/>
      <c r="SEC270" s="27"/>
      <c r="SED270" s="27"/>
      <c r="SEE270" s="27"/>
      <c r="SEF270" s="27"/>
      <c r="SEG270" s="27"/>
      <c r="SEH270" s="27"/>
      <c r="SEI270" s="27"/>
      <c r="SEJ270" s="27"/>
      <c r="SEK270" s="27"/>
      <c r="SEL270" s="27"/>
      <c r="SEM270" s="27"/>
      <c r="SEN270" s="27"/>
      <c r="SEO270" s="27"/>
      <c r="SEP270" s="27"/>
      <c r="SEQ270" s="27"/>
      <c r="SER270" s="27"/>
      <c r="SES270" s="27"/>
      <c r="SET270" s="27"/>
      <c r="SEU270" s="27"/>
      <c r="SEV270" s="27"/>
      <c r="SEW270" s="27"/>
      <c r="SEX270" s="27"/>
      <c r="SEY270" s="27"/>
      <c r="SEZ270" s="27"/>
      <c r="SFA270" s="27"/>
      <c r="SFB270" s="27"/>
      <c r="SFC270" s="27"/>
      <c r="SFD270" s="27"/>
      <c r="SFE270" s="27"/>
      <c r="SFF270" s="27"/>
      <c r="SFG270" s="27"/>
      <c r="SFH270" s="27"/>
      <c r="SFI270" s="27"/>
      <c r="SFJ270" s="27"/>
      <c r="SFK270" s="27"/>
      <c r="SFL270" s="27"/>
      <c r="SFM270" s="27"/>
      <c r="SFN270" s="27"/>
      <c r="SFO270" s="27"/>
      <c r="SFP270" s="27"/>
      <c r="SFQ270" s="27"/>
      <c r="SFR270" s="27"/>
      <c r="SFS270" s="27"/>
      <c r="SFT270" s="27"/>
      <c r="SFU270" s="27"/>
      <c r="SFV270" s="27"/>
      <c r="SFW270" s="27"/>
      <c r="SFX270" s="27"/>
      <c r="SFY270" s="27"/>
      <c r="SFZ270" s="27"/>
      <c r="SGA270" s="27"/>
      <c r="SGB270" s="27"/>
      <c r="SGC270" s="27"/>
      <c r="SGD270" s="27"/>
      <c r="SGE270" s="27"/>
      <c r="SGF270" s="27"/>
      <c r="SGG270" s="27"/>
      <c r="SGH270" s="27"/>
      <c r="SGI270" s="27"/>
      <c r="SGJ270" s="27"/>
      <c r="SGK270" s="27"/>
      <c r="SGL270" s="27"/>
      <c r="SGM270" s="27"/>
      <c r="SGN270" s="27"/>
      <c r="SGO270" s="27"/>
      <c r="SGP270" s="27"/>
      <c r="SGQ270" s="27"/>
      <c r="SGR270" s="27"/>
      <c r="SGS270" s="27"/>
      <c r="SGT270" s="27"/>
      <c r="SGU270" s="27"/>
      <c r="SGV270" s="27"/>
      <c r="SGW270" s="27"/>
      <c r="SGX270" s="27"/>
      <c r="SGY270" s="27"/>
      <c r="SGZ270" s="27"/>
      <c r="SHA270" s="27"/>
      <c r="SHB270" s="27"/>
      <c r="SHC270" s="27"/>
      <c r="SHD270" s="27"/>
      <c r="SHE270" s="27"/>
      <c r="SHF270" s="27"/>
      <c r="SHG270" s="27"/>
      <c r="SHH270" s="27"/>
      <c r="SHI270" s="27"/>
      <c r="SHJ270" s="27"/>
      <c r="SHK270" s="27"/>
      <c r="SHL270" s="27"/>
      <c r="SHM270" s="27"/>
      <c r="SHN270" s="27"/>
      <c r="SHO270" s="27"/>
      <c r="SHP270" s="27"/>
      <c r="SHQ270" s="27"/>
      <c r="SHR270" s="27"/>
      <c r="SHS270" s="27"/>
      <c r="SHT270" s="27"/>
      <c r="SHU270" s="27"/>
      <c r="SHV270" s="27"/>
      <c r="SHW270" s="27"/>
      <c r="SHX270" s="27"/>
      <c r="SHY270" s="27"/>
      <c r="SHZ270" s="27"/>
      <c r="SIA270" s="27"/>
      <c r="SIB270" s="27"/>
      <c r="SIC270" s="27"/>
      <c r="SID270" s="27"/>
      <c r="SIE270" s="27"/>
      <c r="SIF270" s="27"/>
      <c r="SIG270" s="27"/>
      <c r="SIH270" s="27"/>
      <c r="SII270" s="27"/>
      <c r="SIJ270" s="27"/>
      <c r="SIK270" s="27"/>
      <c r="SIL270" s="27"/>
      <c r="SIM270" s="27"/>
      <c r="SIN270" s="27"/>
      <c r="SIO270" s="27"/>
      <c r="SIP270" s="27"/>
      <c r="SIQ270" s="27"/>
      <c r="SIR270" s="27"/>
      <c r="SIS270" s="27"/>
      <c r="SIT270" s="27"/>
      <c r="SIU270" s="27"/>
      <c r="SIV270" s="27"/>
      <c r="SIW270" s="27"/>
      <c r="SIX270" s="27"/>
      <c r="SIY270" s="27"/>
      <c r="SIZ270" s="27"/>
      <c r="SJA270" s="27"/>
      <c r="SJB270" s="27"/>
      <c r="SJC270" s="27"/>
      <c r="SJD270" s="27"/>
      <c r="SJE270" s="27"/>
      <c r="SJF270" s="27"/>
      <c r="SJG270" s="27"/>
      <c r="SJH270" s="27"/>
      <c r="SJI270" s="27"/>
      <c r="SJJ270" s="27"/>
      <c r="SJK270" s="27"/>
      <c r="SJL270" s="27"/>
      <c r="SJM270" s="27"/>
      <c r="SJN270" s="27"/>
      <c r="SJO270" s="27"/>
      <c r="SJP270" s="27"/>
      <c r="SJQ270" s="27"/>
      <c r="SJR270" s="27"/>
      <c r="SJS270" s="27"/>
      <c r="SJT270" s="27"/>
      <c r="SJU270" s="27"/>
      <c r="SJV270" s="27"/>
      <c r="SJW270" s="27"/>
      <c r="SJX270" s="27"/>
      <c r="SJY270" s="27"/>
      <c r="SJZ270" s="27"/>
      <c r="SKA270" s="27"/>
      <c r="SKB270" s="27"/>
      <c r="SKC270" s="27"/>
      <c r="SKD270" s="27"/>
      <c r="SKE270" s="27"/>
      <c r="SKF270" s="27"/>
      <c r="SKG270" s="27"/>
      <c r="SKH270" s="27"/>
      <c r="SKI270" s="27"/>
      <c r="SKJ270" s="27"/>
      <c r="SKK270" s="27"/>
      <c r="SKL270" s="27"/>
      <c r="SKM270" s="27"/>
      <c r="SKN270" s="27"/>
      <c r="SKO270" s="27"/>
      <c r="SKP270" s="27"/>
      <c r="SKQ270" s="27"/>
      <c r="SKR270" s="27"/>
      <c r="SKS270" s="27"/>
      <c r="SKT270" s="27"/>
      <c r="SKU270" s="27"/>
      <c r="SKV270" s="27"/>
      <c r="SKW270" s="27"/>
      <c r="SKX270" s="27"/>
      <c r="SKY270" s="27"/>
      <c r="SKZ270" s="27"/>
      <c r="SLA270" s="27"/>
      <c r="SLB270" s="27"/>
      <c r="SLC270" s="27"/>
      <c r="SLD270" s="27"/>
      <c r="SLE270" s="27"/>
      <c r="SLF270" s="27"/>
      <c r="SLG270" s="27"/>
      <c r="SLH270" s="27"/>
      <c r="SLI270" s="27"/>
      <c r="SLJ270" s="27"/>
      <c r="SLK270" s="27"/>
      <c r="SLL270" s="27"/>
      <c r="SLM270" s="27"/>
      <c r="SLN270" s="27"/>
      <c r="SLO270" s="27"/>
      <c r="SLP270" s="27"/>
      <c r="SLQ270" s="27"/>
      <c r="SLR270" s="27"/>
      <c r="SLS270" s="27"/>
      <c r="SLT270" s="27"/>
      <c r="SLU270" s="27"/>
      <c r="SLV270" s="27"/>
      <c r="SLW270" s="27"/>
      <c r="SLX270" s="27"/>
      <c r="SLY270" s="27"/>
      <c r="SLZ270" s="27"/>
      <c r="SMA270" s="27"/>
      <c r="SMB270" s="27"/>
      <c r="SMC270" s="27"/>
      <c r="SMD270" s="27"/>
      <c r="SME270" s="27"/>
      <c r="SMF270" s="27"/>
      <c r="SMG270" s="27"/>
      <c r="SMH270" s="27"/>
      <c r="SMI270" s="27"/>
      <c r="SMJ270" s="27"/>
      <c r="SMK270" s="27"/>
      <c r="SML270" s="27"/>
      <c r="SMM270" s="27"/>
      <c r="SMN270" s="27"/>
      <c r="SMO270" s="27"/>
      <c r="SMP270" s="27"/>
      <c r="SMQ270" s="27"/>
      <c r="SMR270" s="27"/>
      <c r="SMS270" s="27"/>
      <c r="SMT270" s="27"/>
      <c r="SMU270" s="27"/>
      <c r="SMV270" s="27"/>
      <c r="SMW270" s="27"/>
      <c r="SMX270" s="27"/>
      <c r="SMY270" s="27"/>
      <c r="SMZ270" s="27"/>
      <c r="SNA270" s="27"/>
      <c r="SNB270" s="27"/>
      <c r="SNC270" s="27"/>
      <c r="SND270" s="27"/>
      <c r="SNE270" s="27"/>
      <c r="SNF270" s="27"/>
      <c r="SNG270" s="27"/>
      <c r="SNH270" s="27"/>
      <c r="SNI270" s="27"/>
      <c r="SNJ270" s="27"/>
      <c r="SNK270" s="27"/>
      <c r="SNL270" s="27"/>
      <c r="SNM270" s="27"/>
      <c r="SNN270" s="27"/>
      <c r="SNO270" s="27"/>
      <c r="SNP270" s="27"/>
      <c r="SNQ270" s="27"/>
      <c r="SNR270" s="27"/>
      <c r="SNS270" s="27"/>
      <c r="SNT270" s="27"/>
      <c r="SNU270" s="27"/>
      <c r="SNV270" s="27"/>
      <c r="SNW270" s="27"/>
      <c r="SNX270" s="27"/>
      <c r="SNY270" s="27"/>
      <c r="SNZ270" s="27"/>
      <c r="SOA270" s="27"/>
      <c r="SOB270" s="27"/>
      <c r="SOC270" s="27"/>
      <c r="SOD270" s="27"/>
      <c r="SOE270" s="27"/>
      <c r="SOF270" s="27"/>
      <c r="SOG270" s="27"/>
      <c r="SOH270" s="27"/>
      <c r="SOI270" s="27"/>
      <c r="SOJ270" s="27"/>
      <c r="SOK270" s="27"/>
      <c r="SOL270" s="27"/>
      <c r="SOM270" s="27"/>
      <c r="SON270" s="27"/>
      <c r="SOO270" s="27"/>
      <c r="SOP270" s="27"/>
      <c r="SOQ270" s="27"/>
      <c r="SOR270" s="27"/>
      <c r="SOS270" s="27"/>
      <c r="SOT270" s="27"/>
      <c r="SOU270" s="27"/>
      <c r="SOV270" s="27"/>
      <c r="SOW270" s="27"/>
      <c r="SOX270" s="27"/>
      <c r="SOY270" s="27"/>
      <c r="SOZ270" s="27"/>
      <c r="SPA270" s="27"/>
      <c r="SPB270" s="27"/>
      <c r="SPC270" s="27"/>
      <c r="SPD270" s="27"/>
      <c r="SPE270" s="27"/>
      <c r="SPF270" s="27"/>
      <c r="SPG270" s="27"/>
      <c r="SPH270" s="27"/>
      <c r="SPI270" s="27"/>
      <c r="SPJ270" s="27"/>
      <c r="SPK270" s="27"/>
      <c r="SPL270" s="27"/>
      <c r="SPM270" s="27"/>
      <c r="SPN270" s="27"/>
      <c r="SPO270" s="27"/>
      <c r="SPP270" s="27"/>
      <c r="SPQ270" s="27"/>
      <c r="SPR270" s="27"/>
      <c r="SPS270" s="27"/>
      <c r="SPT270" s="27"/>
      <c r="SPU270" s="27"/>
      <c r="SPV270" s="27"/>
      <c r="SPW270" s="27"/>
      <c r="SPX270" s="27"/>
      <c r="SPY270" s="27"/>
      <c r="SPZ270" s="27"/>
      <c r="SQA270" s="27"/>
      <c r="SQB270" s="27"/>
      <c r="SQC270" s="27"/>
      <c r="SQD270" s="27"/>
      <c r="SQE270" s="27"/>
      <c r="SQF270" s="27"/>
      <c r="SQG270" s="27"/>
      <c r="SQH270" s="27"/>
      <c r="SQI270" s="27"/>
      <c r="SQJ270" s="27"/>
      <c r="SQK270" s="27"/>
      <c r="SQL270" s="27"/>
      <c r="SQM270" s="27"/>
      <c r="SQN270" s="27"/>
      <c r="SQO270" s="27"/>
      <c r="SQP270" s="27"/>
      <c r="SQQ270" s="27"/>
      <c r="SQR270" s="27"/>
      <c r="SQS270" s="27"/>
      <c r="SQT270" s="27"/>
      <c r="SQU270" s="27"/>
      <c r="SQV270" s="27"/>
      <c r="SQW270" s="27"/>
      <c r="SQX270" s="27"/>
      <c r="SQY270" s="27"/>
      <c r="SQZ270" s="27"/>
      <c r="SRA270" s="27"/>
      <c r="SRB270" s="27"/>
      <c r="SRC270" s="27"/>
      <c r="SRD270" s="27"/>
      <c r="SRE270" s="27"/>
      <c r="SRF270" s="27"/>
      <c r="SRG270" s="27"/>
      <c r="SRH270" s="27"/>
      <c r="SRI270" s="27"/>
      <c r="SRJ270" s="27"/>
      <c r="SRK270" s="27"/>
      <c r="SRL270" s="27"/>
      <c r="SRM270" s="27"/>
      <c r="SRN270" s="27"/>
      <c r="SRO270" s="27"/>
      <c r="SRP270" s="27"/>
      <c r="SRQ270" s="27"/>
      <c r="SRR270" s="27"/>
      <c r="SRS270" s="27"/>
      <c r="SRT270" s="27"/>
      <c r="SRU270" s="27"/>
      <c r="SRV270" s="27"/>
      <c r="SRW270" s="27"/>
      <c r="SRX270" s="27"/>
      <c r="SRY270" s="27"/>
      <c r="SRZ270" s="27"/>
      <c r="SSA270" s="27"/>
      <c r="SSB270" s="27"/>
      <c r="SSC270" s="27"/>
      <c r="SSD270" s="27"/>
      <c r="SSE270" s="27"/>
      <c r="SSF270" s="27"/>
      <c r="SSG270" s="27"/>
      <c r="SSH270" s="27"/>
      <c r="SSI270" s="27"/>
      <c r="SSJ270" s="27"/>
      <c r="SSK270" s="27"/>
      <c r="SSL270" s="27"/>
      <c r="SSM270" s="27"/>
      <c r="SSN270" s="27"/>
      <c r="SSO270" s="27"/>
      <c r="SSP270" s="27"/>
      <c r="SSQ270" s="27"/>
      <c r="SSR270" s="27"/>
      <c r="SSS270" s="27"/>
      <c r="SST270" s="27"/>
      <c r="SSU270" s="27"/>
      <c r="SSV270" s="27"/>
      <c r="SSW270" s="27"/>
      <c r="SSX270" s="27"/>
      <c r="SSY270" s="27"/>
      <c r="SSZ270" s="27"/>
      <c r="STA270" s="27"/>
      <c r="STB270" s="27"/>
      <c r="STC270" s="27"/>
      <c r="STD270" s="27"/>
      <c r="STE270" s="27"/>
      <c r="STF270" s="27"/>
      <c r="STG270" s="27"/>
      <c r="STH270" s="27"/>
      <c r="STI270" s="27"/>
      <c r="STJ270" s="27"/>
      <c r="STK270" s="27"/>
      <c r="STL270" s="27"/>
      <c r="STM270" s="27"/>
      <c r="STN270" s="27"/>
      <c r="STO270" s="27"/>
      <c r="STP270" s="27"/>
      <c r="STQ270" s="27"/>
      <c r="STR270" s="27"/>
      <c r="STS270" s="27"/>
      <c r="STT270" s="27"/>
      <c r="STU270" s="27"/>
      <c r="STV270" s="27"/>
      <c r="STW270" s="27"/>
      <c r="STX270" s="27"/>
      <c r="STY270" s="27"/>
      <c r="STZ270" s="27"/>
      <c r="SUA270" s="27"/>
      <c r="SUB270" s="27"/>
      <c r="SUC270" s="27"/>
      <c r="SUD270" s="27"/>
      <c r="SUE270" s="27"/>
      <c r="SUF270" s="27"/>
      <c r="SUG270" s="27"/>
      <c r="SUH270" s="27"/>
      <c r="SUI270" s="27"/>
      <c r="SUJ270" s="27"/>
      <c r="SUK270" s="27"/>
      <c r="SUL270" s="27"/>
      <c r="SUM270" s="27"/>
      <c r="SUN270" s="27"/>
      <c r="SUO270" s="27"/>
      <c r="SUP270" s="27"/>
      <c r="SUQ270" s="27"/>
      <c r="SUR270" s="27"/>
      <c r="SUS270" s="27"/>
      <c r="SUT270" s="27"/>
      <c r="SUU270" s="27"/>
      <c r="SUV270" s="27"/>
      <c r="SUW270" s="27"/>
      <c r="SUX270" s="27"/>
      <c r="SUY270" s="27"/>
      <c r="SUZ270" s="27"/>
      <c r="SVA270" s="27"/>
      <c r="SVB270" s="27"/>
      <c r="SVC270" s="27"/>
      <c r="SVD270" s="27"/>
      <c r="SVE270" s="27"/>
      <c r="SVF270" s="27"/>
      <c r="SVG270" s="27"/>
      <c r="SVH270" s="27"/>
      <c r="SVI270" s="27"/>
      <c r="SVJ270" s="27"/>
      <c r="SVK270" s="27"/>
      <c r="SVL270" s="27"/>
      <c r="SVM270" s="27"/>
      <c r="SVN270" s="27"/>
      <c r="SVO270" s="27"/>
      <c r="SVP270" s="27"/>
      <c r="SVQ270" s="27"/>
      <c r="SVR270" s="27"/>
      <c r="SVS270" s="27"/>
      <c r="SVT270" s="27"/>
      <c r="SVU270" s="27"/>
      <c r="SVV270" s="27"/>
      <c r="SVW270" s="27"/>
      <c r="SVX270" s="27"/>
      <c r="SVY270" s="27"/>
      <c r="SVZ270" s="27"/>
      <c r="SWA270" s="27"/>
      <c r="SWB270" s="27"/>
      <c r="SWC270" s="27"/>
      <c r="SWD270" s="27"/>
      <c r="SWE270" s="27"/>
      <c r="SWF270" s="27"/>
      <c r="SWG270" s="27"/>
      <c r="SWH270" s="27"/>
      <c r="SWI270" s="27"/>
      <c r="SWJ270" s="27"/>
      <c r="SWK270" s="27"/>
      <c r="SWL270" s="27"/>
      <c r="SWM270" s="27"/>
      <c r="SWN270" s="27"/>
      <c r="SWO270" s="27"/>
      <c r="SWP270" s="27"/>
      <c r="SWQ270" s="27"/>
      <c r="SWR270" s="27"/>
      <c r="SWS270" s="27"/>
      <c r="SWT270" s="27"/>
      <c r="SWU270" s="27"/>
      <c r="SWV270" s="27"/>
      <c r="SWW270" s="27"/>
      <c r="SWX270" s="27"/>
      <c r="SWY270" s="27"/>
      <c r="SWZ270" s="27"/>
      <c r="SXA270" s="27"/>
      <c r="SXB270" s="27"/>
      <c r="SXC270" s="27"/>
      <c r="SXD270" s="27"/>
      <c r="SXE270" s="27"/>
      <c r="SXF270" s="27"/>
      <c r="SXG270" s="27"/>
      <c r="SXH270" s="27"/>
      <c r="SXI270" s="27"/>
      <c r="SXJ270" s="27"/>
      <c r="SXK270" s="27"/>
      <c r="SXL270" s="27"/>
      <c r="SXM270" s="27"/>
      <c r="SXN270" s="27"/>
      <c r="SXO270" s="27"/>
      <c r="SXP270" s="27"/>
      <c r="SXQ270" s="27"/>
      <c r="SXR270" s="27"/>
      <c r="SXS270" s="27"/>
      <c r="SXT270" s="27"/>
      <c r="SXU270" s="27"/>
      <c r="SXV270" s="27"/>
      <c r="SXW270" s="27"/>
      <c r="SXX270" s="27"/>
      <c r="SXY270" s="27"/>
      <c r="SXZ270" s="27"/>
      <c r="SYA270" s="27"/>
      <c r="SYB270" s="27"/>
      <c r="SYC270" s="27"/>
      <c r="SYD270" s="27"/>
      <c r="SYE270" s="27"/>
      <c r="SYF270" s="27"/>
      <c r="SYG270" s="27"/>
      <c r="SYH270" s="27"/>
      <c r="SYI270" s="27"/>
      <c r="SYJ270" s="27"/>
      <c r="SYK270" s="27"/>
      <c r="SYL270" s="27"/>
      <c r="SYM270" s="27"/>
      <c r="SYN270" s="27"/>
      <c r="SYO270" s="27"/>
      <c r="SYP270" s="27"/>
      <c r="SYQ270" s="27"/>
      <c r="SYR270" s="27"/>
      <c r="SYS270" s="27"/>
      <c r="SYT270" s="27"/>
      <c r="SYU270" s="27"/>
      <c r="SYV270" s="27"/>
      <c r="SYW270" s="27"/>
      <c r="SYX270" s="27"/>
      <c r="SYY270" s="27"/>
      <c r="SYZ270" s="27"/>
      <c r="SZA270" s="27"/>
      <c r="SZB270" s="27"/>
      <c r="SZC270" s="27"/>
      <c r="SZD270" s="27"/>
      <c r="SZE270" s="27"/>
      <c r="SZF270" s="27"/>
      <c r="SZG270" s="27"/>
      <c r="SZH270" s="27"/>
      <c r="SZI270" s="27"/>
      <c r="SZJ270" s="27"/>
      <c r="SZK270" s="27"/>
      <c r="SZL270" s="27"/>
      <c r="SZM270" s="27"/>
      <c r="SZN270" s="27"/>
      <c r="SZO270" s="27"/>
      <c r="SZP270" s="27"/>
      <c r="SZQ270" s="27"/>
      <c r="SZR270" s="27"/>
      <c r="SZS270" s="27"/>
      <c r="SZT270" s="27"/>
      <c r="SZU270" s="27"/>
      <c r="SZV270" s="27"/>
      <c r="SZW270" s="27"/>
      <c r="SZX270" s="27"/>
      <c r="SZY270" s="27"/>
      <c r="SZZ270" s="27"/>
      <c r="TAA270" s="27"/>
      <c r="TAB270" s="27"/>
      <c r="TAC270" s="27"/>
      <c r="TAD270" s="27"/>
      <c r="TAE270" s="27"/>
      <c r="TAF270" s="27"/>
      <c r="TAG270" s="27"/>
      <c r="TAH270" s="27"/>
      <c r="TAI270" s="27"/>
      <c r="TAJ270" s="27"/>
      <c r="TAK270" s="27"/>
      <c r="TAL270" s="27"/>
      <c r="TAM270" s="27"/>
      <c r="TAN270" s="27"/>
      <c r="TAO270" s="27"/>
      <c r="TAP270" s="27"/>
      <c r="TAQ270" s="27"/>
      <c r="TAR270" s="27"/>
      <c r="TAS270" s="27"/>
      <c r="TAT270" s="27"/>
      <c r="TAU270" s="27"/>
      <c r="TAV270" s="27"/>
      <c r="TAW270" s="27"/>
      <c r="TAX270" s="27"/>
      <c r="TAY270" s="27"/>
      <c r="TAZ270" s="27"/>
      <c r="TBA270" s="27"/>
      <c r="TBB270" s="27"/>
      <c r="TBC270" s="27"/>
      <c r="TBD270" s="27"/>
      <c r="TBE270" s="27"/>
      <c r="TBF270" s="27"/>
      <c r="TBG270" s="27"/>
      <c r="TBH270" s="27"/>
      <c r="TBI270" s="27"/>
      <c r="TBJ270" s="27"/>
      <c r="TBK270" s="27"/>
      <c r="TBL270" s="27"/>
      <c r="TBM270" s="27"/>
      <c r="TBN270" s="27"/>
      <c r="TBO270" s="27"/>
      <c r="TBP270" s="27"/>
      <c r="TBQ270" s="27"/>
      <c r="TBR270" s="27"/>
      <c r="TBS270" s="27"/>
      <c r="TBT270" s="27"/>
      <c r="TBU270" s="27"/>
      <c r="TBV270" s="27"/>
      <c r="TBW270" s="27"/>
      <c r="TBX270" s="27"/>
      <c r="TBY270" s="27"/>
      <c r="TBZ270" s="27"/>
      <c r="TCA270" s="27"/>
      <c r="TCB270" s="27"/>
      <c r="TCC270" s="27"/>
      <c r="TCD270" s="27"/>
      <c r="TCE270" s="27"/>
      <c r="TCF270" s="27"/>
      <c r="TCG270" s="27"/>
      <c r="TCH270" s="27"/>
      <c r="TCI270" s="27"/>
      <c r="TCJ270" s="27"/>
      <c r="TCK270" s="27"/>
      <c r="TCL270" s="27"/>
      <c r="TCM270" s="27"/>
      <c r="TCN270" s="27"/>
      <c r="TCO270" s="27"/>
      <c r="TCP270" s="27"/>
      <c r="TCQ270" s="27"/>
      <c r="TCR270" s="27"/>
      <c r="TCS270" s="27"/>
      <c r="TCT270" s="27"/>
      <c r="TCU270" s="27"/>
      <c r="TCV270" s="27"/>
      <c r="TCW270" s="27"/>
      <c r="TCX270" s="27"/>
      <c r="TCY270" s="27"/>
      <c r="TCZ270" s="27"/>
      <c r="TDA270" s="27"/>
      <c r="TDB270" s="27"/>
      <c r="TDC270" s="27"/>
      <c r="TDD270" s="27"/>
      <c r="TDE270" s="27"/>
      <c r="TDF270" s="27"/>
      <c r="TDG270" s="27"/>
      <c r="TDH270" s="27"/>
      <c r="TDI270" s="27"/>
      <c r="TDJ270" s="27"/>
      <c r="TDK270" s="27"/>
      <c r="TDL270" s="27"/>
      <c r="TDM270" s="27"/>
      <c r="TDN270" s="27"/>
      <c r="TDO270" s="27"/>
      <c r="TDP270" s="27"/>
      <c r="TDQ270" s="27"/>
      <c r="TDR270" s="27"/>
      <c r="TDS270" s="27"/>
      <c r="TDT270" s="27"/>
      <c r="TDU270" s="27"/>
      <c r="TDV270" s="27"/>
      <c r="TDW270" s="27"/>
      <c r="TDX270" s="27"/>
      <c r="TDY270" s="27"/>
      <c r="TDZ270" s="27"/>
      <c r="TEA270" s="27"/>
      <c r="TEB270" s="27"/>
      <c r="TEC270" s="27"/>
      <c r="TED270" s="27"/>
      <c r="TEE270" s="27"/>
      <c r="TEF270" s="27"/>
      <c r="TEG270" s="27"/>
      <c r="TEH270" s="27"/>
      <c r="TEI270" s="27"/>
      <c r="TEJ270" s="27"/>
      <c r="TEK270" s="27"/>
      <c r="TEL270" s="27"/>
      <c r="TEM270" s="27"/>
      <c r="TEN270" s="27"/>
      <c r="TEO270" s="27"/>
      <c r="TEP270" s="27"/>
      <c r="TEQ270" s="27"/>
      <c r="TER270" s="27"/>
      <c r="TES270" s="27"/>
      <c r="TET270" s="27"/>
      <c r="TEU270" s="27"/>
      <c r="TEV270" s="27"/>
      <c r="TEW270" s="27"/>
      <c r="TEX270" s="27"/>
      <c r="TEY270" s="27"/>
      <c r="TEZ270" s="27"/>
      <c r="TFA270" s="27"/>
      <c r="TFB270" s="27"/>
      <c r="TFC270" s="27"/>
      <c r="TFD270" s="27"/>
      <c r="TFE270" s="27"/>
      <c r="TFF270" s="27"/>
      <c r="TFG270" s="27"/>
      <c r="TFH270" s="27"/>
      <c r="TFI270" s="27"/>
      <c r="TFJ270" s="27"/>
      <c r="TFK270" s="27"/>
      <c r="TFL270" s="27"/>
      <c r="TFM270" s="27"/>
      <c r="TFN270" s="27"/>
      <c r="TFO270" s="27"/>
      <c r="TFP270" s="27"/>
      <c r="TFQ270" s="27"/>
      <c r="TFR270" s="27"/>
      <c r="TFS270" s="27"/>
      <c r="TFT270" s="27"/>
      <c r="TFU270" s="27"/>
      <c r="TFV270" s="27"/>
      <c r="TFW270" s="27"/>
      <c r="TFX270" s="27"/>
      <c r="TFY270" s="27"/>
      <c r="TFZ270" s="27"/>
      <c r="TGA270" s="27"/>
      <c r="TGB270" s="27"/>
      <c r="TGC270" s="27"/>
      <c r="TGD270" s="27"/>
      <c r="TGE270" s="27"/>
      <c r="TGF270" s="27"/>
      <c r="TGG270" s="27"/>
      <c r="TGH270" s="27"/>
      <c r="TGI270" s="27"/>
      <c r="TGJ270" s="27"/>
      <c r="TGK270" s="27"/>
      <c r="TGL270" s="27"/>
      <c r="TGM270" s="27"/>
      <c r="TGN270" s="27"/>
      <c r="TGO270" s="27"/>
      <c r="TGP270" s="27"/>
      <c r="TGQ270" s="27"/>
      <c r="TGR270" s="27"/>
      <c r="TGS270" s="27"/>
      <c r="TGT270" s="27"/>
      <c r="TGU270" s="27"/>
      <c r="TGV270" s="27"/>
      <c r="TGW270" s="27"/>
      <c r="TGX270" s="27"/>
      <c r="TGY270" s="27"/>
      <c r="TGZ270" s="27"/>
      <c r="THA270" s="27"/>
      <c r="THB270" s="27"/>
      <c r="THC270" s="27"/>
      <c r="THD270" s="27"/>
      <c r="THE270" s="27"/>
      <c r="THF270" s="27"/>
      <c r="THG270" s="27"/>
      <c r="THH270" s="27"/>
      <c r="THI270" s="27"/>
      <c r="THJ270" s="27"/>
      <c r="THK270" s="27"/>
      <c r="THL270" s="27"/>
      <c r="THM270" s="27"/>
      <c r="THN270" s="27"/>
      <c r="THO270" s="27"/>
      <c r="THP270" s="27"/>
      <c r="THQ270" s="27"/>
      <c r="THR270" s="27"/>
      <c r="THS270" s="27"/>
      <c r="THT270" s="27"/>
      <c r="THU270" s="27"/>
      <c r="THV270" s="27"/>
      <c r="THW270" s="27"/>
      <c r="THX270" s="27"/>
      <c r="THY270" s="27"/>
      <c r="THZ270" s="27"/>
      <c r="TIA270" s="27"/>
      <c r="TIB270" s="27"/>
      <c r="TIC270" s="27"/>
      <c r="TID270" s="27"/>
      <c r="TIE270" s="27"/>
      <c r="TIF270" s="27"/>
      <c r="TIG270" s="27"/>
      <c r="TIH270" s="27"/>
      <c r="TII270" s="27"/>
      <c r="TIJ270" s="27"/>
      <c r="TIK270" s="27"/>
      <c r="TIL270" s="27"/>
      <c r="TIM270" s="27"/>
      <c r="TIN270" s="27"/>
      <c r="TIO270" s="27"/>
      <c r="TIP270" s="27"/>
      <c r="TIQ270" s="27"/>
      <c r="TIR270" s="27"/>
      <c r="TIS270" s="27"/>
      <c r="TIT270" s="27"/>
      <c r="TIU270" s="27"/>
      <c r="TIV270" s="27"/>
      <c r="TIW270" s="27"/>
      <c r="TIX270" s="27"/>
      <c r="TIY270" s="27"/>
      <c r="TIZ270" s="27"/>
      <c r="TJA270" s="27"/>
      <c r="TJB270" s="27"/>
      <c r="TJC270" s="27"/>
      <c r="TJD270" s="27"/>
      <c r="TJE270" s="27"/>
      <c r="TJF270" s="27"/>
      <c r="TJG270" s="27"/>
      <c r="TJH270" s="27"/>
      <c r="TJI270" s="27"/>
      <c r="TJJ270" s="27"/>
      <c r="TJK270" s="27"/>
      <c r="TJL270" s="27"/>
      <c r="TJM270" s="27"/>
      <c r="TJN270" s="27"/>
      <c r="TJO270" s="27"/>
      <c r="TJP270" s="27"/>
      <c r="TJQ270" s="27"/>
      <c r="TJR270" s="27"/>
      <c r="TJS270" s="27"/>
      <c r="TJT270" s="27"/>
      <c r="TJU270" s="27"/>
      <c r="TJV270" s="27"/>
      <c r="TJW270" s="27"/>
      <c r="TJX270" s="27"/>
      <c r="TJY270" s="27"/>
      <c r="TJZ270" s="27"/>
      <c r="TKA270" s="27"/>
      <c r="TKB270" s="27"/>
      <c r="TKC270" s="27"/>
      <c r="TKD270" s="27"/>
      <c r="TKE270" s="27"/>
      <c r="TKF270" s="27"/>
      <c r="TKG270" s="27"/>
      <c r="TKH270" s="27"/>
      <c r="TKI270" s="27"/>
      <c r="TKJ270" s="27"/>
      <c r="TKK270" s="27"/>
      <c r="TKL270" s="27"/>
      <c r="TKM270" s="27"/>
      <c r="TKN270" s="27"/>
      <c r="TKO270" s="27"/>
      <c r="TKP270" s="27"/>
      <c r="TKQ270" s="27"/>
      <c r="TKR270" s="27"/>
      <c r="TKS270" s="27"/>
      <c r="TKT270" s="27"/>
      <c r="TKU270" s="27"/>
      <c r="TKV270" s="27"/>
      <c r="TKW270" s="27"/>
      <c r="TKX270" s="27"/>
      <c r="TKY270" s="27"/>
      <c r="TKZ270" s="27"/>
      <c r="TLA270" s="27"/>
      <c r="TLB270" s="27"/>
      <c r="TLC270" s="27"/>
      <c r="TLD270" s="27"/>
      <c r="TLE270" s="27"/>
      <c r="TLF270" s="27"/>
      <c r="TLG270" s="27"/>
      <c r="TLH270" s="27"/>
      <c r="TLI270" s="27"/>
      <c r="TLJ270" s="27"/>
      <c r="TLK270" s="27"/>
      <c r="TLL270" s="27"/>
      <c r="TLM270" s="27"/>
      <c r="TLN270" s="27"/>
      <c r="TLO270" s="27"/>
      <c r="TLP270" s="27"/>
      <c r="TLQ270" s="27"/>
      <c r="TLR270" s="27"/>
      <c r="TLS270" s="27"/>
      <c r="TLT270" s="27"/>
      <c r="TLU270" s="27"/>
      <c r="TLV270" s="27"/>
      <c r="TLW270" s="27"/>
      <c r="TLX270" s="27"/>
      <c r="TLY270" s="27"/>
      <c r="TLZ270" s="27"/>
      <c r="TMA270" s="27"/>
      <c r="TMB270" s="27"/>
      <c r="TMC270" s="27"/>
      <c r="TMD270" s="27"/>
      <c r="TME270" s="27"/>
      <c r="TMF270" s="27"/>
      <c r="TMG270" s="27"/>
      <c r="TMH270" s="27"/>
      <c r="TMI270" s="27"/>
      <c r="TMJ270" s="27"/>
      <c r="TMK270" s="27"/>
      <c r="TML270" s="27"/>
      <c r="TMM270" s="27"/>
      <c r="TMN270" s="27"/>
      <c r="TMO270" s="27"/>
      <c r="TMP270" s="27"/>
      <c r="TMQ270" s="27"/>
      <c r="TMR270" s="27"/>
      <c r="TMS270" s="27"/>
      <c r="TMT270" s="27"/>
      <c r="TMU270" s="27"/>
      <c r="TMV270" s="27"/>
      <c r="TMW270" s="27"/>
      <c r="TMX270" s="27"/>
      <c r="TMY270" s="27"/>
      <c r="TMZ270" s="27"/>
      <c r="TNA270" s="27"/>
      <c r="TNB270" s="27"/>
      <c r="TNC270" s="27"/>
      <c r="TND270" s="27"/>
      <c r="TNE270" s="27"/>
      <c r="TNF270" s="27"/>
      <c r="TNG270" s="27"/>
      <c r="TNH270" s="27"/>
      <c r="TNI270" s="27"/>
      <c r="TNJ270" s="27"/>
      <c r="TNK270" s="27"/>
      <c r="TNL270" s="27"/>
      <c r="TNM270" s="27"/>
      <c r="TNN270" s="27"/>
      <c r="TNO270" s="27"/>
      <c r="TNP270" s="27"/>
      <c r="TNQ270" s="27"/>
      <c r="TNR270" s="27"/>
      <c r="TNS270" s="27"/>
      <c r="TNT270" s="27"/>
      <c r="TNU270" s="27"/>
      <c r="TNV270" s="27"/>
      <c r="TNW270" s="27"/>
      <c r="TNX270" s="27"/>
      <c r="TNY270" s="27"/>
      <c r="TNZ270" s="27"/>
      <c r="TOA270" s="27"/>
      <c r="TOB270" s="27"/>
      <c r="TOC270" s="27"/>
      <c r="TOD270" s="27"/>
      <c r="TOE270" s="27"/>
      <c r="TOF270" s="27"/>
      <c r="TOG270" s="27"/>
      <c r="TOH270" s="27"/>
      <c r="TOI270" s="27"/>
      <c r="TOJ270" s="27"/>
      <c r="TOK270" s="27"/>
      <c r="TOL270" s="27"/>
      <c r="TOM270" s="27"/>
      <c r="TON270" s="27"/>
      <c r="TOO270" s="27"/>
      <c r="TOP270" s="27"/>
      <c r="TOQ270" s="27"/>
      <c r="TOR270" s="27"/>
      <c r="TOS270" s="27"/>
      <c r="TOT270" s="27"/>
      <c r="TOU270" s="27"/>
      <c r="TOV270" s="27"/>
      <c r="TOW270" s="27"/>
      <c r="TOX270" s="27"/>
      <c r="TOY270" s="27"/>
      <c r="TOZ270" s="27"/>
      <c r="TPA270" s="27"/>
      <c r="TPB270" s="27"/>
      <c r="TPC270" s="27"/>
      <c r="TPD270" s="27"/>
      <c r="TPE270" s="27"/>
      <c r="TPF270" s="27"/>
      <c r="TPG270" s="27"/>
      <c r="TPH270" s="27"/>
      <c r="TPI270" s="27"/>
      <c r="TPJ270" s="27"/>
      <c r="TPK270" s="27"/>
      <c r="TPL270" s="27"/>
      <c r="TPM270" s="27"/>
      <c r="TPN270" s="27"/>
      <c r="TPO270" s="27"/>
      <c r="TPP270" s="27"/>
      <c r="TPQ270" s="27"/>
      <c r="TPR270" s="27"/>
      <c r="TPS270" s="27"/>
      <c r="TPT270" s="27"/>
      <c r="TPU270" s="27"/>
      <c r="TPV270" s="27"/>
      <c r="TPW270" s="27"/>
      <c r="TPX270" s="27"/>
      <c r="TPY270" s="27"/>
      <c r="TPZ270" s="27"/>
      <c r="TQA270" s="27"/>
      <c r="TQB270" s="27"/>
      <c r="TQC270" s="27"/>
      <c r="TQD270" s="27"/>
      <c r="TQE270" s="27"/>
      <c r="TQF270" s="27"/>
      <c r="TQG270" s="27"/>
      <c r="TQH270" s="27"/>
      <c r="TQI270" s="27"/>
      <c r="TQJ270" s="27"/>
      <c r="TQK270" s="27"/>
      <c r="TQL270" s="27"/>
      <c r="TQM270" s="27"/>
      <c r="TQN270" s="27"/>
      <c r="TQO270" s="27"/>
      <c r="TQP270" s="27"/>
      <c r="TQQ270" s="27"/>
      <c r="TQR270" s="27"/>
      <c r="TQS270" s="27"/>
      <c r="TQT270" s="27"/>
      <c r="TQU270" s="27"/>
      <c r="TQV270" s="27"/>
      <c r="TQW270" s="27"/>
      <c r="TQX270" s="27"/>
      <c r="TQY270" s="27"/>
      <c r="TQZ270" s="27"/>
      <c r="TRA270" s="27"/>
      <c r="TRB270" s="27"/>
      <c r="TRC270" s="27"/>
      <c r="TRD270" s="27"/>
      <c r="TRE270" s="27"/>
      <c r="TRF270" s="27"/>
      <c r="TRG270" s="27"/>
      <c r="TRH270" s="27"/>
      <c r="TRI270" s="27"/>
      <c r="TRJ270" s="27"/>
      <c r="TRK270" s="27"/>
      <c r="TRL270" s="27"/>
      <c r="TRM270" s="27"/>
      <c r="TRN270" s="27"/>
      <c r="TRO270" s="27"/>
      <c r="TRP270" s="27"/>
      <c r="TRQ270" s="27"/>
      <c r="TRR270" s="27"/>
      <c r="TRS270" s="27"/>
      <c r="TRT270" s="27"/>
      <c r="TRU270" s="27"/>
      <c r="TRV270" s="27"/>
      <c r="TRW270" s="27"/>
      <c r="TRX270" s="27"/>
      <c r="TRY270" s="27"/>
      <c r="TRZ270" s="27"/>
      <c r="TSA270" s="27"/>
      <c r="TSB270" s="27"/>
      <c r="TSC270" s="27"/>
      <c r="TSD270" s="27"/>
      <c r="TSE270" s="27"/>
      <c r="TSF270" s="27"/>
      <c r="TSG270" s="27"/>
      <c r="TSH270" s="27"/>
      <c r="TSI270" s="27"/>
      <c r="TSJ270" s="27"/>
      <c r="TSK270" s="27"/>
      <c r="TSL270" s="27"/>
      <c r="TSM270" s="27"/>
      <c r="TSN270" s="27"/>
      <c r="TSO270" s="27"/>
      <c r="TSP270" s="27"/>
      <c r="TSQ270" s="27"/>
      <c r="TSR270" s="27"/>
      <c r="TSS270" s="27"/>
      <c r="TST270" s="27"/>
      <c r="TSU270" s="27"/>
      <c r="TSV270" s="27"/>
      <c r="TSW270" s="27"/>
      <c r="TSX270" s="27"/>
      <c r="TSY270" s="27"/>
      <c r="TSZ270" s="27"/>
      <c r="TTA270" s="27"/>
      <c r="TTB270" s="27"/>
      <c r="TTC270" s="27"/>
      <c r="TTD270" s="27"/>
      <c r="TTE270" s="27"/>
      <c r="TTF270" s="27"/>
      <c r="TTG270" s="27"/>
      <c r="TTH270" s="27"/>
      <c r="TTI270" s="27"/>
      <c r="TTJ270" s="27"/>
      <c r="TTK270" s="27"/>
      <c r="TTL270" s="27"/>
      <c r="TTM270" s="27"/>
      <c r="TTN270" s="27"/>
      <c r="TTO270" s="27"/>
      <c r="TTP270" s="27"/>
      <c r="TTQ270" s="27"/>
      <c r="TTR270" s="27"/>
      <c r="TTS270" s="27"/>
      <c r="TTT270" s="27"/>
      <c r="TTU270" s="27"/>
      <c r="TTV270" s="27"/>
      <c r="TTW270" s="27"/>
      <c r="TTX270" s="27"/>
      <c r="TTY270" s="27"/>
      <c r="TTZ270" s="27"/>
      <c r="TUA270" s="27"/>
      <c r="TUB270" s="27"/>
      <c r="TUC270" s="27"/>
      <c r="TUD270" s="27"/>
      <c r="TUE270" s="27"/>
      <c r="TUF270" s="27"/>
      <c r="TUG270" s="27"/>
      <c r="TUH270" s="27"/>
      <c r="TUI270" s="27"/>
      <c r="TUJ270" s="27"/>
      <c r="TUK270" s="27"/>
      <c r="TUL270" s="27"/>
      <c r="TUM270" s="27"/>
      <c r="TUN270" s="27"/>
      <c r="TUO270" s="27"/>
      <c r="TUP270" s="27"/>
      <c r="TUQ270" s="27"/>
      <c r="TUR270" s="27"/>
      <c r="TUS270" s="27"/>
      <c r="TUT270" s="27"/>
      <c r="TUU270" s="27"/>
      <c r="TUV270" s="27"/>
      <c r="TUW270" s="27"/>
      <c r="TUX270" s="27"/>
      <c r="TUY270" s="27"/>
      <c r="TUZ270" s="27"/>
      <c r="TVA270" s="27"/>
      <c r="TVB270" s="27"/>
      <c r="TVC270" s="27"/>
      <c r="TVD270" s="27"/>
      <c r="TVE270" s="27"/>
      <c r="TVF270" s="27"/>
      <c r="TVG270" s="27"/>
      <c r="TVH270" s="27"/>
      <c r="TVI270" s="27"/>
      <c r="TVJ270" s="27"/>
      <c r="TVK270" s="27"/>
      <c r="TVL270" s="27"/>
      <c r="TVM270" s="27"/>
      <c r="TVN270" s="27"/>
      <c r="TVO270" s="27"/>
      <c r="TVP270" s="27"/>
      <c r="TVQ270" s="27"/>
      <c r="TVR270" s="27"/>
      <c r="TVS270" s="27"/>
      <c r="TVT270" s="27"/>
      <c r="TVU270" s="27"/>
      <c r="TVV270" s="27"/>
      <c r="TVW270" s="27"/>
      <c r="TVX270" s="27"/>
      <c r="TVY270" s="27"/>
      <c r="TVZ270" s="27"/>
      <c r="TWA270" s="27"/>
      <c r="TWB270" s="27"/>
      <c r="TWC270" s="27"/>
      <c r="TWD270" s="27"/>
      <c r="TWE270" s="27"/>
      <c r="TWF270" s="27"/>
      <c r="TWG270" s="27"/>
      <c r="TWH270" s="27"/>
      <c r="TWI270" s="27"/>
      <c r="TWJ270" s="27"/>
      <c r="TWK270" s="27"/>
      <c r="TWL270" s="27"/>
      <c r="TWM270" s="27"/>
      <c r="TWN270" s="27"/>
      <c r="TWO270" s="27"/>
      <c r="TWP270" s="27"/>
      <c r="TWQ270" s="27"/>
      <c r="TWR270" s="27"/>
      <c r="TWS270" s="27"/>
      <c r="TWT270" s="27"/>
      <c r="TWU270" s="27"/>
      <c r="TWV270" s="27"/>
      <c r="TWW270" s="27"/>
      <c r="TWX270" s="27"/>
      <c r="TWY270" s="27"/>
      <c r="TWZ270" s="27"/>
      <c r="TXA270" s="27"/>
      <c r="TXB270" s="27"/>
      <c r="TXC270" s="27"/>
      <c r="TXD270" s="27"/>
      <c r="TXE270" s="27"/>
      <c r="TXF270" s="27"/>
      <c r="TXG270" s="27"/>
      <c r="TXH270" s="27"/>
      <c r="TXI270" s="27"/>
      <c r="TXJ270" s="27"/>
      <c r="TXK270" s="27"/>
      <c r="TXL270" s="27"/>
      <c r="TXM270" s="27"/>
      <c r="TXN270" s="27"/>
      <c r="TXO270" s="27"/>
      <c r="TXP270" s="27"/>
      <c r="TXQ270" s="27"/>
      <c r="TXR270" s="27"/>
      <c r="TXS270" s="27"/>
      <c r="TXT270" s="27"/>
      <c r="TXU270" s="27"/>
      <c r="TXV270" s="27"/>
      <c r="TXW270" s="27"/>
      <c r="TXX270" s="27"/>
      <c r="TXY270" s="27"/>
      <c r="TXZ270" s="27"/>
      <c r="TYA270" s="27"/>
      <c r="TYB270" s="27"/>
      <c r="TYC270" s="27"/>
      <c r="TYD270" s="27"/>
      <c r="TYE270" s="27"/>
      <c r="TYF270" s="27"/>
      <c r="TYG270" s="27"/>
      <c r="TYH270" s="27"/>
      <c r="TYI270" s="27"/>
      <c r="TYJ270" s="27"/>
      <c r="TYK270" s="27"/>
      <c r="TYL270" s="27"/>
      <c r="TYM270" s="27"/>
      <c r="TYN270" s="27"/>
      <c r="TYO270" s="27"/>
      <c r="TYP270" s="27"/>
      <c r="TYQ270" s="27"/>
      <c r="TYR270" s="27"/>
      <c r="TYS270" s="27"/>
      <c r="TYT270" s="27"/>
      <c r="TYU270" s="27"/>
      <c r="TYV270" s="27"/>
      <c r="TYW270" s="27"/>
      <c r="TYX270" s="27"/>
      <c r="TYY270" s="27"/>
      <c r="TYZ270" s="27"/>
      <c r="TZA270" s="27"/>
      <c r="TZB270" s="27"/>
      <c r="TZC270" s="27"/>
      <c r="TZD270" s="27"/>
      <c r="TZE270" s="27"/>
      <c r="TZF270" s="27"/>
      <c r="TZG270" s="27"/>
      <c r="TZH270" s="27"/>
      <c r="TZI270" s="27"/>
      <c r="TZJ270" s="27"/>
      <c r="TZK270" s="27"/>
      <c r="TZL270" s="27"/>
      <c r="TZM270" s="27"/>
      <c r="TZN270" s="27"/>
      <c r="TZO270" s="27"/>
      <c r="TZP270" s="27"/>
      <c r="TZQ270" s="27"/>
      <c r="TZR270" s="27"/>
      <c r="TZS270" s="27"/>
      <c r="TZT270" s="27"/>
      <c r="TZU270" s="27"/>
      <c r="TZV270" s="27"/>
      <c r="TZW270" s="27"/>
      <c r="TZX270" s="27"/>
      <c r="TZY270" s="27"/>
      <c r="TZZ270" s="27"/>
      <c r="UAA270" s="27"/>
      <c r="UAB270" s="27"/>
      <c r="UAC270" s="27"/>
      <c r="UAD270" s="27"/>
      <c r="UAE270" s="27"/>
      <c r="UAF270" s="27"/>
      <c r="UAG270" s="27"/>
      <c r="UAH270" s="27"/>
      <c r="UAI270" s="27"/>
      <c r="UAJ270" s="27"/>
      <c r="UAK270" s="27"/>
      <c r="UAL270" s="27"/>
      <c r="UAM270" s="27"/>
      <c r="UAN270" s="27"/>
      <c r="UAO270" s="27"/>
      <c r="UAP270" s="27"/>
      <c r="UAQ270" s="27"/>
      <c r="UAR270" s="27"/>
      <c r="UAS270" s="27"/>
      <c r="UAT270" s="27"/>
      <c r="UAU270" s="27"/>
      <c r="UAV270" s="27"/>
      <c r="UAW270" s="27"/>
      <c r="UAX270" s="27"/>
      <c r="UAY270" s="27"/>
      <c r="UAZ270" s="27"/>
      <c r="UBA270" s="27"/>
      <c r="UBB270" s="27"/>
      <c r="UBC270" s="27"/>
      <c r="UBD270" s="27"/>
      <c r="UBE270" s="27"/>
      <c r="UBF270" s="27"/>
      <c r="UBG270" s="27"/>
      <c r="UBH270" s="27"/>
      <c r="UBI270" s="27"/>
      <c r="UBJ270" s="27"/>
      <c r="UBK270" s="27"/>
      <c r="UBL270" s="27"/>
      <c r="UBM270" s="27"/>
      <c r="UBN270" s="27"/>
      <c r="UBO270" s="27"/>
      <c r="UBP270" s="27"/>
      <c r="UBQ270" s="27"/>
      <c r="UBR270" s="27"/>
      <c r="UBS270" s="27"/>
      <c r="UBT270" s="27"/>
      <c r="UBU270" s="27"/>
      <c r="UBV270" s="27"/>
      <c r="UBW270" s="27"/>
      <c r="UBX270" s="27"/>
      <c r="UBY270" s="27"/>
      <c r="UBZ270" s="27"/>
      <c r="UCA270" s="27"/>
      <c r="UCB270" s="27"/>
      <c r="UCC270" s="27"/>
      <c r="UCD270" s="27"/>
      <c r="UCE270" s="27"/>
      <c r="UCF270" s="27"/>
      <c r="UCG270" s="27"/>
      <c r="UCH270" s="27"/>
      <c r="UCI270" s="27"/>
      <c r="UCJ270" s="27"/>
      <c r="UCK270" s="27"/>
      <c r="UCL270" s="27"/>
      <c r="UCM270" s="27"/>
      <c r="UCN270" s="27"/>
      <c r="UCO270" s="27"/>
      <c r="UCP270" s="27"/>
      <c r="UCQ270" s="27"/>
      <c r="UCR270" s="27"/>
      <c r="UCS270" s="27"/>
      <c r="UCT270" s="27"/>
      <c r="UCU270" s="27"/>
      <c r="UCV270" s="27"/>
      <c r="UCW270" s="27"/>
      <c r="UCX270" s="27"/>
      <c r="UCY270" s="27"/>
      <c r="UCZ270" s="27"/>
      <c r="UDA270" s="27"/>
      <c r="UDB270" s="27"/>
      <c r="UDC270" s="27"/>
      <c r="UDD270" s="27"/>
      <c r="UDE270" s="27"/>
      <c r="UDF270" s="27"/>
      <c r="UDG270" s="27"/>
      <c r="UDH270" s="27"/>
      <c r="UDI270" s="27"/>
      <c r="UDJ270" s="27"/>
      <c r="UDK270" s="27"/>
      <c r="UDL270" s="27"/>
      <c r="UDM270" s="27"/>
      <c r="UDN270" s="27"/>
      <c r="UDO270" s="27"/>
      <c r="UDP270" s="27"/>
      <c r="UDQ270" s="27"/>
      <c r="UDR270" s="27"/>
      <c r="UDS270" s="27"/>
      <c r="UDT270" s="27"/>
      <c r="UDU270" s="27"/>
      <c r="UDV270" s="27"/>
      <c r="UDW270" s="27"/>
      <c r="UDX270" s="27"/>
      <c r="UDY270" s="27"/>
      <c r="UDZ270" s="27"/>
      <c r="UEA270" s="27"/>
      <c r="UEB270" s="27"/>
      <c r="UEC270" s="27"/>
      <c r="UED270" s="27"/>
      <c r="UEE270" s="27"/>
      <c r="UEF270" s="27"/>
      <c r="UEG270" s="27"/>
      <c r="UEH270" s="27"/>
      <c r="UEI270" s="27"/>
      <c r="UEJ270" s="27"/>
      <c r="UEK270" s="27"/>
      <c r="UEL270" s="27"/>
      <c r="UEM270" s="27"/>
      <c r="UEN270" s="27"/>
      <c r="UEO270" s="27"/>
      <c r="UEP270" s="27"/>
      <c r="UEQ270" s="27"/>
      <c r="UER270" s="27"/>
      <c r="UES270" s="27"/>
      <c r="UET270" s="27"/>
      <c r="UEU270" s="27"/>
      <c r="UEV270" s="27"/>
      <c r="UEW270" s="27"/>
      <c r="UEX270" s="27"/>
      <c r="UEY270" s="27"/>
      <c r="UEZ270" s="27"/>
      <c r="UFA270" s="27"/>
      <c r="UFB270" s="27"/>
      <c r="UFC270" s="27"/>
      <c r="UFD270" s="27"/>
      <c r="UFE270" s="27"/>
      <c r="UFF270" s="27"/>
      <c r="UFG270" s="27"/>
      <c r="UFH270" s="27"/>
      <c r="UFI270" s="27"/>
      <c r="UFJ270" s="27"/>
      <c r="UFK270" s="27"/>
      <c r="UFL270" s="27"/>
      <c r="UFM270" s="27"/>
      <c r="UFN270" s="27"/>
      <c r="UFO270" s="27"/>
      <c r="UFP270" s="27"/>
      <c r="UFQ270" s="27"/>
      <c r="UFR270" s="27"/>
      <c r="UFS270" s="27"/>
      <c r="UFT270" s="27"/>
      <c r="UFU270" s="27"/>
      <c r="UFV270" s="27"/>
      <c r="UFW270" s="27"/>
      <c r="UFX270" s="27"/>
      <c r="UFY270" s="27"/>
      <c r="UFZ270" s="27"/>
      <c r="UGA270" s="27"/>
      <c r="UGB270" s="27"/>
      <c r="UGC270" s="27"/>
      <c r="UGD270" s="27"/>
      <c r="UGE270" s="27"/>
      <c r="UGF270" s="27"/>
      <c r="UGG270" s="27"/>
      <c r="UGH270" s="27"/>
      <c r="UGI270" s="27"/>
      <c r="UGJ270" s="27"/>
      <c r="UGK270" s="27"/>
      <c r="UGL270" s="27"/>
      <c r="UGM270" s="27"/>
      <c r="UGN270" s="27"/>
      <c r="UGO270" s="27"/>
      <c r="UGP270" s="27"/>
      <c r="UGQ270" s="27"/>
      <c r="UGR270" s="27"/>
      <c r="UGS270" s="27"/>
      <c r="UGT270" s="27"/>
      <c r="UGU270" s="27"/>
      <c r="UGV270" s="27"/>
      <c r="UGW270" s="27"/>
      <c r="UGX270" s="27"/>
      <c r="UGY270" s="27"/>
      <c r="UGZ270" s="27"/>
      <c r="UHA270" s="27"/>
      <c r="UHB270" s="27"/>
      <c r="UHC270" s="27"/>
      <c r="UHD270" s="27"/>
      <c r="UHE270" s="27"/>
      <c r="UHF270" s="27"/>
      <c r="UHG270" s="27"/>
      <c r="UHH270" s="27"/>
      <c r="UHI270" s="27"/>
      <c r="UHJ270" s="27"/>
      <c r="UHK270" s="27"/>
      <c r="UHL270" s="27"/>
      <c r="UHM270" s="27"/>
      <c r="UHN270" s="27"/>
      <c r="UHO270" s="27"/>
      <c r="UHP270" s="27"/>
      <c r="UHQ270" s="27"/>
      <c r="UHR270" s="27"/>
      <c r="UHS270" s="27"/>
      <c r="UHT270" s="27"/>
      <c r="UHU270" s="27"/>
      <c r="UHV270" s="27"/>
      <c r="UHW270" s="27"/>
      <c r="UHX270" s="27"/>
      <c r="UHY270" s="27"/>
      <c r="UHZ270" s="27"/>
      <c r="UIA270" s="27"/>
      <c r="UIB270" s="27"/>
      <c r="UIC270" s="27"/>
      <c r="UID270" s="27"/>
      <c r="UIE270" s="27"/>
      <c r="UIF270" s="27"/>
      <c r="UIG270" s="27"/>
      <c r="UIH270" s="27"/>
      <c r="UII270" s="27"/>
      <c r="UIJ270" s="27"/>
      <c r="UIK270" s="27"/>
      <c r="UIL270" s="27"/>
      <c r="UIM270" s="27"/>
      <c r="UIN270" s="27"/>
      <c r="UIO270" s="27"/>
      <c r="UIP270" s="27"/>
      <c r="UIQ270" s="27"/>
      <c r="UIR270" s="27"/>
      <c r="UIS270" s="27"/>
      <c r="UIT270" s="27"/>
      <c r="UIU270" s="27"/>
      <c r="UIV270" s="27"/>
      <c r="UIW270" s="27"/>
      <c r="UIX270" s="27"/>
      <c r="UIY270" s="27"/>
      <c r="UIZ270" s="27"/>
      <c r="UJA270" s="27"/>
      <c r="UJB270" s="27"/>
      <c r="UJC270" s="27"/>
      <c r="UJD270" s="27"/>
      <c r="UJE270" s="27"/>
      <c r="UJF270" s="27"/>
      <c r="UJG270" s="27"/>
      <c r="UJH270" s="27"/>
      <c r="UJI270" s="27"/>
      <c r="UJJ270" s="27"/>
      <c r="UJK270" s="27"/>
      <c r="UJL270" s="27"/>
      <c r="UJM270" s="27"/>
      <c r="UJN270" s="27"/>
      <c r="UJO270" s="27"/>
      <c r="UJP270" s="27"/>
      <c r="UJQ270" s="27"/>
      <c r="UJR270" s="27"/>
      <c r="UJS270" s="27"/>
      <c r="UJT270" s="27"/>
      <c r="UJU270" s="27"/>
      <c r="UJV270" s="27"/>
      <c r="UJW270" s="27"/>
      <c r="UJX270" s="27"/>
      <c r="UJY270" s="27"/>
      <c r="UJZ270" s="27"/>
      <c r="UKA270" s="27"/>
      <c r="UKB270" s="27"/>
      <c r="UKC270" s="27"/>
      <c r="UKD270" s="27"/>
      <c r="UKE270" s="27"/>
      <c r="UKF270" s="27"/>
      <c r="UKG270" s="27"/>
      <c r="UKH270" s="27"/>
      <c r="UKI270" s="27"/>
      <c r="UKJ270" s="27"/>
      <c r="UKK270" s="27"/>
      <c r="UKL270" s="27"/>
      <c r="UKM270" s="27"/>
      <c r="UKN270" s="27"/>
      <c r="UKO270" s="27"/>
      <c r="UKP270" s="27"/>
      <c r="UKQ270" s="27"/>
      <c r="UKR270" s="27"/>
      <c r="UKS270" s="27"/>
      <c r="UKT270" s="27"/>
      <c r="UKU270" s="27"/>
      <c r="UKV270" s="27"/>
      <c r="UKW270" s="27"/>
      <c r="UKX270" s="27"/>
      <c r="UKY270" s="27"/>
      <c r="UKZ270" s="27"/>
      <c r="ULA270" s="27"/>
      <c r="ULB270" s="27"/>
      <c r="ULC270" s="27"/>
      <c r="ULD270" s="27"/>
      <c r="ULE270" s="27"/>
      <c r="ULF270" s="27"/>
      <c r="ULG270" s="27"/>
      <c r="ULH270" s="27"/>
      <c r="ULI270" s="27"/>
      <c r="ULJ270" s="27"/>
      <c r="ULK270" s="27"/>
      <c r="ULL270" s="27"/>
      <c r="ULM270" s="27"/>
      <c r="ULN270" s="27"/>
      <c r="ULO270" s="27"/>
      <c r="ULP270" s="27"/>
      <c r="ULQ270" s="27"/>
      <c r="ULR270" s="27"/>
      <c r="ULS270" s="27"/>
      <c r="ULT270" s="27"/>
      <c r="ULU270" s="27"/>
      <c r="ULV270" s="27"/>
      <c r="ULW270" s="27"/>
      <c r="ULX270" s="27"/>
      <c r="ULY270" s="27"/>
      <c r="ULZ270" s="27"/>
      <c r="UMA270" s="27"/>
      <c r="UMB270" s="27"/>
      <c r="UMC270" s="27"/>
      <c r="UMD270" s="27"/>
      <c r="UME270" s="27"/>
      <c r="UMF270" s="27"/>
      <c r="UMG270" s="27"/>
      <c r="UMH270" s="27"/>
      <c r="UMI270" s="27"/>
      <c r="UMJ270" s="27"/>
      <c r="UMK270" s="27"/>
      <c r="UML270" s="27"/>
      <c r="UMM270" s="27"/>
      <c r="UMN270" s="27"/>
      <c r="UMO270" s="27"/>
      <c r="UMP270" s="27"/>
      <c r="UMQ270" s="27"/>
      <c r="UMR270" s="27"/>
      <c r="UMS270" s="27"/>
      <c r="UMT270" s="27"/>
      <c r="UMU270" s="27"/>
      <c r="UMV270" s="27"/>
      <c r="UMW270" s="27"/>
      <c r="UMX270" s="27"/>
      <c r="UMY270" s="27"/>
      <c r="UMZ270" s="27"/>
      <c r="UNA270" s="27"/>
      <c r="UNB270" s="27"/>
      <c r="UNC270" s="27"/>
      <c r="UND270" s="27"/>
      <c r="UNE270" s="27"/>
      <c r="UNF270" s="27"/>
      <c r="UNG270" s="27"/>
      <c r="UNH270" s="27"/>
      <c r="UNI270" s="27"/>
      <c r="UNJ270" s="27"/>
      <c r="UNK270" s="27"/>
      <c r="UNL270" s="27"/>
      <c r="UNM270" s="27"/>
      <c r="UNN270" s="27"/>
      <c r="UNO270" s="27"/>
      <c r="UNP270" s="27"/>
      <c r="UNQ270" s="27"/>
      <c r="UNR270" s="27"/>
      <c r="UNS270" s="27"/>
      <c r="UNT270" s="27"/>
      <c r="UNU270" s="27"/>
      <c r="UNV270" s="27"/>
      <c r="UNW270" s="27"/>
      <c r="UNX270" s="27"/>
      <c r="UNY270" s="27"/>
      <c r="UNZ270" s="27"/>
      <c r="UOA270" s="27"/>
      <c r="UOB270" s="27"/>
      <c r="UOC270" s="27"/>
      <c r="UOD270" s="27"/>
      <c r="UOE270" s="27"/>
      <c r="UOF270" s="27"/>
      <c r="UOG270" s="27"/>
      <c r="UOH270" s="27"/>
      <c r="UOI270" s="27"/>
      <c r="UOJ270" s="27"/>
      <c r="UOK270" s="27"/>
      <c r="UOL270" s="27"/>
      <c r="UOM270" s="27"/>
      <c r="UON270" s="27"/>
      <c r="UOO270" s="27"/>
      <c r="UOP270" s="27"/>
      <c r="UOQ270" s="27"/>
      <c r="UOR270" s="27"/>
      <c r="UOS270" s="27"/>
      <c r="UOT270" s="27"/>
      <c r="UOU270" s="27"/>
      <c r="UOV270" s="27"/>
      <c r="UOW270" s="27"/>
      <c r="UOX270" s="27"/>
      <c r="UOY270" s="27"/>
      <c r="UOZ270" s="27"/>
      <c r="UPA270" s="27"/>
      <c r="UPB270" s="27"/>
      <c r="UPC270" s="27"/>
      <c r="UPD270" s="27"/>
      <c r="UPE270" s="27"/>
      <c r="UPF270" s="27"/>
      <c r="UPG270" s="27"/>
      <c r="UPH270" s="27"/>
      <c r="UPI270" s="27"/>
      <c r="UPJ270" s="27"/>
      <c r="UPK270" s="27"/>
      <c r="UPL270" s="27"/>
      <c r="UPM270" s="27"/>
      <c r="UPN270" s="27"/>
      <c r="UPO270" s="27"/>
      <c r="UPP270" s="27"/>
      <c r="UPQ270" s="27"/>
      <c r="UPR270" s="27"/>
      <c r="UPS270" s="27"/>
      <c r="UPT270" s="27"/>
      <c r="UPU270" s="27"/>
      <c r="UPV270" s="27"/>
      <c r="UPW270" s="27"/>
      <c r="UPX270" s="27"/>
      <c r="UPY270" s="27"/>
      <c r="UPZ270" s="27"/>
      <c r="UQA270" s="27"/>
      <c r="UQB270" s="27"/>
      <c r="UQC270" s="27"/>
      <c r="UQD270" s="27"/>
      <c r="UQE270" s="27"/>
      <c r="UQF270" s="27"/>
      <c r="UQG270" s="27"/>
      <c r="UQH270" s="27"/>
      <c r="UQI270" s="27"/>
      <c r="UQJ270" s="27"/>
      <c r="UQK270" s="27"/>
      <c r="UQL270" s="27"/>
      <c r="UQM270" s="27"/>
      <c r="UQN270" s="27"/>
      <c r="UQO270" s="27"/>
      <c r="UQP270" s="27"/>
      <c r="UQQ270" s="27"/>
      <c r="UQR270" s="27"/>
      <c r="UQS270" s="27"/>
      <c r="UQT270" s="27"/>
      <c r="UQU270" s="27"/>
      <c r="UQV270" s="27"/>
      <c r="UQW270" s="27"/>
      <c r="UQX270" s="27"/>
      <c r="UQY270" s="27"/>
      <c r="UQZ270" s="27"/>
      <c r="URA270" s="27"/>
      <c r="URB270" s="27"/>
      <c r="URC270" s="27"/>
      <c r="URD270" s="27"/>
      <c r="URE270" s="27"/>
      <c r="URF270" s="27"/>
      <c r="URG270" s="27"/>
      <c r="URH270" s="27"/>
      <c r="URI270" s="27"/>
      <c r="URJ270" s="27"/>
      <c r="URK270" s="27"/>
      <c r="URL270" s="27"/>
      <c r="URM270" s="27"/>
      <c r="URN270" s="27"/>
      <c r="URO270" s="27"/>
      <c r="URP270" s="27"/>
      <c r="URQ270" s="27"/>
      <c r="URR270" s="27"/>
      <c r="URS270" s="27"/>
      <c r="URT270" s="27"/>
      <c r="URU270" s="27"/>
      <c r="URV270" s="27"/>
      <c r="URW270" s="27"/>
      <c r="URX270" s="27"/>
      <c r="URY270" s="27"/>
      <c r="URZ270" s="27"/>
      <c r="USA270" s="27"/>
      <c r="USB270" s="27"/>
      <c r="USC270" s="27"/>
      <c r="USD270" s="27"/>
      <c r="USE270" s="27"/>
      <c r="USF270" s="27"/>
      <c r="USG270" s="27"/>
      <c r="USH270" s="27"/>
      <c r="USI270" s="27"/>
      <c r="USJ270" s="27"/>
      <c r="USK270" s="27"/>
      <c r="USL270" s="27"/>
      <c r="USM270" s="27"/>
      <c r="USN270" s="27"/>
      <c r="USO270" s="27"/>
      <c r="USP270" s="27"/>
      <c r="USQ270" s="27"/>
      <c r="USR270" s="27"/>
      <c r="USS270" s="27"/>
      <c r="UST270" s="27"/>
      <c r="USU270" s="27"/>
      <c r="USV270" s="27"/>
      <c r="USW270" s="27"/>
      <c r="USX270" s="27"/>
      <c r="USY270" s="27"/>
      <c r="USZ270" s="27"/>
      <c r="UTA270" s="27"/>
      <c r="UTB270" s="27"/>
      <c r="UTC270" s="27"/>
      <c r="UTD270" s="27"/>
      <c r="UTE270" s="27"/>
      <c r="UTF270" s="27"/>
      <c r="UTG270" s="27"/>
      <c r="UTH270" s="27"/>
      <c r="UTI270" s="27"/>
      <c r="UTJ270" s="27"/>
      <c r="UTK270" s="27"/>
      <c r="UTL270" s="27"/>
      <c r="UTM270" s="27"/>
      <c r="UTN270" s="27"/>
      <c r="UTO270" s="27"/>
      <c r="UTP270" s="27"/>
      <c r="UTQ270" s="27"/>
      <c r="UTR270" s="27"/>
      <c r="UTS270" s="27"/>
      <c r="UTT270" s="27"/>
      <c r="UTU270" s="27"/>
      <c r="UTV270" s="27"/>
      <c r="UTW270" s="27"/>
      <c r="UTX270" s="27"/>
      <c r="UTY270" s="27"/>
      <c r="UTZ270" s="27"/>
      <c r="UUA270" s="27"/>
      <c r="UUB270" s="27"/>
      <c r="UUC270" s="27"/>
      <c r="UUD270" s="27"/>
      <c r="UUE270" s="27"/>
      <c r="UUF270" s="27"/>
      <c r="UUG270" s="27"/>
      <c r="UUH270" s="27"/>
      <c r="UUI270" s="27"/>
      <c r="UUJ270" s="27"/>
      <c r="UUK270" s="27"/>
      <c r="UUL270" s="27"/>
      <c r="UUM270" s="27"/>
      <c r="UUN270" s="27"/>
      <c r="UUO270" s="27"/>
      <c r="UUP270" s="27"/>
      <c r="UUQ270" s="27"/>
      <c r="UUR270" s="27"/>
      <c r="UUS270" s="27"/>
      <c r="UUT270" s="27"/>
      <c r="UUU270" s="27"/>
      <c r="UUV270" s="27"/>
      <c r="UUW270" s="27"/>
      <c r="UUX270" s="27"/>
      <c r="UUY270" s="27"/>
      <c r="UUZ270" s="27"/>
      <c r="UVA270" s="27"/>
      <c r="UVB270" s="27"/>
      <c r="UVC270" s="27"/>
      <c r="UVD270" s="27"/>
      <c r="UVE270" s="27"/>
      <c r="UVF270" s="27"/>
      <c r="UVG270" s="27"/>
      <c r="UVH270" s="27"/>
      <c r="UVI270" s="27"/>
      <c r="UVJ270" s="27"/>
      <c r="UVK270" s="27"/>
      <c r="UVL270" s="27"/>
      <c r="UVM270" s="27"/>
      <c r="UVN270" s="27"/>
      <c r="UVO270" s="27"/>
      <c r="UVP270" s="27"/>
      <c r="UVQ270" s="27"/>
      <c r="UVR270" s="27"/>
      <c r="UVS270" s="27"/>
      <c r="UVT270" s="27"/>
      <c r="UVU270" s="27"/>
      <c r="UVV270" s="27"/>
      <c r="UVW270" s="27"/>
      <c r="UVX270" s="27"/>
      <c r="UVY270" s="27"/>
      <c r="UVZ270" s="27"/>
      <c r="UWA270" s="27"/>
      <c r="UWB270" s="27"/>
      <c r="UWC270" s="27"/>
      <c r="UWD270" s="27"/>
      <c r="UWE270" s="27"/>
      <c r="UWF270" s="27"/>
      <c r="UWG270" s="27"/>
      <c r="UWH270" s="27"/>
      <c r="UWI270" s="27"/>
      <c r="UWJ270" s="27"/>
      <c r="UWK270" s="27"/>
      <c r="UWL270" s="27"/>
      <c r="UWM270" s="27"/>
      <c r="UWN270" s="27"/>
      <c r="UWO270" s="27"/>
      <c r="UWP270" s="27"/>
      <c r="UWQ270" s="27"/>
      <c r="UWR270" s="27"/>
      <c r="UWS270" s="27"/>
      <c r="UWT270" s="27"/>
      <c r="UWU270" s="27"/>
      <c r="UWV270" s="27"/>
      <c r="UWW270" s="27"/>
      <c r="UWX270" s="27"/>
      <c r="UWY270" s="27"/>
      <c r="UWZ270" s="27"/>
      <c r="UXA270" s="27"/>
      <c r="UXB270" s="27"/>
      <c r="UXC270" s="27"/>
      <c r="UXD270" s="27"/>
      <c r="UXE270" s="27"/>
      <c r="UXF270" s="27"/>
      <c r="UXG270" s="27"/>
      <c r="UXH270" s="27"/>
      <c r="UXI270" s="27"/>
      <c r="UXJ270" s="27"/>
      <c r="UXK270" s="27"/>
      <c r="UXL270" s="27"/>
      <c r="UXM270" s="27"/>
      <c r="UXN270" s="27"/>
      <c r="UXO270" s="27"/>
      <c r="UXP270" s="27"/>
      <c r="UXQ270" s="27"/>
      <c r="UXR270" s="27"/>
      <c r="UXS270" s="27"/>
      <c r="UXT270" s="27"/>
      <c r="UXU270" s="27"/>
      <c r="UXV270" s="27"/>
      <c r="UXW270" s="27"/>
      <c r="UXX270" s="27"/>
      <c r="UXY270" s="27"/>
      <c r="UXZ270" s="27"/>
      <c r="UYA270" s="27"/>
      <c r="UYB270" s="27"/>
      <c r="UYC270" s="27"/>
      <c r="UYD270" s="27"/>
      <c r="UYE270" s="27"/>
      <c r="UYF270" s="27"/>
      <c r="UYG270" s="27"/>
      <c r="UYH270" s="27"/>
      <c r="UYI270" s="27"/>
      <c r="UYJ270" s="27"/>
      <c r="UYK270" s="27"/>
      <c r="UYL270" s="27"/>
      <c r="UYM270" s="27"/>
      <c r="UYN270" s="27"/>
      <c r="UYO270" s="27"/>
      <c r="UYP270" s="27"/>
      <c r="UYQ270" s="27"/>
      <c r="UYR270" s="27"/>
      <c r="UYS270" s="27"/>
      <c r="UYT270" s="27"/>
      <c r="UYU270" s="27"/>
      <c r="UYV270" s="27"/>
      <c r="UYW270" s="27"/>
      <c r="UYX270" s="27"/>
      <c r="UYY270" s="27"/>
      <c r="UYZ270" s="27"/>
      <c r="UZA270" s="27"/>
      <c r="UZB270" s="27"/>
      <c r="UZC270" s="27"/>
      <c r="UZD270" s="27"/>
      <c r="UZE270" s="27"/>
      <c r="UZF270" s="27"/>
      <c r="UZG270" s="27"/>
      <c r="UZH270" s="27"/>
      <c r="UZI270" s="27"/>
      <c r="UZJ270" s="27"/>
      <c r="UZK270" s="27"/>
      <c r="UZL270" s="27"/>
      <c r="UZM270" s="27"/>
      <c r="UZN270" s="27"/>
      <c r="UZO270" s="27"/>
      <c r="UZP270" s="27"/>
      <c r="UZQ270" s="27"/>
      <c r="UZR270" s="27"/>
      <c r="UZS270" s="27"/>
      <c r="UZT270" s="27"/>
      <c r="UZU270" s="27"/>
      <c r="UZV270" s="27"/>
      <c r="UZW270" s="27"/>
      <c r="UZX270" s="27"/>
      <c r="UZY270" s="27"/>
      <c r="UZZ270" s="27"/>
      <c r="VAA270" s="27"/>
      <c r="VAB270" s="27"/>
      <c r="VAC270" s="27"/>
      <c r="VAD270" s="27"/>
      <c r="VAE270" s="27"/>
      <c r="VAF270" s="27"/>
      <c r="VAG270" s="27"/>
      <c r="VAH270" s="27"/>
      <c r="VAI270" s="27"/>
      <c r="VAJ270" s="27"/>
      <c r="VAK270" s="27"/>
      <c r="VAL270" s="27"/>
      <c r="VAM270" s="27"/>
      <c r="VAN270" s="27"/>
      <c r="VAO270" s="27"/>
      <c r="VAP270" s="27"/>
      <c r="VAQ270" s="27"/>
      <c r="VAR270" s="27"/>
      <c r="VAS270" s="27"/>
      <c r="VAT270" s="27"/>
      <c r="VAU270" s="27"/>
      <c r="VAV270" s="27"/>
      <c r="VAW270" s="27"/>
      <c r="VAX270" s="27"/>
      <c r="VAY270" s="27"/>
      <c r="VAZ270" s="27"/>
      <c r="VBA270" s="27"/>
      <c r="VBB270" s="27"/>
      <c r="VBC270" s="27"/>
      <c r="VBD270" s="27"/>
      <c r="VBE270" s="27"/>
      <c r="VBF270" s="27"/>
      <c r="VBG270" s="27"/>
      <c r="VBH270" s="27"/>
      <c r="VBI270" s="27"/>
      <c r="VBJ270" s="27"/>
      <c r="VBK270" s="27"/>
      <c r="VBL270" s="27"/>
      <c r="VBM270" s="27"/>
      <c r="VBN270" s="27"/>
      <c r="VBO270" s="27"/>
      <c r="VBP270" s="27"/>
      <c r="VBQ270" s="27"/>
      <c r="VBR270" s="27"/>
      <c r="VBS270" s="27"/>
      <c r="VBT270" s="27"/>
      <c r="VBU270" s="27"/>
      <c r="VBV270" s="27"/>
      <c r="VBW270" s="27"/>
      <c r="VBX270" s="27"/>
      <c r="VBY270" s="27"/>
      <c r="VBZ270" s="27"/>
      <c r="VCA270" s="27"/>
      <c r="VCB270" s="27"/>
      <c r="VCC270" s="27"/>
      <c r="VCD270" s="27"/>
      <c r="VCE270" s="27"/>
      <c r="VCF270" s="27"/>
      <c r="VCG270" s="27"/>
      <c r="VCH270" s="27"/>
      <c r="VCI270" s="27"/>
      <c r="VCJ270" s="27"/>
      <c r="VCK270" s="27"/>
      <c r="VCL270" s="27"/>
      <c r="VCM270" s="27"/>
      <c r="VCN270" s="27"/>
      <c r="VCO270" s="27"/>
      <c r="VCP270" s="27"/>
      <c r="VCQ270" s="27"/>
      <c r="VCR270" s="27"/>
      <c r="VCS270" s="27"/>
      <c r="VCT270" s="27"/>
      <c r="VCU270" s="27"/>
      <c r="VCV270" s="27"/>
      <c r="VCW270" s="27"/>
      <c r="VCX270" s="27"/>
      <c r="VCY270" s="27"/>
      <c r="VCZ270" s="27"/>
      <c r="VDA270" s="27"/>
      <c r="VDB270" s="27"/>
      <c r="VDC270" s="27"/>
      <c r="VDD270" s="27"/>
      <c r="VDE270" s="27"/>
      <c r="VDF270" s="27"/>
      <c r="VDG270" s="27"/>
      <c r="VDH270" s="27"/>
      <c r="VDI270" s="27"/>
      <c r="VDJ270" s="27"/>
      <c r="VDK270" s="27"/>
      <c r="VDL270" s="27"/>
      <c r="VDM270" s="27"/>
      <c r="VDN270" s="27"/>
      <c r="VDO270" s="27"/>
      <c r="VDP270" s="27"/>
      <c r="VDQ270" s="27"/>
      <c r="VDR270" s="27"/>
      <c r="VDS270" s="27"/>
      <c r="VDT270" s="27"/>
      <c r="VDU270" s="27"/>
      <c r="VDV270" s="27"/>
      <c r="VDW270" s="27"/>
      <c r="VDX270" s="27"/>
      <c r="VDY270" s="27"/>
      <c r="VDZ270" s="27"/>
      <c r="VEA270" s="27"/>
      <c r="VEB270" s="27"/>
      <c r="VEC270" s="27"/>
      <c r="VED270" s="27"/>
      <c r="VEE270" s="27"/>
      <c r="VEF270" s="27"/>
      <c r="VEG270" s="27"/>
      <c r="VEH270" s="27"/>
      <c r="VEI270" s="27"/>
      <c r="VEJ270" s="27"/>
      <c r="VEK270" s="27"/>
      <c r="VEL270" s="27"/>
      <c r="VEM270" s="27"/>
      <c r="VEN270" s="27"/>
      <c r="VEO270" s="27"/>
      <c r="VEP270" s="27"/>
      <c r="VEQ270" s="27"/>
      <c r="VER270" s="27"/>
      <c r="VES270" s="27"/>
      <c r="VET270" s="27"/>
      <c r="VEU270" s="27"/>
      <c r="VEV270" s="27"/>
      <c r="VEW270" s="27"/>
      <c r="VEX270" s="27"/>
      <c r="VEY270" s="27"/>
      <c r="VEZ270" s="27"/>
      <c r="VFA270" s="27"/>
      <c r="VFB270" s="27"/>
      <c r="VFC270" s="27"/>
      <c r="VFD270" s="27"/>
      <c r="VFE270" s="27"/>
      <c r="VFF270" s="27"/>
      <c r="VFG270" s="27"/>
      <c r="VFH270" s="27"/>
      <c r="VFI270" s="27"/>
      <c r="VFJ270" s="27"/>
      <c r="VFK270" s="27"/>
      <c r="VFL270" s="27"/>
      <c r="VFM270" s="27"/>
      <c r="VFN270" s="27"/>
      <c r="VFO270" s="27"/>
      <c r="VFP270" s="27"/>
      <c r="VFQ270" s="27"/>
      <c r="VFR270" s="27"/>
      <c r="VFS270" s="27"/>
      <c r="VFT270" s="27"/>
      <c r="VFU270" s="27"/>
      <c r="VFV270" s="27"/>
      <c r="VFW270" s="27"/>
      <c r="VFX270" s="27"/>
      <c r="VFY270" s="27"/>
      <c r="VFZ270" s="27"/>
      <c r="VGA270" s="27"/>
      <c r="VGB270" s="27"/>
      <c r="VGC270" s="27"/>
      <c r="VGD270" s="27"/>
      <c r="VGE270" s="27"/>
      <c r="VGF270" s="27"/>
      <c r="VGG270" s="27"/>
      <c r="VGH270" s="27"/>
      <c r="VGI270" s="27"/>
      <c r="VGJ270" s="27"/>
      <c r="VGK270" s="27"/>
      <c r="VGL270" s="27"/>
      <c r="VGM270" s="27"/>
      <c r="VGN270" s="27"/>
      <c r="VGO270" s="27"/>
      <c r="VGP270" s="27"/>
      <c r="VGQ270" s="27"/>
      <c r="VGR270" s="27"/>
      <c r="VGS270" s="27"/>
      <c r="VGT270" s="27"/>
      <c r="VGU270" s="27"/>
      <c r="VGV270" s="27"/>
      <c r="VGW270" s="27"/>
      <c r="VGX270" s="27"/>
      <c r="VGY270" s="27"/>
      <c r="VGZ270" s="27"/>
      <c r="VHA270" s="27"/>
      <c r="VHB270" s="27"/>
      <c r="VHC270" s="27"/>
      <c r="VHD270" s="27"/>
      <c r="VHE270" s="27"/>
      <c r="VHF270" s="27"/>
      <c r="VHG270" s="27"/>
      <c r="VHH270" s="27"/>
      <c r="VHI270" s="27"/>
      <c r="VHJ270" s="27"/>
      <c r="VHK270" s="27"/>
      <c r="VHL270" s="27"/>
      <c r="VHM270" s="27"/>
      <c r="VHN270" s="27"/>
      <c r="VHO270" s="27"/>
      <c r="VHP270" s="27"/>
      <c r="VHQ270" s="27"/>
      <c r="VHR270" s="27"/>
      <c r="VHS270" s="27"/>
      <c r="VHT270" s="27"/>
      <c r="VHU270" s="27"/>
      <c r="VHV270" s="27"/>
      <c r="VHW270" s="27"/>
      <c r="VHX270" s="27"/>
      <c r="VHY270" s="27"/>
      <c r="VHZ270" s="27"/>
      <c r="VIA270" s="27"/>
      <c r="VIB270" s="27"/>
      <c r="VIC270" s="27"/>
      <c r="VID270" s="27"/>
      <c r="VIE270" s="27"/>
      <c r="VIF270" s="27"/>
      <c r="VIG270" s="27"/>
      <c r="VIH270" s="27"/>
      <c r="VII270" s="27"/>
      <c r="VIJ270" s="27"/>
      <c r="VIK270" s="27"/>
      <c r="VIL270" s="27"/>
      <c r="VIM270" s="27"/>
      <c r="VIN270" s="27"/>
      <c r="VIO270" s="27"/>
      <c r="VIP270" s="27"/>
      <c r="VIQ270" s="27"/>
      <c r="VIR270" s="27"/>
      <c r="VIS270" s="27"/>
      <c r="VIT270" s="27"/>
      <c r="VIU270" s="27"/>
      <c r="VIV270" s="27"/>
      <c r="VIW270" s="27"/>
      <c r="VIX270" s="27"/>
      <c r="VIY270" s="27"/>
      <c r="VIZ270" s="27"/>
      <c r="VJA270" s="27"/>
      <c r="VJB270" s="27"/>
      <c r="VJC270" s="27"/>
      <c r="VJD270" s="27"/>
      <c r="VJE270" s="27"/>
      <c r="VJF270" s="27"/>
      <c r="VJG270" s="27"/>
      <c r="VJH270" s="27"/>
      <c r="VJI270" s="27"/>
      <c r="VJJ270" s="27"/>
      <c r="VJK270" s="27"/>
      <c r="VJL270" s="27"/>
      <c r="VJM270" s="27"/>
      <c r="VJN270" s="27"/>
      <c r="VJO270" s="27"/>
      <c r="VJP270" s="27"/>
      <c r="VJQ270" s="27"/>
      <c r="VJR270" s="27"/>
      <c r="VJS270" s="27"/>
      <c r="VJT270" s="27"/>
      <c r="VJU270" s="27"/>
      <c r="VJV270" s="27"/>
      <c r="VJW270" s="27"/>
      <c r="VJX270" s="27"/>
      <c r="VJY270" s="27"/>
      <c r="VJZ270" s="27"/>
      <c r="VKA270" s="27"/>
      <c r="VKB270" s="27"/>
      <c r="VKC270" s="27"/>
      <c r="VKD270" s="27"/>
      <c r="VKE270" s="27"/>
      <c r="VKF270" s="27"/>
      <c r="VKG270" s="27"/>
      <c r="VKH270" s="27"/>
      <c r="VKI270" s="27"/>
      <c r="VKJ270" s="27"/>
      <c r="VKK270" s="27"/>
      <c r="VKL270" s="27"/>
      <c r="VKM270" s="27"/>
      <c r="VKN270" s="27"/>
      <c r="VKO270" s="27"/>
      <c r="VKP270" s="27"/>
      <c r="VKQ270" s="27"/>
      <c r="VKR270" s="27"/>
      <c r="VKS270" s="27"/>
      <c r="VKT270" s="27"/>
      <c r="VKU270" s="27"/>
      <c r="VKV270" s="27"/>
      <c r="VKW270" s="27"/>
      <c r="VKX270" s="27"/>
      <c r="VKY270" s="27"/>
      <c r="VKZ270" s="27"/>
      <c r="VLA270" s="27"/>
      <c r="VLB270" s="27"/>
      <c r="VLC270" s="27"/>
      <c r="VLD270" s="27"/>
      <c r="VLE270" s="27"/>
      <c r="VLF270" s="27"/>
      <c r="VLG270" s="27"/>
      <c r="VLH270" s="27"/>
      <c r="VLI270" s="27"/>
      <c r="VLJ270" s="27"/>
      <c r="VLK270" s="27"/>
      <c r="VLL270" s="27"/>
      <c r="VLM270" s="27"/>
      <c r="VLN270" s="27"/>
      <c r="VLO270" s="27"/>
      <c r="VLP270" s="27"/>
      <c r="VLQ270" s="27"/>
      <c r="VLR270" s="27"/>
      <c r="VLS270" s="27"/>
      <c r="VLT270" s="27"/>
      <c r="VLU270" s="27"/>
      <c r="VLV270" s="27"/>
      <c r="VLW270" s="27"/>
      <c r="VLX270" s="27"/>
      <c r="VLY270" s="27"/>
      <c r="VLZ270" s="27"/>
      <c r="VMA270" s="27"/>
      <c r="VMB270" s="27"/>
      <c r="VMC270" s="27"/>
      <c r="VMD270" s="27"/>
      <c r="VME270" s="27"/>
      <c r="VMF270" s="27"/>
      <c r="VMG270" s="27"/>
      <c r="VMH270" s="27"/>
      <c r="VMI270" s="27"/>
      <c r="VMJ270" s="27"/>
      <c r="VMK270" s="27"/>
      <c r="VML270" s="27"/>
      <c r="VMM270" s="27"/>
      <c r="VMN270" s="27"/>
      <c r="VMO270" s="27"/>
      <c r="VMP270" s="27"/>
      <c r="VMQ270" s="27"/>
      <c r="VMR270" s="27"/>
      <c r="VMS270" s="27"/>
      <c r="VMT270" s="27"/>
      <c r="VMU270" s="27"/>
      <c r="VMV270" s="27"/>
      <c r="VMW270" s="27"/>
      <c r="VMX270" s="27"/>
      <c r="VMY270" s="27"/>
      <c r="VMZ270" s="27"/>
      <c r="VNA270" s="27"/>
      <c r="VNB270" s="27"/>
      <c r="VNC270" s="27"/>
      <c r="VND270" s="27"/>
      <c r="VNE270" s="27"/>
      <c r="VNF270" s="27"/>
      <c r="VNG270" s="27"/>
      <c r="VNH270" s="27"/>
      <c r="VNI270" s="27"/>
      <c r="VNJ270" s="27"/>
      <c r="VNK270" s="27"/>
      <c r="VNL270" s="27"/>
      <c r="VNM270" s="27"/>
      <c r="VNN270" s="27"/>
      <c r="VNO270" s="27"/>
      <c r="VNP270" s="27"/>
      <c r="VNQ270" s="27"/>
      <c r="VNR270" s="27"/>
      <c r="VNS270" s="27"/>
      <c r="VNT270" s="27"/>
      <c r="VNU270" s="27"/>
      <c r="VNV270" s="27"/>
      <c r="VNW270" s="27"/>
      <c r="VNX270" s="27"/>
      <c r="VNY270" s="27"/>
      <c r="VNZ270" s="27"/>
      <c r="VOA270" s="27"/>
      <c r="VOB270" s="27"/>
      <c r="VOC270" s="27"/>
      <c r="VOD270" s="27"/>
      <c r="VOE270" s="27"/>
      <c r="VOF270" s="27"/>
      <c r="VOG270" s="27"/>
      <c r="VOH270" s="27"/>
      <c r="VOI270" s="27"/>
      <c r="VOJ270" s="27"/>
      <c r="VOK270" s="27"/>
      <c r="VOL270" s="27"/>
      <c r="VOM270" s="27"/>
      <c r="VON270" s="27"/>
      <c r="VOO270" s="27"/>
      <c r="VOP270" s="27"/>
      <c r="VOQ270" s="27"/>
      <c r="VOR270" s="27"/>
      <c r="VOS270" s="27"/>
      <c r="VOT270" s="27"/>
      <c r="VOU270" s="27"/>
      <c r="VOV270" s="27"/>
      <c r="VOW270" s="27"/>
      <c r="VOX270" s="27"/>
      <c r="VOY270" s="27"/>
      <c r="VOZ270" s="27"/>
      <c r="VPA270" s="27"/>
      <c r="VPB270" s="27"/>
      <c r="VPC270" s="27"/>
      <c r="VPD270" s="27"/>
      <c r="VPE270" s="27"/>
      <c r="VPF270" s="27"/>
      <c r="VPG270" s="27"/>
      <c r="VPH270" s="27"/>
      <c r="VPI270" s="27"/>
      <c r="VPJ270" s="27"/>
      <c r="VPK270" s="27"/>
      <c r="VPL270" s="27"/>
      <c r="VPM270" s="27"/>
      <c r="VPN270" s="27"/>
      <c r="VPO270" s="27"/>
      <c r="VPP270" s="27"/>
      <c r="VPQ270" s="27"/>
      <c r="VPR270" s="27"/>
      <c r="VPS270" s="27"/>
      <c r="VPT270" s="27"/>
      <c r="VPU270" s="27"/>
      <c r="VPV270" s="27"/>
      <c r="VPW270" s="27"/>
      <c r="VPX270" s="27"/>
      <c r="VPY270" s="27"/>
      <c r="VPZ270" s="27"/>
      <c r="VQA270" s="27"/>
      <c r="VQB270" s="27"/>
      <c r="VQC270" s="27"/>
      <c r="VQD270" s="27"/>
      <c r="VQE270" s="27"/>
      <c r="VQF270" s="27"/>
      <c r="VQG270" s="27"/>
      <c r="VQH270" s="27"/>
      <c r="VQI270" s="27"/>
      <c r="VQJ270" s="27"/>
      <c r="VQK270" s="27"/>
      <c r="VQL270" s="27"/>
      <c r="VQM270" s="27"/>
      <c r="VQN270" s="27"/>
      <c r="VQO270" s="27"/>
      <c r="VQP270" s="27"/>
      <c r="VQQ270" s="27"/>
      <c r="VQR270" s="27"/>
      <c r="VQS270" s="27"/>
      <c r="VQT270" s="27"/>
      <c r="VQU270" s="27"/>
      <c r="VQV270" s="27"/>
      <c r="VQW270" s="27"/>
      <c r="VQX270" s="27"/>
      <c r="VQY270" s="27"/>
      <c r="VQZ270" s="27"/>
      <c r="VRA270" s="27"/>
      <c r="VRB270" s="27"/>
      <c r="VRC270" s="27"/>
      <c r="VRD270" s="27"/>
      <c r="VRE270" s="27"/>
      <c r="VRF270" s="27"/>
      <c r="VRG270" s="27"/>
      <c r="VRH270" s="27"/>
      <c r="VRI270" s="27"/>
      <c r="VRJ270" s="27"/>
      <c r="VRK270" s="27"/>
      <c r="VRL270" s="27"/>
      <c r="VRM270" s="27"/>
      <c r="VRN270" s="27"/>
      <c r="VRO270" s="27"/>
      <c r="VRP270" s="27"/>
      <c r="VRQ270" s="27"/>
      <c r="VRR270" s="27"/>
      <c r="VRS270" s="27"/>
      <c r="VRT270" s="27"/>
      <c r="VRU270" s="27"/>
      <c r="VRV270" s="27"/>
      <c r="VRW270" s="27"/>
      <c r="VRX270" s="27"/>
      <c r="VRY270" s="27"/>
      <c r="VRZ270" s="27"/>
      <c r="VSA270" s="27"/>
      <c r="VSB270" s="27"/>
      <c r="VSC270" s="27"/>
      <c r="VSD270" s="27"/>
      <c r="VSE270" s="27"/>
      <c r="VSF270" s="27"/>
      <c r="VSG270" s="27"/>
      <c r="VSH270" s="27"/>
      <c r="VSI270" s="27"/>
      <c r="VSJ270" s="27"/>
      <c r="VSK270" s="27"/>
      <c r="VSL270" s="27"/>
      <c r="VSM270" s="27"/>
      <c r="VSN270" s="27"/>
      <c r="VSO270" s="27"/>
      <c r="VSP270" s="27"/>
      <c r="VSQ270" s="27"/>
      <c r="VSR270" s="27"/>
      <c r="VSS270" s="27"/>
      <c r="VST270" s="27"/>
      <c r="VSU270" s="27"/>
      <c r="VSV270" s="27"/>
      <c r="VSW270" s="27"/>
      <c r="VSX270" s="27"/>
      <c r="VSY270" s="27"/>
      <c r="VSZ270" s="27"/>
      <c r="VTA270" s="27"/>
      <c r="VTB270" s="27"/>
      <c r="VTC270" s="27"/>
      <c r="VTD270" s="27"/>
      <c r="VTE270" s="27"/>
      <c r="VTF270" s="27"/>
      <c r="VTG270" s="27"/>
      <c r="VTH270" s="27"/>
      <c r="VTI270" s="27"/>
      <c r="VTJ270" s="27"/>
      <c r="VTK270" s="27"/>
      <c r="VTL270" s="27"/>
      <c r="VTM270" s="27"/>
      <c r="VTN270" s="27"/>
      <c r="VTO270" s="27"/>
      <c r="VTP270" s="27"/>
      <c r="VTQ270" s="27"/>
      <c r="VTR270" s="27"/>
      <c r="VTS270" s="27"/>
      <c r="VTT270" s="27"/>
      <c r="VTU270" s="27"/>
      <c r="VTV270" s="27"/>
      <c r="VTW270" s="27"/>
      <c r="VTX270" s="27"/>
      <c r="VTY270" s="27"/>
      <c r="VTZ270" s="27"/>
      <c r="VUA270" s="27"/>
      <c r="VUB270" s="27"/>
      <c r="VUC270" s="27"/>
      <c r="VUD270" s="27"/>
      <c r="VUE270" s="27"/>
      <c r="VUF270" s="27"/>
      <c r="VUG270" s="27"/>
      <c r="VUH270" s="27"/>
      <c r="VUI270" s="27"/>
      <c r="VUJ270" s="27"/>
      <c r="VUK270" s="27"/>
      <c r="VUL270" s="27"/>
      <c r="VUM270" s="27"/>
      <c r="VUN270" s="27"/>
      <c r="VUO270" s="27"/>
      <c r="VUP270" s="27"/>
      <c r="VUQ270" s="27"/>
      <c r="VUR270" s="27"/>
      <c r="VUS270" s="27"/>
      <c r="VUT270" s="27"/>
      <c r="VUU270" s="27"/>
      <c r="VUV270" s="27"/>
      <c r="VUW270" s="27"/>
      <c r="VUX270" s="27"/>
      <c r="VUY270" s="27"/>
      <c r="VUZ270" s="27"/>
      <c r="VVA270" s="27"/>
      <c r="VVB270" s="27"/>
      <c r="VVC270" s="27"/>
      <c r="VVD270" s="27"/>
      <c r="VVE270" s="27"/>
      <c r="VVF270" s="27"/>
      <c r="VVG270" s="27"/>
      <c r="VVH270" s="27"/>
      <c r="VVI270" s="27"/>
      <c r="VVJ270" s="27"/>
      <c r="VVK270" s="27"/>
      <c r="VVL270" s="27"/>
      <c r="VVM270" s="27"/>
      <c r="VVN270" s="27"/>
      <c r="VVO270" s="27"/>
      <c r="VVP270" s="27"/>
      <c r="VVQ270" s="27"/>
      <c r="VVR270" s="27"/>
      <c r="VVS270" s="27"/>
      <c r="VVT270" s="27"/>
      <c r="VVU270" s="27"/>
      <c r="VVV270" s="27"/>
      <c r="VVW270" s="27"/>
      <c r="VVX270" s="27"/>
      <c r="VVY270" s="27"/>
      <c r="VVZ270" s="27"/>
      <c r="VWA270" s="27"/>
      <c r="VWB270" s="27"/>
      <c r="VWC270" s="27"/>
      <c r="VWD270" s="27"/>
      <c r="VWE270" s="27"/>
      <c r="VWF270" s="27"/>
      <c r="VWG270" s="27"/>
      <c r="VWH270" s="27"/>
      <c r="VWI270" s="27"/>
      <c r="VWJ270" s="27"/>
      <c r="VWK270" s="27"/>
      <c r="VWL270" s="27"/>
      <c r="VWM270" s="27"/>
      <c r="VWN270" s="27"/>
      <c r="VWO270" s="27"/>
      <c r="VWP270" s="27"/>
      <c r="VWQ270" s="27"/>
      <c r="VWR270" s="27"/>
      <c r="VWS270" s="27"/>
      <c r="VWT270" s="27"/>
      <c r="VWU270" s="27"/>
      <c r="VWV270" s="27"/>
      <c r="VWW270" s="27"/>
      <c r="VWX270" s="27"/>
      <c r="VWY270" s="27"/>
      <c r="VWZ270" s="27"/>
      <c r="VXA270" s="27"/>
      <c r="VXB270" s="27"/>
      <c r="VXC270" s="27"/>
      <c r="VXD270" s="27"/>
      <c r="VXE270" s="27"/>
      <c r="VXF270" s="27"/>
      <c r="VXG270" s="27"/>
      <c r="VXH270" s="27"/>
      <c r="VXI270" s="27"/>
      <c r="VXJ270" s="27"/>
      <c r="VXK270" s="27"/>
      <c r="VXL270" s="27"/>
      <c r="VXM270" s="27"/>
      <c r="VXN270" s="27"/>
      <c r="VXO270" s="27"/>
      <c r="VXP270" s="27"/>
      <c r="VXQ270" s="27"/>
      <c r="VXR270" s="27"/>
      <c r="VXS270" s="27"/>
      <c r="VXT270" s="27"/>
      <c r="VXU270" s="27"/>
      <c r="VXV270" s="27"/>
      <c r="VXW270" s="27"/>
      <c r="VXX270" s="27"/>
      <c r="VXY270" s="27"/>
      <c r="VXZ270" s="27"/>
      <c r="VYA270" s="27"/>
      <c r="VYB270" s="27"/>
      <c r="VYC270" s="27"/>
      <c r="VYD270" s="27"/>
      <c r="VYE270" s="27"/>
      <c r="VYF270" s="27"/>
      <c r="VYG270" s="27"/>
      <c r="VYH270" s="27"/>
      <c r="VYI270" s="27"/>
      <c r="VYJ270" s="27"/>
      <c r="VYK270" s="27"/>
      <c r="VYL270" s="27"/>
      <c r="VYM270" s="27"/>
      <c r="VYN270" s="27"/>
      <c r="VYO270" s="27"/>
      <c r="VYP270" s="27"/>
      <c r="VYQ270" s="27"/>
      <c r="VYR270" s="27"/>
      <c r="VYS270" s="27"/>
      <c r="VYT270" s="27"/>
      <c r="VYU270" s="27"/>
      <c r="VYV270" s="27"/>
      <c r="VYW270" s="27"/>
      <c r="VYX270" s="27"/>
      <c r="VYY270" s="27"/>
      <c r="VYZ270" s="27"/>
      <c r="VZA270" s="27"/>
      <c r="VZB270" s="27"/>
      <c r="VZC270" s="27"/>
      <c r="VZD270" s="27"/>
      <c r="VZE270" s="27"/>
      <c r="VZF270" s="27"/>
      <c r="VZG270" s="27"/>
      <c r="VZH270" s="27"/>
      <c r="VZI270" s="27"/>
      <c r="VZJ270" s="27"/>
      <c r="VZK270" s="27"/>
      <c r="VZL270" s="27"/>
      <c r="VZM270" s="27"/>
      <c r="VZN270" s="27"/>
      <c r="VZO270" s="27"/>
      <c r="VZP270" s="27"/>
      <c r="VZQ270" s="27"/>
      <c r="VZR270" s="27"/>
      <c r="VZS270" s="27"/>
      <c r="VZT270" s="27"/>
      <c r="VZU270" s="27"/>
      <c r="VZV270" s="27"/>
      <c r="VZW270" s="27"/>
      <c r="VZX270" s="27"/>
      <c r="VZY270" s="27"/>
      <c r="VZZ270" s="27"/>
      <c r="WAA270" s="27"/>
      <c r="WAB270" s="27"/>
      <c r="WAC270" s="27"/>
      <c r="WAD270" s="27"/>
      <c r="WAE270" s="27"/>
      <c r="WAF270" s="27"/>
      <c r="WAG270" s="27"/>
      <c r="WAH270" s="27"/>
      <c r="WAI270" s="27"/>
      <c r="WAJ270" s="27"/>
      <c r="WAK270" s="27"/>
      <c r="WAL270" s="27"/>
      <c r="WAM270" s="27"/>
      <c r="WAN270" s="27"/>
      <c r="WAO270" s="27"/>
      <c r="WAP270" s="27"/>
      <c r="WAQ270" s="27"/>
      <c r="WAR270" s="27"/>
      <c r="WAS270" s="27"/>
      <c r="WAT270" s="27"/>
      <c r="WAU270" s="27"/>
      <c r="WAV270" s="27"/>
      <c r="WAW270" s="27"/>
      <c r="WAX270" s="27"/>
      <c r="WAY270" s="27"/>
      <c r="WAZ270" s="27"/>
      <c r="WBA270" s="27"/>
      <c r="WBB270" s="27"/>
      <c r="WBC270" s="27"/>
      <c r="WBD270" s="27"/>
      <c r="WBE270" s="27"/>
      <c r="WBF270" s="27"/>
      <c r="WBG270" s="27"/>
      <c r="WBH270" s="27"/>
      <c r="WBI270" s="27"/>
      <c r="WBJ270" s="27"/>
      <c r="WBK270" s="27"/>
      <c r="WBL270" s="27"/>
      <c r="WBM270" s="27"/>
      <c r="WBN270" s="27"/>
      <c r="WBO270" s="27"/>
      <c r="WBP270" s="27"/>
      <c r="WBQ270" s="27"/>
      <c r="WBR270" s="27"/>
      <c r="WBS270" s="27"/>
      <c r="WBT270" s="27"/>
      <c r="WBU270" s="27"/>
      <c r="WBV270" s="27"/>
      <c r="WBW270" s="27"/>
      <c r="WBX270" s="27"/>
      <c r="WBY270" s="27"/>
      <c r="WBZ270" s="27"/>
      <c r="WCA270" s="27"/>
      <c r="WCB270" s="27"/>
      <c r="WCC270" s="27"/>
      <c r="WCD270" s="27"/>
      <c r="WCE270" s="27"/>
      <c r="WCF270" s="27"/>
      <c r="WCG270" s="27"/>
      <c r="WCH270" s="27"/>
      <c r="WCI270" s="27"/>
      <c r="WCJ270" s="27"/>
      <c r="WCK270" s="27"/>
      <c r="WCL270" s="27"/>
      <c r="WCM270" s="27"/>
      <c r="WCN270" s="27"/>
      <c r="WCO270" s="27"/>
      <c r="WCP270" s="27"/>
      <c r="WCQ270" s="27"/>
      <c r="WCR270" s="27"/>
      <c r="WCS270" s="27"/>
      <c r="WCT270" s="27"/>
      <c r="WCU270" s="27"/>
      <c r="WCV270" s="27"/>
      <c r="WCW270" s="27"/>
      <c r="WCX270" s="27"/>
      <c r="WCY270" s="27"/>
      <c r="WCZ270" s="27"/>
      <c r="WDA270" s="27"/>
      <c r="WDB270" s="27"/>
      <c r="WDC270" s="27"/>
      <c r="WDD270" s="27"/>
      <c r="WDE270" s="27"/>
      <c r="WDF270" s="27"/>
      <c r="WDG270" s="27"/>
      <c r="WDH270" s="27"/>
      <c r="WDI270" s="27"/>
      <c r="WDJ270" s="27"/>
      <c r="WDK270" s="27"/>
      <c r="WDL270" s="27"/>
      <c r="WDM270" s="27"/>
      <c r="WDN270" s="27"/>
      <c r="WDO270" s="27"/>
      <c r="WDP270" s="27"/>
      <c r="WDQ270" s="27"/>
      <c r="WDR270" s="27"/>
      <c r="WDS270" s="27"/>
      <c r="WDT270" s="27"/>
      <c r="WDU270" s="27"/>
      <c r="WDV270" s="27"/>
      <c r="WDW270" s="27"/>
      <c r="WDX270" s="27"/>
      <c r="WDY270" s="27"/>
      <c r="WDZ270" s="27"/>
      <c r="WEA270" s="27"/>
      <c r="WEB270" s="27"/>
      <c r="WEC270" s="27"/>
      <c r="WED270" s="27"/>
      <c r="WEE270" s="27"/>
      <c r="WEF270" s="27"/>
      <c r="WEG270" s="27"/>
      <c r="WEH270" s="27"/>
      <c r="WEI270" s="27"/>
      <c r="WEJ270" s="27"/>
      <c r="WEK270" s="27"/>
      <c r="WEL270" s="27"/>
      <c r="WEM270" s="27"/>
      <c r="WEN270" s="27"/>
      <c r="WEO270" s="27"/>
      <c r="WEP270" s="27"/>
      <c r="WEQ270" s="27"/>
      <c r="WER270" s="27"/>
      <c r="WES270" s="27"/>
      <c r="WET270" s="27"/>
      <c r="WEU270" s="27"/>
      <c r="WEV270" s="27"/>
      <c r="WEW270" s="27"/>
      <c r="WEX270" s="27"/>
      <c r="WEY270" s="27"/>
      <c r="WEZ270" s="27"/>
      <c r="WFA270" s="27"/>
      <c r="WFB270" s="27"/>
      <c r="WFC270" s="27"/>
      <c r="WFD270" s="27"/>
      <c r="WFE270" s="27"/>
      <c r="WFF270" s="27"/>
      <c r="WFG270" s="27"/>
      <c r="WFH270" s="27"/>
      <c r="WFI270" s="27"/>
      <c r="WFJ270" s="27"/>
      <c r="WFK270" s="27"/>
      <c r="WFL270" s="27"/>
      <c r="WFM270" s="27"/>
      <c r="WFN270" s="27"/>
      <c r="WFO270" s="27"/>
      <c r="WFP270" s="27"/>
      <c r="WFQ270" s="27"/>
      <c r="WFR270" s="27"/>
      <c r="WFS270" s="27"/>
      <c r="WFT270" s="27"/>
      <c r="WFU270" s="27"/>
      <c r="WFV270" s="27"/>
      <c r="WFW270" s="27"/>
      <c r="WFX270" s="27"/>
      <c r="WFY270" s="27"/>
      <c r="WFZ270" s="27"/>
      <c r="WGA270" s="27"/>
      <c r="WGB270" s="27"/>
      <c r="WGC270" s="27"/>
      <c r="WGD270" s="27"/>
      <c r="WGE270" s="27"/>
      <c r="WGF270" s="27"/>
      <c r="WGG270" s="27"/>
      <c r="WGH270" s="27"/>
      <c r="WGI270" s="27"/>
      <c r="WGJ270" s="27"/>
      <c r="WGK270" s="27"/>
      <c r="WGL270" s="27"/>
      <c r="WGM270" s="27"/>
      <c r="WGN270" s="27"/>
      <c r="WGO270" s="27"/>
      <c r="WGP270" s="27"/>
      <c r="WGQ270" s="27"/>
      <c r="WGR270" s="27"/>
      <c r="WGS270" s="27"/>
      <c r="WGT270" s="27"/>
      <c r="WGU270" s="27"/>
      <c r="WGV270" s="27"/>
      <c r="WGW270" s="27"/>
      <c r="WGX270" s="27"/>
      <c r="WGY270" s="27"/>
      <c r="WGZ270" s="27"/>
      <c r="WHA270" s="27"/>
      <c r="WHB270" s="27"/>
      <c r="WHC270" s="27"/>
      <c r="WHD270" s="27"/>
      <c r="WHE270" s="27"/>
      <c r="WHF270" s="27"/>
      <c r="WHG270" s="27"/>
      <c r="WHH270" s="27"/>
      <c r="WHI270" s="27"/>
      <c r="WHJ270" s="27"/>
      <c r="WHK270" s="27"/>
      <c r="WHL270" s="27"/>
      <c r="WHM270" s="27"/>
      <c r="WHN270" s="27"/>
      <c r="WHO270" s="27"/>
      <c r="WHP270" s="27"/>
      <c r="WHQ270" s="27"/>
      <c r="WHR270" s="27"/>
      <c r="WHS270" s="27"/>
      <c r="WHT270" s="27"/>
      <c r="WHU270" s="27"/>
      <c r="WHV270" s="27"/>
      <c r="WHW270" s="27"/>
      <c r="WHX270" s="27"/>
      <c r="WHY270" s="27"/>
      <c r="WHZ270" s="27"/>
      <c r="WIA270" s="27"/>
      <c r="WIB270" s="27"/>
      <c r="WIC270" s="27"/>
      <c r="WID270" s="27"/>
      <c r="WIE270" s="27"/>
      <c r="WIF270" s="27"/>
      <c r="WIG270" s="27"/>
      <c r="WIH270" s="27"/>
      <c r="WII270" s="27"/>
      <c r="WIJ270" s="27"/>
      <c r="WIK270" s="27"/>
      <c r="WIL270" s="27"/>
      <c r="WIM270" s="27"/>
      <c r="WIN270" s="27"/>
      <c r="WIO270" s="27"/>
      <c r="WIP270" s="27"/>
      <c r="WIQ270" s="27"/>
      <c r="WIR270" s="27"/>
      <c r="WIS270" s="27"/>
      <c r="WIT270" s="27"/>
      <c r="WIU270" s="27"/>
      <c r="WIV270" s="27"/>
      <c r="WIW270" s="27"/>
      <c r="WIX270" s="27"/>
      <c r="WIY270" s="27"/>
      <c r="WIZ270" s="27"/>
      <c r="WJA270" s="27"/>
      <c r="WJB270" s="27"/>
      <c r="WJC270" s="27"/>
      <c r="WJD270" s="27"/>
      <c r="WJE270" s="27"/>
      <c r="WJF270" s="27"/>
      <c r="WJG270" s="27"/>
      <c r="WJH270" s="27"/>
      <c r="WJI270" s="27"/>
      <c r="WJJ270" s="27"/>
      <c r="WJK270" s="27"/>
      <c r="WJL270" s="27"/>
      <c r="WJM270" s="27"/>
      <c r="WJN270" s="27"/>
      <c r="WJO270" s="27"/>
      <c r="WJP270" s="27"/>
      <c r="WJQ270" s="27"/>
      <c r="WJR270" s="27"/>
      <c r="WJS270" s="27"/>
      <c r="WJT270" s="27"/>
      <c r="WJU270" s="27"/>
      <c r="WJV270" s="27"/>
      <c r="WJW270" s="27"/>
      <c r="WJX270" s="27"/>
      <c r="WJY270" s="27"/>
      <c r="WJZ270" s="27"/>
      <c r="WKA270" s="27"/>
      <c r="WKB270" s="27"/>
      <c r="WKC270" s="27"/>
      <c r="WKD270" s="27"/>
      <c r="WKE270" s="27"/>
      <c r="WKF270" s="27"/>
      <c r="WKG270" s="27"/>
      <c r="WKH270" s="27"/>
      <c r="WKI270" s="27"/>
      <c r="WKJ270" s="27"/>
      <c r="WKK270" s="27"/>
      <c r="WKL270" s="27"/>
      <c r="WKM270" s="27"/>
      <c r="WKN270" s="27"/>
      <c r="WKO270" s="27"/>
      <c r="WKP270" s="27"/>
      <c r="WKQ270" s="27"/>
      <c r="WKR270" s="27"/>
      <c r="WKS270" s="27"/>
      <c r="WKT270" s="27"/>
      <c r="WKU270" s="27"/>
      <c r="WKV270" s="27"/>
      <c r="WKW270" s="27"/>
      <c r="WKX270" s="27"/>
      <c r="WKY270" s="27"/>
      <c r="WKZ270" s="27"/>
      <c r="WLA270" s="27"/>
      <c r="WLB270" s="27"/>
      <c r="WLC270" s="27"/>
      <c r="WLD270" s="27"/>
      <c r="WLE270" s="27"/>
      <c r="WLF270" s="27"/>
      <c r="WLG270" s="27"/>
      <c r="WLH270" s="27"/>
      <c r="WLI270" s="27"/>
      <c r="WLJ270" s="27"/>
      <c r="WLK270" s="27"/>
      <c r="WLL270" s="27"/>
      <c r="WLM270" s="27"/>
      <c r="WLN270" s="27"/>
      <c r="WLO270" s="27"/>
      <c r="WLP270" s="27"/>
      <c r="WLQ270" s="27"/>
      <c r="WLR270" s="27"/>
      <c r="WLS270" s="27"/>
      <c r="WLT270" s="27"/>
      <c r="WLU270" s="27"/>
      <c r="WLV270" s="27"/>
      <c r="WLW270" s="27"/>
      <c r="WLX270" s="27"/>
      <c r="WLY270" s="27"/>
      <c r="WLZ270" s="27"/>
      <c r="WMA270" s="27"/>
      <c r="WMB270" s="27"/>
      <c r="WMC270" s="27"/>
      <c r="WMD270" s="27"/>
      <c r="WME270" s="27"/>
      <c r="WMF270" s="27"/>
      <c r="WMG270" s="27"/>
      <c r="WMH270" s="27"/>
      <c r="WMI270" s="27"/>
      <c r="WMJ270" s="27"/>
      <c r="WMK270" s="27"/>
      <c r="WML270" s="27"/>
      <c r="WMM270" s="27"/>
      <c r="WMN270" s="27"/>
      <c r="WMO270" s="27"/>
      <c r="WMP270" s="27"/>
      <c r="WMQ270" s="27"/>
      <c r="WMR270" s="27"/>
      <c r="WMS270" s="27"/>
      <c r="WMT270" s="27"/>
      <c r="WMU270" s="27"/>
      <c r="WMV270" s="27"/>
      <c r="WMW270" s="27"/>
      <c r="WMX270" s="27"/>
      <c r="WMY270" s="27"/>
      <c r="WMZ270" s="27"/>
      <c r="WNA270" s="27"/>
      <c r="WNB270" s="27"/>
      <c r="WNC270" s="27"/>
      <c r="WND270" s="27"/>
      <c r="WNE270" s="27"/>
      <c r="WNF270" s="27"/>
      <c r="WNG270" s="27"/>
      <c r="WNH270" s="27"/>
      <c r="WNI270" s="27"/>
      <c r="WNJ270" s="27"/>
      <c r="WNK270" s="27"/>
      <c r="WNL270" s="27"/>
      <c r="WNM270" s="27"/>
      <c r="WNN270" s="27"/>
      <c r="WNO270" s="27"/>
      <c r="WNP270" s="27"/>
      <c r="WNQ270" s="27"/>
      <c r="WNR270" s="27"/>
      <c r="WNS270" s="27"/>
      <c r="WNT270" s="27"/>
      <c r="WNU270" s="27"/>
      <c r="WNV270" s="27"/>
      <c r="WNW270" s="27"/>
      <c r="WNX270" s="27"/>
      <c r="WNY270" s="27"/>
      <c r="WNZ270" s="27"/>
      <c r="WOA270" s="27"/>
      <c r="WOB270" s="27"/>
      <c r="WOC270" s="27"/>
      <c r="WOD270" s="27"/>
      <c r="WOE270" s="27"/>
      <c r="WOF270" s="27"/>
      <c r="WOG270" s="27"/>
      <c r="WOH270" s="27"/>
      <c r="WOI270" s="27"/>
      <c r="WOJ270" s="27"/>
      <c r="WOK270" s="27"/>
      <c r="WOL270" s="27"/>
      <c r="WOM270" s="27"/>
      <c r="WON270" s="27"/>
      <c r="WOO270" s="27"/>
      <c r="WOP270" s="27"/>
      <c r="WOQ270" s="27"/>
      <c r="WOR270" s="27"/>
      <c r="WOS270" s="27"/>
      <c r="WOT270" s="27"/>
      <c r="WOU270" s="27"/>
      <c r="WOV270" s="27"/>
      <c r="WOW270" s="27"/>
      <c r="WOX270" s="27"/>
      <c r="WOY270" s="27"/>
      <c r="WOZ270" s="27"/>
      <c r="WPA270" s="27"/>
      <c r="WPB270" s="27"/>
      <c r="WPC270" s="27"/>
      <c r="WPD270" s="27"/>
      <c r="WPE270" s="27"/>
      <c r="WPF270" s="27"/>
      <c r="WPG270" s="27"/>
      <c r="WPH270" s="27"/>
      <c r="WPI270" s="27"/>
      <c r="WPJ270" s="27"/>
      <c r="WPK270" s="27"/>
      <c r="WPL270" s="27"/>
      <c r="WPM270" s="27"/>
      <c r="WPN270" s="27"/>
      <c r="WPO270" s="27"/>
      <c r="WPP270" s="27"/>
      <c r="WPQ270" s="27"/>
      <c r="WPR270" s="27"/>
      <c r="WPS270" s="27"/>
      <c r="WPT270" s="27"/>
      <c r="WPU270" s="27"/>
      <c r="WPV270" s="27"/>
      <c r="WPW270" s="27"/>
      <c r="WPX270" s="27"/>
      <c r="WPY270" s="27"/>
      <c r="WPZ270" s="27"/>
      <c r="WQA270" s="27"/>
      <c r="WQB270" s="27"/>
      <c r="WQC270" s="27"/>
      <c r="WQD270" s="27"/>
      <c r="WQE270" s="27"/>
      <c r="WQF270" s="27"/>
      <c r="WQG270" s="27"/>
      <c r="WQH270" s="27"/>
      <c r="WQI270" s="27"/>
      <c r="WQJ270" s="27"/>
      <c r="WQK270" s="27"/>
      <c r="WQL270" s="27"/>
      <c r="WQM270" s="27"/>
      <c r="WQN270" s="27"/>
      <c r="WQO270" s="27"/>
      <c r="WQP270" s="27"/>
      <c r="WQQ270" s="27"/>
      <c r="WQR270" s="27"/>
      <c r="WQS270" s="27"/>
      <c r="WQT270" s="27"/>
      <c r="WQU270" s="27"/>
      <c r="WQV270" s="27"/>
      <c r="WQW270" s="27"/>
      <c r="WQX270" s="27"/>
      <c r="WQY270" s="27"/>
      <c r="WQZ270" s="27"/>
      <c r="WRA270" s="27"/>
      <c r="WRB270" s="27"/>
      <c r="WRC270" s="27"/>
      <c r="WRD270" s="27"/>
      <c r="WRE270" s="27"/>
      <c r="WRF270" s="27"/>
      <c r="WRG270" s="27"/>
      <c r="WRH270" s="27"/>
      <c r="WRI270" s="27"/>
      <c r="WRJ270" s="27"/>
      <c r="WRK270" s="27"/>
      <c r="WRL270" s="27"/>
      <c r="WRM270" s="27"/>
      <c r="WRN270" s="27"/>
      <c r="WRO270" s="27"/>
      <c r="WRP270" s="27"/>
      <c r="WRQ270" s="27"/>
      <c r="WRR270" s="27"/>
      <c r="WRS270" s="27"/>
      <c r="WRT270" s="27"/>
      <c r="WRU270" s="27"/>
      <c r="WRV270" s="27"/>
      <c r="WRW270" s="27"/>
      <c r="WRX270" s="27"/>
      <c r="WRY270" s="27"/>
      <c r="WRZ270" s="27"/>
      <c r="WSA270" s="27"/>
      <c r="WSB270" s="27"/>
      <c r="WSC270" s="27"/>
      <c r="WSD270" s="27"/>
      <c r="WSE270" s="27"/>
      <c r="WSF270" s="27"/>
      <c r="WSG270" s="27"/>
      <c r="WSH270" s="27"/>
      <c r="WSI270" s="27"/>
      <c r="WSJ270" s="27"/>
      <c r="WSK270" s="27"/>
      <c r="WSL270" s="27"/>
      <c r="WSM270" s="27"/>
      <c r="WSN270" s="27"/>
      <c r="WSO270" s="27"/>
      <c r="WSP270" s="27"/>
      <c r="WSQ270" s="27"/>
      <c r="WSR270" s="27"/>
      <c r="WSS270" s="27"/>
      <c r="WST270" s="27"/>
      <c r="WSU270" s="27"/>
      <c r="WSV270" s="27"/>
      <c r="WSW270" s="27"/>
      <c r="WSX270" s="27"/>
      <c r="WSY270" s="27"/>
      <c r="WSZ270" s="27"/>
      <c r="WTA270" s="27"/>
      <c r="WTB270" s="27"/>
      <c r="WTC270" s="27"/>
      <c r="WTD270" s="27"/>
      <c r="WTE270" s="27"/>
      <c r="WTF270" s="27"/>
      <c r="WTG270" s="27"/>
      <c r="WTH270" s="27"/>
      <c r="WTI270" s="27"/>
      <c r="WTJ270" s="27"/>
      <c r="WTK270" s="27"/>
      <c r="WTL270" s="27"/>
      <c r="WTM270" s="27"/>
      <c r="WTN270" s="27"/>
      <c r="WTO270" s="27"/>
      <c r="WTP270" s="27"/>
      <c r="WTQ270" s="27"/>
      <c r="WTR270" s="27"/>
      <c r="WTS270" s="27"/>
      <c r="WTT270" s="27"/>
      <c r="WTU270" s="27"/>
      <c r="WTV270" s="27"/>
      <c r="WTW270" s="27"/>
      <c r="WTX270" s="27"/>
      <c r="WTY270" s="27"/>
      <c r="WTZ270" s="27"/>
      <c r="WUA270" s="27"/>
      <c r="WUB270" s="27"/>
      <c r="WUC270" s="27"/>
      <c r="WUD270" s="27"/>
      <c r="WUE270" s="27"/>
      <c r="WUF270" s="27"/>
      <c r="WUG270" s="27"/>
      <c r="WUH270" s="27"/>
      <c r="WUI270" s="27"/>
      <c r="WUJ270" s="27"/>
      <c r="WUK270" s="27"/>
      <c r="WUL270" s="27"/>
      <c r="WUM270" s="27"/>
      <c r="WUN270" s="27"/>
      <c r="WUO270" s="27"/>
      <c r="WUP270" s="27"/>
      <c r="WUQ270" s="27"/>
      <c r="WUR270" s="27"/>
      <c r="WUS270" s="27"/>
      <c r="WUT270" s="27"/>
      <c r="WUU270" s="27"/>
      <c r="WUV270" s="27"/>
      <c r="WUW270" s="27"/>
      <c r="WUX270" s="27"/>
      <c r="WUY270" s="27"/>
      <c r="WUZ270" s="27"/>
      <c r="WVA270" s="27"/>
      <c r="WVB270" s="27"/>
      <c r="WVC270" s="27"/>
      <c r="WVD270" s="27"/>
      <c r="WVE270" s="27"/>
      <c r="WVF270" s="27"/>
      <c r="WVG270" s="27"/>
      <c r="WVH270" s="27"/>
      <c r="WVI270" s="27"/>
      <c r="WVJ270" s="27"/>
      <c r="WVK270" s="27"/>
      <c r="WVL270" s="27"/>
      <c r="WVM270" s="27"/>
      <c r="WVN270" s="27"/>
      <c r="WVO270" s="27"/>
      <c r="WVP270" s="27"/>
      <c r="WVQ270" s="27"/>
      <c r="WVR270" s="27"/>
      <c r="WVS270" s="27"/>
      <c r="WVT270" s="27"/>
      <c r="WVU270" s="27"/>
      <c r="WVV270" s="27"/>
      <c r="WVW270" s="27"/>
      <c r="WVX270" s="27"/>
      <c r="WVY270" s="27"/>
      <c r="WVZ270" s="27"/>
      <c r="WWA270" s="27"/>
      <c r="WWB270" s="27"/>
      <c r="WWC270" s="27"/>
      <c r="WWD270" s="27"/>
      <c r="WWE270" s="27"/>
      <c r="WWF270" s="27"/>
      <c r="WWG270" s="27"/>
      <c r="WWH270" s="27"/>
      <c r="WWI270" s="27"/>
      <c r="WWJ270" s="27"/>
      <c r="WWK270" s="27"/>
      <c r="WWL270" s="27"/>
      <c r="WWM270" s="27"/>
      <c r="WWN270" s="27"/>
      <c r="WWO270" s="27"/>
      <c r="WWP270" s="27"/>
      <c r="WWQ270" s="27"/>
      <c r="WWR270" s="27"/>
      <c r="WWS270" s="27"/>
      <c r="WWT270" s="27"/>
      <c r="WWU270" s="27"/>
      <c r="WWV270" s="27"/>
      <c r="WWW270" s="27"/>
      <c r="WWX270" s="27"/>
      <c r="WWY270" s="27"/>
      <c r="WWZ270" s="27"/>
      <c r="WXA270" s="27"/>
      <c r="WXB270" s="27"/>
      <c r="WXC270" s="27"/>
      <c r="WXD270" s="27"/>
      <c r="WXE270" s="27"/>
      <c r="WXF270" s="27"/>
      <c r="WXG270" s="27"/>
      <c r="WXH270" s="27"/>
      <c r="WXI270" s="27"/>
      <c r="WXJ270" s="27"/>
      <c r="WXK270" s="27"/>
      <c r="WXL270" s="27"/>
      <c r="WXM270" s="27"/>
      <c r="WXN270" s="27"/>
      <c r="WXO270" s="27"/>
      <c r="WXP270" s="27"/>
      <c r="WXQ270" s="27"/>
      <c r="WXR270" s="27"/>
      <c r="WXS270" s="27"/>
      <c r="WXT270" s="27"/>
      <c r="WXU270" s="27"/>
      <c r="WXV270" s="27"/>
      <c r="WXW270" s="27"/>
      <c r="WXX270" s="27"/>
      <c r="WXY270" s="27"/>
      <c r="WXZ270" s="27"/>
      <c r="WYA270" s="27"/>
      <c r="WYB270" s="27"/>
      <c r="WYC270" s="27"/>
      <c r="WYD270" s="27"/>
      <c r="WYE270" s="27"/>
      <c r="WYF270" s="27"/>
      <c r="WYG270" s="27"/>
      <c r="WYH270" s="27"/>
      <c r="WYI270" s="27"/>
      <c r="WYJ270" s="27"/>
      <c r="WYK270" s="27"/>
      <c r="WYL270" s="27"/>
      <c r="WYM270" s="27"/>
      <c r="WYN270" s="27"/>
      <c r="WYO270" s="27"/>
      <c r="WYP270" s="27"/>
      <c r="WYQ270" s="27"/>
      <c r="WYR270" s="27"/>
      <c r="WYS270" s="27"/>
      <c r="WYT270" s="27"/>
      <c r="WYU270" s="27"/>
      <c r="WYV270" s="27"/>
      <c r="WYW270" s="27"/>
      <c r="WYX270" s="27"/>
      <c r="WYY270" s="27"/>
      <c r="WYZ270" s="27"/>
      <c r="WZA270" s="27"/>
      <c r="WZB270" s="27"/>
      <c r="WZC270" s="27"/>
      <c r="WZD270" s="27"/>
      <c r="WZE270" s="27"/>
      <c r="WZF270" s="27"/>
      <c r="WZG270" s="27"/>
      <c r="WZH270" s="27"/>
      <c r="WZI270" s="27"/>
      <c r="WZJ270" s="27"/>
      <c r="WZK270" s="27"/>
      <c r="WZL270" s="27"/>
      <c r="WZM270" s="27"/>
      <c r="WZN270" s="27"/>
      <c r="WZO270" s="27"/>
      <c r="WZP270" s="27"/>
      <c r="WZQ270" s="27"/>
      <c r="WZR270" s="27"/>
      <c r="WZS270" s="27"/>
      <c r="WZT270" s="27"/>
      <c r="WZU270" s="27"/>
      <c r="WZV270" s="27"/>
      <c r="WZW270" s="27"/>
      <c r="WZX270" s="27"/>
      <c r="WZY270" s="27"/>
      <c r="WZZ270" s="27"/>
      <c r="XAA270" s="27"/>
      <c r="XAB270" s="27"/>
      <c r="XAC270" s="27"/>
      <c r="XAD270" s="27"/>
      <c r="XAE270" s="27"/>
      <c r="XAF270" s="27"/>
      <c r="XAG270" s="27"/>
      <c r="XAH270" s="27"/>
      <c r="XAI270" s="27"/>
      <c r="XAJ270" s="27"/>
      <c r="XAK270" s="27"/>
      <c r="XAL270" s="27"/>
      <c r="XAM270" s="27"/>
      <c r="XAN270" s="27"/>
      <c r="XAO270" s="27"/>
      <c r="XAP270" s="27"/>
      <c r="XAQ270" s="27"/>
      <c r="XAR270" s="27"/>
      <c r="XAS270" s="27"/>
      <c r="XAT270" s="27"/>
      <c r="XAU270" s="27"/>
      <c r="XAV270" s="27"/>
      <c r="XAW270" s="27"/>
      <c r="XAX270" s="27"/>
      <c r="XAY270" s="27"/>
      <c r="XAZ270" s="27"/>
      <c r="XBA270" s="27"/>
      <c r="XBB270" s="27"/>
      <c r="XBC270" s="27"/>
      <c r="XBD270" s="27"/>
      <c r="XBE270" s="27"/>
      <c r="XBF270" s="27"/>
      <c r="XBG270" s="27"/>
      <c r="XBH270" s="27"/>
      <c r="XBI270" s="27"/>
      <c r="XBJ270" s="27"/>
      <c r="XBK270" s="27"/>
      <c r="XBL270" s="27"/>
      <c r="XBM270" s="27"/>
      <c r="XBN270" s="27"/>
      <c r="XBO270" s="27"/>
      <c r="XBP270" s="27"/>
      <c r="XBQ270" s="27"/>
      <c r="XBR270" s="27"/>
      <c r="XBS270" s="27"/>
      <c r="XBT270" s="27"/>
      <c r="XBU270" s="27"/>
      <c r="XBV270" s="27"/>
      <c r="XBW270" s="27"/>
      <c r="XBX270" s="27"/>
      <c r="XBY270" s="27"/>
      <c r="XBZ270" s="27"/>
      <c r="XCA270" s="27"/>
      <c r="XCB270" s="27"/>
      <c r="XCC270" s="27"/>
      <c r="XCD270" s="27"/>
      <c r="XCE270" s="27"/>
      <c r="XCF270" s="27"/>
      <c r="XCG270" s="27"/>
      <c r="XCH270" s="27"/>
      <c r="XCI270" s="27"/>
      <c r="XCJ270" s="27"/>
      <c r="XCK270" s="27"/>
      <c r="XCL270" s="27"/>
      <c r="XCM270" s="27"/>
      <c r="XCN270" s="27"/>
      <c r="XCO270" s="27"/>
      <c r="XCP270" s="27"/>
      <c r="XCQ270" s="27"/>
      <c r="XCR270" s="27"/>
      <c r="XCS270" s="27"/>
      <c r="XCT270" s="27"/>
      <c r="XCU270" s="27"/>
      <c r="XCV270" s="27"/>
      <c r="XCW270" s="27"/>
      <c r="XCX270" s="27"/>
      <c r="XCY270" s="27"/>
      <c r="XCZ270" s="27"/>
      <c r="XDA270" s="27"/>
      <c r="XDB270" s="27"/>
      <c r="XDC270" s="27"/>
      <c r="XDD270" s="27"/>
      <c r="XDE270" s="27"/>
      <c r="XDF270" s="27"/>
      <c r="XDG270" s="27"/>
      <c r="XDH270" s="27"/>
      <c r="XDI270" s="27"/>
      <c r="XDJ270" s="27"/>
      <c r="XDK270" s="27"/>
      <c r="XDL270" s="27"/>
      <c r="XDM270" s="27"/>
      <c r="XDN270" s="27"/>
      <c r="XDO270" s="27"/>
      <c r="XDP270" s="27"/>
      <c r="XDQ270" s="27"/>
      <c r="XDR270" s="27"/>
      <c r="XDS270" s="27"/>
      <c r="XDT270" s="27"/>
      <c r="XDU270" s="27"/>
      <c r="XDV270" s="27"/>
      <c r="XDW270" s="27"/>
      <c r="XDX270" s="27"/>
      <c r="XDY270" s="27"/>
      <c r="XDZ270" s="27"/>
      <c r="XEA270" s="27"/>
      <c r="XEB270" s="27"/>
      <c r="XEC270" s="27"/>
      <c r="XED270" s="27"/>
      <c r="XEE270" s="27"/>
      <c r="XEF270" s="27"/>
      <c r="XEG270" s="27"/>
      <c r="XEH270" s="27"/>
      <c r="XEI270" s="27"/>
      <c r="XEJ270" s="27"/>
      <c r="XEK270" s="27"/>
      <c r="XEL270" s="27"/>
      <c r="XEM270" s="27"/>
      <c r="XEN270" s="27"/>
      <c r="XEO270" s="27"/>
      <c r="XEP270" s="27"/>
      <c r="XEQ270" s="27"/>
      <c r="XER270" s="27"/>
      <c r="XES270" s="27"/>
      <c r="XET270" s="27"/>
      <c r="XEU270" s="27"/>
      <c r="XEV270" s="27"/>
      <c r="XEW270" s="27"/>
      <c r="XEX270" s="27"/>
    </row>
    <row r="271" s="3" customFormat="1" customHeight="1" outlineLevel="1" spans="1:16378">
      <c r="A271" s="7"/>
      <c r="B271" s="7"/>
      <c r="C271" s="90"/>
      <c r="D271" s="7"/>
      <c r="E271" s="54"/>
      <c r="F271" s="54"/>
      <c r="G271" s="7"/>
      <c r="H271" s="7" t="s">
        <v>312</v>
      </c>
      <c r="I271" s="7" t="s">
        <v>55</v>
      </c>
      <c r="J271" s="7">
        <v>0.83</v>
      </c>
      <c r="K271" s="7" t="s">
        <v>312</v>
      </c>
      <c r="L271" s="26" t="s">
        <v>312</v>
      </c>
      <c r="M271" s="7">
        <f>0.83</f>
        <v>0.83</v>
      </c>
      <c r="N271" s="7" t="s">
        <v>55</v>
      </c>
      <c r="O271" s="26">
        <v>241</v>
      </c>
      <c r="P271" s="26" t="s">
        <v>58</v>
      </c>
      <c r="Q271" s="7">
        <f t="shared" si="30"/>
        <v>200.03</v>
      </c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  <c r="BP271" s="27"/>
      <c r="BQ271" s="27"/>
      <c r="BR271" s="27"/>
      <c r="BS271" s="27"/>
      <c r="BT271" s="27"/>
      <c r="BU271" s="27"/>
      <c r="BV271" s="27"/>
      <c r="BW271" s="27"/>
      <c r="BX271" s="27"/>
      <c r="BY271" s="27"/>
      <c r="BZ271" s="27"/>
      <c r="CA271" s="27"/>
      <c r="CB271" s="27"/>
      <c r="CC271" s="27"/>
      <c r="CD271" s="27"/>
      <c r="CE271" s="27"/>
      <c r="CF271" s="27"/>
      <c r="CG271" s="27"/>
      <c r="CH271" s="27"/>
      <c r="CI271" s="27"/>
      <c r="CJ271" s="27"/>
      <c r="CK271" s="27"/>
      <c r="CL271" s="27"/>
      <c r="CM271" s="27"/>
      <c r="CN271" s="27"/>
      <c r="CO271" s="27"/>
      <c r="CP271" s="27"/>
      <c r="CQ271" s="27"/>
      <c r="CR271" s="27"/>
      <c r="CS271" s="27"/>
      <c r="CT271" s="27"/>
      <c r="CU271" s="27"/>
      <c r="CV271" s="27"/>
      <c r="CW271" s="27"/>
      <c r="CX271" s="27"/>
      <c r="CY271" s="27"/>
      <c r="CZ271" s="27"/>
      <c r="DA271" s="27"/>
      <c r="DB271" s="27"/>
      <c r="DC271" s="27"/>
      <c r="DD271" s="27"/>
      <c r="DE271" s="27"/>
      <c r="DF271" s="27"/>
      <c r="DG271" s="27"/>
      <c r="DH271" s="27"/>
      <c r="DI271" s="27"/>
      <c r="DJ271" s="27"/>
      <c r="DK271" s="27"/>
      <c r="DL271" s="27"/>
      <c r="DM271" s="27"/>
      <c r="DN271" s="27"/>
      <c r="DO271" s="27"/>
      <c r="DP271" s="27"/>
      <c r="DQ271" s="27"/>
      <c r="DR271" s="27"/>
      <c r="DS271" s="27"/>
      <c r="DT271" s="27"/>
      <c r="DU271" s="27"/>
      <c r="DV271" s="27"/>
      <c r="DW271" s="27"/>
      <c r="DX271" s="27"/>
      <c r="DY271" s="27"/>
      <c r="DZ271" s="27"/>
      <c r="EA271" s="27"/>
      <c r="EB271" s="27"/>
      <c r="EC271" s="27"/>
      <c r="ED271" s="27"/>
      <c r="EE271" s="27"/>
      <c r="EF271" s="27"/>
      <c r="EG271" s="27"/>
      <c r="EH271" s="27"/>
      <c r="EI271" s="27"/>
      <c r="EJ271" s="27"/>
      <c r="EK271" s="27"/>
      <c r="EL271" s="27"/>
      <c r="EM271" s="27"/>
      <c r="EN271" s="27"/>
      <c r="EO271" s="27"/>
      <c r="EP271" s="27"/>
      <c r="EQ271" s="27"/>
      <c r="ER271" s="27"/>
      <c r="ES271" s="27"/>
      <c r="ET271" s="27"/>
      <c r="EU271" s="27"/>
      <c r="EV271" s="27"/>
      <c r="EW271" s="27"/>
      <c r="EX271" s="27"/>
      <c r="EY271" s="27"/>
      <c r="EZ271" s="27"/>
      <c r="FA271" s="27"/>
      <c r="FB271" s="27"/>
      <c r="FC271" s="27"/>
      <c r="FD271" s="27"/>
      <c r="FE271" s="27"/>
      <c r="FF271" s="27"/>
      <c r="FG271" s="27"/>
      <c r="FH271" s="27"/>
      <c r="FI271" s="27"/>
      <c r="FJ271" s="27"/>
      <c r="FK271" s="27"/>
      <c r="FL271" s="27"/>
      <c r="FM271" s="27"/>
      <c r="FN271" s="27"/>
      <c r="FO271" s="27"/>
      <c r="FP271" s="27"/>
      <c r="FQ271" s="27"/>
      <c r="FR271" s="27"/>
      <c r="FS271" s="27"/>
      <c r="FT271" s="27"/>
      <c r="FU271" s="27"/>
      <c r="FV271" s="27"/>
      <c r="FW271" s="27"/>
      <c r="FX271" s="27"/>
      <c r="FY271" s="27"/>
      <c r="FZ271" s="27"/>
      <c r="GA271" s="27"/>
      <c r="GB271" s="27"/>
      <c r="GC271" s="27"/>
      <c r="GD271" s="27"/>
      <c r="GE271" s="27"/>
      <c r="GF271" s="27"/>
      <c r="GG271" s="27"/>
      <c r="GH271" s="27"/>
      <c r="GI271" s="27"/>
      <c r="GJ271" s="27"/>
      <c r="GK271" s="27"/>
      <c r="GL271" s="27"/>
      <c r="GM271" s="27"/>
      <c r="GN271" s="27"/>
      <c r="GO271" s="27"/>
      <c r="GP271" s="27"/>
      <c r="GQ271" s="27"/>
      <c r="GR271" s="27"/>
      <c r="GS271" s="27"/>
      <c r="GT271" s="27"/>
      <c r="GU271" s="27"/>
      <c r="GV271" s="27"/>
      <c r="GW271" s="27"/>
      <c r="GX271" s="27"/>
      <c r="GY271" s="27"/>
      <c r="GZ271" s="27"/>
      <c r="HA271" s="27"/>
      <c r="HB271" s="27"/>
      <c r="HC271" s="27"/>
      <c r="HD271" s="27"/>
      <c r="HE271" s="27"/>
      <c r="HF271" s="27"/>
      <c r="HG271" s="27"/>
      <c r="HH271" s="27"/>
      <c r="HI271" s="27"/>
      <c r="HJ271" s="27"/>
      <c r="HK271" s="27"/>
      <c r="HL271" s="27"/>
      <c r="HM271" s="27"/>
      <c r="HN271" s="27"/>
      <c r="HO271" s="27"/>
      <c r="HP271" s="27"/>
      <c r="HQ271" s="27"/>
      <c r="HR271" s="27"/>
      <c r="HS271" s="27"/>
      <c r="HT271" s="27"/>
      <c r="HU271" s="27"/>
      <c r="HV271" s="27"/>
      <c r="HW271" s="27"/>
      <c r="HX271" s="27"/>
      <c r="HY271" s="27"/>
      <c r="HZ271" s="27"/>
      <c r="IA271" s="27"/>
      <c r="IB271" s="27"/>
      <c r="IC271" s="27"/>
      <c r="ID271" s="27"/>
      <c r="IE271" s="27"/>
      <c r="IF271" s="27"/>
      <c r="IG271" s="27"/>
      <c r="IH271" s="27"/>
      <c r="II271" s="27"/>
      <c r="IJ271" s="27"/>
      <c r="IK271" s="27"/>
      <c r="IL271" s="27"/>
      <c r="IM271" s="27"/>
      <c r="IN271" s="27"/>
      <c r="IO271" s="27"/>
      <c r="IP271" s="27"/>
      <c r="IQ271" s="27"/>
      <c r="IR271" s="27"/>
      <c r="IS271" s="27"/>
      <c r="IT271" s="27"/>
      <c r="IU271" s="27"/>
      <c r="IV271" s="27"/>
      <c r="IW271" s="27"/>
      <c r="IX271" s="27"/>
      <c r="IY271" s="27"/>
      <c r="IZ271" s="27"/>
      <c r="JA271" s="27"/>
      <c r="JB271" s="27"/>
      <c r="JC271" s="27"/>
      <c r="JD271" s="27"/>
      <c r="JE271" s="27"/>
      <c r="JF271" s="27"/>
      <c r="JG271" s="27"/>
      <c r="JH271" s="27"/>
      <c r="JI271" s="27"/>
      <c r="JJ271" s="27"/>
      <c r="JK271" s="27"/>
      <c r="JL271" s="27"/>
      <c r="JM271" s="27"/>
      <c r="JN271" s="27"/>
      <c r="JO271" s="27"/>
      <c r="JP271" s="27"/>
      <c r="JQ271" s="27"/>
      <c r="JR271" s="27"/>
      <c r="JS271" s="27"/>
      <c r="JT271" s="27"/>
      <c r="JU271" s="27"/>
      <c r="JV271" s="27"/>
      <c r="JW271" s="27"/>
      <c r="JX271" s="27"/>
      <c r="JY271" s="27"/>
      <c r="JZ271" s="27"/>
      <c r="KA271" s="27"/>
      <c r="KB271" s="27"/>
      <c r="KC271" s="27"/>
      <c r="KD271" s="27"/>
      <c r="KE271" s="27"/>
      <c r="KF271" s="27"/>
      <c r="KG271" s="27"/>
      <c r="KH271" s="27"/>
      <c r="KI271" s="27"/>
      <c r="KJ271" s="27"/>
      <c r="KK271" s="27"/>
      <c r="KL271" s="27"/>
      <c r="KM271" s="27"/>
      <c r="KN271" s="27"/>
      <c r="KO271" s="27"/>
      <c r="KP271" s="27"/>
      <c r="KQ271" s="27"/>
      <c r="KR271" s="27"/>
      <c r="KS271" s="27"/>
      <c r="KT271" s="27"/>
      <c r="KU271" s="27"/>
      <c r="KV271" s="27"/>
      <c r="KW271" s="27"/>
      <c r="KX271" s="27"/>
      <c r="KY271" s="27"/>
      <c r="KZ271" s="27"/>
      <c r="LA271" s="27"/>
      <c r="LB271" s="27"/>
      <c r="LC271" s="27"/>
      <c r="LD271" s="27"/>
      <c r="LE271" s="27"/>
      <c r="LF271" s="27"/>
      <c r="LG271" s="27"/>
      <c r="LH271" s="27"/>
      <c r="LI271" s="27"/>
      <c r="LJ271" s="27"/>
      <c r="LK271" s="27"/>
      <c r="LL271" s="27"/>
      <c r="LM271" s="27"/>
      <c r="LN271" s="27"/>
      <c r="LO271" s="27"/>
      <c r="LP271" s="27"/>
      <c r="LQ271" s="27"/>
      <c r="LR271" s="27"/>
      <c r="LS271" s="27"/>
      <c r="LT271" s="27"/>
      <c r="LU271" s="27"/>
      <c r="LV271" s="27"/>
      <c r="LW271" s="27"/>
      <c r="LX271" s="27"/>
      <c r="LY271" s="27"/>
      <c r="LZ271" s="27"/>
      <c r="MA271" s="27"/>
      <c r="MB271" s="27"/>
      <c r="MC271" s="27"/>
      <c r="MD271" s="27"/>
      <c r="ME271" s="27"/>
      <c r="MF271" s="27"/>
      <c r="MG271" s="27"/>
      <c r="MH271" s="27"/>
      <c r="MI271" s="27"/>
      <c r="MJ271" s="27"/>
      <c r="MK271" s="27"/>
      <c r="ML271" s="27"/>
      <c r="MM271" s="27"/>
      <c r="MN271" s="27"/>
      <c r="MO271" s="27"/>
      <c r="MP271" s="27"/>
      <c r="MQ271" s="27"/>
      <c r="MR271" s="27"/>
      <c r="MS271" s="27"/>
      <c r="MT271" s="27"/>
      <c r="MU271" s="27"/>
      <c r="MV271" s="27"/>
      <c r="MW271" s="27"/>
      <c r="MX271" s="27"/>
      <c r="MY271" s="27"/>
      <c r="MZ271" s="27"/>
      <c r="NA271" s="27"/>
      <c r="NB271" s="27"/>
      <c r="NC271" s="27"/>
      <c r="ND271" s="27"/>
      <c r="NE271" s="27"/>
      <c r="NF271" s="27"/>
      <c r="NG271" s="27"/>
      <c r="NH271" s="27"/>
      <c r="NI271" s="27"/>
      <c r="NJ271" s="27"/>
      <c r="NK271" s="27"/>
      <c r="NL271" s="27"/>
      <c r="NM271" s="27"/>
      <c r="NN271" s="27"/>
      <c r="NO271" s="27"/>
      <c r="NP271" s="27"/>
      <c r="NQ271" s="27"/>
      <c r="NR271" s="27"/>
      <c r="NS271" s="27"/>
      <c r="NT271" s="27"/>
      <c r="NU271" s="27"/>
      <c r="NV271" s="27"/>
      <c r="NW271" s="27"/>
      <c r="NX271" s="27"/>
      <c r="NY271" s="27"/>
      <c r="NZ271" s="27"/>
      <c r="OA271" s="27"/>
      <c r="OB271" s="27"/>
      <c r="OC271" s="27"/>
      <c r="OD271" s="27"/>
      <c r="OE271" s="27"/>
      <c r="OF271" s="27"/>
      <c r="OG271" s="27"/>
      <c r="OH271" s="27"/>
      <c r="OI271" s="27"/>
      <c r="OJ271" s="27"/>
      <c r="OK271" s="27"/>
      <c r="OL271" s="27"/>
      <c r="OM271" s="27"/>
      <c r="ON271" s="27"/>
      <c r="OO271" s="27"/>
      <c r="OP271" s="27"/>
      <c r="OQ271" s="27"/>
      <c r="OR271" s="27"/>
      <c r="OS271" s="27"/>
      <c r="OT271" s="27"/>
      <c r="OU271" s="27"/>
      <c r="OV271" s="27"/>
      <c r="OW271" s="27"/>
      <c r="OX271" s="27"/>
      <c r="OY271" s="27"/>
      <c r="OZ271" s="27"/>
      <c r="PA271" s="27"/>
      <c r="PB271" s="27"/>
      <c r="PC271" s="27"/>
      <c r="PD271" s="27"/>
      <c r="PE271" s="27"/>
      <c r="PF271" s="27"/>
      <c r="PG271" s="27"/>
      <c r="PH271" s="27"/>
      <c r="PI271" s="27"/>
      <c r="PJ271" s="27"/>
      <c r="PK271" s="27"/>
      <c r="PL271" s="27"/>
      <c r="PM271" s="27"/>
      <c r="PN271" s="27"/>
      <c r="PO271" s="27"/>
      <c r="PP271" s="27"/>
      <c r="PQ271" s="27"/>
      <c r="PR271" s="27"/>
      <c r="PS271" s="27"/>
      <c r="PT271" s="27"/>
      <c r="PU271" s="27"/>
      <c r="PV271" s="27"/>
      <c r="PW271" s="27"/>
      <c r="PX271" s="27"/>
      <c r="PY271" s="27"/>
      <c r="PZ271" s="27"/>
      <c r="QA271" s="27"/>
      <c r="QB271" s="27"/>
      <c r="QC271" s="27"/>
      <c r="QD271" s="27"/>
      <c r="QE271" s="27"/>
      <c r="QF271" s="27"/>
      <c r="QG271" s="27"/>
      <c r="QH271" s="27"/>
      <c r="QI271" s="27"/>
      <c r="QJ271" s="27"/>
      <c r="QK271" s="27"/>
      <c r="QL271" s="27"/>
      <c r="QM271" s="27"/>
      <c r="QN271" s="27"/>
      <c r="QO271" s="27"/>
      <c r="QP271" s="27"/>
      <c r="QQ271" s="27"/>
      <c r="QR271" s="27"/>
      <c r="QS271" s="27"/>
      <c r="QT271" s="27"/>
      <c r="QU271" s="27"/>
      <c r="QV271" s="27"/>
      <c r="QW271" s="27"/>
      <c r="QX271" s="27"/>
      <c r="QY271" s="27"/>
      <c r="QZ271" s="27"/>
      <c r="RA271" s="27"/>
      <c r="RB271" s="27"/>
      <c r="RC271" s="27"/>
      <c r="RD271" s="27"/>
      <c r="RE271" s="27"/>
      <c r="RF271" s="27"/>
      <c r="RG271" s="27"/>
      <c r="RH271" s="27"/>
      <c r="RI271" s="27"/>
      <c r="RJ271" s="27"/>
      <c r="RK271" s="27"/>
      <c r="RL271" s="27"/>
      <c r="RM271" s="27"/>
      <c r="RN271" s="27"/>
      <c r="RO271" s="27"/>
      <c r="RP271" s="27"/>
      <c r="RQ271" s="27"/>
      <c r="RR271" s="27"/>
      <c r="RS271" s="27"/>
      <c r="RT271" s="27"/>
      <c r="RU271" s="27"/>
      <c r="RV271" s="27"/>
      <c r="RW271" s="27"/>
      <c r="RX271" s="27"/>
      <c r="RY271" s="27"/>
      <c r="RZ271" s="27"/>
      <c r="SA271" s="27"/>
      <c r="SB271" s="27"/>
      <c r="SC271" s="27"/>
      <c r="SD271" s="27"/>
      <c r="SE271" s="27"/>
      <c r="SF271" s="27"/>
      <c r="SG271" s="27"/>
      <c r="SH271" s="27"/>
      <c r="SI271" s="27"/>
      <c r="SJ271" s="27"/>
      <c r="SK271" s="27"/>
      <c r="SL271" s="27"/>
      <c r="SM271" s="27"/>
      <c r="SN271" s="27"/>
      <c r="SO271" s="27"/>
      <c r="SP271" s="27"/>
      <c r="SQ271" s="27"/>
      <c r="SR271" s="27"/>
      <c r="SS271" s="27"/>
      <c r="ST271" s="27"/>
      <c r="SU271" s="27"/>
      <c r="SV271" s="27"/>
      <c r="SW271" s="27"/>
      <c r="SX271" s="27"/>
      <c r="SY271" s="27"/>
      <c r="SZ271" s="27"/>
      <c r="TA271" s="27"/>
      <c r="TB271" s="27"/>
      <c r="TC271" s="27"/>
      <c r="TD271" s="27"/>
      <c r="TE271" s="27"/>
      <c r="TF271" s="27"/>
      <c r="TG271" s="27"/>
      <c r="TH271" s="27"/>
      <c r="TI271" s="27"/>
      <c r="TJ271" s="27"/>
      <c r="TK271" s="27"/>
      <c r="TL271" s="27"/>
      <c r="TM271" s="27"/>
      <c r="TN271" s="27"/>
      <c r="TO271" s="27"/>
      <c r="TP271" s="27"/>
      <c r="TQ271" s="27"/>
      <c r="TR271" s="27"/>
      <c r="TS271" s="27"/>
      <c r="TT271" s="27"/>
      <c r="TU271" s="27"/>
      <c r="TV271" s="27"/>
      <c r="TW271" s="27"/>
      <c r="TX271" s="27"/>
      <c r="TY271" s="27"/>
      <c r="TZ271" s="27"/>
      <c r="UA271" s="27"/>
      <c r="UB271" s="27"/>
      <c r="UC271" s="27"/>
      <c r="UD271" s="27"/>
      <c r="UE271" s="27"/>
      <c r="UF271" s="27"/>
      <c r="UG271" s="27"/>
      <c r="UH271" s="27"/>
      <c r="UI271" s="27"/>
      <c r="UJ271" s="27"/>
      <c r="UK271" s="27"/>
      <c r="UL271" s="27"/>
      <c r="UM271" s="27"/>
      <c r="UN271" s="27"/>
      <c r="UO271" s="27"/>
      <c r="UP271" s="27"/>
      <c r="UQ271" s="27"/>
      <c r="UR271" s="27"/>
      <c r="US271" s="27"/>
      <c r="UT271" s="27"/>
      <c r="UU271" s="27"/>
      <c r="UV271" s="27"/>
      <c r="UW271" s="27"/>
      <c r="UX271" s="27"/>
      <c r="UY271" s="27"/>
      <c r="UZ271" s="27"/>
      <c r="VA271" s="27"/>
      <c r="VB271" s="27"/>
      <c r="VC271" s="27"/>
      <c r="VD271" s="27"/>
      <c r="VE271" s="27"/>
      <c r="VF271" s="27"/>
      <c r="VG271" s="27"/>
      <c r="VH271" s="27"/>
      <c r="VI271" s="27"/>
      <c r="VJ271" s="27"/>
      <c r="VK271" s="27"/>
      <c r="VL271" s="27"/>
      <c r="VM271" s="27"/>
      <c r="VN271" s="27"/>
      <c r="VO271" s="27"/>
      <c r="VP271" s="27"/>
      <c r="VQ271" s="27"/>
      <c r="VR271" s="27"/>
      <c r="VS271" s="27"/>
      <c r="VT271" s="27"/>
      <c r="VU271" s="27"/>
      <c r="VV271" s="27"/>
      <c r="VW271" s="27"/>
      <c r="VX271" s="27"/>
      <c r="VY271" s="27"/>
      <c r="VZ271" s="27"/>
      <c r="WA271" s="27"/>
      <c r="WB271" s="27"/>
      <c r="WC271" s="27"/>
      <c r="WD271" s="27"/>
      <c r="WE271" s="27"/>
      <c r="WF271" s="27"/>
      <c r="WG271" s="27"/>
      <c r="WH271" s="27"/>
      <c r="WI271" s="27"/>
      <c r="WJ271" s="27"/>
      <c r="WK271" s="27"/>
      <c r="WL271" s="27"/>
      <c r="WM271" s="27"/>
      <c r="WN271" s="27"/>
      <c r="WO271" s="27"/>
      <c r="WP271" s="27"/>
      <c r="WQ271" s="27"/>
      <c r="WR271" s="27"/>
      <c r="WS271" s="27"/>
      <c r="WT271" s="27"/>
      <c r="WU271" s="27"/>
      <c r="WV271" s="27"/>
      <c r="WW271" s="27"/>
      <c r="WX271" s="27"/>
      <c r="WY271" s="27"/>
      <c r="WZ271" s="27"/>
      <c r="XA271" s="27"/>
      <c r="XB271" s="27"/>
      <c r="XC271" s="27"/>
      <c r="XD271" s="27"/>
      <c r="XE271" s="27"/>
      <c r="XF271" s="27"/>
      <c r="XG271" s="27"/>
      <c r="XH271" s="27"/>
      <c r="XI271" s="27"/>
      <c r="XJ271" s="27"/>
      <c r="XK271" s="27"/>
      <c r="XL271" s="27"/>
      <c r="XM271" s="27"/>
      <c r="XN271" s="27"/>
      <c r="XO271" s="27"/>
      <c r="XP271" s="27"/>
      <c r="XQ271" s="27"/>
      <c r="XR271" s="27"/>
      <c r="XS271" s="27"/>
      <c r="XT271" s="27"/>
      <c r="XU271" s="27"/>
      <c r="XV271" s="27"/>
      <c r="XW271" s="27"/>
      <c r="XX271" s="27"/>
      <c r="XY271" s="27"/>
      <c r="XZ271" s="27"/>
      <c r="YA271" s="27"/>
      <c r="YB271" s="27"/>
      <c r="YC271" s="27"/>
      <c r="YD271" s="27"/>
      <c r="YE271" s="27"/>
      <c r="YF271" s="27"/>
      <c r="YG271" s="27"/>
      <c r="YH271" s="27"/>
      <c r="YI271" s="27"/>
      <c r="YJ271" s="27"/>
      <c r="YK271" s="27"/>
      <c r="YL271" s="27"/>
      <c r="YM271" s="27"/>
      <c r="YN271" s="27"/>
      <c r="YO271" s="27"/>
      <c r="YP271" s="27"/>
      <c r="YQ271" s="27"/>
      <c r="YR271" s="27"/>
      <c r="YS271" s="27"/>
      <c r="YT271" s="27"/>
      <c r="YU271" s="27"/>
      <c r="YV271" s="27"/>
      <c r="YW271" s="27"/>
      <c r="YX271" s="27"/>
      <c r="YY271" s="27"/>
      <c r="YZ271" s="27"/>
      <c r="ZA271" s="27"/>
      <c r="ZB271" s="27"/>
      <c r="ZC271" s="27"/>
      <c r="ZD271" s="27"/>
      <c r="ZE271" s="27"/>
      <c r="ZF271" s="27"/>
      <c r="ZG271" s="27"/>
      <c r="ZH271" s="27"/>
      <c r="ZI271" s="27"/>
      <c r="ZJ271" s="27"/>
      <c r="ZK271" s="27"/>
      <c r="ZL271" s="27"/>
      <c r="ZM271" s="27"/>
      <c r="ZN271" s="27"/>
      <c r="ZO271" s="27"/>
      <c r="ZP271" s="27"/>
      <c r="ZQ271" s="27"/>
      <c r="ZR271" s="27"/>
      <c r="ZS271" s="27"/>
      <c r="ZT271" s="27"/>
      <c r="ZU271" s="27"/>
      <c r="ZV271" s="27"/>
      <c r="ZW271" s="27"/>
      <c r="ZX271" s="27"/>
      <c r="ZY271" s="27"/>
      <c r="ZZ271" s="27"/>
      <c r="AAA271" s="27"/>
      <c r="AAB271" s="27"/>
      <c r="AAC271" s="27"/>
      <c r="AAD271" s="27"/>
      <c r="AAE271" s="27"/>
      <c r="AAF271" s="27"/>
      <c r="AAG271" s="27"/>
      <c r="AAH271" s="27"/>
      <c r="AAI271" s="27"/>
      <c r="AAJ271" s="27"/>
      <c r="AAK271" s="27"/>
      <c r="AAL271" s="27"/>
      <c r="AAM271" s="27"/>
      <c r="AAN271" s="27"/>
      <c r="AAO271" s="27"/>
      <c r="AAP271" s="27"/>
      <c r="AAQ271" s="27"/>
      <c r="AAR271" s="27"/>
      <c r="AAS271" s="27"/>
      <c r="AAT271" s="27"/>
      <c r="AAU271" s="27"/>
      <c r="AAV271" s="27"/>
      <c r="AAW271" s="27"/>
      <c r="AAX271" s="27"/>
      <c r="AAY271" s="27"/>
      <c r="AAZ271" s="27"/>
      <c r="ABA271" s="27"/>
      <c r="ABB271" s="27"/>
      <c r="ABC271" s="27"/>
      <c r="ABD271" s="27"/>
      <c r="ABE271" s="27"/>
      <c r="ABF271" s="27"/>
      <c r="ABG271" s="27"/>
      <c r="ABH271" s="27"/>
      <c r="ABI271" s="27"/>
      <c r="ABJ271" s="27"/>
      <c r="ABK271" s="27"/>
      <c r="ABL271" s="27"/>
      <c r="ABM271" s="27"/>
      <c r="ABN271" s="27"/>
      <c r="ABO271" s="27"/>
      <c r="ABP271" s="27"/>
      <c r="ABQ271" s="27"/>
      <c r="ABR271" s="27"/>
      <c r="ABS271" s="27"/>
      <c r="ABT271" s="27"/>
      <c r="ABU271" s="27"/>
      <c r="ABV271" s="27"/>
      <c r="ABW271" s="27"/>
      <c r="ABX271" s="27"/>
      <c r="ABY271" s="27"/>
      <c r="ABZ271" s="27"/>
      <c r="ACA271" s="27"/>
      <c r="ACB271" s="27"/>
      <c r="ACC271" s="27"/>
      <c r="ACD271" s="27"/>
      <c r="ACE271" s="27"/>
      <c r="ACF271" s="27"/>
      <c r="ACG271" s="27"/>
      <c r="ACH271" s="27"/>
      <c r="ACI271" s="27"/>
      <c r="ACJ271" s="27"/>
      <c r="ACK271" s="27"/>
      <c r="ACL271" s="27"/>
      <c r="ACM271" s="27"/>
      <c r="ACN271" s="27"/>
      <c r="ACO271" s="27"/>
      <c r="ACP271" s="27"/>
      <c r="ACQ271" s="27"/>
      <c r="ACR271" s="27"/>
      <c r="ACS271" s="27"/>
      <c r="ACT271" s="27"/>
      <c r="ACU271" s="27"/>
      <c r="ACV271" s="27"/>
      <c r="ACW271" s="27"/>
      <c r="ACX271" s="27"/>
      <c r="ACY271" s="27"/>
      <c r="ACZ271" s="27"/>
      <c r="ADA271" s="27"/>
      <c r="ADB271" s="27"/>
      <c r="ADC271" s="27"/>
      <c r="ADD271" s="27"/>
      <c r="ADE271" s="27"/>
      <c r="ADF271" s="27"/>
      <c r="ADG271" s="27"/>
      <c r="ADH271" s="27"/>
      <c r="ADI271" s="27"/>
      <c r="ADJ271" s="27"/>
      <c r="ADK271" s="27"/>
      <c r="ADL271" s="27"/>
      <c r="ADM271" s="27"/>
      <c r="ADN271" s="27"/>
      <c r="ADO271" s="27"/>
      <c r="ADP271" s="27"/>
      <c r="ADQ271" s="27"/>
      <c r="ADR271" s="27"/>
      <c r="ADS271" s="27"/>
      <c r="ADT271" s="27"/>
      <c r="ADU271" s="27"/>
      <c r="ADV271" s="27"/>
      <c r="ADW271" s="27"/>
      <c r="ADX271" s="27"/>
      <c r="ADY271" s="27"/>
      <c r="ADZ271" s="27"/>
      <c r="AEA271" s="27"/>
      <c r="AEB271" s="27"/>
      <c r="AEC271" s="27"/>
      <c r="AED271" s="27"/>
      <c r="AEE271" s="27"/>
      <c r="AEF271" s="27"/>
      <c r="AEG271" s="27"/>
      <c r="AEH271" s="27"/>
      <c r="AEI271" s="27"/>
      <c r="AEJ271" s="27"/>
      <c r="AEK271" s="27"/>
      <c r="AEL271" s="27"/>
      <c r="AEM271" s="27"/>
      <c r="AEN271" s="27"/>
      <c r="AEO271" s="27"/>
      <c r="AEP271" s="27"/>
      <c r="AEQ271" s="27"/>
      <c r="AER271" s="27"/>
      <c r="AES271" s="27"/>
      <c r="AET271" s="27"/>
      <c r="AEU271" s="27"/>
      <c r="AEV271" s="27"/>
      <c r="AEW271" s="27"/>
      <c r="AEX271" s="27"/>
      <c r="AEY271" s="27"/>
      <c r="AEZ271" s="27"/>
      <c r="AFA271" s="27"/>
      <c r="AFB271" s="27"/>
      <c r="AFC271" s="27"/>
      <c r="AFD271" s="27"/>
      <c r="AFE271" s="27"/>
      <c r="AFF271" s="27"/>
      <c r="AFG271" s="27"/>
      <c r="AFH271" s="27"/>
      <c r="AFI271" s="27"/>
      <c r="AFJ271" s="27"/>
      <c r="AFK271" s="27"/>
      <c r="AFL271" s="27"/>
      <c r="AFM271" s="27"/>
      <c r="AFN271" s="27"/>
      <c r="AFO271" s="27"/>
      <c r="AFP271" s="27"/>
      <c r="AFQ271" s="27"/>
      <c r="AFR271" s="27"/>
      <c r="AFS271" s="27"/>
      <c r="AFT271" s="27"/>
      <c r="AFU271" s="27"/>
      <c r="AFV271" s="27"/>
      <c r="AFW271" s="27"/>
      <c r="AFX271" s="27"/>
      <c r="AFY271" s="27"/>
      <c r="AFZ271" s="27"/>
      <c r="AGA271" s="27"/>
      <c r="AGB271" s="27"/>
      <c r="AGC271" s="27"/>
      <c r="AGD271" s="27"/>
      <c r="AGE271" s="27"/>
      <c r="AGF271" s="27"/>
      <c r="AGG271" s="27"/>
      <c r="AGH271" s="27"/>
      <c r="AGI271" s="27"/>
      <c r="AGJ271" s="27"/>
      <c r="AGK271" s="27"/>
      <c r="AGL271" s="27"/>
      <c r="AGM271" s="27"/>
      <c r="AGN271" s="27"/>
      <c r="AGO271" s="27"/>
      <c r="AGP271" s="27"/>
      <c r="AGQ271" s="27"/>
      <c r="AGR271" s="27"/>
      <c r="AGS271" s="27"/>
      <c r="AGT271" s="27"/>
      <c r="AGU271" s="27"/>
      <c r="AGV271" s="27"/>
      <c r="AGW271" s="27"/>
      <c r="AGX271" s="27"/>
      <c r="AGY271" s="27"/>
      <c r="AGZ271" s="27"/>
      <c r="AHA271" s="27"/>
      <c r="AHB271" s="27"/>
      <c r="AHC271" s="27"/>
      <c r="AHD271" s="27"/>
      <c r="AHE271" s="27"/>
      <c r="AHF271" s="27"/>
      <c r="AHG271" s="27"/>
      <c r="AHH271" s="27"/>
      <c r="AHI271" s="27"/>
      <c r="AHJ271" s="27"/>
      <c r="AHK271" s="27"/>
      <c r="AHL271" s="27"/>
      <c r="AHM271" s="27"/>
      <c r="AHN271" s="27"/>
      <c r="AHO271" s="27"/>
      <c r="AHP271" s="27"/>
      <c r="AHQ271" s="27"/>
      <c r="AHR271" s="27"/>
      <c r="AHS271" s="27"/>
      <c r="AHT271" s="27"/>
      <c r="AHU271" s="27"/>
      <c r="AHV271" s="27"/>
      <c r="AHW271" s="27"/>
      <c r="AHX271" s="27"/>
      <c r="AHY271" s="27"/>
      <c r="AHZ271" s="27"/>
      <c r="AIA271" s="27"/>
      <c r="AIB271" s="27"/>
      <c r="AIC271" s="27"/>
      <c r="AID271" s="27"/>
      <c r="AIE271" s="27"/>
      <c r="AIF271" s="27"/>
      <c r="AIG271" s="27"/>
      <c r="AIH271" s="27"/>
      <c r="AII271" s="27"/>
      <c r="AIJ271" s="27"/>
      <c r="AIK271" s="27"/>
      <c r="AIL271" s="27"/>
      <c r="AIM271" s="27"/>
      <c r="AIN271" s="27"/>
      <c r="AIO271" s="27"/>
      <c r="AIP271" s="27"/>
      <c r="AIQ271" s="27"/>
      <c r="AIR271" s="27"/>
      <c r="AIS271" s="27"/>
      <c r="AIT271" s="27"/>
      <c r="AIU271" s="27"/>
      <c r="AIV271" s="27"/>
      <c r="AIW271" s="27"/>
      <c r="AIX271" s="27"/>
      <c r="AIY271" s="27"/>
      <c r="AIZ271" s="27"/>
      <c r="AJA271" s="27"/>
      <c r="AJB271" s="27"/>
      <c r="AJC271" s="27"/>
      <c r="AJD271" s="27"/>
      <c r="AJE271" s="27"/>
      <c r="AJF271" s="27"/>
      <c r="AJG271" s="27"/>
      <c r="AJH271" s="27"/>
      <c r="AJI271" s="27"/>
      <c r="AJJ271" s="27"/>
      <c r="AJK271" s="27"/>
      <c r="AJL271" s="27"/>
      <c r="AJM271" s="27"/>
      <c r="AJN271" s="27"/>
      <c r="AJO271" s="27"/>
      <c r="AJP271" s="27"/>
      <c r="AJQ271" s="27"/>
      <c r="AJR271" s="27"/>
      <c r="AJS271" s="27"/>
      <c r="AJT271" s="27"/>
      <c r="AJU271" s="27"/>
      <c r="AJV271" s="27"/>
      <c r="AJW271" s="27"/>
      <c r="AJX271" s="27"/>
      <c r="AJY271" s="27"/>
      <c r="AJZ271" s="27"/>
      <c r="AKA271" s="27"/>
      <c r="AKB271" s="27"/>
      <c r="AKC271" s="27"/>
      <c r="AKD271" s="27"/>
      <c r="AKE271" s="27"/>
      <c r="AKF271" s="27"/>
      <c r="AKG271" s="27"/>
      <c r="AKH271" s="27"/>
      <c r="AKI271" s="27"/>
      <c r="AKJ271" s="27"/>
      <c r="AKK271" s="27"/>
      <c r="AKL271" s="27"/>
      <c r="AKM271" s="27"/>
      <c r="AKN271" s="27"/>
      <c r="AKO271" s="27"/>
      <c r="AKP271" s="27"/>
      <c r="AKQ271" s="27"/>
      <c r="AKR271" s="27"/>
      <c r="AKS271" s="27"/>
      <c r="AKT271" s="27"/>
      <c r="AKU271" s="27"/>
      <c r="AKV271" s="27"/>
      <c r="AKW271" s="27"/>
      <c r="AKX271" s="27"/>
      <c r="AKY271" s="27"/>
      <c r="AKZ271" s="27"/>
      <c r="ALA271" s="27"/>
      <c r="ALB271" s="27"/>
      <c r="ALC271" s="27"/>
      <c r="ALD271" s="27"/>
      <c r="ALE271" s="27"/>
      <c r="ALF271" s="27"/>
      <c r="ALG271" s="27"/>
      <c r="ALH271" s="27"/>
      <c r="ALI271" s="27"/>
      <c r="ALJ271" s="27"/>
      <c r="ALK271" s="27"/>
      <c r="ALL271" s="27"/>
      <c r="ALM271" s="27"/>
      <c r="ALN271" s="27"/>
      <c r="ALO271" s="27"/>
      <c r="ALP271" s="27"/>
      <c r="ALQ271" s="27"/>
      <c r="ALR271" s="27"/>
      <c r="ALS271" s="27"/>
      <c r="ALT271" s="27"/>
      <c r="ALU271" s="27"/>
      <c r="ALV271" s="27"/>
      <c r="ALW271" s="27"/>
      <c r="ALX271" s="27"/>
      <c r="ALY271" s="27"/>
      <c r="ALZ271" s="27"/>
      <c r="AMA271" s="27"/>
      <c r="AMB271" s="27"/>
      <c r="AMC271" s="27"/>
      <c r="AMD271" s="27"/>
      <c r="AME271" s="27"/>
      <c r="AMF271" s="27"/>
      <c r="AMG271" s="27"/>
      <c r="AMH271" s="27"/>
      <c r="AMI271" s="27"/>
      <c r="AMJ271" s="27"/>
      <c r="AMK271" s="27"/>
      <c r="AML271" s="27"/>
      <c r="AMM271" s="27"/>
      <c r="AMN271" s="27"/>
      <c r="AMO271" s="27"/>
      <c r="AMP271" s="27"/>
      <c r="AMQ271" s="27"/>
      <c r="AMR271" s="27"/>
      <c r="AMS271" s="27"/>
      <c r="AMT271" s="27"/>
      <c r="AMU271" s="27"/>
      <c r="AMV271" s="27"/>
      <c r="AMW271" s="27"/>
      <c r="AMX271" s="27"/>
      <c r="AMY271" s="27"/>
      <c r="AMZ271" s="27"/>
      <c r="ANA271" s="27"/>
      <c r="ANB271" s="27"/>
      <c r="ANC271" s="27"/>
      <c r="AND271" s="27"/>
      <c r="ANE271" s="27"/>
      <c r="ANF271" s="27"/>
      <c r="ANG271" s="27"/>
      <c r="ANH271" s="27"/>
      <c r="ANI271" s="27"/>
      <c r="ANJ271" s="27"/>
      <c r="ANK271" s="27"/>
      <c r="ANL271" s="27"/>
      <c r="ANM271" s="27"/>
      <c r="ANN271" s="27"/>
      <c r="ANO271" s="27"/>
      <c r="ANP271" s="27"/>
      <c r="ANQ271" s="27"/>
      <c r="ANR271" s="27"/>
      <c r="ANS271" s="27"/>
      <c r="ANT271" s="27"/>
      <c r="ANU271" s="27"/>
      <c r="ANV271" s="27"/>
      <c r="ANW271" s="27"/>
      <c r="ANX271" s="27"/>
      <c r="ANY271" s="27"/>
      <c r="ANZ271" s="27"/>
      <c r="AOA271" s="27"/>
      <c r="AOB271" s="27"/>
      <c r="AOC271" s="27"/>
      <c r="AOD271" s="27"/>
      <c r="AOE271" s="27"/>
      <c r="AOF271" s="27"/>
      <c r="AOG271" s="27"/>
      <c r="AOH271" s="27"/>
      <c r="AOI271" s="27"/>
      <c r="AOJ271" s="27"/>
      <c r="AOK271" s="27"/>
      <c r="AOL271" s="27"/>
      <c r="AOM271" s="27"/>
      <c r="AON271" s="27"/>
      <c r="AOO271" s="27"/>
      <c r="AOP271" s="27"/>
      <c r="AOQ271" s="27"/>
      <c r="AOR271" s="27"/>
      <c r="AOS271" s="27"/>
      <c r="AOT271" s="27"/>
      <c r="AOU271" s="27"/>
      <c r="AOV271" s="27"/>
      <c r="AOW271" s="27"/>
      <c r="AOX271" s="27"/>
      <c r="AOY271" s="27"/>
      <c r="AOZ271" s="27"/>
      <c r="APA271" s="27"/>
      <c r="APB271" s="27"/>
      <c r="APC271" s="27"/>
      <c r="APD271" s="27"/>
      <c r="APE271" s="27"/>
      <c r="APF271" s="27"/>
      <c r="APG271" s="27"/>
      <c r="APH271" s="27"/>
      <c r="API271" s="27"/>
      <c r="APJ271" s="27"/>
      <c r="APK271" s="27"/>
      <c r="APL271" s="27"/>
      <c r="APM271" s="27"/>
      <c r="APN271" s="27"/>
      <c r="APO271" s="27"/>
      <c r="APP271" s="27"/>
      <c r="APQ271" s="27"/>
      <c r="APR271" s="27"/>
      <c r="APS271" s="27"/>
      <c r="APT271" s="27"/>
      <c r="APU271" s="27"/>
      <c r="APV271" s="27"/>
      <c r="APW271" s="27"/>
      <c r="APX271" s="27"/>
      <c r="APY271" s="27"/>
      <c r="APZ271" s="27"/>
      <c r="AQA271" s="27"/>
      <c r="AQB271" s="27"/>
      <c r="AQC271" s="27"/>
      <c r="AQD271" s="27"/>
      <c r="AQE271" s="27"/>
      <c r="AQF271" s="27"/>
      <c r="AQG271" s="27"/>
      <c r="AQH271" s="27"/>
      <c r="AQI271" s="27"/>
      <c r="AQJ271" s="27"/>
      <c r="AQK271" s="27"/>
      <c r="AQL271" s="27"/>
      <c r="AQM271" s="27"/>
      <c r="AQN271" s="27"/>
      <c r="AQO271" s="27"/>
      <c r="AQP271" s="27"/>
      <c r="AQQ271" s="27"/>
      <c r="AQR271" s="27"/>
      <c r="AQS271" s="27"/>
      <c r="AQT271" s="27"/>
      <c r="AQU271" s="27"/>
      <c r="AQV271" s="27"/>
      <c r="AQW271" s="27"/>
      <c r="AQX271" s="27"/>
      <c r="AQY271" s="27"/>
      <c r="AQZ271" s="27"/>
      <c r="ARA271" s="27"/>
      <c r="ARB271" s="27"/>
      <c r="ARC271" s="27"/>
      <c r="ARD271" s="27"/>
      <c r="ARE271" s="27"/>
      <c r="ARF271" s="27"/>
      <c r="ARG271" s="27"/>
      <c r="ARH271" s="27"/>
      <c r="ARI271" s="27"/>
      <c r="ARJ271" s="27"/>
      <c r="ARK271" s="27"/>
      <c r="ARL271" s="27"/>
      <c r="ARM271" s="27"/>
      <c r="ARN271" s="27"/>
      <c r="ARO271" s="27"/>
      <c r="ARP271" s="27"/>
      <c r="ARQ271" s="27"/>
      <c r="ARR271" s="27"/>
      <c r="ARS271" s="27"/>
      <c r="ART271" s="27"/>
      <c r="ARU271" s="27"/>
      <c r="ARV271" s="27"/>
      <c r="ARW271" s="27"/>
      <c r="ARX271" s="27"/>
      <c r="ARY271" s="27"/>
      <c r="ARZ271" s="27"/>
      <c r="ASA271" s="27"/>
      <c r="ASB271" s="27"/>
      <c r="ASC271" s="27"/>
      <c r="ASD271" s="27"/>
      <c r="ASE271" s="27"/>
      <c r="ASF271" s="27"/>
      <c r="ASG271" s="27"/>
      <c r="ASH271" s="27"/>
      <c r="ASI271" s="27"/>
      <c r="ASJ271" s="27"/>
      <c r="ASK271" s="27"/>
      <c r="ASL271" s="27"/>
      <c r="ASM271" s="27"/>
      <c r="ASN271" s="27"/>
      <c r="ASO271" s="27"/>
      <c r="ASP271" s="27"/>
      <c r="ASQ271" s="27"/>
      <c r="ASR271" s="27"/>
      <c r="ASS271" s="27"/>
      <c r="AST271" s="27"/>
      <c r="ASU271" s="27"/>
      <c r="ASV271" s="27"/>
      <c r="ASW271" s="27"/>
      <c r="ASX271" s="27"/>
      <c r="ASY271" s="27"/>
      <c r="ASZ271" s="27"/>
      <c r="ATA271" s="27"/>
      <c r="ATB271" s="27"/>
      <c r="ATC271" s="27"/>
      <c r="ATD271" s="27"/>
      <c r="ATE271" s="27"/>
      <c r="ATF271" s="27"/>
      <c r="ATG271" s="27"/>
      <c r="ATH271" s="27"/>
      <c r="ATI271" s="27"/>
      <c r="ATJ271" s="27"/>
      <c r="ATK271" s="27"/>
      <c r="ATL271" s="27"/>
      <c r="ATM271" s="27"/>
      <c r="ATN271" s="27"/>
      <c r="ATO271" s="27"/>
      <c r="ATP271" s="27"/>
      <c r="ATQ271" s="27"/>
      <c r="ATR271" s="27"/>
      <c r="ATS271" s="27"/>
      <c r="ATT271" s="27"/>
      <c r="ATU271" s="27"/>
      <c r="ATV271" s="27"/>
      <c r="ATW271" s="27"/>
      <c r="ATX271" s="27"/>
      <c r="ATY271" s="27"/>
      <c r="ATZ271" s="27"/>
      <c r="AUA271" s="27"/>
      <c r="AUB271" s="27"/>
      <c r="AUC271" s="27"/>
      <c r="AUD271" s="27"/>
      <c r="AUE271" s="27"/>
      <c r="AUF271" s="27"/>
      <c r="AUG271" s="27"/>
      <c r="AUH271" s="27"/>
      <c r="AUI271" s="27"/>
      <c r="AUJ271" s="27"/>
      <c r="AUK271" s="27"/>
      <c r="AUL271" s="27"/>
      <c r="AUM271" s="27"/>
      <c r="AUN271" s="27"/>
      <c r="AUO271" s="27"/>
      <c r="AUP271" s="27"/>
      <c r="AUQ271" s="27"/>
      <c r="AUR271" s="27"/>
      <c r="AUS271" s="27"/>
      <c r="AUT271" s="27"/>
      <c r="AUU271" s="27"/>
      <c r="AUV271" s="27"/>
      <c r="AUW271" s="27"/>
      <c r="AUX271" s="27"/>
      <c r="AUY271" s="27"/>
      <c r="AUZ271" s="27"/>
      <c r="AVA271" s="27"/>
      <c r="AVB271" s="27"/>
      <c r="AVC271" s="27"/>
      <c r="AVD271" s="27"/>
      <c r="AVE271" s="27"/>
      <c r="AVF271" s="27"/>
      <c r="AVG271" s="27"/>
      <c r="AVH271" s="27"/>
      <c r="AVI271" s="27"/>
      <c r="AVJ271" s="27"/>
      <c r="AVK271" s="27"/>
      <c r="AVL271" s="27"/>
      <c r="AVM271" s="27"/>
      <c r="AVN271" s="27"/>
      <c r="AVO271" s="27"/>
      <c r="AVP271" s="27"/>
      <c r="AVQ271" s="27"/>
      <c r="AVR271" s="27"/>
      <c r="AVS271" s="27"/>
      <c r="AVT271" s="27"/>
      <c r="AVU271" s="27"/>
      <c r="AVV271" s="27"/>
      <c r="AVW271" s="27"/>
      <c r="AVX271" s="27"/>
      <c r="AVY271" s="27"/>
      <c r="AVZ271" s="27"/>
      <c r="AWA271" s="27"/>
      <c r="AWB271" s="27"/>
      <c r="AWC271" s="27"/>
      <c r="AWD271" s="27"/>
      <c r="AWE271" s="27"/>
      <c r="AWF271" s="27"/>
      <c r="AWG271" s="27"/>
      <c r="AWH271" s="27"/>
      <c r="AWI271" s="27"/>
      <c r="AWJ271" s="27"/>
      <c r="AWK271" s="27"/>
      <c r="AWL271" s="27"/>
      <c r="AWM271" s="27"/>
      <c r="AWN271" s="27"/>
      <c r="AWO271" s="27"/>
      <c r="AWP271" s="27"/>
      <c r="AWQ271" s="27"/>
      <c r="AWR271" s="27"/>
      <c r="AWS271" s="27"/>
      <c r="AWT271" s="27"/>
      <c r="AWU271" s="27"/>
      <c r="AWV271" s="27"/>
      <c r="AWW271" s="27"/>
      <c r="AWX271" s="27"/>
      <c r="AWY271" s="27"/>
      <c r="AWZ271" s="27"/>
      <c r="AXA271" s="27"/>
      <c r="AXB271" s="27"/>
      <c r="AXC271" s="27"/>
      <c r="AXD271" s="27"/>
      <c r="AXE271" s="27"/>
      <c r="AXF271" s="27"/>
      <c r="AXG271" s="27"/>
      <c r="AXH271" s="27"/>
      <c r="AXI271" s="27"/>
      <c r="AXJ271" s="27"/>
      <c r="AXK271" s="27"/>
      <c r="AXL271" s="27"/>
      <c r="AXM271" s="27"/>
      <c r="AXN271" s="27"/>
      <c r="AXO271" s="27"/>
      <c r="AXP271" s="27"/>
      <c r="AXQ271" s="27"/>
      <c r="AXR271" s="27"/>
      <c r="AXS271" s="27"/>
      <c r="AXT271" s="27"/>
      <c r="AXU271" s="27"/>
      <c r="AXV271" s="27"/>
      <c r="AXW271" s="27"/>
      <c r="AXX271" s="27"/>
      <c r="AXY271" s="27"/>
      <c r="AXZ271" s="27"/>
      <c r="AYA271" s="27"/>
      <c r="AYB271" s="27"/>
      <c r="AYC271" s="27"/>
      <c r="AYD271" s="27"/>
      <c r="AYE271" s="27"/>
      <c r="AYF271" s="27"/>
      <c r="AYG271" s="27"/>
      <c r="AYH271" s="27"/>
      <c r="AYI271" s="27"/>
      <c r="AYJ271" s="27"/>
      <c r="AYK271" s="27"/>
      <c r="AYL271" s="27"/>
      <c r="AYM271" s="27"/>
      <c r="AYN271" s="27"/>
      <c r="AYO271" s="27"/>
      <c r="AYP271" s="27"/>
      <c r="AYQ271" s="27"/>
      <c r="AYR271" s="27"/>
      <c r="AYS271" s="27"/>
      <c r="AYT271" s="27"/>
      <c r="AYU271" s="27"/>
      <c r="AYV271" s="27"/>
      <c r="AYW271" s="27"/>
      <c r="AYX271" s="27"/>
      <c r="AYY271" s="27"/>
      <c r="AYZ271" s="27"/>
      <c r="AZA271" s="27"/>
      <c r="AZB271" s="27"/>
      <c r="AZC271" s="27"/>
      <c r="AZD271" s="27"/>
      <c r="AZE271" s="27"/>
      <c r="AZF271" s="27"/>
      <c r="AZG271" s="27"/>
      <c r="AZH271" s="27"/>
      <c r="AZI271" s="27"/>
      <c r="AZJ271" s="27"/>
      <c r="AZK271" s="27"/>
      <c r="AZL271" s="27"/>
      <c r="AZM271" s="27"/>
      <c r="AZN271" s="27"/>
      <c r="AZO271" s="27"/>
      <c r="AZP271" s="27"/>
      <c r="AZQ271" s="27"/>
      <c r="AZR271" s="27"/>
      <c r="AZS271" s="27"/>
      <c r="AZT271" s="27"/>
      <c r="AZU271" s="27"/>
      <c r="AZV271" s="27"/>
      <c r="AZW271" s="27"/>
      <c r="AZX271" s="27"/>
      <c r="AZY271" s="27"/>
      <c r="AZZ271" s="27"/>
      <c r="BAA271" s="27"/>
      <c r="BAB271" s="27"/>
      <c r="BAC271" s="27"/>
      <c r="BAD271" s="27"/>
      <c r="BAE271" s="27"/>
      <c r="BAF271" s="27"/>
      <c r="BAG271" s="27"/>
      <c r="BAH271" s="27"/>
      <c r="BAI271" s="27"/>
      <c r="BAJ271" s="27"/>
      <c r="BAK271" s="27"/>
      <c r="BAL271" s="27"/>
      <c r="BAM271" s="27"/>
      <c r="BAN271" s="27"/>
      <c r="BAO271" s="27"/>
      <c r="BAP271" s="27"/>
      <c r="BAQ271" s="27"/>
      <c r="BAR271" s="27"/>
      <c r="BAS271" s="27"/>
      <c r="BAT271" s="27"/>
      <c r="BAU271" s="27"/>
      <c r="BAV271" s="27"/>
      <c r="BAW271" s="27"/>
      <c r="BAX271" s="27"/>
      <c r="BAY271" s="27"/>
      <c r="BAZ271" s="27"/>
      <c r="BBA271" s="27"/>
      <c r="BBB271" s="27"/>
      <c r="BBC271" s="27"/>
      <c r="BBD271" s="27"/>
      <c r="BBE271" s="27"/>
      <c r="BBF271" s="27"/>
      <c r="BBG271" s="27"/>
      <c r="BBH271" s="27"/>
      <c r="BBI271" s="27"/>
      <c r="BBJ271" s="27"/>
      <c r="BBK271" s="27"/>
      <c r="BBL271" s="27"/>
      <c r="BBM271" s="27"/>
      <c r="BBN271" s="27"/>
      <c r="BBO271" s="27"/>
      <c r="BBP271" s="27"/>
      <c r="BBQ271" s="27"/>
      <c r="BBR271" s="27"/>
      <c r="BBS271" s="27"/>
      <c r="BBT271" s="27"/>
      <c r="BBU271" s="27"/>
      <c r="BBV271" s="27"/>
      <c r="BBW271" s="27"/>
      <c r="BBX271" s="27"/>
      <c r="BBY271" s="27"/>
      <c r="BBZ271" s="27"/>
      <c r="BCA271" s="27"/>
      <c r="BCB271" s="27"/>
      <c r="BCC271" s="27"/>
      <c r="BCD271" s="27"/>
      <c r="BCE271" s="27"/>
      <c r="BCF271" s="27"/>
      <c r="BCG271" s="27"/>
      <c r="BCH271" s="27"/>
      <c r="BCI271" s="27"/>
      <c r="BCJ271" s="27"/>
      <c r="BCK271" s="27"/>
      <c r="BCL271" s="27"/>
      <c r="BCM271" s="27"/>
      <c r="BCN271" s="27"/>
      <c r="BCO271" s="27"/>
      <c r="BCP271" s="27"/>
      <c r="BCQ271" s="27"/>
      <c r="BCR271" s="27"/>
      <c r="BCS271" s="27"/>
      <c r="BCT271" s="27"/>
      <c r="BCU271" s="27"/>
      <c r="BCV271" s="27"/>
      <c r="BCW271" s="27"/>
      <c r="BCX271" s="27"/>
      <c r="BCY271" s="27"/>
      <c r="BCZ271" s="27"/>
      <c r="BDA271" s="27"/>
      <c r="BDB271" s="27"/>
      <c r="BDC271" s="27"/>
      <c r="BDD271" s="27"/>
      <c r="BDE271" s="27"/>
      <c r="BDF271" s="27"/>
      <c r="BDG271" s="27"/>
      <c r="BDH271" s="27"/>
      <c r="BDI271" s="27"/>
      <c r="BDJ271" s="27"/>
      <c r="BDK271" s="27"/>
      <c r="BDL271" s="27"/>
      <c r="BDM271" s="27"/>
      <c r="BDN271" s="27"/>
      <c r="BDO271" s="27"/>
      <c r="BDP271" s="27"/>
      <c r="BDQ271" s="27"/>
      <c r="BDR271" s="27"/>
      <c r="BDS271" s="27"/>
      <c r="BDT271" s="27"/>
      <c r="BDU271" s="27"/>
      <c r="BDV271" s="27"/>
      <c r="BDW271" s="27"/>
      <c r="BDX271" s="27"/>
      <c r="BDY271" s="27"/>
      <c r="BDZ271" s="27"/>
      <c r="BEA271" s="27"/>
      <c r="BEB271" s="27"/>
      <c r="BEC271" s="27"/>
      <c r="BED271" s="27"/>
      <c r="BEE271" s="27"/>
      <c r="BEF271" s="27"/>
      <c r="BEG271" s="27"/>
      <c r="BEH271" s="27"/>
      <c r="BEI271" s="27"/>
      <c r="BEJ271" s="27"/>
      <c r="BEK271" s="27"/>
      <c r="BEL271" s="27"/>
      <c r="BEM271" s="27"/>
      <c r="BEN271" s="27"/>
      <c r="BEO271" s="27"/>
      <c r="BEP271" s="27"/>
      <c r="BEQ271" s="27"/>
      <c r="BER271" s="27"/>
      <c r="BES271" s="27"/>
      <c r="BET271" s="27"/>
      <c r="BEU271" s="27"/>
      <c r="BEV271" s="27"/>
      <c r="BEW271" s="27"/>
      <c r="BEX271" s="27"/>
      <c r="BEY271" s="27"/>
      <c r="BEZ271" s="27"/>
      <c r="BFA271" s="27"/>
      <c r="BFB271" s="27"/>
      <c r="BFC271" s="27"/>
      <c r="BFD271" s="27"/>
      <c r="BFE271" s="27"/>
      <c r="BFF271" s="27"/>
      <c r="BFG271" s="27"/>
      <c r="BFH271" s="27"/>
      <c r="BFI271" s="27"/>
      <c r="BFJ271" s="27"/>
      <c r="BFK271" s="27"/>
      <c r="BFL271" s="27"/>
      <c r="BFM271" s="27"/>
      <c r="BFN271" s="27"/>
      <c r="BFO271" s="27"/>
      <c r="BFP271" s="27"/>
      <c r="BFQ271" s="27"/>
      <c r="BFR271" s="27"/>
      <c r="BFS271" s="27"/>
      <c r="BFT271" s="27"/>
      <c r="BFU271" s="27"/>
      <c r="BFV271" s="27"/>
      <c r="BFW271" s="27"/>
      <c r="BFX271" s="27"/>
      <c r="BFY271" s="27"/>
      <c r="BFZ271" s="27"/>
      <c r="BGA271" s="27"/>
      <c r="BGB271" s="27"/>
      <c r="BGC271" s="27"/>
      <c r="BGD271" s="27"/>
      <c r="BGE271" s="27"/>
      <c r="BGF271" s="27"/>
      <c r="BGG271" s="27"/>
      <c r="BGH271" s="27"/>
      <c r="BGI271" s="27"/>
      <c r="BGJ271" s="27"/>
      <c r="BGK271" s="27"/>
      <c r="BGL271" s="27"/>
      <c r="BGM271" s="27"/>
      <c r="BGN271" s="27"/>
      <c r="BGO271" s="27"/>
      <c r="BGP271" s="27"/>
      <c r="BGQ271" s="27"/>
      <c r="BGR271" s="27"/>
      <c r="BGS271" s="27"/>
      <c r="BGT271" s="27"/>
      <c r="BGU271" s="27"/>
      <c r="BGV271" s="27"/>
      <c r="BGW271" s="27"/>
      <c r="BGX271" s="27"/>
      <c r="BGY271" s="27"/>
      <c r="BGZ271" s="27"/>
      <c r="BHA271" s="27"/>
      <c r="BHB271" s="27"/>
      <c r="BHC271" s="27"/>
      <c r="BHD271" s="27"/>
      <c r="BHE271" s="27"/>
      <c r="BHF271" s="27"/>
      <c r="BHG271" s="27"/>
      <c r="BHH271" s="27"/>
      <c r="BHI271" s="27"/>
      <c r="BHJ271" s="27"/>
      <c r="BHK271" s="27"/>
      <c r="BHL271" s="27"/>
      <c r="BHM271" s="27"/>
      <c r="BHN271" s="27"/>
      <c r="BHO271" s="27"/>
      <c r="BHP271" s="27"/>
      <c r="BHQ271" s="27"/>
      <c r="BHR271" s="27"/>
      <c r="BHS271" s="27"/>
      <c r="BHT271" s="27"/>
      <c r="BHU271" s="27"/>
      <c r="BHV271" s="27"/>
      <c r="BHW271" s="27"/>
      <c r="BHX271" s="27"/>
      <c r="BHY271" s="27"/>
      <c r="BHZ271" s="27"/>
      <c r="BIA271" s="27"/>
      <c r="BIB271" s="27"/>
      <c r="BIC271" s="27"/>
      <c r="BID271" s="27"/>
      <c r="BIE271" s="27"/>
      <c r="BIF271" s="27"/>
      <c r="BIG271" s="27"/>
      <c r="BIH271" s="27"/>
      <c r="BII271" s="27"/>
      <c r="BIJ271" s="27"/>
      <c r="BIK271" s="27"/>
      <c r="BIL271" s="27"/>
      <c r="BIM271" s="27"/>
      <c r="BIN271" s="27"/>
      <c r="BIO271" s="27"/>
      <c r="BIP271" s="27"/>
      <c r="BIQ271" s="27"/>
      <c r="BIR271" s="27"/>
      <c r="BIS271" s="27"/>
      <c r="BIT271" s="27"/>
      <c r="BIU271" s="27"/>
      <c r="BIV271" s="27"/>
      <c r="BIW271" s="27"/>
      <c r="BIX271" s="27"/>
      <c r="BIY271" s="27"/>
      <c r="BIZ271" s="27"/>
      <c r="BJA271" s="27"/>
      <c r="BJB271" s="27"/>
      <c r="BJC271" s="27"/>
      <c r="BJD271" s="27"/>
      <c r="BJE271" s="27"/>
      <c r="BJF271" s="27"/>
      <c r="BJG271" s="27"/>
      <c r="BJH271" s="27"/>
      <c r="BJI271" s="27"/>
      <c r="BJJ271" s="27"/>
      <c r="BJK271" s="27"/>
      <c r="BJL271" s="27"/>
      <c r="BJM271" s="27"/>
      <c r="BJN271" s="27"/>
      <c r="BJO271" s="27"/>
      <c r="BJP271" s="27"/>
      <c r="BJQ271" s="27"/>
      <c r="BJR271" s="27"/>
      <c r="BJS271" s="27"/>
      <c r="BJT271" s="27"/>
      <c r="BJU271" s="27"/>
      <c r="BJV271" s="27"/>
      <c r="BJW271" s="27"/>
      <c r="BJX271" s="27"/>
      <c r="BJY271" s="27"/>
      <c r="BJZ271" s="27"/>
      <c r="BKA271" s="27"/>
      <c r="BKB271" s="27"/>
      <c r="BKC271" s="27"/>
      <c r="BKD271" s="27"/>
      <c r="BKE271" s="27"/>
      <c r="BKF271" s="27"/>
      <c r="BKG271" s="27"/>
      <c r="BKH271" s="27"/>
      <c r="BKI271" s="27"/>
      <c r="BKJ271" s="27"/>
      <c r="BKK271" s="27"/>
      <c r="BKL271" s="27"/>
      <c r="BKM271" s="27"/>
      <c r="BKN271" s="27"/>
      <c r="BKO271" s="27"/>
      <c r="BKP271" s="27"/>
      <c r="BKQ271" s="27"/>
      <c r="BKR271" s="27"/>
      <c r="BKS271" s="27"/>
      <c r="BKT271" s="27"/>
      <c r="BKU271" s="27"/>
      <c r="BKV271" s="27"/>
      <c r="BKW271" s="27"/>
      <c r="BKX271" s="27"/>
      <c r="BKY271" s="27"/>
      <c r="BKZ271" s="27"/>
      <c r="BLA271" s="27"/>
      <c r="BLB271" s="27"/>
      <c r="BLC271" s="27"/>
      <c r="BLD271" s="27"/>
      <c r="BLE271" s="27"/>
      <c r="BLF271" s="27"/>
      <c r="BLG271" s="27"/>
      <c r="BLH271" s="27"/>
      <c r="BLI271" s="27"/>
      <c r="BLJ271" s="27"/>
      <c r="BLK271" s="27"/>
      <c r="BLL271" s="27"/>
      <c r="BLM271" s="27"/>
      <c r="BLN271" s="27"/>
      <c r="BLO271" s="27"/>
      <c r="BLP271" s="27"/>
      <c r="BLQ271" s="27"/>
      <c r="BLR271" s="27"/>
      <c r="BLS271" s="27"/>
      <c r="BLT271" s="27"/>
      <c r="BLU271" s="27"/>
      <c r="BLV271" s="27"/>
      <c r="BLW271" s="27"/>
      <c r="BLX271" s="27"/>
      <c r="BLY271" s="27"/>
      <c r="BLZ271" s="27"/>
      <c r="BMA271" s="27"/>
      <c r="BMB271" s="27"/>
      <c r="BMC271" s="27"/>
      <c r="BMD271" s="27"/>
      <c r="BME271" s="27"/>
      <c r="BMF271" s="27"/>
      <c r="BMG271" s="27"/>
      <c r="BMH271" s="27"/>
      <c r="BMI271" s="27"/>
      <c r="BMJ271" s="27"/>
      <c r="BMK271" s="27"/>
      <c r="BML271" s="27"/>
      <c r="BMM271" s="27"/>
      <c r="BMN271" s="27"/>
      <c r="BMO271" s="27"/>
      <c r="BMP271" s="27"/>
      <c r="BMQ271" s="27"/>
      <c r="BMR271" s="27"/>
      <c r="BMS271" s="27"/>
      <c r="BMT271" s="27"/>
      <c r="BMU271" s="27"/>
      <c r="BMV271" s="27"/>
      <c r="BMW271" s="27"/>
      <c r="BMX271" s="27"/>
      <c r="BMY271" s="27"/>
      <c r="BMZ271" s="27"/>
      <c r="BNA271" s="27"/>
      <c r="BNB271" s="27"/>
      <c r="BNC271" s="27"/>
      <c r="BND271" s="27"/>
      <c r="BNE271" s="27"/>
      <c r="BNF271" s="27"/>
      <c r="BNG271" s="27"/>
      <c r="BNH271" s="27"/>
      <c r="BNI271" s="27"/>
      <c r="BNJ271" s="27"/>
      <c r="BNK271" s="27"/>
      <c r="BNL271" s="27"/>
      <c r="BNM271" s="27"/>
      <c r="BNN271" s="27"/>
      <c r="BNO271" s="27"/>
      <c r="BNP271" s="27"/>
      <c r="BNQ271" s="27"/>
      <c r="BNR271" s="27"/>
      <c r="BNS271" s="27"/>
      <c r="BNT271" s="27"/>
      <c r="BNU271" s="27"/>
      <c r="BNV271" s="27"/>
      <c r="BNW271" s="27"/>
      <c r="BNX271" s="27"/>
      <c r="BNY271" s="27"/>
      <c r="BNZ271" s="27"/>
      <c r="BOA271" s="27"/>
      <c r="BOB271" s="27"/>
      <c r="BOC271" s="27"/>
      <c r="BOD271" s="27"/>
      <c r="BOE271" s="27"/>
      <c r="BOF271" s="27"/>
      <c r="BOG271" s="27"/>
      <c r="BOH271" s="27"/>
      <c r="BOI271" s="27"/>
      <c r="BOJ271" s="27"/>
      <c r="BOK271" s="27"/>
      <c r="BOL271" s="27"/>
      <c r="BOM271" s="27"/>
      <c r="BON271" s="27"/>
      <c r="BOO271" s="27"/>
      <c r="BOP271" s="27"/>
      <c r="BOQ271" s="27"/>
      <c r="BOR271" s="27"/>
      <c r="BOS271" s="27"/>
      <c r="BOT271" s="27"/>
      <c r="BOU271" s="27"/>
      <c r="BOV271" s="27"/>
      <c r="BOW271" s="27"/>
      <c r="BOX271" s="27"/>
      <c r="BOY271" s="27"/>
      <c r="BOZ271" s="27"/>
      <c r="BPA271" s="27"/>
      <c r="BPB271" s="27"/>
      <c r="BPC271" s="27"/>
      <c r="BPD271" s="27"/>
      <c r="BPE271" s="27"/>
      <c r="BPF271" s="27"/>
      <c r="BPG271" s="27"/>
      <c r="BPH271" s="27"/>
      <c r="BPI271" s="27"/>
      <c r="BPJ271" s="27"/>
      <c r="BPK271" s="27"/>
      <c r="BPL271" s="27"/>
      <c r="BPM271" s="27"/>
      <c r="BPN271" s="27"/>
      <c r="BPO271" s="27"/>
      <c r="BPP271" s="27"/>
      <c r="BPQ271" s="27"/>
      <c r="BPR271" s="27"/>
      <c r="BPS271" s="27"/>
      <c r="BPT271" s="27"/>
      <c r="BPU271" s="27"/>
      <c r="BPV271" s="27"/>
      <c r="BPW271" s="27"/>
      <c r="BPX271" s="27"/>
      <c r="BPY271" s="27"/>
      <c r="BPZ271" s="27"/>
      <c r="BQA271" s="27"/>
      <c r="BQB271" s="27"/>
      <c r="BQC271" s="27"/>
      <c r="BQD271" s="27"/>
      <c r="BQE271" s="27"/>
      <c r="BQF271" s="27"/>
      <c r="BQG271" s="27"/>
      <c r="BQH271" s="27"/>
      <c r="BQI271" s="27"/>
      <c r="BQJ271" s="27"/>
      <c r="BQK271" s="27"/>
      <c r="BQL271" s="27"/>
      <c r="BQM271" s="27"/>
      <c r="BQN271" s="27"/>
      <c r="BQO271" s="27"/>
      <c r="BQP271" s="27"/>
      <c r="BQQ271" s="27"/>
      <c r="BQR271" s="27"/>
      <c r="BQS271" s="27"/>
      <c r="BQT271" s="27"/>
      <c r="BQU271" s="27"/>
      <c r="BQV271" s="27"/>
      <c r="BQW271" s="27"/>
      <c r="BQX271" s="27"/>
      <c r="BQY271" s="27"/>
      <c r="BQZ271" s="27"/>
      <c r="BRA271" s="27"/>
      <c r="BRB271" s="27"/>
      <c r="BRC271" s="27"/>
      <c r="BRD271" s="27"/>
      <c r="BRE271" s="27"/>
      <c r="BRF271" s="27"/>
      <c r="BRG271" s="27"/>
      <c r="BRH271" s="27"/>
      <c r="BRI271" s="27"/>
      <c r="BRJ271" s="27"/>
      <c r="BRK271" s="27"/>
      <c r="BRL271" s="27"/>
      <c r="BRM271" s="27"/>
      <c r="BRN271" s="27"/>
      <c r="BRO271" s="27"/>
      <c r="BRP271" s="27"/>
      <c r="BRQ271" s="27"/>
      <c r="BRR271" s="27"/>
      <c r="BRS271" s="27"/>
      <c r="BRT271" s="27"/>
      <c r="BRU271" s="27"/>
      <c r="BRV271" s="27"/>
      <c r="BRW271" s="27"/>
      <c r="BRX271" s="27"/>
      <c r="BRY271" s="27"/>
      <c r="BRZ271" s="27"/>
      <c r="BSA271" s="27"/>
      <c r="BSB271" s="27"/>
      <c r="BSC271" s="27"/>
      <c r="BSD271" s="27"/>
      <c r="BSE271" s="27"/>
      <c r="BSF271" s="27"/>
      <c r="BSG271" s="27"/>
      <c r="BSH271" s="27"/>
      <c r="BSI271" s="27"/>
      <c r="BSJ271" s="27"/>
      <c r="BSK271" s="27"/>
      <c r="BSL271" s="27"/>
      <c r="BSM271" s="27"/>
      <c r="BSN271" s="27"/>
      <c r="BSO271" s="27"/>
      <c r="BSP271" s="27"/>
      <c r="BSQ271" s="27"/>
      <c r="BSR271" s="27"/>
      <c r="BSS271" s="27"/>
      <c r="BST271" s="27"/>
      <c r="BSU271" s="27"/>
      <c r="BSV271" s="27"/>
      <c r="BSW271" s="27"/>
      <c r="BSX271" s="27"/>
      <c r="BSY271" s="27"/>
      <c r="BSZ271" s="27"/>
      <c r="BTA271" s="27"/>
      <c r="BTB271" s="27"/>
      <c r="BTC271" s="27"/>
      <c r="BTD271" s="27"/>
      <c r="BTE271" s="27"/>
      <c r="BTF271" s="27"/>
      <c r="BTG271" s="27"/>
      <c r="BTH271" s="27"/>
      <c r="BTI271" s="27"/>
      <c r="BTJ271" s="27"/>
      <c r="BTK271" s="27"/>
      <c r="BTL271" s="27"/>
      <c r="BTM271" s="27"/>
      <c r="BTN271" s="27"/>
      <c r="BTO271" s="27"/>
      <c r="BTP271" s="27"/>
      <c r="BTQ271" s="27"/>
      <c r="BTR271" s="27"/>
      <c r="BTS271" s="27"/>
      <c r="BTT271" s="27"/>
      <c r="BTU271" s="27"/>
      <c r="BTV271" s="27"/>
      <c r="BTW271" s="27"/>
      <c r="BTX271" s="27"/>
      <c r="BTY271" s="27"/>
      <c r="BTZ271" s="27"/>
      <c r="BUA271" s="27"/>
      <c r="BUB271" s="27"/>
      <c r="BUC271" s="27"/>
      <c r="BUD271" s="27"/>
      <c r="BUE271" s="27"/>
      <c r="BUF271" s="27"/>
      <c r="BUG271" s="27"/>
      <c r="BUH271" s="27"/>
      <c r="BUI271" s="27"/>
      <c r="BUJ271" s="27"/>
      <c r="BUK271" s="27"/>
      <c r="BUL271" s="27"/>
      <c r="BUM271" s="27"/>
      <c r="BUN271" s="27"/>
      <c r="BUO271" s="27"/>
      <c r="BUP271" s="27"/>
      <c r="BUQ271" s="27"/>
      <c r="BUR271" s="27"/>
      <c r="BUS271" s="27"/>
      <c r="BUT271" s="27"/>
      <c r="BUU271" s="27"/>
      <c r="BUV271" s="27"/>
      <c r="BUW271" s="27"/>
      <c r="BUX271" s="27"/>
      <c r="BUY271" s="27"/>
      <c r="BUZ271" s="27"/>
      <c r="BVA271" s="27"/>
      <c r="BVB271" s="27"/>
      <c r="BVC271" s="27"/>
      <c r="BVD271" s="27"/>
      <c r="BVE271" s="27"/>
      <c r="BVF271" s="27"/>
      <c r="BVG271" s="27"/>
      <c r="BVH271" s="27"/>
      <c r="BVI271" s="27"/>
      <c r="BVJ271" s="27"/>
      <c r="BVK271" s="27"/>
      <c r="BVL271" s="27"/>
      <c r="BVM271" s="27"/>
      <c r="BVN271" s="27"/>
      <c r="BVO271" s="27"/>
      <c r="BVP271" s="27"/>
      <c r="BVQ271" s="27"/>
      <c r="BVR271" s="27"/>
      <c r="BVS271" s="27"/>
      <c r="BVT271" s="27"/>
      <c r="BVU271" s="27"/>
      <c r="BVV271" s="27"/>
      <c r="BVW271" s="27"/>
      <c r="BVX271" s="27"/>
      <c r="BVY271" s="27"/>
      <c r="BVZ271" s="27"/>
      <c r="BWA271" s="27"/>
      <c r="BWB271" s="27"/>
      <c r="BWC271" s="27"/>
      <c r="BWD271" s="27"/>
      <c r="BWE271" s="27"/>
      <c r="BWF271" s="27"/>
      <c r="BWG271" s="27"/>
      <c r="BWH271" s="27"/>
      <c r="BWI271" s="27"/>
      <c r="BWJ271" s="27"/>
      <c r="BWK271" s="27"/>
      <c r="BWL271" s="27"/>
      <c r="BWM271" s="27"/>
      <c r="BWN271" s="27"/>
      <c r="BWO271" s="27"/>
      <c r="BWP271" s="27"/>
      <c r="BWQ271" s="27"/>
      <c r="BWR271" s="27"/>
      <c r="BWS271" s="27"/>
      <c r="BWT271" s="27"/>
      <c r="BWU271" s="27"/>
      <c r="BWV271" s="27"/>
      <c r="BWW271" s="27"/>
      <c r="BWX271" s="27"/>
      <c r="BWY271" s="27"/>
      <c r="BWZ271" s="27"/>
      <c r="BXA271" s="27"/>
      <c r="BXB271" s="27"/>
      <c r="BXC271" s="27"/>
      <c r="BXD271" s="27"/>
      <c r="BXE271" s="27"/>
      <c r="BXF271" s="27"/>
      <c r="BXG271" s="27"/>
      <c r="BXH271" s="27"/>
      <c r="BXI271" s="27"/>
      <c r="BXJ271" s="27"/>
      <c r="BXK271" s="27"/>
      <c r="BXL271" s="27"/>
      <c r="BXM271" s="27"/>
      <c r="BXN271" s="27"/>
      <c r="BXO271" s="27"/>
      <c r="BXP271" s="27"/>
      <c r="BXQ271" s="27"/>
      <c r="BXR271" s="27"/>
      <c r="BXS271" s="27"/>
      <c r="BXT271" s="27"/>
      <c r="BXU271" s="27"/>
      <c r="BXV271" s="27"/>
      <c r="BXW271" s="27"/>
      <c r="BXX271" s="27"/>
      <c r="BXY271" s="27"/>
      <c r="BXZ271" s="27"/>
      <c r="BYA271" s="27"/>
      <c r="BYB271" s="27"/>
      <c r="BYC271" s="27"/>
      <c r="BYD271" s="27"/>
      <c r="BYE271" s="27"/>
      <c r="BYF271" s="27"/>
      <c r="BYG271" s="27"/>
      <c r="BYH271" s="27"/>
      <c r="BYI271" s="27"/>
      <c r="BYJ271" s="27"/>
      <c r="BYK271" s="27"/>
      <c r="BYL271" s="27"/>
      <c r="BYM271" s="27"/>
      <c r="BYN271" s="27"/>
      <c r="BYO271" s="27"/>
      <c r="BYP271" s="27"/>
      <c r="BYQ271" s="27"/>
      <c r="BYR271" s="27"/>
      <c r="BYS271" s="27"/>
      <c r="BYT271" s="27"/>
      <c r="BYU271" s="27"/>
      <c r="BYV271" s="27"/>
      <c r="BYW271" s="27"/>
      <c r="BYX271" s="27"/>
      <c r="BYY271" s="27"/>
      <c r="BYZ271" s="27"/>
      <c r="BZA271" s="27"/>
      <c r="BZB271" s="27"/>
      <c r="BZC271" s="27"/>
      <c r="BZD271" s="27"/>
      <c r="BZE271" s="27"/>
      <c r="BZF271" s="27"/>
      <c r="BZG271" s="27"/>
      <c r="BZH271" s="27"/>
      <c r="BZI271" s="27"/>
      <c r="BZJ271" s="27"/>
      <c r="BZK271" s="27"/>
      <c r="BZL271" s="27"/>
      <c r="BZM271" s="27"/>
      <c r="BZN271" s="27"/>
      <c r="BZO271" s="27"/>
      <c r="BZP271" s="27"/>
      <c r="BZQ271" s="27"/>
      <c r="BZR271" s="27"/>
      <c r="BZS271" s="27"/>
      <c r="BZT271" s="27"/>
      <c r="BZU271" s="27"/>
      <c r="BZV271" s="27"/>
      <c r="BZW271" s="27"/>
      <c r="BZX271" s="27"/>
      <c r="BZY271" s="27"/>
      <c r="BZZ271" s="27"/>
      <c r="CAA271" s="27"/>
      <c r="CAB271" s="27"/>
      <c r="CAC271" s="27"/>
      <c r="CAD271" s="27"/>
      <c r="CAE271" s="27"/>
      <c r="CAF271" s="27"/>
      <c r="CAG271" s="27"/>
      <c r="CAH271" s="27"/>
      <c r="CAI271" s="27"/>
      <c r="CAJ271" s="27"/>
      <c r="CAK271" s="27"/>
      <c r="CAL271" s="27"/>
      <c r="CAM271" s="27"/>
      <c r="CAN271" s="27"/>
      <c r="CAO271" s="27"/>
      <c r="CAP271" s="27"/>
      <c r="CAQ271" s="27"/>
      <c r="CAR271" s="27"/>
      <c r="CAS271" s="27"/>
      <c r="CAT271" s="27"/>
      <c r="CAU271" s="27"/>
      <c r="CAV271" s="27"/>
      <c r="CAW271" s="27"/>
      <c r="CAX271" s="27"/>
      <c r="CAY271" s="27"/>
      <c r="CAZ271" s="27"/>
      <c r="CBA271" s="27"/>
      <c r="CBB271" s="27"/>
      <c r="CBC271" s="27"/>
      <c r="CBD271" s="27"/>
      <c r="CBE271" s="27"/>
      <c r="CBF271" s="27"/>
      <c r="CBG271" s="27"/>
      <c r="CBH271" s="27"/>
      <c r="CBI271" s="27"/>
      <c r="CBJ271" s="27"/>
      <c r="CBK271" s="27"/>
      <c r="CBL271" s="27"/>
      <c r="CBM271" s="27"/>
      <c r="CBN271" s="27"/>
      <c r="CBO271" s="27"/>
      <c r="CBP271" s="27"/>
      <c r="CBQ271" s="27"/>
      <c r="CBR271" s="27"/>
      <c r="CBS271" s="27"/>
      <c r="CBT271" s="27"/>
      <c r="CBU271" s="27"/>
      <c r="CBV271" s="27"/>
      <c r="CBW271" s="27"/>
      <c r="CBX271" s="27"/>
      <c r="CBY271" s="27"/>
      <c r="CBZ271" s="27"/>
      <c r="CCA271" s="27"/>
      <c r="CCB271" s="27"/>
      <c r="CCC271" s="27"/>
      <c r="CCD271" s="27"/>
      <c r="CCE271" s="27"/>
      <c r="CCF271" s="27"/>
      <c r="CCG271" s="27"/>
      <c r="CCH271" s="27"/>
      <c r="CCI271" s="27"/>
      <c r="CCJ271" s="27"/>
      <c r="CCK271" s="27"/>
      <c r="CCL271" s="27"/>
      <c r="CCM271" s="27"/>
      <c r="CCN271" s="27"/>
      <c r="CCO271" s="27"/>
      <c r="CCP271" s="27"/>
      <c r="CCQ271" s="27"/>
      <c r="CCR271" s="27"/>
      <c r="CCS271" s="27"/>
      <c r="CCT271" s="27"/>
      <c r="CCU271" s="27"/>
      <c r="CCV271" s="27"/>
      <c r="CCW271" s="27"/>
      <c r="CCX271" s="27"/>
      <c r="CCY271" s="27"/>
      <c r="CCZ271" s="27"/>
      <c r="CDA271" s="27"/>
      <c r="CDB271" s="27"/>
      <c r="CDC271" s="27"/>
      <c r="CDD271" s="27"/>
      <c r="CDE271" s="27"/>
      <c r="CDF271" s="27"/>
      <c r="CDG271" s="27"/>
      <c r="CDH271" s="27"/>
      <c r="CDI271" s="27"/>
      <c r="CDJ271" s="27"/>
      <c r="CDK271" s="27"/>
      <c r="CDL271" s="27"/>
      <c r="CDM271" s="27"/>
      <c r="CDN271" s="27"/>
      <c r="CDO271" s="27"/>
      <c r="CDP271" s="27"/>
      <c r="CDQ271" s="27"/>
      <c r="CDR271" s="27"/>
      <c r="CDS271" s="27"/>
      <c r="CDT271" s="27"/>
      <c r="CDU271" s="27"/>
      <c r="CDV271" s="27"/>
      <c r="CDW271" s="27"/>
      <c r="CDX271" s="27"/>
      <c r="CDY271" s="27"/>
      <c r="CDZ271" s="27"/>
      <c r="CEA271" s="27"/>
      <c r="CEB271" s="27"/>
      <c r="CEC271" s="27"/>
      <c r="CED271" s="27"/>
      <c r="CEE271" s="27"/>
      <c r="CEF271" s="27"/>
      <c r="CEG271" s="27"/>
      <c r="CEH271" s="27"/>
      <c r="CEI271" s="27"/>
      <c r="CEJ271" s="27"/>
      <c r="CEK271" s="27"/>
      <c r="CEL271" s="27"/>
      <c r="CEM271" s="27"/>
      <c r="CEN271" s="27"/>
      <c r="CEO271" s="27"/>
      <c r="CEP271" s="27"/>
      <c r="CEQ271" s="27"/>
      <c r="CER271" s="27"/>
      <c r="CES271" s="27"/>
      <c r="CET271" s="27"/>
      <c r="CEU271" s="27"/>
      <c r="CEV271" s="27"/>
      <c r="CEW271" s="27"/>
      <c r="CEX271" s="27"/>
      <c r="CEY271" s="27"/>
      <c r="CEZ271" s="27"/>
      <c r="CFA271" s="27"/>
      <c r="CFB271" s="27"/>
      <c r="CFC271" s="27"/>
      <c r="CFD271" s="27"/>
      <c r="CFE271" s="27"/>
      <c r="CFF271" s="27"/>
      <c r="CFG271" s="27"/>
      <c r="CFH271" s="27"/>
      <c r="CFI271" s="27"/>
      <c r="CFJ271" s="27"/>
      <c r="CFK271" s="27"/>
      <c r="CFL271" s="27"/>
      <c r="CFM271" s="27"/>
      <c r="CFN271" s="27"/>
      <c r="CFO271" s="27"/>
      <c r="CFP271" s="27"/>
      <c r="CFQ271" s="27"/>
      <c r="CFR271" s="27"/>
      <c r="CFS271" s="27"/>
      <c r="CFT271" s="27"/>
      <c r="CFU271" s="27"/>
      <c r="CFV271" s="27"/>
      <c r="CFW271" s="27"/>
      <c r="CFX271" s="27"/>
      <c r="CFY271" s="27"/>
      <c r="CFZ271" s="27"/>
      <c r="CGA271" s="27"/>
      <c r="CGB271" s="27"/>
      <c r="CGC271" s="27"/>
      <c r="CGD271" s="27"/>
      <c r="CGE271" s="27"/>
      <c r="CGF271" s="27"/>
      <c r="CGG271" s="27"/>
      <c r="CGH271" s="27"/>
      <c r="CGI271" s="27"/>
      <c r="CGJ271" s="27"/>
      <c r="CGK271" s="27"/>
      <c r="CGL271" s="27"/>
      <c r="CGM271" s="27"/>
      <c r="CGN271" s="27"/>
      <c r="CGO271" s="27"/>
      <c r="CGP271" s="27"/>
      <c r="CGQ271" s="27"/>
      <c r="CGR271" s="27"/>
      <c r="CGS271" s="27"/>
      <c r="CGT271" s="27"/>
      <c r="CGU271" s="27"/>
      <c r="CGV271" s="27"/>
      <c r="CGW271" s="27"/>
      <c r="CGX271" s="27"/>
      <c r="CGY271" s="27"/>
      <c r="CGZ271" s="27"/>
      <c r="CHA271" s="27"/>
      <c r="CHB271" s="27"/>
      <c r="CHC271" s="27"/>
      <c r="CHD271" s="27"/>
      <c r="CHE271" s="27"/>
      <c r="CHF271" s="27"/>
      <c r="CHG271" s="27"/>
      <c r="CHH271" s="27"/>
      <c r="CHI271" s="27"/>
      <c r="CHJ271" s="27"/>
      <c r="CHK271" s="27"/>
      <c r="CHL271" s="27"/>
      <c r="CHM271" s="27"/>
      <c r="CHN271" s="27"/>
      <c r="CHO271" s="27"/>
      <c r="CHP271" s="27"/>
      <c r="CHQ271" s="27"/>
      <c r="CHR271" s="27"/>
      <c r="CHS271" s="27"/>
      <c r="CHT271" s="27"/>
      <c r="CHU271" s="27"/>
      <c r="CHV271" s="27"/>
      <c r="CHW271" s="27"/>
      <c r="CHX271" s="27"/>
      <c r="CHY271" s="27"/>
      <c r="CHZ271" s="27"/>
      <c r="CIA271" s="27"/>
      <c r="CIB271" s="27"/>
      <c r="CIC271" s="27"/>
      <c r="CID271" s="27"/>
      <c r="CIE271" s="27"/>
      <c r="CIF271" s="27"/>
      <c r="CIG271" s="27"/>
      <c r="CIH271" s="27"/>
      <c r="CII271" s="27"/>
      <c r="CIJ271" s="27"/>
      <c r="CIK271" s="27"/>
      <c r="CIL271" s="27"/>
      <c r="CIM271" s="27"/>
      <c r="CIN271" s="27"/>
      <c r="CIO271" s="27"/>
      <c r="CIP271" s="27"/>
      <c r="CIQ271" s="27"/>
      <c r="CIR271" s="27"/>
      <c r="CIS271" s="27"/>
      <c r="CIT271" s="27"/>
      <c r="CIU271" s="27"/>
      <c r="CIV271" s="27"/>
      <c r="CIW271" s="27"/>
      <c r="CIX271" s="27"/>
      <c r="CIY271" s="27"/>
      <c r="CIZ271" s="27"/>
      <c r="CJA271" s="27"/>
      <c r="CJB271" s="27"/>
      <c r="CJC271" s="27"/>
      <c r="CJD271" s="27"/>
      <c r="CJE271" s="27"/>
      <c r="CJF271" s="27"/>
      <c r="CJG271" s="27"/>
      <c r="CJH271" s="27"/>
      <c r="CJI271" s="27"/>
      <c r="CJJ271" s="27"/>
      <c r="CJK271" s="27"/>
      <c r="CJL271" s="27"/>
      <c r="CJM271" s="27"/>
      <c r="CJN271" s="27"/>
      <c r="CJO271" s="27"/>
      <c r="CJP271" s="27"/>
      <c r="CJQ271" s="27"/>
      <c r="CJR271" s="27"/>
      <c r="CJS271" s="27"/>
      <c r="CJT271" s="27"/>
      <c r="CJU271" s="27"/>
      <c r="CJV271" s="27"/>
      <c r="CJW271" s="27"/>
      <c r="CJX271" s="27"/>
      <c r="CJY271" s="27"/>
      <c r="CJZ271" s="27"/>
      <c r="CKA271" s="27"/>
      <c r="CKB271" s="27"/>
      <c r="CKC271" s="27"/>
      <c r="CKD271" s="27"/>
      <c r="CKE271" s="27"/>
      <c r="CKF271" s="27"/>
      <c r="CKG271" s="27"/>
      <c r="CKH271" s="27"/>
      <c r="CKI271" s="27"/>
      <c r="CKJ271" s="27"/>
      <c r="CKK271" s="27"/>
      <c r="CKL271" s="27"/>
      <c r="CKM271" s="27"/>
      <c r="CKN271" s="27"/>
      <c r="CKO271" s="27"/>
      <c r="CKP271" s="27"/>
      <c r="CKQ271" s="27"/>
      <c r="CKR271" s="27"/>
      <c r="CKS271" s="27"/>
      <c r="CKT271" s="27"/>
      <c r="CKU271" s="27"/>
      <c r="CKV271" s="27"/>
      <c r="CKW271" s="27"/>
      <c r="CKX271" s="27"/>
      <c r="CKY271" s="27"/>
      <c r="CKZ271" s="27"/>
      <c r="CLA271" s="27"/>
      <c r="CLB271" s="27"/>
      <c r="CLC271" s="27"/>
      <c r="CLD271" s="27"/>
      <c r="CLE271" s="27"/>
      <c r="CLF271" s="27"/>
      <c r="CLG271" s="27"/>
      <c r="CLH271" s="27"/>
      <c r="CLI271" s="27"/>
      <c r="CLJ271" s="27"/>
      <c r="CLK271" s="27"/>
      <c r="CLL271" s="27"/>
      <c r="CLM271" s="27"/>
      <c r="CLN271" s="27"/>
      <c r="CLO271" s="27"/>
      <c r="CLP271" s="27"/>
      <c r="CLQ271" s="27"/>
      <c r="CLR271" s="27"/>
      <c r="CLS271" s="27"/>
      <c r="CLT271" s="27"/>
      <c r="CLU271" s="27"/>
      <c r="CLV271" s="27"/>
      <c r="CLW271" s="27"/>
      <c r="CLX271" s="27"/>
      <c r="CLY271" s="27"/>
      <c r="CLZ271" s="27"/>
      <c r="CMA271" s="27"/>
      <c r="CMB271" s="27"/>
      <c r="CMC271" s="27"/>
      <c r="CMD271" s="27"/>
      <c r="CME271" s="27"/>
      <c r="CMF271" s="27"/>
      <c r="CMG271" s="27"/>
      <c r="CMH271" s="27"/>
      <c r="CMI271" s="27"/>
      <c r="CMJ271" s="27"/>
      <c r="CMK271" s="27"/>
      <c r="CML271" s="27"/>
      <c r="CMM271" s="27"/>
      <c r="CMN271" s="27"/>
      <c r="CMO271" s="27"/>
      <c r="CMP271" s="27"/>
      <c r="CMQ271" s="27"/>
      <c r="CMR271" s="27"/>
      <c r="CMS271" s="27"/>
      <c r="CMT271" s="27"/>
      <c r="CMU271" s="27"/>
      <c r="CMV271" s="27"/>
      <c r="CMW271" s="27"/>
      <c r="CMX271" s="27"/>
      <c r="CMY271" s="27"/>
      <c r="CMZ271" s="27"/>
      <c r="CNA271" s="27"/>
      <c r="CNB271" s="27"/>
      <c r="CNC271" s="27"/>
      <c r="CND271" s="27"/>
      <c r="CNE271" s="27"/>
      <c r="CNF271" s="27"/>
      <c r="CNG271" s="27"/>
      <c r="CNH271" s="27"/>
      <c r="CNI271" s="27"/>
      <c r="CNJ271" s="27"/>
      <c r="CNK271" s="27"/>
      <c r="CNL271" s="27"/>
      <c r="CNM271" s="27"/>
      <c r="CNN271" s="27"/>
      <c r="CNO271" s="27"/>
      <c r="CNP271" s="27"/>
      <c r="CNQ271" s="27"/>
      <c r="CNR271" s="27"/>
      <c r="CNS271" s="27"/>
      <c r="CNT271" s="27"/>
      <c r="CNU271" s="27"/>
      <c r="CNV271" s="27"/>
      <c r="CNW271" s="27"/>
      <c r="CNX271" s="27"/>
      <c r="CNY271" s="27"/>
      <c r="CNZ271" s="27"/>
      <c r="COA271" s="27"/>
      <c r="COB271" s="27"/>
      <c r="COC271" s="27"/>
      <c r="COD271" s="27"/>
      <c r="COE271" s="27"/>
      <c r="COF271" s="27"/>
      <c r="COG271" s="27"/>
      <c r="COH271" s="27"/>
      <c r="COI271" s="27"/>
      <c r="COJ271" s="27"/>
      <c r="COK271" s="27"/>
      <c r="COL271" s="27"/>
      <c r="COM271" s="27"/>
      <c r="CON271" s="27"/>
      <c r="COO271" s="27"/>
      <c r="COP271" s="27"/>
      <c r="COQ271" s="27"/>
      <c r="COR271" s="27"/>
      <c r="COS271" s="27"/>
      <c r="COT271" s="27"/>
      <c r="COU271" s="27"/>
      <c r="COV271" s="27"/>
      <c r="COW271" s="27"/>
      <c r="COX271" s="27"/>
      <c r="COY271" s="27"/>
      <c r="COZ271" s="27"/>
      <c r="CPA271" s="27"/>
      <c r="CPB271" s="27"/>
      <c r="CPC271" s="27"/>
      <c r="CPD271" s="27"/>
      <c r="CPE271" s="27"/>
      <c r="CPF271" s="27"/>
      <c r="CPG271" s="27"/>
      <c r="CPH271" s="27"/>
      <c r="CPI271" s="27"/>
      <c r="CPJ271" s="27"/>
      <c r="CPK271" s="27"/>
      <c r="CPL271" s="27"/>
      <c r="CPM271" s="27"/>
      <c r="CPN271" s="27"/>
      <c r="CPO271" s="27"/>
      <c r="CPP271" s="27"/>
      <c r="CPQ271" s="27"/>
      <c r="CPR271" s="27"/>
      <c r="CPS271" s="27"/>
      <c r="CPT271" s="27"/>
      <c r="CPU271" s="27"/>
      <c r="CPV271" s="27"/>
      <c r="CPW271" s="27"/>
      <c r="CPX271" s="27"/>
      <c r="CPY271" s="27"/>
      <c r="CPZ271" s="27"/>
      <c r="CQA271" s="27"/>
      <c r="CQB271" s="27"/>
      <c r="CQC271" s="27"/>
      <c r="CQD271" s="27"/>
      <c r="CQE271" s="27"/>
      <c r="CQF271" s="27"/>
      <c r="CQG271" s="27"/>
      <c r="CQH271" s="27"/>
      <c r="CQI271" s="27"/>
      <c r="CQJ271" s="27"/>
      <c r="CQK271" s="27"/>
      <c r="CQL271" s="27"/>
      <c r="CQM271" s="27"/>
      <c r="CQN271" s="27"/>
      <c r="CQO271" s="27"/>
      <c r="CQP271" s="27"/>
      <c r="CQQ271" s="27"/>
      <c r="CQR271" s="27"/>
      <c r="CQS271" s="27"/>
      <c r="CQT271" s="27"/>
      <c r="CQU271" s="27"/>
      <c r="CQV271" s="27"/>
      <c r="CQW271" s="27"/>
      <c r="CQX271" s="27"/>
      <c r="CQY271" s="27"/>
      <c r="CQZ271" s="27"/>
      <c r="CRA271" s="27"/>
      <c r="CRB271" s="27"/>
      <c r="CRC271" s="27"/>
      <c r="CRD271" s="27"/>
      <c r="CRE271" s="27"/>
      <c r="CRF271" s="27"/>
      <c r="CRG271" s="27"/>
      <c r="CRH271" s="27"/>
      <c r="CRI271" s="27"/>
      <c r="CRJ271" s="27"/>
      <c r="CRK271" s="27"/>
      <c r="CRL271" s="27"/>
      <c r="CRM271" s="27"/>
      <c r="CRN271" s="27"/>
      <c r="CRO271" s="27"/>
      <c r="CRP271" s="27"/>
      <c r="CRQ271" s="27"/>
      <c r="CRR271" s="27"/>
      <c r="CRS271" s="27"/>
      <c r="CRT271" s="27"/>
      <c r="CRU271" s="27"/>
      <c r="CRV271" s="27"/>
      <c r="CRW271" s="27"/>
      <c r="CRX271" s="27"/>
      <c r="CRY271" s="27"/>
      <c r="CRZ271" s="27"/>
      <c r="CSA271" s="27"/>
      <c r="CSB271" s="27"/>
      <c r="CSC271" s="27"/>
      <c r="CSD271" s="27"/>
      <c r="CSE271" s="27"/>
      <c r="CSF271" s="27"/>
      <c r="CSG271" s="27"/>
      <c r="CSH271" s="27"/>
      <c r="CSI271" s="27"/>
      <c r="CSJ271" s="27"/>
      <c r="CSK271" s="27"/>
      <c r="CSL271" s="27"/>
      <c r="CSM271" s="27"/>
      <c r="CSN271" s="27"/>
      <c r="CSO271" s="27"/>
      <c r="CSP271" s="27"/>
      <c r="CSQ271" s="27"/>
      <c r="CSR271" s="27"/>
      <c r="CSS271" s="27"/>
      <c r="CST271" s="27"/>
      <c r="CSU271" s="27"/>
      <c r="CSV271" s="27"/>
      <c r="CSW271" s="27"/>
      <c r="CSX271" s="27"/>
      <c r="CSY271" s="27"/>
      <c r="CSZ271" s="27"/>
      <c r="CTA271" s="27"/>
      <c r="CTB271" s="27"/>
      <c r="CTC271" s="27"/>
      <c r="CTD271" s="27"/>
      <c r="CTE271" s="27"/>
      <c r="CTF271" s="27"/>
      <c r="CTG271" s="27"/>
      <c r="CTH271" s="27"/>
      <c r="CTI271" s="27"/>
      <c r="CTJ271" s="27"/>
      <c r="CTK271" s="27"/>
      <c r="CTL271" s="27"/>
      <c r="CTM271" s="27"/>
      <c r="CTN271" s="27"/>
      <c r="CTO271" s="27"/>
      <c r="CTP271" s="27"/>
      <c r="CTQ271" s="27"/>
      <c r="CTR271" s="27"/>
      <c r="CTS271" s="27"/>
      <c r="CTT271" s="27"/>
      <c r="CTU271" s="27"/>
      <c r="CTV271" s="27"/>
      <c r="CTW271" s="27"/>
      <c r="CTX271" s="27"/>
      <c r="CTY271" s="27"/>
      <c r="CTZ271" s="27"/>
      <c r="CUA271" s="27"/>
      <c r="CUB271" s="27"/>
      <c r="CUC271" s="27"/>
      <c r="CUD271" s="27"/>
      <c r="CUE271" s="27"/>
      <c r="CUF271" s="27"/>
      <c r="CUG271" s="27"/>
      <c r="CUH271" s="27"/>
      <c r="CUI271" s="27"/>
      <c r="CUJ271" s="27"/>
      <c r="CUK271" s="27"/>
      <c r="CUL271" s="27"/>
      <c r="CUM271" s="27"/>
      <c r="CUN271" s="27"/>
      <c r="CUO271" s="27"/>
      <c r="CUP271" s="27"/>
      <c r="CUQ271" s="27"/>
      <c r="CUR271" s="27"/>
      <c r="CUS271" s="27"/>
      <c r="CUT271" s="27"/>
      <c r="CUU271" s="27"/>
      <c r="CUV271" s="27"/>
      <c r="CUW271" s="27"/>
      <c r="CUX271" s="27"/>
      <c r="CUY271" s="27"/>
      <c r="CUZ271" s="27"/>
      <c r="CVA271" s="27"/>
      <c r="CVB271" s="27"/>
      <c r="CVC271" s="27"/>
      <c r="CVD271" s="27"/>
      <c r="CVE271" s="27"/>
      <c r="CVF271" s="27"/>
      <c r="CVG271" s="27"/>
      <c r="CVH271" s="27"/>
      <c r="CVI271" s="27"/>
      <c r="CVJ271" s="27"/>
      <c r="CVK271" s="27"/>
      <c r="CVL271" s="27"/>
      <c r="CVM271" s="27"/>
      <c r="CVN271" s="27"/>
      <c r="CVO271" s="27"/>
      <c r="CVP271" s="27"/>
      <c r="CVQ271" s="27"/>
      <c r="CVR271" s="27"/>
      <c r="CVS271" s="27"/>
      <c r="CVT271" s="27"/>
      <c r="CVU271" s="27"/>
      <c r="CVV271" s="27"/>
      <c r="CVW271" s="27"/>
      <c r="CVX271" s="27"/>
      <c r="CVY271" s="27"/>
      <c r="CVZ271" s="27"/>
      <c r="CWA271" s="27"/>
      <c r="CWB271" s="27"/>
      <c r="CWC271" s="27"/>
      <c r="CWD271" s="27"/>
      <c r="CWE271" s="27"/>
      <c r="CWF271" s="27"/>
      <c r="CWG271" s="27"/>
      <c r="CWH271" s="27"/>
      <c r="CWI271" s="27"/>
      <c r="CWJ271" s="27"/>
      <c r="CWK271" s="27"/>
      <c r="CWL271" s="27"/>
      <c r="CWM271" s="27"/>
      <c r="CWN271" s="27"/>
      <c r="CWO271" s="27"/>
      <c r="CWP271" s="27"/>
      <c r="CWQ271" s="27"/>
      <c r="CWR271" s="27"/>
      <c r="CWS271" s="27"/>
      <c r="CWT271" s="27"/>
      <c r="CWU271" s="27"/>
      <c r="CWV271" s="27"/>
      <c r="CWW271" s="27"/>
      <c r="CWX271" s="27"/>
      <c r="CWY271" s="27"/>
      <c r="CWZ271" s="27"/>
      <c r="CXA271" s="27"/>
      <c r="CXB271" s="27"/>
      <c r="CXC271" s="27"/>
      <c r="CXD271" s="27"/>
      <c r="CXE271" s="27"/>
      <c r="CXF271" s="27"/>
      <c r="CXG271" s="27"/>
      <c r="CXH271" s="27"/>
      <c r="CXI271" s="27"/>
      <c r="CXJ271" s="27"/>
      <c r="CXK271" s="27"/>
      <c r="CXL271" s="27"/>
      <c r="CXM271" s="27"/>
      <c r="CXN271" s="27"/>
      <c r="CXO271" s="27"/>
      <c r="CXP271" s="27"/>
      <c r="CXQ271" s="27"/>
      <c r="CXR271" s="27"/>
      <c r="CXS271" s="27"/>
      <c r="CXT271" s="27"/>
      <c r="CXU271" s="27"/>
      <c r="CXV271" s="27"/>
      <c r="CXW271" s="27"/>
      <c r="CXX271" s="27"/>
      <c r="CXY271" s="27"/>
      <c r="CXZ271" s="27"/>
      <c r="CYA271" s="27"/>
      <c r="CYB271" s="27"/>
      <c r="CYC271" s="27"/>
      <c r="CYD271" s="27"/>
      <c r="CYE271" s="27"/>
      <c r="CYF271" s="27"/>
      <c r="CYG271" s="27"/>
      <c r="CYH271" s="27"/>
      <c r="CYI271" s="27"/>
      <c r="CYJ271" s="27"/>
      <c r="CYK271" s="27"/>
      <c r="CYL271" s="27"/>
      <c r="CYM271" s="27"/>
      <c r="CYN271" s="27"/>
      <c r="CYO271" s="27"/>
      <c r="CYP271" s="27"/>
      <c r="CYQ271" s="27"/>
      <c r="CYR271" s="27"/>
      <c r="CYS271" s="27"/>
      <c r="CYT271" s="27"/>
      <c r="CYU271" s="27"/>
      <c r="CYV271" s="27"/>
      <c r="CYW271" s="27"/>
      <c r="CYX271" s="27"/>
      <c r="CYY271" s="27"/>
      <c r="CYZ271" s="27"/>
      <c r="CZA271" s="27"/>
      <c r="CZB271" s="27"/>
      <c r="CZC271" s="27"/>
      <c r="CZD271" s="27"/>
      <c r="CZE271" s="27"/>
      <c r="CZF271" s="27"/>
      <c r="CZG271" s="27"/>
      <c r="CZH271" s="27"/>
      <c r="CZI271" s="27"/>
      <c r="CZJ271" s="27"/>
      <c r="CZK271" s="27"/>
      <c r="CZL271" s="27"/>
      <c r="CZM271" s="27"/>
      <c r="CZN271" s="27"/>
      <c r="CZO271" s="27"/>
      <c r="CZP271" s="27"/>
      <c r="CZQ271" s="27"/>
      <c r="CZR271" s="27"/>
      <c r="CZS271" s="27"/>
      <c r="CZT271" s="27"/>
      <c r="CZU271" s="27"/>
      <c r="CZV271" s="27"/>
      <c r="CZW271" s="27"/>
      <c r="CZX271" s="27"/>
      <c r="CZY271" s="27"/>
      <c r="CZZ271" s="27"/>
      <c r="DAA271" s="27"/>
      <c r="DAB271" s="27"/>
      <c r="DAC271" s="27"/>
      <c r="DAD271" s="27"/>
      <c r="DAE271" s="27"/>
      <c r="DAF271" s="27"/>
      <c r="DAG271" s="27"/>
      <c r="DAH271" s="27"/>
      <c r="DAI271" s="27"/>
      <c r="DAJ271" s="27"/>
      <c r="DAK271" s="27"/>
      <c r="DAL271" s="27"/>
      <c r="DAM271" s="27"/>
      <c r="DAN271" s="27"/>
      <c r="DAO271" s="27"/>
      <c r="DAP271" s="27"/>
      <c r="DAQ271" s="27"/>
      <c r="DAR271" s="27"/>
      <c r="DAS271" s="27"/>
      <c r="DAT271" s="27"/>
      <c r="DAU271" s="27"/>
      <c r="DAV271" s="27"/>
      <c r="DAW271" s="27"/>
      <c r="DAX271" s="27"/>
      <c r="DAY271" s="27"/>
      <c r="DAZ271" s="27"/>
      <c r="DBA271" s="27"/>
      <c r="DBB271" s="27"/>
      <c r="DBC271" s="27"/>
      <c r="DBD271" s="27"/>
      <c r="DBE271" s="27"/>
      <c r="DBF271" s="27"/>
      <c r="DBG271" s="27"/>
      <c r="DBH271" s="27"/>
      <c r="DBI271" s="27"/>
      <c r="DBJ271" s="27"/>
      <c r="DBK271" s="27"/>
      <c r="DBL271" s="27"/>
      <c r="DBM271" s="27"/>
      <c r="DBN271" s="27"/>
      <c r="DBO271" s="27"/>
      <c r="DBP271" s="27"/>
      <c r="DBQ271" s="27"/>
      <c r="DBR271" s="27"/>
      <c r="DBS271" s="27"/>
      <c r="DBT271" s="27"/>
      <c r="DBU271" s="27"/>
      <c r="DBV271" s="27"/>
      <c r="DBW271" s="27"/>
      <c r="DBX271" s="27"/>
      <c r="DBY271" s="27"/>
      <c r="DBZ271" s="27"/>
      <c r="DCA271" s="27"/>
      <c r="DCB271" s="27"/>
      <c r="DCC271" s="27"/>
      <c r="DCD271" s="27"/>
      <c r="DCE271" s="27"/>
      <c r="DCF271" s="27"/>
      <c r="DCG271" s="27"/>
      <c r="DCH271" s="27"/>
      <c r="DCI271" s="27"/>
      <c r="DCJ271" s="27"/>
      <c r="DCK271" s="27"/>
      <c r="DCL271" s="27"/>
      <c r="DCM271" s="27"/>
      <c r="DCN271" s="27"/>
      <c r="DCO271" s="27"/>
      <c r="DCP271" s="27"/>
      <c r="DCQ271" s="27"/>
      <c r="DCR271" s="27"/>
      <c r="DCS271" s="27"/>
      <c r="DCT271" s="27"/>
      <c r="DCU271" s="27"/>
      <c r="DCV271" s="27"/>
      <c r="DCW271" s="27"/>
      <c r="DCX271" s="27"/>
      <c r="DCY271" s="27"/>
      <c r="DCZ271" s="27"/>
      <c r="DDA271" s="27"/>
      <c r="DDB271" s="27"/>
      <c r="DDC271" s="27"/>
      <c r="DDD271" s="27"/>
      <c r="DDE271" s="27"/>
      <c r="DDF271" s="27"/>
      <c r="DDG271" s="27"/>
      <c r="DDH271" s="27"/>
      <c r="DDI271" s="27"/>
      <c r="DDJ271" s="27"/>
      <c r="DDK271" s="27"/>
      <c r="DDL271" s="27"/>
      <c r="DDM271" s="27"/>
      <c r="DDN271" s="27"/>
      <c r="DDO271" s="27"/>
      <c r="DDP271" s="27"/>
      <c r="DDQ271" s="27"/>
      <c r="DDR271" s="27"/>
      <c r="DDS271" s="27"/>
      <c r="DDT271" s="27"/>
      <c r="DDU271" s="27"/>
      <c r="DDV271" s="27"/>
      <c r="DDW271" s="27"/>
      <c r="DDX271" s="27"/>
      <c r="DDY271" s="27"/>
      <c r="DDZ271" s="27"/>
      <c r="DEA271" s="27"/>
      <c r="DEB271" s="27"/>
      <c r="DEC271" s="27"/>
      <c r="DED271" s="27"/>
      <c r="DEE271" s="27"/>
      <c r="DEF271" s="27"/>
      <c r="DEG271" s="27"/>
      <c r="DEH271" s="27"/>
      <c r="DEI271" s="27"/>
      <c r="DEJ271" s="27"/>
      <c r="DEK271" s="27"/>
      <c r="DEL271" s="27"/>
      <c r="DEM271" s="27"/>
      <c r="DEN271" s="27"/>
      <c r="DEO271" s="27"/>
      <c r="DEP271" s="27"/>
      <c r="DEQ271" s="27"/>
      <c r="DER271" s="27"/>
      <c r="DES271" s="27"/>
      <c r="DET271" s="27"/>
      <c r="DEU271" s="27"/>
      <c r="DEV271" s="27"/>
      <c r="DEW271" s="27"/>
      <c r="DEX271" s="27"/>
      <c r="DEY271" s="27"/>
      <c r="DEZ271" s="27"/>
      <c r="DFA271" s="27"/>
      <c r="DFB271" s="27"/>
      <c r="DFC271" s="27"/>
      <c r="DFD271" s="27"/>
      <c r="DFE271" s="27"/>
      <c r="DFF271" s="27"/>
      <c r="DFG271" s="27"/>
      <c r="DFH271" s="27"/>
      <c r="DFI271" s="27"/>
      <c r="DFJ271" s="27"/>
      <c r="DFK271" s="27"/>
      <c r="DFL271" s="27"/>
      <c r="DFM271" s="27"/>
      <c r="DFN271" s="27"/>
      <c r="DFO271" s="27"/>
      <c r="DFP271" s="27"/>
      <c r="DFQ271" s="27"/>
      <c r="DFR271" s="27"/>
      <c r="DFS271" s="27"/>
      <c r="DFT271" s="27"/>
      <c r="DFU271" s="27"/>
      <c r="DFV271" s="27"/>
      <c r="DFW271" s="27"/>
      <c r="DFX271" s="27"/>
      <c r="DFY271" s="27"/>
      <c r="DFZ271" s="27"/>
      <c r="DGA271" s="27"/>
      <c r="DGB271" s="27"/>
      <c r="DGC271" s="27"/>
      <c r="DGD271" s="27"/>
      <c r="DGE271" s="27"/>
      <c r="DGF271" s="27"/>
      <c r="DGG271" s="27"/>
      <c r="DGH271" s="27"/>
      <c r="DGI271" s="27"/>
      <c r="DGJ271" s="27"/>
      <c r="DGK271" s="27"/>
      <c r="DGL271" s="27"/>
      <c r="DGM271" s="27"/>
      <c r="DGN271" s="27"/>
      <c r="DGO271" s="27"/>
      <c r="DGP271" s="27"/>
      <c r="DGQ271" s="27"/>
      <c r="DGR271" s="27"/>
      <c r="DGS271" s="27"/>
      <c r="DGT271" s="27"/>
      <c r="DGU271" s="27"/>
      <c r="DGV271" s="27"/>
      <c r="DGW271" s="27"/>
      <c r="DGX271" s="27"/>
      <c r="DGY271" s="27"/>
      <c r="DGZ271" s="27"/>
      <c r="DHA271" s="27"/>
      <c r="DHB271" s="27"/>
      <c r="DHC271" s="27"/>
      <c r="DHD271" s="27"/>
      <c r="DHE271" s="27"/>
      <c r="DHF271" s="27"/>
      <c r="DHG271" s="27"/>
      <c r="DHH271" s="27"/>
      <c r="DHI271" s="27"/>
      <c r="DHJ271" s="27"/>
      <c r="DHK271" s="27"/>
      <c r="DHL271" s="27"/>
      <c r="DHM271" s="27"/>
      <c r="DHN271" s="27"/>
      <c r="DHO271" s="27"/>
      <c r="DHP271" s="27"/>
      <c r="DHQ271" s="27"/>
      <c r="DHR271" s="27"/>
      <c r="DHS271" s="27"/>
      <c r="DHT271" s="27"/>
      <c r="DHU271" s="27"/>
      <c r="DHV271" s="27"/>
      <c r="DHW271" s="27"/>
      <c r="DHX271" s="27"/>
      <c r="DHY271" s="27"/>
      <c r="DHZ271" s="27"/>
      <c r="DIA271" s="27"/>
      <c r="DIB271" s="27"/>
      <c r="DIC271" s="27"/>
      <c r="DID271" s="27"/>
      <c r="DIE271" s="27"/>
      <c r="DIF271" s="27"/>
      <c r="DIG271" s="27"/>
      <c r="DIH271" s="27"/>
      <c r="DII271" s="27"/>
      <c r="DIJ271" s="27"/>
      <c r="DIK271" s="27"/>
      <c r="DIL271" s="27"/>
      <c r="DIM271" s="27"/>
      <c r="DIN271" s="27"/>
      <c r="DIO271" s="27"/>
      <c r="DIP271" s="27"/>
      <c r="DIQ271" s="27"/>
      <c r="DIR271" s="27"/>
      <c r="DIS271" s="27"/>
      <c r="DIT271" s="27"/>
      <c r="DIU271" s="27"/>
      <c r="DIV271" s="27"/>
      <c r="DIW271" s="27"/>
      <c r="DIX271" s="27"/>
      <c r="DIY271" s="27"/>
      <c r="DIZ271" s="27"/>
      <c r="DJA271" s="27"/>
      <c r="DJB271" s="27"/>
      <c r="DJC271" s="27"/>
      <c r="DJD271" s="27"/>
      <c r="DJE271" s="27"/>
      <c r="DJF271" s="27"/>
      <c r="DJG271" s="27"/>
      <c r="DJH271" s="27"/>
      <c r="DJI271" s="27"/>
      <c r="DJJ271" s="27"/>
      <c r="DJK271" s="27"/>
      <c r="DJL271" s="27"/>
      <c r="DJM271" s="27"/>
      <c r="DJN271" s="27"/>
      <c r="DJO271" s="27"/>
      <c r="DJP271" s="27"/>
      <c r="DJQ271" s="27"/>
      <c r="DJR271" s="27"/>
      <c r="DJS271" s="27"/>
      <c r="DJT271" s="27"/>
      <c r="DJU271" s="27"/>
      <c r="DJV271" s="27"/>
      <c r="DJW271" s="27"/>
      <c r="DJX271" s="27"/>
      <c r="DJY271" s="27"/>
      <c r="DJZ271" s="27"/>
      <c r="DKA271" s="27"/>
      <c r="DKB271" s="27"/>
      <c r="DKC271" s="27"/>
      <c r="DKD271" s="27"/>
      <c r="DKE271" s="27"/>
      <c r="DKF271" s="27"/>
      <c r="DKG271" s="27"/>
      <c r="DKH271" s="27"/>
      <c r="DKI271" s="27"/>
      <c r="DKJ271" s="27"/>
      <c r="DKK271" s="27"/>
      <c r="DKL271" s="27"/>
      <c r="DKM271" s="27"/>
      <c r="DKN271" s="27"/>
      <c r="DKO271" s="27"/>
      <c r="DKP271" s="27"/>
      <c r="DKQ271" s="27"/>
      <c r="DKR271" s="27"/>
      <c r="DKS271" s="27"/>
      <c r="DKT271" s="27"/>
      <c r="DKU271" s="27"/>
      <c r="DKV271" s="27"/>
      <c r="DKW271" s="27"/>
      <c r="DKX271" s="27"/>
      <c r="DKY271" s="27"/>
      <c r="DKZ271" s="27"/>
      <c r="DLA271" s="27"/>
      <c r="DLB271" s="27"/>
      <c r="DLC271" s="27"/>
      <c r="DLD271" s="27"/>
      <c r="DLE271" s="27"/>
      <c r="DLF271" s="27"/>
      <c r="DLG271" s="27"/>
      <c r="DLH271" s="27"/>
      <c r="DLI271" s="27"/>
      <c r="DLJ271" s="27"/>
      <c r="DLK271" s="27"/>
      <c r="DLL271" s="27"/>
      <c r="DLM271" s="27"/>
      <c r="DLN271" s="27"/>
      <c r="DLO271" s="27"/>
      <c r="DLP271" s="27"/>
      <c r="DLQ271" s="27"/>
      <c r="DLR271" s="27"/>
      <c r="DLS271" s="27"/>
      <c r="DLT271" s="27"/>
      <c r="DLU271" s="27"/>
      <c r="DLV271" s="27"/>
      <c r="DLW271" s="27"/>
      <c r="DLX271" s="27"/>
      <c r="DLY271" s="27"/>
      <c r="DLZ271" s="27"/>
      <c r="DMA271" s="27"/>
      <c r="DMB271" s="27"/>
      <c r="DMC271" s="27"/>
      <c r="DMD271" s="27"/>
      <c r="DME271" s="27"/>
      <c r="DMF271" s="27"/>
      <c r="DMG271" s="27"/>
      <c r="DMH271" s="27"/>
      <c r="DMI271" s="27"/>
      <c r="DMJ271" s="27"/>
      <c r="DMK271" s="27"/>
      <c r="DML271" s="27"/>
      <c r="DMM271" s="27"/>
      <c r="DMN271" s="27"/>
      <c r="DMO271" s="27"/>
      <c r="DMP271" s="27"/>
      <c r="DMQ271" s="27"/>
      <c r="DMR271" s="27"/>
      <c r="DMS271" s="27"/>
      <c r="DMT271" s="27"/>
      <c r="DMU271" s="27"/>
      <c r="DMV271" s="27"/>
      <c r="DMW271" s="27"/>
      <c r="DMX271" s="27"/>
      <c r="DMY271" s="27"/>
      <c r="DMZ271" s="27"/>
      <c r="DNA271" s="27"/>
      <c r="DNB271" s="27"/>
      <c r="DNC271" s="27"/>
      <c r="DND271" s="27"/>
      <c r="DNE271" s="27"/>
      <c r="DNF271" s="27"/>
      <c r="DNG271" s="27"/>
      <c r="DNH271" s="27"/>
      <c r="DNI271" s="27"/>
      <c r="DNJ271" s="27"/>
      <c r="DNK271" s="27"/>
      <c r="DNL271" s="27"/>
      <c r="DNM271" s="27"/>
      <c r="DNN271" s="27"/>
      <c r="DNO271" s="27"/>
      <c r="DNP271" s="27"/>
      <c r="DNQ271" s="27"/>
      <c r="DNR271" s="27"/>
      <c r="DNS271" s="27"/>
      <c r="DNT271" s="27"/>
      <c r="DNU271" s="27"/>
      <c r="DNV271" s="27"/>
      <c r="DNW271" s="27"/>
      <c r="DNX271" s="27"/>
      <c r="DNY271" s="27"/>
      <c r="DNZ271" s="27"/>
      <c r="DOA271" s="27"/>
      <c r="DOB271" s="27"/>
      <c r="DOC271" s="27"/>
      <c r="DOD271" s="27"/>
      <c r="DOE271" s="27"/>
      <c r="DOF271" s="27"/>
      <c r="DOG271" s="27"/>
      <c r="DOH271" s="27"/>
      <c r="DOI271" s="27"/>
      <c r="DOJ271" s="27"/>
      <c r="DOK271" s="27"/>
      <c r="DOL271" s="27"/>
      <c r="DOM271" s="27"/>
      <c r="DON271" s="27"/>
      <c r="DOO271" s="27"/>
      <c r="DOP271" s="27"/>
      <c r="DOQ271" s="27"/>
      <c r="DOR271" s="27"/>
      <c r="DOS271" s="27"/>
      <c r="DOT271" s="27"/>
      <c r="DOU271" s="27"/>
      <c r="DOV271" s="27"/>
      <c r="DOW271" s="27"/>
      <c r="DOX271" s="27"/>
      <c r="DOY271" s="27"/>
      <c r="DOZ271" s="27"/>
      <c r="DPA271" s="27"/>
      <c r="DPB271" s="27"/>
      <c r="DPC271" s="27"/>
      <c r="DPD271" s="27"/>
      <c r="DPE271" s="27"/>
      <c r="DPF271" s="27"/>
      <c r="DPG271" s="27"/>
      <c r="DPH271" s="27"/>
      <c r="DPI271" s="27"/>
      <c r="DPJ271" s="27"/>
      <c r="DPK271" s="27"/>
      <c r="DPL271" s="27"/>
      <c r="DPM271" s="27"/>
      <c r="DPN271" s="27"/>
      <c r="DPO271" s="27"/>
      <c r="DPP271" s="27"/>
      <c r="DPQ271" s="27"/>
      <c r="DPR271" s="27"/>
      <c r="DPS271" s="27"/>
      <c r="DPT271" s="27"/>
      <c r="DPU271" s="27"/>
      <c r="DPV271" s="27"/>
      <c r="DPW271" s="27"/>
      <c r="DPX271" s="27"/>
      <c r="DPY271" s="27"/>
      <c r="DPZ271" s="27"/>
      <c r="DQA271" s="27"/>
      <c r="DQB271" s="27"/>
      <c r="DQC271" s="27"/>
      <c r="DQD271" s="27"/>
      <c r="DQE271" s="27"/>
      <c r="DQF271" s="27"/>
      <c r="DQG271" s="27"/>
      <c r="DQH271" s="27"/>
      <c r="DQI271" s="27"/>
      <c r="DQJ271" s="27"/>
      <c r="DQK271" s="27"/>
      <c r="DQL271" s="27"/>
      <c r="DQM271" s="27"/>
      <c r="DQN271" s="27"/>
      <c r="DQO271" s="27"/>
      <c r="DQP271" s="27"/>
      <c r="DQQ271" s="27"/>
      <c r="DQR271" s="27"/>
      <c r="DQS271" s="27"/>
      <c r="DQT271" s="27"/>
      <c r="DQU271" s="27"/>
      <c r="DQV271" s="27"/>
      <c r="DQW271" s="27"/>
      <c r="DQX271" s="27"/>
      <c r="DQY271" s="27"/>
      <c r="DQZ271" s="27"/>
      <c r="DRA271" s="27"/>
      <c r="DRB271" s="27"/>
      <c r="DRC271" s="27"/>
      <c r="DRD271" s="27"/>
      <c r="DRE271" s="27"/>
      <c r="DRF271" s="27"/>
      <c r="DRG271" s="27"/>
      <c r="DRH271" s="27"/>
      <c r="DRI271" s="27"/>
      <c r="DRJ271" s="27"/>
      <c r="DRK271" s="27"/>
      <c r="DRL271" s="27"/>
      <c r="DRM271" s="27"/>
      <c r="DRN271" s="27"/>
      <c r="DRO271" s="27"/>
      <c r="DRP271" s="27"/>
      <c r="DRQ271" s="27"/>
      <c r="DRR271" s="27"/>
      <c r="DRS271" s="27"/>
      <c r="DRT271" s="27"/>
      <c r="DRU271" s="27"/>
      <c r="DRV271" s="27"/>
      <c r="DRW271" s="27"/>
      <c r="DRX271" s="27"/>
      <c r="DRY271" s="27"/>
      <c r="DRZ271" s="27"/>
      <c r="DSA271" s="27"/>
      <c r="DSB271" s="27"/>
      <c r="DSC271" s="27"/>
      <c r="DSD271" s="27"/>
      <c r="DSE271" s="27"/>
      <c r="DSF271" s="27"/>
      <c r="DSG271" s="27"/>
      <c r="DSH271" s="27"/>
      <c r="DSI271" s="27"/>
      <c r="DSJ271" s="27"/>
      <c r="DSK271" s="27"/>
      <c r="DSL271" s="27"/>
      <c r="DSM271" s="27"/>
      <c r="DSN271" s="27"/>
      <c r="DSO271" s="27"/>
      <c r="DSP271" s="27"/>
      <c r="DSQ271" s="27"/>
      <c r="DSR271" s="27"/>
      <c r="DSS271" s="27"/>
      <c r="DST271" s="27"/>
      <c r="DSU271" s="27"/>
      <c r="DSV271" s="27"/>
      <c r="DSW271" s="27"/>
      <c r="DSX271" s="27"/>
      <c r="DSY271" s="27"/>
      <c r="DSZ271" s="27"/>
      <c r="DTA271" s="27"/>
      <c r="DTB271" s="27"/>
      <c r="DTC271" s="27"/>
      <c r="DTD271" s="27"/>
      <c r="DTE271" s="27"/>
      <c r="DTF271" s="27"/>
      <c r="DTG271" s="27"/>
      <c r="DTH271" s="27"/>
      <c r="DTI271" s="27"/>
      <c r="DTJ271" s="27"/>
      <c r="DTK271" s="27"/>
      <c r="DTL271" s="27"/>
      <c r="DTM271" s="27"/>
      <c r="DTN271" s="27"/>
      <c r="DTO271" s="27"/>
      <c r="DTP271" s="27"/>
      <c r="DTQ271" s="27"/>
      <c r="DTR271" s="27"/>
      <c r="DTS271" s="27"/>
      <c r="DTT271" s="27"/>
      <c r="DTU271" s="27"/>
      <c r="DTV271" s="27"/>
      <c r="DTW271" s="27"/>
      <c r="DTX271" s="27"/>
      <c r="DTY271" s="27"/>
      <c r="DTZ271" s="27"/>
      <c r="DUA271" s="27"/>
      <c r="DUB271" s="27"/>
      <c r="DUC271" s="27"/>
      <c r="DUD271" s="27"/>
      <c r="DUE271" s="27"/>
      <c r="DUF271" s="27"/>
      <c r="DUG271" s="27"/>
      <c r="DUH271" s="27"/>
      <c r="DUI271" s="27"/>
      <c r="DUJ271" s="27"/>
      <c r="DUK271" s="27"/>
      <c r="DUL271" s="27"/>
      <c r="DUM271" s="27"/>
      <c r="DUN271" s="27"/>
      <c r="DUO271" s="27"/>
      <c r="DUP271" s="27"/>
      <c r="DUQ271" s="27"/>
      <c r="DUR271" s="27"/>
      <c r="DUS271" s="27"/>
      <c r="DUT271" s="27"/>
      <c r="DUU271" s="27"/>
      <c r="DUV271" s="27"/>
      <c r="DUW271" s="27"/>
      <c r="DUX271" s="27"/>
      <c r="DUY271" s="27"/>
      <c r="DUZ271" s="27"/>
      <c r="DVA271" s="27"/>
      <c r="DVB271" s="27"/>
      <c r="DVC271" s="27"/>
      <c r="DVD271" s="27"/>
      <c r="DVE271" s="27"/>
      <c r="DVF271" s="27"/>
      <c r="DVG271" s="27"/>
      <c r="DVH271" s="27"/>
      <c r="DVI271" s="27"/>
      <c r="DVJ271" s="27"/>
      <c r="DVK271" s="27"/>
      <c r="DVL271" s="27"/>
      <c r="DVM271" s="27"/>
      <c r="DVN271" s="27"/>
      <c r="DVO271" s="27"/>
      <c r="DVP271" s="27"/>
      <c r="DVQ271" s="27"/>
      <c r="DVR271" s="27"/>
      <c r="DVS271" s="27"/>
      <c r="DVT271" s="27"/>
      <c r="DVU271" s="27"/>
      <c r="DVV271" s="27"/>
      <c r="DVW271" s="27"/>
      <c r="DVX271" s="27"/>
      <c r="DVY271" s="27"/>
      <c r="DVZ271" s="27"/>
      <c r="DWA271" s="27"/>
      <c r="DWB271" s="27"/>
      <c r="DWC271" s="27"/>
      <c r="DWD271" s="27"/>
      <c r="DWE271" s="27"/>
      <c r="DWF271" s="27"/>
      <c r="DWG271" s="27"/>
      <c r="DWH271" s="27"/>
      <c r="DWI271" s="27"/>
      <c r="DWJ271" s="27"/>
      <c r="DWK271" s="27"/>
      <c r="DWL271" s="27"/>
      <c r="DWM271" s="27"/>
      <c r="DWN271" s="27"/>
      <c r="DWO271" s="27"/>
      <c r="DWP271" s="27"/>
      <c r="DWQ271" s="27"/>
      <c r="DWR271" s="27"/>
      <c r="DWS271" s="27"/>
      <c r="DWT271" s="27"/>
      <c r="DWU271" s="27"/>
      <c r="DWV271" s="27"/>
      <c r="DWW271" s="27"/>
      <c r="DWX271" s="27"/>
      <c r="DWY271" s="27"/>
      <c r="DWZ271" s="27"/>
      <c r="DXA271" s="27"/>
      <c r="DXB271" s="27"/>
      <c r="DXC271" s="27"/>
      <c r="DXD271" s="27"/>
      <c r="DXE271" s="27"/>
      <c r="DXF271" s="27"/>
      <c r="DXG271" s="27"/>
      <c r="DXH271" s="27"/>
      <c r="DXI271" s="27"/>
      <c r="DXJ271" s="27"/>
      <c r="DXK271" s="27"/>
      <c r="DXL271" s="27"/>
      <c r="DXM271" s="27"/>
      <c r="DXN271" s="27"/>
      <c r="DXO271" s="27"/>
      <c r="DXP271" s="27"/>
      <c r="DXQ271" s="27"/>
      <c r="DXR271" s="27"/>
      <c r="DXS271" s="27"/>
      <c r="DXT271" s="27"/>
      <c r="DXU271" s="27"/>
      <c r="DXV271" s="27"/>
      <c r="DXW271" s="27"/>
      <c r="DXX271" s="27"/>
      <c r="DXY271" s="27"/>
      <c r="DXZ271" s="27"/>
      <c r="DYA271" s="27"/>
      <c r="DYB271" s="27"/>
      <c r="DYC271" s="27"/>
      <c r="DYD271" s="27"/>
      <c r="DYE271" s="27"/>
      <c r="DYF271" s="27"/>
      <c r="DYG271" s="27"/>
      <c r="DYH271" s="27"/>
      <c r="DYI271" s="27"/>
      <c r="DYJ271" s="27"/>
      <c r="DYK271" s="27"/>
      <c r="DYL271" s="27"/>
      <c r="DYM271" s="27"/>
      <c r="DYN271" s="27"/>
      <c r="DYO271" s="27"/>
      <c r="DYP271" s="27"/>
      <c r="DYQ271" s="27"/>
      <c r="DYR271" s="27"/>
      <c r="DYS271" s="27"/>
      <c r="DYT271" s="27"/>
      <c r="DYU271" s="27"/>
      <c r="DYV271" s="27"/>
      <c r="DYW271" s="27"/>
      <c r="DYX271" s="27"/>
      <c r="DYY271" s="27"/>
      <c r="DYZ271" s="27"/>
      <c r="DZA271" s="27"/>
      <c r="DZB271" s="27"/>
      <c r="DZC271" s="27"/>
      <c r="DZD271" s="27"/>
      <c r="DZE271" s="27"/>
      <c r="DZF271" s="27"/>
      <c r="DZG271" s="27"/>
      <c r="DZH271" s="27"/>
      <c r="DZI271" s="27"/>
      <c r="DZJ271" s="27"/>
      <c r="DZK271" s="27"/>
      <c r="DZL271" s="27"/>
      <c r="DZM271" s="27"/>
      <c r="DZN271" s="27"/>
      <c r="DZO271" s="27"/>
      <c r="DZP271" s="27"/>
      <c r="DZQ271" s="27"/>
      <c r="DZR271" s="27"/>
      <c r="DZS271" s="27"/>
      <c r="DZT271" s="27"/>
      <c r="DZU271" s="27"/>
      <c r="DZV271" s="27"/>
      <c r="DZW271" s="27"/>
      <c r="DZX271" s="27"/>
      <c r="DZY271" s="27"/>
      <c r="DZZ271" s="27"/>
      <c r="EAA271" s="27"/>
      <c r="EAB271" s="27"/>
      <c r="EAC271" s="27"/>
      <c r="EAD271" s="27"/>
      <c r="EAE271" s="27"/>
      <c r="EAF271" s="27"/>
      <c r="EAG271" s="27"/>
      <c r="EAH271" s="27"/>
      <c r="EAI271" s="27"/>
      <c r="EAJ271" s="27"/>
      <c r="EAK271" s="27"/>
      <c r="EAL271" s="27"/>
      <c r="EAM271" s="27"/>
      <c r="EAN271" s="27"/>
      <c r="EAO271" s="27"/>
      <c r="EAP271" s="27"/>
      <c r="EAQ271" s="27"/>
      <c r="EAR271" s="27"/>
      <c r="EAS271" s="27"/>
      <c r="EAT271" s="27"/>
      <c r="EAU271" s="27"/>
      <c r="EAV271" s="27"/>
      <c r="EAW271" s="27"/>
      <c r="EAX271" s="27"/>
      <c r="EAY271" s="27"/>
      <c r="EAZ271" s="27"/>
      <c r="EBA271" s="27"/>
      <c r="EBB271" s="27"/>
      <c r="EBC271" s="27"/>
      <c r="EBD271" s="27"/>
      <c r="EBE271" s="27"/>
      <c r="EBF271" s="27"/>
      <c r="EBG271" s="27"/>
      <c r="EBH271" s="27"/>
      <c r="EBI271" s="27"/>
      <c r="EBJ271" s="27"/>
      <c r="EBK271" s="27"/>
      <c r="EBL271" s="27"/>
      <c r="EBM271" s="27"/>
      <c r="EBN271" s="27"/>
      <c r="EBO271" s="27"/>
      <c r="EBP271" s="27"/>
      <c r="EBQ271" s="27"/>
      <c r="EBR271" s="27"/>
      <c r="EBS271" s="27"/>
      <c r="EBT271" s="27"/>
      <c r="EBU271" s="27"/>
      <c r="EBV271" s="27"/>
      <c r="EBW271" s="27"/>
      <c r="EBX271" s="27"/>
      <c r="EBY271" s="27"/>
      <c r="EBZ271" s="27"/>
      <c r="ECA271" s="27"/>
      <c r="ECB271" s="27"/>
      <c r="ECC271" s="27"/>
      <c r="ECD271" s="27"/>
      <c r="ECE271" s="27"/>
      <c r="ECF271" s="27"/>
      <c r="ECG271" s="27"/>
      <c r="ECH271" s="27"/>
      <c r="ECI271" s="27"/>
      <c r="ECJ271" s="27"/>
      <c r="ECK271" s="27"/>
      <c r="ECL271" s="27"/>
      <c r="ECM271" s="27"/>
      <c r="ECN271" s="27"/>
      <c r="ECO271" s="27"/>
      <c r="ECP271" s="27"/>
      <c r="ECQ271" s="27"/>
      <c r="ECR271" s="27"/>
      <c r="ECS271" s="27"/>
      <c r="ECT271" s="27"/>
      <c r="ECU271" s="27"/>
      <c r="ECV271" s="27"/>
      <c r="ECW271" s="27"/>
      <c r="ECX271" s="27"/>
      <c r="ECY271" s="27"/>
      <c r="ECZ271" s="27"/>
      <c r="EDA271" s="27"/>
      <c r="EDB271" s="27"/>
      <c r="EDC271" s="27"/>
      <c r="EDD271" s="27"/>
      <c r="EDE271" s="27"/>
      <c r="EDF271" s="27"/>
      <c r="EDG271" s="27"/>
      <c r="EDH271" s="27"/>
      <c r="EDI271" s="27"/>
      <c r="EDJ271" s="27"/>
      <c r="EDK271" s="27"/>
      <c r="EDL271" s="27"/>
      <c r="EDM271" s="27"/>
      <c r="EDN271" s="27"/>
      <c r="EDO271" s="27"/>
      <c r="EDP271" s="27"/>
      <c r="EDQ271" s="27"/>
      <c r="EDR271" s="27"/>
      <c r="EDS271" s="27"/>
      <c r="EDT271" s="27"/>
      <c r="EDU271" s="27"/>
      <c r="EDV271" s="27"/>
      <c r="EDW271" s="27"/>
      <c r="EDX271" s="27"/>
      <c r="EDY271" s="27"/>
      <c r="EDZ271" s="27"/>
      <c r="EEA271" s="27"/>
      <c r="EEB271" s="27"/>
      <c r="EEC271" s="27"/>
      <c r="EED271" s="27"/>
      <c r="EEE271" s="27"/>
      <c r="EEF271" s="27"/>
      <c r="EEG271" s="27"/>
      <c r="EEH271" s="27"/>
      <c r="EEI271" s="27"/>
      <c r="EEJ271" s="27"/>
      <c r="EEK271" s="27"/>
      <c r="EEL271" s="27"/>
      <c r="EEM271" s="27"/>
      <c r="EEN271" s="27"/>
      <c r="EEO271" s="27"/>
      <c r="EEP271" s="27"/>
      <c r="EEQ271" s="27"/>
      <c r="EER271" s="27"/>
      <c r="EES271" s="27"/>
      <c r="EET271" s="27"/>
      <c r="EEU271" s="27"/>
      <c r="EEV271" s="27"/>
      <c r="EEW271" s="27"/>
      <c r="EEX271" s="27"/>
      <c r="EEY271" s="27"/>
      <c r="EEZ271" s="27"/>
      <c r="EFA271" s="27"/>
      <c r="EFB271" s="27"/>
      <c r="EFC271" s="27"/>
      <c r="EFD271" s="27"/>
      <c r="EFE271" s="27"/>
      <c r="EFF271" s="27"/>
      <c r="EFG271" s="27"/>
      <c r="EFH271" s="27"/>
      <c r="EFI271" s="27"/>
      <c r="EFJ271" s="27"/>
      <c r="EFK271" s="27"/>
      <c r="EFL271" s="27"/>
      <c r="EFM271" s="27"/>
      <c r="EFN271" s="27"/>
      <c r="EFO271" s="27"/>
      <c r="EFP271" s="27"/>
      <c r="EFQ271" s="27"/>
      <c r="EFR271" s="27"/>
      <c r="EFS271" s="27"/>
      <c r="EFT271" s="27"/>
      <c r="EFU271" s="27"/>
      <c r="EFV271" s="27"/>
      <c r="EFW271" s="27"/>
      <c r="EFX271" s="27"/>
      <c r="EFY271" s="27"/>
      <c r="EFZ271" s="27"/>
      <c r="EGA271" s="27"/>
      <c r="EGB271" s="27"/>
      <c r="EGC271" s="27"/>
      <c r="EGD271" s="27"/>
      <c r="EGE271" s="27"/>
      <c r="EGF271" s="27"/>
      <c r="EGG271" s="27"/>
      <c r="EGH271" s="27"/>
      <c r="EGI271" s="27"/>
      <c r="EGJ271" s="27"/>
      <c r="EGK271" s="27"/>
      <c r="EGL271" s="27"/>
      <c r="EGM271" s="27"/>
      <c r="EGN271" s="27"/>
      <c r="EGO271" s="27"/>
      <c r="EGP271" s="27"/>
      <c r="EGQ271" s="27"/>
      <c r="EGR271" s="27"/>
      <c r="EGS271" s="27"/>
      <c r="EGT271" s="27"/>
      <c r="EGU271" s="27"/>
      <c r="EGV271" s="27"/>
      <c r="EGW271" s="27"/>
      <c r="EGX271" s="27"/>
      <c r="EGY271" s="27"/>
      <c r="EGZ271" s="27"/>
      <c r="EHA271" s="27"/>
      <c r="EHB271" s="27"/>
      <c r="EHC271" s="27"/>
      <c r="EHD271" s="27"/>
      <c r="EHE271" s="27"/>
      <c r="EHF271" s="27"/>
      <c r="EHG271" s="27"/>
      <c r="EHH271" s="27"/>
      <c r="EHI271" s="27"/>
      <c r="EHJ271" s="27"/>
      <c r="EHK271" s="27"/>
      <c r="EHL271" s="27"/>
      <c r="EHM271" s="27"/>
      <c r="EHN271" s="27"/>
      <c r="EHO271" s="27"/>
      <c r="EHP271" s="27"/>
      <c r="EHQ271" s="27"/>
      <c r="EHR271" s="27"/>
      <c r="EHS271" s="27"/>
      <c r="EHT271" s="27"/>
      <c r="EHU271" s="27"/>
      <c r="EHV271" s="27"/>
      <c r="EHW271" s="27"/>
      <c r="EHX271" s="27"/>
      <c r="EHY271" s="27"/>
      <c r="EHZ271" s="27"/>
      <c r="EIA271" s="27"/>
      <c r="EIB271" s="27"/>
      <c r="EIC271" s="27"/>
      <c r="EID271" s="27"/>
      <c r="EIE271" s="27"/>
      <c r="EIF271" s="27"/>
      <c r="EIG271" s="27"/>
      <c r="EIH271" s="27"/>
      <c r="EII271" s="27"/>
      <c r="EIJ271" s="27"/>
      <c r="EIK271" s="27"/>
      <c r="EIL271" s="27"/>
      <c r="EIM271" s="27"/>
      <c r="EIN271" s="27"/>
      <c r="EIO271" s="27"/>
      <c r="EIP271" s="27"/>
      <c r="EIQ271" s="27"/>
      <c r="EIR271" s="27"/>
      <c r="EIS271" s="27"/>
      <c r="EIT271" s="27"/>
      <c r="EIU271" s="27"/>
      <c r="EIV271" s="27"/>
      <c r="EIW271" s="27"/>
      <c r="EIX271" s="27"/>
      <c r="EIY271" s="27"/>
      <c r="EIZ271" s="27"/>
      <c r="EJA271" s="27"/>
      <c r="EJB271" s="27"/>
      <c r="EJC271" s="27"/>
      <c r="EJD271" s="27"/>
      <c r="EJE271" s="27"/>
      <c r="EJF271" s="27"/>
      <c r="EJG271" s="27"/>
      <c r="EJH271" s="27"/>
      <c r="EJI271" s="27"/>
      <c r="EJJ271" s="27"/>
      <c r="EJK271" s="27"/>
      <c r="EJL271" s="27"/>
      <c r="EJM271" s="27"/>
      <c r="EJN271" s="27"/>
      <c r="EJO271" s="27"/>
      <c r="EJP271" s="27"/>
      <c r="EJQ271" s="27"/>
      <c r="EJR271" s="27"/>
      <c r="EJS271" s="27"/>
      <c r="EJT271" s="27"/>
      <c r="EJU271" s="27"/>
      <c r="EJV271" s="27"/>
      <c r="EJW271" s="27"/>
      <c r="EJX271" s="27"/>
      <c r="EJY271" s="27"/>
      <c r="EJZ271" s="27"/>
      <c r="EKA271" s="27"/>
      <c r="EKB271" s="27"/>
      <c r="EKC271" s="27"/>
      <c r="EKD271" s="27"/>
      <c r="EKE271" s="27"/>
      <c r="EKF271" s="27"/>
      <c r="EKG271" s="27"/>
      <c r="EKH271" s="27"/>
      <c r="EKI271" s="27"/>
      <c r="EKJ271" s="27"/>
      <c r="EKK271" s="27"/>
      <c r="EKL271" s="27"/>
      <c r="EKM271" s="27"/>
      <c r="EKN271" s="27"/>
      <c r="EKO271" s="27"/>
      <c r="EKP271" s="27"/>
      <c r="EKQ271" s="27"/>
      <c r="EKR271" s="27"/>
      <c r="EKS271" s="27"/>
      <c r="EKT271" s="27"/>
      <c r="EKU271" s="27"/>
      <c r="EKV271" s="27"/>
      <c r="EKW271" s="27"/>
      <c r="EKX271" s="27"/>
      <c r="EKY271" s="27"/>
      <c r="EKZ271" s="27"/>
      <c r="ELA271" s="27"/>
      <c r="ELB271" s="27"/>
      <c r="ELC271" s="27"/>
      <c r="ELD271" s="27"/>
      <c r="ELE271" s="27"/>
      <c r="ELF271" s="27"/>
      <c r="ELG271" s="27"/>
      <c r="ELH271" s="27"/>
      <c r="ELI271" s="27"/>
      <c r="ELJ271" s="27"/>
      <c r="ELK271" s="27"/>
      <c r="ELL271" s="27"/>
      <c r="ELM271" s="27"/>
      <c r="ELN271" s="27"/>
      <c r="ELO271" s="27"/>
      <c r="ELP271" s="27"/>
      <c r="ELQ271" s="27"/>
      <c r="ELR271" s="27"/>
      <c r="ELS271" s="27"/>
      <c r="ELT271" s="27"/>
      <c r="ELU271" s="27"/>
      <c r="ELV271" s="27"/>
      <c r="ELW271" s="27"/>
      <c r="ELX271" s="27"/>
      <c r="ELY271" s="27"/>
      <c r="ELZ271" s="27"/>
      <c r="EMA271" s="27"/>
      <c r="EMB271" s="27"/>
      <c r="EMC271" s="27"/>
      <c r="EMD271" s="27"/>
      <c r="EME271" s="27"/>
      <c r="EMF271" s="27"/>
      <c r="EMG271" s="27"/>
      <c r="EMH271" s="27"/>
      <c r="EMI271" s="27"/>
      <c r="EMJ271" s="27"/>
      <c r="EMK271" s="27"/>
      <c r="EML271" s="27"/>
      <c r="EMM271" s="27"/>
      <c r="EMN271" s="27"/>
      <c r="EMO271" s="27"/>
      <c r="EMP271" s="27"/>
      <c r="EMQ271" s="27"/>
      <c r="EMR271" s="27"/>
      <c r="EMS271" s="27"/>
      <c r="EMT271" s="27"/>
      <c r="EMU271" s="27"/>
      <c r="EMV271" s="27"/>
      <c r="EMW271" s="27"/>
      <c r="EMX271" s="27"/>
      <c r="EMY271" s="27"/>
      <c r="EMZ271" s="27"/>
      <c r="ENA271" s="27"/>
      <c r="ENB271" s="27"/>
      <c r="ENC271" s="27"/>
      <c r="END271" s="27"/>
      <c r="ENE271" s="27"/>
      <c r="ENF271" s="27"/>
      <c r="ENG271" s="27"/>
      <c r="ENH271" s="27"/>
      <c r="ENI271" s="27"/>
      <c r="ENJ271" s="27"/>
      <c r="ENK271" s="27"/>
      <c r="ENL271" s="27"/>
      <c r="ENM271" s="27"/>
      <c r="ENN271" s="27"/>
      <c r="ENO271" s="27"/>
      <c r="ENP271" s="27"/>
      <c r="ENQ271" s="27"/>
      <c r="ENR271" s="27"/>
      <c r="ENS271" s="27"/>
      <c r="ENT271" s="27"/>
      <c r="ENU271" s="27"/>
      <c r="ENV271" s="27"/>
      <c r="ENW271" s="27"/>
      <c r="ENX271" s="27"/>
      <c r="ENY271" s="27"/>
      <c r="ENZ271" s="27"/>
      <c r="EOA271" s="27"/>
      <c r="EOB271" s="27"/>
      <c r="EOC271" s="27"/>
      <c r="EOD271" s="27"/>
      <c r="EOE271" s="27"/>
      <c r="EOF271" s="27"/>
      <c r="EOG271" s="27"/>
      <c r="EOH271" s="27"/>
      <c r="EOI271" s="27"/>
      <c r="EOJ271" s="27"/>
      <c r="EOK271" s="27"/>
      <c r="EOL271" s="27"/>
      <c r="EOM271" s="27"/>
      <c r="EON271" s="27"/>
      <c r="EOO271" s="27"/>
      <c r="EOP271" s="27"/>
      <c r="EOQ271" s="27"/>
      <c r="EOR271" s="27"/>
      <c r="EOS271" s="27"/>
      <c r="EOT271" s="27"/>
      <c r="EOU271" s="27"/>
      <c r="EOV271" s="27"/>
      <c r="EOW271" s="27"/>
      <c r="EOX271" s="27"/>
      <c r="EOY271" s="27"/>
      <c r="EOZ271" s="27"/>
      <c r="EPA271" s="27"/>
      <c r="EPB271" s="27"/>
      <c r="EPC271" s="27"/>
      <c r="EPD271" s="27"/>
      <c r="EPE271" s="27"/>
      <c r="EPF271" s="27"/>
      <c r="EPG271" s="27"/>
      <c r="EPH271" s="27"/>
      <c r="EPI271" s="27"/>
      <c r="EPJ271" s="27"/>
      <c r="EPK271" s="27"/>
      <c r="EPL271" s="27"/>
      <c r="EPM271" s="27"/>
      <c r="EPN271" s="27"/>
      <c r="EPO271" s="27"/>
      <c r="EPP271" s="27"/>
      <c r="EPQ271" s="27"/>
      <c r="EPR271" s="27"/>
      <c r="EPS271" s="27"/>
      <c r="EPT271" s="27"/>
      <c r="EPU271" s="27"/>
      <c r="EPV271" s="27"/>
      <c r="EPW271" s="27"/>
      <c r="EPX271" s="27"/>
      <c r="EPY271" s="27"/>
      <c r="EPZ271" s="27"/>
      <c r="EQA271" s="27"/>
      <c r="EQB271" s="27"/>
      <c r="EQC271" s="27"/>
      <c r="EQD271" s="27"/>
      <c r="EQE271" s="27"/>
      <c r="EQF271" s="27"/>
      <c r="EQG271" s="27"/>
      <c r="EQH271" s="27"/>
      <c r="EQI271" s="27"/>
      <c r="EQJ271" s="27"/>
      <c r="EQK271" s="27"/>
      <c r="EQL271" s="27"/>
      <c r="EQM271" s="27"/>
      <c r="EQN271" s="27"/>
      <c r="EQO271" s="27"/>
      <c r="EQP271" s="27"/>
      <c r="EQQ271" s="27"/>
      <c r="EQR271" s="27"/>
      <c r="EQS271" s="27"/>
      <c r="EQT271" s="27"/>
      <c r="EQU271" s="27"/>
      <c r="EQV271" s="27"/>
      <c r="EQW271" s="27"/>
      <c r="EQX271" s="27"/>
      <c r="EQY271" s="27"/>
      <c r="EQZ271" s="27"/>
      <c r="ERA271" s="27"/>
      <c r="ERB271" s="27"/>
      <c r="ERC271" s="27"/>
      <c r="ERD271" s="27"/>
      <c r="ERE271" s="27"/>
      <c r="ERF271" s="27"/>
      <c r="ERG271" s="27"/>
      <c r="ERH271" s="27"/>
      <c r="ERI271" s="27"/>
      <c r="ERJ271" s="27"/>
      <c r="ERK271" s="27"/>
      <c r="ERL271" s="27"/>
      <c r="ERM271" s="27"/>
      <c r="ERN271" s="27"/>
      <c r="ERO271" s="27"/>
      <c r="ERP271" s="27"/>
      <c r="ERQ271" s="27"/>
      <c r="ERR271" s="27"/>
      <c r="ERS271" s="27"/>
      <c r="ERT271" s="27"/>
      <c r="ERU271" s="27"/>
      <c r="ERV271" s="27"/>
      <c r="ERW271" s="27"/>
      <c r="ERX271" s="27"/>
      <c r="ERY271" s="27"/>
      <c r="ERZ271" s="27"/>
      <c r="ESA271" s="27"/>
      <c r="ESB271" s="27"/>
      <c r="ESC271" s="27"/>
      <c r="ESD271" s="27"/>
      <c r="ESE271" s="27"/>
      <c r="ESF271" s="27"/>
      <c r="ESG271" s="27"/>
      <c r="ESH271" s="27"/>
      <c r="ESI271" s="27"/>
      <c r="ESJ271" s="27"/>
      <c r="ESK271" s="27"/>
      <c r="ESL271" s="27"/>
      <c r="ESM271" s="27"/>
      <c r="ESN271" s="27"/>
      <c r="ESO271" s="27"/>
      <c r="ESP271" s="27"/>
      <c r="ESQ271" s="27"/>
      <c r="ESR271" s="27"/>
      <c r="ESS271" s="27"/>
      <c r="EST271" s="27"/>
      <c r="ESU271" s="27"/>
      <c r="ESV271" s="27"/>
      <c r="ESW271" s="27"/>
      <c r="ESX271" s="27"/>
      <c r="ESY271" s="27"/>
      <c r="ESZ271" s="27"/>
      <c r="ETA271" s="27"/>
      <c r="ETB271" s="27"/>
      <c r="ETC271" s="27"/>
      <c r="ETD271" s="27"/>
      <c r="ETE271" s="27"/>
      <c r="ETF271" s="27"/>
      <c r="ETG271" s="27"/>
      <c r="ETH271" s="27"/>
      <c r="ETI271" s="27"/>
      <c r="ETJ271" s="27"/>
      <c r="ETK271" s="27"/>
      <c r="ETL271" s="27"/>
      <c r="ETM271" s="27"/>
      <c r="ETN271" s="27"/>
      <c r="ETO271" s="27"/>
      <c r="ETP271" s="27"/>
      <c r="ETQ271" s="27"/>
      <c r="ETR271" s="27"/>
      <c r="ETS271" s="27"/>
      <c r="ETT271" s="27"/>
      <c r="ETU271" s="27"/>
      <c r="ETV271" s="27"/>
      <c r="ETW271" s="27"/>
      <c r="ETX271" s="27"/>
      <c r="ETY271" s="27"/>
      <c r="ETZ271" s="27"/>
      <c r="EUA271" s="27"/>
      <c r="EUB271" s="27"/>
      <c r="EUC271" s="27"/>
      <c r="EUD271" s="27"/>
      <c r="EUE271" s="27"/>
      <c r="EUF271" s="27"/>
      <c r="EUG271" s="27"/>
      <c r="EUH271" s="27"/>
      <c r="EUI271" s="27"/>
      <c r="EUJ271" s="27"/>
      <c r="EUK271" s="27"/>
      <c r="EUL271" s="27"/>
      <c r="EUM271" s="27"/>
      <c r="EUN271" s="27"/>
      <c r="EUO271" s="27"/>
      <c r="EUP271" s="27"/>
      <c r="EUQ271" s="27"/>
      <c r="EUR271" s="27"/>
      <c r="EUS271" s="27"/>
      <c r="EUT271" s="27"/>
      <c r="EUU271" s="27"/>
      <c r="EUV271" s="27"/>
      <c r="EUW271" s="27"/>
      <c r="EUX271" s="27"/>
      <c r="EUY271" s="27"/>
      <c r="EUZ271" s="27"/>
      <c r="EVA271" s="27"/>
      <c r="EVB271" s="27"/>
      <c r="EVC271" s="27"/>
      <c r="EVD271" s="27"/>
      <c r="EVE271" s="27"/>
      <c r="EVF271" s="27"/>
      <c r="EVG271" s="27"/>
      <c r="EVH271" s="27"/>
      <c r="EVI271" s="27"/>
      <c r="EVJ271" s="27"/>
      <c r="EVK271" s="27"/>
      <c r="EVL271" s="27"/>
      <c r="EVM271" s="27"/>
      <c r="EVN271" s="27"/>
      <c r="EVO271" s="27"/>
      <c r="EVP271" s="27"/>
      <c r="EVQ271" s="27"/>
      <c r="EVR271" s="27"/>
      <c r="EVS271" s="27"/>
      <c r="EVT271" s="27"/>
      <c r="EVU271" s="27"/>
      <c r="EVV271" s="27"/>
      <c r="EVW271" s="27"/>
      <c r="EVX271" s="27"/>
      <c r="EVY271" s="27"/>
      <c r="EVZ271" s="27"/>
      <c r="EWA271" s="27"/>
      <c r="EWB271" s="27"/>
      <c r="EWC271" s="27"/>
      <c r="EWD271" s="27"/>
      <c r="EWE271" s="27"/>
      <c r="EWF271" s="27"/>
      <c r="EWG271" s="27"/>
      <c r="EWH271" s="27"/>
      <c r="EWI271" s="27"/>
      <c r="EWJ271" s="27"/>
      <c r="EWK271" s="27"/>
      <c r="EWL271" s="27"/>
      <c r="EWM271" s="27"/>
      <c r="EWN271" s="27"/>
      <c r="EWO271" s="27"/>
      <c r="EWP271" s="27"/>
      <c r="EWQ271" s="27"/>
      <c r="EWR271" s="27"/>
      <c r="EWS271" s="27"/>
      <c r="EWT271" s="27"/>
      <c r="EWU271" s="27"/>
      <c r="EWV271" s="27"/>
      <c r="EWW271" s="27"/>
      <c r="EWX271" s="27"/>
      <c r="EWY271" s="27"/>
      <c r="EWZ271" s="27"/>
      <c r="EXA271" s="27"/>
      <c r="EXB271" s="27"/>
      <c r="EXC271" s="27"/>
      <c r="EXD271" s="27"/>
      <c r="EXE271" s="27"/>
      <c r="EXF271" s="27"/>
      <c r="EXG271" s="27"/>
      <c r="EXH271" s="27"/>
      <c r="EXI271" s="27"/>
      <c r="EXJ271" s="27"/>
      <c r="EXK271" s="27"/>
      <c r="EXL271" s="27"/>
      <c r="EXM271" s="27"/>
      <c r="EXN271" s="27"/>
      <c r="EXO271" s="27"/>
      <c r="EXP271" s="27"/>
      <c r="EXQ271" s="27"/>
      <c r="EXR271" s="27"/>
      <c r="EXS271" s="27"/>
      <c r="EXT271" s="27"/>
      <c r="EXU271" s="27"/>
      <c r="EXV271" s="27"/>
      <c r="EXW271" s="27"/>
      <c r="EXX271" s="27"/>
      <c r="EXY271" s="27"/>
      <c r="EXZ271" s="27"/>
      <c r="EYA271" s="27"/>
      <c r="EYB271" s="27"/>
      <c r="EYC271" s="27"/>
      <c r="EYD271" s="27"/>
      <c r="EYE271" s="27"/>
      <c r="EYF271" s="27"/>
      <c r="EYG271" s="27"/>
      <c r="EYH271" s="27"/>
      <c r="EYI271" s="27"/>
      <c r="EYJ271" s="27"/>
      <c r="EYK271" s="27"/>
      <c r="EYL271" s="27"/>
      <c r="EYM271" s="27"/>
      <c r="EYN271" s="27"/>
      <c r="EYO271" s="27"/>
      <c r="EYP271" s="27"/>
      <c r="EYQ271" s="27"/>
      <c r="EYR271" s="27"/>
      <c r="EYS271" s="27"/>
      <c r="EYT271" s="27"/>
      <c r="EYU271" s="27"/>
      <c r="EYV271" s="27"/>
      <c r="EYW271" s="27"/>
      <c r="EYX271" s="27"/>
      <c r="EYY271" s="27"/>
      <c r="EYZ271" s="27"/>
      <c r="EZA271" s="27"/>
      <c r="EZB271" s="27"/>
      <c r="EZC271" s="27"/>
      <c r="EZD271" s="27"/>
      <c r="EZE271" s="27"/>
      <c r="EZF271" s="27"/>
      <c r="EZG271" s="27"/>
      <c r="EZH271" s="27"/>
      <c r="EZI271" s="27"/>
      <c r="EZJ271" s="27"/>
      <c r="EZK271" s="27"/>
      <c r="EZL271" s="27"/>
      <c r="EZM271" s="27"/>
      <c r="EZN271" s="27"/>
      <c r="EZO271" s="27"/>
      <c r="EZP271" s="27"/>
      <c r="EZQ271" s="27"/>
      <c r="EZR271" s="27"/>
      <c r="EZS271" s="27"/>
      <c r="EZT271" s="27"/>
      <c r="EZU271" s="27"/>
      <c r="EZV271" s="27"/>
      <c r="EZW271" s="27"/>
      <c r="EZX271" s="27"/>
      <c r="EZY271" s="27"/>
      <c r="EZZ271" s="27"/>
      <c r="FAA271" s="27"/>
      <c r="FAB271" s="27"/>
      <c r="FAC271" s="27"/>
      <c r="FAD271" s="27"/>
      <c r="FAE271" s="27"/>
      <c r="FAF271" s="27"/>
      <c r="FAG271" s="27"/>
      <c r="FAH271" s="27"/>
      <c r="FAI271" s="27"/>
      <c r="FAJ271" s="27"/>
      <c r="FAK271" s="27"/>
      <c r="FAL271" s="27"/>
      <c r="FAM271" s="27"/>
      <c r="FAN271" s="27"/>
      <c r="FAO271" s="27"/>
      <c r="FAP271" s="27"/>
      <c r="FAQ271" s="27"/>
      <c r="FAR271" s="27"/>
      <c r="FAS271" s="27"/>
      <c r="FAT271" s="27"/>
      <c r="FAU271" s="27"/>
      <c r="FAV271" s="27"/>
      <c r="FAW271" s="27"/>
      <c r="FAX271" s="27"/>
      <c r="FAY271" s="27"/>
      <c r="FAZ271" s="27"/>
      <c r="FBA271" s="27"/>
      <c r="FBB271" s="27"/>
      <c r="FBC271" s="27"/>
      <c r="FBD271" s="27"/>
      <c r="FBE271" s="27"/>
      <c r="FBF271" s="27"/>
      <c r="FBG271" s="27"/>
      <c r="FBH271" s="27"/>
      <c r="FBI271" s="27"/>
      <c r="FBJ271" s="27"/>
      <c r="FBK271" s="27"/>
      <c r="FBL271" s="27"/>
      <c r="FBM271" s="27"/>
      <c r="FBN271" s="27"/>
      <c r="FBO271" s="27"/>
      <c r="FBP271" s="27"/>
      <c r="FBQ271" s="27"/>
      <c r="FBR271" s="27"/>
      <c r="FBS271" s="27"/>
      <c r="FBT271" s="27"/>
      <c r="FBU271" s="27"/>
      <c r="FBV271" s="27"/>
      <c r="FBW271" s="27"/>
      <c r="FBX271" s="27"/>
      <c r="FBY271" s="27"/>
      <c r="FBZ271" s="27"/>
      <c r="FCA271" s="27"/>
      <c r="FCB271" s="27"/>
      <c r="FCC271" s="27"/>
      <c r="FCD271" s="27"/>
      <c r="FCE271" s="27"/>
      <c r="FCF271" s="27"/>
      <c r="FCG271" s="27"/>
      <c r="FCH271" s="27"/>
      <c r="FCI271" s="27"/>
      <c r="FCJ271" s="27"/>
      <c r="FCK271" s="27"/>
      <c r="FCL271" s="27"/>
      <c r="FCM271" s="27"/>
      <c r="FCN271" s="27"/>
      <c r="FCO271" s="27"/>
      <c r="FCP271" s="27"/>
      <c r="FCQ271" s="27"/>
      <c r="FCR271" s="27"/>
      <c r="FCS271" s="27"/>
      <c r="FCT271" s="27"/>
      <c r="FCU271" s="27"/>
      <c r="FCV271" s="27"/>
      <c r="FCW271" s="27"/>
      <c r="FCX271" s="27"/>
      <c r="FCY271" s="27"/>
      <c r="FCZ271" s="27"/>
      <c r="FDA271" s="27"/>
      <c r="FDB271" s="27"/>
      <c r="FDC271" s="27"/>
      <c r="FDD271" s="27"/>
      <c r="FDE271" s="27"/>
      <c r="FDF271" s="27"/>
      <c r="FDG271" s="27"/>
      <c r="FDH271" s="27"/>
      <c r="FDI271" s="27"/>
      <c r="FDJ271" s="27"/>
      <c r="FDK271" s="27"/>
      <c r="FDL271" s="27"/>
      <c r="FDM271" s="27"/>
      <c r="FDN271" s="27"/>
      <c r="FDO271" s="27"/>
      <c r="FDP271" s="27"/>
      <c r="FDQ271" s="27"/>
      <c r="FDR271" s="27"/>
      <c r="FDS271" s="27"/>
      <c r="FDT271" s="27"/>
      <c r="FDU271" s="27"/>
      <c r="FDV271" s="27"/>
      <c r="FDW271" s="27"/>
      <c r="FDX271" s="27"/>
      <c r="FDY271" s="27"/>
      <c r="FDZ271" s="27"/>
      <c r="FEA271" s="27"/>
      <c r="FEB271" s="27"/>
      <c r="FEC271" s="27"/>
      <c r="FED271" s="27"/>
      <c r="FEE271" s="27"/>
      <c r="FEF271" s="27"/>
      <c r="FEG271" s="27"/>
      <c r="FEH271" s="27"/>
      <c r="FEI271" s="27"/>
      <c r="FEJ271" s="27"/>
      <c r="FEK271" s="27"/>
      <c r="FEL271" s="27"/>
      <c r="FEM271" s="27"/>
      <c r="FEN271" s="27"/>
      <c r="FEO271" s="27"/>
      <c r="FEP271" s="27"/>
      <c r="FEQ271" s="27"/>
      <c r="FER271" s="27"/>
      <c r="FES271" s="27"/>
      <c r="FET271" s="27"/>
      <c r="FEU271" s="27"/>
      <c r="FEV271" s="27"/>
      <c r="FEW271" s="27"/>
      <c r="FEX271" s="27"/>
      <c r="FEY271" s="27"/>
      <c r="FEZ271" s="27"/>
      <c r="FFA271" s="27"/>
      <c r="FFB271" s="27"/>
      <c r="FFC271" s="27"/>
      <c r="FFD271" s="27"/>
      <c r="FFE271" s="27"/>
      <c r="FFF271" s="27"/>
      <c r="FFG271" s="27"/>
      <c r="FFH271" s="27"/>
      <c r="FFI271" s="27"/>
      <c r="FFJ271" s="27"/>
      <c r="FFK271" s="27"/>
      <c r="FFL271" s="27"/>
      <c r="FFM271" s="27"/>
      <c r="FFN271" s="27"/>
      <c r="FFO271" s="27"/>
      <c r="FFP271" s="27"/>
      <c r="FFQ271" s="27"/>
      <c r="FFR271" s="27"/>
      <c r="FFS271" s="27"/>
      <c r="FFT271" s="27"/>
      <c r="FFU271" s="27"/>
      <c r="FFV271" s="27"/>
      <c r="FFW271" s="27"/>
      <c r="FFX271" s="27"/>
      <c r="FFY271" s="27"/>
      <c r="FFZ271" s="27"/>
      <c r="FGA271" s="27"/>
      <c r="FGB271" s="27"/>
      <c r="FGC271" s="27"/>
      <c r="FGD271" s="27"/>
      <c r="FGE271" s="27"/>
      <c r="FGF271" s="27"/>
      <c r="FGG271" s="27"/>
      <c r="FGH271" s="27"/>
      <c r="FGI271" s="27"/>
      <c r="FGJ271" s="27"/>
      <c r="FGK271" s="27"/>
      <c r="FGL271" s="27"/>
      <c r="FGM271" s="27"/>
      <c r="FGN271" s="27"/>
      <c r="FGO271" s="27"/>
      <c r="FGP271" s="27"/>
      <c r="FGQ271" s="27"/>
      <c r="FGR271" s="27"/>
      <c r="FGS271" s="27"/>
      <c r="FGT271" s="27"/>
      <c r="FGU271" s="27"/>
      <c r="FGV271" s="27"/>
      <c r="FGW271" s="27"/>
      <c r="FGX271" s="27"/>
      <c r="FGY271" s="27"/>
      <c r="FGZ271" s="27"/>
      <c r="FHA271" s="27"/>
      <c r="FHB271" s="27"/>
      <c r="FHC271" s="27"/>
      <c r="FHD271" s="27"/>
      <c r="FHE271" s="27"/>
      <c r="FHF271" s="27"/>
      <c r="FHG271" s="27"/>
      <c r="FHH271" s="27"/>
      <c r="FHI271" s="27"/>
      <c r="FHJ271" s="27"/>
      <c r="FHK271" s="27"/>
      <c r="FHL271" s="27"/>
      <c r="FHM271" s="27"/>
      <c r="FHN271" s="27"/>
      <c r="FHO271" s="27"/>
      <c r="FHP271" s="27"/>
      <c r="FHQ271" s="27"/>
      <c r="FHR271" s="27"/>
      <c r="FHS271" s="27"/>
      <c r="FHT271" s="27"/>
      <c r="FHU271" s="27"/>
      <c r="FHV271" s="27"/>
      <c r="FHW271" s="27"/>
      <c r="FHX271" s="27"/>
      <c r="FHY271" s="27"/>
      <c r="FHZ271" s="27"/>
      <c r="FIA271" s="27"/>
      <c r="FIB271" s="27"/>
      <c r="FIC271" s="27"/>
      <c r="FID271" s="27"/>
      <c r="FIE271" s="27"/>
      <c r="FIF271" s="27"/>
      <c r="FIG271" s="27"/>
      <c r="FIH271" s="27"/>
      <c r="FII271" s="27"/>
      <c r="FIJ271" s="27"/>
      <c r="FIK271" s="27"/>
      <c r="FIL271" s="27"/>
      <c r="FIM271" s="27"/>
      <c r="FIN271" s="27"/>
      <c r="FIO271" s="27"/>
      <c r="FIP271" s="27"/>
      <c r="FIQ271" s="27"/>
      <c r="FIR271" s="27"/>
      <c r="FIS271" s="27"/>
      <c r="FIT271" s="27"/>
      <c r="FIU271" s="27"/>
      <c r="FIV271" s="27"/>
      <c r="FIW271" s="27"/>
      <c r="FIX271" s="27"/>
      <c r="FIY271" s="27"/>
      <c r="FIZ271" s="27"/>
      <c r="FJA271" s="27"/>
      <c r="FJB271" s="27"/>
      <c r="FJC271" s="27"/>
      <c r="FJD271" s="27"/>
      <c r="FJE271" s="27"/>
      <c r="FJF271" s="27"/>
      <c r="FJG271" s="27"/>
      <c r="FJH271" s="27"/>
      <c r="FJI271" s="27"/>
      <c r="FJJ271" s="27"/>
      <c r="FJK271" s="27"/>
      <c r="FJL271" s="27"/>
      <c r="FJM271" s="27"/>
      <c r="FJN271" s="27"/>
      <c r="FJO271" s="27"/>
      <c r="FJP271" s="27"/>
      <c r="FJQ271" s="27"/>
      <c r="FJR271" s="27"/>
      <c r="FJS271" s="27"/>
      <c r="FJT271" s="27"/>
      <c r="FJU271" s="27"/>
      <c r="FJV271" s="27"/>
      <c r="FJW271" s="27"/>
      <c r="FJX271" s="27"/>
      <c r="FJY271" s="27"/>
      <c r="FJZ271" s="27"/>
      <c r="FKA271" s="27"/>
      <c r="FKB271" s="27"/>
      <c r="FKC271" s="27"/>
      <c r="FKD271" s="27"/>
      <c r="FKE271" s="27"/>
      <c r="FKF271" s="27"/>
      <c r="FKG271" s="27"/>
      <c r="FKH271" s="27"/>
      <c r="FKI271" s="27"/>
      <c r="FKJ271" s="27"/>
      <c r="FKK271" s="27"/>
      <c r="FKL271" s="27"/>
      <c r="FKM271" s="27"/>
      <c r="FKN271" s="27"/>
      <c r="FKO271" s="27"/>
      <c r="FKP271" s="27"/>
      <c r="FKQ271" s="27"/>
      <c r="FKR271" s="27"/>
      <c r="FKS271" s="27"/>
      <c r="FKT271" s="27"/>
      <c r="FKU271" s="27"/>
      <c r="FKV271" s="27"/>
      <c r="FKW271" s="27"/>
      <c r="FKX271" s="27"/>
      <c r="FKY271" s="27"/>
      <c r="FKZ271" s="27"/>
      <c r="FLA271" s="27"/>
      <c r="FLB271" s="27"/>
      <c r="FLC271" s="27"/>
      <c r="FLD271" s="27"/>
      <c r="FLE271" s="27"/>
      <c r="FLF271" s="27"/>
      <c r="FLG271" s="27"/>
      <c r="FLH271" s="27"/>
      <c r="FLI271" s="27"/>
      <c r="FLJ271" s="27"/>
      <c r="FLK271" s="27"/>
      <c r="FLL271" s="27"/>
      <c r="FLM271" s="27"/>
      <c r="FLN271" s="27"/>
      <c r="FLO271" s="27"/>
      <c r="FLP271" s="27"/>
      <c r="FLQ271" s="27"/>
      <c r="FLR271" s="27"/>
      <c r="FLS271" s="27"/>
      <c r="FLT271" s="27"/>
      <c r="FLU271" s="27"/>
      <c r="FLV271" s="27"/>
      <c r="FLW271" s="27"/>
      <c r="FLX271" s="27"/>
      <c r="FLY271" s="27"/>
      <c r="FLZ271" s="27"/>
      <c r="FMA271" s="27"/>
      <c r="FMB271" s="27"/>
      <c r="FMC271" s="27"/>
      <c r="FMD271" s="27"/>
      <c r="FME271" s="27"/>
      <c r="FMF271" s="27"/>
      <c r="FMG271" s="27"/>
      <c r="FMH271" s="27"/>
      <c r="FMI271" s="27"/>
      <c r="FMJ271" s="27"/>
      <c r="FMK271" s="27"/>
      <c r="FML271" s="27"/>
      <c r="FMM271" s="27"/>
      <c r="FMN271" s="27"/>
      <c r="FMO271" s="27"/>
      <c r="FMP271" s="27"/>
      <c r="FMQ271" s="27"/>
      <c r="FMR271" s="27"/>
      <c r="FMS271" s="27"/>
      <c r="FMT271" s="27"/>
      <c r="FMU271" s="27"/>
      <c r="FMV271" s="27"/>
      <c r="FMW271" s="27"/>
      <c r="FMX271" s="27"/>
      <c r="FMY271" s="27"/>
      <c r="FMZ271" s="27"/>
      <c r="FNA271" s="27"/>
      <c r="FNB271" s="27"/>
      <c r="FNC271" s="27"/>
      <c r="FND271" s="27"/>
      <c r="FNE271" s="27"/>
      <c r="FNF271" s="27"/>
      <c r="FNG271" s="27"/>
      <c r="FNH271" s="27"/>
      <c r="FNI271" s="27"/>
      <c r="FNJ271" s="27"/>
      <c r="FNK271" s="27"/>
      <c r="FNL271" s="27"/>
      <c r="FNM271" s="27"/>
      <c r="FNN271" s="27"/>
      <c r="FNO271" s="27"/>
      <c r="FNP271" s="27"/>
      <c r="FNQ271" s="27"/>
      <c r="FNR271" s="27"/>
      <c r="FNS271" s="27"/>
      <c r="FNT271" s="27"/>
      <c r="FNU271" s="27"/>
      <c r="FNV271" s="27"/>
      <c r="FNW271" s="27"/>
      <c r="FNX271" s="27"/>
      <c r="FNY271" s="27"/>
      <c r="FNZ271" s="27"/>
      <c r="FOA271" s="27"/>
      <c r="FOB271" s="27"/>
      <c r="FOC271" s="27"/>
      <c r="FOD271" s="27"/>
      <c r="FOE271" s="27"/>
      <c r="FOF271" s="27"/>
      <c r="FOG271" s="27"/>
      <c r="FOH271" s="27"/>
      <c r="FOI271" s="27"/>
      <c r="FOJ271" s="27"/>
      <c r="FOK271" s="27"/>
      <c r="FOL271" s="27"/>
      <c r="FOM271" s="27"/>
      <c r="FON271" s="27"/>
      <c r="FOO271" s="27"/>
      <c r="FOP271" s="27"/>
      <c r="FOQ271" s="27"/>
      <c r="FOR271" s="27"/>
      <c r="FOS271" s="27"/>
      <c r="FOT271" s="27"/>
      <c r="FOU271" s="27"/>
      <c r="FOV271" s="27"/>
      <c r="FOW271" s="27"/>
      <c r="FOX271" s="27"/>
      <c r="FOY271" s="27"/>
      <c r="FOZ271" s="27"/>
      <c r="FPA271" s="27"/>
      <c r="FPB271" s="27"/>
      <c r="FPC271" s="27"/>
      <c r="FPD271" s="27"/>
      <c r="FPE271" s="27"/>
      <c r="FPF271" s="27"/>
      <c r="FPG271" s="27"/>
      <c r="FPH271" s="27"/>
      <c r="FPI271" s="27"/>
      <c r="FPJ271" s="27"/>
      <c r="FPK271" s="27"/>
      <c r="FPL271" s="27"/>
      <c r="FPM271" s="27"/>
      <c r="FPN271" s="27"/>
      <c r="FPO271" s="27"/>
      <c r="FPP271" s="27"/>
      <c r="FPQ271" s="27"/>
      <c r="FPR271" s="27"/>
      <c r="FPS271" s="27"/>
      <c r="FPT271" s="27"/>
      <c r="FPU271" s="27"/>
      <c r="FPV271" s="27"/>
      <c r="FPW271" s="27"/>
      <c r="FPX271" s="27"/>
      <c r="FPY271" s="27"/>
      <c r="FPZ271" s="27"/>
      <c r="FQA271" s="27"/>
      <c r="FQB271" s="27"/>
      <c r="FQC271" s="27"/>
      <c r="FQD271" s="27"/>
      <c r="FQE271" s="27"/>
      <c r="FQF271" s="27"/>
      <c r="FQG271" s="27"/>
      <c r="FQH271" s="27"/>
      <c r="FQI271" s="27"/>
      <c r="FQJ271" s="27"/>
      <c r="FQK271" s="27"/>
      <c r="FQL271" s="27"/>
      <c r="FQM271" s="27"/>
      <c r="FQN271" s="27"/>
      <c r="FQO271" s="27"/>
      <c r="FQP271" s="27"/>
      <c r="FQQ271" s="27"/>
      <c r="FQR271" s="27"/>
      <c r="FQS271" s="27"/>
      <c r="FQT271" s="27"/>
      <c r="FQU271" s="27"/>
      <c r="FQV271" s="27"/>
      <c r="FQW271" s="27"/>
      <c r="FQX271" s="27"/>
      <c r="FQY271" s="27"/>
      <c r="FQZ271" s="27"/>
      <c r="FRA271" s="27"/>
      <c r="FRB271" s="27"/>
      <c r="FRC271" s="27"/>
      <c r="FRD271" s="27"/>
      <c r="FRE271" s="27"/>
      <c r="FRF271" s="27"/>
      <c r="FRG271" s="27"/>
      <c r="FRH271" s="27"/>
      <c r="FRI271" s="27"/>
      <c r="FRJ271" s="27"/>
      <c r="FRK271" s="27"/>
      <c r="FRL271" s="27"/>
      <c r="FRM271" s="27"/>
      <c r="FRN271" s="27"/>
      <c r="FRO271" s="27"/>
      <c r="FRP271" s="27"/>
      <c r="FRQ271" s="27"/>
      <c r="FRR271" s="27"/>
      <c r="FRS271" s="27"/>
      <c r="FRT271" s="27"/>
      <c r="FRU271" s="27"/>
      <c r="FRV271" s="27"/>
      <c r="FRW271" s="27"/>
      <c r="FRX271" s="27"/>
      <c r="FRY271" s="27"/>
      <c r="FRZ271" s="27"/>
      <c r="FSA271" s="27"/>
      <c r="FSB271" s="27"/>
      <c r="FSC271" s="27"/>
      <c r="FSD271" s="27"/>
      <c r="FSE271" s="27"/>
      <c r="FSF271" s="27"/>
      <c r="FSG271" s="27"/>
      <c r="FSH271" s="27"/>
      <c r="FSI271" s="27"/>
      <c r="FSJ271" s="27"/>
      <c r="FSK271" s="27"/>
      <c r="FSL271" s="27"/>
      <c r="FSM271" s="27"/>
      <c r="FSN271" s="27"/>
      <c r="FSO271" s="27"/>
      <c r="FSP271" s="27"/>
      <c r="FSQ271" s="27"/>
      <c r="FSR271" s="27"/>
      <c r="FSS271" s="27"/>
      <c r="FST271" s="27"/>
      <c r="FSU271" s="27"/>
      <c r="FSV271" s="27"/>
      <c r="FSW271" s="27"/>
      <c r="FSX271" s="27"/>
      <c r="FSY271" s="27"/>
      <c r="FSZ271" s="27"/>
      <c r="FTA271" s="27"/>
      <c r="FTB271" s="27"/>
      <c r="FTC271" s="27"/>
      <c r="FTD271" s="27"/>
      <c r="FTE271" s="27"/>
      <c r="FTF271" s="27"/>
      <c r="FTG271" s="27"/>
      <c r="FTH271" s="27"/>
      <c r="FTI271" s="27"/>
      <c r="FTJ271" s="27"/>
      <c r="FTK271" s="27"/>
      <c r="FTL271" s="27"/>
      <c r="FTM271" s="27"/>
      <c r="FTN271" s="27"/>
      <c r="FTO271" s="27"/>
      <c r="FTP271" s="27"/>
      <c r="FTQ271" s="27"/>
      <c r="FTR271" s="27"/>
      <c r="FTS271" s="27"/>
      <c r="FTT271" s="27"/>
      <c r="FTU271" s="27"/>
      <c r="FTV271" s="27"/>
      <c r="FTW271" s="27"/>
      <c r="FTX271" s="27"/>
      <c r="FTY271" s="27"/>
      <c r="FTZ271" s="27"/>
      <c r="FUA271" s="27"/>
      <c r="FUB271" s="27"/>
      <c r="FUC271" s="27"/>
      <c r="FUD271" s="27"/>
      <c r="FUE271" s="27"/>
      <c r="FUF271" s="27"/>
      <c r="FUG271" s="27"/>
      <c r="FUH271" s="27"/>
      <c r="FUI271" s="27"/>
      <c r="FUJ271" s="27"/>
      <c r="FUK271" s="27"/>
      <c r="FUL271" s="27"/>
      <c r="FUM271" s="27"/>
      <c r="FUN271" s="27"/>
      <c r="FUO271" s="27"/>
      <c r="FUP271" s="27"/>
      <c r="FUQ271" s="27"/>
      <c r="FUR271" s="27"/>
      <c r="FUS271" s="27"/>
      <c r="FUT271" s="27"/>
      <c r="FUU271" s="27"/>
      <c r="FUV271" s="27"/>
      <c r="FUW271" s="27"/>
      <c r="FUX271" s="27"/>
      <c r="FUY271" s="27"/>
      <c r="FUZ271" s="27"/>
      <c r="FVA271" s="27"/>
      <c r="FVB271" s="27"/>
      <c r="FVC271" s="27"/>
      <c r="FVD271" s="27"/>
      <c r="FVE271" s="27"/>
      <c r="FVF271" s="27"/>
      <c r="FVG271" s="27"/>
      <c r="FVH271" s="27"/>
      <c r="FVI271" s="27"/>
      <c r="FVJ271" s="27"/>
      <c r="FVK271" s="27"/>
      <c r="FVL271" s="27"/>
      <c r="FVM271" s="27"/>
      <c r="FVN271" s="27"/>
      <c r="FVO271" s="27"/>
      <c r="FVP271" s="27"/>
      <c r="FVQ271" s="27"/>
      <c r="FVR271" s="27"/>
      <c r="FVS271" s="27"/>
      <c r="FVT271" s="27"/>
      <c r="FVU271" s="27"/>
      <c r="FVV271" s="27"/>
      <c r="FVW271" s="27"/>
      <c r="FVX271" s="27"/>
      <c r="FVY271" s="27"/>
      <c r="FVZ271" s="27"/>
      <c r="FWA271" s="27"/>
      <c r="FWB271" s="27"/>
      <c r="FWC271" s="27"/>
      <c r="FWD271" s="27"/>
      <c r="FWE271" s="27"/>
      <c r="FWF271" s="27"/>
      <c r="FWG271" s="27"/>
      <c r="FWH271" s="27"/>
      <c r="FWI271" s="27"/>
      <c r="FWJ271" s="27"/>
      <c r="FWK271" s="27"/>
      <c r="FWL271" s="27"/>
      <c r="FWM271" s="27"/>
      <c r="FWN271" s="27"/>
      <c r="FWO271" s="27"/>
      <c r="FWP271" s="27"/>
      <c r="FWQ271" s="27"/>
      <c r="FWR271" s="27"/>
      <c r="FWS271" s="27"/>
      <c r="FWT271" s="27"/>
      <c r="FWU271" s="27"/>
      <c r="FWV271" s="27"/>
      <c r="FWW271" s="27"/>
      <c r="FWX271" s="27"/>
      <c r="FWY271" s="27"/>
      <c r="FWZ271" s="27"/>
      <c r="FXA271" s="27"/>
      <c r="FXB271" s="27"/>
      <c r="FXC271" s="27"/>
      <c r="FXD271" s="27"/>
      <c r="FXE271" s="27"/>
      <c r="FXF271" s="27"/>
      <c r="FXG271" s="27"/>
      <c r="FXH271" s="27"/>
      <c r="FXI271" s="27"/>
      <c r="FXJ271" s="27"/>
      <c r="FXK271" s="27"/>
      <c r="FXL271" s="27"/>
      <c r="FXM271" s="27"/>
      <c r="FXN271" s="27"/>
      <c r="FXO271" s="27"/>
      <c r="FXP271" s="27"/>
      <c r="FXQ271" s="27"/>
      <c r="FXR271" s="27"/>
      <c r="FXS271" s="27"/>
      <c r="FXT271" s="27"/>
      <c r="FXU271" s="27"/>
      <c r="FXV271" s="27"/>
      <c r="FXW271" s="27"/>
      <c r="FXX271" s="27"/>
      <c r="FXY271" s="27"/>
      <c r="FXZ271" s="27"/>
      <c r="FYA271" s="27"/>
      <c r="FYB271" s="27"/>
      <c r="FYC271" s="27"/>
      <c r="FYD271" s="27"/>
      <c r="FYE271" s="27"/>
      <c r="FYF271" s="27"/>
      <c r="FYG271" s="27"/>
      <c r="FYH271" s="27"/>
      <c r="FYI271" s="27"/>
      <c r="FYJ271" s="27"/>
      <c r="FYK271" s="27"/>
      <c r="FYL271" s="27"/>
      <c r="FYM271" s="27"/>
      <c r="FYN271" s="27"/>
      <c r="FYO271" s="27"/>
      <c r="FYP271" s="27"/>
      <c r="FYQ271" s="27"/>
      <c r="FYR271" s="27"/>
      <c r="FYS271" s="27"/>
      <c r="FYT271" s="27"/>
      <c r="FYU271" s="27"/>
      <c r="FYV271" s="27"/>
      <c r="FYW271" s="27"/>
      <c r="FYX271" s="27"/>
      <c r="FYY271" s="27"/>
      <c r="FYZ271" s="27"/>
      <c r="FZA271" s="27"/>
      <c r="FZB271" s="27"/>
      <c r="FZC271" s="27"/>
      <c r="FZD271" s="27"/>
      <c r="FZE271" s="27"/>
      <c r="FZF271" s="27"/>
      <c r="FZG271" s="27"/>
      <c r="FZH271" s="27"/>
      <c r="FZI271" s="27"/>
      <c r="FZJ271" s="27"/>
      <c r="FZK271" s="27"/>
      <c r="FZL271" s="27"/>
      <c r="FZM271" s="27"/>
      <c r="FZN271" s="27"/>
      <c r="FZO271" s="27"/>
      <c r="FZP271" s="27"/>
      <c r="FZQ271" s="27"/>
      <c r="FZR271" s="27"/>
      <c r="FZS271" s="27"/>
      <c r="FZT271" s="27"/>
      <c r="FZU271" s="27"/>
      <c r="FZV271" s="27"/>
      <c r="FZW271" s="27"/>
      <c r="FZX271" s="27"/>
      <c r="FZY271" s="27"/>
      <c r="FZZ271" s="27"/>
      <c r="GAA271" s="27"/>
      <c r="GAB271" s="27"/>
      <c r="GAC271" s="27"/>
      <c r="GAD271" s="27"/>
      <c r="GAE271" s="27"/>
      <c r="GAF271" s="27"/>
      <c r="GAG271" s="27"/>
      <c r="GAH271" s="27"/>
      <c r="GAI271" s="27"/>
      <c r="GAJ271" s="27"/>
      <c r="GAK271" s="27"/>
      <c r="GAL271" s="27"/>
      <c r="GAM271" s="27"/>
      <c r="GAN271" s="27"/>
      <c r="GAO271" s="27"/>
      <c r="GAP271" s="27"/>
      <c r="GAQ271" s="27"/>
      <c r="GAR271" s="27"/>
      <c r="GAS271" s="27"/>
      <c r="GAT271" s="27"/>
      <c r="GAU271" s="27"/>
      <c r="GAV271" s="27"/>
      <c r="GAW271" s="27"/>
      <c r="GAX271" s="27"/>
      <c r="GAY271" s="27"/>
      <c r="GAZ271" s="27"/>
      <c r="GBA271" s="27"/>
      <c r="GBB271" s="27"/>
      <c r="GBC271" s="27"/>
      <c r="GBD271" s="27"/>
      <c r="GBE271" s="27"/>
      <c r="GBF271" s="27"/>
      <c r="GBG271" s="27"/>
      <c r="GBH271" s="27"/>
      <c r="GBI271" s="27"/>
      <c r="GBJ271" s="27"/>
      <c r="GBK271" s="27"/>
      <c r="GBL271" s="27"/>
      <c r="GBM271" s="27"/>
      <c r="GBN271" s="27"/>
      <c r="GBO271" s="27"/>
      <c r="GBP271" s="27"/>
      <c r="GBQ271" s="27"/>
      <c r="GBR271" s="27"/>
      <c r="GBS271" s="27"/>
      <c r="GBT271" s="27"/>
      <c r="GBU271" s="27"/>
      <c r="GBV271" s="27"/>
      <c r="GBW271" s="27"/>
      <c r="GBX271" s="27"/>
      <c r="GBY271" s="27"/>
      <c r="GBZ271" s="27"/>
      <c r="GCA271" s="27"/>
      <c r="GCB271" s="27"/>
      <c r="GCC271" s="27"/>
      <c r="GCD271" s="27"/>
      <c r="GCE271" s="27"/>
      <c r="GCF271" s="27"/>
      <c r="GCG271" s="27"/>
      <c r="GCH271" s="27"/>
      <c r="GCI271" s="27"/>
      <c r="GCJ271" s="27"/>
      <c r="GCK271" s="27"/>
      <c r="GCL271" s="27"/>
      <c r="GCM271" s="27"/>
      <c r="GCN271" s="27"/>
      <c r="GCO271" s="27"/>
      <c r="GCP271" s="27"/>
      <c r="GCQ271" s="27"/>
      <c r="GCR271" s="27"/>
      <c r="GCS271" s="27"/>
      <c r="GCT271" s="27"/>
      <c r="GCU271" s="27"/>
      <c r="GCV271" s="27"/>
      <c r="GCW271" s="27"/>
      <c r="GCX271" s="27"/>
      <c r="GCY271" s="27"/>
      <c r="GCZ271" s="27"/>
      <c r="GDA271" s="27"/>
      <c r="GDB271" s="27"/>
      <c r="GDC271" s="27"/>
      <c r="GDD271" s="27"/>
      <c r="GDE271" s="27"/>
      <c r="GDF271" s="27"/>
      <c r="GDG271" s="27"/>
      <c r="GDH271" s="27"/>
      <c r="GDI271" s="27"/>
      <c r="GDJ271" s="27"/>
      <c r="GDK271" s="27"/>
      <c r="GDL271" s="27"/>
      <c r="GDM271" s="27"/>
      <c r="GDN271" s="27"/>
      <c r="GDO271" s="27"/>
      <c r="GDP271" s="27"/>
      <c r="GDQ271" s="27"/>
      <c r="GDR271" s="27"/>
      <c r="GDS271" s="27"/>
      <c r="GDT271" s="27"/>
      <c r="GDU271" s="27"/>
      <c r="GDV271" s="27"/>
      <c r="GDW271" s="27"/>
      <c r="GDX271" s="27"/>
      <c r="GDY271" s="27"/>
      <c r="GDZ271" s="27"/>
      <c r="GEA271" s="27"/>
      <c r="GEB271" s="27"/>
      <c r="GEC271" s="27"/>
      <c r="GED271" s="27"/>
      <c r="GEE271" s="27"/>
      <c r="GEF271" s="27"/>
      <c r="GEG271" s="27"/>
      <c r="GEH271" s="27"/>
      <c r="GEI271" s="27"/>
      <c r="GEJ271" s="27"/>
      <c r="GEK271" s="27"/>
      <c r="GEL271" s="27"/>
      <c r="GEM271" s="27"/>
      <c r="GEN271" s="27"/>
      <c r="GEO271" s="27"/>
      <c r="GEP271" s="27"/>
      <c r="GEQ271" s="27"/>
      <c r="GER271" s="27"/>
      <c r="GES271" s="27"/>
      <c r="GET271" s="27"/>
      <c r="GEU271" s="27"/>
      <c r="GEV271" s="27"/>
      <c r="GEW271" s="27"/>
      <c r="GEX271" s="27"/>
      <c r="GEY271" s="27"/>
      <c r="GEZ271" s="27"/>
      <c r="GFA271" s="27"/>
      <c r="GFB271" s="27"/>
      <c r="GFC271" s="27"/>
      <c r="GFD271" s="27"/>
      <c r="GFE271" s="27"/>
      <c r="GFF271" s="27"/>
      <c r="GFG271" s="27"/>
      <c r="GFH271" s="27"/>
      <c r="GFI271" s="27"/>
      <c r="GFJ271" s="27"/>
      <c r="GFK271" s="27"/>
      <c r="GFL271" s="27"/>
      <c r="GFM271" s="27"/>
      <c r="GFN271" s="27"/>
      <c r="GFO271" s="27"/>
      <c r="GFP271" s="27"/>
      <c r="GFQ271" s="27"/>
      <c r="GFR271" s="27"/>
      <c r="GFS271" s="27"/>
      <c r="GFT271" s="27"/>
      <c r="GFU271" s="27"/>
      <c r="GFV271" s="27"/>
      <c r="GFW271" s="27"/>
      <c r="GFX271" s="27"/>
      <c r="GFY271" s="27"/>
      <c r="GFZ271" s="27"/>
      <c r="GGA271" s="27"/>
      <c r="GGB271" s="27"/>
      <c r="GGC271" s="27"/>
      <c r="GGD271" s="27"/>
      <c r="GGE271" s="27"/>
      <c r="GGF271" s="27"/>
      <c r="GGG271" s="27"/>
      <c r="GGH271" s="27"/>
      <c r="GGI271" s="27"/>
      <c r="GGJ271" s="27"/>
      <c r="GGK271" s="27"/>
      <c r="GGL271" s="27"/>
      <c r="GGM271" s="27"/>
      <c r="GGN271" s="27"/>
      <c r="GGO271" s="27"/>
      <c r="GGP271" s="27"/>
      <c r="GGQ271" s="27"/>
      <c r="GGR271" s="27"/>
      <c r="GGS271" s="27"/>
      <c r="GGT271" s="27"/>
      <c r="GGU271" s="27"/>
      <c r="GGV271" s="27"/>
      <c r="GGW271" s="27"/>
      <c r="GGX271" s="27"/>
      <c r="GGY271" s="27"/>
      <c r="GGZ271" s="27"/>
      <c r="GHA271" s="27"/>
      <c r="GHB271" s="27"/>
      <c r="GHC271" s="27"/>
      <c r="GHD271" s="27"/>
      <c r="GHE271" s="27"/>
      <c r="GHF271" s="27"/>
      <c r="GHG271" s="27"/>
      <c r="GHH271" s="27"/>
      <c r="GHI271" s="27"/>
      <c r="GHJ271" s="27"/>
      <c r="GHK271" s="27"/>
      <c r="GHL271" s="27"/>
      <c r="GHM271" s="27"/>
      <c r="GHN271" s="27"/>
      <c r="GHO271" s="27"/>
      <c r="GHP271" s="27"/>
      <c r="GHQ271" s="27"/>
      <c r="GHR271" s="27"/>
      <c r="GHS271" s="27"/>
      <c r="GHT271" s="27"/>
      <c r="GHU271" s="27"/>
      <c r="GHV271" s="27"/>
      <c r="GHW271" s="27"/>
      <c r="GHX271" s="27"/>
      <c r="GHY271" s="27"/>
      <c r="GHZ271" s="27"/>
      <c r="GIA271" s="27"/>
      <c r="GIB271" s="27"/>
      <c r="GIC271" s="27"/>
      <c r="GID271" s="27"/>
      <c r="GIE271" s="27"/>
      <c r="GIF271" s="27"/>
      <c r="GIG271" s="27"/>
      <c r="GIH271" s="27"/>
      <c r="GII271" s="27"/>
      <c r="GIJ271" s="27"/>
      <c r="GIK271" s="27"/>
      <c r="GIL271" s="27"/>
      <c r="GIM271" s="27"/>
      <c r="GIN271" s="27"/>
      <c r="GIO271" s="27"/>
      <c r="GIP271" s="27"/>
      <c r="GIQ271" s="27"/>
      <c r="GIR271" s="27"/>
      <c r="GIS271" s="27"/>
      <c r="GIT271" s="27"/>
      <c r="GIU271" s="27"/>
      <c r="GIV271" s="27"/>
      <c r="GIW271" s="27"/>
      <c r="GIX271" s="27"/>
      <c r="GIY271" s="27"/>
      <c r="GIZ271" s="27"/>
      <c r="GJA271" s="27"/>
      <c r="GJB271" s="27"/>
      <c r="GJC271" s="27"/>
      <c r="GJD271" s="27"/>
      <c r="GJE271" s="27"/>
      <c r="GJF271" s="27"/>
      <c r="GJG271" s="27"/>
      <c r="GJH271" s="27"/>
      <c r="GJI271" s="27"/>
      <c r="GJJ271" s="27"/>
      <c r="GJK271" s="27"/>
      <c r="GJL271" s="27"/>
      <c r="GJM271" s="27"/>
      <c r="GJN271" s="27"/>
      <c r="GJO271" s="27"/>
      <c r="GJP271" s="27"/>
      <c r="GJQ271" s="27"/>
      <c r="GJR271" s="27"/>
      <c r="GJS271" s="27"/>
      <c r="GJT271" s="27"/>
      <c r="GJU271" s="27"/>
      <c r="GJV271" s="27"/>
      <c r="GJW271" s="27"/>
      <c r="GJX271" s="27"/>
      <c r="GJY271" s="27"/>
      <c r="GJZ271" s="27"/>
      <c r="GKA271" s="27"/>
      <c r="GKB271" s="27"/>
      <c r="GKC271" s="27"/>
      <c r="GKD271" s="27"/>
      <c r="GKE271" s="27"/>
      <c r="GKF271" s="27"/>
      <c r="GKG271" s="27"/>
      <c r="GKH271" s="27"/>
      <c r="GKI271" s="27"/>
      <c r="GKJ271" s="27"/>
      <c r="GKK271" s="27"/>
      <c r="GKL271" s="27"/>
      <c r="GKM271" s="27"/>
      <c r="GKN271" s="27"/>
      <c r="GKO271" s="27"/>
      <c r="GKP271" s="27"/>
      <c r="GKQ271" s="27"/>
      <c r="GKR271" s="27"/>
      <c r="GKS271" s="27"/>
      <c r="GKT271" s="27"/>
      <c r="GKU271" s="27"/>
      <c r="GKV271" s="27"/>
      <c r="GKW271" s="27"/>
      <c r="GKX271" s="27"/>
      <c r="GKY271" s="27"/>
      <c r="GKZ271" s="27"/>
      <c r="GLA271" s="27"/>
      <c r="GLB271" s="27"/>
      <c r="GLC271" s="27"/>
      <c r="GLD271" s="27"/>
      <c r="GLE271" s="27"/>
      <c r="GLF271" s="27"/>
      <c r="GLG271" s="27"/>
      <c r="GLH271" s="27"/>
      <c r="GLI271" s="27"/>
      <c r="GLJ271" s="27"/>
      <c r="GLK271" s="27"/>
      <c r="GLL271" s="27"/>
      <c r="GLM271" s="27"/>
      <c r="GLN271" s="27"/>
      <c r="GLO271" s="27"/>
      <c r="GLP271" s="27"/>
      <c r="GLQ271" s="27"/>
      <c r="GLR271" s="27"/>
      <c r="GLS271" s="27"/>
      <c r="GLT271" s="27"/>
      <c r="GLU271" s="27"/>
      <c r="GLV271" s="27"/>
      <c r="GLW271" s="27"/>
      <c r="GLX271" s="27"/>
      <c r="GLY271" s="27"/>
      <c r="GLZ271" s="27"/>
      <c r="GMA271" s="27"/>
      <c r="GMB271" s="27"/>
      <c r="GMC271" s="27"/>
      <c r="GMD271" s="27"/>
      <c r="GME271" s="27"/>
      <c r="GMF271" s="27"/>
      <c r="GMG271" s="27"/>
      <c r="GMH271" s="27"/>
      <c r="GMI271" s="27"/>
      <c r="GMJ271" s="27"/>
      <c r="GMK271" s="27"/>
      <c r="GML271" s="27"/>
      <c r="GMM271" s="27"/>
      <c r="GMN271" s="27"/>
      <c r="GMO271" s="27"/>
      <c r="GMP271" s="27"/>
      <c r="GMQ271" s="27"/>
      <c r="GMR271" s="27"/>
      <c r="GMS271" s="27"/>
      <c r="GMT271" s="27"/>
      <c r="GMU271" s="27"/>
      <c r="GMV271" s="27"/>
      <c r="GMW271" s="27"/>
      <c r="GMX271" s="27"/>
      <c r="GMY271" s="27"/>
      <c r="GMZ271" s="27"/>
      <c r="GNA271" s="27"/>
      <c r="GNB271" s="27"/>
      <c r="GNC271" s="27"/>
      <c r="GND271" s="27"/>
      <c r="GNE271" s="27"/>
      <c r="GNF271" s="27"/>
      <c r="GNG271" s="27"/>
      <c r="GNH271" s="27"/>
      <c r="GNI271" s="27"/>
      <c r="GNJ271" s="27"/>
      <c r="GNK271" s="27"/>
      <c r="GNL271" s="27"/>
      <c r="GNM271" s="27"/>
      <c r="GNN271" s="27"/>
      <c r="GNO271" s="27"/>
      <c r="GNP271" s="27"/>
      <c r="GNQ271" s="27"/>
      <c r="GNR271" s="27"/>
      <c r="GNS271" s="27"/>
      <c r="GNT271" s="27"/>
      <c r="GNU271" s="27"/>
      <c r="GNV271" s="27"/>
      <c r="GNW271" s="27"/>
      <c r="GNX271" s="27"/>
      <c r="GNY271" s="27"/>
      <c r="GNZ271" s="27"/>
      <c r="GOA271" s="27"/>
      <c r="GOB271" s="27"/>
      <c r="GOC271" s="27"/>
      <c r="GOD271" s="27"/>
      <c r="GOE271" s="27"/>
      <c r="GOF271" s="27"/>
      <c r="GOG271" s="27"/>
      <c r="GOH271" s="27"/>
      <c r="GOI271" s="27"/>
      <c r="GOJ271" s="27"/>
      <c r="GOK271" s="27"/>
      <c r="GOL271" s="27"/>
      <c r="GOM271" s="27"/>
      <c r="GON271" s="27"/>
      <c r="GOO271" s="27"/>
      <c r="GOP271" s="27"/>
      <c r="GOQ271" s="27"/>
      <c r="GOR271" s="27"/>
      <c r="GOS271" s="27"/>
      <c r="GOT271" s="27"/>
      <c r="GOU271" s="27"/>
      <c r="GOV271" s="27"/>
      <c r="GOW271" s="27"/>
      <c r="GOX271" s="27"/>
      <c r="GOY271" s="27"/>
      <c r="GOZ271" s="27"/>
      <c r="GPA271" s="27"/>
      <c r="GPB271" s="27"/>
      <c r="GPC271" s="27"/>
      <c r="GPD271" s="27"/>
      <c r="GPE271" s="27"/>
      <c r="GPF271" s="27"/>
      <c r="GPG271" s="27"/>
      <c r="GPH271" s="27"/>
      <c r="GPI271" s="27"/>
      <c r="GPJ271" s="27"/>
      <c r="GPK271" s="27"/>
      <c r="GPL271" s="27"/>
      <c r="GPM271" s="27"/>
      <c r="GPN271" s="27"/>
      <c r="GPO271" s="27"/>
      <c r="GPP271" s="27"/>
      <c r="GPQ271" s="27"/>
      <c r="GPR271" s="27"/>
      <c r="GPS271" s="27"/>
      <c r="GPT271" s="27"/>
      <c r="GPU271" s="27"/>
      <c r="GPV271" s="27"/>
      <c r="GPW271" s="27"/>
      <c r="GPX271" s="27"/>
      <c r="GPY271" s="27"/>
      <c r="GPZ271" s="27"/>
      <c r="GQA271" s="27"/>
      <c r="GQB271" s="27"/>
      <c r="GQC271" s="27"/>
      <c r="GQD271" s="27"/>
      <c r="GQE271" s="27"/>
      <c r="GQF271" s="27"/>
      <c r="GQG271" s="27"/>
      <c r="GQH271" s="27"/>
      <c r="GQI271" s="27"/>
      <c r="GQJ271" s="27"/>
      <c r="GQK271" s="27"/>
      <c r="GQL271" s="27"/>
      <c r="GQM271" s="27"/>
      <c r="GQN271" s="27"/>
      <c r="GQO271" s="27"/>
      <c r="GQP271" s="27"/>
      <c r="GQQ271" s="27"/>
      <c r="GQR271" s="27"/>
      <c r="GQS271" s="27"/>
      <c r="GQT271" s="27"/>
      <c r="GQU271" s="27"/>
      <c r="GQV271" s="27"/>
      <c r="GQW271" s="27"/>
      <c r="GQX271" s="27"/>
      <c r="GQY271" s="27"/>
      <c r="GQZ271" s="27"/>
      <c r="GRA271" s="27"/>
      <c r="GRB271" s="27"/>
      <c r="GRC271" s="27"/>
      <c r="GRD271" s="27"/>
      <c r="GRE271" s="27"/>
      <c r="GRF271" s="27"/>
      <c r="GRG271" s="27"/>
      <c r="GRH271" s="27"/>
      <c r="GRI271" s="27"/>
      <c r="GRJ271" s="27"/>
      <c r="GRK271" s="27"/>
      <c r="GRL271" s="27"/>
      <c r="GRM271" s="27"/>
      <c r="GRN271" s="27"/>
      <c r="GRO271" s="27"/>
      <c r="GRP271" s="27"/>
      <c r="GRQ271" s="27"/>
      <c r="GRR271" s="27"/>
      <c r="GRS271" s="27"/>
      <c r="GRT271" s="27"/>
      <c r="GRU271" s="27"/>
      <c r="GRV271" s="27"/>
      <c r="GRW271" s="27"/>
      <c r="GRX271" s="27"/>
      <c r="GRY271" s="27"/>
      <c r="GRZ271" s="27"/>
      <c r="GSA271" s="27"/>
      <c r="GSB271" s="27"/>
      <c r="GSC271" s="27"/>
      <c r="GSD271" s="27"/>
      <c r="GSE271" s="27"/>
      <c r="GSF271" s="27"/>
      <c r="GSG271" s="27"/>
      <c r="GSH271" s="27"/>
      <c r="GSI271" s="27"/>
      <c r="GSJ271" s="27"/>
      <c r="GSK271" s="27"/>
      <c r="GSL271" s="27"/>
      <c r="GSM271" s="27"/>
      <c r="GSN271" s="27"/>
      <c r="GSO271" s="27"/>
      <c r="GSP271" s="27"/>
      <c r="GSQ271" s="27"/>
      <c r="GSR271" s="27"/>
      <c r="GSS271" s="27"/>
      <c r="GST271" s="27"/>
      <c r="GSU271" s="27"/>
      <c r="GSV271" s="27"/>
      <c r="GSW271" s="27"/>
      <c r="GSX271" s="27"/>
      <c r="GSY271" s="27"/>
      <c r="GSZ271" s="27"/>
      <c r="GTA271" s="27"/>
      <c r="GTB271" s="27"/>
      <c r="GTC271" s="27"/>
      <c r="GTD271" s="27"/>
      <c r="GTE271" s="27"/>
      <c r="GTF271" s="27"/>
      <c r="GTG271" s="27"/>
      <c r="GTH271" s="27"/>
      <c r="GTI271" s="27"/>
      <c r="GTJ271" s="27"/>
      <c r="GTK271" s="27"/>
      <c r="GTL271" s="27"/>
      <c r="GTM271" s="27"/>
      <c r="GTN271" s="27"/>
      <c r="GTO271" s="27"/>
      <c r="GTP271" s="27"/>
      <c r="GTQ271" s="27"/>
      <c r="GTR271" s="27"/>
      <c r="GTS271" s="27"/>
      <c r="GTT271" s="27"/>
      <c r="GTU271" s="27"/>
      <c r="GTV271" s="27"/>
      <c r="GTW271" s="27"/>
      <c r="GTX271" s="27"/>
      <c r="GTY271" s="27"/>
      <c r="GTZ271" s="27"/>
      <c r="GUA271" s="27"/>
      <c r="GUB271" s="27"/>
      <c r="GUC271" s="27"/>
      <c r="GUD271" s="27"/>
      <c r="GUE271" s="27"/>
      <c r="GUF271" s="27"/>
      <c r="GUG271" s="27"/>
      <c r="GUH271" s="27"/>
      <c r="GUI271" s="27"/>
      <c r="GUJ271" s="27"/>
      <c r="GUK271" s="27"/>
      <c r="GUL271" s="27"/>
      <c r="GUM271" s="27"/>
      <c r="GUN271" s="27"/>
      <c r="GUO271" s="27"/>
      <c r="GUP271" s="27"/>
      <c r="GUQ271" s="27"/>
      <c r="GUR271" s="27"/>
      <c r="GUS271" s="27"/>
      <c r="GUT271" s="27"/>
      <c r="GUU271" s="27"/>
      <c r="GUV271" s="27"/>
      <c r="GUW271" s="27"/>
      <c r="GUX271" s="27"/>
      <c r="GUY271" s="27"/>
      <c r="GUZ271" s="27"/>
      <c r="GVA271" s="27"/>
      <c r="GVB271" s="27"/>
      <c r="GVC271" s="27"/>
      <c r="GVD271" s="27"/>
      <c r="GVE271" s="27"/>
      <c r="GVF271" s="27"/>
      <c r="GVG271" s="27"/>
      <c r="GVH271" s="27"/>
      <c r="GVI271" s="27"/>
      <c r="GVJ271" s="27"/>
      <c r="GVK271" s="27"/>
      <c r="GVL271" s="27"/>
      <c r="GVM271" s="27"/>
      <c r="GVN271" s="27"/>
      <c r="GVO271" s="27"/>
      <c r="GVP271" s="27"/>
      <c r="GVQ271" s="27"/>
      <c r="GVR271" s="27"/>
      <c r="GVS271" s="27"/>
      <c r="GVT271" s="27"/>
      <c r="GVU271" s="27"/>
      <c r="GVV271" s="27"/>
      <c r="GVW271" s="27"/>
      <c r="GVX271" s="27"/>
      <c r="GVY271" s="27"/>
      <c r="GVZ271" s="27"/>
      <c r="GWA271" s="27"/>
      <c r="GWB271" s="27"/>
      <c r="GWC271" s="27"/>
      <c r="GWD271" s="27"/>
      <c r="GWE271" s="27"/>
      <c r="GWF271" s="27"/>
      <c r="GWG271" s="27"/>
      <c r="GWH271" s="27"/>
      <c r="GWI271" s="27"/>
      <c r="GWJ271" s="27"/>
      <c r="GWK271" s="27"/>
      <c r="GWL271" s="27"/>
      <c r="GWM271" s="27"/>
      <c r="GWN271" s="27"/>
      <c r="GWO271" s="27"/>
      <c r="GWP271" s="27"/>
      <c r="GWQ271" s="27"/>
      <c r="GWR271" s="27"/>
      <c r="GWS271" s="27"/>
      <c r="GWT271" s="27"/>
      <c r="GWU271" s="27"/>
      <c r="GWV271" s="27"/>
      <c r="GWW271" s="27"/>
      <c r="GWX271" s="27"/>
      <c r="GWY271" s="27"/>
      <c r="GWZ271" s="27"/>
      <c r="GXA271" s="27"/>
      <c r="GXB271" s="27"/>
      <c r="GXC271" s="27"/>
      <c r="GXD271" s="27"/>
      <c r="GXE271" s="27"/>
      <c r="GXF271" s="27"/>
      <c r="GXG271" s="27"/>
      <c r="GXH271" s="27"/>
      <c r="GXI271" s="27"/>
      <c r="GXJ271" s="27"/>
      <c r="GXK271" s="27"/>
      <c r="GXL271" s="27"/>
      <c r="GXM271" s="27"/>
      <c r="GXN271" s="27"/>
      <c r="GXO271" s="27"/>
      <c r="GXP271" s="27"/>
      <c r="GXQ271" s="27"/>
      <c r="GXR271" s="27"/>
      <c r="GXS271" s="27"/>
      <c r="GXT271" s="27"/>
      <c r="GXU271" s="27"/>
      <c r="GXV271" s="27"/>
      <c r="GXW271" s="27"/>
      <c r="GXX271" s="27"/>
      <c r="GXY271" s="27"/>
      <c r="GXZ271" s="27"/>
      <c r="GYA271" s="27"/>
      <c r="GYB271" s="27"/>
      <c r="GYC271" s="27"/>
      <c r="GYD271" s="27"/>
      <c r="GYE271" s="27"/>
      <c r="GYF271" s="27"/>
      <c r="GYG271" s="27"/>
      <c r="GYH271" s="27"/>
      <c r="GYI271" s="27"/>
      <c r="GYJ271" s="27"/>
      <c r="GYK271" s="27"/>
      <c r="GYL271" s="27"/>
      <c r="GYM271" s="27"/>
      <c r="GYN271" s="27"/>
      <c r="GYO271" s="27"/>
      <c r="GYP271" s="27"/>
      <c r="GYQ271" s="27"/>
      <c r="GYR271" s="27"/>
      <c r="GYS271" s="27"/>
      <c r="GYT271" s="27"/>
      <c r="GYU271" s="27"/>
      <c r="GYV271" s="27"/>
      <c r="GYW271" s="27"/>
      <c r="GYX271" s="27"/>
      <c r="GYY271" s="27"/>
      <c r="GYZ271" s="27"/>
      <c r="GZA271" s="27"/>
      <c r="GZB271" s="27"/>
      <c r="GZC271" s="27"/>
      <c r="GZD271" s="27"/>
      <c r="GZE271" s="27"/>
      <c r="GZF271" s="27"/>
      <c r="GZG271" s="27"/>
      <c r="GZH271" s="27"/>
      <c r="GZI271" s="27"/>
      <c r="GZJ271" s="27"/>
      <c r="GZK271" s="27"/>
      <c r="GZL271" s="27"/>
      <c r="GZM271" s="27"/>
      <c r="GZN271" s="27"/>
      <c r="GZO271" s="27"/>
      <c r="GZP271" s="27"/>
      <c r="GZQ271" s="27"/>
      <c r="GZR271" s="27"/>
      <c r="GZS271" s="27"/>
      <c r="GZT271" s="27"/>
      <c r="GZU271" s="27"/>
      <c r="GZV271" s="27"/>
      <c r="GZW271" s="27"/>
      <c r="GZX271" s="27"/>
      <c r="GZY271" s="27"/>
      <c r="GZZ271" s="27"/>
      <c r="HAA271" s="27"/>
      <c r="HAB271" s="27"/>
      <c r="HAC271" s="27"/>
      <c r="HAD271" s="27"/>
      <c r="HAE271" s="27"/>
      <c r="HAF271" s="27"/>
      <c r="HAG271" s="27"/>
      <c r="HAH271" s="27"/>
      <c r="HAI271" s="27"/>
      <c r="HAJ271" s="27"/>
      <c r="HAK271" s="27"/>
      <c r="HAL271" s="27"/>
      <c r="HAM271" s="27"/>
      <c r="HAN271" s="27"/>
      <c r="HAO271" s="27"/>
      <c r="HAP271" s="27"/>
      <c r="HAQ271" s="27"/>
      <c r="HAR271" s="27"/>
      <c r="HAS271" s="27"/>
      <c r="HAT271" s="27"/>
      <c r="HAU271" s="27"/>
      <c r="HAV271" s="27"/>
      <c r="HAW271" s="27"/>
      <c r="HAX271" s="27"/>
      <c r="HAY271" s="27"/>
      <c r="HAZ271" s="27"/>
      <c r="HBA271" s="27"/>
      <c r="HBB271" s="27"/>
      <c r="HBC271" s="27"/>
      <c r="HBD271" s="27"/>
      <c r="HBE271" s="27"/>
      <c r="HBF271" s="27"/>
      <c r="HBG271" s="27"/>
      <c r="HBH271" s="27"/>
      <c r="HBI271" s="27"/>
      <c r="HBJ271" s="27"/>
      <c r="HBK271" s="27"/>
      <c r="HBL271" s="27"/>
      <c r="HBM271" s="27"/>
      <c r="HBN271" s="27"/>
      <c r="HBO271" s="27"/>
      <c r="HBP271" s="27"/>
      <c r="HBQ271" s="27"/>
      <c r="HBR271" s="27"/>
      <c r="HBS271" s="27"/>
      <c r="HBT271" s="27"/>
      <c r="HBU271" s="27"/>
      <c r="HBV271" s="27"/>
      <c r="HBW271" s="27"/>
      <c r="HBX271" s="27"/>
      <c r="HBY271" s="27"/>
      <c r="HBZ271" s="27"/>
      <c r="HCA271" s="27"/>
      <c r="HCB271" s="27"/>
      <c r="HCC271" s="27"/>
      <c r="HCD271" s="27"/>
      <c r="HCE271" s="27"/>
      <c r="HCF271" s="27"/>
      <c r="HCG271" s="27"/>
      <c r="HCH271" s="27"/>
      <c r="HCI271" s="27"/>
      <c r="HCJ271" s="27"/>
      <c r="HCK271" s="27"/>
      <c r="HCL271" s="27"/>
      <c r="HCM271" s="27"/>
      <c r="HCN271" s="27"/>
      <c r="HCO271" s="27"/>
      <c r="HCP271" s="27"/>
      <c r="HCQ271" s="27"/>
      <c r="HCR271" s="27"/>
      <c r="HCS271" s="27"/>
      <c r="HCT271" s="27"/>
      <c r="HCU271" s="27"/>
      <c r="HCV271" s="27"/>
      <c r="HCW271" s="27"/>
      <c r="HCX271" s="27"/>
      <c r="HCY271" s="27"/>
      <c r="HCZ271" s="27"/>
      <c r="HDA271" s="27"/>
      <c r="HDB271" s="27"/>
      <c r="HDC271" s="27"/>
      <c r="HDD271" s="27"/>
      <c r="HDE271" s="27"/>
      <c r="HDF271" s="27"/>
      <c r="HDG271" s="27"/>
      <c r="HDH271" s="27"/>
      <c r="HDI271" s="27"/>
      <c r="HDJ271" s="27"/>
      <c r="HDK271" s="27"/>
      <c r="HDL271" s="27"/>
      <c r="HDM271" s="27"/>
      <c r="HDN271" s="27"/>
      <c r="HDO271" s="27"/>
      <c r="HDP271" s="27"/>
      <c r="HDQ271" s="27"/>
      <c r="HDR271" s="27"/>
      <c r="HDS271" s="27"/>
      <c r="HDT271" s="27"/>
      <c r="HDU271" s="27"/>
      <c r="HDV271" s="27"/>
      <c r="HDW271" s="27"/>
      <c r="HDX271" s="27"/>
      <c r="HDY271" s="27"/>
      <c r="HDZ271" s="27"/>
      <c r="HEA271" s="27"/>
      <c r="HEB271" s="27"/>
      <c r="HEC271" s="27"/>
      <c r="HED271" s="27"/>
      <c r="HEE271" s="27"/>
      <c r="HEF271" s="27"/>
      <c r="HEG271" s="27"/>
      <c r="HEH271" s="27"/>
      <c r="HEI271" s="27"/>
      <c r="HEJ271" s="27"/>
      <c r="HEK271" s="27"/>
      <c r="HEL271" s="27"/>
      <c r="HEM271" s="27"/>
      <c r="HEN271" s="27"/>
      <c r="HEO271" s="27"/>
      <c r="HEP271" s="27"/>
      <c r="HEQ271" s="27"/>
      <c r="HER271" s="27"/>
      <c r="HES271" s="27"/>
      <c r="HET271" s="27"/>
      <c r="HEU271" s="27"/>
      <c r="HEV271" s="27"/>
      <c r="HEW271" s="27"/>
      <c r="HEX271" s="27"/>
      <c r="HEY271" s="27"/>
      <c r="HEZ271" s="27"/>
      <c r="HFA271" s="27"/>
      <c r="HFB271" s="27"/>
      <c r="HFC271" s="27"/>
      <c r="HFD271" s="27"/>
      <c r="HFE271" s="27"/>
      <c r="HFF271" s="27"/>
      <c r="HFG271" s="27"/>
      <c r="HFH271" s="27"/>
      <c r="HFI271" s="27"/>
      <c r="HFJ271" s="27"/>
      <c r="HFK271" s="27"/>
      <c r="HFL271" s="27"/>
      <c r="HFM271" s="27"/>
      <c r="HFN271" s="27"/>
      <c r="HFO271" s="27"/>
      <c r="HFP271" s="27"/>
      <c r="HFQ271" s="27"/>
      <c r="HFR271" s="27"/>
      <c r="HFS271" s="27"/>
      <c r="HFT271" s="27"/>
      <c r="HFU271" s="27"/>
      <c r="HFV271" s="27"/>
      <c r="HFW271" s="27"/>
      <c r="HFX271" s="27"/>
      <c r="HFY271" s="27"/>
      <c r="HFZ271" s="27"/>
      <c r="HGA271" s="27"/>
      <c r="HGB271" s="27"/>
      <c r="HGC271" s="27"/>
      <c r="HGD271" s="27"/>
      <c r="HGE271" s="27"/>
      <c r="HGF271" s="27"/>
      <c r="HGG271" s="27"/>
      <c r="HGH271" s="27"/>
      <c r="HGI271" s="27"/>
      <c r="HGJ271" s="27"/>
      <c r="HGK271" s="27"/>
      <c r="HGL271" s="27"/>
      <c r="HGM271" s="27"/>
      <c r="HGN271" s="27"/>
      <c r="HGO271" s="27"/>
      <c r="HGP271" s="27"/>
      <c r="HGQ271" s="27"/>
      <c r="HGR271" s="27"/>
      <c r="HGS271" s="27"/>
      <c r="HGT271" s="27"/>
      <c r="HGU271" s="27"/>
      <c r="HGV271" s="27"/>
      <c r="HGW271" s="27"/>
      <c r="HGX271" s="27"/>
      <c r="HGY271" s="27"/>
      <c r="HGZ271" s="27"/>
      <c r="HHA271" s="27"/>
      <c r="HHB271" s="27"/>
      <c r="HHC271" s="27"/>
      <c r="HHD271" s="27"/>
      <c r="HHE271" s="27"/>
      <c r="HHF271" s="27"/>
      <c r="HHG271" s="27"/>
      <c r="HHH271" s="27"/>
      <c r="HHI271" s="27"/>
      <c r="HHJ271" s="27"/>
      <c r="HHK271" s="27"/>
      <c r="HHL271" s="27"/>
      <c r="HHM271" s="27"/>
      <c r="HHN271" s="27"/>
      <c r="HHO271" s="27"/>
      <c r="HHP271" s="27"/>
      <c r="HHQ271" s="27"/>
      <c r="HHR271" s="27"/>
      <c r="HHS271" s="27"/>
      <c r="HHT271" s="27"/>
      <c r="HHU271" s="27"/>
      <c r="HHV271" s="27"/>
      <c r="HHW271" s="27"/>
      <c r="HHX271" s="27"/>
      <c r="HHY271" s="27"/>
      <c r="HHZ271" s="27"/>
      <c r="HIA271" s="27"/>
      <c r="HIB271" s="27"/>
      <c r="HIC271" s="27"/>
      <c r="HID271" s="27"/>
      <c r="HIE271" s="27"/>
      <c r="HIF271" s="27"/>
      <c r="HIG271" s="27"/>
      <c r="HIH271" s="27"/>
      <c r="HII271" s="27"/>
      <c r="HIJ271" s="27"/>
      <c r="HIK271" s="27"/>
      <c r="HIL271" s="27"/>
      <c r="HIM271" s="27"/>
      <c r="HIN271" s="27"/>
      <c r="HIO271" s="27"/>
      <c r="HIP271" s="27"/>
      <c r="HIQ271" s="27"/>
      <c r="HIR271" s="27"/>
      <c r="HIS271" s="27"/>
      <c r="HIT271" s="27"/>
      <c r="HIU271" s="27"/>
      <c r="HIV271" s="27"/>
      <c r="HIW271" s="27"/>
      <c r="HIX271" s="27"/>
      <c r="HIY271" s="27"/>
      <c r="HIZ271" s="27"/>
      <c r="HJA271" s="27"/>
      <c r="HJB271" s="27"/>
      <c r="HJC271" s="27"/>
      <c r="HJD271" s="27"/>
      <c r="HJE271" s="27"/>
      <c r="HJF271" s="27"/>
      <c r="HJG271" s="27"/>
      <c r="HJH271" s="27"/>
      <c r="HJI271" s="27"/>
      <c r="HJJ271" s="27"/>
      <c r="HJK271" s="27"/>
      <c r="HJL271" s="27"/>
      <c r="HJM271" s="27"/>
      <c r="HJN271" s="27"/>
      <c r="HJO271" s="27"/>
      <c r="HJP271" s="27"/>
      <c r="HJQ271" s="27"/>
      <c r="HJR271" s="27"/>
      <c r="HJS271" s="27"/>
      <c r="HJT271" s="27"/>
      <c r="HJU271" s="27"/>
      <c r="HJV271" s="27"/>
      <c r="HJW271" s="27"/>
      <c r="HJX271" s="27"/>
      <c r="HJY271" s="27"/>
      <c r="HJZ271" s="27"/>
      <c r="HKA271" s="27"/>
      <c r="HKB271" s="27"/>
      <c r="HKC271" s="27"/>
      <c r="HKD271" s="27"/>
      <c r="HKE271" s="27"/>
      <c r="HKF271" s="27"/>
      <c r="HKG271" s="27"/>
      <c r="HKH271" s="27"/>
      <c r="HKI271" s="27"/>
      <c r="HKJ271" s="27"/>
      <c r="HKK271" s="27"/>
      <c r="HKL271" s="27"/>
      <c r="HKM271" s="27"/>
      <c r="HKN271" s="27"/>
      <c r="HKO271" s="27"/>
      <c r="HKP271" s="27"/>
      <c r="HKQ271" s="27"/>
      <c r="HKR271" s="27"/>
      <c r="HKS271" s="27"/>
      <c r="HKT271" s="27"/>
      <c r="HKU271" s="27"/>
      <c r="HKV271" s="27"/>
      <c r="HKW271" s="27"/>
      <c r="HKX271" s="27"/>
      <c r="HKY271" s="27"/>
      <c r="HKZ271" s="27"/>
      <c r="HLA271" s="27"/>
      <c r="HLB271" s="27"/>
      <c r="HLC271" s="27"/>
      <c r="HLD271" s="27"/>
      <c r="HLE271" s="27"/>
      <c r="HLF271" s="27"/>
      <c r="HLG271" s="27"/>
      <c r="HLH271" s="27"/>
      <c r="HLI271" s="27"/>
      <c r="HLJ271" s="27"/>
      <c r="HLK271" s="27"/>
      <c r="HLL271" s="27"/>
      <c r="HLM271" s="27"/>
      <c r="HLN271" s="27"/>
      <c r="HLO271" s="27"/>
      <c r="HLP271" s="27"/>
      <c r="HLQ271" s="27"/>
      <c r="HLR271" s="27"/>
      <c r="HLS271" s="27"/>
      <c r="HLT271" s="27"/>
      <c r="HLU271" s="27"/>
      <c r="HLV271" s="27"/>
      <c r="HLW271" s="27"/>
      <c r="HLX271" s="27"/>
      <c r="HLY271" s="27"/>
      <c r="HLZ271" s="27"/>
      <c r="HMA271" s="27"/>
      <c r="HMB271" s="27"/>
      <c r="HMC271" s="27"/>
      <c r="HMD271" s="27"/>
      <c r="HME271" s="27"/>
      <c r="HMF271" s="27"/>
      <c r="HMG271" s="27"/>
      <c r="HMH271" s="27"/>
      <c r="HMI271" s="27"/>
      <c r="HMJ271" s="27"/>
      <c r="HMK271" s="27"/>
      <c r="HML271" s="27"/>
      <c r="HMM271" s="27"/>
      <c r="HMN271" s="27"/>
      <c r="HMO271" s="27"/>
      <c r="HMP271" s="27"/>
      <c r="HMQ271" s="27"/>
      <c r="HMR271" s="27"/>
      <c r="HMS271" s="27"/>
      <c r="HMT271" s="27"/>
      <c r="HMU271" s="27"/>
      <c r="HMV271" s="27"/>
      <c r="HMW271" s="27"/>
      <c r="HMX271" s="27"/>
      <c r="HMY271" s="27"/>
      <c r="HMZ271" s="27"/>
      <c r="HNA271" s="27"/>
      <c r="HNB271" s="27"/>
      <c r="HNC271" s="27"/>
      <c r="HND271" s="27"/>
      <c r="HNE271" s="27"/>
      <c r="HNF271" s="27"/>
      <c r="HNG271" s="27"/>
      <c r="HNH271" s="27"/>
      <c r="HNI271" s="27"/>
      <c r="HNJ271" s="27"/>
      <c r="HNK271" s="27"/>
      <c r="HNL271" s="27"/>
      <c r="HNM271" s="27"/>
      <c r="HNN271" s="27"/>
      <c r="HNO271" s="27"/>
      <c r="HNP271" s="27"/>
      <c r="HNQ271" s="27"/>
      <c r="HNR271" s="27"/>
      <c r="HNS271" s="27"/>
      <c r="HNT271" s="27"/>
      <c r="HNU271" s="27"/>
      <c r="HNV271" s="27"/>
      <c r="HNW271" s="27"/>
      <c r="HNX271" s="27"/>
      <c r="HNY271" s="27"/>
      <c r="HNZ271" s="27"/>
      <c r="HOA271" s="27"/>
      <c r="HOB271" s="27"/>
      <c r="HOC271" s="27"/>
      <c r="HOD271" s="27"/>
      <c r="HOE271" s="27"/>
      <c r="HOF271" s="27"/>
      <c r="HOG271" s="27"/>
      <c r="HOH271" s="27"/>
      <c r="HOI271" s="27"/>
      <c r="HOJ271" s="27"/>
      <c r="HOK271" s="27"/>
      <c r="HOL271" s="27"/>
      <c r="HOM271" s="27"/>
      <c r="HON271" s="27"/>
      <c r="HOO271" s="27"/>
      <c r="HOP271" s="27"/>
      <c r="HOQ271" s="27"/>
      <c r="HOR271" s="27"/>
      <c r="HOS271" s="27"/>
      <c r="HOT271" s="27"/>
      <c r="HOU271" s="27"/>
      <c r="HOV271" s="27"/>
      <c r="HOW271" s="27"/>
      <c r="HOX271" s="27"/>
      <c r="HOY271" s="27"/>
      <c r="HOZ271" s="27"/>
      <c r="HPA271" s="27"/>
      <c r="HPB271" s="27"/>
      <c r="HPC271" s="27"/>
      <c r="HPD271" s="27"/>
      <c r="HPE271" s="27"/>
      <c r="HPF271" s="27"/>
      <c r="HPG271" s="27"/>
      <c r="HPH271" s="27"/>
      <c r="HPI271" s="27"/>
      <c r="HPJ271" s="27"/>
      <c r="HPK271" s="27"/>
      <c r="HPL271" s="27"/>
      <c r="HPM271" s="27"/>
      <c r="HPN271" s="27"/>
      <c r="HPO271" s="27"/>
      <c r="HPP271" s="27"/>
      <c r="HPQ271" s="27"/>
      <c r="HPR271" s="27"/>
      <c r="HPS271" s="27"/>
      <c r="HPT271" s="27"/>
      <c r="HPU271" s="27"/>
      <c r="HPV271" s="27"/>
      <c r="HPW271" s="27"/>
      <c r="HPX271" s="27"/>
      <c r="HPY271" s="27"/>
      <c r="HPZ271" s="27"/>
      <c r="HQA271" s="27"/>
      <c r="HQB271" s="27"/>
      <c r="HQC271" s="27"/>
      <c r="HQD271" s="27"/>
      <c r="HQE271" s="27"/>
      <c r="HQF271" s="27"/>
      <c r="HQG271" s="27"/>
      <c r="HQH271" s="27"/>
      <c r="HQI271" s="27"/>
      <c r="HQJ271" s="27"/>
      <c r="HQK271" s="27"/>
      <c r="HQL271" s="27"/>
      <c r="HQM271" s="27"/>
      <c r="HQN271" s="27"/>
      <c r="HQO271" s="27"/>
      <c r="HQP271" s="27"/>
      <c r="HQQ271" s="27"/>
      <c r="HQR271" s="27"/>
      <c r="HQS271" s="27"/>
      <c r="HQT271" s="27"/>
      <c r="HQU271" s="27"/>
      <c r="HQV271" s="27"/>
      <c r="HQW271" s="27"/>
      <c r="HQX271" s="27"/>
      <c r="HQY271" s="27"/>
      <c r="HQZ271" s="27"/>
      <c r="HRA271" s="27"/>
      <c r="HRB271" s="27"/>
      <c r="HRC271" s="27"/>
      <c r="HRD271" s="27"/>
      <c r="HRE271" s="27"/>
      <c r="HRF271" s="27"/>
      <c r="HRG271" s="27"/>
      <c r="HRH271" s="27"/>
      <c r="HRI271" s="27"/>
      <c r="HRJ271" s="27"/>
      <c r="HRK271" s="27"/>
      <c r="HRL271" s="27"/>
      <c r="HRM271" s="27"/>
      <c r="HRN271" s="27"/>
      <c r="HRO271" s="27"/>
      <c r="HRP271" s="27"/>
      <c r="HRQ271" s="27"/>
      <c r="HRR271" s="27"/>
      <c r="HRS271" s="27"/>
      <c r="HRT271" s="27"/>
      <c r="HRU271" s="27"/>
      <c r="HRV271" s="27"/>
      <c r="HRW271" s="27"/>
      <c r="HRX271" s="27"/>
      <c r="HRY271" s="27"/>
      <c r="HRZ271" s="27"/>
      <c r="HSA271" s="27"/>
      <c r="HSB271" s="27"/>
      <c r="HSC271" s="27"/>
      <c r="HSD271" s="27"/>
      <c r="HSE271" s="27"/>
      <c r="HSF271" s="27"/>
      <c r="HSG271" s="27"/>
      <c r="HSH271" s="27"/>
      <c r="HSI271" s="27"/>
      <c r="HSJ271" s="27"/>
      <c r="HSK271" s="27"/>
      <c r="HSL271" s="27"/>
      <c r="HSM271" s="27"/>
      <c r="HSN271" s="27"/>
      <c r="HSO271" s="27"/>
      <c r="HSP271" s="27"/>
      <c r="HSQ271" s="27"/>
      <c r="HSR271" s="27"/>
      <c r="HSS271" s="27"/>
      <c r="HST271" s="27"/>
      <c r="HSU271" s="27"/>
      <c r="HSV271" s="27"/>
      <c r="HSW271" s="27"/>
      <c r="HSX271" s="27"/>
      <c r="HSY271" s="27"/>
      <c r="HSZ271" s="27"/>
      <c r="HTA271" s="27"/>
      <c r="HTB271" s="27"/>
      <c r="HTC271" s="27"/>
      <c r="HTD271" s="27"/>
      <c r="HTE271" s="27"/>
      <c r="HTF271" s="27"/>
      <c r="HTG271" s="27"/>
      <c r="HTH271" s="27"/>
      <c r="HTI271" s="27"/>
      <c r="HTJ271" s="27"/>
      <c r="HTK271" s="27"/>
      <c r="HTL271" s="27"/>
      <c r="HTM271" s="27"/>
      <c r="HTN271" s="27"/>
      <c r="HTO271" s="27"/>
      <c r="HTP271" s="27"/>
      <c r="HTQ271" s="27"/>
      <c r="HTR271" s="27"/>
      <c r="HTS271" s="27"/>
      <c r="HTT271" s="27"/>
      <c r="HTU271" s="27"/>
      <c r="HTV271" s="27"/>
      <c r="HTW271" s="27"/>
      <c r="HTX271" s="27"/>
      <c r="HTY271" s="27"/>
      <c r="HTZ271" s="27"/>
      <c r="HUA271" s="27"/>
      <c r="HUB271" s="27"/>
      <c r="HUC271" s="27"/>
      <c r="HUD271" s="27"/>
      <c r="HUE271" s="27"/>
      <c r="HUF271" s="27"/>
      <c r="HUG271" s="27"/>
      <c r="HUH271" s="27"/>
      <c r="HUI271" s="27"/>
      <c r="HUJ271" s="27"/>
      <c r="HUK271" s="27"/>
      <c r="HUL271" s="27"/>
      <c r="HUM271" s="27"/>
      <c r="HUN271" s="27"/>
      <c r="HUO271" s="27"/>
      <c r="HUP271" s="27"/>
      <c r="HUQ271" s="27"/>
      <c r="HUR271" s="27"/>
      <c r="HUS271" s="27"/>
      <c r="HUT271" s="27"/>
      <c r="HUU271" s="27"/>
      <c r="HUV271" s="27"/>
      <c r="HUW271" s="27"/>
      <c r="HUX271" s="27"/>
      <c r="HUY271" s="27"/>
      <c r="HUZ271" s="27"/>
      <c r="HVA271" s="27"/>
      <c r="HVB271" s="27"/>
      <c r="HVC271" s="27"/>
      <c r="HVD271" s="27"/>
      <c r="HVE271" s="27"/>
      <c r="HVF271" s="27"/>
      <c r="HVG271" s="27"/>
      <c r="HVH271" s="27"/>
      <c r="HVI271" s="27"/>
      <c r="HVJ271" s="27"/>
      <c r="HVK271" s="27"/>
      <c r="HVL271" s="27"/>
      <c r="HVM271" s="27"/>
      <c r="HVN271" s="27"/>
      <c r="HVO271" s="27"/>
      <c r="HVP271" s="27"/>
      <c r="HVQ271" s="27"/>
      <c r="HVR271" s="27"/>
      <c r="HVS271" s="27"/>
      <c r="HVT271" s="27"/>
      <c r="HVU271" s="27"/>
      <c r="HVV271" s="27"/>
      <c r="HVW271" s="27"/>
      <c r="HVX271" s="27"/>
      <c r="HVY271" s="27"/>
      <c r="HVZ271" s="27"/>
      <c r="HWA271" s="27"/>
      <c r="HWB271" s="27"/>
      <c r="HWC271" s="27"/>
      <c r="HWD271" s="27"/>
      <c r="HWE271" s="27"/>
      <c r="HWF271" s="27"/>
      <c r="HWG271" s="27"/>
      <c r="HWH271" s="27"/>
      <c r="HWI271" s="27"/>
      <c r="HWJ271" s="27"/>
      <c r="HWK271" s="27"/>
      <c r="HWL271" s="27"/>
      <c r="HWM271" s="27"/>
      <c r="HWN271" s="27"/>
      <c r="HWO271" s="27"/>
      <c r="HWP271" s="27"/>
      <c r="HWQ271" s="27"/>
      <c r="HWR271" s="27"/>
      <c r="HWS271" s="27"/>
      <c r="HWT271" s="27"/>
      <c r="HWU271" s="27"/>
      <c r="HWV271" s="27"/>
      <c r="HWW271" s="27"/>
      <c r="HWX271" s="27"/>
      <c r="HWY271" s="27"/>
      <c r="HWZ271" s="27"/>
      <c r="HXA271" s="27"/>
      <c r="HXB271" s="27"/>
      <c r="HXC271" s="27"/>
      <c r="HXD271" s="27"/>
      <c r="HXE271" s="27"/>
      <c r="HXF271" s="27"/>
      <c r="HXG271" s="27"/>
      <c r="HXH271" s="27"/>
      <c r="HXI271" s="27"/>
      <c r="HXJ271" s="27"/>
      <c r="HXK271" s="27"/>
      <c r="HXL271" s="27"/>
      <c r="HXM271" s="27"/>
      <c r="HXN271" s="27"/>
      <c r="HXO271" s="27"/>
      <c r="HXP271" s="27"/>
      <c r="HXQ271" s="27"/>
      <c r="HXR271" s="27"/>
      <c r="HXS271" s="27"/>
      <c r="HXT271" s="27"/>
      <c r="HXU271" s="27"/>
      <c r="HXV271" s="27"/>
      <c r="HXW271" s="27"/>
      <c r="HXX271" s="27"/>
      <c r="HXY271" s="27"/>
      <c r="HXZ271" s="27"/>
      <c r="HYA271" s="27"/>
      <c r="HYB271" s="27"/>
      <c r="HYC271" s="27"/>
      <c r="HYD271" s="27"/>
      <c r="HYE271" s="27"/>
      <c r="HYF271" s="27"/>
      <c r="HYG271" s="27"/>
      <c r="HYH271" s="27"/>
      <c r="HYI271" s="27"/>
      <c r="HYJ271" s="27"/>
      <c r="HYK271" s="27"/>
      <c r="HYL271" s="27"/>
      <c r="HYM271" s="27"/>
      <c r="HYN271" s="27"/>
      <c r="HYO271" s="27"/>
      <c r="HYP271" s="27"/>
      <c r="HYQ271" s="27"/>
      <c r="HYR271" s="27"/>
      <c r="HYS271" s="27"/>
      <c r="HYT271" s="27"/>
      <c r="HYU271" s="27"/>
      <c r="HYV271" s="27"/>
      <c r="HYW271" s="27"/>
      <c r="HYX271" s="27"/>
      <c r="HYY271" s="27"/>
      <c r="HYZ271" s="27"/>
      <c r="HZA271" s="27"/>
      <c r="HZB271" s="27"/>
      <c r="HZC271" s="27"/>
      <c r="HZD271" s="27"/>
      <c r="HZE271" s="27"/>
      <c r="HZF271" s="27"/>
      <c r="HZG271" s="27"/>
      <c r="HZH271" s="27"/>
      <c r="HZI271" s="27"/>
      <c r="HZJ271" s="27"/>
      <c r="HZK271" s="27"/>
      <c r="HZL271" s="27"/>
      <c r="HZM271" s="27"/>
      <c r="HZN271" s="27"/>
      <c r="HZO271" s="27"/>
      <c r="HZP271" s="27"/>
      <c r="HZQ271" s="27"/>
      <c r="HZR271" s="27"/>
      <c r="HZS271" s="27"/>
      <c r="HZT271" s="27"/>
      <c r="HZU271" s="27"/>
      <c r="HZV271" s="27"/>
      <c r="HZW271" s="27"/>
      <c r="HZX271" s="27"/>
      <c r="HZY271" s="27"/>
      <c r="HZZ271" s="27"/>
      <c r="IAA271" s="27"/>
      <c r="IAB271" s="27"/>
      <c r="IAC271" s="27"/>
      <c r="IAD271" s="27"/>
      <c r="IAE271" s="27"/>
      <c r="IAF271" s="27"/>
      <c r="IAG271" s="27"/>
      <c r="IAH271" s="27"/>
      <c r="IAI271" s="27"/>
      <c r="IAJ271" s="27"/>
      <c r="IAK271" s="27"/>
      <c r="IAL271" s="27"/>
      <c r="IAM271" s="27"/>
      <c r="IAN271" s="27"/>
      <c r="IAO271" s="27"/>
      <c r="IAP271" s="27"/>
      <c r="IAQ271" s="27"/>
      <c r="IAR271" s="27"/>
      <c r="IAS271" s="27"/>
      <c r="IAT271" s="27"/>
      <c r="IAU271" s="27"/>
      <c r="IAV271" s="27"/>
      <c r="IAW271" s="27"/>
      <c r="IAX271" s="27"/>
      <c r="IAY271" s="27"/>
      <c r="IAZ271" s="27"/>
      <c r="IBA271" s="27"/>
      <c r="IBB271" s="27"/>
      <c r="IBC271" s="27"/>
      <c r="IBD271" s="27"/>
      <c r="IBE271" s="27"/>
      <c r="IBF271" s="27"/>
      <c r="IBG271" s="27"/>
      <c r="IBH271" s="27"/>
      <c r="IBI271" s="27"/>
      <c r="IBJ271" s="27"/>
      <c r="IBK271" s="27"/>
      <c r="IBL271" s="27"/>
      <c r="IBM271" s="27"/>
      <c r="IBN271" s="27"/>
      <c r="IBO271" s="27"/>
      <c r="IBP271" s="27"/>
      <c r="IBQ271" s="27"/>
      <c r="IBR271" s="27"/>
      <c r="IBS271" s="27"/>
      <c r="IBT271" s="27"/>
      <c r="IBU271" s="27"/>
      <c r="IBV271" s="27"/>
      <c r="IBW271" s="27"/>
      <c r="IBX271" s="27"/>
      <c r="IBY271" s="27"/>
      <c r="IBZ271" s="27"/>
      <c r="ICA271" s="27"/>
      <c r="ICB271" s="27"/>
      <c r="ICC271" s="27"/>
      <c r="ICD271" s="27"/>
      <c r="ICE271" s="27"/>
      <c r="ICF271" s="27"/>
      <c r="ICG271" s="27"/>
      <c r="ICH271" s="27"/>
      <c r="ICI271" s="27"/>
      <c r="ICJ271" s="27"/>
      <c r="ICK271" s="27"/>
      <c r="ICL271" s="27"/>
      <c r="ICM271" s="27"/>
      <c r="ICN271" s="27"/>
      <c r="ICO271" s="27"/>
      <c r="ICP271" s="27"/>
      <c r="ICQ271" s="27"/>
      <c r="ICR271" s="27"/>
      <c r="ICS271" s="27"/>
      <c r="ICT271" s="27"/>
      <c r="ICU271" s="27"/>
      <c r="ICV271" s="27"/>
      <c r="ICW271" s="27"/>
      <c r="ICX271" s="27"/>
      <c r="ICY271" s="27"/>
      <c r="ICZ271" s="27"/>
      <c r="IDA271" s="27"/>
      <c r="IDB271" s="27"/>
      <c r="IDC271" s="27"/>
      <c r="IDD271" s="27"/>
      <c r="IDE271" s="27"/>
      <c r="IDF271" s="27"/>
      <c r="IDG271" s="27"/>
      <c r="IDH271" s="27"/>
      <c r="IDI271" s="27"/>
      <c r="IDJ271" s="27"/>
      <c r="IDK271" s="27"/>
      <c r="IDL271" s="27"/>
      <c r="IDM271" s="27"/>
      <c r="IDN271" s="27"/>
      <c r="IDO271" s="27"/>
      <c r="IDP271" s="27"/>
      <c r="IDQ271" s="27"/>
      <c r="IDR271" s="27"/>
      <c r="IDS271" s="27"/>
      <c r="IDT271" s="27"/>
      <c r="IDU271" s="27"/>
      <c r="IDV271" s="27"/>
      <c r="IDW271" s="27"/>
      <c r="IDX271" s="27"/>
      <c r="IDY271" s="27"/>
      <c r="IDZ271" s="27"/>
      <c r="IEA271" s="27"/>
      <c r="IEB271" s="27"/>
      <c r="IEC271" s="27"/>
      <c r="IED271" s="27"/>
      <c r="IEE271" s="27"/>
      <c r="IEF271" s="27"/>
      <c r="IEG271" s="27"/>
      <c r="IEH271" s="27"/>
      <c r="IEI271" s="27"/>
      <c r="IEJ271" s="27"/>
      <c r="IEK271" s="27"/>
      <c r="IEL271" s="27"/>
      <c r="IEM271" s="27"/>
      <c r="IEN271" s="27"/>
      <c r="IEO271" s="27"/>
      <c r="IEP271" s="27"/>
      <c r="IEQ271" s="27"/>
      <c r="IER271" s="27"/>
      <c r="IES271" s="27"/>
      <c r="IET271" s="27"/>
      <c r="IEU271" s="27"/>
      <c r="IEV271" s="27"/>
      <c r="IEW271" s="27"/>
      <c r="IEX271" s="27"/>
      <c r="IEY271" s="27"/>
      <c r="IEZ271" s="27"/>
      <c r="IFA271" s="27"/>
      <c r="IFB271" s="27"/>
      <c r="IFC271" s="27"/>
      <c r="IFD271" s="27"/>
      <c r="IFE271" s="27"/>
      <c r="IFF271" s="27"/>
      <c r="IFG271" s="27"/>
      <c r="IFH271" s="27"/>
      <c r="IFI271" s="27"/>
      <c r="IFJ271" s="27"/>
      <c r="IFK271" s="27"/>
      <c r="IFL271" s="27"/>
      <c r="IFM271" s="27"/>
      <c r="IFN271" s="27"/>
      <c r="IFO271" s="27"/>
      <c r="IFP271" s="27"/>
      <c r="IFQ271" s="27"/>
      <c r="IFR271" s="27"/>
      <c r="IFS271" s="27"/>
      <c r="IFT271" s="27"/>
      <c r="IFU271" s="27"/>
      <c r="IFV271" s="27"/>
      <c r="IFW271" s="27"/>
      <c r="IFX271" s="27"/>
      <c r="IFY271" s="27"/>
      <c r="IFZ271" s="27"/>
      <c r="IGA271" s="27"/>
      <c r="IGB271" s="27"/>
      <c r="IGC271" s="27"/>
      <c r="IGD271" s="27"/>
      <c r="IGE271" s="27"/>
      <c r="IGF271" s="27"/>
      <c r="IGG271" s="27"/>
      <c r="IGH271" s="27"/>
      <c r="IGI271" s="27"/>
      <c r="IGJ271" s="27"/>
      <c r="IGK271" s="27"/>
      <c r="IGL271" s="27"/>
      <c r="IGM271" s="27"/>
      <c r="IGN271" s="27"/>
      <c r="IGO271" s="27"/>
      <c r="IGP271" s="27"/>
      <c r="IGQ271" s="27"/>
      <c r="IGR271" s="27"/>
      <c r="IGS271" s="27"/>
      <c r="IGT271" s="27"/>
      <c r="IGU271" s="27"/>
      <c r="IGV271" s="27"/>
      <c r="IGW271" s="27"/>
      <c r="IGX271" s="27"/>
      <c r="IGY271" s="27"/>
      <c r="IGZ271" s="27"/>
      <c r="IHA271" s="27"/>
      <c r="IHB271" s="27"/>
      <c r="IHC271" s="27"/>
      <c r="IHD271" s="27"/>
      <c r="IHE271" s="27"/>
      <c r="IHF271" s="27"/>
      <c r="IHG271" s="27"/>
      <c r="IHH271" s="27"/>
      <c r="IHI271" s="27"/>
      <c r="IHJ271" s="27"/>
      <c r="IHK271" s="27"/>
      <c r="IHL271" s="27"/>
      <c r="IHM271" s="27"/>
      <c r="IHN271" s="27"/>
      <c r="IHO271" s="27"/>
      <c r="IHP271" s="27"/>
      <c r="IHQ271" s="27"/>
      <c r="IHR271" s="27"/>
      <c r="IHS271" s="27"/>
      <c r="IHT271" s="27"/>
      <c r="IHU271" s="27"/>
      <c r="IHV271" s="27"/>
      <c r="IHW271" s="27"/>
      <c r="IHX271" s="27"/>
      <c r="IHY271" s="27"/>
      <c r="IHZ271" s="27"/>
      <c r="IIA271" s="27"/>
      <c r="IIB271" s="27"/>
      <c r="IIC271" s="27"/>
      <c r="IID271" s="27"/>
      <c r="IIE271" s="27"/>
      <c r="IIF271" s="27"/>
      <c r="IIG271" s="27"/>
      <c r="IIH271" s="27"/>
      <c r="III271" s="27"/>
      <c r="IIJ271" s="27"/>
      <c r="IIK271" s="27"/>
      <c r="IIL271" s="27"/>
      <c r="IIM271" s="27"/>
      <c r="IIN271" s="27"/>
      <c r="IIO271" s="27"/>
      <c r="IIP271" s="27"/>
      <c r="IIQ271" s="27"/>
      <c r="IIR271" s="27"/>
      <c r="IIS271" s="27"/>
      <c r="IIT271" s="27"/>
      <c r="IIU271" s="27"/>
      <c r="IIV271" s="27"/>
      <c r="IIW271" s="27"/>
      <c r="IIX271" s="27"/>
      <c r="IIY271" s="27"/>
      <c r="IIZ271" s="27"/>
      <c r="IJA271" s="27"/>
      <c r="IJB271" s="27"/>
      <c r="IJC271" s="27"/>
      <c r="IJD271" s="27"/>
      <c r="IJE271" s="27"/>
      <c r="IJF271" s="27"/>
      <c r="IJG271" s="27"/>
      <c r="IJH271" s="27"/>
      <c r="IJI271" s="27"/>
      <c r="IJJ271" s="27"/>
      <c r="IJK271" s="27"/>
      <c r="IJL271" s="27"/>
      <c r="IJM271" s="27"/>
      <c r="IJN271" s="27"/>
      <c r="IJO271" s="27"/>
      <c r="IJP271" s="27"/>
      <c r="IJQ271" s="27"/>
      <c r="IJR271" s="27"/>
      <c r="IJS271" s="27"/>
      <c r="IJT271" s="27"/>
      <c r="IJU271" s="27"/>
      <c r="IJV271" s="27"/>
      <c r="IJW271" s="27"/>
      <c r="IJX271" s="27"/>
      <c r="IJY271" s="27"/>
      <c r="IJZ271" s="27"/>
      <c r="IKA271" s="27"/>
      <c r="IKB271" s="27"/>
      <c r="IKC271" s="27"/>
      <c r="IKD271" s="27"/>
      <c r="IKE271" s="27"/>
      <c r="IKF271" s="27"/>
      <c r="IKG271" s="27"/>
      <c r="IKH271" s="27"/>
      <c r="IKI271" s="27"/>
      <c r="IKJ271" s="27"/>
      <c r="IKK271" s="27"/>
      <c r="IKL271" s="27"/>
      <c r="IKM271" s="27"/>
      <c r="IKN271" s="27"/>
      <c r="IKO271" s="27"/>
      <c r="IKP271" s="27"/>
      <c r="IKQ271" s="27"/>
      <c r="IKR271" s="27"/>
      <c r="IKS271" s="27"/>
      <c r="IKT271" s="27"/>
      <c r="IKU271" s="27"/>
      <c r="IKV271" s="27"/>
      <c r="IKW271" s="27"/>
      <c r="IKX271" s="27"/>
      <c r="IKY271" s="27"/>
      <c r="IKZ271" s="27"/>
      <c r="ILA271" s="27"/>
      <c r="ILB271" s="27"/>
      <c r="ILC271" s="27"/>
      <c r="ILD271" s="27"/>
      <c r="ILE271" s="27"/>
      <c r="ILF271" s="27"/>
      <c r="ILG271" s="27"/>
      <c r="ILH271" s="27"/>
      <c r="ILI271" s="27"/>
      <c r="ILJ271" s="27"/>
      <c r="ILK271" s="27"/>
      <c r="ILL271" s="27"/>
      <c r="ILM271" s="27"/>
      <c r="ILN271" s="27"/>
      <c r="ILO271" s="27"/>
      <c r="ILP271" s="27"/>
      <c r="ILQ271" s="27"/>
      <c r="ILR271" s="27"/>
      <c r="ILS271" s="27"/>
      <c r="ILT271" s="27"/>
      <c r="ILU271" s="27"/>
      <c r="ILV271" s="27"/>
      <c r="ILW271" s="27"/>
      <c r="ILX271" s="27"/>
      <c r="ILY271" s="27"/>
      <c r="ILZ271" s="27"/>
      <c r="IMA271" s="27"/>
      <c r="IMB271" s="27"/>
      <c r="IMC271" s="27"/>
      <c r="IMD271" s="27"/>
      <c r="IME271" s="27"/>
      <c r="IMF271" s="27"/>
      <c r="IMG271" s="27"/>
      <c r="IMH271" s="27"/>
      <c r="IMI271" s="27"/>
      <c r="IMJ271" s="27"/>
      <c r="IMK271" s="27"/>
      <c r="IML271" s="27"/>
      <c r="IMM271" s="27"/>
      <c r="IMN271" s="27"/>
      <c r="IMO271" s="27"/>
      <c r="IMP271" s="27"/>
      <c r="IMQ271" s="27"/>
      <c r="IMR271" s="27"/>
      <c r="IMS271" s="27"/>
      <c r="IMT271" s="27"/>
      <c r="IMU271" s="27"/>
      <c r="IMV271" s="27"/>
      <c r="IMW271" s="27"/>
      <c r="IMX271" s="27"/>
      <c r="IMY271" s="27"/>
      <c r="IMZ271" s="27"/>
      <c r="INA271" s="27"/>
      <c r="INB271" s="27"/>
      <c r="INC271" s="27"/>
      <c r="IND271" s="27"/>
      <c r="INE271" s="27"/>
      <c r="INF271" s="27"/>
      <c r="ING271" s="27"/>
      <c r="INH271" s="27"/>
      <c r="INI271" s="27"/>
      <c r="INJ271" s="27"/>
      <c r="INK271" s="27"/>
      <c r="INL271" s="27"/>
      <c r="INM271" s="27"/>
      <c r="INN271" s="27"/>
      <c r="INO271" s="27"/>
      <c r="INP271" s="27"/>
      <c r="INQ271" s="27"/>
      <c r="INR271" s="27"/>
      <c r="INS271" s="27"/>
      <c r="INT271" s="27"/>
      <c r="INU271" s="27"/>
      <c r="INV271" s="27"/>
      <c r="INW271" s="27"/>
      <c r="INX271" s="27"/>
      <c r="INY271" s="27"/>
      <c r="INZ271" s="27"/>
      <c r="IOA271" s="27"/>
      <c r="IOB271" s="27"/>
      <c r="IOC271" s="27"/>
      <c r="IOD271" s="27"/>
      <c r="IOE271" s="27"/>
      <c r="IOF271" s="27"/>
      <c r="IOG271" s="27"/>
      <c r="IOH271" s="27"/>
      <c r="IOI271" s="27"/>
      <c r="IOJ271" s="27"/>
      <c r="IOK271" s="27"/>
      <c r="IOL271" s="27"/>
      <c r="IOM271" s="27"/>
      <c r="ION271" s="27"/>
      <c r="IOO271" s="27"/>
      <c r="IOP271" s="27"/>
      <c r="IOQ271" s="27"/>
      <c r="IOR271" s="27"/>
      <c r="IOS271" s="27"/>
      <c r="IOT271" s="27"/>
      <c r="IOU271" s="27"/>
      <c r="IOV271" s="27"/>
      <c r="IOW271" s="27"/>
      <c r="IOX271" s="27"/>
      <c r="IOY271" s="27"/>
      <c r="IOZ271" s="27"/>
      <c r="IPA271" s="27"/>
      <c r="IPB271" s="27"/>
      <c r="IPC271" s="27"/>
      <c r="IPD271" s="27"/>
      <c r="IPE271" s="27"/>
      <c r="IPF271" s="27"/>
      <c r="IPG271" s="27"/>
      <c r="IPH271" s="27"/>
      <c r="IPI271" s="27"/>
      <c r="IPJ271" s="27"/>
      <c r="IPK271" s="27"/>
      <c r="IPL271" s="27"/>
      <c r="IPM271" s="27"/>
      <c r="IPN271" s="27"/>
      <c r="IPO271" s="27"/>
      <c r="IPP271" s="27"/>
      <c r="IPQ271" s="27"/>
      <c r="IPR271" s="27"/>
      <c r="IPS271" s="27"/>
      <c r="IPT271" s="27"/>
      <c r="IPU271" s="27"/>
      <c r="IPV271" s="27"/>
      <c r="IPW271" s="27"/>
      <c r="IPX271" s="27"/>
      <c r="IPY271" s="27"/>
      <c r="IPZ271" s="27"/>
      <c r="IQA271" s="27"/>
      <c r="IQB271" s="27"/>
      <c r="IQC271" s="27"/>
      <c r="IQD271" s="27"/>
      <c r="IQE271" s="27"/>
      <c r="IQF271" s="27"/>
      <c r="IQG271" s="27"/>
      <c r="IQH271" s="27"/>
      <c r="IQI271" s="27"/>
      <c r="IQJ271" s="27"/>
      <c r="IQK271" s="27"/>
      <c r="IQL271" s="27"/>
      <c r="IQM271" s="27"/>
      <c r="IQN271" s="27"/>
      <c r="IQO271" s="27"/>
      <c r="IQP271" s="27"/>
      <c r="IQQ271" s="27"/>
      <c r="IQR271" s="27"/>
      <c r="IQS271" s="27"/>
      <c r="IQT271" s="27"/>
      <c r="IQU271" s="27"/>
      <c r="IQV271" s="27"/>
      <c r="IQW271" s="27"/>
      <c r="IQX271" s="27"/>
      <c r="IQY271" s="27"/>
      <c r="IQZ271" s="27"/>
      <c r="IRA271" s="27"/>
      <c r="IRB271" s="27"/>
      <c r="IRC271" s="27"/>
      <c r="IRD271" s="27"/>
      <c r="IRE271" s="27"/>
      <c r="IRF271" s="27"/>
      <c r="IRG271" s="27"/>
      <c r="IRH271" s="27"/>
      <c r="IRI271" s="27"/>
      <c r="IRJ271" s="27"/>
      <c r="IRK271" s="27"/>
      <c r="IRL271" s="27"/>
      <c r="IRM271" s="27"/>
      <c r="IRN271" s="27"/>
      <c r="IRO271" s="27"/>
      <c r="IRP271" s="27"/>
      <c r="IRQ271" s="27"/>
      <c r="IRR271" s="27"/>
      <c r="IRS271" s="27"/>
      <c r="IRT271" s="27"/>
      <c r="IRU271" s="27"/>
      <c r="IRV271" s="27"/>
      <c r="IRW271" s="27"/>
      <c r="IRX271" s="27"/>
      <c r="IRY271" s="27"/>
      <c r="IRZ271" s="27"/>
      <c r="ISA271" s="27"/>
      <c r="ISB271" s="27"/>
      <c r="ISC271" s="27"/>
      <c r="ISD271" s="27"/>
      <c r="ISE271" s="27"/>
      <c r="ISF271" s="27"/>
      <c r="ISG271" s="27"/>
      <c r="ISH271" s="27"/>
      <c r="ISI271" s="27"/>
      <c r="ISJ271" s="27"/>
      <c r="ISK271" s="27"/>
      <c r="ISL271" s="27"/>
      <c r="ISM271" s="27"/>
      <c r="ISN271" s="27"/>
      <c r="ISO271" s="27"/>
      <c r="ISP271" s="27"/>
      <c r="ISQ271" s="27"/>
      <c r="ISR271" s="27"/>
      <c r="ISS271" s="27"/>
      <c r="IST271" s="27"/>
      <c r="ISU271" s="27"/>
      <c r="ISV271" s="27"/>
      <c r="ISW271" s="27"/>
      <c r="ISX271" s="27"/>
      <c r="ISY271" s="27"/>
      <c r="ISZ271" s="27"/>
      <c r="ITA271" s="27"/>
      <c r="ITB271" s="27"/>
      <c r="ITC271" s="27"/>
      <c r="ITD271" s="27"/>
      <c r="ITE271" s="27"/>
      <c r="ITF271" s="27"/>
      <c r="ITG271" s="27"/>
      <c r="ITH271" s="27"/>
      <c r="ITI271" s="27"/>
      <c r="ITJ271" s="27"/>
      <c r="ITK271" s="27"/>
      <c r="ITL271" s="27"/>
      <c r="ITM271" s="27"/>
      <c r="ITN271" s="27"/>
      <c r="ITO271" s="27"/>
      <c r="ITP271" s="27"/>
      <c r="ITQ271" s="27"/>
      <c r="ITR271" s="27"/>
      <c r="ITS271" s="27"/>
      <c r="ITT271" s="27"/>
      <c r="ITU271" s="27"/>
      <c r="ITV271" s="27"/>
      <c r="ITW271" s="27"/>
      <c r="ITX271" s="27"/>
      <c r="ITY271" s="27"/>
      <c r="ITZ271" s="27"/>
      <c r="IUA271" s="27"/>
      <c r="IUB271" s="27"/>
      <c r="IUC271" s="27"/>
      <c r="IUD271" s="27"/>
      <c r="IUE271" s="27"/>
      <c r="IUF271" s="27"/>
      <c r="IUG271" s="27"/>
      <c r="IUH271" s="27"/>
      <c r="IUI271" s="27"/>
      <c r="IUJ271" s="27"/>
      <c r="IUK271" s="27"/>
      <c r="IUL271" s="27"/>
      <c r="IUM271" s="27"/>
      <c r="IUN271" s="27"/>
      <c r="IUO271" s="27"/>
      <c r="IUP271" s="27"/>
      <c r="IUQ271" s="27"/>
      <c r="IUR271" s="27"/>
      <c r="IUS271" s="27"/>
      <c r="IUT271" s="27"/>
      <c r="IUU271" s="27"/>
      <c r="IUV271" s="27"/>
      <c r="IUW271" s="27"/>
      <c r="IUX271" s="27"/>
      <c r="IUY271" s="27"/>
      <c r="IUZ271" s="27"/>
      <c r="IVA271" s="27"/>
      <c r="IVB271" s="27"/>
      <c r="IVC271" s="27"/>
      <c r="IVD271" s="27"/>
      <c r="IVE271" s="27"/>
      <c r="IVF271" s="27"/>
      <c r="IVG271" s="27"/>
      <c r="IVH271" s="27"/>
      <c r="IVI271" s="27"/>
      <c r="IVJ271" s="27"/>
      <c r="IVK271" s="27"/>
      <c r="IVL271" s="27"/>
      <c r="IVM271" s="27"/>
      <c r="IVN271" s="27"/>
      <c r="IVO271" s="27"/>
      <c r="IVP271" s="27"/>
      <c r="IVQ271" s="27"/>
      <c r="IVR271" s="27"/>
      <c r="IVS271" s="27"/>
      <c r="IVT271" s="27"/>
      <c r="IVU271" s="27"/>
      <c r="IVV271" s="27"/>
      <c r="IVW271" s="27"/>
      <c r="IVX271" s="27"/>
      <c r="IVY271" s="27"/>
      <c r="IVZ271" s="27"/>
      <c r="IWA271" s="27"/>
      <c r="IWB271" s="27"/>
      <c r="IWC271" s="27"/>
      <c r="IWD271" s="27"/>
      <c r="IWE271" s="27"/>
      <c r="IWF271" s="27"/>
      <c r="IWG271" s="27"/>
      <c r="IWH271" s="27"/>
      <c r="IWI271" s="27"/>
      <c r="IWJ271" s="27"/>
      <c r="IWK271" s="27"/>
      <c r="IWL271" s="27"/>
      <c r="IWM271" s="27"/>
      <c r="IWN271" s="27"/>
      <c r="IWO271" s="27"/>
      <c r="IWP271" s="27"/>
      <c r="IWQ271" s="27"/>
      <c r="IWR271" s="27"/>
      <c r="IWS271" s="27"/>
      <c r="IWT271" s="27"/>
      <c r="IWU271" s="27"/>
      <c r="IWV271" s="27"/>
      <c r="IWW271" s="27"/>
      <c r="IWX271" s="27"/>
      <c r="IWY271" s="27"/>
      <c r="IWZ271" s="27"/>
      <c r="IXA271" s="27"/>
      <c r="IXB271" s="27"/>
      <c r="IXC271" s="27"/>
      <c r="IXD271" s="27"/>
      <c r="IXE271" s="27"/>
      <c r="IXF271" s="27"/>
      <c r="IXG271" s="27"/>
      <c r="IXH271" s="27"/>
      <c r="IXI271" s="27"/>
      <c r="IXJ271" s="27"/>
      <c r="IXK271" s="27"/>
      <c r="IXL271" s="27"/>
      <c r="IXM271" s="27"/>
      <c r="IXN271" s="27"/>
      <c r="IXO271" s="27"/>
      <c r="IXP271" s="27"/>
      <c r="IXQ271" s="27"/>
      <c r="IXR271" s="27"/>
      <c r="IXS271" s="27"/>
      <c r="IXT271" s="27"/>
      <c r="IXU271" s="27"/>
      <c r="IXV271" s="27"/>
      <c r="IXW271" s="27"/>
      <c r="IXX271" s="27"/>
      <c r="IXY271" s="27"/>
      <c r="IXZ271" s="27"/>
      <c r="IYA271" s="27"/>
      <c r="IYB271" s="27"/>
      <c r="IYC271" s="27"/>
      <c r="IYD271" s="27"/>
      <c r="IYE271" s="27"/>
      <c r="IYF271" s="27"/>
      <c r="IYG271" s="27"/>
      <c r="IYH271" s="27"/>
      <c r="IYI271" s="27"/>
      <c r="IYJ271" s="27"/>
      <c r="IYK271" s="27"/>
      <c r="IYL271" s="27"/>
      <c r="IYM271" s="27"/>
      <c r="IYN271" s="27"/>
      <c r="IYO271" s="27"/>
      <c r="IYP271" s="27"/>
      <c r="IYQ271" s="27"/>
      <c r="IYR271" s="27"/>
      <c r="IYS271" s="27"/>
      <c r="IYT271" s="27"/>
      <c r="IYU271" s="27"/>
      <c r="IYV271" s="27"/>
      <c r="IYW271" s="27"/>
      <c r="IYX271" s="27"/>
      <c r="IYY271" s="27"/>
      <c r="IYZ271" s="27"/>
      <c r="IZA271" s="27"/>
      <c r="IZB271" s="27"/>
      <c r="IZC271" s="27"/>
      <c r="IZD271" s="27"/>
      <c r="IZE271" s="27"/>
      <c r="IZF271" s="27"/>
      <c r="IZG271" s="27"/>
      <c r="IZH271" s="27"/>
      <c r="IZI271" s="27"/>
      <c r="IZJ271" s="27"/>
      <c r="IZK271" s="27"/>
      <c r="IZL271" s="27"/>
      <c r="IZM271" s="27"/>
      <c r="IZN271" s="27"/>
      <c r="IZO271" s="27"/>
      <c r="IZP271" s="27"/>
      <c r="IZQ271" s="27"/>
      <c r="IZR271" s="27"/>
      <c r="IZS271" s="27"/>
      <c r="IZT271" s="27"/>
      <c r="IZU271" s="27"/>
      <c r="IZV271" s="27"/>
      <c r="IZW271" s="27"/>
      <c r="IZX271" s="27"/>
      <c r="IZY271" s="27"/>
      <c r="IZZ271" s="27"/>
      <c r="JAA271" s="27"/>
      <c r="JAB271" s="27"/>
      <c r="JAC271" s="27"/>
      <c r="JAD271" s="27"/>
      <c r="JAE271" s="27"/>
      <c r="JAF271" s="27"/>
      <c r="JAG271" s="27"/>
      <c r="JAH271" s="27"/>
      <c r="JAI271" s="27"/>
      <c r="JAJ271" s="27"/>
      <c r="JAK271" s="27"/>
      <c r="JAL271" s="27"/>
      <c r="JAM271" s="27"/>
      <c r="JAN271" s="27"/>
      <c r="JAO271" s="27"/>
      <c r="JAP271" s="27"/>
      <c r="JAQ271" s="27"/>
      <c r="JAR271" s="27"/>
      <c r="JAS271" s="27"/>
      <c r="JAT271" s="27"/>
      <c r="JAU271" s="27"/>
      <c r="JAV271" s="27"/>
      <c r="JAW271" s="27"/>
      <c r="JAX271" s="27"/>
      <c r="JAY271" s="27"/>
      <c r="JAZ271" s="27"/>
      <c r="JBA271" s="27"/>
      <c r="JBB271" s="27"/>
      <c r="JBC271" s="27"/>
      <c r="JBD271" s="27"/>
      <c r="JBE271" s="27"/>
      <c r="JBF271" s="27"/>
      <c r="JBG271" s="27"/>
      <c r="JBH271" s="27"/>
      <c r="JBI271" s="27"/>
      <c r="JBJ271" s="27"/>
      <c r="JBK271" s="27"/>
      <c r="JBL271" s="27"/>
      <c r="JBM271" s="27"/>
      <c r="JBN271" s="27"/>
      <c r="JBO271" s="27"/>
      <c r="JBP271" s="27"/>
      <c r="JBQ271" s="27"/>
      <c r="JBR271" s="27"/>
      <c r="JBS271" s="27"/>
      <c r="JBT271" s="27"/>
      <c r="JBU271" s="27"/>
      <c r="JBV271" s="27"/>
      <c r="JBW271" s="27"/>
      <c r="JBX271" s="27"/>
      <c r="JBY271" s="27"/>
      <c r="JBZ271" s="27"/>
      <c r="JCA271" s="27"/>
      <c r="JCB271" s="27"/>
      <c r="JCC271" s="27"/>
      <c r="JCD271" s="27"/>
      <c r="JCE271" s="27"/>
      <c r="JCF271" s="27"/>
      <c r="JCG271" s="27"/>
      <c r="JCH271" s="27"/>
      <c r="JCI271" s="27"/>
      <c r="JCJ271" s="27"/>
      <c r="JCK271" s="27"/>
      <c r="JCL271" s="27"/>
      <c r="JCM271" s="27"/>
      <c r="JCN271" s="27"/>
      <c r="JCO271" s="27"/>
      <c r="JCP271" s="27"/>
      <c r="JCQ271" s="27"/>
      <c r="JCR271" s="27"/>
      <c r="JCS271" s="27"/>
      <c r="JCT271" s="27"/>
      <c r="JCU271" s="27"/>
      <c r="JCV271" s="27"/>
      <c r="JCW271" s="27"/>
      <c r="JCX271" s="27"/>
      <c r="JCY271" s="27"/>
      <c r="JCZ271" s="27"/>
      <c r="JDA271" s="27"/>
      <c r="JDB271" s="27"/>
      <c r="JDC271" s="27"/>
      <c r="JDD271" s="27"/>
      <c r="JDE271" s="27"/>
      <c r="JDF271" s="27"/>
      <c r="JDG271" s="27"/>
      <c r="JDH271" s="27"/>
      <c r="JDI271" s="27"/>
      <c r="JDJ271" s="27"/>
      <c r="JDK271" s="27"/>
      <c r="JDL271" s="27"/>
      <c r="JDM271" s="27"/>
      <c r="JDN271" s="27"/>
      <c r="JDO271" s="27"/>
      <c r="JDP271" s="27"/>
      <c r="JDQ271" s="27"/>
      <c r="JDR271" s="27"/>
      <c r="JDS271" s="27"/>
      <c r="JDT271" s="27"/>
      <c r="JDU271" s="27"/>
      <c r="JDV271" s="27"/>
      <c r="JDW271" s="27"/>
      <c r="JDX271" s="27"/>
      <c r="JDY271" s="27"/>
      <c r="JDZ271" s="27"/>
      <c r="JEA271" s="27"/>
      <c r="JEB271" s="27"/>
      <c r="JEC271" s="27"/>
      <c r="JED271" s="27"/>
      <c r="JEE271" s="27"/>
      <c r="JEF271" s="27"/>
      <c r="JEG271" s="27"/>
      <c r="JEH271" s="27"/>
      <c r="JEI271" s="27"/>
      <c r="JEJ271" s="27"/>
      <c r="JEK271" s="27"/>
      <c r="JEL271" s="27"/>
      <c r="JEM271" s="27"/>
      <c r="JEN271" s="27"/>
      <c r="JEO271" s="27"/>
      <c r="JEP271" s="27"/>
      <c r="JEQ271" s="27"/>
      <c r="JER271" s="27"/>
      <c r="JES271" s="27"/>
      <c r="JET271" s="27"/>
      <c r="JEU271" s="27"/>
      <c r="JEV271" s="27"/>
      <c r="JEW271" s="27"/>
      <c r="JEX271" s="27"/>
      <c r="JEY271" s="27"/>
      <c r="JEZ271" s="27"/>
      <c r="JFA271" s="27"/>
      <c r="JFB271" s="27"/>
      <c r="JFC271" s="27"/>
      <c r="JFD271" s="27"/>
      <c r="JFE271" s="27"/>
      <c r="JFF271" s="27"/>
      <c r="JFG271" s="27"/>
      <c r="JFH271" s="27"/>
      <c r="JFI271" s="27"/>
      <c r="JFJ271" s="27"/>
      <c r="JFK271" s="27"/>
      <c r="JFL271" s="27"/>
      <c r="JFM271" s="27"/>
      <c r="JFN271" s="27"/>
      <c r="JFO271" s="27"/>
      <c r="JFP271" s="27"/>
      <c r="JFQ271" s="27"/>
      <c r="JFR271" s="27"/>
      <c r="JFS271" s="27"/>
      <c r="JFT271" s="27"/>
      <c r="JFU271" s="27"/>
      <c r="JFV271" s="27"/>
      <c r="JFW271" s="27"/>
      <c r="JFX271" s="27"/>
      <c r="JFY271" s="27"/>
      <c r="JFZ271" s="27"/>
      <c r="JGA271" s="27"/>
      <c r="JGB271" s="27"/>
      <c r="JGC271" s="27"/>
      <c r="JGD271" s="27"/>
      <c r="JGE271" s="27"/>
      <c r="JGF271" s="27"/>
      <c r="JGG271" s="27"/>
      <c r="JGH271" s="27"/>
      <c r="JGI271" s="27"/>
      <c r="JGJ271" s="27"/>
      <c r="JGK271" s="27"/>
      <c r="JGL271" s="27"/>
      <c r="JGM271" s="27"/>
      <c r="JGN271" s="27"/>
      <c r="JGO271" s="27"/>
      <c r="JGP271" s="27"/>
      <c r="JGQ271" s="27"/>
      <c r="JGR271" s="27"/>
      <c r="JGS271" s="27"/>
      <c r="JGT271" s="27"/>
      <c r="JGU271" s="27"/>
      <c r="JGV271" s="27"/>
      <c r="JGW271" s="27"/>
      <c r="JGX271" s="27"/>
      <c r="JGY271" s="27"/>
      <c r="JGZ271" s="27"/>
      <c r="JHA271" s="27"/>
      <c r="JHB271" s="27"/>
      <c r="JHC271" s="27"/>
      <c r="JHD271" s="27"/>
      <c r="JHE271" s="27"/>
      <c r="JHF271" s="27"/>
      <c r="JHG271" s="27"/>
      <c r="JHH271" s="27"/>
      <c r="JHI271" s="27"/>
      <c r="JHJ271" s="27"/>
      <c r="JHK271" s="27"/>
      <c r="JHL271" s="27"/>
      <c r="JHM271" s="27"/>
      <c r="JHN271" s="27"/>
      <c r="JHO271" s="27"/>
      <c r="JHP271" s="27"/>
      <c r="JHQ271" s="27"/>
      <c r="JHR271" s="27"/>
      <c r="JHS271" s="27"/>
      <c r="JHT271" s="27"/>
      <c r="JHU271" s="27"/>
      <c r="JHV271" s="27"/>
      <c r="JHW271" s="27"/>
      <c r="JHX271" s="27"/>
      <c r="JHY271" s="27"/>
      <c r="JHZ271" s="27"/>
      <c r="JIA271" s="27"/>
      <c r="JIB271" s="27"/>
      <c r="JIC271" s="27"/>
      <c r="JID271" s="27"/>
      <c r="JIE271" s="27"/>
      <c r="JIF271" s="27"/>
      <c r="JIG271" s="27"/>
      <c r="JIH271" s="27"/>
      <c r="JII271" s="27"/>
      <c r="JIJ271" s="27"/>
      <c r="JIK271" s="27"/>
      <c r="JIL271" s="27"/>
      <c r="JIM271" s="27"/>
      <c r="JIN271" s="27"/>
      <c r="JIO271" s="27"/>
      <c r="JIP271" s="27"/>
      <c r="JIQ271" s="27"/>
      <c r="JIR271" s="27"/>
      <c r="JIS271" s="27"/>
      <c r="JIT271" s="27"/>
      <c r="JIU271" s="27"/>
      <c r="JIV271" s="27"/>
      <c r="JIW271" s="27"/>
      <c r="JIX271" s="27"/>
      <c r="JIY271" s="27"/>
      <c r="JIZ271" s="27"/>
      <c r="JJA271" s="27"/>
      <c r="JJB271" s="27"/>
      <c r="JJC271" s="27"/>
      <c r="JJD271" s="27"/>
      <c r="JJE271" s="27"/>
      <c r="JJF271" s="27"/>
      <c r="JJG271" s="27"/>
      <c r="JJH271" s="27"/>
      <c r="JJI271" s="27"/>
      <c r="JJJ271" s="27"/>
      <c r="JJK271" s="27"/>
      <c r="JJL271" s="27"/>
      <c r="JJM271" s="27"/>
      <c r="JJN271" s="27"/>
      <c r="JJO271" s="27"/>
      <c r="JJP271" s="27"/>
      <c r="JJQ271" s="27"/>
      <c r="JJR271" s="27"/>
      <c r="JJS271" s="27"/>
      <c r="JJT271" s="27"/>
      <c r="JJU271" s="27"/>
      <c r="JJV271" s="27"/>
      <c r="JJW271" s="27"/>
      <c r="JJX271" s="27"/>
      <c r="JJY271" s="27"/>
      <c r="JJZ271" s="27"/>
      <c r="JKA271" s="27"/>
      <c r="JKB271" s="27"/>
      <c r="JKC271" s="27"/>
      <c r="JKD271" s="27"/>
      <c r="JKE271" s="27"/>
      <c r="JKF271" s="27"/>
      <c r="JKG271" s="27"/>
      <c r="JKH271" s="27"/>
      <c r="JKI271" s="27"/>
      <c r="JKJ271" s="27"/>
      <c r="JKK271" s="27"/>
      <c r="JKL271" s="27"/>
      <c r="JKM271" s="27"/>
      <c r="JKN271" s="27"/>
      <c r="JKO271" s="27"/>
      <c r="JKP271" s="27"/>
      <c r="JKQ271" s="27"/>
      <c r="JKR271" s="27"/>
      <c r="JKS271" s="27"/>
      <c r="JKT271" s="27"/>
      <c r="JKU271" s="27"/>
      <c r="JKV271" s="27"/>
      <c r="JKW271" s="27"/>
      <c r="JKX271" s="27"/>
      <c r="JKY271" s="27"/>
      <c r="JKZ271" s="27"/>
      <c r="JLA271" s="27"/>
      <c r="JLB271" s="27"/>
      <c r="JLC271" s="27"/>
      <c r="JLD271" s="27"/>
      <c r="JLE271" s="27"/>
      <c r="JLF271" s="27"/>
      <c r="JLG271" s="27"/>
      <c r="JLH271" s="27"/>
      <c r="JLI271" s="27"/>
      <c r="JLJ271" s="27"/>
      <c r="JLK271" s="27"/>
      <c r="JLL271" s="27"/>
      <c r="JLM271" s="27"/>
      <c r="JLN271" s="27"/>
      <c r="JLO271" s="27"/>
      <c r="JLP271" s="27"/>
      <c r="JLQ271" s="27"/>
      <c r="JLR271" s="27"/>
      <c r="JLS271" s="27"/>
      <c r="JLT271" s="27"/>
      <c r="JLU271" s="27"/>
      <c r="JLV271" s="27"/>
      <c r="JLW271" s="27"/>
      <c r="JLX271" s="27"/>
      <c r="JLY271" s="27"/>
      <c r="JLZ271" s="27"/>
      <c r="JMA271" s="27"/>
      <c r="JMB271" s="27"/>
      <c r="JMC271" s="27"/>
      <c r="JMD271" s="27"/>
      <c r="JME271" s="27"/>
      <c r="JMF271" s="27"/>
      <c r="JMG271" s="27"/>
      <c r="JMH271" s="27"/>
      <c r="JMI271" s="27"/>
      <c r="JMJ271" s="27"/>
      <c r="JMK271" s="27"/>
      <c r="JML271" s="27"/>
      <c r="JMM271" s="27"/>
      <c r="JMN271" s="27"/>
      <c r="JMO271" s="27"/>
      <c r="JMP271" s="27"/>
      <c r="JMQ271" s="27"/>
      <c r="JMR271" s="27"/>
      <c r="JMS271" s="27"/>
      <c r="JMT271" s="27"/>
      <c r="JMU271" s="27"/>
      <c r="JMV271" s="27"/>
      <c r="JMW271" s="27"/>
      <c r="JMX271" s="27"/>
      <c r="JMY271" s="27"/>
      <c r="JMZ271" s="27"/>
      <c r="JNA271" s="27"/>
      <c r="JNB271" s="27"/>
      <c r="JNC271" s="27"/>
      <c r="JND271" s="27"/>
      <c r="JNE271" s="27"/>
      <c r="JNF271" s="27"/>
      <c r="JNG271" s="27"/>
      <c r="JNH271" s="27"/>
      <c r="JNI271" s="27"/>
      <c r="JNJ271" s="27"/>
      <c r="JNK271" s="27"/>
      <c r="JNL271" s="27"/>
      <c r="JNM271" s="27"/>
      <c r="JNN271" s="27"/>
      <c r="JNO271" s="27"/>
      <c r="JNP271" s="27"/>
      <c r="JNQ271" s="27"/>
      <c r="JNR271" s="27"/>
      <c r="JNS271" s="27"/>
      <c r="JNT271" s="27"/>
      <c r="JNU271" s="27"/>
      <c r="JNV271" s="27"/>
      <c r="JNW271" s="27"/>
      <c r="JNX271" s="27"/>
      <c r="JNY271" s="27"/>
      <c r="JNZ271" s="27"/>
      <c r="JOA271" s="27"/>
      <c r="JOB271" s="27"/>
      <c r="JOC271" s="27"/>
      <c r="JOD271" s="27"/>
      <c r="JOE271" s="27"/>
      <c r="JOF271" s="27"/>
      <c r="JOG271" s="27"/>
      <c r="JOH271" s="27"/>
      <c r="JOI271" s="27"/>
      <c r="JOJ271" s="27"/>
      <c r="JOK271" s="27"/>
      <c r="JOL271" s="27"/>
      <c r="JOM271" s="27"/>
      <c r="JON271" s="27"/>
      <c r="JOO271" s="27"/>
      <c r="JOP271" s="27"/>
      <c r="JOQ271" s="27"/>
      <c r="JOR271" s="27"/>
      <c r="JOS271" s="27"/>
      <c r="JOT271" s="27"/>
      <c r="JOU271" s="27"/>
      <c r="JOV271" s="27"/>
      <c r="JOW271" s="27"/>
      <c r="JOX271" s="27"/>
      <c r="JOY271" s="27"/>
      <c r="JOZ271" s="27"/>
      <c r="JPA271" s="27"/>
      <c r="JPB271" s="27"/>
      <c r="JPC271" s="27"/>
      <c r="JPD271" s="27"/>
      <c r="JPE271" s="27"/>
      <c r="JPF271" s="27"/>
      <c r="JPG271" s="27"/>
      <c r="JPH271" s="27"/>
      <c r="JPI271" s="27"/>
      <c r="JPJ271" s="27"/>
      <c r="JPK271" s="27"/>
      <c r="JPL271" s="27"/>
      <c r="JPM271" s="27"/>
      <c r="JPN271" s="27"/>
      <c r="JPO271" s="27"/>
      <c r="JPP271" s="27"/>
      <c r="JPQ271" s="27"/>
      <c r="JPR271" s="27"/>
      <c r="JPS271" s="27"/>
      <c r="JPT271" s="27"/>
      <c r="JPU271" s="27"/>
      <c r="JPV271" s="27"/>
      <c r="JPW271" s="27"/>
      <c r="JPX271" s="27"/>
      <c r="JPY271" s="27"/>
      <c r="JPZ271" s="27"/>
      <c r="JQA271" s="27"/>
      <c r="JQB271" s="27"/>
      <c r="JQC271" s="27"/>
      <c r="JQD271" s="27"/>
      <c r="JQE271" s="27"/>
      <c r="JQF271" s="27"/>
      <c r="JQG271" s="27"/>
      <c r="JQH271" s="27"/>
      <c r="JQI271" s="27"/>
      <c r="JQJ271" s="27"/>
      <c r="JQK271" s="27"/>
      <c r="JQL271" s="27"/>
      <c r="JQM271" s="27"/>
      <c r="JQN271" s="27"/>
      <c r="JQO271" s="27"/>
      <c r="JQP271" s="27"/>
      <c r="JQQ271" s="27"/>
      <c r="JQR271" s="27"/>
      <c r="JQS271" s="27"/>
      <c r="JQT271" s="27"/>
      <c r="JQU271" s="27"/>
      <c r="JQV271" s="27"/>
      <c r="JQW271" s="27"/>
      <c r="JQX271" s="27"/>
      <c r="JQY271" s="27"/>
      <c r="JQZ271" s="27"/>
      <c r="JRA271" s="27"/>
      <c r="JRB271" s="27"/>
      <c r="JRC271" s="27"/>
      <c r="JRD271" s="27"/>
      <c r="JRE271" s="27"/>
      <c r="JRF271" s="27"/>
      <c r="JRG271" s="27"/>
      <c r="JRH271" s="27"/>
      <c r="JRI271" s="27"/>
      <c r="JRJ271" s="27"/>
      <c r="JRK271" s="27"/>
      <c r="JRL271" s="27"/>
      <c r="JRM271" s="27"/>
      <c r="JRN271" s="27"/>
      <c r="JRO271" s="27"/>
      <c r="JRP271" s="27"/>
      <c r="JRQ271" s="27"/>
      <c r="JRR271" s="27"/>
      <c r="JRS271" s="27"/>
      <c r="JRT271" s="27"/>
      <c r="JRU271" s="27"/>
      <c r="JRV271" s="27"/>
      <c r="JRW271" s="27"/>
      <c r="JRX271" s="27"/>
      <c r="JRY271" s="27"/>
      <c r="JRZ271" s="27"/>
      <c r="JSA271" s="27"/>
      <c r="JSB271" s="27"/>
      <c r="JSC271" s="27"/>
      <c r="JSD271" s="27"/>
      <c r="JSE271" s="27"/>
      <c r="JSF271" s="27"/>
      <c r="JSG271" s="27"/>
      <c r="JSH271" s="27"/>
      <c r="JSI271" s="27"/>
      <c r="JSJ271" s="27"/>
      <c r="JSK271" s="27"/>
      <c r="JSL271" s="27"/>
      <c r="JSM271" s="27"/>
      <c r="JSN271" s="27"/>
      <c r="JSO271" s="27"/>
      <c r="JSP271" s="27"/>
      <c r="JSQ271" s="27"/>
      <c r="JSR271" s="27"/>
      <c r="JSS271" s="27"/>
      <c r="JST271" s="27"/>
      <c r="JSU271" s="27"/>
      <c r="JSV271" s="27"/>
      <c r="JSW271" s="27"/>
      <c r="JSX271" s="27"/>
      <c r="JSY271" s="27"/>
      <c r="JSZ271" s="27"/>
      <c r="JTA271" s="27"/>
      <c r="JTB271" s="27"/>
      <c r="JTC271" s="27"/>
      <c r="JTD271" s="27"/>
      <c r="JTE271" s="27"/>
      <c r="JTF271" s="27"/>
      <c r="JTG271" s="27"/>
      <c r="JTH271" s="27"/>
      <c r="JTI271" s="27"/>
      <c r="JTJ271" s="27"/>
      <c r="JTK271" s="27"/>
      <c r="JTL271" s="27"/>
      <c r="JTM271" s="27"/>
      <c r="JTN271" s="27"/>
      <c r="JTO271" s="27"/>
      <c r="JTP271" s="27"/>
      <c r="JTQ271" s="27"/>
      <c r="JTR271" s="27"/>
      <c r="JTS271" s="27"/>
      <c r="JTT271" s="27"/>
      <c r="JTU271" s="27"/>
      <c r="JTV271" s="27"/>
      <c r="JTW271" s="27"/>
      <c r="JTX271" s="27"/>
      <c r="JTY271" s="27"/>
      <c r="JTZ271" s="27"/>
      <c r="JUA271" s="27"/>
      <c r="JUB271" s="27"/>
      <c r="JUC271" s="27"/>
      <c r="JUD271" s="27"/>
      <c r="JUE271" s="27"/>
      <c r="JUF271" s="27"/>
      <c r="JUG271" s="27"/>
      <c r="JUH271" s="27"/>
      <c r="JUI271" s="27"/>
      <c r="JUJ271" s="27"/>
      <c r="JUK271" s="27"/>
      <c r="JUL271" s="27"/>
      <c r="JUM271" s="27"/>
      <c r="JUN271" s="27"/>
      <c r="JUO271" s="27"/>
      <c r="JUP271" s="27"/>
      <c r="JUQ271" s="27"/>
      <c r="JUR271" s="27"/>
      <c r="JUS271" s="27"/>
      <c r="JUT271" s="27"/>
      <c r="JUU271" s="27"/>
      <c r="JUV271" s="27"/>
      <c r="JUW271" s="27"/>
      <c r="JUX271" s="27"/>
      <c r="JUY271" s="27"/>
      <c r="JUZ271" s="27"/>
      <c r="JVA271" s="27"/>
      <c r="JVB271" s="27"/>
      <c r="JVC271" s="27"/>
      <c r="JVD271" s="27"/>
      <c r="JVE271" s="27"/>
      <c r="JVF271" s="27"/>
      <c r="JVG271" s="27"/>
      <c r="JVH271" s="27"/>
      <c r="JVI271" s="27"/>
      <c r="JVJ271" s="27"/>
      <c r="JVK271" s="27"/>
      <c r="JVL271" s="27"/>
      <c r="JVM271" s="27"/>
      <c r="JVN271" s="27"/>
      <c r="JVO271" s="27"/>
      <c r="JVP271" s="27"/>
      <c r="JVQ271" s="27"/>
      <c r="JVR271" s="27"/>
      <c r="JVS271" s="27"/>
      <c r="JVT271" s="27"/>
      <c r="JVU271" s="27"/>
      <c r="JVV271" s="27"/>
      <c r="JVW271" s="27"/>
      <c r="JVX271" s="27"/>
      <c r="JVY271" s="27"/>
      <c r="JVZ271" s="27"/>
      <c r="JWA271" s="27"/>
      <c r="JWB271" s="27"/>
      <c r="JWC271" s="27"/>
      <c r="JWD271" s="27"/>
      <c r="JWE271" s="27"/>
      <c r="JWF271" s="27"/>
      <c r="JWG271" s="27"/>
      <c r="JWH271" s="27"/>
      <c r="JWI271" s="27"/>
      <c r="JWJ271" s="27"/>
      <c r="JWK271" s="27"/>
      <c r="JWL271" s="27"/>
      <c r="JWM271" s="27"/>
      <c r="JWN271" s="27"/>
      <c r="JWO271" s="27"/>
      <c r="JWP271" s="27"/>
      <c r="JWQ271" s="27"/>
      <c r="JWR271" s="27"/>
      <c r="JWS271" s="27"/>
      <c r="JWT271" s="27"/>
      <c r="JWU271" s="27"/>
      <c r="JWV271" s="27"/>
      <c r="JWW271" s="27"/>
      <c r="JWX271" s="27"/>
      <c r="JWY271" s="27"/>
      <c r="JWZ271" s="27"/>
      <c r="JXA271" s="27"/>
      <c r="JXB271" s="27"/>
      <c r="JXC271" s="27"/>
      <c r="JXD271" s="27"/>
      <c r="JXE271" s="27"/>
      <c r="JXF271" s="27"/>
      <c r="JXG271" s="27"/>
      <c r="JXH271" s="27"/>
      <c r="JXI271" s="27"/>
      <c r="JXJ271" s="27"/>
      <c r="JXK271" s="27"/>
      <c r="JXL271" s="27"/>
      <c r="JXM271" s="27"/>
      <c r="JXN271" s="27"/>
      <c r="JXO271" s="27"/>
      <c r="JXP271" s="27"/>
      <c r="JXQ271" s="27"/>
      <c r="JXR271" s="27"/>
      <c r="JXS271" s="27"/>
      <c r="JXT271" s="27"/>
      <c r="JXU271" s="27"/>
      <c r="JXV271" s="27"/>
      <c r="JXW271" s="27"/>
      <c r="JXX271" s="27"/>
      <c r="JXY271" s="27"/>
      <c r="JXZ271" s="27"/>
      <c r="JYA271" s="27"/>
      <c r="JYB271" s="27"/>
      <c r="JYC271" s="27"/>
      <c r="JYD271" s="27"/>
      <c r="JYE271" s="27"/>
      <c r="JYF271" s="27"/>
      <c r="JYG271" s="27"/>
      <c r="JYH271" s="27"/>
      <c r="JYI271" s="27"/>
      <c r="JYJ271" s="27"/>
      <c r="JYK271" s="27"/>
      <c r="JYL271" s="27"/>
      <c r="JYM271" s="27"/>
      <c r="JYN271" s="27"/>
      <c r="JYO271" s="27"/>
      <c r="JYP271" s="27"/>
      <c r="JYQ271" s="27"/>
      <c r="JYR271" s="27"/>
      <c r="JYS271" s="27"/>
      <c r="JYT271" s="27"/>
      <c r="JYU271" s="27"/>
      <c r="JYV271" s="27"/>
      <c r="JYW271" s="27"/>
      <c r="JYX271" s="27"/>
      <c r="JYY271" s="27"/>
      <c r="JYZ271" s="27"/>
      <c r="JZA271" s="27"/>
      <c r="JZB271" s="27"/>
      <c r="JZC271" s="27"/>
      <c r="JZD271" s="27"/>
      <c r="JZE271" s="27"/>
      <c r="JZF271" s="27"/>
      <c r="JZG271" s="27"/>
      <c r="JZH271" s="27"/>
      <c r="JZI271" s="27"/>
      <c r="JZJ271" s="27"/>
      <c r="JZK271" s="27"/>
      <c r="JZL271" s="27"/>
      <c r="JZM271" s="27"/>
      <c r="JZN271" s="27"/>
      <c r="JZO271" s="27"/>
      <c r="JZP271" s="27"/>
      <c r="JZQ271" s="27"/>
      <c r="JZR271" s="27"/>
      <c r="JZS271" s="27"/>
      <c r="JZT271" s="27"/>
      <c r="JZU271" s="27"/>
      <c r="JZV271" s="27"/>
      <c r="JZW271" s="27"/>
      <c r="JZX271" s="27"/>
      <c r="JZY271" s="27"/>
      <c r="JZZ271" s="27"/>
      <c r="KAA271" s="27"/>
      <c r="KAB271" s="27"/>
      <c r="KAC271" s="27"/>
      <c r="KAD271" s="27"/>
      <c r="KAE271" s="27"/>
      <c r="KAF271" s="27"/>
      <c r="KAG271" s="27"/>
      <c r="KAH271" s="27"/>
      <c r="KAI271" s="27"/>
      <c r="KAJ271" s="27"/>
      <c r="KAK271" s="27"/>
      <c r="KAL271" s="27"/>
      <c r="KAM271" s="27"/>
      <c r="KAN271" s="27"/>
      <c r="KAO271" s="27"/>
      <c r="KAP271" s="27"/>
      <c r="KAQ271" s="27"/>
      <c r="KAR271" s="27"/>
      <c r="KAS271" s="27"/>
      <c r="KAT271" s="27"/>
      <c r="KAU271" s="27"/>
      <c r="KAV271" s="27"/>
      <c r="KAW271" s="27"/>
      <c r="KAX271" s="27"/>
      <c r="KAY271" s="27"/>
      <c r="KAZ271" s="27"/>
      <c r="KBA271" s="27"/>
      <c r="KBB271" s="27"/>
      <c r="KBC271" s="27"/>
      <c r="KBD271" s="27"/>
      <c r="KBE271" s="27"/>
      <c r="KBF271" s="27"/>
      <c r="KBG271" s="27"/>
      <c r="KBH271" s="27"/>
      <c r="KBI271" s="27"/>
      <c r="KBJ271" s="27"/>
      <c r="KBK271" s="27"/>
      <c r="KBL271" s="27"/>
      <c r="KBM271" s="27"/>
      <c r="KBN271" s="27"/>
      <c r="KBO271" s="27"/>
      <c r="KBP271" s="27"/>
      <c r="KBQ271" s="27"/>
      <c r="KBR271" s="27"/>
      <c r="KBS271" s="27"/>
      <c r="KBT271" s="27"/>
      <c r="KBU271" s="27"/>
      <c r="KBV271" s="27"/>
      <c r="KBW271" s="27"/>
      <c r="KBX271" s="27"/>
      <c r="KBY271" s="27"/>
      <c r="KBZ271" s="27"/>
      <c r="KCA271" s="27"/>
      <c r="KCB271" s="27"/>
      <c r="KCC271" s="27"/>
      <c r="KCD271" s="27"/>
      <c r="KCE271" s="27"/>
      <c r="KCF271" s="27"/>
      <c r="KCG271" s="27"/>
      <c r="KCH271" s="27"/>
      <c r="KCI271" s="27"/>
      <c r="KCJ271" s="27"/>
      <c r="KCK271" s="27"/>
      <c r="KCL271" s="27"/>
      <c r="KCM271" s="27"/>
      <c r="KCN271" s="27"/>
      <c r="KCO271" s="27"/>
      <c r="KCP271" s="27"/>
      <c r="KCQ271" s="27"/>
      <c r="KCR271" s="27"/>
      <c r="KCS271" s="27"/>
      <c r="KCT271" s="27"/>
      <c r="KCU271" s="27"/>
      <c r="KCV271" s="27"/>
      <c r="KCW271" s="27"/>
      <c r="KCX271" s="27"/>
      <c r="KCY271" s="27"/>
      <c r="KCZ271" s="27"/>
      <c r="KDA271" s="27"/>
      <c r="KDB271" s="27"/>
      <c r="KDC271" s="27"/>
      <c r="KDD271" s="27"/>
      <c r="KDE271" s="27"/>
      <c r="KDF271" s="27"/>
      <c r="KDG271" s="27"/>
      <c r="KDH271" s="27"/>
      <c r="KDI271" s="27"/>
      <c r="KDJ271" s="27"/>
      <c r="KDK271" s="27"/>
      <c r="KDL271" s="27"/>
      <c r="KDM271" s="27"/>
      <c r="KDN271" s="27"/>
      <c r="KDO271" s="27"/>
      <c r="KDP271" s="27"/>
      <c r="KDQ271" s="27"/>
      <c r="KDR271" s="27"/>
      <c r="KDS271" s="27"/>
      <c r="KDT271" s="27"/>
      <c r="KDU271" s="27"/>
      <c r="KDV271" s="27"/>
      <c r="KDW271" s="27"/>
      <c r="KDX271" s="27"/>
      <c r="KDY271" s="27"/>
      <c r="KDZ271" s="27"/>
      <c r="KEA271" s="27"/>
      <c r="KEB271" s="27"/>
      <c r="KEC271" s="27"/>
      <c r="KED271" s="27"/>
      <c r="KEE271" s="27"/>
      <c r="KEF271" s="27"/>
      <c r="KEG271" s="27"/>
      <c r="KEH271" s="27"/>
      <c r="KEI271" s="27"/>
      <c r="KEJ271" s="27"/>
      <c r="KEK271" s="27"/>
      <c r="KEL271" s="27"/>
      <c r="KEM271" s="27"/>
      <c r="KEN271" s="27"/>
      <c r="KEO271" s="27"/>
      <c r="KEP271" s="27"/>
      <c r="KEQ271" s="27"/>
      <c r="KER271" s="27"/>
      <c r="KES271" s="27"/>
      <c r="KET271" s="27"/>
      <c r="KEU271" s="27"/>
      <c r="KEV271" s="27"/>
      <c r="KEW271" s="27"/>
      <c r="KEX271" s="27"/>
      <c r="KEY271" s="27"/>
      <c r="KEZ271" s="27"/>
      <c r="KFA271" s="27"/>
      <c r="KFB271" s="27"/>
      <c r="KFC271" s="27"/>
      <c r="KFD271" s="27"/>
      <c r="KFE271" s="27"/>
      <c r="KFF271" s="27"/>
      <c r="KFG271" s="27"/>
      <c r="KFH271" s="27"/>
      <c r="KFI271" s="27"/>
      <c r="KFJ271" s="27"/>
      <c r="KFK271" s="27"/>
      <c r="KFL271" s="27"/>
      <c r="KFM271" s="27"/>
      <c r="KFN271" s="27"/>
      <c r="KFO271" s="27"/>
      <c r="KFP271" s="27"/>
      <c r="KFQ271" s="27"/>
      <c r="KFR271" s="27"/>
      <c r="KFS271" s="27"/>
      <c r="KFT271" s="27"/>
      <c r="KFU271" s="27"/>
      <c r="KFV271" s="27"/>
      <c r="KFW271" s="27"/>
      <c r="KFX271" s="27"/>
      <c r="KFY271" s="27"/>
      <c r="KFZ271" s="27"/>
      <c r="KGA271" s="27"/>
      <c r="KGB271" s="27"/>
      <c r="KGC271" s="27"/>
      <c r="KGD271" s="27"/>
      <c r="KGE271" s="27"/>
      <c r="KGF271" s="27"/>
      <c r="KGG271" s="27"/>
      <c r="KGH271" s="27"/>
      <c r="KGI271" s="27"/>
      <c r="KGJ271" s="27"/>
      <c r="KGK271" s="27"/>
      <c r="KGL271" s="27"/>
      <c r="KGM271" s="27"/>
      <c r="KGN271" s="27"/>
      <c r="KGO271" s="27"/>
      <c r="KGP271" s="27"/>
      <c r="KGQ271" s="27"/>
      <c r="KGR271" s="27"/>
      <c r="KGS271" s="27"/>
      <c r="KGT271" s="27"/>
      <c r="KGU271" s="27"/>
      <c r="KGV271" s="27"/>
      <c r="KGW271" s="27"/>
      <c r="KGX271" s="27"/>
      <c r="KGY271" s="27"/>
      <c r="KGZ271" s="27"/>
      <c r="KHA271" s="27"/>
      <c r="KHB271" s="27"/>
      <c r="KHC271" s="27"/>
      <c r="KHD271" s="27"/>
      <c r="KHE271" s="27"/>
      <c r="KHF271" s="27"/>
      <c r="KHG271" s="27"/>
      <c r="KHH271" s="27"/>
      <c r="KHI271" s="27"/>
      <c r="KHJ271" s="27"/>
      <c r="KHK271" s="27"/>
      <c r="KHL271" s="27"/>
      <c r="KHM271" s="27"/>
      <c r="KHN271" s="27"/>
      <c r="KHO271" s="27"/>
      <c r="KHP271" s="27"/>
      <c r="KHQ271" s="27"/>
      <c r="KHR271" s="27"/>
      <c r="KHS271" s="27"/>
      <c r="KHT271" s="27"/>
      <c r="KHU271" s="27"/>
      <c r="KHV271" s="27"/>
      <c r="KHW271" s="27"/>
      <c r="KHX271" s="27"/>
      <c r="KHY271" s="27"/>
      <c r="KHZ271" s="27"/>
      <c r="KIA271" s="27"/>
      <c r="KIB271" s="27"/>
      <c r="KIC271" s="27"/>
      <c r="KID271" s="27"/>
      <c r="KIE271" s="27"/>
      <c r="KIF271" s="27"/>
      <c r="KIG271" s="27"/>
      <c r="KIH271" s="27"/>
      <c r="KII271" s="27"/>
      <c r="KIJ271" s="27"/>
      <c r="KIK271" s="27"/>
      <c r="KIL271" s="27"/>
      <c r="KIM271" s="27"/>
      <c r="KIN271" s="27"/>
      <c r="KIO271" s="27"/>
      <c r="KIP271" s="27"/>
      <c r="KIQ271" s="27"/>
      <c r="KIR271" s="27"/>
      <c r="KIS271" s="27"/>
      <c r="KIT271" s="27"/>
      <c r="KIU271" s="27"/>
      <c r="KIV271" s="27"/>
      <c r="KIW271" s="27"/>
      <c r="KIX271" s="27"/>
      <c r="KIY271" s="27"/>
      <c r="KIZ271" s="27"/>
      <c r="KJA271" s="27"/>
      <c r="KJB271" s="27"/>
      <c r="KJC271" s="27"/>
      <c r="KJD271" s="27"/>
      <c r="KJE271" s="27"/>
      <c r="KJF271" s="27"/>
      <c r="KJG271" s="27"/>
      <c r="KJH271" s="27"/>
      <c r="KJI271" s="27"/>
      <c r="KJJ271" s="27"/>
      <c r="KJK271" s="27"/>
      <c r="KJL271" s="27"/>
      <c r="KJM271" s="27"/>
      <c r="KJN271" s="27"/>
      <c r="KJO271" s="27"/>
      <c r="KJP271" s="27"/>
      <c r="KJQ271" s="27"/>
      <c r="KJR271" s="27"/>
      <c r="KJS271" s="27"/>
      <c r="KJT271" s="27"/>
      <c r="KJU271" s="27"/>
      <c r="KJV271" s="27"/>
      <c r="KJW271" s="27"/>
      <c r="KJX271" s="27"/>
      <c r="KJY271" s="27"/>
      <c r="KJZ271" s="27"/>
      <c r="KKA271" s="27"/>
      <c r="KKB271" s="27"/>
      <c r="KKC271" s="27"/>
      <c r="KKD271" s="27"/>
      <c r="KKE271" s="27"/>
      <c r="KKF271" s="27"/>
      <c r="KKG271" s="27"/>
      <c r="KKH271" s="27"/>
      <c r="KKI271" s="27"/>
      <c r="KKJ271" s="27"/>
      <c r="KKK271" s="27"/>
      <c r="KKL271" s="27"/>
      <c r="KKM271" s="27"/>
      <c r="KKN271" s="27"/>
      <c r="KKO271" s="27"/>
      <c r="KKP271" s="27"/>
      <c r="KKQ271" s="27"/>
      <c r="KKR271" s="27"/>
      <c r="KKS271" s="27"/>
      <c r="KKT271" s="27"/>
      <c r="KKU271" s="27"/>
      <c r="KKV271" s="27"/>
      <c r="KKW271" s="27"/>
      <c r="KKX271" s="27"/>
      <c r="KKY271" s="27"/>
      <c r="KKZ271" s="27"/>
      <c r="KLA271" s="27"/>
      <c r="KLB271" s="27"/>
      <c r="KLC271" s="27"/>
      <c r="KLD271" s="27"/>
      <c r="KLE271" s="27"/>
      <c r="KLF271" s="27"/>
      <c r="KLG271" s="27"/>
      <c r="KLH271" s="27"/>
      <c r="KLI271" s="27"/>
      <c r="KLJ271" s="27"/>
      <c r="KLK271" s="27"/>
      <c r="KLL271" s="27"/>
      <c r="KLM271" s="27"/>
      <c r="KLN271" s="27"/>
      <c r="KLO271" s="27"/>
      <c r="KLP271" s="27"/>
      <c r="KLQ271" s="27"/>
      <c r="KLR271" s="27"/>
      <c r="KLS271" s="27"/>
      <c r="KLT271" s="27"/>
      <c r="KLU271" s="27"/>
      <c r="KLV271" s="27"/>
      <c r="KLW271" s="27"/>
      <c r="KLX271" s="27"/>
      <c r="KLY271" s="27"/>
      <c r="KLZ271" s="27"/>
      <c r="KMA271" s="27"/>
      <c r="KMB271" s="27"/>
      <c r="KMC271" s="27"/>
      <c r="KMD271" s="27"/>
      <c r="KME271" s="27"/>
      <c r="KMF271" s="27"/>
      <c r="KMG271" s="27"/>
      <c r="KMH271" s="27"/>
      <c r="KMI271" s="27"/>
      <c r="KMJ271" s="27"/>
      <c r="KMK271" s="27"/>
      <c r="KML271" s="27"/>
      <c r="KMM271" s="27"/>
      <c r="KMN271" s="27"/>
      <c r="KMO271" s="27"/>
      <c r="KMP271" s="27"/>
      <c r="KMQ271" s="27"/>
      <c r="KMR271" s="27"/>
      <c r="KMS271" s="27"/>
      <c r="KMT271" s="27"/>
      <c r="KMU271" s="27"/>
      <c r="KMV271" s="27"/>
      <c r="KMW271" s="27"/>
      <c r="KMX271" s="27"/>
      <c r="KMY271" s="27"/>
      <c r="KMZ271" s="27"/>
      <c r="KNA271" s="27"/>
      <c r="KNB271" s="27"/>
      <c r="KNC271" s="27"/>
      <c r="KND271" s="27"/>
      <c r="KNE271" s="27"/>
      <c r="KNF271" s="27"/>
      <c r="KNG271" s="27"/>
      <c r="KNH271" s="27"/>
      <c r="KNI271" s="27"/>
      <c r="KNJ271" s="27"/>
      <c r="KNK271" s="27"/>
      <c r="KNL271" s="27"/>
      <c r="KNM271" s="27"/>
      <c r="KNN271" s="27"/>
      <c r="KNO271" s="27"/>
      <c r="KNP271" s="27"/>
      <c r="KNQ271" s="27"/>
      <c r="KNR271" s="27"/>
      <c r="KNS271" s="27"/>
      <c r="KNT271" s="27"/>
      <c r="KNU271" s="27"/>
      <c r="KNV271" s="27"/>
      <c r="KNW271" s="27"/>
      <c r="KNX271" s="27"/>
      <c r="KNY271" s="27"/>
      <c r="KNZ271" s="27"/>
      <c r="KOA271" s="27"/>
      <c r="KOB271" s="27"/>
      <c r="KOC271" s="27"/>
      <c r="KOD271" s="27"/>
      <c r="KOE271" s="27"/>
      <c r="KOF271" s="27"/>
      <c r="KOG271" s="27"/>
      <c r="KOH271" s="27"/>
      <c r="KOI271" s="27"/>
      <c r="KOJ271" s="27"/>
      <c r="KOK271" s="27"/>
      <c r="KOL271" s="27"/>
      <c r="KOM271" s="27"/>
      <c r="KON271" s="27"/>
      <c r="KOO271" s="27"/>
      <c r="KOP271" s="27"/>
      <c r="KOQ271" s="27"/>
      <c r="KOR271" s="27"/>
      <c r="KOS271" s="27"/>
      <c r="KOT271" s="27"/>
      <c r="KOU271" s="27"/>
      <c r="KOV271" s="27"/>
      <c r="KOW271" s="27"/>
      <c r="KOX271" s="27"/>
      <c r="KOY271" s="27"/>
      <c r="KOZ271" s="27"/>
      <c r="KPA271" s="27"/>
      <c r="KPB271" s="27"/>
      <c r="KPC271" s="27"/>
      <c r="KPD271" s="27"/>
      <c r="KPE271" s="27"/>
      <c r="KPF271" s="27"/>
      <c r="KPG271" s="27"/>
      <c r="KPH271" s="27"/>
      <c r="KPI271" s="27"/>
      <c r="KPJ271" s="27"/>
      <c r="KPK271" s="27"/>
      <c r="KPL271" s="27"/>
      <c r="KPM271" s="27"/>
      <c r="KPN271" s="27"/>
      <c r="KPO271" s="27"/>
      <c r="KPP271" s="27"/>
      <c r="KPQ271" s="27"/>
      <c r="KPR271" s="27"/>
      <c r="KPS271" s="27"/>
      <c r="KPT271" s="27"/>
      <c r="KPU271" s="27"/>
      <c r="KPV271" s="27"/>
      <c r="KPW271" s="27"/>
      <c r="KPX271" s="27"/>
      <c r="KPY271" s="27"/>
      <c r="KPZ271" s="27"/>
      <c r="KQA271" s="27"/>
      <c r="KQB271" s="27"/>
      <c r="KQC271" s="27"/>
      <c r="KQD271" s="27"/>
      <c r="KQE271" s="27"/>
      <c r="KQF271" s="27"/>
      <c r="KQG271" s="27"/>
      <c r="KQH271" s="27"/>
      <c r="KQI271" s="27"/>
      <c r="KQJ271" s="27"/>
      <c r="KQK271" s="27"/>
      <c r="KQL271" s="27"/>
      <c r="KQM271" s="27"/>
      <c r="KQN271" s="27"/>
      <c r="KQO271" s="27"/>
      <c r="KQP271" s="27"/>
      <c r="KQQ271" s="27"/>
      <c r="KQR271" s="27"/>
      <c r="KQS271" s="27"/>
      <c r="KQT271" s="27"/>
      <c r="KQU271" s="27"/>
      <c r="KQV271" s="27"/>
      <c r="KQW271" s="27"/>
      <c r="KQX271" s="27"/>
      <c r="KQY271" s="27"/>
      <c r="KQZ271" s="27"/>
      <c r="KRA271" s="27"/>
      <c r="KRB271" s="27"/>
      <c r="KRC271" s="27"/>
      <c r="KRD271" s="27"/>
      <c r="KRE271" s="27"/>
      <c r="KRF271" s="27"/>
      <c r="KRG271" s="27"/>
      <c r="KRH271" s="27"/>
      <c r="KRI271" s="27"/>
      <c r="KRJ271" s="27"/>
      <c r="KRK271" s="27"/>
      <c r="KRL271" s="27"/>
      <c r="KRM271" s="27"/>
      <c r="KRN271" s="27"/>
      <c r="KRO271" s="27"/>
      <c r="KRP271" s="27"/>
      <c r="KRQ271" s="27"/>
      <c r="KRR271" s="27"/>
      <c r="KRS271" s="27"/>
      <c r="KRT271" s="27"/>
      <c r="KRU271" s="27"/>
      <c r="KRV271" s="27"/>
      <c r="KRW271" s="27"/>
      <c r="KRX271" s="27"/>
      <c r="KRY271" s="27"/>
      <c r="KRZ271" s="27"/>
      <c r="KSA271" s="27"/>
      <c r="KSB271" s="27"/>
      <c r="KSC271" s="27"/>
      <c r="KSD271" s="27"/>
      <c r="KSE271" s="27"/>
      <c r="KSF271" s="27"/>
      <c r="KSG271" s="27"/>
      <c r="KSH271" s="27"/>
      <c r="KSI271" s="27"/>
      <c r="KSJ271" s="27"/>
      <c r="KSK271" s="27"/>
      <c r="KSL271" s="27"/>
      <c r="KSM271" s="27"/>
      <c r="KSN271" s="27"/>
      <c r="KSO271" s="27"/>
      <c r="KSP271" s="27"/>
      <c r="KSQ271" s="27"/>
      <c r="KSR271" s="27"/>
      <c r="KSS271" s="27"/>
      <c r="KST271" s="27"/>
      <c r="KSU271" s="27"/>
      <c r="KSV271" s="27"/>
      <c r="KSW271" s="27"/>
      <c r="KSX271" s="27"/>
      <c r="KSY271" s="27"/>
      <c r="KSZ271" s="27"/>
      <c r="KTA271" s="27"/>
      <c r="KTB271" s="27"/>
      <c r="KTC271" s="27"/>
      <c r="KTD271" s="27"/>
      <c r="KTE271" s="27"/>
      <c r="KTF271" s="27"/>
      <c r="KTG271" s="27"/>
      <c r="KTH271" s="27"/>
      <c r="KTI271" s="27"/>
      <c r="KTJ271" s="27"/>
      <c r="KTK271" s="27"/>
      <c r="KTL271" s="27"/>
      <c r="KTM271" s="27"/>
      <c r="KTN271" s="27"/>
      <c r="KTO271" s="27"/>
      <c r="KTP271" s="27"/>
      <c r="KTQ271" s="27"/>
      <c r="KTR271" s="27"/>
      <c r="KTS271" s="27"/>
      <c r="KTT271" s="27"/>
      <c r="KTU271" s="27"/>
      <c r="KTV271" s="27"/>
      <c r="KTW271" s="27"/>
      <c r="KTX271" s="27"/>
      <c r="KTY271" s="27"/>
      <c r="KTZ271" s="27"/>
      <c r="KUA271" s="27"/>
      <c r="KUB271" s="27"/>
      <c r="KUC271" s="27"/>
      <c r="KUD271" s="27"/>
      <c r="KUE271" s="27"/>
      <c r="KUF271" s="27"/>
      <c r="KUG271" s="27"/>
      <c r="KUH271" s="27"/>
      <c r="KUI271" s="27"/>
      <c r="KUJ271" s="27"/>
      <c r="KUK271" s="27"/>
      <c r="KUL271" s="27"/>
      <c r="KUM271" s="27"/>
      <c r="KUN271" s="27"/>
      <c r="KUO271" s="27"/>
      <c r="KUP271" s="27"/>
      <c r="KUQ271" s="27"/>
      <c r="KUR271" s="27"/>
      <c r="KUS271" s="27"/>
      <c r="KUT271" s="27"/>
      <c r="KUU271" s="27"/>
      <c r="KUV271" s="27"/>
      <c r="KUW271" s="27"/>
      <c r="KUX271" s="27"/>
      <c r="KUY271" s="27"/>
      <c r="KUZ271" s="27"/>
      <c r="KVA271" s="27"/>
      <c r="KVB271" s="27"/>
      <c r="KVC271" s="27"/>
      <c r="KVD271" s="27"/>
      <c r="KVE271" s="27"/>
      <c r="KVF271" s="27"/>
      <c r="KVG271" s="27"/>
      <c r="KVH271" s="27"/>
      <c r="KVI271" s="27"/>
      <c r="KVJ271" s="27"/>
      <c r="KVK271" s="27"/>
      <c r="KVL271" s="27"/>
      <c r="KVM271" s="27"/>
      <c r="KVN271" s="27"/>
      <c r="KVO271" s="27"/>
      <c r="KVP271" s="27"/>
      <c r="KVQ271" s="27"/>
      <c r="KVR271" s="27"/>
      <c r="KVS271" s="27"/>
      <c r="KVT271" s="27"/>
      <c r="KVU271" s="27"/>
      <c r="KVV271" s="27"/>
      <c r="KVW271" s="27"/>
      <c r="KVX271" s="27"/>
      <c r="KVY271" s="27"/>
      <c r="KVZ271" s="27"/>
      <c r="KWA271" s="27"/>
      <c r="KWB271" s="27"/>
      <c r="KWC271" s="27"/>
      <c r="KWD271" s="27"/>
      <c r="KWE271" s="27"/>
      <c r="KWF271" s="27"/>
      <c r="KWG271" s="27"/>
      <c r="KWH271" s="27"/>
      <c r="KWI271" s="27"/>
      <c r="KWJ271" s="27"/>
      <c r="KWK271" s="27"/>
      <c r="KWL271" s="27"/>
      <c r="KWM271" s="27"/>
      <c r="KWN271" s="27"/>
      <c r="KWO271" s="27"/>
      <c r="KWP271" s="27"/>
      <c r="KWQ271" s="27"/>
      <c r="KWR271" s="27"/>
      <c r="KWS271" s="27"/>
      <c r="KWT271" s="27"/>
      <c r="KWU271" s="27"/>
      <c r="KWV271" s="27"/>
      <c r="KWW271" s="27"/>
      <c r="KWX271" s="27"/>
      <c r="KWY271" s="27"/>
      <c r="KWZ271" s="27"/>
      <c r="KXA271" s="27"/>
      <c r="KXB271" s="27"/>
      <c r="KXC271" s="27"/>
      <c r="KXD271" s="27"/>
      <c r="KXE271" s="27"/>
      <c r="KXF271" s="27"/>
      <c r="KXG271" s="27"/>
      <c r="KXH271" s="27"/>
      <c r="KXI271" s="27"/>
      <c r="KXJ271" s="27"/>
      <c r="KXK271" s="27"/>
      <c r="KXL271" s="27"/>
      <c r="KXM271" s="27"/>
      <c r="KXN271" s="27"/>
      <c r="KXO271" s="27"/>
      <c r="KXP271" s="27"/>
      <c r="KXQ271" s="27"/>
      <c r="KXR271" s="27"/>
      <c r="KXS271" s="27"/>
      <c r="KXT271" s="27"/>
      <c r="KXU271" s="27"/>
      <c r="KXV271" s="27"/>
      <c r="KXW271" s="27"/>
      <c r="KXX271" s="27"/>
      <c r="KXY271" s="27"/>
      <c r="KXZ271" s="27"/>
      <c r="KYA271" s="27"/>
      <c r="KYB271" s="27"/>
      <c r="KYC271" s="27"/>
      <c r="KYD271" s="27"/>
      <c r="KYE271" s="27"/>
      <c r="KYF271" s="27"/>
      <c r="KYG271" s="27"/>
      <c r="KYH271" s="27"/>
      <c r="KYI271" s="27"/>
      <c r="KYJ271" s="27"/>
      <c r="KYK271" s="27"/>
      <c r="KYL271" s="27"/>
      <c r="KYM271" s="27"/>
      <c r="KYN271" s="27"/>
      <c r="KYO271" s="27"/>
      <c r="KYP271" s="27"/>
      <c r="KYQ271" s="27"/>
      <c r="KYR271" s="27"/>
      <c r="KYS271" s="27"/>
      <c r="KYT271" s="27"/>
      <c r="KYU271" s="27"/>
      <c r="KYV271" s="27"/>
      <c r="KYW271" s="27"/>
      <c r="KYX271" s="27"/>
      <c r="KYY271" s="27"/>
      <c r="KYZ271" s="27"/>
      <c r="KZA271" s="27"/>
      <c r="KZB271" s="27"/>
      <c r="KZC271" s="27"/>
      <c r="KZD271" s="27"/>
      <c r="KZE271" s="27"/>
      <c r="KZF271" s="27"/>
      <c r="KZG271" s="27"/>
      <c r="KZH271" s="27"/>
      <c r="KZI271" s="27"/>
      <c r="KZJ271" s="27"/>
      <c r="KZK271" s="27"/>
      <c r="KZL271" s="27"/>
      <c r="KZM271" s="27"/>
      <c r="KZN271" s="27"/>
      <c r="KZO271" s="27"/>
      <c r="KZP271" s="27"/>
      <c r="KZQ271" s="27"/>
      <c r="KZR271" s="27"/>
      <c r="KZS271" s="27"/>
      <c r="KZT271" s="27"/>
      <c r="KZU271" s="27"/>
      <c r="KZV271" s="27"/>
      <c r="KZW271" s="27"/>
      <c r="KZX271" s="27"/>
      <c r="KZY271" s="27"/>
      <c r="KZZ271" s="27"/>
      <c r="LAA271" s="27"/>
      <c r="LAB271" s="27"/>
      <c r="LAC271" s="27"/>
      <c r="LAD271" s="27"/>
      <c r="LAE271" s="27"/>
      <c r="LAF271" s="27"/>
      <c r="LAG271" s="27"/>
      <c r="LAH271" s="27"/>
      <c r="LAI271" s="27"/>
      <c r="LAJ271" s="27"/>
      <c r="LAK271" s="27"/>
      <c r="LAL271" s="27"/>
      <c r="LAM271" s="27"/>
      <c r="LAN271" s="27"/>
      <c r="LAO271" s="27"/>
      <c r="LAP271" s="27"/>
      <c r="LAQ271" s="27"/>
      <c r="LAR271" s="27"/>
      <c r="LAS271" s="27"/>
      <c r="LAT271" s="27"/>
      <c r="LAU271" s="27"/>
      <c r="LAV271" s="27"/>
      <c r="LAW271" s="27"/>
      <c r="LAX271" s="27"/>
      <c r="LAY271" s="27"/>
      <c r="LAZ271" s="27"/>
      <c r="LBA271" s="27"/>
      <c r="LBB271" s="27"/>
      <c r="LBC271" s="27"/>
      <c r="LBD271" s="27"/>
      <c r="LBE271" s="27"/>
      <c r="LBF271" s="27"/>
      <c r="LBG271" s="27"/>
      <c r="LBH271" s="27"/>
      <c r="LBI271" s="27"/>
      <c r="LBJ271" s="27"/>
      <c r="LBK271" s="27"/>
      <c r="LBL271" s="27"/>
      <c r="LBM271" s="27"/>
      <c r="LBN271" s="27"/>
      <c r="LBO271" s="27"/>
      <c r="LBP271" s="27"/>
      <c r="LBQ271" s="27"/>
      <c r="LBR271" s="27"/>
      <c r="LBS271" s="27"/>
      <c r="LBT271" s="27"/>
      <c r="LBU271" s="27"/>
      <c r="LBV271" s="27"/>
      <c r="LBW271" s="27"/>
      <c r="LBX271" s="27"/>
      <c r="LBY271" s="27"/>
      <c r="LBZ271" s="27"/>
      <c r="LCA271" s="27"/>
      <c r="LCB271" s="27"/>
      <c r="LCC271" s="27"/>
      <c r="LCD271" s="27"/>
      <c r="LCE271" s="27"/>
      <c r="LCF271" s="27"/>
      <c r="LCG271" s="27"/>
      <c r="LCH271" s="27"/>
      <c r="LCI271" s="27"/>
      <c r="LCJ271" s="27"/>
      <c r="LCK271" s="27"/>
      <c r="LCL271" s="27"/>
      <c r="LCM271" s="27"/>
      <c r="LCN271" s="27"/>
      <c r="LCO271" s="27"/>
      <c r="LCP271" s="27"/>
      <c r="LCQ271" s="27"/>
      <c r="LCR271" s="27"/>
      <c r="LCS271" s="27"/>
      <c r="LCT271" s="27"/>
      <c r="LCU271" s="27"/>
      <c r="LCV271" s="27"/>
      <c r="LCW271" s="27"/>
      <c r="LCX271" s="27"/>
      <c r="LCY271" s="27"/>
      <c r="LCZ271" s="27"/>
      <c r="LDA271" s="27"/>
      <c r="LDB271" s="27"/>
      <c r="LDC271" s="27"/>
      <c r="LDD271" s="27"/>
      <c r="LDE271" s="27"/>
      <c r="LDF271" s="27"/>
      <c r="LDG271" s="27"/>
      <c r="LDH271" s="27"/>
      <c r="LDI271" s="27"/>
      <c r="LDJ271" s="27"/>
      <c r="LDK271" s="27"/>
      <c r="LDL271" s="27"/>
      <c r="LDM271" s="27"/>
      <c r="LDN271" s="27"/>
      <c r="LDO271" s="27"/>
      <c r="LDP271" s="27"/>
      <c r="LDQ271" s="27"/>
      <c r="LDR271" s="27"/>
      <c r="LDS271" s="27"/>
      <c r="LDT271" s="27"/>
      <c r="LDU271" s="27"/>
      <c r="LDV271" s="27"/>
      <c r="LDW271" s="27"/>
      <c r="LDX271" s="27"/>
      <c r="LDY271" s="27"/>
      <c r="LDZ271" s="27"/>
      <c r="LEA271" s="27"/>
      <c r="LEB271" s="27"/>
      <c r="LEC271" s="27"/>
      <c r="LED271" s="27"/>
      <c r="LEE271" s="27"/>
      <c r="LEF271" s="27"/>
      <c r="LEG271" s="27"/>
      <c r="LEH271" s="27"/>
      <c r="LEI271" s="27"/>
      <c r="LEJ271" s="27"/>
      <c r="LEK271" s="27"/>
      <c r="LEL271" s="27"/>
      <c r="LEM271" s="27"/>
      <c r="LEN271" s="27"/>
      <c r="LEO271" s="27"/>
      <c r="LEP271" s="27"/>
      <c r="LEQ271" s="27"/>
      <c r="LER271" s="27"/>
      <c r="LES271" s="27"/>
      <c r="LET271" s="27"/>
      <c r="LEU271" s="27"/>
      <c r="LEV271" s="27"/>
      <c r="LEW271" s="27"/>
      <c r="LEX271" s="27"/>
      <c r="LEY271" s="27"/>
      <c r="LEZ271" s="27"/>
      <c r="LFA271" s="27"/>
      <c r="LFB271" s="27"/>
      <c r="LFC271" s="27"/>
      <c r="LFD271" s="27"/>
      <c r="LFE271" s="27"/>
      <c r="LFF271" s="27"/>
      <c r="LFG271" s="27"/>
      <c r="LFH271" s="27"/>
      <c r="LFI271" s="27"/>
      <c r="LFJ271" s="27"/>
      <c r="LFK271" s="27"/>
      <c r="LFL271" s="27"/>
      <c r="LFM271" s="27"/>
      <c r="LFN271" s="27"/>
      <c r="LFO271" s="27"/>
      <c r="LFP271" s="27"/>
      <c r="LFQ271" s="27"/>
      <c r="LFR271" s="27"/>
      <c r="LFS271" s="27"/>
      <c r="LFT271" s="27"/>
      <c r="LFU271" s="27"/>
      <c r="LFV271" s="27"/>
      <c r="LFW271" s="27"/>
      <c r="LFX271" s="27"/>
      <c r="LFY271" s="27"/>
      <c r="LFZ271" s="27"/>
      <c r="LGA271" s="27"/>
      <c r="LGB271" s="27"/>
      <c r="LGC271" s="27"/>
      <c r="LGD271" s="27"/>
      <c r="LGE271" s="27"/>
      <c r="LGF271" s="27"/>
      <c r="LGG271" s="27"/>
      <c r="LGH271" s="27"/>
      <c r="LGI271" s="27"/>
      <c r="LGJ271" s="27"/>
      <c r="LGK271" s="27"/>
      <c r="LGL271" s="27"/>
      <c r="LGM271" s="27"/>
      <c r="LGN271" s="27"/>
      <c r="LGO271" s="27"/>
      <c r="LGP271" s="27"/>
      <c r="LGQ271" s="27"/>
      <c r="LGR271" s="27"/>
      <c r="LGS271" s="27"/>
      <c r="LGT271" s="27"/>
      <c r="LGU271" s="27"/>
      <c r="LGV271" s="27"/>
      <c r="LGW271" s="27"/>
      <c r="LGX271" s="27"/>
      <c r="LGY271" s="27"/>
      <c r="LGZ271" s="27"/>
      <c r="LHA271" s="27"/>
      <c r="LHB271" s="27"/>
      <c r="LHC271" s="27"/>
      <c r="LHD271" s="27"/>
      <c r="LHE271" s="27"/>
      <c r="LHF271" s="27"/>
      <c r="LHG271" s="27"/>
      <c r="LHH271" s="27"/>
      <c r="LHI271" s="27"/>
      <c r="LHJ271" s="27"/>
      <c r="LHK271" s="27"/>
      <c r="LHL271" s="27"/>
      <c r="LHM271" s="27"/>
      <c r="LHN271" s="27"/>
      <c r="LHO271" s="27"/>
      <c r="LHP271" s="27"/>
      <c r="LHQ271" s="27"/>
      <c r="LHR271" s="27"/>
      <c r="LHS271" s="27"/>
      <c r="LHT271" s="27"/>
      <c r="LHU271" s="27"/>
      <c r="LHV271" s="27"/>
      <c r="LHW271" s="27"/>
      <c r="LHX271" s="27"/>
      <c r="LHY271" s="27"/>
      <c r="LHZ271" s="27"/>
      <c r="LIA271" s="27"/>
      <c r="LIB271" s="27"/>
      <c r="LIC271" s="27"/>
      <c r="LID271" s="27"/>
      <c r="LIE271" s="27"/>
      <c r="LIF271" s="27"/>
      <c r="LIG271" s="27"/>
      <c r="LIH271" s="27"/>
      <c r="LII271" s="27"/>
      <c r="LIJ271" s="27"/>
      <c r="LIK271" s="27"/>
      <c r="LIL271" s="27"/>
      <c r="LIM271" s="27"/>
      <c r="LIN271" s="27"/>
      <c r="LIO271" s="27"/>
      <c r="LIP271" s="27"/>
      <c r="LIQ271" s="27"/>
      <c r="LIR271" s="27"/>
      <c r="LIS271" s="27"/>
      <c r="LIT271" s="27"/>
      <c r="LIU271" s="27"/>
      <c r="LIV271" s="27"/>
      <c r="LIW271" s="27"/>
      <c r="LIX271" s="27"/>
      <c r="LIY271" s="27"/>
      <c r="LIZ271" s="27"/>
      <c r="LJA271" s="27"/>
      <c r="LJB271" s="27"/>
      <c r="LJC271" s="27"/>
      <c r="LJD271" s="27"/>
      <c r="LJE271" s="27"/>
      <c r="LJF271" s="27"/>
      <c r="LJG271" s="27"/>
      <c r="LJH271" s="27"/>
      <c r="LJI271" s="27"/>
      <c r="LJJ271" s="27"/>
      <c r="LJK271" s="27"/>
      <c r="LJL271" s="27"/>
      <c r="LJM271" s="27"/>
      <c r="LJN271" s="27"/>
      <c r="LJO271" s="27"/>
      <c r="LJP271" s="27"/>
      <c r="LJQ271" s="27"/>
      <c r="LJR271" s="27"/>
      <c r="LJS271" s="27"/>
      <c r="LJT271" s="27"/>
      <c r="LJU271" s="27"/>
      <c r="LJV271" s="27"/>
      <c r="LJW271" s="27"/>
      <c r="LJX271" s="27"/>
      <c r="LJY271" s="27"/>
      <c r="LJZ271" s="27"/>
      <c r="LKA271" s="27"/>
      <c r="LKB271" s="27"/>
      <c r="LKC271" s="27"/>
      <c r="LKD271" s="27"/>
      <c r="LKE271" s="27"/>
      <c r="LKF271" s="27"/>
      <c r="LKG271" s="27"/>
      <c r="LKH271" s="27"/>
      <c r="LKI271" s="27"/>
      <c r="LKJ271" s="27"/>
      <c r="LKK271" s="27"/>
      <c r="LKL271" s="27"/>
      <c r="LKM271" s="27"/>
      <c r="LKN271" s="27"/>
      <c r="LKO271" s="27"/>
      <c r="LKP271" s="27"/>
      <c r="LKQ271" s="27"/>
      <c r="LKR271" s="27"/>
      <c r="LKS271" s="27"/>
      <c r="LKT271" s="27"/>
      <c r="LKU271" s="27"/>
      <c r="LKV271" s="27"/>
      <c r="LKW271" s="27"/>
      <c r="LKX271" s="27"/>
      <c r="LKY271" s="27"/>
      <c r="LKZ271" s="27"/>
      <c r="LLA271" s="27"/>
      <c r="LLB271" s="27"/>
      <c r="LLC271" s="27"/>
      <c r="LLD271" s="27"/>
      <c r="LLE271" s="27"/>
      <c r="LLF271" s="27"/>
      <c r="LLG271" s="27"/>
      <c r="LLH271" s="27"/>
      <c r="LLI271" s="27"/>
      <c r="LLJ271" s="27"/>
      <c r="LLK271" s="27"/>
      <c r="LLL271" s="27"/>
      <c r="LLM271" s="27"/>
      <c r="LLN271" s="27"/>
      <c r="LLO271" s="27"/>
      <c r="LLP271" s="27"/>
      <c r="LLQ271" s="27"/>
      <c r="LLR271" s="27"/>
      <c r="LLS271" s="27"/>
      <c r="LLT271" s="27"/>
      <c r="LLU271" s="27"/>
      <c r="LLV271" s="27"/>
      <c r="LLW271" s="27"/>
      <c r="LLX271" s="27"/>
      <c r="LLY271" s="27"/>
      <c r="LLZ271" s="27"/>
      <c r="LMA271" s="27"/>
      <c r="LMB271" s="27"/>
      <c r="LMC271" s="27"/>
      <c r="LMD271" s="27"/>
      <c r="LME271" s="27"/>
      <c r="LMF271" s="27"/>
      <c r="LMG271" s="27"/>
      <c r="LMH271" s="27"/>
      <c r="LMI271" s="27"/>
      <c r="LMJ271" s="27"/>
      <c r="LMK271" s="27"/>
      <c r="LML271" s="27"/>
      <c r="LMM271" s="27"/>
      <c r="LMN271" s="27"/>
      <c r="LMO271" s="27"/>
      <c r="LMP271" s="27"/>
      <c r="LMQ271" s="27"/>
      <c r="LMR271" s="27"/>
      <c r="LMS271" s="27"/>
      <c r="LMT271" s="27"/>
      <c r="LMU271" s="27"/>
      <c r="LMV271" s="27"/>
      <c r="LMW271" s="27"/>
      <c r="LMX271" s="27"/>
      <c r="LMY271" s="27"/>
      <c r="LMZ271" s="27"/>
      <c r="LNA271" s="27"/>
      <c r="LNB271" s="27"/>
      <c r="LNC271" s="27"/>
      <c r="LND271" s="27"/>
      <c r="LNE271" s="27"/>
      <c r="LNF271" s="27"/>
      <c r="LNG271" s="27"/>
      <c r="LNH271" s="27"/>
      <c r="LNI271" s="27"/>
      <c r="LNJ271" s="27"/>
      <c r="LNK271" s="27"/>
      <c r="LNL271" s="27"/>
      <c r="LNM271" s="27"/>
      <c r="LNN271" s="27"/>
      <c r="LNO271" s="27"/>
      <c r="LNP271" s="27"/>
      <c r="LNQ271" s="27"/>
      <c r="LNR271" s="27"/>
      <c r="LNS271" s="27"/>
      <c r="LNT271" s="27"/>
      <c r="LNU271" s="27"/>
      <c r="LNV271" s="27"/>
      <c r="LNW271" s="27"/>
      <c r="LNX271" s="27"/>
      <c r="LNY271" s="27"/>
      <c r="LNZ271" s="27"/>
      <c r="LOA271" s="27"/>
      <c r="LOB271" s="27"/>
      <c r="LOC271" s="27"/>
      <c r="LOD271" s="27"/>
      <c r="LOE271" s="27"/>
      <c r="LOF271" s="27"/>
      <c r="LOG271" s="27"/>
      <c r="LOH271" s="27"/>
      <c r="LOI271" s="27"/>
      <c r="LOJ271" s="27"/>
      <c r="LOK271" s="27"/>
      <c r="LOL271" s="27"/>
      <c r="LOM271" s="27"/>
      <c r="LON271" s="27"/>
      <c r="LOO271" s="27"/>
      <c r="LOP271" s="27"/>
      <c r="LOQ271" s="27"/>
      <c r="LOR271" s="27"/>
      <c r="LOS271" s="27"/>
      <c r="LOT271" s="27"/>
      <c r="LOU271" s="27"/>
      <c r="LOV271" s="27"/>
      <c r="LOW271" s="27"/>
      <c r="LOX271" s="27"/>
      <c r="LOY271" s="27"/>
      <c r="LOZ271" s="27"/>
      <c r="LPA271" s="27"/>
      <c r="LPB271" s="27"/>
      <c r="LPC271" s="27"/>
      <c r="LPD271" s="27"/>
      <c r="LPE271" s="27"/>
      <c r="LPF271" s="27"/>
      <c r="LPG271" s="27"/>
      <c r="LPH271" s="27"/>
      <c r="LPI271" s="27"/>
      <c r="LPJ271" s="27"/>
      <c r="LPK271" s="27"/>
      <c r="LPL271" s="27"/>
      <c r="LPM271" s="27"/>
      <c r="LPN271" s="27"/>
      <c r="LPO271" s="27"/>
      <c r="LPP271" s="27"/>
      <c r="LPQ271" s="27"/>
      <c r="LPR271" s="27"/>
      <c r="LPS271" s="27"/>
      <c r="LPT271" s="27"/>
      <c r="LPU271" s="27"/>
      <c r="LPV271" s="27"/>
      <c r="LPW271" s="27"/>
      <c r="LPX271" s="27"/>
      <c r="LPY271" s="27"/>
      <c r="LPZ271" s="27"/>
      <c r="LQA271" s="27"/>
      <c r="LQB271" s="27"/>
      <c r="LQC271" s="27"/>
      <c r="LQD271" s="27"/>
      <c r="LQE271" s="27"/>
      <c r="LQF271" s="27"/>
      <c r="LQG271" s="27"/>
      <c r="LQH271" s="27"/>
      <c r="LQI271" s="27"/>
      <c r="LQJ271" s="27"/>
      <c r="LQK271" s="27"/>
      <c r="LQL271" s="27"/>
      <c r="LQM271" s="27"/>
      <c r="LQN271" s="27"/>
      <c r="LQO271" s="27"/>
      <c r="LQP271" s="27"/>
      <c r="LQQ271" s="27"/>
      <c r="LQR271" s="27"/>
      <c r="LQS271" s="27"/>
      <c r="LQT271" s="27"/>
      <c r="LQU271" s="27"/>
      <c r="LQV271" s="27"/>
      <c r="LQW271" s="27"/>
      <c r="LQX271" s="27"/>
      <c r="LQY271" s="27"/>
      <c r="LQZ271" s="27"/>
      <c r="LRA271" s="27"/>
      <c r="LRB271" s="27"/>
      <c r="LRC271" s="27"/>
      <c r="LRD271" s="27"/>
      <c r="LRE271" s="27"/>
      <c r="LRF271" s="27"/>
      <c r="LRG271" s="27"/>
      <c r="LRH271" s="27"/>
      <c r="LRI271" s="27"/>
      <c r="LRJ271" s="27"/>
      <c r="LRK271" s="27"/>
      <c r="LRL271" s="27"/>
      <c r="LRM271" s="27"/>
      <c r="LRN271" s="27"/>
      <c r="LRO271" s="27"/>
      <c r="LRP271" s="27"/>
      <c r="LRQ271" s="27"/>
      <c r="LRR271" s="27"/>
      <c r="LRS271" s="27"/>
      <c r="LRT271" s="27"/>
      <c r="LRU271" s="27"/>
      <c r="LRV271" s="27"/>
      <c r="LRW271" s="27"/>
      <c r="LRX271" s="27"/>
      <c r="LRY271" s="27"/>
      <c r="LRZ271" s="27"/>
      <c r="LSA271" s="27"/>
      <c r="LSB271" s="27"/>
      <c r="LSC271" s="27"/>
      <c r="LSD271" s="27"/>
      <c r="LSE271" s="27"/>
      <c r="LSF271" s="27"/>
      <c r="LSG271" s="27"/>
      <c r="LSH271" s="27"/>
      <c r="LSI271" s="27"/>
      <c r="LSJ271" s="27"/>
      <c r="LSK271" s="27"/>
      <c r="LSL271" s="27"/>
      <c r="LSM271" s="27"/>
      <c r="LSN271" s="27"/>
      <c r="LSO271" s="27"/>
      <c r="LSP271" s="27"/>
      <c r="LSQ271" s="27"/>
      <c r="LSR271" s="27"/>
      <c r="LSS271" s="27"/>
      <c r="LST271" s="27"/>
      <c r="LSU271" s="27"/>
      <c r="LSV271" s="27"/>
      <c r="LSW271" s="27"/>
      <c r="LSX271" s="27"/>
      <c r="LSY271" s="27"/>
      <c r="LSZ271" s="27"/>
      <c r="LTA271" s="27"/>
      <c r="LTB271" s="27"/>
      <c r="LTC271" s="27"/>
      <c r="LTD271" s="27"/>
      <c r="LTE271" s="27"/>
      <c r="LTF271" s="27"/>
      <c r="LTG271" s="27"/>
      <c r="LTH271" s="27"/>
      <c r="LTI271" s="27"/>
      <c r="LTJ271" s="27"/>
      <c r="LTK271" s="27"/>
      <c r="LTL271" s="27"/>
      <c r="LTM271" s="27"/>
      <c r="LTN271" s="27"/>
      <c r="LTO271" s="27"/>
      <c r="LTP271" s="27"/>
      <c r="LTQ271" s="27"/>
      <c r="LTR271" s="27"/>
      <c r="LTS271" s="27"/>
      <c r="LTT271" s="27"/>
      <c r="LTU271" s="27"/>
      <c r="LTV271" s="27"/>
      <c r="LTW271" s="27"/>
      <c r="LTX271" s="27"/>
      <c r="LTY271" s="27"/>
      <c r="LTZ271" s="27"/>
      <c r="LUA271" s="27"/>
      <c r="LUB271" s="27"/>
      <c r="LUC271" s="27"/>
      <c r="LUD271" s="27"/>
      <c r="LUE271" s="27"/>
      <c r="LUF271" s="27"/>
      <c r="LUG271" s="27"/>
      <c r="LUH271" s="27"/>
      <c r="LUI271" s="27"/>
      <c r="LUJ271" s="27"/>
      <c r="LUK271" s="27"/>
      <c r="LUL271" s="27"/>
      <c r="LUM271" s="27"/>
      <c r="LUN271" s="27"/>
      <c r="LUO271" s="27"/>
      <c r="LUP271" s="27"/>
      <c r="LUQ271" s="27"/>
      <c r="LUR271" s="27"/>
      <c r="LUS271" s="27"/>
      <c r="LUT271" s="27"/>
      <c r="LUU271" s="27"/>
      <c r="LUV271" s="27"/>
      <c r="LUW271" s="27"/>
      <c r="LUX271" s="27"/>
      <c r="LUY271" s="27"/>
      <c r="LUZ271" s="27"/>
      <c r="LVA271" s="27"/>
      <c r="LVB271" s="27"/>
      <c r="LVC271" s="27"/>
      <c r="LVD271" s="27"/>
      <c r="LVE271" s="27"/>
      <c r="LVF271" s="27"/>
      <c r="LVG271" s="27"/>
      <c r="LVH271" s="27"/>
      <c r="LVI271" s="27"/>
      <c r="LVJ271" s="27"/>
      <c r="LVK271" s="27"/>
      <c r="LVL271" s="27"/>
      <c r="LVM271" s="27"/>
      <c r="LVN271" s="27"/>
      <c r="LVO271" s="27"/>
      <c r="LVP271" s="27"/>
      <c r="LVQ271" s="27"/>
      <c r="LVR271" s="27"/>
      <c r="LVS271" s="27"/>
      <c r="LVT271" s="27"/>
      <c r="LVU271" s="27"/>
      <c r="LVV271" s="27"/>
      <c r="LVW271" s="27"/>
      <c r="LVX271" s="27"/>
      <c r="LVY271" s="27"/>
      <c r="LVZ271" s="27"/>
      <c r="LWA271" s="27"/>
      <c r="LWB271" s="27"/>
      <c r="LWC271" s="27"/>
      <c r="LWD271" s="27"/>
      <c r="LWE271" s="27"/>
      <c r="LWF271" s="27"/>
      <c r="LWG271" s="27"/>
      <c r="LWH271" s="27"/>
      <c r="LWI271" s="27"/>
      <c r="LWJ271" s="27"/>
      <c r="LWK271" s="27"/>
      <c r="LWL271" s="27"/>
      <c r="LWM271" s="27"/>
      <c r="LWN271" s="27"/>
      <c r="LWO271" s="27"/>
      <c r="LWP271" s="27"/>
      <c r="LWQ271" s="27"/>
      <c r="LWR271" s="27"/>
      <c r="LWS271" s="27"/>
      <c r="LWT271" s="27"/>
      <c r="LWU271" s="27"/>
      <c r="LWV271" s="27"/>
      <c r="LWW271" s="27"/>
      <c r="LWX271" s="27"/>
      <c r="LWY271" s="27"/>
      <c r="LWZ271" s="27"/>
      <c r="LXA271" s="27"/>
      <c r="LXB271" s="27"/>
      <c r="LXC271" s="27"/>
      <c r="LXD271" s="27"/>
      <c r="LXE271" s="27"/>
      <c r="LXF271" s="27"/>
      <c r="LXG271" s="27"/>
      <c r="LXH271" s="27"/>
      <c r="LXI271" s="27"/>
      <c r="LXJ271" s="27"/>
      <c r="LXK271" s="27"/>
      <c r="LXL271" s="27"/>
      <c r="LXM271" s="27"/>
      <c r="LXN271" s="27"/>
      <c r="LXO271" s="27"/>
      <c r="LXP271" s="27"/>
      <c r="LXQ271" s="27"/>
      <c r="LXR271" s="27"/>
      <c r="LXS271" s="27"/>
      <c r="LXT271" s="27"/>
      <c r="LXU271" s="27"/>
      <c r="LXV271" s="27"/>
      <c r="LXW271" s="27"/>
      <c r="LXX271" s="27"/>
      <c r="LXY271" s="27"/>
      <c r="LXZ271" s="27"/>
      <c r="LYA271" s="27"/>
      <c r="LYB271" s="27"/>
      <c r="LYC271" s="27"/>
      <c r="LYD271" s="27"/>
      <c r="LYE271" s="27"/>
      <c r="LYF271" s="27"/>
      <c r="LYG271" s="27"/>
      <c r="LYH271" s="27"/>
      <c r="LYI271" s="27"/>
      <c r="LYJ271" s="27"/>
      <c r="LYK271" s="27"/>
      <c r="LYL271" s="27"/>
      <c r="LYM271" s="27"/>
      <c r="LYN271" s="27"/>
      <c r="LYO271" s="27"/>
      <c r="LYP271" s="27"/>
      <c r="LYQ271" s="27"/>
      <c r="LYR271" s="27"/>
      <c r="LYS271" s="27"/>
      <c r="LYT271" s="27"/>
      <c r="LYU271" s="27"/>
      <c r="LYV271" s="27"/>
      <c r="LYW271" s="27"/>
      <c r="LYX271" s="27"/>
      <c r="LYY271" s="27"/>
      <c r="LYZ271" s="27"/>
      <c r="LZA271" s="27"/>
      <c r="LZB271" s="27"/>
      <c r="LZC271" s="27"/>
      <c r="LZD271" s="27"/>
      <c r="LZE271" s="27"/>
      <c r="LZF271" s="27"/>
      <c r="LZG271" s="27"/>
      <c r="LZH271" s="27"/>
      <c r="LZI271" s="27"/>
      <c r="LZJ271" s="27"/>
      <c r="LZK271" s="27"/>
      <c r="LZL271" s="27"/>
      <c r="LZM271" s="27"/>
      <c r="LZN271" s="27"/>
      <c r="LZO271" s="27"/>
      <c r="LZP271" s="27"/>
      <c r="LZQ271" s="27"/>
      <c r="LZR271" s="27"/>
      <c r="LZS271" s="27"/>
      <c r="LZT271" s="27"/>
      <c r="LZU271" s="27"/>
      <c r="LZV271" s="27"/>
      <c r="LZW271" s="27"/>
      <c r="LZX271" s="27"/>
      <c r="LZY271" s="27"/>
      <c r="LZZ271" s="27"/>
      <c r="MAA271" s="27"/>
      <c r="MAB271" s="27"/>
      <c r="MAC271" s="27"/>
      <c r="MAD271" s="27"/>
      <c r="MAE271" s="27"/>
      <c r="MAF271" s="27"/>
      <c r="MAG271" s="27"/>
      <c r="MAH271" s="27"/>
      <c r="MAI271" s="27"/>
      <c r="MAJ271" s="27"/>
      <c r="MAK271" s="27"/>
      <c r="MAL271" s="27"/>
      <c r="MAM271" s="27"/>
      <c r="MAN271" s="27"/>
      <c r="MAO271" s="27"/>
      <c r="MAP271" s="27"/>
      <c r="MAQ271" s="27"/>
      <c r="MAR271" s="27"/>
      <c r="MAS271" s="27"/>
      <c r="MAT271" s="27"/>
      <c r="MAU271" s="27"/>
      <c r="MAV271" s="27"/>
      <c r="MAW271" s="27"/>
      <c r="MAX271" s="27"/>
      <c r="MAY271" s="27"/>
      <c r="MAZ271" s="27"/>
      <c r="MBA271" s="27"/>
      <c r="MBB271" s="27"/>
      <c r="MBC271" s="27"/>
      <c r="MBD271" s="27"/>
      <c r="MBE271" s="27"/>
      <c r="MBF271" s="27"/>
      <c r="MBG271" s="27"/>
      <c r="MBH271" s="27"/>
      <c r="MBI271" s="27"/>
      <c r="MBJ271" s="27"/>
      <c r="MBK271" s="27"/>
      <c r="MBL271" s="27"/>
      <c r="MBM271" s="27"/>
      <c r="MBN271" s="27"/>
      <c r="MBO271" s="27"/>
      <c r="MBP271" s="27"/>
      <c r="MBQ271" s="27"/>
      <c r="MBR271" s="27"/>
      <c r="MBS271" s="27"/>
      <c r="MBT271" s="27"/>
      <c r="MBU271" s="27"/>
      <c r="MBV271" s="27"/>
      <c r="MBW271" s="27"/>
      <c r="MBX271" s="27"/>
      <c r="MBY271" s="27"/>
      <c r="MBZ271" s="27"/>
      <c r="MCA271" s="27"/>
      <c r="MCB271" s="27"/>
      <c r="MCC271" s="27"/>
      <c r="MCD271" s="27"/>
      <c r="MCE271" s="27"/>
      <c r="MCF271" s="27"/>
      <c r="MCG271" s="27"/>
      <c r="MCH271" s="27"/>
      <c r="MCI271" s="27"/>
      <c r="MCJ271" s="27"/>
      <c r="MCK271" s="27"/>
      <c r="MCL271" s="27"/>
      <c r="MCM271" s="27"/>
      <c r="MCN271" s="27"/>
      <c r="MCO271" s="27"/>
      <c r="MCP271" s="27"/>
      <c r="MCQ271" s="27"/>
      <c r="MCR271" s="27"/>
      <c r="MCS271" s="27"/>
      <c r="MCT271" s="27"/>
      <c r="MCU271" s="27"/>
      <c r="MCV271" s="27"/>
      <c r="MCW271" s="27"/>
      <c r="MCX271" s="27"/>
      <c r="MCY271" s="27"/>
      <c r="MCZ271" s="27"/>
      <c r="MDA271" s="27"/>
      <c r="MDB271" s="27"/>
      <c r="MDC271" s="27"/>
      <c r="MDD271" s="27"/>
      <c r="MDE271" s="27"/>
      <c r="MDF271" s="27"/>
      <c r="MDG271" s="27"/>
      <c r="MDH271" s="27"/>
      <c r="MDI271" s="27"/>
      <c r="MDJ271" s="27"/>
      <c r="MDK271" s="27"/>
      <c r="MDL271" s="27"/>
      <c r="MDM271" s="27"/>
      <c r="MDN271" s="27"/>
      <c r="MDO271" s="27"/>
      <c r="MDP271" s="27"/>
      <c r="MDQ271" s="27"/>
      <c r="MDR271" s="27"/>
      <c r="MDS271" s="27"/>
      <c r="MDT271" s="27"/>
      <c r="MDU271" s="27"/>
      <c r="MDV271" s="27"/>
      <c r="MDW271" s="27"/>
      <c r="MDX271" s="27"/>
      <c r="MDY271" s="27"/>
      <c r="MDZ271" s="27"/>
      <c r="MEA271" s="27"/>
      <c r="MEB271" s="27"/>
      <c r="MEC271" s="27"/>
      <c r="MED271" s="27"/>
      <c r="MEE271" s="27"/>
      <c r="MEF271" s="27"/>
      <c r="MEG271" s="27"/>
      <c r="MEH271" s="27"/>
      <c r="MEI271" s="27"/>
      <c r="MEJ271" s="27"/>
      <c r="MEK271" s="27"/>
      <c r="MEL271" s="27"/>
      <c r="MEM271" s="27"/>
      <c r="MEN271" s="27"/>
      <c r="MEO271" s="27"/>
      <c r="MEP271" s="27"/>
      <c r="MEQ271" s="27"/>
      <c r="MER271" s="27"/>
      <c r="MES271" s="27"/>
      <c r="MET271" s="27"/>
      <c r="MEU271" s="27"/>
      <c r="MEV271" s="27"/>
      <c r="MEW271" s="27"/>
      <c r="MEX271" s="27"/>
      <c r="MEY271" s="27"/>
      <c r="MEZ271" s="27"/>
      <c r="MFA271" s="27"/>
      <c r="MFB271" s="27"/>
      <c r="MFC271" s="27"/>
      <c r="MFD271" s="27"/>
      <c r="MFE271" s="27"/>
      <c r="MFF271" s="27"/>
      <c r="MFG271" s="27"/>
      <c r="MFH271" s="27"/>
      <c r="MFI271" s="27"/>
      <c r="MFJ271" s="27"/>
      <c r="MFK271" s="27"/>
      <c r="MFL271" s="27"/>
      <c r="MFM271" s="27"/>
      <c r="MFN271" s="27"/>
      <c r="MFO271" s="27"/>
      <c r="MFP271" s="27"/>
      <c r="MFQ271" s="27"/>
      <c r="MFR271" s="27"/>
      <c r="MFS271" s="27"/>
      <c r="MFT271" s="27"/>
      <c r="MFU271" s="27"/>
      <c r="MFV271" s="27"/>
      <c r="MFW271" s="27"/>
      <c r="MFX271" s="27"/>
      <c r="MFY271" s="27"/>
      <c r="MFZ271" s="27"/>
      <c r="MGA271" s="27"/>
      <c r="MGB271" s="27"/>
      <c r="MGC271" s="27"/>
      <c r="MGD271" s="27"/>
      <c r="MGE271" s="27"/>
      <c r="MGF271" s="27"/>
      <c r="MGG271" s="27"/>
      <c r="MGH271" s="27"/>
      <c r="MGI271" s="27"/>
      <c r="MGJ271" s="27"/>
      <c r="MGK271" s="27"/>
      <c r="MGL271" s="27"/>
      <c r="MGM271" s="27"/>
      <c r="MGN271" s="27"/>
      <c r="MGO271" s="27"/>
      <c r="MGP271" s="27"/>
      <c r="MGQ271" s="27"/>
      <c r="MGR271" s="27"/>
      <c r="MGS271" s="27"/>
      <c r="MGT271" s="27"/>
      <c r="MGU271" s="27"/>
      <c r="MGV271" s="27"/>
      <c r="MGW271" s="27"/>
      <c r="MGX271" s="27"/>
      <c r="MGY271" s="27"/>
      <c r="MGZ271" s="27"/>
      <c r="MHA271" s="27"/>
      <c r="MHB271" s="27"/>
      <c r="MHC271" s="27"/>
      <c r="MHD271" s="27"/>
      <c r="MHE271" s="27"/>
      <c r="MHF271" s="27"/>
      <c r="MHG271" s="27"/>
      <c r="MHH271" s="27"/>
      <c r="MHI271" s="27"/>
      <c r="MHJ271" s="27"/>
      <c r="MHK271" s="27"/>
      <c r="MHL271" s="27"/>
      <c r="MHM271" s="27"/>
      <c r="MHN271" s="27"/>
      <c r="MHO271" s="27"/>
      <c r="MHP271" s="27"/>
      <c r="MHQ271" s="27"/>
      <c r="MHR271" s="27"/>
      <c r="MHS271" s="27"/>
      <c r="MHT271" s="27"/>
      <c r="MHU271" s="27"/>
      <c r="MHV271" s="27"/>
      <c r="MHW271" s="27"/>
      <c r="MHX271" s="27"/>
      <c r="MHY271" s="27"/>
      <c r="MHZ271" s="27"/>
      <c r="MIA271" s="27"/>
      <c r="MIB271" s="27"/>
      <c r="MIC271" s="27"/>
      <c r="MID271" s="27"/>
      <c r="MIE271" s="27"/>
      <c r="MIF271" s="27"/>
      <c r="MIG271" s="27"/>
      <c r="MIH271" s="27"/>
      <c r="MII271" s="27"/>
      <c r="MIJ271" s="27"/>
      <c r="MIK271" s="27"/>
      <c r="MIL271" s="27"/>
      <c r="MIM271" s="27"/>
      <c r="MIN271" s="27"/>
      <c r="MIO271" s="27"/>
      <c r="MIP271" s="27"/>
      <c r="MIQ271" s="27"/>
      <c r="MIR271" s="27"/>
      <c r="MIS271" s="27"/>
      <c r="MIT271" s="27"/>
      <c r="MIU271" s="27"/>
      <c r="MIV271" s="27"/>
      <c r="MIW271" s="27"/>
      <c r="MIX271" s="27"/>
      <c r="MIY271" s="27"/>
      <c r="MIZ271" s="27"/>
      <c r="MJA271" s="27"/>
      <c r="MJB271" s="27"/>
      <c r="MJC271" s="27"/>
      <c r="MJD271" s="27"/>
      <c r="MJE271" s="27"/>
      <c r="MJF271" s="27"/>
      <c r="MJG271" s="27"/>
      <c r="MJH271" s="27"/>
      <c r="MJI271" s="27"/>
      <c r="MJJ271" s="27"/>
      <c r="MJK271" s="27"/>
      <c r="MJL271" s="27"/>
      <c r="MJM271" s="27"/>
      <c r="MJN271" s="27"/>
      <c r="MJO271" s="27"/>
      <c r="MJP271" s="27"/>
      <c r="MJQ271" s="27"/>
      <c r="MJR271" s="27"/>
      <c r="MJS271" s="27"/>
      <c r="MJT271" s="27"/>
      <c r="MJU271" s="27"/>
      <c r="MJV271" s="27"/>
      <c r="MJW271" s="27"/>
      <c r="MJX271" s="27"/>
      <c r="MJY271" s="27"/>
      <c r="MJZ271" s="27"/>
      <c r="MKA271" s="27"/>
      <c r="MKB271" s="27"/>
      <c r="MKC271" s="27"/>
      <c r="MKD271" s="27"/>
      <c r="MKE271" s="27"/>
      <c r="MKF271" s="27"/>
      <c r="MKG271" s="27"/>
      <c r="MKH271" s="27"/>
      <c r="MKI271" s="27"/>
      <c r="MKJ271" s="27"/>
      <c r="MKK271" s="27"/>
      <c r="MKL271" s="27"/>
      <c r="MKM271" s="27"/>
      <c r="MKN271" s="27"/>
      <c r="MKO271" s="27"/>
      <c r="MKP271" s="27"/>
      <c r="MKQ271" s="27"/>
      <c r="MKR271" s="27"/>
      <c r="MKS271" s="27"/>
      <c r="MKT271" s="27"/>
      <c r="MKU271" s="27"/>
      <c r="MKV271" s="27"/>
      <c r="MKW271" s="27"/>
      <c r="MKX271" s="27"/>
      <c r="MKY271" s="27"/>
      <c r="MKZ271" s="27"/>
      <c r="MLA271" s="27"/>
      <c r="MLB271" s="27"/>
      <c r="MLC271" s="27"/>
      <c r="MLD271" s="27"/>
      <c r="MLE271" s="27"/>
      <c r="MLF271" s="27"/>
      <c r="MLG271" s="27"/>
      <c r="MLH271" s="27"/>
      <c r="MLI271" s="27"/>
      <c r="MLJ271" s="27"/>
      <c r="MLK271" s="27"/>
      <c r="MLL271" s="27"/>
      <c r="MLM271" s="27"/>
      <c r="MLN271" s="27"/>
      <c r="MLO271" s="27"/>
      <c r="MLP271" s="27"/>
      <c r="MLQ271" s="27"/>
      <c r="MLR271" s="27"/>
      <c r="MLS271" s="27"/>
      <c r="MLT271" s="27"/>
      <c r="MLU271" s="27"/>
      <c r="MLV271" s="27"/>
      <c r="MLW271" s="27"/>
      <c r="MLX271" s="27"/>
      <c r="MLY271" s="27"/>
      <c r="MLZ271" s="27"/>
      <c r="MMA271" s="27"/>
      <c r="MMB271" s="27"/>
      <c r="MMC271" s="27"/>
      <c r="MMD271" s="27"/>
      <c r="MME271" s="27"/>
      <c r="MMF271" s="27"/>
      <c r="MMG271" s="27"/>
      <c r="MMH271" s="27"/>
      <c r="MMI271" s="27"/>
      <c r="MMJ271" s="27"/>
      <c r="MMK271" s="27"/>
      <c r="MML271" s="27"/>
      <c r="MMM271" s="27"/>
      <c r="MMN271" s="27"/>
      <c r="MMO271" s="27"/>
      <c r="MMP271" s="27"/>
      <c r="MMQ271" s="27"/>
      <c r="MMR271" s="27"/>
      <c r="MMS271" s="27"/>
      <c r="MMT271" s="27"/>
      <c r="MMU271" s="27"/>
      <c r="MMV271" s="27"/>
      <c r="MMW271" s="27"/>
      <c r="MMX271" s="27"/>
      <c r="MMY271" s="27"/>
      <c r="MMZ271" s="27"/>
      <c r="MNA271" s="27"/>
      <c r="MNB271" s="27"/>
      <c r="MNC271" s="27"/>
      <c r="MND271" s="27"/>
      <c r="MNE271" s="27"/>
      <c r="MNF271" s="27"/>
      <c r="MNG271" s="27"/>
      <c r="MNH271" s="27"/>
      <c r="MNI271" s="27"/>
      <c r="MNJ271" s="27"/>
      <c r="MNK271" s="27"/>
      <c r="MNL271" s="27"/>
      <c r="MNM271" s="27"/>
      <c r="MNN271" s="27"/>
      <c r="MNO271" s="27"/>
      <c r="MNP271" s="27"/>
      <c r="MNQ271" s="27"/>
      <c r="MNR271" s="27"/>
      <c r="MNS271" s="27"/>
      <c r="MNT271" s="27"/>
      <c r="MNU271" s="27"/>
      <c r="MNV271" s="27"/>
      <c r="MNW271" s="27"/>
      <c r="MNX271" s="27"/>
      <c r="MNY271" s="27"/>
      <c r="MNZ271" s="27"/>
      <c r="MOA271" s="27"/>
      <c r="MOB271" s="27"/>
      <c r="MOC271" s="27"/>
      <c r="MOD271" s="27"/>
      <c r="MOE271" s="27"/>
      <c r="MOF271" s="27"/>
      <c r="MOG271" s="27"/>
      <c r="MOH271" s="27"/>
      <c r="MOI271" s="27"/>
      <c r="MOJ271" s="27"/>
      <c r="MOK271" s="27"/>
      <c r="MOL271" s="27"/>
      <c r="MOM271" s="27"/>
      <c r="MON271" s="27"/>
      <c r="MOO271" s="27"/>
      <c r="MOP271" s="27"/>
      <c r="MOQ271" s="27"/>
      <c r="MOR271" s="27"/>
      <c r="MOS271" s="27"/>
      <c r="MOT271" s="27"/>
      <c r="MOU271" s="27"/>
      <c r="MOV271" s="27"/>
      <c r="MOW271" s="27"/>
      <c r="MOX271" s="27"/>
      <c r="MOY271" s="27"/>
      <c r="MOZ271" s="27"/>
      <c r="MPA271" s="27"/>
      <c r="MPB271" s="27"/>
      <c r="MPC271" s="27"/>
      <c r="MPD271" s="27"/>
      <c r="MPE271" s="27"/>
      <c r="MPF271" s="27"/>
      <c r="MPG271" s="27"/>
      <c r="MPH271" s="27"/>
      <c r="MPI271" s="27"/>
      <c r="MPJ271" s="27"/>
      <c r="MPK271" s="27"/>
      <c r="MPL271" s="27"/>
      <c r="MPM271" s="27"/>
      <c r="MPN271" s="27"/>
      <c r="MPO271" s="27"/>
      <c r="MPP271" s="27"/>
      <c r="MPQ271" s="27"/>
      <c r="MPR271" s="27"/>
      <c r="MPS271" s="27"/>
      <c r="MPT271" s="27"/>
      <c r="MPU271" s="27"/>
      <c r="MPV271" s="27"/>
      <c r="MPW271" s="27"/>
      <c r="MPX271" s="27"/>
      <c r="MPY271" s="27"/>
      <c r="MPZ271" s="27"/>
      <c r="MQA271" s="27"/>
      <c r="MQB271" s="27"/>
      <c r="MQC271" s="27"/>
      <c r="MQD271" s="27"/>
      <c r="MQE271" s="27"/>
      <c r="MQF271" s="27"/>
      <c r="MQG271" s="27"/>
      <c r="MQH271" s="27"/>
      <c r="MQI271" s="27"/>
      <c r="MQJ271" s="27"/>
      <c r="MQK271" s="27"/>
      <c r="MQL271" s="27"/>
      <c r="MQM271" s="27"/>
      <c r="MQN271" s="27"/>
      <c r="MQO271" s="27"/>
      <c r="MQP271" s="27"/>
      <c r="MQQ271" s="27"/>
      <c r="MQR271" s="27"/>
      <c r="MQS271" s="27"/>
      <c r="MQT271" s="27"/>
      <c r="MQU271" s="27"/>
      <c r="MQV271" s="27"/>
      <c r="MQW271" s="27"/>
      <c r="MQX271" s="27"/>
      <c r="MQY271" s="27"/>
      <c r="MQZ271" s="27"/>
      <c r="MRA271" s="27"/>
      <c r="MRB271" s="27"/>
      <c r="MRC271" s="27"/>
      <c r="MRD271" s="27"/>
      <c r="MRE271" s="27"/>
      <c r="MRF271" s="27"/>
      <c r="MRG271" s="27"/>
      <c r="MRH271" s="27"/>
      <c r="MRI271" s="27"/>
      <c r="MRJ271" s="27"/>
      <c r="MRK271" s="27"/>
      <c r="MRL271" s="27"/>
      <c r="MRM271" s="27"/>
      <c r="MRN271" s="27"/>
      <c r="MRO271" s="27"/>
      <c r="MRP271" s="27"/>
      <c r="MRQ271" s="27"/>
      <c r="MRR271" s="27"/>
      <c r="MRS271" s="27"/>
      <c r="MRT271" s="27"/>
      <c r="MRU271" s="27"/>
      <c r="MRV271" s="27"/>
      <c r="MRW271" s="27"/>
      <c r="MRX271" s="27"/>
      <c r="MRY271" s="27"/>
      <c r="MRZ271" s="27"/>
      <c r="MSA271" s="27"/>
      <c r="MSB271" s="27"/>
      <c r="MSC271" s="27"/>
      <c r="MSD271" s="27"/>
      <c r="MSE271" s="27"/>
      <c r="MSF271" s="27"/>
      <c r="MSG271" s="27"/>
      <c r="MSH271" s="27"/>
      <c r="MSI271" s="27"/>
      <c r="MSJ271" s="27"/>
      <c r="MSK271" s="27"/>
      <c r="MSL271" s="27"/>
      <c r="MSM271" s="27"/>
      <c r="MSN271" s="27"/>
      <c r="MSO271" s="27"/>
      <c r="MSP271" s="27"/>
      <c r="MSQ271" s="27"/>
      <c r="MSR271" s="27"/>
      <c r="MSS271" s="27"/>
      <c r="MST271" s="27"/>
      <c r="MSU271" s="27"/>
      <c r="MSV271" s="27"/>
      <c r="MSW271" s="27"/>
      <c r="MSX271" s="27"/>
      <c r="MSY271" s="27"/>
      <c r="MSZ271" s="27"/>
      <c r="MTA271" s="27"/>
      <c r="MTB271" s="27"/>
      <c r="MTC271" s="27"/>
      <c r="MTD271" s="27"/>
      <c r="MTE271" s="27"/>
      <c r="MTF271" s="27"/>
      <c r="MTG271" s="27"/>
      <c r="MTH271" s="27"/>
      <c r="MTI271" s="27"/>
      <c r="MTJ271" s="27"/>
      <c r="MTK271" s="27"/>
      <c r="MTL271" s="27"/>
      <c r="MTM271" s="27"/>
      <c r="MTN271" s="27"/>
      <c r="MTO271" s="27"/>
      <c r="MTP271" s="27"/>
      <c r="MTQ271" s="27"/>
      <c r="MTR271" s="27"/>
      <c r="MTS271" s="27"/>
      <c r="MTT271" s="27"/>
      <c r="MTU271" s="27"/>
      <c r="MTV271" s="27"/>
      <c r="MTW271" s="27"/>
      <c r="MTX271" s="27"/>
      <c r="MTY271" s="27"/>
      <c r="MTZ271" s="27"/>
      <c r="MUA271" s="27"/>
      <c r="MUB271" s="27"/>
      <c r="MUC271" s="27"/>
      <c r="MUD271" s="27"/>
      <c r="MUE271" s="27"/>
      <c r="MUF271" s="27"/>
      <c r="MUG271" s="27"/>
      <c r="MUH271" s="27"/>
      <c r="MUI271" s="27"/>
      <c r="MUJ271" s="27"/>
      <c r="MUK271" s="27"/>
      <c r="MUL271" s="27"/>
      <c r="MUM271" s="27"/>
      <c r="MUN271" s="27"/>
      <c r="MUO271" s="27"/>
      <c r="MUP271" s="27"/>
      <c r="MUQ271" s="27"/>
      <c r="MUR271" s="27"/>
      <c r="MUS271" s="27"/>
      <c r="MUT271" s="27"/>
      <c r="MUU271" s="27"/>
      <c r="MUV271" s="27"/>
      <c r="MUW271" s="27"/>
      <c r="MUX271" s="27"/>
      <c r="MUY271" s="27"/>
      <c r="MUZ271" s="27"/>
      <c r="MVA271" s="27"/>
      <c r="MVB271" s="27"/>
      <c r="MVC271" s="27"/>
      <c r="MVD271" s="27"/>
      <c r="MVE271" s="27"/>
      <c r="MVF271" s="27"/>
      <c r="MVG271" s="27"/>
      <c r="MVH271" s="27"/>
      <c r="MVI271" s="27"/>
      <c r="MVJ271" s="27"/>
      <c r="MVK271" s="27"/>
      <c r="MVL271" s="27"/>
      <c r="MVM271" s="27"/>
      <c r="MVN271" s="27"/>
      <c r="MVO271" s="27"/>
      <c r="MVP271" s="27"/>
      <c r="MVQ271" s="27"/>
      <c r="MVR271" s="27"/>
      <c r="MVS271" s="27"/>
      <c r="MVT271" s="27"/>
      <c r="MVU271" s="27"/>
      <c r="MVV271" s="27"/>
      <c r="MVW271" s="27"/>
      <c r="MVX271" s="27"/>
      <c r="MVY271" s="27"/>
      <c r="MVZ271" s="27"/>
      <c r="MWA271" s="27"/>
      <c r="MWB271" s="27"/>
      <c r="MWC271" s="27"/>
      <c r="MWD271" s="27"/>
      <c r="MWE271" s="27"/>
      <c r="MWF271" s="27"/>
      <c r="MWG271" s="27"/>
      <c r="MWH271" s="27"/>
      <c r="MWI271" s="27"/>
      <c r="MWJ271" s="27"/>
      <c r="MWK271" s="27"/>
      <c r="MWL271" s="27"/>
      <c r="MWM271" s="27"/>
      <c r="MWN271" s="27"/>
      <c r="MWO271" s="27"/>
      <c r="MWP271" s="27"/>
      <c r="MWQ271" s="27"/>
      <c r="MWR271" s="27"/>
      <c r="MWS271" s="27"/>
      <c r="MWT271" s="27"/>
      <c r="MWU271" s="27"/>
      <c r="MWV271" s="27"/>
      <c r="MWW271" s="27"/>
      <c r="MWX271" s="27"/>
      <c r="MWY271" s="27"/>
      <c r="MWZ271" s="27"/>
      <c r="MXA271" s="27"/>
      <c r="MXB271" s="27"/>
      <c r="MXC271" s="27"/>
      <c r="MXD271" s="27"/>
      <c r="MXE271" s="27"/>
      <c r="MXF271" s="27"/>
      <c r="MXG271" s="27"/>
      <c r="MXH271" s="27"/>
      <c r="MXI271" s="27"/>
      <c r="MXJ271" s="27"/>
      <c r="MXK271" s="27"/>
      <c r="MXL271" s="27"/>
      <c r="MXM271" s="27"/>
      <c r="MXN271" s="27"/>
      <c r="MXO271" s="27"/>
      <c r="MXP271" s="27"/>
      <c r="MXQ271" s="27"/>
      <c r="MXR271" s="27"/>
      <c r="MXS271" s="27"/>
      <c r="MXT271" s="27"/>
      <c r="MXU271" s="27"/>
      <c r="MXV271" s="27"/>
      <c r="MXW271" s="27"/>
      <c r="MXX271" s="27"/>
      <c r="MXY271" s="27"/>
      <c r="MXZ271" s="27"/>
      <c r="MYA271" s="27"/>
      <c r="MYB271" s="27"/>
      <c r="MYC271" s="27"/>
      <c r="MYD271" s="27"/>
      <c r="MYE271" s="27"/>
      <c r="MYF271" s="27"/>
      <c r="MYG271" s="27"/>
      <c r="MYH271" s="27"/>
      <c r="MYI271" s="27"/>
      <c r="MYJ271" s="27"/>
      <c r="MYK271" s="27"/>
      <c r="MYL271" s="27"/>
      <c r="MYM271" s="27"/>
      <c r="MYN271" s="27"/>
      <c r="MYO271" s="27"/>
      <c r="MYP271" s="27"/>
      <c r="MYQ271" s="27"/>
      <c r="MYR271" s="27"/>
      <c r="MYS271" s="27"/>
      <c r="MYT271" s="27"/>
      <c r="MYU271" s="27"/>
      <c r="MYV271" s="27"/>
      <c r="MYW271" s="27"/>
      <c r="MYX271" s="27"/>
      <c r="MYY271" s="27"/>
      <c r="MYZ271" s="27"/>
      <c r="MZA271" s="27"/>
      <c r="MZB271" s="27"/>
      <c r="MZC271" s="27"/>
      <c r="MZD271" s="27"/>
      <c r="MZE271" s="27"/>
      <c r="MZF271" s="27"/>
      <c r="MZG271" s="27"/>
      <c r="MZH271" s="27"/>
      <c r="MZI271" s="27"/>
      <c r="MZJ271" s="27"/>
      <c r="MZK271" s="27"/>
      <c r="MZL271" s="27"/>
      <c r="MZM271" s="27"/>
      <c r="MZN271" s="27"/>
      <c r="MZO271" s="27"/>
      <c r="MZP271" s="27"/>
      <c r="MZQ271" s="27"/>
      <c r="MZR271" s="27"/>
      <c r="MZS271" s="27"/>
      <c r="MZT271" s="27"/>
      <c r="MZU271" s="27"/>
      <c r="MZV271" s="27"/>
      <c r="MZW271" s="27"/>
      <c r="MZX271" s="27"/>
      <c r="MZY271" s="27"/>
      <c r="MZZ271" s="27"/>
      <c r="NAA271" s="27"/>
      <c r="NAB271" s="27"/>
      <c r="NAC271" s="27"/>
      <c r="NAD271" s="27"/>
      <c r="NAE271" s="27"/>
      <c r="NAF271" s="27"/>
      <c r="NAG271" s="27"/>
      <c r="NAH271" s="27"/>
      <c r="NAI271" s="27"/>
      <c r="NAJ271" s="27"/>
      <c r="NAK271" s="27"/>
      <c r="NAL271" s="27"/>
      <c r="NAM271" s="27"/>
      <c r="NAN271" s="27"/>
      <c r="NAO271" s="27"/>
      <c r="NAP271" s="27"/>
      <c r="NAQ271" s="27"/>
      <c r="NAR271" s="27"/>
      <c r="NAS271" s="27"/>
      <c r="NAT271" s="27"/>
      <c r="NAU271" s="27"/>
      <c r="NAV271" s="27"/>
      <c r="NAW271" s="27"/>
      <c r="NAX271" s="27"/>
      <c r="NAY271" s="27"/>
      <c r="NAZ271" s="27"/>
      <c r="NBA271" s="27"/>
      <c r="NBB271" s="27"/>
      <c r="NBC271" s="27"/>
      <c r="NBD271" s="27"/>
      <c r="NBE271" s="27"/>
      <c r="NBF271" s="27"/>
      <c r="NBG271" s="27"/>
      <c r="NBH271" s="27"/>
      <c r="NBI271" s="27"/>
      <c r="NBJ271" s="27"/>
      <c r="NBK271" s="27"/>
      <c r="NBL271" s="27"/>
      <c r="NBM271" s="27"/>
      <c r="NBN271" s="27"/>
      <c r="NBO271" s="27"/>
      <c r="NBP271" s="27"/>
      <c r="NBQ271" s="27"/>
      <c r="NBR271" s="27"/>
      <c r="NBS271" s="27"/>
      <c r="NBT271" s="27"/>
      <c r="NBU271" s="27"/>
      <c r="NBV271" s="27"/>
      <c r="NBW271" s="27"/>
      <c r="NBX271" s="27"/>
      <c r="NBY271" s="27"/>
      <c r="NBZ271" s="27"/>
      <c r="NCA271" s="27"/>
      <c r="NCB271" s="27"/>
      <c r="NCC271" s="27"/>
      <c r="NCD271" s="27"/>
      <c r="NCE271" s="27"/>
      <c r="NCF271" s="27"/>
      <c r="NCG271" s="27"/>
      <c r="NCH271" s="27"/>
      <c r="NCI271" s="27"/>
      <c r="NCJ271" s="27"/>
      <c r="NCK271" s="27"/>
      <c r="NCL271" s="27"/>
      <c r="NCM271" s="27"/>
      <c r="NCN271" s="27"/>
      <c r="NCO271" s="27"/>
      <c r="NCP271" s="27"/>
      <c r="NCQ271" s="27"/>
      <c r="NCR271" s="27"/>
      <c r="NCS271" s="27"/>
      <c r="NCT271" s="27"/>
      <c r="NCU271" s="27"/>
      <c r="NCV271" s="27"/>
      <c r="NCW271" s="27"/>
      <c r="NCX271" s="27"/>
      <c r="NCY271" s="27"/>
      <c r="NCZ271" s="27"/>
      <c r="NDA271" s="27"/>
      <c r="NDB271" s="27"/>
      <c r="NDC271" s="27"/>
      <c r="NDD271" s="27"/>
      <c r="NDE271" s="27"/>
      <c r="NDF271" s="27"/>
      <c r="NDG271" s="27"/>
      <c r="NDH271" s="27"/>
      <c r="NDI271" s="27"/>
      <c r="NDJ271" s="27"/>
      <c r="NDK271" s="27"/>
      <c r="NDL271" s="27"/>
      <c r="NDM271" s="27"/>
      <c r="NDN271" s="27"/>
      <c r="NDO271" s="27"/>
      <c r="NDP271" s="27"/>
      <c r="NDQ271" s="27"/>
      <c r="NDR271" s="27"/>
      <c r="NDS271" s="27"/>
      <c r="NDT271" s="27"/>
      <c r="NDU271" s="27"/>
      <c r="NDV271" s="27"/>
      <c r="NDW271" s="27"/>
      <c r="NDX271" s="27"/>
      <c r="NDY271" s="27"/>
      <c r="NDZ271" s="27"/>
      <c r="NEA271" s="27"/>
      <c r="NEB271" s="27"/>
      <c r="NEC271" s="27"/>
      <c r="NED271" s="27"/>
      <c r="NEE271" s="27"/>
      <c r="NEF271" s="27"/>
      <c r="NEG271" s="27"/>
      <c r="NEH271" s="27"/>
      <c r="NEI271" s="27"/>
      <c r="NEJ271" s="27"/>
      <c r="NEK271" s="27"/>
      <c r="NEL271" s="27"/>
      <c r="NEM271" s="27"/>
      <c r="NEN271" s="27"/>
      <c r="NEO271" s="27"/>
      <c r="NEP271" s="27"/>
      <c r="NEQ271" s="27"/>
      <c r="NER271" s="27"/>
      <c r="NES271" s="27"/>
      <c r="NET271" s="27"/>
      <c r="NEU271" s="27"/>
      <c r="NEV271" s="27"/>
      <c r="NEW271" s="27"/>
      <c r="NEX271" s="27"/>
      <c r="NEY271" s="27"/>
      <c r="NEZ271" s="27"/>
      <c r="NFA271" s="27"/>
      <c r="NFB271" s="27"/>
      <c r="NFC271" s="27"/>
      <c r="NFD271" s="27"/>
      <c r="NFE271" s="27"/>
      <c r="NFF271" s="27"/>
      <c r="NFG271" s="27"/>
      <c r="NFH271" s="27"/>
      <c r="NFI271" s="27"/>
      <c r="NFJ271" s="27"/>
      <c r="NFK271" s="27"/>
      <c r="NFL271" s="27"/>
      <c r="NFM271" s="27"/>
      <c r="NFN271" s="27"/>
      <c r="NFO271" s="27"/>
      <c r="NFP271" s="27"/>
      <c r="NFQ271" s="27"/>
      <c r="NFR271" s="27"/>
      <c r="NFS271" s="27"/>
      <c r="NFT271" s="27"/>
      <c r="NFU271" s="27"/>
      <c r="NFV271" s="27"/>
      <c r="NFW271" s="27"/>
      <c r="NFX271" s="27"/>
      <c r="NFY271" s="27"/>
      <c r="NFZ271" s="27"/>
      <c r="NGA271" s="27"/>
      <c r="NGB271" s="27"/>
      <c r="NGC271" s="27"/>
      <c r="NGD271" s="27"/>
      <c r="NGE271" s="27"/>
      <c r="NGF271" s="27"/>
      <c r="NGG271" s="27"/>
      <c r="NGH271" s="27"/>
      <c r="NGI271" s="27"/>
      <c r="NGJ271" s="27"/>
      <c r="NGK271" s="27"/>
      <c r="NGL271" s="27"/>
      <c r="NGM271" s="27"/>
      <c r="NGN271" s="27"/>
      <c r="NGO271" s="27"/>
      <c r="NGP271" s="27"/>
      <c r="NGQ271" s="27"/>
      <c r="NGR271" s="27"/>
      <c r="NGS271" s="27"/>
      <c r="NGT271" s="27"/>
      <c r="NGU271" s="27"/>
      <c r="NGV271" s="27"/>
      <c r="NGW271" s="27"/>
      <c r="NGX271" s="27"/>
      <c r="NGY271" s="27"/>
      <c r="NGZ271" s="27"/>
      <c r="NHA271" s="27"/>
      <c r="NHB271" s="27"/>
      <c r="NHC271" s="27"/>
      <c r="NHD271" s="27"/>
      <c r="NHE271" s="27"/>
      <c r="NHF271" s="27"/>
      <c r="NHG271" s="27"/>
      <c r="NHH271" s="27"/>
      <c r="NHI271" s="27"/>
      <c r="NHJ271" s="27"/>
      <c r="NHK271" s="27"/>
      <c r="NHL271" s="27"/>
      <c r="NHM271" s="27"/>
      <c r="NHN271" s="27"/>
      <c r="NHO271" s="27"/>
      <c r="NHP271" s="27"/>
      <c r="NHQ271" s="27"/>
      <c r="NHR271" s="27"/>
      <c r="NHS271" s="27"/>
      <c r="NHT271" s="27"/>
      <c r="NHU271" s="27"/>
      <c r="NHV271" s="27"/>
      <c r="NHW271" s="27"/>
      <c r="NHX271" s="27"/>
      <c r="NHY271" s="27"/>
      <c r="NHZ271" s="27"/>
      <c r="NIA271" s="27"/>
      <c r="NIB271" s="27"/>
      <c r="NIC271" s="27"/>
      <c r="NID271" s="27"/>
      <c r="NIE271" s="27"/>
      <c r="NIF271" s="27"/>
      <c r="NIG271" s="27"/>
      <c r="NIH271" s="27"/>
      <c r="NII271" s="27"/>
      <c r="NIJ271" s="27"/>
      <c r="NIK271" s="27"/>
      <c r="NIL271" s="27"/>
      <c r="NIM271" s="27"/>
      <c r="NIN271" s="27"/>
      <c r="NIO271" s="27"/>
      <c r="NIP271" s="27"/>
      <c r="NIQ271" s="27"/>
      <c r="NIR271" s="27"/>
      <c r="NIS271" s="27"/>
      <c r="NIT271" s="27"/>
      <c r="NIU271" s="27"/>
      <c r="NIV271" s="27"/>
      <c r="NIW271" s="27"/>
      <c r="NIX271" s="27"/>
      <c r="NIY271" s="27"/>
      <c r="NIZ271" s="27"/>
      <c r="NJA271" s="27"/>
      <c r="NJB271" s="27"/>
      <c r="NJC271" s="27"/>
      <c r="NJD271" s="27"/>
      <c r="NJE271" s="27"/>
      <c r="NJF271" s="27"/>
      <c r="NJG271" s="27"/>
      <c r="NJH271" s="27"/>
      <c r="NJI271" s="27"/>
      <c r="NJJ271" s="27"/>
      <c r="NJK271" s="27"/>
      <c r="NJL271" s="27"/>
      <c r="NJM271" s="27"/>
      <c r="NJN271" s="27"/>
      <c r="NJO271" s="27"/>
      <c r="NJP271" s="27"/>
      <c r="NJQ271" s="27"/>
      <c r="NJR271" s="27"/>
      <c r="NJS271" s="27"/>
      <c r="NJT271" s="27"/>
      <c r="NJU271" s="27"/>
      <c r="NJV271" s="27"/>
      <c r="NJW271" s="27"/>
      <c r="NJX271" s="27"/>
      <c r="NJY271" s="27"/>
      <c r="NJZ271" s="27"/>
      <c r="NKA271" s="27"/>
      <c r="NKB271" s="27"/>
      <c r="NKC271" s="27"/>
      <c r="NKD271" s="27"/>
      <c r="NKE271" s="27"/>
      <c r="NKF271" s="27"/>
      <c r="NKG271" s="27"/>
      <c r="NKH271" s="27"/>
      <c r="NKI271" s="27"/>
      <c r="NKJ271" s="27"/>
      <c r="NKK271" s="27"/>
      <c r="NKL271" s="27"/>
      <c r="NKM271" s="27"/>
      <c r="NKN271" s="27"/>
      <c r="NKO271" s="27"/>
      <c r="NKP271" s="27"/>
      <c r="NKQ271" s="27"/>
      <c r="NKR271" s="27"/>
      <c r="NKS271" s="27"/>
      <c r="NKT271" s="27"/>
      <c r="NKU271" s="27"/>
      <c r="NKV271" s="27"/>
      <c r="NKW271" s="27"/>
      <c r="NKX271" s="27"/>
      <c r="NKY271" s="27"/>
      <c r="NKZ271" s="27"/>
      <c r="NLA271" s="27"/>
      <c r="NLB271" s="27"/>
      <c r="NLC271" s="27"/>
      <c r="NLD271" s="27"/>
      <c r="NLE271" s="27"/>
      <c r="NLF271" s="27"/>
      <c r="NLG271" s="27"/>
      <c r="NLH271" s="27"/>
      <c r="NLI271" s="27"/>
      <c r="NLJ271" s="27"/>
      <c r="NLK271" s="27"/>
      <c r="NLL271" s="27"/>
      <c r="NLM271" s="27"/>
      <c r="NLN271" s="27"/>
      <c r="NLO271" s="27"/>
      <c r="NLP271" s="27"/>
      <c r="NLQ271" s="27"/>
      <c r="NLR271" s="27"/>
      <c r="NLS271" s="27"/>
      <c r="NLT271" s="27"/>
      <c r="NLU271" s="27"/>
      <c r="NLV271" s="27"/>
      <c r="NLW271" s="27"/>
      <c r="NLX271" s="27"/>
      <c r="NLY271" s="27"/>
      <c r="NLZ271" s="27"/>
      <c r="NMA271" s="27"/>
      <c r="NMB271" s="27"/>
      <c r="NMC271" s="27"/>
      <c r="NMD271" s="27"/>
      <c r="NME271" s="27"/>
      <c r="NMF271" s="27"/>
      <c r="NMG271" s="27"/>
      <c r="NMH271" s="27"/>
      <c r="NMI271" s="27"/>
      <c r="NMJ271" s="27"/>
      <c r="NMK271" s="27"/>
      <c r="NML271" s="27"/>
      <c r="NMM271" s="27"/>
      <c r="NMN271" s="27"/>
      <c r="NMO271" s="27"/>
      <c r="NMP271" s="27"/>
      <c r="NMQ271" s="27"/>
      <c r="NMR271" s="27"/>
      <c r="NMS271" s="27"/>
      <c r="NMT271" s="27"/>
      <c r="NMU271" s="27"/>
      <c r="NMV271" s="27"/>
      <c r="NMW271" s="27"/>
      <c r="NMX271" s="27"/>
      <c r="NMY271" s="27"/>
      <c r="NMZ271" s="27"/>
      <c r="NNA271" s="27"/>
      <c r="NNB271" s="27"/>
      <c r="NNC271" s="27"/>
      <c r="NND271" s="27"/>
      <c r="NNE271" s="27"/>
      <c r="NNF271" s="27"/>
      <c r="NNG271" s="27"/>
      <c r="NNH271" s="27"/>
      <c r="NNI271" s="27"/>
      <c r="NNJ271" s="27"/>
      <c r="NNK271" s="27"/>
      <c r="NNL271" s="27"/>
      <c r="NNM271" s="27"/>
      <c r="NNN271" s="27"/>
      <c r="NNO271" s="27"/>
      <c r="NNP271" s="27"/>
      <c r="NNQ271" s="27"/>
      <c r="NNR271" s="27"/>
      <c r="NNS271" s="27"/>
      <c r="NNT271" s="27"/>
      <c r="NNU271" s="27"/>
      <c r="NNV271" s="27"/>
      <c r="NNW271" s="27"/>
      <c r="NNX271" s="27"/>
      <c r="NNY271" s="27"/>
      <c r="NNZ271" s="27"/>
      <c r="NOA271" s="27"/>
      <c r="NOB271" s="27"/>
      <c r="NOC271" s="27"/>
      <c r="NOD271" s="27"/>
      <c r="NOE271" s="27"/>
      <c r="NOF271" s="27"/>
      <c r="NOG271" s="27"/>
      <c r="NOH271" s="27"/>
      <c r="NOI271" s="27"/>
      <c r="NOJ271" s="27"/>
      <c r="NOK271" s="27"/>
      <c r="NOL271" s="27"/>
      <c r="NOM271" s="27"/>
      <c r="NON271" s="27"/>
      <c r="NOO271" s="27"/>
      <c r="NOP271" s="27"/>
      <c r="NOQ271" s="27"/>
      <c r="NOR271" s="27"/>
      <c r="NOS271" s="27"/>
      <c r="NOT271" s="27"/>
      <c r="NOU271" s="27"/>
      <c r="NOV271" s="27"/>
      <c r="NOW271" s="27"/>
      <c r="NOX271" s="27"/>
      <c r="NOY271" s="27"/>
      <c r="NOZ271" s="27"/>
      <c r="NPA271" s="27"/>
      <c r="NPB271" s="27"/>
      <c r="NPC271" s="27"/>
      <c r="NPD271" s="27"/>
      <c r="NPE271" s="27"/>
      <c r="NPF271" s="27"/>
      <c r="NPG271" s="27"/>
      <c r="NPH271" s="27"/>
      <c r="NPI271" s="27"/>
      <c r="NPJ271" s="27"/>
      <c r="NPK271" s="27"/>
      <c r="NPL271" s="27"/>
      <c r="NPM271" s="27"/>
      <c r="NPN271" s="27"/>
      <c r="NPO271" s="27"/>
      <c r="NPP271" s="27"/>
      <c r="NPQ271" s="27"/>
      <c r="NPR271" s="27"/>
      <c r="NPS271" s="27"/>
      <c r="NPT271" s="27"/>
      <c r="NPU271" s="27"/>
      <c r="NPV271" s="27"/>
      <c r="NPW271" s="27"/>
      <c r="NPX271" s="27"/>
      <c r="NPY271" s="27"/>
      <c r="NPZ271" s="27"/>
      <c r="NQA271" s="27"/>
      <c r="NQB271" s="27"/>
      <c r="NQC271" s="27"/>
      <c r="NQD271" s="27"/>
      <c r="NQE271" s="27"/>
      <c r="NQF271" s="27"/>
      <c r="NQG271" s="27"/>
      <c r="NQH271" s="27"/>
      <c r="NQI271" s="27"/>
      <c r="NQJ271" s="27"/>
      <c r="NQK271" s="27"/>
      <c r="NQL271" s="27"/>
      <c r="NQM271" s="27"/>
      <c r="NQN271" s="27"/>
      <c r="NQO271" s="27"/>
      <c r="NQP271" s="27"/>
      <c r="NQQ271" s="27"/>
      <c r="NQR271" s="27"/>
      <c r="NQS271" s="27"/>
      <c r="NQT271" s="27"/>
      <c r="NQU271" s="27"/>
      <c r="NQV271" s="27"/>
      <c r="NQW271" s="27"/>
      <c r="NQX271" s="27"/>
      <c r="NQY271" s="27"/>
      <c r="NQZ271" s="27"/>
      <c r="NRA271" s="27"/>
      <c r="NRB271" s="27"/>
      <c r="NRC271" s="27"/>
      <c r="NRD271" s="27"/>
      <c r="NRE271" s="27"/>
      <c r="NRF271" s="27"/>
      <c r="NRG271" s="27"/>
      <c r="NRH271" s="27"/>
      <c r="NRI271" s="27"/>
      <c r="NRJ271" s="27"/>
      <c r="NRK271" s="27"/>
      <c r="NRL271" s="27"/>
      <c r="NRM271" s="27"/>
      <c r="NRN271" s="27"/>
      <c r="NRO271" s="27"/>
      <c r="NRP271" s="27"/>
      <c r="NRQ271" s="27"/>
      <c r="NRR271" s="27"/>
      <c r="NRS271" s="27"/>
      <c r="NRT271" s="27"/>
      <c r="NRU271" s="27"/>
      <c r="NRV271" s="27"/>
      <c r="NRW271" s="27"/>
      <c r="NRX271" s="27"/>
      <c r="NRY271" s="27"/>
      <c r="NRZ271" s="27"/>
      <c r="NSA271" s="27"/>
      <c r="NSB271" s="27"/>
      <c r="NSC271" s="27"/>
      <c r="NSD271" s="27"/>
      <c r="NSE271" s="27"/>
      <c r="NSF271" s="27"/>
      <c r="NSG271" s="27"/>
      <c r="NSH271" s="27"/>
      <c r="NSI271" s="27"/>
      <c r="NSJ271" s="27"/>
      <c r="NSK271" s="27"/>
      <c r="NSL271" s="27"/>
      <c r="NSM271" s="27"/>
      <c r="NSN271" s="27"/>
      <c r="NSO271" s="27"/>
      <c r="NSP271" s="27"/>
      <c r="NSQ271" s="27"/>
      <c r="NSR271" s="27"/>
      <c r="NSS271" s="27"/>
      <c r="NST271" s="27"/>
      <c r="NSU271" s="27"/>
      <c r="NSV271" s="27"/>
      <c r="NSW271" s="27"/>
      <c r="NSX271" s="27"/>
      <c r="NSY271" s="27"/>
      <c r="NSZ271" s="27"/>
      <c r="NTA271" s="27"/>
      <c r="NTB271" s="27"/>
      <c r="NTC271" s="27"/>
      <c r="NTD271" s="27"/>
      <c r="NTE271" s="27"/>
      <c r="NTF271" s="27"/>
      <c r="NTG271" s="27"/>
      <c r="NTH271" s="27"/>
      <c r="NTI271" s="27"/>
      <c r="NTJ271" s="27"/>
      <c r="NTK271" s="27"/>
      <c r="NTL271" s="27"/>
      <c r="NTM271" s="27"/>
      <c r="NTN271" s="27"/>
      <c r="NTO271" s="27"/>
      <c r="NTP271" s="27"/>
      <c r="NTQ271" s="27"/>
      <c r="NTR271" s="27"/>
      <c r="NTS271" s="27"/>
      <c r="NTT271" s="27"/>
      <c r="NTU271" s="27"/>
      <c r="NTV271" s="27"/>
      <c r="NTW271" s="27"/>
      <c r="NTX271" s="27"/>
      <c r="NTY271" s="27"/>
      <c r="NTZ271" s="27"/>
      <c r="NUA271" s="27"/>
      <c r="NUB271" s="27"/>
      <c r="NUC271" s="27"/>
      <c r="NUD271" s="27"/>
      <c r="NUE271" s="27"/>
      <c r="NUF271" s="27"/>
      <c r="NUG271" s="27"/>
      <c r="NUH271" s="27"/>
      <c r="NUI271" s="27"/>
      <c r="NUJ271" s="27"/>
      <c r="NUK271" s="27"/>
      <c r="NUL271" s="27"/>
      <c r="NUM271" s="27"/>
      <c r="NUN271" s="27"/>
      <c r="NUO271" s="27"/>
      <c r="NUP271" s="27"/>
      <c r="NUQ271" s="27"/>
      <c r="NUR271" s="27"/>
      <c r="NUS271" s="27"/>
      <c r="NUT271" s="27"/>
      <c r="NUU271" s="27"/>
      <c r="NUV271" s="27"/>
      <c r="NUW271" s="27"/>
      <c r="NUX271" s="27"/>
      <c r="NUY271" s="27"/>
      <c r="NUZ271" s="27"/>
      <c r="NVA271" s="27"/>
      <c r="NVB271" s="27"/>
      <c r="NVC271" s="27"/>
      <c r="NVD271" s="27"/>
      <c r="NVE271" s="27"/>
      <c r="NVF271" s="27"/>
      <c r="NVG271" s="27"/>
      <c r="NVH271" s="27"/>
      <c r="NVI271" s="27"/>
      <c r="NVJ271" s="27"/>
      <c r="NVK271" s="27"/>
      <c r="NVL271" s="27"/>
      <c r="NVM271" s="27"/>
      <c r="NVN271" s="27"/>
      <c r="NVO271" s="27"/>
      <c r="NVP271" s="27"/>
      <c r="NVQ271" s="27"/>
      <c r="NVR271" s="27"/>
      <c r="NVS271" s="27"/>
      <c r="NVT271" s="27"/>
      <c r="NVU271" s="27"/>
      <c r="NVV271" s="27"/>
      <c r="NVW271" s="27"/>
      <c r="NVX271" s="27"/>
      <c r="NVY271" s="27"/>
      <c r="NVZ271" s="27"/>
      <c r="NWA271" s="27"/>
      <c r="NWB271" s="27"/>
      <c r="NWC271" s="27"/>
      <c r="NWD271" s="27"/>
      <c r="NWE271" s="27"/>
      <c r="NWF271" s="27"/>
      <c r="NWG271" s="27"/>
      <c r="NWH271" s="27"/>
      <c r="NWI271" s="27"/>
      <c r="NWJ271" s="27"/>
      <c r="NWK271" s="27"/>
      <c r="NWL271" s="27"/>
      <c r="NWM271" s="27"/>
      <c r="NWN271" s="27"/>
      <c r="NWO271" s="27"/>
      <c r="NWP271" s="27"/>
      <c r="NWQ271" s="27"/>
      <c r="NWR271" s="27"/>
      <c r="NWS271" s="27"/>
      <c r="NWT271" s="27"/>
      <c r="NWU271" s="27"/>
      <c r="NWV271" s="27"/>
      <c r="NWW271" s="27"/>
      <c r="NWX271" s="27"/>
      <c r="NWY271" s="27"/>
      <c r="NWZ271" s="27"/>
      <c r="NXA271" s="27"/>
      <c r="NXB271" s="27"/>
      <c r="NXC271" s="27"/>
      <c r="NXD271" s="27"/>
      <c r="NXE271" s="27"/>
      <c r="NXF271" s="27"/>
      <c r="NXG271" s="27"/>
      <c r="NXH271" s="27"/>
      <c r="NXI271" s="27"/>
      <c r="NXJ271" s="27"/>
      <c r="NXK271" s="27"/>
      <c r="NXL271" s="27"/>
      <c r="NXM271" s="27"/>
      <c r="NXN271" s="27"/>
      <c r="NXO271" s="27"/>
      <c r="NXP271" s="27"/>
      <c r="NXQ271" s="27"/>
      <c r="NXR271" s="27"/>
      <c r="NXS271" s="27"/>
      <c r="NXT271" s="27"/>
      <c r="NXU271" s="27"/>
      <c r="NXV271" s="27"/>
      <c r="NXW271" s="27"/>
      <c r="NXX271" s="27"/>
      <c r="NXY271" s="27"/>
      <c r="NXZ271" s="27"/>
      <c r="NYA271" s="27"/>
      <c r="NYB271" s="27"/>
      <c r="NYC271" s="27"/>
      <c r="NYD271" s="27"/>
      <c r="NYE271" s="27"/>
      <c r="NYF271" s="27"/>
      <c r="NYG271" s="27"/>
      <c r="NYH271" s="27"/>
      <c r="NYI271" s="27"/>
      <c r="NYJ271" s="27"/>
      <c r="NYK271" s="27"/>
      <c r="NYL271" s="27"/>
      <c r="NYM271" s="27"/>
      <c r="NYN271" s="27"/>
      <c r="NYO271" s="27"/>
      <c r="NYP271" s="27"/>
      <c r="NYQ271" s="27"/>
      <c r="NYR271" s="27"/>
      <c r="NYS271" s="27"/>
      <c r="NYT271" s="27"/>
      <c r="NYU271" s="27"/>
      <c r="NYV271" s="27"/>
      <c r="NYW271" s="27"/>
      <c r="NYX271" s="27"/>
      <c r="NYY271" s="27"/>
      <c r="NYZ271" s="27"/>
      <c r="NZA271" s="27"/>
      <c r="NZB271" s="27"/>
      <c r="NZC271" s="27"/>
      <c r="NZD271" s="27"/>
      <c r="NZE271" s="27"/>
      <c r="NZF271" s="27"/>
      <c r="NZG271" s="27"/>
      <c r="NZH271" s="27"/>
      <c r="NZI271" s="27"/>
      <c r="NZJ271" s="27"/>
      <c r="NZK271" s="27"/>
      <c r="NZL271" s="27"/>
      <c r="NZM271" s="27"/>
      <c r="NZN271" s="27"/>
      <c r="NZO271" s="27"/>
      <c r="NZP271" s="27"/>
      <c r="NZQ271" s="27"/>
      <c r="NZR271" s="27"/>
      <c r="NZS271" s="27"/>
      <c r="NZT271" s="27"/>
      <c r="NZU271" s="27"/>
      <c r="NZV271" s="27"/>
      <c r="NZW271" s="27"/>
      <c r="NZX271" s="27"/>
      <c r="NZY271" s="27"/>
      <c r="NZZ271" s="27"/>
      <c r="OAA271" s="27"/>
      <c r="OAB271" s="27"/>
      <c r="OAC271" s="27"/>
      <c r="OAD271" s="27"/>
      <c r="OAE271" s="27"/>
      <c r="OAF271" s="27"/>
      <c r="OAG271" s="27"/>
      <c r="OAH271" s="27"/>
      <c r="OAI271" s="27"/>
      <c r="OAJ271" s="27"/>
      <c r="OAK271" s="27"/>
      <c r="OAL271" s="27"/>
      <c r="OAM271" s="27"/>
      <c r="OAN271" s="27"/>
      <c r="OAO271" s="27"/>
      <c r="OAP271" s="27"/>
      <c r="OAQ271" s="27"/>
      <c r="OAR271" s="27"/>
      <c r="OAS271" s="27"/>
      <c r="OAT271" s="27"/>
      <c r="OAU271" s="27"/>
      <c r="OAV271" s="27"/>
      <c r="OAW271" s="27"/>
      <c r="OAX271" s="27"/>
      <c r="OAY271" s="27"/>
      <c r="OAZ271" s="27"/>
      <c r="OBA271" s="27"/>
      <c r="OBB271" s="27"/>
      <c r="OBC271" s="27"/>
      <c r="OBD271" s="27"/>
      <c r="OBE271" s="27"/>
      <c r="OBF271" s="27"/>
      <c r="OBG271" s="27"/>
      <c r="OBH271" s="27"/>
      <c r="OBI271" s="27"/>
      <c r="OBJ271" s="27"/>
      <c r="OBK271" s="27"/>
      <c r="OBL271" s="27"/>
      <c r="OBM271" s="27"/>
      <c r="OBN271" s="27"/>
      <c r="OBO271" s="27"/>
      <c r="OBP271" s="27"/>
      <c r="OBQ271" s="27"/>
      <c r="OBR271" s="27"/>
      <c r="OBS271" s="27"/>
      <c r="OBT271" s="27"/>
      <c r="OBU271" s="27"/>
      <c r="OBV271" s="27"/>
      <c r="OBW271" s="27"/>
      <c r="OBX271" s="27"/>
      <c r="OBY271" s="27"/>
      <c r="OBZ271" s="27"/>
      <c r="OCA271" s="27"/>
      <c r="OCB271" s="27"/>
      <c r="OCC271" s="27"/>
      <c r="OCD271" s="27"/>
      <c r="OCE271" s="27"/>
      <c r="OCF271" s="27"/>
      <c r="OCG271" s="27"/>
      <c r="OCH271" s="27"/>
      <c r="OCI271" s="27"/>
      <c r="OCJ271" s="27"/>
      <c r="OCK271" s="27"/>
      <c r="OCL271" s="27"/>
      <c r="OCM271" s="27"/>
      <c r="OCN271" s="27"/>
      <c r="OCO271" s="27"/>
      <c r="OCP271" s="27"/>
      <c r="OCQ271" s="27"/>
      <c r="OCR271" s="27"/>
      <c r="OCS271" s="27"/>
      <c r="OCT271" s="27"/>
      <c r="OCU271" s="27"/>
      <c r="OCV271" s="27"/>
      <c r="OCW271" s="27"/>
      <c r="OCX271" s="27"/>
      <c r="OCY271" s="27"/>
      <c r="OCZ271" s="27"/>
      <c r="ODA271" s="27"/>
      <c r="ODB271" s="27"/>
      <c r="ODC271" s="27"/>
      <c r="ODD271" s="27"/>
      <c r="ODE271" s="27"/>
      <c r="ODF271" s="27"/>
      <c r="ODG271" s="27"/>
      <c r="ODH271" s="27"/>
      <c r="ODI271" s="27"/>
      <c r="ODJ271" s="27"/>
      <c r="ODK271" s="27"/>
      <c r="ODL271" s="27"/>
      <c r="ODM271" s="27"/>
      <c r="ODN271" s="27"/>
      <c r="ODO271" s="27"/>
      <c r="ODP271" s="27"/>
      <c r="ODQ271" s="27"/>
      <c r="ODR271" s="27"/>
      <c r="ODS271" s="27"/>
      <c r="ODT271" s="27"/>
      <c r="ODU271" s="27"/>
      <c r="ODV271" s="27"/>
      <c r="ODW271" s="27"/>
      <c r="ODX271" s="27"/>
      <c r="ODY271" s="27"/>
      <c r="ODZ271" s="27"/>
      <c r="OEA271" s="27"/>
      <c r="OEB271" s="27"/>
      <c r="OEC271" s="27"/>
      <c r="OED271" s="27"/>
      <c r="OEE271" s="27"/>
      <c r="OEF271" s="27"/>
      <c r="OEG271" s="27"/>
      <c r="OEH271" s="27"/>
      <c r="OEI271" s="27"/>
      <c r="OEJ271" s="27"/>
      <c r="OEK271" s="27"/>
      <c r="OEL271" s="27"/>
      <c r="OEM271" s="27"/>
      <c r="OEN271" s="27"/>
      <c r="OEO271" s="27"/>
      <c r="OEP271" s="27"/>
      <c r="OEQ271" s="27"/>
      <c r="OER271" s="27"/>
      <c r="OES271" s="27"/>
      <c r="OET271" s="27"/>
      <c r="OEU271" s="27"/>
      <c r="OEV271" s="27"/>
      <c r="OEW271" s="27"/>
      <c r="OEX271" s="27"/>
      <c r="OEY271" s="27"/>
      <c r="OEZ271" s="27"/>
      <c r="OFA271" s="27"/>
      <c r="OFB271" s="27"/>
      <c r="OFC271" s="27"/>
      <c r="OFD271" s="27"/>
      <c r="OFE271" s="27"/>
      <c r="OFF271" s="27"/>
      <c r="OFG271" s="27"/>
      <c r="OFH271" s="27"/>
      <c r="OFI271" s="27"/>
      <c r="OFJ271" s="27"/>
      <c r="OFK271" s="27"/>
      <c r="OFL271" s="27"/>
      <c r="OFM271" s="27"/>
      <c r="OFN271" s="27"/>
      <c r="OFO271" s="27"/>
      <c r="OFP271" s="27"/>
      <c r="OFQ271" s="27"/>
      <c r="OFR271" s="27"/>
      <c r="OFS271" s="27"/>
      <c r="OFT271" s="27"/>
      <c r="OFU271" s="27"/>
      <c r="OFV271" s="27"/>
      <c r="OFW271" s="27"/>
      <c r="OFX271" s="27"/>
      <c r="OFY271" s="27"/>
      <c r="OFZ271" s="27"/>
      <c r="OGA271" s="27"/>
      <c r="OGB271" s="27"/>
      <c r="OGC271" s="27"/>
      <c r="OGD271" s="27"/>
      <c r="OGE271" s="27"/>
      <c r="OGF271" s="27"/>
      <c r="OGG271" s="27"/>
      <c r="OGH271" s="27"/>
      <c r="OGI271" s="27"/>
      <c r="OGJ271" s="27"/>
      <c r="OGK271" s="27"/>
      <c r="OGL271" s="27"/>
      <c r="OGM271" s="27"/>
      <c r="OGN271" s="27"/>
      <c r="OGO271" s="27"/>
      <c r="OGP271" s="27"/>
      <c r="OGQ271" s="27"/>
      <c r="OGR271" s="27"/>
      <c r="OGS271" s="27"/>
      <c r="OGT271" s="27"/>
      <c r="OGU271" s="27"/>
      <c r="OGV271" s="27"/>
      <c r="OGW271" s="27"/>
      <c r="OGX271" s="27"/>
      <c r="OGY271" s="27"/>
      <c r="OGZ271" s="27"/>
      <c r="OHA271" s="27"/>
      <c r="OHB271" s="27"/>
      <c r="OHC271" s="27"/>
      <c r="OHD271" s="27"/>
      <c r="OHE271" s="27"/>
      <c r="OHF271" s="27"/>
      <c r="OHG271" s="27"/>
      <c r="OHH271" s="27"/>
      <c r="OHI271" s="27"/>
      <c r="OHJ271" s="27"/>
      <c r="OHK271" s="27"/>
      <c r="OHL271" s="27"/>
      <c r="OHM271" s="27"/>
      <c r="OHN271" s="27"/>
      <c r="OHO271" s="27"/>
      <c r="OHP271" s="27"/>
      <c r="OHQ271" s="27"/>
      <c r="OHR271" s="27"/>
      <c r="OHS271" s="27"/>
      <c r="OHT271" s="27"/>
      <c r="OHU271" s="27"/>
      <c r="OHV271" s="27"/>
      <c r="OHW271" s="27"/>
      <c r="OHX271" s="27"/>
      <c r="OHY271" s="27"/>
      <c r="OHZ271" s="27"/>
      <c r="OIA271" s="27"/>
      <c r="OIB271" s="27"/>
      <c r="OIC271" s="27"/>
      <c r="OID271" s="27"/>
      <c r="OIE271" s="27"/>
      <c r="OIF271" s="27"/>
      <c r="OIG271" s="27"/>
      <c r="OIH271" s="27"/>
      <c r="OII271" s="27"/>
      <c r="OIJ271" s="27"/>
      <c r="OIK271" s="27"/>
      <c r="OIL271" s="27"/>
      <c r="OIM271" s="27"/>
      <c r="OIN271" s="27"/>
      <c r="OIO271" s="27"/>
      <c r="OIP271" s="27"/>
      <c r="OIQ271" s="27"/>
      <c r="OIR271" s="27"/>
      <c r="OIS271" s="27"/>
      <c r="OIT271" s="27"/>
      <c r="OIU271" s="27"/>
      <c r="OIV271" s="27"/>
      <c r="OIW271" s="27"/>
      <c r="OIX271" s="27"/>
      <c r="OIY271" s="27"/>
      <c r="OIZ271" s="27"/>
      <c r="OJA271" s="27"/>
      <c r="OJB271" s="27"/>
      <c r="OJC271" s="27"/>
      <c r="OJD271" s="27"/>
      <c r="OJE271" s="27"/>
      <c r="OJF271" s="27"/>
      <c r="OJG271" s="27"/>
      <c r="OJH271" s="27"/>
      <c r="OJI271" s="27"/>
      <c r="OJJ271" s="27"/>
      <c r="OJK271" s="27"/>
      <c r="OJL271" s="27"/>
      <c r="OJM271" s="27"/>
      <c r="OJN271" s="27"/>
      <c r="OJO271" s="27"/>
      <c r="OJP271" s="27"/>
      <c r="OJQ271" s="27"/>
      <c r="OJR271" s="27"/>
      <c r="OJS271" s="27"/>
      <c r="OJT271" s="27"/>
      <c r="OJU271" s="27"/>
      <c r="OJV271" s="27"/>
      <c r="OJW271" s="27"/>
      <c r="OJX271" s="27"/>
      <c r="OJY271" s="27"/>
      <c r="OJZ271" s="27"/>
      <c r="OKA271" s="27"/>
      <c r="OKB271" s="27"/>
      <c r="OKC271" s="27"/>
      <c r="OKD271" s="27"/>
      <c r="OKE271" s="27"/>
      <c r="OKF271" s="27"/>
      <c r="OKG271" s="27"/>
      <c r="OKH271" s="27"/>
      <c r="OKI271" s="27"/>
      <c r="OKJ271" s="27"/>
      <c r="OKK271" s="27"/>
      <c r="OKL271" s="27"/>
      <c r="OKM271" s="27"/>
      <c r="OKN271" s="27"/>
      <c r="OKO271" s="27"/>
      <c r="OKP271" s="27"/>
      <c r="OKQ271" s="27"/>
      <c r="OKR271" s="27"/>
      <c r="OKS271" s="27"/>
      <c r="OKT271" s="27"/>
      <c r="OKU271" s="27"/>
      <c r="OKV271" s="27"/>
      <c r="OKW271" s="27"/>
      <c r="OKX271" s="27"/>
      <c r="OKY271" s="27"/>
      <c r="OKZ271" s="27"/>
      <c r="OLA271" s="27"/>
      <c r="OLB271" s="27"/>
      <c r="OLC271" s="27"/>
      <c r="OLD271" s="27"/>
      <c r="OLE271" s="27"/>
      <c r="OLF271" s="27"/>
      <c r="OLG271" s="27"/>
      <c r="OLH271" s="27"/>
      <c r="OLI271" s="27"/>
      <c r="OLJ271" s="27"/>
      <c r="OLK271" s="27"/>
      <c r="OLL271" s="27"/>
      <c r="OLM271" s="27"/>
      <c r="OLN271" s="27"/>
      <c r="OLO271" s="27"/>
      <c r="OLP271" s="27"/>
      <c r="OLQ271" s="27"/>
      <c r="OLR271" s="27"/>
      <c r="OLS271" s="27"/>
      <c r="OLT271" s="27"/>
      <c r="OLU271" s="27"/>
      <c r="OLV271" s="27"/>
      <c r="OLW271" s="27"/>
      <c r="OLX271" s="27"/>
      <c r="OLY271" s="27"/>
      <c r="OLZ271" s="27"/>
      <c r="OMA271" s="27"/>
      <c r="OMB271" s="27"/>
      <c r="OMC271" s="27"/>
      <c r="OMD271" s="27"/>
      <c r="OME271" s="27"/>
      <c r="OMF271" s="27"/>
      <c r="OMG271" s="27"/>
      <c r="OMH271" s="27"/>
      <c r="OMI271" s="27"/>
      <c r="OMJ271" s="27"/>
      <c r="OMK271" s="27"/>
      <c r="OML271" s="27"/>
      <c r="OMM271" s="27"/>
      <c r="OMN271" s="27"/>
      <c r="OMO271" s="27"/>
      <c r="OMP271" s="27"/>
      <c r="OMQ271" s="27"/>
      <c r="OMR271" s="27"/>
      <c r="OMS271" s="27"/>
      <c r="OMT271" s="27"/>
      <c r="OMU271" s="27"/>
      <c r="OMV271" s="27"/>
      <c r="OMW271" s="27"/>
      <c r="OMX271" s="27"/>
      <c r="OMY271" s="27"/>
      <c r="OMZ271" s="27"/>
      <c r="ONA271" s="27"/>
      <c r="ONB271" s="27"/>
      <c r="ONC271" s="27"/>
      <c r="OND271" s="27"/>
      <c r="ONE271" s="27"/>
      <c r="ONF271" s="27"/>
      <c r="ONG271" s="27"/>
      <c r="ONH271" s="27"/>
      <c r="ONI271" s="27"/>
      <c r="ONJ271" s="27"/>
      <c r="ONK271" s="27"/>
      <c r="ONL271" s="27"/>
      <c r="ONM271" s="27"/>
      <c r="ONN271" s="27"/>
      <c r="ONO271" s="27"/>
      <c r="ONP271" s="27"/>
      <c r="ONQ271" s="27"/>
      <c r="ONR271" s="27"/>
      <c r="ONS271" s="27"/>
      <c r="ONT271" s="27"/>
      <c r="ONU271" s="27"/>
      <c r="ONV271" s="27"/>
      <c r="ONW271" s="27"/>
      <c r="ONX271" s="27"/>
      <c r="ONY271" s="27"/>
      <c r="ONZ271" s="27"/>
      <c r="OOA271" s="27"/>
      <c r="OOB271" s="27"/>
      <c r="OOC271" s="27"/>
      <c r="OOD271" s="27"/>
      <c r="OOE271" s="27"/>
      <c r="OOF271" s="27"/>
      <c r="OOG271" s="27"/>
      <c r="OOH271" s="27"/>
      <c r="OOI271" s="27"/>
      <c r="OOJ271" s="27"/>
      <c r="OOK271" s="27"/>
      <c r="OOL271" s="27"/>
      <c r="OOM271" s="27"/>
      <c r="OON271" s="27"/>
      <c r="OOO271" s="27"/>
      <c r="OOP271" s="27"/>
      <c r="OOQ271" s="27"/>
      <c r="OOR271" s="27"/>
      <c r="OOS271" s="27"/>
      <c r="OOT271" s="27"/>
      <c r="OOU271" s="27"/>
      <c r="OOV271" s="27"/>
      <c r="OOW271" s="27"/>
      <c r="OOX271" s="27"/>
      <c r="OOY271" s="27"/>
      <c r="OOZ271" s="27"/>
      <c r="OPA271" s="27"/>
      <c r="OPB271" s="27"/>
      <c r="OPC271" s="27"/>
      <c r="OPD271" s="27"/>
      <c r="OPE271" s="27"/>
      <c r="OPF271" s="27"/>
      <c r="OPG271" s="27"/>
      <c r="OPH271" s="27"/>
      <c r="OPI271" s="27"/>
      <c r="OPJ271" s="27"/>
      <c r="OPK271" s="27"/>
      <c r="OPL271" s="27"/>
      <c r="OPM271" s="27"/>
      <c r="OPN271" s="27"/>
      <c r="OPO271" s="27"/>
      <c r="OPP271" s="27"/>
      <c r="OPQ271" s="27"/>
      <c r="OPR271" s="27"/>
      <c r="OPS271" s="27"/>
      <c r="OPT271" s="27"/>
      <c r="OPU271" s="27"/>
      <c r="OPV271" s="27"/>
      <c r="OPW271" s="27"/>
      <c r="OPX271" s="27"/>
      <c r="OPY271" s="27"/>
      <c r="OPZ271" s="27"/>
      <c r="OQA271" s="27"/>
      <c r="OQB271" s="27"/>
      <c r="OQC271" s="27"/>
      <c r="OQD271" s="27"/>
      <c r="OQE271" s="27"/>
      <c r="OQF271" s="27"/>
      <c r="OQG271" s="27"/>
      <c r="OQH271" s="27"/>
      <c r="OQI271" s="27"/>
      <c r="OQJ271" s="27"/>
      <c r="OQK271" s="27"/>
      <c r="OQL271" s="27"/>
      <c r="OQM271" s="27"/>
      <c r="OQN271" s="27"/>
      <c r="OQO271" s="27"/>
      <c r="OQP271" s="27"/>
      <c r="OQQ271" s="27"/>
      <c r="OQR271" s="27"/>
      <c r="OQS271" s="27"/>
      <c r="OQT271" s="27"/>
      <c r="OQU271" s="27"/>
      <c r="OQV271" s="27"/>
      <c r="OQW271" s="27"/>
      <c r="OQX271" s="27"/>
      <c r="OQY271" s="27"/>
      <c r="OQZ271" s="27"/>
      <c r="ORA271" s="27"/>
      <c r="ORB271" s="27"/>
      <c r="ORC271" s="27"/>
      <c r="ORD271" s="27"/>
      <c r="ORE271" s="27"/>
      <c r="ORF271" s="27"/>
      <c r="ORG271" s="27"/>
      <c r="ORH271" s="27"/>
      <c r="ORI271" s="27"/>
      <c r="ORJ271" s="27"/>
      <c r="ORK271" s="27"/>
      <c r="ORL271" s="27"/>
      <c r="ORM271" s="27"/>
      <c r="ORN271" s="27"/>
      <c r="ORO271" s="27"/>
      <c r="ORP271" s="27"/>
      <c r="ORQ271" s="27"/>
      <c r="ORR271" s="27"/>
      <c r="ORS271" s="27"/>
      <c r="ORT271" s="27"/>
      <c r="ORU271" s="27"/>
      <c r="ORV271" s="27"/>
      <c r="ORW271" s="27"/>
      <c r="ORX271" s="27"/>
      <c r="ORY271" s="27"/>
      <c r="ORZ271" s="27"/>
      <c r="OSA271" s="27"/>
      <c r="OSB271" s="27"/>
      <c r="OSC271" s="27"/>
      <c r="OSD271" s="27"/>
      <c r="OSE271" s="27"/>
      <c r="OSF271" s="27"/>
      <c r="OSG271" s="27"/>
      <c r="OSH271" s="27"/>
      <c r="OSI271" s="27"/>
      <c r="OSJ271" s="27"/>
      <c r="OSK271" s="27"/>
      <c r="OSL271" s="27"/>
      <c r="OSM271" s="27"/>
      <c r="OSN271" s="27"/>
      <c r="OSO271" s="27"/>
      <c r="OSP271" s="27"/>
      <c r="OSQ271" s="27"/>
      <c r="OSR271" s="27"/>
      <c r="OSS271" s="27"/>
      <c r="OST271" s="27"/>
      <c r="OSU271" s="27"/>
      <c r="OSV271" s="27"/>
      <c r="OSW271" s="27"/>
      <c r="OSX271" s="27"/>
      <c r="OSY271" s="27"/>
      <c r="OSZ271" s="27"/>
      <c r="OTA271" s="27"/>
      <c r="OTB271" s="27"/>
      <c r="OTC271" s="27"/>
      <c r="OTD271" s="27"/>
      <c r="OTE271" s="27"/>
      <c r="OTF271" s="27"/>
      <c r="OTG271" s="27"/>
      <c r="OTH271" s="27"/>
      <c r="OTI271" s="27"/>
      <c r="OTJ271" s="27"/>
      <c r="OTK271" s="27"/>
      <c r="OTL271" s="27"/>
      <c r="OTM271" s="27"/>
      <c r="OTN271" s="27"/>
      <c r="OTO271" s="27"/>
      <c r="OTP271" s="27"/>
      <c r="OTQ271" s="27"/>
      <c r="OTR271" s="27"/>
      <c r="OTS271" s="27"/>
      <c r="OTT271" s="27"/>
      <c r="OTU271" s="27"/>
      <c r="OTV271" s="27"/>
      <c r="OTW271" s="27"/>
      <c r="OTX271" s="27"/>
      <c r="OTY271" s="27"/>
      <c r="OTZ271" s="27"/>
      <c r="OUA271" s="27"/>
      <c r="OUB271" s="27"/>
      <c r="OUC271" s="27"/>
      <c r="OUD271" s="27"/>
      <c r="OUE271" s="27"/>
      <c r="OUF271" s="27"/>
      <c r="OUG271" s="27"/>
      <c r="OUH271" s="27"/>
      <c r="OUI271" s="27"/>
      <c r="OUJ271" s="27"/>
      <c r="OUK271" s="27"/>
      <c r="OUL271" s="27"/>
      <c r="OUM271" s="27"/>
      <c r="OUN271" s="27"/>
      <c r="OUO271" s="27"/>
      <c r="OUP271" s="27"/>
      <c r="OUQ271" s="27"/>
      <c r="OUR271" s="27"/>
      <c r="OUS271" s="27"/>
      <c r="OUT271" s="27"/>
      <c r="OUU271" s="27"/>
      <c r="OUV271" s="27"/>
      <c r="OUW271" s="27"/>
      <c r="OUX271" s="27"/>
      <c r="OUY271" s="27"/>
      <c r="OUZ271" s="27"/>
      <c r="OVA271" s="27"/>
      <c r="OVB271" s="27"/>
      <c r="OVC271" s="27"/>
      <c r="OVD271" s="27"/>
      <c r="OVE271" s="27"/>
      <c r="OVF271" s="27"/>
      <c r="OVG271" s="27"/>
      <c r="OVH271" s="27"/>
      <c r="OVI271" s="27"/>
      <c r="OVJ271" s="27"/>
      <c r="OVK271" s="27"/>
      <c r="OVL271" s="27"/>
      <c r="OVM271" s="27"/>
      <c r="OVN271" s="27"/>
      <c r="OVO271" s="27"/>
      <c r="OVP271" s="27"/>
      <c r="OVQ271" s="27"/>
      <c r="OVR271" s="27"/>
      <c r="OVS271" s="27"/>
      <c r="OVT271" s="27"/>
      <c r="OVU271" s="27"/>
      <c r="OVV271" s="27"/>
      <c r="OVW271" s="27"/>
      <c r="OVX271" s="27"/>
      <c r="OVY271" s="27"/>
      <c r="OVZ271" s="27"/>
      <c r="OWA271" s="27"/>
      <c r="OWB271" s="27"/>
      <c r="OWC271" s="27"/>
      <c r="OWD271" s="27"/>
      <c r="OWE271" s="27"/>
      <c r="OWF271" s="27"/>
      <c r="OWG271" s="27"/>
      <c r="OWH271" s="27"/>
      <c r="OWI271" s="27"/>
      <c r="OWJ271" s="27"/>
      <c r="OWK271" s="27"/>
      <c r="OWL271" s="27"/>
      <c r="OWM271" s="27"/>
      <c r="OWN271" s="27"/>
      <c r="OWO271" s="27"/>
      <c r="OWP271" s="27"/>
      <c r="OWQ271" s="27"/>
      <c r="OWR271" s="27"/>
      <c r="OWS271" s="27"/>
      <c r="OWT271" s="27"/>
      <c r="OWU271" s="27"/>
      <c r="OWV271" s="27"/>
      <c r="OWW271" s="27"/>
      <c r="OWX271" s="27"/>
      <c r="OWY271" s="27"/>
      <c r="OWZ271" s="27"/>
      <c r="OXA271" s="27"/>
      <c r="OXB271" s="27"/>
      <c r="OXC271" s="27"/>
      <c r="OXD271" s="27"/>
      <c r="OXE271" s="27"/>
      <c r="OXF271" s="27"/>
      <c r="OXG271" s="27"/>
      <c r="OXH271" s="27"/>
      <c r="OXI271" s="27"/>
      <c r="OXJ271" s="27"/>
      <c r="OXK271" s="27"/>
      <c r="OXL271" s="27"/>
      <c r="OXM271" s="27"/>
      <c r="OXN271" s="27"/>
      <c r="OXO271" s="27"/>
      <c r="OXP271" s="27"/>
      <c r="OXQ271" s="27"/>
      <c r="OXR271" s="27"/>
      <c r="OXS271" s="27"/>
      <c r="OXT271" s="27"/>
      <c r="OXU271" s="27"/>
      <c r="OXV271" s="27"/>
      <c r="OXW271" s="27"/>
      <c r="OXX271" s="27"/>
      <c r="OXY271" s="27"/>
      <c r="OXZ271" s="27"/>
      <c r="OYA271" s="27"/>
      <c r="OYB271" s="27"/>
      <c r="OYC271" s="27"/>
      <c r="OYD271" s="27"/>
      <c r="OYE271" s="27"/>
      <c r="OYF271" s="27"/>
      <c r="OYG271" s="27"/>
      <c r="OYH271" s="27"/>
      <c r="OYI271" s="27"/>
      <c r="OYJ271" s="27"/>
      <c r="OYK271" s="27"/>
      <c r="OYL271" s="27"/>
      <c r="OYM271" s="27"/>
      <c r="OYN271" s="27"/>
      <c r="OYO271" s="27"/>
      <c r="OYP271" s="27"/>
      <c r="OYQ271" s="27"/>
      <c r="OYR271" s="27"/>
      <c r="OYS271" s="27"/>
      <c r="OYT271" s="27"/>
      <c r="OYU271" s="27"/>
      <c r="OYV271" s="27"/>
      <c r="OYW271" s="27"/>
      <c r="OYX271" s="27"/>
      <c r="OYY271" s="27"/>
      <c r="OYZ271" s="27"/>
      <c r="OZA271" s="27"/>
      <c r="OZB271" s="27"/>
      <c r="OZC271" s="27"/>
      <c r="OZD271" s="27"/>
      <c r="OZE271" s="27"/>
      <c r="OZF271" s="27"/>
      <c r="OZG271" s="27"/>
      <c r="OZH271" s="27"/>
      <c r="OZI271" s="27"/>
      <c r="OZJ271" s="27"/>
      <c r="OZK271" s="27"/>
      <c r="OZL271" s="27"/>
      <c r="OZM271" s="27"/>
      <c r="OZN271" s="27"/>
      <c r="OZO271" s="27"/>
      <c r="OZP271" s="27"/>
      <c r="OZQ271" s="27"/>
      <c r="OZR271" s="27"/>
      <c r="OZS271" s="27"/>
      <c r="OZT271" s="27"/>
      <c r="OZU271" s="27"/>
      <c r="OZV271" s="27"/>
      <c r="OZW271" s="27"/>
      <c r="OZX271" s="27"/>
      <c r="OZY271" s="27"/>
      <c r="OZZ271" s="27"/>
      <c r="PAA271" s="27"/>
      <c r="PAB271" s="27"/>
      <c r="PAC271" s="27"/>
      <c r="PAD271" s="27"/>
      <c r="PAE271" s="27"/>
      <c r="PAF271" s="27"/>
      <c r="PAG271" s="27"/>
      <c r="PAH271" s="27"/>
      <c r="PAI271" s="27"/>
      <c r="PAJ271" s="27"/>
      <c r="PAK271" s="27"/>
      <c r="PAL271" s="27"/>
      <c r="PAM271" s="27"/>
      <c r="PAN271" s="27"/>
      <c r="PAO271" s="27"/>
      <c r="PAP271" s="27"/>
      <c r="PAQ271" s="27"/>
      <c r="PAR271" s="27"/>
      <c r="PAS271" s="27"/>
      <c r="PAT271" s="27"/>
      <c r="PAU271" s="27"/>
      <c r="PAV271" s="27"/>
      <c r="PAW271" s="27"/>
      <c r="PAX271" s="27"/>
      <c r="PAY271" s="27"/>
      <c r="PAZ271" s="27"/>
      <c r="PBA271" s="27"/>
      <c r="PBB271" s="27"/>
      <c r="PBC271" s="27"/>
      <c r="PBD271" s="27"/>
      <c r="PBE271" s="27"/>
      <c r="PBF271" s="27"/>
      <c r="PBG271" s="27"/>
      <c r="PBH271" s="27"/>
      <c r="PBI271" s="27"/>
      <c r="PBJ271" s="27"/>
      <c r="PBK271" s="27"/>
      <c r="PBL271" s="27"/>
      <c r="PBM271" s="27"/>
      <c r="PBN271" s="27"/>
      <c r="PBO271" s="27"/>
      <c r="PBP271" s="27"/>
      <c r="PBQ271" s="27"/>
      <c r="PBR271" s="27"/>
      <c r="PBS271" s="27"/>
      <c r="PBT271" s="27"/>
      <c r="PBU271" s="27"/>
      <c r="PBV271" s="27"/>
      <c r="PBW271" s="27"/>
      <c r="PBX271" s="27"/>
      <c r="PBY271" s="27"/>
      <c r="PBZ271" s="27"/>
      <c r="PCA271" s="27"/>
      <c r="PCB271" s="27"/>
      <c r="PCC271" s="27"/>
      <c r="PCD271" s="27"/>
      <c r="PCE271" s="27"/>
      <c r="PCF271" s="27"/>
      <c r="PCG271" s="27"/>
      <c r="PCH271" s="27"/>
      <c r="PCI271" s="27"/>
      <c r="PCJ271" s="27"/>
      <c r="PCK271" s="27"/>
      <c r="PCL271" s="27"/>
      <c r="PCM271" s="27"/>
      <c r="PCN271" s="27"/>
      <c r="PCO271" s="27"/>
      <c r="PCP271" s="27"/>
      <c r="PCQ271" s="27"/>
      <c r="PCR271" s="27"/>
      <c r="PCS271" s="27"/>
      <c r="PCT271" s="27"/>
      <c r="PCU271" s="27"/>
      <c r="PCV271" s="27"/>
      <c r="PCW271" s="27"/>
      <c r="PCX271" s="27"/>
      <c r="PCY271" s="27"/>
      <c r="PCZ271" s="27"/>
      <c r="PDA271" s="27"/>
      <c r="PDB271" s="27"/>
      <c r="PDC271" s="27"/>
      <c r="PDD271" s="27"/>
      <c r="PDE271" s="27"/>
      <c r="PDF271" s="27"/>
      <c r="PDG271" s="27"/>
      <c r="PDH271" s="27"/>
      <c r="PDI271" s="27"/>
      <c r="PDJ271" s="27"/>
      <c r="PDK271" s="27"/>
      <c r="PDL271" s="27"/>
      <c r="PDM271" s="27"/>
      <c r="PDN271" s="27"/>
      <c r="PDO271" s="27"/>
      <c r="PDP271" s="27"/>
      <c r="PDQ271" s="27"/>
      <c r="PDR271" s="27"/>
      <c r="PDS271" s="27"/>
      <c r="PDT271" s="27"/>
      <c r="PDU271" s="27"/>
      <c r="PDV271" s="27"/>
      <c r="PDW271" s="27"/>
      <c r="PDX271" s="27"/>
      <c r="PDY271" s="27"/>
      <c r="PDZ271" s="27"/>
      <c r="PEA271" s="27"/>
      <c r="PEB271" s="27"/>
      <c r="PEC271" s="27"/>
      <c r="PED271" s="27"/>
      <c r="PEE271" s="27"/>
      <c r="PEF271" s="27"/>
      <c r="PEG271" s="27"/>
      <c r="PEH271" s="27"/>
      <c r="PEI271" s="27"/>
      <c r="PEJ271" s="27"/>
      <c r="PEK271" s="27"/>
      <c r="PEL271" s="27"/>
      <c r="PEM271" s="27"/>
      <c r="PEN271" s="27"/>
      <c r="PEO271" s="27"/>
      <c r="PEP271" s="27"/>
      <c r="PEQ271" s="27"/>
      <c r="PER271" s="27"/>
      <c r="PES271" s="27"/>
      <c r="PET271" s="27"/>
      <c r="PEU271" s="27"/>
      <c r="PEV271" s="27"/>
      <c r="PEW271" s="27"/>
      <c r="PEX271" s="27"/>
      <c r="PEY271" s="27"/>
      <c r="PEZ271" s="27"/>
      <c r="PFA271" s="27"/>
      <c r="PFB271" s="27"/>
      <c r="PFC271" s="27"/>
      <c r="PFD271" s="27"/>
      <c r="PFE271" s="27"/>
      <c r="PFF271" s="27"/>
      <c r="PFG271" s="27"/>
      <c r="PFH271" s="27"/>
      <c r="PFI271" s="27"/>
      <c r="PFJ271" s="27"/>
      <c r="PFK271" s="27"/>
      <c r="PFL271" s="27"/>
      <c r="PFM271" s="27"/>
      <c r="PFN271" s="27"/>
      <c r="PFO271" s="27"/>
      <c r="PFP271" s="27"/>
      <c r="PFQ271" s="27"/>
      <c r="PFR271" s="27"/>
      <c r="PFS271" s="27"/>
      <c r="PFT271" s="27"/>
      <c r="PFU271" s="27"/>
      <c r="PFV271" s="27"/>
      <c r="PFW271" s="27"/>
      <c r="PFX271" s="27"/>
      <c r="PFY271" s="27"/>
      <c r="PFZ271" s="27"/>
      <c r="PGA271" s="27"/>
      <c r="PGB271" s="27"/>
      <c r="PGC271" s="27"/>
      <c r="PGD271" s="27"/>
      <c r="PGE271" s="27"/>
      <c r="PGF271" s="27"/>
      <c r="PGG271" s="27"/>
      <c r="PGH271" s="27"/>
      <c r="PGI271" s="27"/>
      <c r="PGJ271" s="27"/>
      <c r="PGK271" s="27"/>
      <c r="PGL271" s="27"/>
      <c r="PGM271" s="27"/>
      <c r="PGN271" s="27"/>
      <c r="PGO271" s="27"/>
      <c r="PGP271" s="27"/>
      <c r="PGQ271" s="27"/>
      <c r="PGR271" s="27"/>
      <c r="PGS271" s="27"/>
      <c r="PGT271" s="27"/>
      <c r="PGU271" s="27"/>
      <c r="PGV271" s="27"/>
      <c r="PGW271" s="27"/>
      <c r="PGX271" s="27"/>
      <c r="PGY271" s="27"/>
      <c r="PGZ271" s="27"/>
      <c r="PHA271" s="27"/>
      <c r="PHB271" s="27"/>
      <c r="PHC271" s="27"/>
      <c r="PHD271" s="27"/>
      <c r="PHE271" s="27"/>
      <c r="PHF271" s="27"/>
      <c r="PHG271" s="27"/>
      <c r="PHH271" s="27"/>
      <c r="PHI271" s="27"/>
      <c r="PHJ271" s="27"/>
      <c r="PHK271" s="27"/>
      <c r="PHL271" s="27"/>
      <c r="PHM271" s="27"/>
      <c r="PHN271" s="27"/>
      <c r="PHO271" s="27"/>
      <c r="PHP271" s="27"/>
      <c r="PHQ271" s="27"/>
      <c r="PHR271" s="27"/>
      <c r="PHS271" s="27"/>
      <c r="PHT271" s="27"/>
      <c r="PHU271" s="27"/>
      <c r="PHV271" s="27"/>
      <c r="PHW271" s="27"/>
      <c r="PHX271" s="27"/>
      <c r="PHY271" s="27"/>
      <c r="PHZ271" s="27"/>
      <c r="PIA271" s="27"/>
      <c r="PIB271" s="27"/>
      <c r="PIC271" s="27"/>
      <c r="PID271" s="27"/>
      <c r="PIE271" s="27"/>
      <c r="PIF271" s="27"/>
      <c r="PIG271" s="27"/>
      <c r="PIH271" s="27"/>
      <c r="PII271" s="27"/>
      <c r="PIJ271" s="27"/>
      <c r="PIK271" s="27"/>
      <c r="PIL271" s="27"/>
      <c r="PIM271" s="27"/>
      <c r="PIN271" s="27"/>
      <c r="PIO271" s="27"/>
      <c r="PIP271" s="27"/>
      <c r="PIQ271" s="27"/>
      <c r="PIR271" s="27"/>
      <c r="PIS271" s="27"/>
      <c r="PIT271" s="27"/>
      <c r="PIU271" s="27"/>
      <c r="PIV271" s="27"/>
      <c r="PIW271" s="27"/>
      <c r="PIX271" s="27"/>
      <c r="PIY271" s="27"/>
      <c r="PIZ271" s="27"/>
      <c r="PJA271" s="27"/>
      <c r="PJB271" s="27"/>
      <c r="PJC271" s="27"/>
      <c r="PJD271" s="27"/>
      <c r="PJE271" s="27"/>
      <c r="PJF271" s="27"/>
      <c r="PJG271" s="27"/>
      <c r="PJH271" s="27"/>
      <c r="PJI271" s="27"/>
      <c r="PJJ271" s="27"/>
      <c r="PJK271" s="27"/>
      <c r="PJL271" s="27"/>
      <c r="PJM271" s="27"/>
      <c r="PJN271" s="27"/>
      <c r="PJO271" s="27"/>
      <c r="PJP271" s="27"/>
      <c r="PJQ271" s="27"/>
      <c r="PJR271" s="27"/>
      <c r="PJS271" s="27"/>
      <c r="PJT271" s="27"/>
      <c r="PJU271" s="27"/>
      <c r="PJV271" s="27"/>
      <c r="PJW271" s="27"/>
      <c r="PJX271" s="27"/>
      <c r="PJY271" s="27"/>
      <c r="PJZ271" s="27"/>
      <c r="PKA271" s="27"/>
      <c r="PKB271" s="27"/>
      <c r="PKC271" s="27"/>
      <c r="PKD271" s="27"/>
      <c r="PKE271" s="27"/>
      <c r="PKF271" s="27"/>
      <c r="PKG271" s="27"/>
      <c r="PKH271" s="27"/>
      <c r="PKI271" s="27"/>
      <c r="PKJ271" s="27"/>
      <c r="PKK271" s="27"/>
      <c r="PKL271" s="27"/>
      <c r="PKM271" s="27"/>
      <c r="PKN271" s="27"/>
      <c r="PKO271" s="27"/>
      <c r="PKP271" s="27"/>
      <c r="PKQ271" s="27"/>
      <c r="PKR271" s="27"/>
      <c r="PKS271" s="27"/>
      <c r="PKT271" s="27"/>
      <c r="PKU271" s="27"/>
      <c r="PKV271" s="27"/>
      <c r="PKW271" s="27"/>
      <c r="PKX271" s="27"/>
      <c r="PKY271" s="27"/>
      <c r="PKZ271" s="27"/>
      <c r="PLA271" s="27"/>
      <c r="PLB271" s="27"/>
      <c r="PLC271" s="27"/>
      <c r="PLD271" s="27"/>
      <c r="PLE271" s="27"/>
      <c r="PLF271" s="27"/>
      <c r="PLG271" s="27"/>
      <c r="PLH271" s="27"/>
      <c r="PLI271" s="27"/>
      <c r="PLJ271" s="27"/>
      <c r="PLK271" s="27"/>
      <c r="PLL271" s="27"/>
      <c r="PLM271" s="27"/>
      <c r="PLN271" s="27"/>
      <c r="PLO271" s="27"/>
      <c r="PLP271" s="27"/>
      <c r="PLQ271" s="27"/>
      <c r="PLR271" s="27"/>
      <c r="PLS271" s="27"/>
      <c r="PLT271" s="27"/>
      <c r="PLU271" s="27"/>
      <c r="PLV271" s="27"/>
      <c r="PLW271" s="27"/>
      <c r="PLX271" s="27"/>
      <c r="PLY271" s="27"/>
      <c r="PLZ271" s="27"/>
      <c r="PMA271" s="27"/>
      <c r="PMB271" s="27"/>
      <c r="PMC271" s="27"/>
      <c r="PMD271" s="27"/>
      <c r="PME271" s="27"/>
      <c r="PMF271" s="27"/>
      <c r="PMG271" s="27"/>
      <c r="PMH271" s="27"/>
      <c r="PMI271" s="27"/>
      <c r="PMJ271" s="27"/>
      <c r="PMK271" s="27"/>
      <c r="PML271" s="27"/>
      <c r="PMM271" s="27"/>
      <c r="PMN271" s="27"/>
      <c r="PMO271" s="27"/>
      <c r="PMP271" s="27"/>
      <c r="PMQ271" s="27"/>
      <c r="PMR271" s="27"/>
      <c r="PMS271" s="27"/>
      <c r="PMT271" s="27"/>
      <c r="PMU271" s="27"/>
      <c r="PMV271" s="27"/>
      <c r="PMW271" s="27"/>
      <c r="PMX271" s="27"/>
      <c r="PMY271" s="27"/>
      <c r="PMZ271" s="27"/>
      <c r="PNA271" s="27"/>
      <c r="PNB271" s="27"/>
      <c r="PNC271" s="27"/>
      <c r="PND271" s="27"/>
      <c r="PNE271" s="27"/>
      <c r="PNF271" s="27"/>
      <c r="PNG271" s="27"/>
      <c r="PNH271" s="27"/>
      <c r="PNI271" s="27"/>
      <c r="PNJ271" s="27"/>
      <c r="PNK271" s="27"/>
      <c r="PNL271" s="27"/>
      <c r="PNM271" s="27"/>
      <c r="PNN271" s="27"/>
      <c r="PNO271" s="27"/>
      <c r="PNP271" s="27"/>
      <c r="PNQ271" s="27"/>
      <c r="PNR271" s="27"/>
      <c r="PNS271" s="27"/>
      <c r="PNT271" s="27"/>
      <c r="PNU271" s="27"/>
      <c r="PNV271" s="27"/>
      <c r="PNW271" s="27"/>
      <c r="PNX271" s="27"/>
      <c r="PNY271" s="27"/>
      <c r="PNZ271" s="27"/>
      <c r="POA271" s="27"/>
      <c r="POB271" s="27"/>
      <c r="POC271" s="27"/>
      <c r="POD271" s="27"/>
      <c r="POE271" s="27"/>
      <c r="POF271" s="27"/>
      <c r="POG271" s="27"/>
      <c r="POH271" s="27"/>
      <c r="POI271" s="27"/>
      <c r="POJ271" s="27"/>
      <c r="POK271" s="27"/>
      <c r="POL271" s="27"/>
      <c r="POM271" s="27"/>
      <c r="PON271" s="27"/>
      <c r="POO271" s="27"/>
      <c r="POP271" s="27"/>
      <c r="POQ271" s="27"/>
      <c r="POR271" s="27"/>
      <c r="POS271" s="27"/>
      <c r="POT271" s="27"/>
      <c r="POU271" s="27"/>
      <c r="POV271" s="27"/>
      <c r="POW271" s="27"/>
      <c r="POX271" s="27"/>
      <c r="POY271" s="27"/>
      <c r="POZ271" s="27"/>
      <c r="PPA271" s="27"/>
      <c r="PPB271" s="27"/>
      <c r="PPC271" s="27"/>
      <c r="PPD271" s="27"/>
      <c r="PPE271" s="27"/>
      <c r="PPF271" s="27"/>
      <c r="PPG271" s="27"/>
      <c r="PPH271" s="27"/>
      <c r="PPI271" s="27"/>
      <c r="PPJ271" s="27"/>
      <c r="PPK271" s="27"/>
      <c r="PPL271" s="27"/>
      <c r="PPM271" s="27"/>
      <c r="PPN271" s="27"/>
      <c r="PPO271" s="27"/>
      <c r="PPP271" s="27"/>
      <c r="PPQ271" s="27"/>
      <c r="PPR271" s="27"/>
      <c r="PPS271" s="27"/>
      <c r="PPT271" s="27"/>
      <c r="PPU271" s="27"/>
      <c r="PPV271" s="27"/>
      <c r="PPW271" s="27"/>
      <c r="PPX271" s="27"/>
      <c r="PPY271" s="27"/>
      <c r="PPZ271" s="27"/>
      <c r="PQA271" s="27"/>
      <c r="PQB271" s="27"/>
      <c r="PQC271" s="27"/>
      <c r="PQD271" s="27"/>
      <c r="PQE271" s="27"/>
      <c r="PQF271" s="27"/>
      <c r="PQG271" s="27"/>
      <c r="PQH271" s="27"/>
      <c r="PQI271" s="27"/>
      <c r="PQJ271" s="27"/>
      <c r="PQK271" s="27"/>
      <c r="PQL271" s="27"/>
      <c r="PQM271" s="27"/>
      <c r="PQN271" s="27"/>
      <c r="PQO271" s="27"/>
      <c r="PQP271" s="27"/>
      <c r="PQQ271" s="27"/>
      <c r="PQR271" s="27"/>
      <c r="PQS271" s="27"/>
      <c r="PQT271" s="27"/>
      <c r="PQU271" s="27"/>
      <c r="PQV271" s="27"/>
      <c r="PQW271" s="27"/>
      <c r="PQX271" s="27"/>
      <c r="PQY271" s="27"/>
      <c r="PQZ271" s="27"/>
      <c r="PRA271" s="27"/>
      <c r="PRB271" s="27"/>
      <c r="PRC271" s="27"/>
      <c r="PRD271" s="27"/>
      <c r="PRE271" s="27"/>
      <c r="PRF271" s="27"/>
      <c r="PRG271" s="27"/>
      <c r="PRH271" s="27"/>
      <c r="PRI271" s="27"/>
      <c r="PRJ271" s="27"/>
      <c r="PRK271" s="27"/>
      <c r="PRL271" s="27"/>
      <c r="PRM271" s="27"/>
      <c r="PRN271" s="27"/>
      <c r="PRO271" s="27"/>
      <c r="PRP271" s="27"/>
      <c r="PRQ271" s="27"/>
      <c r="PRR271" s="27"/>
      <c r="PRS271" s="27"/>
      <c r="PRT271" s="27"/>
      <c r="PRU271" s="27"/>
      <c r="PRV271" s="27"/>
      <c r="PRW271" s="27"/>
      <c r="PRX271" s="27"/>
      <c r="PRY271" s="27"/>
      <c r="PRZ271" s="27"/>
      <c r="PSA271" s="27"/>
      <c r="PSB271" s="27"/>
      <c r="PSC271" s="27"/>
      <c r="PSD271" s="27"/>
      <c r="PSE271" s="27"/>
      <c r="PSF271" s="27"/>
      <c r="PSG271" s="27"/>
      <c r="PSH271" s="27"/>
      <c r="PSI271" s="27"/>
      <c r="PSJ271" s="27"/>
      <c r="PSK271" s="27"/>
      <c r="PSL271" s="27"/>
      <c r="PSM271" s="27"/>
      <c r="PSN271" s="27"/>
      <c r="PSO271" s="27"/>
      <c r="PSP271" s="27"/>
      <c r="PSQ271" s="27"/>
      <c r="PSR271" s="27"/>
      <c r="PSS271" s="27"/>
      <c r="PST271" s="27"/>
      <c r="PSU271" s="27"/>
      <c r="PSV271" s="27"/>
      <c r="PSW271" s="27"/>
      <c r="PSX271" s="27"/>
      <c r="PSY271" s="27"/>
      <c r="PSZ271" s="27"/>
      <c r="PTA271" s="27"/>
      <c r="PTB271" s="27"/>
      <c r="PTC271" s="27"/>
      <c r="PTD271" s="27"/>
      <c r="PTE271" s="27"/>
      <c r="PTF271" s="27"/>
      <c r="PTG271" s="27"/>
      <c r="PTH271" s="27"/>
      <c r="PTI271" s="27"/>
      <c r="PTJ271" s="27"/>
      <c r="PTK271" s="27"/>
      <c r="PTL271" s="27"/>
      <c r="PTM271" s="27"/>
      <c r="PTN271" s="27"/>
      <c r="PTO271" s="27"/>
      <c r="PTP271" s="27"/>
      <c r="PTQ271" s="27"/>
      <c r="PTR271" s="27"/>
      <c r="PTS271" s="27"/>
      <c r="PTT271" s="27"/>
      <c r="PTU271" s="27"/>
      <c r="PTV271" s="27"/>
      <c r="PTW271" s="27"/>
      <c r="PTX271" s="27"/>
      <c r="PTY271" s="27"/>
      <c r="PTZ271" s="27"/>
      <c r="PUA271" s="27"/>
      <c r="PUB271" s="27"/>
      <c r="PUC271" s="27"/>
      <c r="PUD271" s="27"/>
      <c r="PUE271" s="27"/>
      <c r="PUF271" s="27"/>
      <c r="PUG271" s="27"/>
      <c r="PUH271" s="27"/>
      <c r="PUI271" s="27"/>
      <c r="PUJ271" s="27"/>
      <c r="PUK271" s="27"/>
      <c r="PUL271" s="27"/>
      <c r="PUM271" s="27"/>
      <c r="PUN271" s="27"/>
      <c r="PUO271" s="27"/>
      <c r="PUP271" s="27"/>
      <c r="PUQ271" s="27"/>
      <c r="PUR271" s="27"/>
      <c r="PUS271" s="27"/>
      <c r="PUT271" s="27"/>
      <c r="PUU271" s="27"/>
      <c r="PUV271" s="27"/>
      <c r="PUW271" s="27"/>
      <c r="PUX271" s="27"/>
      <c r="PUY271" s="27"/>
      <c r="PUZ271" s="27"/>
      <c r="PVA271" s="27"/>
      <c r="PVB271" s="27"/>
      <c r="PVC271" s="27"/>
      <c r="PVD271" s="27"/>
      <c r="PVE271" s="27"/>
      <c r="PVF271" s="27"/>
      <c r="PVG271" s="27"/>
      <c r="PVH271" s="27"/>
      <c r="PVI271" s="27"/>
      <c r="PVJ271" s="27"/>
      <c r="PVK271" s="27"/>
      <c r="PVL271" s="27"/>
      <c r="PVM271" s="27"/>
      <c r="PVN271" s="27"/>
      <c r="PVO271" s="27"/>
      <c r="PVP271" s="27"/>
      <c r="PVQ271" s="27"/>
      <c r="PVR271" s="27"/>
      <c r="PVS271" s="27"/>
      <c r="PVT271" s="27"/>
      <c r="PVU271" s="27"/>
      <c r="PVV271" s="27"/>
      <c r="PVW271" s="27"/>
      <c r="PVX271" s="27"/>
      <c r="PVY271" s="27"/>
      <c r="PVZ271" s="27"/>
      <c r="PWA271" s="27"/>
      <c r="PWB271" s="27"/>
      <c r="PWC271" s="27"/>
      <c r="PWD271" s="27"/>
      <c r="PWE271" s="27"/>
      <c r="PWF271" s="27"/>
      <c r="PWG271" s="27"/>
      <c r="PWH271" s="27"/>
      <c r="PWI271" s="27"/>
      <c r="PWJ271" s="27"/>
      <c r="PWK271" s="27"/>
      <c r="PWL271" s="27"/>
      <c r="PWM271" s="27"/>
      <c r="PWN271" s="27"/>
      <c r="PWO271" s="27"/>
      <c r="PWP271" s="27"/>
      <c r="PWQ271" s="27"/>
      <c r="PWR271" s="27"/>
      <c r="PWS271" s="27"/>
      <c r="PWT271" s="27"/>
      <c r="PWU271" s="27"/>
      <c r="PWV271" s="27"/>
      <c r="PWW271" s="27"/>
      <c r="PWX271" s="27"/>
      <c r="PWY271" s="27"/>
      <c r="PWZ271" s="27"/>
      <c r="PXA271" s="27"/>
      <c r="PXB271" s="27"/>
      <c r="PXC271" s="27"/>
      <c r="PXD271" s="27"/>
      <c r="PXE271" s="27"/>
      <c r="PXF271" s="27"/>
      <c r="PXG271" s="27"/>
      <c r="PXH271" s="27"/>
      <c r="PXI271" s="27"/>
      <c r="PXJ271" s="27"/>
      <c r="PXK271" s="27"/>
      <c r="PXL271" s="27"/>
      <c r="PXM271" s="27"/>
      <c r="PXN271" s="27"/>
      <c r="PXO271" s="27"/>
      <c r="PXP271" s="27"/>
      <c r="PXQ271" s="27"/>
      <c r="PXR271" s="27"/>
      <c r="PXS271" s="27"/>
      <c r="PXT271" s="27"/>
      <c r="PXU271" s="27"/>
      <c r="PXV271" s="27"/>
      <c r="PXW271" s="27"/>
      <c r="PXX271" s="27"/>
      <c r="PXY271" s="27"/>
      <c r="PXZ271" s="27"/>
      <c r="PYA271" s="27"/>
      <c r="PYB271" s="27"/>
      <c r="PYC271" s="27"/>
      <c r="PYD271" s="27"/>
      <c r="PYE271" s="27"/>
      <c r="PYF271" s="27"/>
      <c r="PYG271" s="27"/>
      <c r="PYH271" s="27"/>
      <c r="PYI271" s="27"/>
      <c r="PYJ271" s="27"/>
      <c r="PYK271" s="27"/>
      <c r="PYL271" s="27"/>
      <c r="PYM271" s="27"/>
      <c r="PYN271" s="27"/>
      <c r="PYO271" s="27"/>
      <c r="PYP271" s="27"/>
      <c r="PYQ271" s="27"/>
      <c r="PYR271" s="27"/>
      <c r="PYS271" s="27"/>
      <c r="PYT271" s="27"/>
      <c r="PYU271" s="27"/>
      <c r="PYV271" s="27"/>
      <c r="PYW271" s="27"/>
      <c r="PYX271" s="27"/>
      <c r="PYY271" s="27"/>
      <c r="PYZ271" s="27"/>
      <c r="PZA271" s="27"/>
      <c r="PZB271" s="27"/>
      <c r="PZC271" s="27"/>
      <c r="PZD271" s="27"/>
      <c r="PZE271" s="27"/>
      <c r="PZF271" s="27"/>
      <c r="PZG271" s="27"/>
      <c r="PZH271" s="27"/>
      <c r="PZI271" s="27"/>
      <c r="PZJ271" s="27"/>
      <c r="PZK271" s="27"/>
      <c r="PZL271" s="27"/>
      <c r="PZM271" s="27"/>
      <c r="PZN271" s="27"/>
      <c r="PZO271" s="27"/>
      <c r="PZP271" s="27"/>
      <c r="PZQ271" s="27"/>
      <c r="PZR271" s="27"/>
      <c r="PZS271" s="27"/>
      <c r="PZT271" s="27"/>
      <c r="PZU271" s="27"/>
      <c r="PZV271" s="27"/>
      <c r="PZW271" s="27"/>
      <c r="PZX271" s="27"/>
      <c r="PZY271" s="27"/>
      <c r="PZZ271" s="27"/>
      <c r="QAA271" s="27"/>
      <c r="QAB271" s="27"/>
      <c r="QAC271" s="27"/>
      <c r="QAD271" s="27"/>
      <c r="QAE271" s="27"/>
      <c r="QAF271" s="27"/>
      <c r="QAG271" s="27"/>
      <c r="QAH271" s="27"/>
      <c r="QAI271" s="27"/>
      <c r="QAJ271" s="27"/>
      <c r="QAK271" s="27"/>
      <c r="QAL271" s="27"/>
      <c r="QAM271" s="27"/>
      <c r="QAN271" s="27"/>
      <c r="QAO271" s="27"/>
      <c r="QAP271" s="27"/>
      <c r="QAQ271" s="27"/>
      <c r="QAR271" s="27"/>
      <c r="QAS271" s="27"/>
      <c r="QAT271" s="27"/>
      <c r="QAU271" s="27"/>
      <c r="QAV271" s="27"/>
      <c r="QAW271" s="27"/>
      <c r="QAX271" s="27"/>
      <c r="QAY271" s="27"/>
      <c r="QAZ271" s="27"/>
      <c r="QBA271" s="27"/>
      <c r="QBB271" s="27"/>
      <c r="QBC271" s="27"/>
      <c r="QBD271" s="27"/>
      <c r="QBE271" s="27"/>
      <c r="QBF271" s="27"/>
      <c r="QBG271" s="27"/>
      <c r="QBH271" s="27"/>
      <c r="QBI271" s="27"/>
      <c r="QBJ271" s="27"/>
      <c r="QBK271" s="27"/>
      <c r="QBL271" s="27"/>
      <c r="QBM271" s="27"/>
      <c r="QBN271" s="27"/>
      <c r="QBO271" s="27"/>
      <c r="QBP271" s="27"/>
      <c r="QBQ271" s="27"/>
      <c r="QBR271" s="27"/>
      <c r="QBS271" s="27"/>
      <c r="QBT271" s="27"/>
      <c r="QBU271" s="27"/>
      <c r="QBV271" s="27"/>
      <c r="QBW271" s="27"/>
      <c r="QBX271" s="27"/>
      <c r="QBY271" s="27"/>
      <c r="QBZ271" s="27"/>
      <c r="QCA271" s="27"/>
      <c r="QCB271" s="27"/>
      <c r="QCC271" s="27"/>
      <c r="QCD271" s="27"/>
      <c r="QCE271" s="27"/>
      <c r="QCF271" s="27"/>
      <c r="QCG271" s="27"/>
      <c r="QCH271" s="27"/>
      <c r="QCI271" s="27"/>
      <c r="QCJ271" s="27"/>
      <c r="QCK271" s="27"/>
      <c r="QCL271" s="27"/>
      <c r="QCM271" s="27"/>
      <c r="QCN271" s="27"/>
      <c r="QCO271" s="27"/>
      <c r="QCP271" s="27"/>
      <c r="QCQ271" s="27"/>
      <c r="QCR271" s="27"/>
      <c r="QCS271" s="27"/>
      <c r="QCT271" s="27"/>
      <c r="QCU271" s="27"/>
      <c r="QCV271" s="27"/>
      <c r="QCW271" s="27"/>
      <c r="QCX271" s="27"/>
      <c r="QCY271" s="27"/>
      <c r="QCZ271" s="27"/>
      <c r="QDA271" s="27"/>
      <c r="QDB271" s="27"/>
      <c r="QDC271" s="27"/>
      <c r="QDD271" s="27"/>
      <c r="QDE271" s="27"/>
      <c r="QDF271" s="27"/>
      <c r="QDG271" s="27"/>
      <c r="QDH271" s="27"/>
      <c r="QDI271" s="27"/>
      <c r="QDJ271" s="27"/>
      <c r="QDK271" s="27"/>
      <c r="QDL271" s="27"/>
      <c r="QDM271" s="27"/>
      <c r="QDN271" s="27"/>
      <c r="QDO271" s="27"/>
      <c r="QDP271" s="27"/>
      <c r="QDQ271" s="27"/>
      <c r="QDR271" s="27"/>
      <c r="QDS271" s="27"/>
      <c r="QDT271" s="27"/>
      <c r="QDU271" s="27"/>
      <c r="QDV271" s="27"/>
      <c r="QDW271" s="27"/>
      <c r="QDX271" s="27"/>
      <c r="QDY271" s="27"/>
      <c r="QDZ271" s="27"/>
      <c r="QEA271" s="27"/>
      <c r="QEB271" s="27"/>
      <c r="QEC271" s="27"/>
      <c r="QED271" s="27"/>
      <c r="QEE271" s="27"/>
      <c r="QEF271" s="27"/>
      <c r="QEG271" s="27"/>
      <c r="QEH271" s="27"/>
      <c r="QEI271" s="27"/>
      <c r="QEJ271" s="27"/>
      <c r="QEK271" s="27"/>
      <c r="QEL271" s="27"/>
      <c r="QEM271" s="27"/>
      <c r="QEN271" s="27"/>
      <c r="QEO271" s="27"/>
      <c r="QEP271" s="27"/>
      <c r="QEQ271" s="27"/>
      <c r="QER271" s="27"/>
      <c r="QES271" s="27"/>
      <c r="QET271" s="27"/>
      <c r="QEU271" s="27"/>
      <c r="QEV271" s="27"/>
      <c r="QEW271" s="27"/>
      <c r="QEX271" s="27"/>
      <c r="QEY271" s="27"/>
      <c r="QEZ271" s="27"/>
      <c r="QFA271" s="27"/>
      <c r="QFB271" s="27"/>
      <c r="QFC271" s="27"/>
      <c r="QFD271" s="27"/>
      <c r="QFE271" s="27"/>
      <c r="QFF271" s="27"/>
      <c r="QFG271" s="27"/>
      <c r="QFH271" s="27"/>
      <c r="QFI271" s="27"/>
      <c r="QFJ271" s="27"/>
      <c r="QFK271" s="27"/>
      <c r="QFL271" s="27"/>
      <c r="QFM271" s="27"/>
      <c r="QFN271" s="27"/>
      <c r="QFO271" s="27"/>
      <c r="QFP271" s="27"/>
      <c r="QFQ271" s="27"/>
      <c r="QFR271" s="27"/>
      <c r="QFS271" s="27"/>
      <c r="QFT271" s="27"/>
      <c r="QFU271" s="27"/>
      <c r="QFV271" s="27"/>
      <c r="QFW271" s="27"/>
      <c r="QFX271" s="27"/>
      <c r="QFY271" s="27"/>
      <c r="QFZ271" s="27"/>
      <c r="QGA271" s="27"/>
      <c r="QGB271" s="27"/>
      <c r="QGC271" s="27"/>
      <c r="QGD271" s="27"/>
      <c r="QGE271" s="27"/>
      <c r="QGF271" s="27"/>
      <c r="QGG271" s="27"/>
      <c r="QGH271" s="27"/>
      <c r="QGI271" s="27"/>
      <c r="QGJ271" s="27"/>
      <c r="QGK271" s="27"/>
      <c r="QGL271" s="27"/>
      <c r="QGM271" s="27"/>
      <c r="QGN271" s="27"/>
      <c r="QGO271" s="27"/>
      <c r="QGP271" s="27"/>
      <c r="QGQ271" s="27"/>
      <c r="QGR271" s="27"/>
      <c r="QGS271" s="27"/>
      <c r="QGT271" s="27"/>
      <c r="QGU271" s="27"/>
      <c r="QGV271" s="27"/>
      <c r="QGW271" s="27"/>
      <c r="QGX271" s="27"/>
      <c r="QGY271" s="27"/>
      <c r="QGZ271" s="27"/>
      <c r="QHA271" s="27"/>
      <c r="QHB271" s="27"/>
      <c r="QHC271" s="27"/>
      <c r="QHD271" s="27"/>
      <c r="QHE271" s="27"/>
      <c r="QHF271" s="27"/>
      <c r="QHG271" s="27"/>
      <c r="QHH271" s="27"/>
      <c r="QHI271" s="27"/>
      <c r="QHJ271" s="27"/>
      <c r="QHK271" s="27"/>
      <c r="QHL271" s="27"/>
      <c r="QHM271" s="27"/>
      <c r="QHN271" s="27"/>
      <c r="QHO271" s="27"/>
      <c r="QHP271" s="27"/>
      <c r="QHQ271" s="27"/>
      <c r="QHR271" s="27"/>
      <c r="QHS271" s="27"/>
      <c r="QHT271" s="27"/>
      <c r="QHU271" s="27"/>
      <c r="QHV271" s="27"/>
      <c r="QHW271" s="27"/>
      <c r="QHX271" s="27"/>
      <c r="QHY271" s="27"/>
      <c r="QHZ271" s="27"/>
      <c r="QIA271" s="27"/>
      <c r="QIB271" s="27"/>
      <c r="QIC271" s="27"/>
      <c r="QID271" s="27"/>
      <c r="QIE271" s="27"/>
      <c r="QIF271" s="27"/>
      <c r="QIG271" s="27"/>
      <c r="QIH271" s="27"/>
      <c r="QII271" s="27"/>
      <c r="QIJ271" s="27"/>
      <c r="QIK271" s="27"/>
      <c r="QIL271" s="27"/>
      <c r="QIM271" s="27"/>
      <c r="QIN271" s="27"/>
      <c r="QIO271" s="27"/>
      <c r="QIP271" s="27"/>
      <c r="QIQ271" s="27"/>
      <c r="QIR271" s="27"/>
      <c r="QIS271" s="27"/>
      <c r="QIT271" s="27"/>
      <c r="QIU271" s="27"/>
      <c r="QIV271" s="27"/>
      <c r="QIW271" s="27"/>
      <c r="QIX271" s="27"/>
      <c r="QIY271" s="27"/>
      <c r="QIZ271" s="27"/>
      <c r="QJA271" s="27"/>
      <c r="QJB271" s="27"/>
      <c r="QJC271" s="27"/>
      <c r="QJD271" s="27"/>
      <c r="QJE271" s="27"/>
      <c r="QJF271" s="27"/>
      <c r="QJG271" s="27"/>
      <c r="QJH271" s="27"/>
      <c r="QJI271" s="27"/>
      <c r="QJJ271" s="27"/>
      <c r="QJK271" s="27"/>
      <c r="QJL271" s="27"/>
      <c r="QJM271" s="27"/>
      <c r="QJN271" s="27"/>
      <c r="QJO271" s="27"/>
      <c r="QJP271" s="27"/>
      <c r="QJQ271" s="27"/>
      <c r="QJR271" s="27"/>
      <c r="QJS271" s="27"/>
      <c r="QJT271" s="27"/>
      <c r="QJU271" s="27"/>
      <c r="QJV271" s="27"/>
      <c r="QJW271" s="27"/>
      <c r="QJX271" s="27"/>
      <c r="QJY271" s="27"/>
      <c r="QJZ271" s="27"/>
      <c r="QKA271" s="27"/>
      <c r="QKB271" s="27"/>
      <c r="QKC271" s="27"/>
      <c r="QKD271" s="27"/>
      <c r="QKE271" s="27"/>
      <c r="QKF271" s="27"/>
      <c r="QKG271" s="27"/>
      <c r="QKH271" s="27"/>
      <c r="QKI271" s="27"/>
      <c r="QKJ271" s="27"/>
      <c r="QKK271" s="27"/>
      <c r="QKL271" s="27"/>
      <c r="QKM271" s="27"/>
      <c r="QKN271" s="27"/>
      <c r="QKO271" s="27"/>
      <c r="QKP271" s="27"/>
      <c r="QKQ271" s="27"/>
      <c r="QKR271" s="27"/>
      <c r="QKS271" s="27"/>
      <c r="QKT271" s="27"/>
      <c r="QKU271" s="27"/>
      <c r="QKV271" s="27"/>
      <c r="QKW271" s="27"/>
      <c r="QKX271" s="27"/>
      <c r="QKY271" s="27"/>
      <c r="QKZ271" s="27"/>
      <c r="QLA271" s="27"/>
      <c r="QLB271" s="27"/>
      <c r="QLC271" s="27"/>
      <c r="QLD271" s="27"/>
      <c r="QLE271" s="27"/>
      <c r="QLF271" s="27"/>
      <c r="QLG271" s="27"/>
      <c r="QLH271" s="27"/>
      <c r="QLI271" s="27"/>
      <c r="QLJ271" s="27"/>
      <c r="QLK271" s="27"/>
      <c r="QLL271" s="27"/>
      <c r="QLM271" s="27"/>
      <c r="QLN271" s="27"/>
      <c r="QLO271" s="27"/>
      <c r="QLP271" s="27"/>
      <c r="QLQ271" s="27"/>
      <c r="QLR271" s="27"/>
      <c r="QLS271" s="27"/>
      <c r="QLT271" s="27"/>
      <c r="QLU271" s="27"/>
      <c r="QLV271" s="27"/>
      <c r="QLW271" s="27"/>
      <c r="QLX271" s="27"/>
      <c r="QLY271" s="27"/>
      <c r="QLZ271" s="27"/>
      <c r="QMA271" s="27"/>
      <c r="QMB271" s="27"/>
      <c r="QMC271" s="27"/>
      <c r="QMD271" s="27"/>
      <c r="QME271" s="27"/>
      <c r="QMF271" s="27"/>
      <c r="QMG271" s="27"/>
      <c r="QMH271" s="27"/>
      <c r="QMI271" s="27"/>
      <c r="QMJ271" s="27"/>
      <c r="QMK271" s="27"/>
      <c r="QML271" s="27"/>
      <c r="QMM271" s="27"/>
      <c r="QMN271" s="27"/>
      <c r="QMO271" s="27"/>
      <c r="QMP271" s="27"/>
      <c r="QMQ271" s="27"/>
      <c r="QMR271" s="27"/>
      <c r="QMS271" s="27"/>
      <c r="QMT271" s="27"/>
      <c r="QMU271" s="27"/>
      <c r="QMV271" s="27"/>
      <c r="QMW271" s="27"/>
      <c r="QMX271" s="27"/>
      <c r="QMY271" s="27"/>
      <c r="QMZ271" s="27"/>
      <c r="QNA271" s="27"/>
      <c r="QNB271" s="27"/>
      <c r="QNC271" s="27"/>
      <c r="QND271" s="27"/>
      <c r="QNE271" s="27"/>
      <c r="QNF271" s="27"/>
      <c r="QNG271" s="27"/>
      <c r="QNH271" s="27"/>
      <c r="QNI271" s="27"/>
      <c r="QNJ271" s="27"/>
      <c r="QNK271" s="27"/>
      <c r="QNL271" s="27"/>
      <c r="QNM271" s="27"/>
      <c r="QNN271" s="27"/>
      <c r="QNO271" s="27"/>
      <c r="QNP271" s="27"/>
      <c r="QNQ271" s="27"/>
      <c r="QNR271" s="27"/>
      <c r="QNS271" s="27"/>
      <c r="QNT271" s="27"/>
      <c r="QNU271" s="27"/>
      <c r="QNV271" s="27"/>
      <c r="QNW271" s="27"/>
      <c r="QNX271" s="27"/>
      <c r="QNY271" s="27"/>
      <c r="QNZ271" s="27"/>
      <c r="QOA271" s="27"/>
      <c r="QOB271" s="27"/>
      <c r="QOC271" s="27"/>
      <c r="QOD271" s="27"/>
      <c r="QOE271" s="27"/>
      <c r="QOF271" s="27"/>
      <c r="QOG271" s="27"/>
      <c r="QOH271" s="27"/>
      <c r="QOI271" s="27"/>
      <c r="QOJ271" s="27"/>
      <c r="QOK271" s="27"/>
      <c r="QOL271" s="27"/>
      <c r="QOM271" s="27"/>
      <c r="QON271" s="27"/>
      <c r="QOO271" s="27"/>
      <c r="QOP271" s="27"/>
      <c r="QOQ271" s="27"/>
      <c r="QOR271" s="27"/>
      <c r="QOS271" s="27"/>
      <c r="QOT271" s="27"/>
      <c r="QOU271" s="27"/>
      <c r="QOV271" s="27"/>
      <c r="QOW271" s="27"/>
      <c r="QOX271" s="27"/>
      <c r="QOY271" s="27"/>
      <c r="QOZ271" s="27"/>
      <c r="QPA271" s="27"/>
      <c r="QPB271" s="27"/>
      <c r="QPC271" s="27"/>
      <c r="QPD271" s="27"/>
      <c r="QPE271" s="27"/>
      <c r="QPF271" s="27"/>
      <c r="QPG271" s="27"/>
      <c r="QPH271" s="27"/>
      <c r="QPI271" s="27"/>
      <c r="QPJ271" s="27"/>
      <c r="QPK271" s="27"/>
      <c r="QPL271" s="27"/>
      <c r="QPM271" s="27"/>
      <c r="QPN271" s="27"/>
      <c r="QPO271" s="27"/>
      <c r="QPP271" s="27"/>
      <c r="QPQ271" s="27"/>
      <c r="QPR271" s="27"/>
      <c r="QPS271" s="27"/>
      <c r="QPT271" s="27"/>
      <c r="QPU271" s="27"/>
      <c r="QPV271" s="27"/>
      <c r="QPW271" s="27"/>
      <c r="QPX271" s="27"/>
      <c r="QPY271" s="27"/>
      <c r="QPZ271" s="27"/>
      <c r="QQA271" s="27"/>
      <c r="QQB271" s="27"/>
      <c r="QQC271" s="27"/>
      <c r="QQD271" s="27"/>
      <c r="QQE271" s="27"/>
      <c r="QQF271" s="27"/>
      <c r="QQG271" s="27"/>
      <c r="QQH271" s="27"/>
      <c r="QQI271" s="27"/>
      <c r="QQJ271" s="27"/>
      <c r="QQK271" s="27"/>
      <c r="QQL271" s="27"/>
      <c r="QQM271" s="27"/>
      <c r="QQN271" s="27"/>
      <c r="QQO271" s="27"/>
      <c r="QQP271" s="27"/>
      <c r="QQQ271" s="27"/>
      <c r="QQR271" s="27"/>
      <c r="QQS271" s="27"/>
      <c r="QQT271" s="27"/>
      <c r="QQU271" s="27"/>
      <c r="QQV271" s="27"/>
      <c r="QQW271" s="27"/>
      <c r="QQX271" s="27"/>
      <c r="QQY271" s="27"/>
      <c r="QQZ271" s="27"/>
      <c r="QRA271" s="27"/>
      <c r="QRB271" s="27"/>
      <c r="QRC271" s="27"/>
      <c r="QRD271" s="27"/>
      <c r="QRE271" s="27"/>
      <c r="QRF271" s="27"/>
      <c r="QRG271" s="27"/>
      <c r="QRH271" s="27"/>
      <c r="QRI271" s="27"/>
      <c r="QRJ271" s="27"/>
      <c r="QRK271" s="27"/>
      <c r="QRL271" s="27"/>
      <c r="QRM271" s="27"/>
      <c r="QRN271" s="27"/>
      <c r="QRO271" s="27"/>
      <c r="QRP271" s="27"/>
      <c r="QRQ271" s="27"/>
      <c r="QRR271" s="27"/>
      <c r="QRS271" s="27"/>
      <c r="QRT271" s="27"/>
      <c r="QRU271" s="27"/>
      <c r="QRV271" s="27"/>
      <c r="QRW271" s="27"/>
      <c r="QRX271" s="27"/>
      <c r="QRY271" s="27"/>
      <c r="QRZ271" s="27"/>
      <c r="QSA271" s="27"/>
      <c r="QSB271" s="27"/>
      <c r="QSC271" s="27"/>
      <c r="QSD271" s="27"/>
      <c r="QSE271" s="27"/>
      <c r="QSF271" s="27"/>
      <c r="QSG271" s="27"/>
      <c r="QSH271" s="27"/>
      <c r="QSI271" s="27"/>
      <c r="QSJ271" s="27"/>
      <c r="QSK271" s="27"/>
      <c r="QSL271" s="27"/>
      <c r="QSM271" s="27"/>
      <c r="QSN271" s="27"/>
      <c r="QSO271" s="27"/>
      <c r="QSP271" s="27"/>
      <c r="QSQ271" s="27"/>
      <c r="QSR271" s="27"/>
      <c r="QSS271" s="27"/>
      <c r="QST271" s="27"/>
      <c r="QSU271" s="27"/>
      <c r="QSV271" s="27"/>
      <c r="QSW271" s="27"/>
      <c r="QSX271" s="27"/>
      <c r="QSY271" s="27"/>
      <c r="QSZ271" s="27"/>
      <c r="QTA271" s="27"/>
      <c r="QTB271" s="27"/>
      <c r="QTC271" s="27"/>
      <c r="QTD271" s="27"/>
      <c r="QTE271" s="27"/>
      <c r="QTF271" s="27"/>
      <c r="QTG271" s="27"/>
      <c r="QTH271" s="27"/>
      <c r="QTI271" s="27"/>
      <c r="QTJ271" s="27"/>
      <c r="QTK271" s="27"/>
      <c r="QTL271" s="27"/>
      <c r="QTM271" s="27"/>
      <c r="QTN271" s="27"/>
      <c r="QTO271" s="27"/>
      <c r="QTP271" s="27"/>
      <c r="QTQ271" s="27"/>
      <c r="QTR271" s="27"/>
      <c r="QTS271" s="27"/>
      <c r="QTT271" s="27"/>
      <c r="QTU271" s="27"/>
      <c r="QTV271" s="27"/>
      <c r="QTW271" s="27"/>
      <c r="QTX271" s="27"/>
      <c r="QTY271" s="27"/>
      <c r="QTZ271" s="27"/>
      <c r="QUA271" s="27"/>
      <c r="QUB271" s="27"/>
      <c r="QUC271" s="27"/>
      <c r="QUD271" s="27"/>
      <c r="QUE271" s="27"/>
      <c r="QUF271" s="27"/>
      <c r="QUG271" s="27"/>
      <c r="QUH271" s="27"/>
      <c r="QUI271" s="27"/>
      <c r="QUJ271" s="27"/>
      <c r="QUK271" s="27"/>
      <c r="QUL271" s="27"/>
      <c r="QUM271" s="27"/>
      <c r="QUN271" s="27"/>
      <c r="QUO271" s="27"/>
      <c r="QUP271" s="27"/>
      <c r="QUQ271" s="27"/>
      <c r="QUR271" s="27"/>
      <c r="QUS271" s="27"/>
      <c r="QUT271" s="27"/>
      <c r="QUU271" s="27"/>
      <c r="QUV271" s="27"/>
      <c r="QUW271" s="27"/>
      <c r="QUX271" s="27"/>
      <c r="QUY271" s="27"/>
      <c r="QUZ271" s="27"/>
      <c r="QVA271" s="27"/>
      <c r="QVB271" s="27"/>
      <c r="QVC271" s="27"/>
      <c r="QVD271" s="27"/>
      <c r="QVE271" s="27"/>
      <c r="QVF271" s="27"/>
      <c r="QVG271" s="27"/>
      <c r="QVH271" s="27"/>
      <c r="QVI271" s="27"/>
      <c r="QVJ271" s="27"/>
      <c r="QVK271" s="27"/>
      <c r="QVL271" s="27"/>
      <c r="QVM271" s="27"/>
      <c r="QVN271" s="27"/>
      <c r="QVO271" s="27"/>
      <c r="QVP271" s="27"/>
      <c r="QVQ271" s="27"/>
      <c r="QVR271" s="27"/>
      <c r="QVS271" s="27"/>
      <c r="QVT271" s="27"/>
      <c r="QVU271" s="27"/>
      <c r="QVV271" s="27"/>
      <c r="QVW271" s="27"/>
      <c r="QVX271" s="27"/>
      <c r="QVY271" s="27"/>
      <c r="QVZ271" s="27"/>
      <c r="QWA271" s="27"/>
      <c r="QWB271" s="27"/>
      <c r="QWC271" s="27"/>
      <c r="QWD271" s="27"/>
      <c r="QWE271" s="27"/>
      <c r="QWF271" s="27"/>
      <c r="QWG271" s="27"/>
      <c r="QWH271" s="27"/>
      <c r="QWI271" s="27"/>
      <c r="QWJ271" s="27"/>
      <c r="QWK271" s="27"/>
      <c r="QWL271" s="27"/>
      <c r="QWM271" s="27"/>
      <c r="QWN271" s="27"/>
      <c r="QWO271" s="27"/>
      <c r="QWP271" s="27"/>
      <c r="QWQ271" s="27"/>
      <c r="QWR271" s="27"/>
      <c r="QWS271" s="27"/>
      <c r="QWT271" s="27"/>
      <c r="QWU271" s="27"/>
      <c r="QWV271" s="27"/>
      <c r="QWW271" s="27"/>
      <c r="QWX271" s="27"/>
      <c r="QWY271" s="27"/>
      <c r="QWZ271" s="27"/>
      <c r="QXA271" s="27"/>
      <c r="QXB271" s="27"/>
      <c r="QXC271" s="27"/>
      <c r="QXD271" s="27"/>
      <c r="QXE271" s="27"/>
      <c r="QXF271" s="27"/>
      <c r="QXG271" s="27"/>
      <c r="QXH271" s="27"/>
      <c r="QXI271" s="27"/>
      <c r="QXJ271" s="27"/>
      <c r="QXK271" s="27"/>
      <c r="QXL271" s="27"/>
      <c r="QXM271" s="27"/>
      <c r="QXN271" s="27"/>
      <c r="QXO271" s="27"/>
      <c r="QXP271" s="27"/>
      <c r="QXQ271" s="27"/>
      <c r="QXR271" s="27"/>
      <c r="QXS271" s="27"/>
      <c r="QXT271" s="27"/>
      <c r="QXU271" s="27"/>
      <c r="QXV271" s="27"/>
      <c r="QXW271" s="27"/>
      <c r="QXX271" s="27"/>
      <c r="QXY271" s="27"/>
      <c r="QXZ271" s="27"/>
      <c r="QYA271" s="27"/>
      <c r="QYB271" s="27"/>
      <c r="QYC271" s="27"/>
      <c r="QYD271" s="27"/>
      <c r="QYE271" s="27"/>
      <c r="QYF271" s="27"/>
      <c r="QYG271" s="27"/>
      <c r="QYH271" s="27"/>
      <c r="QYI271" s="27"/>
      <c r="QYJ271" s="27"/>
      <c r="QYK271" s="27"/>
      <c r="QYL271" s="27"/>
      <c r="QYM271" s="27"/>
      <c r="QYN271" s="27"/>
      <c r="QYO271" s="27"/>
      <c r="QYP271" s="27"/>
      <c r="QYQ271" s="27"/>
      <c r="QYR271" s="27"/>
      <c r="QYS271" s="27"/>
      <c r="QYT271" s="27"/>
      <c r="QYU271" s="27"/>
      <c r="QYV271" s="27"/>
      <c r="QYW271" s="27"/>
      <c r="QYX271" s="27"/>
      <c r="QYY271" s="27"/>
      <c r="QYZ271" s="27"/>
      <c r="QZA271" s="27"/>
      <c r="QZB271" s="27"/>
      <c r="QZC271" s="27"/>
      <c r="QZD271" s="27"/>
      <c r="QZE271" s="27"/>
      <c r="QZF271" s="27"/>
      <c r="QZG271" s="27"/>
      <c r="QZH271" s="27"/>
      <c r="QZI271" s="27"/>
      <c r="QZJ271" s="27"/>
      <c r="QZK271" s="27"/>
      <c r="QZL271" s="27"/>
      <c r="QZM271" s="27"/>
      <c r="QZN271" s="27"/>
      <c r="QZO271" s="27"/>
      <c r="QZP271" s="27"/>
      <c r="QZQ271" s="27"/>
      <c r="QZR271" s="27"/>
      <c r="QZS271" s="27"/>
      <c r="QZT271" s="27"/>
      <c r="QZU271" s="27"/>
      <c r="QZV271" s="27"/>
      <c r="QZW271" s="27"/>
      <c r="QZX271" s="27"/>
      <c r="QZY271" s="27"/>
      <c r="QZZ271" s="27"/>
      <c r="RAA271" s="27"/>
      <c r="RAB271" s="27"/>
      <c r="RAC271" s="27"/>
      <c r="RAD271" s="27"/>
      <c r="RAE271" s="27"/>
      <c r="RAF271" s="27"/>
      <c r="RAG271" s="27"/>
      <c r="RAH271" s="27"/>
      <c r="RAI271" s="27"/>
      <c r="RAJ271" s="27"/>
      <c r="RAK271" s="27"/>
      <c r="RAL271" s="27"/>
      <c r="RAM271" s="27"/>
      <c r="RAN271" s="27"/>
      <c r="RAO271" s="27"/>
      <c r="RAP271" s="27"/>
      <c r="RAQ271" s="27"/>
      <c r="RAR271" s="27"/>
      <c r="RAS271" s="27"/>
      <c r="RAT271" s="27"/>
      <c r="RAU271" s="27"/>
      <c r="RAV271" s="27"/>
      <c r="RAW271" s="27"/>
      <c r="RAX271" s="27"/>
      <c r="RAY271" s="27"/>
      <c r="RAZ271" s="27"/>
      <c r="RBA271" s="27"/>
      <c r="RBB271" s="27"/>
      <c r="RBC271" s="27"/>
      <c r="RBD271" s="27"/>
      <c r="RBE271" s="27"/>
      <c r="RBF271" s="27"/>
      <c r="RBG271" s="27"/>
      <c r="RBH271" s="27"/>
      <c r="RBI271" s="27"/>
      <c r="RBJ271" s="27"/>
      <c r="RBK271" s="27"/>
      <c r="RBL271" s="27"/>
      <c r="RBM271" s="27"/>
      <c r="RBN271" s="27"/>
      <c r="RBO271" s="27"/>
      <c r="RBP271" s="27"/>
      <c r="RBQ271" s="27"/>
      <c r="RBR271" s="27"/>
      <c r="RBS271" s="27"/>
      <c r="RBT271" s="27"/>
      <c r="RBU271" s="27"/>
      <c r="RBV271" s="27"/>
      <c r="RBW271" s="27"/>
      <c r="RBX271" s="27"/>
      <c r="RBY271" s="27"/>
      <c r="RBZ271" s="27"/>
      <c r="RCA271" s="27"/>
      <c r="RCB271" s="27"/>
      <c r="RCC271" s="27"/>
      <c r="RCD271" s="27"/>
      <c r="RCE271" s="27"/>
      <c r="RCF271" s="27"/>
      <c r="RCG271" s="27"/>
      <c r="RCH271" s="27"/>
      <c r="RCI271" s="27"/>
      <c r="RCJ271" s="27"/>
      <c r="RCK271" s="27"/>
      <c r="RCL271" s="27"/>
      <c r="RCM271" s="27"/>
      <c r="RCN271" s="27"/>
      <c r="RCO271" s="27"/>
      <c r="RCP271" s="27"/>
      <c r="RCQ271" s="27"/>
      <c r="RCR271" s="27"/>
      <c r="RCS271" s="27"/>
      <c r="RCT271" s="27"/>
      <c r="RCU271" s="27"/>
      <c r="RCV271" s="27"/>
      <c r="RCW271" s="27"/>
      <c r="RCX271" s="27"/>
      <c r="RCY271" s="27"/>
      <c r="RCZ271" s="27"/>
      <c r="RDA271" s="27"/>
      <c r="RDB271" s="27"/>
      <c r="RDC271" s="27"/>
      <c r="RDD271" s="27"/>
      <c r="RDE271" s="27"/>
      <c r="RDF271" s="27"/>
      <c r="RDG271" s="27"/>
      <c r="RDH271" s="27"/>
      <c r="RDI271" s="27"/>
      <c r="RDJ271" s="27"/>
      <c r="RDK271" s="27"/>
      <c r="RDL271" s="27"/>
      <c r="RDM271" s="27"/>
      <c r="RDN271" s="27"/>
      <c r="RDO271" s="27"/>
      <c r="RDP271" s="27"/>
      <c r="RDQ271" s="27"/>
      <c r="RDR271" s="27"/>
      <c r="RDS271" s="27"/>
      <c r="RDT271" s="27"/>
      <c r="RDU271" s="27"/>
      <c r="RDV271" s="27"/>
      <c r="RDW271" s="27"/>
      <c r="RDX271" s="27"/>
      <c r="RDY271" s="27"/>
      <c r="RDZ271" s="27"/>
      <c r="REA271" s="27"/>
      <c r="REB271" s="27"/>
      <c r="REC271" s="27"/>
      <c r="RED271" s="27"/>
      <c r="REE271" s="27"/>
      <c r="REF271" s="27"/>
      <c r="REG271" s="27"/>
      <c r="REH271" s="27"/>
      <c r="REI271" s="27"/>
      <c r="REJ271" s="27"/>
      <c r="REK271" s="27"/>
      <c r="REL271" s="27"/>
      <c r="REM271" s="27"/>
      <c r="REN271" s="27"/>
      <c r="REO271" s="27"/>
      <c r="REP271" s="27"/>
      <c r="REQ271" s="27"/>
      <c r="RER271" s="27"/>
      <c r="RES271" s="27"/>
      <c r="RET271" s="27"/>
      <c r="REU271" s="27"/>
      <c r="REV271" s="27"/>
      <c r="REW271" s="27"/>
      <c r="REX271" s="27"/>
      <c r="REY271" s="27"/>
      <c r="REZ271" s="27"/>
      <c r="RFA271" s="27"/>
      <c r="RFB271" s="27"/>
      <c r="RFC271" s="27"/>
      <c r="RFD271" s="27"/>
      <c r="RFE271" s="27"/>
      <c r="RFF271" s="27"/>
      <c r="RFG271" s="27"/>
      <c r="RFH271" s="27"/>
      <c r="RFI271" s="27"/>
      <c r="RFJ271" s="27"/>
      <c r="RFK271" s="27"/>
      <c r="RFL271" s="27"/>
      <c r="RFM271" s="27"/>
      <c r="RFN271" s="27"/>
      <c r="RFO271" s="27"/>
      <c r="RFP271" s="27"/>
      <c r="RFQ271" s="27"/>
      <c r="RFR271" s="27"/>
      <c r="RFS271" s="27"/>
      <c r="RFT271" s="27"/>
      <c r="RFU271" s="27"/>
      <c r="RFV271" s="27"/>
      <c r="RFW271" s="27"/>
      <c r="RFX271" s="27"/>
      <c r="RFY271" s="27"/>
      <c r="RFZ271" s="27"/>
      <c r="RGA271" s="27"/>
      <c r="RGB271" s="27"/>
      <c r="RGC271" s="27"/>
      <c r="RGD271" s="27"/>
      <c r="RGE271" s="27"/>
      <c r="RGF271" s="27"/>
      <c r="RGG271" s="27"/>
      <c r="RGH271" s="27"/>
      <c r="RGI271" s="27"/>
      <c r="RGJ271" s="27"/>
      <c r="RGK271" s="27"/>
      <c r="RGL271" s="27"/>
      <c r="RGM271" s="27"/>
      <c r="RGN271" s="27"/>
      <c r="RGO271" s="27"/>
      <c r="RGP271" s="27"/>
      <c r="RGQ271" s="27"/>
      <c r="RGR271" s="27"/>
      <c r="RGS271" s="27"/>
      <c r="RGT271" s="27"/>
      <c r="RGU271" s="27"/>
      <c r="RGV271" s="27"/>
      <c r="RGW271" s="27"/>
      <c r="RGX271" s="27"/>
      <c r="RGY271" s="27"/>
      <c r="RGZ271" s="27"/>
      <c r="RHA271" s="27"/>
      <c r="RHB271" s="27"/>
      <c r="RHC271" s="27"/>
      <c r="RHD271" s="27"/>
      <c r="RHE271" s="27"/>
      <c r="RHF271" s="27"/>
      <c r="RHG271" s="27"/>
      <c r="RHH271" s="27"/>
      <c r="RHI271" s="27"/>
      <c r="RHJ271" s="27"/>
      <c r="RHK271" s="27"/>
      <c r="RHL271" s="27"/>
      <c r="RHM271" s="27"/>
      <c r="RHN271" s="27"/>
      <c r="RHO271" s="27"/>
      <c r="RHP271" s="27"/>
      <c r="RHQ271" s="27"/>
      <c r="RHR271" s="27"/>
      <c r="RHS271" s="27"/>
      <c r="RHT271" s="27"/>
      <c r="RHU271" s="27"/>
      <c r="RHV271" s="27"/>
      <c r="RHW271" s="27"/>
      <c r="RHX271" s="27"/>
      <c r="RHY271" s="27"/>
      <c r="RHZ271" s="27"/>
      <c r="RIA271" s="27"/>
      <c r="RIB271" s="27"/>
      <c r="RIC271" s="27"/>
      <c r="RID271" s="27"/>
      <c r="RIE271" s="27"/>
      <c r="RIF271" s="27"/>
      <c r="RIG271" s="27"/>
      <c r="RIH271" s="27"/>
      <c r="RII271" s="27"/>
      <c r="RIJ271" s="27"/>
      <c r="RIK271" s="27"/>
      <c r="RIL271" s="27"/>
      <c r="RIM271" s="27"/>
      <c r="RIN271" s="27"/>
      <c r="RIO271" s="27"/>
      <c r="RIP271" s="27"/>
      <c r="RIQ271" s="27"/>
      <c r="RIR271" s="27"/>
      <c r="RIS271" s="27"/>
      <c r="RIT271" s="27"/>
      <c r="RIU271" s="27"/>
      <c r="RIV271" s="27"/>
      <c r="RIW271" s="27"/>
      <c r="RIX271" s="27"/>
      <c r="RIY271" s="27"/>
      <c r="RIZ271" s="27"/>
      <c r="RJA271" s="27"/>
      <c r="RJB271" s="27"/>
      <c r="RJC271" s="27"/>
      <c r="RJD271" s="27"/>
      <c r="RJE271" s="27"/>
      <c r="RJF271" s="27"/>
      <c r="RJG271" s="27"/>
      <c r="RJH271" s="27"/>
      <c r="RJI271" s="27"/>
      <c r="RJJ271" s="27"/>
      <c r="RJK271" s="27"/>
      <c r="RJL271" s="27"/>
      <c r="RJM271" s="27"/>
      <c r="RJN271" s="27"/>
      <c r="RJO271" s="27"/>
      <c r="RJP271" s="27"/>
      <c r="RJQ271" s="27"/>
      <c r="RJR271" s="27"/>
      <c r="RJS271" s="27"/>
      <c r="RJT271" s="27"/>
      <c r="RJU271" s="27"/>
      <c r="RJV271" s="27"/>
      <c r="RJW271" s="27"/>
      <c r="RJX271" s="27"/>
      <c r="RJY271" s="27"/>
      <c r="RJZ271" s="27"/>
      <c r="RKA271" s="27"/>
      <c r="RKB271" s="27"/>
      <c r="RKC271" s="27"/>
      <c r="RKD271" s="27"/>
      <c r="RKE271" s="27"/>
      <c r="RKF271" s="27"/>
      <c r="RKG271" s="27"/>
      <c r="RKH271" s="27"/>
      <c r="RKI271" s="27"/>
      <c r="RKJ271" s="27"/>
      <c r="RKK271" s="27"/>
      <c r="RKL271" s="27"/>
      <c r="RKM271" s="27"/>
      <c r="RKN271" s="27"/>
      <c r="RKO271" s="27"/>
      <c r="RKP271" s="27"/>
      <c r="RKQ271" s="27"/>
      <c r="RKR271" s="27"/>
      <c r="RKS271" s="27"/>
      <c r="RKT271" s="27"/>
      <c r="RKU271" s="27"/>
      <c r="RKV271" s="27"/>
      <c r="RKW271" s="27"/>
      <c r="RKX271" s="27"/>
      <c r="RKY271" s="27"/>
      <c r="RKZ271" s="27"/>
      <c r="RLA271" s="27"/>
      <c r="RLB271" s="27"/>
      <c r="RLC271" s="27"/>
      <c r="RLD271" s="27"/>
      <c r="RLE271" s="27"/>
      <c r="RLF271" s="27"/>
      <c r="RLG271" s="27"/>
      <c r="RLH271" s="27"/>
      <c r="RLI271" s="27"/>
      <c r="RLJ271" s="27"/>
      <c r="RLK271" s="27"/>
      <c r="RLL271" s="27"/>
      <c r="RLM271" s="27"/>
      <c r="RLN271" s="27"/>
      <c r="RLO271" s="27"/>
      <c r="RLP271" s="27"/>
      <c r="RLQ271" s="27"/>
      <c r="RLR271" s="27"/>
      <c r="RLS271" s="27"/>
      <c r="RLT271" s="27"/>
      <c r="RLU271" s="27"/>
      <c r="RLV271" s="27"/>
      <c r="RLW271" s="27"/>
      <c r="RLX271" s="27"/>
      <c r="RLY271" s="27"/>
      <c r="RLZ271" s="27"/>
      <c r="RMA271" s="27"/>
      <c r="RMB271" s="27"/>
      <c r="RMC271" s="27"/>
      <c r="RMD271" s="27"/>
      <c r="RME271" s="27"/>
      <c r="RMF271" s="27"/>
      <c r="RMG271" s="27"/>
      <c r="RMH271" s="27"/>
      <c r="RMI271" s="27"/>
      <c r="RMJ271" s="27"/>
      <c r="RMK271" s="27"/>
      <c r="RML271" s="27"/>
      <c r="RMM271" s="27"/>
      <c r="RMN271" s="27"/>
      <c r="RMO271" s="27"/>
      <c r="RMP271" s="27"/>
      <c r="RMQ271" s="27"/>
      <c r="RMR271" s="27"/>
      <c r="RMS271" s="27"/>
      <c r="RMT271" s="27"/>
      <c r="RMU271" s="27"/>
      <c r="RMV271" s="27"/>
      <c r="RMW271" s="27"/>
      <c r="RMX271" s="27"/>
      <c r="RMY271" s="27"/>
      <c r="RMZ271" s="27"/>
      <c r="RNA271" s="27"/>
      <c r="RNB271" s="27"/>
      <c r="RNC271" s="27"/>
      <c r="RND271" s="27"/>
      <c r="RNE271" s="27"/>
      <c r="RNF271" s="27"/>
      <c r="RNG271" s="27"/>
      <c r="RNH271" s="27"/>
      <c r="RNI271" s="27"/>
      <c r="RNJ271" s="27"/>
      <c r="RNK271" s="27"/>
      <c r="RNL271" s="27"/>
      <c r="RNM271" s="27"/>
      <c r="RNN271" s="27"/>
      <c r="RNO271" s="27"/>
      <c r="RNP271" s="27"/>
      <c r="RNQ271" s="27"/>
      <c r="RNR271" s="27"/>
      <c r="RNS271" s="27"/>
      <c r="RNT271" s="27"/>
      <c r="RNU271" s="27"/>
      <c r="RNV271" s="27"/>
      <c r="RNW271" s="27"/>
      <c r="RNX271" s="27"/>
      <c r="RNY271" s="27"/>
      <c r="RNZ271" s="27"/>
      <c r="ROA271" s="27"/>
      <c r="ROB271" s="27"/>
      <c r="ROC271" s="27"/>
      <c r="ROD271" s="27"/>
      <c r="ROE271" s="27"/>
      <c r="ROF271" s="27"/>
      <c r="ROG271" s="27"/>
      <c r="ROH271" s="27"/>
      <c r="ROI271" s="27"/>
      <c r="ROJ271" s="27"/>
      <c r="ROK271" s="27"/>
      <c r="ROL271" s="27"/>
      <c r="ROM271" s="27"/>
      <c r="RON271" s="27"/>
      <c r="ROO271" s="27"/>
      <c r="ROP271" s="27"/>
      <c r="ROQ271" s="27"/>
      <c r="ROR271" s="27"/>
      <c r="ROS271" s="27"/>
      <c r="ROT271" s="27"/>
      <c r="ROU271" s="27"/>
      <c r="ROV271" s="27"/>
      <c r="ROW271" s="27"/>
      <c r="ROX271" s="27"/>
      <c r="ROY271" s="27"/>
      <c r="ROZ271" s="27"/>
      <c r="RPA271" s="27"/>
      <c r="RPB271" s="27"/>
      <c r="RPC271" s="27"/>
      <c r="RPD271" s="27"/>
      <c r="RPE271" s="27"/>
      <c r="RPF271" s="27"/>
      <c r="RPG271" s="27"/>
      <c r="RPH271" s="27"/>
      <c r="RPI271" s="27"/>
      <c r="RPJ271" s="27"/>
      <c r="RPK271" s="27"/>
      <c r="RPL271" s="27"/>
      <c r="RPM271" s="27"/>
      <c r="RPN271" s="27"/>
      <c r="RPO271" s="27"/>
      <c r="RPP271" s="27"/>
      <c r="RPQ271" s="27"/>
      <c r="RPR271" s="27"/>
      <c r="RPS271" s="27"/>
      <c r="RPT271" s="27"/>
      <c r="RPU271" s="27"/>
      <c r="RPV271" s="27"/>
      <c r="RPW271" s="27"/>
      <c r="RPX271" s="27"/>
      <c r="RPY271" s="27"/>
      <c r="RPZ271" s="27"/>
      <c r="RQA271" s="27"/>
      <c r="RQB271" s="27"/>
      <c r="RQC271" s="27"/>
      <c r="RQD271" s="27"/>
      <c r="RQE271" s="27"/>
      <c r="RQF271" s="27"/>
      <c r="RQG271" s="27"/>
      <c r="RQH271" s="27"/>
      <c r="RQI271" s="27"/>
      <c r="RQJ271" s="27"/>
      <c r="RQK271" s="27"/>
      <c r="RQL271" s="27"/>
      <c r="RQM271" s="27"/>
      <c r="RQN271" s="27"/>
      <c r="RQO271" s="27"/>
      <c r="RQP271" s="27"/>
      <c r="RQQ271" s="27"/>
      <c r="RQR271" s="27"/>
      <c r="RQS271" s="27"/>
      <c r="RQT271" s="27"/>
      <c r="RQU271" s="27"/>
      <c r="RQV271" s="27"/>
      <c r="RQW271" s="27"/>
      <c r="RQX271" s="27"/>
      <c r="RQY271" s="27"/>
      <c r="RQZ271" s="27"/>
      <c r="RRA271" s="27"/>
      <c r="RRB271" s="27"/>
      <c r="RRC271" s="27"/>
      <c r="RRD271" s="27"/>
      <c r="RRE271" s="27"/>
      <c r="RRF271" s="27"/>
      <c r="RRG271" s="27"/>
      <c r="RRH271" s="27"/>
      <c r="RRI271" s="27"/>
      <c r="RRJ271" s="27"/>
      <c r="RRK271" s="27"/>
      <c r="RRL271" s="27"/>
      <c r="RRM271" s="27"/>
      <c r="RRN271" s="27"/>
      <c r="RRO271" s="27"/>
      <c r="RRP271" s="27"/>
      <c r="RRQ271" s="27"/>
      <c r="RRR271" s="27"/>
      <c r="RRS271" s="27"/>
      <c r="RRT271" s="27"/>
      <c r="RRU271" s="27"/>
      <c r="RRV271" s="27"/>
      <c r="RRW271" s="27"/>
      <c r="RRX271" s="27"/>
      <c r="RRY271" s="27"/>
      <c r="RRZ271" s="27"/>
      <c r="RSA271" s="27"/>
      <c r="RSB271" s="27"/>
      <c r="RSC271" s="27"/>
      <c r="RSD271" s="27"/>
      <c r="RSE271" s="27"/>
      <c r="RSF271" s="27"/>
      <c r="RSG271" s="27"/>
      <c r="RSH271" s="27"/>
      <c r="RSI271" s="27"/>
      <c r="RSJ271" s="27"/>
      <c r="RSK271" s="27"/>
      <c r="RSL271" s="27"/>
      <c r="RSM271" s="27"/>
      <c r="RSN271" s="27"/>
      <c r="RSO271" s="27"/>
      <c r="RSP271" s="27"/>
      <c r="RSQ271" s="27"/>
      <c r="RSR271" s="27"/>
      <c r="RSS271" s="27"/>
      <c r="RST271" s="27"/>
      <c r="RSU271" s="27"/>
      <c r="RSV271" s="27"/>
      <c r="RSW271" s="27"/>
      <c r="RSX271" s="27"/>
      <c r="RSY271" s="27"/>
      <c r="RSZ271" s="27"/>
      <c r="RTA271" s="27"/>
      <c r="RTB271" s="27"/>
      <c r="RTC271" s="27"/>
      <c r="RTD271" s="27"/>
      <c r="RTE271" s="27"/>
      <c r="RTF271" s="27"/>
      <c r="RTG271" s="27"/>
      <c r="RTH271" s="27"/>
      <c r="RTI271" s="27"/>
      <c r="RTJ271" s="27"/>
      <c r="RTK271" s="27"/>
      <c r="RTL271" s="27"/>
      <c r="RTM271" s="27"/>
      <c r="RTN271" s="27"/>
      <c r="RTO271" s="27"/>
      <c r="RTP271" s="27"/>
      <c r="RTQ271" s="27"/>
      <c r="RTR271" s="27"/>
      <c r="RTS271" s="27"/>
      <c r="RTT271" s="27"/>
      <c r="RTU271" s="27"/>
      <c r="RTV271" s="27"/>
      <c r="RTW271" s="27"/>
      <c r="RTX271" s="27"/>
      <c r="RTY271" s="27"/>
      <c r="RTZ271" s="27"/>
      <c r="RUA271" s="27"/>
      <c r="RUB271" s="27"/>
      <c r="RUC271" s="27"/>
      <c r="RUD271" s="27"/>
      <c r="RUE271" s="27"/>
      <c r="RUF271" s="27"/>
      <c r="RUG271" s="27"/>
      <c r="RUH271" s="27"/>
      <c r="RUI271" s="27"/>
      <c r="RUJ271" s="27"/>
      <c r="RUK271" s="27"/>
      <c r="RUL271" s="27"/>
      <c r="RUM271" s="27"/>
      <c r="RUN271" s="27"/>
      <c r="RUO271" s="27"/>
      <c r="RUP271" s="27"/>
      <c r="RUQ271" s="27"/>
      <c r="RUR271" s="27"/>
      <c r="RUS271" s="27"/>
      <c r="RUT271" s="27"/>
      <c r="RUU271" s="27"/>
      <c r="RUV271" s="27"/>
      <c r="RUW271" s="27"/>
      <c r="RUX271" s="27"/>
      <c r="RUY271" s="27"/>
      <c r="RUZ271" s="27"/>
      <c r="RVA271" s="27"/>
      <c r="RVB271" s="27"/>
      <c r="RVC271" s="27"/>
      <c r="RVD271" s="27"/>
      <c r="RVE271" s="27"/>
      <c r="RVF271" s="27"/>
      <c r="RVG271" s="27"/>
      <c r="RVH271" s="27"/>
      <c r="RVI271" s="27"/>
      <c r="RVJ271" s="27"/>
      <c r="RVK271" s="27"/>
      <c r="RVL271" s="27"/>
      <c r="RVM271" s="27"/>
      <c r="RVN271" s="27"/>
      <c r="RVO271" s="27"/>
      <c r="RVP271" s="27"/>
      <c r="RVQ271" s="27"/>
      <c r="RVR271" s="27"/>
      <c r="RVS271" s="27"/>
      <c r="RVT271" s="27"/>
      <c r="RVU271" s="27"/>
      <c r="RVV271" s="27"/>
      <c r="RVW271" s="27"/>
      <c r="RVX271" s="27"/>
      <c r="RVY271" s="27"/>
      <c r="RVZ271" s="27"/>
      <c r="RWA271" s="27"/>
      <c r="RWB271" s="27"/>
      <c r="RWC271" s="27"/>
      <c r="RWD271" s="27"/>
      <c r="RWE271" s="27"/>
      <c r="RWF271" s="27"/>
      <c r="RWG271" s="27"/>
      <c r="RWH271" s="27"/>
      <c r="RWI271" s="27"/>
      <c r="RWJ271" s="27"/>
      <c r="RWK271" s="27"/>
      <c r="RWL271" s="27"/>
      <c r="RWM271" s="27"/>
      <c r="RWN271" s="27"/>
      <c r="RWO271" s="27"/>
      <c r="RWP271" s="27"/>
      <c r="RWQ271" s="27"/>
      <c r="RWR271" s="27"/>
      <c r="RWS271" s="27"/>
      <c r="RWT271" s="27"/>
      <c r="RWU271" s="27"/>
      <c r="RWV271" s="27"/>
      <c r="RWW271" s="27"/>
      <c r="RWX271" s="27"/>
      <c r="RWY271" s="27"/>
      <c r="RWZ271" s="27"/>
      <c r="RXA271" s="27"/>
      <c r="RXB271" s="27"/>
      <c r="RXC271" s="27"/>
      <c r="RXD271" s="27"/>
      <c r="RXE271" s="27"/>
      <c r="RXF271" s="27"/>
      <c r="RXG271" s="27"/>
      <c r="RXH271" s="27"/>
      <c r="RXI271" s="27"/>
      <c r="RXJ271" s="27"/>
      <c r="RXK271" s="27"/>
      <c r="RXL271" s="27"/>
      <c r="RXM271" s="27"/>
      <c r="RXN271" s="27"/>
      <c r="RXO271" s="27"/>
      <c r="RXP271" s="27"/>
      <c r="RXQ271" s="27"/>
      <c r="RXR271" s="27"/>
      <c r="RXS271" s="27"/>
      <c r="RXT271" s="27"/>
      <c r="RXU271" s="27"/>
      <c r="RXV271" s="27"/>
      <c r="RXW271" s="27"/>
      <c r="RXX271" s="27"/>
      <c r="RXY271" s="27"/>
      <c r="RXZ271" s="27"/>
      <c r="RYA271" s="27"/>
      <c r="RYB271" s="27"/>
      <c r="RYC271" s="27"/>
      <c r="RYD271" s="27"/>
      <c r="RYE271" s="27"/>
      <c r="RYF271" s="27"/>
      <c r="RYG271" s="27"/>
      <c r="RYH271" s="27"/>
      <c r="RYI271" s="27"/>
      <c r="RYJ271" s="27"/>
      <c r="RYK271" s="27"/>
      <c r="RYL271" s="27"/>
      <c r="RYM271" s="27"/>
      <c r="RYN271" s="27"/>
      <c r="RYO271" s="27"/>
      <c r="RYP271" s="27"/>
      <c r="RYQ271" s="27"/>
      <c r="RYR271" s="27"/>
      <c r="RYS271" s="27"/>
      <c r="RYT271" s="27"/>
      <c r="RYU271" s="27"/>
      <c r="RYV271" s="27"/>
      <c r="RYW271" s="27"/>
      <c r="RYX271" s="27"/>
      <c r="RYY271" s="27"/>
      <c r="RYZ271" s="27"/>
      <c r="RZA271" s="27"/>
      <c r="RZB271" s="27"/>
      <c r="RZC271" s="27"/>
      <c r="RZD271" s="27"/>
      <c r="RZE271" s="27"/>
      <c r="RZF271" s="27"/>
      <c r="RZG271" s="27"/>
      <c r="RZH271" s="27"/>
      <c r="RZI271" s="27"/>
      <c r="RZJ271" s="27"/>
      <c r="RZK271" s="27"/>
      <c r="RZL271" s="27"/>
      <c r="RZM271" s="27"/>
      <c r="RZN271" s="27"/>
      <c r="RZO271" s="27"/>
      <c r="RZP271" s="27"/>
      <c r="RZQ271" s="27"/>
      <c r="RZR271" s="27"/>
      <c r="RZS271" s="27"/>
      <c r="RZT271" s="27"/>
      <c r="RZU271" s="27"/>
      <c r="RZV271" s="27"/>
      <c r="RZW271" s="27"/>
      <c r="RZX271" s="27"/>
      <c r="RZY271" s="27"/>
      <c r="RZZ271" s="27"/>
      <c r="SAA271" s="27"/>
      <c r="SAB271" s="27"/>
      <c r="SAC271" s="27"/>
      <c r="SAD271" s="27"/>
      <c r="SAE271" s="27"/>
      <c r="SAF271" s="27"/>
      <c r="SAG271" s="27"/>
      <c r="SAH271" s="27"/>
      <c r="SAI271" s="27"/>
      <c r="SAJ271" s="27"/>
      <c r="SAK271" s="27"/>
      <c r="SAL271" s="27"/>
      <c r="SAM271" s="27"/>
      <c r="SAN271" s="27"/>
      <c r="SAO271" s="27"/>
      <c r="SAP271" s="27"/>
      <c r="SAQ271" s="27"/>
      <c r="SAR271" s="27"/>
      <c r="SAS271" s="27"/>
      <c r="SAT271" s="27"/>
      <c r="SAU271" s="27"/>
      <c r="SAV271" s="27"/>
      <c r="SAW271" s="27"/>
      <c r="SAX271" s="27"/>
      <c r="SAY271" s="27"/>
      <c r="SAZ271" s="27"/>
      <c r="SBA271" s="27"/>
      <c r="SBB271" s="27"/>
      <c r="SBC271" s="27"/>
      <c r="SBD271" s="27"/>
      <c r="SBE271" s="27"/>
      <c r="SBF271" s="27"/>
      <c r="SBG271" s="27"/>
      <c r="SBH271" s="27"/>
      <c r="SBI271" s="27"/>
      <c r="SBJ271" s="27"/>
      <c r="SBK271" s="27"/>
      <c r="SBL271" s="27"/>
      <c r="SBM271" s="27"/>
      <c r="SBN271" s="27"/>
      <c r="SBO271" s="27"/>
      <c r="SBP271" s="27"/>
      <c r="SBQ271" s="27"/>
      <c r="SBR271" s="27"/>
      <c r="SBS271" s="27"/>
      <c r="SBT271" s="27"/>
      <c r="SBU271" s="27"/>
      <c r="SBV271" s="27"/>
      <c r="SBW271" s="27"/>
      <c r="SBX271" s="27"/>
      <c r="SBY271" s="27"/>
      <c r="SBZ271" s="27"/>
      <c r="SCA271" s="27"/>
      <c r="SCB271" s="27"/>
      <c r="SCC271" s="27"/>
      <c r="SCD271" s="27"/>
      <c r="SCE271" s="27"/>
      <c r="SCF271" s="27"/>
      <c r="SCG271" s="27"/>
      <c r="SCH271" s="27"/>
      <c r="SCI271" s="27"/>
      <c r="SCJ271" s="27"/>
      <c r="SCK271" s="27"/>
      <c r="SCL271" s="27"/>
      <c r="SCM271" s="27"/>
      <c r="SCN271" s="27"/>
      <c r="SCO271" s="27"/>
      <c r="SCP271" s="27"/>
      <c r="SCQ271" s="27"/>
      <c r="SCR271" s="27"/>
      <c r="SCS271" s="27"/>
      <c r="SCT271" s="27"/>
      <c r="SCU271" s="27"/>
      <c r="SCV271" s="27"/>
      <c r="SCW271" s="27"/>
      <c r="SCX271" s="27"/>
      <c r="SCY271" s="27"/>
      <c r="SCZ271" s="27"/>
      <c r="SDA271" s="27"/>
      <c r="SDB271" s="27"/>
      <c r="SDC271" s="27"/>
      <c r="SDD271" s="27"/>
      <c r="SDE271" s="27"/>
      <c r="SDF271" s="27"/>
      <c r="SDG271" s="27"/>
      <c r="SDH271" s="27"/>
      <c r="SDI271" s="27"/>
      <c r="SDJ271" s="27"/>
      <c r="SDK271" s="27"/>
      <c r="SDL271" s="27"/>
      <c r="SDM271" s="27"/>
      <c r="SDN271" s="27"/>
      <c r="SDO271" s="27"/>
      <c r="SDP271" s="27"/>
      <c r="SDQ271" s="27"/>
      <c r="SDR271" s="27"/>
      <c r="SDS271" s="27"/>
      <c r="SDT271" s="27"/>
      <c r="SDU271" s="27"/>
      <c r="SDV271" s="27"/>
      <c r="SDW271" s="27"/>
      <c r="SDX271" s="27"/>
      <c r="SDY271" s="27"/>
      <c r="SDZ271" s="27"/>
      <c r="SEA271" s="27"/>
      <c r="SEB271" s="27"/>
      <c r="SEC271" s="27"/>
      <c r="SED271" s="27"/>
      <c r="SEE271" s="27"/>
      <c r="SEF271" s="27"/>
      <c r="SEG271" s="27"/>
      <c r="SEH271" s="27"/>
      <c r="SEI271" s="27"/>
      <c r="SEJ271" s="27"/>
      <c r="SEK271" s="27"/>
      <c r="SEL271" s="27"/>
      <c r="SEM271" s="27"/>
      <c r="SEN271" s="27"/>
      <c r="SEO271" s="27"/>
      <c r="SEP271" s="27"/>
      <c r="SEQ271" s="27"/>
      <c r="SER271" s="27"/>
      <c r="SES271" s="27"/>
      <c r="SET271" s="27"/>
      <c r="SEU271" s="27"/>
      <c r="SEV271" s="27"/>
      <c r="SEW271" s="27"/>
      <c r="SEX271" s="27"/>
      <c r="SEY271" s="27"/>
      <c r="SEZ271" s="27"/>
      <c r="SFA271" s="27"/>
      <c r="SFB271" s="27"/>
      <c r="SFC271" s="27"/>
      <c r="SFD271" s="27"/>
      <c r="SFE271" s="27"/>
      <c r="SFF271" s="27"/>
      <c r="SFG271" s="27"/>
      <c r="SFH271" s="27"/>
      <c r="SFI271" s="27"/>
      <c r="SFJ271" s="27"/>
      <c r="SFK271" s="27"/>
      <c r="SFL271" s="27"/>
      <c r="SFM271" s="27"/>
      <c r="SFN271" s="27"/>
      <c r="SFO271" s="27"/>
      <c r="SFP271" s="27"/>
      <c r="SFQ271" s="27"/>
      <c r="SFR271" s="27"/>
      <c r="SFS271" s="27"/>
      <c r="SFT271" s="27"/>
      <c r="SFU271" s="27"/>
      <c r="SFV271" s="27"/>
      <c r="SFW271" s="27"/>
      <c r="SFX271" s="27"/>
      <c r="SFY271" s="27"/>
      <c r="SFZ271" s="27"/>
      <c r="SGA271" s="27"/>
      <c r="SGB271" s="27"/>
      <c r="SGC271" s="27"/>
      <c r="SGD271" s="27"/>
      <c r="SGE271" s="27"/>
      <c r="SGF271" s="27"/>
      <c r="SGG271" s="27"/>
      <c r="SGH271" s="27"/>
      <c r="SGI271" s="27"/>
      <c r="SGJ271" s="27"/>
      <c r="SGK271" s="27"/>
      <c r="SGL271" s="27"/>
      <c r="SGM271" s="27"/>
      <c r="SGN271" s="27"/>
      <c r="SGO271" s="27"/>
      <c r="SGP271" s="27"/>
      <c r="SGQ271" s="27"/>
      <c r="SGR271" s="27"/>
      <c r="SGS271" s="27"/>
      <c r="SGT271" s="27"/>
      <c r="SGU271" s="27"/>
      <c r="SGV271" s="27"/>
      <c r="SGW271" s="27"/>
      <c r="SGX271" s="27"/>
      <c r="SGY271" s="27"/>
      <c r="SGZ271" s="27"/>
      <c r="SHA271" s="27"/>
      <c r="SHB271" s="27"/>
      <c r="SHC271" s="27"/>
      <c r="SHD271" s="27"/>
      <c r="SHE271" s="27"/>
      <c r="SHF271" s="27"/>
      <c r="SHG271" s="27"/>
      <c r="SHH271" s="27"/>
      <c r="SHI271" s="27"/>
      <c r="SHJ271" s="27"/>
      <c r="SHK271" s="27"/>
      <c r="SHL271" s="27"/>
      <c r="SHM271" s="27"/>
      <c r="SHN271" s="27"/>
      <c r="SHO271" s="27"/>
      <c r="SHP271" s="27"/>
      <c r="SHQ271" s="27"/>
      <c r="SHR271" s="27"/>
      <c r="SHS271" s="27"/>
      <c r="SHT271" s="27"/>
      <c r="SHU271" s="27"/>
      <c r="SHV271" s="27"/>
      <c r="SHW271" s="27"/>
      <c r="SHX271" s="27"/>
      <c r="SHY271" s="27"/>
      <c r="SHZ271" s="27"/>
      <c r="SIA271" s="27"/>
      <c r="SIB271" s="27"/>
      <c r="SIC271" s="27"/>
      <c r="SID271" s="27"/>
      <c r="SIE271" s="27"/>
      <c r="SIF271" s="27"/>
      <c r="SIG271" s="27"/>
      <c r="SIH271" s="27"/>
      <c r="SII271" s="27"/>
      <c r="SIJ271" s="27"/>
      <c r="SIK271" s="27"/>
      <c r="SIL271" s="27"/>
      <c r="SIM271" s="27"/>
      <c r="SIN271" s="27"/>
      <c r="SIO271" s="27"/>
      <c r="SIP271" s="27"/>
      <c r="SIQ271" s="27"/>
      <c r="SIR271" s="27"/>
      <c r="SIS271" s="27"/>
      <c r="SIT271" s="27"/>
      <c r="SIU271" s="27"/>
      <c r="SIV271" s="27"/>
      <c r="SIW271" s="27"/>
      <c r="SIX271" s="27"/>
      <c r="SIY271" s="27"/>
      <c r="SIZ271" s="27"/>
      <c r="SJA271" s="27"/>
      <c r="SJB271" s="27"/>
      <c r="SJC271" s="27"/>
      <c r="SJD271" s="27"/>
      <c r="SJE271" s="27"/>
      <c r="SJF271" s="27"/>
      <c r="SJG271" s="27"/>
      <c r="SJH271" s="27"/>
      <c r="SJI271" s="27"/>
      <c r="SJJ271" s="27"/>
      <c r="SJK271" s="27"/>
      <c r="SJL271" s="27"/>
      <c r="SJM271" s="27"/>
      <c r="SJN271" s="27"/>
      <c r="SJO271" s="27"/>
      <c r="SJP271" s="27"/>
      <c r="SJQ271" s="27"/>
      <c r="SJR271" s="27"/>
      <c r="SJS271" s="27"/>
      <c r="SJT271" s="27"/>
      <c r="SJU271" s="27"/>
      <c r="SJV271" s="27"/>
      <c r="SJW271" s="27"/>
      <c r="SJX271" s="27"/>
      <c r="SJY271" s="27"/>
      <c r="SJZ271" s="27"/>
      <c r="SKA271" s="27"/>
      <c r="SKB271" s="27"/>
      <c r="SKC271" s="27"/>
      <c r="SKD271" s="27"/>
      <c r="SKE271" s="27"/>
      <c r="SKF271" s="27"/>
      <c r="SKG271" s="27"/>
      <c r="SKH271" s="27"/>
      <c r="SKI271" s="27"/>
      <c r="SKJ271" s="27"/>
      <c r="SKK271" s="27"/>
      <c r="SKL271" s="27"/>
      <c r="SKM271" s="27"/>
      <c r="SKN271" s="27"/>
      <c r="SKO271" s="27"/>
      <c r="SKP271" s="27"/>
      <c r="SKQ271" s="27"/>
      <c r="SKR271" s="27"/>
      <c r="SKS271" s="27"/>
      <c r="SKT271" s="27"/>
      <c r="SKU271" s="27"/>
      <c r="SKV271" s="27"/>
      <c r="SKW271" s="27"/>
      <c r="SKX271" s="27"/>
      <c r="SKY271" s="27"/>
      <c r="SKZ271" s="27"/>
      <c r="SLA271" s="27"/>
      <c r="SLB271" s="27"/>
      <c r="SLC271" s="27"/>
      <c r="SLD271" s="27"/>
      <c r="SLE271" s="27"/>
      <c r="SLF271" s="27"/>
      <c r="SLG271" s="27"/>
      <c r="SLH271" s="27"/>
      <c r="SLI271" s="27"/>
      <c r="SLJ271" s="27"/>
      <c r="SLK271" s="27"/>
      <c r="SLL271" s="27"/>
      <c r="SLM271" s="27"/>
      <c r="SLN271" s="27"/>
      <c r="SLO271" s="27"/>
      <c r="SLP271" s="27"/>
      <c r="SLQ271" s="27"/>
      <c r="SLR271" s="27"/>
      <c r="SLS271" s="27"/>
      <c r="SLT271" s="27"/>
      <c r="SLU271" s="27"/>
      <c r="SLV271" s="27"/>
      <c r="SLW271" s="27"/>
      <c r="SLX271" s="27"/>
      <c r="SLY271" s="27"/>
      <c r="SLZ271" s="27"/>
      <c r="SMA271" s="27"/>
      <c r="SMB271" s="27"/>
      <c r="SMC271" s="27"/>
      <c r="SMD271" s="27"/>
      <c r="SME271" s="27"/>
      <c r="SMF271" s="27"/>
      <c r="SMG271" s="27"/>
      <c r="SMH271" s="27"/>
      <c r="SMI271" s="27"/>
      <c r="SMJ271" s="27"/>
      <c r="SMK271" s="27"/>
      <c r="SML271" s="27"/>
      <c r="SMM271" s="27"/>
      <c r="SMN271" s="27"/>
      <c r="SMO271" s="27"/>
      <c r="SMP271" s="27"/>
      <c r="SMQ271" s="27"/>
      <c r="SMR271" s="27"/>
      <c r="SMS271" s="27"/>
      <c r="SMT271" s="27"/>
      <c r="SMU271" s="27"/>
      <c r="SMV271" s="27"/>
      <c r="SMW271" s="27"/>
      <c r="SMX271" s="27"/>
      <c r="SMY271" s="27"/>
      <c r="SMZ271" s="27"/>
      <c r="SNA271" s="27"/>
      <c r="SNB271" s="27"/>
      <c r="SNC271" s="27"/>
      <c r="SND271" s="27"/>
      <c r="SNE271" s="27"/>
      <c r="SNF271" s="27"/>
      <c r="SNG271" s="27"/>
      <c r="SNH271" s="27"/>
      <c r="SNI271" s="27"/>
      <c r="SNJ271" s="27"/>
      <c r="SNK271" s="27"/>
      <c r="SNL271" s="27"/>
      <c r="SNM271" s="27"/>
      <c r="SNN271" s="27"/>
      <c r="SNO271" s="27"/>
      <c r="SNP271" s="27"/>
      <c r="SNQ271" s="27"/>
      <c r="SNR271" s="27"/>
      <c r="SNS271" s="27"/>
      <c r="SNT271" s="27"/>
      <c r="SNU271" s="27"/>
      <c r="SNV271" s="27"/>
      <c r="SNW271" s="27"/>
      <c r="SNX271" s="27"/>
      <c r="SNY271" s="27"/>
      <c r="SNZ271" s="27"/>
      <c r="SOA271" s="27"/>
      <c r="SOB271" s="27"/>
      <c r="SOC271" s="27"/>
      <c r="SOD271" s="27"/>
      <c r="SOE271" s="27"/>
      <c r="SOF271" s="27"/>
      <c r="SOG271" s="27"/>
      <c r="SOH271" s="27"/>
      <c r="SOI271" s="27"/>
      <c r="SOJ271" s="27"/>
      <c r="SOK271" s="27"/>
      <c r="SOL271" s="27"/>
      <c r="SOM271" s="27"/>
      <c r="SON271" s="27"/>
      <c r="SOO271" s="27"/>
      <c r="SOP271" s="27"/>
      <c r="SOQ271" s="27"/>
      <c r="SOR271" s="27"/>
      <c r="SOS271" s="27"/>
      <c r="SOT271" s="27"/>
      <c r="SOU271" s="27"/>
      <c r="SOV271" s="27"/>
      <c r="SOW271" s="27"/>
      <c r="SOX271" s="27"/>
      <c r="SOY271" s="27"/>
      <c r="SOZ271" s="27"/>
      <c r="SPA271" s="27"/>
      <c r="SPB271" s="27"/>
      <c r="SPC271" s="27"/>
      <c r="SPD271" s="27"/>
      <c r="SPE271" s="27"/>
      <c r="SPF271" s="27"/>
      <c r="SPG271" s="27"/>
      <c r="SPH271" s="27"/>
      <c r="SPI271" s="27"/>
      <c r="SPJ271" s="27"/>
      <c r="SPK271" s="27"/>
      <c r="SPL271" s="27"/>
      <c r="SPM271" s="27"/>
      <c r="SPN271" s="27"/>
      <c r="SPO271" s="27"/>
      <c r="SPP271" s="27"/>
      <c r="SPQ271" s="27"/>
      <c r="SPR271" s="27"/>
      <c r="SPS271" s="27"/>
      <c r="SPT271" s="27"/>
      <c r="SPU271" s="27"/>
      <c r="SPV271" s="27"/>
      <c r="SPW271" s="27"/>
      <c r="SPX271" s="27"/>
      <c r="SPY271" s="27"/>
      <c r="SPZ271" s="27"/>
      <c r="SQA271" s="27"/>
      <c r="SQB271" s="27"/>
      <c r="SQC271" s="27"/>
      <c r="SQD271" s="27"/>
      <c r="SQE271" s="27"/>
      <c r="SQF271" s="27"/>
      <c r="SQG271" s="27"/>
      <c r="SQH271" s="27"/>
      <c r="SQI271" s="27"/>
      <c r="SQJ271" s="27"/>
      <c r="SQK271" s="27"/>
      <c r="SQL271" s="27"/>
      <c r="SQM271" s="27"/>
      <c r="SQN271" s="27"/>
      <c r="SQO271" s="27"/>
      <c r="SQP271" s="27"/>
      <c r="SQQ271" s="27"/>
      <c r="SQR271" s="27"/>
      <c r="SQS271" s="27"/>
      <c r="SQT271" s="27"/>
      <c r="SQU271" s="27"/>
      <c r="SQV271" s="27"/>
      <c r="SQW271" s="27"/>
      <c r="SQX271" s="27"/>
      <c r="SQY271" s="27"/>
      <c r="SQZ271" s="27"/>
      <c r="SRA271" s="27"/>
      <c r="SRB271" s="27"/>
      <c r="SRC271" s="27"/>
      <c r="SRD271" s="27"/>
      <c r="SRE271" s="27"/>
      <c r="SRF271" s="27"/>
      <c r="SRG271" s="27"/>
      <c r="SRH271" s="27"/>
      <c r="SRI271" s="27"/>
      <c r="SRJ271" s="27"/>
      <c r="SRK271" s="27"/>
      <c r="SRL271" s="27"/>
      <c r="SRM271" s="27"/>
      <c r="SRN271" s="27"/>
      <c r="SRO271" s="27"/>
      <c r="SRP271" s="27"/>
      <c r="SRQ271" s="27"/>
      <c r="SRR271" s="27"/>
      <c r="SRS271" s="27"/>
      <c r="SRT271" s="27"/>
      <c r="SRU271" s="27"/>
      <c r="SRV271" s="27"/>
      <c r="SRW271" s="27"/>
      <c r="SRX271" s="27"/>
      <c r="SRY271" s="27"/>
      <c r="SRZ271" s="27"/>
      <c r="SSA271" s="27"/>
      <c r="SSB271" s="27"/>
      <c r="SSC271" s="27"/>
      <c r="SSD271" s="27"/>
      <c r="SSE271" s="27"/>
      <c r="SSF271" s="27"/>
      <c r="SSG271" s="27"/>
      <c r="SSH271" s="27"/>
      <c r="SSI271" s="27"/>
      <c r="SSJ271" s="27"/>
      <c r="SSK271" s="27"/>
      <c r="SSL271" s="27"/>
      <c r="SSM271" s="27"/>
      <c r="SSN271" s="27"/>
      <c r="SSO271" s="27"/>
      <c r="SSP271" s="27"/>
      <c r="SSQ271" s="27"/>
      <c r="SSR271" s="27"/>
      <c r="SSS271" s="27"/>
      <c r="SST271" s="27"/>
      <c r="SSU271" s="27"/>
      <c r="SSV271" s="27"/>
      <c r="SSW271" s="27"/>
      <c r="SSX271" s="27"/>
      <c r="SSY271" s="27"/>
      <c r="SSZ271" s="27"/>
      <c r="STA271" s="27"/>
      <c r="STB271" s="27"/>
      <c r="STC271" s="27"/>
      <c r="STD271" s="27"/>
      <c r="STE271" s="27"/>
      <c r="STF271" s="27"/>
      <c r="STG271" s="27"/>
      <c r="STH271" s="27"/>
      <c r="STI271" s="27"/>
      <c r="STJ271" s="27"/>
      <c r="STK271" s="27"/>
      <c r="STL271" s="27"/>
      <c r="STM271" s="27"/>
      <c r="STN271" s="27"/>
      <c r="STO271" s="27"/>
      <c r="STP271" s="27"/>
      <c r="STQ271" s="27"/>
      <c r="STR271" s="27"/>
      <c r="STS271" s="27"/>
      <c r="STT271" s="27"/>
      <c r="STU271" s="27"/>
      <c r="STV271" s="27"/>
      <c r="STW271" s="27"/>
      <c r="STX271" s="27"/>
      <c r="STY271" s="27"/>
      <c r="STZ271" s="27"/>
      <c r="SUA271" s="27"/>
      <c r="SUB271" s="27"/>
      <c r="SUC271" s="27"/>
      <c r="SUD271" s="27"/>
      <c r="SUE271" s="27"/>
      <c r="SUF271" s="27"/>
      <c r="SUG271" s="27"/>
      <c r="SUH271" s="27"/>
      <c r="SUI271" s="27"/>
      <c r="SUJ271" s="27"/>
      <c r="SUK271" s="27"/>
      <c r="SUL271" s="27"/>
      <c r="SUM271" s="27"/>
      <c r="SUN271" s="27"/>
      <c r="SUO271" s="27"/>
      <c r="SUP271" s="27"/>
      <c r="SUQ271" s="27"/>
      <c r="SUR271" s="27"/>
      <c r="SUS271" s="27"/>
      <c r="SUT271" s="27"/>
      <c r="SUU271" s="27"/>
      <c r="SUV271" s="27"/>
      <c r="SUW271" s="27"/>
      <c r="SUX271" s="27"/>
      <c r="SUY271" s="27"/>
      <c r="SUZ271" s="27"/>
      <c r="SVA271" s="27"/>
      <c r="SVB271" s="27"/>
      <c r="SVC271" s="27"/>
      <c r="SVD271" s="27"/>
      <c r="SVE271" s="27"/>
      <c r="SVF271" s="27"/>
      <c r="SVG271" s="27"/>
      <c r="SVH271" s="27"/>
      <c r="SVI271" s="27"/>
      <c r="SVJ271" s="27"/>
      <c r="SVK271" s="27"/>
      <c r="SVL271" s="27"/>
      <c r="SVM271" s="27"/>
      <c r="SVN271" s="27"/>
      <c r="SVO271" s="27"/>
      <c r="SVP271" s="27"/>
      <c r="SVQ271" s="27"/>
      <c r="SVR271" s="27"/>
      <c r="SVS271" s="27"/>
      <c r="SVT271" s="27"/>
      <c r="SVU271" s="27"/>
      <c r="SVV271" s="27"/>
      <c r="SVW271" s="27"/>
      <c r="SVX271" s="27"/>
      <c r="SVY271" s="27"/>
      <c r="SVZ271" s="27"/>
      <c r="SWA271" s="27"/>
      <c r="SWB271" s="27"/>
      <c r="SWC271" s="27"/>
      <c r="SWD271" s="27"/>
      <c r="SWE271" s="27"/>
      <c r="SWF271" s="27"/>
      <c r="SWG271" s="27"/>
      <c r="SWH271" s="27"/>
      <c r="SWI271" s="27"/>
      <c r="SWJ271" s="27"/>
      <c r="SWK271" s="27"/>
      <c r="SWL271" s="27"/>
      <c r="SWM271" s="27"/>
      <c r="SWN271" s="27"/>
      <c r="SWO271" s="27"/>
      <c r="SWP271" s="27"/>
      <c r="SWQ271" s="27"/>
      <c r="SWR271" s="27"/>
      <c r="SWS271" s="27"/>
      <c r="SWT271" s="27"/>
      <c r="SWU271" s="27"/>
      <c r="SWV271" s="27"/>
      <c r="SWW271" s="27"/>
      <c r="SWX271" s="27"/>
      <c r="SWY271" s="27"/>
      <c r="SWZ271" s="27"/>
      <c r="SXA271" s="27"/>
      <c r="SXB271" s="27"/>
      <c r="SXC271" s="27"/>
      <c r="SXD271" s="27"/>
      <c r="SXE271" s="27"/>
      <c r="SXF271" s="27"/>
      <c r="SXG271" s="27"/>
      <c r="SXH271" s="27"/>
      <c r="SXI271" s="27"/>
      <c r="SXJ271" s="27"/>
      <c r="SXK271" s="27"/>
      <c r="SXL271" s="27"/>
      <c r="SXM271" s="27"/>
      <c r="SXN271" s="27"/>
      <c r="SXO271" s="27"/>
      <c r="SXP271" s="27"/>
      <c r="SXQ271" s="27"/>
      <c r="SXR271" s="27"/>
      <c r="SXS271" s="27"/>
      <c r="SXT271" s="27"/>
      <c r="SXU271" s="27"/>
      <c r="SXV271" s="27"/>
      <c r="SXW271" s="27"/>
      <c r="SXX271" s="27"/>
      <c r="SXY271" s="27"/>
      <c r="SXZ271" s="27"/>
      <c r="SYA271" s="27"/>
      <c r="SYB271" s="27"/>
      <c r="SYC271" s="27"/>
      <c r="SYD271" s="27"/>
      <c r="SYE271" s="27"/>
      <c r="SYF271" s="27"/>
      <c r="SYG271" s="27"/>
      <c r="SYH271" s="27"/>
      <c r="SYI271" s="27"/>
      <c r="SYJ271" s="27"/>
      <c r="SYK271" s="27"/>
      <c r="SYL271" s="27"/>
      <c r="SYM271" s="27"/>
      <c r="SYN271" s="27"/>
      <c r="SYO271" s="27"/>
      <c r="SYP271" s="27"/>
      <c r="SYQ271" s="27"/>
      <c r="SYR271" s="27"/>
      <c r="SYS271" s="27"/>
      <c r="SYT271" s="27"/>
      <c r="SYU271" s="27"/>
      <c r="SYV271" s="27"/>
      <c r="SYW271" s="27"/>
      <c r="SYX271" s="27"/>
      <c r="SYY271" s="27"/>
      <c r="SYZ271" s="27"/>
      <c r="SZA271" s="27"/>
      <c r="SZB271" s="27"/>
      <c r="SZC271" s="27"/>
      <c r="SZD271" s="27"/>
      <c r="SZE271" s="27"/>
      <c r="SZF271" s="27"/>
      <c r="SZG271" s="27"/>
      <c r="SZH271" s="27"/>
      <c r="SZI271" s="27"/>
      <c r="SZJ271" s="27"/>
      <c r="SZK271" s="27"/>
      <c r="SZL271" s="27"/>
      <c r="SZM271" s="27"/>
      <c r="SZN271" s="27"/>
      <c r="SZO271" s="27"/>
      <c r="SZP271" s="27"/>
      <c r="SZQ271" s="27"/>
      <c r="SZR271" s="27"/>
      <c r="SZS271" s="27"/>
      <c r="SZT271" s="27"/>
      <c r="SZU271" s="27"/>
      <c r="SZV271" s="27"/>
      <c r="SZW271" s="27"/>
      <c r="SZX271" s="27"/>
      <c r="SZY271" s="27"/>
      <c r="SZZ271" s="27"/>
      <c r="TAA271" s="27"/>
      <c r="TAB271" s="27"/>
      <c r="TAC271" s="27"/>
      <c r="TAD271" s="27"/>
      <c r="TAE271" s="27"/>
      <c r="TAF271" s="27"/>
      <c r="TAG271" s="27"/>
      <c r="TAH271" s="27"/>
      <c r="TAI271" s="27"/>
      <c r="TAJ271" s="27"/>
      <c r="TAK271" s="27"/>
      <c r="TAL271" s="27"/>
      <c r="TAM271" s="27"/>
      <c r="TAN271" s="27"/>
      <c r="TAO271" s="27"/>
      <c r="TAP271" s="27"/>
      <c r="TAQ271" s="27"/>
      <c r="TAR271" s="27"/>
      <c r="TAS271" s="27"/>
      <c r="TAT271" s="27"/>
      <c r="TAU271" s="27"/>
      <c r="TAV271" s="27"/>
      <c r="TAW271" s="27"/>
      <c r="TAX271" s="27"/>
      <c r="TAY271" s="27"/>
      <c r="TAZ271" s="27"/>
      <c r="TBA271" s="27"/>
      <c r="TBB271" s="27"/>
      <c r="TBC271" s="27"/>
      <c r="TBD271" s="27"/>
      <c r="TBE271" s="27"/>
      <c r="TBF271" s="27"/>
      <c r="TBG271" s="27"/>
      <c r="TBH271" s="27"/>
      <c r="TBI271" s="27"/>
      <c r="TBJ271" s="27"/>
      <c r="TBK271" s="27"/>
      <c r="TBL271" s="27"/>
      <c r="TBM271" s="27"/>
      <c r="TBN271" s="27"/>
      <c r="TBO271" s="27"/>
      <c r="TBP271" s="27"/>
      <c r="TBQ271" s="27"/>
      <c r="TBR271" s="27"/>
      <c r="TBS271" s="27"/>
      <c r="TBT271" s="27"/>
      <c r="TBU271" s="27"/>
      <c r="TBV271" s="27"/>
      <c r="TBW271" s="27"/>
      <c r="TBX271" s="27"/>
      <c r="TBY271" s="27"/>
      <c r="TBZ271" s="27"/>
      <c r="TCA271" s="27"/>
      <c r="TCB271" s="27"/>
      <c r="TCC271" s="27"/>
      <c r="TCD271" s="27"/>
      <c r="TCE271" s="27"/>
      <c r="TCF271" s="27"/>
      <c r="TCG271" s="27"/>
      <c r="TCH271" s="27"/>
      <c r="TCI271" s="27"/>
      <c r="TCJ271" s="27"/>
      <c r="TCK271" s="27"/>
      <c r="TCL271" s="27"/>
      <c r="TCM271" s="27"/>
      <c r="TCN271" s="27"/>
      <c r="TCO271" s="27"/>
      <c r="TCP271" s="27"/>
      <c r="TCQ271" s="27"/>
      <c r="TCR271" s="27"/>
      <c r="TCS271" s="27"/>
      <c r="TCT271" s="27"/>
      <c r="TCU271" s="27"/>
      <c r="TCV271" s="27"/>
      <c r="TCW271" s="27"/>
      <c r="TCX271" s="27"/>
      <c r="TCY271" s="27"/>
      <c r="TCZ271" s="27"/>
      <c r="TDA271" s="27"/>
      <c r="TDB271" s="27"/>
      <c r="TDC271" s="27"/>
      <c r="TDD271" s="27"/>
      <c r="TDE271" s="27"/>
      <c r="TDF271" s="27"/>
      <c r="TDG271" s="27"/>
      <c r="TDH271" s="27"/>
      <c r="TDI271" s="27"/>
      <c r="TDJ271" s="27"/>
      <c r="TDK271" s="27"/>
      <c r="TDL271" s="27"/>
      <c r="TDM271" s="27"/>
      <c r="TDN271" s="27"/>
      <c r="TDO271" s="27"/>
      <c r="TDP271" s="27"/>
      <c r="TDQ271" s="27"/>
      <c r="TDR271" s="27"/>
      <c r="TDS271" s="27"/>
      <c r="TDT271" s="27"/>
      <c r="TDU271" s="27"/>
      <c r="TDV271" s="27"/>
      <c r="TDW271" s="27"/>
      <c r="TDX271" s="27"/>
      <c r="TDY271" s="27"/>
      <c r="TDZ271" s="27"/>
      <c r="TEA271" s="27"/>
      <c r="TEB271" s="27"/>
      <c r="TEC271" s="27"/>
      <c r="TED271" s="27"/>
      <c r="TEE271" s="27"/>
      <c r="TEF271" s="27"/>
      <c r="TEG271" s="27"/>
      <c r="TEH271" s="27"/>
      <c r="TEI271" s="27"/>
      <c r="TEJ271" s="27"/>
      <c r="TEK271" s="27"/>
      <c r="TEL271" s="27"/>
      <c r="TEM271" s="27"/>
      <c r="TEN271" s="27"/>
      <c r="TEO271" s="27"/>
      <c r="TEP271" s="27"/>
      <c r="TEQ271" s="27"/>
      <c r="TER271" s="27"/>
      <c r="TES271" s="27"/>
      <c r="TET271" s="27"/>
      <c r="TEU271" s="27"/>
      <c r="TEV271" s="27"/>
      <c r="TEW271" s="27"/>
      <c r="TEX271" s="27"/>
      <c r="TEY271" s="27"/>
      <c r="TEZ271" s="27"/>
      <c r="TFA271" s="27"/>
      <c r="TFB271" s="27"/>
      <c r="TFC271" s="27"/>
      <c r="TFD271" s="27"/>
      <c r="TFE271" s="27"/>
      <c r="TFF271" s="27"/>
      <c r="TFG271" s="27"/>
      <c r="TFH271" s="27"/>
      <c r="TFI271" s="27"/>
      <c r="TFJ271" s="27"/>
      <c r="TFK271" s="27"/>
      <c r="TFL271" s="27"/>
      <c r="TFM271" s="27"/>
      <c r="TFN271" s="27"/>
      <c r="TFO271" s="27"/>
      <c r="TFP271" s="27"/>
      <c r="TFQ271" s="27"/>
      <c r="TFR271" s="27"/>
      <c r="TFS271" s="27"/>
      <c r="TFT271" s="27"/>
      <c r="TFU271" s="27"/>
      <c r="TFV271" s="27"/>
      <c r="TFW271" s="27"/>
      <c r="TFX271" s="27"/>
      <c r="TFY271" s="27"/>
      <c r="TFZ271" s="27"/>
      <c r="TGA271" s="27"/>
      <c r="TGB271" s="27"/>
      <c r="TGC271" s="27"/>
      <c r="TGD271" s="27"/>
      <c r="TGE271" s="27"/>
      <c r="TGF271" s="27"/>
      <c r="TGG271" s="27"/>
      <c r="TGH271" s="27"/>
      <c r="TGI271" s="27"/>
      <c r="TGJ271" s="27"/>
      <c r="TGK271" s="27"/>
      <c r="TGL271" s="27"/>
      <c r="TGM271" s="27"/>
      <c r="TGN271" s="27"/>
      <c r="TGO271" s="27"/>
      <c r="TGP271" s="27"/>
      <c r="TGQ271" s="27"/>
      <c r="TGR271" s="27"/>
      <c r="TGS271" s="27"/>
      <c r="TGT271" s="27"/>
      <c r="TGU271" s="27"/>
      <c r="TGV271" s="27"/>
      <c r="TGW271" s="27"/>
      <c r="TGX271" s="27"/>
      <c r="TGY271" s="27"/>
      <c r="TGZ271" s="27"/>
      <c r="THA271" s="27"/>
      <c r="THB271" s="27"/>
      <c r="THC271" s="27"/>
      <c r="THD271" s="27"/>
      <c r="THE271" s="27"/>
      <c r="THF271" s="27"/>
      <c r="THG271" s="27"/>
      <c r="THH271" s="27"/>
      <c r="THI271" s="27"/>
      <c r="THJ271" s="27"/>
      <c r="THK271" s="27"/>
      <c r="THL271" s="27"/>
      <c r="THM271" s="27"/>
      <c r="THN271" s="27"/>
      <c r="THO271" s="27"/>
      <c r="THP271" s="27"/>
      <c r="THQ271" s="27"/>
      <c r="THR271" s="27"/>
      <c r="THS271" s="27"/>
      <c r="THT271" s="27"/>
      <c r="THU271" s="27"/>
      <c r="THV271" s="27"/>
      <c r="THW271" s="27"/>
      <c r="THX271" s="27"/>
      <c r="THY271" s="27"/>
      <c r="THZ271" s="27"/>
      <c r="TIA271" s="27"/>
      <c r="TIB271" s="27"/>
      <c r="TIC271" s="27"/>
      <c r="TID271" s="27"/>
      <c r="TIE271" s="27"/>
      <c r="TIF271" s="27"/>
      <c r="TIG271" s="27"/>
      <c r="TIH271" s="27"/>
      <c r="TII271" s="27"/>
      <c r="TIJ271" s="27"/>
      <c r="TIK271" s="27"/>
      <c r="TIL271" s="27"/>
      <c r="TIM271" s="27"/>
      <c r="TIN271" s="27"/>
      <c r="TIO271" s="27"/>
      <c r="TIP271" s="27"/>
      <c r="TIQ271" s="27"/>
      <c r="TIR271" s="27"/>
      <c r="TIS271" s="27"/>
      <c r="TIT271" s="27"/>
      <c r="TIU271" s="27"/>
      <c r="TIV271" s="27"/>
      <c r="TIW271" s="27"/>
      <c r="TIX271" s="27"/>
      <c r="TIY271" s="27"/>
      <c r="TIZ271" s="27"/>
      <c r="TJA271" s="27"/>
      <c r="TJB271" s="27"/>
      <c r="TJC271" s="27"/>
      <c r="TJD271" s="27"/>
      <c r="TJE271" s="27"/>
      <c r="TJF271" s="27"/>
      <c r="TJG271" s="27"/>
      <c r="TJH271" s="27"/>
      <c r="TJI271" s="27"/>
      <c r="TJJ271" s="27"/>
      <c r="TJK271" s="27"/>
      <c r="TJL271" s="27"/>
      <c r="TJM271" s="27"/>
      <c r="TJN271" s="27"/>
      <c r="TJO271" s="27"/>
      <c r="TJP271" s="27"/>
      <c r="TJQ271" s="27"/>
      <c r="TJR271" s="27"/>
      <c r="TJS271" s="27"/>
      <c r="TJT271" s="27"/>
      <c r="TJU271" s="27"/>
      <c r="TJV271" s="27"/>
      <c r="TJW271" s="27"/>
      <c r="TJX271" s="27"/>
      <c r="TJY271" s="27"/>
      <c r="TJZ271" s="27"/>
      <c r="TKA271" s="27"/>
      <c r="TKB271" s="27"/>
      <c r="TKC271" s="27"/>
      <c r="TKD271" s="27"/>
      <c r="TKE271" s="27"/>
      <c r="TKF271" s="27"/>
      <c r="TKG271" s="27"/>
      <c r="TKH271" s="27"/>
      <c r="TKI271" s="27"/>
      <c r="TKJ271" s="27"/>
      <c r="TKK271" s="27"/>
      <c r="TKL271" s="27"/>
      <c r="TKM271" s="27"/>
      <c r="TKN271" s="27"/>
      <c r="TKO271" s="27"/>
      <c r="TKP271" s="27"/>
      <c r="TKQ271" s="27"/>
      <c r="TKR271" s="27"/>
      <c r="TKS271" s="27"/>
      <c r="TKT271" s="27"/>
      <c r="TKU271" s="27"/>
      <c r="TKV271" s="27"/>
      <c r="TKW271" s="27"/>
      <c r="TKX271" s="27"/>
      <c r="TKY271" s="27"/>
      <c r="TKZ271" s="27"/>
      <c r="TLA271" s="27"/>
      <c r="TLB271" s="27"/>
      <c r="TLC271" s="27"/>
      <c r="TLD271" s="27"/>
      <c r="TLE271" s="27"/>
      <c r="TLF271" s="27"/>
      <c r="TLG271" s="27"/>
      <c r="TLH271" s="27"/>
      <c r="TLI271" s="27"/>
      <c r="TLJ271" s="27"/>
      <c r="TLK271" s="27"/>
      <c r="TLL271" s="27"/>
      <c r="TLM271" s="27"/>
      <c r="TLN271" s="27"/>
      <c r="TLO271" s="27"/>
      <c r="TLP271" s="27"/>
      <c r="TLQ271" s="27"/>
      <c r="TLR271" s="27"/>
      <c r="TLS271" s="27"/>
      <c r="TLT271" s="27"/>
      <c r="TLU271" s="27"/>
      <c r="TLV271" s="27"/>
      <c r="TLW271" s="27"/>
      <c r="TLX271" s="27"/>
      <c r="TLY271" s="27"/>
      <c r="TLZ271" s="27"/>
      <c r="TMA271" s="27"/>
      <c r="TMB271" s="27"/>
      <c r="TMC271" s="27"/>
      <c r="TMD271" s="27"/>
      <c r="TME271" s="27"/>
      <c r="TMF271" s="27"/>
      <c r="TMG271" s="27"/>
      <c r="TMH271" s="27"/>
      <c r="TMI271" s="27"/>
      <c r="TMJ271" s="27"/>
      <c r="TMK271" s="27"/>
      <c r="TML271" s="27"/>
      <c r="TMM271" s="27"/>
      <c r="TMN271" s="27"/>
      <c r="TMO271" s="27"/>
      <c r="TMP271" s="27"/>
      <c r="TMQ271" s="27"/>
      <c r="TMR271" s="27"/>
      <c r="TMS271" s="27"/>
      <c r="TMT271" s="27"/>
      <c r="TMU271" s="27"/>
      <c r="TMV271" s="27"/>
      <c r="TMW271" s="27"/>
      <c r="TMX271" s="27"/>
      <c r="TMY271" s="27"/>
      <c r="TMZ271" s="27"/>
      <c r="TNA271" s="27"/>
      <c r="TNB271" s="27"/>
      <c r="TNC271" s="27"/>
      <c r="TND271" s="27"/>
      <c r="TNE271" s="27"/>
      <c r="TNF271" s="27"/>
      <c r="TNG271" s="27"/>
      <c r="TNH271" s="27"/>
      <c r="TNI271" s="27"/>
      <c r="TNJ271" s="27"/>
      <c r="TNK271" s="27"/>
      <c r="TNL271" s="27"/>
      <c r="TNM271" s="27"/>
      <c r="TNN271" s="27"/>
      <c r="TNO271" s="27"/>
      <c r="TNP271" s="27"/>
      <c r="TNQ271" s="27"/>
      <c r="TNR271" s="27"/>
      <c r="TNS271" s="27"/>
      <c r="TNT271" s="27"/>
      <c r="TNU271" s="27"/>
      <c r="TNV271" s="27"/>
      <c r="TNW271" s="27"/>
      <c r="TNX271" s="27"/>
      <c r="TNY271" s="27"/>
      <c r="TNZ271" s="27"/>
      <c r="TOA271" s="27"/>
      <c r="TOB271" s="27"/>
      <c r="TOC271" s="27"/>
      <c r="TOD271" s="27"/>
      <c r="TOE271" s="27"/>
      <c r="TOF271" s="27"/>
      <c r="TOG271" s="27"/>
      <c r="TOH271" s="27"/>
      <c r="TOI271" s="27"/>
      <c r="TOJ271" s="27"/>
      <c r="TOK271" s="27"/>
      <c r="TOL271" s="27"/>
      <c r="TOM271" s="27"/>
      <c r="TON271" s="27"/>
      <c r="TOO271" s="27"/>
      <c r="TOP271" s="27"/>
      <c r="TOQ271" s="27"/>
      <c r="TOR271" s="27"/>
      <c r="TOS271" s="27"/>
      <c r="TOT271" s="27"/>
      <c r="TOU271" s="27"/>
      <c r="TOV271" s="27"/>
      <c r="TOW271" s="27"/>
      <c r="TOX271" s="27"/>
      <c r="TOY271" s="27"/>
      <c r="TOZ271" s="27"/>
      <c r="TPA271" s="27"/>
      <c r="TPB271" s="27"/>
      <c r="TPC271" s="27"/>
      <c r="TPD271" s="27"/>
      <c r="TPE271" s="27"/>
      <c r="TPF271" s="27"/>
      <c r="TPG271" s="27"/>
      <c r="TPH271" s="27"/>
      <c r="TPI271" s="27"/>
      <c r="TPJ271" s="27"/>
      <c r="TPK271" s="27"/>
      <c r="TPL271" s="27"/>
      <c r="TPM271" s="27"/>
      <c r="TPN271" s="27"/>
      <c r="TPO271" s="27"/>
      <c r="TPP271" s="27"/>
      <c r="TPQ271" s="27"/>
      <c r="TPR271" s="27"/>
      <c r="TPS271" s="27"/>
      <c r="TPT271" s="27"/>
      <c r="TPU271" s="27"/>
      <c r="TPV271" s="27"/>
      <c r="TPW271" s="27"/>
      <c r="TPX271" s="27"/>
      <c r="TPY271" s="27"/>
      <c r="TPZ271" s="27"/>
      <c r="TQA271" s="27"/>
      <c r="TQB271" s="27"/>
      <c r="TQC271" s="27"/>
      <c r="TQD271" s="27"/>
      <c r="TQE271" s="27"/>
      <c r="TQF271" s="27"/>
      <c r="TQG271" s="27"/>
      <c r="TQH271" s="27"/>
      <c r="TQI271" s="27"/>
      <c r="TQJ271" s="27"/>
      <c r="TQK271" s="27"/>
      <c r="TQL271" s="27"/>
      <c r="TQM271" s="27"/>
      <c r="TQN271" s="27"/>
      <c r="TQO271" s="27"/>
      <c r="TQP271" s="27"/>
      <c r="TQQ271" s="27"/>
      <c r="TQR271" s="27"/>
      <c r="TQS271" s="27"/>
      <c r="TQT271" s="27"/>
      <c r="TQU271" s="27"/>
      <c r="TQV271" s="27"/>
      <c r="TQW271" s="27"/>
      <c r="TQX271" s="27"/>
      <c r="TQY271" s="27"/>
      <c r="TQZ271" s="27"/>
      <c r="TRA271" s="27"/>
      <c r="TRB271" s="27"/>
      <c r="TRC271" s="27"/>
      <c r="TRD271" s="27"/>
      <c r="TRE271" s="27"/>
      <c r="TRF271" s="27"/>
      <c r="TRG271" s="27"/>
      <c r="TRH271" s="27"/>
      <c r="TRI271" s="27"/>
      <c r="TRJ271" s="27"/>
      <c r="TRK271" s="27"/>
      <c r="TRL271" s="27"/>
      <c r="TRM271" s="27"/>
      <c r="TRN271" s="27"/>
      <c r="TRO271" s="27"/>
      <c r="TRP271" s="27"/>
      <c r="TRQ271" s="27"/>
      <c r="TRR271" s="27"/>
      <c r="TRS271" s="27"/>
      <c r="TRT271" s="27"/>
      <c r="TRU271" s="27"/>
      <c r="TRV271" s="27"/>
      <c r="TRW271" s="27"/>
      <c r="TRX271" s="27"/>
      <c r="TRY271" s="27"/>
      <c r="TRZ271" s="27"/>
      <c r="TSA271" s="27"/>
      <c r="TSB271" s="27"/>
      <c r="TSC271" s="27"/>
      <c r="TSD271" s="27"/>
      <c r="TSE271" s="27"/>
      <c r="TSF271" s="27"/>
      <c r="TSG271" s="27"/>
      <c r="TSH271" s="27"/>
      <c r="TSI271" s="27"/>
      <c r="TSJ271" s="27"/>
      <c r="TSK271" s="27"/>
      <c r="TSL271" s="27"/>
      <c r="TSM271" s="27"/>
      <c r="TSN271" s="27"/>
      <c r="TSO271" s="27"/>
      <c r="TSP271" s="27"/>
      <c r="TSQ271" s="27"/>
      <c r="TSR271" s="27"/>
      <c r="TSS271" s="27"/>
      <c r="TST271" s="27"/>
      <c r="TSU271" s="27"/>
      <c r="TSV271" s="27"/>
      <c r="TSW271" s="27"/>
      <c r="TSX271" s="27"/>
      <c r="TSY271" s="27"/>
      <c r="TSZ271" s="27"/>
      <c r="TTA271" s="27"/>
      <c r="TTB271" s="27"/>
      <c r="TTC271" s="27"/>
      <c r="TTD271" s="27"/>
      <c r="TTE271" s="27"/>
      <c r="TTF271" s="27"/>
      <c r="TTG271" s="27"/>
      <c r="TTH271" s="27"/>
      <c r="TTI271" s="27"/>
      <c r="TTJ271" s="27"/>
      <c r="TTK271" s="27"/>
      <c r="TTL271" s="27"/>
      <c r="TTM271" s="27"/>
      <c r="TTN271" s="27"/>
      <c r="TTO271" s="27"/>
      <c r="TTP271" s="27"/>
      <c r="TTQ271" s="27"/>
      <c r="TTR271" s="27"/>
      <c r="TTS271" s="27"/>
      <c r="TTT271" s="27"/>
      <c r="TTU271" s="27"/>
      <c r="TTV271" s="27"/>
      <c r="TTW271" s="27"/>
      <c r="TTX271" s="27"/>
      <c r="TTY271" s="27"/>
      <c r="TTZ271" s="27"/>
      <c r="TUA271" s="27"/>
      <c r="TUB271" s="27"/>
      <c r="TUC271" s="27"/>
      <c r="TUD271" s="27"/>
      <c r="TUE271" s="27"/>
      <c r="TUF271" s="27"/>
      <c r="TUG271" s="27"/>
      <c r="TUH271" s="27"/>
      <c r="TUI271" s="27"/>
      <c r="TUJ271" s="27"/>
      <c r="TUK271" s="27"/>
      <c r="TUL271" s="27"/>
      <c r="TUM271" s="27"/>
      <c r="TUN271" s="27"/>
      <c r="TUO271" s="27"/>
      <c r="TUP271" s="27"/>
      <c r="TUQ271" s="27"/>
      <c r="TUR271" s="27"/>
      <c r="TUS271" s="27"/>
      <c r="TUT271" s="27"/>
      <c r="TUU271" s="27"/>
      <c r="TUV271" s="27"/>
      <c r="TUW271" s="27"/>
      <c r="TUX271" s="27"/>
      <c r="TUY271" s="27"/>
      <c r="TUZ271" s="27"/>
      <c r="TVA271" s="27"/>
      <c r="TVB271" s="27"/>
      <c r="TVC271" s="27"/>
      <c r="TVD271" s="27"/>
      <c r="TVE271" s="27"/>
      <c r="TVF271" s="27"/>
      <c r="TVG271" s="27"/>
      <c r="TVH271" s="27"/>
      <c r="TVI271" s="27"/>
      <c r="TVJ271" s="27"/>
      <c r="TVK271" s="27"/>
      <c r="TVL271" s="27"/>
      <c r="TVM271" s="27"/>
      <c r="TVN271" s="27"/>
      <c r="TVO271" s="27"/>
      <c r="TVP271" s="27"/>
      <c r="TVQ271" s="27"/>
      <c r="TVR271" s="27"/>
      <c r="TVS271" s="27"/>
      <c r="TVT271" s="27"/>
      <c r="TVU271" s="27"/>
      <c r="TVV271" s="27"/>
      <c r="TVW271" s="27"/>
      <c r="TVX271" s="27"/>
      <c r="TVY271" s="27"/>
      <c r="TVZ271" s="27"/>
      <c r="TWA271" s="27"/>
      <c r="TWB271" s="27"/>
      <c r="TWC271" s="27"/>
      <c r="TWD271" s="27"/>
      <c r="TWE271" s="27"/>
      <c r="TWF271" s="27"/>
      <c r="TWG271" s="27"/>
      <c r="TWH271" s="27"/>
      <c r="TWI271" s="27"/>
      <c r="TWJ271" s="27"/>
      <c r="TWK271" s="27"/>
      <c r="TWL271" s="27"/>
      <c r="TWM271" s="27"/>
      <c r="TWN271" s="27"/>
      <c r="TWO271" s="27"/>
      <c r="TWP271" s="27"/>
      <c r="TWQ271" s="27"/>
      <c r="TWR271" s="27"/>
      <c r="TWS271" s="27"/>
      <c r="TWT271" s="27"/>
      <c r="TWU271" s="27"/>
      <c r="TWV271" s="27"/>
      <c r="TWW271" s="27"/>
      <c r="TWX271" s="27"/>
      <c r="TWY271" s="27"/>
      <c r="TWZ271" s="27"/>
      <c r="TXA271" s="27"/>
      <c r="TXB271" s="27"/>
      <c r="TXC271" s="27"/>
      <c r="TXD271" s="27"/>
      <c r="TXE271" s="27"/>
      <c r="TXF271" s="27"/>
      <c r="TXG271" s="27"/>
      <c r="TXH271" s="27"/>
      <c r="TXI271" s="27"/>
      <c r="TXJ271" s="27"/>
      <c r="TXK271" s="27"/>
      <c r="TXL271" s="27"/>
      <c r="TXM271" s="27"/>
      <c r="TXN271" s="27"/>
      <c r="TXO271" s="27"/>
      <c r="TXP271" s="27"/>
      <c r="TXQ271" s="27"/>
      <c r="TXR271" s="27"/>
      <c r="TXS271" s="27"/>
      <c r="TXT271" s="27"/>
      <c r="TXU271" s="27"/>
      <c r="TXV271" s="27"/>
      <c r="TXW271" s="27"/>
      <c r="TXX271" s="27"/>
      <c r="TXY271" s="27"/>
      <c r="TXZ271" s="27"/>
      <c r="TYA271" s="27"/>
      <c r="TYB271" s="27"/>
      <c r="TYC271" s="27"/>
      <c r="TYD271" s="27"/>
      <c r="TYE271" s="27"/>
      <c r="TYF271" s="27"/>
      <c r="TYG271" s="27"/>
      <c r="TYH271" s="27"/>
      <c r="TYI271" s="27"/>
      <c r="TYJ271" s="27"/>
      <c r="TYK271" s="27"/>
      <c r="TYL271" s="27"/>
      <c r="TYM271" s="27"/>
      <c r="TYN271" s="27"/>
      <c r="TYO271" s="27"/>
      <c r="TYP271" s="27"/>
      <c r="TYQ271" s="27"/>
      <c r="TYR271" s="27"/>
      <c r="TYS271" s="27"/>
      <c r="TYT271" s="27"/>
      <c r="TYU271" s="27"/>
      <c r="TYV271" s="27"/>
      <c r="TYW271" s="27"/>
      <c r="TYX271" s="27"/>
      <c r="TYY271" s="27"/>
      <c r="TYZ271" s="27"/>
      <c r="TZA271" s="27"/>
      <c r="TZB271" s="27"/>
      <c r="TZC271" s="27"/>
      <c r="TZD271" s="27"/>
      <c r="TZE271" s="27"/>
      <c r="TZF271" s="27"/>
      <c r="TZG271" s="27"/>
      <c r="TZH271" s="27"/>
      <c r="TZI271" s="27"/>
      <c r="TZJ271" s="27"/>
      <c r="TZK271" s="27"/>
      <c r="TZL271" s="27"/>
      <c r="TZM271" s="27"/>
      <c r="TZN271" s="27"/>
      <c r="TZO271" s="27"/>
      <c r="TZP271" s="27"/>
      <c r="TZQ271" s="27"/>
      <c r="TZR271" s="27"/>
      <c r="TZS271" s="27"/>
      <c r="TZT271" s="27"/>
      <c r="TZU271" s="27"/>
      <c r="TZV271" s="27"/>
      <c r="TZW271" s="27"/>
      <c r="TZX271" s="27"/>
      <c r="TZY271" s="27"/>
      <c r="TZZ271" s="27"/>
      <c r="UAA271" s="27"/>
      <c r="UAB271" s="27"/>
      <c r="UAC271" s="27"/>
      <c r="UAD271" s="27"/>
      <c r="UAE271" s="27"/>
      <c r="UAF271" s="27"/>
      <c r="UAG271" s="27"/>
      <c r="UAH271" s="27"/>
      <c r="UAI271" s="27"/>
      <c r="UAJ271" s="27"/>
      <c r="UAK271" s="27"/>
      <c r="UAL271" s="27"/>
      <c r="UAM271" s="27"/>
      <c r="UAN271" s="27"/>
      <c r="UAO271" s="27"/>
      <c r="UAP271" s="27"/>
      <c r="UAQ271" s="27"/>
      <c r="UAR271" s="27"/>
      <c r="UAS271" s="27"/>
      <c r="UAT271" s="27"/>
      <c r="UAU271" s="27"/>
      <c r="UAV271" s="27"/>
      <c r="UAW271" s="27"/>
      <c r="UAX271" s="27"/>
      <c r="UAY271" s="27"/>
      <c r="UAZ271" s="27"/>
      <c r="UBA271" s="27"/>
      <c r="UBB271" s="27"/>
      <c r="UBC271" s="27"/>
      <c r="UBD271" s="27"/>
      <c r="UBE271" s="27"/>
      <c r="UBF271" s="27"/>
      <c r="UBG271" s="27"/>
      <c r="UBH271" s="27"/>
      <c r="UBI271" s="27"/>
      <c r="UBJ271" s="27"/>
      <c r="UBK271" s="27"/>
      <c r="UBL271" s="27"/>
      <c r="UBM271" s="27"/>
      <c r="UBN271" s="27"/>
      <c r="UBO271" s="27"/>
      <c r="UBP271" s="27"/>
      <c r="UBQ271" s="27"/>
      <c r="UBR271" s="27"/>
      <c r="UBS271" s="27"/>
      <c r="UBT271" s="27"/>
      <c r="UBU271" s="27"/>
      <c r="UBV271" s="27"/>
      <c r="UBW271" s="27"/>
      <c r="UBX271" s="27"/>
      <c r="UBY271" s="27"/>
      <c r="UBZ271" s="27"/>
      <c r="UCA271" s="27"/>
      <c r="UCB271" s="27"/>
      <c r="UCC271" s="27"/>
      <c r="UCD271" s="27"/>
      <c r="UCE271" s="27"/>
      <c r="UCF271" s="27"/>
      <c r="UCG271" s="27"/>
      <c r="UCH271" s="27"/>
      <c r="UCI271" s="27"/>
      <c r="UCJ271" s="27"/>
      <c r="UCK271" s="27"/>
      <c r="UCL271" s="27"/>
      <c r="UCM271" s="27"/>
      <c r="UCN271" s="27"/>
      <c r="UCO271" s="27"/>
      <c r="UCP271" s="27"/>
      <c r="UCQ271" s="27"/>
      <c r="UCR271" s="27"/>
      <c r="UCS271" s="27"/>
      <c r="UCT271" s="27"/>
      <c r="UCU271" s="27"/>
      <c r="UCV271" s="27"/>
      <c r="UCW271" s="27"/>
      <c r="UCX271" s="27"/>
      <c r="UCY271" s="27"/>
      <c r="UCZ271" s="27"/>
      <c r="UDA271" s="27"/>
      <c r="UDB271" s="27"/>
      <c r="UDC271" s="27"/>
      <c r="UDD271" s="27"/>
      <c r="UDE271" s="27"/>
      <c r="UDF271" s="27"/>
      <c r="UDG271" s="27"/>
      <c r="UDH271" s="27"/>
      <c r="UDI271" s="27"/>
      <c r="UDJ271" s="27"/>
      <c r="UDK271" s="27"/>
      <c r="UDL271" s="27"/>
      <c r="UDM271" s="27"/>
      <c r="UDN271" s="27"/>
      <c r="UDO271" s="27"/>
      <c r="UDP271" s="27"/>
      <c r="UDQ271" s="27"/>
      <c r="UDR271" s="27"/>
      <c r="UDS271" s="27"/>
      <c r="UDT271" s="27"/>
      <c r="UDU271" s="27"/>
      <c r="UDV271" s="27"/>
      <c r="UDW271" s="27"/>
      <c r="UDX271" s="27"/>
      <c r="UDY271" s="27"/>
      <c r="UDZ271" s="27"/>
      <c r="UEA271" s="27"/>
      <c r="UEB271" s="27"/>
      <c r="UEC271" s="27"/>
      <c r="UED271" s="27"/>
      <c r="UEE271" s="27"/>
      <c r="UEF271" s="27"/>
      <c r="UEG271" s="27"/>
      <c r="UEH271" s="27"/>
      <c r="UEI271" s="27"/>
      <c r="UEJ271" s="27"/>
      <c r="UEK271" s="27"/>
      <c r="UEL271" s="27"/>
      <c r="UEM271" s="27"/>
      <c r="UEN271" s="27"/>
      <c r="UEO271" s="27"/>
      <c r="UEP271" s="27"/>
      <c r="UEQ271" s="27"/>
      <c r="UER271" s="27"/>
      <c r="UES271" s="27"/>
      <c r="UET271" s="27"/>
      <c r="UEU271" s="27"/>
      <c r="UEV271" s="27"/>
      <c r="UEW271" s="27"/>
      <c r="UEX271" s="27"/>
      <c r="UEY271" s="27"/>
      <c r="UEZ271" s="27"/>
      <c r="UFA271" s="27"/>
      <c r="UFB271" s="27"/>
      <c r="UFC271" s="27"/>
      <c r="UFD271" s="27"/>
      <c r="UFE271" s="27"/>
      <c r="UFF271" s="27"/>
      <c r="UFG271" s="27"/>
      <c r="UFH271" s="27"/>
      <c r="UFI271" s="27"/>
      <c r="UFJ271" s="27"/>
      <c r="UFK271" s="27"/>
      <c r="UFL271" s="27"/>
      <c r="UFM271" s="27"/>
      <c r="UFN271" s="27"/>
      <c r="UFO271" s="27"/>
      <c r="UFP271" s="27"/>
      <c r="UFQ271" s="27"/>
      <c r="UFR271" s="27"/>
      <c r="UFS271" s="27"/>
      <c r="UFT271" s="27"/>
      <c r="UFU271" s="27"/>
      <c r="UFV271" s="27"/>
      <c r="UFW271" s="27"/>
      <c r="UFX271" s="27"/>
      <c r="UFY271" s="27"/>
      <c r="UFZ271" s="27"/>
      <c r="UGA271" s="27"/>
      <c r="UGB271" s="27"/>
      <c r="UGC271" s="27"/>
      <c r="UGD271" s="27"/>
      <c r="UGE271" s="27"/>
      <c r="UGF271" s="27"/>
      <c r="UGG271" s="27"/>
      <c r="UGH271" s="27"/>
      <c r="UGI271" s="27"/>
      <c r="UGJ271" s="27"/>
      <c r="UGK271" s="27"/>
      <c r="UGL271" s="27"/>
      <c r="UGM271" s="27"/>
      <c r="UGN271" s="27"/>
      <c r="UGO271" s="27"/>
      <c r="UGP271" s="27"/>
      <c r="UGQ271" s="27"/>
      <c r="UGR271" s="27"/>
      <c r="UGS271" s="27"/>
      <c r="UGT271" s="27"/>
      <c r="UGU271" s="27"/>
      <c r="UGV271" s="27"/>
      <c r="UGW271" s="27"/>
      <c r="UGX271" s="27"/>
      <c r="UGY271" s="27"/>
      <c r="UGZ271" s="27"/>
      <c r="UHA271" s="27"/>
      <c r="UHB271" s="27"/>
      <c r="UHC271" s="27"/>
      <c r="UHD271" s="27"/>
      <c r="UHE271" s="27"/>
      <c r="UHF271" s="27"/>
      <c r="UHG271" s="27"/>
      <c r="UHH271" s="27"/>
      <c r="UHI271" s="27"/>
      <c r="UHJ271" s="27"/>
      <c r="UHK271" s="27"/>
      <c r="UHL271" s="27"/>
      <c r="UHM271" s="27"/>
      <c r="UHN271" s="27"/>
      <c r="UHO271" s="27"/>
      <c r="UHP271" s="27"/>
      <c r="UHQ271" s="27"/>
      <c r="UHR271" s="27"/>
      <c r="UHS271" s="27"/>
      <c r="UHT271" s="27"/>
      <c r="UHU271" s="27"/>
      <c r="UHV271" s="27"/>
      <c r="UHW271" s="27"/>
      <c r="UHX271" s="27"/>
      <c r="UHY271" s="27"/>
      <c r="UHZ271" s="27"/>
      <c r="UIA271" s="27"/>
      <c r="UIB271" s="27"/>
      <c r="UIC271" s="27"/>
      <c r="UID271" s="27"/>
      <c r="UIE271" s="27"/>
      <c r="UIF271" s="27"/>
      <c r="UIG271" s="27"/>
      <c r="UIH271" s="27"/>
      <c r="UII271" s="27"/>
      <c r="UIJ271" s="27"/>
      <c r="UIK271" s="27"/>
      <c r="UIL271" s="27"/>
      <c r="UIM271" s="27"/>
      <c r="UIN271" s="27"/>
      <c r="UIO271" s="27"/>
      <c r="UIP271" s="27"/>
      <c r="UIQ271" s="27"/>
      <c r="UIR271" s="27"/>
      <c r="UIS271" s="27"/>
      <c r="UIT271" s="27"/>
      <c r="UIU271" s="27"/>
      <c r="UIV271" s="27"/>
      <c r="UIW271" s="27"/>
      <c r="UIX271" s="27"/>
      <c r="UIY271" s="27"/>
      <c r="UIZ271" s="27"/>
      <c r="UJA271" s="27"/>
      <c r="UJB271" s="27"/>
      <c r="UJC271" s="27"/>
      <c r="UJD271" s="27"/>
      <c r="UJE271" s="27"/>
      <c r="UJF271" s="27"/>
      <c r="UJG271" s="27"/>
      <c r="UJH271" s="27"/>
      <c r="UJI271" s="27"/>
      <c r="UJJ271" s="27"/>
      <c r="UJK271" s="27"/>
      <c r="UJL271" s="27"/>
      <c r="UJM271" s="27"/>
      <c r="UJN271" s="27"/>
      <c r="UJO271" s="27"/>
      <c r="UJP271" s="27"/>
      <c r="UJQ271" s="27"/>
      <c r="UJR271" s="27"/>
      <c r="UJS271" s="27"/>
      <c r="UJT271" s="27"/>
      <c r="UJU271" s="27"/>
      <c r="UJV271" s="27"/>
      <c r="UJW271" s="27"/>
      <c r="UJX271" s="27"/>
      <c r="UJY271" s="27"/>
      <c r="UJZ271" s="27"/>
      <c r="UKA271" s="27"/>
      <c r="UKB271" s="27"/>
      <c r="UKC271" s="27"/>
      <c r="UKD271" s="27"/>
      <c r="UKE271" s="27"/>
      <c r="UKF271" s="27"/>
      <c r="UKG271" s="27"/>
      <c r="UKH271" s="27"/>
      <c r="UKI271" s="27"/>
      <c r="UKJ271" s="27"/>
      <c r="UKK271" s="27"/>
      <c r="UKL271" s="27"/>
      <c r="UKM271" s="27"/>
      <c r="UKN271" s="27"/>
      <c r="UKO271" s="27"/>
      <c r="UKP271" s="27"/>
      <c r="UKQ271" s="27"/>
      <c r="UKR271" s="27"/>
      <c r="UKS271" s="27"/>
      <c r="UKT271" s="27"/>
      <c r="UKU271" s="27"/>
      <c r="UKV271" s="27"/>
      <c r="UKW271" s="27"/>
      <c r="UKX271" s="27"/>
      <c r="UKY271" s="27"/>
      <c r="UKZ271" s="27"/>
      <c r="ULA271" s="27"/>
      <c r="ULB271" s="27"/>
      <c r="ULC271" s="27"/>
      <c r="ULD271" s="27"/>
      <c r="ULE271" s="27"/>
      <c r="ULF271" s="27"/>
      <c r="ULG271" s="27"/>
      <c r="ULH271" s="27"/>
      <c r="ULI271" s="27"/>
      <c r="ULJ271" s="27"/>
      <c r="ULK271" s="27"/>
      <c r="ULL271" s="27"/>
      <c r="ULM271" s="27"/>
      <c r="ULN271" s="27"/>
      <c r="ULO271" s="27"/>
      <c r="ULP271" s="27"/>
      <c r="ULQ271" s="27"/>
      <c r="ULR271" s="27"/>
      <c r="ULS271" s="27"/>
      <c r="ULT271" s="27"/>
      <c r="ULU271" s="27"/>
      <c r="ULV271" s="27"/>
      <c r="ULW271" s="27"/>
      <c r="ULX271" s="27"/>
      <c r="ULY271" s="27"/>
      <c r="ULZ271" s="27"/>
      <c r="UMA271" s="27"/>
      <c r="UMB271" s="27"/>
      <c r="UMC271" s="27"/>
      <c r="UMD271" s="27"/>
      <c r="UME271" s="27"/>
      <c r="UMF271" s="27"/>
      <c r="UMG271" s="27"/>
      <c r="UMH271" s="27"/>
      <c r="UMI271" s="27"/>
      <c r="UMJ271" s="27"/>
      <c r="UMK271" s="27"/>
      <c r="UML271" s="27"/>
      <c r="UMM271" s="27"/>
      <c r="UMN271" s="27"/>
      <c r="UMO271" s="27"/>
      <c r="UMP271" s="27"/>
      <c r="UMQ271" s="27"/>
      <c r="UMR271" s="27"/>
      <c r="UMS271" s="27"/>
      <c r="UMT271" s="27"/>
      <c r="UMU271" s="27"/>
      <c r="UMV271" s="27"/>
      <c r="UMW271" s="27"/>
      <c r="UMX271" s="27"/>
      <c r="UMY271" s="27"/>
      <c r="UMZ271" s="27"/>
      <c r="UNA271" s="27"/>
      <c r="UNB271" s="27"/>
      <c r="UNC271" s="27"/>
      <c r="UND271" s="27"/>
      <c r="UNE271" s="27"/>
      <c r="UNF271" s="27"/>
      <c r="UNG271" s="27"/>
      <c r="UNH271" s="27"/>
      <c r="UNI271" s="27"/>
      <c r="UNJ271" s="27"/>
      <c r="UNK271" s="27"/>
      <c r="UNL271" s="27"/>
      <c r="UNM271" s="27"/>
      <c r="UNN271" s="27"/>
      <c r="UNO271" s="27"/>
      <c r="UNP271" s="27"/>
      <c r="UNQ271" s="27"/>
      <c r="UNR271" s="27"/>
      <c r="UNS271" s="27"/>
      <c r="UNT271" s="27"/>
      <c r="UNU271" s="27"/>
      <c r="UNV271" s="27"/>
      <c r="UNW271" s="27"/>
      <c r="UNX271" s="27"/>
      <c r="UNY271" s="27"/>
      <c r="UNZ271" s="27"/>
      <c r="UOA271" s="27"/>
      <c r="UOB271" s="27"/>
      <c r="UOC271" s="27"/>
      <c r="UOD271" s="27"/>
      <c r="UOE271" s="27"/>
      <c r="UOF271" s="27"/>
      <c r="UOG271" s="27"/>
      <c r="UOH271" s="27"/>
      <c r="UOI271" s="27"/>
      <c r="UOJ271" s="27"/>
      <c r="UOK271" s="27"/>
      <c r="UOL271" s="27"/>
      <c r="UOM271" s="27"/>
      <c r="UON271" s="27"/>
      <c r="UOO271" s="27"/>
      <c r="UOP271" s="27"/>
      <c r="UOQ271" s="27"/>
      <c r="UOR271" s="27"/>
      <c r="UOS271" s="27"/>
      <c r="UOT271" s="27"/>
      <c r="UOU271" s="27"/>
      <c r="UOV271" s="27"/>
      <c r="UOW271" s="27"/>
      <c r="UOX271" s="27"/>
      <c r="UOY271" s="27"/>
      <c r="UOZ271" s="27"/>
      <c r="UPA271" s="27"/>
      <c r="UPB271" s="27"/>
      <c r="UPC271" s="27"/>
      <c r="UPD271" s="27"/>
      <c r="UPE271" s="27"/>
      <c r="UPF271" s="27"/>
      <c r="UPG271" s="27"/>
      <c r="UPH271" s="27"/>
      <c r="UPI271" s="27"/>
      <c r="UPJ271" s="27"/>
      <c r="UPK271" s="27"/>
      <c r="UPL271" s="27"/>
      <c r="UPM271" s="27"/>
      <c r="UPN271" s="27"/>
      <c r="UPO271" s="27"/>
      <c r="UPP271" s="27"/>
      <c r="UPQ271" s="27"/>
      <c r="UPR271" s="27"/>
      <c r="UPS271" s="27"/>
      <c r="UPT271" s="27"/>
      <c r="UPU271" s="27"/>
      <c r="UPV271" s="27"/>
      <c r="UPW271" s="27"/>
      <c r="UPX271" s="27"/>
      <c r="UPY271" s="27"/>
      <c r="UPZ271" s="27"/>
      <c r="UQA271" s="27"/>
      <c r="UQB271" s="27"/>
      <c r="UQC271" s="27"/>
      <c r="UQD271" s="27"/>
      <c r="UQE271" s="27"/>
      <c r="UQF271" s="27"/>
      <c r="UQG271" s="27"/>
      <c r="UQH271" s="27"/>
      <c r="UQI271" s="27"/>
      <c r="UQJ271" s="27"/>
      <c r="UQK271" s="27"/>
      <c r="UQL271" s="27"/>
      <c r="UQM271" s="27"/>
      <c r="UQN271" s="27"/>
      <c r="UQO271" s="27"/>
      <c r="UQP271" s="27"/>
      <c r="UQQ271" s="27"/>
      <c r="UQR271" s="27"/>
      <c r="UQS271" s="27"/>
      <c r="UQT271" s="27"/>
      <c r="UQU271" s="27"/>
      <c r="UQV271" s="27"/>
      <c r="UQW271" s="27"/>
      <c r="UQX271" s="27"/>
      <c r="UQY271" s="27"/>
      <c r="UQZ271" s="27"/>
      <c r="URA271" s="27"/>
      <c r="URB271" s="27"/>
      <c r="URC271" s="27"/>
      <c r="URD271" s="27"/>
      <c r="URE271" s="27"/>
      <c r="URF271" s="27"/>
      <c r="URG271" s="27"/>
      <c r="URH271" s="27"/>
      <c r="URI271" s="27"/>
      <c r="URJ271" s="27"/>
      <c r="URK271" s="27"/>
      <c r="URL271" s="27"/>
      <c r="URM271" s="27"/>
      <c r="URN271" s="27"/>
      <c r="URO271" s="27"/>
      <c r="URP271" s="27"/>
      <c r="URQ271" s="27"/>
      <c r="URR271" s="27"/>
      <c r="URS271" s="27"/>
      <c r="URT271" s="27"/>
      <c r="URU271" s="27"/>
      <c r="URV271" s="27"/>
      <c r="URW271" s="27"/>
      <c r="URX271" s="27"/>
      <c r="URY271" s="27"/>
      <c r="URZ271" s="27"/>
      <c r="USA271" s="27"/>
      <c r="USB271" s="27"/>
      <c r="USC271" s="27"/>
      <c r="USD271" s="27"/>
      <c r="USE271" s="27"/>
      <c r="USF271" s="27"/>
      <c r="USG271" s="27"/>
      <c r="USH271" s="27"/>
      <c r="USI271" s="27"/>
      <c r="USJ271" s="27"/>
      <c r="USK271" s="27"/>
      <c r="USL271" s="27"/>
      <c r="USM271" s="27"/>
      <c r="USN271" s="27"/>
      <c r="USO271" s="27"/>
      <c r="USP271" s="27"/>
      <c r="USQ271" s="27"/>
      <c r="USR271" s="27"/>
      <c r="USS271" s="27"/>
      <c r="UST271" s="27"/>
      <c r="USU271" s="27"/>
      <c r="USV271" s="27"/>
      <c r="USW271" s="27"/>
      <c r="USX271" s="27"/>
      <c r="USY271" s="27"/>
      <c r="USZ271" s="27"/>
      <c r="UTA271" s="27"/>
      <c r="UTB271" s="27"/>
      <c r="UTC271" s="27"/>
      <c r="UTD271" s="27"/>
      <c r="UTE271" s="27"/>
      <c r="UTF271" s="27"/>
      <c r="UTG271" s="27"/>
      <c r="UTH271" s="27"/>
      <c r="UTI271" s="27"/>
      <c r="UTJ271" s="27"/>
      <c r="UTK271" s="27"/>
      <c r="UTL271" s="27"/>
      <c r="UTM271" s="27"/>
      <c r="UTN271" s="27"/>
      <c r="UTO271" s="27"/>
      <c r="UTP271" s="27"/>
      <c r="UTQ271" s="27"/>
      <c r="UTR271" s="27"/>
      <c r="UTS271" s="27"/>
      <c r="UTT271" s="27"/>
      <c r="UTU271" s="27"/>
      <c r="UTV271" s="27"/>
      <c r="UTW271" s="27"/>
      <c r="UTX271" s="27"/>
      <c r="UTY271" s="27"/>
      <c r="UTZ271" s="27"/>
      <c r="UUA271" s="27"/>
      <c r="UUB271" s="27"/>
      <c r="UUC271" s="27"/>
      <c r="UUD271" s="27"/>
      <c r="UUE271" s="27"/>
      <c r="UUF271" s="27"/>
      <c r="UUG271" s="27"/>
      <c r="UUH271" s="27"/>
      <c r="UUI271" s="27"/>
      <c r="UUJ271" s="27"/>
      <c r="UUK271" s="27"/>
      <c r="UUL271" s="27"/>
      <c r="UUM271" s="27"/>
      <c r="UUN271" s="27"/>
      <c r="UUO271" s="27"/>
      <c r="UUP271" s="27"/>
      <c r="UUQ271" s="27"/>
      <c r="UUR271" s="27"/>
      <c r="UUS271" s="27"/>
      <c r="UUT271" s="27"/>
      <c r="UUU271" s="27"/>
      <c r="UUV271" s="27"/>
      <c r="UUW271" s="27"/>
      <c r="UUX271" s="27"/>
      <c r="UUY271" s="27"/>
      <c r="UUZ271" s="27"/>
      <c r="UVA271" s="27"/>
      <c r="UVB271" s="27"/>
      <c r="UVC271" s="27"/>
      <c r="UVD271" s="27"/>
      <c r="UVE271" s="27"/>
      <c r="UVF271" s="27"/>
      <c r="UVG271" s="27"/>
      <c r="UVH271" s="27"/>
      <c r="UVI271" s="27"/>
      <c r="UVJ271" s="27"/>
      <c r="UVK271" s="27"/>
      <c r="UVL271" s="27"/>
      <c r="UVM271" s="27"/>
      <c r="UVN271" s="27"/>
      <c r="UVO271" s="27"/>
      <c r="UVP271" s="27"/>
      <c r="UVQ271" s="27"/>
      <c r="UVR271" s="27"/>
      <c r="UVS271" s="27"/>
      <c r="UVT271" s="27"/>
      <c r="UVU271" s="27"/>
      <c r="UVV271" s="27"/>
      <c r="UVW271" s="27"/>
      <c r="UVX271" s="27"/>
      <c r="UVY271" s="27"/>
      <c r="UVZ271" s="27"/>
      <c r="UWA271" s="27"/>
      <c r="UWB271" s="27"/>
      <c r="UWC271" s="27"/>
      <c r="UWD271" s="27"/>
      <c r="UWE271" s="27"/>
      <c r="UWF271" s="27"/>
      <c r="UWG271" s="27"/>
      <c r="UWH271" s="27"/>
      <c r="UWI271" s="27"/>
      <c r="UWJ271" s="27"/>
      <c r="UWK271" s="27"/>
      <c r="UWL271" s="27"/>
      <c r="UWM271" s="27"/>
      <c r="UWN271" s="27"/>
      <c r="UWO271" s="27"/>
      <c r="UWP271" s="27"/>
      <c r="UWQ271" s="27"/>
      <c r="UWR271" s="27"/>
      <c r="UWS271" s="27"/>
      <c r="UWT271" s="27"/>
      <c r="UWU271" s="27"/>
      <c r="UWV271" s="27"/>
      <c r="UWW271" s="27"/>
      <c r="UWX271" s="27"/>
      <c r="UWY271" s="27"/>
      <c r="UWZ271" s="27"/>
      <c r="UXA271" s="27"/>
      <c r="UXB271" s="27"/>
      <c r="UXC271" s="27"/>
      <c r="UXD271" s="27"/>
      <c r="UXE271" s="27"/>
      <c r="UXF271" s="27"/>
      <c r="UXG271" s="27"/>
      <c r="UXH271" s="27"/>
      <c r="UXI271" s="27"/>
      <c r="UXJ271" s="27"/>
      <c r="UXK271" s="27"/>
      <c r="UXL271" s="27"/>
      <c r="UXM271" s="27"/>
      <c r="UXN271" s="27"/>
      <c r="UXO271" s="27"/>
      <c r="UXP271" s="27"/>
      <c r="UXQ271" s="27"/>
      <c r="UXR271" s="27"/>
      <c r="UXS271" s="27"/>
      <c r="UXT271" s="27"/>
      <c r="UXU271" s="27"/>
      <c r="UXV271" s="27"/>
      <c r="UXW271" s="27"/>
      <c r="UXX271" s="27"/>
      <c r="UXY271" s="27"/>
      <c r="UXZ271" s="27"/>
      <c r="UYA271" s="27"/>
      <c r="UYB271" s="27"/>
      <c r="UYC271" s="27"/>
      <c r="UYD271" s="27"/>
      <c r="UYE271" s="27"/>
      <c r="UYF271" s="27"/>
      <c r="UYG271" s="27"/>
      <c r="UYH271" s="27"/>
      <c r="UYI271" s="27"/>
      <c r="UYJ271" s="27"/>
      <c r="UYK271" s="27"/>
      <c r="UYL271" s="27"/>
      <c r="UYM271" s="27"/>
      <c r="UYN271" s="27"/>
      <c r="UYO271" s="27"/>
      <c r="UYP271" s="27"/>
      <c r="UYQ271" s="27"/>
      <c r="UYR271" s="27"/>
      <c r="UYS271" s="27"/>
      <c r="UYT271" s="27"/>
      <c r="UYU271" s="27"/>
      <c r="UYV271" s="27"/>
      <c r="UYW271" s="27"/>
      <c r="UYX271" s="27"/>
      <c r="UYY271" s="27"/>
      <c r="UYZ271" s="27"/>
      <c r="UZA271" s="27"/>
      <c r="UZB271" s="27"/>
      <c r="UZC271" s="27"/>
      <c r="UZD271" s="27"/>
      <c r="UZE271" s="27"/>
      <c r="UZF271" s="27"/>
      <c r="UZG271" s="27"/>
      <c r="UZH271" s="27"/>
      <c r="UZI271" s="27"/>
      <c r="UZJ271" s="27"/>
      <c r="UZK271" s="27"/>
      <c r="UZL271" s="27"/>
      <c r="UZM271" s="27"/>
      <c r="UZN271" s="27"/>
      <c r="UZO271" s="27"/>
      <c r="UZP271" s="27"/>
      <c r="UZQ271" s="27"/>
      <c r="UZR271" s="27"/>
      <c r="UZS271" s="27"/>
      <c r="UZT271" s="27"/>
      <c r="UZU271" s="27"/>
      <c r="UZV271" s="27"/>
      <c r="UZW271" s="27"/>
      <c r="UZX271" s="27"/>
      <c r="UZY271" s="27"/>
      <c r="UZZ271" s="27"/>
      <c r="VAA271" s="27"/>
      <c r="VAB271" s="27"/>
      <c r="VAC271" s="27"/>
      <c r="VAD271" s="27"/>
      <c r="VAE271" s="27"/>
      <c r="VAF271" s="27"/>
      <c r="VAG271" s="27"/>
      <c r="VAH271" s="27"/>
      <c r="VAI271" s="27"/>
      <c r="VAJ271" s="27"/>
      <c r="VAK271" s="27"/>
      <c r="VAL271" s="27"/>
      <c r="VAM271" s="27"/>
      <c r="VAN271" s="27"/>
      <c r="VAO271" s="27"/>
      <c r="VAP271" s="27"/>
      <c r="VAQ271" s="27"/>
      <c r="VAR271" s="27"/>
      <c r="VAS271" s="27"/>
      <c r="VAT271" s="27"/>
      <c r="VAU271" s="27"/>
      <c r="VAV271" s="27"/>
      <c r="VAW271" s="27"/>
      <c r="VAX271" s="27"/>
      <c r="VAY271" s="27"/>
      <c r="VAZ271" s="27"/>
      <c r="VBA271" s="27"/>
      <c r="VBB271" s="27"/>
      <c r="VBC271" s="27"/>
      <c r="VBD271" s="27"/>
      <c r="VBE271" s="27"/>
      <c r="VBF271" s="27"/>
      <c r="VBG271" s="27"/>
      <c r="VBH271" s="27"/>
      <c r="VBI271" s="27"/>
      <c r="VBJ271" s="27"/>
      <c r="VBK271" s="27"/>
      <c r="VBL271" s="27"/>
      <c r="VBM271" s="27"/>
      <c r="VBN271" s="27"/>
      <c r="VBO271" s="27"/>
      <c r="VBP271" s="27"/>
      <c r="VBQ271" s="27"/>
      <c r="VBR271" s="27"/>
      <c r="VBS271" s="27"/>
      <c r="VBT271" s="27"/>
      <c r="VBU271" s="27"/>
      <c r="VBV271" s="27"/>
      <c r="VBW271" s="27"/>
      <c r="VBX271" s="27"/>
      <c r="VBY271" s="27"/>
      <c r="VBZ271" s="27"/>
      <c r="VCA271" s="27"/>
      <c r="VCB271" s="27"/>
      <c r="VCC271" s="27"/>
      <c r="VCD271" s="27"/>
      <c r="VCE271" s="27"/>
      <c r="VCF271" s="27"/>
      <c r="VCG271" s="27"/>
      <c r="VCH271" s="27"/>
      <c r="VCI271" s="27"/>
      <c r="VCJ271" s="27"/>
      <c r="VCK271" s="27"/>
      <c r="VCL271" s="27"/>
      <c r="VCM271" s="27"/>
      <c r="VCN271" s="27"/>
      <c r="VCO271" s="27"/>
      <c r="VCP271" s="27"/>
      <c r="VCQ271" s="27"/>
      <c r="VCR271" s="27"/>
      <c r="VCS271" s="27"/>
      <c r="VCT271" s="27"/>
      <c r="VCU271" s="27"/>
      <c r="VCV271" s="27"/>
      <c r="VCW271" s="27"/>
      <c r="VCX271" s="27"/>
      <c r="VCY271" s="27"/>
      <c r="VCZ271" s="27"/>
      <c r="VDA271" s="27"/>
      <c r="VDB271" s="27"/>
      <c r="VDC271" s="27"/>
      <c r="VDD271" s="27"/>
      <c r="VDE271" s="27"/>
      <c r="VDF271" s="27"/>
      <c r="VDG271" s="27"/>
      <c r="VDH271" s="27"/>
      <c r="VDI271" s="27"/>
      <c r="VDJ271" s="27"/>
      <c r="VDK271" s="27"/>
      <c r="VDL271" s="27"/>
      <c r="VDM271" s="27"/>
      <c r="VDN271" s="27"/>
      <c r="VDO271" s="27"/>
      <c r="VDP271" s="27"/>
      <c r="VDQ271" s="27"/>
      <c r="VDR271" s="27"/>
      <c r="VDS271" s="27"/>
      <c r="VDT271" s="27"/>
      <c r="VDU271" s="27"/>
      <c r="VDV271" s="27"/>
      <c r="VDW271" s="27"/>
      <c r="VDX271" s="27"/>
      <c r="VDY271" s="27"/>
      <c r="VDZ271" s="27"/>
      <c r="VEA271" s="27"/>
      <c r="VEB271" s="27"/>
      <c r="VEC271" s="27"/>
      <c r="VED271" s="27"/>
      <c r="VEE271" s="27"/>
      <c r="VEF271" s="27"/>
      <c r="VEG271" s="27"/>
      <c r="VEH271" s="27"/>
      <c r="VEI271" s="27"/>
      <c r="VEJ271" s="27"/>
      <c r="VEK271" s="27"/>
      <c r="VEL271" s="27"/>
      <c r="VEM271" s="27"/>
      <c r="VEN271" s="27"/>
      <c r="VEO271" s="27"/>
      <c r="VEP271" s="27"/>
      <c r="VEQ271" s="27"/>
      <c r="VER271" s="27"/>
      <c r="VES271" s="27"/>
      <c r="VET271" s="27"/>
      <c r="VEU271" s="27"/>
      <c r="VEV271" s="27"/>
      <c r="VEW271" s="27"/>
      <c r="VEX271" s="27"/>
      <c r="VEY271" s="27"/>
      <c r="VEZ271" s="27"/>
      <c r="VFA271" s="27"/>
      <c r="VFB271" s="27"/>
      <c r="VFC271" s="27"/>
      <c r="VFD271" s="27"/>
      <c r="VFE271" s="27"/>
      <c r="VFF271" s="27"/>
      <c r="VFG271" s="27"/>
      <c r="VFH271" s="27"/>
      <c r="VFI271" s="27"/>
      <c r="VFJ271" s="27"/>
      <c r="VFK271" s="27"/>
      <c r="VFL271" s="27"/>
      <c r="VFM271" s="27"/>
      <c r="VFN271" s="27"/>
      <c r="VFO271" s="27"/>
      <c r="VFP271" s="27"/>
      <c r="VFQ271" s="27"/>
      <c r="VFR271" s="27"/>
      <c r="VFS271" s="27"/>
      <c r="VFT271" s="27"/>
      <c r="VFU271" s="27"/>
      <c r="VFV271" s="27"/>
      <c r="VFW271" s="27"/>
      <c r="VFX271" s="27"/>
      <c r="VFY271" s="27"/>
      <c r="VFZ271" s="27"/>
      <c r="VGA271" s="27"/>
      <c r="VGB271" s="27"/>
      <c r="VGC271" s="27"/>
      <c r="VGD271" s="27"/>
      <c r="VGE271" s="27"/>
      <c r="VGF271" s="27"/>
      <c r="VGG271" s="27"/>
      <c r="VGH271" s="27"/>
      <c r="VGI271" s="27"/>
      <c r="VGJ271" s="27"/>
      <c r="VGK271" s="27"/>
      <c r="VGL271" s="27"/>
      <c r="VGM271" s="27"/>
      <c r="VGN271" s="27"/>
      <c r="VGO271" s="27"/>
      <c r="VGP271" s="27"/>
      <c r="VGQ271" s="27"/>
      <c r="VGR271" s="27"/>
      <c r="VGS271" s="27"/>
      <c r="VGT271" s="27"/>
      <c r="VGU271" s="27"/>
      <c r="VGV271" s="27"/>
      <c r="VGW271" s="27"/>
      <c r="VGX271" s="27"/>
      <c r="VGY271" s="27"/>
      <c r="VGZ271" s="27"/>
      <c r="VHA271" s="27"/>
      <c r="VHB271" s="27"/>
      <c r="VHC271" s="27"/>
      <c r="VHD271" s="27"/>
      <c r="VHE271" s="27"/>
      <c r="VHF271" s="27"/>
      <c r="VHG271" s="27"/>
      <c r="VHH271" s="27"/>
      <c r="VHI271" s="27"/>
      <c r="VHJ271" s="27"/>
      <c r="VHK271" s="27"/>
      <c r="VHL271" s="27"/>
      <c r="VHM271" s="27"/>
      <c r="VHN271" s="27"/>
      <c r="VHO271" s="27"/>
      <c r="VHP271" s="27"/>
      <c r="VHQ271" s="27"/>
      <c r="VHR271" s="27"/>
      <c r="VHS271" s="27"/>
      <c r="VHT271" s="27"/>
      <c r="VHU271" s="27"/>
      <c r="VHV271" s="27"/>
      <c r="VHW271" s="27"/>
      <c r="VHX271" s="27"/>
      <c r="VHY271" s="27"/>
      <c r="VHZ271" s="27"/>
      <c r="VIA271" s="27"/>
      <c r="VIB271" s="27"/>
      <c r="VIC271" s="27"/>
      <c r="VID271" s="27"/>
      <c r="VIE271" s="27"/>
      <c r="VIF271" s="27"/>
      <c r="VIG271" s="27"/>
      <c r="VIH271" s="27"/>
      <c r="VII271" s="27"/>
      <c r="VIJ271" s="27"/>
      <c r="VIK271" s="27"/>
      <c r="VIL271" s="27"/>
      <c r="VIM271" s="27"/>
      <c r="VIN271" s="27"/>
      <c r="VIO271" s="27"/>
      <c r="VIP271" s="27"/>
      <c r="VIQ271" s="27"/>
      <c r="VIR271" s="27"/>
      <c r="VIS271" s="27"/>
      <c r="VIT271" s="27"/>
      <c r="VIU271" s="27"/>
      <c r="VIV271" s="27"/>
      <c r="VIW271" s="27"/>
      <c r="VIX271" s="27"/>
      <c r="VIY271" s="27"/>
      <c r="VIZ271" s="27"/>
      <c r="VJA271" s="27"/>
      <c r="VJB271" s="27"/>
      <c r="VJC271" s="27"/>
      <c r="VJD271" s="27"/>
      <c r="VJE271" s="27"/>
      <c r="VJF271" s="27"/>
      <c r="VJG271" s="27"/>
      <c r="VJH271" s="27"/>
      <c r="VJI271" s="27"/>
      <c r="VJJ271" s="27"/>
      <c r="VJK271" s="27"/>
      <c r="VJL271" s="27"/>
      <c r="VJM271" s="27"/>
      <c r="VJN271" s="27"/>
      <c r="VJO271" s="27"/>
      <c r="VJP271" s="27"/>
      <c r="VJQ271" s="27"/>
      <c r="VJR271" s="27"/>
      <c r="VJS271" s="27"/>
      <c r="VJT271" s="27"/>
      <c r="VJU271" s="27"/>
      <c r="VJV271" s="27"/>
      <c r="VJW271" s="27"/>
      <c r="VJX271" s="27"/>
      <c r="VJY271" s="27"/>
      <c r="VJZ271" s="27"/>
      <c r="VKA271" s="27"/>
      <c r="VKB271" s="27"/>
      <c r="VKC271" s="27"/>
      <c r="VKD271" s="27"/>
      <c r="VKE271" s="27"/>
      <c r="VKF271" s="27"/>
      <c r="VKG271" s="27"/>
      <c r="VKH271" s="27"/>
      <c r="VKI271" s="27"/>
      <c r="VKJ271" s="27"/>
      <c r="VKK271" s="27"/>
      <c r="VKL271" s="27"/>
      <c r="VKM271" s="27"/>
      <c r="VKN271" s="27"/>
      <c r="VKO271" s="27"/>
      <c r="VKP271" s="27"/>
      <c r="VKQ271" s="27"/>
      <c r="VKR271" s="27"/>
      <c r="VKS271" s="27"/>
      <c r="VKT271" s="27"/>
      <c r="VKU271" s="27"/>
      <c r="VKV271" s="27"/>
      <c r="VKW271" s="27"/>
      <c r="VKX271" s="27"/>
      <c r="VKY271" s="27"/>
      <c r="VKZ271" s="27"/>
      <c r="VLA271" s="27"/>
      <c r="VLB271" s="27"/>
      <c r="VLC271" s="27"/>
      <c r="VLD271" s="27"/>
      <c r="VLE271" s="27"/>
      <c r="VLF271" s="27"/>
      <c r="VLG271" s="27"/>
      <c r="VLH271" s="27"/>
      <c r="VLI271" s="27"/>
      <c r="VLJ271" s="27"/>
      <c r="VLK271" s="27"/>
      <c r="VLL271" s="27"/>
      <c r="VLM271" s="27"/>
      <c r="VLN271" s="27"/>
      <c r="VLO271" s="27"/>
      <c r="VLP271" s="27"/>
      <c r="VLQ271" s="27"/>
      <c r="VLR271" s="27"/>
      <c r="VLS271" s="27"/>
      <c r="VLT271" s="27"/>
      <c r="VLU271" s="27"/>
      <c r="VLV271" s="27"/>
      <c r="VLW271" s="27"/>
      <c r="VLX271" s="27"/>
      <c r="VLY271" s="27"/>
      <c r="VLZ271" s="27"/>
      <c r="VMA271" s="27"/>
      <c r="VMB271" s="27"/>
      <c r="VMC271" s="27"/>
      <c r="VMD271" s="27"/>
      <c r="VME271" s="27"/>
      <c r="VMF271" s="27"/>
      <c r="VMG271" s="27"/>
      <c r="VMH271" s="27"/>
      <c r="VMI271" s="27"/>
      <c r="VMJ271" s="27"/>
      <c r="VMK271" s="27"/>
      <c r="VML271" s="27"/>
      <c r="VMM271" s="27"/>
      <c r="VMN271" s="27"/>
      <c r="VMO271" s="27"/>
      <c r="VMP271" s="27"/>
      <c r="VMQ271" s="27"/>
      <c r="VMR271" s="27"/>
      <c r="VMS271" s="27"/>
      <c r="VMT271" s="27"/>
      <c r="VMU271" s="27"/>
      <c r="VMV271" s="27"/>
      <c r="VMW271" s="27"/>
      <c r="VMX271" s="27"/>
      <c r="VMY271" s="27"/>
      <c r="VMZ271" s="27"/>
      <c r="VNA271" s="27"/>
      <c r="VNB271" s="27"/>
      <c r="VNC271" s="27"/>
      <c r="VND271" s="27"/>
      <c r="VNE271" s="27"/>
      <c r="VNF271" s="27"/>
      <c r="VNG271" s="27"/>
      <c r="VNH271" s="27"/>
      <c r="VNI271" s="27"/>
      <c r="VNJ271" s="27"/>
      <c r="VNK271" s="27"/>
      <c r="VNL271" s="27"/>
      <c r="VNM271" s="27"/>
      <c r="VNN271" s="27"/>
      <c r="VNO271" s="27"/>
      <c r="VNP271" s="27"/>
      <c r="VNQ271" s="27"/>
      <c r="VNR271" s="27"/>
      <c r="VNS271" s="27"/>
      <c r="VNT271" s="27"/>
      <c r="VNU271" s="27"/>
      <c r="VNV271" s="27"/>
      <c r="VNW271" s="27"/>
      <c r="VNX271" s="27"/>
      <c r="VNY271" s="27"/>
      <c r="VNZ271" s="27"/>
      <c r="VOA271" s="27"/>
      <c r="VOB271" s="27"/>
      <c r="VOC271" s="27"/>
      <c r="VOD271" s="27"/>
      <c r="VOE271" s="27"/>
      <c r="VOF271" s="27"/>
      <c r="VOG271" s="27"/>
      <c r="VOH271" s="27"/>
      <c r="VOI271" s="27"/>
      <c r="VOJ271" s="27"/>
      <c r="VOK271" s="27"/>
      <c r="VOL271" s="27"/>
      <c r="VOM271" s="27"/>
      <c r="VON271" s="27"/>
      <c r="VOO271" s="27"/>
      <c r="VOP271" s="27"/>
      <c r="VOQ271" s="27"/>
      <c r="VOR271" s="27"/>
      <c r="VOS271" s="27"/>
      <c r="VOT271" s="27"/>
      <c r="VOU271" s="27"/>
      <c r="VOV271" s="27"/>
      <c r="VOW271" s="27"/>
      <c r="VOX271" s="27"/>
      <c r="VOY271" s="27"/>
      <c r="VOZ271" s="27"/>
      <c r="VPA271" s="27"/>
      <c r="VPB271" s="27"/>
      <c r="VPC271" s="27"/>
      <c r="VPD271" s="27"/>
      <c r="VPE271" s="27"/>
      <c r="VPF271" s="27"/>
      <c r="VPG271" s="27"/>
      <c r="VPH271" s="27"/>
      <c r="VPI271" s="27"/>
      <c r="VPJ271" s="27"/>
      <c r="VPK271" s="27"/>
      <c r="VPL271" s="27"/>
      <c r="VPM271" s="27"/>
      <c r="VPN271" s="27"/>
      <c r="VPO271" s="27"/>
      <c r="VPP271" s="27"/>
      <c r="VPQ271" s="27"/>
      <c r="VPR271" s="27"/>
      <c r="VPS271" s="27"/>
      <c r="VPT271" s="27"/>
      <c r="VPU271" s="27"/>
      <c r="VPV271" s="27"/>
      <c r="VPW271" s="27"/>
      <c r="VPX271" s="27"/>
      <c r="VPY271" s="27"/>
      <c r="VPZ271" s="27"/>
      <c r="VQA271" s="27"/>
      <c r="VQB271" s="27"/>
      <c r="VQC271" s="27"/>
      <c r="VQD271" s="27"/>
      <c r="VQE271" s="27"/>
      <c r="VQF271" s="27"/>
      <c r="VQG271" s="27"/>
      <c r="VQH271" s="27"/>
      <c r="VQI271" s="27"/>
      <c r="VQJ271" s="27"/>
      <c r="VQK271" s="27"/>
      <c r="VQL271" s="27"/>
      <c r="VQM271" s="27"/>
      <c r="VQN271" s="27"/>
      <c r="VQO271" s="27"/>
      <c r="VQP271" s="27"/>
      <c r="VQQ271" s="27"/>
      <c r="VQR271" s="27"/>
      <c r="VQS271" s="27"/>
      <c r="VQT271" s="27"/>
      <c r="VQU271" s="27"/>
      <c r="VQV271" s="27"/>
      <c r="VQW271" s="27"/>
      <c r="VQX271" s="27"/>
      <c r="VQY271" s="27"/>
      <c r="VQZ271" s="27"/>
      <c r="VRA271" s="27"/>
      <c r="VRB271" s="27"/>
      <c r="VRC271" s="27"/>
      <c r="VRD271" s="27"/>
      <c r="VRE271" s="27"/>
      <c r="VRF271" s="27"/>
      <c r="VRG271" s="27"/>
      <c r="VRH271" s="27"/>
      <c r="VRI271" s="27"/>
      <c r="VRJ271" s="27"/>
      <c r="VRK271" s="27"/>
      <c r="VRL271" s="27"/>
      <c r="VRM271" s="27"/>
      <c r="VRN271" s="27"/>
      <c r="VRO271" s="27"/>
      <c r="VRP271" s="27"/>
      <c r="VRQ271" s="27"/>
      <c r="VRR271" s="27"/>
      <c r="VRS271" s="27"/>
      <c r="VRT271" s="27"/>
      <c r="VRU271" s="27"/>
      <c r="VRV271" s="27"/>
      <c r="VRW271" s="27"/>
      <c r="VRX271" s="27"/>
      <c r="VRY271" s="27"/>
      <c r="VRZ271" s="27"/>
      <c r="VSA271" s="27"/>
      <c r="VSB271" s="27"/>
      <c r="VSC271" s="27"/>
      <c r="VSD271" s="27"/>
      <c r="VSE271" s="27"/>
      <c r="VSF271" s="27"/>
      <c r="VSG271" s="27"/>
      <c r="VSH271" s="27"/>
      <c r="VSI271" s="27"/>
      <c r="VSJ271" s="27"/>
      <c r="VSK271" s="27"/>
      <c r="VSL271" s="27"/>
      <c r="VSM271" s="27"/>
      <c r="VSN271" s="27"/>
      <c r="VSO271" s="27"/>
      <c r="VSP271" s="27"/>
      <c r="VSQ271" s="27"/>
      <c r="VSR271" s="27"/>
      <c r="VSS271" s="27"/>
      <c r="VST271" s="27"/>
      <c r="VSU271" s="27"/>
      <c r="VSV271" s="27"/>
      <c r="VSW271" s="27"/>
      <c r="VSX271" s="27"/>
      <c r="VSY271" s="27"/>
      <c r="VSZ271" s="27"/>
      <c r="VTA271" s="27"/>
      <c r="VTB271" s="27"/>
      <c r="VTC271" s="27"/>
      <c r="VTD271" s="27"/>
      <c r="VTE271" s="27"/>
      <c r="VTF271" s="27"/>
      <c r="VTG271" s="27"/>
      <c r="VTH271" s="27"/>
      <c r="VTI271" s="27"/>
      <c r="VTJ271" s="27"/>
      <c r="VTK271" s="27"/>
      <c r="VTL271" s="27"/>
      <c r="VTM271" s="27"/>
      <c r="VTN271" s="27"/>
      <c r="VTO271" s="27"/>
      <c r="VTP271" s="27"/>
      <c r="VTQ271" s="27"/>
      <c r="VTR271" s="27"/>
      <c r="VTS271" s="27"/>
      <c r="VTT271" s="27"/>
      <c r="VTU271" s="27"/>
      <c r="VTV271" s="27"/>
      <c r="VTW271" s="27"/>
      <c r="VTX271" s="27"/>
      <c r="VTY271" s="27"/>
      <c r="VTZ271" s="27"/>
      <c r="VUA271" s="27"/>
      <c r="VUB271" s="27"/>
      <c r="VUC271" s="27"/>
      <c r="VUD271" s="27"/>
      <c r="VUE271" s="27"/>
      <c r="VUF271" s="27"/>
      <c r="VUG271" s="27"/>
      <c r="VUH271" s="27"/>
      <c r="VUI271" s="27"/>
      <c r="VUJ271" s="27"/>
      <c r="VUK271" s="27"/>
      <c r="VUL271" s="27"/>
      <c r="VUM271" s="27"/>
      <c r="VUN271" s="27"/>
      <c r="VUO271" s="27"/>
      <c r="VUP271" s="27"/>
      <c r="VUQ271" s="27"/>
      <c r="VUR271" s="27"/>
      <c r="VUS271" s="27"/>
      <c r="VUT271" s="27"/>
      <c r="VUU271" s="27"/>
      <c r="VUV271" s="27"/>
      <c r="VUW271" s="27"/>
      <c r="VUX271" s="27"/>
      <c r="VUY271" s="27"/>
      <c r="VUZ271" s="27"/>
      <c r="VVA271" s="27"/>
      <c r="VVB271" s="27"/>
      <c r="VVC271" s="27"/>
      <c r="VVD271" s="27"/>
      <c r="VVE271" s="27"/>
      <c r="VVF271" s="27"/>
      <c r="VVG271" s="27"/>
      <c r="VVH271" s="27"/>
      <c r="VVI271" s="27"/>
      <c r="VVJ271" s="27"/>
      <c r="VVK271" s="27"/>
      <c r="VVL271" s="27"/>
      <c r="VVM271" s="27"/>
      <c r="VVN271" s="27"/>
      <c r="VVO271" s="27"/>
      <c r="VVP271" s="27"/>
      <c r="VVQ271" s="27"/>
      <c r="VVR271" s="27"/>
      <c r="VVS271" s="27"/>
      <c r="VVT271" s="27"/>
      <c r="VVU271" s="27"/>
      <c r="VVV271" s="27"/>
      <c r="VVW271" s="27"/>
      <c r="VVX271" s="27"/>
      <c r="VVY271" s="27"/>
      <c r="VVZ271" s="27"/>
      <c r="VWA271" s="27"/>
      <c r="VWB271" s="27"/>
      <c r="VWC271" s="27"/>
      <c r="VWD271" s="27"/>
      <c r="VWE271" s="27"/>
      <c r="VWF271" s="27"/>
      <c r="VWG271" s="27"/>
      <c r="VWH271" s="27"/>
      <c r="VWI271" s="27"/>
      <c r="VWJ271" s="27"/>
      <c r="VWK271" s="27"/>
      <c r="VWL271" s="27"/>
      <c r="VWM271" s="27"/>
      <c r="VWN271" s="27"/>
      <c r="VWO271" s="27"/>
      <c r="VWP271" s="27"/>
      <c r="VWQ271" s="27"/>
      <c r="VWR271" s="27"/>
      <c r="VWS271" s="27"/>
      <c r="VWT271" s="27"/>
      <c r="VWU271" s="27"/>
      <c r="VWV271" s="27"/>
      <c r="VWW271" s="27"/>
      <c r="VWX271" s="27"/>
      <c r="VWY271" s="27"/>
      <c r="VWZ271" s="27"/>
      <c r="VXA271" s="27"/>
      <c r="VXB271" s="27"/>
      <c r="VXC271" s="27"/>
      <c r="VXD271" s="27"/>
      <c r="VXE271" s="27"/>
      <c r="VXF271" s="27"/>
      <c r="VXG271" s="27"/>
      <c r="VXH271" s="27"/>
      <c r="VXI271" s="27"/>
      <c r="VXJ271" s="27"/>
      <c r="VXK271" s="27"/>
      <c r="VXL271" s="27"/>
      <c r="VXM271" s="27"/>
      <c r="VXN271" s="27"/>
      <c r="VXO271" s="27"/>
      <c r="VXP271" s="27"/>
      <c r="VXQ271" s="27"/>
      <c r="VXR271" s="27"/>
      <c r="VXS271" s="27"/>
      <c r="VXT271" s="27"/>
      <c r="VXU271" s="27"/>
      <c r="VXV271" s="27"/>
      <c r="VXW271" s="27"/>
      <c r="VXX271" s="27"/>
      <c r="VXY271" s="27"/>
      <c r="VXZ271" s="27"/>
      <c r="VYA271" s="27"/>
      <c r="VYB271" s="27"/>
      <c r="VYC271" s="27"/>
      <c r="VYD271" s="27"/>
      <c r="VYE271" s="27"/>
      <c r="VYF271" s="27"/>
      <c r="VYG271" s="27"/>
      <c r="VYH271" s="27"/>
      <c r="VYI271" s="27"/>
      <c r="VYJ271" s="27"/>
      <c r="VYK271" s="27"/>
      <c r="VYL271" s="27"/>
      <c r="VYM271" s="27"/>
      <c r="VYN271" s="27"/>
      <c r="VYO271" s="27"/>
      <c r="VYP271" s="27"/>
      <c r="VYQ271" s="27"/>
      <c r="VYR271" s="27"/>
      <c r="VYS271" s="27"/>
      <c r="VYT271" s="27"/>
      <c r="VYU271" s="27"/>
      <c r="VYV271" s="27"/>
      <c r="VYW271" s="27"/>
      <c r="VYX271" s="27"/>
      <c r="VYY271" s="27"/>
      <c r="VYZ271" s="27"/>
      <c r="VZA271" s="27"/>
      <c r="VZB271" s="27"/>
      <c r="VZC271" s="27"/>
      <c r="VZD271" s="27"/>
      <c r="VZE271" s="27"/>
      <c r="VZF271" s="27"/>
      <c r="VZG271" s="27"/>
      <c r="VZH271" s="27"/>
      <c r="VZI271" s="27"/>
      <c r="VZJ271" s="27"/>
      <c r="VZK271" s="27"/>
      <c r="VZL271" s="27"/>
      <c r="VZM271" s="27"/>
      <c r="VZN271" s="27"/>
      <c r="VZO271" s="27"/>
      <c r="VZP271" s="27"/>
      <c r="VZQ271" s="27"/>
      <c r="VZR271" s="27"/>
      <c r="VZS271" s="27"/>
      <c r="VZT271" s="27"/>
      <c r="VZU271" s="27"/>
      <c r="VZV271" s="27"/>
      <c r="VZW271" s="27"/>
      <c r="VZX271" s="27"/>
      <c r="VZY271" s="27"/>
      <c r="VZZ271" s="27"/>
      <c r="WAA271" s="27"/>
      <c r="WAB271" s="27"/>
      <c r="WAC271" s="27"/>
      <c r="WAD271" s="27"/>
      <c r="WAE271" s="27"/>
      <c r="WAF271" s="27"/>
      <c r="WAG271" s="27"/>
      <c r="WAH271" s="27"/>
      <c r="WAI271" s="27"/>
      <c r="WAJ271" s="27"/>
      <c r="WAK271" s="27"/>
      <c r="WAL271" s="27"/>
      <c r="WAM271" s="27"/>
      <c r="WAN271" s="27"/>
      <c r="WAO271" s="27"/>
      <c r="WAP271" s="27"/>
      <c r="WAQ271" s="27"/>
      <c r="WAR271" s="27"/>
      <c r="WAS271" s="27"/>
      <c r="WAT271" s="27"/>
      <c r="WAU271" s="27"/>
      <c r="WAV271" s="27"/>
      <c r="WAW271" s="27"/>
      <c r="WAX271" s="27"/>
      <c r="WAY271" s="27"/>
      <c r="WAZ271" s="27"/>
      <c r="WBA271" s="27"/>
      <c r="WBB271" s="27"/>
      <c r="WBC271" s="27"/>
      <c r="WBD271" s="27"/>
      <c r="WBE271" s="27"/>
      <c r="WBF271" s="27"/>
      <c r="WBG271" s="27"/>
      <c r="WBH271" s="27"/>
      <c r="WBI271" s="27"/>
      <c r="WBJ271" s="27"/>
      <c r="WBK271" s="27"/>
      <c r="WBL271" s="27"/>
      <c r="WBM271" s="27"/>
      <c r="WBN271" s="27"/>
      <c r="WBO271" s="27"/>
      <c r="WBP271" s="27"/>
      <c r="WBQ271" s="27"/>
      <c r="WBR271" s="27"/>
      <c r="WBS271" s="27"/>
      <c r="WBT271" s="27"/>
      <c r="WBU271" s="27"/>
      <c r="WBV271" s="27"/>
      <c r="WBW271" s="27"/>
      <c r="WBX271" s="27"/>
      <c r="WBY271" s="27"/>
      <c r="WBZ271" s="27"/>
      <c r="WCA271" s="27"/>
      <c r="WCB271" s="27"/>
      <c r="WCC271" s="27"/>
      <c r="WCD271" s="27"/>
      <c r="WCE271" s="27"/>
      <c r="WCF271" s="27"/>
      <c r="WCG271" s="27"/>
      <c r="WCH271" s="27"/>
      <c r="WCI271" s="27"/>
      <c r="WCJ271" s="27"/>
      <c r="WCK271" s="27"/>
      <c r="WCL271" s="27"/>
      <c r="WCM271" s="27"/>
      <c r="WCN271" s="27"/>
      <c r="WCO271" s="27"/>
      <c r="WCP271" s="27"/>
      <c r="WCQ271" s="27"/>
      <c r="WCR271" s="27"/>
      <c r="WCS271" s="27"/>
      <c r="WCT271" s="27"/>
      <c r="WCU271" s="27"/>
      <c r="WCV271" s="27"/>
      <c r="WCW271" s="27"/>
      <c r="WCX271" s="27"/>
      <c r="WCY271" s="27"/>
      <c r="WCZ271" s="27"/>
      <c r="WDA271" s="27"/>
      <c r="WDB271" s="27"/>
      <c r="WDC271" s="27"/>
      <c r="WDD271" s="27"/>
      <c r="WDE271" s="27"/>
      <c r="WDF271" s="27"/>
      <c r="WDG271" s="27"/>
      <c r="WDH271" s="27"/>
      <c r="WDI271" s="27"/>
      <c r="WDJ271" s="27"/>
      <c r="WDK271" s="27"/>
      <c r="WDL271" s="27"/>
      <c r="WDM271" s="27"/>
      <c r="WDN271" s="27"/>
      <c r="WDO271" s="27"/>
      <c r="WDP271" s="27"/>
      <c r="WDQ271" s="27"/>
      <c r="WDR271" s="27"/>
      <c r="WDS271" s="27"/>
      <c r="WDT271" s="27"/>
      <c r="WDU271" s="27"/>
      <c r="WDV271" s="27"/>
      <c r="WDW271" s="27"/>
      <c r="WDX271" s="27"/>
      <c r="WDY271" s="27"/>
      <c r="WDZ271" s="27"/>
      <c r="WEA271" s="27"/>
      <c r="WEB271" s="27"/>
      <c r="WEC271" s="27"/>
      <c r="WED271" s="27"/>
      <c r="WEE271" s="27"/>
      <c r="WEF271" s="27"/>
      <c r="WEG271" s="27"/>
      <c r="WEH271" s="27"/>
      <c r="WEI271" s="27"/>
      <c r="WEJ271" s="27"/>
      <c r="WEK271" s="27"/>
      <c r="WEL271" s="27"/>
      <c r="WEM271" s="27"/>
      <c r="WEN271" s="27"/>
      <c r="WEO271" s="27"/>
      <c r="WEP271" s="27"/>
      <c r="WEQ271" s="27"/>
      <c r="WER271" s="27"/>
      <c r="WES271" s="27"/>
      <c r="WET271" s="27"/>
      <c r="WEU271" s="27"/>
      <c r="WEV271" s="27"/>
      <c r="WEW271" s="27"/>
      <c r="WEX271" s="27"/>
      <c r="WEY271" s="27"/>
      <c r="WEZ271" s="27"/>
      <c r="WFA271" s="27"/>
      <c r="WFB271" s="27"/>
      <c r="WFC271" s="27"/>
      <c r="WFD271" s="27"/>
      <c r="WFE271" s="27"/>
      <c r="WFF271" s="27"/>
      <c r="WFG271" s="27"/>
      <c r="WFH271" s="27"/>
      <c r="WFI271" s="27"/>
      <c r="WFJ271" s="27"/>
      <c r="WFK271" s="27"/>
      <c r="WFL271" s="27"/>
      <c r="WFM271" s="27"/>
      <c r="WFN271" s="27"/>
      <c r="WFO271" s="27"/>
      <c r="WFP271" s="27"/>
      <c r="WFQ271" s="27"/>
      <c r="WFR271" s="27"/>
      <c r="WFS271" s="27"/>
      <c r="WFT271" s="27"/>
      <c r="WFU271" s="27"/>
      <c r="WFV271" s="27"/>
      <c r="WFW271" s="27"/>
      <c r="WFX271" s="27"/>
      <c r="WFY271" s="27"/>
      <c r="WFZ271" s="27"/>
      <c r="WGA271" s="27"/>
      <c r="WGB271" s="27"/>
      <c r="WGC271" s="27"/>
      <c r="WGD271" s="27"/>
      <c r="WGE271" s="27"/>
      <c r="WGF271" s="27"/>
      <c r="WGG271" s="27"/>
      <c r="WGH271" s="27"/>
      <c r="WGI271" s="27"/>
      <c r="WGJ271" s="27"/>
      <c r="WGK271" s="27"/>
      <c r="WGL271" s="27"/>
      <c r="WGM271" s="27"/>
      <c r="WGN271" s="27"/>
      <c r="WGO271" s="27"/>
      <c r="WGP271" s="27"/>
      <c r="WGQ271" s="27"/>
      <c r="WGR271" s="27"/>
      <c r="WGS271" s="27"/>
      <c r="WGT271" s="27"/>
      <c r="WGU271" s="27"/>
      <c r="WGV271" s="27"/>
      <c r="WGW271" s="27"/>
      <c r="WGX271" s="27"/>
      <c r="WGY271" s="27"/>
      <c r="WGZ271" s="27"/>
      <c r="WHA271" s="27"/>
      <c r="WHB271" s="27"/>
      <c r="WHC271" s="27"/>
      <c r="WHD271" s="27"/>
      <c r="WHE271" s="27"/>
      <c r="WHF271" s="27"/>
      <c r="WHG271" s="27"/>
      <c r="WHH271" s="27"/>
      <c r="WHI271" s="27"/>
      <c r="WHJ271" s="27"/>
      <c r="WHK271" s="27"/>
      <c r="WHL271" s="27"/>
      <c r="WHM271" s="27"/>
      <c r="WHN271" s="27"/>
      <c r="WHO271" s="27"/>
      <c r="WHP271" s="27"/>
      <c r="WHQ271" s="27"/>
      <c r="WHR271" s="27"/>
      <c r="WHS271" s="27"/>
      <c r="WHT271" s="27"/>
      <c r="WHU271" s="27"/>
      <c r="WHV271" s="27"/>
      <c r="WHW271" s="27"/>
      <c r="WHX271" s="27"/>
      <c r="WHY271" s="27"/>
      <c r="WHZ271" s="27"/>
      <c r="WIA271" s="27"/>
      <c r="WIB271" s="27"/>
      <c r="WIC271" s="27"/>
      <c r="WID271" s="27"/>
      <c r="WIE271" s="27"/>
      <c r="WIF271" s="27"/>
      <c r="WIG271" s="27"/>
      <c r="WIH271" s="27"/>
      <c r="WII271" s="27"/>
      <c r="WIJ271" s="27"/>
      <c r="WIK271" s="27"/>
      <c r="WIL271" s="27"/>
      <c r="WIM271" s="27"/>
      <c r="WIN271" s="27"/>
      <c r="WIO271" s="27"/>
      <c r="WIP271" s="27"/>
      <c r="WIQ271" s="27"/>
      <c r="WIR271" s="27"/>
      <c r="WIS271" s="27"/>
      <c r="WIT271" s="27"/>
      <c r="WIU271" s="27"/>
      <c r="WIV271" s="27"/>
      <c r="WIW271" s="27"/>
      <c r="WIX271" s="27"/>
      <c r="WIY271" s="27"/>
      <c r="WIZ271" s="27"/>
      <c r="WJA271" s="27"/>
      <c r="WJB271" s="27"/>
      <c r="WJC271" s="27"/>
      <c r="WJD271" s="27"/>
      <c r="WJE271" s="27"/>
      <c r="WJF271" s="27"/>
      <c r="WJG271" s="27"/>
      <c r="WJH271" s="27"/>
      <c r="WJI271" s="27"/>
      <c r="WJJ271" s="27"/>
      <c r="WJK271" s="27"/>
      <c r="WJL271" s="27"/>
      <c r="WJM271" s="27"/>
      <c r="WJN271" s="27"/>
      <c r="WJO271" s="27"/>
      <c r="WJP271" s="27"/>
      <c r="WJQ271" s="27"/>
      <c r="WJR271" s="27"/>
      <c r="WJS271" s="27"/>
      <c r="WJT271" s="27"/>
      <c r="WJU271" s="27"/>
      <c r="WJV271" s="27"/>
      <c r="WJW271" s="27"/>
      <c r="WJX271" s="27"/>
      <c r="WJY271" s="27"/>
      <c r="WJZ271" s="27"/>
      <c r="WKA271" s="27"/>
      <c r="WKB271" s="27"/>
      <c r="WKC271" s="27"/>
      <c r="WKD271" s="27"/>
      <c r="WKE271" s="27"/>
      <c r="WKF271" s="27"/>
      <c r="WKG271" s="27"/>
      <c r="WKH271" s="27"/>
      <c r="WKI271" s="27"/>
      <c r="WKJ271" s="27"/>
      <c r="WKK271" s="27"/>
      <c r="WKL271" s="27"/>
      <c r="WKM271" s="27"/>
      <c r="WKN271" s="27"/>
      <c r="WKO271" s="27"/>
      <c r="WKP271" s="27"/>
      <c r="WKQ271" s="27"/>
      <c r="WKR271" s="27"/>
      <c r="WKS271" s="27"/>
      <c r="WKT271" s="27"/>
      <c r="WKU271" s="27"/>
      <c r="WKV271" s="27"/>
      <c r="WKW271" s="27"/>
      <c r="WKX271" s="27"/>
      <c r="WKY271" s="27"/>
      <c r="WKZ271" s="27"/>
      <c r="WLA271" s="27"/>
      <c r="WLB271" s="27"/>
      <c r="WLC271" s="27"/>
      <c r="WLD271" s="27"/>
      <c r="WLE271" s="27"/>
      <c r="WLF271" s="27"/>
      <c r="WLG271" s="27"/>
      <c r="WLH271" s="27"/>
      <c r="WLI271" s="27"/>
      <c r="WLJ271" s="27"/>
      <c r="WLK271" s="27"/>
      <c r="WLL271" s="27"/>
      <c r="WLM271" s="27"/>
      <c r="WLN271" s="27"/>
      <c r="WLO271" s="27"/>
      <c r="WLP271" s="27"/>
      <c r="WLQ271" s="27"/>
      <c r="WLR271" s="27"/>
      <c r="WLS271" s="27"/>
      <c r="WLT271" s="27"/>
      <c r="WLU271" s="27"/>
      <c r="WLV271" s="27"/>
      <c r="WLW271" s="27"/>
      <c r="WLX271" s="27"/>
      <c r="WLY271" s="27"/>
      <c r="WLZ271" s="27"/>
      <c r="WMA271" s="27"/>
      <c r="WMB271" s="27"/>
      <c r="WMC271" s="27"/>
      <c r="WMD271" s="27"/>
      <c r="WME271" s="27"/>
      <c r="WMF271" s="27"/>
      <c r="WMG271" s="27"/>
      <c r="WMH271" s="27"/>
      <c r="WMI271" s="27"/>
      <c r="WMJ271" s="27"/>
      <c r="WMK271" s="27"/>
      <c r="WML271" s="27"/>
      <c r="WMM271" s="27"/>
      <c r="WMN271" s="27"/>
      <c r="WMO271" s="27"/>
      <c r="WMP271" s="27"/>
      <c r="WMQ271" s="27"/>
      <c r="WMR271" s="27"/>
      <c r="WMS271" s="27"/>
      <c r="WMT271" s="27"/>
      <c r="WMU271" s="27"/>
      <c r="WMV271" s="27"/>
      <c r="WMW271" s="27"/>
      <c r="WMX271" s="27"/>
      <c r="WMY271" s="27"/>
      <c r="WMZ271" s="27"/>
      <c r="WNA271" s="27"/>
      <c r="WNB271" s="27"/>
      <c r="WNC271" s="27"/>
      <c r="WND271" s="27"/>
      <c r="WNE271" s="27"/>
      <c r="WNF271" s="27"/>
      <c r="WNG271" s="27"/>
      <c r="WNH271" s="27"/>
      <c r="WNI271" s="27"/>
      <c r="WNJ271" s="27"/>
      <c r="WNK271" s="27"/>
      <c r="WNL271" s="27"/>
      <c r="WNM271" s="27"/>
      <c r="WNN271" s="27"/>
      <c r="WNO271" s="27"/>
      <c r="WNP271" s="27"/>
      <c r="WNQ271" s="27"/>
      <c r="WNR271" s="27"/>
      <c r="WNS271" s="27"/>
      <c r="WNT271" s="27"/>
      <c r="WNU271" s="27"/>
      <c r="WNV271" s="27"/>
      <c r="WNW271" s="27"/>
      <c r="WNX271" s="27"/>
      <c r="WNY271" s="27"/>
      <c r="WNZ271" s="27"/>
      <c r="WOA271" s="27"/>
      <c r="WOB271" s="27"/>
      <c r="WOC271" s="27"/>
      <c r="WOD271" s="27"/>
      <c r="WOE271" s="27"/>
      <c r="WOF271" s="27"/>
      <c r="WOG271" s="27"/>
      <c r="WOH271" s="27"/>
      <c r="WOI271" s="27"/>
      <c r="WOJ271" s="27"/>
      <c r="WOK271" s="27"/>
      <c r="WOL271" s="27"/>
      <c r="WOM271" s="27"/>
      <c r="WON271" s="27"/>
      <c r="WOO271" s="27"/>
      <c r="WOP271" s="27"/>
      <c r="WOQ271" s="27"/>
      <c r="WOR271" s="27"/>
      <c r="WOS271" s="27"/>
      <c r="WOT271" s="27"/>
      <c r="WOU271" s="27"/>
      <c r="WOV271" s="27"/>
      <c r="WOW271" s="27"/>
      <c r="WOX271" s="27"/>
      <c r="WOY271" s="27"/>
      <c r="WOZ271" s="27"/>
      <c r="WPA271" s="27"/>
      <c r="WPB271" s="27"/>
      <c r="WPC271" s="27"/>
      <c r="WPD271" s="27"/>
      <c r="WPE271" s="27"/>
      <c r="WPF271" s="27"/>
      <c r="WPG271" s="27"/>
      <c r="WPH271" s="27"/>
      <c r="WPI271" s="27"/>
      <c r="WPJ271" s="27"/>
      <c r="WPK271" s="27"/>
      <c r="WPL271" s="27"/>
      <c r="WPM271" s="27"/>
      <c r="WPN271" s="27"/>
      <c r="WPO271" s="27"/>
      <c r="WPP271" s="27"/>
      <c r="WPQ271" s="27"/>
      <c r="WPR271" s="27"/>
      <c r="WPS271" s="27"/>
      <c r="WPT271" s="27"/>
      <c r="WPU271" s="27"/>
      <c r="WPV271" s="27"/>
      <c r="WPW271" s="27"/>
      <c r="WPX271" s="27"/>
      <c r="WPY271" s="27"/>
      <c r="WPZ271" s="27"/>
      <c r="WQA271" s="27"/>
      <c r="WQB271" s="27"/>
      <c r="WQC271" s="27"/>
      <c r="WQD271" s="27"/>
      <c r="WQE271" s="27"/>
      <c r="WQF271" s="27"/>
      <c r="WQG271" s="27"/>
      <c r="WQH271" s="27"/>
      <c r="WQI271" s="27"/>
      <c r="WQJ271" s="27"/>
      <c r="WQK271" s="27"/>
      <c r="WQL271" s="27"/>
      <c r="WQM271" s="27"/>
      <c r="WQN271" s="27"/>
      <c r="WQO271" s="27"/>
      <c r="WQP271" s="27"/>
      <c r="WQQ271" s="27"/>
      <c r="WQR271" s="27"/>
      <c r="WQS271" s="27"/>
      <c r="WQT271" s="27"/>
      <c r="WQU271" s="27"/>
      <c r="WQV271" s="27"/>
      <c r="WQW271" s="27"/>
      <c r="WQX271" s="27"/>
      <c r="WQY271" s="27"/>
      <c r="WQZ271" s="27"/>
      <c r="WRA271" s="27"/>
      <c r="WRB271" s="27"/>
      <c r="WRC271" s="27"/>
      <c r="WRD271" s="27"/>
      <c r="WRE271" s="27"/>
      <c r="WRF271" s="27"/>
      <c r="WRG271" s="27"/>
      <c r="WRH271" s="27"/>
      <c r="WRI271" s="27"/>
      <c r="WRJ271" s="27"/>
      <c r="WRK271" s="27"/>
      <c r="WRL271" s="27"/>
      <c r="WRM271" s="27"/>
      <c r="WRN271" s="27"/>
      <c r="WRO271" s="27"/>
      <c r="WRP271" s="27"/>
      <c r="WRQ271" s="27"/>
      <c r="WRR271" s="27"/>
      <c r="WRS271" s="27"/>
      <c r="WRT271" s="27"/>
      <c r="WRU271" s="27"/>
      <c r="WRV271" s="27"/>
      <c r="WRW271" s="27"/>
      <c r="WRX271" s="27"/>
      <c r="WRY271" s="27"/>
      <c r="WRZ271" s="27"/>
      <c r="WSA271" s="27"/>
      <c r="WSB271" s="27"/>
      <c r="WSC271" s="27"/>
      <c r="WSD271" s="27"/>
      <c r="WSE271" s="27"/>
      <c r="WSF271" s="27"/>
      <c r="WSG271" s="27"/>
      <c r="WSH271" s="27"/>
      <c r="WSI271" s="27"/>
      <c r="WSJ271" s="27"/>
      <c r="WSK271" s="27"/>
      <c r="WSL271" s="27"/>
      <c r="WSM271" s="27"/>
      <c r="WSN271" s="27"/>
      <c r="WSO271" s="27"/>
      <c r="WSP271" s="27"/>
      <c r="WSQ271" s="27"/>
      <c r="WSR271" s="27"/>
      <c r="WSS271" s="27"/>
      <c r="WST271" s="27"/>
      <c r="WSU271" s="27"/>
      <c r="WSV271" s="27"/>
      <c r="WSW271" s="27"/>
      <c r="WSX271" s="27"/>
      <c r="WSY271" s="27"/>
      <c r="WSZ271" s="27"/>
      <c r="WTA271" s="27"/>
      <c r="WTB271" s="27"/>
      <c r="WTC271" s="27"/>
      <c r="WTD271" s="27"/>
      <c r="WTE271" s="27"/>
      <c r="WTF271" s="27"/>
      <c r="WTG271" s="27"/>
      <c r="WTH271" s="27"/>
      <c r="WTI271" s="27"/>
      <c r="WTJ271" s="27"/>
      <c r="WTK271" s="27"/>
      <c r="WTL271" s="27"/>
      <c r="WTM271" s="27"/>
      <c r="WTN271" s="27"/>
      <c r="WTO271" s="27"/>
      <c r="WTP271" s="27"/>
      <c r="WTQ271" s="27"/>
      <c r="WTR271" s="27"/>
      <c r="WTS271" s="27"/>
      <c r="WTT271" s="27"/>
      <c r="WTU271" s="27"/>
      <c r="WTV271" s="27"/>
      <c r="WTW271" s="27"/>
      <c r="WTX271" s="27"/>
      <c r="WTY271" s="27"/>
      <c r="WTZ271" s="27"/>
      <c r="WUA271" s="27"/>
      <c r="WUB271" s="27"/>
      <c r="WUC271" s="27"/>
      <c r="WUD271" s="27"/>
      <c r="WUE271" s="27"/>
      <c r="WUF271" s="27"/>
      <c r="WUG271" s="27"/>
      <c r="WUH271" s="27"/>
      <c r="WUI271" s="27"/>
      <c r="WUJ271" s="27"/>
      <c r="WUK271" s="27"/>
      <c r="WUL271" s="27"/>
      <c r="WUM271" s="27"/>
      <c r="WUN271" s="27"/>
      <c r="WUO271" s="27"/>
      <c r="WUP271" s="27"/>
      <c r="WUQ271" s="27"/>
      <c r="WUR271" s="27"/>
      <c r="WUS271" s="27"/>
      <c r="WUT271" s="27"/>
      <c r="WUU271" s="27"/>
      <c r="WUV271" s="27"/>
      <c r="WUW271" s="27"/>
      <c r="WUX271" s="27"/>
      <c r="WUY271" s="27"/>
      <c r="WUZ271" s="27"/>
      <c r="WVA271" s="27"/>
      <c r="WVB271" s="27"/>
      <c r="WVC271" s="27"/>
      <c r="WVD271" s="27"/>
      <c r="WVE271" s="27"/>
      <c r="WVF271" s="27"/>
      <c r="WVG271" s="27"/>
      <c r="WVH271" s="27"/>
      <c r="WVI271" s="27"/>
      <c r="WVJ271" s="27"/>
      <c r="WVK271" s="27"/>
      <c r="WVL271" s="27"/>
      <c r="WVM271" s="27"/>
      <c r="WVN271" s="27"/>
      <c r="WVO271" s="27"/>
      <c r="WVP271" s="27"/>
      <c r="WVQ271" s="27"/>
      <c r="WVR271" s="27"/>
      <c r="WVS271" s="27"/>
      <c r="WVT271" s="27"/>
      <c r="WVU271" s="27"/>
      <c r="WVV271" s="27"/>
      <c r="WVW271" s="27"/>
      <c r="WVX271" s="27"/>
      <c r="WVY271" s="27"/>
      <c r="WVZ271" s="27"/>
      <c r="WWA271" s="27"/>
      <c r="WWB271" s="27"/>
      <c r="WWC271" s="27"/>
      <c r="WWD271" s="27"/>
      <c r="WWE271" s="27"/>
      <c r="WWF271" s="27"/>
      <c r="WWG271" s="27"/>
      <c r="WWH271" s="27"/>
      <c r="WWI271" s="27"/>
      <c r="WWJ271" s="27"/>
      <c r="WWK271" s="27"/>
      <c r="WWL271" s="27"/>
      <c r="WWM271" s="27"/>
      <c r="WWN271" s="27"/>
      <c r="WWO271" s="27"/>
      <c r="WWP271" s="27"/>
      <c r="WWQ271" s="27"/>
      <c r="WWR271" s="27"/>
      <c r="WWS271" s="27"/>
      <c r="WWT271" s="27"/>
      <c r="WWU271" s="27"/>
      <c r="WWV271" s="27"/>
      <c r="WWW271" s="27"/>
      <c r="WWX271" s="27"/>
      <c r="WWY271" s="27"/>
      <c r="WWZ271" s="27"/>
      <c r="WXA271" s="27"/>
      <c r="WXB271" s="27"/>
      <c r="WXC271" s="27"/>
      <c r="WXD271" s="27"/>
      <c r="WXE271" s="27"/>
      <c r="WXF271" s="27"/>
      <c r="WXG271" s="27"/>
      <c r="WXH271" s="27"/>
      <c r="WXI271" s="27"/>
      <c r="WXJ271" s="27"/>
      <c r="WXK271" s="27"/>
      <c r="WXL271" s="27"/>
      <c r="WXM271" s="27"/>
      <c r="WXN271" s="27"/>
      <c r="WXO271" s="27"/>
      <c r="WXP271" s="27"/>
      <c r="WXQ271" s="27"/>
      <c r="WXR271" s="27"/>
      <c r="WXS271" s="27"/>
      <c r="WXT271" s="27"/>
      <c r="WXU271" s="27"/>
      <c r="WXV271" s="27"/>
      <c r="WXW271" s="27"/>
      <c r="WXX271" s="27"/>
      <c r="WXY271" s="27"/>
      <c r="WXZ271" s="27"/>
      <c r="WYA271" s="27"/>
      <c r="WYB271" s="27"/>
      <c r="WYC271" s="27"/>
      <c r="WYD271" s="27"/>
      <c r="WYE271" s="27"/>
      <c r="WYF271" s="27"/>
      <c r="WYG271" s="27"/>
      <c r="WYH271" s="27"/>
      <c r="WYI271" s="27"/>
      <c r="WYJ271" s="27"/>
      <c r="WYK271" s="27"/>
      <c r="WYL271" s="27"/>
      <c r="WYM271" s="27"/>
      <c r="WYN271" s="27"/>
      <c r="WYO271" s="27"/>
      <c r="WYP271" s="27"/>
      <c r="WYQ271" s="27"/>
      <c r="WYR271" s="27"/>
      <c r="WYS271" s="27"/>
      <c r="WYT271" s="27"/>
      <c r="WYU271" s="27"/>
      <c r="WYV271" s="27"/>
      <c r="WYW271" s="27"/>
      <c r="WYX271" s="27"/>
      <c r="WYY271" s="27"/>
      <c r="WYZ271" s="27"/>
      <c r="WZA271" s="27"/>
      <c r="WZB271" s="27"/>
      <c r="WZC271" s="27"/>
      <c r="WZD271" s="27"/>
      <c r="WZE271" s="27"/>
      <c r="WZF271" s="27"/>
      <c r="WZG271" s="27"/>
      <c r="WZH271" s="27"/>
      <c r="WZI271" s="27"/>
      <c r="WZJ271" s="27"/>
      <c r="WZK271" s="27"/>
      <c r="WZL271" s="27"/>
      <c r="WZM271" s="27"/>
      <c r="WZN271" s="27"/>
      <c r="WZO271" s="27"/>
      <c r="WZP271" s="27"/>
      <c r="WZQ271" s="27"/>
      <c r="WZR271" s="27"/>
      <c r="WZS271" s="27"/>
      <c r="WZT271" s="27"/>
      <c r="WZU271" s="27"/>
      <c r="WZV271" s="27"/>
      <c r="WZW271" s="27"/>
      <c r="WZX271" s="27"/>
      <c r="WZY271" s="27"/>
      <c r="WZZ271" s="27"/>
      <c r="XAA271" s="27"/>
      <c r="XAB271" s="27"/>
      <c r="XAC271" s="27"/>
      <c r="XAD271" s="27"/>
      <c r="XAE271" s="27"/>
      <c r="XAF271" s="27"/>
      <c r="XAG271" s="27"/>
      <c r="XAH271" s="27"/>
      <c r="XAI271" s="27"/>
      <c r="XAJ271" s="27"/>
      <c r="XAK271" s="27"/>
      <c r="XAL271" s="27"/>
      <c r="XAM271" s="27"/>
      <c r="XAN271" s="27"/>
      <c r="XAO271" s="27"/>
      <c r="XAP271" s="27"/>
      <c r="XAQ271" s="27"/>
      <c r="XAR271" s="27"/>
      <c r="XAS271" s="27"/>
      <c r="XAT271" s="27"/>
      <c r="XAU271" s="27"/>
      <c r="XAV271" s="27"/>
      <c r="XAW271" s="27"/>
      <c r="XAX271" s="27"/>
      <c r="XAY271" s="27"/>
      <c r="XAZ271" s="27"/>
      <c r="XBA271" s="27"/>
      <c r="XBB271" s="27"/>
      <c r="XBC271" s="27"/>
      <c r="XBD271" s="27"/>
      <c r="XBE271" s="27"/>
      <c r="XBF271" s="27"/>
      <c r="XBG271" s="27"/>
      <c r="XBH271" s="27"/>
      <c r="XBI271" s="27"/>
      <c r="XBJ271" s="27"/>
      <c r="XBK271" s="27"/>
      <c r="XBL271" s="27"/>
      <c r="XBM271" s="27"/>
      <c r="XBN271" s="27"/>
      <c r="XBO271" s="27"/>
      <c r="XBP271" s="27"/>
      <c r="XBQ271" s="27"/>
      <c r="XBR271" s="27"/>
      <c r="XBS271" s="27"/>
      <c r="XBT271" s="27"/>
      <c r="XBU271" s="27"/>
      <c r="XBV271" s="27"/>
      <c r="XBW271" s="27"/>
      <c r="XBX271" s="27"/>
      <c r="XBY271" s="27"/>
      <c r="XBZ271" s="27"/>
      <c r="XCA271" s="27"/>
      <c r="XCB271" s="27"/>
      <c r="XCC271" s="27"/>
      <c r="XCD271" s="27"/>
      <c r="XCE271" s="27"/>
      <c r="XCF271" s="27"/>
      <c r="XCG271" s="27"/>
      <c r="XCH271" s="27"/>
      <c r="XCI271" s="27"/>
      <c r="XCJ271" s="27"/>
      <c r="XCK271" s="27"/>
      <c r="XCL271" s="27"/>
      <c r="XCM271" s="27"/>
      <c r="XCN271" s="27"/>
      <c r="XCO271" s="27"/>
      <c r="XCP271" s="27"/>
      <c r="XCQ271" s="27"/>
      <c r="XCR271" s="27"/>
      <c r="XCS271" s="27"/>
      <c r="XCT271" s="27"/>
      <c r="XCU271" s="27"/>
      <c r="XCV271" s="27"/>
      <c r="XCW271" s="27"/>
      <c r="XCX271" s="27"/>
      <c r="XCY271" s="27"/>
      <c r="XCZ271" s="27"/>
      <c r="XDA271" s="27"/>
      <c r="XDB271" s="27"/>
      <c r="XDC271" s="27"/>
      <c r="XDD271" s="27"/>
      <c r="XDE271" s="27"/>
      <c r="XDF271" s="27"/>
      <c r="XDG271" s="27"/>
      <c r="XDH271" s="27"/>
      <c r="XDI271" s="27"/>
      <c r="XDJ271" s="27"/>
      <c r="XDK271" s="27"/>
      <c r="XDL271" s="27"/>
      <c r="XDM271" s="27"/>
      <c r="XDN271" s="27"/>
      <c r="XDO271" s="27"/>
      <c r="XDP271" s="27"/>
      <c r="XDQ271" s="27"/>
      <c r="XDR271" s="27"/>
      <c r="XDS271" s="27"/>
      <c r="XDT271" s="27"/>
      <c r="XDU271" s="27"/>
      <c r="XDV271" s="27"/>
      <c r="XDW271" s="27"/>
      <c r="XDX271" s="27"/>
      <c r="XDY271" s="27"/>
      <c r="XDZ271" s="27"/>
      <c r="XEA271" s="27"/>
      <c r="XEB271" s="27"/>
      <c r="XEC271" s="27"/>
      <c r="XED271" s="27"/>
      <c r="XEE271" s="27"/>
      <c r="XEF271" s="27"/>
      <c r="XEG271" s="27"/>
      <c r="XEH271" s="27"/>
      <c r="XEI271" s="27"/>
      <c r="XEJ271" s="27"/>
      <c r="XEK271" s="27"/>
      <c r="XEL271" s="27"/>
      <c r="XEM271" s="27"/>
      <c r="XEN271" s="27"/>
      <c r="XEO271" s="27"/>
      <c r="XEP271" s="27"/>
      <c r="XEQ271" s="27"/>
      <c r="XER271" s="27"/>
      <c r="XES271" s="27"/>
      <c r="XET271" s="27"/>
      <c r="XEU271" s="27"/>
      <c r="XEV271" s="27"/>
      <c r="XEW271" s="27"/>
      <c r="XEX271" s="27"/>
    </row>
    <row r="272" customHeight="1" outlineLevel="1" spans="1:33">
      <c r="A272" s="107">
        <v>8</v>
      </c>
      <c r="B272" s="108" t="s">
        <v>537</v>
      </c>
      <c r="C272" s="19" t="s">
        <v>514</v>
      </c>
      <c r="D272" s="108" t="s">
        <v>515</v>
      </c>
      <c r="E272" s="110" t="s">
        <v>538</v>
      </c>
      <c r="F272" s="110" t="str">
        <f>_xlfn.DISPIMG("ID_F8614E965E454243B9A254E604FE7D9E",1)</f>
        <v>=DISPIMG("ID_F8614E965E454243B9A254E604FE7D9E",1)</v>
      </c>
      <c r="G272" s="108" t="s">
        <v>539</v>
      </c>
      <c r="H272" s="44"/>
      <c r="I272" s="152" t="s">
        <v>309</v>
      </c>
      <c r="J272" s="153">
        <v>2</v>
      </c>
      <c r="K272" s="151"/>
      <c r="L272" s="51"/>
      <c r="M272" s="51"/>
      <c r="N272" s="51"/>
      <c r="O272" s="51"/>
      <c r="P272" s="51"/>
      <c r="Q272" s="7">
        <f t="shared" si="30"/>
        <v>0</v>
      </c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89"/>
      <c r="AE272" s="89"/>
      <c r="AF272" s="89"/>
      <c r="AG272" s="89"/>
    </row>
    <row r="273" customHeight="1" outlineLevel="1" spans="1:33">
      <c r="A273" s="107"/>
      <c r="B273" s="108"/>
      <c r="C273" s="19"/>
      <c r="D273" s="108"/>
      <c r="E273" s="110"/>
      <c r="F273" s="110" t="str">
        <f>_xlfn.DISPIMG("ID_69D00C96A60F4C83A951447BF11E6404",1)</f>
        <v>=DISPIMG("ID_69D00C96A60F4C83A951447BF11E6404",1)</v>
      </c>
      <c r="G273" s="108"/>
      <c r="H273" s="20"/>
      <c r="I273" s="152"/>
      <c r="J273" s="153"/>
      <c r="K273" s="151"/>
      <c r="L273" s="48"/>
      <c r="M273" s="48"/>
      <c r="N273" s="48"/>
      <c r="O273" s="48"/>
      <c r="P273" s="48"/>
      <c r="Q273" s="7">
        <f t="shared" si="30"/>
        <v>0</v>
      </c>
      <c r="R273" s="23"/>
      <c r="S273" s="23"/>
      <c r="T273" s="23"/>
      <c r="U273" s="23"/>
      <c r="V273" s="23"/>
      <c r="W273" s="23"/>
      <c r="X273" s="23"/>
      <c r="Y273" s="23"/>
      <c r="Z273" s="155">
        <f>U273*V273*X273</f>
        <v>0</v>
      </c>
      <c r="AA273" s="23"/>
      <c r="AB273" s="23"/>
      <c r="AC273" s="23"/>
      <c r="AD273" s="17"/>
      <c r="AE273" s="17"/>
      <c r="AF273" s="17"/>
      <c r="AG273" s="17" t="s">
        <v>61</v>
      </c>
    </row>
    <row r="274" s="3" customFormat="1" customHeight="1" outlineLevel="1" spans="1:16378">
      <c r="A274" s="7"/>
      <c r="B274" s="7"/>
      <c r="C274" s="90"/>
      <c r="D274" s="7"/>
      <c r="E274" s="54"/>
      <c r="F274" s="54"/>
      <c r="G274" s="7"/>
      <c r="H274" s="7" t="s">
        <v>521</v>
      </c>
      <c r="I274" s="7" t="s">
        <v>522</v>
      </c>
      <c r="J274" s="7">
        <v>88</v>
      </c>
      <c r="K274" s="26" t="s">
        <v>523</v>
      </c>
      <c r="L274" s="26" t="s">
        <v>312</v>
      </c>
      <c r="M274" s="7">
        <f>J274*2*0.0121</f>
        <v>2.1296</v>
      </c>
      <c r="N274" s="7" t="s">
        <v>55</v>
      </c>
      <c r="O274" s="26">
        <v>241</v>
      </c>
      <c r="P274" s="26" t="s">
        <v>58</v>
      </c>
      <c r="Q274" s="7">
        <f t="shared" si="30"/>
        <v>513.2336</v>
      </c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  <c r="BP274" s="27"/>
      <c r="BQ274" s="27"/>
      <c r="BR274" s="27"/>
      <c r="BS274" s="27"/>
      <c r="BT274" s="27"/>
      <c r="BU274" s="27"/>
      <c r="BV274" s="27"/>
      <c r="BW274" s="27"/>
      <c r="BX274" s="27"/>
      <c r="BY274" s="27"/>
      <c r="BZ274" s="27"/>
      <c r="CA274" s="27"/>
      <c r="CB274" s="27"/>
      <c r="CC274" s="27"/>
      <c r="CD274" s="27"/>
      <c r="CE274" s="27"/>
      <c r="CF274" s="27"/>
      <c r="CG274" s="27"/>
      <c r="CH274" s="27"/>
      <c r="CI274" s="27"/>
      <c r="CJ274" s="27"/>
      <c r="CK274" s="27"/>
      <c r="CL274" s="27"/>
      <c r="CM274" s="27"/>
      <c r="CN274" s="27"/>
      <c r="CO274" s="27"/>
      <c r="CP274" s="27"/>
      <c r="CQ274" s="27"/>
      <c r="CR274" s="27"/>
      <c r="CS274" s="27"/>
      <c r="CT274" s="27"/>
      <c r="CU274" s="27"/>
      <c r="CV274" s="27"/>
      <c r="CW274" s="27"/>
      <c r="CX274" s="27"/>
      <c r="CY274" s="27"/>
      <c r="CZ274" s="27"/>
      <c r="DA274" s="27"/>
      <c r="DB274" s="27"/>
      <c r="DC274" s="27"/>
      <c r="DD274" s="27"/>
      <c r="DE274" s="27"/>
      <c r="DF274" s="27"/>
      <c r="DG274" s="27"/>
      <c r="DH274" s="27"/>
      <c r="DI274" s="27"/>
      <c r="DJ274" s="27"/>
      <c r="DK274" s="27"/>
      <c r="DL274" s="27"/>
      <c r="DM274" s="27"/>
      <c r="DN274" s="27"/>
      <c r="DO274" s="27"/>
      <c r="DP274" s="27"/>
      <c r="DQ274" s="27"/>
      <c r="DR274" s="27"/>
      <c r="DS274" s="27"/>
      <c r="DT274" s="27"/>
      <c r="DU274" s="27"/>
      <c r="DV274" s="27"/>
      <c r="DW274" s="27"/>
      <c r="DX274" s="27"/>
      <c r="DY274" s="27"/>
      <c r="DZ274" s="27"/>
      <c r="EA274" s="27"/>
      <c r="EB274" s="27"/>
      <c r="EC274" s="27"/>
      <c r="ED274" s="27"/>
      <c r="EE274" s="27"/>
      <c r="EF274" s="27"/>
      <c r="EG274" s="27"/>
      <c r="EH274" s="27"/>
      <c r="EI274" s="27"/>
      <c r="EJ274" s="27"/>
      <c r="EK274" s="27"/>
      <c r="EL274" s="27"/>
      <c r="EM274" s="27"/>
      <c r="EN274" s="27"/>
      <c r="EO274" s="27"/>
      <c r="EP274" s="27"/>
      <c r="EQ274" s="27"/>
      <c r="ER274" s="27"/>
      <c r="ES274" s="27"/>
      <c r="ET274" s="27"/>
      <c r="EU274" s="27"/>
      <c r="EV274" s="27"/>
      <c r="EW274" s="27"/>
      <c r="EX274" s="27"/>
      <c r="EY274" s="27"/>
      <c r="EZ274" s="27"/>
      <c r="FA274" s="27"/>
      <c r="FB274" s="27"/>
      <c r="FC274" s="27"/>
      <c r="FD274" s="27"/>
      <c r="FE274" s="27"/>
      <c r="FF274" s="27"/>
      <c r="FG274" s="27"/>
      <c r="FH274" s="27"/>
      <c r="FI274" s="27"/>
      <c r="FJ274" s="27"/>
      <c r="FK274" s="27"/>
      <c r="FL274" s="27"/>
      <c r="FM274" s="27"/>
      <c r="FN274" s="27"/>
      <c r="FO274" s="27"/>
      <c r="FP274" s="27"/>
      <c r="FQ274" s="27"/>
      <c r="FR274" s="27"/>
      <c r="FS274" s="27"/>
      <c r="FT274" s="27"/>
      <c r="FU274" s="27"/>
      <c r="FV274" s="27"/>
      <c r="FW274" s="27"/>
      <c r="FX274" s="27"/>
      <c r="FY274" s="27"/>
      <c r="FZ274" s="27"/>
      <c r="GA274" s="27"/>
      <c r="GB274" s="27"/>
      <c r="GC274" s="27"/>
      <c r="GD274" s="27"/>
      <c r="GE274" s="27"/>
      <c r="GF274" s="27"/>
      <c r="GG274" s="27"/>
      <c r="GH274" s="27"/>
      <c r="GI274" s="27"/>
      <c r="GJ274" s="27"/>
      <c r="GK274" s="27"/>
      <c r="GL274" s="27"/>
      <c r="GM274" s="27"/>
      <c r="GN274" s="27"/>
      <c r="GO274" s="27"/>
      <c r="GP274" s="27"/>
      <c r="GQ274" s="27"/>
      <c r="GR274" s="27"/>
      <c r="GS274" s="27"/>
      <c r="GT274" s="27"/>
      <c r="GU274" s="27"/>
      <c r="GV274" s="27"/>
      <c r="GW274" s="27"/>
      <c r="GX274" s="27"/>
      <c r="GY274" s="27"/>
      <c r="GZ274" s="27"/>
      <c r="HA274" s="27"/>
      <c r="HB274" s="27"/>
      <c r="HC274" s="27"/>
      <c r="HD274" s="27"/>
      <c r="HE274" s="27"/>
      <c r="HF274" s="27"/>
      <c r="HG274" s="27"/>
      <c r="HH274" s="27"/>
      <c r="HI274" s="27"/>
      <c r="HJ274" s="27"/>
      <c r="HK274" s="27"/>
      <c r="HL274" s="27"/>
      <c r="HM274" s="27"/>
      <c r="HN274" s="27"/>
      <c r="HO274" s="27"/>
      <c r="HP274" s="27"/>
      <c r="HQ274" s="27"/>
      <c r="HR274" s="27"/>
      <c r="HS274" s="27"/>
      <c r="HT274" s="27"/>
      <c r="HU274" s="27"/>
      <c r="HV274" s="27"/>
      <c r="HW274" s="27"/>
      <c r="HX274" s="27"/>
      <c r="HY274" s="27"/>
      <c r="HZ274" s="27"/>
      <c r="IA274" s="27"/>
      <c r="IB274" s="27"/>
      <c r="IC274" s="27"/>
      <c r="ID274" s="27"/>
      <c r="IE274" s="27"/>
      <c r="IF274" s="27"/>
      <c r="IG274" s="27"/>
      <c r="IH274" s="27"/>
      <c r="II274" s="27"/>
      <c r="IJ274" s="27"/>
      <c r="IK274" s="27"/>
      <c r="IL274" s="27"/>
      <c r="IM274" s="27"/>
      <c r="IN274" s="27"/>
      <c r="IO274" s="27"/>
      <c r="IP274" s="27"/>
      <c r="IQ274" s="27"/>
      <c r="IR274" s="27"/>
      <c r="IS274" s="27"/>
      <c r="IT274" s="27"/>
      <c r="IU274" s="27"/>
      <c r="IV274" s="27"/>
      <c r="IW274" s="27"/>
      <c r="IX274" s="27"/>
      <c r="IY274" s="27"/>
      <c r="IZ274" s="27"/>
      <c r="JA274" s="27"/>
      <c r="JB274" s="27"/>
      <c r="JC274" s="27"/>
      <c r="JD274" s="27"/>
      <c r="JE274" s="27"/>
      <c r="JF274" s="27"/>
      <c r="JG274" s="27"/>
      <c r="JH274" s="27"/>
      <c r="JI274" s="27"/>
      <c r="JJ274" s="27"/>
      <c r="JK274" s="27"/>
      <c r="JL274" s="27"/>
      <c r="JM274" s="27"/>
      <c r="JN274" s="27"/>
      <c r="JO274" s="27"/>
      <c r="JP274" s="27"/>
      <c r="JQ274" s="27"/>
      <c r="JR274" s="27"/>
      <c r="JS274" s="27"/>
      <c r="JT274" s="27"/>
      <c r="JU274" s="27"/>
      <c r="JV274" s="27"/>
      <c r="JW274" s="27"/>
      <c r="JX274" s="27"/>
      <c r="JY274" s="27"/>
      <c r="JZ274" s="27"/>
      <c r="KA274" s="27"/>
      <c r="KB274" s="27"/>
      <c r="KC274" s="27"/>
      <c r="KD274" s="27"/>
      <c r="KE274" s="27"/>
      <c r="KF274" s="27"/>
      <c r="KG274" s="27"/>
      <c r="KH274" s="27"/>
      <c r="KI274" s="27"/>
      <c r="KJ274" s="27"/>
      <c r="KK274" s="27"/>
      <c r="KL274" s="27"/>
      <c r="KM274" s="27"/>
      <c r="KN274" s="27"/>
      <c r="KO274" s="27"/>
      <c r="KP274" s="27"/>
      <c r="KQ274" s="27"/>
      <c r="KR274" s="27"/>
      <c r="KS274" s="27"/>
      <c r="KT274" s="27"/>
      <c r="KU274" s="27"/>
      <c r="KV274" s="27"/>
      <c r="KW274" s="27"/>
      <c r="KX274" s="27"/>
      <c r="KY274" s="27"/>
      <c r="KZ274" s="27"/>
      <c r="LA274" s="27"/>
      <c r="LB274" s="27"/>
      <c r="LC274" s="27"/>
      <c r="LD274" s="27"/>
      <c r="LE274" s="27"/>
      <c r="LF274" s="27"/>
      <c r="LG274" s="27"/>
      <c r="LH274" s="27"/>
      <c r="LI274" s="27"/>
      <c r="LJ274" s="27"/>
      <c r="LK274" s="27"/>
      <c r="LL274" s="27"/>
      <c r="LM274" s="27"/>
      <c r="LN274" s="27"/>
      <c r="LO274" s="27"/>
      <c r="LP274" s="27"/>
      <c r="LQ274" s="27"/>
      <c r="LR274" s="27"/>
      <c r="LS274" s="27"/>
      <c r="LT274" s="27"/>
      <c r="LU274" s="27"/>
      <c r="LV274" s="27"/>
      <c r="LW274" s="27"/>
      <c r="LX274" s="27"/>
      <c r="LY274" s="27"/>
      <c r="LZ274" s="27"/>
      <c r="MA274" s="27"/>
      <c r="MB274" s="27"/>
      <c r="MC274" s="27"/>
      <c r="MD274" s="27"/>
      <c r="ME274" s="27"/>
      <c r="MF274" s="27"/>
      <c r="MG274" s="27"/>
      <c r="MH274" s="27"/>
      <c r="MI274" s="27"/>
      <c r="MJ274" s="27"/>
      <c r="MK274" s="27"/>
      <c r="ML274" s="27"/>
      <c r="MM274" s="27"/>
      <c r="MN274" s="27"/>
      <c r="MO274" s="27"/>
      <c r="MP274" s="27"/>
      <c r="MQ274" s="27"/>
      <c r="MR274" s="27"/>
      <c r="MS274" s="27"/>
      <c r="MT274" s="27"/>
      <c r="MU274" s="27"/>
      <c r="MV274" s="27"/>
      <c r="MW274" s="27"/>
      <c r="MX274" s="27"/>
      <c r="MY274" s="27"/>
      <c r="MZ274" s="27"/>
      <c r="NA274" s="27"/>
      <c r="NB274" s="27"/>
      <c r="NC274" s="27"/>
      <c r="ND274" s="27"/>
      <c r="NE274" s="27"/>
      <c r="NF274" s="27"/>
      <c r="NG274" s="27"/>
      <c r="NH274" s="27"/>
      <c r="NI274" s="27"/>
      <c r="NJ274" s="27"/>
      <c r="NK274" s="27"/>
      <c r="NL274" s="27"/>
      <c r="NM274" s="27"/>
      <c r="NN274" s="27"/>
      <c r="NO274" s="27"/>
      <c r="NP274" s="27"/>
      <c r="NQ274" s="27"/>
      <c r="NR274" s="27"/>
      <c r="NS274" s="27"/>
      <c r="NT274" s="27"/>
      <c r="NU274" s="27"/>
      <c r="NV274" s="27"/>
      <c r="NW274" s="27"/>
      <c r="NX274" s="27"/>
      <c r="NY274" s="27"/>
      <c r="NZ274" s="27"/>
      <c r="OA274" s="27"/>
      <c r="OB274" s="27"/>
      <c r="OC274" s="27"/>
      <c r="OD274" s="27"/>
      <c r="OE274" s="27"/>
      <c r="OF274" s="27"/>
      <c r="OG274" s="27"/>
      <c r="OH274" s="27"/>
      <c r="OI274" s="27"/>
      <c r="OJ274" s="27"/>
      <c r="OK274" s="27"/>
      <c r="OL274" s="27"/>
      <c r="OM274" s="27"/>
      <c r="ON274" s="27"/>
      <c r="OO274" s="27"/>
      <c r="OP274" s="27"/>
      <c r="OQ274" s="27"/>
      <c r="OR274" s="27"/>
      <c r="OS274" s="27"/>
      <c r="OT274" s="27"/>
      <c r="OU274" s="27"/>
      <c r="OV274" s="27"/>
      <c r="OW274" s="27"/>
      <c r="OX274" s="27"/>
      <c r="OY274" s="27"/>
      <c r="OZ274" s="27"/>
      <c r="PA274" s="27"/>
      <c r="PB274" s="27"/>
      <c r="PC274" s="27"/>
      <c r="PD274" s="27"/>
      <c r="PE274" s="27"/>
      <c r="PF274" s="27"/>
      <c r="PG274" s="27"/>
      <c r="PH274" s="27"/>
      <c r="PI274" s="27"/>
      <c r="PJ274" s="27"/>
      <c r="PK274" s="27"/>
      <c r="PL274" s="27"/>
      <c r="PM274" s="27"/>
      <c r="PN274" s="27"/>
      <c r="PO274" s="27"/>
      <c r="PP274" s="27"/>
      <c r="PQ274" s="27"/>
      <c r="PR274" s="27"/>
      <c r="PS274" s="27"/>
      <c r="PT274" s="27"/>
      <c r="PU274" s="27"/>
      <c r="PV274" s="27"/>
      <c r="PW274" s="27"/>
      <c r="PX274" s="27"/>
      <c r="PY274" s="27"/>
      <c r="PZ274" s="27"/>
      <c r="QA274" s="27"/>
      <c r="QB274" s="27"/>
      <c r="QC274" s="27"/>
      <c r="QD274" s="27"/>
      <c r="QE274" s="27"/>
      <c r="QF274" s="27"/>
      <c r="QG274" s="27"/>
      <c r="QH274" s="27"/>
      <c r="QI274" s="27"/>
      <c r="QJ274" s="27"/>
      <c r="QK274" s="27"/>
      <c r="QL274" s="27"/>
      <c r="QM274" s="27"/>
      <c r="QN274" s="27"/>
      <c r="QO274" s="27"/>
      <c r="QP274" s="27"/>
      <c r="QQ274" s="27"/>
      <c r="QR274" s="27"/>
      <c r="QS274" s="27"/>
      <c r="QT274" s="27"/>
      <c r="QU274" s="27"/>
      <c r="QV274" s="27"/>
      <c r="QW274" s="27"/>
      <c r="QX274" s="27"/>
      <c r="QY274" s="27"/>
      <c r="QZ274" s="27"/>
      <c r="RA274" s="27"/>
      <c r="RB274" s="27"/>
      <c r="RC274" s="27"/>
      <c r="RD274" s="27"/>
      <c r="RE274" s="27"/>
      <c r="RF274" s="27"/>
      <c r="RG274" s="27"/>
      <c r="RH274" s="27"/>
      <c r="RI274" s="27"/>
      <c r="RJ274" s="27"/>
      <c r="RK274" s="27"/>
      <c r="RL274" s="27"/>
      <c r="RM274" s="27"/>
      <c r="RN274" s="27"/>
      <c r="RO274" s="27"/>
      <c r="RP274" s="27"/>
      <c r="RQ274" s="27"/>
      <c r="RR274" s="27"/>
      <c r="RS274" s="27"/>
      <c r="RT274" s="27"/>
      <c r="RU274" s="27"/>
      <c r="RV274" s="27"/>
      <c r="RW274" s="27"/>
      <c r="RX274" s="27"/>
      <c r="RY274" s="27"/>
      <c r="RZ274" s="27"/>
      <c r="SA274" s="27"/>
      <c r="SB274" s="27"/>
      <c r="SC274" s="27"/>
      <c r="SD274" s="27"/>
      <c r="SE274" s="27"/>
      <c r="SF274" s="27"/>
      <c r="SG274" s="27"/>
      <c r="SH274" s="27"/>
      <c r="SI274" s="27"/>
      <c r="SJ274" s="27"/>
      <c r="SK274" s="27"/>
      <c r="SL274" s="27"/>
      <c r="SM274" s="27"/>
      <c r="SN274" s="27"/>
      <c r="SO274" s="27"/>
      <c r="SP274" s="27"/>
      <c r="SQ274" s="27"/>
      <c r="SR274" s="27"/>
      <c r="SS274" s="27"/>
      <c r="ST274" s="27"/>
      <c r="SU274" s="27"/>
      <c r="SV274" s="27"/>
      <c r="SW274" s="27"/>
      <c r="SX274" s="27"/>
      <c r="SY274" s="27"/>
      <c r="SZ274" s="27"/>
      <c r="TA274" s="27"/>
      <c r="TB274" s="27"/>
      <c r="TC274" s="27"/>
      <c r="TD274" s="27"/>
      <c r="TE274" s="27"/>
      <c r="TF274" s="27"/>
      <c r="TG274" s="27"/>
      <c r="TH274" s="27"/>
      <c r="TI274" s="27"/>
      <c r="TJ274" s="27"/>
      <c r="TK274" s="27"/>
      <c r="TL274" s="27"/>
      <c r="TM274" s="27"/>
      <c r="TN274" s="27"/>
      <c r="TO274" s="27"/>
      <c r="TP274" s="27"/>
      <c r="TQ274" s="27"/>
      <c r="TR274" s="27"/>
      <c r="TS274" s="27"/>
      <c r="TT274" s="27"/>
      <c r="TU274" s="27"/>
      <c r="TV274" s="27"/>
      <c r="TW274" s="27"/>
      <c r="TX274" s="27"/>
      <c r="TY274" s="27"/>
      <c r="TZ274" s="27"/>
      <c r="UA274" s="27"/>
      <c r="UB274" s="27"/>
      <c r="UC274" s="27"/>
      <c r="UD274" s="27"/>
      <c r="UE274" s="27"/>
      <c r="UF274" s="27"/>
      <c r="UG274" s="27"/>
      <c r="UH274" s="27"/>
      <c r="UI274" s="27"/>
      <c r="UJ274" s="27"/>
      <c r="UK274" s="27"/>
      <c r="UL274" s="27"/>
      <c r="UM274" s="27"/>
      <c r="UN274" s="27"/>
      <c r="UO274" s="27"/>
      <c r="UP274" s="27"/>
      <c r="UQ274" s="27"/>
      <c r="UR274" s="27"/>
      <c r="US274" s="27"/>
      <c r="UT274" s="27"/>
      <c r="UU274" s="27"/>
      <c r="UV274" s="27"/>
      <c r="UW274" s="27"/>
      <c r="UX274" s="27"/>
      <c r="UY274" s="27"/>
      <c r="UZ274" s="27"/>
      <c r="VA274" s="27"/>
      <c r="VB274" s="27"/>
      <c r="VC274" s="27"/>
      <c r="VD274" s="27"/>
      <c r="VE274" s="27"/>
      <c r="VF274" s="27"/>
      <c r="VG274" s="27"/>
      <c r="VH274" s="27"/>
      <c r="VI274" s="27"/>
      <c r="VJ274" s="27"/>
      <c r="VK274" s="27"/>
      <c r="VL274" s="27"/>
      <c r="VM274" s="27"/>
      <c r="VN274" s="27"/>
      <c r="VO274" s="27"/>
      <c r="VP274" s="27"/>
      <c r="VQ274" s="27"/>
      <c r="VR274" s="27"/>
      <c r="VS274" s="27"/>
      <c r="VT274" s="27"/>
      <c r="VU274" s="27"/>
      <c r="VV274" s="27"/>
      <c r="VW274" s="27"/>
      <c r="VX274" s="27"/>
      <c r="VY274" s="27"/>
      <c r="VZ274" s="27"/>
      <c r="WA274" s="27"/>
      <c r="WB274" s="27"/>
      <c r="WC274" s="27"/>
      <c r="WD274" s="27"/>
      <c r="WE274" s="27"/>
      <c r="WF274" s="27"/>
      <c r="WG274" s="27"/>
      <c r="WH274" s="27"/>
      <c r="WI274" s="27"/>
      <c r="WJ274" s="27"/>
      <c r="WK274" s="27"/>
      <c r="WL274" s="27"/>
      <c r="WM274" s="27"/>
      <c r="WN274" s="27"/>
      <c r="WO274" s="27"/>
      <c r="WP274" s="27"/>
      <c r="WQ274" s="27"/>
      <c r="WR274" s="27"/>
      <c r="WS274" s="27"/>
      <c r="WT274" s="27"/>
      <c r="WU274" s="27"/>
      <c r="WV274" s="27"/>
      <c r="WW274" s="27"/>
      <c r="WX274" s="27"/>
      <c r="WY274" s="27"/>
      <c r="WZ274" s="27"/>
      <c r="XA274" s="27"/>
      <c r="XB274" s="27"/>
      <c r="XC274" s="27"/>
      <c r="XD274" s="27"/>
      <c r="XE274" s="27"/>
      <c r="XF274" s="27"/>
      <c r="XG274" s="27"/>
      <c r="XH274" s="27"/>
      <c r="XI274" s="27"/>
      <c r="XJ274" s="27"/>
      <c r="XK274" s="27"/>
      <c r="XL274" s="27"/>
      <c r="XM274" s="27"/>
      <c r="XN274" s="27"/>
      <c r="XO274" s="27"/>
      <c r="XP274" s="27"/>
      <c r="XQ274" s="27"/>
      <c r="XR274" s="27"/>
      <c r="XS274" s="27"/>
      <c r="XT274" s="27"/>
      <c r="XU274" s="27"/>
      <c r="XV274" s="27"/>
      <c r="XW274" s="27"/>
      <c r="XX274" s="27"/>
      <c r="XY274" s="27"/>
      <c r="XZ274" s="27"/>
      <c r="YA274" s="27"/>
      <c r="YB274" s="27"/>
      <c r="YC274" s="27"/>
      <c r="YD274" s="27"/>
      <c r="YE274" s="27"/>
      <c r="YF274" s="27"/>
      <c r="YG274" s="27"/>
      <c r="YH274" s="27"/>
      <c r="YI274" s="27"/>
      <c r="YJ274" s="27"/>
      <c r="YK274" s="27"/>
      <c r="YL274" s="27"/>
      <c r="YM274" s="27"/>
      <c r="YN274" s="27"/>
      <c r="YO274" s="27"/>
      <c r="YP274" s="27"/>
      <c r="YQ274" s="27"/>
      <c r="YR274" s="27"/>
      <c r="YS274" s="27"/>
      <c r="YT274" s="27"/>
      <c r="YU274" s="27"/>
      <c r="YV274" s="27"/>
      <c r="YW274" s="27"/>
      <c r="YX274" s="27"/>
      <c r="YY274" s="27"/>
      <c r="YZ274" s="27"/>
      <c r="ZA274" s="27"/>
      <c r="ZB274" s="27"/>
      <c r="ZC274" s="27"/>
      <c r="ZD274" s="27"/>
      <c r="ZE274" s="27"/>
      <c r="ZF274" s="27"/>
      <c r="ZG274" s="27"/>
      <c r="ZH274" s="27"/>
      <c r="ZI274" s="27"/>
      <c r="ZJ274" s="27"/>
      <c r="ZK274" s="27"/>
      <c r="ZL274" s="27"/>
      <c r="ZM274" s="27"/>
      <c r="ZN274" s="27"/>
      <c r="ZO274" s="27"/>
      <c r="ZP274" s="27"/>
      <c r="ZQ274" s="27"/>
      <c r="ZR274" s="27"/>
      <c r="ZS274" s="27"/>
      <c r="ZT274" s="27"/>
      <c r="ZU274" s="27"/>
      <c r="ZV274" s="27"/>
      <c r="ZW274" s="27"/>
      <c r="ZX274" s="27"/>
      <c r="ZY274" s="27"/>
      <c r="ZZ274" s="27"/>
      <c r="AAA274" s="27"/>
      <c r="AAB274" s="27"/>
      <c r="AAC274" s="27"/>
      <c r="AAD274" s="27"/>
      <c r="AAE274" s="27"/>
      <c r="AAF274" s="27"/>
      <c r="AAG274" s="27"/>
      <c r="AAH274" s="27"/>
      <c r="AAI274" s="27"/>
      <c r="AAJ274" s="27"/>
      <c r="AAK274" s="27"/>
      <c r="AAL274" s="27"/>
      <c r="AAM274" s="27"/>
      <c r="AAN274" s="27"/>
      <c r="AAO274" s="27"/>
      <c r="AAP274" s="27"/>
      <c r="AAQ274" s="27"/>
      <c r="AAR274" s="27"/>
      <c r="AAS274" s="27"/>
      <c r="AAT274" s="27"/>
      <c r="AAU274" s="27"/>
      <c r="AAV274" s="27"/>
      <c r="AAW274" s="27"/>
      <c r="AAX274" s="27"/>
      <c r="AAY274" s="27"/>
      <c r="AAZ274" s="27"/>
      <c r="ABA274" s="27"/>
      <c r="ABB274" s="27"/>
      <c r="ABC274" s="27"/>
      <c r="ABD274" s="27"/>
      <c r="ABE274" s="27"/>
      <c r="ABF274" s="27"/>
      <c r="ABG274" s="27"/>
      <c r="ABH274" s="27"/>
      <c r="ABI274" s="27"/>
      <c r="ABJ274" s="27"/>
      <c r="ABK274" s="27"/>
      <c r="ABL274" s="27"/>
      <c r="ABM274" s="27"/>
      <c r="ABN274" s="27"/>
      <c r="ABO274" s="27"/>
      <c r="ABP274" s="27"/>
      <c r="ABQ274" s="27"/>
      <c r="ABR274" s="27"/>
      <c r="ABS274" s="27"/>
      <c r="ABT274" s="27"/>
      <c r="ABU274" s="27"/>
      <c r="ABV274" s="27"/>
      <c r="ABW274" s="27"/>
      <c r="ABX274" s="27"/>
      <c r="ABY274" s="27"/>
      <c r="ABZ274" s="27"/>
      <c r="ACA274" s="27"/>
      <c r="ACB274" s="27"/>
      <c r="ACC274" s="27"/>
      <c r="ACD274" s="27"/>
      <c r="ACE274" s="27"/>
      <c r="ACF274" s="27"/>
      <c r="ACG274" s="27"/>
      <c r="ACH274" s="27"/>
      <c r="ACI274" s="27"/>
      <c r="ACJ274" s="27"/>
      <c r="ACK274" s="27"/>
      <c r="ACL274" s="27"/>
      <c r="ACM274" s="27"/>
      <c r="ACN274" s="27"/>
      <c r="ACO274" s="27"/>
      <c r="ACP274" s="27"/>
      <c r="ACQ274" s="27"/>
      <c r="ACR274" s="27"/>
      <c r="ACS274" s="27"/>
      <c r="ACT274" s="27"/>
      <c r="ACU274" s="27"/>
      <c r="ACV274" s="27"/>
      <c r="ACW274" s="27"/>
      <c r="ACX274" s="27"/>
      <c r="ACY274" s="27"/>
      <c r="ACZ274" s="27"/>
      <c r="ADA274" s="27"/>
      <c r="ADB274" s="27"/>
      <c r="ADC274" s="27"/>
      <c r="ADD274" s="27"/>
      <c r="ADE274" s="27"/>
      <c r="ADF274" s="27"/>
      <c r="ADG274" s="27"/>
      <c r="ADH274" s="27"/>
      <c r="ADI274" s="27"/>
      <c r="ADJ274" s="27"/>
      <c r="ADK274" s="27"/>
      <c r="ADL274" s="27"/>
      <c r="ADM274" s="27"/>
      <c r="ADN274" s="27"/>
      <c r="ADO274" s="27"/>
      <c r="ADP274" s="27"/>
      <c r="ADQ274" s="27"/>
      <c r="ADR274" s="27"/>
      <c r="ADS274" s="27"/>
      <c r="ADT274" s="27"/>
      <c r="ADU274" s="27"/>
      <c r="ADV274" s="27"/>
      <c r="ADW274" s="27"/>
      <c r="ADX274" s="27"/>
      <c r="ADY274" s="27"/>
      <c r="ADZ274" s="27"/>
      <c r="AEA274" s="27"/>
      <c r="AEB274" s="27"/>
      <c r="AEC274" s="27"/>
      <c r="AED274" s="27"/>
      <c r="AEE274" s="27"/>
      <c r="AEF274" s="27"/>
      <c r="AEG274" s="27"/>
      <c r="AEH274" s="27"/>
      <c r="AEI274" s="27"/>
      <c r="AEJ274" s="27"/>
      <c r="AEK274" s="27"/>
      <c r="AEL274" s="27"/>
      <c r="AEM274" s="27"/>
      <c r="AEN274" s="27"/>
      <c r="AEO274" s="27"/>
      <c r="AEP274" s="27"/>
      <c r="AEQ274" s="27"/>
      <c r="AER274" s="27"/>
      <c r="AES274" s="27"/>
      <c r="AET274" s="27"/>
      <c r="AEU274" s="27"/>
      <c r="AEV274" s="27"/>
      <c r="AEW274" s="27"/>
      <c r="AEX274" s="27"/>
      <c r="AEY274" s="27"/>
      <c r="AEZ274" s="27"/>
      <c r="AFA274" s="27"/>
      <c r="AFB274" s="27"/>
      <c r="AFC274" s="27"/>
      <c r="AFD274" s="27"/>
      <c r="AFE274" s="27"/>
      <c r="AFF274" s="27"/>
      <c r="AFG274" s="27"/>
      <c r="AFH274" s="27"/>
      <c r="AFI274" s="27"/>
      <c r="AFJ274" s="27"/>
      <c r="AFK274" s="27"/>
      <c r="AFL274" s="27"/>
      <c r="AFM274" s="27"/>
      <c r="AFN274" s="27"/>
      <c r="AFO274" s="27"/>
      <c r="AFP274" s="27"/>
      <c r="AFQ274" s="27"/>
      <c r="AFR274" s="27"/>
      <c r="AFS274" s="27"/>
      <c r="AFT274" s="27"/>
      <c r="AFU274" s="27"/>
      <c r="AFV274" s="27"/>
      <c r="AFW274" s="27"/>
      <c r="AFX274" s="27"/>
      <c r="AFY274" s="27"/>
      <c r="AFZ274" s="27"/>
      <c r="AGA274" s="27"/>
      <c r="AGB274" s="27"/>
      <c r="AGC274" s="27"/>
      <c r="AGD274" s="27"/>
      <c r="AGE274" s="27"/>
      <c r="AGF274" s="27"/>
      <c r="AGG274" s="27"/>
      <c r="AGH274" s="27"/>
      <c r="AGI274" s="27"/>
      <c r="AGJ274" s="27"/>
      <c r="AGK274" s="27"/>
      <c r="AGL274" s="27"/>
      <c r="AGM274" s="27"/>
      <c r="AGN274" s="27"/>
      <c r="AGO274" s="27"/>
      <c r="AGP274" s="27"/>
      <c r="AGQ274" s="27"/>
      <c r="AGR274" s="27"/>
      <c r="AGS274" s="27"/>
      <c r="AGT274" s="27"/>
      <c r="AGU274" s="27"/>
      <c r="AGV274" s="27"/>
      <c r="AGW274" s="27"/>
      <c r="AGX274" s="27"/>
      <c r="AGY274" s="27"/>
      <c r="AGZ274" s="27"/>
      <c r="AHA274" s="27"/>
      <c r="AHB274" s="27"/>
      <c r="AHC274" s="27"/>
      <c r="AHD274" s="27"/>
      <c r="AHE274" s="27"/>
      <c r="AHF274" s="27"/>
      <c r="AHG274" s="27"/>
      <c r="AHH274" s="27"/>
      <c r="AHI274" s="27"/>
      <c r="AHJ274" s="27"/>
      <c r="AHK274" s="27"/>
      <c r="AHL274" s="27"/>
      <c r="AHM274" s="27"/>
      <c r="AHN274" s="27"/>
      <c r="AHO274" s="27"/>
      <c r="AHP274" s="27"/>
      <c r="AHQ274" s="27"/>
      <c r="AHR274" s="27"/>
      <c r="AHS274" s="27"/>
      <c r="AHT274" s="27"/>
      <c r="AHU274" s="27"/>
      <c r="AHV274" s="27"/>
      <c r="AHW274" s="27"/>
      <c r="AHX274" s="27"/>
      <c r="AHY274" s="27"/>
      <c r="AHZ274" s="27"/>
      <c r="AIA274" s="27"/>
      <c r="AIB274" s="27"/>
      <c r="AIC274" s="27"/>
      <c r="AID274" s="27"/>
      <c r="AIE274" s="27"/>
      <c r="AIF274" s="27"/>
      <c r="AIG274" s="27"/>
      <c r="AIH274" s="27"/>
      <c r="AII274" s="27"/>
      <c r="AIJ274" s="27"/>
      <c r="AIK274" s="27"/>
      <c r="AIL274" s="27"/>
      <c r="AIM274" s="27"/>
      <c r="AIN274" s="27"/>
      <c r="AIO274" s="27"/>
      <c r="AIP274" s="27"/>
      <c r="AIQ274" s="27"/>
      <c r="AIR274" s="27"/>
      <c r="AIS274" s="27"/>
      <c r="AIT274" s="27"/>
      <c r="AIU274" s="27"/>
      <c r="AIV274" s="27"/>
      <c r="AIW274" s="27"/>
      <c r="AIX274" s="27"/>
      <c r="AIY274" s="27"/>
      <c r="AIZ274" s="27"/>
      <c r="AJA274" s="27"/>
      <c r="AJB274" s="27"/>
      <c r="AJC274" s="27"/>
      <c r="AJD274" s="27"/>
      <c r="AJE274" s="27"/>
      <c r="AJF274" s="27"/>
      <c r="AJG274" s="27"/>
      <c r="AJH274" s="27"/>
      <c r="AJI274" s="27"/>
      <c r="AJJ274" s="27"/>
      <c r="AJK274" s="27"/>
      <c r="AJL274" s="27"/>
      <c r="AJM274" s="27"/>
      <c r="AJN274" s="27"/>
      <c r="AJO274" s="27"/>
      <c r="AJP274" s="27"/>
      <c r="AJQ274" s="27"/>
      <c r="AJR274" s="27"/>
      <c r="AJS274" s="27"/>
      <c r="AJT274" s="27"/>
      <c r="AJU274" s="27"/>
      <c r="AJV274" s="27"/>
      <c r="AJW274" s="27"/>
      <c r="AJX274" s="27"/>
      <c r="AJY274" s="27"/>
      <c r="AJZ274" s="27"/>
      <c r="AKA274" s="27"/>
      <c r="AKB274" s="27"/>
      <c r="AKC274" s="27"/>
      <c r="AKD274" s="27"/>
      <c r="AKE274" s="27"/>
      <c r="AKF274" s="27"/>
      <c r="AKG274" s="27"/>
      <c r="AKH274" s="27"/>
      <c r="AKI274" s="27"/>
      <c r="AKJ274" s="27"/>
      <c r="AKK274" s="27"/>
      <c r="AKL274" s="27"/>
      <c r="AKM274" s="27"/>
      <c r="AKN274" s="27"/>
      <c r="AKO274" s="27"/>
      <c r="AKP274" s="27"/>
      <c r="AKQ274" s="27"/>
      <c r="AKR274" s="27"/>
      <c r="AKS274" s="27"/>
      <c r="AKT274" s="27"/>
      <c r="AKU274" s="27"/>
      <c r="AKV274" s="27"/>
      <c r="AKW274" s="27"/>
      <c r="AKX274" s="27"/>
      <c r="AKY274" s="27"/>
      <c r="AKZ274" s="27"/>
      <c r="ALA274" s="27"/>
      <c r="ALB274" s="27"/>
      <c r="ALC274" s="27"/>
      <c r="ALD274" s="27"/>
      <c r="ALE274" s="27"/>
      <c r="ALF274" s="27"/>
      <c r="ALG274" s="27"/>
      <c r="ALH274" s="27"/>
      <c r="ALI274" s="27"/>
      <c r="ALJ274" s="27"/>
      <c r="ALK274" s="27"/>
      <c r="ALL274" s="27"/>
      <c r="ALM274" s="27"/>
      <c r="ALN274" s="27"/>
      <c r="ALO274" s="27"/>
      <c r="ALP274" s="27"/>
      <c r="ALQ274" s="27"/>
      <c r="ALR274" s="27"/>
      <c r="ALS274" s="27"/>
      <c r="ALT274" s="27"/>
      <c r="ALU274" s="27"/>
      <c r="ALV274" s="27"/>
      <c r="ALW274" s="27"/>
      <c r="ALX274" s="27"/>
      <c r="ALY274" s="27"/>
      <c r="ALZ274" s="27"/>
      <c r="AMA274" s="27"/>
      <c r="AMB274" s="27"/>
      <c r="AMC274" s="27"/>
      <c r="AMD274" s="27"/>
      <c r="AME274" s="27"/>
      <c r="AMF274" s="27"/>
      <c r="AMG274" s="27"/>
      <c r="AMH274" s="27"/>
      <c r="AMI274" s="27"/>
      <c r="AMJ274" s="27"/>
      <c r="AMK274" s="27"/>
      <c r="AML274" s="27"/>
      <c r="AMM274" s="27"/>
      <c r="AMN274" s="27"/>
      <c r="AMO274" s="27"/>
      <c r="AMP274" s="27"/>
      <c r="AMQ274" s="27"/>
      <c r="AMR274" s="27"/>
      <c r="AMS274" s="27"/>
      <c r="AMT274" s="27"/>
      <c r="AMU274" s="27"/>
      <c r="AMV274" s="27"/>
      <c r="AMW274" s="27"/>
      <c r="AMX274" s="27"/>
      <c r="AMY274" s="27"/>
      <c r="AMZ274" s="27"/>
      <c r="ANA274" s="27"/>
      <c r="ANB274" s="27"/>
      <c r="ANC274" s="27"/>
      <c r="AND274" s="27"/>
      <c r="ANE274" s="27"/>
      <c r="ANF274" s="27"/>
      <c r="ANG274" s="27"/>
      <c r="ANH274" s="27"/>
      <c r="ANI274" s="27"/>
      <c r="ANJ274" s="27"/>
      <c r="ANK274" s="27"/>
      <c r="ANL274" s="27"/>
      <c r="ANM274" s="27"/>
      <c r="ANN274" s="27"/>
      <c r="ANO274" s="27"/>
      <c r="ANP274" s="27"/>
      <c r="ANQ274" s="27"/>
      <c r="ANR274" s="27"/>
      <c r="ANS274" s="27"/>
      <c r="ANT274" s="27"/>
      <c r="ANU274" s="27"/>
      <c r="ANV274" s="27"/>
      <c r="ANW274" s="27"/>
      <c r="ANX274" s="27"/>
      <c r="ANY274" s="27"/>
      <c r="ANZ274" s="27"/>
      <c r="AOA274" s="27"/>
      <c r="AOB274" s="27"/>
      <c r="AOC274" s="27"/>
      <c r="AOD274" s="27"/>
      <c r="AOE274" s="27"/>
      <c r="AOF274" s="27"/>
      <c r="AOG274" s="27"/>
      <c r="AOH274" s="27"/>
      <c r="AOI274" s="27"/>
      <c r="AOJ274" s="27"/>
      <c r="AOK274" s="27"/>
      <c r="AOL274" s="27"/>
      <c r="AOM274" s="27"/>
      <c r="AON274" s="27"/>
      <c r="AOO274" s="27"/>
      <c r="AOP274" s="27"/>
      <c r="AOQ274" s="27"/>
      <c r="AOR274" s="27"/>
      <c r="AOS274" s="27"/>
      <c r="AOT274" s="27"/>
      <c r="AOU274" s="27"/>
      <c r="AOV274" s="27"/>
      <c r="AOW274" s="27"/>
      <c r="AOX274" s="27"/>
      <c r="AOY274" s="27"/>
      <c r="AOZ274" s="27"/>
      <c r="APA274" s="27"/>
      <c r="APB274" s="27"/>
      <c r="APC274" s="27"/>
      <c r="APD274" s="27"/>
      <c r="APE274" s="27"/>
      <c r="APF274" s="27"/>
      <c r="APG274" s="27"/>
      <c r="APH274" s="27"/>
      <c r="API274" s="27"/>
      <c r="APJ274" s="27"/>
      <c r="APK274" s="27"/>
      <c r="APL274" s="27"/>
      <c r="APM274" s="27"/>
      <c r="APN274" s="27"/>
      <c r="APO274" s="27"/>
      <c r="APP274" s="27"/>
      <c r="APQ274" s="27"/>
      <c r="APR274" s="27"/>
      <c r="APS274" s="27"/>
      <c r="APT274" s="27"/>
      <c r="APU274" s="27"/>
      <c r="APV274" s="27"/>
      <c r="APW274" s="27"/>
      <c r="APX274" s="27"/>
      <c r="APY274" s="27"/>
      <c r="APZ274" s="27"/>
      <c r="AQA274" s="27"/>
      <c r="AQB274" s="27"/>
      <c r="AQC274" s="27"/>
      <c r="AQD274" s="27"/>
      <c r="AQE274" s="27"/>
      <c r="AQF274" s="27"/>
      <c r="AQG274" s="27"/>
      <c r="AQH274" s="27"/>
      <c r="AQI274" s="27"/>
      <c r="AQJ274" s="27"/>
      <c r="AQK274" s="27"/>
      <c r="AQL274" s="27"/>
      <c r="AQM274" s="27"/>
      <c r="AQN274" s="27"/>
      <c r="AQO274" s="27"/>
      <c r="AQP274" s="27"/>
      <c r="AQQ274" s="27"/>
      <c r="AQR274" s="27"/>
      <c r="AQS274" s="27"/>
      <c r="AQT274" s="27"/>
      <c r="AQU274" s="27"/>
      <c r="AQV274" s="27"/>
      <c r="AQW274" s="27"/>
      <c r="AQX274" s="27"/>
      <c r="AQY274" s="27"/>
      <c r="AQZ274" s="27"/>
      <c r="ARA274" s="27"/>
      <c r="ARB274" s="27"/>
      <c r="ARC274" s="27"/>
      <c r="ARD274" s="27"/>
      <c r="ARE274" s="27"/>
      <c r="ARF274" s="27"/>
      <c r="ARG274" s="27"/>
      <c r="ARH274" s="27"/>
      <c r="ARI274" s="27"/>
      <c r="ARJ274" s="27"/>
      <c r="ARK274" s="27"/>
      <c r="ARL274" s="27"/>
      <c r="ARM274" s="27"/>
      <c r="ARN274" s="27"/>
      <c r="ARO274" s="27"/>
      <c r="ARP274" s="27"/>
      <c r="ARQ274" s="27"/>
      <c r="ARR274" s="27"/>
      <c r="ARS274" s="27"/>
      <c r="ART274" s="27"/>
      <c r="ARU274" s="27"/>
      <c r="ARV274" s="27"/>
      <c r="ARW274" s="27"/>
      <c r="ARX274" s="27"/>
      <c r="ARY274" s="27"/>
      <c r="ARZ274" s="27"/>
      <c r="ASA274" s="27"/>
      <c r="ASB274" s="27"/>
      <c r="ASC274" s="27"/>
      <c r="ASD274" s="27"/>
      <c r="ASE274" s="27"/>
      <c r="ASF274" s="27"/>
      <c r="ASG274" s="27"/>
      <c r="ASH274" s="27"/>
      <c r="ASI274" s="27"/>
      <c r="ASJ274" s="27"/>
      <c r="ASK274" s="27"/>
      <c r="ASL274" s="27"/>
      <c r="ASM274" s="27"/>
      <c r="ASN274" s="27"/>
      <c r="ASO274" s="27"/>
      <c r="ASP274" s="27"/>
      <c r="ASQ274" s="27"/>
      <c r="ASR274" s="27"/>
      <c r="ASS274" s="27"/>
      <c r="AST274" s="27"/>
      <c r="ASU274" s="27"/>
      <c r="ASV274" s="27"/>
      <c r="ASW274" s="27"/>
      <c r="ASX274" s="27"/>
      <c r="ASY274" s="27"/>
      <c r="ASZ274" s="27"/>
      <c r="ATA274" s="27"/>
      <c r="ATB274" s="27"/>
      <c r="ATC274" s="27"/>
      <c r="ATD274" s="27"/>
      <c r="ATE274" s="27"/>
      <c r="ATF274" s="27"/>
      <c r="ATG274" s="27"/>
      <c r="ATH274" s="27"/>
      <c r="ATI274" s="27"/>
      <c r="ATJ274" s="27"/>
      <c r="ATK274" s="27"/>
      <c r="ATL274" s="27"/>
      <c r="ATM274" s="27"/>
      <c r="ATN274" s="27"/>
      <c r="ATO274" s="27"/>
      <c r="ATP274" s="27"/>
      <c r="ATQ274" s="27"/>
      <c r="ATR274" s="27"/>
      <c r="ATS274" s="27"/>
      <c r="ATT274" s="27"/>
      <c r="ATU274" s="27"/>
      <c r="ATV274" s="27"/>
      <c r="ATW274" s="27"/>
      <c r="ATX274" s="27"/>
      <c r="ATY274" s="27"/>
      <c r="ATZ274" s="27"/>
      <c r="AUA274" s="27"/>
      <c r="AUB274" s="27"/>
      <c r="AUC274" s="27"/>
      <c r="AUD274" s="27"/>
      <c r="AUE274" s="27"/>
      <c r="AUF274" s="27"/>
      <c r="AUG274" s="27"/>
      <c r="AUH274" s="27"/>
      <c r="AUI274" s="27"/>
      <c r="AUJ274" s="27"/>
      <c r="AUK274" s="27"/>
      <c r="AUL274" s="27"/>
      <c r="AUM274" s="27"/>
      <c r="AUN274" s="27"/>
      <c r="AUO274" s="27"/>
      <c r="AUP274" s="27"/>
      <c r="AUQ274" s="27"/>
      <c r="AUR274" s="27"/>
      <c r="AUS274" s="27"/>
      <c r="AUT274" s="27"/>
      <c r="AUU274" s="27"/>
      <c r="AUV274" s="27"/>
      <c r="AUW274" s="27"/>
      <c r="AUX274" s="27"/>
      <c r="AUY274" s="27"/>
      <c r="AUZ274" s="27"/>
      <c r="AVA274" s="27"/>
      <c r="AVB274" s="27"/>
      <c r="AVC274" s="27"/>
      <c r="AVD274" s="27"/>
      <c r="AVE274" s="27"/>
      <c r="AVF274" s="27"/>
      <c r="AVG274" s="27"/>
      <c r="AVH274" s="27"/>
      <c r="AVI274" s="27"/>
      <c r="AVJ274" s="27"/>
      <c r="AVK274" s="27"/>
      <c r="AVL274" s="27"/>
      <c r="AVM274" s="27"/>
      <c r="AVN274" s="27"/>
      <c r="AVO274" s="27"/>
      <c r="AVP274" s="27"/>
      <c r="AVQ274" s="27"/>
      <c r="AVR274" s="27"/>
      <c r="AVS274" s="27"/>
      <c r="AVT274" s="27"/>
      <c r="AVU274" s="27"/>
      <c r="AVV274" s="27"/>
      <c r="AVW274" s="27"/>
      <c r="AVX274" s="27"/>
      <c r="AVY274" s="27"/>
      <c r="AVZ274" s="27"/>
      <c r="AWA274" s="27"/>
      <c r="AWB274" s="27"/>
      <c r="AWC274" s="27"/>
      <c r="AWD274" s="27"/>
      <c r="AWE274" s="27"/>
      <c r="AWF274" s="27"/>
      <c r="AWG274" s="27"/>
      <c r="AWH274" s="27"/>
      <c r="AWI274" s="27"/>
      <c r="AWJ274" s="27"/>
      <c r="AWK274" s="27"/>
      <c r="AWL274" s="27"/>
      <c r="AWM274" s="27"/>
      <c r="AWN274" s="27"/>
      <c r="AWO274" s="27"/>
      <c r="AWP274" s="27"/>
      <c r="AWQ274" s="27"/>
      <c r="AWR274" s="27"/>
      <c r="AWS274" s="27"/>
      <c r="AWT274" s="27"/>
      <c r="AWU274" s="27"/>
      <c r="AWV274" s="27"/>
      <c r="AWW274" s="27"/>
      <c r="AWX274" s="27"/>
      <c r="AWY274" s="27"/>
      <c r="AWZ274" s="27"/>
      <c r="AXA274" s="27"/>
      <c r="AXB274" s="27"/>
      <c r="AXC274" s="27"/>
      <c r="AXD274" s="27"/>
      <c r="AXE274" s="27"/>
      <c r="AXF274" s="27"/>
      <c r="AXG274" s="27"/>
      <c r="AXH274" s="27"/>
      <c r="AXI274" s="27"/>
      <c r="AXJ274" s="27"/>
      <c r="AXK274" s="27"/>
      <c r="AXL274" s="27"/>
      <c r="AXM274" s="27"/>
      <c r="AXN274" s="27"/>
      <c r="AXO274" s="27"/>
      <c r="AXP274" s="27"/>
      <c r="AXQ274" s="27"/>
      <c r="AXR274" s="27"/>
      <c r="AXS274" s="27"/>
      <c r="AXT274" s="27"/>
      <c r="AXU274" s="27"/>
      <c r="AXV274" s="27"/>
      <c r="AXW274" s="27"/>
      <c r="AXX274" s="27"/>
      <c r="AXY274" s="27"/>
      <c r="AXZ274" s="27"/>
      <c r="AYA274" s="27"/>
      <c r="AYB274" s="27"/>
      <c r="AYC274" s="27"/>
      <c r="AYD274" s="27"/>
      <c r="AYE274" s="27"/>
      <c r="AYF274" s="27"/>
      <c r="AYG274" s="27"/>
      <c r="AYH274" s="27"/>
      <c r="AYI274" s="27"/>
      <c r="AYJ274" s="27"/>
      <c r="AYK274" s="27"/>
      <c r="AYL274" s="27"/>
      <c r="AYM274" s="27"/>
      <c r="AYN274" s="27"/>
      <c r="AYO274" s="27"/>
      <c r="AYP274" s="27"/>
      <c r="AYQ274" s="27"/>
      <c r="AYR274" s="27"/>
      <c r="AYS274" s="27"/>
      <c r="AYT274" s="27"/>
      <c r="AYU274" s="27"/>
      <c r="AYV274" s="27"/>
      <c r="AYW274" s="27"/>
      <c r="AYX274" s="27"/>
      <c r="AYY274" s="27"/>
      <c r="AYZ274" s="27"/>
      <c r="AZA274" s="27"/>
      <c r="AZB274" s="27"/>
      <c r="AZC274" s="27"/>
      <c r="AZD274" s="27"/>
      <c r="AZE274" s="27"/>
      <c r="AZF274" s="27"/>
      <c r="AZG274" s="27"/>
      <c r="AZH274" s="27"/>
      <c r="AZI274" s="27"/>
      <c r="AZJ274" s="27"/>
      <c r="AZK274" s="27"/>
      <c r="AZL274" s="27"/>
      <c r="AZM274" s="27"/>
      <c r="AZN274" s="27"/>
      <c r="AZO274" s="27"/>
      <c r="AZP274" s="27"/>
      <c r="AZQ274" s="27"/>
      <c r="AZR274" s="27"/>
      <c r="AZS274" s="27"/>
      <c r="AZT274" s="27"/>
      <c r="AZU274" s="27"/>
      <c r="AZV274" s="27"/>
      <c r="AZW274" s="27"/>
      <c r="AZX274" s="27"/>
      <c r="AZY274" s="27"/>
      <c r="AZZ274" s="27"/>
      <c r="BAA274" s="27"/>
      <c r="BAB274" s="27"/>
      <c r="BAC274" s="27"/>
      <c r="BAD274" s="27"/>
      <c r="BAE274" s="27"/>
      <c r="BAF274" s="27"/>
      <c r="BAG274" s="27"/>
      <c r="BAH274" s="27"/>
      <c r="BAI274" s="27"/>
      <c r="BAJ274" s="27"/>
      <c r="BAK274" s="27"/>
      <c r="BAL274" s="27"/>
      <c r="BAM274" s="27"/>
      <c r="BAN274" s="27"/>
      <c r="BAO274" s="27"/>
      <c r="BAP274" s="27"/>
      <c r="BAQ274" s="27"/>
      <c r="BAR274" s="27"/>
      <c r="BAS274" s="27"/>
      <c r="BAT274" s="27"/>
      <c r="BAU274" s="27"/>
      <c r="BAV274" s="27"/>
      <c r="BAW274" s="27"/>
      <c r="BAX274" s="27"/>
      <c r="BAY274" s="27"/>
      <c r="BAZ274" s="27"/>
      <c r="BBA274" s="27"/>
      <c r="BBB274" s="27"/>
      <c r="BBC274" s="27"/>
      <c r="BBD274" s="27"/>
      <c r="BBE274" s="27"/>
      <c r="BBF274" s="27"/>
      <c r="BBG274" s="27"/>
      <c r="BBH274" s="27"/>
      <c r="BBI274" s="27"/>
      <c r="BBJ274" s="27"/>
      <c r="BBK274" s="27"/>
      <c r="BBL274" s="27"/>
      <c r="BBM274" s="27"/>
      <c r="BBN274" s="27"/>
      <c r="BBO274" s="27"/>
      <c r="BBP274" s="27"/>
      <c r="BBQ274" s="27"/>
      <c r="BBR274" s="27"/>
      <c r="BBS274" s="27"/>
      <c r="BBT274" s="27"/>
      <c r="BBU274" s="27"/>
      <c r="BBV274" s="27"/>
      <c r="BBW274" s="27"/>
      <c r="BBX274" s="27"/>
      <c r="BBY274" s="27"/>
      <c r="BBZ274" s="27"/>
      <c r="BCA274" s="27"/>
      <c r="BCB274" s="27"/>
      <c r="BCC274" s="27"/>
      <c r="BCD274" s="27"/>
      <c r="BCE274" s="27"/>
      <c r="BCF274" s="27"/>
      <c r="BCG274" s="27"/>
      <c r="BCH274" s="27"/>
      <c r="BCI274" s="27"/>
      <c r="BCJ274" s="27"/>
      <c r="BCK274" s="27"/>
      <c r="BCL274" s="27"/>
      <c r="BCM274" s="27"/>
      <c r="BCN274" s="27"/>
      <c r="BCO274" s="27"/>
      <c r="BCP274" s="27"/>
      <c r="BCQ274" s="27"/>
      <c r="BCR274" s="27"/>
      <c r="BCS274" s="27"/>
      <c r="BCT274" s="27"/>
      <c r="BCU274" s="27"/>
      <c r="BCV274" s="27"/>
      <c r="BCW274" s="27"/>
      <c r="BCX274" s="27"/>
      <c r="BCY274" s="27"/>
      <c r="BCZ274" s="27"/>
      <c r="BDA274" s="27"/>
      <c r="BDB274" s="27"/>
      <c r="BDC274" s="27"/>
      <c r="BDD274" s="27"/>
      <c r="BDE274" s="27"/>
      <c r="BDF274" s="27"/>
      <c r="BDG274" s="27"/>
      <c r="BDH274" s="27"/>
      <c r="BDI274" s="27"/>
      <c r="BDJ274" s="27"/>
      <c r="BDK274" s="27"/>
      <c r="BDL274" s="27"/>
      <c r="BDM274" s="27"/>
      <c r="BDN274" s="27"/>
      <c r="BDO274" s="27"/>
      <c r="BDP274" s="27"/>
      <c r="BDQ274" s="27"/>
      <c r="BDR274" s="27"/>
      <c r="BDS274" s="27"/>
      <c r="BDT274" s="27"/>
      <c r="BDU274" s="27"/>
      <c r="BDV274" s="27"/>
      <c r="BDW274" s="27"/>
      <c r="BDX274" s="27"/>
      <c r="BDY274" s="27"/>
      <c r="BDZ274" s="27"/>
      <c r="BEA274" s="27"/>
      <c r="BEB274" s="27"/>
      <c r="BEC274" s="27"/>
      <c r="BED274" s="27"/>
      <c r="BEE274" s="27"/>
      <c r="BEF274" s="27"/>
      <c r="BEG274" s="27"/>
      <c r="BEH274" s="27"/>
      <c r="BEI274" s="27"/>
      <c r="BEJ274" s="27"/>
      <c r="BEK274" s="27"/>
      <c r="BEL274" s="27"/>
      <c r="BEM274" s="27"/>
      <c r="BEN274" s="27"/>
      <c r="BEO274" s="27"/>
      <c r="BEP274" s="27"/>
      <c r="BEQ274" s="27"/>
      <c r="BER274" s="27"/>
      <c r="BES274" s="27"/>
      <c r="BET274" s="27"/>
      <c r="BEU274" s="27"/>
      <c r="BEV274" s="27"/>
      <c r="BEW274" s="27"/>
      <c r="BEX274" s="27"/>
      <c r="BEY274" s="27"/>
      <c r="BEZ274" s="27"/>
      <c r="BFA274" s="27"/>
      <c r="BFB274" s="27"/>
      <c r="BFC274" s="27"/>
      <c r="BFD274" s="27"/>
      <c r="BFE274" s="27"/>
      <c r="BFF274" s="27"/>
      <c r="BFG274" s="27"/>
      <c r="BFH274" s="27"/>
      <c r="BFI274" s="27"/>
      <c r="BFJ274" s="27"/>
      <c r="BFK274" s="27"/>
      <c r="BFL274" s="27"/>
      <c r="BFM274" s="27"/>
      <c r="BFN274" s="27"/>
      <c r="BFO274" s="27"/>
      <c r="BFP274" s="27"/>
      <c r="BFQ274" s="27"/>
      <c r="BFR274" s="27"/>
      <c r="BFS274" s="27"/>
      <c r="BFT274" s="27"/>
      <c r="BFU274" s="27"/>
      <c r="BFV274" s="27"/>
      <c r="BFW274" s="27"/>
      <c r="BFX274" s="27"/>
      <c r="BFY274" s="27"/>
      <c r="BFZ274" s="27"/>
      <c r="BGA274" s="27"/>
      <c r="BGB274" s="27"/>
      <c r="BGC274" s="27"/>
      <c r="BGD274" s="27"/>
      <c r="BGE274" s="27"/>
      <c r="BGF274" s="27"/>
      <c r="BGG274" s="27"/>
      <c r="BGH274" s="27"/>
      <c r="BGI274" s="27"/>
      <c r="BGJ274" s="27"/>
      <c r="BGK274" s="27"/>
      <c r="BGL274" s="27"/>
      <c r="BGM274" s="27"/>
      <c r="BGN274" s="27"/>
      <c r="BGO274" s="27"/>
      <c r="BGP274" s="27"/>
      <c r="BGQ274" s="27"/>
      <c r="BGR274" s="27"/>
      <c r="BGS274" s="27"/>
      <c r="BGT274" s="27"/>
      <c r="BGU274" s="27"/>
      <c r="BGV274" s="27"/>
      <c r="BGW274" s="27"/>
      <c r="BGX274" s="27"/>
      <c r="BGY274" s="27"/>
      <c r="BGZ274" s="27"/>
      <c r="BHA274" s="27"/>
      <c r="BHB274" s="27"/>
      <c r="BHC274" s="27"/>
      <c r="BHD274" s="27"/>
      <c r="BHE274" s="27"/>
      <c r="BHF274" s="27"/>
      <c r="BHG274" s="27"/>
      <c r="BHH274" s="27"/>
      <c r="BHI274" s="27"/>
      <c r="BHJ274" s="27"/>
      <c r="BHK274" s="27"/>
      <c r="BHL274" s="27"/>
      <c r="BHM274" s="27"/>
      <c r="BHN274" s="27"/>
      <c r="BHO274" s="27"/>
      <c r="BHP274" s="27"/>
      <c r="BHQ274" s="27"/>
      <c r="BHR274" s="27"/>
      <c r="BHS274" s="27"/>
      <c r="BHT274" s="27"/>
      <c r="BHU274" s="27"/>
      <c r="BHV274" s="27"/>
      <c r="BHW274" s="27"/>
      <c r="BHX274" s="27"/>
      <c r="BHY274" s="27"/>
      <c r="BHZ274" s="27"/>
      <c r="BIA274" s="27"/>
      <c r="BIB274" s="27"/>
      <c r="BIC274" s="27"/>
      <c r="BID274" s="27"/>
      <c r="BIE274" s="27"/>
      <c r="BIF274" s="27"/>
      <c r="BIG274" s="27"/>
      <c r="BIH274" s="27"/>
      <c r="BII274" s="27"/>
      <c r="BIJ274" s="27"/>
      <c r="BIK274" s="27"/>
      <c r="BIL274" s="27"/>
      <c r="BIM274" s="27"/>
      <c r="BIN274" s="27"/>
      <c r="BIO274" s="27"/>
      <c r="BIP274" s="27"/>
      <c r="BIQ274" s="27"/>
      <c r="BIR274" s="27"/>
      <c r="BIS274" s="27"/>
      <c r="BIT274" s="27"/>
      <c r="BIU274" s="27"/>
      <c r="BIV274" s="27"/>
      <c r="BIW274" s="27"/>
      <c r="BIX274" s="27"/>
      <c r="BIY274" s="27"/>
      <c r="BIZ274" s="27"/>
      <c r="BJA274" s="27"/>
      <c r="BJB274" s="27"/>
      <c r="BJC274" s="27"/>
      <c r="BJD274" s="27"/>
      <c r="BJE274" s="27"/>
      <c r="BJF274" s="27"/>
      <c r="BJG274" s="27"/>
      <c r="BJH274" s="27"/>
      <c r="BJI274" s="27"/>
      <c r="BJJ274" s="27"/>
      <c r="BJK274" s="27"/>
      <c r="BJL274" s="27"/>
      <c r="BJM274" s="27"/>
      <c r="BJN274" s="27"/>
      <c r="BJO274" s="27"/>
      <c r="BJP274" s="27"/>
      <c r="BJQ274" s="27"/>
      <c r="BJR274" s="27"/>
      <c r="BJS274" s="27"/>
      <c r="BJT274" s="27"/>
      <c r="BJU274" s="27"/>
      <c r="BJV274" s="27"/>
      <c r="BJW274" s="27"/>
      <c r="BJX274" s="27"/>
      <c r="BJY274" s="27"/>
      <c r="BJZ274" s="27"/>
      <c r="BKA274" s="27"/>
      <c r="BKB274" s="27"/>
      <c r="BKC274" s="27"/>
      <c r="BKD274" s="27"/>
      <c r="BKE274" s="27"/>
      <c r="BKF274" s="27"/>
      <c r="BKG274" s="27"/>
      <c r="BKH274" s="27"/>
      <c r="BKI274" s="27"/>
      <c r="BKJ274" s="27"/>
      <c r="BKK274" s="27"/>
      <c r="BKL274" s="27"/>
      <c r="BKM274" s="27"/>
      <c r="BKN274" s="27"/>
      <c r="BKO274" s="27"/>
      <c r="BKP274" s="27"/>
      <c r="BKQ274" s="27"/>
      <c r="BKR274" s="27"/>
      <c r="BKS274" s="27"/>
      <c r="BKT274" s="27"/>
      <c r="BKU274" s="27"/>
      <c r="BKV274" s="27"/>
      <c r="BKW274" s="27"/>
      <c r="BKX274" s="27"/>
      <c r="BKY274" s="27"/>
      <c r="BKZ274" s="27"/>
      <c r="BLA274" s="27"/>
      <c r="BLB274" s="27"/>
      <c r="BLC274" s="27"/>
      <c r="BLD274" s="27"/>
      <c r="BLE274" s="27"/>
      <c r="BLF274" s="27"/>
      <c r="BLG274" s="27"/>
      <c r="BLH274" s="27"/>
      <c r="BLI274" s="27"/>
      <c r="BLJ274" s="27"/>
      <c r="BLK274" s="27"/>
      <c r="BLL274" s="27"/>
      <c r="BLM274" s="27"/>
      <c r="BLN274" s="27"/>
      <c r="BLO274" s="27"/>
      <c r="BLP274" s="27"/>
      <c r="BLQ274" s="27"/>
      <c r="BLR274" s="27"/>
      <c r="BLS274" s="27"/>
      <c r="BLT274" s="27"/>
      <c r="BLU274" s="27"/>
      <c r="BLV274" s="27"/>
      <c r="BLW274" s="27"/>
      <c r="BLX274" s="27"/>
      <c r="BLY274" s="27"/>
      <c r="BLZ274" s="27"/>
      <c r="BMA274" s="27"/>
      <c r="BMB274" s="27"/>
      <c r="BMC274" s="27"/>
      <c r="BMD274" s="27"/>
      <c r="BME274" s="27"/>
      <c r="BMF274" s="27"/>
      <c r="BMG274" s="27"/>
      <c r="BMH274" s="27"/>
      <c r="BMI274" s="27"/>
      <c r="BMJ274" s="27"/>
      <c r="BMK274" s="27"/>
      <c r="BML274" s="27"/>
      <c r="BMM274" s="27"/>
      <c r="BMN274" s="27"/>
      <c r="BMO274" s="27"/>
      <c r="BMP274" s="27"/>
      <c r="BMQ274" s="27"/>
      <c r="BMR274" s="27"/>
      <c r="BMS274" s="27"/>
      <c r="BMT274" s="27"/>
      <c r="BMU274" s="27"/>
      <c r="BMV274" s="27"/>
      <c r="BMW274" s="27"/>
      <c r="BMX274" s="27"/>
      <c r="BMY274" s="27"/>
      <c r="BMZ274" s="27"/>
      <c r="BNA274" s="27"/>
      <c r="BNB274" s="27"/>
      <c r="BNC274" s="27"/>
      <c r="BND274" s="27"/>
      <c r="BNE274" s="27"/>
      <c r="BNF274" s="27"/>
      <c r="BNG274" s="27"/>
      <c r="BNH274" s="27"/>
      <c r="BNI274" s="27"/>
      <c r="BNJ274" s="27"/>
      <c r="BNK274" s="27"/>
      <c r="BNL274" s="27"/>
      <c r="BNM274" s="27"/>
      <c r="BNN274" s="27"/>
      <c r="BNO274" s="27"/>
      <c r="BNP274" s="27"/>
      <c r="BNQ274" s="27"/>
      <c r="BNR274" s="27"/>
      <c r="BNS274" s="27"/>
      <c r="BNT274" s="27"/>
      <c r="BNU274" s="27"/>
      <c r="BNV274" s="27"/>
      <c r="BNW274" s="27"/>
      <c r="BNX274" s="27"/>
      <c r="BNY274" s="27"/>
      <c r="BNZ274" s="27"/>
      <c r="BOA274" s="27"/>
      <c r="BOB274" s="27"/>
      <c r="BOC274" s="27"/>
      <c r="BOD274" s="27"/>
      <c r="BOE274" s="27"/>
      <c r="BOF274" s="27"/>
      <c r="BOG274" s="27"/>
      <c r="BOH274" s="27"/>
      <c r="BOI274" s="27"/>
      <c r="BOJ274" s="27"/>
      <c r="BOK274" s="27"/>
      <c r="BOL274" s="27"/>
      <c r="BOM274" s="27"/>
      <c r="BON274" s="27"/>
      <c r="BOO274" s="27"/>
      <c r="BOP274" s="27"/>
      <c r="BOQ274" s="27"/>
      <c r="BOR274" s="27"/>
      <c r="BOS274" s="27"/>
      <c r="BOT274" s="27"/>
      <c r="BOU274" s="27"/>
      <c r="BOV274" s="27"/>
      <c r="BOW274" s="27"/>
      <c r="BOX274" s="27"/>
      <c r="BOY274" s="27"/>
      <c r="BOZ274" s="27"/>
      <c r="BPA274" s="27"/>
      <c r="BPB274" s="27"/>
      <c r="BPC274" s="27"/>
      <c r="BPD274" s="27"/>
      <c r="BPE274" s="27"/>
      <c r="BPF274" s="27"/>
      <c r="BPG274" s="27"/>
      <c r="BPH274" s="27"/>
      <c r="BPI274" s="27"/>
      <c r="BPJ274" s="27"/>
      <c r="BPK274" s="27"/>
      <c r="BPL274" s="27"/>
      <c r="BPM274" s="27"/>
      <c r="BPN274" s="27"/>
      <c r="BPO274" s="27"/>
      <c r="BPP274" s="27"/>
      <c r="BPQ274" s="27"/>
      <c r="BPR274" s="27"/>
      <c r="BPS274" s="27"/>
      <c r="BPT274" s="27"/>
      <c r="BPU274" s="27"/>
      <c r="BPV274" s="27"/>
      <c r="BPW274" s="27"/>
      <c r="BPX274" s="27"/>
      <c r="BPY274" s="27"/>
      <c r="BPZ274" s="27"/>
      <c r="BQA274" s="27"/>
      <c r="BQB274" s="27"/>
      <c r="BQC274" s="27"/>
      <c r="BQD274" s="27"/>
      <c r="BQE274" s="27"/>
      <c r="BQF274" s="27"/>
      <c r="BQG274" s="27"/>
      <c r="BQH274" s="27"/>
      <c r="BQI274" s="27"/>
      <c r="BQJ274" s="27"/>
      <c r="BQK274" s="27"/>
      <c r="BQL274" s="27"/>
      <c r="BQM274" s="27"/>
      <c r="BQN274" s="27"/>
      <c r="BQO274" s="27"/>
      <c r="BQP274" s="27"/>
      <c r="BQQ274" s="27"/>
      <c r="BQR274" s="27"/>
      <c r="BQS274" s="27"/>
      <c r="BQT274" s="27"/>
      <c r="BQU274" s="27"/>
      <c r="BQV274" s="27"/>
      <c r="BQW274" s="27"/>
      <c r="BQX274" s="27"/>
      <c r="BQY274" s="27"/>
      <c r="BQZ274" s="27"/>
      <c r="BRA274" s="27"/>
      <c r="BRB274" s="27"/>
      <c r="BRC274" s="27"/>
      <c r="BRD274" s="27"/>
      <c r="BRE274" s="27"/>
      <c r="BRF274" s="27"/>
      <c r="BRG274" s="27"/>
      <c r="BRH274" s="27"/>
      <c r="BRI274" s="27"/>
      <c r="BRJ274" s="27"/>
      <c r="BRK274" s="27"/>
      <c r="BRL274" s="27"/>
      <c r="BRM274" s="27"/>
      <c r="BRN274" s="27"/>
      <c r="BRO274" s="27"/>
      <c r="BRP274" s="27"/>
      <c r="BRQ274" s="27"/>
      <c r="BRR274" s="27"/>
      <c r="BRS274" s="27"/>
      <c r="BRT274" s="27"/>
      <c r="BRU274" s="27"/>
      <c r="BRV274" s="27"/>
      <c r="BRW274" s="27"/>
      <c r="BRX274" s="27"/>
      <c r="BRY274" s="27"/>
      <c r="BRZ274" s="27"/>
      <c r="BSA274" s="27"/>
      <c r="BSB274" s="27"/>
      <c r="BSC274" s="27"/>
      <c r="BSD274" s="27"/>
      <c r="BSE274" s="27"/>
      <c r="BSF274" s="27"/>
      <c r="BSG274" s="27"/>
      <c r="BSH274" s="27"/>
      <c r="BSI274" s="27"/>
      <c r="BSJ274" s="27"/>
      <c r="BSK274" s="27"/>
      <c r="BSL274" s="27"/>
      <c r="BSM274" s="27"/>
      <c r="BSN274" s="27"/>
      <c r="BSO274" s="27"/>
      <c r="BSP274" s="27"/>
      <c r="BSQ274" s="27"/>
      <c r="BSR274" s="27"/>
      <c r="BSS274" s="27"/>
      <c r="BST274" s="27"/>
      <c r="BSU274" s="27"/>
      <c r="BSV274" s="27"/>
      <c r="BSW274" s="27"/>
      <c r="BSX274" s="27"/>
      <c r="BSY274" s="27"/>
      <c r="BSZ274" s="27"/>
      <c r="BTA274" s="27"/>
      <c r="BTB274" s="27"/>
      <c r="BTC274" s="27"/>
      <c r="BTD274" s="27"/>
      <c r="BTE274" s="27"/>
      <c r="BTF274" s="27"/>
      <c r="BTG274" s="27"/>
      <c r="BTH274" s="27"/>
      <c r="BTI274" s="27"/>
      <c r="BTJ274" s="27"/>
      <c r="BTK274" s="27"/>
      <c r="BTL274" s="27"/>
      <c r="BTM274" s="27"/>
      <c r="BTN274" s="27"/>
      <c r="BTO274" s="27"/>
      <c r="BTP274" s="27"/>
      <c r="BTQ274" s="27"/>
      <c r="BTR274" s="27"/>
      <c r="BTS274" s="27"/>
      <c r="BTT274" s="27"/>
      <c r="BTU274" s="27"/>
      <c r="BTV274" s="27"/>
      <c r="BTW274" s="27"/>
      <c r="BTX274" s="27"/>
      <c r="BTY274" s="27"/>
      <c r="BTZ274" s="27"/>
      <c r="BUA274" s="27"/>
      <c r="BUB274" s="27"/>
      <c r="BUC274" s="27"/>
      <c r="BUD274" s="27"/>
      <c r="BUE274" s="27"/>
      <c r="BUF274" s="27"/>
      <c r="BUG274" s="27"/>
      <c r="BUH274" s="27"/>
      <c r="BUI274" s="27"/>
      <c r="BUJ274" s="27"/>
      <c r="BUK274" s="27"/>
      <c r="BUL274" s="27"/>
      <c r="BUM274" s="27"/>
      <c r="BUN274" s="27"/>
      <c r="BUO274" s="27"/>
      <c r="BUP274" s="27"/>
      <c r="BUQ274" s="27"/>
      <c r="BUR274" s="27"/>
      <c r="BUS274" s="27"/>
      <c r="BUT274" s="27"/>
      <c r="BUU274" s="27"/>
      <c r="BUV274" s="27"/>
      <c r="BUW274" s="27"/>
      <c r="BUX274" s="27"/>
      <c r="BUY274" s="27"/>
      <c r="BUZ274" s="27"/>
      <c r="BVA274" s="27"/>
      <c r="BVB274" s="27"/>
      <c r="BVC274" s="27"/>
      <c r="BVD274" s="27"/>
      <c r="BVE274" s="27"/>
      <c r="BVF274" s="27"/>
      <c r="BVG274" s="27"/>
      <c r="BVH274" s="27"/>
      <c r="BVI274" s="27"/>
      <c r="BVJ274" s="27"/>
      <c r="BVK274" s="27"/>
      <c r="BVL274" s="27"/>
      <c r="BVM274" s="27"/>
      <c r="BVN274" s="27"/>
      <c r="BVO274" s="27"/>
      <c r="BVP274" s="27"/>
      <c r="BVQ274" s="27"/>
      <c r="BVR274" s="27"/>
      <c r="BVS274" s="27"/>
      <c r="BVT274" s="27"/>
      <c r="BVU274" s="27"/>
      <c r="BVV274" s="27"/>
      <c r="BVW274" s="27"/>
      <c r="BVX274" s="27"/>
      <c r="BVY274" s="27"/>
      <c r="BVZ274" s="27"/>
      <c r="BWA274" s="27"/>
      <c r="BWB274" s="27"/>
      <c r="BWC274" s="27"/>
      <c r="BWD274" s="27"/>
      <c r="BWE274" s="27"/>
      <c r="BWF274" s="27"/>
      <c r="BWG274" s="27"/>
      <c r="BWH274" s="27"/>
      <c r="BWI274" s="27"/>
      <c r="BWJ274" s="27"/>
      <c r="BWK274" s="27"/>
      <c r="BWL274" s="27"/>
      <c r="BWM274" s="27"/>
      <c r="BWN274" s="27"/>
      <c r="BWO274" s="27"/>
      <c r="BWP274" s="27"/>
      <c r="BWQ274" s="27"/>
      <c r="BWR274" s="27"/>
      <c r="BWS274" s="27"/>
      <c r="BWT274" s="27"/>
      <c r="BWU274" s="27"/>
      <c r="BWV274" s="27"/>
      <c r="BWW274" s="27"/>
      <c r="BWX274" s="27"/>
      <c r="BWY274" s="27"/>
      <c r="BWZ274" s="27"/>
      <c r="BXA274" s="27"/>
      <c r="BXB274" s="27"/>
      <c r="BXC274" s="27"/>
      <c r="BXD274" s="27"/>
      <c r="BXE274" s="27"/>
      <c r="BXF274" s="27"/>
      <c r="BXG274" s="27"/>
      <c r="BXH274" s="27"/>
      <c r="BXI274" s="27"/>
      <c r="BXJ274" s="27"/>
      <c r="BXK274" s="27"/>
      <c r="BXL274" s="27"/>
      <c r="BXM274" s="27"/>
      <c r="BXN274" s="27"/>
      <c r="BXO274" s="27"/>
      <c r="BXP274" s="27"/>
      <c r="BXQ274" s="27"/>
      <c r="BXR274" s="27"/>
      <c r="BXS274" s="27"/>
      <c r="BXT274" s="27"/>
      <c r="BXU274" s="27"/>
      <c r="BXV274" s="27"/>
      <c r="BXW274" s="27"/>
      <c r="BXX274" s="27"/>
      <c r="BXY274" s="27"/>
      <c r="BXZ274" s="27"/>
      <c r="BYA274" s="27"/>
      <c r="BYB274" s="27"/>
      <c r="BYC274" s="27"/>
      <c r="BYD274" s="27"/>
      <c r="BYE274" s="27"/>
      <c r="BYF274" s="27"/>
      <c r="BYG274" s="27"/>
      <c r="BYH274" s="27"/>
      <c r="BYI274" s="27"/>
      <c r="BYJ274" s="27"/>
      <c r="BYK274" s="27"/>
      <c r="BYL274" s="27"/>
      <c r="BYM274" s="27"/>
      <c r="BYN274" s="27"/>
      <c r="BYO274" s="27"/>
      <c r="BYP274" s="27"/>
      <c r="BYQ274" s="27"/>
      <c r="BYR274" s="27"/>
      <c r="BYS274" s="27"/>
      <c r="BYT274" s="27"/>
      <c r="BYU274" s="27"/>
      <c r="BYV274" s="27"/>
      <c r="BYW274" s="27"/>
      <c r="BYX274" s="27"/>
      <c r="BYY274" s="27"/>
      <c r="BYZ274" s="27"/>
      <c r="BZA274" s="27"/>
      <c r="BZB274" s="27"/>
      <c r="BZC274" s="27"/>
      <c r="BZD274" s="27"/>
      <c r="BZE274" s="27"/>
      <c r="BZF274" s="27"/>
      <c r="BZG274" s="27"/>
      <c r="BZH274" s="27"/>
      <c r="BZI274" s="27"/>
      <c r="BZJ274" s="27"/>
      <c r="BZK274" s="27"/>
      <c r="BZL274" s="27"/>
      <c r="BZM274" s="27"/>
      <c r="BZN274" s="27"/>
      <c r="BZO274" s="27"/>
      <c r="BZP274" s="27"/>
      <c r="BZQ274" s="27"/>
      <c r="BZR274" s="27"/>
      <c r="BZS274" s="27"/>
      <c r="BZT274" s="27"/>
      <c r="BZU274" s="27"/>
      <c r="BZV274" s="27"/>
      <c r="BZW274" s="27"/>
      <c r="BZX274" s="27"/>
      <c r="BZY274" s="27"/>
      <c r="BZZ274" s="27"/>
      <c r="CAA274" s="27"/>
      <c r="CAB274" s="27"/>
      <c r="CAC274" s="27"/>
      <c r="CAD274" s="27"/>
      <c r="CAE274" s="27"/>
      <c r="CAF274" s="27"/>
      <c r="CAG274" s="27"/>
      <c r="CAH274" s="27"/>
      <c r="CAI274" s="27"/>
      <c r="CAJ274" s="27"/>
      <c r="CAK274" s="27"/>
      <c r="CAL274" s="27"/>
      <c r="CAM274" s="27"/>
      <c r="CAN274" s="27"/>
      <c r="CAO274" s="27"/>
      <c r="CAP274" s="27"/>
      <c r="CAQ274" s="27"/>
      <c r="CAR274" s="27"/>
      <c r="CAS274" s="27"/>
      <c r="CAT274" s="27"/>
      <c r="CAU274" s="27"/>
      <c r="CAV274" s="27"/>
      <c r="CAW274" s="27"/>
      <c r="CAX274" s="27"/>
      <c r="CAY274" s="27"/>
      <c r="CAZ274" s="27"/>
      <c r="CBA274" s="27"/>
      <c r="CBB274" s="27"/>
      <c r="CBC274" s="27"/>
      <c r="CBD274" s="27"/>
      <c r="CBE274" s="27"/>
      <c r="CBF274" s="27"/>
      <c r="CBG274" s="27"/>
      <c r="CBH274" s="27"/>
      <c r="CBI274" s="27"/>
      <c r="CBJ274" s="27"/>
      <c r="CBK274" s="27"/>
      <c r="CBL274" s="27"/>
      <c r="CBM274" s="27"/>
      <c r="CBN274" s="27"/>
      <c r="CBO274" s="27"/>
      <c r="CBP274" s="27"/>
      <c r="CBQ274" s="27"/>
      <c r="CBR274" s="27"/>
      <c r="CBS274" s="27"/>
      <c r="CBT274" s="27"/>
      <c r="CBU274" s="27"/>
      <c r="CBV274" s="27"/>
      <c r="CBW274" s="27"/>
      <c r="CBX274" s="27"/>
      <c r="CBY274" s="27"/>
      <c r="CBZ274" s="27"/>
      <c r="CCA274" s="27"/>
      <c r="CCB274" s="27"/>
      <c r="CCC274" s="27"/>
      <c r="CCD274" s="27"/>
      <c r="CCE274" s="27"/>
      <c r="CCF274" s="27"/>
      <c r="CCG274" s="27"/>
      <c r="CCH274" s="27"/>
      <c r="CCI274" s="27"/>
      <c r="CCJ274" s="27"/>
      <c r="CCK274" s="27"/>
      <c r="CCL274" s="27"/>
      <c r="CCM274" s="27"/>
      <c r="CCN274" s="27"/>
      <c r="CCO274" s="27"/>
      <c r="CCP274" s="27"/>
      <c r="CCQ274" s="27"/>
      <c r="CCR274" s="27"/>
      <c r="CCS274" s="27"/>
      <c r="CCT274" s="27"/>
      <c r="CCU274" s="27"/>
      <c r="CCV274" s="27"/>
      <c r="CCW274" s="27"/>
      <c r="CCX274" s="27"/>
      <c r="CCY274" s="27"/>
      <c r="CCZ274" s="27"/>
      <c r="CDA274" s="27"/>
      <c r="CDB274" s="27"/>
      <c r="CDC274" s="27"/>
      <c r="CDD274" s="27"/>
      <c r="CDE274" s="27"/>
      <c r="CDF274" s="27"/>
      <c r="CDG274" s="27"/>
      <c r="CDH274" s="27"/>
      <c r="CDI274" s="27"/>
      <c r="CDJ274" s="27"/>
      <c r="CDK274" s="27"/>
      <c r="CDL274" s="27"/>
      <c r="CDM274" s="27"/>
      <c r="CDN274" s="27"/>
      <c r="CDO274" s="27"/>
      <c r="CDP274" s="27"/>
      <c r="CDQ274" s="27"/>
      <c r="CDR274" s="27"/>
      <c r="CDS274" s="27"/>
      <c r="CDT274" s="27"/>
      <c r="CDU274" s="27"/>
      <c r="CDV274" s="27"/>
      <c r="CDW274" s="27"/>
      <c r="CDX274" s="27"/>
      <c r="CDY274" s="27"/>
      <c r="CDZ274" s="27"/>
      <c r="CEA274" s="27"/>
      <c r="CEB274" s="27"/>
      <c r="CEC274" s="27"/>
      <c r="CED274" s="27"/>
      <c r="CEE274" s="27"/>
      <c r="CEF274" s="27"/>
      <c r="CEG274" s="27"/>
      <c r="CEH274" s="27"/>
      <c r="CEI274" s="27"/>
      <c r="CEJ274" s="27"/>
      <c r="CEK274" s="27"/>
      <c r="CEL274" s="27"/>
      <c r="CEM274" s="27"/>
      <c r="CEN274" s="27"/>
      <c r="CEO274" s="27"/>
      <c r="CEP274" s="27"/>
      <c r="CEQ274" s="27"/>
      <c r="CER274" s="27"/>
      <c r="CES274" s="27"/>
      <c r="CET274" s="27"/>
      <c r="CEU274" s="27"/>
      <c r="CEV274" s="27"/>
      <c r="CEW274" s="27"/>
      <c r="CEX274" s="27"/>
      <c r="CEY274" s="27"/>
      <c r="CEZ274" s="27"/>
      <c r="CFA274" s="27"/>
      <c r="CFB274" s="27"/>
      <c r="CFC274" s="27"/>
      <c r="CFD274" s="27"/>
      <c r="CFE274" s="27"/>
      <c r="CFF274" s="27"/>
      <c r="CFG274" s="27"/>
      <c r="CFH274" s="27"/>
      <c r="CFI274" s="27"/>
      <c r="CFJ274" s="27"/>
      <c r="CFK274" s="27"/>
      <c r="CFL274" s="27"/>
      <c r="CFM274" s="27"/>
      <c r="CFN274" s="27"/>
      <c r="CFO274" s="27"/>
      <c r="CFP274" s="27"/>
      <c r="CFQ274" s="27"/>
      <c r="CFR274" s="27"/>
      <c r="CFS274" s="27"/>
      <c r="CFT274" s="27"/>
      <c r="CFU274" s="27"/>
      <c r="CFV274" s="27"/>
      <c r="CFW274" s="27"/>
      <c r="CFX274" s="27"/>
      <c r="CFY274" s="27"/>
      <c r="CFZ274" s="27"/>
      <c r="CGA274" s="27"/>
      <c r="CGB274" s="27"/>
      <c r="CGC274" s="27"/>
      <c r="CGD274" s="27"/>
      <c r="CGE274" s="27"/>
      <c r="CGF274" s="27"/>
      <c r="CGG274" s="27"/>
      <c r="CGH274" s="27"/>
      <c r="CGI274" s="27"/>
      <c r="CGJ274" s="27"/>
      <c r="CGK274" s="27"/>
      <c r="CGL274" s="27"/>
      <c r="CGM274" s="27"/>
      <c r="CGN274" s="27"/>
      <c r="CGO274" s="27"/>
      <c r="CGP274" s="27"/>
      <c r="CGQ274" s="27"/>
      <c r="CGR274" s="27"/>
      <c r="CGS274" s="27"/>
      <c r="CGT274" s="27"/>
      <c r="CGU274" s="27"/>
      <c r="CGV274" s="27"/>
      <c r="CGW274" s="27"/>
      <c r="CGX274" s="27"/>
      <c r="CGY274" s="27"/>
      <c r="CGZ274" s="27"/>
      <c r="CHA274" s="27"/>
      <c r="CHB274" s="27"/>
      <c r="CHC274" s="27"/>
      <c r="CHD274" s="27"/>
      <c r="CHE274" s="27"/>
      <c r="CHF274" s="27"/>
      <c r="CHG274" s="27"/>
      <c r="CHH274" s="27"/>
      <c r="CHI274" s="27"/>
      <c r="CHJ274" s="27"/>
      <c r="CHK274" s="27"/>
      <c r="CHL274" s="27"/>
      <c r="CHM274" s="27"/>
      <c r="CHN274" s="27"/>
      <c r="CHO274" s="27"/>
      <c r="CHP274" s="27"/>
      <c r="CHQ274" s="27"/>
      <c r="CHR274" s="27"/>
      <c r="CHS274" s="27"/>
      <c r="CHT274" s="27"/>
      <c r="CHU274" s="27"/>
      <c r="CHV274" s="27"/>
      <c r="CHW274" s="27"/>
      <c r="CHX274" s="27"/>
      <c r="CHY274" s="27"/>
      <c r="CHZ274" s="27"/>
      <c r="CIA274" s="27"/>
      <c r="CIB274" s="27"/>
      <c r="CIC274" s="27"/>
      <c r="CID274" s="27"/>
      <c r="CIE274" s="27"/>
      <c r="CIF274" s="27"/>
      <c r="CIG274" s="27"/>
      <c r="CIH274" s="27"/>
      <c r="CII274" s="27"/>
      <c r="CIJ274" s="27"/>
      <c r="CIK274" s="27"/>
      <c r="CIL274" s="27"/>
      <c r="CIM274" s="27"/>
      <c r="CIN274" s="27"/>
      <c r="CIO274" s="27"/>
      <c r="CIP274" s="27"/>
      <c r="CIQ274" s="27"/>
      <c r="CIR274" s="27"/>
      <c r="CIS274" s="27"/>
      <c r="CIT274" s="27"/>
      <c r="CIU274" s="27"/>
      <c r="CIV274" s="27"/>
      <c r="CIW274" s="27"/>
      <c r="CIX274" s="27"/>
      <c r="CIY274" s="27"/>
      <c r="CIZ274" s="27"/>
      <c r="CJA274" s="27"/>
      <c r="CJB274" s="27"/>
      <c r="CJC274" s="27"/>
      <c r="CJD274" s="27"/>
      <c r="CJE274" s="27"/>
      <c r="CJF274" s="27"/>
      <c r="CJG274" s="27"/>
      <c r="CJH274" s="27"/>
      <c r="CJI274" s="27"/>
      <c r="CJJ274" s="27"/>
      <c r="CJK274" s="27"/>
      <c r="CJL274" s="27"/>
      <c r="CJM274" s="27"/>
      <c r="CJN274" s="27"/>
      <c r="CJO274" s="27"/>
      <c r="CJP274" s="27"/>
      <c r="CJQ274" s="27"/>
      <c r="CJR274" s="27"/>
      <c r="CJS274" s="27"/>
      <c r="CJT274" s="27"/>
      <c r="CJU274" s="27"/>
      <c r="CJV274" s="27"/>
      <c r="CJW274" s="27"/>
      <c r="CJX274" s="27"/>
      <c r="CJY274" s="27"/>
      <c r="CJZ274" s="27"/>
      <c r="CKA274" s="27"/>
      <c r="CKB274" s="27"/>
      <c r="CKC274" s="27"/>
      <c r="CKD274" s="27"/>
      <c r="CKE274" s="27"/>
      <c r="CKF274" s="27"/>
      <c r="CKG274" s="27"/>
      <c r="CKH274" s="27"/>
      <c r="CKI274" s="27"/>
      <c r="CKJ274" s="27"/>
      <c r="CKK274" s="27"/>
      <c r="CKL274" s="27"/>
      <c r="CKM274" s="27"/>
      <c r="CKN274" s="27"/>
      <c r="CKO274" s="27"/>
      <c r="CKP274" s="27"/>
      <c r="CKQ274" s="27"/>
      <c r="CKR274" s="27"/>
      <c r="CKS274" s="27"/>
      <c r="CKT274" s="27"/>
      <c r="CKU274" s="27"/>
      <c r="CKV274" s="27"/>
      <c r="CKW274" s="27"/>
      <c r="CKX274" s="27"/>
      <c r="CKY274" s="27"/>
      <c r="CKZ274" s="27"/>
      <c r="CLA274" s="27"/>
      <c r="CLB274" s="27"/>
      <c r="CLC274" s="27"/>
      <c r="CLD274" s="27"/>
      <c r="CLE274" s="27"/>
      <c r="CLF274" s="27"/>
      <c r="CLG274" s="27"/>
      <c r="CLH274" s="27"/>
      <c r="CLI274" s="27"/>
      <c r="CLJ274" s="27"/>
      <c r="CLK274" s="27"/>
      <c r="CLL274" s="27"/>
      <c r="CLM274" s="27"/>
      <c r="CLN274" s="27"/>
      <c r="CLO274" s="27"/>
      <c r="CLP274" s="27"/>
      <c r="CLQ274" s="27"/>
      <c r="CLR274" s="27"/>
      <c r="CLS274" s="27"/>
      <c r="CLT274" s="27"/>
      <c r="CLU274" s="27"/>
      <c r="CLV274" s="27"/>
      <c r="CLW274" s="27"/>
      <c r="CLX274" s="27"/>
      <c r="CLY274" s="27"/>
      <c r="CLZ274" s="27"/>
      <c r="CMA274" s="27"/>
      <c r="CMB274" s="27"/>
      <c r="CMC274" s="27"/>
      <c r="CMD274" s="27"/>
      <c r="CME274" s="27"/>
      <c r="CMF274" s="27"/>
      <c r="CMG274" s="27"/>
      <c r="CMH274" s="27"/>
      <c r="CMI274" s="27"/>
      <c r="CMJ274" s="27"/>
      <c r="CMK274" s="27"/>
      <c r="CML274" s="27"/>
      <c r="CMM274" s="27"/>
      <c r="CMN274" s="27"/>
      <c r="CMO274" s="27"/>
      <c r="CMP274" s="27"/>
      <c r="CMQ274" s="27"/>
      <c r="CMR274" s="27"/>
      <c r="CMS274" s="27"/>
      <c r="CMT274" s="27"/>
      <c r="CMU274" s="27"/>
      <c r="CMV274" s="27"/>
      <c r="CMW274" s="27"/>
      <c r="CMX274" s="27"/>
      <c r="CMY274" s="27"/>
      <c r="CMZ274" s="27"/>
      <c r="CNA274" s="27"/>
      <c r="CNB274" s="27"/>
      <c r="CNC274" s="27"/>
      <c r="CND274" s="27"/>
      <c r="CNE274" s="27"/>
      <c r="CNF274" s="27"/>
      <c r="CNG274" s="27"/>
      <c r="CNH274" s="27"/>
      <c r="CNI274" s="27"/>
      <c r="CNJ274" s="27"/>
      <c r="CNK274" s="27"/>
      <c r="CNL274" s="27"/>
      <c r="CNM274" s="27"/>
      <c r="CNN274" s="27"/>
      <c r="CNO274" s="27"/>
      <c r="CNP274" s="27"/>
      <c r="CNQ274" s="27"/>
      <c r="CNR274" s="27"/>
      <c r="CNS274" s="27"/>
      <c r="CNT274" s="27"/>
      <c r="CNU274" s="27"/>
      <c r="CNV274" s="27"/>
      <c r="CNW274" s="27"/>
      <c r="CNX274" s="27"/>
      <c r="CNY274" s="27"/>
      <c r="CNZ274" s="27"/>
      <c r="COA274" s="27"/>
      <c r="COB274" s="27"/>
      <c r="COC274" s="27"/>
      <c r="COD274" s="27"/>
      <c r="COE274" s="27"/>
      <c r="COF274" s="27"/>
      <c r="COG274" s="27"/>
      <c r="COH274" s="27"/>
      <c r="COI274" s="27"/>
      <c r="COJ274" s="27"/>
      <c r="COK274" s="27"/>
      <c r="COL274" s="27"/>
      <c r="COM274" s="27"/>
      <c r="CON274" s="27"/>
      <c r="COO274" s="27"/>
      <c r="COP274" s="27"/>
      <c r="COQ274" s="27"/>
      <c r="COR274" s="27"/>
      <c r="COS274" s="27"/>
      <c r="COT274" s="27"/>
      <c r="COU274" s="27"/>
      <c r="COV274" s="27"/>
      <c r="COW274" s="27"/>
      <c r="COX274" s="27"/>
      <c r="COY274" s="27"/>
      <c r="COZ274" s="27"/>
      <c r="CPA274" s="27"/>
      <c r="CPB274" s="27"/>
      <c r="CPC274" s="27"/>
      <c r="CPD274" s="27"/>
      <c r="CPE274" s="27"/>
      <c r="CPF274" s="27"/>
      <c r="CPG274" s="27"/>
      <c r="CPH274" s="27"/>
      <c r="CPI274" s="27"/>
      <c r="CPJ274" s="27"/>
      <c r="CPK274" s="27"/>
      <c r="CPL274" s="27"/>
      <c r="CPM274" s="27"/>
      <c r="CPN274" s="27"/>
      <c r="CPO274" s="27"/>
      <c r="CPP274" s="27"/>
      <c r="CPQ274" s="27"/>
      <c r="CPR274" s="27"/>
      <c r="CPS274" s="27"/>
      <c r="CPT274" s="27"/>
      <c r="CPU274" s="27"/>
      <c r="CPV274" s="27"/>
      <c r="CPW274" s="27"/>
      <c r="CPX274" s="27"/>
      <c r="CPY274" s="27"/>
      <c r="CPZ274" s="27"/>
      <c r="CQA274" s="27"/>
      <c r="CQB274" s="27"/>
      <c r="CQC274" s="27"/>
      <c r="CQD274" s="27"/>
      <c r="CQE274" s="27"/>
      <c r="CQF274" s="27"/>
      <c r="CQG274" s="27"/>
      <c r="CQH274" s="27"/>
      <c r="CQI274" s="27"/>
      <c r="CQJ274" s="27"/>
      <c r="CQK274" s="27"/>
      <c r="CQL274" s="27"/>
      <c r="CQM274" s="27"/>
      <c r="CQN274" s="27"/>
      <c r="CQO274" s="27"/>
      <c r="CQP274" s="27"/>
      <c r="CQQ274" s="27"/>
      <c r="CQR274" s="27"/>
      <c r="CQS274" s="27"/>
      <c r="CQT274" s="27"/>
      <c r="CQU274" s="27"/>
      <c r="CQV274" s="27"/>
      <c r="CQW274" s="27"/>
      <c r="CQX274" s="27"/>
      <c r="CQY274" s="27"/>
      <c r="CQZ274" s="27"/>
      <c r="CRA274" s="27"/>
      <c r="CRB274" s="27"/>
      <c r="CRC274" s="27"/>
      <c r="CRD274" s="27"/>
      <c r="CRE274" s="27"/>
      <c r="CRF274" s="27"/>
      <c r="CRG274" s="27"/>
      <c r="CRH274" s="27"/>
      <c r="CRI274" s="27"/>
      <c r="CRJ274" s="27"/>
      <c r="CRK274" s="27"/>
      <c r="CRL274" s="27"/>
      <c r="CRM274" s="27"/>
      <c r="CRN274" s="27"/>
      <c r="CRO274" s="27"/>
      <c r="CRP274" s="27"/>
      <c r="CRQ274" s="27"/>
      <c r="CRR274" s="27"/>
      <c r="CRS274" s="27"/>
      <c r="CRT274" s="27"/>
      <c r="CRU274" s="27"/>
      <c r="CRV274" s="27"/>
      <c r="CRW274" s="27"/>
      <c r="CRX274" s="27"/>
      <c r="CRY274" s="27"/>
      <c r="CRZ274" s="27"/>
      <c r="CSA274" s="27"/>
      <c r="CSB274" s="27"/>
      <c r="CSC274" s="27"/>
      <c r="CSD274" s="27"/>
      <c r="CSE274" s="27"/>
      <c r="CSF274" s="27"/>
      <c r="CSG274" s="27"/>
      <c r="CSH274" s="27"/>
      <c r="CSI274" s="27"/>
      <c r="CSJ274" s="27"/>
      <c r="CSK274" s="27"/>
      <c r="CSL274" s="27"/>
      <c r="CSM274" s="27"/>
      <c r="CSN274" s="27"/>
      <c r="CSO274" s="27"/>
      <c r="CSP274" s="27"/>
      <c r="CSQ274" s="27"/>
      <c r="CSR274" s="27"/>
      <c r="CSS274" s="27"/>
      <c r="CST274" s="27"/>
      <c r="CSU274" s="27"/>
      <c r="CSV274" s="27"/>
      <c r="CSW274" s="27"/>
      <c r="CSX274" s="27"/>
      <c r="CSY274" s="27"/>
      <c r="CSZ274" s="27"/>
      <c r="CTA274" s="27"/>
      <c r="CTB274" s="27"/>
      <c r="CTC274" s="27"/>
      <c r="CTD274" s="27"/>
      <c r="CTE274" s="27"/>
      <c r="CTF274" s="27"/>
      <c r="CTG274" s="27"/>
      <c r="CTH274" s="27"/>
      <c r="CTI274" s="27"/>
      <c r="CTJ274" s="27"/>
      <c r="CTK274" s="27"/>
      <c r="CTL274" s="27"/>
      <c r="CTM274" s="27"/>
      <c r="CTN274" s="27"/>
      <c r="CTO274" s="27"/>
      <c r="CTP274" s="27"/>
      <c r="CTQ274" s="27"/>
      <c r="CTR274" s="27"/>
      <c r="CTS274" s="27"/>
      <c r="CTT274" s="27"/>
      <c r="CTU274" s="27"/>
      <c r="CTV274" s="27"/>
      <c r="CTW274" s="27"/>
      <c r="CTX274" s="27"/>
      <c r="CTY274" s="27"/>
      <c r="CTZ274" s="27"/>
      <c r="CUA274" s="27"/>
      <c r="CUB274" s="27"/>
      <c r="CUC274" s="27"/>
      <c r="CUD274" s="27"/>
      <c r="CUE274" s="27"/>
      <c r="CUF274" s="27"/>
      <c r="CUG274" s="27"/>
      <c r="CUH274" s="27"/>
      <c r="CUI274" s="27"/>
      <c r="CUJ274" s="27"/>
      <c r="CUK274" s="27"/>
      <c r="CUL274" s="27"/>
      <c r="CUM274" s="27"/>
      <c r="CUN274" s="27"/>
      <c r="CUO274" s="27"/>
      <c r="CUP274" s="27"/>
      <c r="CUQ274" s="27"/>
      <c r="CUR274" s="27"/>
      <c r="CUS274" s="27"/>
      <c r="CUT274" s="27"/>
      <c r="CUU274" s="27"/>
      <c r="CUV274" s="27"/>
      <c r="CUW274" s="27"/>
      <c r="CUX274" s="27"/>
      <c r="CUY274" s="27"/>
      <c r="CUZ274" s="27"/>
      <c r="CVA274" s="27"/>
      <c r="CVB274" s="27"/>
      <c r="CVC274" s="27"/>
      <c r="CVD274" s="27"/>
      <c r="CVE274" s="27"/>
      <c r="CVF274" s="27"/>
      <c r="CVG274" s="27"/>
      <c r="CVH274" s="27"/>
      <c r="CVI274" s="27"/>
      <c r="CVJ274" s="27"/>
      <c r="CVK274" s="27"/>
      <c r="CVL274" s="27"/>
      <c r="CVM274" s="27"/>
      <c r="CVN274" s="27"/>
      <c r="CVO274" s="27"/>
      <c r="CVP274" s="27"/>
      <c r="CVQ274" s="27"/>
      <c r="CVR274" s="27"/>
      <c r="CVS274" s="27"/>
      <c r="CVT274" s="27"/>
      <c r="CVU274" s="27"/>
      <c r="CVV274" s="27"/>
      <c r="CVW274" s="27"/>
      <c r="CVX274" s="27"/>
      <c r="CVY274" s="27"/>
      <c r="CVZ274" s="27"/>
      <c r="CWA274" s="27"/>
      <c r="CWB274" s="27"/>
      <c r="CWC274" s="27"/>
      <c r="CWD274" s="27"/>
      <c r="CWE274" s="27"/>
      <c r="CWF274" s="27"/>
      <c r="CWG274" s="27"/>
      <c r="CWH274" s="27"/>
      <c r="CWI274" s="27"/>
      <c r="CWJ274" s="27"/>
      <c r="CWK274" s="27"/>
      <c r="CWL274" s="27"/>
      <c r="CWM274" s="27"/>
      <c r="CWN274" s="27"/>
      <c r="CWO274" s="27"/>
      <c r="CWP274" s="27"/>
      <c r="CWQ274" s="27"/>
      <c r="CWR274" s="27"/>
      <c r="CWS274" s="27"/>
      <c r="CWT274" s="27"/>
      <c r="CWU274" s="27"/>
      <c r="CWV274" s="27"/>
      <c r="CWW274" s="27"/>
      <c r="CWX274" s="27"/>
      <c r="CWY274" s="27"/>
      <c r="CWZ274" s="27"/>
      <c r="CXA274" s="27"/>
      <c r="CXB274" s="27"/>
      <c r="CXC274" s="27"/>
      <c r="CXD274" s="27"/>
      <c r="CXE274" s="27"/>
      <c r="CXF274" s="27"/>
      <c r="CXG274" s="27"/>
      <c r="CXH274" s="27"/>
      <c r="CXI274" s="27"/>
      <c r="CXJ274" s="27"/>
      <c r="CXK274" s="27"/>
      <c r="CXL274" s="27"/>
      <c r="CXM274" s="27"/>
      <c r="CXN274" s="27"/>
      <c r="CXO274" s="27"/>
      <c r="CXP274" s="27"/>
      <c r="CXQ274" s="27"/>
      <c r="CXR274" s="27"/>
      <c r="CXS274" s="27"/>
      <c r="CXT274" s="27"/>
      <c r="CXU274" s="27"/>
      <c r="CXV274" s="27"/>
      <c r="CXW274" s="27"/>
      <c r="CXX274" s="27"/>
      <c r="CXY274" s="27"/>
      <c r="CXZ274" s="27"/>
      <c r="CYA274" s="27"/>
      <c r="CYB274" s="27"/>
      <c r="CYC274" s="27"/>
      <c r="CYD274" s="27"/>
      <c r="CYE274" s="27"/>
      <c r="CYF274" s="27"/>
      <c r="CYG274" s="27"/>
      <c r="CYH274" s="27"/>
      <c r="CYI274" s="27"/>
      <c r="CYJ274" s="27"/>
      <c r="CYK274" s="27"/>
      <c r="CYL274" s="27"/>
      <c r="CYM274" s="27"/>
      <c r="CYN274" s="27"/>
      <c r="CYO274" s="27"/>
      <c r="CYP274" s="27"/>
      <c r="CYQ274" s="27"/>
      <c r="CYR274" s="27"/>
      <c r="CYS274" s="27"/>
      <c r="CYT274" s="27"/>
      <c r="CYU274" s="27"/>
      <c r="CYV274" s="27"/>
      <c r="CYW274" s="27"/>
      <c r="CYX274" s="27"/>
      <c r="CYY274" s="27"/>
      <c r="CYZ274" s="27"/>
      <c r="CZA274" s="27"/>
      <c r="CZB274" s="27"/>
      <c r="CZC274" s="27"/>
      <c r="CZD274" s="27"/>
      <c r="CZE274" s="27"/>
      <c r="CZF274" s="27"/>
      <c r="CZG274" s="27"/>
      <c r="CZH274" s="27"/>
      <c r="CZI274" s="27"/>
      <c r="CZJ274" s="27"/>
      <c r="CZK274" s="27"/>
      <c r="CZL274" s="27"/>
      <c r="CZM274" s="27"/>
      <c r="CZN274" s="27"/>
      <c r="CZO274" s="27"/>
      <c r="CZP274" s="27"/>
      <c r="CZQ274" s="27"/>
      <c r="CZR274" s="27"/>
      <c r="CZS274" s="27"/>
      <c r="CZT274" s="27"/>
      <c r="CZU274" s="27"/>
      <c r="CZV274" s="27"/>
      <c r="CZW274" s="27"/>
      <c r="CZX274" s="27"/>
      <c r="CZY274" s="27"/>
      <c r="CZZ274" s="27"/>
      <c r="DAA274" s="27"/>
      <c r="DAB274" s="27"/>
      <c r="DAC274" s="27"/>
      <c r="DAD274" s="27"/>
      <c r="DAE274" s="27"/>
      <c r="DAF274" s="27"/>
      <c r="DAG274" s="27"/>
      <c r="DAH274" s="27"/>
      <c r="DAI274" s="27"/>
      <c r="DAJ274" s="27"/>
      <c r="DAK274" s="27"/>
      <c r="DAL274" s="27"/>
      <c r="DAM274" s="27"/>
      <c r="DAN274" s="27"/>
      <c r="DAO274" s="27"/>
      <c r="DAP274" s="27"/>
      <c r="DAQ274" s="27"/>
      <c r="DAR274" s="27"/>
      <c r="DAS274" s="27"/>
      <c r="DAT274" s="27"/>
      <c r="DAU274" s="27"/>
      <c r="DAV274" s="27"/>
      <c r="DAW274" s="27"/>
      <c r="DAX274" s="27"/>
      <c r="DAY274" s="27"/>
      <c r="DAZ274" s="27"/>
      <c r="DBA274" s="27"/>
      <c r="DBB274" s="27"/>
      <c r="DBC274" s="27"/>
      <c r="DBD274" s="27"/>
      <c r="DBE274" s="27"/>
      <c r="DBF274" s="27"/>
      <c r="DBG274" s="27"/>
      <c r="DBH274" s="27"/>
      <c r="DBI274" s="27"/>
      <c r="DBJ274" s="27"/>
      <c r="DBK274" s="27"/>
      <c r="DBL274" s="27"/>
      <c r="DBM274" s="27"/>
      <c r="DBN274" s="27"/>
      <c r="DBO274" s="27"/>
      <c r="DBP274" s="27"/>
      <c r="DBQ274" s="27"/>
      <c r="DBR274" s="27"/>
      <c r="DBS274" s="27"/>
      <c r="DBT274" s="27"/>
      <c r="DBU274" s="27"/>
      <c r="DBV274" s="27"/>
      <c r="DBW274" s="27"/>
      <c r="DBX274" s="27"/>
      <c r="DBY274" s="27"/>
      <c r="DBZ274" s="27"/>
      <c r="DCA274" s="27"/>
      <c r="DCB274" s="27"/>
      <c r="DCC274" s="27"/>
      <c r="DCD274" s="27"/>
      <c r="DCE274" s="27"/>
      <c r="DCF274" s="27"/>
      <c r="DCG274" s="27"/>
      <c r="DCH274" s="27"/>
      <c r="DCI274" s="27"/>
      <c r="DCJ274" s="27"/>
      <c r="DCK274" s="27"/>
      <c r="DCL274" s="27"/>
      <c r="DCM274" s="27"/>
      <c r="DCN274" s="27"/>
      <c r="DCO274" s="27"/>
      <c r="DCP274" s="27"/>
      <c r="DCQ274" s="27"/>
      <c r="DCR274" s="27"/>
      <c r="DCS274" s="27"/>
      <c r="DCT274" s="27"/>
      <c r="DCU274" s="27"/>
      <c r="DCV274" s="27"/>
      <c r="DCW274" s="27"/>
      <c r="DCX274" s="27"/>
      <c r="DCY274" s="27"/>
      <c r="DCZ274" s="27"/>
      <c r="DDA274" s="27"/>
      <c r="DDB274" s="27"/>
      <c r="DDC274" s="27"/>
      <c r="DDD274" s="27"/>
      <c r="DDE274" s="27"/>
      <c r="DDF274" s="27"/>
      <c r="DDG274" s="27"/>
      <c r="DDH274" s="27"/>
      <c r="DDI274" s="27"/>
      <c r="DDJ274" s="27"/>
      <c r="DDK274" s="27"/>
      <c r="DDL274" s="27"/>
      <c r="DDM274" s="27"/>
      <c r="DDN274" s="27"/>
      <c r="DDO274" s="27"/>
      <c r="DDP274" s="27"/>
      <c r="DDQ274" s="27"/>
      <c r="DDR274" s="27"/>
      <c r="DDS274" s="27"/>
      <c r="DDT274" s="27"/>
      <c r="DDU274" s="27"/>
      <c r="DDV274" s="27"/>
      <c r="DDW274" s="27"/>
      <c r="DDX274" s="27"/>
      <c r="DDY274" s="27"/>
      <c r="DDZ274" s="27"/>
      <c r="DEA274" s="27"/>
      <c r="DEB274" s="27"/>
      <c r="DEC274" s="27"/>
      <c r="DED274" s="27"/>
      <c r="DEE274" s="27"/>
      <c r="DEF274" s="27"/>
      <c r="DEG274" s="27"/>
      <c r="DEH274" s="27"/>
      <c r="DEI274" s="27"/>
      <c r="DEJ274" s="27"/>
      <c r="DEK274" s="27"/>
      <c r="DEL274" s="27"/>
      <c r="DEM274" s="27"/>
      <c r="DEN274" s="27"/>
      <c r="DEO274" s="27"/>
      <c r="DEP274" s="27"/>
      <c r="DEQ274" s="27"/>
      <c r="DER274" s="27"/>
      <c r="DES274" s="27"/>
      <c r="DET274" s="27"/>
      <c r="DEU274" s="27"/>
      <c r="DEV274" s="27"/>
      <c r="DEW274" s="27"/>
      <c r="DEX274" s="27"/>
      <c r="DEY274" s="27"/>
      <c r="DEZ274" s="27"/>
      <c r="DFA274" s="27"/>
      <c r="DFB274" s="27"/>
      <c r="DFC274" s="27"/>
      <c r="DFD274" s="27"/>
      <c r="DFE274" s="27"/>
      <c r="DFF274" s="27"/>
      <c r="DFG274" s="27"/>
      <c r="DFH274" s="27"/>
      <c r="DFI274" s="27"/>
      <c r="DFJ274" s="27"/>
      <c r="DFK274" s="27"/>
      <c r="DFL274" s="27"/>
      <c r="DFM274" s="27"/>
      <c r="DFN274" s="27"/>
      <c r="DFO274" s="27"/>
      <c r="DFP274" s="27"/>
      <c r="DFQ274" s="27"/>
      <c r="DFR274" s="27"/>
      <c r="DFS274" s="27"/>
      <c r="DFT274" s="27"/>
      <c r="DFU274" s="27"/>
      <c r="DFV274" s="27"/>
      <c r="DFW274" s="27"/>
      <c r="DFX274" s="27"/>
      <c r="DFY274" s="27"/>
      <c r="DFZ274" s="27"/>
      <c r="DGA274" s="27"/>
      <c r="DGB274" s="27"/>
      <c r="DGC274" s="27"/>
      <c r="DGD274" s="27"/>
      <c r="DGE274" s="27"/>
      <c r="DGF274" s="27"/>
      <c r="DGG274" s="27"/>
      <c r="DGH274" s="27"/>
      <c r="DGI274" s="27"/>
      <c r="DGJ274" s="27"/>
      <c r="DGK274" s="27"/>
      <c r="DGL274" s="27"/>
      <c r="DGM274" s="27"/>
      <c r="DGN274" s="27"/>
      <c r="DGO274" s="27"/>
      <c r="DGP274" s="27"/>
      <c r="DGQ274" s="27"/>
      <c r="DGR274" s="27"/>
      <c r="DGS274" s="27"/>
      <c r="DGT274" s="27"/>
      <c r="DGU274" s="27"/>
      <c r="DGV274" s="27"/>
      <c r="DGW274" s="27"/>
      <c r="DGX274" s="27"/>
      <c r="DGY274" s="27"/>
      <c r="DGZ274" s="27"/>
      <c r="DHA274" s="27"/>
      <c r="DHB274" s="27"/>
      <c r="DHC274" s="27"/>
      <c r="DHD274" s="27"/>
      <c r="DHE274" s="27"/>
      <c r="DHF274" s="27"/>
      <c r="DHG274" s="27"/>
      <c r="DHH274" s="27"/>
      <c r="DHI274" s="27"/>
      <c r="DHJ274" s="27"/>
      <c r="DHK274" s="27"/>
      <c r="DHL274" s="27"/>
      <c r="DHM274" s="27"/>
      <c r="DHN274" s="27"/>
      <c r="DHO274" s="27"/>
      <c r="DHP274" s="27"/>
      <c r="DHQ274" s="27"/>
      <c r="DHR274" s="27"/>
      <c r="DHS274" s="27"/>
      <c r="DHT274" s="27"/>
      <c r="DHU274" s="27"/>
      <c r="DHV274" s="27"/>
      <c r="DHW274" s="27"/>
      <c r="DHX274" s="27"/>
      <c r="DHY274" s="27"/>
      <c r="DHZ274" s="27"/>
      <c r="DIA274" s="27"/>
      <c r="DIB274" s="27"/>
      <c r="DIC274" s="27"/>
      <c r="DID274" s="27"/>
      <c r="DIE274" s="27"/>
      <c r="DIF274" s="27"/>
      <c r="DIG274" s="27"/>
      <c r="DIH274" s="27"/>
      <c r="DII274" s="27"/>
      <c r="DIJ274" s="27"/>
      <c r="DIK274" s="27"/>
      <c r="DIL274" s="27"/>
      <c r="DIM274" s="27"/>
      <c r="DIN274" s="27"/>
      <c r="DIO274" s="27"/>
      <c r="DIP274" s="27"/>
      <c r="DIQ274" s="27"/>
      <c r="DIR274" s="27"/>
      <c r="DIS274" s="27"/>
      <c r="DIT274" s="27"/>
      <c r="DIU274" s="27"/>
      <c r="DIV274" s="27"/>
      <c r="DIW274" s="27"/>
      <c r="DIX274" s="27"/>
      <c r="DIY274" s="27"/>
      <c r="DIZ274" s="27"/>
      <c r="DJA274" s="27"/>
      <c r="DJB274" s="27"/>
      <c r="DJC274" s="27"/>
      <c r="DJD274" s="27"/>
      <c r="DJE274" s="27"/>
      <c r="DJF274" s="27"/>
      <c r="DJG274" s="27"/>
      <c r="DJH274" s="27"/>
      <c r="DJI274" s="27"/>
      <c r="DJJ274" s="27"/>
      <c r="DJK274" s="27"/>
      <c r="DJL274" s="27"/>
      <c r="DJM274" s="27"/>
      <c r="DJN274" s="27"/>
      <c r="DJO274" s="27"/>
      <c r="DJP274" s="27"/>
      <c r="DJQ274" s="27"/>
      <c r="DJR274" s="27"/>
      <c r="DJS274" s="27"/>
      <c r="DJT274" s="27"/>
      <c r="DJU274" s="27"/>
      <c r="DJV274" s="27"/>
      <c r="DJW274" s="27"/>
      <c r="DJX274" s="27"/>
      <c r="DJY274" s="27"/>
      <c r="DJZ274" s="27"/>
      <c r="DKA274" s="27"/>
      <c r="DKB274" s="27"/>
      <c r="DKC274" s="27"/>
      <c r="DKD274" s="27"/>
      <c r="DKE274" s="27"/>
      <c r="DKF274" s="27"/>
      <c r="DKG274" s="27"/>
      <c r="DKH274" s="27"/>
      <c r="DKI274" s="27"/>
      <c r="DKJ274" s="27"/>
      <c r="DKK274" s="27"/>
      <c r="DKL274" s="27"/>
      <c r="DKM274" s="27"/>
      <c r="DKN274" s="27"/>
      <c r="DKO274" s="27"/>
      <c r="DKP274" s="27"/>
      <c r="DKQ274" s="27"/>
      <c r="DKR274" s="27"/>
      <c r="DKS274" s="27"/>
      <c r="DKT274" s="27"/>
      <c r="DKU274" s="27"/>
      <c r="DKV274" s="27"/>
      <c r="DKW274" s="27"/>
      <c r="DKX274" s="27"/>
      <c r="DKY274" s="27"/>
      <c r="DKZ274" s="27"/>
      <c r="DLA274" s="27"/>
      <c r="DLB274" s="27"/>
      <c r="DLC274" s="27"/>
      <c r="DLD274" s="27"/>
      <c r="DLE274" s="27"/>
      <c r="DLF274" s="27"/>
      <c r="DLG274" s="27"/>
      <c r="DLH274" s="27"/>
      <c r="DLI274" s="27"/>
      <c r="DLJ274" s="27"/>
      <c r="DLK274" s="27"/>
      <c r="DLL274" s="27"/>
      <c r="DLM274" s="27"/>
      <c r="DLN274" s="27"/>
      <c r="DLO274" s="27"/>
      <c r="DLP274" s="27"/>
      <c r="DLQ274" s="27"/>
      <c r="DLR274" s="27"/>
      <c r="DLS274" s="27"/>
      <c r="DLT274" s="27"/>
      <c r="DLU274" s="27"/>
      <c r="DLV274" s="27"/>
      <c r="DLW274" s="27"/>
      <c r="DLX274" s="27"/>
      <c r="DLY274" s="27"/>
      <c r="DLZ274" s="27"/>
      <c r="DMA274" s="27"/>
      <c r="DMB274" s="27"/>
      <c r="DMC274" s="27"/>
      <c r="DMD274" s="27"/>
      <c r="DME274" s="27"/>
      <c r="DMF274" s="27"/>
      <c r="DMG274" s="27"/>
      <c r="DMH274" s="27"/>
      <c r="DMI274" s="27"/>
      <c r="DMJ274" s="27"/>
      <c r="DMK274" s="27"/>
      <c r="DML274" s="27"/>
      <c r="DMM274" s="27"/>
      <c r="DMN274" s="27"/>
      <c r="DMO274" s="27"/>
      <c r="DMP274" s="27"/>
      <c r="DMQ274" s="27"/>
      <c r="DMR274" s="27"/>
      <c r="DMS274" s="27"/>
      <c r="DMT274" s="27"/>
      <c r="DMU274" s="27"/>
      <c r="DMV274" s="27"/>
      <c r="DMW274" s="27"/>
      <c r="DMX274" s="27"/>
      <c r="DMY274" s="27"/>
      <c r="DMZ274" s="27"/>
      <c r="DNA274" s="27"/>
      <c r="DNB274" s="27"/>
      <c r="DNC274" s="27"/>
      <c r="DND274" s="27"/>
      <c r="DNE274" s="27"/>
      <c r="DNF274" s="27"/>
      <c r="DNG274" s="27"/>
      <c r="DNH274" s="27"/>
      <c r="DNI274" s="27"/>
      <c r="DNJ274" s="27"/>
      <c r="DNK274" s="27"/>
      <c r="DNL274" s="27"/>
      <c r="DNM274" s="27"/>
      <c r="DNN274" s="27"/>
      <c r="DNO274" s="27"/>
      <c r="DNP274" s="27"/>
      <c r="DNQ274" s="27"/>
      <c r="DNR274" s="27"/>
      <c r="DNS274" s="27"/>
      <c r="DNT274" s="27"/>
      <c r="DNU274" s="27"/>
      <c r="DNV274" s="27"/>
      <c r="DNW274" s="27"/>
      <c r="DNX274" s="27"/>
      <c r="DNY274" s="27"/>
      <c r="DNZ274" s="27"/>
      <c r="DOA274" s="27"/>
      <c r="DOB274" s="27"/>
      <c r="DOC274" s="27"/>
      <c r="DOD274" s="27"/>
      <c r="DOE274" s="27"/>
      <c r="DOF274" s="27"/>
      <c r="DOG274" s="27"/>
      <c r="DOH274" s="27"/>
      <c r="DOI274" s="27"/>
      <c r="DOJ274" s="27"/>
      <c r="DOK274" s="27"/>
      <c r="DOL274" s="27"/>
      <c r="DOM274" s="27"/>
      <c r="DON274" s="27"/>
      <c r="DOO274" s="27"/>
      <c r="DOP274" s="27"/>
      <c r="DOQ274" s="27"/>
      <c r="DOR274" s="27"/>
      <c r="DOS274" s="27"/>
      <c r="DOT274" s="27"/>
      <c r="DOU274" s="27"/>
      <c r="DOV274" s="27"/>
      <c r="DOW274" s="27"/>
      <c r="DOX274" s="27"/>
      <c r="DOY274" s="27"/>
      <c r="DOZ274" s="27"/>
      <c r="DPA274" s="27"/>
      <c r="DPB274" s="27"/>
      <c r="DPC274" s="27"/>
      <c r="DPD274" s="27"/>
      <c r="DPE274" s="27"/>
      <c r="DPF274" s="27"/>
      <c r="DPG274" s="27"/>
      <c r="DPH274" s="27"/>
      <c r="DPI274" s="27"/>
      <c r="DPJ274" s="27"/>
      <c r="DPK274" s="27"/>
      <c r="DPL274" s="27"/>
      <c r="DPM274" s="27"/>
      <c r="DPN274" s="27"/>
      <c r="DPO274" s="27"/>
      <c r="DPP274" s="27"/>
      <c r="DPQ274" s="27"/>
      <c r="DPR274" s="27"/>
      <c r="DPS274" s="27"/>
      <c r="DPT274" s="27"/>
      <c r="DPU274" s="27"/>
      <c r="DPV274" s="27"/>
      <c r="DPW274" s="27"/>
      <c r="DPX274" s="27"/>
      <c r="DPY274" s="27"/>
      <c r="DPZ274" s="27"/>
      <c r="DQA274" s="27"/>
      <c r="DQB274" s="27"/>
      <c r="DQC274" s="27"/>
      <c r="DQD274" s="27"/>
      <c r="DQE274" s="27"/>
      <c r="DQF274" s="27"/>
      <c r="DQG274" s="27"/>
      <c r="DQH274" s="27"/>
      <c r="DQI274" s="27"/>
      <c r="DQJ274" s="27"/>
      <c r="DQK274" s="27"/>
      <c r="DQL274" s="27"/>
      <c r="DQM274" s="27"/>
      <c r="DQN274" s="27"/>
      <c r="DQO274" s="27"/>
      <c r="DQP274" s="27"/>
      <c r="DQQ274" s="27"/>
      <c r="DQR274" s="27"/>
      <c r="DQS274" s="27"/>
      <c r="DQT274" s="27"/>
      <c r="DQU274" s="27"/>
      <c r="DQV274" s="27"/>
      <c r="DQW274" s="27"/>
      <c r="DQX274" s="27"/>
      <c r="DQY274" s="27"/>
      <c r="DQZ274" s="27"/>
      <c r="DRA274" s="27"/>
      <c r="DRB274" s="27"/>
      <c r="DRC274" s="27"/>
      <c r="DRD274" s="27"/>
      <c r="DRE274" s="27"/>
      <c r="DRF274" s="27"/>
      <c r="DRG274" s="27"/>
      <c r="DRH274" s="27"/>
      <c r="DRI274" s="27"/>
      <c r="DRJ274" s="27"/>
      <c r="DRK274" s="27"/>
      <c r="DRL274" s="27"/>
      <c r="DRM274" s="27"/>
      <c r="DRN274" s="27"/>
      <c r="DRO274" s="27"/>
      <c r="DRP274" s="27"/>
      <c r="DRQ274" s="27"/>
      <c r="DRR274" s="27"/>
      <c r="DRS274" s="27"/>
      <c r="DRT274" s="27"/>
      <c r="DRU274" s="27"/>
      <c r="DRV274" s="27"/>
      <c r="DRW274" s="27"/>
      <c r="DRX274" s="27"/>
      <c r="DRY274" s="27"/>
      <c r="DRZ274" s="27"/>
      <c r="DSA274" s="27"/>
      <c r="DSB274" s="27"/>
      <c r="DSC274" s="27"/>
      <c r="DSD274" s="27"/>
      <c r="DSE274" s="27"/>
      <c r="DSF274" s="27"/>
      <c r="DSG274" s="27"/>
      <c r="DSH274" s="27"/>
      <c r="DSI274" s="27"/>
      <c r="DSJ274" s="27"/>
      <c r="DSK274" s="27"/>
      <c r="DSL274" s="27"/>
      <c r="DSM274" s="27"/>
      <c r="DSN274" s="27"/>
      <c r="DSO274" s="27"/>
      <c r="DSP274" s="27"/>
      <c r="DSQ274" s="27"/>
      <c r="DSR274" s="27"/>
      <c r="DSS274" s="27"/>
      <c r="DST274" s="27"/>
      <c r="DSU274" s="27"/>
      <c r="DSV274" s="27"/>
      <c r="DSW274" s="27"/>
      <c r="DSX274" s="27"/>
      <c r="DSY274" s="27"/>
      <c r="DSZ274" s="27"/>
      <c r="DTA274" s="27"/>
      <c r="DTB274" s="27"/>
      <c r="DTC274" s="27"/>
      <c r="DTD274" s="27"/>
      <c r="DTE274" s="27"/>
      <c r="DTF274" s="27"/>
      <c r="DTG274" s="27"/>
      <c r="DTH274" s="27"/>
      <c r="DTI274" s="27"/>
      <c r="DTJ274" s="27"/>
      <c r="DTK274" s="27"/>
      <c r="DTL274" s="27"/>
      <c r="DTM274" s="27"/>
      <c r="DTN274" s="27"/>
      <c r="DTO274" s="27"/>
      <c r="DTP274" s="27"/>
      <c r="DTQ274" s="27"/>
      <c r="DTR274" s="27"/>
      <c r="DTS274" s="27"/>
      <c r="DTT274" s="27"/>
      <c r="DTU274" s="27"/>
      <c r="DTV274" s="27"/>
      <c r="DTW274" s="27"/>
      <c r="DTX274" s="27"/>
      <c r="DTY274" s="27"/>
      <c r="DTZ274" s="27"/>
      <c r="DUA274" s="27"/>
      <c r="DUB274" s="27"/>
      <c r="DUC274" s="27"/>
      <c r="DUD274" s="27"/>
      <c r="DUE274" s="27"/>
      <c r="DUF274" s="27"/>
      <c r="DUG274" s="27"/>
      <c r="DUH274" s="27"/>
      <c r="DUI274" s="27"/>
      <c r="DUJ274" s="27"/>
      <c r="DUK274" s="27"/>
      <c r="DUL274" s="27"/>
      <c r="DUM274" s="27"/>
      <c r="DUN274" s="27"/>
      <c r="DUO274" s="27"/>
      <c r="DUP274" s="27"/>
      <c r="DUQ274" s="27"/>
      <c r="DUR274" s="27"/>
      <c r="DUS274" s="27"/>
      <c r="DUT274" s="27"/>
      <c r="DUU274" s="27"/>
      <c r="DUV274" s="27"/>
      <c r="DUW274" s="27"/>
      <c r="DUX274" s="27"/>
      <c r="DUY274" s="27"/>
      <c r="DUZ274" s="27"/>
      <c r="DVA274" s="27"/>
      <c r="DVB274" s="27"/>
      <c r="DVC274" s="27"/>
      <c r="DVD274" s="27"/>
      <c r="DVE274" s="27"/>
      <c r="DVF274" s="27"/>
      <c r="DVG274" s="27"/>
      <c r="DVH274" s="27"/>
      <c r="DVI274" s="27"/>
      <c r="DVJ274" s="27"/>
      <c r="DVK274" s="27"/>
      <c r="DVL274" s="27"/>
      <c r="DVM274" s="27"/>
      <c r="DVN274" s="27"/>
      <c r="DVO274" s="27"/>
      <c r="DVP274" s="27"/>
      <c r="DVQ274" s="27"/>
      <c r="DVR274" s="27"/>
      <c r="DVS274" s="27"/>
      <c r="DVT274" s="27"/>
      <c r="DVU274" s="27"/>
      <c r="DVV274" s="27"/>
      <c r="DVW274" s="27"/>
      <c r="DVX274" s="27"/>
      <c r="DVY274" s="27"/>
      <c r="DVZ274" s="27"/>
      <c r="DWA274" s="27"/>
      <c r="DWB274" s="27"/>
      <c r="DWC274" s="27"/>
      <c r="DWD274" s="27"/>
      <c r="DWE274" s="27"/>
      <c r="DWF274" s="27"/>
      <c r="DWG274" s="27"/>
      <c r="DWH274" s="27"/>
      <c r="DWI274" s="27"/>
      <c r="DWJ274" s="27"/>
      <c r="DWK274" s="27"/>
      <c r="DWL274" s="27"/>
      <c r="DWM274" s="27"/>
      <c r="DWN274" s="27"/>
      <c r="DWO274" s="27"/>
      <c r="DWP274" s="27"/>
      <c r="DWQ274" s="27"/>
      <c r="DWR274" s="27"/>
      <c r="DWS274" s="27"/>
      <c r="DWT274" s="27"/>
      <c r="DWU274" s="27"/>
      <c r="DWV274" s="27"/>
      <c r="DWW274" s="27"/>
      <c r="DWX274" s="27"/>
      <c r="DWY274" s="27"/>
      <c r="DWZ274" s="27"/>
      <c r="DXA274" s="27"/>
      <c r="DXB274" s="27"/>
      <c r="DXC274" s="27"/>
      <c r="DXD274" s="27"/>
      <c r="DXE274" s="27"/>
      <c r="DXF274" s="27"/>
      <c r="DXG274" s="27"/>
      <c r="DXH274" s="27"/>
      <c r="DXI274" s="27"/>
      <c r="DXJ274" s="27"/>
      <c r="DXK274" s="27"/>
      <c r="DXL274" s="27"/>
      <c r="DXM274" s="27"/>
      <c r="DXN274" s="27"/>
      <c r="DXO274" s="27"/>
      <c r="DXP274" s="27"/>
      <c r="DXQ274" s="27"/>
      <c r="DXR274" s="27"/>
      <c r="DXS274" s="27"/>
      <c r="DXT274" s="27"/>
      <c r="DXU274" s="27"/>
      <c r="DXV274" s="27"/>
      <c r="DXW274" s="27"/>
      <c r="DXX274" s="27"/>
      <c r="DXY274" s="27"/>
      <c r="DXZ274" s="27"/>
      <c r="DYA274" s="27"/>
      <c r="DYB274" s="27"/>
      <c r="DYC274" s="27"/>
      <c r="DYD274" s="27"/>
      <c r="DYE274" s="27"/>
      <c r="DYF274" s="27"/>
      <c r="DYG274" s="27"/>
      <c r="DYH274" s="27"/>
      <c r="DYI274" s="27"/>
      <c r="DYJ274" s="27"/>
      <c r="DYK274" s="27"/>
      <c r="DYL274" s="27"/>
      <c r="DYM274" s="27"/>
      <c r="DYN274" s="27"/>
      <c r="DYO274" s="27"/>
      <c r="DYP274" s="27"/>
      <c r="DYQ274" s="27"/>
      <c r="DYR274" s="27"/>
      <c r="DYS274" s="27"/>
      <c r="DYT274" s="27"/>
      <c r="DYU274" s="27"/>
      <c r="DYV274" s="27"/>
      <c r="DYW274" s="27"/>
      <c r="DYX274" s="27"/>
      <c r="DYY274" s="27"/>
      <c r="DYZ274" s="27"/>
      <c r="DZA274" s="27"/>
      <c r="DZB274" s="27"/>
      <c r="DZC274" s="27"/>
      <c r="DZD274" s="27"/>
      <c r="DZE274" s="27"/>
      <c r="DZF274" s="27"/>
      <c r="DZG274" s="27"/>
      <c r="DZH274" s="27"/>
      <c r="DZI274" s="27"/>
      <c r="DZJ274" s="27"/>
      <c r="DZK274" s="27"/>
      <c r="DZL274" s="27"/>
      <c r="DZM274" s="27"/>
      <c r="DZN274" s="27"/>
      <c r="DZO274" s="27"/>
      <c r="DZP274" s="27"/>
      <c r="DZQ274" s="27"/>
      <c r="DZR274" s="27"/>
      <c r="DZS274" s="27"/>
      <c r="DZT274" s="27"/>
      <c r="DZU274" s="27"/>
      <c r="DZV274" s="27"/>
      <c r="DZW274" s="27"/>
      <c r="DZX274" s="27"/>
      <c r="DZY274" s="27"/>
      <c r="DZZ274" s="27"/>
      <c r="EAA274" s="27"/>
      <c r="EAB274" s="27"/>
      <c r="EAC274" s="27"/>
      <c r="EAD274" s="27"/>
      <c r="EAE274" s="27"/>
      <c r="EAF274" s="27"/>
      <c r="EAG274" s="27"/>
      <c r="EAH274" s="27"/>
      <c r="EAI274" s="27"/>
      <c r="EAJ274" s="27"/>
      <c r="EAK274" s="27"/>
      <c r="EAL274" s="27"/>
      <c r="EAM274" s="27"/>
      <c r="EAN274" s="27"/>
      <c r="EAO274" s="27"/>
      <c r="EAP274" s="27"/>
      <c r="EAQ274" s="27"/>
      <c r="EAR274" s="27"/>
      <c r="EAS274" s="27"/>
      <c r="EAT274" s="27"/>
      <c r="EAU274" s="27"/>
      <c r="EAV274" s="27"/>
      <c r="EAW274" s="27"/>
      <c r="EAX274" s="27"/>
      <c r="EAY274" s="27"/>
      <c r="EAZ274" s="27"/>
      <c r="EBA274" s="27"/>
      <c r="EBB274" s="27"/>
      <c r="EBC274" s="27"/>
      <c r="EBD274" s="27"/>
      <c r="EBE274" s="27"/>
      <c r="EBF274" s="27"/>
      <c r="EBG274" s="27"/>
      <c r="EBH274" s="27"/>
      <c r="EBI274" s="27"/>
      <c r="EBJ274" s="27"/>
      <c r="EBK274" s="27"/>
      <c r="EBL274" s="27"/>
      <c r="EBM274" s="27"/>
      <c r="EBN274" s="27"/>
      <c r="EBO274" s="27"/>
      <c r="EBP274" s="27"/>
      <c r="EBQ274" s="27"/>
      <c r="EBR274" s="27"/>
      <c r="EBS274" s="27"/>
      <c r="EBT274" s="27"/>
      <c r="EBU274" s="27"/>
      <c r="EBV274" s="27"/>
      <c r="EBW274" s="27"/>
      <c r="EBX274" s="27"/>
      <c r="EBY274" s="27"/>
      <c r="EBZ274" s="27"/>
      <c r="ECA274" s="27"/>
      <c r="ECB274" s="27"/>
      <c r="ECC274" s="27"/>
      <c r="ECD274" s="27"/>
      <c r="ECE274" s="27"/>
      <c r="ECF274" s="27"/>
      <c r="ECG274" s="27"/>
      <c r="ECH274" s="27"/>
      <c r="ECI274" s="27"/>
      <c r="ECJ274" s="27"/>
      <c r="ECK274" s="27"/>
      <c r="ECL274" s="27"/>
      <c r="ECM274" s="27"/>
      <c r="ECN274" s="27"/>
      <c r="ECO274" s="27"/>
      <c r="ECP274" s="27"/>
      <c r="ECQ274" s="27"/>
      <c r="ECR274" s="27"/>
      <c r="ECS274" s="27"/>
      <c r="ECT274" s="27"/>
      <c r="ECU274" s="27"/>
      <c r="ECV274" s="27"/>
      <c r="ECW274" s="27"/>
      <c r="ECX274" s="27"/>
      <c r="ECY274" s="27"/>
      <c r="ECZ274" s="27"/>
      <c r="EDA274" s="27"/>
      <c r="EDB274" s="27"/>
      <c r="EDC274" s="27"/>
      <c r="EDD274" s="27"/>
      <c r="EDE274" s="27"/>
      <c r="EDF274" s="27"/>
      <c r="EDG274" s="27"/>
      <c r="EDH274" s="27"/>
      <c r="EDI274" s="27"/>
      <c r="EDJ274" s="27"/>
      <c r="EDK274" s="27"/>
      <c r="EDL274" s="27"/>
      <c r="EDM274" s="27"/>
      <c r="EDN274" s="27"/>
      <c r="EDO274" s="27"/>
      <c r="EDP274" s="27"/>
      <c r="EDQ274" s="27"/>
      <c r="EDR274" s="27"/>
      <c r="EDS274" s="27"/>
      <c r="EDT274" s="27"/>
      <c r="EDU274" s="27"/>
      <c r="EDV274" s="27"/>
      <c r="EDW274" s="27"/>
      <c r="EDX274" s="27"/>
      <c r="EDY274" s="27"/>
      <c r="EDZ274" s="27"/>
      <c r="EEA274" s="27"/>
      <c r="EEB274" s="27"/>
      <c r="EEC274" s="27"/>
      <c r="EED274" s="27"/>
      <c r="EEE274" s="27"/>
      <c r="EEF274" s="27"/>
      <c r="EEG274" s="27"/>
      <c r="EEH274" s="27"/>
      <c r="EEI274" s="27"/>
      <c r="EEJ274" s="27"/>
      <c r="EEK274" s="27"/>
      <c r="EEL274" s="27"/>
      <c r="EEM274" s="27"/>
      <c r="EEN274" s="27"/>
      <c r="EEO274" s="27"/>
      <c r="EEP274" s="27"/>
      <c r="EEQ274" s="27"/>
      <c r="EER274" s="27"/>
      <c r="EES274" s="27"/>
      <c r="EET274" s="27"/>
      <c r="EEU274" s="27"/>
      <c r="EEV274" s="27"/>
      <c r="EEW274" s="27"/>
      <c r="EEX274" s="27"/>
      <c r="EEY274" s="27"/>
      <c r="EEZ274" s="27"/>
      <c r="EFA274" s="27"/>
      <c r="EFB274" s="27"/>
      <c r="EFC274" s="27"/>
      <c r="EFD274" s="27"/>
      <c r="EFE274" s="27"/>
      <c r="EFF274" s="27"/>
      <c r="EFG274" s="27"/>
      <c r="EFH274" s="27"/>
      <c r="EFI274" s="27"/>
      <c r="EFJ274" s="27"/>
      <c r="EFK274" s="27"/>
      <c r="EFL274" s="27"/>
      <c r="EFM274" s="27"/>
      <c r="EFN274" s="27"/>
      <c r="EFO274" s="27"/>
      <c r="EFP274" s="27"/>
      <c r="EFQ274" s="27"/>
      <c r="EFR274" s="27"/>
      <c r="EFS274" s="27"/>
      <c r="EFT274" s="27"/>
      <c r="EFU274" s="27"/>
      <c r="EFV274" s="27"/>
      <c r="EFW274" s="27"/>
      <c r="EFX274" s="27"/>
      <c r="EFY274" s="27"/>
      <c r="EFZ274" s="27"/>
      <c r="EGA274" s="27"/>
      <c r="EGB274" s="27"/>
      <c r="EGC274" s="27"/>
      <c r="EGD274" s="27"/>
      <c r="EGE274" s="27"/>
      <c r="EGF274" s="27"/>
      <c r="EGG274" s="27"/>
      <c r="EGH274" s="27"/>
      <c r="EGI274" s="27"/>
      <c r="EGJ274" s="27"/>
      <c r="EGK274" s="27"/>
      <c r="EGL274" s="27"/>
      <c r="EGM274" s="27"/>
      <c r="EGN274" s="27"/>
      <c r="EGO274" s="27"/>
      <c r="EGP274" s="27"/>
      <c r="EGQ274" s="27"/>
      <c r="EGR274" s="27"/>
      <c r="EGS274" s="27"/>
      <c r="EGT274" s="27"/>
      <c r="EGU274" s="27"/>
      <c r="EGV274" s="27"/>
      <c r="EGW274" s="27"/>
      <c r="EGX274" s="27"/>
      <c r="EGY274" s="27"/>
      <c r="EGZ274" s="27"/>
      <c r="EHA274" s="27"/>
      <c r="EHB274" s="27"/>
      <c r="EHC274" s="27"/>
      <c r="EHD274" s="27"/>
      <c r="EHE274" s="27"/>
      <c r="EHF274" s="27"/>
      <c r="EHG274" s="27"/>
      <c r="EHH274" s="27"/>
      <c r="EHI274" s="27"/>
      <c r="EHJ274" s="27"/>
      <c r="EHK274" s="27"/>
      <c r="EHL274" s="27"/>
      <c r="EHM274" s="27"/>
      <c r="EHN274" s="27"/>
      <c r="EHO274" s="27"/>
      <c r="EHP274" s="27"/>
      <c r="EHQ274" s="27"/>
      <c r="EHR274" s="27"/>
      <c r="EHS274" s="27"/>
      <c r="EHT274" s="27"/>
      <c r="EHU274" s="27"/>
      <c r="EHV274" s="27"/>
      <c r="EHW274" s="27"/>
      <c r="EHX274" s="27"/>
      <c r="EHY274" s="27"/>
      <c r="EHZ274" s="27"/>
      <c r="EIA274" s="27"/>
      <c r="EIB274" s="27"/>
      <c r="EIC274" s="27"/>
      <c r="EID274" s="27"/>
      <c r="EIE274" s="27"/>
      <c r="EIF274" s="27"/>
      <c r="EIG274" s="27"/>
      <c r="EIH274" s="27"/>
      <c r="EII274" s="27"/>
      <c r="EIJ274" s="27"/>
      <c r="EIK274" s="27"/>
      <c r="EIL274" s="27"/>
      <c r="EIM274" s="27"/>
      <c r="EIN274" s="27"/>
      <c r="EIO274" s="27"/>
      <c r="EIP274" s="27"/>
      <c r="EIQ274" s="27"/>
      <c r="EIR274" s="27"/>
      <c r="EIS274" s="27"/>
      <c r="EIT274" s="27"/>
      <c r="EIU274" s="27"/>
      <c r="EIV274" s="27"/>
      <c r="EIW274" s="27"/>
      <c r="EIX274" s="27"/>
      <c r="EIY274" s="27"/>
      <c r="EIZ274" s="27"/>
      <c r="EJA274" s="27"/>
      <c r="EJB274" s="27"/>
      <c r="EJC274" s="27"/>
      <c r="EJD274" s="27"/>
      <c r="EJE274" s="27"/>
      <c r="EJF274" s="27"/>
      <c r="EJG274" s="27"/>
      <c r="EJH274" s="27"/>
      <c r="EJI274" s="27"/>
      <c r="EJJ274" s="27"/>
      <c r="EJK274" s="27"/>
      <c r="EJL274" s="27"/>
      <c r="EJM274" s="27"/>
      <c r="EJN274" s="27"/>
      <c r="EJO274" s="27"/>
      <c r="EJP274" s="27"/>
      <c r="EJQ274" s="27"/>
      <c r="EJR274" s="27"/>
      <c r="EJS274" s="27"/>
      <c r="EJT274" s="27"/>
      <c r="EJU274" s="27"/>
      <c r="EJV274" s="27"/>
      <c r="EJW274" s="27"/>
      <c r="EJX274" s="27"/>
      <c r="EJY274" s="27"/>
      <c r="EJZ274" s="27"/>
      <c r="EKA274" s="27"/>
      <c r="EKB274" s="27"/>
      <c r="EKC274" s="27"/>
      <c r="EKD274" s="27"/>
      <c r="EKE274" s="27"/>
      <c r="EKF274" s="27"/>
      <c r="EKG274" s="27"/>
      <c r="EKH274" s="27"/>
      <c r="EKI274" s="27"/>
      <c r="EKJ274" s="27"/>
      <c r="EKK274" s="27"/>
      <c r="EKL274" s="27"/>
      <c r="EKM274" s="27"/>
      <c r="EKN274" s="27"/>
      <c r="EKO274" s="27"/>
      <c r="EKP274" s="27"/>
      <c r="EKQ274" s="27"/>
      <c r="EKR274" s="27"/>
      <c r="EKS274" s="27"/>
      <c r="EKT274" s="27"/>
      <c r="EKU274" s="27"/>
      <c r="EKV274" s="27"/>
      <c r="EKW274" s="27"/>
      <c r="EKX274" s="27"/>
      <c r="EKY274" s="27"/>
      <c r="EKZ274" s="27"/>
      <c r="ELA274" s="27"/>
      <c r="ELB274" s="27"/>
      <c r="ELC274" s="27"/>
      <c r="ELD274" s="27"/>
      <c r="ELE274" s="27"/>
      <c r="ELF274" s="27"/>
      <c r="ELG274" s="27"/>
      <c r="ELH274" s="27"/>
      <c r="ELI274" s="27"/>
      <c r="ELJ274" s="27"/>
      <c r="ELK274" s="27"/>
      <c r="ELL274" s="27"/>
      <c r="ELM274" s="27"/>
      <c r="ELN274" s="27"/>
      <c r="ELO274" s="27"/>
      <c r="ELP274" s="27"/>
      <c r="ELQ274" s="27"/>
      <c r="ELR274" s="27"/>
      <c r="ELS274" s="27"/>
      <c r="ELT274" s="27"/>
      <c r="ELU274" s="27"/>
      <c r="ELV274" s="27"/>
      <c r="ELW274" s="27"/>
      <c r="ELX274" s="27"/>
      <c r="ELY274" s="27"/>
      <c r="ELZ274" s="27"/>
      <c r="EMA274" s="27"/>
      <c r="EMB274" s="27"/>
      <c r="EMC274" s="27"/>
      <c r="EMD274" s="27"/>
      <c r="EME274" s="27"/>
      <c r="EMF274" s="27"/>
      <c r="EMG274" s="27"/>
      <c r="EMH274" s="27"/>
      <c r="EMI274" s="27"/>
      <c r="EMJ274" s="27"/>
      <c r="EMK274" s="27"/>
      <c r="EML274" s="27"/>
      <c r="EMM274" s="27"/>
      <c r="EMN274" s="27"/>
      <c r="EMO274" s="27"/>
      <c r="EMP274" s="27"/>
      <c r="EMQ274" s="27"/>
      <c r="EMR274" s="27"/>
      <c r="EMS274" s="27"/>
      <c r="EMT274" s="27"/>
      <c r="EMU274" s="27"/>
      <c r="EMV274" s="27"/>
      <c r="EMW274" s="27"/>
      <c r="EMX274" s="27"/>
      <c r="EMY274" s="27"/>
      <c r="EMZ274" s="27"/>
      <c r="ENA274" s="27"/>
      <c r="ENB274" s="27"/>
      <c r="ENC274" s="27"/>
      <c r="END274" s="27"/>
      <c r="ENE274" s="27"/>
      <c r="ENF274" s="27"/>
      <c r="ENG274" s="27"/>
      <c r="ENH274" s="27"/>
      <c r="ENI274" s="27"/>
      <c r="ENJ274" s="27"/>
      <c r="ENK274" s="27"/>
      <c r="ENL274" s="27"/>
      <c r="ENM274" s="27"/>
      <c r="ENN274" s="27"/>
      <c r="ENO274" s="27"/>
      <c r="ENP274" s="27"/>
      <c r="ENQ274" s="27"/>
      <c r="ENR274" s="27"/>
      <c r="ENS274" s="27"/>
      <c r="ENT274" s="27"/>
      <c r="ENU274" s="27"/>
      <c r="ENV274" s="27"/>
      <c r="ENW274" s="27"/>
      <c r="ENX274" s="27"/>
      <c r="ENY274" s="27"/>
      <c r="ENZ274" s="27"/>
      <c r="EOA274" s="27"/>
      <c r="EOB274" s="27"/>
      <c r="EOC274" s="27"/>
      <c r="EOD274" s="27"/>
      <c r="EOE274" s="27"/>
      <c r="EOF274" s="27"/>
      <c r="EOG274" s="27"/>
      <c r="EOH274" s="27"/>
      <c r="EOI274" s="27"/>
      <c r="EOJ274" s="27"/>
      <c r="EOK274" s="27"/>
      <c r="EOL274" s="27"/>
      <c r="EOM274" s="27"/>
      <c r="EON274" s="27"/>
      <c r="EOO274" s="27"/>
      <c r="EOP274" s="27"/>
      <c r="EOQ274" s="27"/>
      <c r="EOR274" s="27"/>
      <c r="EOS274" s="27"/>
      <c r="EOT274" s="27"/>
      <c r="EOU274" s="27"/>
      <c r="EOV274" s="27"/>
      <c r="EOW274" s="27"/>
      <c r="EOX274" s="27"/>
      <c r="EOY274" s="27"/>
      <c r="EOZ274" s="27"/>
      <c r="EPA274" s="27"/>
      <c r="EPB274" s="27"/>
      <c r="EPC274" s="27"/>
      <c r="EPD274" s="27"/>
      <c r="EPE274" s="27"/>
      <c r="EPF274" s="27"/>
      <c r="EPG274" s="27"/>
      <c r="EPH274" s="27"/>
      <c r="EPI274" s="27"/>
      <c r="EPJ274" s="27"/>
      <c r="EPK274" s="27"/>
      <c r="EPL274" s="27"/>
      <c r="EPM274" s="27"/>
      <c r="EPN274" s="27"/>
      <c r="EPO274" s="27"/>
      <c r="EPP274" s="27"/>
      <c r="EPQ274" s="27"/>
      <c r="EPR274" s="27"/>
      <c r="EPS274" s="27"/>
      <c r="EPT274" s="27"/>
      <c r="EPU274" s="27"/>
      <c r="EPV274" s="27"/>
      <c r="EPW274" s="27"/>
      <c r="EPX274" s="27"/>
      <c r="EPY274" s="27"/>
      <c r="EPZ274" s="27"/>
      <c r="EQA274" s="27"/>
      <c r="EQB274" s="27"/>
      <c r="EQC274" s="27"/>
      <c r="EQD274" s="27"/>
      <c r="EQE274" s="27"/>
      <c r="EQF274" s="27"/>
      <c r="EQG274" s="27"/>
      <c r="EQH274" s="27"/>
      <c r="EQI274" s="27"/>
      <c r="EQJ274" s="27"/>
      <c r="EQK274" s="27"/>
      <c r="EQL274" s="27"/>
      <c r="EQM274" s="27"/>
      <c r="EQN274" s="27"/>
      <c r="EQO274" s="27"/>
      <c r="EQP274" s="27"/>
      <c r="EQQ274" s="27"/>
      <c r="EQR274" s="27"/>
      <c r="EQS274" s="27"/>
      <c r="EQT274" s="27"/>
      <c r="EQU274" s="27"/>
      <c r="EQV274" s="27"/>
      <c r="EQW274" s="27"/>
      <c r="EQX274" s="27"/>
      <c r="EQY274" s="27"/>
      <c r="EQZ274" s="27"/>
      <c r="ERA274" s="27"/>
      <c r="ERB274" s="27"/>
      <c r="ERC274" s="27"/>
      <c r="ERD274" s="27"/>
      <c r="ERE274" s="27"/>
      <c r="ERF274" s="27"/>
      <c r="ERG274" s="27"/>
      <c r="ERH274" s="27"/>
      <c r="ERI274" s="27"/>
      <c r="ERJ274" s="27"/>
      <c r="ERK274" s="27"/>
      <c r="ERL274" s="27"/>
      <c r="ERM274" s="27"/>
      <c r="ERN274" s="27"/>
      <c r="ERO274" s="27"/>
      <c r="ERP274" s="27"/>
      <c r="ERQ274" s="27"/>
      <c r="ERR274" s="27"/>
      <c r="ERS274" s="27"/>
      <c r="ERT274" s="27"/>
      <c r="ERU274" s="27"/>
      <c r="ERV274" s="27"/>
      <c r="ERW274" s="27"/>
      <c r="ERX274" s="27"/>
      <c r="ERY274" s="27"/>
      <c r="ERZ274" s="27"/>
      <c r="ESA274" s="27"/>
      <c r="ESB274" s="27"/>
      <c r="ESC274" s="27"/>
      <c r="ESD274" s="27"/>
      <c r="ESE274" s="27"/>
      <c r="ESF274" s="27"/>
      <c r="ESG274" s="27"/>
      <c r="ESH274" s="27"/>
      <c r="ESI274" s="27"/>
      <c r="ESJ274" s="27"/>
      <c r="ESK274" s="27"/>
      <c r="ESL274" s="27"/>
      <c r="ESM274" s="27"/>
      <c r="ESN274" s="27"/>
      <c r="ESO274" s="27"/>
      <c r="ESP274" s="27"/>
      <c r="ESQ274" s="27"/>
      <c r="ESR274" s="27"/>
      <c r="ESS274" s="27"/>
      <c r="EST274" s="27"/>
      <c r="ESU274" s="27"/>
      <c r="ESV274" s="27"/>
      <c r="ESW274" s="27"/>
      <c r="ESX274" s="27"/>
      <c r="ESY274" s="27"/>
      <c r="ESZ274" s="27"/>
      <c r="ETA274" s="27"/>
      <c r="ETB274" s="27"/>
      <c r="ETC274" s="27"/>
      <c r="ETD274" s="27"/>
      <c r="ETE274" s="27"/>
      <c r="ETF274" s="27"/>
      <c r="ETG274" s="27"/>
      <c r="ETH274" s="27"/>
      <c r="ETI274" s="27"/>
      <c r="ETJ274" s="27"/>
      <c r="ETK274" s="27"/>
      <c r="ETL274" s="27"/>
      <c r="ETM274" s="27"/>
      <c r="ETN274" s="27"/>
      <c r="ETO274" s="27"/>
      <c r="ETP274" s="27"/>
      <c r="ETQ274" s="27"/>
      <c r="ETR274" s="27"/>
      <c r="ETS274" s="27"/>
      <c r="ETT274" s="27"/>
      <c r="ETU274" s="27"/>
      <c r="ETV274" s="27"/>
      <c r="ETW274" s="27"/>
      <c r="ETX274" s="27"/>
      <c r="ETY274" s="27"/>
      <c r="ETZ274" s="27"/>
      <c r="EUA274" s="27"/>
      <c r="EUB274" s="27"/>
      <c r="EUC274" s="27"/>
      <c r="EUD274" s="27"/>
      <c r="EUE274" s="27"/>
      <c r="EUF274" s="27"/>
      <c r="EUG274" s="27"/>
      <c r="EUH274" s="27"/>
      <c r="EUI274" s="27"/>
      <c r="EUJ274" s="27"/>
      <c r="EUK274" s="27"/>
      <c r="EUL274" s="27"/>
      <c r="EUM274" s="27"/>
      <c r="EUN274" s="27"/>
      <c r="EUO274" s="27"/>
      <c r="EUP274" s="27"/>
      <c r="EUQ274" s="27"/>
      <c r="EUR274" s="27"/>
      <c r="EUS274" s="27"/>
      <c r="EUT274" s="27"/>
      <c r="EUU274" s="27"/>
      <c r="EUV274" s="27"/>
      <c r="EUW274" s="27"/>
      <c r="EUX274" s="27"/>
      <c r="EUY274" s="27"/>
      <c r="EUZ274" s="27"/>
      <c r="EVA274" s="27"/>
      <c r="EVB274" s="27"/>
      <c r="EVC274" s="27"/>
      <c r="EVD274" s="27"/>
      <c r="EVE274" s="27"/>
      <c r="EVF274" s="27"/>
      <c r="EVG274" s="27"/>
      <c r="EVH274" s="27"/>
      <c r="EVI274" s="27"/>
      <c r="EVJ274" s="27"/>
      <c r="EVK274" s="27"/>
      <c r="EVL274" s="27"/>
      <c r="EVM274" s="27"/>
      <c r="EVN274" s="27"/>
      <c r="EVO274" s="27"/>
      <c r="EVP274" s="27"/>
      <c r="EVQ274" s="27"/>
      <c r="EVR274" s="27"/>
      <c r="EVS274" s="27"/>
      <c r="EVT274" s="27"/>
      <c r="EVU274" s="27"/>
      <c r="EVV274" s="27"/>
      <c r="EVW274" s="27"/>
      <c r="EVX274" s="27"/>
      <c r="EVY274" s="27"/>
      <c r="EVZ274" s="27"/>
      <c r="EWA274" s="27"/>
      <c r="EWB274" s="27"/>
      <c r="EWC274" s="27"/>
      <c r="EWD274" s="27"/>
      <c r="EWE274" s="27"/>
      <c r="EWF274" s="27"/>
      <c r="EWG274" s="27"/>
      <c r="EWH274" s="27"/>
      <c r="EWI274" s="27"/>
      <c r="EWJ274" s="27"/>
      <c r="EWK274" s="27"/>
      <c r="EWL274" s="27"/>
      <c r="EWM274" s="27"/>
      <c r="EWN274" s="27"/>
      <c r="EWO274" s="27"/>
      <c r="EWP274" s="27"/>
      <c r="EWQ274" s="27"/>
      <c r="EWR274" s="27"/>
      <c r="EWS274" s="27"/>
      <c r="EWT274" s="27"/>
      <c r="EWU274" s="27"/>
      <c r="EWV274" s="27"/>
      <c r="EWW274" s="27"/>
      <c r="EWX274" s="27"/>
      <c r="EWY274" s="27"/>
      <c r="EWZ274" s="27"/>
      <c r="EXA274" s="27"/>
      <c r="EXB274" s="27"/>
      <c r="EXC274" s="27"/>
      <c r="EXD274" s="27"/>
      <c r="EXE274" s="27"/>
      <c r="EXF274" s="27"/>
      <c r="EXG274" s="27"/>
      <c r="EXH274" s="27"/>
      <c r="EXI274" s="27"/>
      <c r="EXJ274" s="27"/>
      <c r="EXK274" s="27"/>
      <c r="EXL274" s="27"/>
      <c r="EXM274" s="27"/>
      <c r="EXN274" s="27"/>
      <c r="EXO274" s="27"/>
      <c r="EXP274" s="27"/>
      <c r="EXQ274" s="27"/>
      <c r="EXR274" s="27"/>
      <c r="EXS274" s="27"/>
      <c r="EXT274" s="27"/>
      <c r="EXU274" s="27"/>
      <c r="EXV274" s="27"/>
      <c r="EXW274" s="27"/>
      <c r="EXX274" s="27"/>
      <c r="EXY274" s="27"/>
      <c r="EXZ274" s="27"/>
      <c r="EYA274" s="27"/>
      <c r="EYB274" s="27"/>
      <c r="EYC274" s="27"/>
      <c r="EYD274" s="27"/>
      <c r="EYE274" s="27"/>
      <c r="EYF274" s="27"/>
      <c r="EYG274" s="27"/>
      <c r="EYH274" s="27"/>
      <c r="EYI274" s="27"/>
      <c r="EYJ274" s="27"/>
      <c r="EYK274" s="27"/>
      <c r="EYL274" s="27"/>
      <c r="EYM274" s="27"/>
      <c r="EYN274" s="27"/>
      <c r="EYO274" s="27"/>
      <c r="EYP274" s="27"/>
      <c r="EYQ274" s="27"/>
      <c r="EYR274" s="27"/>
      <c r="EYS274" s="27"/>
      <c r="EYT274" s="27"/>
      <c r="EYU274" s="27"/>
      <c r="EYV274" s="27"/>
      <c r="EYW274" s="27"/>
      <c r="EYX274" s="27"/>
      <c r="EYY274" s="27"/>
      <c r="EYZ274" s="27"/>
      <c r="EZA274" s="27"/>
      <c r="EZB274" s="27"/>
      <c r="EZC274" s="27"/>
      <c r="EZD274" s="27"/>
      <c r="EZE274" s="27"/>
      <c r="EZF274" s="27"/>
      <c r="EZG274" s="27"/>
      <c r="EZH274" s="27"/>
      <c r="EZI274" s="27"/>
      <c r="EZJ274" s="27"/>
      <c r="EZK274" s="27"/>
      <c r="EZL274" s="27"/>
      <c r="EZM274" s="27"/>
      <c r="EZN274" s="27"/>
      <c r="EZO274" s="27"/>
      <c r="EZP274" s="27"/>
      <c r="EZQ274" s="27"/>
      <c r="EZR274" s="27"/>
      <c r="EZS274" s="27"/>
      <c r="EZT274" s="27"/>
      <c r="EZU274" s="27"/>
      <c r="EZV274" s="27"/>
      <c r="EZW274" s="27"/>
      <c r="EZX274" s="27"/>
      <c r="EZY274" s="27"/>
      <c r="EZZ274" s="27"/>
      <c r="FAA274" s="27"/>
      <c r="FAB274" s="27"/>
      <c r="FAC274" s="27"/>
      <c r="FAD274" s="27"/>
      <c r="FAE274" s="27"/>
      <c r="FAF274" s="27"/>
      <c r="FAG274" s="27"/>
      <c r="FAH274" s="27"/>
      <c r="FAI274" s="27"/>
      <c r="FAJ274" s="27"/>
      <c r="FAK274" s="27"/>
      <c r="FAL274" s="27"/>
      <c r="FAM274" s="27"/>
      <c r="FAN274" s="27"/>
      <c r="FAO274" s="27"/>
      <c r="FAP274" s="27"/>
      <c r="FAQ274" s="27"/>
      <c r="FAR274" s="27"/>
      <c r="FAS274" s="27"/>
      <c r="FAT274" s="27"/>
      <c r="FAU274" s="27"/>
      <c r="FAV274" s="27"/>
      <c r="FAW274" s="27"/>
      <c r="FAX274" s="27"/>
      <c r="FAY274" s="27"/>
      <c r="FAZ274" s="27"/>
      <c r="FBA274" s="27"/>
      <c r="FBB274" s="27"/>
      <c r="FBC274" s="27"/>
      <c r="FBD274" s="27"/>
      <c r="FBE274" s="27"/>
      <c r="FBF274" s="27"/>
      <c r="FBG274" s="27"/>
      <c r="FBH274" s="27"/>
      <c r="FBI274" s="27"/>
      <c r="FBJ274" s="27"/>
      <c r="FBK274" s="27"/>
      <c r="FBL274" s="27"/>
      <c r="FBM274" s="27"/>
      <c r="FBN274" s="27"/>
      <c r="FBO274" s="27"/>
      <c r="FBP274" s="27"/>
      <c r="FBQ274" s="27"/>
      <c r="FBR274" s="27"/>
      <c r="FBS274" s="27"/>
      <c r="FBT274" s="27"/>
      <c r="FBU274" s="27"/>
      <c r="FBV274" s="27"/>
      <c r="FBW274" s="27"/>
      <c r="FBX274" s="27"/>
      <c r="FBY274" s="27"/>
      <c r="FBZ274" s="27"/>
      <c r="FCA274" s="27"/>
      <c r="FCB274" s="27"/>
      <c r="FCC274" s="27"/>
      <c r="FCD274" s="27"/>
      <c r="FCE274" s="27"/>
      <c r="FCF274" s="27"/>
      <c r="FCG274" s="27"/>
      <c r="FCH274" s="27"/>
      <c r="FCI274" s="27"/>
      <c r="FCJ274" s="27"/>
      <c r="FCK274" s="27"/>
      <c r="FCL274" s="27"/>
      <c r="FCM274" s="27"/>
      <c r="FCN274" s="27"/>
      <c r="FCO274" s="27"/>
      <c r="FCP274" s="27"/>
      <c r="FCQ274" s="27"/>
      <c r="FCR274" s="27"/>
      <c r="FCS274" s="27"/>
      <c r="FCT274" s="27"/>
      <c r="FCU274" s="27"/>
      <c r="FCV274" s="27"/>
      <c r="FCW274" s="27"/>
      <c r="FCX274" s="27"/>
      <c r="FCY274" s="27"/>
      <c r="FCZ274" s="27"/>
      <c r="FDA274" s="27"/>
      <c r="FDB274" s="27"/>
      <c r="FDC274" s="27"/>
      <c r="FDD274" s="27"/>
      <c r="FDE274" s="27"/>
      <c r="FDF274" s="27"/>
      <c r="FDG274" s="27"/>
      <c r="FDH274" s="27"/>
      <c r="FDI274" s="27"/>
      <c r="FDJ274" s="27"/>
      <c r="FDK274" s="27"/>
      <c r="FDL274" s="27"/>
      <c r="FDM274" s="27"/>
      <c r="FDN274" s="27"/>
      <c r="FDO274" s="27"/>
      <c r="FDP274" s="27"/>
      <c r="FDQ274" s="27"/>
      <c r="FDR274" s="27"/>
      <c r="FDS274" s="27"/>
      <c r="FDT274" s="27"/>
      <c r="FDU274" s="27"/>
      <c r="FDV274" s="27"/>
      <c r="FDW274" s="27"/>
      <c r="FDX274" s="27"/>
      <c r="FDY274" s="27"/>
      <c r="FDZ274" s="27"/>
      <c r="FEA274" s="27"/>
      <c r="FEB274" s="27"/>
      <c r="FEC274" s="27"/>
      <c r="FED274" s="27"/>
      <c r="FEE274" s="27"/>
      <c r="FEF274" s="27"/>
      <c r="FEG274" s="27"/>
      <c r="FEH274" s="27"/>
      <c r="FEI274" s="27"/>
      <c r="FEJ274" s="27"/>
      <c r="FEK274" s="27"/>
      <c r="FEL274" s="27"/>
      <c r="FEM274" s="27"/>
      <c r="FEN274" s="27"/>
      <c r="FEO274" s="27"/>
      <c r="FEP274" s="27"/>
      <c r="FEQ274" s="27"/>
      <c r="FER274" s="27"/>
      <c r="FES274" s="27"/>
      <c r="FET274" s="27"/>
      <c r="FEU274" s="27"/>
      <c r="FEV274" s="27"/>
      <c r="FEW274" s="27"/>
      <c r="FEX274" s="27"/>
      <c r="FEY274" s="27"/>
      <c r="FEZ274" s="27"/>
      <c r="FFA274" s="27"/>
      <c r="FFB274" s="27"/>
      <c r="FFC274" s="27"/>
      <c r="FFD274" s="27"/>
      <c r="FFE274" s="27"/>
      <c r="FFF274" s="27"/>
      <c r="FFG274" s="27"/>
      <c r="FFH274" s="27"/>
      <c r="FFI274" s="27"/>
      <c r="FFJ274" s="27"/>
      <c r="FFK274" s="27"/>
      <c r="FFL274" s="27"/>
      <c r="FFM274" s="27"/>
      <c r="FFN274" s="27"/>
      <c r="FFO274" s="27"/>
      <c r="FFP274" s="27"/>
      <c r="FFQ274" s="27"/>
      <c r="FFR274" s="27"/>
      <c r="FFS274" s="27"/>
      <c r="FFT274" s="27"/>
      <c r="FFU274" s="27"/>
      <c r="FFV274" s="27"/>
      <c r="FFW274" s="27"/>
      <c r="FFX274" s="27"/>
      <c r="FFY274" s="27"/>
      <c r="FFZ274" s="27"/>
      <c r="FGA274" s="27"/>
      <c r="FGB274" s="27"/>
      <c r="FGC274" s="27"/>
      <c r="FGD274" s="27"/>
      <c r="FGE274" s="27"/>
      <c r="FGF274" s="27"/>
      <c r="FGG274" s="27"/>
      <c r="FGH274" s="27"/>
      <c r="FGI274" s="27"/>
      <c r="FGJ274" s="27"/>
      <c r="FGK274" s="27"/>
      <c r="FGL274" s="27"/>
      <c r="FGM274" s="27"/>
      <c r="FGN274" s="27"/>
      <c r="FGO274" s="27"/>
      <c r="FGP274" s="27"/>
      <c r="FGQ274" s="27"/>
      <c r="FGR274" s="27"/>
      <c r="FGS274" s="27"/>
      <c r="FGT274" s="27"/>
      <c r="FGU274" s="27"/>
      <c r="FGV274" s="27"/>
      <c r="FGW274" s="27"/>
      <c r="FGX274" s="27"/>
      <c r="FGY274" s="27"/>
      <c r="FGZ274" s="27"/>
      <c r="FHA274" s="27"/>
      <c r="FHB274" s="27"/>
      <c r="FHC274" s="27"/>
      <c r="FHD274" s="27"/>
      <c r="FHE274" s="27"/>
      <c r="FHF274" s="27"/>
      <c r="FHG274" s="27"/>
      <c r="FHH274" s="27"/>
      <c r="FHI274" s="27"/>
      <c r="FHJ274" s="27"/>
      <c r="FHK274" s="27"/>
      <c r="FHL274" s="27"/>
      <c r="FHM274" s="27"/>
      <c r="FHN274" s="27"/>
      <c r="FHO274" s="27"/>
      <c r="FHP274" s="27"/>
      <c r="FHQ274" s="27"/>
      <c r="FHR274" s="27"/>
      <c r="FHS274" s="27"/>
      <c r="FHT274" s="27"/>
      <c r="FHU274" s="27"/>
      <c r="FHV274" s="27"/>
      <c r="FHW274" s="27"/>
      <c r="FHX274" s="27"/>
      <c r="FHY274" s="27"/>
      <c r="FHZ274" s="27"/>
      <c r="FIA274" s="27"/>
      <c r="FIB274" s="27"/>
      <c r="FIC274" s="27"/>
      <c r="FID274" s="27"/>
      <c r="FIE274" s="27"/>
      <c r="FIF274" s="27"/>
      <c r="FIG274" s="27"/>
      <c r="FIH274" s="27"/>
      <c r="FII274" s="27"/>
      <c r="FIJ274" s="27"/>
      <c r="FIK274" s="27"/>
      <c r="FIL274" s="27"/>
      <c r="FIM274" s="27"/>
      <c r="FIN274" s="27"/>
      <c r="FIO274" s="27"/>
      <c r="FIP274" s="27"/>
      <c r="FIQ274" s="27"/>
      <c r="FIR274" s="27"/>
      <c r="FIS274" s="27"/>
      <c r="FIT274" s="27"/>
      <c r="FIU274" s="27"/>
      <c r="FIV274" s="27"/>
      <c r="FIW274" s="27"/>
      <c r="FIX274" s="27"/>
      <c r="FIY274" s="27"/>
      <c r="FIZ274" s="27"/>
      <c r="FJA274" s="27"/>
      <c r="FJB274" s="27"/>
      <c r="FJC274" s="27"/>
      <c r="FJD274" s="27"/>
      <c r="FJE274" s="27"/>
      <c r="FJF274" s="27"/>
      <c r="FJG274" s="27"/>
      <c r="FJH274" s="27"/>
      <c r="FJI274" s="27"/>
      <c r="FJJ274" s="27"/>
      <c r="FJK274" s="27"/>
      <c r="FJL274" s="27"/>
      <c r="FJM274" s="27"/>
      <c r="FJN274" s="27"/>
      <c r="FJO274" s="27"/>
      <c r="FJP274" s="27"/>
      <c r="FJQ274" s="27"/>
      <c r="FJR274" s="27"/>
      <c r="FJS274" s="27"/>
      <c r="FJT274" s="27"/>
      <c r="FJU274" s="27"/>
      <c r="FJV274" s="27"/>
      <c r="FJW274" s="27"/>
      <c r="FJX274" s="27"/>
      <c r="FJY274" s="27"/>
      <c r="FJZ274" s="27"/>
      <c r="FKA274" s="27"/>
      <c r="FKB274" s="27"/>
      <c r="FKC274" s="27"/>
      <c r="FKD274" s="27"/>
      <c r="FKE274" s="27"/>
      <c r="FKF274" s="27"/>
      <c r="FKG274" s="27"/>
      <c r="FKH274" s="27"/>
      <c r="FKI274" s="27"/>
      <c r="FKJ274" s="27"/>
      <c r="FKK274" s="27"/>
      <c r="FKL274" s="27"/>
      <c r="FKM274" s="27"/>
      <c r="FKN274" s="27"/>
      <c r="FKO274" s="27"/>
      <c r="FKP274" s="27"/>
      <c r="FKQ274" s="27"/>
      <c r="FKR274" s="27"/>
      <c r="FKS274" s="27"/>
      <c r="FKT274" s="27"/>
      <c r="FKU274" s="27"/>
      <c r="FKV274" s="27"/>
      <c r="FKW274" s="27"/>
      <c r="FKX274" s="27"/>
      <c r="FKY274" s="27"/>
      <c r="FKZ274" s="27"/>
      <c r="FLA274" s="27"/>
      <c r="FLB274" s="27"/>
      <c r="FLC274" s="27"/>
      <c r="FLD274" s="27"/>
      <c r="FLE274" s="27"/>
      <c r="FLF274" s="27"/>
      <c r="FLG274" s="27"/>
      <c r="FLH274" s="27"/>
      <c r="FLI274" s="27"/>
      <c r="FLJ274" s="27"/>
      <c r="FLK274" s="27"/>
      <c r="FLL274" s="27"/>
      <c r="FLM274" s="27"/>
      <c r="FLN274" s="27"/>
      <c r="FLO274" s="27"/>
      <c r="FLP274" s="27"/>
      <c r="FLQ274" s="27"/>
      <c r="FLR274" s="27"/>
      <c r="FLS274" s="27"/>
      <c r="FLT274" s="27"/>
      <c r="FLU274" s="27"/>
      <c r="FLV274" s="27"/>
      <c r="FLW274" s="27"/>
      <c r="FLX274" s="27"/>
      <c r="FLY274" s="27"/>
      <c r="FLZ274" s="27"/>
      <c r="FMA274" s="27"/>
      <c r="FMB274" s="27"/>
      <c r="FMC274" s="27"/>
      <c r="FMD274" s="27"/>
      <c r="FME274" s="27"/>
      <c r="FMF274" s="27"/>
      <c r="FMG274" s="27"/>
      <c r="FMH274" s="27"/>
      <c r="FMI274" s="27"/>
      <c r="FMJ274" s="27"/>
      <c r="FMK274" s="27"/>
      <c r="FML274" s="27"/>
      <c r="FMM274" s="27"/>
      <c r="FMN274" s="27"/>
      <c r="FMO274" s="27"/>
      <c r="FMP274" s="27"/>
      <c r="FMQ274" s="27"/>
      <c r="FMR274" s="27"/>
      <c r="FMS274" s="27"/>
      <c r="FMT274" s="27"/>
      <c r="FMU274" s="27"/>
      <c r="FMV274" s="27"/>
      <c r="FMW274" s="27"/>
      <c r="FMX274" s="27"/>
      <c r="FMY274" s="27"/>
      <c r="FMZ274" s="27"/>
      <c r="FNA274" s="27"/>
      <c r="FNB274" s="27"/>
      <c r="FNC274" s="27"/>
      <c r="FND274" s="27"/>
      <c r="FNE274" s="27"/>
      <c r="FNF274" s="27"/>
      <c r="FNG274" s="27"/>
      <c r="FNH274" s="27"/>
      <c r="FNI274" s="27"/>
      <c r="FNJ274" s="27"/>
      <c r="FNK274" s="27"/>
      <c r="FNL274" s="27"/>
      <c r="FNM274" s="27"/>
      <c r="FNN274" s="27"/>
      <c r="FNO274" s="27"/>
      <c r="FNP274" s="27"/>
      <c r="FNQ274" s="27"/>
      <c r="FNR274" s="27"/>
      <c r="FNS274" s="27"/>
      <c r="FNT274" s="27"/>
      <c r="FNU274" s="27"/>
      <c r="FNV274" s="27"/>
      <c r="FNW274" s="27"/>
      <c r="FNX274" s="27"/>
      <c r="FNY274" s="27"/>
      <c r="FNZ274" s="27"/>
      <c r="FOA274" s="27"/>
      <c r="FOB274" s="27"/>
      <c r="FOC274" s="27"/>
      <c r="FOD274" s="27"/>
      <c r="FOE274" s="27"/>
      <c r="FOF274" s="27"/>
      <c r="FOG274" s="27"/>
      <c r="FOH274" s="27"/>
      <c r="FOI274" s="27"/>
      <c r="FOJ274" s="27"/>
      <c r="FOK274" s="27"/>
      <c r="FOL274" s="27"/>
      <c r="FOM274" s="27"/>
      <c r="FON274" s="27"/>
      <c r="FOO274" s="27"/>
      <c r="FOP274" s="27"/>
      <c r="FOQ274" s="27"/>
      <c r="FOR274" s="27"/>
      <c r="FOS274" s="27"/>
      <c r="FOT274" s="27"/>
      <c r="FOU274" s="27"/>
      <c r="FOV274" s="27"/>
      <c r="FOW274" s="27"/>
      <c r="FOX274" s="27"/>
      <c r="FOY274" s="27"/>
      <c r="FOZ274" s="27"/>
      <c r="FPA274" s="27"/>
      <c r="FPB274" s="27"/>
      <c r="FPC274" s="27"/>
      <c r="FPD274" s="27"/>
      <c r="FPE274" s="27"/>
      <c r="FPF274" s="27"/>
      <c r="FPG274" s="27"/>
      <c r="FPH274" s="27"/>
      <c r="FPI274" s="27"/>
      <c r="FPJ274" s="27"/>
      <c r="FPK274" s="27"/>
      <c r="FPL274" s="27"/>
      <c r="FPM274" s="27"/>
      <c r="FPN274" s="27"/>
      <c r="FPO274" s="27"/>
      <c r="FPP274" s="27"/>
      <c r="FPQ274" s="27"/>
      <c r="FPR274" s="27"/>
      <c r="FPS274" s="27"/>
      <c r="FPT274" s="27"/>
      <c r="FPU274" s="27"/>
      <c r="FPV274" s="27"/>
      <c r="FPW274" s="27"/>
      <c r="FPX274" s="27"/>
      <c r="FPY274" s="27"/>
      <c r="FPZ274" s="27"/>
      <c r="FQA274" s="27"/>
      <c r="FQB274" s="27"/>
      <c r="FQC274" s="27"/>
      <c r="FQD274" s="27"/>
      <c r="FQE274" s="27"/>
      <c r="FQF274" s="27"/>
      <c r="FQG274" s="27"/>
      <c r="FQH274" s="27"/>
      <c r="FQI274" s="27"/>
      <c r="FQJ274" s="27"/>
      <c r="FQK274" s="27"/>
      <c r="FQL274" s="27"/>
      <c r="FQM274" s="27"/>
      <c r="FQN274" s="27"/>
      <c r="FQO274" s="27"/>
      <c r="FQP274" s="27"/>
      <c r="FQQ274" s="27"/>
      <c r="FQR274" s="27"/>
      <c r="FQS274" s="27"/>
      <c r="FQT274" s="27"/>
      <c r="FQU274" s="27"/>
      <c r="FQV274" s="27"/>
      <c r="FQW274" s="27"/>
      <c r="FQX274" s="27"/>
      <c r="FQY274" s="27"/>
      <c r="FQZ274" s="27"/>
      <c r="FRA274" s="27"/>
      <c r="FRB274" s="27"/>
      <c r="FRC274" s="27"/>
      <c r="FRD274" s="27"/>
      <c r="FRE274" s="27"/>
      <c r="FRF274" s="27"/>
      <c r="FRG274" s="27"/>
      <c r="FRH274" s="27"/>
      <c r="FRI274" s="27"/>
      <c r="FRJ274" s="27"/>
      <c r="FRK274" s="27"/>
      <c r="FRL274" s="27"/>
      <c r="FRM274" s="27"/>
      <c r="FRN274" s="27"/>
      <c r="FRO274" s="27"/>
      <c r="FRP274" s="27"/>
      <c r="FRQ274" s="27"/>
      <c r="FRR274" s="27"/>
      <c r="FRS274" s="27"/>
      <c r="FRT274" s="27"/>
      <c r="FRU274" s="27"/>
      <c r="FRV274" s="27"/>
      <c r="FRW274" s="27"/>
      <c r="FRX274" s="27"/>
      <c r="FRY274" s="27"/>
      <c r="FRZ274" s="27"/>
      <c r="FSA274" s="27"/>
      <c r="FSB274" s="27"/>
      <c r="FSC274" s="27"/>
      <c r="FSD274" s="27"/>
      <c r="FSE274" s="27"/>
      <c r="FSF274" s="27"/>
      <c r="FSG274" s="27"/>
      <c r="FSH274" s="27"/>
      <c r="FSI274" s="27"/>
      <c r="FSJ274" s="27"/>
      <c r="FSK274" s="27"/>
      <c r="FSL274" s="27"/>
      <c r="FSM274" s="27"/>
      <c r="FSN274" s="27"/>
      <c r="FSO274" s="27"/>
      <c r="FSP274" s="27"/>
      <c r="FSQ274" s="27"/>
      <c r="FSR274" s="27"/>
      <c r="FSS274" s="27"/>
      <c r="FST274" s="27"/>
      <c r="FSU274" s="27"/>
      <c r="FSV274" s="27"/>
      <c r="FSW274" s="27"/>
      <c r="FSX274" s="27"/>
      <c r="FSY274" s="27"/>
      <c r="FSZ274" s="27"/>
      <c r="FTA274" s="27"/>
      <c r="FTB274" s="27"/>
      <c r="FTC274" s="27"/>
      <c r="FTD274" s="27"/>
      <c r="FTE274" s="27"/>
      <c r="FTF274" s="27"/>
      <c r="FTG274" s="27"/>
      <c r="FTH274" s="27"/>
      <c r="FTI274" s="27"/>
      <c r="FTJ274" s="27"/>
      <c r="FTK274" s="27"/>
      <c r="FTL274" s="27"/>
      <c r="FTM274" s="27"/>
      <c r="FTN274" s="27"/>
      <c r="FTO274" s="27"/>
      <c r="FTP274" s="27"/>
      <c r="FTQ274" s="27"/>
      <c r="FTR274" s="27"/>
      <c r="FTS274" s="27"/>
      <c r="FTT274" s="27"/>
      <c r="FTU274" s="27"/>
      <c r="FTV274" s="27"/>
      <c r="FTW274" s="27"/>
      <c r="FTX274" s="27"/>
      <c r="FTY274" s="27"/>
      <c r="FTZ274" s="27"/>
      <c r="FUA274" s="27"/>
      <c r="FUB274" s="27"/>
      <c r="FUC274" s="27"/>
      <c r="FUD274" s="27"/>
      <c r="FUE274" s="27"/>
      <c r="FUF274" s="27"/>
      <c r="FUG274" s="27"/>
      <c r="FUH274" s="27"/>
      <c r="FUI274" s="27"/>
      <c r="FUJ274" s="27"/>
      <c r="FUK274" s="27"/>
      <c r="FUL274" s="27"/>
      <c r="FUM274" s="27"/>
      <c r="FUN274" s="27"/>
      <c r="FUO274" s="27"/>
      <c r="FUP274" s="27"/>
      <c r="FUQ274" s="27"/>
      <c r="FUR274" s="27"/>
      <c r="FUS274" s="27"/>
      <c r="FUT274" s="27"/>
      <c r="FUU274" s="27"/>
      <c r="FUV274" s="27"/>
      <c r="FUW274" s="27"/>
      <c r="FUX274" s="27"/>
      <c r="FUY274" s="27"/>
      <c r="FUZ274" s="27"/>
      <c r="FVA274" s="27"/>
      <c r="FVB274" s="27"/>
      <c r="FVC274" s="27"/>
      <c r="FVD274" s="27"/>
      <c r="FVE274" s="27"/>
      <c r="FVF274" s="27"/>
      <c r="FVG274" s="27"/>
      <c r="FVH274" s="27"/>
      <c r="FVI274" s="27"/>
      <c r="FVJ274" s="27"/>
      <c r="FVK274" s="27"/>
      <c r="FVL274" s="27"/>
      <c r="FVM274" s="27"/>
      <c r="FVN274" s="27"/>
      <c r="FVO274" s="27"/>
      <c r="FVP274" s="27"/>
      <c r="FVQ274" s="27"/>
      <c r="FVR274" s="27"/>
      <c r="FVS274" s="27"/>
      <c r="FVT274" s="27"/>
      <c r="FVU274" s="27"/>
      <c r="FVV274" s="27"/>
      <c r="FVW274" s="27"/>
      <c r="FVX274" s="27"/>
      <c r="FVY274" s="27"/>
      <c r="FVZ274" s="27"/>
      <c r="FWA274" s="27"/>
      <c r="FWB274" s="27"/>
      <c r="FWC274" s="27"/>
      <c r="FWD274" s="27"/>
      <c r="FWE274" s="27"/>
      <c r="FWF274" s="27"/>
      <c r="FWG274" s="27"/>
      <c r="FWH274" s="27"/>
      <c r="FWI274" s="27"/>
      <c r="FWJ274" s="27"/>
      <c r="FWK274" s="27"/>
      <c r="FWL274" s="27"/>
      <c r="FWM274" s="27"/>
      <c r="FWN274" s="27"/>
      <c r="FWO274" s="27"/>
      <c r="FWP274" s="27"/>
      <c r="FWQ274" s="27"/>
      <c r="FWR274" s="27"/>
      <c r="FWS274" s="27"/>
      <c r="FWT274" s="27"/>
      <c r="FWU274" s="27"/>
      <c r="FWV274" s="27"/>
      <c r="FWW274" s="27"/>
      <c r="FWX274" s="27"/>
      <c r="FWY274" s="27"/>
      <c r="FWZ274" s="27"/>
      <c r="FXA274" s="27"/>
      <c r="FXB274" s="27"/>
      <c r="FXC274" s="27"/>
      <c r="FXD274" s="27"/>
      <c r="FXE274" s="27"/>
      <c r="FXF274" s="27"/>
      <c r="FXG274" s="27"/>
      <c r="FXH274" s="27"/>
      <c r="FXI274" s="27"/>
      <c r="FXJ274" s="27"/>
      <c r="FXK274" s="27"/>
      <c r="FXL274" s="27"/>
      <c r="FXM274" s="27"/>
      <c r="FXN274" s="27"/>
      <c r="FXO274" s="27"/>
      <c r="FXP274" s="27"/>
      <c r="FXQ274" s="27"/>
      <c r="FXR274" s="27"/>
      <c r="FXS274" s="27"/>
      <c r="FXT274" s="27"/>
      <c r="FXU274" s="27"/>
      <c r="FXV274" s="27"/>
      <c r="FXW274" s="27"/>
      <c r="FXX274" s="27"/>
      <c r="FXY274" s="27"/>
      <c r="FXZ274" s="27"/>
      <c r="FYA274" s="27"/>
      <c r="FYB274" s="27"/>
      <c r="FYC274" s="27"/>
      <c r="FYD274" s="27"/>
      <c r="FYE274" s="27"/>
      <c r="FYF274" s="27"/>
      <c r="FYG274" s="27"/>
      <c r="FYH274" s="27"/>
      <c r="FYI274" s="27"/>
      <c r="FYJ274" s="27"/>
      <c r="FYK274" s="27"/>
      <c r="FYL274" s="27"/>
      <c r="FYM274" s="27"/>
      <c r="FYN274" s="27"/>
      <c r="FYO274" s="27"/>
      <c r="FYP274" s="27"/>
      <c r="FYQ274" s="27"/>
      <c r="FYR274" s="27"/>
      <c r="FYS274" s="27"/>
      <c r="FYT274" s="27"/>
      <c r="FYU274" s="27"/>
      <c r="FYV274" s="27"/>
      <c r="FYW274" s="27"/>
      <c r="FYX274" s="27"/>
      <c r="FYY274" s="27"/>
      <c r="FYZ274" s="27"/>
      <c r="FZA274" s="27"/>
      <c r="FZB274" s="27"/>
      <c r="FZC274" s="27"/>
      <c r="FZD274" s="27"/>
      <c r="FZE274" s="27"/>
      <c r="FZF274" s="27"/>
      <c r="FZG274" s="27"/>
      <c r="FZH274" s="27"/>
      <c r="FZI274" s="27"/>
      <c r="FZJ274" s="27"/>
      <c r="FZK274" s="27"/>
      <c r="FZL274" s="27"/>
      <c r="FZM274" s="27"/>
      <c r="FZN274" s="27"/>
      <c r="FZO274" s="27"/>
      <c r="FZP274" s="27"/>
      <c r="FZQ274" s="27"/>
      <c r="FZR274" s="27"/>
      <c r="FZS274" s="27"/>
      <c r="FZT274" s="27"/>
      <c r="FZU274" s="27"/>
      <c r="FZV274" s="27"/>
      <c r="FZW274" s="27"/>
      <c r="FZX274" s="27"/>
      <c r="FZY274" s="27"/>
      <c r="FZZ274" s="27"/>
      <c r="GAA274" s="27"/>
      <c r="GAB274" s="27"/>
      <c r="GAC274" s="27"/>
      <c r="GAD274" s="27"/>
      <c r="GAE274" s="27"/>
      <c r="GAF274" s="27"/>
      <c r="GAG274" s="27"/>
      <c r="GAH274" s="27"/>
      <c r="GAI274" s="27"/>
      <c r="GAJ274" s="27"/>
      <c r="GAK274" s="27"/>
      <c r="GAL274" s="27"/>
      <c r="GAM274" s="27"/>
      <c r="GAN274" s="27"/>
      <c r="GAO274" s="27"/>
      <c r="GAP274" s="27"/>
      <c r="GAQ274" s="27"/>
      <c r="GAR274" s="27"/>
      <c r="GAS274" s="27"/>
      <c r="GAT274" s="27"/>
      <c r="GAU274" s="27"/>
      <c r="GAV274" s="27"/>
      <c r="GAW274" s="27"/>
      <c r="GAX274" s="27"/>
      <c r="GAY274" s="27"/>
      <c r="GAZ274" s="27"/>
      <c r="GBA274" s="27"/>
      <c r="GBB274" s="27"/>
      <c r="GBC274" s="27"/>
      <c r="GBD274" s="27"/>
      <c r="GBE274" s="27"/>
      <c r="GBF274" s="27"/>
      <c r="GBG274" s="27"/>
      <c r="GBH274" s="27"/>
      <c r="GBI274" s="27"/>
      <c r="GBJ274" s="27"/>
      <c r="GBK274" s="27"/>
      <c r="GBL274" s="27"/>
      <c r="GBM274" s="27"/>
      <c r="GBN274" s="27"/>
      <c r="GBO274" s="27"/>
      <c r="GBP274" s="27"/>
      <c r="GBQ274" s="27"/>
      <c r="GBR274" s="27"/>
      <c r="GBS274" s="27"/>
      <c r="GBT274" s="27"/>
      <c r="GBU274" s="27"/>
      <c r="GBV274" s="27"/>
      <c r="GBW274" s="27"/>
      <c r="GBX274" s="27"/>
      <c r="GBY274" s="27"/>
      <c r="GBZ274" s="27"/>
      <c r="GCA274" s="27"/>
      <c r="GCB274" s="27"/>
      <c r="GCC274" s="27"/>
      <c r="GCD274" s="27"/>
      <c r="GCE274" s="27"/>
      <c r="GCF274" s="27"/>
      <c r="GCG274" s="27"/>
      <c r="GCH274" s="27"/>
      <c r="GCI274" s="27"/>
      <c r="GCJ274" s="27"/>
      <c r="GCK274" s="27"/>
      <c r="GCL274" s="27"/>
      <c r="GCM274" s="27"/>
      <c r="GCN274" s="27"/>
      <c r="GCO274" s="27"/>
      <c r="GCP274" s="27"/>
      <c r="GCQ274" s="27"/>
      <c r="GCR274" s="27"/>
      <c r="GCS274" s="27"/>
      <c r="GCT274" s="27"/>
      <c r="GCU274" s="27"/>
      <c r="GCV274" s="27"/>
      <c r="GCW274" s="27"/>
      <c r="GCX274" s="27"/>
      <c r="GCY274" s="27"/>
      <c r="GCZ274" s="27"/>
      <c r="GDA274" s="27"/>
      <c r="GDB274" s="27"/>
      <c r="GDC274" s="27"/>
      <c r="GDD274" s="27"/>
      <c r="GDE274" s="27"/>
      <c r="GDF274" s="27"/>
      <c r="GDG274" s="27"/>
      <c r="GDH274" s="27"/>
      <c r="GDI274" s="27"/>
      <c r="GDJ274" s="27"/>
      <c r="GDK274" s="27"/>
      <c r="GDL274" s="27"/>
      <c r="GDM274" s="27"/>
      <c r="GDN274" s="27"/>
      <c r="GDO274" s="27"/>
      <c r="GDP274" s="27"/>
      <c r="GDQ274" s="27"/>
      <c r="GDR274" s="27"/>
      <c r="GDS274" s="27"/>
      <c r="GDT274" s="27"/>
      <c r="GDU274" s="27"/>
      <c r="GDV274" s="27"/>
      <c r="GDW274" s="27"/>
      <c r="GDX274" s="27"/>
      <c r="GDY274" s="27"/>
      <c r="GDZ274" s="27"/>
      <c r="GEA274" s="27"/>
      <c r="GEB274" s="27"/>
      <c r="GEC274" s="27"/>
      <c r="GED274" s="27"/>
      <c r="GEE274" s="27"/>
      <c r="GEF274" s="27"/>
      <c r="GEG274" s="27"/>
      <c r="GEH274" s="27"/>
      <c r="GEI274" s="27"/>
      <c r="GEJ274" s="27"/>
      <c r="GEK274" s="27"/>
      <c r="GEL274" s="27"/>
      <c r="GEM274" s="27"/>
      <c r="GEN274" s="27"/>
      <c r="GEO274" s="27"/>
      <c r="GEP274" s="27"/>
      <c r="GEQ274" s="27"/>
      <c r="GER274" s="27"/>
      <c r="GES274" s="27"/>
      <c r="GET274" s="27"/>
      <c r="GEU274" s="27"/>
      <c r="GEV274" s="27"/>
      <c r="GEW274" s="27"/>
      <c r="GEX274" s="27"/>
      <c r="GEY274" s="27"/>
      <c r="GEZ274" s="27"/>
      <c r="GFA274" s="27"/>
      <c r="GFB274" s="27"/>
      <c r="GFC274" s="27"/>
      <c r="GFD274" s="27"/>
      <c r="GFE274" s="27"/>
      <c r="GFF274" s="27"/>
      <c r="GFG274" s="27"/>
      <c r="GFH274" s="27"/>
      <c r="GFI274" s="27"/>
      <c r="GFJ274" s="27"/>
      <c r="GFK274" s="27"/>
      <c r="GFL274" s="27"/>
      <c r="GFM274" s="27"/>
      <c r="GFN274" s="27"/>
      <c r="GFO274" s="27"/>
      <c r="GFP274" s="27"/>
      <c r="GFQ274" s="27"/>
      <c r="GFR274" s="27"/>
      <c r="GFS274" s="27"/>
      <c r="GFT274" s="27"/>
      <c r="GFU274" s="27"/>
      <c r="GFV274" s="27"/>
      <c r="GFW274" s="27"/>
      <c r="GFX274" s="27"/>
      <c r="GFY274" s="27"/>
      <c r="GFZ274" s="27"/>
      <c r="GGA274" s="27"/>
      <c r="GGB274" s="27"/>
      <c r="GGC274" s="27"/>
      <c r="GGD274" s="27"/>
      <c r="GGE274" s="27"/>
      <c r="GGF274" s="27"/>
      <c r="GGG274" s="27"/>
      <c r="GGH274" s="27"/>
      <c r="GGI274" s="27"/>
      <c r="GGJ274" s="27"/>
      <c r="GGK274" s="27"/>
      <c r="GGL274" s="27"/>
      <c r="GGM274" s="27"/>
      <c r="GGN274" s="27"/>
      <c r="GGO274" s="27"/>
      <c r="GGP274" s="27"/>
      <c r="GGQ274" s="27"/>
      <c r="GGR274" s="27"/>
      <c r="GGS274" s="27"/>
      <c r="GGT274" s="27"/>
      <c r="GGU274" s="27"/>
      <c r="GGV274" s="27"/>
      <c r="GGW274" s="27"/>
      <c r="GGX274" s="27"/>
      <c r="GGY274" s="27"/>
      <c r="GGZ274" s="27"/>
      <c r="GHA274" s="27"/>
      <c r="GHB274" s="27"/>
      <c r="GHC274" s="27"/>
      <c r="GHD274" s="27"/>
      <c r="GHE274" s="27"/>
      <c r="GHF274" s="27"/>
      <c r="GHG274" s="27"/>
      <c r="GHH274" s="27"/>
      <c r="GHI274" s="27"/>
      <c r="GHJ274" s="27"/>
      <c r="GHK274" s="27"/>
      <c r="GHL274" s="27"/>
      <c r="GHM274" s="27"/>
      <c r="GHN274" s="27"/>
      <c r="GHO274" s="27"/>
      <c r="GHP274" s="27"/>
      <c r="GHQ274" s="27"/>
      <c r="GHR274" s="27"/>
      <c r="GHS274" s="27"/>
      <c r="GHT274" s="27"/>
      <c r="GHU274" s="27"/>
      <c r="GHV274" s="27"/>
      <c r="GHW274" s="27"/>
      <c r="GHX274" s="27"/>
      <c r="GHY274" s="27"/>
      <c r="GHZ274" s="27"/>
      <c r="GIA274" s="27"/>
      <c r="GIB274" s="27"/>
      <c r="GIC274" s="27"/>
      <c r="GID274" s="27"/>
      <c r="GIE274" s="27"/>
      <c r="GIF274" s="27"/>
      <c r="GIG274" s="27"/>
      <c r="GIH274" s="27"/>
      <c r="GII274" s="27"/>
      <c r="GIJ274" s="27"/>
      <c r="GIK274" s="27"/>
      <c r="GIL274" s="27"/>
      <c r="GIM274" s="27"/>
      <c r="GIN274" s="27"/>
      <c r="GIO274" s="27"/>
      <c r="GIP274" s="27"/>
      <c r="GIQ274" s="27"/>
      <c r="GIR274" s="27"/>
      <c r="GIS274" s="27"/>
      <c r="GIT274" s="27"/>
      <c r="GIU274" s="27"/>
      <c r="GIV274" s="27"/>
      <c r="GIW274" s="27"/>
      <c r="GIX274" s="27"/>
      <c r="GIY274" s="27"/>
      <c r="GIZ274" s="27"/>
      <c r="GJA274" s="27"/>
      <c r="GJB274" s="27"/>
      <c r="GJC274" s="27"/>
      <c r="GJD274" s="27"/>
      <c r="GJE274" s="27"/>
      <c r="GJF274" s="27"/>
      <c r="GJG274" s="27"/>
      <c r="GJH274" s="27"/>
      <c r="GJI274" s="27"/>
      <c r="GJJ274" s="27"/>
      <c r="GJK274" s="27"/>
      <c r="GJL274" s="27"/>
      <c r="GJM274" s="27"/>
      <c r="GJN274" s="27"/>
      <c r="GJO274" s="27"/>
      <c r="GJP274" s="27"/>
      <c r="GJQ274" s="27"/>
      <c r="GJR274" s="27"/>
      <c r="GJS274" s="27"/>
      <c r="GJT274" s="27"/>
      <c r="GJU274" s="27"/>
      <c r="GJV274" s="27"/>
      <c r="GJW274" s="27"/>
      <c r="GJX274" s="27"/>
      <c r="GJY274" s="27"/>
      <c r="GJZ274" s="27"/>
      <c r="GKA274" s="27"/>
      <c r="GKB274" s="27"/>
      <c r="GKC274" s="27"/>
      <c r="GKD274" s="27"/>
      <c r="GKE274" s="27"/>
      <c r="GKF274" s="27"/>
      <c r="GKG274" s="27"/>
      <c r="GKH274" s="27"/>
      <c r="GKI274" s="27"/>
      <c r="GKJ274" s="27"/>
      <c r="GKK274" s="27"/>
      <c r="GKL274" s="27"/>
      <c r="GKM274" s="27"/>
      <c r="GKN274" s="27"/>
      <c r="GKO274" s="27"/>
      <c r="GKP274" s="27"/>
      <c r="GKQ274" s="27"/>
      <c r="GKR274" s="27"/>
      <c r="GKS274" s="27"/>
      <c r="GKT274" s="27"/>
      <c r="GKU274" s="27"/>
      <c r="GKV274" s="27"/>
      <c r="GKW274" s="27"/>
      <c r="GKX274" s="27"/>
      <c r="GKY274" s="27"/>
      <c r="GKZ274" s="27"/>
      <c r="GLA274" s="27"/>
      <c r="GLB274" s="27"/>
      <c r="GLC274" s="27"/>
      <c r="GLD274" s="27"/>
      <c r="GLE274" s="27"/>
      <c r="GLF274" s="27"/>
      <c r="GLG274" s="27"/>
      <c r="GLH274" s="27"/>
      <c r="GLI274" s="27"/>
      <c r="GLJ274" s="27"/>
      <c r="GLK274" s="27"/>
      <c r="GLL274" s="27"/>
      <c r="GLM274" s="27"/>
      <c r="GLN274" s="27"/>
      <c r="GLO274" s="27"/>
      <c r="GLP274" s="27"/>
      <c r="GLQ274" s="27"/>
      <c r="GLR274" s="27"/>
      <c r="GLS274" s="27"/>
      <c r="GLT274" s="27"/>
      <c r="GLU274" s="27"/>
      <c r="GLV274" s="27"/>
      <c r="GLW274" s="27"/>
      <c r="GLX274" s="27"/>
      <c r="GLY274" s="27"/>
      <c r="GLZ274" s="27"/>
      <c r="GMA274" s="27"/>
      <c r="GMB274" s="27"/>
      <c r="GMC274" s="27"/>
      <c r="GMD274" s="27"/>
      <c r="GME274" s="27"/>
      <c r="GMF274" s="27"/>
      <c r="GMG274" s="27"/>
      <c r="GMH274" s="27"/>
      <c r="GMI274" s="27"/>
      <c r="GMJ274" s="27"/>
      <c r="GMK274" s="27"/>
      <c r="GML274" s="27"/>
      <c r="GMM274" s="27"/>
      <c r="GMN274" s="27"/>
      <c r="GMO274" s="27"/>
      <c r="GMP274" s="27"/>
      <c r="GMQ274" s="27"/>
      <c r="GMR274" s="27"/>
      <c r="GMS274" s="27"/>
      <c r="GMT274" s="27"/>
      <c r="GMU274" s="27"/>
      <c r="GMV274" s="27"/>
      <c r="GMW274" s="27"/>
      <c r="GMX274" s="27"/>
      <c r="GMY274" s="27"/>
      <c r="GMZ274" s="27"/>
      <c r="GNA274" s="27"/>
      <c r="GNB274" s="27"/>
      <c r="GNC274" s="27"/>
      <c r="GND274" s="27"/>
      <c r="GNE274" s="27"/>
      <c r="GNF274" s="27"/>
      <c r="GNG274" s="27"/>
      <c r="GNH274" s="27"/>
      <c r="GNI274" s="27"/>
      <c r="GNJ274" s="27"/>
      <c r="GNK274" s="27"/>
      <c r="GNL274" s="27"/>
      <c r="GNM274" s="27"/>
      <c r="GNN274" s="27"/>
      <c r="GNO274" s="27"/>
      <c r="GNP274" s="27"/>
      <c r="GNQ274" s="27"/>
      <c r="GNR274" s="27"/>
      <c r="GNS274" s="27"/>
      <c r="GNT274" s="27"/>
      <c r="GNU274" s="27"/>
      <c r="GNV274" s="27"/>
      <c r="GNW274" s="27"/>
      <c r="GNX274" s="27"/>
      <c r="GNY274" s="27"/>
      <c r="GNZ274" s="27"/>
      <c r="GOA274" s="27"/>
      <c r="GOB274" s="27"/>
      <c r="GOC274" s="27"/>
      <c r="GOD274" s="27"/>
      <c r="GOE274" s="27"/>
      <c r="GOF274" s="27"/>
      <c r="GOG274" s="27"/>
      <c r="GOH274" s="27"/>
      <c r="GOI274" s="27"/>
      <c r="GOJ274" s="27"/>
      <c r="GOK274" s="27"/>
      <c r="GOL274" s="27"/>
      <c r="GOM274" s="27"/>
      <c r="GON274" s="27"/>
      <c r="GOO274" s="27"/>
      <c r="GOP274" s="27"/>
      <c r="GOQ274" s="27"/>
      <c r="GOR274" s="27"/>
      <c r="GOS274" s="27"/>
      <c r="GOT274" s="27"/>
      <c r="GOU274" s="27"/>
      <c r="GOV274" s="27"/>
      <c r="GOW274" s="27"/>
      <c r="GOX274" s="27"/>
      <c r="GOY274" s="27"/>
      <c r="GOZ274" s="27"/>
      <c r="GPA274" s="27"/>
      <c r="GPB274" s="27"/>
      <c r="GPC274" s="27"/>
      <c r="GPD274" s="27"/>
      <c r="GPE274" s="27"/>
      <c r="GPF274" s="27"/>
      <c r="GPG274" s="27"/>
      <c r="GPH274" s="27"/>
      <c r="GPI274" s="27"/>
      <c r="GPJ274" s="27"/>
      <c r="GPK274" s="27"/>
      <c r="GPL274" s="27"/>
      <c r="GPM274" s="27"/>
      <c r="GPN274" s="27"/>
      <c r="GPO274" s="27"/>
      <c r="GPP274" s="27"/>
      <c r="GPQ274" s="27"/>
      <c r="GPR274" s="27"/>
      <c r="GPS274" s="27"/>
      <c r="GPT274" s="27"/>
      <c r="GPU274" s="27"/>
      <c r="GPV274" s="27"/>
      <c r="GPW274" s="27"/>
      <c r="GPX274" s="27"/>
      <c r="GPY274" s="27"/>
      <c r="GPZ274" s="27"/>
      <c r="GQA274" s="27"/>
      <c r="GQB274" s="27"/>
      <c r="GQC274" s="27"/>
      <c r="GQD274" s="27"/>
      <c r="GQE274" s="27"/>
      <c r="GQF274" s="27"/>
      <c r="GQG274" s="27"/>
      <c r="GQH274" s="27"/>
      <c r="GQI274" s="27"/>
      <c r="GQJ274" s="27"/>
      <c r="GQK274" s="27"/>
      <c r="GQL274" s="27"/>
      <c r="GQM274" s="27"/>
      <c r="GQN274" s="27"/>
      <c r="GQO274" s="27"/>
      <c r="GQP274" s="27"/>
      <c r="GQQ274" s="27"/>
      <c r="GQR274" s="27"/>
      <c r="GQS274" s="27"/>
      <c r="GQT274" s="27"/>
      <c r="GQU274" s="27"/>
      <c r="GQV274" s="27"/>
      <c r="GQW274" s="27"/>
      <c r="GQX274" s="27"/>
      <c r="GQY274" s="27"/>
      <c r="GQZ274" s="27"/>
      <c r="GRA274" s="27"/>
      <c r="GRB274" s="27"/>
      <c r="GRC274" s="27"/>
      <c r="GRD274" s="27"/>
      <c r="GRE274" s="27"/>
      <c r="GRF274" s="27"/>
      <c r="GRG274" s="27"/>
      <c r="GRH274" s="27"/>
      <c r="GRI274" s="27"/>
      <c r="GRJ274" s="27"/>
      <c r="GRK274" s="27"/>
      <c r="GRL274" s="27"/>
      <c r="GRM274" s="27"/>
      <c r="GRN274" s="27"/>
      <c r="GRO274" s="27"/>
      <c r="GRP274" s="27"/>
      <c r="GRQ274" s="27"/>
      <c r="GRR274" s="27"/>
      <c r="GRS274" s="27"/>
      <c r="GRT274" s="27"/>
      <c r="GRU274" s="27"/>
      <c r="GRV274" s="27"/>
      <c r="GRW274" s="27"/>
      <c r="GRX274" s="27"/>
      <c r="GRY274" s="27"/>
      <c r="GRZ274" s="27"/>
      <c r="GSA274" s="27"/>
      <c r="GSB274" s="27"/>
      <c r="GSC274" s="27"/>
      <c r="GSD274" s="27"/>
      <c r="GSE274" s="27"/>
      <c r="GSF274" s="27"/>
      <c r="GSG274" s="27"/>
      <c r="GSH274" s="27"/>
      <c r="GSI274" s="27"/>
      <c r="GSJ274" s="27"/>
      <c r="GSK274" s="27"/>
      <c r="GSL274" s="27"/>
      <c r="GSM274" s="27"/>
      <c r="GSN274" s="27"/>
      <c r="GSO274" s="27"/>
      <c r="GSP274" s="27"/>
      <c r="GSQ274" s="27"/>
      <c r="GSR274" s="27"/>
      <c r="GSS274" s="27"/>
      <c r="GST274" s="27"/>
      <c r="GSU274" s="27"/>
      <c r="GSV274" s="27"/>
      <c r="GSW274" s="27"/>
      <c r="GSX274" s="27"/>
      <c r="GSY274" s="27"/>
      <c r="GSZ274" s="27"/>
      <c r="GTA274" s="27"/>
      <c r="GTB274" s="27"/>
      <c r="GTC274" s="27"/>
      <c r="GTD274" s="27"/>
      <c r="GTE274" s="27"/>
      <c r="GTF274" s="27"/>
      <c r="GTG274" s="27"/>
      <c r="GTH274" s="27"/>
      <c r="GTI274" s="27"/>
      <c r="GTJ274" s="27"/>
      <c r="GTK274" s="27"/>
      <c r="GTL274" s="27"/>
      <c r="GTM274" s="27"/>
      <c r="GTN274" s="27"/>
      <c r="GTO274" s="27"/>
      <c r="GTP274" s="27"/>
      <c r="GTQ274" s="27"/>
      <c r="GTR274" s="27"/>
      <c r="GTS274" s="27"/>
      <c r="GTT274" s="27"/>
      <c r="GTU274" s="27"/>
      <c r="GTV274" s="27"/>
      <c r="GTW274" s="27"/>
      <c r="GTX274" s="27"/>
      <c r="GTY274" s="27"/>
      <c r="GTZ274" s="27"/>
      <c r="GUA274" s="27"/>
      <c r="GUB274" s="27"/>
      <c r="GUC274" s="27"/>
      <c r="GUD274" s="27"/>
      <c r="GUE274" s="27"/>
      <c r="GUF274" s="27"/>
      <c r="GUG274" s="27"/>
      <c r="GUH274" s="27"/>
      <c r="GUI274" s="27"/>
      <c r="GUJ274" s="27"/>
      <c r="GUK274" s="27"/>
      <c r="GUL274" s="27"/>
      <c r="GUM274" s="27"/>
      <c r="GUN274" s="27"/>
      <c r="GUO274" s="27"/>
      <c r="GUP274" s="27"/>
      <c r="GUQ274" s="27"/>
      <c r="GUR274" s="27"/>
      <c r="GUS274" s="27"/>
      <c r="GUT274" s="27"/>
      <c r="GUU274" s="27"/>
      <c r="GUV274" s="27"/>
      <c r="GUW274" s="27"/>
      <c r="GUX274" s="27"/>
      <c r="GUY274" s="27"/>
      <c r="GUZ274" s="27"/>
      <c r="GVA274" s="27"/>
      <c r="GVB274" s="27"/>
      <c r="GVC274" s="27"/>
      <c r="GVD274" s="27"/>
      <c r="GVE274" s="27"/>
      <c r="GVF274" s="27"/>
      <c r="GVG274" s="27"/>
      <c r="GVH274" s="27"/>
      <c r="GVI274" s="27"/>
      <c r="GVJ274" s="27"/>
      <c r="GVK274" s="27"/>
      <c r="GVL274" s="27"/>
      <c r="GVM274" s="27"/>
      <c r="GVN274" s="27"/>
      <c r="GVO274" s="27"/>
      <c r="GVP274" s="27"/>
      <c r="GVQ274" s="27"/>
      <c r="GVR274" s="27"/>
      <c r="GVS274" s="27"/>
      <c r="GVT274" s="27"/>
      <c r="GVU274" s="27"/>
      <c r="GVV274" s="27"/>
      <c r="GVW274" s="27"/>
      <c r="GVX274" s="27"/>
      <c r="GVY274" s="27"/>
      <c r="GVZ274" s="27"/>
      <c r="GWA274" s="27"/>
      <c r="GWB274" s="27"/>
      <c r="GWC274" s="27"/>
      <c r="GWD274" s="27"/>
      <c r="GWE274" s="27"/>
      <c r="GWF274" s="27"/>
      <c r="GWG274" s="27"/>
      <c r="GWH274" s="27"/>
      <c r="GWI274" s="27"/>
      <c r="GWJ274" s="27"/>
      <c r="GWK274" s="27"/>
      <c r="GWL274" s="27"/>
      <c r="GWM274" s="27"/>
      <c r="GWN274" s="27"/>
      <c r="GWO274" s="27"/>
      <c r="GWP274" s="27"/>
      <c r="GWQ274" s="27"/>
      <c r="GWR274" s="27"/>
      <c r="GWS274" s="27"/>
      <c r="GWT274" s="27"/>
      <c r="GWU274" s="27"/>
      <c r="GWV274" s="27"/>
      <c r="GWW274" s="27"/>
      <c r="GWX274" s="27"/>
      <c r="GWY274" s="27"/>
      <c r="GWZ274" s="27"/>
      <c r="GXA274" s="27"/>
      <c r="GXB274" s="27"/>
      <c r="GXC274" s="27"/>
      <c r="GXD274" s="27"/>
      <c r="GXE274" s="27"/>
      <c r="GXF274" s="27"/>
      <c r="GXG274" s="27"/>
      <c r="GXH274" s="27"/>
      <c r="GXI274" s="27"/>
      <c r="GXJ274" s="27"/>
      <c r="GXK274" s="27"/>
      <c r="GXL274" s="27"/>
      <c r="GXM274" s="27"/>
      <c r="GXN274" s="27"/>
      <c r="GXO274" s="27"/>
      <c r="GXP274" s="27"/>
      <c r="GXQ274" s="27"/>
      <c r="GXR274" s="27"/>
      <c r="GXS274" s="27"/>
      <c r="GXT274" s="27"/>
      <c r="GXU274" s="27"/>
      <c r="GXV274" s="27"/>
      <c r="GXW274" s="27"/>
      <c r="GXX274" s="27"/>
      <c r="GXY274" s="27"/>
      <c r="GXZ274" s="27"/>
      <c r="GYA274" s="27"/>
      <c r="GYB274" s="27"/>
      <c r="GYC274" s="27"/>
      <c r="GYD274" s="27"/>
      <c r="GYE274" s="27"/>
      <c r="GYF274" s="27"/>
      <c r="GYG274" s="27"/>
      <c r="GYH274" s="27"/>
      <c r="GYI274" s="27"/>
      <c r="GYJ274" s="27"/>
      <c r="GYK274" s="27"/>
      <c r="GYL274" s="27"/>
      <c r="GYM274" s="27"/>
      <c r="GYN274" s="27"/>
      <c r="GYO274" s="27"/>
      <c r="GYP274" s="27"/>
      <c r="GYQ274" s="27"/>
      <c r="GYR274" s="27"/>
      <c r="GYS274" s="27"/>
      <c r="GYT274" s="27"/>
      <c r="GYU274" s="27"/>
      <c r="GYV274" s="27"/>
      <c r="GYW274" s="27"/>
      <c r="GYX274" s="27"/>
      <c r="GYY274" s="27"/>
      <c r="GYZ274" s="27"/>
      <c r="GZA274" s="27"/>
      <c r="GZB274" s="27"/>
      <c r="GZC274" s="27"/>
      <c r="GZD274" s="27"/>
      <c r="GZE274" s="27"/>
      <c r="GZF274" s="27"/>
      <c r="GZG274" s="27"/>
      <c r="GZH274" s="27"/>
      <c r="GZI274" s="27"/>
      <c r="GZJ274" s="27"/>
      <c r="GZK274" s="27"/>
      <c r="GZL274" s="27"/>
      <c r="GZM274" s="27"/>
      <c r="GZN274" s="27"/>
      <c r="GZO274" s="27"/>
      <c r="GZP274" s="27"/>
      <c r="GZQ274" s="27"/>
      <c r="GZR274" s="27"/>
      <c r="GZS274" s="27"/>
      <c r="GZT274" s="27"/>
      <c r="GZU274" s="27"/>
      <c r="GZV274" s="27"/>
      <c r="GZW274" s="27"/>
      <c r="GZX274" s="27"/>
      <c r="GZY274" s="27"/>
      <c r="GZZ274" s="27"/>
      <c r="HAA274" s="27"/>
      <c r="HAB274" s="27"/>
      <c r="HAC274" s="27"/>
      <c r="HAD274" s="27"/>
      <c r="HAE274" s="27"/>
      <c r="HAF274" s="27"/>
      <c r="HAG274" s="27"/>
      <c r="HAH274" s="27"/>
      <c r="HAI274" s="27"/>
      <c r="HAJ274" s="27"/>
      <c r="HAK274" s="27"/>
      <c r="HAL274" s="27"/>
      <c r="HAM274" s="27"/>
      <c r="HAN274" s="27"/>
      <c r="HAO274" s="27"/>
      <c r="HAP274" s="27"/>
      <c r="HAQ274" s="27"/>
      <c r="HAR274" s="27"/>
      <c r="HAS274" s="27"/>
      <c r="HAT274" s="27"/>
      <c r="HAU274" s="27"/>
      <c r="HAV274" s="27"/>
      <c r="HAW274" s="27"/>
      <c r="HAX274" s="27"/>
      <c r="HAY274" s="27"/>
      <c r="HAZ274" s="27"/>
      <c r="HBA274" s="27"/>
      <c r="HBB274" s="27"/>
      <c r="HBC274" s="27"/>
      <c r="HBD274" s="27"/>
      <c r="HBE274" s="27"/>
      <c r="HBF274" s="27"/>
      <c r="HBG274" s="27"/>
      <c r="HBH274" s="27"/>
      <c r="HBI274" s="27"/>
      <c r="HBJ274" s="27"/>
      <c r="HBK274" s="27"/>
      <c r="HBL274" s="27"/>
      <c r="HBM274" s="27"/>
      <c r="HBN274" s="27"/>
      <c r="HBO274" s="27"/>
      <c r="HBP274" s="27"/>
      <c r="HBQ274" s="27"/>
      <c r="HBR274" s="27"/>
      <c r="HBS274" s="27"/>
      <c r="HBT274" s="27"/>
      <c r="HBU274" s="27"/>
      <c r="HBV274" s="27"/>
      <c r="HBW274" s="27"/>
      <c r="HBX274" s="27"/>
      <c r="HBY274" s="27"/>
      <c r="HBZ274" s="27"/>
      <c r="HCA274" s="27"/>
      <c r="HCB274" s="27"/>
      <c r="HCC274" s="27"/>
      <c r="HCD274" s="27"/>
      <c r="HCE274" s="27"/>
      <c r="HCF274" s="27"/>
      <c r="HCG274" s="27"/>
      <c r="HCH274" s="27"/>
      <c r="HCI274" s="27"/>
      <c r="HCJ274" s="27"/>
      <c r="HCK274" s="27"/>
      <c r="HCL274" s="27"/>
      <c r="HCM274" s="27"/>
      <c r="HCN274" s="27"/>
      <c r="HCO274" s="27"/>
      <c r="HCP274" s="27"/>
      <c r="HCQ274" s="27"/>
      <c r="HCR274" s="27"/>
      <c r="HCS274" s="27"/>
      <c r="HCT274" s="27"/>
      <c r="HCU274" s="27"/>
      <c r="HCV274" s="27"/>
      <c r="HCW274" s="27"/>
      <c r="HCX274" s="27"/>
      <c r="HCY274" s="27"/>
      <c r="HCZ274" s="27"/>
      <c r="HDA274" s="27"/>
      <c r="HDB274" s="27"/>
      <c r="HDC274" s="27"/>
      <c r="HDD274" s="27"/>
      <c r="HDE274" s="27"/>
      <c r="HDF274" s="27"/>
      <c r="HDG274" s="27"/>
      <c r="HDH274" s="27"/>
      <c r="HDI274" s="27"/>
      <c r="HDJ274" s="27"/>
      <c r="HDK274" s="27"/>
      <c r="HDL274" s="27"/>
      <c r="HDM274" s="27"/>
      <c r="HDN274" s="27"/>
      <c r="HDO274" s="27"/>
      <c r="HDP274" s="27"/>
      <c r="HDQ274" s="27"/>
      <c r="HDR274" s="27"/>
      <c r="HDS274" s="27"/>
      <c r="HDT274" s="27"/>
      <c r="HDU274" s="27"/>
      <c r="HDV274" s="27"/>
      <c r="HDW274" s="27"/>
      <c r="HDX274" s="27"/>
      <c r="HDY274" s="27"/>
      <c r="HDZ274" s="27"/>
      <c r="HEA274" s="27"/>
      <c r="HEB274" s="27"/>
      <c r="HEC274" s="27"/>
      <c r="HED274" s="27"/>
      <c r="HEE274" s="27"/>
      <c r="HEF274" s="27"/>
      <c r="HEG274" s="27"/>
      <c r="HEH274" s="27"/>
      <c r="HEI274" s="27"/>
      <c r="HEJ274" s="27"/>
      <c r="HEK274" s="27"/>
      <c r="HEL274" s="27"/>
      <c r="HEM274" s="27"/>
      <c r="HEN274" s="27"/>
      <c r="HEO274" s="27"/>
      <c r="HEP274" s="27"/>
      <c r="HEQ274" s="27"/>
      <c r="HER274" s="27"/>
      <c r="HES274" s="27"/>
      <c r="HET274" s="27"/>
      <c r="HEU274" s="27"/>
      <c r="HEV274" s="27"/>
      <c r="HEW274" s="27"/>
      <c r="HEX274" s="27"/>
      <c r="HEY274" s="27"/>
      <c r="HEZ274" s="27"/>
      <c r="HFA274" s="27"/>
      <c r="HFB274" s="27"/>
      <c r="HFC274" s="27"/>
      <c r="HFD274" s="27"/>
      <c r="HFE274" s="27"/>
      <c r="HFF274" s="27"/>
      <c r="HFG274" s="27"/>
      <c r="HFH274" s="27"/>
      <c r="HFI274" s="27"/>
      <c r="HFJ274" s="27"/>
      <c r="HFK274" s="27"/>
      <c r="HFL274" s="27"/>
      <c r="HFM274" s="27"/>
      <c r="HFN274" s="27"/>
      <c r="HFO274" s="27"/>
      <c r="HFP274" s="27"/>
      <c r="HFQ274" s="27"/>
      <c r="HFR274" s="27"/>
      <c r="HFS274" s="27"/>
      <c r="HFT274" s="27"/>
      <c r="HFU274" s="27"/>
      <c r="HFV274" s="27"/>
      <c r="HFW274" s="27"/>
      <c r="HFX274" s="27"/>
      <c r="HFY274" s="27"/>
      <c r="HFZ274" s="27"/>
      <c r="HGA274" s="27"/>
      <c r="HGB274" s="27"/>
      <c r="HGC274" s="27"/>
      <c r="HGD274" s="27"/>
      <c r="HGE274" s="27"/>
      <c r="HGF274" s="27"/>
      <c r="HGG274" s="27"/>
      <c r="HGH274" s="27"/>
      <c r="HGI274" s="27"/>
      <c r="HGJ274" s="27"/>
      <c r="HGK274" s="27"/>
      <c r="HGL274" s="27"/>
      <c r="HGM274" s="27"/>
      <c r="HGN274" s="27"/>
      <c r="HGO274" s="27"/>
      <c r="HGP274" s="27"/>
      <c r="HGQ274" s="27"/>
      <c r="HGR274" s="27"/>
      <c r="HGS274" s="27"/>
      <c r="HGT274" s="27"/>
      <c r="HGU274" s="27"/>
      <c r="HGV274" s="27"/>
      <c r="HGW274" s="27"/>
      <c r="HGX274" s="27"/>
      <c r="HGY274" s="27"/>
      <c r="HGZ274" s="27"/>
      <c r="HHA274" s="27"/>
      <c r="HHB274" s="27"/>
      <c r="HHC274" s="27"/>
      <c r="HHD274" s="27"/>
      <c r="HHE274" s="27"/>
      <c r="HHF274" s="27"/>
      <c r="HHG274" s="27"/>
      <c r="HHH274" s="27"/>
      <c r="HHI274" s="27"/>
      <c r="HHJ274" s="27"/>
      <c r="HHK274" s="27"/>
      <c r="HHL274" s="27"/>
      <c r="HHM274" s="27"/>
      <c r="HHN274" s="27"/>
      <c r="HHO274" s="27"/>
      <c r="HHP274" s="27"/>
      <c r="HHQ274" s="27"/>
      <c r="HHR274" s="27"/>
      <c r="HHS274" s="27"/>
      <c r="HHT274" s="27"/>
      <c r="HHU274" s="27"/>
      <c r="HHV274" s="27"/>
      <c r="HHW274" s="27"/>
      <c r="HHX274" s="27"/>
      <c r="HHY274" s="27"/>
      <c r="HHZ274" s="27"/>
      <c r="HIA274" s="27"/>
      <c r="HIB274" s="27"/>
      <c r="HIC274" s="27"/>
      <c r="HID274" s="27"/>
      <c r="HIE274" s="27"/>
      <c r="HIF274" s="27"/>
      <c r="HIG274" s="27"/>
      <c r="HIH274" s="27"/>
      <c r="HII274" s="27"/>
      <c r="HIJ274" s="27"/>
      <c r="HIK274" s="27"/>
      <c r="HIL274" s="27"/>
      <c r="HIM274" s="27"/>
      <c r="HIN274" s="27"/>
      <c r="HIO274" s="27"/>
      <c r="HIP274" s="27"/>
      <c r="HIQ274" s="27"/>
      <c r="HIR274" s="27"/>
      <c r="HIS274" s="27"/>
      <c r="HIT274" s="27"/>
      <c r="HIU274" s="27"/>
      <c r="HIV274" s="27"/>
      <c r="HIW274" s="27"/>
      <c r="HIX274" s="27"/>
      <c r="HIY274" s="27"/>
      <c r="HIZ274" s="27"/>
      <c r="HJA274" s="27"/>
      <c r="HJB274" s="27"/>
      <c r="HJC274" s="27"/>
      <c r="HJD274" s="27"/>
      <c r="HJE274" s="27"/>
      <c r="HJF274" s="27"/>
      <c r="HJG274" s="27"/>
      <c r="HJH274" s="27"/>
      <c r="HJI274" s="27"/>
      <c r="HJJ274" s="27"/>
      <c r="HJK274" s="27"/>
      <c r="HJL274" s="27"/>
      <c r="HJM274" s="27"/>
      <c r="HJN274" s="27"/>
      <c r="HJO274" s="27"/>
      <c r="HJP274" s="27"/>
      <c r="HJQ274" s="27"/>
      <c r="HJR274" s="27"/>
      <c r="HJS274" s="27"/>
      <c r="HJT274" s="27"/>
      <c r="HJU274" s="27"/>
      <c r="HJV274" s="27"/>
      <c r="HJW274" s="27"/>
      <c r="HJX274" s="27"/>
      <c r="HJY274" s="27"/>
      <c r="HJZ274" s="27"/>
      <c r="HKA274" s="27"/>
      <c r="HKB274" s="27"/>
      <c r="HKC274" s="27"/>
      <c r="HKD274" s="27"/>
      <c r="HKE274" s="27"/>
      <c r="HKF274" s="27"/>
      <c r="HKG274" s="27"/>
      <c r="HKH274" s="27"/>
      <c r="HKI274" s="27"/>
      <c r="HKJ274" s="27"/>
      <c r="HKK274" s="27"/>
      <c r="HKL274" s="27"/>
      <c r="HKM274" s="27"/>
      <c r="HKN274" s="27"/>
      <c r="HKO274" s="27"/>
      <c r="HKP274" s="27"/>
      <c r="HKQ274" s="27"/>
      <c r="HKR274" s="27"/>
      <c r="HKS274" s="27"/>
      <c r="HKT274" s="27"/>
      <c r="HKU274" s="27"/>
      <c r="HKV274" s="27"/>
      <c r="HKW274" s="27"/>
      <c r="HKX274" s="27"/>
      <c r="HKY274" s="27"/>
      <c r="HKZ274" s="27"/>
      <c r="HLA274" s="27"/>
      <c r="HLB274" s="27"/>
      <c r="HLC274" s="27"/>
      <c r="HLD274" s="27"/>
      <c r="HLE274" s="27"/>
      <c r="HLF274" s="27"/>
      <c r="HLG274" s="27"/>
      <c r="HLH274" s="27"/>
      <c r="HLI274" s="27"/>
      <c r="HLJ274" s="27"/>
      <c r="HLK274" s="27"/>
      <c r="HLL274" s="27"/>
      <c r="HLM274" s="27"/>
      <c r="HLN274" s="27"/>
      <c r="HLO274" s="27"/>
      <c r="HLP274" s="27"/>
      <c r="HLQ274" s="27"/>
      <c r="HLR274" s="27"/>
      <c r="HLS274" s="27"/>
      <c r="HLT274" s="27"/>
      <c r="HLU274" s="27"/>
      <c r="HLV274" s="27"/>
      <c r="HLW274" s="27"/>
      <c r="HLX274" s="27"/>
      <c r="HLY274" s="27"/>
      <c r="HLZ274" s="27"/>
      <c r="HMA274" s="27"/>
      <c r="HMB274" s="27"/>
      <c r="HMC274" s="27"/>
      <c r="HMD274" s="27"/>
      <c r="HME274" s="27"/>
      <c r="HMF274" s="27"/>
      <c r="HMG274" s="27"/>
      <c r="HMH274" s="27"/>
      <c r="HMI274" s="27"/>
      <c r="HMJ274" s="27"/>
      <c r="HMK274" s="27"/>
      <c r="HML274" s="27"/>
      <c r="HMM274" s="27"/>
      <c r="HMN274" s="27"/>
      <c r="HMO274" s="27"/>
      <c r="HMP274" s="27"/>
      <c r="HMQ274" s="27"/>
      <c r="HMR274" s="27"/>
      <c r="HMS274" s="27"/>
      <c r="HMT274" s="27"/>
      <c r="HMU274" s="27"/>
      <c r="HMV274" s="27"/>
      <c r="HMW274" s="27"/>
      <c r="HMX274" s="27"/>
      <c r="HMY274" s="27"/>
      <c r="HMZ274" s="27"/>
      <c r="HNA274" s="27"/>
      <c r="HNB274" s="27"/>
      <c r="HNC274" s="27"/>
      <c r="HND274" s="27"/>
      <c r="HNE274" s="27"/>
      <c r="HNF274" s="27"/>
      <c r="HNG274" s="27"/>
      <c r="HNH274" s="27"/>
      <c r="HNI274" s="27"/>
      <c r="HNJ274" s="27"/>
      <c r="HNK274" s="27"/>
      <c r="HNL274" s="27"/>
      <c r="HNM274" s="27"/>
      <c r="HNN274" s="27"/>
      <c r="HNO274" s="27"/>
      <c r="HNP274" s="27"/>
      <c r="HNQ274" s="27"/>
      <c r="HNR274" s="27"/>
      <c r="HNS274" s="27"/>
      <c r="HNT274" s="27"/>
      <c r="HNU274" s="27"/>
      <c r="HNV274" s="27"/>
      <c r="HNW274" s="27"/>
      <c r="HNX274" s="27"/>
      <c r="HNY274" s="27"/>
      <c r="HNZ274" s="27"/>
      <c r="HOA274" s="27"/>
      <c r="HOB274" s="27"/>
      <c r="HOC274" s="27"/>
      <c r="HOD274" s="27"/>
      <c r="HOE274" s="27"/>
      <c r="HOF274" s="27"/>
      <c r="HOG274" s="27"/>
      <c r="HOH274" s="27"/>
      <c r="HOI274" s="27"/>
      <c r="HOJ274" s="27"/>
      <c r="HOK274" s="27"/>
      <c r="HOL274" s="27"/>
      <c r="HOM274" s="27"/>
      <c r="HON274" s="27"/>
      <c r="HOO274" s="27"/>
      <c r="HOP274" s="27"/>
      <c r="HOQ274" s="27"/>
      <c r="HOR274" s="27"/>
      <c r="HOS274" s="27"/>
      <c r="HOT274" s="27"/>
      <c r="HOU274" s="27"/>
      <c r="HOV274" s="27"/>
      <c r="HOW274" s="27"/>
      <c r="HOX274" s="27"/>
      <c r="HOY274" s="27"/>
      <c r="HOZ274" s="27"/>
      <c r="HPA274" s="27"/>
      <c r="HPB274" s="27"/>
      <c r="HPC274" s="27"/>
      <c r="HPD274" s="27"/>
      <c r="HPE274" s="27"/>
      <c r="HPF274" s="27"/>
      <c r="HPG274" s="27"/>
      <c r="HPH274" s="27"/>
      <c r="HPI274" s="27"/>
      <c r="HPJ274" s="27"/>
      <c r="HPK274" s="27"/>
      <c r="HPL274" s="27"/>
      <c r="HPM274" s="27"/>
      <c r="HPN274" s="27"/>
      <c r="HPO274" s="27"/>
      <c r="HPP274" s="27"/>
      <c r="HPQ274" s="27"/>
      <c r="HPR274" s="27"/>
      <c r="HPS274" s="27"/>
      <c r="HPT274" s="27"/>
      <c r="HPU274" s="27"/>
      <c r="HPV274" s="27"/>
      <c r="HPW274" s="27"/>
      <c r="HPX274" s="27"/>
      <c r="HPY274" s="27"/>
      <c r="HPZ274" s="27"/>
      <c r="HQA274" s="27"/>
      <c r="HQB274" s="27"/>
      <c r="HQC274" s="27"/>
      <c r="HQD274" s="27"/>
      <c r="HQE274" s="27"/>
      <c r="HQF274" s="27"/>
      <c r="HQG274" s="27"/>
      <c r="HQH274" s="27"/>
      <c r="HQI274" s="27"/>
      <c r="HQJ274" s="27"/>
      <c r="HQK274" s="27"/>
      <c r="HQL274" s="27"/>
      <c r="HQM274" s="27"/>
      <c r="HQN274" s="27"/>
      <c r="HQO274" s="27"/>
      <c r="HQP274" s="27"/>
      <c r="HQQ274" s="27"/>
      <c r="HQR274" s="27"/>
      <c r="HQS274" s="27"/>
      <c r="HQT274" s="27"/>
      <c r="HQU274" s="27"/>
      <c r="HQV274" s="27"/>
      <c r="HQW274" s="27"/>
      <c r="HQX274" s="27"/>
      <c r="HQY274" s="27"/>
      <c r="HQZ274" s="27"/>
      <c r="HRA274" s="27"/>
      <c r="HRB274" s="27"/>
      <c r="HRC274" s="27"/>
      <c r="HRD274" s="27"/>
      <c r="HRE274" s="27"/>
      <c r="HRF274" s="27"/>
      <c r="HRG274" s="27"/>
      <c r="HRH274" s="27"/>
      <c r="HRI274" s="27"/>
      <c r="HRJ274" s="27"/>
      <c r="HRK274" s="27"/>
      <c r="HRL274" s="27"/>
      <c r="HRM274" s="27"/>
      <c r="HRN274" s="27"/>
      <c r="HRO274" s="27"/>
      <c r="HRP274" s="27"/>
      <c r="HRQ274" s="27"/>
      <c r="HRR274" s="27"/>
      <c r="HRS274" s="27"/>
      <c r="HRT274" s="27"/>
      <c r="HRU274" s="27"/>
      <c r="HRV274" s="27"/>
      <c r="HRW274" s="27"/>
      <c r="HRX274" s="27"/>
      <c r="HRY274" s="27"/>
      <c r="HRZ274" s="27"/>
      <c r="HSA274" s="27"/>
      <c r="HSB274" s="27"/>
      <c r="HSC274" s="27"/>
      <c r="HSD274" s="27"/>
      <c r="HSE274" s="27"/>
      <c r="HSF274" s="27"/>
      <c r="HSG274" s="27"/>
      <c r="HSH274" s="27"/>
      <c r="HSI274" s="27"/>
      <c r="HSJ274" s="27"/>
      <c r="HSK274" s="27"/>
      <c r="HSL274" s="27"/>
      <c r="HSM274" s="27"/>
      <c r="HSN274" s="27"/>
      <c r="HSO274" s="27"/>
      <c r="HSP274" s="27"/>
      <c r="HSQ274" s="27"/>
      <c r="HSR274" s="27"/>
      <c r="HSS274" s="27"/>
      <c r="HST274" s="27"/>
      <c r="HSU274" s="27"/>
      <c r="HSV274" s="27"/>
      <c r="HSW274" s="27"/>
      <c r="HSX274" s="27"/>
      <c r="HSY274" s="27"/>
      <c r="HSZ274" s="27"/>
      <c r="HTA274" s="27"/>
      <c r="HTB274" s="27"/>
      <c r="HTC274" s="27"/>
      <c r="HTD274" s="27"/>
      <c r="HTE274" s="27"/>
      <c r="HTF274" s="27"/>
      <c r="HTG274" s="27"/>
      <c r="HTH274" s="27"/>
      <c r="HTI274" s="27"/>
      <c r="HTJ274" s="27"/>
      <c r="HTK274" s="27"/>
      <c r="HTL274" s="27"/>
      <c r="HTM274" s="27"/>
      <c r="HTN274" s="27"/>
      <c r="HTO274" s="27"/>
      <c r="HTP274" s="27"/>
      <c r="HTQ274" s="27"/>
      <c r="HTR274" s="27"/>
      <c r="HTS274" s="27"/>
      <c r="HTT274" s="27"/>
      <c r="HTU274" s="27"/>
      <c r="HTV274" s="27"/>
      <c r="HTW274" s="27"/>
      <c r="HTX274" s="27"/>
      <c r="HTY274" s="27"/>
      <c r="HTZ274" s="27"/>
      <c r="HUA274" s="27"/>
      <c r="HUB274" s="27"/>
      <c r="HUC274" s="27"/>
      <c r="HUD274" s="27"/>
      <c r="HUE274" s="27"/>
      <c r="HUF274" s="27"/>
      <c r="HUG274" s="27"/>
      <c r="HUH274" s="27"/>
      <c r="HUI274" s="27"/>
      <c r="HUJ274" s="27"/>
      <c r="HUK274" s="27"/>
      <c r="HUL274" s="27"/>
      <c r="HUM274" s="27"/>
      <c r="HUN274" s="27"/>
      <c r="HUO274" s="27"/>
      <c r="HUP274" s="27"/>
      <c r="HUQ274" s="27"/>
      <c r="HUR274" s="27"/>
      <c r="HUS274" s="27"/>
      <c r="HUT274" s="27"/>
      <c r="HUU274" s="27"/>
      <c r="HUV274" s="27"/>
      <c r="HUW274" s="27"/>
      <c r="HUX274" s="27"/>
      <c r="HUY274" s="27"/>
      <c r="HUZ274" s="27"/>
      <c r="HVA274" s="27"/>
      <c r="HVB274" s="27"/>
      <c r="HVC274" s="27"/>
      <c r="HVD274" s="27"/>
      <c r="HVE274" s="27"/>
      <c r="HVF274" s="27"/>
      <c r="HVG274" s="27"/>
      <c r="HVH274" s="27"/>
      <c r="HVI274" s="27"/>
      <c r="HVJ274" s="27"/>
      <c r="HVK274" s="27"/>
      <c r="HVL274" s="27"/>
      <c r="HVM274" s="27"/>
      <c r="HVN274" s="27"/>
      <c r="HVO274" s="27"/>
      <c r="HVP274" s="27"/>
      <c r="HVQ274" s="27"/>
      <c r="HVR274" s="27"/>
      <c r="HVS274" s="27"/>
      <c r="HVT274" s="27"/>
      <c r="HVU274" s="27"/>
      <c r="HVV274" s="27"/>
      <c r="HVW274" s="27"/>
      <c r="HVX274" s="27"/>
      <c r="HVY274" s="27"/>
      <c r="HVZ274" s="27"/>
      <c r="HWA274" s="27"/>
      <c r="HWB274" s="27"/>
      <c r="HWC274" s="27"/>
      <c r="HWD274" s="27"/>
      <c r="HWE274" s="27"/>
      <c r="HWF274" s="27"/>
      <c r="HWG274" s="27"/>
      <c r="HWH274" s="27"/>
      <c r="HWI274" s="27"/>
      <c r="HWJ274" s="27"/>
      <c r="HWK274" s="27"/>
      <c r="HWL274" s="27"/>
      <c r="HWM274" s="27"/>
      <c r="HWN274" s="27"/>
      <c r="HWO274" s="27"/>
      <c r="HWP274" s="27"/>
      <c r="HWQ274" s="27"/>
      <c r="HWR274" s="27"/>
      <c r="HWS274" s="27"/>
      <c r="HWT274" s="27"/>
      <c r="HWU274" s="27"/>
      <c r="HWV274" s="27"/>
      <c r="HWW274" s="27"/>
      <c r="HWX274" s="27"/>
      <c r="HWY274" s="27"/>
      <c r="HWZ274" s="27"/>
      <c r="HXA274" s="27"/>
      <c r="HXB274" s="27"/>
      <c r="HXC274" s="27"/>
      <c r="HXD274" s="27"/>
      <c r="HXE274" s="27"/>
      <c r="HXF274" s="27"/>
      <c r="HXG274" s="27"/>
      <c r="HXH274" s="27"/>
      <c r="HXI274" s="27"/>
      <c r="HXJ274" s="27"/>
      <c r="HXK274" s="27"/>
      <c r="HXL274" s="27"/>
      <c r="HXM274" s="27"/>
      <c r="HXN274" s="27"/>
      <c r="HXO274" s="27"/>
      <c r="HXP274" s="27"/>
      <c r="HXQ274" s="27"/>
      <c r="HXR274" s="27"/>
      <c r="HXS274" s="27"/>
      <c r="HXT274" s="27"/>
      <c r="HXU274" s="27"/>
      <c r="HXV274" s="27"/>
      <c r="HXW274" s="27"/>
      <c r="HXX274" s="27"/>
      <c r="HXY274" s="27"/>
      <c r="HXZ274" s="27"/>
      <c r="HYA274" s="27"/>
      <c r="HYB274" s="27"/>
      <c r="HYC274" s="27"/>
      <c r="HYD274" s="27"/>
      <c r="HYE274" s="27"/>
      <c r="HYF274" s="27"/>
      <c r="HYG274" s="27"/>
      <c r="HYH274" s="27"/>
      <c r="HYI274" s="27"/>
      <c r="HYJ274" s="27"/>
      <c r="HYK274" s="27"/>
      <c r="HYL274" s="27"/>
      <c r="HYM274" s="27"/>
      <c r="HYN274" s="27"/>
      <c r="HYO274" s="27"/>
      <c r="HYP274" s="27"/>
      <c r="HYQ274" s="27"/>
      <c r="HYR274" s="27"/>
      <c r="HYS274" s="27"/>
      <c r="HYT274" s="27"/>
      <c r="HYU274" s="27"/>
      <c r="HYV274" s="27"/>
      <c r="HYW274" s="27"/>
      <c r="HYX274" s="27"/>
      <c r="HYY274" s="27"/>
      <c r="HYZ274" s="27"/>
      <c r="HZA274" s="27"/>
      <c r="HZB274" s="27"/>
      <c r="HZC274" s="27"/>
      <c r="HZD274" s="27"/>
      <c r="HZE274" s="27"/>
      <c r="HZF274" s="27"/>
      <c r="HZG274" s="27"/>
      <c r="HZH274" s="27"/>
      <c r="HZI274" s="27"/>
      <c r="HZJ274" s="27"/>
      <c r="HZK274" s="27"/>
      <c r="HZL274" s="27"/>
      <c r="HZM274" s="27"/>
      <c r="HZN274" s="27"/>
      <c r="HZO274" s="27"/>
      <c r="HZP274" s="27"/>
      <c r="HZQ274" s="27"/>
      <c r="HZR274" s="27"/>
      <c r="HZS274" s="27"/>
      <c r="HZT274" s="27"/>
      <c r="HZU274" s="27"/>
      <c r="HZV274" s="27"/>
      <c r="HZW274" s="27"/>
      <c r="HZX274" s="27"/>
      <c r="HZY274" s="27"/>
      <c r="HZZ274" s="27"/>
      <c r="IAA274" s="27"/>
      <c r="IAB274" s="27"/>
      <c r="IAC274" s="27"/>
      <c r="IAD274" s="27"/>
      <c r="IAE274" s="27"/>
      <c r="IAF274" s="27"/>
      <c r="IAG274" s="27"/>
      <c r="IAH274" s="27"/>
      <c r="IAI274" s="27"/>
      <c r="IAJ274" s="27"/>
      <c r="IAK274" s="27"/>
      <c r="IAL274" s="27"/>
      <c r="IAM274" s="27"/>
      <c r="IAN274" s="27"/>
      <c r="IAO274" s="27"/>
      <c r="IAP274" s="27"/>
      <c r="IAQ274" s="27"/>
      <c r="IAR274" s="27"/>
      <c r="IAS274" s="27"/>
      <c r="IAT274" s="27"/>
      <c r="IAU274" s="27"/>
      <c r="IAV274" s="27"/>
      <c r="IAW274" s="27"/>
      <c r="IAX274" s="27"/>
      <c r="IAY274" s="27"/>
      <c r="IAZ274" s="27"/>
      <c r="IBA274" s="27"/>
      <c r="IBB274" s="27"/>
      <c r="IBC274" s="27"/>
      <c r="IBD274" s="27"/>
      <c r="IBE274" s="27"/>
      <c r="IBF274" s="27"/>
      <c r="IBG274" s="27"/>
      <c r="IBH274" s="27"/>
      <c r="IBI274" s="27"/>
      <c r="IBJ274" s="27"/>
      <c r="IBK274" s="27"/>
      <c r="IBL274" s="27"/>
      <c r="IBM274" s="27"/>
      <c r="IBN274" s="27"/>
      <c r="IBO274" s="27"/>
      <c r="IBP274" s="27"/>
      <c r="IBQ274" s="27"/>
      <c r="IBR274" s="27"/>
      <c r="IBS274" s="27"/>
      <c r="IBT274" s="27"/>
      <c r="IBU274" s="27"/>
      <c r="IBV274" s="27"/>
      <c r="IBW274" s="27"/>
      <c r="IBX274" s="27"/>
      <c r="IBY274" s="27"/>
      <c r="IBZ274" s="27"/>
      <c r="ICA274" s="27"/>
      <c r="ICB274" s="27"/>
      <c r="ICC274" s="27"/>
      <c r="ICD274" s="27"/>
      <c r="ICE274" s="27"/>
      <c r="ICF274" s="27"/>
      <c r="ICG274" s="27"/>
      <c r="ICH274" s="27"/>
      <c r="ICI274" s="27"/>
      <c r="ICJ274" s="27"/>
      <c r="ICK274" s="27"/>
      <c r="ICL274" s="27"/>
      <c r="ICM274" s="27"/>
      <c r="ICN274" s="27"/>
      <c r="ICO274" s="27"/>
      <c r="ICP274" s="27"/>
      <c r="ICQ274" s="27"/>
      <c r="ICR274" s="27"/>
      <c r="ICS274" s="27"/>
      <c r="ICT274" s="27"/>
      <c r="ICU274" s="27"/>
      <c r="ICV274" s="27"/>
      <c r="ICW274" s="27"/>
      <c r="ICX274" s="27"/>
      <c r="ICY274" s="27"/>
      <c r="ICZ274" s="27"/>
      <c r="IDA274" s="27"/>
      <c r="IDB274" s="27"/>
      <c r="IDC274" s="27"/>
      <c r="IDD274" s="27"/>
      <c r="IDE274" s="27"/>
      <c r="IDF274" s="27"/>
      <c r="IDG274" s="27"/>
      <c r="IDH274" s="27"/>
      <c r="IDI274" s="27"/>
      <c r="IDJ274" s="27"/>
      <c r="IDK274" s="27"/>
      <c r="IDL274" s="27"/>
      <c r="IDM274" s="27"/>
      <c r="IDN274" s="27"/>
      <c r="IDO274" s="27"/>
      <c r="IDP274" s="27"/>
      <c r="IDQ274" s="27"/>
      <c r="IDR274" s="27"/>
      <c r="IDS274" s="27"/>
      <c r="IDT274" s="27"/>
      <c r="IDU274" s="27"/>
      <c r="IDV274" s="27"/>
      <c r="IDW274" s="27"/>
      <c r="IDX274" s="27"/>
      <c r="IDY274" s="27"/>
      <c r="IDZ274" s="27"/>
      <c r="IEA274" s="27"/>
      <c r="IEB274" s="27"/>
      <c r="IEC274" s="27"/>
      <c r="IED274" s="27"/>
      <c r="IEE274" s="27"/>
      <c r="IEF274" s="27"/>
      <c r="IEG274" s="27"/>
      <c r="IEH274" s="27"/>
      <c r="IEI274" s="27"/>
      <c r="IEJ274" s="27"/>
      <c r="IEK274" s="27"/>
      <c r="IEL274" s="27"/>
      <c r="IEM274" s="27"/>
      <c r="IEN274" s="27"/>
      <c r="IEO274" s="27"/>
      <c r="IEP274" s="27"/>
      <c r="IEQ274" s="27"/>
      <c r="IER274" s="27"/>
      <c r="IES274" s="27"/>
      <c r="IET274" s="27"/>
      <c r="IEU274" s="27"/>
      <c r="IEV274" s="27"/>
      <c r="IEW274" s="27"/>
      <c r="IEX274" s="27"/>
      <c r="IEY274" s="27"/>
      <c r="IEZ274" s="27"/>
      <c r="IFA274" s="27"/>
      <c r="IFB274" s="27"/>
      <c r="IFC274" s="27"/>
      <c r="IFD274" s="27"/>
      <c r="IFE274" s="27"/>
      <c r="IFF274" s="27"/>
      <c r="IFG274" s="27"/>
      <c r="IFH274" s="27"/>
      <c r="IFI274" s="27"/>
      <c r="IFJ274" s="27"/>
      <c r="IFK274" s="27"/>
      <c r="IFL274" s="27"/>
      <c r="IFM274" s="27"/>
      <c r="IFN274" s="27"/>
      <c r="IFO274" s="27"/>
      <c r="IFP274" s="27"/>
      <c r="IFQ274" s="27"/>
      <c r="IFR274" s="27"/>
      <c r="IFS274" s="27"/>
      <c r="IFT274" s="27"/>
      <c r="IFU274" s="27"/>
      <c r="IFV274" s="27"/>
      <c r="IFW274" s="27"/>
      <c r="IFX274" s="27"/>
      <c r="IFY274" s="27"/>
      <c r="IFZ274" s="27"/>
      <c r="IGA274" s="27"/>
      <c r="IGB274" s="27"/>
      <c r="IGC274" s="27"/>
      <c r="IGD274" s="27"/>
      <c r="IGE274" s="27"/>
      <c r="IGF274" s="27"/>
      <c r="IGG274" s="27"/>
      <c r="IGH274" s="27"/>
      <c r="IGI274" s="27"/>
      <c r="IGJ274" s="27"/>
      <c r="IGK274" s="27"/>
      <c r="IGL274" s="27"/>
      <c r="IGM274" s="27"/>
      <c r="IGN274" s="27"/>
      <c r="IGO274" s="27"/>
      <c r="IGP274" s="27"/>
      <c r="IGQ274" s="27"/>
      <c r="IGR274" s="27"/>
      <c r="IGS274" s="27"/>
      <c r="IGT274" s="27"/>
      <c r="IGU274" s="27"/>
      <c r="IGV274" s="27"/>
      <c r="IGW274" s="27"/>
      <c r="IGX274" s="27"/>
      <c r="IGY274" s="27"/>
      <c r="IGZ274" s="27"/>
      <c r="IHA274" s="27"/>
      <c r="IHB274" s="27"/>
      <c r="IHC274" s="27"/>
      <c r="IHD274" s="27"/>
      <c r="IHE274" s="27"/>
      <c r="IHF274" s="27"/>
      <c r="IHG274" s="27"/>
      <c r="IHH274" s="27"/>
      <c r="IHI274" s="27"/>
      <c r="IHJ274" s="27"/>
      <c r="IHK274" s="27"/>
      <c r="IHL274" s="27"/>
      <c r="IHM274" s="27"/>
      <c r="IHN274" s="27"/>
      <c r="IHO274" s="27"/>
      <c r="IHP274" s="27"/>
      <c r="IHQ274" s="27"/>
      <c r="IHR274" s="27"/>
      <c r="IHS274" s="27"/>
      <c r="IHT274" s="27"/>
      <c r="IHU274" s="27"/>
      <c r="IHV274" s="27"/>
      <c r="IHW274" s="27"/>
      <c r="IHX274" s="27"/>
      <c r="IHY274" s="27"/>
      <c r="IHZ274" s="27"/>
      <c r="IIA274" s="27"/>
      <c r="IIB274" s="27"/>
      <c r="IIC274" s="27"/>
      <c r="IID274" s="27"/>
      <c r="IIE274" s="27"/>
      <c r="IIF274" s="27"/>
      <c r="IIG274" s="27"/>
      <c r="IIH274" s="27"/>
      <c r="III274" s="27"/>
      <c r="IIJ274" s="27"/>
      <c r="IIK274" s="27"/>
      <c r="IIL274" s="27"/>
      <c r="IIM274" s="27"/>
      <c r="IIN274" s="27"/>
      <c r="IIO274" s="27"/>
      <c r="IIP274" s="27"/>
      <c r="IIQ274" s="27"/>
      <c r="IIR274" s="27"/>
      <c r="IIS274" s="27"/>
      <c r="IIT274" s="27"/>
      <c r="IIU274" s="27"/>
      <c r="IIV274" s="27"/>
      <c r="IIW274" s="27"/>
      <c r="IIX274" s="27"/>
      <c r="IIY274" s="27"/>
      <c r="IIZ274" s="27"/>
      <c r="IJA274" s="27"/>
      <c r="IJB274" s="27"/>
      <c r="IJC274" s="27"/>
      <c r="IJD274" s="27"/>
      <c r="IJE274" s="27"/>
      <c r="IJF274" s="27"/>
      <c r="IJG274" s="27"/>
      <c r="IJH274" s="27"/>
      <c r="IJI274" s="27"/>
      <c r="IJJ274" s="27"/>
      <c r="IJK274" s="27"/>
      <c r="IJL274" s="27"/>
      <c r="IJM274" s="27"/>
      <c r="IJN274" s="27"/>
      <c r="IJO274" s="27"/>
      <c r="IJP274" s="27"/>
      <c r="IJQ274" s="27"/>
      <c r="IJR274" s="27"/>
      <c r="IJS274" s="27"/>
      <c r="IJT274" s="27"/>
      <c r="IJU274" s="27"/>
      <c r="IJV274" s="27"/>
      <c r="IJW274" s="27"/>
      <c r="IJX274" s="27"/>
      <c r="IJY274" s="27"/>
      <c r="IJZ274" s="27"/>
      <c r="IKA274" s="27"/>
      <c r="IKB274" s="27"/>
      <c r="IKC274" s="27"/>
      <c r="IKD274" s="27"/>
      <c r="IKE274" s="27"/>
      <c r="IKF274" s="27"/>
      <c r="IKG274" s="27"/>
      <c r="IKH274" s="27"/>
      <c r="IKI274" s="27"/>
      <c r="IKJ274" s="27"/>
      <c r="IKK274" s="27"/>
      <c r="IKL274" s="27"/>
      <c r="IKM274" s="27"/>
      <c r="IKN274" s="27"/>
      <c r="IKO274" s="27"/>
      <c r="IKP274" s="27"/>
      <c r="IKQ274" s="27"/>
      <c r="IKR274" s="27"/>
      <c r="IKS274" s="27"/>
      <c r="IKT274" s="27"/>
      <c r="IKU274" s="27"/>
      <c r="IKV274" s="27"/>
      <c r="IKW274" s="27"/>
      <c r="IKX274" s="27"/>
      <c r="IKY274" s="27"/>
      <c r="IKZ274" s="27"/>
      <c r="ILA274" s="27"/>
      <c r="ILB274" s="27"/>
      <c r="ILC274" s="27"/>
      <c r="ILD274" s="27"/>
      <c r="ILE274" s="27"/>
      <c r="ILF274" s="27"/>
      <c r="ILG274" s="27"/>
      <c r="ILH274" s="27"/>
      <c r="ILI274" s="27"/>
      <c r="ILJ274" s="27"/>
      <c r="ILK274" s="27"/>
      <c r="ILL274" s="27"/>
      <c r="ILM274" s="27"/>
      <c r="ILN274" s="27"/>
      <c r="ILO274" s="27"/>
      <c r="ILP274" s="27"/>
      <c r="ILQ274" s="27"/>
      <c r="ILR274" s="27"/>
      <c r="ILS274" s="27"/>
      <c r="ILT274" s="27"/>
      <c r="ILU274" s="27"/>
      <c r="ILV274" s="27"/>
      <c r="ILW274" s="27"/>
      <c r="ILX274" s="27"/>
      <c r="ILY274" s="27"/>
      <c r="ILZ274" s="27"/>
      <c r="IMA274" s="27"/>
      <c r="IMB274" s="27"/>
      <c r="IMC274" s="27"/>
      <c r="IMD274" s="27"/>
      <c r="IME274" s="27"/>
      <c r="IMF274" s="27"/>
      <c r="IMG274" s="27"/>
      <c r="IMH274" s="27"/>
      <c r="IMI274" s="27"/>
      <c r="IMJ274" s="27"/>
      <c r="IMK274" s="27"/>
      <c r="IML274" s="27"/>
      <c r="IMM274" s="27"/>
      <c r="IMN274" s="27"/>
      <c r="IMO274" s="27"/>
      <c r="IMP274" s="27"/>
      <c r="IMQ274" s="27"/>
      <c r="IMR274" s="27"/>
      <c r="IMS274" s="27"/>
      <c r="IMT274" s="27"/>
      <c r="IMU274" s="27"/>
      <c r="IMV274" s="27"/>
      <c r="IMW274" s="27"/>
      <c r="IMX274" s="27"/>
      <c r="IMY274" s="27"/>
      <c r="IMZ274" s="27"/>
      <c r="INA274" s="27"/>
      <c r="INB274" s="27"/>
      <c r="INC274" s="27"/>
      <c r="IND274" s="27"/>
      <c r="INE274" s="27"/>
      <c r="INF274" s="27"/>
      <c r="ING274" s="27"/>
      <c r="INH274" s="27"/>
      <c r="INI274" s="27"/>
      <c r="INJ274" s="27"/>
      <c r="INK274" s="27"/>
      <c r="INL274" s="27"/>
      <c r="INM274" s="27"/>
      <c r="INN274" s="27"/>
      <c r="INO274" s="27"/>
      <c r="INP274" s="27"/>
      <c r="INQ274" s="27"/>
      <c r="INR274" s="27"/>
      <c r="INS274" s="27"/>
      <c r="INT274" s="27"/>
      <c r="INU274" s="27"/>
      <c r="INV274" s="27"/>
      <c r="INW274" s="27"/>
      <c r="INX274" s="27"/>
      <c r="INY274" s="27"/>
      <c r="INZ274" s="27"/>
      <c r="IOA274" s="27"/>
      <c r="IOB274" s="27"/>
      <c r="IOC274" s="27"/>
      <c r="IOD274" s="27"/>
      <c r="IOE274" s="27"/>
      <c r="IOF274" s="27"/>
      <c r="IOG274" s="27"/>
      <c r="IOH274" s="27"/>
      <c r="IOI274" s="27"/>
      <c r="IOJ274" s="27"/>
      <c r="IOK274" s="27"/>
      <c r="IOL274" s="27"/>
      <c r="IOM274" s="27"/>
      <c r="ION274" s="27"/>
      <c r="IOO274" s="27"/>
      <c r="IOP274" s="27"/>
      <c r="IOQ274" s="27"/>
      <c r="IOR274" s="27"/>
      <c r="IOS274" s="27"/>
      <c r="IOT274" s="27"/>
      <c r="IOU274" s="27"/>
      <c r="IOV274" s="27"/>
      <c r="IOW274" s="27"/>
      <c r="IOX274" s="27"/>
      <c r="IOY274" s="27"/>
      <c r="IOZ274" s="27"/>
      <c r="IPA274" s="27"/>
      <c r="IPB274" s="27"/>
      <c r="IPC274" s="27"/>
      <c r="IPD274" s="27"/>
      <c r="IPE274" s="27"/>
      <c r="IPF274" s="27"/>
      <c r="IPG274" s="27"/>
      <c r="IPH274" s="27"/>
      <c r="IPI274" s="27"/>
      <c r="IPJ274" s="27"/>
      <c r="IPK274" s="27"/>
      <c r="IPL274" s="27"/>
      <c r="IPM274" s="27"/>
      <c r="IPN274" s="27"/>
      <c r="IPO274" s="27"/>
      <c r="IPP274" s="27"/>
      <c r="IPQ274" s="27"/>
      <c r="IPR274" s="27"/>
      <c r="IPS274" s="27"/>
      <c r="IPT274" s="27"/>
      <c r="IPU274" s="27"/>
      <c r="IPV274" s="27"/>
      <c r="IPW274" s="27"/>
      <c r="IPX274" s="27"/>
      <c r="IPY274" s="27"/>
      <c r="IPZ274" s="27"/>
      <c r="IQA274" s="27"/>
      <c r="IQB274" s="27"/>
      <c r="IQC274" s="27"/>
      <c r="IQD274" s="27"/>
      <c r="IQE274" s="27"/>
      <c r="IQF274" s="27"/>
      <c r="IQG274" s="27"/>
      <c r="IQH274" s="27"/>
      <c r="IQI274" s="27"/>
      <c r="IQJ274" s="27"/>
      <c r="IQK274" s="27"/>
      <c r="IQL274" s="27"/>
      <c r="IQM274" s="27"/>
      <c r="IQN274" s="27"/>
      <c r="IQO274" s="27"/>
      <c r="IQP274" s="27"/>
      <c r="IQQ274" s="27"/>
      <c r="IQR274" s="27"/>
      <c r="IQS274" s="27"/>
      <c r="IQT274" s="27"/>
      <c r="IQU274" s="27"/>
      <c r="IQV274" s="27"/>
      <c r="IQW274" s="27"/>
      <c r="IQX274" s="27"/>
      <c r="IQY274" s="27"/>
      <c r="IQZ274" s="27"/>
      <c r="IRA274" s="27"/>
      <c r="IRB274" s="27"/>
      <c r="IRC274" s="27"/>
      <c r="IRD274" s="27"/>
      <c r="IRE274" s="27"/>
      <c r="IRF274" s="27"/>
      <c r="IRG274" s="27"/>
      <c r="IRH274" s="27"/>
      <c r="IRI274" s="27"/>
      <c r="IRJ274" s="27"/>
      <c r="IRK274" s="27"/>
      <c r="IRL274" s="27"/>
      <c r="IRM274" s="27"/>
      <c r="IRN274" s="27"/>
      <c r="IRO274" s="27"/>
      <c r="IRP274" s="27"/>
      <c r="IRQ274" s="27"/>
      <c r="IRR274" s="27"/>
      <c r="IRS274" s="27"/>
      <c r="IRT274" s="27"/>
      <c r="IRU274" s="27"/>
      <c r="IRV274" s="27"/>
      <c r="IRW274" s="27"/>
      <c r="IRX274" s="27"/>
      <c r="IRY274" s="27"/>
      <c r="IRZ274" s="27"/>
      <c r="ISA274" s="27"/>
      <c r="ISB274" s="27"/>
      <c r="ISC274" s="27"/>
      <c r="ISD274" s="27"/>
      <c r="ISE274" s="27"/>
      <c r="ISF274" s="27"/>
      <c r="ISG274" s="27"/>
      <c r="ISH274" s="27"/>
      <c r="ISI274" s="27"/>
      <c r="ISJ274" s="27"/>
      <c r="ISK274" s="27"/>
      <c r="ISL274" s="27"/>
      <c r="ISM274" s="27"/>
      <c r="ISN274" s="27"/>
      <c r="ISO274" s="27"/>
      <c r="ISP274" s="27"/>
      <c r="ISQ274" s="27"/>
      <c r="ISR274" s="27"/>
      <c r="ISS274" s="27"/>
      <c r="IST274" s="27"/>
      <c r="ISU274" s="27"/>
      <c r="ISV274" s="27"/>
      <c r="ISW274" s="27"/>
      <c r="ISX274" s="27"/>
      <c r="ISY274" s="27"/>
      <c r="ISZ274" s="27"/>
      <c r="ITA274" s="27"/>
      <c r="ITB274" s="27"/>
      <c r="ITC274" s="27"/>
      <c r="ITD274" s="27"/>
      <c r="ITE274" s="27"/>
      <c r="ITF274" s="27"/>
      <c r="ITG274" s="27"/>
      <c r="ITH274" s="27"/>
      <c r="ITI274" s="27"/>
      <c r="ITJ274" s="27"/>
      <c r="ITK274" s="27"/>
      <c r="ITL274" s="27"/>
      <c r="ITM274" s="27"/>
      <c r="ITN274" s="27"/>
      <c r="ITO274" s="27"/>
      <c r="ITP274" s="27"/>
      <c r="ITQ274" s="27"/>
      <c r="ITR274" s="27"/>
      <c r="ITS274" s="27"/>
      <c r="ITT274" s="27"/>
      <c r="ITU274" s="27"/>
      <c r="ITV274" s="27"/>
      <c r="ITW274" s="27"/>
      <c r="ITX274" s="27"/>
      <c r="ITY274" s="27"/>
      <c r="ITZ274" s="27"/>
      <c r="IUA274" s="27"/>
      <c r="IUB274" s="27"/>
      <c r="IUC274" s="27"/>
      <c r="IUD274" s="27"/>
      <c r="IUE274" s="27"/>
      <c r="IUF274" s="27"/>
      <c r="IUG274" s="27"/>
      <c r="IUH274" s="27"/>
      <c r="IUI274" s="27"/>
      <c r="IUJ274" s="27"/>
      <c r="IUK274" s="27"/>
      <c r="IUL274" s="27"/>
      <c r="IUM274" s="27"/>
      <c r="IUN274" s="27"/>
      <c r="IUO274" s="27"/>
      <c r="IUP274" s="27"/>
      <c r="IUQ274" s="27"/>
      <c r="IUR274" s="27"/>
      <c r="IUS274" s="27"/>
      <c r="IUT274" s="27"/>
      <c r="IUU274" s="27"/>
      <c r="IUV274" s="27"/>
      <c r="IUW274" s="27"/>
      <c r="IUX274" s="27"/>
      <c r="IUY274" s="27"/>
      <c r="IUZ274" s="27"/>
      <c r="IVA274" s="27"/>
      <c r="IVB274" s="27"/>
      <c r="IVC274" s="27"/>
      <c r="IVD274" s="27"/>
      <c r="IVE274" s="27"/>
      <c r="IVF274" s="27"/>
      <c r="IVG274" s="27"/>
      <c r="IVH274" s="27"/>
      <c r="IVI274" s="27"/>
      <c r="IVJ274" s="27"/>
      <c r="IVK274" s="27"/>
      <c r="IVL274" s="27"/>
      <c r="IVM274" s="27"/>
      <c r="IVN274" s="27"/>
      <c r="IVO274" s="27"/>
      <c r="IVP274" s="27"/>
      <c r="IVQ274" s="27"/>
      <c r="IVR274" s="27"/>
      <c r="IVS274" s="27"/>
      <c r="IVT274" s="27"/>
      <c r="IVU274" s="27"/>
      <c r="IVV274" s="27"/>
      <c r="IVW274" s="27"/>
      <c r="IVX274" s="27"/>
      <c r="IVY274" s="27"/>
      <c r="IVZ274" s="27"/>
      <c r="IWA274" s="27"/>
      <c r="IWB274" s="27"/>
      <c r="IWC274" s="27"/>
      <c r="IWD274" s="27"/>
      <c r="IWE274" s="27"/>
      <c r="IWF274" s="27"/>
      <c r="IWG274" s="27"/>
      <c r="IWH274" s="27"/>
      <c r="IWI274" s="27"/>
      <c r="IWJ274" s="27"/>
      <c r="IWK274" s="27"/>
      <c r="IWL274" s="27"/>
      <c r="IWM274" s="27"/>
      <c r="IWN274" s="27"/>
      <c r="IWO274" s="27"/>
      <c r="IWP274" s="27"/>
      <c r="IWQ274" s="27"/>
      <c r="IWR274" s="27"/>
      <c r="IWS274" s="27"/>
      <c r="IWT274" s="27"/>
      <c r="IWU274" s="27"/>
      <c r="IWV274" s="27"/>
      <c r="IWW274" s="27"/>
      <c r="IWX274" s="27"/>
      <c r="IWY274" s="27"/>
      <c r="IWZ274" s="27"/>
      <c r="IXA274" s="27"/>
      <c r="IXB274" s="27"/>
      <c r="IXC274" s="27"/>
      <c r="IXD274" s="27"/>
      <c r="IXE274" s="27"/>
      <c r="IXF274" s="27"/>
      <c r="IXG274" s="27"/>
      <c r="IXH274" s="27"/>
      <c r="IXI274" s="27"/>
      <c r="IXJ274" s="27"/>
      <c r="IXK274" s="27"/>
      <c r="IXL274" s="27"/>
      <c r="IXM274" s="27"/>
      <c r="IXN274" s="27"/>
      <c r="IXO274" s="27"/>
      <c r="IXP274" s="27"/>
      <c r="IXQ274" s="27"/>
      <c r="IXR274" s="27"/>
      <c r="IXS274" s="27"/>
      <c r="IXT274" s="27"/>
      <c r="IXU274" s="27"/>
      <c r="IXV274" s="27"/>
      <c r="IXW274" s="27"/>
      <c r="IXX274" s="27"/>
      <c r="IXY274" s="27"/>
      <c r="IXZ274" s="27"/>
      <c r="IYA274" s="27"/>
      <c r="IYB274" s="27"/>
      <c r="IYC274" s="27"/>
      <c r="IYD274" s="27"/>
      <c r="IYE274" s="27"/>
      <c r="IYF274" s="27"/>
      <c r="IYG274" s="27"/>
      <c r="IYH274" s="27"/>
      <c r="IYI274" s="27"/>
      <c r="IYJ274" s="27"/>
      <c r="IYK274" s="27"/>
      <c r="IYL274" s="27"/>
      <c r="IYM274" s="27"/>
      <c r="IYN274" s="27"/>
      <c r="IYO274" s="27"/>
      <c r="IYP274" s="27"/>
      <c r="IYQ274" s="27"/>
      <c r="IYR274" s="27"/>
      <c r="IYS274" s="27"/>
      <c r="IYT274" s="27"/>
      <c r="IYU274" s="27"/>
      <c r="IYV274" s="27"/>
      <c r="IYW274" s="27"/>
      <c r="IYX274" s="27"/>
      <c r="IYY274" s="27"/>
      <c r="IYZ274" s="27"/>
      <c r="IZA274" s="27"/>
      <c r="IZB274" s="27"/>
      <c r="IZC274" s="27"/>
      <c r="IZD274" s="27"/>
      <c r="IZE274" s="27"/>
      <c r="IZF274" s="27"/>
      <c r="IZG274" s="27"/>
      <c r="IZH274" s="27"/>
      <c r="IZI274" s="27"/>
      <c r="IZJ274" s="27"/>
      <c r="IZK274" s="27"/>
      <c r="IZL274" s="27"/>
      <c r="IZM274" s="27"/>
      <c r="IZN274" s="27"/>
      <c r="IZO274" s="27"/>
      <c r="IZP274" s="27"/>
      <c r="IZQ274" s="27"/>
      <c r="IZR274" s="27"/>
      <c r="IZS274" s="27"/>
      <c r="IZT274" s="27"/>
      <c r="IZU274" s="27"/>
      <c r="IZV274" s="27"/>
      <c r="IZW274" s="27"/>
      <c r="IZX274" s="27"/>
      <c r="IZY274" s="27"/>
      <c r="IZZ274" s="27"/>
      <c r="JAA274" s="27"/>
      <c r="JAB274" s="27"/>
      <c r="JAC274" s="27"/>
      <c r="JAD274" s="27"/>
      <c r="JAE274" s="27"/>
      <c r="JAF274" s="27"/>
      <c r="JAG274" s="27"/>
      <c r="JAH274" s="27"/>
      <c r="JAI274" s="27"/>
      <c r="JAJ274" s="27"/>
      <c r="JAK274" s="27"/>
      <c r="JAL274" s="27"/>
      <c r="JAM274" s="27"/>
      <c r="JAN274" s="27"/>
      <c r="JAO274" s="27"/>
      <c r="JAP274" s="27"/>
      <c r="JAQ274" s="27"/>
      <c r="JAR274" s="27"/>
      <c r="JAS274" s="27"/>
      <c r="JAT274" s="27"/>
      <c r="JAU274" s="27"/>
      <c r="JAV274" s="27"/>
      <c r="JAW274" s="27"/>
      <c r="JAX274" s="27"/>
      <c r="JAY274" s="27"/>
      <c r="JAZ274" s="27"/>
      <c r="JBA274" s="27"/>
      <c r="JBB274" s="27"/>
      <c r="JBC274" s="27"/>
      <c r="JBD274" s="27"/>
      <c r="JBE274" s="27"/>
      <c r="JBF274" s="27"/>
      <c r="JBG274" s="27"/>
      <c r="JBH274" s="27"/>
      <c r="JBI274" s="27"/>
      <c r="JBJ274" s="27"/>
      <c r="JBK274" s="27"/>
      <c r="JBL274" s="27"/>
      <c r="JBM274" s="27"/>
      <c r="JBN274" s="27"/>
      <c r="JBO274" s="27"/>
      <c r="JBP274" s="27"/>
      <c r="JBQ274" s="27"/>
      <c r="JBR274" s="27"/>
      <c r="JBS274" s="27"/>
      <c r="JBT274" s="27"/>
      <c r="JBU274" s="27"/>
      <c r="JBV274" s="27"/>
      <c r="JBW274" s="27"/>
      <c r="JBX274" s="27"/>
      <c r="JBY274" s="27"/>
      <c r="JBZ274" s="27"/>
      <c r="JCA274" s="27"/>
      <c r="JCB274" s="27"/>
      <c r="JCC274" s="27"/>
      <c r="JCD274" s="27"/>
      <c r="JCE274" s="27"/>
      <c r="JCF274" s="27"/>
      <c r="JCG274" s="27"/>
      <c r="JCH274" s="27"/>
      <c r="JCI274" s="27"/>
      <c r="JCJ274" s="27"/>
      <c r="JCK274" s="27"/>
      <c r="JCL274" s="27"/>
      <c r="JCM274" s="27"/>
      <c r="JCN274" s="27"/>
      <c r="JCO274" s="27"/>
      <c r="JCP274" s="27"/>
      <c r="JCQ274" s="27"/>
      <c r="JCR274" s="27"/>
      <c r="JCS274" s="27"/>
      <c r="JCT274" s="27"/>
      <c r="JCU274" s="27"/>
      <c r="JCV274" s="27"/>
      <c r="JCW274" s="27"/>
      <c r="JCX274" s="27"/>
      <c r="JCY274" s="27"/>
      <c r="JCZ274" s="27"/>
      <c r="JDA274" s="27"/>
      <c r="JDB274" s="27"/>
      <c r="JDC274" s="27"/>
      <c r="JDD274" s="27"/>
      <c r="JDE274" s="27"/>
      <c r="JDF274" s="27"/>
      <c r="JDG274" s="27"/>
      <c r="JDH274" s="27"/>
      <c r="JDI274" s="27"/>
      <c r="JDJ274" s="27"/>
      <c r="JDK274" s="27"/>
      <c r="JDL274" s="27"/>
      <c r="JDM274" s="27"/>
      <c r="JDN274" s="27"/>
      <c r="JDO274" s="27"/>
      <c r="JDP274" s="27"/>
      <c r="JDQ274" s="27"/>
      <c r="JDR274" s="27"/>
      <c r="JDS274" s="27"/>
      <c r="JDT274" s="27"/>
      <c r="JDU274" s="27"/>
      <c r="JDV274" s="27"/>
      <c r="JDW274" s="27"/>
      <c r="JDX274" s="27"/>
      <c r="JDY274" s="27"/>
      <c r="JDZ274" s="27"/>
      <c r="JEA274" s="27"/>
      <c r="JEB274" s="27"/>
      <c r="JEC274" s="27"/>
      <c r="JED274" s="27"/>
      <c r="JEE274" s="27"/>
      <c r="JEF274" s="27"/>
      <c r="JEG274" s="27"/>
      <c r="JEH274" s="27"/>
      <c r="JEI274" s="27"/>
      <c r="JEJ274" s="27"/>
      <c r="JEK274" s="27"/>
      <c r="JEL274" s="27"/>
      <c r="JEM274" s="27"/>
      <c r="JEN274" s="27"/>
      <c r="JEO274" s="27"/>
      <c r="JEP274" s="27"/>
      <c r="JEQ274" s="27"/>
      <c r="JER274" s="27"/>
      <c r="JES274" s="27"/>
      <c r="JET274" s="27"/>
      <c r="JEU274" s="27"/>
      <c r="JEV274" s="27"/>
      <c r="JEW274" s="27"/>
      <c r="JEX274" s="27"/>
      <c r="JEY274" s="27"/>
      <c r="JEZ274" s="27"/>
      <c r="JFA274" s="27"/>
      <c r="JFB274" s="27"/>
      <c r="JFC274" s="27"/>
      <c r="JFD274" s="27"/>
      <c r="JFE274" s="27"/>
      <c r="JFF274" s="27"/>
      <c r="JFG274" s="27"/>
      <c r="JFH274" s="27"/>
      <c r="JFI274" s="27"/>
      <c r="JFJ274" s="27"/>
      <c r="JFK274" s="27"/>
      <c r="JFL274" s="27"/>
      <c r="JFM274" s="27"/>
      <c r="JFN274" s="27"/>
      <c r="JFO274" s="27"/>
      <c r="JFP274" s="27"/>
      <c r="JFQ274" s="27"/>
      <c r="JFR274" s="27"/>
      <c r="JFS274" s="27"/>
      <c r="JFT274" s="27"/>
      <c r="JFU274" s="27"/>
      <c r="JFV274" s="27"/>
      <c r="JFW274" s="27"/>
      <c r="JFX274" s="27"/>
      <c r="JFY274" s="27"/>
      <c r="JFZ274" s="27"/>
      <c r="JGA274" s="27"/>
      <c r="JGB274" s="27"/>
      <c r="JGC274" s="27"/>
      <c r="JGD274" s="27"/>
      <c r="JGE274" s="27"/>
      <c r="JGF274" s="27"/>
      <c r="JGG274" s="27"/>
      <c r="JGH274" s="27"/>
      <c r="JGI274" s="27"/>
      <c r="JGJ274" s="27"/>
      <c r="JGK274" s="27"/>
      <c r="JGL274" s="27"/>
      <c r="JGM274" s="27"/>
      <c r="JGN274" s="27"/>
      <c r="JGO274" s="27"/>
      <c r="JGP274" s="27"/>
      <c r="JGQ274" s="27"/>
      <c r="JGR274" s="27"/>
      <c r="JGS274" s="27"/>
      <c r="JGT274" s="27"/>
      <c r="JGU274" s="27"/>
      <c r="JGV274" s="27"/>
      <c r="JGW274" s="27"/>
      <c r="JGX274" s="27"/>
      <c r="JGY274" s="27"/>
      <c r="JGZ274" s="27"/>
      <c r="JHA274" s="27"/>
      <c r="JHB274" s="27"/>
      <c r="JHC274" s="27"/>
      <c r="JHD274" s="27"/>
      <c r="JHE274" s="27"/>
      <c r="JHF274" s="27"/>
      <c r="JHG274" s="27"/>
      <c r="JHH274" s="27"/>
      <c r="JHI274" s="27"/>
      <c r="JHJ274" s="27"/>
      <c r="JHK274" s="27"/>
      <c r="JHL274" s="27"/>
      <c r="JHM274" s="27"/>
      <c r="JHN274" s="27"/>
      <c r="JHO274" s="27"/>
      <c r="JHP274" s="27"/>
      <c r="JHQ274" s="27"/>
      <c r="JHR274" s="27"/>
      <c r="JHS274" s="27"/>
      <c r="JHT274" s="27"/>
      <c r="JHU274" s="27"/>
      <c r="JHV274" s="27"/>
      <c r="JHW274" s="27"/>
      <c r="JHX274" s="27"/>
      <c r="JHY274" s="27"/>
      <c r="JHZ274" s="27"/>
      <c r="JIA274" s="27"/>
      <c r="JIB274" s="27"/>
      <c r="JIC274" s="27"/>
      <c r="JID274" s="27"/>
      <c r="JIE274" s="27"/>
      <c r="JIF274" s="27"/>
      <c r="JIG274" s="27"/>
      <c r="JIH274" s="27"/>
      <c r="JII274" s="27"/>
      <c r="JIJ274" s="27"/>
      <c r="JIK274" s="27"/>
      <c r="JIL274" s="27"/>
      <c r="JIM274" s="27"/>
      <c r="JIN274" s="27"/>
      <c r="JIO274" s="27"/>
      <c r="JIP274" s="27"/>
      <c r="JIQ274" s="27"/>
      <c r="JIR274" s="27"/>
      <c r="JIS274" s="27"/>
      <c r="JIT274" s="27"/>
      <c r="JIU274" s="27"/>
      <c r="JIV274" s="27"/>
      <c r="JIW274" s="27"/>
      <c r="JIX274" s="27"/>
      <c r="JIY274" s="27"/>
      <c r="JIZ274" s="27"/>
      <c r="JJA274" s="27"/>
      <c r="JJB274" s="27"/>
      <c r="JJC274" s="27"/>
      <c r="JJD274" s="27"/>
      <c r="JJE274" s="27"/>
      <c r="JJF274" s="27"/>
      <c r="JJG274" s="27"/>
      <c r="JJH274" s="27"/>
      <c r="JJI274" s="27"/>
      <c r="JJJ274" s="27"/>
      <c r="JJK274" s="27"/>
      <c r="JJL274" s="27"/>
      <c r="JJM274" s="27"/>
      <c r="JJN274" s="27"/>
      <c r="JJO274" s="27"/>
      <c r="JJP274" s="27"/>
      <c r="JJQ274" s="27"/>
      <c r="JJR274" s="27"/>
      <c r="JJS274" s="27"/>
      <c r="JJT274" s="27"/>
      <c r="JJU274" s="27"/>
      <c r="JJV274" s="27"/>
      <c r="JJW274" s="27"/>
      <c r="JJX274" s="27"/>
      <c r="JJY274" s="27"/>
      <c r="JJZ274" s="27"/>
      <c r="JKA274" s="27"/>
      <c r="JKB274" s="27"/>
      <c r="JKC274" s="27"/>
      <c r="JKD274" s="27"/>
      <c r="JKE274" s="27"/>
      <c r="JKF274" s="27"/>
      <c r="JKG274" s="27"/>
      <c r="JKH274" s="27"/>
      <c r="JKI274" s="27"/>
      <c r="JKJ274" s="27"/>
      <c r="JKK274" s="27"/>
      <c r="JKL274" s="27"/>
      <c r="JKM274" s="27"/>
      <c r="JKN274" s="27"/>
      <c r="JKO274" s="27"/>
      <c r="JKP274" s="27"/>
      <c r="JKQ274" s="27"/>
      <c r="JKR274" s="27"/>
      <c r="JKS274" s="27"/>
      <c r="JKT274" s="27"/>
      <c r="JKU274" s="27"/>
      <c r="JKV274" s="27"/>
      <c r="JKW274" s="27"/>
      <c r="JKX274" s="27"/>
      <c r="JKY274" s="27"/>
      <c r="JKZ274" s="27"/>
      <c r="JLA274" s="27"/>
      <c r="JLB274" s="27"/>
      <c r="JLC274" s="27"/>
      <c r="JLD274" s="27"/>
      <c r="JLE274" s="27"/>
      <c r="JLF274" s="27"/>
      <c r="JLG274" s="27"/>
      <c r="JLH274" s="27"/>
      <c r="JLI274" s="27"/>
      <c r="JLJ274" s="27"/>
      <c r="JLK274" s="27"/>
      <c r="JLL274" s="27"/>
      <c r="JLM274" s="27"/>
      <c r="JLN274" s="27"/>
      <c r="JLO274" s="27"/>
      <c r="JLP274" s="27"/>
      <c r="JLQ274" s="27"/>
      <c r="JLR274" s="27"/>
      <c r="JLS274" s="27"/>
      <c r="JLT274" s="27"/>
      <c r="JLU274" s="27"/>
      <c r="JLV274" s="27"/>
      <c r="JLW274" s="27"/>
      <c r="JLX274" s="27"/>
      <c r="JLY274" s="27"/>
      <c r="JLZ274" s="27"/>
      <c r="JMA274" s="27"/>
      <c r="JMB274" s="27"/>
      <c r="JMC274" s="27"/>
      <c r="JMD274" s="27"/>
      <c r="JME274" s="27"/>
      <c r="JMF274" s="27"/>
      <c r="JMG274" s="27"/>
      <c r="JMH274" s="27"/>
      <c r="JMI274" s="27"/>
      <c r="JMJ274" s="27"/>
      <c r="JMK274" s="27"/>
      <c r="JML274" s="27"/>
      <c r="JMM274" s="27"/>
      <c r="JMN274" s="27"/>
      <c r="JMO274" s="27"/>
      <c r="JMP274" s="27"/>
      <c r="JMQ274" s="27"/>
      <c r="JMR274" s="27"/>
      <c r="JMS274" s="27"/>
      <c r="JMT274" s="27"/>
      <c r="JMU274" s="27"/>
      <c r="JMV274" s="27"/>
      <c r="JMW274" s="27"/>
      <c r="JMX274" s="27"/>
      <c r="JMY274" s="27"/>
      <c r="JMZ274" s="27"/>
      <c r="JNA274" s="27"/>
      <c r="JNB274" s="27"/>
      <c r="JNC274" s="27"/>
      <c r="JND274" s="27"/>
      <c r="JNE274" s="27"/>
      <c r="JNF274" s="27"/>
      <c r="JNG274" s="27"/>
      <c r="JNH274" s="27"/>
      <c r="JNI274" s="27"/>
      <c r="JNJ274" s="27"/>
      <c r="JNK274" s="27"/>
      <c r="JNL274" s="27"/>
      <c r="JNM274" s="27"/>
      <c r="JNN274" s="27"/>
      <c r="JNO274" s="27"/>
      <c r="JNP274" s="27"/>
      <c r="JNQ274" s="27"/>
      <c r="JNR274" s="27"/>
      <c r="JNS274" s="27"/>
      <c r="JNT274" s="27"/>
      <c r="JNU274" s="27"/>
      <c r="JNV274" s="27"/>
      <c r="JNW274" s="27"/>
      <c r="JNX274" s="27"/>
      <c r="JNY274" s="27"/>
      <c r="JNZ274" s="27"/>
      <c r="JOA274" s="27"/>
      <c r="JOB274" s="27"/>
      <c r="JOC274" s="27"/>
      <c r="JOD274" s="27"/>
      <c r="JOE274" s="27"/>
      <c r="JOF274" s="27"/>
      <c r="JOG274" s="27"/>
      <c r="JOH274" s="27"/>
      <c r="JOI274" s="27"/>
      <c r="JOJ274" s="27"/>
      <c r="JOK274" s="27"/>
      <c r="JOL274" s="27"/>
      <c r="JOM274" s="27"/>
      <c r="JON274" s="27"/>
      <c r="JOO274" s="27"/>
      <c r="JOP274" s="27"/>
      <c r="JOQ274" s="27"/>
      <c r="JOR274" s="27"/>
      <c r="JOS274" s="27"/>
      <c r="JOT274" s="27"/>
      <c r="JOU274" s="27"/>
      <c r="JOV274" s="27"/>
      <c r="JOW274" s="27"/>
      <c r="JOX274" s="27"/>
      <c r="JOY274" s="27"/>
      <c r="JOZ274" s="27"/>
      <c r="JPA274" s="27"/>
      <c r="JPB274" s="27"/>
      <c r="JPC274" s="27"/>
      <c r="JPD274" s="27"/>
      <c r="JPE274" s="27"/>
      <c r="JPF274" s="27"/>
      <c r="JPG274" s="27"/>
      <c r="JPH274" s="27"/>
      <c r="JPI274" s="27"/>
      <c r="JPJ274" s="27"/>
      <c r="JPK274" s="27"/>
      <c r="JPL274" s="27"/>
      <c r="JPM274" s="27"/>
      <c r="JPN274" s="27"/>
      <c r="JPO274" s="27"/>
      <c r="JPP274" s="27"/>
      <c r="JPQ274" s="27"/>
      <c r="JPR274" s="27"/>
      <c r="JPS274" s="27"/>
      <c r="JPT274" s="27"/>
      <c r="JPU274" s="27"/>
      <c r="JPV274" s="27"/>
      <c r="JPW274" s="27"/>
      <c r="JPX274" s="27"/>
      <c r="JPY274" s="27"/>
      <c r="JPZ274" s="27"/>
      <c r="JQA274" s="27"/>
      <c r="JQB274" s="27"/>
      <c r="JQC274" s="27"/>
      <c r="JQD274" s="27"/>
      <c r="JQE274" s="27"/>
      <c r="JQF274" s="27"/>
      <c r="JQG274" s="27"/>
      <c r="JQH274" s="27"/>
      <c r="JQI274" s="27"/>
      <c r="JQJ274" s="27"/>
      <c r="JQK274" s="27"/>
      <c r="JQL274" s="27"/>
      <c r="JQM274" s="27"/>
      <c r="JQN274" s="27"/>
      <c r="JQO274" s="27"/>
      <c r="JQP274" s="27"/>
      <c r="JQQ274" s="27"/>
      <c r="JQR274" s="27"/>
      <c r="JQS274" s="27"/>
      <c r="JQT274" s="27"/>
      <c r="JQU274" s="27"/>
      <c r="JQV274" s="27"/>
      <c r="JQW274" s="27"/>
      <c r="JQX274" s="27"/>
      <c r="JQY274" s="27"/>
      <c r="JQZ274" s="27"/>
      <c r="JRA274" s="27"/>
      <c r="JRB274" s="27"/>
      <c r="JRC274" s="27"/>
      <c r="JRD274" s="27"/>
      <c r="JRE274" s="27"/>
      <c r="JRF274" s="27"/>
      <c r="JRG274" s="27"/>
      <c r="JRH274" s="27"/>
      <c r="JRI274" s="27"/>
      <c r="JRJ274" s="27"/>
      <c r="JRK274" s="27"/>
      <c r="JRL274" s="27"/>
      <c r="JRM274" s="27"/>
      <c r="JRN274" s="27"/>
      <c r="JRO274" s="27"/>
      <c r="JRP274" s="27"/>
      <c r="JRQ274" s="27"/>
      <c r="JRR274" s="27"/>
      <c r="JRS274" s="27"/>
      <c r="JRT274" s="27"/>
      <c r="JRU274" s="27"/>
      <c r="JRV274" s="27"/>
      <c r="JRW274" s="27"/>
      <c r="JRX274" s="27"/>
      <c r="JRY274" s="27"/>
      <c r="JRZ274" s="27"/>
      <c r="JSA274" s="27"/>
      <c r="JSB274" s="27"/>
      <c r="JSC274" s="27"/>
      <c r="JSD274" s="27"/>
      <c r="JSE274" s="27"/>
      <c r="JSF274" s="27"/>
      <c r="JSG274" s="27"/>
      <c r="JSH274" s="27"/>
      <c r="JSI274" s="27"/>
      <c r="JSJ274" s="27"/>
      <c r="JSK274" s="27"/>
      <c r="JSL274" s="27"/>
      <c r="JSM274" s="27"/>
      <c r="JSN274" s="27"/>
      <c r="JSO274" s="27"/>
      <c r="JSP274" s="27"/>
      <c r="JSQ274" s="27"/>
      <c r="JSR274" s="27"/>
      <c r="JSS274" s="27"/>
      <c r="JST274" s="27"/>
      <c r="JSU274" s="27"/>
      <c r="JSV274" s="27"/>
      <c r="JSW274" s="27"/>
      <c r="JSX274" s="27"/>
      <c r="JSY274" s="27"/>
      <c r="JSZ274" s="27"/>
      <c r="JTA274" s="27"/>
      <c r="JTB274" s="27"/>
      <c r="JTC274" s="27"/>
      <c r="JTD274" s="27"/>
      <c r="JTE274" s="27"/>
      <c r="JTF274" s="27"/>
      <c r="JTG274" s="27"/>
      <c r="JTH274" s="27"/>
      <c r="JTI274" s="27"/>
      <c r="JTJ274" s="27"/>
      <c r="JTK274" s="27"/>
      <c r="JTL274" s="27"/>
      <c r="JTM274" s="27"/>
      <c r="JTN274" s="27"/>
      <c r="JTO274" s="27"/>
      <c r="JTP274" s="27"/>
      <c r="JTQ274" s="27"/>
      <c r="JTR274" s="27"/>
      <c r="JTS274" s="27"/>
      <c r="JTT274" s="27"/>
      <c r="JTU274" s="27"/>
      <c r="JTV274" s="27"/>
      <c r="JTW274" s="27"/>
      <c r="JTX274" s="27"/>
      <c r="JTY274" s="27"/>
      <c r="JTZ274" s="27"/>
      <c r="JUA274" s="27"/>
      <c r="JUB274" s="27"/>
      <c r="JUC274" s="27"/>
      <c r="JUD274" s="27"/>
      <c r="JUE274" s="27"/>
      <c r="JUF274" s="27"/>
      <c r="JUG274" s="27"/>
      <c r="JUH274" s="27"/>
      <c r="JUI274" s="27"/>
      <c r="JUJ274" s="27"/>
      <c r="JUK274" s="27"/>
      <c r="JUL274" s="27"/>
      <c r="JUM274" s="27"/>
      <c r="JUN274" s="27"/>
      <c r="JUO274" s="27"/>
      <c r="JUP274" s="27"/>
      <c r="JUQ274" s="27"/>
      <c r="JUR274" s="27"/>
      <c r="JUS274" s="27"/>
      <c r="JUT274" s="27"/>
      <c r="JUU274" s="27"/>
      <c r="JUV274" s="27"/>
      <c r="JUW274" s="27"/>
      <c r="JUX274" s="27"/>
      <c r="JUY274" s="27"/>
      <c r="JUZ274" s="27"/>
      <c r="JVA274" s="27"/>
      <c r="JVB274" s="27"/>
      <c r="JVC274" s="27"/>
      <c r="JVD274" s="27"/>
      <c r="JVE274" s="27"/>
      <c r="JVF274" s="27"/>
      <c r="JVG274" s="27"/>
      <c r="JVH274" s="27"/>
      <c r="JVI274" s="27"/>
      <c r="JVJ274" s="27"/>
      <c r="JVK274" s="27"/>
      <c r="JVL274" s="27"/>
      <c r="JVM274" s="27"/>
      <c r="JVN274" s="27"/>
      <c r="JVO274" s="27"/>
      <c r="JVP274" s="27"/>
      <c r="JVQ274" s="27"/>
      <c r="JVR274" s="27"/>
      <c r="JVS274" s="27"/>
      <c r="JVT274" s="27"/>
      <c r="JVU274" s="27"/>
      <c r="JVV274" s="27"/>
      <c r="JVW274" s="27"/>
      <c r="JVX274" s="27"/>
      <c r="JVY274" s="27"/>
      <c r="JVZ274" s="27"/>
      <c r="JWA274" s="27"/>
      <c r="JWB274" s="27"/>
      <c r="JWC274" s="27"/>
      <c r="JWD274" s="27"/>
      <c r="JWE274" s="27"/>
      <c r="JWF274" s="27"/>
      <c r="JWG274" s="27"/>
      <c r="JWH274" s="27"/>
      <c r="JWI274" s="27"/>
      <c r="JWJ274" s="27"/>
      <c r="JWK274" s="27"/>
      <c r="JWL274" s="27"/>
      <c r="JWM274" s="27"/>
      <c r="JWN274" s="27"/>
      <c r="JWO274" s="27"/>
      <c r="JWP274" s="27"/>
      <c r="JWQ274" s="27"/>
      <c r="JWR274" s="27"/>
      <c r="JWS274" s="27"/>
      <c r="JWT274" s="27"/>
      <c r="JWU274" s="27"/>
      <c r="JWV274" s="27"/>
      <c r="JWW274" s="27"/>
      <c r="JWX274" s="27"/>
      <c r="JWY274" s="27"/>
      <c r="JWZ274" s="27"/>
      <c r="JXA274" s="27"/>
      <c r="JXB274" s="27"/>
      <c r="JXC274" s="27"/>
      <c r="JXD274" s="27"/>
      <c r="JXE274" s="27"/>
      <c r="JXF274" s="27"/>
      <c r="JXG274" s="27"/>
      <c r="JXH274" s="27"/>
      <c r="JXI274" s="27"/>
      <c r="JXJ274" s="27"/>
      <c r="JXK274" s="27"/>
      <c r="JXL274" s="27"/>
      <c r="JXM274" s="27"/>
      <c r="JXN274" s="27"/>
      <c r="JXO274" s="27"/>
      <c r="JXP274" s="27"/>
      <c r="JXQ274" s="27"/>
      <c r="JXR274" s="27"/>
      <c r="JXS274" s="27"/>
      <c r="JXT274" s="27"/>
      <c r="JXU274" s="27"/>
      <c r="JXV274" s="27"/>
      <c r="JXW274" s="27"/>
      <c r="JXX274" s="27"/>
      <c r="JXY274" s="27"/>
      <c r="JXZ274" s="27"/>
      <c r="JYA274" s="27"/>
      <c r="JYB274" s="27"/>
      <c r="JYC274" s="27"/>
      <c r="JYD274" s="27"/>
      <c r="JYE274" s="27"/>
      <c r="JYF274" s="27"/>
      <c r="JYG274" s="27"/>
      <c r="JYH274" s="27"/>
      <c r="JYI274" s="27"/>
      <c r="JYJ274" s="27"/>
      <c r="JYK274" s="27"/>
      <c r="JYL274" s="27"/>
      <c r="JYM274" s="27"/>
      <c r="JYN274" s="27"/>
      <c r="JYO274" s="27"/>
      <c r="JYP274" s="27"/>
      <c r="JYQ274" s="27"/>
      <c r="JYR274" s="27"/>
      <c r="JYS274" s="27"/>
      <c r="JYT274" s="27"/>
      <c r="JYU274" s="27"/>
      <c r="JYV274" s="27"/>
      <c r="JYW274" s="27"/>
      <c r="JYX274" s="27"/>
      <c r="JYY274" s="27"/>
      <c r="JYZ274" s="27"/>
      <c r="JZA274" s="27"/>
      <c r="JZB274" s="27"/>
      <c r="JZC274" s="27"/>
      <c r="JZD274" s="27"/>
      <c r="JZE274" s="27"/>
      <c r="JZF274" s="27"/>
      <c r="JZG274" s="27"/>
      <c r="JZH274" s="27"/>
      <c r="JZI274" s="27"/>
      <c r="JZJ274" s="27"/>
      <c r="JZK274" s="27"/>
      <c r="JZL274" s="27"/>
      <c r="JZM274" s="27"/>
      <c r="JZN274" s="27"/>
      <c r="JZO274" s="27"/>
      <c r="JZP274" s="27"/>
      <c r="JZQ274" s="27"/>
      <c r="JZR274" s="27"/>
      <c r="JZS274" s="27"/>
      <c r="JZT274" s="27"/>
      <c r="JZU274" s="27"/>
      <c r="JZV274" s="27"/>
      <c r="JZW274" s="27"/>
      <c r="JZX274" s="27"/>
      <c r="JZY274" s="27"/>
      <c r="JZZ274" s="27"/>
      <c r="KAA274" s="27"/>
      <c r="KAB274" s="27"/>
      <c r="KAC274" s="27"/>
      <c r="KAD274" s="27"/>
      <c r="KAE274" s="27"/>
      <c r="KAF274" s="27"/>
      <c r="KAG274" s="27"/>
      <c r="KAH274" s="27"/>
      <c r="KAI274" s="27"/>
      <c r="KAJ274" s="27"/>
      <c r="KAK274" s="27"/>
      <c r="KAL274" s="27"/>
      <c r="KAM274" s="27"/>
      <c r="KAN274" s="27"/>
      <c r="KAO274" s="27"/>
      <c r="KAP274" s="27"/>
      <c r="KAQ274" s="27"/>
      <c r="KAR274" s="27"/>
      <c r="KAS274" s="27"/>
      <c r="KAT274" s="27"/>
      <c r="KAU274" s="27"/>
      <c r="KAV274" s="27"/>
      <c r="KAW274" s="27"/>
      <c r="KAX274" s="27"/>
      <c r="KAY274" s="27"/>
      <c r="KAZ274" s="27"/>
      <c r="KBA274" s="27"/>
      <c r="KBB274" s="27"/>
      <c r="KBC274" s="27"/>
      <c r="KBD274" s="27"/>
      <c r="KBE274" s="27"/>
      <c r="KBF274" s="27"/>
      <c r="KBG274" s="27"/>
      <c r="KBH274" s="27"/>
      <c r="KBI274" s="27"/>
      <c r="KBJ274" s="27"/>
      <c r="KBK274" s="27"/>
      <c r="KBL274" s="27"/>
      <c r="KBM274" s="27"/>
      <c r="KBN274" s="27"/>
      <c r="KBO274" s="27"/>
      <c r="KBP274" s="27"/>
      <c r="KBQ274" s="27"/>
      <c r="KBR274" s="27"/>
      <c r="KBS274" s="27"/>
      <c r="KBT274" s="27"/>
      <c r="KBU274" s="27"/>
      <c r="KBV274" s="27"/>
      <c r="KBW274" s="27"/>
      <c r="KBX274" s="27"/>
      <c r="KBY274" s="27"/>
      <c r="KBZ274" s="27"/>
      <c r="KCA274" s="27"/>
      <c r="KCB274" s="27"/>
      <c r="KCC274" s="27"/>
      <c r="KCD274" s="27"/>
      <c r="KCE274" s="27"/>
      <c r="KCF274" s="27"/>
      <c r="KCG274" s="27"/>
      <c r="KCH274" s="27"/>
      <c r="KCI274" s="27"/>
      <c r="KCJ274" s="27"/>
      <c r="KCK274" s="27"/>
      <c r="KCL274" s="27"/>
      <c r="KCM274" s="27"/>
      <c r="KCN274" s="27"/>
      <c r="KCO274" s="27"/>
      <c r="KCP274" s="27"/>
      <c r="KCQ274" s="27"/>
      <c r="KCR274" s="27"/>
      <c r="KCS274" s="27"/>
      <c r="KCT274" s="27"/>
      <c r="KCU274" s="27"/>
      <c r="KCV274" s="27"/>
      <c r="KCW274" s="27"/>
      <c r="KCX274" s="27"/>
      <c r="KCY274" s="27"/>
      <c r="KCZ274" s="27"/>
      <c r="KDA274" s="27"/>
      <c r="KDB274" s="27"/>
      <c r="KDC274" s="27"/>
      <c r="KDD274" s="27"/>
      <c r="KDE274" s="27"/>
      <c r="KDF274" s="27"/>
      <c r="KDG274" s="27"/>
      <c r="KDH274" s="27"/>
      <c r="KDI274" s="27"/>
      <c r="KDJ274" s="27"/>
      <c r="KDK274" s="27"/>
      <c r="KDL274" s="27"/>
      <c r="KDM274" s="27"/>
      <c r="KDN274" s="27"/>
      <c r="KDO274" s="27"/>
      <c r="KDP274" s="27"/>
      <c r="KDQ274" s="27"/>
      <c r="KDR274" s="27"/>
      <c r="KDS274" s="27"/>
      <c r="KDT274" s="27"/>
      <c r="KDU274" s="27"/>
      <c r="KDV274" s="27"/>
      <c r="KDW274" s="27"/>
      <c r="KDX274" s="27"/>
      <c r="KDY274" s="27"/>
      <c r="KDZ274" s="27"/>
      <c r="KEA274" s="27"/>
      <c r="KEB274" s="27"/>
      <c r="KEC274" s="27"/>
      <c r="KED274" s="27"/>
      <c r="KEE274" s="27"/>
      <c r="KEF274" s="27"/>
      <c r="KEG274" s="27"/>
      <c r="KEH274" s="27"/>
      <c r="KEI274" s="27"/>
      <c r="KEJ274" s="27"/>
      <c r="KEK274" s="27"/>
      <c r="KEL274" s="27"/>
      <c r="KEM274" s="27"/>
      <c r="KEN274" s="27"/>
      <c r="KEO274" s="27"/>
      <c r="KEP274" s="27"/>
      <c r="KEQ274" s="27"/>
      <c r="KER274" s="27"/>
      <c r="KES274" s="27"/>
      <c r="KET274" s="27"/>
      <c r="KEU274" s="27"/>
      <c r="KEV274" s="27"/>
      <c r="KEW274" s="27"/>
      <c r="KEX274" s="27"/>
      <c r="KEY274" s="27"/>
      <c r="KEZ274" s="27"/>
      <c r="KFA274" s="27"/>
      <c r="KFB274" s="27"/>
      <c r="KFC274" s="27"/>
      <c r="KFD274" s="27"/>
      <c r="KFE274" s="27"/>
      <c r="KFF274" s="27"/>
      <c r="KFG274" s="27"/>
      <c r="KFH274" s="27"/>
      <c r="KFI274" s="27"/>
      <c r="KFJ274" s="27"/>
      <c r="KFK274" s="27"/>
      <c r="KFL274" s="27"/>
      <c r="KFM274" s="27"/>
      <c r="KFN274" s="27"/>
      <c r="KFO274" s="27"/>
      <c r="KFP274" s="27"/>
      <c r="KFQ274" s="27"/>
      <c r="KFR274" s="27"/>
      <c r="KFS274" s="27"/>
      <c r="KFT274" s="27"/>
      <c r="KFU274" s="27"/>
      <c r="KFV274" s="27"/>
      <c r="KFW274" s="27"/>
      <c r="KFX274" s="27"/>
      <c r="KFY274" s="27"/>
      <c r="KFZ274" s="27"/>
      <c r="KGA274" s="27"/>
      <c r="KGB274" s="27"/>
      <c r="KGC274" s="27"/>
      <c r="KGD274" s="27"/>
      <c r="KGE274" s="27"/>
      <c r="KGF274" s="27"/>
      <c r="KGG274" s="27"/>
      <c r="KGH274" s="27"/>
      <c r="KGI274" s="27"/>
      <c r="KGJ274" s="27"/>
      <c r="KGK274" s="27"/>
      <c r="KGL274" s="27"/>
      <c r="KGM274" s="27"/>
      <c r="KGN274" s="27"/>
      <c r="KGO274" s="27"/>
      <c r="KGP274" s="27"/>
      <c r="KGQ274" s="27"/>
      <c r="KGR274" s="27"/>
      <c r="KGS274" s="27"/>
      <c r="KGT274" s="27"/>
      <c r="KGU274" s="27"/>
      <c r="KGV274" s="27"/>
      <c r="KGW274" s="27"/>
      <c r="KGX274" s="27"/>
      <c r="KGY274" s="27"/>
      <c r="KGZ274" s="27"/>
      <c r="KHA274" s="27"/>
      <c r="KHB274" s="27"/>
      <c r="KHC274" s="27"/>
      <c r="KHD274" s="27"/>
      <c r="KHE274" s="27"/>
      <c r="KHF274" s="27"/>
      <c r="KHG274" s="27"/>
      <c r="KHH274" s="27"/>
      <c r="KHI274" s="27"/>
      <c r="KHJ274" s="27"/>
      <c r="KHK274" s="27"/>
      <c r="KHL274" s="27"/>
      <c r="KHM274" s="27"/>
      <c r="KHN274" s="27"/>
      <c r="KHO274" s="27"/>
      <c r="KHP274" s="27"/>
      <c r="KHQ274" s="27"/>
      <c r="KHR274" s="27"/>
      <c r="KHS274" s="27"/>
      <c r="KHT274" s="27"/>
      <c r="KHU274" s="27"/>
      <c r="KHV274" s="27"/>
      <c r="KHW274" s="27"/>
      <c r="KHX274" s="27"/>
      <c r="KHY274" s="27"/>
      <c r="KHZ274" s="27"/>
      <c r="KIA274" s="27"/>
      <c r="KIB274" s="27"/>
      <c r="KIC274" s="27"/>
      <c r="KID274" s="27"/>
      <c r="KIE274" s="27"/>
      <c r="KIF274" s="27"/>
      <c r="KIG274" s="27"/>
      <c r="KIH274" s="27"/>
      <c r="KII274" s="27"/>
      <c r="KIJ274" s="27"/>
      <c r="KIK274" s="27"/>
      <c r="KIL274" s="27"/>
      <c r="KIM274" s="27"/>
      <c r="KIN274" s="27"/>
      <c r="KIO274" s="27"/>
      <c r="KIP274" s="27"/>
      <c r="KIQ274" s="27"/>
      <c r="KIR274" s="27"/>
      <c r="KIS274" s="27"/>
      <c r="KIT274" s="27"/>
      <c r="KIU274" s="27"/>
      <c r="KIV274" s="27"/>
      <c r="KIW274" s="27"/>
      <c r="KIX274" s="27"/>
      <c r="KIY274" s="27"/>
      <c r="KIZ274" s="27"/>
      <c r="KJA274" s="27"/>
      <c r="KJB274" s="27"/>
      <c r="KJC274" s="27"/>
      <c r="KJD274" s="27"/>
      <c r="KJE274" s="27"/>
      <c r="KJF274" s="27"/>
      <c r="KJG274" s="27"/>
      <c r="KJH274" s="27"/>
      <c r="KJI274" s="27"/>
      <c r="KJJ274" s="27"/>
      <c r="KJK274" s="27"/>
      <c r="KJL274" s="27"/>
      <c r="KJM274" s="27"/>
      <c r="KJN274" s="27"/>
      <c r="KJO274" s="27"/>
      <c r="KJP274" s="27"/>
      <c r="KJQ274" s="27"/>
      <c r="KJR274" s="27"/>
      <c r="KJS274" s="27"/>
      <c r="KJT274" s="27"/>
      <c r="KJU274" s="27"/>
      <c r="KJV274" s="27"/>
      <c r="KJW274" s="27"/>
      <c r="KJX274" s="27"/>
      <c r="KJY274" s="27"/>
      <c r="KJZ274" s="27"/>
      <c r="KKA274" s="27"/>
      <c r="KKB274" s="27"/>
      <c r="KKC274" s="27"/>
      <c r="KKD274" s="27"/>
      <c r="KKE274" s="27"/>
      <c r="KKF274" s="27"/>
      <c r="KKG274" s="27"/>
      <c r="KKH274" s="27"/>
      <c r="KKI274" s="27"/>
      <c r="KKJ274" s="27"/>
      <c r="KKK274" s="27"/>
      <c r="KKL274" s="27"/>
      <c r="KKM274" s="27"/>
      <c r="KKN274" s="27"/>
      <c r="KKO274" s="27"/>
      <c r="KKP274" s="27"/>
      <c r="KKQ274" s="27"/>
      <c r="KKR274" s="27"/>
      <c r="KKS274" s="27"/>
      <c r="KKT274" s="27"/>
      <c r="KKU274" s="27"/>
      <c r="KKV274" s="27"/>
      <c r="KKW274" s="27"/>
      <c r="KKX274" s="27"/>
      <c r="KKY274" s="27"/>
      <c r="KKZ274" s="27"/>
      <c r="KLA274" s="27"/>
      <c r="KLB274" s="27"/>
      <c r="KLC274" s="27"/>
      <c r="KLD274" s="27"/>
      <c r="KLE274" s="27"/>
      <c r="KLF274" s="27"/>
      <c r="KLG274" s="27"/>
      <c r="KLH274" s="27"/>
      <c r="KLI274" s="27"/>
      <c r="KLJ274" s="27"/>
      <c r="KLK274" s="27"/>
      <c r="KLL274" s="27"/>
      <c r="KLM274" s="27"/>
      <c r="KLN274" s="27"/>
      <c r="KLO274" s="27"/>
      <c r="KLP274" s="27"/>
      <c r="KLQ274" s="27"/>
      <c r="KLR274" s="27"/>
      <c r="KLS274" s="27"/>
      <c r="KLT274" s="27"/>
      <c r="KLU274" s="27"/>
      <c r="KLV274" s="27"/>
      <c r="KLW274" s="27"/>
      <c r="KLX274" s="27"/>
      <c r="KLY274" s="27"/>
      <c r="KLZ274" s="27"/>
      <c r="KMA274" s="27"/>
      <c r="KMB274" s="27"/>
      <c r="KMC274" s="27"/>
      <c r="KMD274" s="27"/>
      <c r="KME274" s="27"/>
      <c r="KMF274" s="27"/>
      <c r="KMG274" s="27"/>
      <c r="KMH274" s="27"/>
      <c r="KMI274" s="27"/>
      <c r="KMJ274" s="27"/>
      <c r="KMK274" s="27"/>
      <c r="KML274" s="27"/>
      <c r="KMM274" s="27"/>
      <c r="KMN274" s="27"/>
      <c r="KMO274" s="27"/>
      <c r="KMP274" s="27"/>
      <c r="KMQ274" s="27"/>
      <c r="KMR274" s="27"/>
      <c r="KMS274" s="27"/>
      <c r="KMT274" s="27"/>
      <c r="KMU274" s="27"/>
      <c r="KMV274" s="27"/>
      <c r="KMW274" s="27"/>
      <c r="KMX274" s="27"/>
      <c r="KMY274" s="27"/>
      <c r="KMZ274" s="27"/>
      <c r="KNA274" s="27"/>
      <c r="KNB274" s="27"/>
      <c r="KNC274" s="27"/>
      <c r="KND274" s="27"/>
      <c r="KNE274" s="27"/>
      <c r="KNF274" s="27"/>
      <c r="KNG274" s="27"/>
      <c r="KNH274" s="27"/>
      <c r="KNI274" s="27"/>
      <c r="KNJ274" s="27"/>
      <c r="KNK274" s="27"/>
      <c r="KNL274" s="27"/>
      <c r="KNM274" s="27"/>
      <c r="KNN274" s="27"/>
      <c r="KNO274" s="27"/>
      <c r="KNP274" s="27"/>
      <c r="KNQ274" s="27"/>
      <c r="KNR274" s="27"/>
      <c r="KNS274" s="27"/>
      <c r="KNT274" s="27"/>
      <c r="KNU274" s="27"/>
      <c r="KNV274" s="27"/>
      <c r="KNW274" s="27"/>
      <c r="KNX274" s="27"/>
      <c r="KNY274" s="27"/>
      <c r="KNZ274" s="27"/>
      <c r="KOA274" s="27"/>
      <c r="KOB274" s="27"/>
      <c r="KOC274" s="27"/>
      <c r="KOD274" s="27"/>
      <c r="KOE274" s="27"/>
      <c r="KOF274" s="27"/>
      <c r="KOG274" s="27"/>
      <c r="KOH274" s="27"/>
      <c r="KOI274" s="27"/>
      <c r="KOJ274" s="27"/>
      <c r="KOK274" s="27"/>
      <c r="KOL274" s="27"/>
      <c r="KOM274" s="27"/>
      <c r="KON274" s="27"/>
      <c r="KOO274" s="27"/>
      <c r="KOP274" s="27"/>
      <c r="KOQ274" s="27"/>
      <c r="KOR274" s="27"/>
      <c r="KOS274" s="27"/>
      <c r="KOT274" s="27"/>
      <c r="KOU274" s="27"/>
      <c r="KOV274" s="27"/>
      <c r="KOW274" s="27"/>
      <c r="KOX274" s="27"/>
      <c r="KOY274" s="27"/>
      <c r="KOZ274" s="27"/>
      <c r="KPA274" s="27"/>
      <c r="KPB274" s="27"/>
      <c r="KPC274" s="27"/>
      <c r="KPD274" s="27"/>
      <c r="KPE274" s="27"/>
      <c r="KPF274" s="27"/>
      <c r="KPG274" s="27"/>
      <c r="KPH274" s="27"/>
      <c r="KPI274" s="27"/>
      <c r="KPJ274" s="27"/>
      <c r="KPK274" s="27"/>
      <c r="KPL274" s="27"/>
      <c r="KPM274" s="27"/>
      <c r="KPN274" s="27"/>
      <c r="KPO274" s="27"/>
      <c r="KPP274" s="27"/>
      <c r="KPQ274" s="27"/>
      <c r="KPR274" s="27"/>
      <c r="KPS274" s="27"/>
      <c r="KPT274" s="27"/>
      <c r="KPU274" s="27"/>
      <c r="KPV274" s="27"/>
      <c r="KPW274" s="27"/>
      <c r="KPX274" s="27"/>
      <c r="KPY274" s="27"/>
      <c r="KPZ274" s="27"/>
      <c r="KQA274" s="27"/>
      <c r="KQB274" s="27"/>
      <c r="KQC274" s="27"/>
      <c r="KQD274" s="27"/>
      <c r="KQE274" s="27"/>
      <c r="KQF274" s="27"/>
      <c r="KQG274" s="27"/>
      <c r="KQH274" s="27"/>
      <c r="KQI274" s="27"/>
      <c r="KQJ274" s="27"/>
      <c r="KQK274" s="27"/>
      <c r="KQL274" s="27"/>
      <c r="KQM274" s="27"/>
      <c r="KQN274" s="27"/>
      <c r="KQO274" s="27"/>
      <c r="KQP274" s="27"/>
      <c r="KQQ274" s="27"/>
      <c r="KQR274" s="27"/>
      <c r="KQS274" s="27"/>
      <c r="KQT274" s="27"/>
      <c r="KQU274" s="27"/>
      <c r="KQV274" s="27"/>
      <c r="KQW274" s="27"/>
      <c r="KQX274" s="27"/>
      <c r="KQY274" s="27"/>
      <c r="KQZ274" s="27"/>
      <c r="KRA274" s="27"/>
      <c r="KRB274" s="27"/>
      <c r="KRC274" s="27"/>
      <c r="KRD274" s="27"/>
      <c r="KRE274" s="27"/>
      <c r="KRF274" s="27"/>
      <c r="KRG274" s="27"/>
      <c r="KRH274" s="27"/>
      <c r="KRI274" s="27"/>
      <c r="KRJ274" s="27"/>
      <c r="KRK274" s="27"/>
      <c r="KRL274" s="27"/>
      <c r="KRM274" s="27"/>
      <c r="KRN274" s="27"/>
      <c r="KRO274" s="27"/>
      <c r="KRP274" s="27"/>
      <c r="KRQ274" s="27"/>
      <c r="KRR274" s="27"/>
      <c r="KRS274" s="27"/>
      <c r="KRT274" s="27"/>
      <c r="KRU274" s="27"/>
      <c r="KRV274" s="27"/>
      <c r="KRW274" s="27"/>
      <c r="KRX274" s="27"/>
      <c r="KRY274" s="27"/>
      <c r="KRZ274" s="27"/>
      <c r="KSA274" s="27"/>
      <c r="KSB274" s="27"/>
      <c r="KSC274" s="27"/>
      <c r="KSD274" s="27"/>
      <c r="KSE274" s="27"/>
      <c r="KSF274" s="27"/>
      <c r="KSG274" s="27"/>
      <c r="KSH274" s="27"/>
      <c r="KSI274" s="27"/>
      <c r="KSJ274" s="27"/>
      <c r="KSK274" s="27"/>
      <c r="KSL274" s="27"/>
      <c r="KSM274" s="27"/>
      <c r="KSN274" s="27"/>
      <c r="KSO274" s="27"/>
      <c r="KSP274" s="27"/>
      <c r="KSQ274" s="27"/>
      <c r="KSR274" s="27"/>
      <c r="KSS274" s="27"/>
      <c r="KST274" s="27"/>
      <c r="KSU274" s="27"/>
      <c r="KSV274" s="27"/>
      <c r="KSW274" s="27"/>
      <c r="KSX274" s="27"/>
      <c r="KSY274" s="27"/>
      <c r="KSZ274" s="27"/>
      <c r="KTA274" s="27"/>
      <c r="KTB274" s="27"/>
      <c r="KTC274" s="27"/>
      <c r="KTD274" s="27"/>
      <c r="KTE274" s="27"/>
      <c r="KTF274" s="27"/>
      <c r="KTG274" s="27"/>
      <c r="KTH274" s="27"/>
      <c r="KTI274" s="27"/>
      <c r="KTJ274" s="27"/>
      <c r="KTK274" s="27"/>
      <c r="KTL274" s="27"/>
      <c r="KTM274" s="27"/>
      <c r="KTN274" s="27"/>
      <c r="KTO274" s="27"/>
      <c r="KTP274" s="27"/>
      <c r="KTQ274" s="27"/>
      <c r="KTR274" s="27"/>
      <c r="KTS274" s="27"/>
      <c r="KTT274" s="27"/>
      <c r="KTU274" s="27"/>
      <c r="KTV274" s="27"/>
      <c r="KTW274" s="27"/>
      <c r="KTX274" s="27"/>
      <c r="KTY274" s="27"/>
      <c r="KTZ274" s="27"/>
      <c r="KUA274" s="27"/>
      <c r="KUB274" s="27"/>
      <c r="KUC274" s="27"/>
      <c r="KUD274" s="27"/>
      <c r="KUE274" s="27"/>
      <c r="KUF274" s="27"/>
      <c r="KUG274" s="27"/>
      <c r="KUH274" s="27"/>
      <c r="KUI274" s="27"/>
      <c r="KUJ274" s="27"/>
      <c r="KUK274" s="27"/>
      <c r="KUL274" s="27"/>
      <c r="KUM274" s="27"/>
      <c r="KUN274" s="27"/>
      <c r="KUO274" s="27"/>
      <c r="KUP274" s="27"/>
      <c r="KUQ274" s="27"/>
      <c r="KUR274" s="27"/>
      <c r="KUS274" s="27"/>
      <c r="KUT274" s="27"/>
      <c r="KUU274" s="27"/>
      <c r="KUV274" s="27"/>
      <c r="KUW274" s="27"/>
      <c r="KUX274" s="27"/>
      <c r="KUY274" s="27"/>
      <c r="KUZ274" s="27"/>
      <c r="KVA274" s="27"/>
      <c r="KVB274" s="27"/>
      <c r="KVC274" s="27"/>
      <c r="KVD274" s="27"/>
      <c r="KVE274" s="27"/>
      <c r="KVF274" s="27"/>
      <c r="KVG274" s="27"/>
      <c r="KVH274" s="27"/>
      <c r="KVI274" s="27"/>
      <c r="KVJ274" s="27"/>
      <c r="KVK274" s="27"/>
      <c r="KVL274" s="27"/>
      <c r="KVM274" s="27"/>
      <c r="KVN274" s="27"/>
      <c r="KVO274" s="27"/>
      <c r="KVP274" s="27"/>
      <c r="KVQ274" s="27"/>
      <c r="KVR274" s="27"/>
      <c r="KVS274" s="27"/>
      <c r="KVT274" s="27"/>
      <c r="KVU274" s="27"/>
      <c r="KVV274" s="27"/>
      <c r="KVW274" s="27"/>
      <c r="KVX274" s="27"/>
      <c r="KVY274" s="27"/>
      <c r="KVZ274" s="27"/>
      <c r="KWA274" s="27"/>
      <c r="KWB274" s="27"/>
      <c r="KWC274" s="27"/>
      <c r="KWD274" s="27"/>
      <c r="KWE274" s="27"/>
      <c r="KWF274" s="27"/>
      <c r="KWG274" s="27"/>
      <c r="KWH274" s="27"/>
      <c r="KWI274" s="27"/>
      <c r="KWJ274" s="27"/>
      <c r="KWK274" s="27"/>
      <c r="KWL274" s="27"/>
      <c r="KWM274" s="27"/>
      <c r="KWN274" s="27"/>
      <c r="KWO274" s="27"/>
      <c r="KWP274" s="27"/>
      <c r="KWQ274" s="27"/>
      <c r="KWR274" s="27"/>
      <c r="KWS274" s="27"/>
      <c r="KWT274" s="27"/>
      <c r="KWU274" s="27"/>
      <c r="KWV274" s="27"/>
      <c r="KWW274" s="27"/>
      <c r="KWX274" s="27"/>
      <c r="KWY274" s="27"/>
      <c r="KWZ274" s="27"/>
      <c r="KXA274" s="27"/>
      <c r="KXB274" s="27"/>
      <c r="KXC274" s="27"/>
      <c r="KXD274" s="27"/>
      <c r="KXE274" s="27"/>
      <c r="KXF274" s="27"/>
      <c r="KXG274" s="27"/>
      <c r="KXH274" s="27"/>
      <c r="KXI274" s="27"/>
      <c r="KXJ274" s="27"/>
      <c r="KXK274" s="27"/>
      <c r="KXL274" s="27"/>
      <c r="KXM274" s="27"/>
      <c r="KXN274" s="27"/>
      <c r="KXO274" s="27"/>
      <c r="KXP274" s="27"/>
      <c r="KXQ274" s="27"/>
      <c r="KXR274" s="27"/>
      <c r="KXS274" s="27"/>
      <c r="KXT274" s="27"/>
      <c r="KXU274" s="27"/>
      <c r="KXV274" s="27"/>
      <c r="KXW274" s="27"/>
      <c r="KXX274" s="27"/>
      <c r="KXY274" s="27"/>
      <c r="KXZ274" s="27"/>
      <c r="KYA274" s="27"/>
      <c r="KYB274" s="27"/>
      <c r="KYC274" s="27"/>
      <c r="KYD274" s="27"/>
      <c r="KYE274" s="27"/>
      <c r="KYF274" s="27"/>
      <c r="KYG274" s="27"/>
      <c r="KYH274" s="27"/>
      <c r="KYI274" s="27"/>
      <c r="KYJ274" s="27"/>
      <c r="KYK274" s="27"/>
      <c r="KYL274" s="27"/>
      <c r="KYM274" s="27"/>
      <c r="KYN274" s="27"/>
      <c r="KYO274" s="27"/>
      <c r="KYP274" s="27"/>
      <c r="KYQ274" s="27"/>
      <c r="KYR274" s="27"/>
      <c r="KYS274" s="27"/>
      <c r="KYT274" s="27"/>
      <c r="KYU274" s="27"/>
      <c r="KYV274" s="27"/>
      <c r="KYW274" s="27"/>
      <c r="KYX274" s="27"/>
      <c r="KYY274" s="27"/>
      <c r="KYZ274" s="27"/>
      <c r="KZA274" s="27"/>
      <c r="KZB274" s="27"/>
      <c r="KZC274" s="27"/>
      <c r="KZD274" s="27"/>
      <c r="KZE274" s="27"/>
      <c r="KZF274" s="27"/>
      <c r="KZG274" s="27"/>
      <c r="KZH274" s="27"/>
      <c r="KZI274" s="27"/>
      <c r="KZJ274" s="27"/>
      <c r="KZK274" s="27"/>
      <c r="KZL274" s="27"/>
      <c r="KZM274" s="27"/>
      <c r="KZN274" s="27"/>
      <c r="KZO274" s="27"/>
      <c r="KZP274" s="27"/>
      <c r="KZQ274" s="27"/>
      <c r="KZR274" s="27"/>
      <c r="KZS274" s="27"/>
      <c r="KZT274" s="27"/>
      <c r="KZU274" s="27"/>
      <c r="KZV274" s="27"/>
      <c r="KZW274" s="27"/>
      <c r="KZX274" s="27"/>
      <c r="KZY274" s="27"/>
      <c r="KZZ274" s="27"/>
      <c r="LAA274" s="27"/>
      <c r="LAB274" s="27"/>
      <c r="LAC274" s="27"/>
      <c r="LAD274" s="27"/>
      <c r="LAE274" s="27"/>
      <c r="LAF274" s="27"/>
      <c r="LAG274" s="27"/>
      <c r="LAH274" s="27"/>
      <c r="LAI274" s="27"/>
      <c r="LAJ274" s="27"/>
      <c r="LAK274" s="27"/>
      <c r="LAL274" s="27"/>
      <c r="LAM274" s="27"/>
      <c r="LAN274" s="27"/>
      <c r="LAO274" s="27"/>
      <c r="LAP274" s="27"/>
      <c r="LAQ274" s="27"/>
      <c r="LAR274" s="27"/>
      <c r="LAS274" s="27"/>
      <c r="LAT274" s="27"/>
      <c r="LAU274" s="27"/>
      <c r="LAV274" s="27"/>
      <c r="LAW274" s="27"/>
      <c r="LAX274" s="27"/>
      <c r="LAY274" s="27"/>
      <c r="LAZ274" s="27"/>
      <c r="LBA274" s="27"/>
      <c r="LBB274" s="27"/>
      <c r="LBC274" s="27"/>
      <c r="LBD274" s="27"/>
      <c r="LBE274" s="27"/>
      <c r="LBF274" s="27"/>
      <c r="LBG274" s="27"/>
      <c r="LBH274" s="27"/>
      <c r="LBI274" s="27"/>
      <c r="LBJ274" s="27"/>
      <c r="LBK274" s="27"/>
      <c r="LBL274" s="27"/>
      <c r="LBM274" s="27"/>
      <c r="LBN274" s="27"/>
      <c r="LBO274" s="27"/>
      <c r="LBP274" s="27"/>
      <c r="LBQ274" s="27"/>
      <c r="LBR274" s="27"/>
      <c r="LBS274" s="27"/>
      <c r="LBT274" s="27"/>
      <c r="LBU274" s="27"/>
      <c r="LBV274" s="27"/>
      <c r="LBW274" s="27"/>
      <c r="LBX274" s="27"/>
      <c r="LBY274" s="27"/>
      <c r="LBZ274" s="27"/>
      <c r="LCA274" s="27"/>
      <c r="LCB274" s="27"/>
      <c r="LCC274" s="27"/>
      <c r="LCD274" s="27"/>
      <c r="LCE274" s="27"/>
      <c r="LCF274" s="27"/>
      <c r="LCG274" s="27"/>
      <c r="LCH274" s="27"/>
      <c r="LCI274" s="27"/>
      <c r="LCJ274" s="27"/>
      <c r="LCK274" s="27"/>
      <c r="LCL274" s="27"/>
      <c r="LCM274" s="27"/>
      <c r="LCN274" s="27"/>
      <c r="LCO274" s="27"/>
      <c r="LCP274" s="27"/>
      <c r="LCQ274" s="27"/>
      <c r="LCR274" s="27"/>
      <c r="LCS274" s="27"/>
      <c r="LCT274" s="27"/>
      <c r="LCU274" s="27"/>
      <c r="LCV274" s="27"/>
      <c r="LCW274" s="27"/>
      <c r="LCX274" s="27"/>
      <c r="LCY274" s="27"/>
      <c r="LCZ274" s="27"/>
      <c r="LDA274" s="27"/>
      <c r="LDB274" s="27"/>
      <c r="LDC274" s="27"/>
      <c r="LDD274" s="27"/>
      <c r="LDE274" s="27"/>
      <c r="LDF274" s="27"/>
      <c r="LDG274" s="27"/>
      <c r="LDH274" s="27"/>
      <c r="LDI274" s="27"/>
      <c r="LDJ274" s="27"/>
      <c r="LDK274" s="27"/>
      <c r="LDL274" s="27"/>
      <c r="LDM274" s="27"/>
      <c r="LDN274" s="27"/>
      <c r="LDO274" s="27"/>
      <c r="LDP274" s="27"/>
      <c r="LDQ274" s="27"/>
      <c r="LDR274" s="27"/>
      <c r="LDS274" s="27"/>
      <c r="LDT274" s="27"/>
      <c r="LDU274" s="27"/>
      <c r="LDV274" s="27"/>
      <c r="LDW274" s="27"/>
      <c r="LDX274" s="27"/>
      <c r="LDY274" s="27"/>
      <c r="LDZ274" s="27"/>
      <c r="LEA274" s="27"/>
      <c r="LEB274" s="27"/>
      <c r="LEC274" s="27"/>
      <c r="LED274" s="27"/>
      <c r="LEE274" s="27"/>
      <c r="LEF274" s="27"/>
      <c r="LEG274" s="27"/>
      <c r="LEH274" s="27"/>
      <c r="LEI274" s="27"/>
      <c r="LEJ274" s="27"/>
      <c r="LEK274" s="27"/>
      <c r="LEL274" s="27"/>
      <c r="LEM274" s="27"/>
      <c r="LEN274" s="27"/>
      <c r="LEO274" s="27"/>
      <c r="LEP274" s="27"/>
      <c r="LEQ274" s="27"/>
      <c r="LER274" s="27"/>
      <c r="LES274" s="27"/>
      <c r="LET274" s="27"/>
      <c r="LEU274" s="27"/>
      <c r="LEV274" s="27"/>
      <c r="LEW274" s="27"/>
      <c r="LEX274" s="27"/>
      <c r="LEY274" s="27"/>
      <c r="LEZ274" s="27"/>
      <c r="LFA274" s="27"/>
      <c r="LFB274" s="27"/>
      <c r="LFC274" s="27"/>
      <c r="LFD274" s="27"/>
      <c r="LFE274" s="27"/>
      <c r="LFF274" s="27"/>
      <c r="LFG274" s="27"/>
      <c r="LFH274" s="27"/>
      <c r="LFI274" s="27"/>
      <c r="LFJ274" s="27"/>
      <c r="LFK274" s="27"/>
      <c r="LFL274" s="27"/>
      <c r="LFM274" s="27"/>
      <c r="LFN274" s="27"/>
      <c r="LFO274" s="27"/>
      <c r="LFP274" s="27"/>
      <c r="LFQ274" s="27"/>
      <c r="LFR274" s="27"/>
      <c r="LFS274" s="27"/>
      <c r="LFT274" s="27"/>
      <c r="LFU274" s="27"/>
      <c r="LFV274" s="27"/>
      <c r="LFW274" s="27"/>
      <c r="LFX274" s="27"/>
      <c r="LFY274" s="27"/>
      <c r="LFZ274" s="27"/>
      <c r="LGA274" s="27"/>
      <c r="LGB274" s="27"/>
      <c r="LGC274" s="27"/>
      <c r="LGD274" s="27"/>
      <c r="LGE274" s="27"/>
      <c r="LGF274" s="27"/>
      <c r="LGG274" s="27"/>
      <c r="LGH274" s="27"/>
      <c r="LGI274" s="27"/>
      <c r="LGJ274" s="27"/>
      <c r="LGK274" s="27"/>
      <c r="LGL274" s="27"/>
      <c r="LGM274" s="27"/>
      <c r="LGN274" s="27"/>
      <c r="LGO274" s="27"/>
      <c r="LGP274" s="27"/>
      <c r="LGQ274" s="27"/>
      <c r="LGR274" s="27"/>
      <c r="LGS274" s="27"/>
      <c r="LGT274" s="27"/>
      <c r="LGU274" s="27"/>
      <c r="LGV274" s="27"/>
      <c r="LGW274" s="27"/>
      <c r="LGX274" s="27"/>
      <c r="LGY274" s="27"/>
      <c r="LGZ274" s="27"/>
      <c r="LHA274" s="27"/>
      <c r="LHB274" s="27"/>
      <c r="LHC274" s="27"/>
      <c r="LHD274" s="27"/>
      <c r="LHE274" s="27"/>
      <c r="LHF274" s="27"/>
      <c r="LHG274" s="27"/>
      <c r="LHH274" s="27"/>
      <c r="LHI274" s="27"/>
      <c r="LHJ274" s="27"/>
      <c r="LHK274" s="27"/>
      <c r="LHL274" s="27"/>
      <c r="LHM274" s="27"/>
      <c r="LHN274" s="27"/>
      <c r="LHO274" s="27"/>
      <c r="LHP274" s="27"/>
      <c r="LHQ274" s="27"/>
      <c r="LHR274" s="27"/>
      <c r="LHS274" s="27"/>
      <c r="LHT274" s="27"/>
      <c r="LHU274" s="27"/>
      <c r="LHV274" s="27"/>
      <c r="LHW274" s="27"/>
      <c r="LHX274" s="27"/>
      <c r="LHY274" s="27"/>
      <c r="LHZ274" s="27"/>
      <c r="LIA274" s="27"/>
      <c r="LIB274" s="27"/>
      <c r="LIC274" s="27"/>
      <c r="LID274" s="27"/>
      <c r="LIE274" s="27"/>
      <c r="LIF274" s="27"/>
      <c r="LIG274" s="27"/>
      <c r="LIH274" s="27"/>
      <c r="LII274" s="27"/>
      <c r="LIJ274" s="27"/>
      <c r="LIK274" s="27"/>
      <c r="LIL274" s="27"/>
      <c r="LIM274" s="27"/>
      <c r="LIN274" s="27"/>
      <c r="LIO274" s="27"/>
      <c r="LIP274" s="27"/>
      <c r="LIQ274" s="27"/>
      <c r="LIR274" s="27"/>
      <c r="LIS274" s="27"/>
      <c r="LIT274" s="27"/>
      <c r="LIU274" s="27"/>
      <c r="LIV274" s="27"/>
      <c r="LIW274" s="27"/>
      <c r="LIX274" s="27"/>
      <c r="LIY274" s="27"/>
      <c r="LIZ274" s="27"/>
      <c r="LJA274" s="27"/>
      <c r="LJB274" s="27"/>
      <c r="LJC274" s="27"/>
      <c r="LJD274" s="27"/>
      <c r="LJE274" s="27"/>
      <c r="LJF274" s="27"/>
      <c r="LJG274" s="27"/>
      <c r="LJH274" s="27"/>
      <c r="LJI274" s="27"/>
      <c r="LJJ274" s="27"/>
      <c r="LJK274" s="27"/>
      <c r="LJL274" s="27"/>
      <c r="LJM274" s="27"/>
      <c r="LJN274" s="27"/>
      <c r="LJO274" s="27"/>
      <c r="LJP274" s="27"/>
      <c r="LJQ274" s="27"/>
      <c r="LJR274" s="27"/>
      <c r="LJS274" s="27"/>
      <c r="LJT274" s="27"/>
      <c r="LJU274" s="27"/>
      <c r="LJV274" s="27"/>
      <c r="LJW274" s="27"/>
      <c r="LJX274" s="27"/>
      <c r="LJY274" s="27"/>
      <c r="LJZ274" s="27"/>
      <c r="LKA274" s="27"/>
      <c r="LKB274" s="27"/>
      <c r="LKC274" s="27"/>
      <c r="LKD274" s="27"/>
      <c r="LKE274" s="27"/>
      <c r="LKF274" s="27"/>
      <c r="LKG274" s="27"/>
      <c r="LKH274" s="27"/>
      <c r="LKI274" s="27"/>
      <c r="LKJ274" s="27"/>
      <c r="LKK274" s="27"/>
      <c r="LKL274" s="27"/>
      <c r="LKM274" s="27"/>
      <c r="LKN274" s="27"/>
      <c r="LKO274" s="27"/>
      <c r="LKP274" s="27"/>
      <c r="LKQ274" s="27"/>
      <c r="LKR274" s="27"/>
      <c r="LKS274" s="27"/>
      <c r="LKT274" s="27"/>
      <c r="LKU274" s="27"/>
      <c r="LKV274" s="27"/>
      <c r="LKW274" s="27"/>
      <c r="LKX274" s="27"/>
      <c r="LKY274" s="27"/>
      <c r="LKZ274" s="27"/>
      <c r="LLA274" s="27"/>
      <c r="LLB274" s="27"/>
      <c r="LLC274" s="27"/>
      <c r="LLD274" s="27"/>
      <c r="LLE274" s="27"/>
      <c r="LLF274" s="27"/>
      <c r="LLG274" s="27"/>
      <c r="LLH274" s="27"/>
      <c r="LLI274" s="27"/>
      <c r="LLJ274" s="27"/>
      <c r="LLK274" s="27"/>
      <c r="LLL274" s="27"/>
      <c r="LLM274" s="27"/>
      <c r="LLN274" s="27"/>
      <c r="LLO274" s="27"/>
      <c r="LLP274" s="27"/>
      <c r="LLQ274" s="27"/>
      <c r="LLR274" s="27"/>
      <c r="LLS274" s="27"/>
      <c r="LLT274" s="27"/>
      <c r="LLU274" s="27"/>
      <c r="LLV274" s="27"/>
      <c r="LLW274" s="27"/>
      <c r="LLX274" s="27"/>
      <c r="LLY274" s="27"/>
      <c r="LLZ274" s="27"/>
      <c r="LMA274" s="27"/>
      <c r="LMB274" s="27"/>
      <c r="LMC274" s="27"/>
      <c r="LMD274" s="27"/>
      <c r="LME274" s="27"/>
      <c r="LMF274" s="27"/>
      <c r="LMG274" s="27"/>
      <c r="LMH274" s="27"/>
      <c r="LMI274" s="27"/>
      <c r="LMJ274" s="27"/>
      <c r="LMK274" s="27"/>
      <c r="LML274" s="27"/>
      <c r="LMM274" s="27"/>
      <c r="LMN274" s="27"/>
      <c r="LMO274" s="27"/>
      <c r="LMP274" s="27"/>
      <c r="LMQ274" s="27"/>
      <c r="LMR274" s="27"/>
      <c r="LMS274" s="27"/>
      <c r="LMT274" s="27"/>
      <c r="LMU274" s="27"/>
      <c r="LMV274" s="27"/>
      <c r="LMW274" s="27"/>
      <c r="LMX274" s="27"/>
      <c r="LMY274" s="27"/>
      <c r="LMZ274" s="27"/>
      <c r="LNA274" s="27"/>
      <c r="LNB274" s="27"/>
      <c r="LNC274" s="27"/>
      <c r="LND274" s="27"/>
      <c r="LNE274" s="27"/>
      <c r="LNF274" s="27"/>
      <c r="LNG274" s="27"/>
      <c r="LNH274" s="27"/>
      <c r="LNI274" s="27"/>
      <c r="LNJ274" s="27"/>
      <c r="LNK274" s="27"/>
      <c r="LNL274" s="27"/>
      <c r="LNM274" s="27"/>
      <c r="LNN274" s="27"/>
      <c r="LNO274" s="27"/>
      <c r="LNP274" s="27"/>
      <c r="LNQ274" s="27"/>
      <c r="LNR274" s="27"/>
      <c r="LNS274" s="27"/>
      <c r="LNT274" s="27"/>
      <c r="LNU274" s="27"/>
      <c r="LNV274" s="27"/>
      <c r="LNW274" s="27"/>
      <c r="LNX274" s="27"/>
      <c r="LNY274" s="27"/>
      <c r="LNZ274" s="27"/>
      <c r="LOA274" s="27"/>
      <c r="LOB274" s="27"/>
      <c r="LOC274" s="27"/>
      <c r="LOD274" s="27"/>
      <c r="LOE274" s="27"/>
      <c r="LOF274" s="27"/>
      <c r="LOG274" s="27"/>
      <c r="LOH274" s="27"/>
      <c r="LOI274" s="27"/>
      <c r="LOJ274" s="27"/>
      <c r="LOK274" s="27"/>
      <c r="LOL274" s="27"/>
      <c r="LOM274" s="27"/>
      <c r="LON274" s="27"/>
      <c r="LOO274" s="27"/>
      <c r="LOP274" s="27"/>
      <c r="LOQ274" s="27"/>
      <c r="LOR274" s="27"/>
      <c r="LOS274" s="27"/>
      <c r="LOT274" s="27"/>
      <c r="LOU274" s="27"/>
      <c r="LOV274" s="27"/>
      <c r="LOW274" s="27"/>
      <c r="LOX274" s="27"/>
      <c r="LOY274" s="27"/>
      <c r="LOZ274" s="27"/>
      <c r="LPA274" s="27"/>
      <c r="LPB274" s="27"/>
      <c r="LPC274" s="27"/>
      <c r="LPD274" s="27"/>
      <c r="LPE274" s="27"/>
      <c r="LPF274" s="27"/>
      <c r="LPG274" s="27"/>
      <c r="LPH274" s="27"/>
      <c r="LPI274" s="27"/>
      <c r="LPJ274" s="27"/>
      <c r="LPK274" s="27"/>
      <c r="LPL274" s="27"/>
      <c r="LPM274" s="27"/>
      <c r="LPN274" s="27"/>
      <c r="LPO274" s="27"/>
      <c r="LPP274" s="27"/>
      <c r="LPQ274" s="27"/>
      <c r="LPR274" s="27"/>
      <c r="LPS274" s="27"/>
      <c r="LPT274" s="27"/>
      <c r="LPU274" s="27"/>
      <c r="LPV274" s="27"/>
      <c r="LPW274" s="27"/>
      <c r="LPX274" s="27"/>
      <c r="LPY274" s="27"/>
      <c r="LPZ274" s="27"/>
      <c r="LQA274" s="27"/>
      <c r="LQB274" s="27"/>
      <c r="LQC274" s="27"/>
      <c r="LQD274" s="27"/>
      <c r="LQE274" s="27"/>
      <c r="LQF274" s="27"/>
      <c r="LQG274" s="27"/>
      <c r="LQH274" s="27"/>
      <c r="LQI274" s="27"/>
      <c r="LQJ274" s="27"/>
      <c r="LQK274" s="27"/>
      <c r="LQL274" s="27"/>
      <c r="LQM274" s="27"/>
      <c r="LQN274" s="27"/>
      <c r="LQO274" s="27"/>
      <c r="LQP274" s="27"/>
      <c r="LQQ274" s="27"/>
      <c r="LQR274" s="27"/>
      <c r="LQS274" s="27"/>
      <c r="LQT274" s="27"/>
      <c r="LQU274" s="27"/>
      <c r="LQV274" s="27"/>
      <c r="LQW274" s="27"/>
      <c r="LQX274" s="27"/>
      <c r="LQY274" s="27"/>
      <c r="LQZ274" s="27"/>
      <c r="LRA274" s="27"/>
      <c r="LRB274" s="27"/>
      <c r="LRC274" s="27"/>
      <c r="LRD274" s="27"/>
      <c r="LRE274" s="27"/>
      <c r="LRF274" s="27"/>
      <c r="LRG274" s="27"/>
      <c r="LRH274" s="27"/>
      <c r="LRI274" s="27"/>
      <c r="LRJ274" s="27"/>
      <c r="LRK274" s="27"/>
      <c r="LRL274" s="27"/>
      <c r="LRM274" s="27"/>
      <c r="LRN274" s="27"/>
      <c r="LRO274" s="27"/>
      <c r="LRP274" s="27"/>
      <c r="LRQ274" s="27"/>
      <c r="LRR274" s="27"/>
      <c r="LRS274" s="27"/>
      <c r="LRT274" s="27"/>
      <c r="LRU274" s="27"/>
      <c r="LRV274" s="27"/>
      <c r="LRW274" s="27"/>
      <c r="LRX274" s="27"/>
      <c r="LRY274" s="27"/>
      <c r="LRZ274" s="27"/>
      <c r="LSA274" s="27"/>
      <c r="LSB274" s="27"/>
      <c r="LSC274" s="27"/>
      <c r="LSD274" s="27"/>
      <c r="LSE274" s="27"/>
      <c r="LSF274" s="27"/>
      <c r="LSG274" s="27"/>
      <c r="LSH274" s="27"/>
      <c r="LSI274" s="27"/>
      <c r="LSJ274" s="27"/>
      <c r="LSK274" s="27"/>
      <c r="LSL274" s="27"/>
      <c r="LSM274" s="27"/>
      <c r="LSN274" s="27"/>
      <c r="LSO274" s="27"/>
      <c r="LSP274" s="27"/>
      <c r="LSQ274" s="27"/>
      <c r="LSR274" s="27"/>
      <c r="LSS274" s="27"/>
      <c r="LST274" s="27"/>
      <c r="LSU274" s="27"/>
      <c r="LSV274" s="27"/>
      <c r="LSW274" s="27"/>
      <c r="LSX274" s="27"/>
      <c r="LSY274" s="27"/>
      <c r="LSZ274" s="27"/>
      <c r="LTA274" s="27"/>
      <c r="LTB274" s="27"/>
      <c r="LTC274" s="27"/>
      <c r="LTD274" s="27"/>
      <c r="LTE274" s="27"/>
      <c r="LTF274" s="27"/>
      <c r="LTG274" s="27"/>
      <c r="LTH274" s="27"/>
      <c r="LTI274" s="27"/>
      <c r="LTJ274" s="27"/>
      <c r="LTK274" s="27"/>
      <c r="LTL274" s="27"/>
      <c r="LTM274" s="27"/>
      <c r="LTN274" s="27"/>
      <c r="LTO274" s="27"/>
      <c r="LTP274" s="27"/>
      <c r="LTQ274" s="27"/>
      <c r="LTR274" s="27"/>
      <c r="LTS274" s="27"/>
      <c r="LTT274" s="27"/>
      <c r="LTU274" s="27"/>
      <c r="LTV274" s="27"/>
      <c r="LTW274" s="27"/>
      <c r="LTX274" s="27"/>
      <c r="LTY274" s="27"/>
      <c r="LTZ274" s="27"/>
      <c r="LUA274" s="27"/>
      <c r="LUB274" s="27"/>
      <c r="LUC274" s="27"/>
      <c r="LUD274" s="27"/>
      <c r="LUE274" s="27"/>
      <c r="LUF274" s="27"/>
      <c r="LUG274" s="27"/>
      <c r="LUH274" s="27"/>
      <c r="LUI274" s="27"/>
      <c r="LUJ274" s="27"/>
      <c r="LUK274" s="27"/>
      <c r="LUL274" s="27"/>
      <c r="LUM274" s="27"/>
      <c r="LUN274" s="27"/>
      <c r="LUO274" s="27"/>
      <c r="LUP274" s="27"/>
      <c r="LUQ274" s="27"/>
      <c r="LUR274" s="27"/>
      <c r="LUS274" s="27"/>
      <c r="LUT274" s="27"/>
      <c r="LUU274" s="27"/>
      <c r="LUV274" s="27"/>
      <c r="LUW274" s="27"/>
      <c r="LUX274" s="27"/>
      <c r="LUY274" s="27"/>
      <c r="LUZ274" s="27"/>
      <c r="LVA274" s="27"/>
      <c r="LVB274" s="27"/>
      <c r="LVC274" s="27"/>
      <c r="LVD274" s="27"/>
      <c r="LVE274" s="27"/>
      <c r="LVF274" s="27"/>
      <c r="LVG274" s="27"/>
      <c r="LVH274" s="27"/>
      <c r="LVI274" s="27"/>
      <c r="LVJ274" s="27"/>
      <c r="LVK274" s="27"/>
      <c r="LVL274" s="27"/>
      <c r="LVM274" s="27"/>
      <c r="LVN274" s="27"/>
      <c r="LVO274" s="27"/>
      <c r="LVP274" s="27"/>
      <c r="LVQ274" s="27"/>
      <c r="LVR274" s="27"/>
      <c r="LVS274" s="27"/>
      <c r="LVT274" s="27"/>
      <c r="LVU274" s="27"/>
      <c r="LVV274" s="27"/>
      <c r="LVW274" s="27"/>
      <c r="LVX274" s="27"/>
      <c r="LVY274" s="27"/>
      <c r="LVZ274" s="27"/>
      <c r="LWA274" s="27"/>
      <c r="LWB274" s="27"/>
      <c r="LWC274" s="27"/>
      <c r="LWD274" s="27"/>
      <c r="LWE274" s="27"/>
      <c r="LWF274" s="27"/>
      <c r="LWG274" s="27"/>
      <c r="LWH274" s="27"/>
      <c r="LWI274" s="27"/>
      <c r="LWJ274" s="27"/>
      <c r="LWK274" s="27"/>
      <c r="LWL274" s="27"/>
      <c r="LWM274" s="27"/>
      <c r="LWN274" s="27"/>
      <c r="LWO274" s="27"/>
      <c r="LWP274" s="27"/>
      <c r="LWQ274" s="27"/>
      <c r="LWR274" s="27"/>
      <c r="LWS274" s="27"/>
      <c r="LWT274" s="27"/>
      <c r="LWU274" s="27"/>
      <c r="LWV274" s="27"/>
      <c r="LWW274" s="27"/>
      <c r="LWX274" s="27"/>
      <c r="LWY274" s="27"/>
      <c r="LWZ274" s="27"/>
      <c r="LXA274" s="27"/>
      <c r="LXB274" s="27"/>
      <c r="LXC274" s="27"/>
      <c r="LXD274" s="27"/>
      <c r="LXE274" s="27"/>
      <c r="LXF274" s="27"/>
      <c r="LXG274" s="27"/>
      <c r="LXH274" s="27"/>
      <c r="LXI274" s="27"/>
      <c r="LXJ274" s="27"/>
      <c r="LXK274" s="27"/>
      <c r="LXL274" s="27"/>
      <c r="LXM274" s="27"/>
      <c r="LXN274" s="27"/>
      <c r="LXO274" s="27"/>
      <c r="LXP274" s="27"/>
      <c r="LXQ274" s="27"/>
      <c r="LXR274" s="27"/>
      <c r="LXS274" s="27"/>
      <c r="LXT274" s="27"/>
      <c r="LXU274" s="27"/>
      <c r="LXV274" s="27"/>
      <c r="LXW274" s="27"/>
      <c r="LXX274" s="27"/>
      <c r="LXY274" s="27"/>
      <c r="LXZ274" s="27"/>
      <c r="LYA274" s="27"/>
      <c r="LYB274" s="27"/>
      <c r="LYC274" s="27"/>
      <c r="LYD274" s="27"/>
      <c r="LYE274" s="27"/>
      <c r="LYF274" s="27"/>
      <c r="LYG274" s="27"/>
      <c r="LYH274" s="27"/>
      <c r="LYI274" s="27"/>
      <c r="LYJ274" s="27"/>
      <c r="LYK274" s="27"/>
      <c r="LYL274" s="27"/>
      <c r="LYM274" s="27"/>
      <c r="LYN274" s="27"/>
      <c r="LYO274" s="27"/>
      <c r="LYP274" s="27"/>
      <c r="LYQ274" s="27"/>
      <c r="LYR274" s="27"/>
      <c r="LYS274" s="27"/>
      <c r="LYT274" s="27"/>
      <c r="LYU274" s="27"/>
      <c r="LYV274" s="27"/>
      <c r="LYW274" s="27"/>
      <c r="LYX274" s="27"/>
      <c r="LYY274" s="27"/>
      <c r="LYZ274" s="27"/>
      <c r="LZA274" s="27"/>
      <c r="LZB274" s="27"/>
      <c r="LZC274" s="27"/>
      <c r="LZD274" s="27"/>
      <c r="LZE274" s="27"/>
      <c r="LZF274" s="27"/>
      <c r="LZG274" s="27"/>
      <c r="LZH274" s="27"/>
      <c r="LZI274" s="27"/>
      <c r="LZJ274" s="27"/>
      <c r="LZK274" s="27"/>
      <c r="LZL274" s="27"/>
      <c r="LZM274" s="27"/>
      <c r="LZN274" s="27"/>
      <c r="LZO274" s="27"/>
      <c r="LZP274" s="27"/>
      <c r="LZQ274" s="27"/>
      <c r="LZR274" s="27"/>
      <c r="LZS274" s="27"/>
      <c r="LZT274" s="27"/>
      <c r="LZU274" s="27"/>
      <c r="LZV274" s="27"/>
      <c r="LZW274" s="27"/>
      <c r="LZX274" s="27"/>
      <c r="LZY274" s="27"/>
      <c r="LZZ274" s="27"/>
      <c r="MAA274" s="27"/>
      <c r="MAB274" s="27"/>
      <c r="MAC274" s="27"/>
      <c r="MAD274" s="27"/>
      <c r="MAE274" s="27"/>
      <c r="MAF274" s="27"/>
      <c r="MAG274" s="27"/>
      <c r="MAH274" s="27"/>
      <c r="MAI274" s="27"/>
      <c r="MAJ274" s="27"/>
      <c r="MAK274" s="27"/>
      <c r="MAL274" s="27"/>
      <c r="MAM274" s="27"/>
      <c r="MAN274" s="27"/>
      <c r="MAO274" s="27"/>
      <c r="MAP274" s="27"/>
      <c r="MAQ274" s="27"/>
      <c r="MAR274" s="27"/>
      <c r="MAS274" s="27"/>
      <c r="MAT274" s="27"/>
      <c r="MAU274" s="27"/>
      <c r="MAV274" s="27"/>
      <c r="MAW274" s="27"/>
      <c r="MAX274" s="27"/>
      <c r="MAY274" s="27"/>
      <c r="MAZ274" s="27"/>
      <c r="MBA274" s="27"/>
      <c r="MBB274" s="27"/>
      <c r="MBC274" s="27"/>
      <c r="MBD274" s="27"/>
      <c r="MBE274" s="27"/>
      <c r="MBF274" s="27"/>
      <c r="MBG274" s="27"/>
      <c r="MBH274" s="27"/>
      <c r="MBI274" s="27"/>
      <c r="MBJ274" s="27"/>
      <c r="MBK274" s="27"/>
      <c r="MBL274" s="27"/>
      <c r="MBM274" s="27"/>
      <c r="MBN274" s="27"/>
      <c r="MBO274" s="27"/>
      <c r="MBP274" s="27"/>
      <c r="MBQ274" s="27"/>
      <c r="MBR274" s="27"/>
      <c r="MBS274" s="27"/>
      <c r="MBT274" s="27"/>
      <c r="MBU274" s="27"/>
      <c r="MBV274" s="27"/>
      <c r="MBW274" s="27"/>
      <c r="MBX274" s="27"/>
      <c r="MBY274" s="27"/>
      <c r="MBZ274" s="27"/>
      <c r="MCA274" s="27"/>
      <c r="MCB274" s="27"/>
      <c r="MCC274" s="27"/>
      <c r="MCD274" s="27"/>
      <c r="MCE274" s="27"/>
      <c r="MCF274" s="27"/>
      <c r="MCG274" s="27"/>
      <c r="MCH274" s="27"/>
      <c r="MCI274" s="27"/>
      <c r="MCJ274" s="27"/>
      <c r="MCK274" s="27"/>
      <c r="MCL274" s="27"/>
      <c r="MCM274" s="27"/>
      <c r="MCN274" s="27"/>
      <c r="MCO274" s="27"/>
      <c r="MCP274" s="27"/>
      <c r="MCQ274" s="27"/>
      <c r="MCR274" s="27"/>
      <c r="MCS274" s="27"/>
      <c r="MCT274" s="27"/>
      <c r="MCU274" s="27"/>
      <c r="MCV274" s="27"/>
      <c r="MCW274" s="27"/>
      <c r="MCX274" s="27"/>
      <c r="MCY274" s="27"/>
      <c r="MCZ274" s="27"/>
      <c r="MDA274" s="27"/>
      <c r="MDB274" s="27"/>
      <c r="MDC274" s="27"/>
      <c r="MDD274" s="27"/>
      <c r="MDE274" s="27"/>
      <c r="MDF274" s="27"/>
      <c r="MDG274" s="27"/>
      <c r="MDH274" s="27"/>
      <c r="MDI274" s="27"/>
      <c r="MDJ274" s="27"/>
      <c r="MDK274" s="27"/>
      <c r="MDL274" s="27"/>
      <c r="MDM274" s="27"/>
      <c r="MDN274" s="27"/>
      <c r="MDO274" s="27"/>
      <c r="MDP274" s="27"/>
      <c r="MDQ274" s="27"/>
      <c r="MDR274" s="27"/>
      <c r="MDS274" s="27"/>
      <c r="MDT274" s="27"/>
      <c r="MDU274" s="27"/>
      <c r="MDV274" s="27"/>
      <c r="MDW274" s="27"/>
      <c r="MDX274" s="27"/>
      <c r="MDY274" s="27"/>
      <c r="MDZ274" s="27"/>
      <c r="MEA274" s="27"/>
      <c r="MEB274" s="27"/>
      <c r="MEC274" s="27"/>
      <c r="MED274" s="27"/>
      <c r="MEE274" s="27"/>
      <c r="MEF274" s="27"/>
      <c r="MEG274" s="27"/>
      <c r="MEH274" s="27"/>
      <c r="MEI274" s="27"/>
      <c r="MEJ274" s="27"/>
      <c r="MEK274" s="27"/>
      <c r="MEL274" s="27"/>
      <c r="MEM274" s="27"/>
      <c r="MEN274" s="27"/>
      <c r="MEO274" s="27"/>
      <c r="MEP274" s="27"/>
      <c r="MEQ274" s="27"/>
      <c r="MER274" s="27"/>
      <c r="MES274" s="27"/>
      <c r="MET274" s="27"/>
      <c r="MEU274" s="27"/>
      <c r="MEV274" s="27"/>
      <c r="MEW274" s="27"/>
      <c r="MEX274" s="27"/>
      <c r="MEY274" s="27"/>
      <c r="MEZ274" s="27"/>
      <c r="MFA274" s="27"/>
      <c r="MFB274" s="27"/>
      <c r="MFC274" s="27"/>
      <c r="MFD274" s="27"/>
      <c r="MFE274" s="27"/>
      <c r="MFF274" s="27"/>
      <c r="MFG274" s="27"/>
      <c r="MFH274" s="27"/>
      <c r="MFI274" s="27"/>
      <c r="MFJ274" s="27"/>
      <c r="MFK274" s="27"/>
      <c r="MFL274" s="27"/>
      <c r="MFM274" s="27"/>
      <c r="MFN274" s="27"/>
      <c r="MFO274" s="27"/>
      <c r="MFP274" s="27"/>
      <c r="MFQ274" s="27"/>
      <c r="MFR274" s="27"/>
      <c r="MFS274" s="27"/>
      <c r="MFT274" s="27"/>
      <c r="MFU274" s="27"/>
      <c r="MFV274" s="27"/>
      <c r="MFW274" s="27"/>
      <c r="MFX274" s="27"/>
      <c r="MFY274" s="27"/>
      <c r="MFZ274" s="27"/>
      <c r="MGA274" s="27"/>
      <c r="MGB274" s="27"/>
      <c r="MGC274" s="27"/>
      <c r="MGD274" s="27"/>
      <c r="MGE274" s="27"/>
      <c r="MGF274" s="27"/>
      <c r="MGG274" s="27"/>
      <c r="MGH274" s="27"/>
      <c r="MGI274" s="27"/>
      <c r="MGJ274" s="27"/>
      <c r="MGK274" s="27"/>
      <c r="MGL274" s="27"/>
      <c r="MGM274" s="27"/>
      <c r="MGN274" s="27"/>
      <c r="MGO274" s="27"/>
      <c r="MGP274" s="27"/>
      <c r="MGQ274" s="27"/>
      <c r="MGR274" s="27"/>
      <c r="MGS274" s="27"/>
      <c r="MGT274" s="27"/>
      <c r="MGU274" s="27"/>
      <c r="MGV274" s="27"/>
      <c r="MGW274" s="27"/>
      <c r="MGX274" s="27"/>
      <c r="MGY274" s="27"/>
      <c r="MGZ274" s="27"/>
      <c r="MHA274" s="27"/>
      <c r="MHB274" s="27"/>
      <c r="MHC274" s="27"/>
      <c r="MHD274" s="27"/>
      <c r="MHE274" s="27"/>
      <c r="MHF274" s="27"/>
      <c r="MHG274" s="27"/>
      <c r="MHH274" s="27"/>
      <c r="MHI274" s="27"/>
      <c r="MHJ274" s="27"/>
      <c r="MHK274" s="27"/>
      <c r="MHL274" s="27"/>
      <c r="MHM274" s="27"/>
      <c r="MHN274" s="27"/>
      <c r="MHO274" s="27"/>
      <c r="MHP274" s="27"/>
      <c r="MHQ274" s="27"/>
      <c r="MHR274" s="27"/>
      <c r="MHS274" s="27"/>
      <c r="MHT274" s="27"/>
      <c r="MHU274" s="27"/>
      <c r="MHV274" s="27"/>
      <c r="MHW274" s="27"/>
      <c r="MHX274" s="27"/>
      <c r="MHY274" s="27"/>
      <c r="MHZ274" s="27"/>
      <c r="MIA274" s="27"/>
      <c r="MIB274" s="27"/>
      <c r="MIC274" s="27"/>
      <c r="MID274" s="27"/>
      <c r="MIE274" s="27"/>
      <c r="MIF274" s="27"/>
      <c r="MIG274" s="27"/>
      <c r="MIH274" s="27"/>
      <c r="MII274" s="27"/>
      <c r="MIJ274" s="27"/>
      <c r="MIK274" s="27"/>
      <c r="MIL274" s="27"/>
      <c r="MIM274" s="27"/>
      <c r="MIN274" s="27"/>
      <c r="MIO274" s="27"/>
      <c r="MIP274" s="27"/>
      <c r="MIQ274" s="27"/>
      <c r="MIR274" s="27"/>
      <c r="MIS274" s="27"/>
      <c r="MIT274" s="27"/>
      <c r="MIU274" s="27"/>
      <c r="MIV274" s="27"/>
      <c r="MIW274" s="27"/>
      <c r="MIX274" s="27"/>
      <c r="MIY274" s="27"/>
      <c r="MIZ274" s="27"/>
      <c r="MJA274" s="27"/>
      <c r="MJB274" s="27"/>
      <c r="MJC274" s="27"/>
      <c r="MJD274" s="27"/>
      <c r="MJE274" s="27"/>
      <c r="MJF274" s="27"/>
      <c r="MJG274" s="27"/>
      <c r="MJH274" s="27"/>
      <c r="MJI274" s="27"/>
      <c r="MJJ274" s="27"/>
      <c r="MJK274" s="27"/>
      <c r="MJL274" s="27"/>
      <c r="MJM274" s="27"/>
      <c r="MJN274" s="27"/>
      <c r="MJO274" s="27"/>
      <c r="MJP274" s="27"/>
      <c r="MJQ274" s="27"/>
      <c r="MJR274" s="27"/>
      <c r="MJS274" s="27"/>
      <c r="MJT274" s="27"/>
      <c r="MJU274" s="27"/>
      <c r="MJV274" s="27"/>
      <c r="MJW274" s="27"/>
      <c r="MJX274" s="27"/>
      <c r="MJY274" s="27"/>
      <c r="MJZ274" s="27"/>
      <c r="MKA274" s="27"/>
      <c r="MKB274" s="27"/>
      <c r="MKC274" s="27"/>
      <c r="MKD274" s="27"/>
      <c r="MKE274" s="27"/>
      <c r="MKF274" s="27"/>
      <c r="MKG274" s="27"/>
      <c r="MKH274" s="27"/>
      <c r="MKI274" s="27"/>
      <c r="MKJ274" s="27"/>
      <c r="MKK274" s="27"/>
      <c r="MKL274" s="27"/>
      <c r="MKM274" s="27"/>
      <c r="MKN274" s="27"/>
      <c r="MKO274" s="27"/>
      <c r="MKP274" s="27"/>
      <c r="MKQ274" s="27"/>
      <c r="MKR274" s="27"/>
      <c r="MKS274" s="27"/>
      <c r="MKT274" s="27"/>
      <c r="MKU274" s="27"/>
      <c r="MKV274" s="27"/>
      <c r="MKW274" s="27"/>
      <c r="MKX274" s="27"/>
      <c r="MKY274" s="27"/>
      <c r="MKZ274" s="27"/>
      <c r="MLA274" s="27"/>
      <c r="MLB274" s="27"/>
      <c r="MLC274" s="27"/>
      <c r="MLD274" s="27"/>
      <c r="MLE274" s="27"/>
      <c r="MLF274" s="27"/>
      <c r="MLG274" s="27"/>
      <c r="MLH274" s="27"/>
      <c r="MLI274" s="27"/>
      <c r="MLJ274" s="27"/>
      <c r="MLK274" s="27"/>
      <c r="MLL274" s="27"/>
      <c r="MLM274" s="27"/>
      <c r="MLN274" s="27"/>
      <c r="MLO274" s="27"/>
      <c r="MLP274" s="27"/>
      <c r="MLQ274" s="27"/>
      <c r="MLR274" s="27"/>
      <c r="MLS274" s="27"/>
      <c r="MLT274" s="27"/>
      <c r="MLU274" s="27"/>
      <c r="MLV274" s="27"/>
      <c r="MLW274" s="27"/>
      <c r="MLX274" s="27"/>
      <c r="MLY274" s="27"/>
      <c r="MLZ274" s="27"/>
      <c r="MMA274" s="27"/>
      <c r="MMB274" s="27"/>
      <c r="MMC274" s="27"/>
      <c r="MMD274" s="27"/>
      <c r="MME274" s="27"/>
      <c r="MMF274" s="27"/>
      <c r="MMG274" s="27"/>
      <c r="MMH274" s="27"/>
      <c r="MMI274" s="27"/>
      <c r="MMJ274" s="27"/>
      <c r="MMK274" s="27"/>
      <c r="MML274" s="27"/>
      <c r="MMM274" s="27"/>
      <c r="MMN274" s="27"/>
      <c r="MMO274" s="27"/>
      <c r="MMP274" s="27"/>
      <c r="MMQ274" s="27"/>
      <c r="MMR274" s="27"/>
      <c r="MMS274" s="27"/>
      <c r="MMT274" s="27"/>
      <c r="MMU274" s="27"/>
      <c r="MMV274" s="27"/>
      <c r="MMW274" s="27"/>
      <c r="MMX274" s="27"/>
      <c r="MMY274" s="27"/>
      <c r="MMZ274" s="27"/>
      <c r="MNA274" s="27"/>
      <c r="MNB274" s="27"/>
      <c r="MNC274" s="27"/>
      <c r="MND274" s="27"/>
      <c r="MNE274" s="27"/>
      <c r="MNF274" s="27"/>
      <c r="MNG274" s="27"/>
      <c r="MNH274" s="27"/>
      <c r="MNI274" s="27"/>
      <c r="MNJ274" s="27"/>
      <c r="MNK274" s="27"/>
      <c r="MNL274" s="27"/>
      <c r="MNM274" s="27"/>
      <c r="MNN274" s="27"/>
      <c r="MNO274" s="27"/>
      <c r="MNP274" s="27"/>
      <c r="MNQ274" s="27"/>
      <c r="MNR274" s="27"/>
      <c r="MNS274" s="27"/>
      <c r="MNT274" s="27"/>
      <c r="MNU274" s="27"/>
      <c r="MNV274" s="27"/>
      <c r="MNW274" s="27"/>
      <c r="MNX274" s="27"/>
      <c r="MNY274" s="27"/>
      <c r="MNZ274" s="27"/>
      <c r="MOA274" s="27"/>
      <c r="MOB274" s="27"/>
      <c r="MOC274" s="27"/>
      <c r="MOD274" s="27"/>
      <c r="MOE274" s="27"/>
      <c r="MOF274" s="27"/>
      <c r="MOG274" s="27"/>
      <c r="MOH274" s="27"/>
      <c r="MOI274" s="27"/>
      <c r="MOJ274" s="27"/>
      <c r="MOK274" s="27"/>
      <c r="MOL274" s="27"/>
      <c r="MOM274" s="27"/>
      <c r="MON274" s="27"/>
      <c r="MOO274" s="27"/>
      <c r="MOP274" s="27"/>
      <c r="MOQ274" s="27"/>
      <c r="MOR274" s="27"/>
      <c r="MOS274" s="27"/>
      <c r="MOT274" s="27"/>
      <c r="MOU274" s="27"/>
      <c r="MOV274" s="27"/>
      <c r="MOW274" s="27"/>
      <c r="MOX274" s="27"/>
      <c r="MOY274" s="27"/>
      <c r="MOZ274" s="27"/>
      <c r="MPA274" s="27"/>
      <c r="MPB274" s="27"/>
      <c r="MPC274" s="27"/>
      <c r="MPD274" s="27"/>
      <c r="MPE274" s="27"/>
      <c r="MPF274" s="27"/>
      <c r="MPG274" s="27"/>
      <c r="MPH274" s="27"/>
      <c r="MPI274" s="27"/>
      <c r="MPJ274" s="27"/>
      <c r="MPK274" s="27"/>
      <c r="MPL274" s="27"/>
      <c r="MPM274" s="27"/>
      <c r="MPN274" s="27"/>
      <c r="MPO274" s="27"/>
      <c r="MPP274" s="27"/>
      <c r="MPQ274" s="27"/>
      <c r="MPR274" s="27"/>
      <c r="MPS274" s="27"/>
      <c r="MPT274" s="27"/>
      <c r="MPU274" s="27"/>
      <c r="MPV274" s="27"/>
      <c r="MPW274" s="27"/>
      <c r="MPX274" s="27"/>
      <c r="MPY274" s="27"/>
      <c r="MPZ274" s="27"/>
      <c r="MQA274" s="27"/>
      <c r="MQB274" s="27"/>
      <c r="MQC274" s="27"/>
      <c r="MQD274" s="27"/>
      <c r="MQE274" s="27"/>
      <c r="MQF274" s="27"/>
      <c r="MQG274" s="27"/>
      <c r="MQH274" s="27"/>
      <c r="MQI274" s="27"/>
      <c r="MQJ274" s="27"/>
      <c r="MQK274" s="27"/>
      <c r="MQL274" s="27"/>
      <c r="MQM274" s="27"/>
      <c r="MQN274" s="27"/>
      <c r="MQO274" s="27"/>
      <c r="MQP274" s="27"/>
      <c r="MQQ274" s="27"/>
      <c r="MQR274" s="27"/>
      <c r="MQS274" s="27"/>
      <c r="MQT274" s="27"/>
      <c r="MQU274" s="27"/>
      <c r="MQV274" s="27"/>
      <c r="MQW274" s="27"/>
      <c r="MQX274" s="27"/>
      <c r="MQY274" s="27"/>
      <c r="MQZ274" s="27"/>
      <c r="MRA274" s="27"/>
      <c r="MRB274" s="27"/>
      <c r="MRC274" s="27"/>
      <c r="MRD274" s="27"/>
      <c r="MRE274" s="27"/>
      <c r="MRF274" s="27"/>
      <c r="MRG274" s="27"/>
      <c r="MRH274" s="27"/>
      <c r="MRI274" s="27"/>
      <c r="MRJ274" s="27"/>
      <c r="MRK274" s="27"/>
      <c r="MRL274" s="27"/>
      <c r="MRM274" s="27"/>
      <c r="MRN274" s="27"/>
      <c r="MRO274" s="27"/>
      <c r="MRP274" s="27"/>
      <c r="MRQ274" s="27"/>
      <c r="MRR274" s="27"/>
      <c r="MRS274" s="27"/>
      <c r="MRT274" s="27"/>
      <c r="MRU274" s="27"/>
      <c r="MRV274" s="27"/>
      <c r="MRW274" s="27"/>
      <c r="MRX274" s="27"/>
      <c r="MRY274" s="27"/>
      <c r="MRZ274" s="27"/>
      <c r="MSA274" s="27"/>
      <c r="MSB274" s="27"/>
      <c r="MSC274" s="27"/>
      <c r="MSD274" s="27"/>
      <c r="MSE274" s="27"/>
      <c r="MSF274" s="27"/>
      <c r="MSG274" s="27"/>
      <c r="MSH274" s="27"/>
      <c r="MSI274" s="27"/>
      <c r="MSJ274" s="27"/>
      <c r="MSK274" s="27"/>
      <c r="MSL274" s="27"/>
      <c r="MSM274" s="27"/>
      <c r="MSN274" s="27"/>
      <c r="MSO274" s="27"/>
      <c r="MSP274" s="27"/>
      <c r="MSQ274" s="27"/>
      <c r="MSR274" s="27"/>
      <c r="MSS274" s="27"/>
      <c r="MST274" s="27"/>
      <c r="MSU274" s="27"/>
      <c r="MSV274" s="27"/>
      <c r="MSW274" s="27"/>
      <c r="MSX274" s="27"/>
      <c r="MSY274" s="27"/>
      <c r="MSZ274" s="27"/>
      <c r="MTA274" s="27"/>
      <c r="MTB274" s="27"/>
      <c r="MTC274" s="27"/>
      <c r="MTD274" s="27"/>
      <c r="MTE274" s="27"/>
      <c r="MTF274" s="27"/>
      <c r="MTG274" s="27"/>
      <c r="MTH274" s="27"/>
      <c r="MTI274" s="27"/>
      <c r="MTJ274" s="27"/>
      <c r="MTK274" s="27"/>
      <c r="MTL274" s="27"/>
      <c r="MTM274" s="27"/>
      <c r="MTN274" s="27"/>
      <c r="MTO274" s="27"/>
      <c r="MTP274" s="27"/>
      <c r="MTQ274" s="27"/>
      <c r="MTR274" s="27"/>
      <c r="MTS274" s="27"/>
      <c r="MTT274" s="27"/>
      <c r="MTU274" s="27"/>
      <c r="MTV274" s="27"/>
      <c r="MTW274" s="27"/>
      <c r="MTX274" s="27"/>
      <c r="MTY274" s="27"/>
      <c r="MTZ274" s="27"/>
      <c r="MUA274" s="27"/>
      <c r="MUB274" s="27"/>
      <c r="MUC274" s="27"/>
      <c r="MUD274" s="27"/>
      <c r="MUE274" s="27"/>
      <c r="MUF274" s="27"/>
      <c r="MUG274" s="27"/>
      <c r="MUH274" s="27"/>
      <c r="MUI274" s="27"/>
      <c r="MUJ274" s="27"/>
      <c r="MUK274" s="27"/>
      <c r="MUL274" s="27"/>
      <c r="MUM274" s="27"/>
      <c r="MUN274" s="27"/>
      <c r="MUO274" s="27"/>
      <c r="MUP274" s="27"/>
      <c r="MUQ274" s="27"/>
      <c r="MUR274" s="27"/>
      <c r="MUS274" s="27"/>
      <c r="MUT274" s="27"/>
      <c r="MUU274" s="27"/>
      <c r="MUV274" s="27"/>
      <c r="MUW274" s="27"/>
      <c r="MUX274" s="27"/>
      <c r="MUY274" s="27"/>
      <c r="MUZ274" s="27"/>
      <c r="MVA274" s="27"/>
      <c r="MVB274" s="27"/>
      <c r="MVC274" s="27"/>
      <c r="MVD274" s="27"/>
      <c r="MVE274" s="27"/>
      <c r="MVF274" s="27"/>
      <c r="MVG274" s="27"/>
      <c r="MVH274" s="27"/>
      <c r="MVI274" s="27"/>
      <c r="MVJ274" s="27"/>
      <c r="MVK274" s="27"/>
      <c r="MVL274" s="27"/>
      <c r="MVM274" s="27"/>
      <c r="MVN274" s="27"/>
      <c r="MVO274" s="27"/>
      <c r="MVP274" s="27"/>
      <c r="MVQ274" s="27"/>
      <c r="MVR274" s="27"/>
      <c r="MVS274" s="27"/>
      <c r="MVT274" s="27"/>
      <c r="MVU274" s="27"/>
      <c r="MVV274" s="27"/>
      <c r="MVW274" s="27"/>
      <c r="MVX274" s="27"/>
      <c r="MVY274" s="27"/>
      <c r="MVZ274" s="27"/>
      <c r="MWA274" s="27"/>
      <c r="MWB274" s="27"/>
      <c r="MWC274" s="27"/>
      <c r="MWD274" s="27"/>
      <c r="MWE274" s="27"/>
      <c r="MWF274" s="27"/>
      <c r="MWG274" s="27"/>
      <c r="MWH274" s="27"/>
      <c r="MWI274" s="27"/>
      <c r="MWJ274" s="27"/>
      <c r="MWK274" s="27"/>
      <c r="MWL274" s="27"/>
      <c r="MWM274" s="27"/>
      <c r="MWN274" s="27"/>
      <c r="MWO274" s="27"/>
      <c r="MWP274" s="27"/>
      <c r="MWQ274" s="27"/>
      <c r="MWR274" s="27"/>
      <c r="MWS274" s="27"/>
      <c r="MWT274" s="27"/>
      <c r="MWU274" s="27"/>
      <c r="MWV274" s="27"/>
      <c r="MWW274" s="27"/>
      <c r="MWX274" s="27"/>
      <c r="MWY274" s="27"/>
      <c r="MWZ274" s="27"/>
      <c r="MXA274" s="27"/>
      <c r="MXB274" s="27"/>
      <c r="MXC274" s="27"/>
      <c r="MXD274" s="27"/>
      <c r="MXE274" s="27"/>
      <c r="MXF274" s="27"/>
      <c r="MXG274" s="27"/>
      <c r="MXH274" s="27"/>
      <c r="MXI274" s="27"/>
      <c r="MXJ274" s="27"/>
      <c r="MXK274" s="27"/>
      <c r="MXL274" s="27"/>
      <c r="MXM274" s="27"/>
      <c r="MXN274" s="27"/>
      <c r="MXO274" s="27"/>
      <c r="MXP274" s="27"/>
      <c r="MXQ274" s="27"/>
      <c r="MXR274" s="27"/>
      <c r="MXS274" s="27"/>
      <c r="MXT274" s="27"/>
      <c r="MXU274" s="27"/>
      <c r="MXV274" s="27"/>
      <c r="MXW274" s="27"/>
      <c r="MXX274" s="27"/>
      <c r="MXY274" s="27"/>
      <c r="MXZ274" s="27"/>
      <c r="MYA274" s="27"/>
      <c r="MYB274" s="27"/>
      <c r="MYC274" s="27"/>
      <c r="MYD274" s="27"/>
      <c r="MYE274" s="27"/>
      <c r="MYF274" s="27"/>
      <c r="MYG274" s="27"/>
      <c r="MYH274" s="27"/>
      <c r="MYI274" s="27"/>
      <c r="MYJ274" s="27"/>
      <c r="MYK274" s="27"/>
      <c r="MYL274" s="27"/>
      <c r="MYM274" s="27"/>
      <c r="MYN274" s="27"/>
      <c r="MYO274" s="27"/>
      <c r="MYP274" s="27"/>
      <c r="MYQ274" s="27"/>
      <c r="MYR274" s="27"/>
      <c r="MYS274" s="27"/>
      <c r="MYT274" s="27"/>
      <c r="MYU274" s="27"/>
      <c r="MYV274" s="27"/>
      <c r="MYW274" s="27"/>
      <c r="MYX274" s="27"/>
      <c r="MYY274" s="27"/>
      <c r="MYZ274" s="27"/>
      <c r="MZA274" s="27"/>
      <c r="MZB274" s="27"/>
      <c r="MZC274" s="27"/>
      <c r="MZD274" s="27"/>
      <c r="MZE274" s="27"/>
      <c r="MZF274" s="27"/>
      <c r="MZG274" s="27"/>
      <c r="MZH274" s="27"/>
      <c r="MZI274" s="27"/>
      <c r="MZJ274" s="27"/>
      <c r="MZK274" s="27"/>
      <c r="MZL274" s="27"/>
      <c r="MZM274" s="27"/>
      <c r="MZN274" s="27"/>
      <c r="MZO274" s="27"/>
      <c r="MZP274" s="27"/>
      <c r="MZQ274" s="27"/>
      <c r="MZR274" s="27"/>
      <c r="MZS274" s="27"/>
      <c r="MZT274" s="27"/>
      <c r="MZU274" s="27"/>
      <c r="MZV274" s="27"/>
      <c r="MZW274" s="27"/>
      <c r="MZX274" s="27"/>
      <c r="MZY274" s="27"/>
      <c r="MZZ274" s="27"/>
      <c r="NAA274" s="27"/>
      <c r="NAB274" s="27"/>
      <c r="NAC274" s="27"/>
      <c r="NAD274" s="27"/>
      <c r="NAE274" s="27"/>
      <c r="NAF274" s="27"/>
      <c r="NAG274" s="27"/>
      <c r="NAH274" s="27"/>
      <c r="NAI274" s="27"/>
      <c r="NAJ274" s="27"/>
      <c r="NAK274" s="27"/>
      <c r="NAL274" s="27"/>
      <c r="NAM274" s="27"/>
      <c r="NAN274" s="27"/>
      <c r="NAO274" s="27"/>
      <c r="NAP274" s="27"/>
      <c r="NAQ274" s="27"/>
      <c r="NAR274" s="27"/>
      <c r="NAS274" s="27"/>
      <c r="NAT274" s="27"/>
      <c r="NAU274" s="27"/>
      <c r="NAV274" s="27"/>
      <c r="NAW274" s="27"/>
      <c r="NAX274" s="27"/>
      <c r="NAY274" s="27"/>
      <c r="NAZ274" s="27"/>
      <c r="NBA274" s="27"/>
      <c r="NBB274" s="27"/>
      <c r="NBC274" s="27"/>
      <c r="NBD274" s="27"/>
      <c r="NBE274" s="27"/>
      <c r="NBF274" s="27"/>
      <c r="NBG274" s="27"/>
      <c r="NBH274" s="27"/>
      <c r="NBI274" s="27"/>
      <c r="NBJ274" s="27"/>
      <c r="NBK274" s="27"/>
      <c r="NBL274" s="27"/>
      <c r="NBM274" s="27"/>
      <c r="NBN274" s="27"/>
      <c r="NBO274" s="27"/>
      <c r="NBP274" s="27"/>
      <c r="NBQ274" s="27"/>
      <c r="NBR274" s="27"/>
      <c r="NBS274" s="27"/>
      <c r="NBT274" s="27"/>
      <c r="NBU274" s="27"/>
      <c r="NBV274" s="27"/>
      <c r="NBW274" s="27"/>
      <c r="NBX274" s="27"/>
      <c r="NBY274" s="27"/>
      <c r="NBZ274" s="27"/>
      <c r="NCA274" s="27"/>
      <c r="NCB274" s="27"/>
      <c r="NCC274" s="27"/>
      <c r="NCD274" s="27"/>
      <c r="NCE274" s="27"/>
      <c r="NCF274" s="27"/>
      <c r="NCG274" s="27"/>
      <c r="NCH274" s="27"/>
      <c r="NCI274" s="27"/>
      <c r="NCJ274" s="27"/>
      <c r="NCK274" s="27"/>
      <c r="NCL274" s="27"/>
      <c r="NCM274" s="27"/>
      <c r="NCN274" s="27"/>
      <c r="NCO274" s="27"/>
      <c r="NCP274" s="27"/>
      <c r="NCQ274" s="27"/>
      <c r="NCR274" s="27"/>
      <c r="NCS274" s="27"/>
      <c r="NCT274" s="27"/>
      <c r="NCU274" s="27"/>
      <c r="NCV274" s="27"/>
      <c r="NCW274" s="27"/>
      <c r="NCX274" s="27"/>
      <c r="NCY274" s="27"/>
      <c r="NCZ274" s="27"/>
      <c r="NDA274" s="27"/>
      <c r="NDB274" s="27"/>
      <c r="NDC274" s="27"/>
      <c r="NDD274" s="27"/>
      <c r="NDE274" s="27"/>
      <c r="NDF274" s="27"/>
      <c r="NDG274" s="27"/>
      <c r="NDH274" s="27"/>
      <c r="NDI274" s="27"/>
      <c r="NDJ274" s="27"/>
      <c r="NDK274" s="27"/>
      <c r="NDL274" s="27"/>
      <c r="NDM274" s="27"/>
      <c r="NDN274" s="27"/>
      <c r="NDO274" s="27"/>
      <c r="NDP274" s="27"/>
      <c r="NDQ274" s="27"/>
      <c r="NDR274" s="27"/>
      <c r="NDS274" s="27"/>
      <c r="NDT274" s="27"/>
      <c r="NDU274" s="27"/>
      <c r="NDV274" s="27"/>
      <c r="NDW274" s="27"/>
      <c r="NDX274" s="27"/>
      <c r="NDY274" s="27"/>
      <c r="NDZ274" s="27"/>
      <c r="NEA274" s="27"/>
      <c r="NEB274" s="27"/>
      <c r="NEC274" s="27"/>
      <c r="NED274" s="27"/>
      <c r="NEE274" s="27"/>
      <c r="NEF274" s="27"/>
      <c r="NEG274" s="27"/>
      <c r="NEH274" s="27"/>
      <c r="NEI274" s="27"/>
      <c r="NEJ274" s="27"/>
      <c r="NEK274" s="27"/>
      <c r="NEL274" s="27"/>
      <c r="NEM274" s="27"/>
      <c r="NEN274" s="27"/>
      <c r="NEO274" s="27"/>
      <c r="NEP274" s="27"/>
      <c r="NEQ274" s="27"/>
      <c r="NER274" s="27"/>
      <c r="NES274" s="27"/>
      <c r="NET274" s="27"/>
      <c r="NEU274" s="27"/>
      <c r="NEV274" s="27"/>
      <c r="NEW274" s="27"/>
      <c r="NEX274" s="27"/>
      <c r="NEY274" s="27"/>
      <c r="NEZ274" s="27"/>
      <c r="NFA274" s="27"/>
      <c r="NFB274" s="27"/>
      <c r="NFC274" s="27"/>
      <c r="NFD274" s="27"/>
      <c r="NFE274" s="27"/>
      <c r="NFF274" s="27"/>
      <c r="NFG274" s="27"/>
      <c r="NFH274" s="27"/>
      <c r="NFI274" s="27"/>
      <c r="NFJ274" s="27"/>
      <c r="NFK274" s="27"/>
      <c r="NFL274" s="27"/>
      <c r="NFM274" s="27"/>
      <c r="NFN274" s="27"/>
      <c r="NFO274" s="27"/>
      <c r="NFP274" s="27"/>
      <c r="NFQ274" s="27"/>
      <c r="NFR274" s="27"/>
      <c r="NFS274" s="27"/>
      <c r="NFT274" s="27"/>
      <c r="NFU274" s="27"/>
      <c r="NFV274" s="27"/>
      <c r="NFW274" s="27"/>
      <c r="NFX274" s="27"/>
      <c r="NFY274" s="27"/>
      <c r="NFZ274" s="27"/>
      <c r="NGA274" s="27"/>
      <c r="NGB274" s="27"/>
      <c r="NGC274" s="27"/>
      <c r="NGD274" s="27"/>
      <c r="NGE274" s="27"/>
      <c r="NGF274" s="27"/>
      <c r="NGG274" s="27"/>
      <c r="NGH274" s="27"/>
      <c r="NGI274" s="27"/>
      <c r="NGJ274" s="27"/>
      <c r="NGK274" s="27"/>
      <c r="NGL274" s="27"/>
      <c r="NGM274" s="27"/>
      <c r="NGN274" s="27"/>
      <c r="NGO274" s="27"/>
      <c r="NGP274" s="27"/>
      <c r="NGQ274" s="27"/>
      <c r="NGR274" s="27"/>
      <c r="NGS274" s="27"/>
      <c r="NGT274" s="27"/>
      <c r="NGU274" s="27"/>
      <c r="NGV274" s="27"/>
      <c r="NGW274" s="27"/>
      <c r="NGX274" s="27"/>
      <c r="NGY274" s="27"/>
      <c r="NGZ274" s="27"/>
      <c r="NHA274" s="27"/>
      <c r="NHB274" s="27"/>
      <c r="NHC274" s="27"/>
      <c r="NHD274" s="27"/>
      <c r="NHE274" s="27"/>
      <c r="NHF274" s="27"/>
      <c r="NHG274" s="27"/>
      <c r="NHH274" s="27"/>
      <c r="NHI274" s="27"/>
      <c r="NHJ274" s="27"/>
      <c r="NHK274" s="27"/>
      <c r="NHL274" s="27"/>
      <c r="NHM274" s="27"/>
      <c r="NHN274" s="27"/>
      <c r="NHO274" s="27"/>
      <c r="NHP274" s="27"/>
      <c r="NHQ274" s="27"/>
      <c r="NHR274" s="27"/>
      <c r="NHS274" s="27"/>
      <c r="NHT274" s="27"/>
      <c r="NHU274" s="27"/>
      <c r="NHV274" s="27"/>
      <c r="NHW274" s="27"/>
      <c r="NHX274" s="27"/>
      <c r="NHY274" s="27"/>
      <c r="NHZ274" s="27"/>
      <c r="NIA274" s="27"/>
      <c r="NIB274" s="27"/>
      <c r="NIC274" s="27"/>
      <c r="NID274" s="27"/>
      <c r="NIE274" s="27"/>
      <c r="NIF274" s="27"/>
      <c r="NIG274" s="27"/>
      <c r="NIH274" s="27"/>
      <c r="NII274" s="27"/>
      <c r="NIJ274" s="27"/>
      <c r="NIK274" s="27"/>
      <c r="NIL274" s="27"/>
      <c r="NIM274" s="27"/>
      <c r="NIN274" s="27"/>
      <c r="NIO274" s="27"/>
      <c r="NIP274" s="27"/>
      <c r="NIQ274" s="27"/>
      <c r="NIR274" s="27"/>
      <c r="NIS274" s="27"/>
      <c r="NIT274" s="27"/>
      <c r="NIU274" s="27"/>
      <c r="NIV274" s="27"/>
      <c r="NIW274" s="27"/>
      <c r="NIX274" s="27"/>
      <c r="NIY274" s="27"/>
      <c r="NIZ274" s="27"/>
      <c r="NJA274" s="27"/>
      <c r="NJB274" s="27"/>
      <c r="NJC274" s="27"/>
      <c r="NJD274" s="27"/>
      <c r="NJE274" s="27"/>
      <c r="NJF274" s="27"/>
      <c r="NJG274" s="27"/>
      <c r="NJH274" s="27"/>
      <c r="NJI274" s="27"/>
      <c r="NJJ274" s="27"/>
      <c r="NJK274" s="27"/>
      <c r="NJL274" s="27"/>
      <c r="NJM274" s="27"/>
      <c r="NJN274" s="27"/>
      <c r="NJO274" s="27"/>
      <c r="NJP274" s="27"/>
      <c r="NJQ274" s="27"/>
      <c r="NJR274" s="27"/>
      <c r="NJS274" s="27"/>
      <c r="NJT274" s="27"/>
      <c r="NJU274" s="27"/>
      <c r="NJV274" s="27"/>
      <c r="NJW274" s="27"/>
      <c r="NJX274" s="27"/>
      <c r="NJY274" s="27"/>
      <c r="NJZ274" s="27"/>
      <c r="NKA274" s="27"/>
      <c r="NKB274" s="27"/>
      <c r="NKC274" s="27"/>
      <c r="NKD274" s="27"/>
      <c r="NKE274" s="27"/>
      <c r="NKF274" s="27"/>
      <c r="NKG274" s="27"/>
      <c r="NKH274" s="27"/>
      <c r="NKI274" s="27"/>
      <c r="NKJ274" s="27"/>
      <c r="NKK274" s="27"/>
      <c r="NKL274" s="27"/>
      <c r="NKM274" s="27"/>
      <c r="NKN274" s="27"/>
      <c r="NKO274" s="27"/>
      <c r="NKP274" s="27"/>
      <c r="NKQ274" s="27"/>
      <c r="NKR274" s="27"/>
      <c r="NKS274" s="27"/>
      <c r="NKT274" s="27"/>
      <c r="NKU274" s="27"/>
      <c r="NKV274" s="27"/>
      <c r="NKW274" s="27"/>
      <c r="NKX274" s="27"/>
      <c r="NKY274" s="27"/>
      <c r="NKZ274" s="27"/>
      <c r="NLA274" s="27"/>
      <c r="NLB274" s="27"/>
      <c r="NLC274" s="27"/>
      <c r="NLD274" s="27"/>
      <c r="NLE274" s="27"/>
      <c r="NLF274" s="27"/>
      <c r="NLG274" s="27"/>
      <c r="NLH274" s="27"/>
      <c r="NLI274" s="27"/>
      <c r="NLJ274" s="27"/>
      <c r="NLK274" s="27"/>
      <c r="NLL274" s="27"/>
      <c r="NLM274" s="27"/>
      <c r="NLN274" s="27"/>
      <c r="NLO274" s="27"/>
      <c r="NLP274" s="27"/>
      <c r="NLQ274" s="27"/>
      <c r="NLR274" s="27"/>
      <c r="NLS274" s="27"/>
      <c r="NLT274" s="27"/>
      <c r="NLU274" s="27"/>
      <c r="NLV274" s="27"/>
      <c r="NLW274" s="27"/>
      <c r="NLX274" s="27"/>
      <c r="NLY274" s="27"/>
      <c r="NLZ274" s="27"/>
      <c r="NMA274" s="27"/>
      <c r="NMB274" s="27"/>
      <c r="NMC274" s="27"/>
      <c r="NMD274" s="27"/>
      <c r="NME274" s="27"/>
      <c r="NMF274" s="27"/>
      <c r="NMG274" s="27"/>
      <c r="NMH274" s="27"/>
      <c r="NMI274" s="27"/>
      <c r="NMJ274" s="27"/>
      <c r="NMK274" s="27"/>
      <c r="NML274" s="27"/>
      <c r="NMM274" s="27"/>
      <c r="NMN274" s="27"/>
      <c r="NMO274" s="27"/>
      <c r="NMP274" s="27"/>
      <c r="NMQ274" s="27"/>
      <c r="NMR274" s="27"/>
      <c r="NMS274" s="27"/>
      <c r="NMT274" s="27"/>
      <c r="NMU274" s="27"/>
      <c r="NMV274" s="27"/>
      <c r="NMW274" s="27"/>
      <c r="NMX274" s="27"/>
      <c r="NMY274" s="27"/>
      <c r="NMZ274" s="27"/>
      <c r="NNA274" s="27"/>
      <c r="NNB274" s="27"/>
      <c r="NNC274" s="27"/>
      <c r="NND274" s="27"/>
      <c r="NNE274" s="27"/>
      <c r="NNF274" s="27"/>
      <c r="NNG274" s="27"/>
      <c r="NNH274" s="27"/>
      <c r="NNI274" s="27"/>
      <c r="NNJ274" s="27"/>
      <c r="NNK274" s="27"/>
      <c r="NNL274" s="27"/>
      <c r="NNM274" s="27"/>
      <c r="NNN274" s="27"/>
      <c r="NNO274" s="27"/>
      <c r="NNP274" s="27"/>
      <c r="NNQ274" s="27"/>
      <c r="NNR274" s="27"/>
      <c r="NNS274" s="27"/>
      <c r="NNT274" s="27"/>
      <c r="NNU274" s="27"/>
      <c r="NNV274" s="27"/>
      <c r="NNW274" s="27"/>
      <c r="NNX274" s="27"/>
      <c r="NNY274" s="27"/>
      <c r="NNZ274" s="27"/>
      <c r="NOA274" s="27"/>
      <c r="NOB274" s="27"/>
      <c r="NOC274" s="27"/>
      <c r="NOD274" s="27"/>
      <c r="NOE274" s="27"/>
      <c r="NOF274" s="27"/>
      <c r="NOG274" s="27"/>
      <c r="NOH274" s="27"/>
      <c r="NOI274" s="27"/>
      <c r="NOJ274" s="27"/>
      <c r="NOK274" s="27"/>
      <c r="NOL274" s="27"/>
      <c r="NOM274" s="27"/>
      <c r="NON274" s="27"/>
      <c r="NOO274" s="27"/>
      <c r="NOP274" s="27"/>
      <c r="NOQ274" s="27"/>
      <c r="NOR274" s="27"/>
      <c r="NOS274" s="27"/>
      <c r="NOT274" s="27"/>
      <c r="NOU274" s="27"/>
      <c r="NOV274" s="27"/>
      <c r="NOW274" s="27"/>
      <c r="NOX274" s="27"/>
      <c r="NOY274" s="27"/>
      <c r="NOZ274" s="27"/>
      <c r="NPA274" s="27"/>
      <c r="NPB274" s="27"/>
      <c r="NPC274" s="27"/>
      <c r="NPD274" s="27"/>
      <c r="NPE274" s="27"/>
      <c r="NPF274" s="27"/>
      <c r="NPG274" s="27"/>
      <c r="NPH274" s="27"/>
      <c r="NPI274" s="27"/>
      <c r="NPJ274" s="27"/>
      <c r="NPK274" s="27"/>
      <c r="NPL274" s="27"/>
      <c r="NPM274" s="27"/>
      <c r="NPN274" s="27"/>
      <c r="NPO274" s="27"/>
      <c r="NPP274" s="27"/>
      <c r="NPQ274" s="27"/>
      <c r="NPR274" s="27"/>
      <c r="NPS274" s="27"/>
      <c r="NPT274" s="27"/>
      <c r="NPU274" s="27"/>
      <c r="NPV274" s="27"/>
      <c r="NPW274" s="27"/>
      <c r="NPX274" s="27"/>
      <c r="NPY274" s="27"/>
      <c r="NPZ274" s="27"/>
      <c r="NQA274" s="27"/>
      <c r="NQB274" s="27"/>
      <c r="NQC274" s="27"/>
      <c r="NQD274" s="27"/>
      <c r="NQE274" s="27"/>
      <c r="NQF274" s="27"/>
      <c r="NQG274" s="27"/>
      <c r="NQH274" s="27"/>
      <c r="NQI274" s="27"/>
      <c r="NQJ274" s="27"/>
      <c r="NQK274" s="27"/>
      <c r="NQL274" s="27"/>
      <c r="NQM274" s="27"/>
      <c r="NQN274" s="27"/>
      <c r="NQO274" s="27"/>
      <c r="NQP274" s="27"/>
      <c r="NQQ274" s="27"/>
      <c r="NQR274" s="27"/>
      <c r="NQS274" s="27"/>
      <c r="NQT274" s="27"/>
      <c r="NQU274" s="27"/>
      <c r="NQV274" s="27"/>
      <c r="NQW274" s="27"/>
      <c r="NQX274" s="27"/>
      <c r="NQY274" s="27"/>
      <c r="NQZ274" s="27"/>
      <c r="NRA274" s="27"/>
      <c r="NRB274" s="27"/>
      <c r="NRC274" s="27"/>
      <c r="NRD274" s="27"/>
      <c r="NRE274" s="27"/>
      <c r="NRF274" s="27"/>
      <c r="NRG274" s="27"/>
      <c r="NRH274" s="27"/>
      <c r="NRI274" s="27"/>
      <c r="NRJ274" s="27"/>
      <c r="NRK274" s="27"/>
      <c r="NRL274" s="27"/>
      <c r="NRM274" s="27"/>
      <c r="NRN274" s="27"/>
      <c r="NRO274" s="27"/>
      <c r="NRP274" s="27"/>
      <c r="NRQ274" s="27"/>
      <c r="NRR274" s="27"/>
      <c r="NRS274" s="27"/>
      <c r="NRT274" s="27"/>
      <c r="NRU274" s="27"/>
      <c r="NRV274" s="27"/>
      <c r="NRW274" s="27"/>
      <c r="NRX274" s="27"/>
      <c r="NRY274" s="27"/>
      <c r="NRZ274" s="27"/>
      <c r="NSA274" s="27"/>
      <c r="NSB274" s="27"/>
      <c r="NSC274" s="27"/>
      <c r="NSD274" s="27"/>
      <c r="NSE274" s="27"/>
      <c r="NSF274" s="27"/>
      <c r="NSG274" s="27"/>
      <c r="NSH274" s="27"/>
      <c r="NSI274" s="27"/>
      <c r="NSJ274" s="27"/>
      <c r="NSK274" s="27"/>
      <c r="NSL274" s="27"/>
      <c r="NSM274" s="27"/>
      <c r="NSN274" s="27"/>
      <c r="NSO274" s="27"/>
      <c r="NSP274" s="27"/>
      <c r="NSQ274" s="27"/>
      <c r="NSR274" s="27"/>
      <c r="NSS274" s="27"/>
      <c r="NST274" s="27"/>
      <c r="NSU274" s="27"/>
      <c r="NSV274" s="27"/>
      <c r="NSW274" s="27"/>
      <c r="NSX274" s="27"/>
      <c r="NSY274" s="27"/>
      <c r="NSZ274" s="27"/>
      <c r="NTA274" s="27"/>
      <c r="NTB274" s="27"/>
      <c r="NTC274" s="27"/>
      <c r="NTD274" s="27"/>
      <c r="NTE274" s="27"/>
      <c r="NTF274" s="27"/>
      <c r="NTG274" s="27"/>
      <c r="NTH274" s="27"/>
      <c r="NTI274" s="27"/>
      <c r="NTJ274" s="27"/>
      <c r="NTK274" s="27"/>
      <c r="NTL274" s="27"/>
      <c r="NTM274" s="27"/>
      <c r="NTN274" s="27"/>
      <c r="NTO274" s="27"/>
      <c r="NTP274" s="27"/>
      <c r="NTQ274" s="27"/>
      <c r="NTR274" s="27"/>
      <c r="NTS274" s="27"/>
      <c r="NTT274" s="27"/>
      <c r="NTU274" s="27"/>
      <c r="NTV274" s="27"/>
      <c r="NTW274" s="27"/>
      <c r="NTX274" s="27"/>
      <c r="NTY274" s="27"/>
      <c r="NTZ274" s="27"/>
      <c r="NUA274" s="27"/>
      <c r="NUB274" s="27"/>
      <c r="NUC274" s="27"/>
      <c r="NUD274" s="27"/>
      <c r="NUE274" s="27"/>
      <c r="NUF274" s="27"/>
      <c r="NUG274" s="27"/>
      <c r="NUH274" s="27"/>
      <c r="NUI274" s="27"/>
      <c r="NUJ274" s="27"/>
      <c r="NUK274" s="27"/>
      <c r="NUL274" s="27"/>
      <c r="NUM274" s="27"/>
      <c r="NUN274" s="27"/>
      <c r="NUO274" s="27"/>
      <c r="NUP274" s="27"/>
      <c r="NUQ274" s="27"/>
      <c r="NUR274" s="27"/>
      <c r="NUS274" s="27"/>
      <c r="NUT274" s="27"/>
      <c r="NUU274" s="27"/>
      <c r="NUV274" s="27"/>
      <c r="NUW274" s="27"/>
      <c r="NUX274" s="27"/>
      <c r="NUY274" s="27"/>
      <c r="NUZ274" s="27"/>
      <c r="NVA274" s="27"/>
      <c r="NVB274" s="27"/>
      <c r="NVC274" s="27"/>
      <c r="NVD274" s="27"/>
      <c r="NVE274" s="27"/>
      <c r="NVF274" s="27"/>
      <c r="NVG274" s="27"/>
      <c r="NVH274" s="27"/>
      <c r="NVI274" s="27"/>
      <c r="NVJ274" s="27"/>
      <c r="NVK274" s="27"/>
      <c r="NVL274" s="27"/>
      <c r="NVM274" s="27"/>
      <c r="NVN274" s="27"/>
      <c r="NVO274" s="27"/>
      <c r="NVP274" s="27"/>
      <c r="NVQ274" s="27"/>
      <c r="NVR274" s="27"/>
      <c r="NVS274" s="27"/>
      <c r="NVT274" s="27"/>
      <c r="NVU274" s="27"/>
      <c r="NVV274" s="27"/>
      <c r="NVW274" s="27"/>
      <c r="NVX274" s="27"/>
      <c r="NVY274" s="27"/>
      <c r="NVZ274" s="27"/>
      <c r="NWA274" s="27"/>
      <c r="NWB274" s="27"/>
      <c r="NWC274" s="27"/>
      <c r="NWD274" s="27"/>
      <c r="NWE274" s="27"/>
      <c r="NWF274" s="27"/>
      <c r="NWG274" s="27"/>
      <c r="NWH274" s="27"/>
      <c r="NWI274" s="27"/>
      <c r="NWJ274" s="27"/>
      <c r="NWK274" s="27"/>
      <c r="NWL274" s="27"/>
      <c r="NWM274" s="27"/>
      <c r="NWN274" s="27"/>
      <c r="NWO274" s="27"/>
      <c r="NWP274" s="27"/>
      <c r="NWQ274" s="27"/>
      <c r="NWR274" s="27"/>
      <c r="NWS274" s="27"/>
      <c r="NWT274" s="27"/>
      <c r="NWU274" s="27"/>
      <c r="NWV274" s="27"/>
      <c r="NWW274" s="27"/>
      <c r="NWX274" s="27"/>
      <c r="NWY274" s="27"/>
      <c r="NWZ274" s="27"/>
      <c r="NXA274" s="27"/>
      <c r="NXB274" s="27"/>
      <c r="NXC274" s="27"/>
      <c r="NXD274" s="27"/>
      <c r="NXE274" s="27"/>
      <c r="NXF274" s="27"/>
      <c r="NXG274" s="27"/>
      <c r="NXH274" s="27"/>
      <c r="NXI274" s="27"/>
      <c r="NXJ274" s="27"/>
      <c r="NXK274" s="27"/>
      <c r="NXL274" s="27"/>
      <c r="NXM274" s="27"/>
      <c r="NXN274" s="27"/>
      <c r="NXO274" s="27"/>
      <c r="NXP274" s="27"/>
      <c r="NXQ274" s="27"/>
      <c r="NXR274" s="27"/>
      <c r="NXS274" s="27"/>
      <c r="NXT274" s="27"/>
      <c r="NXU274" s="27"/>
      <c r="NXV274" s="27"/>
      <c r="NXW274" s="27"/>
      <c r="NXX274" s="27"/>
      <c r="NXY274" s="27"/>
      <c r="NXZ274" s="27"/>
      <c r="NYA274" s="27"/>
      <c r="NYB274" s="27"/>
      <c r="NYC274" s="27"/>
      <c r="NYD274" s="27"/>
      <c r="NYE274" s="27"/>
      <c r="NYF274" s="27"/>
      <c r="NYG274" s="27"/>
      <c r="NYH274" s="27"/>
      <c r="NYI274" s="27"/>
      <c r="NYJ274" s="27"/>
      <c r="NYK274" s="27"/>
      <c r="NYL274" s="27"/>
      <c r="NYM274" s="27"/>
      <c r="NYN274" s="27"/>
      <c r="NYO274" s="27"/>
      <c r="NYP274" s="27"/>
      <c r="NYQ274" s="27"/>
      <c r="NYR274" s="27"/>
      <c r="NYS274" s="27"/>
      <c r="NYT274" s="27"/>
      <c r="NYU274" s="27"/>
      <c r="NYV274" s="27"/>
      <c r="NYW274" s="27"/>
      <c r="NYX274" s="27"/>
      <c r="NYY274" s="27"/>
      <c r="NYZ274" s="27"/>
      <c r="NZA274" s="27"/>
      <c r="NZB274" s="27"/>
      <c r="NZC274" s="27"/>
      <c r="NZD274" s="27"/>
      <c r="NZE274" s="27"/>
      <c r="NZF274" s="27"/>
      <c r="NZG274" s="27"/>
      <c r="NZH274" s="27"/>
      <c r="NZI274" s="27"/>
      <c r="NZJ274" s="27"/>
      <c r="NZK274" s="27"/>
      <c r="NZL274" s="27"/>
      <c r="NZM274" s="27"/>
      <c r="NZN274" s="27"/>
      <c r="NZO274" s="27"/>
      <c r="NZP274" s="27"/>
      <c r="NZQ274" s="27"/>
      <c r="NZR274" s="27"/>
      <c r="NZS274" s="27"/>
      <c r="NZT274" s="27"/>
      <c r="NZU274" s="27"/>
      <c r="NZV274" s="27"/>
      <c r="NZW274" s="27"/>
      <c r="NZX274" s="27"/>
      <c r="NZY274" s="27"/>
      <c r="NZZ274" s="27"/>
      <c r="OAA274" s="27"/>
      <c r="OAB274" s="27"/>
      <c r="OAC274" s="27"/>
      <c r="OAD274" s="27"/>
      <c r="OAE274" s="27"/>
      <c r="OAF274" s="27"/>
      <c r="OAG274" s="27"/>
      <c r="OAH274" s="27"/>
      <c r="OAI274" s="27"/>
      <c r="OAJ274" s="27"/>
      <c r="OAK274" s="27"/>
      <c r="OAL274" s="27"/>
      <c r="OAM274" s="27"/>
      <c r="OAN274" s="27"/>
      <c r="OAO274" s="27"/>
      <c r="OAP274" s="27"/>
      <c r="OAQ274" s="27"/>
      <c r="OAR274" s="27"/>
      <c r="OAS274" s="27"/>
      <c r="OAT274" s="27"/>
      <c r="OAU274" s="27"/>
      <c r="OAV274" s="27"/>
      <c r="OAW274" s="27"/>
      <c r="OAX274" s="27"/>
      <c r="OAY274" s="27"/>
      <c r="OAZ274" s="27"/>
      <c r="OBA274" s="27"/>
      <c r="OBB274" s="27"/>
      <c r="OBC274" s="27"/>
      <c r="OBD274" s="27"/>
      <c r="OBE274" s="27"/>
      <c r="OBF274" s="27"/>
      <c r="OBG274" s="27"/>
      <c r="OBH274" s="27"/>
      <c r="OBI274" s="27"/>
      <c r="OBJ274" s="27"/>
      <c r="OBK274" s="27"/>
      <c r="OBL274" s="27"/>
      <c r="OBM274" s="27"/>
      <c r="OBN274" s="27"/>
      <c r="OBO274" s="27"/>
      <c r="OBP274" s="27"/>
      <c r="OBQ274" s="27"/>
      <c r="OBR274" s="27"/>
      <c r="OBS274" s="27"/>
      <c r="OBT274" s="27"/>
      <c r="OBU274" s="27"/>
      <c r="OBV274" s="27"/>
      <c r="OBW274" s="27"/>
      <c r="OBX274" s="27"/>
      <c r="OBY274" s="27"/>
      <c r="OBZ274" s="27"/>
      <c r="OCA274" s="27"/>
      <c r="OCB274" s="27"/>
      <c r="OCC274" s="27"/>
      <c r="OCD274" s="27"/>
      <c r="OCE274" s="27"/>
      <c r="OCF274" s="27"/>
      <c r="OCG274" s="27"/>
      <c r="OCH274" s="27"/>
      <c r="OCI274" s="27"/>
      <c r="OCJ274" s="27"/>
      <c r="OCK274" s="27"/>
      <c r="OCL274" s="27"/>
      <c r="OCM274" s="27"/>
      <c r="OCN274" s="27"/>
      <c r="OCO274" s="27"/>
      <c r="OCP274" s="27"/>
      <c r="OCQ274" s="27"/>
      <c r="OCR274" s="27"/>
      <c r="OCS274" s="27"/>
      <c r="OCT274" s="27"/>
      <c r="OCU274" s="27"/>
      <c r="OCV274" s="27"/>
      <c r="OCW274" s="27"/>
      <c r="OCX274" s="27"/>
      <c r="OCY274" s="27"/>
      <c r="OCZ274" s="27"/>
      <c r="ODA274" s="27"/>
      <c r="ODB274" s="27"/>
      <c r="ODC274" s="27"/>
      <c r="ODD274" s="27"/>
      <c r="ODE274" s="27"/>
      <c r="ODF274" s="27"/>
      <c r="ODG274" s="27"/>
      <c r="ODH274" s="27"/>
      <c r="ODI274" s="27"/>
      <c r="ODJ274" s="27"/>
      <c r="ODK274" s="27"/>
      <c r="ODL274" s="27"/>
      <c r="ODM274" s="27"/>
      <c r="ODN274" s="27"/>
      <c r="ODO274" s="27"/>
      <c r="ODP274" s="27"/>
      <c r="ODQ274" s="27"/>
      <c r="ODR274" s="27"/>
      <c r="ODS274" s="27"/>
      <c r="ODT274" s="27"/>
      <c r="ODU274" s="27"/>
      <c r="ODV274" s="27"/>
      <c r="ODW274" s="27"/>
      <c r="ODX274" s="27"/>
      <c r="ODY274" s="27"/>
      <c r="ODZ274" s="27"/>
      <c r="OEA274" s="27"/>
      <c r="OEB274" s="27"/>
      <c r="OEC274" s="27"/>
      <c r="OED274" s="27"/>
      <c r="OEE274" s="27"/>
      <c r="OEF274" s="27"/>
      <c r="OEG274" s="27"/>
      <c r="OEH274" s="27"/>
      <c r="OEI274" s="27"/>
      <c r="OEJ274" s="27"/>
      <c r="OEK274" s="27"/>
      <c r="OEL274" s="27"/>
      <c r="OEM274" s="27"/>
      <c r="OEN274" s="27"/>
      <c r="OEO274" s="27"/>
      <c r="OEP274" s="27"/>
      <c r="OEQ274" s="27"/>
      <c r="OER274" s="27"/>
      <c r="OES274" s="27"/>
      <c r="OET274" s="27"/>
      <c r="OEU274" s="27"/>
      <c r="OEV274" s="27"/>
      <c r="OEW274" s="27"/>
      <c r="OEX274" s="27"/>
      <c r="OEY274" s="27"/>
      <c r="OEZ274" s="27"/>
      <c r="OFA274" s="27"/>
      <c r="OFB274" s="27"/>
      <c r="OFC274" s="27"/>
      <c r="OFD274" s="27"/>
      <c r="OFE274" s="27"/>
      <c r="OFF274" s="27"/>
      <c r="OFG274" s="27"/>
      <c r="OFH274" s="27"/>
      <c r="OFI274" s="27"/>
      <c r="OFJ274" s="27"/>
      <c r="OFK274" s="27"/>
      <c r="OFL274" s="27"/>
      <c r="OFM274" s="27"/>
      <c r="OFN274" s="27"/>
      <c r="OFO274" s="27"/>
      <c r="OFP274" s="27"/>
      <c r="OFQ274" s="27"/>
      <c r="OFR274" s="27"/>
      <c r="OFS274" s="27"/>
      <c r="OFT274" s="27"/>
      <c r="OFU274" s="27"/>
      <c r="OFV274" s="27"/>
      <c r="OFW274" s="27"/>
      <c r="OFX274" s="27"/>
      <c r="OFY274" s="27"/>
      <c r="OFZ274" s="27"/>
      <c r="OGA274" s="27"/>
      <c r="OGB274" s="27"/>
      <c r="OGC274" s="27"/>
      <c r="OGD274" s="27"/>
      <c r="OGE274" s="27"/>
      <c r="OGF274" s="27"/>
      <c r="OGG274" s="27"/>
      <c r="OGH274" s="27"/>
      <c r="OGI274" s="27"/>
      <c r="OGJ274" s="27"/>
      <c r="OGK274" s="27"/>
      <c r="OGL274" s="27"/>
      <c r="OGM274" s="27"/>
      <c r="OGN274" s="27"/>
      <c r="OGO274" s="27"/>
      <c r="OGP274" s="27"/>
      <c r="OGQ274" s="27"/>
      <c r="OGR274" s="27"/>
      <c r="OGS274" s="27"/>
      <c r="OGT274" s="27"/>
      <c r="OGU274" s="27"/>
      <c r="OGV274" s="27"/>
      <c r="OGW274" s="27"/>
      <c r="OGX274" s="27"/>
      <c r="OGY274" s="27"/>
      <c r="OGZ274" s="27"/>
      <c r="OHA274" s="27"/>
      <c r="OHB274" s="27"/>
      <c r="OHC274" s="27"/>
      <c r="OHD274" s="27"/>
      <c r="OHE274" s="27"/>
      <c r="OHF274" s="27"/>
      <c r="OHG274" s="27"/>
      <c r="OHH274" s="27"/>
      <c r="OHI274" s="27"/>
      <c r="OHJ274" s="27"/>
      <c r="OHK274" s="27"/>
      <c r="OHL274" s="27"/>
      <c r="OHM274" s="27"/>
      <c r="OHN274" s="27"/>
      <c r="OHO274" s="27"/>
      <c r="OHP274" s="27"/>
      <c r="OHQ274" s="27"/>
      <c r="OHR274" s="27"/>
      <c r="OHS274" s="27"/>
      <c r="OHT274" s="27"/>
      <c r="OHU274" s="27"/>
      <c r="OHV274" s="27"/>
      <c r="OHW274" s="27"/>
      <c r="OHX274" s="27"/>
      <c r="OHY274" s="27"/>
      <c r="OHZ274" s="27"/>
      <c r="OIA274" s="27"/>
      <c r="OIB274" s="27"/>
      <c r="OIC274" s="27"/>
      <c r="OID274" s="27"/>
      <c r="OIE274" s="27"/>
      <c r="OIF274" s="27"/>
      <c r="OIG274" s="27"/>
      <c r="OIH274" s="27"/>
      <c r="OII274" s="27"/>
      <c r="OIJ274" s="27"/>
      <c r="OIK274" s="27"/>
      <c r="OIL274" s="27"/>
      <c r="OIM274" s="27"/>
      <c r="OIN274" s="27"/>
      <c r="OIO274" s="27"/>
      <c r="OIP274" s="27"/>
      <c r="OIQ274" s="27"/>
      <c r="OIR274" s="27"/>
      <c r="OIS274" s="27"/>
      <c r="OIT274" s="27"/>
      <c r="OIU274" s="27"/>
      <c r="OIV274" s="27"/>
      <c r="OIW274" s="27"/>
      <c r="OIX274" s="27"/>
      <c r="OIY274" s="27"/>
      <c r="OIZ274" s="27"/>
      <c r="OJA274" s="27"/>
      <c r="OJB274" s="27"/>
      <c r="OJC274" s="27"/>
      <c r="OJD274" s="27"/>
      <c r="OJE274" s="27"/>
      <c r="OJF274" s="27"/>
      <c r="OJG274" s="27"/>
      <c r="OJH274" s="27"/>
      <c r="OJI274" s="27"/>
      <c r="OJJ274" s="27"/>
      <c r="OJK274" s="27"/>
      <c r="OJL274" s="27"/>
      <c r="OJM274" s="27"/>
      <c r="OJN274" s="27"/>
      <c r="OJO274" s="27"/>
      <c r="OJP274" s="27"/>
      <c r="OJQ274" s="27"/>
      <c r="OJR274" s="27"/>
      <c r="OJS274" s="27"/>
      <c r="OJT274" s="27"/>
      <c r="OJU274" s="27"/>
      <c r="OJV274" s="27"/>
      <c r="OJW274" s="27"/>
      <c r="OJX274" s="27"/>
      <c r="OJY274" s="27"/>
      <c r="OJZ274" s="27"/>
      <c r="OKA274" s="27"/>
      <c r="OKB274" s="27"/>
      <c r="OKC274" s="27"/>
      <c r="OKD274" s="27"/>
      <c r="OKE274" s="27"/>
      <c r="OKF274" s="27"/>
      <c r="OKG274" s="27"/>
      <c r="OKH274" s="27"/>
      <c r="OKI274" s="27"/>
      <c r="OKJ274" s="27"/>
      <c r="OKK274" s="27"/>
      <c r="OKL274" s="27"/>
      <c r="OKM274" s="27"/>
      <c r="OKN274" s="27"/>
      <c r="OKO274" s="27"/>
      <c r="OKP274" s="27"/>
      <c r="OKQ274" s="27"/>
      <c r="OKR274" s="27"/>
      <c r="OKS274" s="27"/>
      <c r="OKT274" s="27"/>
      <c r="OKU274" s="27"/>
      <c r="OKV274" s="27"/>
      <c r="OKW274" s="27"/>
      <c r="OKX274" s="27"/>
      <c r="OKY274" s="27"/>
      <c r="OKZ274" s="27"/>
      <c r="OLA274" s="27"/>
      <c r="OLB274" s="27"/>
      <c r="OLC274" s="27"/>
      <c r="OLD274" s="27"/>
      <c r="OLE274" s="27"/>
      <c r="OLF274" s="27"/>
      <c r="OLG274" s="27"/>
      <c r="OLH274" s="27"/>
      <c r="OLI274" s="27"/>
      <c r="OLJ274" s="27"/>
      <c r="OLK274" s="27"/>
      <c r="OLL274" s="27"/>
      <c r="OLM274" s="27"/>
      <c r="OLN274" s="27"/>
      <c r="OLO274" s="27"/>
      <c r="OLP274" s="27"/>
      <c r="OLQ274" s="27"/>
      <c r="OLR274" s="27"/>
      <c r="OLS274" s="27"/>
      <c r="OLT274" s="27"/>
      <c r="OLU274" s="27"/>
      <c r="OLV274" s="27"/>
      <c r="OLW274" s="27"/>
      <c r="OLX274" s="27"/>
      <c r="OLY274" s="27"/>
      <c r="OLZ274" s="27"/>
      <c r="OMA274" s="27"/>
      <c r="OMB274" s="27"/>
      <c r="OMC274" s="27"/>
      <c r="OMD274" s="27"/>
      <c r="OME274" s="27"/>
      <c r="OMF274" s="27"/>
      <c r="OMG274" s="27"/>
      <c r="OMH274" s="27"/>
      <c r="OMI274" s="27"/>
      <c r="OMJ274" s="27"/>
      <c r="OMK274" s="27"/>
      <c r="OML274" s="27"/>
      <c r="OMM274" s="27"/>
      <c r="OMN274" s="27"/>
      <c r="OMO274" s="27"/>
      <c r="OMP274" s="27"/>
      <c r="OMQ274" s="27"/>
      <c r="OMR274" s="27"/>
      <c r="OMS274" s="27"/>
      <c r="OMT274" s="27"/>
      <c r="OMU274" s="27"/>
      <c r="OMV274" s="27"/>
      <c r="OMW274" s="27"/>
      <c r="OMX274" s="27"/>
      <c r="OMY274" s="27"/>
      <c r="OMZ274" s="27"/>
      <c r="ONA274" s="27"/>
      <c r="ONB274" s="27"/>
      <c r="ONC274" s="27"/>
      <c r="OND274" s="27"/>
      <c r="ONE274" s="27"/>
      <c r="ONF274" s="27"/>
      <c r="ONG274" s="27"/>
      <c r="ONH274" s="27"/>
      <c r="ONI274" s="27"/>
      <c r="ONJ274" s="27"/>
      <c r="ONK274" s="27"/>
      <c r="ONL274" s="27"/>
      <c r="ONM274" s="27"/>
      <c r="ONN274" s="27"/>
      <c r="ONO274" s="27"/>
      <c r="ONP274" s="27"/>
      <c r="ONQ274" s="27"/>
      <c r="ONR274" s="27"/>
      <c r="ONS274" s="27"/>
      <c r="ONT274" s="27"/>
      <c r="ONU274" s="27"/>
      <c r="ONV274" s="27"/>
      <c r="ONW274" s="27"/>
      <c r="ONX274" s="27"/>
      <c r="ONY274" s="27"/>
      <c r="ONZ274" s="27"/>
      <c r="OOA274" s="27"/>
      <c r="OOB274" s="27"/>
      <c r="OOC274" s="27"/>
      <c r="OOD274" s="27"/>
      <c r="OOE274" s="27"/>
      <c r="OOF274" s="27"/>
      <c r="OOG274" s="27"/>
      <c r="OOH274" s="27"/>
      <c r="OOI274" s="27"/>
      <c r="OOJ274" s="27"/>
      <c r="OOK274" s="27"/>
      <c r="OOL274" s="27"/>
      <c r="OOM274" s="27"/>
      <c r="OON274" s="27"/>
      <c r="OOO274" s="27"/>
      <c r="OOP274" s="27"/>
      <c r="OOQ274" s="27"/>
      <c r="OOR274" s="27"/>
      <c r="OOS274" s="27"/>
      <c r="OOT274" s="27"/>
      <c r="OOU274" s="27"/>
      <c r="OOV274" s="27"/>
      <c r="OOW274" s="27"/>
      <c r="OOX274" s="27"/>
      <c r="OOY274" s="27"/>
      <c r="OOZ274" s="27"/>
      <c r="OPA274" s="27"/>
      <c r="OPB274" s="27"/>
      <c r="OPC274" s="27"/>
      <c r="OPD274" s="27"/>
      <c r="OPE274" s="27"/>
      <c r="OPF274" s="27"/>
      <c r="OPG274" s="27"/>
      <c r="OPH274" s="27"/>
      <c r="OPI274" s="27"/>
      <c r="OPJ274" s="27"/>
      <c r="OPK274" s="27"/>
      <c r="OPL274" s="27"/>
      <c r="OPM274" s="27"/>
      <c r="OPN274" s="27"/>
      <c r="OPO274" s="27"/>
      <c r="OPP274" s="27"/>
      <c r="OPQ274" s="27"/>
      <c r="OPR274" s="27"/>
      <c r="OPS274" s="27"/>
      <c r="OPT274" s="27"/>
      <c r="OPU274" s="27"/>
      <c r="OPV274" s="27"/>
      <c r="OPW274" s="27"/>
      <c r="OPX274" s="27"/>
      <c r="OPY274" s="27"/>
      <c r="OPZ274" s="27"/>
      <c r="OQA274" s="27"/>
      <c r="OQB274" s="27"/>
      <c r="OQC274" s="27"/>
      <c r="OQD274" s="27"/>
      <c r="OQE274" s="27"/>
      <c r="OQF274" s="27"/>
      <c r="OQG274" s="27"/>
      <c r="OQH274" s="27"/>
      <c r="OQI274" s="27"/>
      <c r="OQJ274" s="27"/>
      <c r="OQK274" s="27"/>
      <c r="OQL274" s="27"/>
      <c r="OQM274" s="27"/>
      <c r="OQN274" s="27"/>
      <c r="OQO274" s="27"/>
      <c r="OQP274" s="27"/>
      <c r="OQQ274" s="27"/>
      <c r="OQR274" s="27"/>
      <c r="OQS274" s="27"/>
      <c r="OQT274" s="27"/>
      <c r="OQU274" s="27"/>
      <c r="OQV274" s="27"/>
      <c r="OQW274" s="27"/>
      <c r="OQX274" s="27"/>
      <c r="OQY274" s="27"/>
      <c r="OQZ274" s="27"/>
      <c r="ORA274" s="27"/>
      <c r="ORB274" s="27"/>
      <c r="ORC274" s="27"/>
      <c r="ORD274" s="27"/>
      <c r="ORE274" s="27"/>
      <c r="ORF274" s="27"/>
      <c r="ORG274" s="27"/>
      <c r="ORH274" s="27"/>
      <c r="ORI274" s="27"/>
      <c r="ORJ274" s="27"/>
      <c r="ORK274" s="27"/>
      <c r="ORL274" s="27"/>
      <c r="ORM274" s="27"/>
      <c r="ORN274" s="27"/>
      <c r="ORO274" s="27"/>
      <c r="ORP274" s="27"/>
      <c r="ORQ274" s="27"/>
      <c r="ORR274" s="27"/>
      <c r="ORS274" s="27"/>
      <c r="ORT274" s="27"/>
      <c r="ORU274" s="27"/>
      <c r="ORV274" s="27"/>
      <c r="ORW274" s="27"/>
      <c r="ORX274" s="27"/>
      <c r="ORY274" s="27"/>
      <c r="ORZ274" s="27"/>
      <c r="OSA274" s="27"/>
      <c r="OSB274" s="27"/>
      <c r="OSC274" s="27"/>
      <c r="OSD274" s="27"/>
      <c r="OSE274" s="27"/>
      <c r="OSF274" s="27"/>
      <c r="OSG274" s="27"/>
      <c r="OSH274" s="27"/>
      <c r="OSI274" s="27"/>
      <c r="OSJ274" s="27"/>
      <c r="OSK274" s="27"/>
      <c r="OSL274" s="27"/>
      <c r="OSM274" s="27"/>
      <c r="OSN274" s="27"/>
      <c r="OSO274" s="27"/>
      <c r="OSP274" s="27"/>
      <c r="OSQ274" s="27"/>
      <c r="OSR274" s="27"/>
      <c r="OSS274" s="27"/>
      <c r="OST274" s="27"/>
      <c r="OSU274" s="27"/>
      <c r="OSV274" s="27"/>
      <c r="OSW274" s="27"/>
      <c r="OSX274" s="27"/>
      <c r="OSY274" s="27"/>
      <c r="OSZ274" s="27"/>
      <c r="OTA274" s="27"/>
      <c r="OTB274" s="27"/>
      <c r="OTC274" s="27"/>
      <c r="OTD274" s="27"/>
      <c r="OTE274" s="27"/>
      <c r="OTF274" s="27"/>
      <c r="OTG274" s="27"/>
      <c r="OTH274" s="27"/>
      <c r="OTI274" s="27"/>
      <c r="OTJ274" s="27"/>
      <c r="OTK274" s="27"/>
      <c r="OTL274" s="27"/>
      <c r="OTM274" s="27"/>
      <c r="OTN274" s="27"/>
      <c r="OTO274" s="27"/>
      <c r="OTP274" s="27"/>
      <c r="OTQ274" s="27"/>
      <c r="OTR274" s="27"/>
      <c r="OTS274" s="27"/>
      <c r="OTT274" s="27"/>
      <c r="OTU274" s="27"/>
      <c r="OTV274" s="27"/>
      <c r="OTW274" s="27"/>
      <c r="OTX274" s="27"/>
      <c r="OTY274" s="27"/>
      <c r="OTZ274" s="27"/>
      <c r="OUA274" s="27"/>
      <c r="OUB274" s="27"/>
      <c r="OUC274" s="27"/>
      <c r="OUD274" s="27"/>
      <c r="OUE274" s="27"/>
      <c r="OUF274" s="27"/>
      <c r="OUG274" s="27"/>
      <c r="OUH274" s="27"/>
      <c r="OUI274" s="27"/>
      <c r="OUJ274" s="27"/>
      <c r="OUK274" s="27"/>
      <c r="OUL274" s="27"/>
      <c r="OUM274" s="27"/>
      <c r="OUN274" s="27"/>
      <c r="OUO274" s="27"/>
      <c r="OUP274" s="27"/>
      <c r="OUQ274" s="27"/>
      <c r="OUR274" s="27"/>
      <c r="OUS274" s="27"/>
      <c r="OUT274" s="27"/>
      <c r="OUU274" s="27"/>
      <c r="OUV274" s="27"/>
      <c r="OUW274" s="27"/>
      <c r="OUX274" s="27"/>
      <c r="OUY274" s="27"/>
      <c r="OUZ274" s="27"/>
      <c r="OVA274" s="27"/>
      <c r="OVB274" s="27"/>
      <c r="OVC274" s="27"/>
      <c r="OVD274" s="27"/>
      <c r="OVE274" s="27"/>
      <c r="OVF274" s="27"/>
      <c r="OVG274" s="27"/>
      <c r="OVH274" s="27"/>
      <c r="OVI274" s="27"/>
      <c r="OVJ274" s="27"/>
      <c r="OVK274" s="27"/>
      <c r="OVL274" s="27"/>
      <c r="OVM274" s="27"/>
      <c r="OVN274" s="27"/>
      <c r="OVO274" s="27"/>
      <c r="OVP274" s="27"/>
      <c r="OVQ274" s="27"/>
      <c r="OVR274" s="27"/>
      <c r="OVS274" s="27"/>
      <c r="OVT274" s="27"/>
      <c r="OVU274" s="27"/>
      <c r="OVV274" s="27"/>
      <c r="OVW274" s="27"/>
      <c r="OVX274" s="27"/>
      <c r="OVY274" s="27"/>
      <c r="OVZ274" s="27"/>
      <c r="OWA274" s="27"/>
      <c r="OWB274" s="27"/>
      <c r="OWC274" s="27"/>
      <c r="OWD274" s="27"/>
      <c r="OWE274" s="27"/>
      <c r="OWF274" s="27"/>
      <c r="OWG274" s="27"/>
      <c r="OWH274" s="27"/>
      <c r="OWI274" s="27"/>
      <c r="OWJ274" s="27"/>
      <c r="OWK274" s="27"/>
      <c r="OWL274" s="27"/>
      <c r="OWM274" s="27"/>
      <c r="OWN274" s="27"/>
      <c r="OWO274" s="27"/>
      <c r="OWP274" s="27"/>
      <c r="OWQ274" s="27"/>
      <c r="OWR274" s="27"/>
      <c r="OWS274" s="27"/>
      <c r="OWT274" s="27"/>
      <c r="OWU274" s="27"/>
      <c r="OWV274" s="27"/>
      <c r="OWW274" s="27"/>
      <c r="OWX274" s="27"/>
      <c r="OWY274" s="27"/>
      <c r="OWZ274" s="27"/>
      <c r="OXA274" s="27"/>
      <c r="OXB274" s="27"/>
      <c r="OXC274" s="27"/>
      <c r="OXD274" s="27"/>
      <c r="OXE274" s="27"/>
      <c r="OXF274" s="27"/>
      <c r="OXG274" s="27"/>
      <c r="OXH274" s="27"/>
      <c r="OXI274" s="27"/>
      <c r="OXJ274" s="27"/>
      <c r="OXK274" s="27"/>
      <c r="OXL274" s="27"/>
      <c r="OXM274" s="27"/>
      <c r="OXN274" s="27"/>
      <c r="OXO274" s="27"/>
      <c r="OXP274" s="27"/>
      <c r="OXQ274" s="27"/>
      <c r="OXR274" s="27"/>
      <c r="OXS274" s="27"/>
      <c r="OXT274" s="27"/>
      <c r="OXU274" s="27"/>
      <c r="OXV274" s="27"/>
      <c r="OXW274" s="27"/>
      <c r="OXX274" s="27"/>
      <c r="OXY274" s="27"/>
      <c r="OXZ274" s="27"/>
      <c r="OYA274" s="27"/>
      <c r="OYB274" s="27"/>
      <c r="OYC274" s="27"/>
      <c r="OYD274" s="27"/>
      <c r="OYE274" s="27"/>
      <c r="OYF274" s="27"/>
      <c r="OYG274" s="27"/>
      <c r="OYH274" s="27"/>
      <c r="OYI274" s="27"/>
      <c r="OYJ274" s="27"/>
      <c r="OYK274" s="27"/>
      <c r="OYL274" s="27"/>
      <c r="OYM274" s="27"/>
      <c r="OYN274" s="27"/>
      <c r="OYO274" s="27"/>
      <c r="OYP274" s="27"/>
      <c r="OYQ274" s="27"/>
      <c r="OYR274" s="27"/>
      <c r="OYS274" s="27"/>
      <c r="OYT274" s="27"/>
      <c r="OYU274" s="27"/>
      <c r="OYV274" s="27"/>
      <c r="OYW274" s="27"/>
      <c r="OYX274" s="27"/>
      <c r="OYY274" s="27"/>
      <c r="OYZ274" s="27"/>
      <c r="OZA274" s="27"/>
      <c r="OZB274" s="27"/>
      <c r="OZC274" s="27"/>
      <c r="OZD274" s="27"/>
      <c r="OZE274" s="27"/>
      <c r="OZF274" s="27"/>
      <c r="OZG274" s="27"/>
      <c r="OZH274" s="27"/>
      <c r="OZI274" s="27"/>
      <c r="OZJ274" s="27"/>
      <c r="OZK274" s="27"/>
      <c r="OZL274" s="27"/>
      <c r="OZM274" s="27"/>
      <c r="OZN274" s="27"/>
      <c r="OZO274" s="27"/>
      <c r="OZP274" s="27"/>
      <c r="OZQ274" s="27"/>
      <c r="OZR274" s="27"/>
      <c r="OZS274" s="27"/>
      <c r="OZT274" s="27"/>
      <c r="OZU274" s="27"/>
      <c r="OZV274" s="27"/>
      <c r="OZW274" s="27"/>
      <c r="OZX274" s="27"/>
      <c r="OZY274" s="27"/>
      <c r="OZZ274" s="27"/>
      <c r="PAA274" s="27"/>
      <c r="PAB274" s="27"/>
      <c r="PAC274" s="27"/>
      <c r="PAD274" s="27"/>
      <c r="PAE274" s="27"/>
      <c r="PAF274" s="27"/>
      <c r="PAG274" s="27"/>
      <c r="PAH274" s="27"/>
      <c r="PAI274" s="27"/>
      <c r="PAJ274" s="27"/>
      <c r="PAK274" s="27"/>
      <c r="PAL274" s="27"/>
      <c r="PAM274" s="27"/>
      <c r="PAN274" s="27"/>
      <c r="PAO274" s="27"/>
      <c r="PAP274" s="27"/>
      <c r="PAQ274" s="27"/>
      <c r="PAR274" s="27"/>
      <c r="PAS274" s="27"/>
      <c r="PAT274" s="27"/>
      <c r="PAU274" s="27"/>
      <c r="PAV274" s="27"/>
      <c r="PAW274" s="27"/>
      <c r="PAX274" s="27"/>
      <c r="PAY274" s="27"/>
      <c r="PAZ274" s="27"/>
      <c r="PBA274" s="27"/>
      <c r="PBB274" s="27"/>
      <c r="PBC274" s="27"/>
      <c r="PBD274" s="27"/>
      <c r="PBE274" s="27"/>
      <c r="PBF274" s="27"/>
      <c r="PBG274" s="27"/>
      <c r="PBH274" s="27"/>
      <c r="PBI274" s="27"/>
      <c r="PBJ274" s="27"/>
      <c r="PBK274" s="27"/>
      <c r="PBL274" s="27"/>
      <c r="PBM274" s="27"/>
      <c r="PBN274" s="27"/>
      <c r="PBO274" s="27"/>
      <c r="PBP274" s="27"/>
      <c r="PBQ274" s="27"/>
      <c r="PBR274" s="27"/>
      <c r="PBS274" s="27"/>
      <c r="PBT274" s="27"/>
      <c r="PBU274" s="27"/>
      <c r="PBV274" s="27"/>
      <c r="PBW274" s="27"/>
      <c r="PBX274" s="27"/>
      <c r="PBY274" s="27"/>
      <c r="PBZ274" s="27"/>
      <c r="PCA274" s="27"/>
      <c r="PCB274" s="27"/>
      <c r="PCC274" s="27"/>
      <c r="PCD274" s="27"/>
      <c r="PCE274" s="27"/>
      <c r="PCF274" s="27"/>
      <c r="PCG274" s="27"/>
      <c r="PCH274" s="27"/>
      <c r="PCI274" s="27"/>
      <c r="PCJ274" s="27"/>
      <c r="PCK274" s="27"/>
      <c r="PCL274" s="27"/>
      <c r="PCM274" s="27"/>
      <c r="PCN274" s="27"/>
      <c r="PCO274" s="27"/>
      <c r="PCP274" s="27"/>
      <c r="PCQ274" s="27"/>
      <c r="PCR274" s="27"/>
      <c r="PCS274" s="27"/>
      <c r="PCT274" s="27"/>
      <c r="PCU274" s="27"/>
      <c r="PCV274" s="27"/>
      <c r="PCW274" s="27"/>
      <c r="PCX274" s="27"/>
      <c r="PCY274" s="27"/>
      <c r="PCZ274" s="27"/>
      <c r="PDA274" s="27"/>
      <c r="PDB274" s="27"/>
      <c r="PDC274" s="27"/>
      <c r="PDD274" s="27"/>
      <c r="PDE274" s="27"/>
      <c r="PDF274" s="27"/>
      <c r="PDG274" s="27"/>
      <c r="PDH274" s="27"/>
      <c r="PDI274" s="27"/>
      <c r="PDJ274" s="27"/>
      <c r="PDK274" s="27"/>
      <c r="PDL274" s="27"/>
      <c r="PDM274" s="27"/>
      <c r="PDN274" s="27"/>
      <c r="PDO274" s="27"/>
      <c r="PDP274" s="27"/>
      <c r="PDQ274" s="27"/>
      <c r="PDR274" s="27"/>
      <c r="PDS274" s="27"/>
      <c r="PDT274" s="27"/>
      <c r="PDU274" s="27"/>
      <c r="PDV274" s="27"/>
      <c r="PDW274" s="27"/>
      <c r="PDX274" s="27"/>
      <c r="PDY274" s="27"/>
      <c r="PDZ274" s="27"/>
      <c r="PEA274" s="27"/>
      <c r="PEB274" s="27"/>
      <c r="PEC274" s="27"/>
      <c r="PED274" s="27"/>
      <c r="PEE274" s="27"/>
      <c r="PEF274" s="27"/>
      <c r="PEG274" s="27"/>
      <c r="PEH274" s="27"/>
      <c r="PEI274" s="27"/>
      <c r="PEJ274" s="27"/>
      <c r="PEK274" s="27"/>
      <c r="PEL274" s="27"/>
      <c r="PEM274" s="27"/>
      <c r="PEN274" s="27"/>
      <c r="PEO274" s="27"/>
      <c r="PEP274" s="27"/>
      <c r="PEQ274" s="27"/>
      <c r="PER274" s="27"/>
      <c r="PES274" s="27"/>
      <c r="PET274" s="27"/>
      <c r="PEU274" s="27"/>
      <c r="PEV274" s="27"/>
      <c r="PEW274" s="27"/>
      <c r="PEX274" s="27"/>
      <c r="PEY274" s="27"/>
      <c r="PEZ274" s="27"/>
      <c r="PFA274" s="27"/>
      <c r="PFB274" s="27"/>
      <c r="PFC274" s="27"/>
      <c r="PFD274" s="27"/>
      <c r="PFE274" s="27"/>
      <c r="PFF274" s="27"/>
      <c r="PFG274" s="27"/>
      <c r="PFH274" s="27"/>
      <c r="PFI274" s="27"/>
      <c r="PFJ274" s="27"/>
      <c r="PFK274" s="27"/>
      <c r="PFL274" s="27"/>
      <c r="PFM274" s="27"/>
      <c r="PFN274" s="27"/>
      <c r="PFO274" s="27"/>
      <c r="PFP274" s="27"/>
      <c r="PFQ274" s="27"/>
      <c r="PFR274" s="27"/>
      <c r="PFS274" s="27"/>
      <c r="PFT274" s="27"/>
      <c r="PFU274" s="27"/>
      <c r="PFV274" s="27"/>
      <c r="PFW274" s="27"/>
      <c r="PFX274" s="27"/>
      <c r="PFY274" s="27"/>
      <c r="PFZ274" s="27"/>
      <c r="PGA274" s="27"/>
      <c r="PGB274" s="27"/>
      <c r="PGC274" s="27"/>
      <c r="PGD274" s="27"/>
      <c r="PGE274" s="27"/>
      <c r="PGF274" s="27"/>
      <c r="PGG274" s="27"/>
      <c r="PGH274" s="27"/>
      <c r="PGI274" s="27"/>
      <c r="PGJ274" s="27"/>
      <c r="PGK274" s="27"/>
      <c r="PGL274" s="27"/>
      <c r="PGM274" s="27"/>
      <c r="PGN274" s="27"/>
      <c r="PGO274" s="27"/>
      <c r="PGP274" s="27"/>
      <c r="PGQ274" s="27"/>
      <c r="PGR274" s="27"/>
      <c r="PGS274" s="27"/>
      <c r="PGT274" s="27"/>
      <c r="PGU274" s="27"/>
      <c r="PGV274" s="27"/>
      <c r="PGW274" s="27"/>
      <c r="PGX274" s="27"/>
      <c r="PGY274" s="27"/>
      <c r="PGZ274" s="27"/>
      <c r="PHA274" s="27"/>
      <c r="PHB274" s="27"/>
      <c r="PHC274" s="27"/>
      <c r="PHD274" s="27"/>
      <c r="PHE274" s="27"/>
      <c r="PHF274" s="27"/>
      <c r="PHG274" s="27"/>
      <c r="PHH274" s="27"/>
      <c r="PHI274" s="27"/>
      <c r="PHJ274" s="27"/>
      <c r="PHK274" s="27"/>
      <c r="PHL274" s="27"/>
      <c r="PHM274" s="27"/>
      <c r="PHN274" s="27"/>
      <c r="PHO274" s="27"/>
      <c r="PHP274" s="27"/>
      <c r="PHQ274" s="27"/>
      <c r="PHR274" s="27"/>
      <c r="PHS274" s="27"/>
      <c r="PHT274" s="27"/>
      <c r="PHU274" s="27"/>
      <c r="PHV274" s="27"/>
      <c r="PHW274" s="27"/>
      <c r="PHX274" s="27"/>
      <c r="PHY274" s="27"/>
      <c r="PHZ274" s="27"/>
      <c r="PIA274" s="27"/>
      <c r="PIB274" s="27"/>
      <c r="PIC274" s="27"/>
      <c r="PID274" s="27"/>
      <c r="PIE274" s="27"/>
      <c r="PIF274" s="27"/>
      <c r="PIG274" s="27"/>
      <c r="PIH274" s="27"/>
      <c r="PII274" s="27"/>
      <c r="PIJ274" s="27"/>
      <c r="PIK274" s="27"/>
      <c r="PIL274" s="27"/>
      <c r="PIM274" s="27"/>
      <c r="PIN274" s="27"/>
      <c r="PIO274" s="27"/>
      <c r="PIP274" s="27"/>
      <c r="PIQ274" s="27"/>
      <c r="PIR274" s="27"/>
      <c r="PIS274" s="27"/>
      <c r="PIT274" s="27"/>
      <c r="PIU274" s="27"/>
      <c r="PIV274" s="27"/>
      <c r="PIW274" s="27"/>
      <c r="PIX274" s="27"/>
      <c r="PIY274" s="27"/>
      <c r="PIZ274" s="27"/>
      <c r="PJA274" s="27"/>
      <c r="PJB274" s="27"/>
      <c r="PJC274" s="27"/>
      <c r="PJD274" s="27"/>
      <c r="PJE274" s="27"/>
      <c r="PJF274" s="27"/>
      <c r="PJG274" s="27"/>
      <c r="PJH274" s="27"/>
      <c r="PJI274" s="27"/>
      <c r="PJJ274" s="27"/>
      <c r="PJK274" s="27"/>
      <c r="PJL274" s="27"/>
      <c r="PJM274" s="27"/>
      <c r="PJN274" s="27"/>
      <c r="PJO274" s="27"/>
      <c r="PJP274" s="27"/>
      <c r="PJQ274" s="27"/>
      <c r="PJR274" s="27"/>
      <c r="PJS274" s="27"/>
      <c r="PJT274" s="27"/>
      <c r="PJU274" s="27"/>
      <c r="PJV274" s="27"/>
      <c r="PJW274" s="27"/>
      <c r="PJX274" s="27"/>
      <c r="PJY274" s="27"/>
      <c r="PJZ274" s="27"/>
      <c r="PKA274" s="27"/>
      <c r="PKB274" s="27"/>
      <c r="PKC274" s="27"/>
      <c r="PKD274" s="27"/>
      <c r="PKE274" s="27"/>
      <c r="PKF274" s="27"/>
      <c r="PKG274" s="27"/>
      <c r="PKH274" s="27"/>
      <c r="PKI274" s="27"/>
      <c r="PKJ274" s="27"/>
      <c r="PKK274" s="27"/>
      <c r="PKL274" s="27"/>
      <c r="PKM274" s="27"/>
      <c r="PKN274" s="27"/>
      <c r="PKO274" s="27"/>
      <c r="PKP274" s="27"/>
      <c r="PKQ274" s="27"/>
      <c r="PKR274" s="27"/>
      <c r="PKS274" s="27"/>
      <c r="PKT274" s="27"/>
      <c r="PKU274" s="27"/>
      <c r="PKV274" s="27"/>
      <c r="PKW274" s="27"/>
      <c r="PKX274" s="27"/>
      <c r="PKY274" s="27"/>
      <c r="PKZ274" s="27"/>
      <c r="PLA274" s="27"/>
      <c r="PLB274" s="27"/>
      <c r="PLC274" s="27"/>
      <c r="PLD274" s="27"/>
      <c r="PLE274" s="27"/>
      <c r="PLF274" s="27"/>
      <c r="PLG274" s="27"/>
      <c r="PLH274" s="27"/>
      <c r="PLI274" s="27"/>
      <c r="PLJ274" s="27"/>
      <c r="PLK274" s="27"/>
      <c r="PLL274" s="27"/>
      <c r="PLM274" s="27"/>
      <c r="PLN274" s="27"/>
      <c r="PLO274" s="27"/>
      <c r="PLP274" s="27"/>
      <c r="PLQ274" s="27"/>
      <c r="PLR274" s="27"/>
      <c r="PLS274" s="27"/>
      <c r="PLT274" s="27"/>
      <c r="PLU274" s="27"/>
      <c r="PLV274" s="27"/>
      <c r="PLW274" s="27"/>
      <c r="PLX274" s="27"/>
      <c r="PLY274" s="27"/>
      <c r="PLZ274" s="27"/>
      <c r="PMA274" s="27"/>
      <c r="PMB274" s="27"/>
      <c r="PMC274" s="27"/>
      <c r="PMD274" s="27"/>
      <c r="PME274" s="27"/>
      <c r="PMF274" s="27"/>
      <c r="PMG274" s="27"/>
      <c r="PMH274" s="27"/>
      <c r="PMI274" s="27"/>
      <c r="PMJ274" s="27"/>
      <c r="PMK274" s="27"/>
      <c r="PML274" s="27"/>
      <c r="PMM274" s="27"/>
      <c r="PMN274" s="27"/>
      <c r="PMO274" s="27"/>
      <c r="PMP274" s="27"/>
      <c r="PMQ274" s="27"/>
      <c r="PMR274" s="27"/>
      <c r="PMS274" s="27"/>
      <c r="PMT274" s="27"/>
      <c r="PMU274" s="27"/>
      <c r="PMV274" s="27"/>
      <c r="PMW274" s="27"/>
      <c r="PMX274" s="27"/>
      <c r="PMY274" s="27"/>
      <c r="PMZ274" s="27"/>
      <c r="PNA274" s="27"/>
      <c r="PNB274" s="27"/>
      <c r="PNC274" s="27"/>
      <c r="PND274" s="27"/>
      <c r="PNE274" s="27"/>
      <c r="PNF274" s="27"/>
      <c r="PNG274" s="27"/>
      <c r="PNH274" s="27"/>
      <c r="PNI274" s="27"/>
      <c r="PNJ274" s="27"/>
      <c r="PNK274" s="27"/>
      <c r="PNL274" s="27"/>
      <c r="PNM274" s="27"/>
      <c r="PNN274" s="27"/>
      <c r="PNO274" s="27"/>
      <c r="PNP274" s="27"/>
      <c r="PNQ274" s="27"/>
      <c r="PNR274" s="27"/>
      <c r="PNS274" s="27"/>
      <c r="PNT274" s="27"/>
      <c r="PNU274" s="27"/>
      <c r="PNV274" s="27"/>
      <c r="PNW274" s="27"/>
      <c r="PNX274" s="27"/>
      <c r="PNY274" s="27"/>
      <c r="PNZ274" s="27"/>
      <c r="POA274" s="27"/>
      <c r="POB274" s="27"/>
      <c r="POC274" s="27"/>
      <c r="POD274" s="27"/>
      <c r="POE274" s="27"/>
      <c r="POF274" s="27"/>
      <c r="POG274" s="27"/>
      <c r="POH274" s="27"/>
      <c r="POI274" s="27"/>
      <c r="POJ274" s="27"/>
      <c r="POK274" s="27"/>
      <c r="POL274" s="27"/>
      <c r="POM274" s="27"/>
      <c r="PON274" s="27"/>
      <c r="POO274" s="27"/>
      <c r="POP274" s="27"/>
      <c r="POQ274" s="27"/>
      <c r="POR274" s="27"/>
      <c r="POS274" s="27"/>
      <c r="POT274" s="27"/>
      <c r="POU274" s="27"/>
      <c r="POV274" s="27"/>
      <c r="POW274" s="27"/>
      <c r="POX274" s="27"/>
      <c r="POY274" s="27"/>
      <c r="POZ274" s="27"/>
      <c r="PPA274" s="27"/>
      <c r="PPB274" s="27"/>
      <c r="PPC274" s="27"/>
      <c r="PPD274" s="27"/>
      <c r="PPE274" s="27"/>
      <c r="PPF274" s="27"/>
      <c r="PPG274" s="27"/>
      <c r="PPH274" s="27"/>
      <c r="PPI274" s="27"/>
      <c r="PPJ274" s="27"/>
      <c r="PPK274" s="27"/>
      <c r="PPL274" s="27"/>
      <c r="PPM274" s="27"/>
      <c r="PPN274" s="27"/>
      <c r="PPO274" s="27"/>
      <c r="PPP274" s="27"/>
      <c r="PPQ274" s="27"/>
      <c r="PPR274" s="27"/>
      <c r="PPS274" s="27"/>
      <c r="PPT274" s="27"/>
      <c r="PPU274" s="27"/>
      <c r="PPV274" s="27"/>
      <c r="PPW274" s="27"/>
      <c r="PPX274" s="27"/>
      <c r="PPY274" s="27"/>
      <c r="PPZ274" s="27"/>
      <c r="PQA274" s="27"/>
      <c r="PQB274" s="27"/>
      <c r="PQC274" s="27"/>
      <c r="PQD274" s="27"/>
      <c r="PQE274" s="27"/>
      <c r="PQF274" s="27"/>
      <c r="PQG274" s="27"/>
      <c r="PQH274" s="27"/>
      <c r="PQI274" s="27"/>
      <c r="PQJ274" s="27"/>
      <c r="PQK274" s="27"/>
      <c r="PQL274" s="27"/>
      <c r="PQM274" s="27"/>
      <c r="PQN274" s="27"/>
      <c r="PQO274" s="27"/>
      <c r="PQP274" s="27"/>
      <c r="PQQ274" s="27"/>
      <c r="PQR274" s="27"/>
      <c r="PQS274" s="27"/>
      <c r="PQT274" s="27"/>
      <c r="PQU274" s="27"/>
      <c r="PQV274" s="27"/>
      <c r="PQW274" s="27"/>
      <c r="PQX274" s="27"/>
      <c r="PQY274" s="27"/>
      <c r="PQZ274" s="27"/>
      <c r="PRA274" s="27"/>
      <c r="PRB274" s="27"/>
      <c r="PRC274" s="27"/>
      <c r="PRD274" s="27"/>
      <c r="PRE274" s="27"/>
      <c r="PRF274" s="27"/>
      <c r="PRG274" s="27"/>
      <c r="PRH274" s="27"/>
      <c r="PRI274" s="27"/>
      <c r="PRJ274" s="27"/>
      <c r="PRK274" s="27"/>
      <c r="PRL274" s="27"/>
      <c r="PRM274" s="27"/>
      <c r="PRN274" s="27"/>
      <c r="PRO274" s="27"/>
      <c r="PRP274" s="27"/>
      <c r="PRQ274" s="27"/>
      <c r="PRR274" s="27"/>
      <c r="PRS274" s="27"/>
      <c r="PRT274" s="27"/>
      <c r="PRU274" s="27"/>
      <c r="PRV274" s="27"/>
      <c r="PRW274" s="27"/>
      <c r="PRX274" s="27"/>
      <c r="PRY274" s="27"/>
      <c r="PRZ274" s="27"/>
      <c r="PSA274" s="27"/>
      <c r="PSB274" s="27"/>
      <c r="PSC274" s="27"/>
      <c r="PSD274" s="27"/>
      <c r="PSE274" s="27"/>
      <c r="PSF274" s="27"/>
      <c r="PSG274" s="27"/>
      <c r="PSH274" s="27"/>
      <c r="PSI274" s="27"/>
      <c r="PSJ274" s="27"/>
      <c r="PSK274" s="27"/>
      <c r="PSL274" s="27"/>
      <c r="PSM274" s="27"/>
      <c r="PSN274" s="27"/>
      <c r="PSO274" s="27"/>
      <c r="PSP274" s="27"/>
      <c r="PSQ274" s="27"/>
      <c r="PSR274" s="27"/>
      <c r="PSS274" s="27"/>
      <c r="PST274" s="27"/>
      <c r="PSU274" s="27"/>
      <c r="PSV274" s="27"/>
      <c r="PSW274" s="27"/>
      <c r="PSX274" s="27"/>
      <c r="PSY274" s="27"/>
      <c r="PSZ274" s="27"/>
      <c r="PTA274" s="27"/>
      <c r="PTB274" s="27"/>
      <c r="PTC274" s="27"/>
      <c r="PTD274" s="27"/>
      <c r="PTE274" s="27"/>
      <c r="PTF274" s="27"/>
      <c r="PTG274" s="27"/>
      <c r="PTH274" s="27"/>
      <c r="PTI274" s="27"/>
      <c r="PTJ274" s="27"/>
      <c r="PTK274" s="27"/>
      <c r="PTL274" s="27"/>
      <c r="PTM274" s="27"/>
      <c r="PTN274" s="27"/>
      <c r="PTO274" s="27"/>
      <c r="PTP274" s="27"/>
      <c r="PTQ274" s="27"/>
      <c r="PTR274" s="27"/>
      <c r="PTS274" s="27"/>
      <c r="PTT274" s="27"/>
      <c r="PTU274" s="27"/>
      <c r="PTV274" s="27"/>
      <c r="PTW274" s="27"/>
      <c r="PTX274" s="27"/>
      <c r="PTY274" s="27"/>
      <c r="PTZ274" s="27"/>
      <c r="PUA274" s="27"/>
      <c r="PUB274" s="27"/>
      <c r="PUC274" s="27"/>
      <c r="PUD274" s="27"/>
      <c r="PUE274" s="27"/>
      <c r="PUF274" s="27"/>
      <c r="PUG274" s="27"/>
      <c r="PUH274" s="27"/>
      <c r="PUI274" s="27"/>
      <c r="PUJ274" s="27"/>
      <c r="PUK274" s="27"/>
      <c r="PUL274" s="27"/>
      <c r="PUM274" s="27"/>
      <c r="PUN274" s="27"/>
      <c r="PUO274" s="27"/>
      <c r="PUP274" s="27"/>
      <c r="PUQ274" s="27"/>
      <c r="PUR274" s="27"/>
      <c r="PUS274" s="27"/>
      <c r="PUT274" s="27"/>
      <c r="PUU274" s="27"/>
      <c r="PUV274" s="27"/>
      <c r="PUW274" s="27"/>
      <c r="PUX274" s="27"/>
      <c r="PUY274" s="27"/>
      <c r="PUZ274" s="27"/>
      <c r="PVA274" s="27"/>
      <c r="PVB274" s="27"/>
      <c r="PVC274" s="27"/>
      <c r="PVD274" s="27"/>
      <c r="PVE274" s="27"/>
      <c r="PVF274" s="27"/>
      <c r="PVG274" s="27"/>
      <c r="PVH274" s="27"/>
      <c r="PVI274" s="27"/>
      <c r="PVJ274" s="27"/>
      <c r="PVK274" s="27"/>
      <c r="PVL274" s="27"/>
      <c r="PVM274" s="27"/>
      <c r="PVN274" s="27"/>
      <c r="PVO274" s="27"/>
      <c r="PVP274" s="27"/>
      <c r="PVQ274" s="27"/>
      <c r="PVR274" s="27"/>
      <c r="PVS274" s="27"/>
      <c r="PVT274" s="27"/>
      <c r="PVU274" s="27"/>
      <c r="PVV274" s="27"/>
      <c r="PVW274" s="27"/>
      <c r="PVX274" s="27"/>
      <c r="PVY274" s="27"/>
      <c r="PVZ274" s="27"/>
      <c r="PWA274" s="27"/>
      <c r="PWB274" s="27"/>
      <c r="PWC274" s="27"/>
      <c r="PWD274" s="27"/>
      <c r="PWE274" s="27"/>
      <c r="PWF274" s="27"/>
      <c r="PWG274" s="27"/>
      <c r="PWH274" s="27"/>
      <c r="PWI274" s="27"/>
      <c r="PWJ274" s="27"/>
      <c r="PWK274" s="27"/>
      <c r="PWL274" s="27"/>
      <c r="PWM274" s="27"/>
      <c r="PWN274" s="27"/>
      <c r="PWO274" s="27"/>
      <c r="PWP274" s="27"/>
      <c r="PWQ274" s="27"/>
      <c r="PWR274" s="27"/>
      <c r="PWS274" s="27"/>
      <c r="PWT274" s="27"/>
      <c r="PWU274" s="27"/>
      <c r="PWV274" s="27"/>
      <c r="PWW274" s="27"/>
      <c r="PWX274" s="27"/>
      <c r="PWY274" s="27"/>
      <c r="PWZ274" s="27"/>
      <c r="PXA274" s="27"/>
      <c r="PXB274" s="27"/>
      <c r="PXC274" s="27"/>
      <c r="PXD274" s="27"/>
      <c r="PXE274" s="27"/>
      <c r="PXF274" s="27"/>
      <c r="PXG274" s="27"/>
      <c r="PXH274" s="27"/>
      <c r="PXI274" s="27"/>
      <c r="PXJ274" s="27"/>
      <c r="PXK274" s="27"/>
      <c r="PXL274" s="27"/>
      <c r="PXM274" s="27"/>
      <c r="PXN274" s="27"/>
      <c r="PXO274" s="27"/>
      <c r="PXP274" s="27"/>
      <c r="PXQ274" s="27"/>
      <c r="PXR274" s="27"/>
      <c r="PXS274" s="27"/>
      <c r="PXT274" s="27"/>
      <c r="PXU274" s="27"/>
      <c r="PXV274" s="27"/>
      <c r="PXW274" s="27"/>
      <c r="PXX274" s="27"/>
      <c r="PXY274" s="27"/>
      <c r="PXZ274" s="27"/>
      <c r="PYA274" s="27"/>
      <c r="PYB274" s="27"/>
      <c r="PYC274" s="27"/>
      <c r="PYD274" s="27"/>
      <c r="PYE274" s="27"/>
      <c r="PYF274" s="27"/>
      <c r="PYG274" s="27"/>
      <c r="PYH274" s="27"/>
      <c r="PYI274" s="27"/>
      <c r="PYJ274" s="27"/>
      <c r="PYK274" s="27"/>
      <c r="PYL274" s="27"/>
      <c r="PYM274" s="27"/>
      <c r="PYN274" s="27"/>
      <c r="PYO274" s="27"/>
      <c r="PYP274" s="27"/>
      <c r="PYQ274" s="27"/>
      <c r="PYR274" s="27"/>
      <c r="PYS274" s="27"/>
      <c r="PYT274" s="27"/>
      <c r="PYU274" s="27"/>
      <c r="PYV274" s="27"/>
      <c r="PYW274" s="27"/>
      <c r="PYX274" s="27"/>
      <c r="PYY274" s="27"/>
      <c r="PYZ274" s="27"/>
      <c r="PZA274" s="27"/>
      <c r="PZB274" s="27"/>
      <c r="PZC274" s="27"/>
      <c r="PZD274" s="27"/>
      <c r="PZE274" s="27"/>
      <c r="PZF274" s="27"/>
      <c r="PZG274" s="27"/>
      <c r="PZH274" s="27"/>
      <c r="PZI274" s="27"/>
      <c r="PZJ274" s="27"/>
      <c r="PZK274" s="27"/>
      <c r="PZL274" s="27"/>
      <c r="PZM274" s="27"/>
      <c r="PZN274" s="27"/>
      <c r="PZO274" s="27"/>
      <c r="PZP274" s="27"/>
      <c r="PZQ274" s="27"/>
      <c r="PZR274" s="27"/>
      <c r="PZS274" s="27"/>
      <c r="PZT274" s="27"/>
      <c r="PZU274" s="27"/>
      <c r="PZV274" s="27"/>
      <c r="PZW274" s="27"/>
      <c r="PZX274" s="27"/>
      <c r="PZY274" s="27"/>
      <c r="PZZ274" s="27"/>
      <c r="QAA274" s="27"/>
      <c r="QAB274" s="27"/>
      <c r="QAC274" s="27"/>
      <c r="QAD274" s="27"/>
      <c r="QAE274" s="27"/>
      <c r="QAF274" s="27"/>
      <c r="QAG274" s="27"/>
      <c r="QAH274" s="27"/>
      <c r="QAI274" s="27"/>
      <c r="QAJ274" s="27"/>
      <c r="QAK274" s="27"/>
      <c r="QAL274" s="27"/>
      <c r="QAM274" s="27"/>
      <c r="QAN274" s="27"/>
      <c r="QAO274" s="27"/>
      <c r="QAP274" s="27"/>
      <c r="QAQ274" s="27"/>
      <c r="QAR274" s="27"/>
      <c r="QAS274" s="27"/>
      <c r="QAT274" s="27"/>
      <c r="QAU274" s="27"/>
      <c r="QAV274" s="27"/>
      <c r="QAW274" s="27"/>
      <c r="QAX274" s="27"/>
      <c r="QAY274" s="27"/>
      <c r="QAZ274" s="27"/>
      <c r="QBA274" s="27"/>
      <c r="QBB274" s="27"/>
      <c r="QBC274" s="27"/>
      <c r="QBD274" s="27"/>
      <c r="QBE274" s="27"/>
      <c r="QBF274" s="27"/>
      <c r="QBG274" s="27"/>
      <c r="QBH274" s="27"/>
      <c r="QBI274" s="27"/>
      <c r="QBJ274" s="27"/>
      <c r="QBK274" s="27"/>
      <c r="QBL274" s="27"/>
      <c r="QBM274" s="27"/>
      <c r="QBN274" s="27"/>
      <c r="QBO274" s="27"/>
      <c r="QBP274" s="27"/>
      <c r="QBQ274" s="27"/>
      <c r="QBR274" s="27"/>
      <c r="QBS274" s="27"/>
      <c r="QBT274" s="27"/>
      <c r="QBU274" s="27"/>
      <c r="QBV274" s="27"/>
      <c r="QBW274" s="27"/>
      <c r="QBX274" s="27"/>
      <c r="QBY274" s="27"/>
      <c r="QBZ274" s="27"/>
      <c r="QCA274" s="27"/>
      <c r="QCB274" s="27"/>
      <c r="QCC274" s="27"/>
      <c r="QCD274" s="27"/>
      <c r="QCE274" s="27"/>
      <c r="QCF274" s="27"/>
      <c r="QCG274" s="27"/>
      <c r="QCH274" s="27"/>
      <c r="QCI274" s="27"/>
      <c r="QCJ274" s="27"/>
      <c r="QCK274" s="27"/>
      <c r="QCL274" s="27"/>
      <c r="QCM274" s="27"/>
      <c r="QCN274" s="27"/>
      <c r="QCO274" s="27"/>
      <c r="QCP274" s="27"/>
      <c r="QCQ274" s="27"/>
      <c r="QCR274" s="27"/>
      <c r="QCS274" s="27"/>
      <c r="QCT274" s="27"/>
      <c r="QCU274" s="27"/>
      <c r="QCV274" s="27"/>
      <c r="QCW274" s="27"/>
      <c r="QCX274" s="27"/>
      <c r="QCY274" s="27"/>
      <c r="QCZ274" s="27"/>
      <c r="QDA274" s="27"/>
      <c r="QDB274" s="27"/>
      <c r="QDC274" s="27"/>
      <c r="QDD274" s="27"/>
      <c r="QDE274" s="27"/>
      <c r="QDF274" s="27"/>
      <c r="QDG274" s="27"/>
      <c r="QDH274" s="27"/>
      <c r="QDI274" s="27"/>
      <c r="QDJ274" s="27"/>
      <c r="QDK274" s="27"/>
      <c r="QDL274" s="27"/>
      <c r="QDM274" s="27"/>
      <c r="QDN274" s="27"/>
      <c r="QDO274" s="27"/>
      <c r="QDP274" s="27"/>
      <c r="QDQ274" s="27"/>
      <c r="QDR274" s="27"/>
      <c r="QDS274" s="27"/>
      <c r="QDT274" s="27"/>
      <c r="QDU274" s="27"/>
      <c r="QDV274" s="27"/>
      <c r="QDW274" s="27"/>
      <c r="QDX274" s="27"/>
      <c r="QDY274" s="27"/>
      <c r="QDZ274" s="27"/>
      <c r="QEA274" s="27"/>
      <c r="QEB274" s="27"/>
      <c r="QEC274" s="27"/>
      <c r="QED274" s="27"/>
      <c r="QEE274" s="27"/>
      <c r="QEF274" s="27"/>
      <c r="QEG274" s="27"/>
      <c r="QEH274" s="27"/>
      <c r="QEI274" s="27"/>
      <c r="QEJ274" s="27"/>
      <c r="QEK274" s="27"/>
      <c r="QEL274" s="27"/>
      <c r="QEM274" s="27"/>
      <c r="QEN274" s="27"/>
      <c r="QEO274" s="27"/>
      <c r="QEP274" s="27"/>
      <c r="QEQ274" s="27"/>
      <c r="QER274" s="27"/>
      <c r="QES274" s="27"/>
      <c r="QET274" s="27"/>
      <c r="QEU274" s="27"/>
      <c r="QEV274" s="27"/>
      <c r="QEW274" s="27"/>
      <c r="QEX274" s="27"/>
      <c r="QEY274" s="27"/>
      <c r="QEZ274" s="27"/>
      <c r="QFA274" s="27"/>
      <c r="QFB274" s="27"/>
      <c r="QFC274" s="27"/>
      <c r="QFD274" s="27"/>
      <c r="QFE274" s="27"/>
      <c r="QFF274" s="27"/>
      <c r="QFG274" s="27"/>
      <c r="QFH274" s="27"/>
      <c r="QFI274" s="27"/>
      <c r="QFJ274" s="27"/>
      <c r="QFK274" s="27"/>
      <c r="QFL274" s="27"/>
      <c r="QFM274" s="27"/>
      <c r="QFN274" s="27"/>
      <c r="QFO274" s="27"/>
      <c r="QFP274" s="27"/>
      <c r="QFQ274" s="27"/>
      <c r="QFR274" s="27"/>
      <c r="QFS274" s="27"/>
      <c r="QFT274" s="27"/>
      <c r="QFU274" s="27"/>
      <c r="QFV274" s="27"/>
      <c r="QFW274" s="27"/>
      <c r="QFX274" s="27"/>
      <c r="QFY274" s="27"/>
      <c r="QFZ274" s="27"/>
      <c r="QGA274" s="27"/>
      <c r="QGB274" s="27"/>
      <c r="QGC274" s="27"/>
      <c r="QGD274" s="27"/>
      <c r="QGE274" s="27"/>
      <c r="QGF274" s="27"/>
      <c r="QGG274" s="27"/>
      <c r="QGH274" s="27"/>
      <c r="QGI274" s="27"/>
      <c r="QGJ274" s="27"/>
      <c r="QGK274" s="27"/>
      <c r="QGL274" s="27"/>
      <c r="QGM274" s="27"/>
      <c r="QGN274" s="27"/>
      <c r="QGO274" s="27"/>
      <c r="QGP274" s="27"/>
      <c r="QGQ274" s="27"/>
      <c r="QGR274" s="27"/>
      <c r="QGS274" s="27"/>
      <c r="QGT274" s="27"/>
      <c r="QGU274" s="27"/>
      <c r="QGV274" s="27"/>
      <c r="QGW274" s="27"/>
      <c r="QGX274" s="27"/>
      <c r="QGY274" s="27"/>
      <c r="QGZ274" s="27"/>
      <c r="QHA274" s="27"/>
      <c r="QHB274" s="27"/>
      <c r="QHC274" s="27"/>
      <c r="QHD274" s="27"/>
      <c r="QHE274" s="27"/>
      <c r="QHF274" s="27"/>
      <c r="QHG274" s="27"/>
      <c r="QHH274" s="27"/>
      <c r="QHI274" s="27"/>
      <c r="QHJ274" s="27"/>
      <c r="QHK274" s="27"/>
      <c r="QHL274" s="27"/>
      <c r="QHM274" s="27"/>
      <c r="QHN274" s="27"/>
      <c r="QHO274" s="27"/>
      <c r="QHP274" s="27"/>
      <c r="QHQ274" s="27"/>
      <c r="QHR274" s="27"/>
      <c r="QHS274" s="27"/>
      <c r="QHT274" s="27"/>
      <c r="QHU274" s="27"/>
      <c r="QHV274" s="27"/>
      <c r="QHW274" s="27"/>
      <c r="QHX274" s="27"/>
      <c r="QHY274" s="27"/>
      <c r="QHZ274" s="27"/>
      <c r="QIA274" s="27"/>
      <c r="QIB274" s="27"/>
      <c r="QIC274" s="27"/>
      <c r="QID274" s="27"/>
      <c r="QIE274" s="27"/>
      <c r="QIF274" s="27"/>
      <c r="QIG274" s="27"/>
      <c r="QIH274" s="27"/>
      <c r="QII274" s="27"/>
      <c r="QIJ274" s="27"/>
      <c r="QIK274" s="27"/>
      <c r="QIL274" s="27"/>
      <c r="QIM274" s="27"/>
      <c r="QIN274" s="27"/>
      <c r="QIO274" s="27"/>
      <c r="QIP274" s="27"/>
      <c r="QIQ274" s="27"/>
      <c r="QIR274" s="27"/>
      <c r="QIS274" s="27"/>
      <c r="QIT274" s="27"/>
      <c r="QIU274" s="27"/>
      <c r="QIV274" s="27"/>
      <c r="QIW274" s="27"/>
      <c r="QIX274" s="27"/>
      <c r="QIY274" s="27"/>
      <c r="QIZ274" s="27"/>
      <c r="QJA274" s="27"/>
      <c r="QJB274" s="27"/>
      <c r="QJC274" s="27"/>
      <c r="QJD274" s="27"/>
      <c r="QJE274" s="27"/>
      <c r="QJF274" s="27"/>
      <c r="QJG274" s="27"/>
      <c r="QJH274" s="27"/>
      <c r="QJI274" s="27"/>
      <c r="QJJ274" s="27"/>
      <c r="QJK274" s="27"/>
      <c r="QJL274" s="27"/>
      <c r="QJM274" s="27"/>
      <c r="QJN274" s="27"/>
      <c r="QJO274" s="27"/>
      <c r="QJP274" s="27"/>
      <c r="QJQ274" s="27"/>
      <c r="QJR274" s="27"/>
      <c r="QJS274" s="27"/>
      <c r="QJT274" s="27"/>
      <c r="QJU274" s="27"/>
      <c r="QJV274" s="27"/>
      <c r="QJW274" s="27"/>
      <c r="QJX274" s="27"/>
      <c r="QJY274" s="27"/>
      <c r="QJZ274" s="27"/>
      <c r="QKA274" s="27"/>
      <c r="QKB274" s="27"/>
      <c r="QKC274" s="27"/>
      <c r="QKD274" s="27"/>
      <c r="QKE274" s="27"/>
      <c r="QKF274" s="27"/>
      <c r="QKG274" s="27"/>
      <c r="QKH274" s="27"/>
      <c r="QKI274" s="27"/>
      <c r="QKJ274" s="27"/>
      <c r="QKK274" s="27"/>
      <c r="QKL274" s="27"/>
      <c r="QKM274" s="27"/>
      <c r="QKN274" s="27"/>
      <c r="QKO274" s="27"/>
      <c r="QKP274" s="27"/>
      <c r="QKQ274" s="27"/>
      <c r="QKR274" s="27"/>
      <c r="QKS274" s="27"/>
      <c r="QKT274" s="27"/>
      <c r="QKU274" s="27"/>
      <c r="QKV274" s="27"/>
      <c r="QKW274" s="27"/>
      <c r="QKX274" s="27"/>
      <c r="QKY274" s="27"/>
      <c r="QKZ274" s="27"/>
      <c r="QLA274" s="27"/>
      <c r="QLB274" s="27"/>
      <c r="QLC274" s="27"/>
      <c r="QLD274" s="27"/>
      <c r="QLE274" s="27"/>
      <c r="QLF274" s="27"/>
      <c r="QLG274" s="27"/>
      <c r="QLH274" s="27"/>
      <c r="QLI274" s="27"/>
      <c r="QLJ274" s="27"/>
      <c r="QLK274" s="27"/>
      <c r="QLL274" s="27"/>
      <c r="QLM274" s="27"/>
      <c r="QLN274" s="27"/>
      <c r="QLO274" s="27"/>
      <c r="QLP274" s="27"/>
      <c r="QLQ274" s="27"/>
      <c r="QLR274" s="27"/>
      <c r="QLS274" s="27"/>
      <c r="QLT274" s="27"/>
      <c r="QLU274" s="27"/>
      <c r="QLV274" s="27"/>
      <c r="QLW274" s="27"/>
      <c r="QLX274" s="27"/>
      <c r="QLY274" s="27"/>
      <c r="QLZ274" s="27"/>
      <c r="QMA274" s="27"/>
      <c r="QMB274" s="27"/>
      <c r="QMC274" s="27"/>
      <c r="QMD274" s="27"/>
      <c r="QME274" s="27"/>
      <c r="QMF274" s="27"/>
      <c r="QMG274" s="27"/>
      <c r="QMH274" s="27"/>
      <c r="QMI274" s="27"/>
      <c r="QMJ274" s="27"/>
      <c r="QMK274" s="27"/>
      <c r="QML274" s="27"/>
      <c r="QMM274" s="27"/>
      <c r="QMN274" s="27"/>
      <c r="QMO274" s="27"/>
      <c r="QMP274" s="27"/>
      <c r="QMQ274" s="27"/>
      <c r="QMR274" s="27"/>
      <c r="QMS274" s="27"/>
      <c r="QMT274" s="27"/>
      <c r="QMU274" s="27"/>
      <c r="QMV274" s="27"/>
      <c r="QMW274" s="27"/>
      <c r="QMX274" s="27"/>
      <c r="QMY274" s="27"/>
      <c r="QMZ274" s="27"/>
      <c r="QNA274" s="27"/>
      <c r="QNB274" s="27"/>
      <c r="QNC274" s="27"/>
      <c r="QND274" s="27"/>
      <c r="QNE274" s="27"/>
      <c r="QNF274" s="27"/>
      <c r="QNG274" s="27"/>
      <c r="QNH274" s="27"/>
      <c r="QNI274" s="27"/>
      <c r="QNJ274" s="27"/>
      <c r="QNK274" s="27"/>
      <c r="QNL274" s="27"/>
      <c r="QNM274" s="27"/>
      <c r="QNN274" s="27"/>
      <c r="QNO274" s="27"/>
      <c r="QNP274" s="27"/>
      <c r="QNQ274" s="27"/>
      <c r="QNR274" s="27"/>
      <c r="QNS274" s="27"/>
      <c r="QNT274" s="27"/>
      <c r="QNU274" s="27"/>
      <c r="QNV274" s="27"/>
      <c r="QNW274" s="27"/>
      <c r="QNX274" s="27"/>
      <c r="QNY274" s="27"/>
      <c r="QNZ274" s="27"/>
      <c r="QOA274" s="27"/>
      <c r="QOB274" s="27"/>
      <c r="QOC274" s="27"/>
      <c r="QOD274" s="27"/>
      <c r="QOE274" s="27"/>
      <c r="QOF274" s="27"/>
      <c r="QOG274" s="27"/>
      <c r="QOH274" s="27"/>
      <c r="QOI274" s="27"/>
      <c r="QOJ274" s="27"/>
      <c r="QOK274" s="27"/>
      <c r="QOL274" s="27"/>
      <c r="QOM274" s="27"/>
      <c r="QON274" s="27"/>
      <c r="QOO274" s="27"/>
      <c r="QOP274" s="27"/>
      <c r="QOQ274" s="27"/>
      <c r="QOR274" s="27"/>
      <c r="QOS274" s="27"/>
      <c r="QOT274" s="27"/>
      <c r="QOU274" s="27"/>
      <c r="QOV274" s="27"/>
      <c r="QOW274" s="27"/>
      <c r="QOX274" s="27"/>
      <c r="QOY274" s="27"/>
      <c r="QOZ274" s="27"/>
      <c r="QPA274" s="27"/>
      <c r="QPB274" s="27"/>
      <c r="QPC274" s="27"/>
      <c r="QPD274" s="27"/>
      <c r="QPE274" s="27"/>
      <c r="QPF274" s="27"/>
      <c r="QPG274" s="27"/>
      <c r="QPH274" s="27"/>
      <c r="QPI274" s="27"/>
      <c r="QPJ274" s="27"/>
      <c r="QPK274" s="27"/>
      <c r="QPL274" s="27"/>
      <c r="QPM274" s="27"/>
      <c r="QPN274" s="27"/>
      <c r="QPO274" s="27"/>
      <c r="QPP274" s="27"/>
      <c r="QPQ274" s="27"/>
      <c r="QPR274" s="27"/>
      <c r="QPS274" s="27"/>
      <c r="QPT274" s="27"/>
      <c r="QPU274" s="27"/>
      <c r="QPV274" s="27"/>
      <c r="QPW274" s="27"/>
      <c r="QPX274" s="27"/>
      <c r="QPY274" s="27"/>
      <c r="QPZ274" s="27"/>
      <c r="QQA274" s="27"/>
      <c r="QQB274" s="27"/>
      <c r="QQC274" s="27"/>
      <c r="QQD274" s="27"/>
      <c r="QQE274" s="27"/>
      <c r="QQF274" s="27"/>
      <c r="QQG274" s="27"/>
      <c r="QQH274" s="27"/>
      <c r="QQI274" s="27"/>
      <c r="QQJ274" s="27"/>
      <c r="QQK274" s="27"/>
      <c r="QQL274" s="27"/>
      <c r="QQM274" s="27"/>
      <c r="QQN274" s="27"/>
      <c r="QQO274" s="27"/>
      <c r="QQP274" s="27"/>
      <c r="QQQ274" s="27"/>
      <c r="QQR274" s="27"/>
      <c r="QQS274" s="27"/>
      <c r="QQT274" s="27"/>
      <c r="QQU274" s="27"/>
      <c r="QQV274" s="27"/>
      <c r="QQW274" s="27"/>
      <c r="QQX274" s="27"/>
      <c r="QQY274" s="27"/>
      <c r="QQZ274" s="27"/>
      <c r="QRA274" s="27"/>
      <c r="QRB274" s="27"/>
      <c r="QRC274" s="27"/>
      <c r="QRD274" s="27"/>
      <c r="QRE274" s="27"/>
      <c r="QRF274" s="27"/>
      <c r="QRG274" s="27"/>
      <c r="QRH274" s="27"/>
      <c r="QRI274" s="27"/>
      <c r="QRJ274" s="27"/>
      <c r="QRK274" s="27"/>
      <c r="QRL274" s="27"/>
      <c r="QRM274" s="27"/>
      <c r="QRN274" s="27"/>
      <c r="QRO274" s="27"/>
      <c r="QRP274" s="27"/>
      <c r="QRQ274" s="27"/>
      <c r="QRR274" s="27"/>
      <c r="QRS274" s="27"/>
      <c r="QRT274" s="27"/>
      <c r="QRU274" s="27"/>
      <c r="QRV274" s="27"/>
      <c r="QRW274" s="27"/>
      <c r="QRX274" s="27"/>
      <c r="QRY274" s="27"/>
      <c r="QRZ274" s="27"/>
      <c r="QSA274" s="27"/>
      <c r="QSB274" s="27"/>
      <c r="QSC274" s="27"/>
      <c r="QSD274" s="27"/>
      <c r="QSE274" s="27"/>
      <c r="QSF274" s="27"/>
      <c r="QSG274" s="27"/>
      <c r="QSH274" s="27"/>
      <c r="QSI274" s="27"/>
      <c r="QSJ274" s="27"/>
      <c r="QSK274" s="27"/>
      <c r="QSL274" s="27"/>
      <c r="QSM274" s="27"/>
      <c r="QSN274" s="27"/>
      <c r="QSO274" s="27"/>
      <c r="QSP274" s="27"/>
      <c r="QSQ274" s="27"/>
      <c r="QSR274" s="27"/>
      <c r="QSS274" s="27"/>
      <c r="QST274" s="27"/>
      <c r="QSU274" s="27"/>
      <c r="QSV274" s="27"/>
      <c r="QSW274" s="27"/>
      <c r="QSX274" s="27"/>
      <c r="QSY274" s="27"/>
      <c r="QSZ274" s="27"/>
      <c r="QTA274" s="27"/>
      <c r="QTB274" s="27"/>
      <c r="QTC274" s="27"/>
      <c r="QTD274" s="27"/>
      <c r="QTE274" s="27"/>
      <c r="QTF274" s="27"/>
      <c r="QTG274" s="27"/>
      <c r="QTH274" s="27"/>
      <c r="QTI274" s="27"/>
      <c r="QTJ274" s="27"/>
      <c r="QTK274" s="27"/>
      <c r="QTL274" s="27"/>
      <c r="QTM274" s="27"/>
      <c r="QTN274" s="27"/>
      <c r="QTO274" s="27"/>
      <c r="QTP274" s="27"/>
      <c r="QTQ274" s="27"/>
      <c r="QTR274" s="27"/>
      <c r="QTS274" s="27"/>
      <c r="QTT274" s="27"/>
      <c r="QTU274" s="27"/>
      <c r="QTV274" s="27"/>
      <c r="QTW274" s="27"/>
      <c r="QTX274" s="27"/>
      <c r="QTY274" s="27"/>
      <c r="QTZ274" s="27"/>
      <c r="QUA274" s="27"/>
      <c r="QUB274" s="27"/>
      <c r="QUC274" s="27"/>
      <c r="QUD274" s="27"/>
      <c r="QUE274" s="27"/>
      <c r="QUF274" s="27"/>
      <c r="QUG274" s="27"/>
      <c r="QUH274" s="27"/>
      <c r="QUI274" s="27"/>
      <c r="QUJ274" s="27"/>
      <c r="QUK274" s="27"/>
      <c r="QUL274" s="27"/>
      <c r="QUM274" s="27"/>
      <c r="QUN274" s="27"/>
      <c r="QUO274" s="27"/>
      <c r="QUP274" s="27"/>
      <c r="QUQ274" s="27"/>
      <c r="QUR274" s="27"/>
      <c r="QUS274" s="27"/>
      <c r="QUT274" s="27"/>
      <c r="QUU274" s="27"/>
      <c r="QUV274" s="27"/>
      <c r="QUW274" s="27"/>
      <c r="QUX274" s="27"/>
      <c r="QUY274" s="27"/>
      <c r="QUZ274" s="27"/>
      <c r="QVA274" s="27"/>
      <c r="QVB274" s="27"/>
      <c r="QVC274" s="27"/>
      <c r="QVD274" s="27"/>
      <c r="QVE274" s="27"/>
      <c r="QVF274" s="27"/>
      <c r="QVG274" s="27"/>
      <c r="QVH274" s="27"/>
      <c r="QVI274" s="27"/>
      <c r="QVJ274" s="27"/>
      <c r="QVK274" s="27"/>
      <c r="QVL274" s="27"/>
      <c r="QVM274" s="27"/>
      <c r="QVN274" s="27"/>
      <c r="QVO274" s="27"/>
      <c r="QVP274" s="27"/>
      <c r="QVQ274" s="27"/>
      <c r="QVR274" s="27"/>
      <c r="QVS274" s="27"/>
      <c r="QVT274" s="27"/>
      <c r="QVU274" s="27"/>
      <c r="QVV274" s="27"/>
      <c r="QVW274" s="27"/>
      <c r="QVX274" s="27"/>
      <c r="QVY274" s="27"/>
      <c r="QVZ274" s="27"/>
      <c r="QWA274" s="27"/>
      <c r="QWB274" s="27"/>
      <c r="QWC274" s="27"/>
      <c r="QWD274" s="27"/>
      <c r="QWE274" s="27"/>
      <c r="QWF274" s="27"/>
      <c r="QWG274" s="27"/>
      <c r="QWH274" s="27"/>
      <c r="QWI274" s="27"/>
      <c r="QWJ274" s="27"/>
      <c r="QWK274" s="27"/>
      <c r="QWL274" s="27"/>
      <c r="QWM274" s="27"/>
      <c r="QWN274" s="27"/>
      <c r="QWO274" s="27"/>
      <c r="QWP274" s="27"/>
      <c r="QWQ274" s="27"/>
      <c r="QWR274" s="27"/>
      <c r="QWS274" s="27"/>
      <c r="QWT274" s="27"/>
      <c r="QWU274" s="27"/>
      <c r="QWV274" s="27"/>
      <c r="QWW274" s="27"/>
      <c r="QWX274" s="27"/>
      <c r="QWY274" s="27"/>
      <c r="QWZ274" s="27"/>
      <c r="QXA274" s="27"/>
      <c r="QXB274" s="27"/>
      <c r="QXC274" s="27"/>
      <c r="QXD274" s="27"/>
      <c r="QXE274" s="27"/>
      <c r="QXF274" s="27"/>
      <c r="QXG274" s="27"/>
      <c r="QXH274" s="27"/>
      <c r="QXI274" s="27"/>
      <c r="QXJ274" s="27"/>
      <c r="QXK274" s="27"/>
      <c r="QXL274" s="27"/>
      <c r="QXM274" s="27"/>
      <c r="QXN274" s="27"/>
      <c r="QXO274" s="27"/>
      <c r="QXP274" s="27"/>
      <c r="QXQ274" s="27"/>
      <c r="QXR274" s="27"/>
      <c r="QXS274" s="27"/>
      <c r="QXT274" s="27"/>
      <c r="QXU274" s="27"/>
      <c r="QXV274" s="27"/>
      <c r="QXW274" s="27"/>
      <c r="QXX274" s="27"/>
      <c r="QXY274" s="27"/>
      <c r="QXZ274" s="27"/>
      <c r="QYA274" s="27"/>
      <c r="QYB274" s="27"/>
      <c r="QYC274" s="27"/>
      <c r="QYD274" s="27"/>
      <c r="QYE274" s="27"/>
      <c r="QYF274" s="27"/>
      <c r="QYG274" s="27"/>
      <c r="QYH274" s="27"/>
      <c r="QYI274" s="27"/>
      <c r="QYJ274" s="27"/>
      <c r="QYK274" s="27"/>
      <c r="QYL274" s="27"/>
      <c r="QYM274" s="27"/>
      <c r="QYN274" s="27"/>
      <c r="QYO274" s="27"/>
      <c r="QYP274" s="27"/>
      <c r="QYQ274" s="27"/>
      <c r="QYR274" s="27"/>
      <c r="QYS274" s="27"/>
      <c r="QYT274" s="27"/>
      <c r="QYU274" s="27"/>
      <c r="QYV274" s="27"/>
      <c r="QYW274" s="27"/>
      <c r="QYX274" s="27"/>
      <c r="QYY274" s="27"/>
      <c r="QYZ274" s="27"/>
      <c r="QZA274" s="27"/>
      <c r="QZB274" s="27"/>
      <c r="QZC274" s="27"/>
      <c r="QZD274" s="27"/>
      <c r="QZE274" s="27"/>
      <c r="QZF274" s="27"/>
      <c r="QZG274" s="27"/>
      <c r="QZH274" s="27"/>
      <c r="QZI274" s="27"/>
      <c r="QZJ274" s="27"/>
      <c r="QZK274" s="27"/>
      <c r="QZL274" s="27"/>
      <c r="QZM274" s="27"/>
      <c r="QZN274" s="27"/>
      <c r="QZO274" s="27"/>
      <c r="QZP274" s="27"/>
      <c r="QZQ274" s="27"/>
      <c r="QZR274" s="27"/>
      <c r="QZS274" s="27"/>
      <c r="QZT274" s="27"/>
      <c r="QZU274" s="27"/>
      <c r="QZV274" s="27"/>
      <c r="QZW274" s="27"/>
      <c r="QZX274" s="27"/>
      <c r="QZY274" s="27"/>
      <c r="QZZ274" s="27"/>
      <c r="RAA274" s="27"/>
      <c r="RAB274" s="27"/>
      <c r="RAC274" s="27"/>
      <c r="RAD274" s="27"/>
      <c r="RAE274" s="27"/>
      <c r="RAF274" s="27"/>
      <c r="RAG274" s="27"/>
      <c r="RAH274" s="27"/>
      <c r="RAI274" s="27"/>
      <c r="RAJ274" s="27"/>
      <c r="RAK274" s="27"/>
      <c r="RAL274" s="27"/>
      <c r="RAM274" s="27"/>
      <c r="RAN274" s="27"/>
      <c r="RAO274" s="27"/>
      <c r="RAP274" s="27"/>
      <c r="RAQ274" s="27"/>
      <c r="RAR274" s="27"/>
      <c r="RAS274" s="27"/>
      <c r="RAT274" s="27"/>
      <c r="RAU274" s="27"/>
      <c r="RAV274" s="27"/>
      <c r="RAW274" s="27"/>
      <c r="RAX274" s="27"/>
      <c r="RAY274" s="27"/>
      <c r="RAZ274" s="27"/>
      <c r="RBA274" s="27"/>
      <c r="RBB274" s="27"/>
      <c r="RBC274" s="27"/>
      <c r="RBD274" s="27"/>
      <c r="RBE274" s="27"/>
      <c r="RBF274" s="27"/>
      <c r="RBG274" s="27"/>
      <c r="RBH274" s="27"/>
      <c r="RBI274" s="27"/>
      <c r="RBJ274" s="27"/>
      <c r="RBK274" s="27"/>
      <c r="RBL274" s="27"/>
      <c r="RBM274" s="27"/>
      <c r="RBN274" s="27"/>
      <c r="RBO274" s="27"/>
      <c r="RBP274" s="27"/>
      <c r="RBQ274" s="27"/>
      <c r="RBR274" s="27"/>
      <c r="RBS274" s="27"/>
      <c r="RBT274" s="27"/>
      <c r="RBU274" s="27"/>
      <c r="RBV274" s="27"/>
      <c r="RBW274" s="27"/>
      <c r="RBX274" s="27"/>
      <c r="RBY274" s="27"/>
      <c r="RBZ274" s="27"/>
      <c r="RCA274" s="27"/>
      <c r="RCB274" s="27"/>
      <c r="RCC274" s="27"/>
      <c r="RCD274" s="27"/>
      <c r="RCE274" s="27"/>
      <c r="RCF274" s="27"/>
      <c r="RCG274" s="27"/>
      <c r="RCH274" s="27"/>
      <c r="RCI274" s="27"/>
      <c r="RCJ274" s="27"/>
      <c r="RCK274" s="27"/>
      <c r="RCL274" s="27"/>
      <c r="RCM274" s="27"/>
      <c r="RCN274" s="27"/>
      <c r="RCO274" s="27"/>
      <c r="RCP274" s="27"/>
      <c r="RCQ274" s="27"/>
      <c r="RCR274" s="27"/>
      <c r="RCS274" s="27"/>
      <c r="RCT274" s="27"/>
      <c r="RCU274" s="27"/>
      <c r="RCV274" s="27"/>
      <c r="RCW274" s="27"/>
      <c r="RCX274" s="27"/>
      <c r="RCY274" s="27"/>
      <c r="RCZ274" s="27"/>
      <c r="RDA274" s="27"/>
      <c r="RDB274" s="27"/>
      <c r="RDC274" s="27"/>
      <c r="RDD274" s="27"/>
      <c r="RDE274" s="27"/>
      <c r="RDF274" s="27"/>
      <c r="RDG274" s="27"/>
      <c r="RDH274" s="27"/>
      <c r="RDI274" s="27"/>
      <c r="RDJ274" s="27"/>
      <c r="RDK274" s="27"/>
      <c r="RDL274" s="27"/>
      <c r="RDM274" s="27"/>
      <c r="RDN274" s="27"/>
      <c r="RDO274" s="27"/>
      <c r="RDP274" s="27"/>
      <c r="RDQ274" s="27"/>
      <c r="RDR274" s="27"/>
      <c r="RDS274" s="27"/>
      <c r="RDT274" s="27"/>
      <c r="RDU274" s="27"/>
      <c r="RDV274" s="27"/>
      <c r="RDW274" s="27"/>
      <c r="RDX274" s="27"/>
      <c r="RDY274" s="27"/>
      <c r="RDZ274" s="27"/>
      <c r="REA274" s="27"/>
      <c r="REB274" s="27"/>
      <c r="REC274" s="27"/>
      <c r="RED274" s="27"/>
      <c r="REE274" s="27"/>
      <c r="REF274" s="27"/>
      <c r="REG274" s="27"/>
      <c r="REH274" s="27"/>
      <c r="REI274" s="27"/>
      <c r="REJ274" s="27"/>
      <c r="REK274" s="27"/>
      <c r="REL274" s="27"/>
      <c r="REM274" s="27"/>
      <c r="REN274" s="27"/>
      <c r="REO274" s="27"/>
      <c r="REP274" s="27"/>
      <c r="REQ274" s="27"/>
      <c r="RER274" s="27"/>
      <c r="RES274" s="27"/>
      <c r="RET274" s="27"/>
      <c r="REU274" s="27"/>
      <c r="REV274" s="27"/>
      <c r="REW274" s="27"/>
      <c r="REX274" s="27"/>
      <c r="REY274" s="27"/>
      <c r="REZ274" s="27"/>
      <c r="RFA274" s="27"/>
      <c r="RFB274" s="27"/>
      <c r="RFC274" s="27"/>
      <c r="RFD274" s="27"/>
      <c r="RFE274" s="27"/>
      <c r="RFF274" s="27"/>
      <c r="RFG274" s="27"/>
      <c r="RFH274" s="27"/>
      <c r="RFI274" s="27"/>
      <c r="RFJ274" s="27"/>
      <c r="RFK274" s="27"/>
      <c r="RFL274" s="27"/>
      <c r="RFM274" s="27"/>
      <c r="RFN274" s="27"/>
      <c r="RFO274" s="27"/>
      <c r="RFP274" s="27"/>
      <c r="RFQ274" s="27"/>
      <c r="RFR274" s="27"/>
      <c r="RFS274" s="27"/>
      <c r="RFT274" s="27"/>
      <c r="RFU274" s="27"/>
      <c r="RFV274" s="27"/>
      <c r="RFW274" s="27"/>
      <c r="RFX274" s="27"/>
      <c r="RFY274" s="27"/>
      <c r="RFZ274" s="27"/>
      <c r="RGA274" s="27"/>
      <c r="RGB274" s="27"/>
      <c r="RGC274" s="27"/>
      <c r="RGD274" s="27"/>
      <c r="RGE274" s="27"/>
      <c r="RGF274" s="27"/>
      <c r="RGG274" s="27"/>
      <c r="RGH274" s="27"/>
      <c r="RGI274" s="27"/>
      <c r="RGJ274" s="27"/>
      <c r="RGK274" s="27"/>
      <c r="RGL274" s="27"/>
      <c r="RGM274" s="27"/>
      <c r="RGN274" s="27"/>
      <c r="RGO274" s="27"/>
      <c r="RGP274" s="27"/>
      <c r="RGQ274" s="27"/>
      <c r="RGR274" s="27"/>
      <c r="RGS274" s="27"/>
      <c r="RGT274" s="27"/>
      <c r="RGU274" s="27"/>
      <c r="RGV274" s="27"/>
      <c r="RGW274" s="27"/>
      <c r="RGX274" s="27"/>
      <c r="RGY274" s="27"/>
      <c r="RGZ274" s="27"/>
      <c r="RHA274" s="27"/>
      <c r="RHB274" s="27"/>
      <c r="RHC274" s="27"/>
      <c r="RHD274" s="27"/>
      <c r="RHE274" s="27"/>
      <c r="RHF274" s="27"/>
      <c r="RHG274" s="27"/>
      <c r="RHH274" s="27"/>
      <c r="RHI274" s="27"/>
      <c r="RHJ274" s="27"/>
      <c r="RHK274" s="27"/>
      <c r="RHL274" s="27"/>
      <c r="RHM274" s="27"/>
      <c r="RHN274" s="27"/>
      <c r="RHO274" s="27"/>
      <c r="RHP274" s="27"/>
      <c r="RHQ274" s="27"/>
      <c r="RHR274" s="27"/>
      <c r="RHS274" s="27"/>
      <c r="RHT274" s="27"/>
      <c r="RHU274" s="27"/>
      <c r="RHV274" s="27"/>
      <c r="RHW274" s="27"/>
      <c r="RHX274" s="27"/>
      <c r="RHY274" s="27"/>
      <c r="RHZ274" s="27"/>
      <c r="RIA274" s="27"/>
      <c r="RIB274" s="27"/>
      <c r="RIC274" s="27"/>
      <c r="RID274" s="27"/>
      <c r="RIE274" s="27"/>
      <c r="RIF274" s="27"/>
      <c r="RIG274" s="27"/>
      <c r="RIH274" s="27"/>
      <c r="RII274" s="27"/>
      <c r="RIJ274" s="27"/>
      <c r="RIK274" s="27"/>
      <c r="RIL274" s="27"/>
      <c r="RIM274" s="27"/>
      <c r="RIN274" s="27"/>
      <c r="RIO274" s="27"/>
      <c r="RIP274" s="27"/>
      <c r="RIQ274" s="27"/>
      <c r="RIR274" s="27"/>
      <c r="RIS274" s="27"/>
      <c r="RIT274" s="27"/>
      <c r="RIU274" s="27"/>
      <c r="RIV274" s="27"/>
      <c r="RIW274" s="27"/>
      <c r="RIX274" s="27"/>
      <c r="RIY274" s="27"/>
      <c r="RIZ274" s="27"/>
      <c r="RJA274" s="27"/>
      <c r="RJB274" s="27"/>
      <c r="RJC274" s="27"/>
      <c r="RJD274" s="27"/>
      <c r="RJE274" s="27"/>
      <c r="RJF274" s="27"/>
      <c r="RJG274" s="27"/>
      <c r="RJH274" s="27"/>
      <c r="RJI274" s="27"/>
      <c r="RJJ274" s="27"/>
      <c r="RJK274" s="27"/>
      <c r="RJL274" s="27"/>
      <c r="RJM274" s="27"/>
      <c r="RJN274" s="27"/>
      <c r="RJO274" s="27"/>
      <c r="RJP274" s="27"/>
      <c r="RJQ274" s="27"/>
      <c r="RJR274" s="27"/>
      <c r="RJS274" s="27"/>
      <c r="RJT274" s="27"/>
      <c r="RJU274" s="27"/>
      <c r="RJV274" s="27"/>
      <c r="RJW274" s="27"/>
      <c r="RJX274" s="27"/>
      <c r="RJY274" s="27"/>
      <c r="RJZ274" s="27"/>
      <c r="RKA274" s="27"/>
      <c r="RKB274" s="27"/>
      <c r="RKC274" s="27"/>
      <c r="RKD274" s="27"/>
      <c r="RKE274" s="27"/>
      <c r="RKF274" s="27"/>
      <c r="RKG274" s="27"/>
      <c r="RKH274" s="27"/>
      <c r="RKI274" s="27"/>
      <c r="RKJ274" s="27"/>
      <c r="RKK274" s="27"/>
      <c r="RKL274" s="27"/>
      <c r="RKM274" s="27"/>
      <c r="RKN274" s="27"/>
      <c r="RKO274" s="27"/>
      <c r="RKP274" s="27"/>
      <c r="RKQ274" s="27"/>
      <c r="RKR274" s="27"/>
      <c r="RKS274" s="27"/>
      <c r="RKT274" s="27"/>
      <c r="RKU274" s="27"/>
      <c r="RKV274" s="27"/>
      <c r="RKW274" s="27"/>
      <c r="RKX274" s="27"/>
      <c r="RKY274" s="27"/>
      <c r="RKZ274" s="27"/>
      <c r="RLA274" s="27"/>
      <c r="RLB274" s="27"/>
      <c r="RLC274" s="27"/>
      <c r="RLD274" s="27"/>
      <c r="RLE274" s="27"/>
      <c r="RLF274" s="27"/>
      <c r="RLG274" s="27"/>
      <c r="RLH274" s="27"/>
      <c r="RLI274" s="27"/>
      <c r="RLJ274" s="27"/>
      <c r="RLK274" s="27"/>
      <c r="RLL274" s="27"/>
      <c r="RLM274" s="27"/>
      <c r="RLN274" s="27"/>
      <c r="RLO274" s="27"/>
      <c r="RLP274" s="27"/>
      <c r="RLQ274" s="27"/>
      <c r="RLR274" s="27"/>
      <c r="RLS274" s="27"/>
      <c r="RLT274" s="27"/>
      <c r="RLU274" s="27"/>
      <c r="RLV274" s="27"/>
      <c r="RLW274" s="27"/>
      <c r="RLX274" s="27"/>
      <c r="RLY274" s="27"/>
      <c r="RLZ274" s="27"/>
      <c r="RMA274" s="27"/>
      <c r="RMB274" s="27"/>
      <c r="RMC274" s="27"/>
      <c r="RMD274" s="27"/>
      <c r="RME274" s="27"/>
      <c r="RMF274" s="27"/>
      <c r="RMG274" s="27"/>
      <c r="RMH274" s="27"/>
      <c r="RMI274" s="27"/>
      <c r="RMJ274" s="27"/>
      <c r="RMK274" s="27"/>
      <c r="RML274" s="27"/>
      <c r="RMM274" s="27"/>
      <c r="RMN274" s="27"/>
      <c r="RMO274" s="27"/>
      <c r="RMP274" s="27"/>
      <c r="RMQ274" s="27"/>
      <c r="RMR274" s="27"/>
      <c r="RMS274" s="27"/>
      <c r="RMT274" s="27"/>
      <c r="RMU274" s="27"/>
      <c r="RMV274" s="27"/>
      <c r="RMW274" s="27"/>
      <c r="RMX274" s="27"/>
      <c r="RMY274" s="27"/>
      <c r="RMZ274" s="27"/>
      <c r="RNA274" s="27"/>
      <c r="RNB274" s="27"/>
      <c r="RNC274" s="27"/>
      <c r="RND274" s="27"/>
      <c r="RNE274" s="27"/>
      <c r="RNF274" s="27"/>
      <c r="RNG274" s="27"/>
      <c r="RNH274" s="27"/>
      <c r="RNI274" s="27"/>
      <c r="RNJ274" s="27"/>
      <c r="RNK274" s="27"/>
      <c r="RNL274" s="27"/>
      <c r="RNM274" s="27"/>
      <c r="RNN274" s="27"/>
      <c r="RNO274" s="27"/>
      <c r="RNP274" s="27"/>
      <c r="RNQ274" s="27"/>
      <c r="RNR274" s="27"/>
      <c r="RNS274" s="27"/>
      <c r="RNT274" s="27"/>
      <c r="RNU274" s="27"/>
      <c r="RNV274" s="27"/>
      <c r="RNW274" s="27"/>
      <c r="RNX274" s="27"/>
      <c r="RNY274" s="27"/>
      <c r="RNZ274" s="27"/>
      <c r="ROA274" s="27"/>
      <c r="ROB274" s="27"/>
      <c r="ROC274" s="27"/>
      <c r="ROD274" s="27"/>
      <c r="ROE274" s="27"/>
      <c r="ROF274" s="27"/>
      <c r="ROG274" s="27"/>
      <c r="ROH274" s="27"/>
      <c r="ROI274" s="27"/>
      <c r="ROJ274" s="27"/>
      <c r="ROK274" s="27"/>
      <c r="ROL274" s="27"/>
      <c r="ROM274" s="27"/>
      <c r="RON274" s="27"/>
      <c r="ROO274" s="27"/>
      <c r="ROP274" s="27"/>
      <c r="ROQ274" s="27"/>
      <c r="ROR274" s="27"/>
      <c r="ROS274" s="27"/>
      <c r="ROT274" s="27"/>
      <c r="ROU274" s="27"/>
      <c r="ROV274" s="27"/>
      <c r="ROW274" s="27"/>
      <c r="ROX274" s="27"/>
      <c r="ROY274" s="27"/>
      <c r="ROZ274" s="27"/>
      <c r="RPA274" s="27"/>
      <c r="RPB274" s="27"/>
      <c r="RPC274" s="27"/>
      <c r="RPD274" s="27"/>
      <c r="RPE274" s="27"/>
      <c r="RPF274" s="27"/>
      <c r="RPG274" s="27"/>
      <c r="RPH274" s="27"/>
      <c r="RPI274" s="27"/>
      <c r="RPJ274" s="27"/>
      <c r="RPK274" s="27"/>
      <c r="RPL274" s="27"/>
      <c r="RPM274" s="27"/>
      <c r="RPN274" s="27"/>
      <c r="RPO274" s="27"/>
      <c r="RPP274" s="27"/>
      <c r="RPQ274" s="27"/>
      <c r="RPR274" s="27"/>
      <c r="RPS274" s="27"/>
      <c r="RPT274" s="27"/>
      <c r="RPU274" s="27"/>
      <c r="RPV274" s="27"/>
      <c r="RPW274" s="27"/>
      <c r="RPX274" s="27"/>
      <c r="RPY274" s="27"/>
      <c r="RPZ274" s="27"/>
      <c r="RQA274" s="27"/>
      <c r="RQB274" s="27"/>
      <c r="RQC274" s="27"/>
      <c r="RQD274" s="27"/>
      <c r="RQE274" s="27"/>
      <c r="RQF274" s="27"/>
      <c r="RQG274" s="27"/>
      <c r="RQH274" s="27"/>
      <c r="RQI274" s="27"/>
      <c r="RQJ274" s="27"/>
      <c r="RQK274" s="27"/>
      <c r="RQL274" s="27"/>
      <c r="RQM274" s="27"/>
      <c r="RQN274" s="27"/>
      <c r="RQO274" s="27"/>
      <c r="RQP274" s="27"/>
      <c r="RQQ274" s="27"/>
      <c r="RQR274" s="27"/>
      <c r="RQS274" s="27"/>
      <c r="RQT274" s="27"/>
      <c r="RQU274" s="27"/>
      <c r="RQV274" s="27"/>
      <c r="RQW274" s="27"/>
      <c r="RQX274" s="27"/>
      <c r="RQY274" s="27"/>
      <c r="RQZ274" s="27"/>
      <c r="RRA274" s="27"/>
      <c r="RRB274" s="27"/>
      <c r="RRC274" s="27"/>
      <c r="RRD274" s="27"/>
      <c r="RRE274" s="27"/>
      <c r="RRF274" s="27"/>
      <c r="RRG274" s="27"/>
      <c r="RRH274" s="27"/>
      <c r="RRI274" s="27"/>
      <c r="RRJ274" s="27"/>
      <c r="RRK274" s="27"/>
      <c r="RRL274" s="27"/>
      <c r="RRM274" s="27"/>
      <c r="RRN274" s="27"/>
      <c r="RRO274" s="27"/>
      <c r="RRP274" s="27"/>
      <c r="RRQ274" s="27"/>
      <c r="RRR274" s="27"/>
      <c r="RRS274" s="27"/>
      <c r="RRT274" s="27"/>
      <c r="RRU274" s="27"/>
      <c r="RRV274" s="27"/>
      <c r="RRW274" s="27"/>
      <c r="RRX274" s="27"/>
      <c r="RRY274" s="27"/>
      <c r="RRZ274" s="27"/>
      <c r="RSA274" s="27"/>
      <c r="RSB274" s="27"/>
      <c r="RSC274" s="27"/>
      <c r="RSD274" s="27"/>
      <c r="RSE274" s="27"/>
      <c r="RSF274" s="27"/>
      <c r="RSG274" s="27"/>
      <c r="RSH274" s="27"/>
      <c r="RSI274" s="27"/>
      <c r="RSJ274" s="27"/>
      <c r="RSK274" s="27"/>
      <c r="RSL274" s="27"/>
      <c r="RSM274" s="27"/>
      <c r="RSN274" s="27"/>
      <c r="RSO274" s="27"/>
      <c r="RSP274" s="27"/>
      <c r="RSQ274" s="27"/>
      <c r="RSR274" s="27"/>
      <c r="RSS274" s="27"/>
      <c r="RST274" s="27"/>
      <c r="RSU274" s="27"/>
      <c r="RSV274" s="27"/>
      <c r="RSW274" s="27"/>
      <c r="RSX274" s="27"/>
      <c r="RSY274" s="27"/>
      <c r="RSZ274" s="27"/>
      <c r="RTA274" s="27"/>
      <c r="RTB274" s="27"/>
      <c r="RTC274" s="27"/>
      <c r="RTD274" s="27"/>
      <c r="RTE274" s="27"/>
      <c r="RTF274" s="27"/>
      <c r="RTG274" s="27"/>
      <c r="RTH274" s="27"/>
      <c r="RTI274" s="27"/>
      <c r="RTJ274" s="27"/>
      <c r="RTK274" s="27"/>
      <c r="RTL274" s="27"/>
      <c r="RTM274" s="27"/>
      <c r="RTN274" s="27"/>
      <c r="RTO274" s="27"/>
      <c r="RTP274" s="27"/>
      <c r="RTQ274" s="27"/>
      <c r="RTR274" s="27"/>
      <c r="RTS274" s="27"/>
      <c r="RTT274" s="27"/>
      <c r="RTU274" s="27"/>
      <c r="RTV274" s="27"/>
      <c r="RTW274" s="27"/>
      <c r="RTX274" s="27"/>
      <c r="RTY274" s="27"/>
      <c r="RTZ274" s="27"/>
      <c r="RUA274" s="27"/>
      <c r="RUB274" s="27"/>
      <c r="RUC274" s="27"/>
      <c r="RUD274" s="27"/>
      <c r="RUE274" s="27"/>
      <c r="RUF274" s="27"/>
      <c r="RUG274" s="27"/>
      <c r="RUH274" s="27"/>
      <c r="RUI274" s="27"/>
      <c r="RUJ274" s="27"/>
      <c r="RUK274" s="27"/>
      <c r="RUL274" s="27"/>
      <c r="RUM274" s="27"/>
      <c r="RUN274" s="27"/>
      <c r="RUO274" s="27"/>
      <c r="RUP274" s="27"/>
      <c r="RUQ274" s="27"/>
      <c r="RUR274" s="27"/>
      <c r="RUS274" s="27"/>
      <c r="RUT274" s="27"/>
      <c r="RUU274" s="27"/>
      <c r="RUV274" s="27"/>
      <c r="RUW274" s="27"/>
      <c r="RUX274" s="27"/>
      <c r="RUY274" s="27"/>
      <c r="RUZ274" s="27"/>
      <c r="RVA274" s="27"/>
      <c r="RVB274" s="27"/>
      <c r="RVC274" s="27"/>
      <c r="RVD274" s="27"/>
      <c r="RVE274" s="27"/>
      <c r="RVF274" s="27"/>
      <c r="RVG274" s="27"/>
      <c r="RVH274" s="27"/>
      <c r="RVI274" s="27"/>
      <c r="RVJ274" s="27"/>
      <c r="RVK274" s="27"/>
      <c r="RVL274" s="27"/>
      <c r="RVM274" s="27"/>
      <c r="RVN274" s="27"/>
      <c r="RVO274" s="27"/>
      <c r="RVP274" s="27"/>
      <c r="RVQ274" s="27"/>
      <c r="RVR274" s="27"/>
      <c r="RVS274" s="27"/>
      <c r="RVT274" s="27"/>
      <c r="RVU274" s="27"/>
      <c r="RVV274" s="27"/>
      <c r="RVW274" s="27"/>
      <c r="RVX274" s="27"/>
      <c r="RVY274" s="27"/>
      <c r="RVZ274" s="27"/>
      <c r="RWA274" s="27"/>
      <c r="RWB274" s="27"/>
      <c r="RWC274" s="27"/>
      <c r="RWD274" s="27"/>
      <c r="RWE274" s="27"/>
      <c r="RWF274" s="27"/>
      <c r="RWG274" s="27"/>
      <c r="RWH274" s="27"/>
      <c r="RWI274" s="27"/>
      <c r="RWJ274" s="27"/>
      <c r="RWK274" s="27"/>
      <c r="RWL274" s="27"/>
      <c r="RWM274" s="27"/>
      <c r="RWN274" s="27"/>
      <c r="RWO274" s="27"/>
      <c r="RWP274" s="27"/>
      <c r="RWQ274" s="27"/>
      <c r="RWR274" s="27"/>
      <c r="RWS274" s="27"/>
      <c r="RWT274" s="27"/>
      <c r="RWU274" s="27"/>
      <c r="RWV274" s="27"/>
      <c r="RWW274" s="27"/>
      <c r="RWX274" s="27"/>
      <c r="RWY274" s="27"/>
      <c r="RWZ274" s="27"/>
      <c r="RXA274" s="27"/>
      <c r="RXB274" s="27"/>
      <c r="RXC274" s="27"/>
      <c r="RXD274" s="27"/>
      <c r="RXE274" s="27"/>
      <c r="RXF274" s="27"/>
      <c r="RXG274" s="27"/>
      <c r="RXH274" s="27"/>
      <c r="RXI274" s="27"/>
      <c r="RXJ274" s="27"/>
      <c r="RXK274" s="27"/>
      <c r="RXL274" s="27"/>
      <c r="RXM274" s="27"/>
      <c r="RXN274" s="27"/>
      <c r="RXO274" s="27"/>
      <c r="RXP274" s="27"/>
      <c r="RXQ274" s="27"/>
      <c r="RXR274" s="27"/>
      <c r="RXS274" s="27"/>
      <c r="RXT274" s="27"/>
      <c r="RXU274" s="27"/>
      <c r="RXV274" s="27"/>
      <c r="RXW274" s="27"/>
      <c r="RXX274" s="27"/>
      <c r="RXY274" s="27"/>
      <c r="RXZ274" s="27"/>
      <c r="RYA274" s="27"/>
      <c r="RYB274" s="27"/>
      <c r="RYC274" s="27"/>
      <c r="RYD274" s="27"/>
      <c r="RYE274" s="27"/>
      <c r="RYF274" s="27"/>
      <c r="RYG274" s="27"/>
      <c r="RYH274" s="27"/>
      <c r="RYI274" s="27"/>
      <c r="RYJ274" s="27"/>
      <c r="RYK274" s="27"/>
      <c r="RYL274" s="27"/>
      <c r="RYM274" s="27"/>
      <c r="RYN274" s="27"/>
      <c r="RYO274" s="27"/>
      <c r="RYP274" s="27"/>
      <c r="RYQ274" s="27"/>
      <c r="RYR274" s="27"/>
      <c r="RYS274" s="27"/>
      <c r="RYT274" s="27"/>
      <c r="RYU274" s="27"/>
      <c r="RYV274" s="27"/>
      <c r="RYW274" s="27"/>
      <c r="RYX274" s="27"/>
      <c r="RYY274" s="27"/>
      <c r="RYZ274" s="27"/>
      <c r="RZA274" s="27"/>
      <c r="RZB274" s="27"/>
      <c r="RZC274" s="27"/>
      <c r="RZD274" s="27"/>
      <c r="RZE274" s="27"/>
      <c r="RZF274" s="27"/>
      <c r="RZG274" s="27"/>
      <c r="RZH274" s="27"/>
      <c r="RZI274" s="27"/>
      <c r="RZJ274" s="27"/>
      <c r="RZK274" s="27"/>
      <c r="RZL274" s="27"/>
      <c r="RZM274" s="27"/>
      <c r="RZN274" s="27"/>
      <c r="RZO274" s="27"/>
      <c r="RZP274" s="27"/>
      <c r="RZQ274" s="27"/>
      <c r="RZR274" s="27"/>
      <c r="RZS274" s="27"/>
      <c r="RZT274" s="27"/>
      <c r="RZU274" s="27"/>
      <c r="RZV274" s="27"/>
      <c r="RZW274" s="27"/>
      <c r="RZX274" s="27"/>
      <c r="RZY274" s="27"/>
      <c r="RZZ274" s="27"/>
      <c r="SAA274" s="27"/>
      <c r="SAB274" s="27"/>
      <c r="SAC274" s="27"/>
      <c r="SAD274" s="27"/>
      <c r="SAE274" s="27"/>
      <c r="SAF274" s="27"/>
      <c r="SAG274" s="27"/>
      <c r="SAH274" s="27"/>
      <c r="SAI274" s="27"/>
      <c r="SAJ274" s="27"/>
      <c r="SAK274" s="27"/>
      <c r="SAL274" s="27"/>
      <c r="SAM274" s="27"/>
      <c r="SAN274" s="27"/>
      <c r="SAO274" s="27"/>
      <c r="SAP274" s="27"/>
      <c r="SAQ274" s="27"/>
      <c r="SAR274" s="27"/>
      <c r="SAS274" s="27"/>
      <c r="SAT274" s="27"/>
      <c r="SAU274" s="27"/>
      <c r="SAV274" s="27"/>
      <c r="SAW274" s="27"/>
      <c r="SAX274" s="27"/>
      <c r="SAY274" s="27"/>
      <c r="SAZ274" s="27"/>
      <c r="SBA274" s="27"/>
      <c r="SBB274" s="27"/>
      <c r="SBC274" s="27"/>
      <c r="SBD274" s="27"/>
      <c r="SBE274" s="27"/>
      <c r="SBF274" s="27"/>
      <c r="SBG274" s="27"/>
      <c r="SBH274" s="27"/>
      <c r="SBI274" s="27"/>
      <c r="SBJ274" s="27"/>
      <c r="SBK274" s="27"/>
      <c r="SBL274" s="27"/>
      <c r="SBM274" s="27"/>
      <c r="SBN274" s="27"/>
      <c r="SBO274" s="27"/>
      <c r="SBP274" s="27"/>
      <c r="SBQ274" s="27"/>
      <c r="SBR274" s="27"/>
      <c r="SBS274" s="27"/>
      <c r="SBT274" s="27"/>
      <c r="SBU274" s="27"/>
      <c r="SBV274" s="27"/>
      <c r="SBW274" s="27"/>
      <c r="SBX274" s="27"/>
      <c r="SBY274" s="27"/>
      <c r="SBZ274" s="27"/>
      <c r="SCA274" s="27"/>
      <c r="SCB274" s="27"/>
      <c r="SCC274" s="27"/>
      <c r="SCD274" s="27"/>
      <c r="SCE274" s="27"/>
      <c r="SCF274" s="27"/>
      <c r="SCG274" s="27"/>
      <c r="SCH274" s="27"/>
      <c r="SCI274" s="27"/>
      <c r="SCJ274" s="27"/>
      <c r="SCK274" s="27"/>
      <c r="SCL274" s="27"/>
      <c r="SCM274" s="27"/>
      <c r="SCN274" s="27"/>
      <c r="SCO274" s="27"/>
      <c r="SCP274" s="27"/>
      <c r="SCQ274" s="27"/>
      <c r="SCR274" s="27"/>
      <c r="SCS274" s="27"/>
      <c r="SCT274" s="27"/>
      <c r="SCU274" s="27"/>
      <c r="SCV274" s="27"/>
      <c r="SCW274" s="27"/>
      <c r="SCX274" s="27"/>
      <c r="SCY274" s="27"/>
      <c r="SCZ274" s="27"/>
      <c r="SDA274" s="27"/>
      <c r="SDB274" s="27"/>
      <c r="SDC274" s="27"/>
      <c r="SDD274" s="27"/>
      <c r="SDE274" s="27"/>
      <c r="SDF274" s="27"/>
      <c r="SDG274" s="27"/>
      <c r="SDH274" s="27"/>
      <c r="SDI274" s="27"/>
      <c r="SDJ274" s="27"/>
      <c r="SDK274" s="27"/>
      <c r="SDL274" s="27"/>
      <c r="SDM274" s="27"/>
      <c r="SDN274" s="27"/>
      <c r="SDO274" s="27"/>
      <c r="SDP274" s="27"/>
      <c r="SDQ274" s="27"/>
      <c r="SDR274" s="27"/>
      <c r="SDS274" s="27"/>
      <c r="SDT274" s="27"/>
      <c r="SDU274" s="27"/>
      <c r="SDV274" s="27"/>
      <c r="SDW274" s="27"/>
      <c r="SDX274" s="27"/>
      <c r="SDY274" s="27"/>
      <c r="SDZ274" s="27"/>
      <c r="SEA274" s="27"/>
      <c r="SEB274" s="27"/>
      <c r="SEC274" s="27"/>
      <c r="SED274" s="27"/>
      <c r="SEE274" s="27"/>
      <c r="SEF274" s="27"/>
      <c r="SEG274" s="27"/>
      <c r="SEH274" s="27"/>
      <c r="SEI274" s="27"/>
      <c r="SEJ274" s="27"/>
      <c r="SEK274" s="27"/>
      <c r="SEL274" s="27"/>
      <c r="SEM274" s="27"/>
      <c r="SEN274" s="27"/>
      <c r="SEO274" s="27"/>
      <c r="SEP274" s="27"/>
      <c r="SEQ274" s="27"/>
      <c r="SER274" s="27"/>
      <c r="SES274" s="27"/>
      <c r="SET274" s="27"/>
      <c r="SEU274" s="27"/>
      <c r="SEV274" s="27"/>
      <c r="SEW274" s="27"/>
      <c r="SEX274" s="27"/>
      <c r="SEY274" s="27"/>
      <c r="SEZ274" s="27"/>
      <c r="SFA274" s="27"/>
      <c r="SFB274" s="27"/>
      <c r="SFC274" s="27"/>
      <c r="SFD274" s="27"/>
      <c r="SFE274" s="27"/>
      <c r="SFF274" s="27"/>
      <c r="SFG274" s="27"/>
      <c r="SFH274" s="27"/>
      <c r="SFI274" s="27"/>
      <c r="SFJ274" s="27"/>
      <c r="SFK274" s="27"/>
      <c r="SFL274" s="27"/>
      <c r="SFM274" s="27"/>
      <c r="SFN274" s="27"/>
      <c r="SFO274" s="27"/>
      <c r="SFP274" s="27"/>
      <c r="SFQ274" s="27"/>
      <c r="SFR274" s="27"/>
      <c r="SFS274" s="27"/>
      <c r="SFT274" s="27"/>
      <c r="SFU274" s="27"/>
      <c r="SFV274" s="27"/>
      <c r="SFW274" s="27"/>
      <c r="SFX274" s="27"/>
      <c r="SFY274" s="27"/>
      <c r="SFZ274" s="27"/>
      <c r="SGA274" s="27"/>
      <c r="SGB274" s="27"/>
      <c r="SGC274" s="27"/>
      <c r="SGD274" s="27"/>
      <c r="SGE274" s="27"/>
      <c r="SGF274" s="27"/>
      <c r="SGG274" s="27"/>
      <c r="SGH274" s="27"/>
      <c r="SGI274" s="27"/>
      <c r="SGJ274" s="27"/>
      <c r="SGK274" s="27"/>
      <c r="SGL274" s="27"/>
      <c r="SGM274" s="27"/>
      <c r="SGN274" s="27"/>
      <c r="SGO274" s="27"/>
      <c r="SGP274" s="27"/>
      <c r="SGQ274" s="27"/>
      <c r="SGR274" s="27"/>
      <c r="SGS274" s="27"/>
      <c r="SGT274" s="27"/>
      <c r="SGU274" s="27"/>
      <c r="SGV274" s="27"/>
      <c r="SGW274" s="27"/>
      <c r="SGX274" s="27"/>
      <c r="SGY274" s="27"/>
      <c r="SGZ274" s="27"/>
      <c r="SHA274" s="27"/>
      <c r="SHB274" s="27"/>
      <c r="SHC274" s="27"/>
      <c r="SHD274" s="27"/>
      <c r="SHE274" s="27"/>
      <c r="SHF274" s="27"/>
      <c r="SHG274" s="27"/>
      <c r="SHH274" s="27"/>
      <c r="SHI274" s="27"/>
      <c r="SHJ274" s="27"/>
      <c r="SHK274" s="27"/>
      <c r="SHL274" s="27"/>
      <c r="SHM274" s="27"/>
      <c r="SHN274" s="27"/>
      <c r="SHO274" s="27"/>
      <c r="SHP274" s="27"/>
      <c r="SHQ274" s="27"/>
      <c r="SHR274" s="27"/>
      <c r="SHS274" s="27"/>
      <c r="SHT274" s="27"/>
      <c r="SHU274" s="27"/>
      <c r="SHV274" s="27"/>
      <c r="SHW274" s="27"/>
      <c r="SHX274" s="27"/>
      <c r="SHY274" s="27"/>
      <c r="SHZ274" s="27"/>
      <c r="SIA274" s="27"/>
      <c r="SIB274" s="27"/>
      <c r="SIC274" s="27"/>
      <c r="SID274" s="27"/>
      <c r="SIE274" s="27"/>
      <c r="SIF274" s="27"/>
      <c r="SIG274" s="27"/>
      <c r="SIH274" s="27"/>
      <c r="SII274" s="27"/>
      <c r="SIJ274" s="27"/>
      <c r="SIK274" s="27"/>
      <c r="SIL274" s="27"/>
      <c r="SIM274" s="27"/>
      <c r="SIN274" s="27"/>
      <c r="SIO274" s="27"/>
      <c r="SIP274" s="27"/>
      <c r="SIQ274" s="27"/>
      <c r="SIR274" s="27"/>
      <c r="SIS274" s="27"/>
      <c r="SIT274" s="27"/>
      <c r="SIU274" s="27"/>
      <c r="SIV274" s="27"/>
      <c r="SIW274" s="27"/>
      <c r="SIX274" s="27"/>
      <c r="SIY274" s="27"/>
      <c r="SIZ274" s="27"/>
      <c r="SJA274" s="27"/>
      <c r="SJB274" s="27"/>
      <c r="SJC274" s="27"/>
      <c r="SJD274" s="27"/>
      <c r="SJE274" s="27"/>
      <c r="SJF274" s="27"/>
      <c r="SJG274" s="27"/>
      <c r="SJH274" s="27"/>
      <c r="SJI274" s="27"/>
      <c r="SJJ274" s="27"/>
      <c r="SJK274" s="27"/>
      <c r="SJL274" s="27"/>
      <c r="SJM274" s="27"/>
      <c r="SJN274" s="27"/>
      <c r="SJO274" s="27"/>
      <c r="SJP274" s="27"/>
      <c r="SJQ274" s="27"/>
      <c r="SJR274" s="27"/>
      <c r="SJS274" s="27"/>
      <c r="SJT274" s="27"/>
      <c r="SJU274" s="27"/>
      <c r="SJV274" s="27"/>
      <c r="SJW274" s="27"/>
      <c r="SJX274" s="27"/>
      <c r="SJY274" s="27"/>
      <c r="SJZ274" s="27"/>
      <c r="SKA274" s="27"/>
      <c r="SKB274" s="27"/>
      <c r="SKC274" s="27"/>
      <c r="SKD274" s="27"/>
      <c r="SKE274" s="27"/>
      <c r="SKF274" s="27"/>
      <c r="SKG274" s="27"/>
      <c r="SKH274" s="27"/>
      <c r="SKI274" s="27"/>
      <c r="SKJ274" s="27"/>
      <c r="SKK274" s="27"/>
      <c r="SKL274" s="27"/>
      <c r="SKM274" s="27"/>
      <c r="SKN274" s="27"/>
      <c r="SKO274" s="27"/>
      <c r="SKP274" s="27"/>
      <c r="SKQ274" s="27"/>
      <c r="SKR274" s="27"/>
      <c r="SKS274" s="27"/>
      <c r="SKT274" s="27"/>
      <c r="SKU274" s="27"/>
      <c r="SKV274" s="27"/>
      <c r="SKW274" s="27"/>
      <c r="SKX274" s="27"/>
      <c r="SKY274" s="27"/>
      <c r="SKZ274" s="27"/>
      <c r="SLA274" s="27"/>
      <c r="SLB274" s="27"/>
      <c r="SLC274" s="27"/>
      <c r="SLD274" s="27"/>
      <c r="SLE274" s="27"/>
      <c r="SLF274" s="27"/>
      <c r="SLG274" s="27"/>
      <c r="SLH274" s="27"/>
      <c r="SLI274" s="27"/>
      <c r="SLJ274" s="27"/>
      <c r="SLK274" s="27"/>
      <c r="SLL274" s="27"/>
      <c r="SLM274" s="27"/>
      <c r="SLN274" s="27"/>
      <c r="SLO274" s="27"/>
      <c r="SLP274" s="27"/>
      <c r="SLQ274" s="27"/>
      <c r="SLR274" s="27"/>
      <c r="SLS274" s="27"/>
      <c r="SLT274" s="27"/>
      <c r="SLU274" s="27"/>
      <c r="SLV274" s="27"/>
      <c r="SLW274" s="27"/>
      <c r="SLX274" s="27"/>
      <c r="SLY274" s="27"/>
      <c r="SLZ274" s="27"/>
      <c r="SMA274" s="27"/>
      <c r="SMB274" s="27"/>
      <c r="SMC274" s="27"/>
      <c r="SMD274" s="27"/>
      <c r="SME274" s="27"/>
      <c r="SMF274" s="27"/>
      <c r="SMG274" s="27"/>
      <c r="SMH274" s="27"/>
      <c r="SMI274" s="27"/>
      <c r="SMJ274" s="27"/>
      <c r="SMK274" s="27"/>
      <c r="SML274" s="27"/>
      <c r="SMM274" s="27"/>
      <c r="SMN274" s="27"/>
      <c r="SMO274" s="27"/>
      <c r="SMP274" s="27"/>
      <c r="SMQ274" s="27"/>
      <c r="SMR274" s="27"/>
      <c r="SMS274" s="27"/>
      <c r="SMT274" s="27"/>
      <c r="SMU274" s="27"/>
      <c r="SMV274" s="27"/>
      <c r="SMW274" s="27"/>
      <c r="SMX274" s="27"/>
      <c r="SMY274" s="27"/>
      <c r="SMZ274" s="27"/>
      <c r="SNA274" s="27"/>
      <c r="SNB274" s="27"/>
      <c r="SNC274" s="27"/>
      <c r="SND274" s="27"/>
      <c r="SNE274" s="27"/>
      <c r="SNF274" s="27"/>
      <c r="SNG274" s="27"/>
      <c r="SNH274" s="27"/>
      <c r="SNI274" s="27"/>
      <c r="SNJ274" s="27"/>
      <c r="SNK274" s="27"/>
      <c r="SNL274" s="27"/>
      <c r="SNM274" s="27"/>
      <c r="SNN274" s="27"/>
      <c r="SNO274" s="27"/>
      <c r="SNP274" s="27"/>
      <c r="SNQ274" s="27"/>
      <c r="SNR274" s="27"/>
      <c r="SNS274" s="27"/>
      <c r="SNT274" s="27"/>
      <c r="SNU274" s="27"/>
      <c r="SNV274" s="27"/>
      <c r="SNW274" s="27"/>
      <c r="SNX274" s="27"/>
      <c r="SNY274" s="27"/>
      <c r="SNZ274" s="27"/>
      <c r="SOA274" s="27"/>
      <c r="SOB274" s="27"/>
      <c r="SOC274" s="27"/>
      <c r="SOD274" s="27"/>
      <c r="SOE274" s="27"/>
      <c r="SOF274" s="27"/>
      <c r="SOG274" s="27"/>
      <c r="SOH274" s="27"/>
      <c r="SOI274" s="27"/>
      <c r="SOJ274" s="27"/>
      <c r="SOK274" s="27"/>
      <c r="SOL274" s="27"/>
      <c r="SOM274" s="27"/>
      <c r="SON274" s="27"/>
      <c r="SOO274" s="27"/>
      <c r="SOP274" s="27"/>
      <c r="SOQ274" s="27"/>
      <c r="SOR274" s="27"/>
      <c r="SOS274" s="27"/>
      <c r="SOT274" s="27"/>
      <c r="SOU274" s="27"/>
      <c r="SOV274" s="27"/>
      <c r="SOW274" s="27"/>
      <c r="SOX274" s="27"/>
      <c r="SOY274" s="27"/>
      <c r="SOZ274" s="27"/>
      <c r="SPA274" s="27"/>
      <c r="SPB274" s="27"/>
      <c r="SPC274" s="27"/>
      <c r="SPD274" s="27"/>
      <c r="SPE274" s="27"/>
      <c r="SPF274" s="27"/>
      <c r="SPG274" s="27"/>
      <c r="SPH274" s="27"/>
      <c r="SPI274" s="27"/>
      <c r="SPJ274" s="27"/>
      <c r="SPK274" s="27"/>
      <c r="SPL274" s="27"/>
      <c r="SPM274" s="27"/>
      <c r="SPN274" s="27"/>
      <c r="SPO274" s="27"/>
      <c r="SPP274" s="27"/>
      <c r="SPQ274" s="27"/>
      <c r="SPR274" s="27"/>
      <c r="SPS274" s="27"/>
      <c r="SPT274" s="27"/>
      <c r="SPU274" s="27"/>
      <c r="SPV274" s="27"/>
      <c r="SPW274" s="27"/>
      <c r="SPX274" s="27"/>
      <c r="SPY274" s="27"/>
      <c r="SPZ274" s="27"/>
      <c r="SQA274" s="27"/>
      <c r="SQB274" s="27"/>
      <c r="SQC274" s="27"/>
      <c r="SQD274" s="27"/>
      <c r="SQE274" s="27"/>
      <c r="SQF274" s="27"/>
      <c r="SQG274" s="27"/>
      <c r="SQH274" s="27"/>
      <c r="SQI274" s="27"/>
      <c r="SQJ274" s="27"/>
      <c r="SQK274" s="27"/>
      <c r="SQL274" s="27"/>
      <c r="SQM274" s="27"/>
      <c r="SQN274" s="27"/>
      <c r="SQO274" s="27"/>
      <c r="SQP274" s="27"/>
      <c r="SQQ274" s="27"/>
      <c r="SQR274" s="27"/>
      <c r="SQS274" s="27"/>
      <c r="SQT274" s="27"/>
      <c r="SQU274" s="27"/>
      <c r="SQV274" s="27"/>
      <c r="SQW274" s="27"/>
      <c r="SQX274" s="27"/>
      <c r="SQY274" s="27"/>
      <c r="SQZ274" s="27"/>
      <c r="SRA274" s="27"/>
      <c r="SRB274" s="27"/>
      <c r="SRC274" s="27"/>
      <c r="SRD274" s="27"/>
      <c r="SRE274" s="27"/>
      <c r="SRF274" s="27"/>
      <c r="SRG274" s="27"/>
      <c r="SRH274" s="27"/>
      <c r="SRI274" s="27"/>
      <c r="SRJ274" s="27"/>
      <c r="SRK274" s="27"/>
      <c r="SRL274" s="27"/>
      <c r="SRM274" s="27"/>
      <c r="SRN274" s="27"/>
      <c r="SRO274" s="27"/>
      <c r="SRP274" s="27"/>
      <c r="SRQ274" s="27"/>
      <c r="SRR274" s="27"/>
      <c r="SRS274" s="27"/>
      <c r="SRT274" s="27"/>
      <c r="SRU274" s="27"/>
      <c r="SRV274" s="27"/>
      <c r="SRW274" s="27"/>
      <c r="SRX274" s="27"/>
      <c r="SRY274" s="27"/>
      <c r="SRZ274" s="27"/>
      <c r="SSA274" s="27"/>
      <c r="SSB274" s="27"/>
      <c r="SSC274" s="27"/>
      <c r="SSD274" s="27"/>
      <c r="SSE274" s="27"/>
      <c r="SSF274" s="27"/>
      <c r="SSG274" s="27"/>
      <c r="SSH274" s="27"/>
      <c r="SSI274" s="27"/>
      <c r="SSJ274" s="27"/>
      <c r="SSK274" s="27"/>
      <c r="SSL274" s="27"/>
      <c r="SSM274" s="27"/>
      <c r="SSN274" s="27"/>
      <c r="SSO274" s="27"/>
      <c r="SSP274" s="27"/>
      <c r="SSQ274" s="27"/>
      <c r="SSR274" s="27"/>
      <c r="SSS274" s="27"/>
      <c r="SST274" s="27"/>
      <c r="SSU274" s="27"/>
      <c r="SSV274" s="27"/>
      <c r="SSW274" s="27"/>
      <c r="SSX274" s="27"/>
      <c r="SSY274" s="27"/>
      <c r="SSZ274" s="27"/>
      <c r="STA274" s="27"/>
      <c r="STB274" s="27"/>
      <c r="STC274" s="27"/>
      <c r="STD274" s="27"/>
      <c r="STE274" s="27"/>
      <c r="STF274" s="27"/>
      <c r="STG274" s="27"/>
      <c r="STH274" s="27"/>
      <c r="STI274" s="27"/>
      <c r="STJ274" s="27"/>
      <c r="STK274" s="27"/>
      <c r="STL274" s="27"/>
      <c r="STM274" s="27"/>
      <c r="STN274" s="27"/>
      <c r="STO274" s="27"/>
      <c r="STP274" s="27"/>
      <c r="STQ274" s="27"/>
      <c r="STR274" s="27"/>
      <c r="STS274" s="27"/>
      <c r="STT274" s="27"/>
      <c r="STU274" s="27"/>
      <c r="STV274" s="27"/>
      <c r="STW274" s="27"/>
      <c r="STX274" s="27"/>
      <c r="STY274" s="27"/>
      <c r="STZ274" s="27"/>
      <c r="SUA274" s="27"/>
      <c r="SUB274" s="27"/>
      <c r="SUC274" s="27"/>
      <c r="SUD274" s="27"/>
      <c r="SUE274" s="27"/>
      <c r="SUF274" s="27"/>
      <c r="SUG274" s="27"/>
      <c r="SUH274" s="27"/>
      <c r="SUI274" s="27"/>
      <c r="SUJ274" s="27"/>
      <c r="SUK274" s="27"/>
      <c r="SUL274" s="27"/>
      <c r="SUM274" s="27"/>
      <c r="SUN274" s="27"/>
      <c r="SUO274" s="27"/>
      <c r="SUP274" s="27"/>
      <c r="SUQ274" s="27"/>
      <c r="SUR274" s="27"/>
      <c r="SUS274" s="27"/>
      <c r="SUT274" s="27"/>
      <c r="SUU274" s="27"/>
      <c r="SUV274" s="27"/>
      <c r="SUW274" s="27"/>
      <c r="SUX274" s="27"/>
      <c r="SUY274" s="27"/>
      <c r="SUZ274" s="27"/>
      <c r="SVA274" s="27"/>
      <c r="SVB274" s="27"/>
      <c r="SVC274" s="27"/>
      <c r="SVD274" s="27"/>
      <c r="SVE274" s="27"/>
      <c r="SVF274" s="27"/>
      <c r="SVG274" s="27"/>
      <c r="SVH274" s="27"/>
      <c r="SVI274" s="27"/>
      <c r="SVJ274" s="27"/>
      <c r="SVK274" s="27"/>
      <c r="SVL274" s="27"/>
      <c r="SVM274" s="27"/>
      <c r="SVN274" s="27"/>
      <c r="SVO274" s="27"/>
      <c r="SVP274" s="27"/>
      <c r="SVQ274" s="27"/>
      <c r="SVR274" s="27"/>
      <c r="SVS274" s="27"/>
      <c r="SVT274" s="27"/>
      <c r="SVU274" s="27"/>
      <c r="SVV274" s="27"/>
      <c r="SVW274" s="27"/>
      <c r="SVX274" s="27"/>
      <c r="SVY274" s="27"/>
      <c r="SVZ274" s="27"/>
      <c r="SWA274" s="27"/>
      <c r="SWB274" s="27"/>
      <c r="SWC274" s="27"/>
      <c r="SWD274" s="27"/>
      <c r="SWE274" s="27"/>
      <c r="SWF274" s="27"/>
      <c r="SWG274" s="27"/>
      <c r="SWH274" s="27"/>
      <c r="SWI274" s="27"/>
      <c r="SWJ274" s="27"/>
      <c r="SWK274" s="27"/>
      <c r="SWL274" s="27"/>
      <c r="SWM274" s="27"/>
      <c r="SWN274" s="27"/>
      <c r="SWO274" s="27"/>
      <c r="SWP274" s="27"/>
      <c r="SWQ274" s="27"/>
      <c r="SWR274" s="27"/>
      <c r="SWS274" s="27"/>
      <c r="SWT274" s="27"/>
      <c r="SWU274" s="27"/>
      <c r="SWV274" s="27"/>
      <c r="SWW274" s="27"/>
      <c r="SWX274" s="27"/>
      <c r="SWY274" s="27"/>
      <c r="SWZ274" s="27"/>
      <c r="SXA274" s="27"/>
      <c r="SXB274" s="27"/>
      <c r="SXC274" s="27"/>
      <c r="SXD274" s="27"/>
      <c r="SXE274" s="27"/>
      <c r="SXF274" s="27"/>
      <c r="SXG274" s="27"/>
      <c r="SXH274" s="27"/>
      <c r="SXI274" s="27"/>
      <c r="SXJ274" s="27"/>
      <c r="SXK274" s="27"/>
      <c r="SXL274" s="27"/>
      <c r="SXM274" s="27"/>
      <c r="SXN274" s="27"/>
      <c r="SXO274" s="27"/>
      <c r="SXP274" s="27"/>
      <c r="SXQ274" s="27"/>
      <c r="SXR274" s="27"/>
      <c r="SXS274" s="27"/>
      <c r="SXT274" s="27"/>
      <c r="SXU274" s="27"/>
      <c r="SXV274" s="27"/>
      <c r="SXW274" s="27"/>
      <c r="SXX274" s="27"/>
      <c r="SXY274" s="27"/>
      <c r="SXZ274" s="27"/>
      <c r="SYA274" s="27"/>
      <c r="SYB274" s="27"/>
      <c r="SYC274" s="27"/>
      <c r="SYD274" s="27"/>
      <c r="SYE274" s="27"/>
      <c r="SYF274" s="27"/>
      <c r="SYG274" s="27"/>
      <c r="SYH274" s="27"/>
      <c r="SYI274" s="27"/>
      <c r="SYJ274" s="27"/>
      <c r="SYK274" s="27"/>
      <c r="SYL274" s="27"/>
      <c r="SYM274" s="27"/>
      <c r="SYN274" s="27"/>
      <c r="SYO274" s="27"/>
      <c r="SYP274" s="27"/>
      <c r="SYQ274" s="27"/>
      <c r="SYR274" s="27"/>
      <c r="SYS274" s="27"/>
      <c r="SYT274" s="27"/>
      <c r="SYU274" s="27"/>
      <c r="SYV274" s="27"/>
      <c r="SYW274" s="27"/>
      <c r="SYX274" s="27"/>
      <c r="SYY274" s="27"/>
      <c r="SYZ274" s="27"/>
      <c r="SZA274" s="27"/>
      <c r="SZB274" s="27"/>
      <c r="SZC274" s="27"/>
      <c r="SZD274" s="27"/>
      <c r="SZE274" s="27"/>
      <c r="SZF274" s="27"/>
      <c r="SZG274" s="27"/>
      <c r="SZH274" s="27"/>
      <c r="SZI274" s="27"/>
      <c r="SZJ274" s="27"/>
      <c r="SZK274" s="27"/>
      <c r="SZL274" s="27"/>
      <c r="SZM274" s="27"/>
      <c r="SZN274" s="27"/>
      <c r="SZO274" s="27"/>
      <c r="SZP274" s="27"/>
      <c r="SZQ274" s="27"/>
      <c r="SZR274" s="27"/>
      <c r="SZS274" s="27"/>
      <c r="SZT274" s="27"/>
      <c r="SZU274" s="27"/>
      <c r="SZV274" s="27"/>
      <c r="SZW274" s="27"/>
      <c r="SZX274" s="27"/>
      <c r="SZY274" s="27"/>
      <c r="SZZ274" s="27"/>
      <c r="TAA274" s="27"/>
      <c r="TAB274" s="27"/>
      <c r="TAC274" s="27"/>
      <c r="TAD274" s="27"/>
      <c r="TAE274" s="27"/>
      <c r="TAF274" s="27"/>
      <c r="TAG274" s="27"/>
      <c r="TAH274" s="27"/>
      <c r="TAI274" s="27"/>
      <c r="TAJ274" s="27"/>
      <c r="TAK274" s="27"/>
      <c r="TAL274" s="27"/>
      <c r="TAM274" s="27"/>
      <c r="TAN274" s="27"/>
      <c r="TAO274" s="27"/>
      <c r="TAP274" s="27"/>
      <c r="TAQ274" s="27"/>
      <c r="TAR274" s="27"/>
      <c r="TAS274" s="27"/>
      <c r="TAT274" s="27"/>
      <c r="TAU274" s="27"/>
      <c r="TAV274" s="27"/>
      <c r="TAW274" s="27"/>
      <c r="TAX274" s="27"/>
      <c r="TAY274" s="27"/>
      <c r="TAZ274" s="27"/>
      <c r="TBA274" s="27"/>
      <c r="TBB274" s="27"/>
      <c r="TBC274" s="27"/>
      <c r="TBD274" s="27"/>
      <c r="TBE274" s="27"/>
      <c r="TBF274" s="27"/>
      <c r="TBG274" s="27"/>
      <c r="TBH274" s="27"/>
      <c r="TBI274" s="27"/>
      <c r="TBJ274" s="27"/>
      <c r="TBK274" s="27"/>
      <c r="TBL274" s="27"/>
      <c r="TBM274" s="27"/>
      <c r="TBN274" s="27"/>
      <c r="TBO274" s="27"/>
      <c r="TBP274" s="27"/>
      <c r="TBQ274" s="27"/>
      <c r="TBR274" s="27"/>
      <c r="TBS274" s="27"/>
      <c r="TBT274" s="27"/>
      <c r="TBU274" s="27"/>
      <c r="TBV274" s="27"/>
      <c r="TBW274" s="27"/>
      <c r="TBX274" s="27"/>
      <c r="TBY274" s="27"/>
      <c r="TBZ274" s="27"/>
      <c r="TCA274" s="27"/>
      <c r="TCB274" s="27"/>
      <c r="TCC274" s="27"/>
      <c r="TCD274" s="27"/>
      <c r="TCE274" s="27"/>
      <c r="TCF274" s="27"/>
      <c r="TCG274" s="27"/>
      <c r="TCH274" s="27"/>
      <c r="TCI274" s="27"/>
      <c r="TCJ274" s="27"/>
      <c r="TCK274" s="27"/>
      <c r="TCL274" s="27"/>
      <c r="TCM274" s="27"/>
      <c r="TCN274" s="27"/>
      <c r="TCO274" s="27"/>
      <c r="TCP274" s="27"/>
      <c r="TCQ274" s="27"/>
      <c r="TCR274" s="27"/>
      <c r="TCS274" s="27"/>
      <c r="TCT274" s="27"/>
      <c r="TCU274" s="27"/>
      <c r="TCV274" s="27"/>
      <c r="TCW274" s="27"/>
      <c r="TCX274" s="27"/>
      <c r="TCY274" s="27"/>
      <c r="TCZ274" s="27"/>
      <c r="TDA274" s="27"/>
      <c r="TDB274" s="27"/>
      <c r="TDC274" s="27"/>
      <c r="TDD274" s="27"/>
      <c r="TDE274" s="27"/>
      <c r="TDF274" s="27"/>
      <c r="TDG274" s="27"/>
      <c r="TDH274" s="27"/>
      <c r="TDI274" s="27"/>
      <c r="TDJ274" s="27"/>
      <c r="TDK274" s="27"/>
      <c r="TDL274" s="27"/>
      <c r="TDM274" s="27"/>
      <c r="TDN274" s="27"/>
      <c r="TDO274" s="27"/>
      <c r="TDP274" s="27"/>
      <c r="TDQ274" s="27"/>
      <c r="TDR274" s="27"/>
      <c r="TDS274" s="27"/>
      <c r="TDT274" s="27"/>
      <c r="TDU274" s="27"/>
      <c r="TDV274" s="27"/>
      <c r="TDW274" s="27"/>
      <c r="TDX274" s="27"/>
      <c r="TDY274" s="27"/>
      <c r="TDZ274" s="27"/>
      <c r="TEA274" s="27"/>
      <c r="TEB274" s="27"/>
      <c r="TEC274" s="27"/>
      <c r="TED274" s="27"/>
      <c r="TEE274" s="27"/>
      <c r="TEF274" s="27"/>
      <c r="TEG274" s="27"/>
      <c r="TEH274" s="27"/>
      <c r="TEI274" s="27"/>
      <c r="TEJ274" s="27"/>
      <c r="TEK274" s="27"/>
      <c r="TEL274" s="27"/>
      <c r="TEM274" s="27"/>
      <c r="TEN274" s="27"/>
      <c r="TEO274" s="27"/>
      <c r="TEP274" s="27"/>
      <c r="TEQ274" s="27"/>
      <c r="TER274" s="27"/>
      <c r="TES274" s="27"/>
      <c r="TET274" s="27"/>
      <c r="TEU274" s="27"/>
      <c r="TEV274" s="27"/>
      <c r="TEW274" s="27"/>
      <c r="TEX274" s="27"/>
      <c r="TEY274" s="27"/>
      <c r="TEZ274" s="27"/>
      <c r="TFA274" s="27"/>
      <c r="TFB274" s="27"/>
      <c r="TFC274" s="27"/>
      <c r="TFD274" s="27"/>
      <c r="TFE274" s="27"/>
      <c r="TFF274" s="27"/>
      <c r="TFG274" s="27"/>
      <c r="TFH274" s="27"/>
      <c r="TFI274" s="27"/>
      <c r="TFJ274" s="27"/>
      <c r="TFK274" s="27"/>
      <c r="TFL274" s="27"/>
      <c r="TFM274" s="27"/>
      <c r="TFN274" s="27"/>
      <c r="TFO274" s="27"/>
      <c r="TFP274" s="27"/>
      <c r="TFQ274" s="27"/>
      <c r="TFR274" s="27"/>
      <c r="TFS274" s="27"/>
      <c r="TFT274" s="27"/>
      <c r="TFU274" s="27"/>
      <c r="TFV274" s="27"/>
      <c r="TFW274" s="27"/>
      <c r="TFX274" s="27"/>
      <c r="TFY274" s="27"/>
      <c r="TFZ274" s="27"/>
      <c r="TGA274" s="27"/>
      <c r="TGB274" s="27"/>
      <c r="TGC274" s="27"/>
      <c r="TGD274" s="27"/>
      <c r="TGE274" s="27"/>
      <c r="TGF274" s="27"/>
      <c r="TGG274" s="27"/>
      <c r="TGH274" s="27"/>
      <c r="TGI274" s="27"/>
      <c r="TGJ274" s="27"/>
      <c r="TGK274" s="27"/>
      <c r="TGL274" s="27"/>
      <c r="TGM274" s="27"/>
      <c r="TGN274" s="27"/>
      <c r="TGO274" s="27"/>
      <c r="TGP274" s="27"/>
      <c r="TGQ274" s="27"/>
      <c r="TGR274" s="27"/>
      <c r="TGS274" s="27"/>
      <c r="TGT274" s="27"/>
      <c r="TGU274" s="27"/>
      <c r="TGV274" s="27"/>
      <c r="TGW274" s="27"/>
      <c r="TGX274" s="27"/>
      <c r="TGY274" s="27"/>
      <c r="TGZ274" s="27"/>
      <c r="THA274" s="27"/>
      <c r="THB274" s="27"/>
      <c r="THC274" s="27"/>
      <c r="THD274" s="27"/>
      <c r="THE274" s="27"/>
      <c r="THF274" s="27"/>
      <c r="THG274" s="27"/>
      <c r="THH274" s="27"/>
      <c r="THI274" s="27"/>
      <c r="THJ274" s="27"/>
      <c r="THK274" s="27"/>
      <c r="THL274" s="27"/>
      <c r="THM274" s="27"/>
      <c r="THN274" s="27"/>
      <c r="THO274" s="27"/>
      <c r="THP274" s="27"/>
      <c r="THQ274" s="27"/>
      <c r="THR274" s="27"/>
      <c r="THS274" s="27"/>
      <c r="THT274" s="27"/>
      <c r="THU274" s="27"/>
      <c r="THV274" s="27"/>
      <c r="THW274" s="27"/>
      <c r="THX274" s="27"/>
      <c r="THY274" s="27"/>
      <c r="THZ274" s="27"/>
      <c r="TIA274" s="27"/>
      <c r="TIB274" s="27"/>
      <c r="TIC274" s="27"/>
      <c r="TID274" s="27"/>
      <c r="TIE274" s="27"/>
      <c r="TIF274" s="27"/>
      <c r="TIG274" s="27"/>
      <c r="TIH274" s="27"/>
      <c r="TII274" s="27"/>
      <c r="TIJ274" s="27"/>
      <c r="TIK274" s="27"/>
      <c r="TIL274" s="27"/>
      <c r="TIM274" s="27"/>
      <c r="TIN274" s="27"/>
      <c r="TIO274" s="27"/>
      <c r="TIP274" s="27"/>
      <c r="TIQ274" s="27"/>
      <c r="TIR274" s="27"/>
      <c r="TIS274" s="27"/>
      <c r="TIT274" s="27"/>
      <c r="TIU274" s="27"/>
      <c r="TIV274" s="27"/>
      <c r="TIW274" s="27"/>
      <c r="TIX274" s="27"/>
      <c r="TIY274" s="27"/>
      <c r="TIZ274" s="27"/>
      <c r="TJA274" s="27"/>
      <c r="TJB274" s="27"/>
      <c r="TJC274" s="27"/>
      <c r="TJD274" s="27"/>
      <c r="TJE274" s="27"/>
      <c r="TJF274" s="27"/>
      <c r="TJG274" s="27"/>
      <c r="TJH274" s="27"/>
      <c r="TJI274" s="27"/>
      <c r="TJJ274" s="27"/>
      <c r="TJK274" s="27"/>
      <c r="TJL274" s="27"/>
      <c r="TJM274" s="27"/>
      <c r="TJN274" s="27"/>
      <c r="TJO274" s="27"/>
      <c r="TJP274" s="27"/>
      <c r="TJQ274" s="27"/>
      <c r="TJR274" s="27"/>
      <c r="TJS274" s="27"/>
      <c r="TJT274" s="27"/>
      <c r="TJU274" s="27"/>
      <c r="TJV274" s="27"/>
      <c r="TJW274" s="27"/>
      <c r="TJX274" s="27"/>
      <c r="TJY274" s="27"/>
      <c r="TJZ274" s="27"/>
      <c r="TKA274" s="27"/>
      <c r="TKB274" s="27"/>
      <c r="TKC274" s="27"/>
      <c r="TKD274" s="27"/>
      <c r="TKE274" s="27"/>
      <c r="TKF274" s="27"/>
      <c r="TKG274" s="27"/>
      <c r="TKH274" s="27"/>
      <c r="TKI274" s="27"/>
      <c r="TKJ274" s="27"/>
      <c r="TKK274" s="27"/>
      <c r="TKL274" s="27"/>
      <c r="TKM274" s="27"/>
      <c r="TKN274" s="27"/>
      <c r="TKO274" s="27"/>
      <c r="TKP274" s="27"/>
      <c r="TKQ274" s="27"/>
      <c r="TKR274" s="27"/>
      <c r="TKS274" s="27"/>
      <c r="TKT274" s="27"/>
      <c r="TKU274" s="27"/>
      <c r="TKV274" s="27"/>
      <c r="TKW274" s="27"/>
      <c r="TKX274" s="27"/>
      <c r="TKY274" s="27"/>
      <c r="TKZ274" s="27"/>
      <c r="TLA274" s="27"/>
      <c r="TLB274" s="27"/>
      <c r="TLC274" s="27"/>
      <c r="TLD274" s="27"/>
      <c r="TLE274" s="27"/>
      <c r="TLF274" s="27"/>
      <c r="TLG274" s="27"/>
      <c r="TLH274" s="27"/>
      <c r="TLI274" s="27"/>
      <c r="TLJ274" s="27"/>
      <c r="TLK274" s="27"/>
      <c r="TLL274" s="27"/>
      <c r="TLM274" s="27"/>
      <c r="TLN274" s="27"/>
      <c r="TLO274" s="27"/>
      <c r="TLP274" s="27"/>
      <c r="TLQ274" s="27"/>
      <c r="TLR274" s="27"/>
      <c r="TLS274" s="27"/>
      <c r="TLT274" s="27"/>
      <c r="TLU274" s="27"/>
      <c r="TLV274" s="27"/>
      <c r="TLW274" s="27"/>
      <c r="TLX274" s="27"/>
      <c r="TLY274" s="27"/>
      <c r="TLZ274" s="27"/>
      <c r="TMA274" s="27"/>
      <c r="TMB274" s="27"/>
      <c r="TMC274" s="27"/>
      <c r="TMD274" s="27"/>
      <c r="TME274" s="27"/>
      <c r="TMF274" s="27"/>
      <c r="TMG274" s="27"/>
      <c r="TMH274" s="27"/>
      <c r="TMI274" s="27"/>
      <c r="TMJ274" s="27"/>
      <c r="TMK274" s="27"/>
      <c r="TML274" s="27"/>
      <c r="TMM274" s="27"/>
      <c r="TMN274" s="27"/>
      <c r="TMO274" s="27"/>
      <c r="TMP274" s="27"/>
      <c r="TMQ274" s="27"/>
      <c r="TMR274" s="27"/>
      <c r="TMS274" s="27"/>
      <c r="TMT274" s="27"/>
      <c r="TMU274" s="27"/>
      <c r="TMV274" s="27"/>
      <c r="TMW274" s="27"/>
      <c r="TMX274" s="27"/>
      <c r="TMY274" s="27"/>
      <c r="TMZ274" s="27"/>
      <c r="TNA274" s="27"/>
      <c r="TNB274" s="27"/>
      <c r="TNC274" s="27"/>
      <c r="TND274" s="27"/>
      <c r="TNE274" s="27"/>
      <c r="TNF274" s="27"/>
      <c r="TNG274" s="27"/>
      <c r="TNH274" s="27"/>
      <c r="TNI274" s="27"/>
      <c r="TNJ274" s="27"/>
      <c r="TNK274" s="27"/>
      <c r="TNL274" s="27"/>
      <c r="TNM274" s="27"/>
      <c r="TNN274" s="27"/>
      <c r="TNO274" s="27"/>
      <c r="TNP274" s="27"/>
      <c r="TNQ274" s="27"/>
      <c r="TNR274" s="27"/>
      <c r="TNS274" s="27"/>
      <c r="TNT274" s="27"/>
      <c r="TNU274" s="27"/>
      <c r="TNV274" s="27"/>
      <c r="TNW274" s="27"/>
      <c r="TNX274" s="27"/>
      <c r="TNY274" s="27"/>
      <c r="TNZ274" s="27"/>
      <c r="TOA274" s="27"/>
      <c r="TOB274" s="27"/>
      <c r="TOC274" s="27"/>
      <c r="TOD274" s="27"/>
      <c r="TOE274" s="27"/>
      <c r="TOF274" s="27"/>
      <c r="TOG274" s="27"/>
      <c r="TOH274" s="27"/>
      <c r="TOI274" s="27"/>
      <c r="TOJ274" s="27"/>
      <c r="TOK274" s="27"/>
      <c r="TOL274" s="27"/>
      <c r="TOM274" s="27"/>
      <c r="TON274" s="27"/>
      <c r="TOO274" s="27"/>
      <c r="TOP274" s="27"/>
      <c r="TOQ274" s="27"/>
      <c r="TOR274" s="27"/>
      <c r="TOS274" s="27"/>
      <c r="TOT274" s="27"/>
      <c r="TOU274" s="27"/>
      <c r="TOV274" s="27"/>
      <c r="TOW274" s="27"/>
      <c r="TOX274" s="27"/>
      <c r="TOY274" s="27"/>
      <c r="TOZ274" s="27"/>
      <c r="TPA274" s="27"/>
      <c r="TPB274" s="27"/>
      <c r="TPC274" s="27"/>
      <c r="TPD274" s="27"/>
      <c r="TPE274" s="27"/>
      <c r="TPF274" s="27"/>
      <c r="TPG274" s="27"/>
      <c r="TPH274" s="27"/>
      <c r="TPI274" s="27"/>
      <c r="TPJ274" s="27"/>
      <c r="TPK274" s="27"/>
      <c r="TPL274" s="27"/>
      <c r="TPM274" s="27"/>
      <c r="TPN274" s="27"/>
      <c r="TPO274" s="27"/>
      <c r="TPP274" s="27"/>
      <c r="TPQ274" s="27"/>
      <c r="TPR274" s="27"/>
      <c r="TPS274" s="27"/>
      <c r="TPT274" s="27"/>
      <c r="TPU274" s="27"/>
      <c r="TPV274" s="27"/>
      <c r="TPW274" s="27"/>
      <c r="TPX274" s="27"/>
      <c r="TPY274" s="27"/>
      <c r="TPZ274" s="27"/>
      <c r="TQA274" s="27"/>
      <c r="TQB274" s="27"/>
      <c r="TQC274" s="27"/>
      <c r="TQD274" s="27"/>
      <c r="TQE274" s="27"/>
      <c r="TQF274" s="27"/>
      <c r="TQG274" s="27"/>
      <c r="TQH274" s="27"/>
      <c r="TQI274" s="27"/>
      <c r="TQJ274" s="27"/>
      <c r="TQK274" s="27"/>
      <c r="TQL274" s="27"/>
      <c r="TQM274" s="27"/>
      <c r="TQN274" s="27"/>
      <c r="TQO274" s="27"/>
      <c r="TQP274" s="27"/>
      <c r="TQQ274" s="27"/>
      <c r="TQR274" s="27"/>
      <c r="TQS274" s="27"/>
      <c r="TQT274" s="27"/>
      <c r="TQU274" s="27"/>
      <c r="TQV274" s="27"/>
      <c r="TQW274" s="27"/>
      <c r="TQX274" s="27"/>
      <c r="TQY274" s="27"/>
      <c r="TQZ274" s="27"/>
      <c r="TRA274" s="27"/>
      <c r="TRB274" s="27"/>
      <c r="TRC274" s="27"/>
      <c r="TRD274" s="27"/>
      <c r="TRE274" s="27"/>
      <c r="TRF274" s="27"/>
      <c r="TRG274" s="27"/>
      <c r="TRH274" s="27"/>
      <c r="TRI274" s="27"/>
      <c r="TRJ274" s="27"/>
      <c r="TRK274" s="27"/>
      <c r="TRL274" s="27"/>
      <c r="TRM274" s="27"/>
      <c r="TRN274" s="27"/>
      <c r="TRO274" s="27"/>
      <c r="TRP274" s="27"/>
      <c r="TRQ274" s="27"/>
      <c r="TRR274" s="27"/>
      <c r="TRS274" s="27"/>
      <c r="TRT274" s="27"/>
      <c r="TRU274" s="27"/>
      <c r="TRV274" s="27"/>
      <c r="TRW274" s="27"/>
      <c r="TRX274" s="27"/>
      <c r="TRY274" s="27"/>
      <c r="TRZ274" s="27"/>
      <c r="TSA274" s="27"/>
      <c r="TSB274" s="27"/>
      <c r="TSC274" s="27"/>
      <c r="TSD274" s="27"/>
      <c r="TSE274" s="27"/>
      <c r="TSF274" s="27"/>
      <c r="TSG274" s="27"/>
      <c r="TSH274" s="27"/>
      <c r="TSI274" s="27"/>
      <c r="TSJ274" s="27"/>
      <c r="TSK274" s="27"/>
      <c r="TSL274" s="27"/>
      <c r="TSM274" s="27"/>
      <c r="TSN274" s="27"/>
      <c r="TSO274" s="27"/>
      <c r="TSP274" s="27"/>
      <c r="TSQ274" s="27"/>
      <c r="TSR274" s="27"/>
      <c r="TSS274" s="27"/>
      <c r="TST274" s="27"/>
      <c r="TSU274" s="27"/>
      <c r="TSV274" s="27"/>
      <c r="TSW274" s="27"/>
      <c r="TSX274" s="27"/>
      <c r="TSY274" s="27"/>
      <c r="TSZ274" s="27"/>
      <c r="TTA274" s="27"/>
      <c r="TTB274" s="27"/>
      <c r="TTC274" s="27"/>
      <c r="TTD274" s="27"/>
      <c r="TTE274" s="27"/>
      <c r="TTF274" s="27"/>
      <c r="TTG274" s="27"/>
      <c r="TTH274" s="27"/>
      <c r="TTI274" s="27"/>
      <c r="TTJ274" s="27"/>
      <c r="TTK274" s="27"/>
      <c r="TTL274" s="27"/>
      <c r="TTM274" s="27"/>
      <c r="TTN274" s="27"/>
      <c r="TTO274" s="27"/>
      <c r="TTP274" s="27"/>
      <c r="TTQ274" s="27"/>
      <c r="TTR274" s="27"/>
      <c r="TTS274" s="27"/>
      <c r="TTT274" s="27"/>
      <c r="TTU274" s="27"/>
      <c r="TTV274" s="27"/>
      <c r="TTW274" s="27"/>
      <c r="TTX274" s="27"/>
      <c r="TTY274" s="27"/>
      <c r="TTZ274" s="27"/>
      <c r="TUA274" s="27"/>
      <c r="TUB274" s="27"/>
      <c r="TUC274" s="27"/>
      <c r="TUD274" s="27"/>
      <c r="TUE274" s="27"/>
      <c r="TUF274" s="27"/>
      <c r="TUG274" s="27"/>
      <c r="TUH274" s="27"/>
      <c r="TUI274" s="27"/>
      <c r="TUJ274" s="27"/>
      <c r="TUK274" s="27"/>
      <c r="TUL274" s="27"/>
      <c r="TUM274" s="27"/>
      <c r="TUN274" s="27"/>
      <c r="TUO274" s="27"/>
      <c r="TUP274" s="27"/>
      <c r="TUQ274" s="27"/>
      <c r="TUR274" s="27"/>
      <c r="TUS274" s="27"/>
      <c r="TUT274" s="27"/>
      <c r="TUU274" s="27"/>
      <c r="TUV274" s="27"/>
      <c r="TUW274" s="27"/>
      <c r="TUX274" s="27"/>
      <c r="TUY274" s="27"/>
      <c r="TUZ274" s="27"/>
      <c r="TVA274" s="27"/>
      <c r="TVB274" s="27"/>
      <c r="TVC274" s="27"/>
      <c r="TVD274" s="27"/>
      <c r="TVE274" s="27"/>
      <c r="TVF274" s="27"/>
      <c r="TVG274" s="27"/>
      <c r="TVH274" s="27"/>
      <c r="TVI274" s="27"/>
      <c r="TVJ274" s="27"/>
      <c r="TVK274" s="27"/>
      <c r="TVL274" s="27"/>
      <c r="TVM274" s="27"/>
      <c r="TVN274" s="27"/>
      <c r="TVO274" s="27"/>
      <c r="TVP274" s="27"/>
      <c r="TVQ274" s="27"/>
      <c r="TVR274" s="27"/>
      <c r="TVS274" s="27"/>
      <c r="TVT274" s="27"/>
      <c r="TVU274" s="27"/>
      <c r="TVV274" s="27"/>
      <c r="TVW274" s="27"/>
      <c r="TVX274" s="27"/>
      <c r="TVY274" s="27"/>
      <c r="TVZ274" s="27"/>
      <c r="TWA274" s="27"/>
      <c r="TWB274" s="27"/>
      <c r="TWC274" s="27"/>
      <c r="TWD274" s="27"/>
      <c r="TWE274" s="27"/>
      <c r="TWF274" s="27"/>
      <c r="TWG274" s="27"/>
      <c r="TWH274" s="27"/>
      <c r="TWI274" s="27"/>
      <c r="TWJ274" s="27"/>
      <c r="TWK274" s="27"/>
      <c r="TWL274" s="27"/>
      <c r="TWM274" s="27"/>
      <c r="TWN274" s="27"/>
      <c r="TWO274" s="27"/>
      <c r="TWP274" s="27"/>
      <c r="TWQ274" s="27"/>
      <c r="TWR274" s="27"/>
      <c r="TWS274" s="27"/>
      <c r="TWT274" s="27"/>
      <c r="TWU274" s="27"/>
      <c r="TWV274" s="27"/>
      <c r="TWW274" s="27"/>
      <c r="TWX274" s="27"/>
      <c r="TWY274" s="27"/>
      <c r="TWZ274" s="27"/>
      <c r="TXA274" s="27"/>
      <c r="TXB274" s="27"/>
      <c r="TXC274" s="27"/>
      <c r="TXD274" s="27"/>
      <c r="TXE274" s="27"/>
      <c r="TXF274" s="27"/>
      <c r="TXG274" s="27"/>
      <c r="TXH274" s="27"/>
      <c r="TXI274" s="27"/>
      <c r="TXJ274" s="27"/>
      <c r="TXK274" s="27"/>
      <c r="TXL274" s="27"/>
      <c r="TXM274" s="27"/>
      <c r="TXN274" s="27"/>
      <c r="TXO274" s="27"/>
      <c r="TXP274" s="27"/>
      <c r="TXQ274" s="27"/>
      <c r="TXR274" s="27"/>
      <c r="TXS274" s="27"/>
      <c r="TXT274" s="27"/>
      <c r="TXU274" s="27"/>
      <c r="TXV274" s="27"/>
      <c r="TXW274" s="27"/>
      <c r="TXX274" s="27"/>
      <c r="TXY274" s="27"/>
      <c r="TXZ274" s="27"/>
      <c r="TYA274" s="27"/>
      <c r="TYB274" s="27"/>
      <c r="TYC274" s="27"/>
      <c r="TYD274" s="27"/>
      <c r="TYE274" s="27"/>
      <c r="TYF274" s="27"/>
      <c r="TYG274" s="27"/>
      <c r="TYH274" s="27"/>
      <c r="TYI274" s="27"/>
      <c r="TYJ274" s="27"/>
      <c r="TYK274" s="27"/>
      <c r="TYL274" s="27"/>
      <c r="TYM274" s="27"/>
      <c r="TYN274" s="27"/>
      <c r="TYO274" s="27"/>
      <c r="TYP274" s="27"/>
      <c r="TYQ274" s="27"/>
      <c r="TYR274" s="27"/>
      <c r="TYS274" s="27"/>
      <c r="TYT274" s="27"/>
      <c r="TYU274" s="27"/>
      <c r="TYV274" s="27"/>
      <c r="TYW274" s="27"/>
      <c r="TYX274" s="27"/>
      <c r="TYY274" s="27"/>
      <c r="TYZ274" s="27"/>
      <c r="TZA274" s="27"/>
      <c r="TZB274" s="27"/>
      <c r="TZC274" s="27"/>
      <c r="TZD274" s="27"/>
      <c r="TZE274" s="27"/>
      <c r="TZF274" s="27"/>
      <c r="TZG274" s="27"/>
      <c r="TZH274" s="27"/>
      <c r="TZI274" s="27"/>
      <c r="TZJ274" s="27"/>
      <c r="TZK274" s="27"/>
      <c r="TZL274" s="27"/>
      <c r="TZM274" s="27"/>
      <c r="TZN274" s="27"/>
      <c r="TZO274" s="27"/>
      <c r="TZP274" s="27"/>
      <c r="TZQ274" s="27"/>
      <c r="TZR274" s="27"/>
      <c r="TZS274" s="27"/>
      <c r="TZT274" s="27"/>
      <c r="TZU274" s="27"/>
      <c r="TZV274" s="27"/>
      <c r="TZW274" s="27"/>
      <c r="TZX274" s="27"/>
      <c r="TZY274" s="27"/>
      <c r="TZZ274" s="27"/>
      <c r="UAA274" s="27"/>
      <c r="UAB274" s="27"/>
      <c r="UAC274" s="27"/>
      <c r="UAD274" s="27"/>
      <c r="UAE274" s="27"/>
      <c r="UAF274" s="27"/>
      <c r="UAG274" s="27"/>
      <c r="UAH274" s="27"/>
      <c r="UAI274" s="27"/>
      <c r="UAJ274" s="27"/>
      <c r="UAK274" s="27"/>
      <c r="UAL274" s="27"/>
      <c r="UAM274" s="27"/>
      <c r="UAN274" s="27"/>
      <c r="UAO274" s="27"/>
      <c r="UAP274" s="27"/>
      <c r="UAQ274" s="27"/>
      <c r="UAR274" s="27"/>
      <c r="UAS274" s="27"/>
      <c r="UAT274" s="27"/>
      <c r="UAU274" s="27"/>
      <c r="UAV274" s="27"/>
      <c r="UAW274" s="27"/>
      <c r="UAX274" s="27"/>
      <c r="UAY274" s="27"/>
      <c r="UAZ274" s="27"/>
      <c r="UBA274" s="27"/>
      <c r="UBB274" s="27"/>
      <c r="UBC274" s="27"/>
      <c r="UBD274" s="27"/>
      <c r="UBE274" s="27"/>
      <c r="UBF274" s="27"/>
      <c r="UBG274" s="27"/>
      <c r="UBH274" s="27"/>
      <c r="UBI274" s="27"/>
      <c r="UBJ274" s="27"/>
      <c r="UBK274" s="27"/>
      <c r="UBL274" s="27"/>
      <c r="UBM274" s="27"/>
      <c r="UBN274" s="27"/>
      <c r="UBO274" s="27"/>
      <c r="UBP274" s="27"/>
      <c r="UBQ274" s="27"/>
      <c r="UBR274" s="27"/>
      <c r="UBS274" s="27"/>
      <c r="UBT274" s="27"/>
      <c r="UBU274" s="27"/>
      <c r="UBV274" s="27"/>
      <c r="UBW274" s="27"/>
      <c r="UBX274" s="27"/>
      <c r="UBY274" s="27"/>
      <c r="UBZ274" s="27"/>
      <c r="UCA274" s="27"/>
      <c r="UCB274" s="27"/>
      <c r="UCC274" s="27"/>
      <c r="UCD274" s="27"/>
      <c r="UCE274" s="27"/>
      <c r="UCF274" s="27"/>
      <c r="UCG274" s="27"/>
      <c r="UCH274" s="27"/>
      <c r="UCI274" s="27"/>
      <c r="UCJ274" s="27"/>
      <c r="UCK274" s="27"/>
      <c r="UCL274" s="27"/>
      <c r="UCM274" s="27"/>
      <c r="UCN274" s="27"/>
      <c r="UCO274" s="27"/>
      <c r="UCP274" s="27"/>
      <c r="UCQ274" s="27"/>
      <c r="UCR274" s="27"/>
      <c r="UCS274" s="27"/>
      <c r="UCT274" s="27"/>
      <c r="UCU274" s="27"/>
      <c r="UCV274" s="27"/>
      <c r="UCW274" s="27"/>
      <c r="UCX274" s="27"/>
      <c r="UCY274" s="27"/>
      <c r="UCZ274" s="27"/>
      <c r="UDA274" s="27"/>
      <c r="UDB274" s="27"/>
      <c r="UDC274" s="27"/>
      <c r="UDD274" s="27"/>
      <c r="UDE274" s="27"/>
      <c r="UDF274" s="27"/>
      <c r="UDG274" s="27"/>
      <c r="UDH274" s="27"/>
      <c r="UDI274" s="27"/>
      <c r="UDJ274" s="27"/>
      <c r="UDK274" s="27"/>
      <c r="UDL274" s="27"/>
      <c r="UDM274" s="27"/>
      <c r="UDN274" s="27"/>
      <c r="UDO274" s="27"/>
      <c r="UDP274" s="27"/>
      <c r="UDQ274" s="27"/>
      <c r="UDR274" s="27"/>
      <c r="UDS274" s="27"/>
      <c r="UDT274" s="27"/>
      <c r="UDU274" s="27"/>
      <c r="UDV274" s="27"/>
      <c r="UDW274" s="27"/>
      <c r="UDX274" s="27"/>
      <c r="UDY274" s="27"/>
      <c r="UDZ274" s="27"/>
      <c r="UEA274" s="27"/>
      <c r="UEB274" s="27"/>
      <c r="UEC274" s="27"/>
      <c r="UED274" s="27"/>
      <c r="UEE274" s="27"/>
      <c r="UEF274" s="27"/>
      <c r="UEG274" s="27"/>
      <c r="UEH274" s="27"/>
      <c r="UEI274" s="27"/>
      <c r="UEJ274" s="27"/>
      <c r="UEK274" s="27"/>
      <c r="UEL274" s="27"/>
      <c r="UEM274" s="27"/>
      <c r="UEN274" s="27"/>
      <c r="UEO274" s="27"/>
      <c r="UEP274" s="27"/>
      <c r="UEQ274" s="27"/>
      <c r="UER274" s="27"/>
      <c r="UES274" s="27"/>
      <c r="UET274" s="27"/>
      <c r="UEU274" s="27"/>
      <c r="UEV274" s="27"/>
      <c r="UEW274" s="27"/>
      <c r="UEX274" s="27"/>
      <c r="UEY274" s="27"/>
      <c r="UEZ274" s="27"/>
      <c r="UFA274" s="27"/>
      <c r="UFB274" s="27"/>
      <c r="UFC274" s="27"/>
      <c r="UFD274" s="27"/>
      <c r="UFE274" s="27"/>
      <c r="UFF274" s="27"/>
      <c r="UFG274" s="27"/>
      <c r="UFH274" s="27"/>
      <c r="UFI274" s="27"/>
      <c r="UFJ274" s="27"/>
      <c r="UFK274" s="27"/>
      <c r="UFL274" s="27"/>
      <c r="UFM274" s="27"/>
      <c r="UFN274" s="27"/>
      <c r="UFO274" s="27"/>
      <c r="UFP274" s="27"/>
      <c r="UFQ274" s="27"/>
      <c r="UFR274" s="27"/>
      <c r="UFS274" s="27"/>
      <c r="UFT274" s="27"/>
      <c r="UFU274" s="27"/>
      <c r="UFV274" s="27"/>
      <c r="UFW274" s="27"/>
      <c r="UFX274" s="27"/>
      <c r="UFY274" s="27"/>
      <c r="UFZ274" s="27"/>
      <c r="UGA274" s="27"/>
      <c r="UGB274" s="27"/>
      <c r="UGC274" s="27"/>
      <c r="UGD274" s="27"/>
      <c r="UGE274" s="27"/>
      <c r="UGF274" s="27"/>
      <c r="UGG274" s="27"/>
      <c r="UGH274" s="27"/>
      <c r="UGI274" s="27"/>
      <c r="UGJ274" s="27"/>
      <c r="UGK274" s="27"/>
      <c r="UGL274" s="27"/>
      <c r="UGM274" s="27"/>
      <c r="UGN274" s="27"/>
      <c r="UGO274" s="27"/>
      <c r="UGP274" s="27"/>
      <c r="UGQ274" s="27"/>
      <c r="UGR274" s="27"/>
      <c r="UGS274" s="27"/>
      <c r="UGT274" s="27"/>
      <c r="UGU274" s="27"/>
      <c r="UGV274" s="27"/>
      <c r="UGW274" s="27"/>
      <c r="UGX274" s="27"/>
      <c r="UGY274" s="27"/>
      <c r="UGZ274" s="27"/>
      <c r="UHA274" s="27"/>
      <c r="UHB274" s="27"/>
      <c r="UHC274" s="27"/>
      <c r="UHD274" s="27"/>
      <c r="UHE274" s="27"/>
      <c r="UHF274" s="27"/>
      <c r="UHG274" s="27"/>
      <c r="UHH274" s="27"/>
      <c r="UHI274" s="27"/>
      <c r="UHJ274" s="27"/>
      <c r="UHK274" s="27"/>
      <c r="UHL274" s="27"/>
      <c r="UHM274" s="27"/>
      <c r="UHN274" s="27"/>
      <c r="UHO274" s="27"/>
      <c r="UHP274" s="27"/>
      <c r="UHQ274" s="27"/>
      <c r="UHR274" s="27"/>
      <c r="UHS274" s="27"/>
      <c r="UHT274" s="27"/>
      <c r="UHU274" s="27"/>
      <c r="UHV274" s="27"/>
      <c r="UHW274" s="27"/>
      <c r="UHX274" s="27"/>
      <c r="UHY274" s="27"/>
      <c r="UHZ274" s="27"/>
      <c r="UIA274" s="27"/>
      <c r="UIB274" s="27"/>
      <c r="UIC274" s="27"/>
      <c r="UID274" s="27"/>
      <c r="UIE274" s="27"/>
      <c r="UIF274" s="27"/>
      <c r="UIG274" s="27"/>
      <c r="UIH274" s="27"/>
      <c r="UII274" s="27"/>
      <c r="UIJ274" s="27"/>
      <c r="UIK274" s="27"/>
      <c r="UIL274" s="27"/>
      <c r="UIM274" s="27"/>
      <c r="UIN274" s="27"/>
      <c r="UIO274" s="27"/>
      <c r="UIP274" s="27"/>
      <c r="UIQ274" s="27"/>
      <c r="UIR274" s="27"/>
      <c r="UIS274" s="27"/>
      <c r="UIT274" s="27"/>
      <c r="UIU274" s="27"/>
      <c r="UIV274" s="27"/>
      <c r="UIW274" s="27"/>
      <c r="UIX274" s="27"/>
      <c r="UIY274" s="27"/>
      <c r="UIZ274" s="27"/>
      <c r="UJA274" s="27"/>
      <c r="UJB274" s="27"/>
      <c r="UJC274" s="27"/>
      <c r="UJD274" s="27"/>
      <c r="UJE274" s="27"/>
      <c r="UJF274" s="27"/>
      <c r="UJG274" s="27"/>
      <c r="UJH274" s="27"/>
      <c r="UJI274" s="27"/>
      <c r="UJJ274" s="27"/>
      <c r="UJK274" s="27"/>
      <c r="UJL274" s="27"/>
      <c r="UJM274" s="27"/>
      <c r="UJN274" s="27"/>
      <c r="UJO274" s="27"/>
      <c r="UJP274" s="27"/>
      <c r="UJQ274" s="27"/>
      <c r="UJR274" s="27"/>
      <c r="UJS274" s="27"/>
      <c r="UJT274" s="27"/>
      <c r="UJU274" s="27"/>
      <c r="UJV274" s="27"/>
      <c r="UJW274" s="27"/>
      <c r="UJX274" s="27"/>
      <c r="UJY274" s="27"/>
      <c r="UJZ274" s="27"/>
      <c r="UKA274" s="27"/>
      <c r="UKB274" s="27"/>
      <c r="UKC274" s="27"/>
      <c r="UKD274" s="27"/>
      <c r="UKE274" s="27"/>
      <c r="UKF274" s="27"/>
      <c r="UKG274" s="27"/>
      <c r="UKH274" s="27"/>
      <c r="UKI274" s="27"/>
      <c r="UKJ274" s="27"/>
      <c r="UKK274" s="27"/>
      <c r="UKL274" s="27"/>
      <c r="UKM274" s="27"/>
      <c r="UKN274" s="27"/>
      <c r="UKO274" s="27"/>
      <c r="UKP274" s="27"/>
      <c r="UKQ274" s="27"/>
      <c r="UKR274" s="27"/>
      <c r="UKS274" s="27"/>
      <c r="UKT274" s="27"/>
      <c r="UKU274" s="27"/>
      <c r="UKV274" s="27"/>
      <c r="UKW274" s="27"/>
      <c r="UKX274" s="27"/>
      <c r="UKY274" s="27"/>
      <c r="UKZ274" s="27"/>
      <c r="ULA274" s="27"/>
      <c r="ULB274" s="27"/>
      <c r="ULC274" s="27"/>
      <c r="ULD274" s="27"/>
      <c r="ULE274" s="27"/>
      <c r="ULF274" s="27"/>
      <c r="ULG274" s="27"/>
      <c r="ULH274" s="27"/>
      <c r="ULI274" s="27"/>
      <c r="ULJ274" s="27"/>
      <c r="ULK274" s="27"/>
      <c r="ULL274" s="27"/>
      <c r="ULM274" s="27"/>
      <c r="ULN274" s="27"/>
      <c r="ULO274" s="27"/>
      <c r="ULP274" s="27"/>
      <c r="ULQ274" s="27"/>
      <c r="ULR274" s="27"/>
      <c r="ULS274" s="27"/>
      <c r="ULT274" s="27"/>
      <c r="ULU274" s="27"/>
      <c r="ULV274" s="27"/>
      <c r="ULW274" s="27"/>
      <c r="ULX274" s="27"/>
      <c r="ULY274" s="27"/>
      <c r="ULZ274" s="27"/>
      <c r="UMA274" s="27"/>
      <c r="UMB274" s="27"/>
      <c r="UMC274" s="27"/>
      <c r="UMD274" s="27"/>
      <c r="UME274" s="27"/>
      <c r="UMF274" s="27"/>
      <c r="UMG274" s="27"/>
      <c r="UMH274" s="27"/>
      <c r="UMI274" s="27"/>
      <c r="UMJ274" s="27"/>
      <c r="UMK274" s="27"/>
      <c r="UML274" s="27"/>
      <c r="UMM274" s="27"/>
      <c r="UMN274" s="27"/>
      <c r="UMO274" s="27"/>
      <c r="UMP274" s="27"/>
      <c r="UMQ274" s="27"/>
      <c r="UMR274" s="27"/>
      <c r="UMS274" s="27"/>
      <c r="UMT274" s="27"/>
      <c r="UMU274" s="27"/>
      <c r="UMV274" s="27"/>
      <c r="UMW274" s="27"/>
      <c r="UMX274" s="27"/>
      <c r="UMY274" s="27"/>
      <c r="UMZ274" s="27"/>
      <c r="UNA274" s="27"/>
      <c r="UNB274" s="27"/>
      <c r="UNC274" s="27"/>
      <c r="UND274" s="27"/>
      <c r="UNE274" s="27"/>
      <c r="UNF274" s="27"/>
      <c r="UNG274" s="27"/>
      <c r="UNH274" s="27"/>
      <c r="UNI274" s="27"/>
      <c r="UNJ274" s="27"/>
      <c r="UNK274" s="27"/>
      <c r="UNL274" s="27"/>
      <c r="UNM274" s="27"/>
      <c r="UNN274" s="27"/>
      <c r="UNO274" s="27"/>
      <c r="UNP274" s="27"/>
      <c r="UNQ274" s="27"/>
      <c r="UNR274" s="27"/>
      <c r="UNS274" s="27"/>
      <c r="UNT274" s="27"/>
      <c r="UNU274" s="27"/>
      <c r="UNV274" s="27"/>
      <c r="UNW274" s="27"/>
      <c r="UNX274" s="27"/>
      <c r="UNY274" s="27"/>
      <c r="UNZ274" s="27"/>
      <c r="UOA274" s="27"/>
      <c r="UOB274" s="27"/>
      <c r="UOC274" s="27"/>
      <c r="UOD274" s="27"/>
      <c r="UOE274" s="27"/>
      <c r="UOF274" s="27"/>
      <c r="UOG274" s="27"/>
      <c r="UOH274" s="27"/>
      <c r="UOI274" s="27"/>
      <c r="UOJ274" s="27"/>
      <c r="UOK274" s="27"/>
      <c r="UOL274" s="27"/>
      <c r="UOM274" s="27"/>
      <c r="UON274" s="27"/>
      <c r="UOO274" s="27"/>
      <c r="UOP274" s="27"/>
      <c r="UOQ274" s="27"/>
      <c r="UOR274" s="27"/>
      <c r="UOS274" s="27"/>
      <c r="UOT274" s="27"/>
      <c r="UOU274" s="27"/>
      <c r="UOV274" s="27"/>
      <c r="UOW274" s="27"/>
      <c r="UOX274" s="27"/>
      <c r="UOY274" s="27"/>
      <c r="UOZ274" s="27"/>
      <c r="UPA274" s="27"/>
      <c r="UPB274" s="27"/>
      <c r="UPC274" s="27"/>
      <c r="UPD274" s="27"/>
      <c r="UPE274" s="27"/>
      <c r="UPF274" s="27"/>
      <c r="UPG274" s="27"/>
      <c r="UPH274" s="27"/>
      <c r="UPI274" s="27"/>
      <c r="UPJ274" s="27"/>
      <c r="UPK274" s="27"/>
      <c r="UPL274" s="27"/>
      <c r="UPM274" s="27"/>
      <c r="UPN274" s="27"/>
      <c r="UPO274" s="27"/>
      <c r="UPP274" s="27"/>
      <c r="UPQ274" s="27"/>
      <c r="UPR274" s="27"/>
      <c r="UPS274" s="27"/>
      <c r="UPT274" s="27"/>
      <c r="UPU274" s="27"/>
      <c r="UPV274" s="27"/>
      <c r="UPW274" s="27"/>
      <c r="UPX274" s="27"/>
      <c r="UPY274" s="27"/>
      <c r="UPZ274" s="27"/>
      <c r="UQA274" s="27"/>
      <c r="UQB274" s="27"/>
      <c r="UQC274" s="27"/>
      <c r="UQD274" s="27"/>
      <c r="UQE274" s="27"/>
      <c r="UQF274" s="27"/>
      <c r="UQG274" s="27"/>
      <c r="UQH274" s="27"/>
      <c r="UQI274" s="27"/>
      <c r="UQJ274" s="27"/>
      <c r="UQK274" s="27"/>
      <c r="UQL274" s="27"/>
      <c r="UQM274" s="27"/>
      <c r="UQN274" s="27"/>
      <c r="UQO274" s="27"/>
      <c r="UQP274" s="27"/>
      <c r="UQQ274" s="27"/>
      <c r="UQR274" s="27"/>
      <c r="UQS274" s="27"/>
      <c r="UQT274" s="27"/>
      <c r="UQU274" s="27"/>
      <c r="UQV274" s="27"/>
      <c r="UQW274" s="27"/>
      <c r="UQX274" s="27"/>
      <c r="UQY274" s="27"/>
      <c r="UQZ274" s="27"/>
      <c r="URA274" s="27"/>
      <c r="URB274" s="27"/>
      <c r="URC274" s="27"/>
      <c r="URD274" s="27"/>
      <c r="URE274" s="27"/>
      <c r="URF274" s="27"/>
      <c r="URG274" s="27"/>
      <c r="URH274" s="27"/>
      <c r="URI274" s="27"/>
      <c r="URJ274" s="27"/>
      <c r="URK274" s="27"/>
      <c r="URL274" s="27"/>
      <c r="URM274" s="27"/>
      <c r="URN274" s="27"/>
      <c r="URO274" s="27"/>
      <c r="URP274" s="27"/>
      <c r="URQ274" s="27"/>
      <c r="URR274" s="27"/>
      <c r="URS274" s="27"/>
      <c r="URT274" s="27"/>
      <c r="URU274" s="27"/>
      <c r="URV274" s="27"/>
      <c r="URW274" s="27"/>
      <c r="URX274" s="27"/>
      <c r="URY274" s="27"/>
      <c r="URZ274" s="27"/>
      <c r="USA274" s="27"/>
      <c r="USB274" s="27"/>
      <c r="USC274" s="27"/>
      <c r="USD274" s="27"/>
      <c r="USE274" s="27"/>
      <c r="USF274" s="27"/>
      <c r="USG274" s="27"/>
      <c r="USH274" s="27"/>
      <c r="USI274" s="27"/>
      <c r="USJ274" s="27"/>
      <c r="USK274" s="27"/>
      <c r="USL274" s="27"/>
      <c r="USM274" s="27"/>
      <c r="USN274" s="27"/>
      <c r="USO274" s="27"/>
      <c r="USP274" s="27"/>
      <c r="USQ274" s="27"/>
      <c r="USR274" s="27"/>
      <c r="USS274" s="27"/>
      <c r="UST274" s="27"/>
      <c r="USU274" s="27"/>
      <c r="USV274" s="27"/>
      <c r="USW274" s="27"/>
      <c r="USX274" s="27"/>
      <c r="USY274" s="27"/>
      <c r="USZ274" s="27"/>
      <c r="UTA274" s="27"/>
      <c r="UTB274" s="27"/>
      <c r="UTC274" s="27"/>
      <c r="UTD274" s="27"/>
      <c r="UTE274" s="27"/>
      <c r="UTF274" s="27"/>
      <c r="UTG274" s="27"/>
      <c r="UTH274" s="27"/>
      <c r="UTI274" s="27"/>
      <c r="UTJ274" s="27"/>
      <c r="UTK274" s="27"/>
      <c r="UTL274" s="27"/>
      <c r="UTM274" s="27"/>
      <c r="UTN274" s="27"/>
      <c r="UTO274" s="27"/>
      <c r="UTP274" s="27"/>
      <c r="UTQ274" s="27"/>
      <c r="UTR274" s="27"/>
      <c r="UTS274" s="27"/>
      <c r="UTT274" s="27"/>
      <c r="UTU274" s="27"/>
      <c r="UTV274" s="27"/>
      <c r="UTW274" s="27"/>
      <c r="UTX274" s="27"/>
      <c r="UTY274" s="27"/>
      <c r="UTZ274" s="27"/>
      <c r="UUA274" s="27"/>
      <c r="UUB274" s="27"/>
      <c r="UUC274" s="27"/>
      <c r="UUD274" s="27"/>
      <c r="UUE274" s="27"/>
      <c r="UUF274" s="27"/>
      <c r="UUG274" s="27"/>
      <c r="UUH274" s="27"/>
      <c r="UUI274" s="27"/>
      <c r="UUJ274" s="27"/>
      <c r="UUK274" s="27"/>
      <c r="UUL274" s="27"/>
      <c r="UUM274" s="27"/>
      <c r="UUN274" s="27"/>
      <c r="UUO274" s="27"/>
      <c r="UUP274" s="27"/>
      <c r="UUQ274" s="27"/>
      <c r="UUR274" s="27"/>
      <c r="UUS274" s="27"/>
      <c r="UUT274" s="27"/>
      <c r="UUU274" s="27"/>
      <c r="UUV274" s="27"/>
      <c r="UUW274" s="27"/>
      <c r="UUX274" s="27"/>
      <c r="UUY274" s="27"/>
      <c r="UUZ274" s="27"/>
      <c r="UVA274" s="27"/>
      <c r="UVB274" s="27"/>
      <c r="UVC274" s="27"/>
      <c r="UVD274" s="27"/>
      <c r="UVE274" s="27"/>
      <c r="UVF274" s="27"/>
      <c r="UVG274" s="27"/>
      <c r="UVH274" s="27"/>
      <c r="UVI274" s="27"/>
      <c r="UVJ274" s="27"/>
      <c r="UVK274" s="27"/>
      <c r="UVL274" s="27"/>
      <c r="UVM274" s="27"/>
      <c r="UVN274" s="27"/>
      <c r="UVO274" s="27"/>
      <c r="UVP274" s="27"/>
      <c r="UVQ274" s="27"/>
      <c r="UVR274" s="27"/>
      <c r="UVS274" s="27"/>
      <c r="UVT274" s="27"/>
      <c r="UVU274" s="27"/>
      <c r="UVV274" s="27"/>
      <c r="UVW274" s="27"/>
      <c r="UVX274" s="27"/>
      <c r="UVY274" s="27"/>
      <c r="UVZ274" s="27"/>
      <c r="UWA274" s="27"/>
      <c r="UWB274" s="27"/>
      <c r="UWC274" s="27"/>
      <c r="UWD274" s="27"/>
      <c r="UWE274" s="27"/>
      <c r="UWF274" s="27"/>
      <c r="UWG274" s="27"/>
      <c r="UWH274" s="27"/>
      <c r="UWI274" s="27"/>
      <c r="UWJ274" s="27"/>
      <c r="UWK274" s="27"/>
      <c r="UWL274" s="27"/>
      <c r="UWM274" s="27"/>
      <c r="UWN274" s="27"/>
      <c r="UWO274" s="27"/>
      <c r="UWP274" s="27"/>
      <c r="UWQ274" s="27"/>
      <c r="UWR274" s="27"/>
      <c r="UWS274" s="27"/>
      <c r="UWT274" s="27"/>
      <c r="UWU274" s="27"/>
      <c r="UWV274" s="27"/>
      <c r="UWW274" s="27"/>
      <c r="UWX274" s="27"/>
      <c r="UWY274" s="27"/>
      <c r="UWZ274" s="27"/>
      <c r="UXA274" s="27"/>
      <c r="UXB274" s="27"/>
      <c r="UXC274" s="27"/>
      <c r="UXD274" s="27"/>
      <c r="UXE274" s="27"/>
      <c r="UXF274" s="27"/>
      <c r="UXG274" s="27"/>
      <c r="UXH274" s="27"/>
      <c r="UXI274" s="27"/>
      <c r="UXJ274" s="27"/>
      <c r="UXK274" s="27"/>
      <c r="UXL274" s="27"/>
      <c r="UXM274" s="27"/>
      <c r="UXN274" s="27"/>
      <c r="UXO274" s="27"/>
      <c r="UXP274" s="27"/>
      <c r="UXQ274" s="27"/>
      <c r="UXR274" s="27"/>
      <c r="UXS274" s="27"/>
      <c r="UXT274" s="27"/>
      <c r="UXU274" s="27"/>
      <c r="UXV274" s="27"/>
      <c r="UXW274" s="27"/>
      <c r="UXX274" s="27"/>
      <c r="UXY274" s="27"/>
      <c r="UXZ274" s="27"/>
      <c r="UYA274" s="27"/>
      <c r="UYB274" s="27"/>
      <c r="UYC274" s="27"/>
      <c r="UYD274" s="27"/>
      <c r="UYE274" s="27"/>
      <c r="UYF274" s="27"/>
      <c r="UYG274" s="27"/>
      <c r="UYH274" s="27"/>
      <c r="UYI274" s="27"/>
      <c r="UYJ274" s="27"/>
      <c r="UYK274" s="27"/>
      <c r="UYL274" s="27"/>
      <c r="UYM274" s="27"/>
      <c r="UYN274" s="27"/>
      <c r="UYO274" s="27"/>
      <c r="UYP274" s="27"/>
      <c r="UYQ274" s="27"/>
      <c r="UYR274" s="27"/>
      <c r="UYS274" s="27"/>
      <c r="UYT274" s="27"/>
      <c r="UYU274" s="27"/>
      <c r="UYV274" s="27"/>
      <c r="UYW274" s="27"/>
      <c r="UYX274" s="27"/>
      <c r="UYY274" s="27"/>
      <c r="UYZ274" s="27"/>
      <c r="UZA274" s="27"/>
      <c r="UZB274" s="27"/>
      <c r="UZC274" s="27"/>
      <c r="UZD274" s="27"/>
      <c r="UZE274" s="27"/>
      <c r="UZF274" s="27"/>
      <c r="UZG274" s="27"/>
      <c r="UZH274" s="27"/>
      <c r="UZI274" s="27"/>
      <c r="UZJ274" s="27"/>
      <c r="UZK274" s="27"/>
      <c r="UZL274" s="27"/>
      <c r="UZM274" s="27"/>
      <c r="UZN274" s="27"/>
      <c r="UZO274" s="27"/>
      <c r="UZP274" s="27"/>
      <c r="UZQ274" s="27"/>
      <c r="UZR274" s="27"/>
      <c r="UZS274" s="27"/>
      <c r="UZT274" s="27"/>
      <c r="UZU274" s="27"/>
      <c r="UZV274" s="27"/>
      <c r="UZW274" s="27"/>
      <c r="UZX274" s="27"/>
      <c r="UZY274" s="27"/>
      <c r="UZZ274" s="27"/>
      <c r="VAA274" s="27"/>
      <c r="VAB274" s="27"/>
      <c r="VAC274" s="27"/>
      <c r="VAD274" s="27"/>
      <c r="VAE274" s="27"/>
      <c r="VAF274" s="27"/>
      <c r="VAG274" s="27"/>
      <c r="VAH274" s="27"/>
      <c r="VAI274" s="27"/>
      <c r="VAJ274" s="27"/>
      <c r="VAK274" s="27"/>
      <c r="VAL274" s="27"/>
      <c r="VAM274" s="27"/>
      <c r="VAN274" s="27"/>
      <c r="VAO274" s="27"/>
      <c r="VAP274" s="27"/>
      <c r="VAQ274" s="27"/>
      <c r="VAR274" s="27"/>
      <c r="VAS274" s="27"/>
      <c r="VAT274" s="27"/>
      <c r="VAU274" s="27"/>
      <c r="VAV274" s="27"/>
      <c r="VAW274" s="27"/>
      <c r="VAX274" s="27"/>
      <c r="VAY274" s="27"/>
      <c r="VAZ274" s="27"/>
      <c r="VBA274" s="27"/>
      <c r="VBB274" s="27"/>
      <c r="VBC274" s="27"/>
      <c r="VBD274" s="27"/>
      <c r="VBE274" s="27"/>
      <c r="VBF274" s="27"/>
      <c r="VBG274" s="27"/>
      <c r="VBH274" s="27"/>
      <c r="VBI274" s="27"/>
      <c r="VBJ274" s="27"/>
      <c r="VBK274" s="27"/>
      <c r="VBL274" s="27"/>
      <c r="VBM274" s="27"/>
      <c r="VBN274" s="27"/>
      <c r="VBO274" s="27"/>
      <c r="VBP274" s="27"/>
      <c r="VBQ274" s="27"/>
      <c r="VBR274" s="27"/>
      <c r="VBS274" s="27"/>
      <c r="VBT274" s="27"/>
      <c r="VBU274" s="27"/>
      <c r="VBV274" s="27"/>
      <c r="VBW274" s="27"/>
      <c r="VBX274" s="27"/>
      <c r="VBY274" s="27"/>
      <c r="VBZ274" s="27"/>
      <c r="VCA274" s="27"/>
      <c r="VCB274" s="27"/>
      <c r="VCC274" s="27"/>
      <c r="VCD274" s="27"/>
      <c r="VCE274" s="27"/>
      <c r="VCF274" s="27"/>
      <c r="VCG274" s="27"/>
      <c r="VCH274" s="27"/>
      <c r="VCI274" s="27"/>
      <c r="VCJ274" s="27"/>
      <c r="VCK274" s="27"/>
      <c r="VCL274" s="27"/>
      <c r="VCM274" s="27"/>
      <c r="VCN274" s="27"/>
      <c r="VCO274" s="27"/>
      <c r="VCP274" s="27"/>
      <c r="VCQ274" s="27"/>
      <c r="VCR274" s="27"/>
      <c r="VCS274" s="27"/>
      <c r="VCT274" s="27"/>
      <c r="VCU274" s="27"/>
      <c r="VCV274" s="27"/>
      <c r="VCW274" s="27"/>
      <c r="VCX274" s="27"/>
      <c r="VCY274" s="27"/>
      <c r="VCZ274" s="27"/>
      <c r="VDA274" s="27"/>
      <c r="VDB274" s="27"/>
      <c r="VDC274" s="27"/>
      <c r="VDD274" s="27"/>
      <c r="VDE274" s="27"/>
      <c r="VDF274" s="27"/>
      <c r="VDG274" s="27"/>
      <c r="VDH274" s="27"/>
      <c r="VDI274" s="27"/>
      <c r="VDJ274" s="27"/>
      <c r="VDK274" s="27"/>
      <c r="VDL274" s="27"/>
      <c r="VDM274" s="27"/>
      <c r="VDN274" s="27"/>
      <c r="VDO274" s="27"/>
      <c r="VDP274" s="27"/>
      <c r="VDQ274" s="27"/>
      <c r="VDR274" s="27"/>
      <c r="VDS274" s="27"/>
      <c r="VDT274" s="27"/>
      <c r="VDU274" s="27"/>
      <c r="VDV274" s="27"/>
      <c r="VDW274" s="27"/>
      <c r="VDX274" s="27"/>
      <c r="VDY274" s="27"/>
      <c r="VDZ274" s="27"/>
      <c r="VEA274" s="27"/>
      <c r="VEB274" s="27"/>
      <c r="VEC274" s="27"/>
      <c r="VED274" s="27"/>
      <c r="VEE274" s="27"/>
      <c r="VEF274" s="27"/>
      <c r="VEG274" s="27"/>
      <c r="VEH274" s="27"/>
      <c r="VEI274" s="27"/>
      <c r="VEJ274" s="27"/>
      <c r="VEK274" s="27"/>
      <c r="VEL274" s="27"/>
      <c r="VEM274" s="27"/>
      <c r="VEN274" s="27"/>
      <c r="VEO274" s="27"/>
      <c r="VEP274" s="27"/>
      <c r="VEQ274" s="27"/>
      <c r="VER274" s="27"/>
      <c r="VES274" s="27"/>
      <c r="VET274" s="27"/>
      <c r="VEU274" s="27"/>
      <c r="VEV274" s="27"/>
      <c r="VEW274" s="27"/>
      <c r="VEX274" s="27"/>
      <c r="VEY274" s="27"/>
      <c r="VEZ274" s="27"/>
      <c r="VFA274" s="27"/>
      <c r="VFB274" s="27"/>
      <c r="VFC274" s="27"/>
      <c r="VFD274" s="27"/>
      <c r="VFE274" s="27"/>
      <c r="VFF274" s="27"/>
      <c r="VFG274" s="27"/>
      <c r="VFH274" s="27"/>
      <c r="VFI274" s="27"/>
      <c r="VFJ274" s="27"/>
      <c r="VFK274" s="27"/>
      <c r="VFL274" s="27"/>
      <c r="VFM274" s="27"/>
      <c r="VFN274" s="27"/>
      <c r="VFO274" s="27"/>
      <c r="VFP274" s="27"/>
      <c r="VFQ274" s="27"/>
      <c r="VFR274" s="27"/>
      <c r="VFS274" s="27"/>
      <c r="VFT274" s="27"/>
      <c r="VFU274" s="27"/>
      <c r="VFV274" s="27"/>
      <c r="VFW274" s="27"/>
      <c r="VFX274" s="27"/>
      <c r="VFY274" s="27"/>
      <c r="VFZ274" s="27"/>
      <c r="VGA274" s="27"/>
      <c r="VGB274" s="27"/>
      <c r="VGC274" s="27"/>
      <c r="VGD274" s="27"/>
      <c r="VGE274" s="27"/>
      <c r="VGF274" s="27"/>
      <c r="VGG274" s="27"/>
      <c r="VGH274" s="27"/>
      <c r="VGI274" s="27"/>
      <c r="VGJ274" s="27"/>
      <c r="VGK274" s="27"/>
      <c r="VGL274" s="27"/>
      <c r="VGM274" s="27"/>
      <c r="VGN274" s="27"/>
      <c r="VGO274" s="27"/>
      <c r="VGP274" s="27"/>
      <c r="VGQ274" s="27"/>
      <c r="VGR274" s="27"/>
      <c r="VGS274" s="27"/>
      <c r="VGT274" s="27"/>
      <c r="VGU274" s="27"/>
      <c r="VGV274" s="27"/>
      <c r="VGW274" s="27"/>
      <c r="VGX274" s="27"/>
      <c r="VGY274" s="27"/>
      <c r="VGZ274" s="27"/>
      <c r="VHA274" s="27"/>
      <c r="VHB274" s="27"/>
      <c r="VHC274" s="27"/>
      <c r="VHD274" s="27"/>
      <c r="VHE274" s="27"/>
      <c r="VHF274" s="27"/>
      <c r="VHG274" s="27"/>
      <c r="VHH274" s="27"/>
      <c r="VHI274" s="27"/>
      <c r="VHJ274" s="27"/>
      <c r="VHK274" s="27"/>
      <c r="VHL274" s="27"/>
      <c r="VHM274" s="27"/>
      <c r="VHN274" s="27"/>
      <c r="VHO274" s="27"/>
      <c r="VHP274" s="27"/>
      <c r="VHQ274" s="27"/>
      <c r="VHR274" s="27"/>
      <c r="VHS274" s="27"/>
      <c r="VHT274" s="27"/>
      <c r="VHU274" s="27"/>
      <c r="VHV274" s="27"/>
      <c r="VHW274" s="27"/>
      <c r="VHX274" s="27"/>
      <c r="VHY274" s="27"/>
      <c r="VHZ274" s="27"/>
      <c r="VIA274" s="27"/>
      <c r="VIB274" s="27"/>
      <c r="VIC274" s="27"/>
      <c r="VID274" s="27"/>
      <c r="VIE274" s="27"/>
      <c r="VIF274" s="27"/>
      <c r="VIG274" s="27"/>
      <c r="VIH274" s="27"/>
      <c r="VII274" s="27"/>
      <c r="VIJ274" s="27"/>
      <c r="VIK274" s="27"/>
      <c r="VIL274" s="27"/>
      <c r="VIM274" s="27"/>
      <c r="VIN274" s="27"/>
      <c r="VIO274" s="27"/>
      <c r="VIP274" s="27"/>
      <c r="VIQ274" s="27"/>
      <c r="VIR274" s="27"/>
      <c r="VIS274" s="27"/>
      <c r="VIT274" s="27"/>
      <c r="VIU274" s="27"/>
      <c r="VIV274" s="27"/>
      <c r="VIW274" s="27"/>
      <c r="VIX274" s="27"/>
      <c r="VIY274" s="27"/>
      <c r="VIZ274" s="27"/>
      <c r="VJA274" s="27"/>
      <c r="VJB274" s="27"/>
      <c r="VJC274" s="27"/>
      <c r="VJD274" s="27"/>
      <c r="VJE274" s="27"/>
      <c r="VJF274" s="27"/>
      <c r="VJG274" s="27"/>
      <c r="VJH274" s="27"/>
      <c r="VJI274" s="27"/>
      <c r="VJJ274" s="27"/>
      <c r="VJK274" s="27"/>
      <c r="VJL274" s="27"/>
      <c r="VJM274" s="27"/>
      <c r="VJN274" s="27"/>
      <c r="VJO274" s="27"/>
      <c r="VJP274" s="27"/>
      <c r="VJQ274" s="27"/>
      <c r="VJR274" s="27"/>
      <c r="VJS274" s="27"/>
      <c r="VJT274" s="27"/>
      <c r="VJU274" s="27"/>
      <c r="VJV274" s="27"/>
      <c r="VJW274" s="27"/>
      <c r="VJX274" s="27"/>
      <c r="VJY274" s="27"/>
      <c r="VJZ274" s="27"/>
      <c r="VKA274" s="27"/>
      <c r="VKB274" s="27"/>
      <c r="VKC274" s="27"/>
      <c r="VKD274" s="27"/>
      <c r="VKE274" s="27"/>
      <c r="VKF274" s="27"/>
      <c r="VKG274" s="27"/>
      <c r="VKH274" s="27"/>
      <c r="VKI274" s="27"/>
      <c r="VKJ274" s="27"/>
      <c r="VKK274" s="27"/>
      <c r="VKL274" s="27"/>
      <c r="VKM274" s="27"/>
      <c r="VKN274" s="27"/>
      <c r="VKO274" s="27"/>
      <c r="VKP274" s="27"/>
      <c r="VKQ274" s="27"/>
      <c r="VKR274" s="27"/>
      <c r="VKS274" s="27"/>
      <c r="VKT274" s="27"/>
      <c r="VKU274" s="27"/>
      <c r="VKV274" s="27"/>
      <c r="VKW274" s="27"/>
      <c r="VKX274" s="27"/>
      <c r="VKY274" s="27"/>
      <c r="VKZ274" s="27"/>
      <c r="VLA274" s="27"/>
      <c r="VLB274" s="27"/>
      <c r="VLC274" s="27"/>
      <c r="VLD274" s="27"/>
      <c r="VLE274" s="27"/>
      <c r="VLF274" s="27"/>
      <c r="VLG274" s="27"/>
      <c r="VLH274" s="27"/>
      <c r="VLI274" s="27"/>
      <c r="VLJ274" s="27"/>
      <c r="VLK274" s="27"/>
      <c r="VLL274" s="27"/>
      <c r="VLM274" s="27"/>
      <c r="VLN274" s="27"/>
      <c r="VLO274" s="27"/>
      <c r="VLP274" s="27"/>
      <c r="VLQ274" s="27"/>
      <c r="VLR274" s="27"/>
      <c r="VLS274" s="27"/>
      <c r="VLT274" s="27"/>
      <c r="VLU274" s="27"/>
      <c r="VLV274" s="27"/>
      <c r="VLW274" s="27"/>
      <c r="VLX274" s="27"/>
      <c r="VLY274" s="27"/>
      <c r="VLZ274" s="27"/>
      <c r="VMA274" s="27"/>
      <c r="VMB274" s="27"/>
      <c r="VMC274" s="27"/>
      <c r="VMD274" s="27"/>
      <c r="VME274" s="27"/>
      <c r="VMF274" s="27"/>
      <c r="VMG274" s="27"/>
      <c r="VMH274" s="27"/>
      <c r="VMI274" s="27"/>
      <c r="VMJ274" s="27"/>
      <c r="VMK274" s="27"/>
      <c r="VML274" s="27"/>
      <c r="VMM274" s="27"/>
      <c r="VMN274" s="27"/>
      <c r="VMO274" s="27"/>
      <c r="VMP274" s="27"/>
      <c r="VMQ274" s="27"/>
      <c r="VMR274" s="27"/>
      <c r="VMS274" s="27"/>
      <c r="VMT274" s="27"/>
      <c r="VMU274" s="27"/>
      <c r="VMV274" s="27"/>
      <c r="VMW274" s="27"/>
      <c r="VMX274" s="27"/>
      <c r="VMY274" s="27"/>
      <c r="VMZ274" s="27"/>
      <c r="VNA274" s="27"/>
      <c r="VNB274" s="27"/>
      <c r="VNC274" s="27"/>
      <c r="VND274" s="27"/>
      <c r="VNE274" s="27"/>
      <c r="VNF274" s="27"/>
      <c r="VNG274" s="27"/>
      <c r="VNH274" s="27"/>
      <c r="VNI274" s="27"/>
      <c r="VNJ274" s="27"/>
      <c r="VNK274" s="27"/>
      <c r="VNL274" s="27"/>
      <c r="VNM274" s="27"/>
      <c r="VNN274" s="27"/>
      <c r="VNO274" s="27"/>
      <c r="VNP274" s="27"/>
      <c r="VNQ274" s="27"/>
      <c r="VNR274" s="27"/>
      <c r="VNS274" s="27"/>
      <c r="VNT274" s="27"/>
      <c r="VNU274" s="27"/>
      <c r="VNV274" s="27"/>
      <c r="VNW274" s="27"/>
      <c r="VNX274" s="27"/>
      <c r="VNY274" s="27"/>
      <c r="VNZ274" s="27"/>
      <c r="VOA274" s="27"/>
      <c r="VOB274" s="27"/>
      <c r="VOC274" s="27"/>
      <c r="VOD274" s="27"/>
      <c r="VOE274" s="27"/>
      <c r="VOF274" s="27"/>
      <c r="VOG274" s="27"/>
      <c r="VOH274" s="27"/>
      <c r="VOI274" s="27"/>
      <c r="VOJ274" s="27"/>
      <c r="VOK274" s="27"/>
      <c r="VOL274" s="27"/>
      <c r="VOM274" s="27"/>
      <c r="VON274" s="27"/>
      <c r="VOO274" s="27"/>
      <c r="VOP274" s="27"/>
      <c r="VOQ274" s="27"/>
      <c r="VOR274" s="27"/>
      <c r="VOS274" s="27"/>
      <c r="VOT274" s="27"/>
      <c r="VOU274" s="27"/>
      <c r="VOV274" s="27"/>
      <c r="VOW274" s="27"/>
      <c r="VOX274" s="27"/>
      <c r="VOY274" s="27"/>
      <c r="VOZ274" s="27"/>
      <c r="VPA274" s="27"/>
      <c r="VPB274" s="27"/>
      <c r="VPC274" s="27"/>
      <c r="VPD274" s="27"/>
      <c r="VPE274" s="27"/>
      <c r="VPF274" s="27"/>
      <c r="VPG274" s="27"/>
      <c r="VPH274" s="27"/>
      <c r="VPI274" s="27"/>
      <c r="VPJ274" s="27"/>
      <c r="VPK274" s="27"/>
      <c r="VPL274" s="27"/>
      <c r="VPM274" s="27"/>
      <c r="VPN274" s="27"/>
      <c r="VPO274" s="27"/>
      <c r="VPP274" s="27"/>
      <c r="VPQ274" s="27"/>
      <c r="VPR274" s="27"/>
      <c r="VPS274" s="27"/>
      <c r="VPT274" s="27"/>
      <c r="VPU274" s="27"/>
      <c r="VPV274" s="27"/>
      <c r="VPW274" s="27"/>
      <c r="VPX274" s="27"/>
      <c r="VPY274" s="27"/>
      <c r="VPZ274" s="27"/>
      <c r="VQA274" s="27"/>
      <c r="VQB274" s="27"/>
      <c r="VQC274" s="27"/>
      <c r="VQD274" s="27"/>
      <c r="VQE274" s="27"/>
      <c r="VQF274" s="27"/>
      <c r="VQG274" s="27"/>
      <c r="VQH274" s="27"/>
      <c r="VQI274" s="27"/>
      <c r="VQJ274" s="27"/>
      <c r="VQK274" s="27"/>
      <c r="VQL274" s="27"/>
      <c r="VQM274" s="27"/>
      <c r="VQN274" s="27"/>
      <c r="VQO274" s="27"/>
      <c r="VQP274" s="27"/>
      <c r="VQQ274" s="27"/>
      <c r="VQR274" s="27"/>
      <c r="VQS274" s="27"/>
      <c r="VQT274" s="27"/>
      <c r="VQU274" s="27"/>
      <c r="VQV274" s="27"/>
      <c r="VQW274" s="27"/>
      <c r="VQX274" s="27"/>
      <c r="VQY274" s="27"/>
      <c r="VQZ274" s="27"/>
      <c r="VRA274" s="27"/>
      <c r="VRB274" s="27"/>
      <c r="VRC274" s="27"/>
      <c r="VRD274" s="27"/>
      <c r="VRE274" s="27"/>
      <c r="VRF274" s="27"/>
      <c r="VRG274" s="27"/>
      <c r="VRH274" s="27"/>
      <c r="VRI274" s="27"/>
      <c r="VRJ274" s="27"/>
      <c r="VRK274" s="27"/>
      <c r="VRL274" s="27"/>
      <c r="VRM274" s="27"/>
      <c r="VRN274" s="27"/>
      <c r="VRO274" s="27"/>
      <c r="VRP274" s="27"/>
      <c r="VRQ274" s="27"/>
      <c r="VRR274" s="27"/>
      <c r="VRS274" s="27"/>
      <c r="VRT274" s="27"/>
      <c r="VRU274" s="27"/>
      <c r="VRV274" s="27"/>
      <c r="VRW274" s="27"/>
      <c r="VRX274" s="27"/>
      <c r="VRY274" s="27"/>
      <c r="VRZ274" s="27"/>
      <c r="VSA274" s="27"/>
      <c r="VSB274" s="27"/>
      <c r="VSC274" s="27"/>
      <c r="VSD274" s="27"/>
      <c r="VSE274" s="27"/>
      <c r="VSF274" s="27"/>
      <c r="VSG274" s="27"/>
      <c r="VSH274" s="27"/>
      <c r="VSI274" s="27"/>
      <c r="VSJ274" s="27"/>
      <c r="VSK274" s="27"/>
      <c r="VSL274" s="27"/>
      <c r="VSM274" s="27"/>
      <c r="VSN274" s="27"/>
      <c r="VSO274" s="27"/>
      <c r="VSP274" s="27"/>
      <c r="VSQ274" s="27"/>
      <c r="VSR274" s="27"/>
      <c r="VSS274" s="27"/>
      <c r="VST274" s="27"/>
      <c r="VSU274" s="27"/>
      <c r="VSV274" s="27"/>
      <c r="VSW274" s="27"/>
      <c r="VSX274" s="27"/>
      <c r="VSY274" s="27"/>
      <c r="VSZ274" s="27"/>
      <c r="VTA274" s="27"/>
      <c r="VTB274" s="27"/>
      <c r="VTC274" s="27"/>
      <c r="VTD274" s="27"/>
      <c r="VTE274" s="27"/>
      <c r="VTF274" s="27"/>
      <c r="VTG274" s="27"/>
      <c r="VTH274" s="27"/>
      <c r="VTI274" s="27"/>
      <c r="VTJ274" s="27"/>
      <c r="VTK274" s="27"/>
      <c r="VTL274" s="27"/>
      <c r="VTM274" s="27"/>
      <c r="VTN274" s="27"/>
      <c r="VTO274" s="27"/>
      <c r="VTP274" s="27"/>
      <c r="VTQ274" s="27"/>
      <c r="VTR274" s="27"/>
      <c r="VTS274" s="27"/>
      <c r="VTT274" s="27"/>
      <c r="VTU274" s="27"/>
      <c r="VTV274" s="27"/>
      <c r="VTW274" s="27"/>
      <c r="VTX274" s="27"/>
      <c r="VTY274" s="27"/>
      <c r="VTZ274" s="27"/>
      <c r="VUA274" s="27"/>
      <c r="VUB274" s="27"/>
      <c r="VUC274" s="27"/>
      <c r="VUD274" s="27"/>
      <c r="VUE274" s="27"/>
      <c r="VUF274" s="27"/>
      <c r="VUG274" s="27"/>
      <c r="VUH274" s="27"/>
      <c r="VUI274" s="27"/>
      <c r="VUJ274" s="27"/>
      <c r="VUK274" s="27"/>
      <c r="VUL274" s="27"/>
      <c r="VUM274" s="27"/>
      <c r="VUN274" s="27"/>
      <c r="VUO274" s="27"/>
      <c r="VUP274" s="27"/>
      <c r="VUQ274" s="27"/>
      <c r="VUR274" s="27"/>
      <c r="VUS274" s="27"/>
      <c r="VUT274" s="27"/>
      <c r="VUU274" s="27"/>
      <c r="VUV274" s="27"/>
      <c r="VUW274" s="27"/>
      <c r="VUX274" s="27"/>
      <c r="VUY274" s="27"/>
      <c r="VUZ274" s="27"/>
      <c r="VVA274" s="27"/>
      <c r="VVB274" s="27"/>
      <c r="VVC274" s="27"/>
      <c r="VVD274" s="27"/>
      <c r="VVE274" s="27"/>
      <c r="VVF274" s="27"/>
      <c r="VVG274" s="27"/>
      <c r="VVH274" s="27"/>
      <c r="VVI274" s="27"/>
      <c r="VVJ274" s="27"/>
      <c r="VVK274" s="27"/>
      <c r="VVL274" s="27"/>
      <c r="VVM274" s="27"/>
      <c r="VVN274" s="27"/>
      <c r="VVO274" s="27"/>
      <c r="VVP274" s="27"/>
      <c r="VVQ274" s="27"/>
      <c r="VVR274" s="27"/>
      <c r="VVS274" s="27"/>
      <c r="VVT274" s="27"/>
      <c r="VVU274" s="27"/>
      <c r="VVV274" s="27"/>
      <c r="VVW274" s="27"/>
      <c r="VVX274" s="27"/>
      <c r="VVY274" s="27"/>
      <c r="VVZ274" s="27"/>
      <c r="VWA274" s="27"/>
      <c r="VWB274" s="27"/>
      <c r="VWC274" s="27"/>
      <c r="VWD274" s="27"/>
      <c r="VWE274" s="27"/>
      <c r="VWF274" s="27"/>
      <c r="VWG274" s="27"/>
      <c r="VWH274" s="27"/>
      <c r="VWI274" s="27"/>
      <c r="VWJ274" s="27"/>
      <c r="VWK274" s="27"/>
      <c r="VWL274" s="27"/>
      <c r="VWM274" s="27"/>
      <c r="VWN274" s="27"/>
      <c r="VWO274" s="27"/>
      <c r="VWP274" s="27"/>
      <c r="VWQ274" s="27"/>
      <c r="VWR274" s="27"/>
      <c r="VWS274" s="27"/>
      <c r="VWT274" s="27"/>
      <c r="VWU274" s="27"/>
      <c r="VWV274" s="27"/>
      <c r="VWW274" s="27"/>
      <c r="VWX274" s="27"/>
      <c r="VWY274" s="27"/>
      <c r="VWZ274" s="27"/>
      <c r="VXA274" s="27"/>
      <c r="VXB274" s="27"/>
      <c r="VXC274" s="27"/>
      <c r="VXD274" s="27"/>
      <c r="VXE274" s="27"/>
      <c r="VXF274" s="27"/>
      <c r="VXG274" s="27"/>
      <c r="VXH274" s="27"/>
      <c r="VXI274" s="27"/>
      <c r="VXJ274" s="27"/>
      <c r="VXK274" s="27"/>
      <c r="VXL274" s="27"/>
      <c r="VXM274" s="27"/>
      <c r="VXN274" s="27"/>
      <c r="VXO274" s="27"/>
      <c r="VXP274" s="27"/>
      <c r="VXQ274" s="27"/>
      <c r="VXR274" s="27"/>
      <c r="VXS274" s="27"/>
      <c r="VXT274" s="27"/>
      <c r="VXU274" s="27"/>
      <c r="VXV274" s="27"/>
      <c r="VXW274" s="27"/>
      <c r="VXX274" s="27"/>
      <c r="VXY274" s="27"/>
      <c r="VXZ274" s="27"/>
      <c r="VYA274" s="27"/>
      <c r="VYB274" s="27"/>
      <c r="VYC274" s="27"/>
      <c r="VYD274" s="27"/>
      <c r="VYE274" s="27"/>
      <c r="VYF274" s="27"/>
      <c r="VYG274" s="27"/>
      <c r="VYH274" s="27"/>
      <c r="VYI274" s="27"/>
      <c r="VYJ274" s="27"/>
      <c r="VYK274" s="27"/>
      <c r="VYL274" s="27"/>
      <c r="VYM274" s="27"/>
      <c r="VYN274" s="27"/>
      <c r="VYO274" s="27"/>
      <c r="VYP274" s="27"/>
      <c r="VYQ274" s="27"/>
      <c r="VYR274" s="27"/>
      <c r="VYS274" s="27"/>
      <c r="VYT274" s="27"/>
      <c r="VYU274" s="27"/>
      <c r="VYV274" s="27"/>
      <c r="VYW274" s="27"/>
      <c r="VYX274" s="27"/>
      <c r="VYY274" s="27"/>
      <c r="VYZ274" s="27"/>
      <c r="VZA274" s="27"/>
      <c r="VZB274" s="27"/>
      <c r="VZC274" s="27"/>
      <c r="VZD274" s="27"/>
      <c r="VZE274" s="27"/>
      <c r="VZF274" s="27"/>
      <c r="VZG274" s="27"/>
      <c r="VZH274" s="27"/>
      <c r="VZI274" s="27"/>
      <c r="VZJ274" s="27"/>
      <c r="VZK274" s="27"/>
      <c r="VZL274" s="27"/>
      <c r="VZM274" s="27"/>
      <c r="VZN274" s="27"/>
      <c r="VZO274" s="27"/>
      <c r="VZP274" s="27"/>
      <c r="VZQ274" s="27"/>
      <c r="VZR274" s="27"/>
      <c r="VZS274" s="27"/>
      <c r="VZT274" s="27"/>
      <c r="VZU274" s="27"/>
      <c r="VZV274" s="27"/>
      <c r="VZW274" s="27"/>
      <c r="VZX274" s="27"/>
      <c r="VZY274" s="27"/>
      <c r="VZZ274" s="27"/>
      <c r="WAA274" s="27"/>
      <c r="WAB274" s="27"/>
      <c r="WAC274" s="27"/>
      <c r="WAD274" s="27"/>
      <c r="WAE274" s="27"/>
      <c r="WAF274" s="27"/>
      <c r="WAG274" s="27"/>
      <c r="WAH274" s="27"/>
      <c r="WAI274" s="27"/>
      <c r="WAJ274" s="27"/>
      <c r="WAK274" s="27"/>
      <c r="WAL274" s="27"/>
      <c r="WAM274" s="27"/>
      <c r="WAN274" s="27"/>
      <c r="WAO274" s="27"/>
      <c r="WAP274" s="27"/>
      <c r="WAQ274" s="27"/>
      <c r="WAR274" s="27"/>
      <c r="WAS274" s="27"/>
      <c r="WAT274" s="27"/>
      <c r="WAU274" s="27"/>
      <c r="WAV274" s="27"/>
      <c r="WAW274" s="27"/>
      <c r="WAX274" s="27"/>
      <c r="WAY274" s="27"/>
      <c r="WAZ274" s="27"/>
      <c r="WBA274" s="27"/>
      <c r="WBB274" s="27"/>
      <c r="WBC274" s="27"/>
      <c r="WBD274" s="27"/>
      <c r="WBE274" s="27"/>
      <c r="WBF274" s="27"/>
      <c r="WBG274" s="27"/>
      <c r="WBH274" s="27"/>
      <c r="WBI274" s="27"/>
      <c r="WBJ274" s="27"/>
      <c r="WBK274" s="27"/>
      <c r="WBL274" s="27"/>
      <c r="WBM274" s="27"/>
      <c r="WBN274" s="27"/>
      <c r="WBO274" s="27"/>
      <c r="WBP274" s="27"/>
      <c r="WBQ274" s="27"/>
      <c r="WBR274" s="27"/>
      <c r="WBS274" s="27"/>
      <c r="WBT274" s="27"/>
      <c r="WBU274" s="27"/>
      <c r="WBV274" s="27"/>
      <c r="WBW274" s="27"/>
      <c r="WBX274" s="27"/>
      <c r="WBY274" s="27"/>
      <c r="WBZ274" s="27"/>
      <c r="WCA274" s="27"/>
      <c r="WCB274" s="27"/>
      <c r="WCC274" s="27"/>
      <c r="WCD274" s="27"/>
      <c r="WCE274" s="27"/>
      <c r="WCF274" s="27"/>
      <c r="WCG274" s="27"/>
      <c r="WCH274" s="27"/>
      <c r="WCI274" s="27"/>
      <c r="WCJ274" s="27"/>
      <c r="WCK274" s="27"/>
      <c r="WCL274" s="27"/>
      <c r="WCM274" s="27"/>
      <c r="WCN274" s="27"/>
      <c r="WCO274" s="27"/>
      <c r="WCP274" s="27"/>
      <c r="WCQ274" s="27"/>
      <c r="WCR274" s="27"/>
      <c r="WCS274" s="27"/>
      <c r="WCT274" s="27"/>
      <c r="WCU274" s="27"/>
      <c r="WCV274" s="27"/>
      <c r="WCW274" s="27"/>
      <c r="WCX274" s="27"/>
      <c r="WCY274" s="27"/>
      <c r="WCZ274" s="27"/>
      <c r="WDA274" s="27"/>
      <c r="WDB274" s="27"/>
      <c r="WDC274" s="27"/>
      <c r="WDD274" s="27"/>
      <c r="WDE274" s="27"/>
      <c r="WDF274" s="27"/>
      <c r="WDG274" s="27"/>
      <c r="WDH274" s="27"/>
      <c r="WDI274" s="27"/>
      <c r="WDJ274" s="27"/>
      <c r="WDK274" s="27"/>
      <c r="WDL274" s="27"/>
      <c r="WDM274" s="27"/>
      <c r="WDN274" s="27"/>
      <c r="WDO274" s="27"/>
      <c r="WDP274" s="27"/>
      <c r="WDQ274" s="27"/>
      <c r="WDR274" s="27"/>
      <c r="WDS274" s="27"/>
      <c r="WDT274" s="27"/>
      <c r="WDU274" s="27"/>
      <c r="WDV274" s="27"/>
      <c r="WDW274" s="27"/>
      <c r="WDX274" s="27"/>
      <c r="WDY274" s="27"/>
      <c r="WDZ274" s="27"/>
      <c r="WEA274" s="27"/>
      <c r="WEB274" s="27"/>
      <c r="WEC274" s="27"/>
      <c r="WED274" s="27"/>
      <c r="WEE274" s="27"/>
      <c r="WEF274" s="27"/>
      <c r="WEG274" s="27"/>
      <c r="WEH274" s="27"/>
      <c r="WEI274" s="27"/>
      <c r="WEJ274" s="27"/>
      <c r="WEK274" s="27"/>
      <c r="WEL274" s="27"/>
      <c r="WEM274" s="27"/>
      <c r="WEN274" s="27"/>
      <c r="WEO274" s="27"/>
      <c r="WEP274" s="27"/>
      <c r="WEQ274" s="27"/>
      <c r="WER274" s="27"/>
      <c r="WES274" s="27"/>
      <c r="WET274" s="27"/>
      <c r="WEU274" s="27"/>
      <c r="WEV274" s="27"/>
      <c r="WEW274" s="27"/>
      <c r="WEX274" s="27"/>
      <c r="WEY274" s="27"/>
      <c r="WEZ274" s="27"/>
      <c r="WFA274" s="27"/>
      <c r="WFB274" s="27"/>
      <c r="WFC274" s="27"/>
      <c r="WFD274" s="27"/>
      <c r="WFE274" s="27"/>
      <c r="WFF274" s="27"/>
      <c r="WFG274" s="27"/>
      <c r="WFH274" s="27"/>
      <c r="WFI274" s="27"/>
      <c r="WFJ274" s="27"/>
      <c r="WFK274" s="27"/>
      <c r="WFL274" s="27"/>
      <c r="WFM274" s="27"/>
      <c r="WFN274" s="27"/>
      <c r="WFO274" s="27"/>
      <c r="WFP274" s="27"/>
      <c r="WFQ274" s="27"/>
      <c r="WFR274" s="27"/>
      <c r="WFS274" s="27"/>
      <c r="WFT274" s="27"/>
      <c r="WFU274" s="27"/>
      <c r="WFV274" s="27"/>
      <c r="WFW274" s="27"/>
      <c r="WFX274" s="27"/>
      <c r="WFY274" s="27"/>
      <c r="WFZ274" s="27"/>
      <c r="WGA274" s="27"/>
      <c r="WGB274" s="27"/>
      <c r="WGC274" s="27"/>
      <c r="WGD274" s="27"/>
      <c r="WGE274" s="27"/>
      <c r="WGF274" s="27"/>
      <c r="WGG274" s="27"/>
      <c r="WGH274" s="27"/>
      <c r="WGI274" s="27"/>
      <c r="WGJ274" s="27"/>
      <c r="WGK274" s="27"/>
      <c r="WGL274" s="27"/>
      <c r="WGM274" s="27"/>
      <c r="WGN274" s="27"/>
      <c r="WGO274" s="27"/>
      <c r="WGP274" s="27"/>
      <c r="WGQ274" s="27"/>
      <c r="WGR274" s="27"/>
      <c r="WGS274" s="27"/>
      <c r="WGT274" s="27"/>
      <c r="WGU274" s="27"/>
      <c r="WGV274" s="27"/>
      <c r="WGW274" s="27"/>
      <c r="WGX274" s="27"/>
      <c r="WGY274" s="27"/>
      <c r="WGZ274" s="27"/>
      <c r="WHA274" s="27"/>
      <c r="WHB274" s="27"/>
      <c r="WHC274" s="27"/>
      <c r="WHD274" s="27"/>
      <c r="WHE274" s="27"/>
      <c r="WHF274" s="27"/>
      <c r="WHG274" s="27"/>
      <c r="WHH274" s="27"/>
      <c r="WHI274" s="27"/>
      <c r="WHJ274" s="27"/>
      <c r="WHK274" s="27"/>
      <c r="WHL274" s="27"/>
      <c r="WHM274" s="27"/>
      <c r="WHN274" s="27"/>
      <c r="WHO274" s="27"/>
      <c r="WHP274" s="27"/>
      <c r="WHQ274" s="27"/>
      <c r="WHR274" s="27"/>
      <c r="WHS274" s="27"/>
      <c r="WHT274" s="27"/>
      <c r="WHU274" s="27"/>
      <c r="WHV274" s="27"/>
      <c r="WHW274" s="27"/>
      <c r="WHX274" s="27"/>
      <c r="WHY274" s="27"/>
      <c r="WHZ274" s="27"/>
      <c r="WIA274" s="27"/>
      <c r="WIB274" s="27"/>
      <c r="WIC274" s="27"/>
      <c r="WID274" s="27"/>
      <c r="WIE274" s="27"/>
      <c r="WIF274" s="27"/>
      <c r="WIG274" s="27"/>
      <c r="WIH274" s="27"/>
      <c r="WII274" s="27"/>
      <c r="WIJ274" s="27"/>
      <c r="WIK274" s="27"/>
      <c r="WIL274" s="27"/>
      <c r="WIM274" s="27"/>
      <c r="WIN274" s="27"/>
      <c r="WIO274" s="27"/>
      <c r="WIP274" s="27"/>
      <c r="WIQ274" s="27"/>
      <c r="WIR274" s="27"/>
      <c r="WIS274" s="27"/>
      <c r="WIT274" s="27"/>
      <c r="WIU274" s="27"/>
      <c r="WIV274" s="27"/>
      <c r="WIW274" s="27"/>
      <c r="WIX274" s="27"/>
      <c r="WIY274" s="27"/>
      <c r="WIZ274" s="27"/>
      <c r="WJA274" s="27"/>
      <c r="WJB274" s="27"/>
      <c r="WJC274" s="27"/>
      <c r="WJD274" s="27"/>
      <c r="WJE274" s="27"/>
      <c r="WJF274" s="27"/>
      <c r="WJG274" s="27"/>
      <c r="WJH274" s="27"/>
      <c r="WJI274" s="27"/>
      <c r="WJJ274" s="27"/>
      <c r="WJK274" s="27"/>
      <c r="WJL274" s="27"/>
      <c r="WJM274" s="27"/>
      <c r="WJN274" s="27"/>
      <c r="WJO274" s="27"/>
      <c r="WJP274" s="27"/>
      <c r="WJQ274" s="27"/>
      <c r="WJR274" s="27"/>
      <c r="WJS274" s="27"/>
      <c r="WJT274" s="27"/>
      <c r="WJU274" s="27"/>
      <c r="WJV274" s="27"/>
      <c r="WJW274" s="27"/>
      <c r="WJX274" s="27"/>
      <c r="WJY274" s="27"/>
      <c r="WJZ274" s="27"/>
      <c r="WKA274" s="27"/>
      <c r="WKB274" s="27"/>
      <c r="WKC274" s="27"/>
      <c r="WKD274" s="27"/>
      <c r="WKE274" s="27"/>
      <c r="WKF274" s="27"/>
      <c r="WKG274" s="27"/>
      <c r="WKH274" s="27"/>
      <c r="WKI274" s="27"/>
      <c r="WKJ274" s="27"/>
      <c r="WKK274" s="27"/>
      <c r="WKL274" s="27"/>
      <c r="WKM274" s="27"/>
      <c r="WKN274" s="27"/>
      <c r="WKO274" s="27"/>
      <c r="WKP274" s="27"/>
      <c r="WKQ274" s="27"/>
      <c r="WKR274" s="27"/>
      <c r="WKS274" s="27"/>
      <c r="WKT274" s="27"/>
      <c r="WKU274" s="27"/>
      <c r="WKV274" s="27"/>
      <c r="WKW274" s="27"/>
      <c r="WKX274" s="27"/>
      <c r="WKY274" s="27"/>
      <c r="WKZ274" s="27"/>
      <c r="WLA274" s="27"/>
      <c r="WLB274" s="27"/>
      <c r="WLC274" s="27"/>
      <c r="WLD274" s="27"/>
      <c r="WLE274" s="27"/>
      <c r="WLF274" s="27"/>
      <c r="WLG274" s="27"/>
      <c r="WLH274" s="27"/>
      <c r="WLI274" s="27"/>
      <c r="WLJ274" s="27"/>
      <c r="WLK274" s="27"/>
      <c r="WLL274" s="27"/>
      <c r="WLM274" s="27"/>
      <c r="WLN274" s="27"/>
      <c r="WLO274" s="27"/>
      <c r="WLP274" s="27"/>
      <c r="WLQ274" s="27"/>
      <c r="WLR274" s="27"/>
      <c r="WLS274" s="27"/>
      <c r="WLT274" s="27"/>
      <c r="WLU274" s="27"/>
      <c r="WLV274" s="27"/>
      <c r="WLW274" s="27"/>
      <c r="WLX274" s="27"/>
      <c r="WLY274" s="27"/>
      <c r="WLZ274" s="27"/>
      <c r="WMA274" s="27"/>
      <c r="WMB274" s="27"/>
      <c r="WMC274" s="27"/>
      <c r="WMD274" s="27"/>
      <c r="WME274" s="27"/>
      <c r="WMF274" s="27"/>
      <c r="WMG274" s="27"/>
      <c r="WMH274" s="27"/>
      <c r="WMI274" s="27"/>
      <c r="WMJ274" s="27"/>
      <c r="WMK274" s="27"/>
      <c r="WML274" s="27"/>
      <c r="WMM274" s="27"/>
      <c r="WMN274" s="27"/>
      <c r="WMO274" s="27"/>
      <c r="WMP274" s="27"/>
      <c r="WMQ274" s="27"/>
      <c r="WMR274" s="27"/>
      <c r="WMS274" s="27"/>
      <c r="WMT274" s="27"/>
      <c r="WMU274" s="27"/>
      <c r="WMV274" s="27"/>
      <c r="WMW274" s="27"/>
      <c r="WMX274" s="27"/>
      <c r="WMY274" s="27"/>
      <c r="WMZ274" s="27"/>
      <c r="WNA274" s="27"/>
      <c r="WNB274" s="27"/>
      <c r="WNC274" s="27"/>
      <c r="WND274" s="27"/>
      <c r="WNE274" s="27"/>
      <c r="WNF274" s="27"/>
      <c r="WNG274" s="27"/>
      <c r="WNH274" s="27"/>
      <c r="WNI274" s="27"/>
      <c r="WNJ274" s="27"/>
      <c r="WNK274" s="27"/>
      <c r="WNL274" s="27"/>
      <c r="WNM274" s="27"/>
      <c r="WNN274" s="27"/>
      <c r="WNO274" s="27"/>
      <c r="WNP274" s="27"/>
      <c r="WNQ274" s="27"/>
      <c r="WNR274" s="27"/>
      <c r="WNS274" s="27"/>
      <c r="WNT274" s="27"/>
      <c r="WNU274" s="27"/>
      <c r="WNV274" s="27"/>
      <c r="WNW274" s="27"/>
      <c r="WNX274" s="27"/>
      <c r="WNY274" s="27"/>
      <c r="WNZ274" s="27"/>
      <c r="WOA274" s="27"/>
      <c r="WOB274" s="27"/>
      <c r="WOC274" s="27"/>
      <c r="WOD274" s="27"/>
      <c r="WOE274" s="27"/>
      <c r="WOF274" s="27"/>
      <c r="WOG274" s="27"/>
      <c r="WOH274" s="27"/>
      <c r="WOI274" s="27"/>
      <c r="WOJ274" s="27"/>
      <c r="WOK274" s="27"/>
      <c r="WOL274" s="27"/>
      <c r="WOM274" s="27"/>
      <c r="WON274" s="27"/>
      <c r="WOO274" s="27"/>
      <c r="WOP274" s="27"/>
      <c r="WOQ274" s="27"/>
      <c r="WOR274" s="27"/>
      <c r="WOS274" s="27"/>
      <c r="WOT274" s="27"/>
      <c r="WOU274" s="27"/>
      <c r="WOV274" s="27"/>
      <c r="WOW274" s="27"/>
      <c r="WOX274" s="27"/>
      <c r="WOY274" s="27"/>
      <c r="WOZ274" s="27"/>
      <c r="WPA274" s="27"/>
      <c r="WPB274" s="27"/>
      <c r="WPC274" s="27"/>
      <c r="WPD274" s="27"/>
      <c r="WPE274" s="27"/>
      <c r="WPF274" s="27"/>
      <c r="WPG274" s="27"/>
      <c r="WPH274" s="27"/>
      <c r="WPI274" s="27"/>
      <c r="WPJ274" s="27"/>
      <c r="WPK274" s="27"/>
      <c r="WPL274" s="27"/>
      <c r="WPM274" s="27"/>
      <c r="WPN274" s="27"/>
      <c r="WPO274" s="27"/>
      <c r="WPP274" s="27"/>
      <c r="WPQ274" s="27"/>
      <c r="WPR274" s="27"/>
      <c r="WPS274" s="27"/>
      <c r="WPT274" s="27"/>
      <c r="WPU274" s="27"/>
      <c r="WPV274" s="27"/>
      <c r="WPW274" s="27"/>
      <c r="WPX274" s="27"/>
      <c r="WPY274" s="27"/>
      <c r="WPZ274" s="27"/>
      <c r="WQA274" s="27"/>
      <c r="WQB274" s="27"/>
      <c r="WQC274" s="27"/>
      <c r="WQD274" s="27"/>
      <c r="WQE274" s="27"/>
      <c r="WQF274" s="27"/>
      <c r="WQG274" s="27"/>
      <c r="WQH274" s="27"/>
      <c r="WQI274" s="27"/>
      <c r="WQJ274" s="27"/>
      <c r="WQK274" s="27"/>
      <c r="WQL274" s="27"/>
      <c r="WQM274" s="27"/>
      <c r="WQN274" s="27"/>
      <c r="WQO274" s="27"/>
      <c r="WQP274" s="27"/>
      <c r="WQQ274" s="27"/>
      <c r="WQR274" s="27"/>
      <c r="WQS274" s="27"/>
      <c r="WQT274" s="27"/>
      <c r="WQU274" s="27"/>
      <c r="WQV274" s="27"/>
      <c r="WQW274" s="27"/>
      <c r="WQX274" s="27"/>
      <c r="WQY274" s="27"/>
      <c r="WQZ274" s="27"/>
      <c r="WRA274" s="27"/>
      <c r="WRB274" s="27"/>
      <c r="WRC274" s="27"/>
      <c r="WRD274" s="27"/>
      <c r="WRE274" s="27"/>
      <c r="WRF274" s="27"/>
      <c r="WRG274" s="27"/>
      <c r="WRH274" s="27"/>
      <c r="WRI274" s="27"/>
      <c r="WRJ274" s="27"/>
      <c r="WRK274" s="27"/>
      <c r="WRL274" s="27"/>
      <c r="WRM274" s="27"/>
      <c r="WRN274" s="27"/>
      <c r="WRO274" s="27"/>
      <c r="WRP274" s="27"/>
      <c r="WRQ274" s="27"/>
      <c r="WRR274" s="27"/>
      <c r="WRS274" s="27"/>
      <c r="WRT274" s="27"/>
      <c r="WRU274" s="27"/>
      <c r="WRV274" s="27"/>
      <c r="WRW274" s="27"/>
      <c r="WRX274" s="27"/>
      <c r="WRY274" s="27"/>
      <c r="WRZ274" s="27"/>
      <c r="WSA274" s="27"/>
      <c r="WSB274" s="27"/>
      <c r="WSC274" s="27"/>
      <c r="WSD274" s="27"/>
      <c r="WSE274" s="27"/>
      <c r="WSF274" s="27"/>
      <c r="WSG274" s="27"/>
      <c r="WSH274" s="27"/>
      <c r="WSI274" s="27"/>
      <c r="WSJ274" s="27"/>
      <c r="WSK274" s="27"/>
      <c r="WSL274" s="27"/>
      <c r="WSM274" s="27"/>
      <c r="WSN274" s="27"/>
      <c r="WSO274" s="27"/>
      <c r="WSP274" s="27"/>
      <c r="WSQ274" s="27"/>
      <c r="WSR274" s="27"/>
      <c r="WSS274" s="27"/>
      <c r="WST274" s="27"/>
      <c r="WSU274" s="27"/>
      <c r="WSV274" s="27"/>
      <c r="WSW274" s="27"/>
      <c r="WSX274" s="27"/>
      <c r="WSY274" s="27"/>
      <c r="WSZ274" s="27"/>
      <c r="WTA274" s="27"/>
      <c r="WTB274" s="27"/>
      <c r="WTC274" s="27"/>
      <c r="WTD274" s="27"/>
      <c r="WTE274" s="27"/>
      <c r="WTF274" s="27"/>
      <c r="WTG274" s="27"/>
      <c r="WTH274" s="27"/>
      <c r="WTI274" s="27"/>
      <c r="WTJ274" s="27"/>
      <c r="WTK274" s="27"/>
      <c r="WTL274" s="27"/>
      <c r="WTM274" s="27"/>
      <c r="WTN274" s="27"/>
      <c r="WTO274" s="27"/>
      <c r="WTP274" s="27"/>
      <c r="WTQ274" s="27"/>
      <c r="WTR274" s="27"/>
      <c r="WTS274" s="27"/>
      <c r="WTT274" s="27"/>
      <c r="WTU274" s="27"/>
      <c r="WTV274" s="27"/>
      <c r="WTW274" s="27"/>
      <c r="WTX274" s="27"/>
      <c r="WTY274" s="27"/>
      <c r="WTZ274" s="27"/>
      <c r="WUA274" s="27"/>
      <c r="WUB274" s="27"/>
      <c r="WUC274" s="27"/>
      <c r="WUD274" s="27"/>
      <c r="WUE274" s="27"/>
      <c r="WUF274" s="27"/>
      <c r="WUG274" s="27"/>
      <c r="WUH274" s="27"/>
      <c r="WUI274" s="27"/>
      <c r="WUJ274" s="27"/>
      <c r="WUK274" s="27"/>
      <c r="WUL274" s="27"/>
      <c r="WUM274" s="27"/>
      <c r="WUN274" s="27"/>
      <c r="WUO274" s="27"/>
      <c r="WUP274" s="27"/>
      <c r="WUQ274" s="27"/>
      <c r="WUR274" s="27"/>
      <c r="WUS274" s="27"/>
      <c r="WUT274" s="27"/>
      <c r="WUU274" s="27"/>
      <c r="WUV274" s="27"/>
      <c r="WUW274" s="27"/>
      <c r="WUX274" s="27"/>
      <c r="WUY274" s="27"/>
      <c r="WUZ274" s="27"/>
      <c r="WVA274" s="27"/>
      <c r="WVB274" s="27"/>
      <c r="WVC274" s="27"/>
      <c r="WVD274" s="27"/>
      <c r="WVE274" s="27"/>
      <c r="WVF274" s="27"/>
      <c r="WVG274" s="27"/>
      <c r="WVH274" s="27"/>
      <c r="WVI274" s="27"/>
      <c r="WVJ274" s="27"/>
      <c r="WVK274" s="27"/>
      <c r="WVL274" s="27"/>
      <c r="WVM274" s="27"/>
      <c r="WVN274" s="27"/>
      <c r="WVO274" s="27"/>
      <c r="WVP274" s="27"/>
      <c r="WVQ274" s="27"/>
      <c r="WVR274" s="27"/>
      <c r="WVS274" s="27"/>
      <c r="WVT274" s="27"/>
      <c r="WVU274" s="27"/>
      <c r="WVV274" s="27"/>
      <c r="WVW274" s="27"/>
      <c r="WVX274" s="27"/>
      <c r="WVY274" s="27"/>
      <c r="WVZ274" s="27"/>
      <c r="WWA274" s="27"/>
      <c r="WWB274" s="27"/>
      <c r="WWC274" s="27"/>
      <c r="WWD274" s="27"/>
      <c r="WWE274" s="27"/>
      <c r="WWF274" s="27"/>
      <c r="WWG274" s="27"/>
      <c r="WWH274" s="27"/>
      <c r="WWI274" s="27"/>
      <c r="WWJ274" s="27"/>
      <c r="WWK274" s="27"/>
      <c r="WWL274" s="27"/>
      <c r="WWM274" s="27"/>
      <c r="WWN274" s="27"/>
      <c r="WWO274" s="27"/>
      <c r="WWP274" s="27"/>
      <c r="WWQ274" s="27"/>
      <c r="WWR274" s="27"/>
      <c r="WWS274" s="27"/>
      <c r="WWT274" s="27"/>
      <c r="WWU274" s="27"/>
      <c r="WWV274" s="27"/>
      <c r="WWW274" s="27"/>
      <c r="WWX274" s="27"/>
      <c r="WWY274" s="27"/>
      <c r="WWZ274" s="27"/>
      <c r="WXA274" s="27"/>
      <c r="WXB274" s="27"/>
      <c r="WXC274" s="27"/>
      <c r="WXD274" s="27"/>
      <c r="WXE274" s="27"/>
      <c r="WXF274" s="27"/>
      <c r="WXG274" s="27"/>
      <c r="WXH274" s="27"/>
      <c r="WXI274" s="27"/>
      <c r="WXJ274" s="27"/>
      <c r="WXK274" s="27"/>
      <c r="WXL274" s="27"/>
      <c r="WXM274" s="27"/>
      <c r="WXN274" s="27"/>
      <c r="WXO274" s="27"/>
      <c r="WXP274" s="27"/>
      <c r="WXQ274" s="27"/>
      <c r="WXR274" s="27"/>
      <c r="WXS274" s="27"/>
      <c r="WXT274" s="27"/>
      <c r="WXU274" s="27"/>
      <c r="WXV274" s="27"/>
      <c r="WXW274" s="27"/>
      <c r="WXX274" s="27"/>
      <c r="WXY274" s="27"/>
      <c r="WXZ274" s="27"/>
      <c r="WYA274" s="27"/>
      <c r="WYB274" s="27"/>
      <c r="WYC274" s="27"/>
      <c r="WYD274" s="27"/>
      <c r="WYE274" s="27"/>
      <c r="WYF274" s="27"/>
      <c r="WYG274" s="27"/>
      <c r="WYH274" s="27"/>
      <c r="WYI274" s="27"/>
      <c r="WYJ274" s="27"/>
      <c r="WYK274" s="27"/>
      <c r="WYL274" s="27"/>
      <c r="WYM274" s="27"/>
      <c r="WYN274" s="27"/>
      <c r="WYO274" s="27"/>
      <c r="WYP274" s="27"/>
      <c r="WYQ274" s="27"/>
      <c r="WYR274" s="27"/>
      <c r="WYS274" s="27"/>
      <c r="WYT274" s="27"/>
      <c r="WYU274" s="27"/>
      <c r="WYV274" s="27"/>
      <c r="WYW274" s="27"/>
      <c r="WYX274" s="27"/>
      <c r="WYY274" s="27"/>
      <c r="WYZ274" s="27"/>
      <c r="WZA274" s="27"/>
      <c r="WZB274" s="27"/>
      <c r="WZC274" s="27"/>
      <c r="WZD274" s="27"/>
      <c r="WZE274" s="27"/>
      <c r="WZF274" s="27"/>
      <c r="WZG274" s="27"/>
      <c r="WZH274" s="27"/>
      <c r="WZI274" s="27"/>
      <c r="WZJ274" s="27"/>
      <c r="WZK274" s="27"/>
      <c r="WZL274" s="27"/>
      <c r="WZM274" s="27"/>
      <c r="WZN274" s="27"/>
      <c r="WZO274" s="27"/>
      <c r="WZP274" s="27"/>
      <c r="WZQ274" s="27"/>
      <c r="WZR274" s="27"/>
      <c r="WZS274" s="27"/>
      <c r="WZT274" s="27"/>
      <c r="WZU274" s="27"/>
      <c r="WZV274" s="27"/>
      <c r="WZW274" s="27"/>
      <c r="WZX274" s="27"/>
      <c r="WZY274" s="27"/>
      <c r="WZZ274" s="27"/>
      <c r="XAA274" s="27"/>
      <c r="XAB274" s="27"/>
      <c r="XAC274" s="27"/>
      <c r="XAD274" s="27"/>
      <c r="XAE274" s="27"/>
      <c r="XAF274" s="27"/>
      <c r="XAG274" s="27"/>
      <c r="XAH274" s="27"/>
      <c r="XAI274" s="27"/>
      <c r="XAJ274" s="27"/>
      <c r="XAK274" s="27"/>
      <c r="XAL274" s="27"/>
      <c r="XAM274" s="27"/>
      <c r="XAN274" s="27"/>
      <c r="XAO274" s="27"/>
      <c r="XAP274" s="27"/>
      <c r="XAQ274" s="27"/>
      <c r="XAR274" s="27"/>
      <c r="XAS274" s="27"/>
      <c r="XAT274" s="27"/>
      <c r="XAU274" s="27"/>
      <c r="XAV274" s="27"/>
      <c r="XAW274" s="27"/>
      <c r="XAX274" s="27"/>
      <c r="XAY274" s="27"/>
      <c r="XAZ274" s="27"/>
      <c r="XBA274" s="27"/>
      <c r="XBB274" s="27"/>
      <c r="XBC274" s="27"/>
      <c r="XBD274" s="27"/>
      <c r="XBE274" s="27"/>
      <c r="XBF274" s="27"/>
      <c r="XBG274" s="27"/>
      <c r="XBH274" s="27"/>
      <c r="XBI274" s="27"/>
      <c r="XBJ274" s="27"/>
      <c r="XBK274" s="27"/>
      <c r="XBL274" s="27"/>
      <c r="XBM274" s="27"/>
      <c r="XBN274" s="27"/>
      <c r="XBO274" s="27"/>
      <c r="XBP274" s="27"/>
      <c r="XBQ274" s="27"/>
      <c r="XBR274" s="27"/>
      <c r="XBS274" s="27"/>
      <c r="XBT274" s="27"/>
      <c r="XBU274" s="27"/>
      <c r="XBV274" s="27"/>
      <c r="XBW274" s="27"/>
      <c r="XBX274" s="27"/>
      <c r="XBY274" s="27"/>
      <c r="XBZ274" s="27"/>
      <c r="XCA274" s="27"/>
      <c r="XCB274" s="27"/>
      <c r="XCC274" s="27"/>
      <c r="XCD274" s="27"/>
      <c r="XCE274" s="27"/>
      <c r="XCF274" s="27"/>
      <c r="XCG274" s="27"/>
      <c r="XCH274" s="27"/>
      <c r="XCI274" s="27"/>
      <c r="XCJ274" s="27"/>
      <c r="XCK274" s="27"/>
      <c r="XCL274" s="27"/>
      <c r="XCM274" s="27"/>
      <c r="XCN274" s="27"/>
      <c r="XCO274" s="27"/>
      <c r="XCP274" s="27"/>
      <c r="XCQ274" s="27"/>
      <c r="XCR274" s="27"/>
      <c r="XCS274" s="27"/>
      <c r="XCT274" s="27"/>
      <c r="XCU274" s="27"/>
      <c r="XCV274" s="27"/>
      <c r="XCW274" s="27"/>
      <c r="XCX274" s="27"/>
      <c r="XCY274" s="27"/>
      <c r="XCZ274" s="27"/>
      <c r="XDA274" s="27"/>
      <c r="XDB274" s="27"/>
      <c r="XDC274" s="27"/>
      <c r="XDD274" s="27"/>
      <c r="XDE274" s="27"/>
      <c r="XDF274" s="27"/>
      <c r="XDG274" s="27"/>
      <c r="XDH274" s="27"/>
      <c r="XDI274" s="27"/>
      <c r="XDJ274" s="27"/>
      <c r="XDK274" s="27"/>
      <c r="XDL274" s="27"/>
      <c r="XDM274" s="27"/>
      <c r="XDN274" s="27"/>
      <c r="XDO274" s="27"/>
      <c r="XDP274" s="27"/>
      <c r="XDQ274" s="27"/>
      <c r="XDR274" s="27"/>
      <c r="XDS274" s="27"/>
      <c r="XDT274" s="27"/>
      <c r="XDU274" s="27"/>
      <c r="XDV274" s="27"/>
      <c r="XDW274" s="27"/>
      <c r="XDX274" s="27"/>
      <c r="XDY274" s="27"/>
      <c r="XDZ274" s="27"/>
      <c r="XEA274" s="27"/>
      <c r="XEB274" s="27"/>
      <c r="XEC274" s="27"/>
      <c r="XED274" s="27"/>
      <c r="XEE274" s="27"/>
      <c r="XEF274" s="27"/>
      <c r="XEG274" s="27"/>
      <c r="XEH274" s="27"/>
      <c r="XEI274" s="27"/>
      <c r="XEJ274" s="27"/>
      <c r="XEK274" s="27"/>
      <c r="XEL274" s="27"/>
      <c r="XEM274" s="27"/>
      <c r="XEN274" s="27"/>
      <c r="XEO274" s="27"/>
      <c r="XEP274" s="27"/>
      <c r="XEQ274" s="27"/>
      <c r="XER274" s="27"/>
      <c r="XES274" s="27"/>
      <c r="XET274" s="27"/>
      <c r="XEU274" s="27"/>
      <c r="XEV274" s="27"/>
      <c r="XEW274" s="27"/>
      <c r="XEX274" s="27"/>
    </row>
    <row r="275" s="3" customFormat="1" customHeight="1" outlineLevel="1" spans="1:16378">
      <c r="A275" s="7"/>
      <c r="B275" s="7"/>
      <c r="C275" s="90"/>
      <c r="D275" s="7"/>
      <c r="E275" s="54"/>
      <c r="F275" s="54"/>
      <c r="G275" s="7"/>
      <c r="H275" s="7" t="s">
        <v>524</v>
      </c>
      <c r="I275" s="7" t="s">
        <v>522</v>
      </c>
      <c r="J275" s="7">
        <v>110</v>
      </c>
      <c r="K275" s="26" t="s">
        <v>523</v>
      </c>
      <c r="L275" s="26" t="s">
        <v>312</v>
      </c>
      <c r="M275" s="7">
        <f>J275*2*0.0085</f>
        <v>1.87</v>
      </c>
      <c r="N275" s="7" t="s">
        <v>55</v>
      </c>
      <c r="O275" s="26">
        <v>241</v>
      </c>
      <c r="P275" s="26" t="s">
        <v>58</v>
      </c>
      <c r="Q275" s="7">
        <f t="shared" si="30"/>
        <v>450.67</v>
      </c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27"/>
      <c r="BL275" s="27"/>
      <c r="BM275" s="27"/>
      <c r="BN275" s="27"/>
      <c r="BO275" s="27"/>
      <c r="BP275" s="27"/>
      <c r="BQ275" s="27"/>
      <c r="BR275" s="27"/>
      <c r="BS275" s="27"/>
      <c r="BT275" s="27"/>
      <c r="BU275" s="27"/>
      <c r="BV275" s="27"/>
      <c r="BW275" s="27"/>
      <c r="BX275" s="27"/>
      <c r="BY275" s="27"/>
      <c r="BZ275" s="27"/>
      <c r="CA275" s="27"/>
      <c r="CB275" s="27"/>
      <c r="CC275" s="27"/>
      <c r="CD275" s="27"/>
      <c r="CE275" s="27"/>
      <c r="CF275" s="27"/>
      <c r="CG275" s="27"/>
      <c r="CH275" s="27"/>
      <c r="CI275" s="27"/>
      <c r="CJ275" s="27"/>
      <c r="CK275" s="27"/>
      <c r="CL275" s="27"/>
      <c r="CM275" s="27"/>
      <c r="CN275" s="27"/>
      <c r="CO275" s="27"/>
      <c r="CP275" s="27"/>
      <c r="CQ275" s="27"/>
      <c r="CR275" s="27"/>
      <c r="CS275" s="27"/>
      <c r="CT275" s="27"/>
      <c r="CU275" s="27"/>
      <c r="CV275" s="27"/>
      <c r="CW275" s="27"/>
      <c r="CX275" s="27"/>
      <c r="CY275" s="27"/>
      <c r="CZ275" s="27"/>
      <c r="DA275" s="27"/>
      <c r="DB275" s="27"/>
      <c r="DC275" s="27"/>
      <c r="DD275" s="27"/>
      <c r="DE275" s="27"/>
      <c r="DF275" s="27"/>
      <c r="DG275" s="27"/>
      <c r="DH275" s="27"/>
      <c r="DI275" s="27"/>
      <c r="DJ275" s="27"/>
      <c r="DK275" s="27"/>
      <c r="DL275" s="27"/>
      <c r="DM275" s="27"/>
      <c r="DN275" s="27"/>
      <c r="DO275" s="27"/>
      <c r="DP275" s="27"/>
      <c r="DQ275" s="27"/>
      <c r="DR275" s="27"/>
      <c r="DS275" s="27"/>
      <c r="DT275" s="27"/>
      <c r="DU275" s="27"/>
      <c r="DV275" s="27"/>
      <c r="DW275" s="27"/>
      <c r="DX275" s="27"/>
      <c r="DY275" s="27"/>
      <c r="DZ275" s="27"/>
      <c r="EA275" s="27"/>
      <c r="EB275" s="27"/>
      <c r="EC275" s="27"/>
      <c r="ED275" s="27"/>
      <c r="EE275" s="27"/>
      <c r="EF275" s="27"/>
      <c r="EG275" s="27"/>
      <c r="EH275" s="27"/>
      <c r="EI275" s="27"/>
      <c r="EJ275" s="27"/>
      <c r="EK275" s="27"/>
      <c r="EL275" s="27"/>
      <c r="EM275" s="27"/>
      <c r="EN275" s="27"/>
      <c r="EO275" s="27"/>
      <c r="EP275" s="27"/>
      <c r="EQ275" s="27"/>
      <c r="ER275" s="27"/>
      <c r="ES275" s="27"/>
      <c r="ET275" s="27"/>
      <c r="EU275" s="27"/>
      <c r="EV275" s="27"/>
      <c r="EW275" s="27"/>
      <c r="EX275" s="27"/>
      <c r="EY275" s="27"/>
      <c r="EZ275" s="27"/>
      <c r="FA275" s="27"/>
      <c r="FB275" s="27"/>
      <c r="FC275" s="27"/>
      <c r="FD275" s="27"/>
      <c r="FE275" s="27"/>
      <c r="FF275" s="27"/>
      <c r="FG275" s="27"/>
      <c r="FH275" s="27"/>
      <c r="FI275" s="27"/>
      <c r="FJ275" s="27"/>
      <c r="FK275" s="27"/>
      <c r="FL275" s="27"/>
      <c r="FM275" s="27"/>
      <c r="FN275" s="27"/>
      <c r="FO275" s="27"/>
      <c r="FP275" s="27"/>
      <c r="FQ275" s="27"/>
      <c r="FR275" s="27"/>
      <c r="FS275" s="27"/>
      <c r="FT275" s="27"/>
      <c r="FU275" s="27"/>
      <c r="FV275" s="27"/>
      <c r="FW275" s="27"/>
      <c r="FX275" s="27"/>
      <c r="FY275" s="27"/>
      <c r="FZ275" s="27"/>
      <c r="GA275" s="27"/>
      <c r="GB275" s="27"/>
      <c r="GC275" s="27"/>
      <c r="GD275" s="27"/>
      <c r="GE275" s="27"/>
      <c r="GF275" s="27"/>
      <c r="GG275" s="27"/>
      <c r="GH275" s="27"/>
      <c r="GI275" s="27"/>
      <c r="GJ275" s="27"/>
      <c r="GK275" s="27"/>
      <c r="GL275" s="27"/>
      <c r="GM275" s="27"/>
      <c r="GN275" s="27"/>
      <c r="GO275" s="27"/>
      <c r="GP275" s="27"/>
      <c r="GQ275" s="27"/>
      <c r="GR275" s="27"/>
      <c r="GS275" s="27"/>
      <c r="GT275" s="27"/>
      <c r="GU275" s="27"/>
      <c r="GV275" s="27"/>
      <c r="GW275" s="27"/>
      <c r="GX275" s="27"/>
      <c r="GY275" s="27"/>
      <c r="GZ275" s="27"/>
      <c r="HA275" s="27"/>
      <c r="HB275" s="27"/>
      <c r="HC275" s="27"/>
      <c r="HD275" s="27"/>
      <c r="HE275" s="27"/>
      <c r="HF275" s="27"/>
      <c r="HG275" s="27"/>
      <c r="HH275" s="27"/>
      <c r="HI275" s="27"/>
      <c r="HJ275" s="27"/>
      <c r="HK275" s="27"/>
      <c r="HL275" s="27"/>
      <c r="HM275" s="27"/>
      <c r="HN275" s="27"/>
      <c r="HO275" s="27"/>
      <c r="HP275" s="27"/>
      <c r="HQ275" s="27"/>
      <c r="HR275" s="27"/>
      <c r="HS275" s="27"/>
      <c r="HT275" s="27"/>
      <c r="HU275" s="27"/>
      <c r="HV275" s="27"/>
      <c r="HW275" s="27"/>
      <c r="HX275" s="27"/>
      <c r="HY275" s="27"/>
      <c r="HZ275" s="27"/>
      <c r="IA275" s="27"/>
      <c r="IB275" s="27"/>
      <c r="IC275" s="27"/>
      <c r="ID275" s="27"/>
      <c r="IE275" s="27"/>
      <c r="IF275" s="27"/>
      <c r="IG275" s="27"/>
      <c r="IH275" s="27"/>
      <c r="II275" s="27"/>
      <c r="IJ275" s="27"/>
      <c r="IK275" s="27"/>
      <c r="IL275" s="27"/>
      <c r="IM275" s="27"/>
      <c r="IN275" s="27"/>
      <c r="IO275" s="27"/>
      <c r="IP275" s="27"/>
      <c r="IQ275" s="27"/>
      <c r="IR275" s="27"/>
      <c r="IS275" s="27"/>
      <c r="IT275" s="27"/>
      <c r="IU275" s="27"/>
      <c r="IV275" s="27"/>
      <c r="IW275" s="27"/>
      <c r="IX275" s="27"/>
      <c r="IY275" s="27"/>
      <c r="IZ275" s="27"/>
      <c r="JA275" s="27"/>
      <c r="JB275" s="27"/>
      <c r="JC275" s="27"/>
      <c r="JD275" s="27"/>
      <c r="JE275" s="27"/>
      <c r="JF275" s="27"/>
      <c r="JG275" s="27"/>
      <c r="JH275" s="27"/>
      <c r="JI275" s="27"/>
      <c r="JJ275" s="27"/>
      <c r="JK275" s="27"/>
      <c r="JL275" s="27"/>
      <c r="JM275" s="27"/>
      <c r="JN275" s="27"/>
      <c r="JO275" s="27"/>
      <c r="JP275" s="27"/>
      <c r="JQ275" s="27"/>
      <c r="JR275" s="27"/>
      <c r="JS275" s="27"/>
      <c r="JT275" s="27"/>
      <c r="JU275" s="27"/>
      <c r="JV275" s="27"/>
      <c r="JW275" s="27"/>
      <c r="JX275" s="27"/>
      <c r="JY275" s="27"/>
      <c r="JZ275" s="27"/>
      <c r="KA275" s="27"/>
      <c r="KB275" s="27"/>
      <c r="KC275" s="27"/>
      <c r="KD275" s="27"/>
      <c r="KE275" s="27"/>
      <c r="KF275" s="27"/>
      <c r="KG275" s="27"/>
      <c r="KH275" s="27"/>
      <c r="KI275" s="27"/>
      <c r="KJ275" s="27"/>
      <c r="KK275" s="27"/>
      <c r="KL275" s="27"/>
      <c r="KM275" s="27"/>
      <c r="KN275" s="27"/>
      <c r="KO275" s="27"/>
      <c r="KP275" s="27"/>
      <c r="KQ275" s="27"/>
      <c r="KR275" s="27"/>
      <c r="KS275" s="27"/>
      <c r="KT275" s="27"/>
      <c r="KU275" s="27"/>
      <c r="KV275" s="27"/>
      <c r="KW275" s="27"/>
      <c r="KX275" s="27"/>
      <c r="KY275" s="27"/>
      <c r="KZ275" s="27"/>
      <c r="LA275" s="27"/>
      <c r="LB275" s="27"/>
      <c r="LC275" s="27"/>
      <c r="LD275" s="27"/>
      <c r="LE275" s="27"/>
      <c r="LF275" s="27"/>
      <c r="LG275" s="27"/>
      <c r="LH275" s="27"/>
      <c r="LI275" s="27"/>
      <c r="LJ275" s="27"/>
      <c r="LK275" s="27"/>
      <c r="LL275" s="27"/>
      <c r="LM275" s="27"/>
      <c r="LN275" s="27"/>
      <c r="LO275" s="27"/>
      <c r="LP275" s="27"/>
      <c r="LQ275" s="27"/>
      <c r="LR275" s="27"/>
      <c r="LS275" s="27"/>
      <c r="LT275" s="27"/>
      <c r="LU275" s="27"/>
      <c r="LV275" s="27"/>
      <c r="LW275" s="27"/>
      <c r="LX275" s="27"/>
      <c r="LY275" s="27"/>
      <c r="LZ275" s="27"/>
      <c r="MA275" s="27"/>
      <c r="MB275" s="27"/>
      <c r="MC275" s="27"/>
      <c r="MD275" s="27"/>
      <c r="ME275" s="27"/>
      <c r="MF275" s="27"/>
      <c r="MG275" s="27"/>
      <c r="MH275" s="27"/>
      <c r="MI275" s="27"/>
      <c r="MJ275" s="27"/>
      <c r="MK275" s="27"/>
      <c r="ML275" s="27"/>
      <c r="MM275" s="27"/>
      <c r="MN275" s="27"/>
      <c r="MO275" s="27"/>
      <c r="MP275" s="27"/>
      <c r="MQ275" s="27"/>
      <c r="MR275" s="27"/>
      <c r="MS275" s="27"/>
      <c r="MT275" s="27"/>
      <c r="MU275" s="27"/>
      <c r="MV275" s="27"/>
      <c r="MW275" s="27"/>
      <c r="MX275" s="27"/>
      <c r="MY275" s="27"/>
      <c r="MZ275" s="27"/>
      <c r="NA275" s="27"/>
      <c r="NB275" s="27"/>
      <c r="NC275" s="27"/>
      <c r="ND275" s="27"/>
      <c r="NE275" s="27"/>
      <c r="NF275" s="27"/>
      <c r="NG275" s="27"/>
      <c r="NH275" s="27"/>
      <c r="NI275" s="27"/>
      <c r="NJ275" s="27"/>
      <c r="NK275" s="27"/>
      <c r="NL275" s="27"/>
      <c r="NM275" s="27"/>
      <c r="NN275" s="27"/>
      <c r="NO275" s="27"/>
      <c r="NP275" s="27"/>
      <c r="NQ275" s="27"/>
      <c r="NR275" s="27"/>
      <c r="NS275" s="27"/>
      <c r="NT275" s="27"/>
      <c r="NU275" s="27"/>
      <c r="NV275" s="27"/>
      <c r="NW275" s="27"/>
      <c r="NX275" s="27"/>
      <c r="NY275" s="27"/>
      <c r="NZ275" s="27"/>
      <c r="OA275" s="27"/>
      <c r="OB275" s="27"/>
      <c r="OC275" s="27"/>
      <c r="OD275" s="27"/>
      <c r="OE275" s="27"/>
      <c r="OF275" s="27"/>
      <c r="OG275" s="27"/>
      <c r="OH275" s="27"/>
      <c r="OI275" s="27"/>
      <c r="OJ275" s="27"/>
      <c r="OK275" s="27"/>
      <c r="OL275" s="27"/>
      <c r="OM275" s="27"/>
      <c r="ON275" s="27"/>
      <c r="OO275" s="27"/>
      <c r="OP275" s="27"/>
      <c r="OQ275" s="27"/>
      <c r="OR275" s="27"/>
      <c r="OS275" s="27"/>
      <c r="OT275" s="27"/>
      <c r="OU275" s="27"/>
      <c r="OV275" s="27"/>
      <c r="OW275" s="27"/>
      <c r="OX275" s="27"/>
      <c r="OY275" s="27"/>
      <c r="OZ275" s="27"/>
      <c r="PA275" s="27"/>
      <c r="PB275" s="27"/>
      <c r="PC275" s="27"/>
      <c r="PD275" s="27"/>
      <c r="PE275" s="27"/>
      <c r="PF275" s="27"/>
      <c r="PG275" s="27"/>
      <c r="PH275" s="27"/>
      <c r="PI275" s="27"/>
      <c r="PJ275" s="27"/>
      <c r="PK275" s="27"/>
      <c r="PL275" s="27"/>
      <c r="PM275" s="27"/>
      <c r="PN275" s="27"/>
      <c r="PO275" s="27"/>
      <c r="PP275" s="27"/>
      <c r="PQ275" s="27"/>
      <c r="PR275" s="27"/>
      <c r="PS275" s="27"/>
      <c r="PT275" s="27"/>
      <c r="PU275" s="27"/>
      <c r="PV275" s="27"/>
      <c r="PW275" s="27"/>
      <c r="PX275" s="27"/>
      <c r="PY275" s="27"/>
      <c r="PZ275" s="27"/>
      <c r="QA275" s="27"/>
      <c r="QB275" s="27"/>
      <c r="QC275" s="27"/>
      <c r="QD275" s="27"/>
      <c r="QE275" s="27"/>
      <c r="QF275" s="27"/>
      <c r="QG275" s="27"/>
      <c r="QH275" s="27"/>
      <c r="QI275" s="27"/>
      <c r="QJ275" s="27"/>
      <c r="QK275" s="27"/>
      <c r="QL275" s="27"/>
      <c r="QM275" s="27"/>
      <c r="QN275" s="27"/>
      <c r="QO275" s="27"/>
      <c r="QP275" s="27"/>
      <c r="QQ275" s="27"/>
      <c r="QR275" s="27"/>
      <c r="QS275" s="27"/>
      <c r="QT275" s="27"/>
      <c r="QU275" s="27"/>
      <c r="QV275" s="27"/>
      <c r="QW275" s="27"/>
      <c r="QX275" s="27"/>
      <c r="QY275" s="27"/>
      <c r="QZ275" s="27"/>
      <c r="RA275" s="27"/>
      <c r="RB275" s="27"/>
      <c r="RC275" s="27"/>
      <c r="RD275" s="27"/>
      <c r="RE275" s="27"/>
      <c r="RF275" s="27"/>
      <c r="RG275" s="27"/>
      <c r="RH275" s="27"/>
      <c r="RI275" s="27"/>
      <c r="RJ275" s="27"/>
      <c r="RK275" s="27"/>
      <c r="RL275" s="27"/>
      <c r="RM275" s="27"/>
      <c r="RN275" s="27"/>
      <c r="RO275" s="27"/>
      <c r="RP275" s="27"/>
      <c r="RQ275" s="27"/>
      <c r="RR275" s="27"/>
      <c r="RS275" s="27"/>
      <c r="RT275" s="27"/>
      <c r="RU275" s="27"/>
      <c r="RV275" s="27"/>
      <c r="RW275" s="27"/>
      <c r="RX275" s="27"/>
      <c r="RY275" s="27"/>
      <c r="RZ275" s="27"/>
      <c r="SA275" s="27"/>
      <c r="SB275" s="27"/>
      <c r="SC275" s="27"/>
      <c r="SD275" s="27"/>
      <c r="SE275" s="27"/>
      <c r="SF275" s="27"/>
      <c r="SG275" s="27"/>
      <c r="SH275" s="27"/>
      <c r="SI275" s="27"/>
      <c r="SJ275" s="27"/>
      <c r="SK275" s="27"/>
      <c r="SL275" s="27"/>
      <c r="SM275" s="27"/>
      <c r="SN275" s="27"/>
      <c r="SO275" s="27"/>
      <c r="SP275" s="27"/>
      <c r="SQ275" s="27"/>
      <c r="SR275" s="27"/>
      <c r="SS275" s="27"/>
      <c r="ST275" s="27"/>
      <c r="SU275" s="27"/>
      <c r="SV275" s="27"/>
      <c r="SW275" s="27"/>
      <c r="SX275" s="27"/>
      <c r="SY275" s="27"/>
      <c r="SZ275" s="27"/>
      <c r="TA275" s="27"/>
      <c r="TB275" s="27"/>
      <c r="TC275" s="27"/>
      <c r="TD275" s="27"/>
      <c r="TE275" s="27"/>
      <c r="TF275" s="27"/>
      <c r="TG275" s="27"/>
      <c r="TH275" s="27"/>
      <c r="TI275" s="27"/>
      <c r="TJ275" s="27"/>
      <c r="TK275" s="27"/>
      <c r="TL275" s="27"/>
      <c r="TM275" s="27"/>
      <c r="TN275" s="27"/>
      <c r="TO275" s="27"/>
      <c r="TP275" s="27"/>
      <c r="TQ275" s="27"/>
      <c r="TR275" s="27"/>
      <c r="TS275" s="27"/>
      <c r="TT275" s="27"/>
      <c r="TU275" s="27"/>
      <c r="TV275" s="27"/>
      <c r="TW275" s="27"/>
      <c r="TX275" s="27"/>
      <c r="TY275" s="27"/>
      <c r="TZ275" s="27"/>
      <c r="UA275" s="27"/>
      <c r="UB275" s="27"/>
      <c r="UC275" s="27"/>
      <c r="UD275" s="27"/>
      <c r="UE275" s="27"/>
      <c r="UF275" s="27"/>
      <c r="UG275" s="27"/>
      <c r="UH275" s="27"/>
      <c r="UI275" s="27"/>
      <c r="UJ275" s="27"/>
      <c r="UK275" s="27"/>
      <c r="UL275" s="27"/>
      <c r="UM275" s="27"/>
      <c r="UN275" s="27"/>
      <c r="UO275" s="27"/>
      <c r="UP275" s="27"/>
      <c r="UQ275" s="27"/>
      <c r="UR275" s="27"/>
      <c r="US275" s="27"/>
      <c r="UT275" s="27"/>
      <c r="UU275" s="27"/>
      <c r="UV275" s="27"/>
      <c r="UW275" s="27"/>
      <c r="UX275" s="27"/>
      <c r="UY275" s="27"/>
      <c r="UZ275" s="27"/>
      <c r="VA275" s="27"/>
      <c r="VB275" s="27"/>
      <c r="VC275" s="27"/>
      <c r="VD275" s="27"/>
      <c r="VE275" s="27"/>
      <c r="VF275" s="27"/>
      <c r="VG275" s="27"/>
      <c r="VH275" s="27"/>
      <c r="VI275" s="27"/>
      <c r="VJ275" s="27"/>
      <c r="VK275" s="27"/>
      <c r="VL275" s="27"/>
      <c r="VM275" s="27"/>
      <c r="VN275" s="27"/>
      <c r="VO275" s="27"/>
      <c r="VP275" s="27"/>
      <c r="VQ275" s="27"/>
      <c r="VR275" s="27"/>
      <c r="VS275" s="27"/>
      <c r="VT275" s="27"/>
      <c r="VU275" s="27"/>
      <c r="VV275" s="27"/>
      <c r="VW275" s="27"/>
      <c r="VX275" s="27"/>
      <c r="VY275" s="27"/>
      <c r="VZ275" s="27"/>
      <c r="WA275" s="27"/>
      <c r="WB275" s="27"/>
      <c r="WC275" s="27"/>
      <c r="WD275" s="27"/>
      <c r="WE275" s="27"/>
      <c r="WF275" s="27"/>
      <c r="WG275" s="27"/>
      <c r="WH275" s="27"/>
      <c r="WI275" s="27"/>
      <c r="WJ275" s="27"/>
      <c r="WK275" s="27"/>
      <c r="WL275" s="27"/>
      <c r="WM275" s="27"/>
      <c r="WN275" s="27"/>
      <c r="WO275" s="27"/>
      <c r="WP275" s="27"/>
      <c r="WQ275" s="27"/>
      <c r="WR275" s="27"/>
      <c r="WS275" s="27"/>
      <c r="WT275" s="27"/>
      <c r="WU275" s="27"/>
      <c r="WV275" s="27"/>
      <c r="WW275" s="27"/>
      <c r="WX275" s="27"/>
      <c r="WY275" s="27"/>
      <c r="WZ275" s="27"/>
      <c r="XA275" s="27"/>
      <c r="XB275" s="27"/>
      <c r="XC275" s="27"/>
      <c r="XD275" s="27"/>
      <c r="XE275" s="27"/>
      <c r="XF275" s="27"/>
      <c r="XG275" s="27"/>
      <c r="XH275" s="27"/>
      <c r="XI275" s="27"/>
      <c r="XJ275" s="27"/>
      <c r="XK275" s="27"/>
      <c r="XL275" s="27"/>
      <c r="XM275" s="27"/>
      <c r="XN275" s="27"/>
      <c r="XO275" s="27"/>
      <c r="XP275" s="27"/>
      <c r="XQ275" s="27"/>
      <c r="XR275" s="27"/>
      <c r="XS275" s="27"/>
      <c r="XT275" s="27"/>
      <c r="XU275" s="27"/>
      <c r="XV275" s="27"/>
      <c r="XW275" s="27"/>
      <c r="XX275" s="27"/>
      <c r="XY275" s="27"/>
      <c r="XZ275" s="27"/>
      <c r="YA275" s="27"/>
      <c r="YB275" s="27"/>
      <c r="YC275" s="27"/>
      <c r="YD275" s="27"/>
      <c r="YE275" s="27"/>
      <c r="YF275" s="27"/>
      <c r="YG275" s="27"/>
      <c r="YH275" s="27"/>
      <c r="YI275" s="27"/>
      <c r="YJ275" s="27"/>
      <c r="YK275" s="27"/>
      <c r="YL275" s="27"/>
      <c r="YM275" s="27"/>
      <c r="YN275" s="27"/>
      <c r="YO275" s="27"/>
      <c r="YP275" s="27"/>
      <c r="YQ275" s="27"/>
      <c r="YR275" s="27"/>
      <c r="YS275" s="27"/>
      <c r="YT275" s="27"/>
      <c r="YU275" s="27"/>
      <c r="YV275" s="27"/>
      <c r="YW275" s="27"/>
      <c r="YX275" s="27"/>
      <c r="YY275" s="27"/>
      <c r="YZ275" s="27"/>
      <c r="ZA275" s="27"/>
      <c r="ZB275" s="27"/>
      <c r="ZC275" s="27"/>
      <c r="ZD275" s="27"/>
      <c r="ZE275" s="27"/>
      <c r="ZF275" s="27"/>
      <c r="ZG275" s="27"/>
      <c r="ZH275" s="27"/>
      <c r="ZI275" s="27"/>
      <c r="ZJ275" s="27"/>
      <c r="ZK275" s="27"/>
      <c r="ZL275" s="27"/>
      <c r="ZM275" s="27"/>
      <c r="ZN275" s="27"/>
      <c r="ZO275" s="27"/>
      <c r="ZP275" s="27"/>
      <c r="ZQ275" s="27"/>
      <c r="ZR275" s="27"/>
      <c r="ZS275" s="27"/>
      <c r="ZT275" s="27"/>
      <c r="ZU275" s="27"/>
      <c r="ZV275" s="27"/>
      <c r="ZW275" s="27"/>
      <c r="ZX275" s="27"/>
      <c r="ZY275" s="27"/>
      <c r="ZZ275" s="27"/>
      <c r="AAA275" s="27"/>
      <c r="AAB275" s="27"/>
      <c r="AAC275" s="27"/>
      <c r="AAD275" s="27"/>
      <c r="AAE275" s="27"/>
      <c r="AAF275" s="27"/>
      <c r="AAG275" s="27"/>
      <c r="AAH275" s="27"/>
      <c r="AAI275" s="27"/>
      <c r="AAJ275" s="27"/>
      <c r="AAK275" s="27"/>
      <c r="AAL275" s="27"/>
      <c r="AAM275" s="27"/>
      <c r="AAN275" s="27"/>
      <c r="AAO275" s="27"/>
      <c r="AAP275" s="27"/>
      <c r="AAQ275" s="27"/>
      <c r="AAR275" s="27"/>
      <c r="AAS275" s="27"/>
      <c r="AAT275" s="27"/>
      <c r="AAU275" s="27"/>
      <c r="AAV275" s="27"/>
      <c r="AAW275" s="27"/>
      <c r="AAX275" s="27"/>
      <c r="AAY275" s="27"/>
      <c r="AAZ275" s="27"/>
      <c r="ABA275" s="27"/>
      <c r="ABB275" s="27"/>
      <c r="ABC275" s="27"/>
      <c r="ABD275" s="27"/>
      <c r="ABE275" s="27"/>
      <c r="ABF275" s="27"/>
      <c r="ABG275" s="27"/>
      <c r="ABH275" s="27"/>
      <c r="ABI275" s="27"/>
      <c r="ABJ275" s="27"/>
      <c r="ABK275" s="27"/>
      <c r="ABL275" s="27"/>
      <c r="ABM275" s="27"/>
      <c r="ABN275" s="27"/>
      <c r="ABO275" s="27"/>
      <c r="ABP275" s="27"/>
      <c r="ABQ275" s="27"/>
      <c r="ABR275" s="27"/>
      <c r="ABS275" s="27"/>
      <c r="ABT275" s="27"/>
      <c r="ABU275" s="27"/>
      <c r="ABV275" s="27"/>
      <c r="ABW275" s="27"/>
      <c r="ABX275" s="27"/>
      <c r="ABY275" s="27"/>
      <c r="ABZ275" s="27"/>
      <c r="ACA275" s="27"/>
      <c r="ACB275" s="27"/>
      <c r="ACC275" s="27"/>
      <c r="ACD275" s="27"/>
      <c r="ACE275" s="27"/>
      <c r="ACF275" s="27"/>
      <c r="ACG275" s="27"/>
      <c r="ACH275" s="27"/>
      <c r="ACI275" s="27"/>
      <c r="ACJ275" s="27"/>
      <c r="ACK275" s="27"/>
      <c r="ACL275" s="27"/>
      <c r="ACM275" s="27"/>
      <c r="ACN275" s="27"/>
      <c r="ACO275" s="27"/>
      <c r="ACP275" s="27"/>
      <c r="ACQ275" s="27"/>
      <c r="ACR275" s="27"/>
      <c r="ACS275" s="27"/>
      <c r="ACT275" s="27"/>
      <c r="ACU275" s="27"/>
      <c r="ACV275" s="27"/>
      <c r="ACW275" s="27"/>
      <c r="ACX275" s="27"/>
      <c r="ACY275" s="27"/>
      <c r="ACZ275" s="27"/>
      <c r="ADA275" s="27"/>
      <c r="ADB275" s="27"/>
      <c r="ADC275" s="27"/>
      <c r="ADD275" s="27"/>
      <c r="ADE275" s="27"/>
      <c r="ADF275" s="27"/>
      <c r="ADG275" s="27"/>
      <c r="ADH275" s="27"/>
      <c r="ADI275" s="27"/>
      <c r="ADJ275" s="27"/>
      <c r="ADK275" s="27"/>
      <c r="ADL275" s="27"/>
      <c r="ADM275" s="27"/>
      <c r="ADN275" s="27"/>
      <c r="ADO275" s="27"/>
      <c r="ADP275" s="27"/>
      <c r="ADQ275" s="27"/>
      <c r="ADR275" s="27"/>
      <c r="ADS275" s="27"/>
      <c r="ADT275" s="27"/>
      <c r="ADU275" s="27"/>
      <c r="ADV275" s="27"/>
      <c r="ADW275" s="27"/>
      <c r="ADX275" s="27"/>
      <c r="ADY275" s="27"/>
      <c r="ADZ275" s="27"/>
      <c r="AEA275" s="27"/>
      <c r="AEB275" s="27"/>
      <c r="AEC275" s="27"/>
      <c r="AED275" s="27"/>
      <c r="AEE275" s="27"/>
      <c r="AEF275" s="27"/>
      <c r="AEG275" s="27"/>
      <c r="AEH275" s="27"/>
      <c r="AEI275" s="27"/>
      <c r="AEJ275" s="27"/>
      <c r="AEK275" s="27"/>
      <c r="AEL275" s="27"/>
      <c r="AEM275" s="27"/>
      <c r="AEN275" s="27"/>
      <c r="AEO275" s="27"/>
      <c r="AEP275" s="27"/>
      <c r="AEQ275" s="27"/>
      <c r="AER275" s="27"/>
      <c r="AES275" s="27"/>
      <c r="AET275" s="27"/>
      <c r="AEU275" s="27"/>
      <c r="AEV275" s="27"/>
      <c r="AEW275" s="27"/>
      <c r="AEX275" s="27"/>
      <c r="AEY275" s="27"/>
      <c r="AEZ275" s="27"/>
      <c r="AFA275" s="27"/>
      <c r="AFB275" s="27"/>
      <c r="AFC275" s="27"/>
      <c r="AFD275" s="27"/>
      <c r="AFE275" s="27"/>
      <c r="AFF275" s="27"/>
      <c r="AFG275" s="27"/>
      <c r="AFH275" s="27"/>
      <c r="AFI275" s="27"/>
      <c r="AFJ275" s="27"/>
      <c r="AFK275" s="27"/>
      <c r="AFL275" s="27"/>
      <c r="AFM275" s="27"/>
      <c r="AFN275" s="27"/>
      <c r="AFO275" s="27"/>
      <c r="AFP275" s="27"/>
      <c r="AFQ275" s="27"/>
      <c r="AFR275" s="27"/>
      <c r="AFS275" s="27"/>
      <c r="AFT275" s="27"/>
      <c r="AFU275" s="27"/>
      <c r="AFV275" s="27"/>
      <c r="AFW275" s="27"/>
      <c r="AFX275" s="27"/>
      <c r="AFY275" s="27"/>
      <c r="AFZ275" s="27"/>
      <c r="AGA275" s="27"/>
      <c r="AGB275" s="27"/>
      <c r="AGC275" s="27"/>
      <c r="AGD275" s="27"/>
      <c r="AGE275" s="27"/>
      <c r="AGF275" s="27"/>
      <c r="AGG275" s="27"/>
      <c r="AGH275" s="27"/>
      <c r="AGI275" s="27"/>
      <c r="AGJ275" s="27"/>
      <c r="AGK275" s="27"/>
      <c r="AGL275" s="27"/>
      <c r="AGM275" s="27"/>
      <c r="AGN275" s="27"/>
      <c r="AGO275" s="27"/>
      <c r="AGP275" s="27"/>
      <c r="AGQ275" s="27"/>
      <c r="AGR275" s="27"/>
      <c r="AGS275" s="27"/>
      <c r="AGT275" s="27"/>
      <c r="AGU275" s="27"/>
      <c r="AGV275" s="27"/>
      <c r="AGW275" s="27"/>
      <c r="AGX275" s="27"/>
      <c r="AGY275" s="27"/>
      <c r="AGZ275" s="27"/>
      <c r="AHA275" s="27"/>
      <c r="AHB275" s="27"/>
      <c r="AHC275" s="27"/>
      <c r="AHD275" s="27"/>
      <c r="AHE275" s="27"/>
      <c r="AHF275" s="27"/>
      <c r="AHG275" s="27"/>
      <c r="AHH275" s="27"/>
      <c r="AHI275" s="27"/>
      <c r="AHJ275" s="27"/>
      <c r="AHK275" s="27"/>
      <c r="AHL275" s="27"/>
      <c r="AHM275" s="27"/>
      <c r="AHN275" s="27"/>
      <c r="AHO275" s="27"/>
      <c r="AHP275" s="27"/>
      <c r="AHQ275" s="27"/>
      <c r="AHR275" s="27"/>
      <c r="AHS275" s="27"/>
      <c r="AHT275" s="27"/>
      <c r="AHU275" s="27"/>
      <c r="AHV275" s="27"/>
      <c r="AHW275" s="27"/>
      <c r="AHX275" s="27"/>
      <c r="AHY275" s="27"/>
      <c r="AHZ275" s="27"/>
      <c r="AIA275" s="27"/>
      <c r="AIB275" s="27"/>
      <c r="AIC275" s="27"/>
      <c r="AID275" s="27"/>
      <c r="AIE275" s="27"/>
      <c r="AIF275" s="27"/>
      <c r="AIG275" s="27"/>
      <c r="AIH275" s="27"/>
      <c r="AII275" s="27"/>
      <c r="AIJ275" s="27"/>
      <c r="AIK275" s="27"/>
      <c r="AIL275" s="27"/>
      <c r="AIM275" s="27"/>
      <c r="AIN275" s="27"/>
      <c r="AIO275" s="27"/>
      <c r="AIP275" s="27"/>
      <c r="AIQ275" s="27"/>
      <c r="AIR275" s="27"/>
      <c r="AIS275" s="27"/>
      <c r="AIT275" s="27"/>
      <c r="AIU275" s="27"/>
      <c r="AIV275" s="27"/>
      <c r="AIW275" s="27"/>
      <c r="AIX275" s="27"/>
      <c r="AIY275" s="27"/>
      <c r="AIZ275" s="27"/>
      <c r="AJA275" s="27"/>
      <c r="AJB275" s="27"/>
      <c r="AJC275" s="27"/>
      <c r="AJD275" s="27"/>
      <c r="AJE275" s="27"/>
      <c r="AJF275" s="27"/>
      <c r="AJG275" s="27"/>
      <c r="AJH275" s="27"/>
      <c r="AJI275" s="27"/>
      <c r="AJJ275" s="27"/>
      <c r="AJK275" s="27"/>
      <c r="AJL275" s="27"/>
      <c r="AJM275" s="27"/>
      <c r="AJN275" s="27"/>
      <c r="AJO275" s="27"/>
      <c r="AJP275" s="27"/>
      <c r="AJQ275" s="27"/>
      <c r="AJR275" s="27"/>
      <c r="AJS275" s="27"/>
      <c r="AJT275" s="27"/>
      <c r="AJU275" s="27"/>
      <c r="AJV275" s="27"/>
      <c r="AJW275" s="27"/>
      <c r="AJX275" s="27"/>
      <c r="AJY275" s="27"/>
      <c r="AJZ275" s="27"/>
      <c r="AKA275" s="27"/>
      <c r="AKB275" s="27"/>
      <c r="AKC275" s="27"/>
      <c r="AKD275" s="27"/>
      <c r="AKE275" s="27"/>
      <c r="AKF275" s="27"/>
      <c r="AKG275" s="27"/>
      <c r="AKH275" s="27"/>
      <c r="AKI275" s="27"/>
      <c r="AKJ275" s="27"/>
      <c r="AKK275" s="27"/>
      <c r="AKL275" s="27"/>
      <c r="AKM275" s="27"/>
      <c r="AKN275" s="27"/>
      <c r="AKO275" s="27"/>
      <c r="AKP275" s="27"/>
      <c r="AKQ275" s="27"/>
      <c r="AKR275" s="27"/>
      <c r="AKS275" s="27"/>
      <c r="AKT275" s="27"/>
      <c r="AKU275" s="27"/>
      <c r="AKV275" s="27"/>
      <c r="AKW275" s="27"/>
      <c r="AKX275" s="27"/>
      <c r="AKY275" s="27"/>
      <c r="AKZ275" s="27"/>
      <c r="ALA275" s="27"/>
      <c r="ALB275" s="27"/>
      <c r="ALC275" s="27"/>
      <c r="ALD275" s="27"/>
      <c r="ALE275" s="27"/>
      <c r="ALF275" s="27"/>
      <c r="ALG275" s="27"/>
      <c r="ALH275" s="27"/>
      <c r="ALI275" s="27"/>
      <c r="ALJ275" s="27"/>
      <c r="ALK275" s="27"/>
      <c r="ALL275" s="27"/>
      <c r="ALM275" s="27"/>
      <c r="ALN275" s="27"/>
      <c r="ALO275" s="27"/>
      <c r="ALP275" s="27"/>
      <c r="ALQ275" s="27"/>
      <c r="ALR275" s="27"/>
      <c r="ALS275" s="27"/>
      <c r="ALT275" s="27"/>
      <c r="ALU275" s="27"/>
      <c r="ALV275" s="27"/>
      <c r="ALW275" s="27"/>
      <c r="ALX275" s="27"/>
      <c r="ALY275" s="27"/>
      <c r="ALZ275" s="27"/>
      <c r="AMA275" s="27"/>
      <c r="AMB275" s="27"/>
      <c r="AMC275" s="27"/>
      <c r="AMD275" s="27"/>
      <c r="AME275" s="27"/>
      <c r="AMF275" s="27"/>
      <c r="AMG275" s="27"/>
      <c r="AMH275" s="27"/>
      <c r="AMI275" s="27"/>
      <c r="AMJ275" s="27"/>
      <c r="AMK275" s="27"/>
      <c r="AML275" s="27"/>
      <c r="AMM275" s="27"/>
      <c r="AMN275" s="27"/>
      <c r="AMO275" s="27"/>
      <c r="AMP275" s="27"/>
      <c r="AMQ275" s="27"/>
      <c r="AMR275" s="27"/>
      <c r="AMS275" s="27"/>
      <c r="AMT275" s="27"/>
      <c r="AMU275" s="27"/>
      <c r="AMV275" s="27"/>
      <c r="AMW275" s="27"/>
      <c r="AMX275" s="27"/>
      <c r="AMY275" s="27"/>
      <c r="AMZ275" s="27"/>
      <c r="ANA275" s="27"/>
      <c r="ANB275" s="27"/>
      <c r="ANC275" s="27"/>
      <c r="AND275" s="27"/>
      <c r="ANE275" s="27"/>
      <c r="ANF275" s="27"/>
      <c r="ANG275" s="27"/>
      <c r="ANH275" s="27"/>
      <c r="ANI275" s="27"/>
      <c r="ANJ275" s="27"/>
      <c r="ANK275" s="27"/>
      <c r="ANL275" s="27"/>
      <c r="ANM275" s="27"/>
      <c r="ANN275" s="27"/>
      <c r="ANO275" s="27"/>
      <c r="ANP275" s="27"/>
      <c r="ANQ275" s="27"/>
      <c r="ANR275" s="27"/>
      <c r="ANS275" s="27"/>
      <c r="ANT275" s="27"/>
      <c r="ANU275" s="27"/>
      <c r="ANV275" s="27"/>
      <c r="ANW275" s="27"/>
      <c r="ANX275" s="27"/>
      <c r="ANY275" s="27"/>
      <c r="ANZ275" s="27"/>
      <c r="AOA275" s="27"/>
      <c r="AOB275" s="27"/>
      <c r="AOC275" s="27"/>
      <c r="AOD275" s="27"/>
      <c r="AOE275" s="27"/>
      <c r="AOF275" s="27"/>
      <c r="AOG275" s="27"/>
      <c r="AOH275" s="27"/>
      <c r="AOI275" s="27"/>
      <c r="AOJ275" s="27"/>
      <c r="AOK275" s="27"/>
      <c r="AOL275" s="27"/>
      <c r="AOM275" s="27"/>
      <c r="AON275" s="27"/>
      <c r="AOO275" s="27"/>
      <c r="AOP275" s="27"/>
      <c r="AOQ275" s="27"/>
      <c r="AOR275" s="27"/>
      <c r="AOS275" s="27"/>
      <c r="AOT275" s="27"/>
      <c r="AOU275" s="27"/>
      <c r="AOV275" s="27"/>
      <c r="AOW275" s="27"/>
      <c r="AOX275" s="27"/>
      <c r="AOY275" s="27"/>
      <c r="AOZ275" s="27"/>
      <c r="APA275" s="27"/>
      <c r="APB275" s="27"/>
      <c r="APC275" s="27"/>
      <c r="APD275" s="27"/>
      <c r="APE275" s="27"/>
      <c r="APF275" s="27"/>
      <c r="APG275" s="27"/>
      <c r="APH275" s="27"/>
      <c r="API275" s="27"/>
      <c r="APJ275" s="27"/>
      <c r="APK275" s="27"/>
      <c r="APL275" s="27"/>
      <c r="APM275" s="27"/>
      <c r="APN275" s="27"/>
      <c r="APO275" s="27"/>
      <c r="APP275" s="27"/>
      <c r="APQ275" s="27"/>
      <c r="APR275" s="27"/>
      <c r="APS275" s="27"/>
      <c r="APT275" s="27"/>
      <c r="APU275" s="27"/>
      <c r="APV275" s="27"/>
      <c r="APW275" s="27"/>
      <c r="APX275" s="27"/>
      <c r="APY275" s="27"/>
      <c r="APZ275" s="27"/>
      <c r="AQA275" s="27"/>
      <c r="AQB275" s="27"/>
      <c r="AQC275" s="27"/>
      <c r="AQD275" s="27"/>
      <c r="AQE275" s="27"/>
      <c r="AQF275" s="27"/>
      <c r="AQG275" s="27"/>
      <c r="AQH275" s="27"/>
      <c r="AQI275" s="27"/>
      <c r="AQJ275" s="27"/>
      <c r="AQK275" s="27"/>
      <c r="AQL275" s="27"/>
      <c r="AQM275" s="27"/>
      <c r="AQN275" s="27"/>
      <c r="AQO275" s="27"/>
      <c r="AQP275" s="27"/>
      <c r="AQQ275" s="27"/>
      <c r="AQR275" s="27"/>
      <c r="AQS275" s="27"/>
      <c r="AQT275" s="27"/>
      <c r="AQU275" s="27"/>
      <c r="AQV275" s="27"/>
      <c r="AQW275" s="27"/>
      <c r="AQX275" s="27"/>
      <c r="AQY275" s="27"/>
      <c r="AQZ275" s="27"/>
      <c r="ARA275" s="27"/>
      <c r="ARB275" s="27"/>
      <c r="ARC275" s="27"/>
      <c r="ARD275" s="27"/>
      <c r="ARE275" s="27"/>
      <c r="ARF275" s="27"/>
      <c r="ARG275" s="27"/>
      <c r="ARH275" s="27"/>
      <c r="ARI275" s="27"/>
      <c r="ARJ275" s="27"/>
      <c r="ARK275" s="27"/>
      <c r="ARL275" s="27"/>
      <c r="ARM275" s="27"/>
      <c r="ARN275" s="27"/>
      <c r="ARO275" s="27"/>
      <c r="ARP275" s="27"/>
      <c r="ARQ275" s="27"/>
      <c r="ARR275" s="27"/>
      <c r="ARS275" s="27"/>
      <c r="ART275" s="27"/>
      <c r="ARU275" s="27"/>
      <c r="ARV275" s="27"/>
      <c r="ARW275" s="27"/>
      <c r="ARX275" s="27"/>
      <c r="ARY275" s="27"/>
      <c r="ARZ275" s="27"/>
      <c r="ASA275" s="27"/>
      <c r="ASB275" s="27"/>
      <c r="ASC275" s="27"/>
      <c r="ASD275" s="27"/>
      <c r="ASE275" s="27"/>
      <c r="ASF275" s="27"/>
      <c r="ASG275" s="27"/>
      <c r="ASH275" s="27"/>
      <c r="ASI275" s="27"/>
      <c r="ASJ275" s="27"/>
      <c r="ASK275" s="27"/>
      <c r="ASL275" s="27"/>
      <c r="ASM275" s="27"/>
      <c r="ASN275" s="27"/>
      <c r="ASO275" s="27"/>
      <c r="ASP275" s="27"/>
      <c r="ASQ275" s="27"/>
      <c r="ASR275" s="27"/>
      <c r="ASS275" s="27"/>
      <c r="AST275" s="27"/>
      <c r="ASU275" s="27"/>
      <c r="ASV275" s="27"/>
      <c r="ASW275" s="27"/>
      <c r="ASX275" s="27"/>
      <c r="ASY275" s="27"/>
      <c r="ASZ275" s="27"/>
      <c r="ATA275" s="27"/>
      <c r="ATB275" s="27"/>
      <c r="ATC275" s="27"/>
      <c r="ATD275" s="27"/>
      <c r="ATE275" s="27"/>
      <c r="ATF275" s="27"/>
      <c r="ATG275" s="27"/>
      <c r="ATH275" s="27"/>
      <c r="ATI275" s="27"/>
      <c r="ATJ275" s="27"/>
      <c r="ATK275" s="27"/>
      <c r="ATL275" s="27"/>
      <c r="ATM275" s="27"/>
      <c r="ATN275" s="27"/>
      <c r="ATO275" s="27"/>
      <c r="ATP275" s="27"/>
      <c r="ATQ275" s="27"/>
      <c r="ATR275" s="27"/>
      <c r="ATS275" s="27"/>
      <c r="ATT275" s="27"/>
      <c r="ATU275" s="27"/>
      <c r="ATV275" s="27"/>
      <c r="ATW275" s="27"/>
      <c r="ATX275" s="27"/>
      <c r="ATY275" s="27"/>
      <c r="ATZ275" s="27"/>
      <c r="AUA275" s="27"/>
      <c r="AUB275" s="27"/>
      <c r="AUC275" s="27"/>
      <c r="AUD275" s="27"/>
      <c r="AUE275" s="27"/>
      <c r="AUF275" s="27"/>
      <c r="AUG275" s="27"/>
      <c r="AUH275" s="27"/>
      <c r="AUI275" s="27"/>
      <c r="AUJ275" s="27"/>
      <c r="AUK275" s="27"/>
      <c r="AUL275" s="27"/>
      <c r="AUM275" s="27"/>
      <c r="AUN275" s="27"/>
      <c r="AUO275" s="27"/>
      <c r="AUP275" s="27"/>
      <c r="AUQ275" s="27"/>
      <c r="AUR275" s="27"/>
      <c r="AUS275" s="27"/>
      <c r="AUT275" s="27"/>
      <c r="AUU275" s="27"/>
      <c r="AUV275" s="27"/>
      <c r="AUW275" s="27"/>
      <c r="AUX275" s="27"/>
      <c r="AUY275" s="27"/>
      <c r="AUZ275" s="27"/>
      <c r="AVA275" s="27"/>
      <c r="AVB275" s="27"/>
      <c r="AVC275" s="27"/>
      <c r="AVD275" s="27"/>
      <c r="AVE275" s="27"/>
      <c r="AVF275" s="27"/>
      <c r="AVG275" s="27"/>
      <c r="AVH275" s="27"/>
      <c r="AVI275" s="27"/>
      <c r="AVJ275" s="27"/>
      <c r="AVK275" s="27"/>
      <c r="AVL275" s="27"/>
      <c r="AVM275" s="27"/>
      <c r="AVN275" s="27"/>
      <c r="AVO275" s="27"/>
      <c r="AVP275" s="27"/>
      <c r="AVQ275" s="27"/>
      <c r="AVR275" s="27"/>
      <c r="AVS275" s="27"/>
      <c r="AVT275" s="27"/>
      <c r="AVU275" s="27"/>
      <c r="AVV275" s="27"/>
      <c r="AVW275" s="27"/>
      <c r="AVX275" s="27"/>
      <c r="AVY275" s="27"/>
      <c r="AVZ275" s="27"/>
      <c r="AWA275" s="27"/>
      <c r="AWB275" s="27"/>
      <c r="AWC275" s="27"/>
      <c r="AWD275" s="27"/>
      <c r="AWE275" s="27"/>
      <c r="AWF275" s="27"/>
      <c r="AWG275" s="27"/>
      <c r="AWH275" s="27"/>
      <c r="AWI275" s="27"/>
      <c r="AWJ275" s="27"/>
      <c r="AWK275" s="27"/>
      <c r="AWL275" s="27"/>
      <c r="AWM275" s="27"/>
      <c r="AWN275" s="27"/>
      <c r="AWO275" s="27"/>
      <c r="AWP275" s="27"/>
      <c r="AWQ275" s="27"/>
      <c r="AWR275" s="27"/>
      <c r="AWS275" s="27"/>
      <c r="AWT275" s="27"/>
      <c r="AWU275" s="27"/>
      <c r="AWV275" s="27"/>
      <c r="AWW275" s="27"/>
      <c r="AWX275" s="27"/>
      <c r="AWY275" s="27"/>
      <c r="AWZ275" s="27"/>
      <c r="AXA275" s="27"/>
      <c r="AXB275" s="27"/>
      <c r="AXC275" s="27"/>
      <c r="AXD275" s="27"/>
      <c r="AXE275" s="27"/>
      <c r="AXF275" s="27"/>
      <c r="AXG275" s="27"/>
      <c r="AXH275" s="27"/>
      <c r="AXI275" s="27"/>
      <c r="AXJ275" s="27"/>
      <c r="AXK275" s="27"/>
      <c r="AXL275" s="27"/>
      <c r="AXM275" s="27"/>
      <c r="AXN275" s="27"/>
      <c r="AXO275" s="27"/>
      <c r="AXP275" s="27"/>
      <c r="AXQ275" s="27"/>
      <c r="AXR275" s="27"/>
      <c r="AXS275" s="27"/>
      <c r="AXT275" s="27"/>
      <c r="AXU275" s="27"/>
      <c r="AXV275" s="27"/>
      <c r="AXW275" s="27"/>
      <c r="AXX275" s="27"/>
      <c r="AXY275" s="27"/>
      <c r="AXZ275" s="27"/>
      <c r="AYA275" s="27"/>
      <c r="AYB275" s="27"/>
      <c r="AYC275" s="27"/>
      <c r="AYD275" s="27"/>
      <c r="AYE275" s="27"/>
      <c r="AYF275" s="27"/>
      <c r="AYG275" s="27"/>
      <c r="AYH275" s="27"/>
      <c r="AYI275" s="27"/>
      <c r="AYJ275" s="27"/>
      <c r="AYK275" s="27"/>
      <c r="AYL275" s="27"/>
      <c r="AYM275" s="27"/>
      <c r="AYN275" s="27"/>
      <c r="AYO275" s="27"/>
      <c r="AYP275" s="27"/>
      <c r="AYQ275" s="27"/>
      <c r="AYR275" s="27"/>
      <c r="AYS275" s="27"/>
      <c r="AYT275" s="27"/>
      <c r="AYU275" s="27"/>
      <c r="AYV275" s="27"/>
      <c r="AYW275" s="27"/>
      <c r="AYX275" s="27"/>
      <c r="AYY275" s="27"/>
      <c r="AYZ275" s="27"/>
      <c r="AZA275" s="27"/>
      <c r="AZB275" s="27"/>
      <c r="AZC275" s="27"/>
      <c r="AZD275" s="27"/>
      <c r="AZE275" s="27"/>
      <c r="AZF275" s="27"/>
      <c r="AZG275" s="27"/>
      <c r="AZH275" s="27"/>
      <c r="AZI275" s="27"/>
      <c r="AZJ275" s="27"/>
      <c r="AZK275" s="27"/>
      <c r="AZL275" s="27"/>
      <c r="AZM275" s="27"/>
      <c r="AZN275" s="27"/>
      <c r="AZO275" s="27"/>
      <c r="AZP275" s="27"/>
      <c r="AZQ275" s="27"/>
      <c r="AZR275" s="27"/>
      <c r="AZS275" s="27"/>
      <c r="AZT275" s="27"/>
      <c r="AZU275" s="27"/>
      <c r="AZV275" s="27"/>
      <c r="AZW275" s="27"/>
      <c r="AZX275" s="27"/>
      <c r="AZY275" s="27"/>
      <c r="AZZ275" s="27"/>
      <c r="BAA275" s="27"/>
      <c r="BAB275" s="27"/>
      <c r="BAC275" s="27"/>
      <c r="BAD275" s="27"/>
      <c r="BAE275" s="27"/>
      <c r="BAF275" s="27"/>
      <c r="BAG275" s="27"/>
      <c r="BAH275" s="27"/>
      <c r="BAI275" s="27"/>
      <c r="BAJ275" s="27"/>
      <c r="BAK275" s="27"/>
      <c r="BAL275" s="27"/>
      <c r="BAM275" s="27"/>
      <c r="BAN275" s="27"/>
      <c r="BAO275" s="27"/>
      <c r="BAP275" s="27"/>
      <c r="BAQ275" s="27"/>
      <c r="BAR275" s="27"/>
      <c r="BAS275" s="27"/>
      <c r="BAT275" s="27"/>
      <c r="BAU275" s="27"/>
      <c r="BAV275" s="27"/>
      <c r="BAW275" s="27"/>
      <c r="BAX275" s="27"/>
      <c r="BAY275" s="27"/>
      <c r="BAZ275" s="27"/>
      <c r="BBA275" s="27"/>
      <c r="BBB275" s="27"/>
      <c r="BBC275" s="27"/>
      <c r="BBD275" s="27"/>
      <c r="BBE275" s="27"/>
      <c r="BBF275" s="27"/>
      <c r="BBG275" s="27"/>
      <c r="BBH275" s="27"/>
      <c r="BBI275" s="27"/>
      <c r="BBJ275" s="27"/>
      <c r="BBK275" s="27"/>
      <c r="BBL275" s="27"/>
      <c r="BBM275" s="27"/>
      <c r="BBN275" s="27"/>
      <c r="BBO275" s="27"/>
      <c r="BBP275" s="27"/>
      <c r="BBQ275" s="27"/>
      <c r="BBR275" s="27"/>
      <c r="BBS275" s="27"/>
      <c r="BBT275" s="27"/>
      <c r="BBU275" s="27"/>
      <c r="BBV275" s="27"/>
      <c r="BBW275" s="27"/>
      <c r="BBX275" s="27"/>
      <c r="BBY275" s="27"/>
      <c r="BBZ275" s="27"/>
      <c r="BCA275" s="27"/>
      <c r="BCB275" s="27"/>
      <c r="BCC275" s="27"/>
      <c r="BCD275" s="27"/>
      <c r="BCE275" s="27"/>
      <c r="BCF275" s="27"/>
      <c r="BCG275" s="27"/>
      <c r="BCH275" s="27"/>
      <c r="BCI275" s="27"/>
      <c r="BCJ275" s="27"/>
      <c r="BCK275" s="27"/>
      <c r="BCL275" s="27"/>
      <c r="BCM275" s="27"/>
      <c r="BCN275" s="27"/>
      <c r="BCO275" s="27"/>
      <c r="BCP275" s="27"/>
      <c r="BCQ275" s="27"/>
      <c r="BCR275" s="27"/>
      <c r="BCS275" s="27"/>
      <c r="BCT275" s="27"/>
      <c r="BCU275" s="27"/>
      <c r="BCV275" s="27"/>
      <c r="BCW275" s="27"/>
      <c r="BCX275" s="27"/>
      <c r="BCY275" s="27"/>
      <c r="BCZ275" s="27"/>
      <c r="BDA275" s="27"/>
      <c r="BDB275" s="27"/>
      <c r="BDC275" s="27"/>
      <c r="BDD275" s="27"/>
      <c r="BDE275" s="27"/>
      <c r="BDF275" s="27"/>
      <c r="BDG275" s="27"/>
      <c r="BDH275" s="27"/>
      <c r="BDI275" s="27"/>
      <c r="BDJ275" s="27"/>
      <c r="BDK275" s="27"/>
      <c r="BDL275" s="27"/>
      <c r="BDM275" s="27"/>
      <c r="BDN275" s="27"/>
      <c r="BDO275" s="27"/>
      <c r="BDP275" s="27"/>
      <c r="BDQ275" s="27"/>
      <c r="BDR275" s="27"/>
      <c r="BDS275" s="27"/>
      <c r="BDT275" s="27"/>
      <c r="BDU275" s="27"/>
      <c r="BDV275" s="27"/>
      <c r="BDW275" s="27"/>
      <c r="BDX275" s="27"/>
      <c r="BDY275" s="27"/>
      <c r="BDZ275" s="27"/>
      <c r="BEA275" s="27"/>
      <c r="BEB275" s="27"/>
      <c r="BEC275" s="27"/>
      <c r="BED275" s="27"/>
      <c r="BEE275" s="27"/>
      <c r="BEF275" s="27"/>
      <c r="BEG275" s="27"/>
      <c r="BEH275" s="27"/>
      <c r="BEI275" s="27"/>
      <c r="BEJ275" s="27"/>
      <c r="BEK275" s="27"/>
      <c r="BEL275" s="27"/>
      <c r="BEM275" s="27"/>
      <c r="BEN275" s="27"/>
      <c r="BEO275" s="27"/>
      <c r="BEP275" s="27"/>
      <c r="BEQ275" s="27"/>
      <c r="BER275" s="27"/>
      <c r="BES275" s="27"/>
      <c r="BET275" s="27"/>
      <c r="BEU275" s="27"/>
      <c r="BEV275" s="27"/>
      <c r="BEW275" s="27"/>
      <c r="BEX275" s="27"/>
      <c r="BEY275" s="27"/>
      <c r="BEZ275" s="27"/>
      <c r="BFA275" s="27"/>
      <c r="BFB275" s="27"/>
      <c r="BFC275" s="27"/>
      <c r="BFD275" s="27"/>
      <c r="BFE275" s="27"/>
      <c r="BFF275" s="27"/>
      <c r="BFG275" s="27"/>
      <c r="BFH275" s="27"/>
      <c r="BFI275" s="27"/>
      <c r="BFJ275" s="27"/>
      <c r="BFK275" s="27"/>
      <c r="BFL275" s="27"/>
      <c r="BFM275" s="27"/>
      <c r="BFN275" s="27"/>
      <c r="BFO275" s="27"/>
      <c r="BFP275" s="27"/>
      <c r="BFQ275" s="27"/>
      <c r="BFR275" s="27"/>
      <c r="BFS275" s="27"/>
      <c r="BFT275" s="27"/>
      <c r="BFU275" s="27"/>
      <c r="BFV275" s="27"/>
      <c r="BFW275" s="27"/>
      <c r="BFX275" s="27"/>
      <c r="BFY275" s="27"/>
      <c r="BFZ275" s="27"/>
      <c r="BGA275" s="27"/>
      <c r="BGB275" s="27"/>
      <c r="BGC275" s="27"/>
      <c r="BGD275" s="27"/>
      <c r="BGE275" s="27"/>
      <c r="BGF275" s="27"/>
      <c r="BGG275" s="27"/>
      <c r="BGH275" s="27"/>
      <c r="BGI275" s="27"/>
      <c r="BGJ275" s="27"/>
      <c r="BGK275" s="27"/>
      <c r="BGL275" s="27"/>
      <c r="BGM275" s="27"/>
      <c r="BGN275" s="27"/>
      <c r="BGO275" s="27"/>
      <c r="BGP275" s="27"/>
      <c r="BGQ275" s="27"/>
      <c r="BGR275" s="27"/>
      <c r="BGS275" s="27"/>
      <c r="BGT275" s="27"/>
      <c r="BGU275" s="27"/>
      <c r="BGV275" s="27"/>
      <c r="BGW275" s="27"/>
      <c r="BGX275" s="27"/>
      <c r="BGY275" s="27"/>
      <c r="BGZ275" s="27"/>
      <c r="BHA275" s="27"/>
      <c r="BHB275" s="27"/>
      <c r="BHC275" s="27"/>
      <c r="BHD275" s="27"/>
      <c r="BHE275" s="27"/>
      <c r="BHF275" s="27"/>
      <c r="BHG275" s="27"/>
      <c r="BHH275" s="27"/>
      <c r="BHI275" s="27"/>
      <c r="BHJ275" s="27"/>
      <c r="BHK275" s="27"/>
      <c r="BHL275" s="27"/>
      <c r="BHM275" s="27"/>
      <c r="BHN275" s="27"/>
      <c r="BHO275" s="27"/>
      <c r="BHP275" s="27"/>
      <c r="BHQ275" s="27"/>
      <c r="BHR275" s="27"/>
      <c r="BHS275" s="27"/>
      <c r="BHT275" s="27"/>
      <c r="BHU275" s="27"/>
      <c r="BHV275" s="27"/>
      <c r="BHW275" s="27"/>
      <c r="BHX275" s="27"/>
      <c r="BHY275" s="27"/>
      <c r="BHZ275" s="27"/>
      <c r="BIA275" s="27"/>
      <c r="BIB275" s="27"/>
      <c r="BIC275" s="27"/>
      <c r="BID275" s="27"/>
      <c r="BIE275" s="27"/>
      <c r="BIF275" s="27"/>
      <c r="BIG275" s="27"/>
      <c r="BIH275" s="27"/>
      <c r="BII275" s="27"/>
      <c r="BIJ275" s="27"/>
      <c r="BIK275" s="27"/>
      <c r="BIL275" s="27"/>
      <c r="BIM275" s="27"/>
      <c r="BIN275" s="27"/>
      <c r="BIO275" s="27"/>
      <c r="BIP275" s="27"/>
      <c r="BIQ275" s="27"/>
      <c r="BIR275" s="27"/>
      <c r="BIS275" s="27"/>
      <c r="BIT275" s="27"/>
      <c r="BIU275" s="27"/>
      <c r="BIV275" s="27"/>
      <c r="BIW275" s="27"/>
      <c r="BIX275" s="27"/>
      <c r="BIY275" s="27"/>
      <c r="BIZ275" s="27"/>
      <c r="BJA275" s="27"/>
      <c r="BJB275" s="27"/>
      <c r="BJC275" s="27"/>
      <c r="BJD275" s="27"/>
      <c r="BJE275" s="27"/>
      <c r="BJF275" s="27"/>
      <c r="BJG275" s="27"/>
      <c r="BJH275" s="27"/>
      <c r="BJI275" s="27"/>
      <c r="BJJ275" s="27"/>
      <c r="BJK275" s="27"/>
      <c r="BJL275" s="27"/>
      <c r="BJM275" s="27"/>
      <c r="BJN275" s="27"/>
      <c r="BJO275" s="27"/>
      <c r="BJP275" s="27"/>
      <c r="BJQ275" s="27"/>
      <c r="BJR275" s="27"/>
      <c r="BJS275" s="27"/>
      <c r="BJT275" s="27"/>
      <c r="BJU275" s="27"/>
      <c r="BJV275" s="27"/>
      <c r="BJW275" s="27"/>
      <c r="BJX275" s="27"/>
      <c r="BJY275" s="27"/>
      <c r="BJZ275" s="27"/>
      <c r="BKA275" s="27"/>
      <c r="BKB275" s="27"/>
      <c r="BKC275" s="27"/>
      <c r="BKD275" s="27"/>
      <c r="BKE275" s="27"/>
      <c r="BKF275" s="27"/>
      <c r="BKG275" s="27"/>
      <c r="BKH275" s="27"/>
      <c r="BKI275" s="27"/>
      <c r="BKJ275" s="27"/>
      <c r="BKK275" s="27"/>
      <c r="BKL275" s="27"/>
      <c r="BKM275" s="27"/>
      <c r="BKN275" s="27"/>
      <c r="BKO275" s="27"/>
      <c r="BKP275" s="27"/>
      <c r="BKQ275" s="27"/>
      <c r="BKR275" s="27"/>
      <c r="BKS275" s="27"/>
      <c r="BKT275" s="27"/>
      <c r="BKU275" s="27"/>
      <c r="BKV275" s="27"/>
      <c r="BKW275" s="27"/>
      <c r="BKX275" s="27"/>
      <c r="BKY275" s="27"/>
      <c r="BKZ275" s="27"/>
      <c r="BLA275" s="27"/>
      <c r="BLB275" s="27"/>
      <c r="BLC275" s="27"/>
      <c r="BLD275" s="27"/>
      <c r="BLE275" s="27"/>
      <c r="BLF275" s="27"/>
      <c r="BLG275" s="27"/>
      <c r="BLH275" s="27"/>
      <c r="BLI275" s="27"/>
      <c r="BLJ275" s="27"/>
      <c r="BLK275" s="27"/>
      <c r="BLL275" s="27"/>
      <c r="BLM275" s="27"/>
      <c r="BLN275" s="27"/>
      <c r="BLO275" s="27"/>
      <c r="BLP275" s="27"/>
      <c r="BLQ275" s="27"/>
      <c r="BLR275" s="27"/>
      <c r="BLS275" s="27"/>
      <c r="BLT275" s="27"/>
      <c r="BLU275" s="27"/>
      <c r="BLV275" s="27"/>
      <c r="BLW275" s="27"/>
      <c r="BLX275" s="27"/>
      <c r="BLY275" s="27"/>
      <c r="BLZ275" s="27"/>
      <c r="BMA275" s="27"/>
      <c r="BMB275" s="27"/>
      <c r="BMC275" s="27"/>
      <c r="BMD275" s="27"/>
      <c r="BME275" s="27"/>
      <c r="BMF275" s="27"/>
      <c r="BMG275" s="27"/>
      <c r="BMH275" s="27"/>
      <c r="BMI275" s="27"/>
      <c r="BMJ275" s="27"/>
      <c r="BMK275" s="27"/>
      <c r="BML275" s="27"/>
      <c r="BMM275" s="27"/>
      <c r="BMN275" s="27"/>
      <c r="BMO275" s="27"/>
      <c r="BMP275" s="27"/>
      <c r="BMQ275" s="27"/>
      <c r="BMR275" s="27"/>
      <c r="BMS275" s="27"/>
      <c r="BMT275" s="27"/>
      <c r="BMU275" s="27"/>
      <c r="BMV275" s="27"/>
      <c r="BMW275" s="27"/>
      <c r="BMX275" s="27"/>
      <c r="BMY275" s="27"/>
      <c r="BMZ275" s="27"/>
      <c r="BNA275" s="27"/>
      <c r="BNB275" s="27"/>
      <c r="BNC275" s="27"/>
      <c r="BND275" s="27"/>
      <c r="BNE275" s="27"/>
      <c r="BNF275" s="27"/>
      <c r="BNG275" s="27"/>
      <c r="BNH275" s="27"/>
      <c r="BNI275" s="27"/>
      <c r="BNJ275" s="27"/>
      <c r="BNK275" s="27"/>
      <c r="BNL275" s="27"/>
      <c r="BNM275" s="27"/>
      <c r="BNN275" s="27"/>
      <c r="BNO275" s="27"/>
      <c r="BNP275" s="27"/>
      <c r="BNQ275" s="27"/>
      <c r="BNR275" s="27"/>
      <c r="BNS275" s="27"/>
      <c r="BNT275" s="27"/>
      <c r="BNU275" s="27"/>
      <c r="BNV275" s="27"/>
      <c r="BNW275" s="27"/>
      <c r="BNX275" s="27"/>
      <c r="BNY275" s="27"/>
      <c r="BNZ275" s="27"/>
      <c r="BOA275" s="27"/>
      <c r="BOB275" s="27"/>
      <c r="BOC275" s="27"/>
      <c r="BOD275" s="27"/>
      <c r="BOE275" s="27"/>
      <c r="BOF275" s="27"/>
      <c r="BOG275" s="27"/>
      <c r="BOH275" s="27"/>
      <c r="BOI275" s="27"/>
      <c r="BOJ275" s="27"/>
      <c r="BOK275" s="27"/>
      <c r="BOL275" s="27"/>
      <c r="BOM275" s="27"/>
      <c r="BON275" s="27"/>
      <c r="BOO275" s="27"/>
      <c r="BOP275" s="27"/>
      <c r="BOQ275" s="27"/>
      <c r="BOR275" s="27"/>
      <c r="BOS275" s="27"/>
      <c r="BOT275" s="27"/>
      <c r="BOU275" s="27"/>
      <c r="BOV275" s="27"/>
      <c r="BOW275" s="27"/>
      <c r="BOX275" s="27"/>
      <c r="BOY275" s="27"/>
      <c r="BOZ275" s="27"/>
      <c r="BPA275" s="27"/>
      <c r="BPB275" s="27"/>
      <c r="BPC275" s="27"/>
      <c r="BPD275" s="27"/>
      <c r="BPE275" s="27"/>
      <c r="BPF275" s="27"/>
      <c r="BPG275" s="27"/>
      <c r="BPH275" s="27"/>
      <c r="BPI275" s="27"/>
      <c r="BPJ275" s="27"/>
      <c r="BPK275" s="27"/>
      <c r="BPL275" s="27"/>
      <c r="BPM275" s="27"/>
      <c r="BPN275" s="27"/>
      <c r="BPO275" s="27"/>
      <c r="BPP275" s="27"/>
      <c r="BPQ275" s="27"/>
      <c r="BPR275" s="27"/>
      <c r="BPS275" s="27"/>
      <c r="BPT275" s="27"/>
      <c r="BPU275" s="27"/>
      <c r="BPV275" s="27"/>
      <c r="BPW275" s="27"/>
      <c r="BPX275" s="27"/>
      <c r="BPY275" s="27"/>
      <c r="BPZ275" s="27"/>
      <c r="BQA275" s="27"/>
      <c r="BQB275" s="27"/>
      <c r="BQC275" s="27"/>
      <c r="BQD275" s="27"/>
      <c r="BQE275" s="27"/>
      <c r="BQF275" s="27"/>
      <c r="BQG275" s="27"/>
      <c r="BQH275" s="27"/>
      <c r="BQI275" s="27"/>
      <c r="BQJ275" s="27"/>
      <c r="BQK275" s="27"/>
      <c r="BQL275" s="27"/>
      <c r="BQM275" s="27"/>
      <c r="BQN275" s="27"/>
      <c r="BQO275" s="27"/>
      <c r="BQP275" s="27"/>
      <c r="BQQ275" s="27"/>
      <c r="BQR275" s="27"/>
      <c r="BQS275" s="27"/>
      <c r="BQT275" s="27"/>
      <c r="BQU275" s="27"/>
      <c r="BQV275" s="27"/>
      <c r="BQW275" s="27"/>
      <c r="BQX275" s="27"/>
      <c r="BQY275" s="27"/>
      <c r="BQZ275" s="27"/>
      <c r="BRA275" s="27"/>
      <c r="BRB275" s="27"/>
      <c r="BRC275" s="27"/>
      <c r="BRD275" s="27"/>
      <c r="BRE275" s="27"/>
      <c r="BRF275" s="27"/>
      <c r="BRG275" s="27"/>
      <c r="BRH275" s="27"/>
      <c r="BRI275" s="27"/>
      <c r="BRJ275" s="27"/>
      <c r="BRK275" s="27"/>
      <c r="BRL275" s="27"/>
      <c r="BRM275" s="27"/>
      <c r="BRN275" s="27"/>
      <c r="BRO275" s="27"/>
      <c r="BRP275" s="27"/>
      <c r="BRQ275" s="27"/>
      <c r="BRR275" s="27"/>
      <c r="BRS275" s="27"/>
      <c r="BRT275" s="27"/>
      <c r="BRU275" s="27"/>
      <c r="BRV275" s="27"/>
      <c r="BRW275" s="27"/>
      <c r="BRX275" s="27"/>
      <c r="BRY275" s="27"/>
      <c r="BRZ275" s="27"/>
      <c r="BSA275" s="27"/>
      <c r="BSB275" s="27"/>
      <c r="BSC275" s="27"/>
      <c r="BSD275" s="27"/>
      <c r="BSE275" s="27"/>
      <c r="BSF275" s="27"/>
      <c r="BSG275" s="27"/>
      <c r="BSH275" s="27"/>
      <c r="BSI275" s="27"/>
      <c r="BSJ275" s="27"/>
      <c r="BSK275" s="27"/>
      <c r="BSL275" s="27"/>
      <c r="BSM275" s="27"/>
      <c r="BSN275" s="27"/>
      <c r="BSO275" s="27"/>
      <c r="BSP275" s="27"/>
      <c r="BSQ275" s="27"/>
      <c r="BSR275" s="27"/>
      <c r="BSS275" s="27"/>
      <c r="BST275" s="27"/>
      <c r="BSU275" s="27"/>
      <c r="BSV275" s="27"/>
      <c r="BSW275" s="27"/>
      <c r="BSX275" s="27"/>
      <c r="BSY275" s="27"/>
      <c r="BSZ275" s="27"/>
      <c r="BTA275" s="27"/>
      <c r="BTB275" s="27"/>
      <c r="BTC275" s="27"/>
      <c r="BTD275" s="27"/>
      <c r="BTE275" s="27"/>
      <c r="BTF275" s="27"/>
      <c r="BTG275" s="27"/>
      <c r="BTH275" s="27"/>
      <c r="BTI275" s="27"/>
      <c r="BTJ275" s="27"/>
      <c r="BTK275" s="27"/>
      <c r="BTL275" s="27"/>
      <c r="BTM275" s="27"/>
      <c r="BTN275" s="27"/>
      <c r="BTO275" s="27"/>
      <c r="BTP275" s="27"/>
      <c r="BTQ275" s="27"/>
      <c r="BTR275" s="27"/>
      <c r="BTS275" s="27"/>
      <c r="BTT275" s="27"/>
      <c r="BTU275" s="27"/>
      <c r="BTV275" s="27"/>
      <c r="BTW275" s="27"/>
      <c r="BTX275" s="27"/>
      <c r="BTY275" s="27"/>
      <c r="BTZ275" s="27"/>
      <c r="BUA275" s="27"/>
      <c r="BUB275" s="27"/>
      <c r="BUC275" s="27"/>
      <c r="BUD275" s="27"/>
      <c r="BUE275" s="27"/>
      <c r="BUF275" s="27"/>
      <c r="BUG275" s="27"/>
      <c r="BUH275" s="27"/>
      <c r="BUI275" s="27"/>
      <c r="BUJ275" s="27"/>
      <c r="BUK275" s="27"/>
      <c r="BUL275" s="27"/>
      <c r="BUM275" s="27"/>
      <c r="BUN275" s="27"/>
      <c r="BUO275" s="27"/>
      <c r="BUP275" s="27"/>
      <c r="BUQ275" s="27"/>
      <c r="BUR275" s="27"/>
      <c r="BUS275" s="27"/>
      <c r="BUT275" s="27"/>
      <c r="BUU275" s="27"/>
      <c r="BUV275" s="27"/>
      <c r="BUW275" s="27"/>
      <c r="BUX275" s="27"/>
      <c r="BUY275" s="27"/>
      <c r="BUZ275" s="27"/>
      <c r="BVA275" s="27"/>
      <c r="BVB275" s="27"/>
      <c r="BVC275" s="27"/>
      <c r="BVD275" s="27"/>
      <c r="BVE275" s="27"/>
      <c r="BVF275" s="27"/>
      <c r="BVG275" s="27"/>
      <c r="BVH275" s="27"/>
      <c r="BVI275" s="27"/>
      <c r="BVJ275" s="27"/>
      <c r="BVK275" s="27"/>
      <c r="BVL275" s="27"/>
      <c r="BVM275" s="27"/>
      <c r="BVN275" s="27"/>
      <c r="BVO275" s="27"/>
      <c r="BVP275" s="27"/>
      <c r="BVQ275" s="27"/>
      <c r="BVR275" s="27"/>
      <c r="BVS275" s="27"/>
      <c r="BVT275" s="27"/>
      <c r="BVU275" s="27"/>
      <c r="BVV275" s="27"/>
      <c r="BVW275" s="27"/>
      <c r="BVX275" s="27"/>
      <c r="BVY275" s="27"/>
      <c r="BVZ275" s="27"/>
      <c r="BWA275" s="27"/>
      <c r="BWB275" s="27"/>
      <c r="BWC275" s="27"/>
      <c r="BWD275" s="27"/>
      <c r="BWE275" s="27"/>
      <c r="BWF275" s="27"/>
      <c r="BWG275" s="27"/>
      <c r="BWH275" s="27"/>
      <c r="BWI275" s="27"/>
      <c r="BWJ275" s="27"/>
      <c r="BWK275" s="27"/>
      <c r="BWL275" s="27"/>
      <c r="BWM275" s="27"/>
      <c r="BWN275" s="27"/>
      <c r="BWO275" s="27"/>
      <c r="BWP275" s="27"/>
      <c r="BWQ275" s="27"/>
      <c r="BWR275" s="27"/>
      <c r="BWS275" s="27"/>
      <c r="BWT275" s="27"/>
      <c r="BWU275" s="27"/>
      <c r="BWV275" s="27"/>
      <c r="BWW275" s="27"/>
      <c r="BWX275" s="27"/>
      <c r="BWY275" s="27"/>
      <c r="BWZ275" s="27"/>
      <c r="BXA275" s="27"/>
      <c r="BXB275" s="27"/>
      <c r="BXC275" s="27"/>
      <c r="BXD275" s="27"/>
      <c r="BXE275" s="27"/>
      <c r="BXF275" s="27"/>
      <c r="BXG275" s="27"/>
      <c r="BXH275" s="27"/>
      <c r="BXI275" s="27"/>
      <c r="BXJ275" s="27"/>
      <c r="BXK275" s="27"/>
      <c r="BXL275" s="27"/>
      <c r="BXM275" s="27"/>
      <c r="BXN275" s="27"/>
      <c r="BXO275" s="27"/>
      <c r="BXP275" s="27"/>
      <c r="BXQ275" s="27"/>
      <c r="BXR275" s="27"/>
      <c r="BXS275" s="27"/>
      <c r="BXT275" s="27"/>
      <c r="BXU275" s="27"/>
      <c r="BXV275" s="27"/>
      <c r="BXW275" s="27"/>
      <c r="BXX275" s="27"/>
      <c r="BXY275" s="27"/>
      <c r="BXZ275" s="27"/>
      <c r="BYA275" s="27"/>
      <c r="BYB275" s="27"/>
      <c r="BYC275" s="27"/>
      <c r="BYD275" s="27"/>
      <c r="BYE275" s="27"/>
      <c r="BYF275" s="27"/>
      <c r="BYG275" s="27"/>
      <c r="BYH275" s="27"/>
      <c r="BYI275" s="27"/>
      <c r="BYJ275" s="27"/>
      <c r="BYK275" s="27"/>
      <c r="BYL275" s="27"/>
      <c r="BYM275" s="27"/>
      <c r="BYN275" s="27"/>
      <c r="BYO275" s="27"/>
      <c r="BYP275" s="27"/>
      <c r="BYQ275" s="27"/>
      <c r="BYR275" s="27"/>
      <c r="BYS275" s="27"/>
      <c r="BYT275" s="27"/>
      <c r="BYU275" s="27"/>
      <c r="BYV275" s="27"/>
      <c r="BYW275" s="27"/>
      <c r="BYX275" s="27"/>
      <c r="BYY275" s="27"/>
      <c r="BYZ275" s="27"/>
      <c r="BZA275" s="27"/>
      <c r="BZB275" s="27"/>
      <c r="BZC275" s="27"/>
      <c r="BZD275" s="27"/>
      <c r="BZE275" s="27"/>
      <c r="BZF275" s="27"/>
      <c r="BZG275" s="27"/>
      <c r="BZH275" s="27"/>
      <c r="BZI275" s="27"/>
      <c r="BZJ275" s="27"/>
      <c r="BZK275" s="27"/>
      <c r="BZL275" s="27"/>
      <c r="BZM275" s="27"/>
      <c r="BZN275" s="27"/>
      <c r="BZO275" s="27"/>
      <c r="BZP275" s="27"/>
      <c r="BZQ275" s="27"/>
      <c r="BZR275" s="27"/>
      <c r="BZS275" s="27"/>
      <c r="BZT275" s="27"/>
      <c r="BZU275" s="27"/>
      <c r="BZV275" s="27"/>
      <c r="BZW275" s="27"/>
      <c r="BZX275" s="27"/>
      <c r="BZY275" s="27"/>
      <c r="BZZ275" s="27"/>
      <c r="CAA275" s="27"/>
      <c r="CAB275" s="27"/>
      <c r="CAC275" s="27"/>
      <c r="CAD275" s="27"/>
      <c r="CAE275" s="27"/>
      <c r="CAF275" s="27"/>
      <c r="CAG275" s="27"/>
      <c r="CAH275" s="27"/>
      <c r="CAI275" s="27"/>
      <c r="CAJ275" s="27"/>
      <c r="CAK275" s="27"/>
      <c r="CAL275" s="27"/>
      <c r="CAM275" s="27"/>
      <c r="CAN275" s="27"/>
      <c r="CAO275" s="27"/>
      <c r="CAP275" s="27"/>
      <c r="CAQ275" s="27"/>
      <c r="CAR275" s="27"/>
      <c r="CAS275" s="27"/>
      <c r="CAT275" s="27"/>
      <c r="CAU275" s="27"/>
      <c r="CAV275" s="27"/>
      <c r="CAW275" s="27"/>
      <c r="CAX275" s="27"/>
      <c r="CAY275" s="27"/>
      <c r="CAZ275" s="27"/>
      <c r="CBA275" s="27"/>
      <c r="CBB275" s="27"/>
      <c r="CBC275" s="27"/>
      <c r="CBD275" s="27"/>
      <c r="CBE275" s="27"/>
      <c r="CBF275" s="27"/>
      <c r="CBG275" s="27"/>
      <c r="CBH275" s="27"/>
      <c r="CBI275" s="27"/>
      <c r="CBJ275" s="27"/>
      <c r="CBK275" s="27"/>
      <c r="CBL275" s="27"/>
      <c r="CBM275" s="27"/>
      <c r="CBN275" s="27"/>
      <c r="CBO275" s="27"/>
      <c r="CBP275" s="27"/>
      <c r="CBQ275" s="27"/>
      <c r="CBR275" s="27"/>
      <c r="CBS275" s="27"/>
      <c r="CBT275" s="27"/>
      <c r="CBU275" s="27"/>
      <c r="CBV275" s="27"/>
      <c r="CBW275" s="27"/>
      <c r="CBX275" s="27"/>
      <c r="CBY275" s="27"/>
      <c r="CBZ275" s="27"/>
      <c r="CCA275" s="27"/>
      <c r="CCB275" s="27"/>
      <c r="CCC275" s="27"/>
      <c r="CCD275" s="27"/>
      <c r="CCE275" s="27"/>
      <c r="CCF275" s="27"/>
      <c r="CCG275" s="27"/>
      <c r="CCH275" s="27"/>
      <c r="CCI275" s="27"/>
      <c r="CCJ275" s="27"/>
      <c r="CCK275" s="27"/>
      <c r="CCL275" s="27"/>
      <c r="CCM275" s="27"/>
      <c r="CCN275" s="27"/>
      <c r="CCO275" s="27"/>
      <c r="CCP275" s="27"/>
      <c r="CCQ275" s="27"/>
      <c r="CCR275" s="27"/>
      <c r="CCS275" s="27"/>
      <c r="CCT275" s="27"/>
      <c r="CCU275" s="27"/>
      <c r="CCV275" s="27"/>
      <c r="CCW275" s="27"/>
      <c r="CCX275" s="27"/>
      <c r="CCY275" s="27"/>
      <c r="CCZ275" s="27"/>
      <c r="CDA275" s="27"/>
      <c r="CDB275" s="27"/>
      <c r="CDC275" s="27"/>
      <c r="CDD275" s="27"/>
      <c r="CDE275" s="27"/>
      <c r="CDF275" s="27"/>
      <c r="CDG275" s="27"/>
      <c r="CDH275" s="27"/>
      <c r="CDI275" s="27"/>
      <c r="CDJ275" s="27"/>
      <c r="CDK275" s="27"/>
      <c r="CDL275" s="27"/>
      <c r="CDM275" s="27"/>
      <c r="CDN275" s="27"/>
      <c r="CDO275" s="27"/>
      <c r="CDP275" s="27"/>
      <c r="CDQ275" s="27"/>
      <c r="CDR275" s="27"/>
      <c r="CDS275" s="27"/>
      <c r="CDT275" s="27"/>
      <c r="CDU275" s="27"/>
      <c r="CDV275" s="27"/>
      <c r="CDW275" s="27"/>
      <c r="CDX275" s="27"/>
      <c r="CDY275" s="27"/>
      <c r="CDZ275" s="27"/>
      <c r="CEA275" s="27"/>
      <c r="CEB275" s="27"/>
      <c r="CEC275" s="27"/>
      <c r="CED275" s="27"/>
      <c r="CEE275" s="27"/>
      <c r="CEF275" s="27"/>
      <c r="CEG275" s="27"/>
      <c r="CEH275" s="27"/>
      <c r="CEI275" s="27"/>
      <c r="CEJ275" s="27"/>
      <c r="CEK275" s="27"/>
      <c r="CEL275" s="27"/>
      <c r="CEM275" s="27"/>
      <c r="CEN275" s="27"/>
      <c r="CEO275" s="27"/>
      <c r="CEP275" s="27"/>
      <c r="CEQ275" s="27"/>
      <c r="CER275" s="27"/>
      <c r="CES275" s="27"/>
      <c r="CET275" s="27"/>
      <c r="CEU275" s="27"/>
      <c r="CEV275" s="27"/>
      <c r="CEW275" s="27"/>
      <c r="CEX275" s="27"/>
      <c r="CEY275" s="27"/>
      <c r="CEZ275" s="27"/>
      <c r="CFA275" s="27"/>
      <c r="CFB275" s="27"/>
      <c r="CFC275" s="27"/>
      <c r="CFD275" s="27"/>
      <c r="CFE275" s="27"/>
      <c r="CFF275" s="27"/>
      <c r="CFG275" s="27"/>
      <c r="CFH275" s="27"/>
      <c r="CFI275" s="27"/>
      <c r="CFJ275" s="27"/>
      <c r="CFK275" s="27"/>
      <c r="CFL275" s="27"/>
      <c r="CFM275" s="27"/>
      <c r="CFN275" s="27"/>
      <c r="CFO275" s="27"/>
      <c r="CFP275" s="27"/>
      <c r="CFQ275" s="27"/>
      <c r="CFR275" s="27"/>
      <c r="CFS275" s="27"/>
      <c r="CFT275" s="27"/>
      <c r="CFU275" s="27"/>
      <c r="CFV275" s="27"/>
      <c r="CFW275" s="27"/>
      <c r="CFX275" s="27"/>
      <c r="CFY275" s="27"/>
      <c r="CFZ275" s="27"/>
      <c r="CGA275" s="27"/>
      <c r="CGB275" s="27"/>
      <c r="CGC275" s="27"/>
      <c r="CGD275" s="27"/>
      <c r="CGE275" s="27"/>
      <c r="CGF275" s="27"/>
      <c r="CGG275" s="27"/>
      <c r="CGH275" s="27"/>
      <c r="CGI275" s="27"/>
      <c r="CGJ275" s="27"/>
      <c r="CGK275" s="27"/>
      <c r="CGL275" s="27"/>
      <c r="CGM275" s="27"/>
      <c r="CGN275" s="27"/>
      <c r="CGO275" s="27"/>
      <c r="CGP275" s="27"/>
      <c r="CGQ275" s="27"/>
      <c r="CGR275" s="27"/>
      <c r="CGS275" s="27"/>
      <c r="CGT275" s="27"/>
      <c r="CGU275" s="27"/>
      <c r="CGV275" s="27"/>
      <c r="CGW275" s="27"/>
      <c r="CGX275" s="27"/>
      <c r="CGY275" s="27"/>
      <c r="CGZ275" s="27"/>
      <c r="CHA275" s="27"/>
      <c r="CHB275" s="27"/>
      <c r="CHC275" s="27"/>
      <c r="CHD275" s="27"/>
      <c r="CHE275" s="27"/>
      <c r="CHF275" s="27"/>
      <c r="CHG275" s="27"/>
      <c r="CHH275" s="27"/>
      <c r="CHI275" s="27"/>
      <c r="CHJ275" s="27"/>
      <c r="CHK275" s="27"/>
      <c r="CHL275" s="27"/>
      <c r="CHM275" s="27"/>
      <c r="CHN275" s="27"/>
      <c r="CHO275" s="27"/>
      <c r="CHP275" s="27"/>
      <c r="CHQ275" s="27"/>
      <c r="CHR275" s="27"/>
      <c r="CHS275" s="27"/>
      <c r="CHT275" s="27"/>
      <c r="CHU275" s="27"/>
      <c r="CHV275" s="27"/>
      <c r="CHW275" s="27"/>
      <c r="CHX275" s="27"/>
      <c r="CHY275" s="27"/>
      <c r="CHZ275" s="27"/>
      <c r="CIA275" s="27"/>
      <c r="CIB275" s="27"/>
      <c r="CIC275" s="27"/>
      <c r="CID275" s="27"/>
      <c r="CIE275" s="27"/>
      <c r="CIF275" s="27"/>
      <c r="CIG275" s="27"/>
      <c r="CIH275" s="27"/>
      <c r="CII275" s="27"/>
      <c r="CIJ275" s="27"/>
      <c r="CIK275" s="27"/>
      <c r="CIL275" s="27"/>
      <c r="CIM275" s="27"/>
      <c r="CIN275" s="27"/>
      <c r="CIO275" s="27"/>
      <c r="CIP275" s="27"/>
      <c r="CIQ275" s="27"/>
      <c r="CIR275" s="27"/>
      <c r="CIS275" s="27"/>
      <c r="CIT275" s="27"/>
      <c r="CIU275" s="27"/>
      <c r="CIV275" s="27"/>
      <c r="CIW275" s="27"/>
      <c r="CIX275" s="27"/>
      <c r="CIY275" s="27"/>
      <c r="CIZ275" s="27"/>
      <c r="CJA275" s="27"/>
      <c r="CJB275" s="27"/>
      <c r="CJC275" s="27"/>
      <c r="CJD275" s="27"/>
      <c r="CJE275" s="27"/>
      <c r="CJF275" s="27"/>
      <c r="CJG275" s="27"/>
      <c r="CJH275" s="27"/>
      <c r="CJI275" s="27"/>
      <c r="CJJ275" s="27"/>
      <c r="CJK275" s="27"/>
      <c r="CJL275" s="27"/>
      <c r="CJM275" s="27"/>
      <c r="CJN275" s="27"/>
      <c r="CJO275" s="27"/>
      <c r="CJP275" s="27"/>
      <c r="CJQ275" s="27"/>
      <c r="CJR275" s="27"/>
      <c r="CJS275" s="27"/>
      <c r="CJT275" s="27"/>
      <c r="CJU275" s="27"/>
      <c r="CJV275" s="27"/>
      <c r="CJW275" s="27"/>
      <c r="CJX275" s="27"/>
      <c r="CJY275" s="27"/>
      <c r="CJZ275" s="27"/>
      <c r="CKA275" s="27"/>
      <c r="CKB275" s="27"/>
      <c r="CKC275" s="27"/>
      <c r="CKD275" s="27"/>
      <c r="CKE275" s="27"/>
      <c r="CKF275" s="27"/>
      <c r="CKG275" s="27"/>
      <c r="CKH275" s="27"/>
      <c r="CKI275" s="27"/>
      <c r="CKJ275" s="27"/>
      <c r="CKK275" s="27"/>
      <c r="CKL275" s="27"/>
      <c r="CKM275" s="27"/>
      <c r="CKN275" s="27"/>
      <c r="CKO275" s="27"/>
      <c r="CKP275" s="27"/>
      <c r="CKQ275" s="27"/>
      <c r="CKR275" s="27"/>
      <c r="CKS275" s="27"/>
      <c r="CKT275" s="27"/>
      <c r="CKU275" s="27"/>
      <c r="CKV275" s="27"/>
      <c r="CKW275" s="27"/>
      <c r="CKX275" s="27"/>
      <c r="CKY275" s="27"/>
      <c r="CKZ275" s="27"/>
      <c r="CLA275" s="27"/>
      <c r="CLB275" s="27"/>
      <c r="CLC275" s="27"/>
      <c r="CLD275" s="27"/>
      <c r="CLE275" s="27"/>
      <c r="CLF275" s="27"/>
      <c r="CLG275" s="27"/>
      <c r="CLH275" s="27"/>
      <c r="CLI275" s="27"/>
      <c r="CLJ275" s="27"/>
      <c r="CLK275" s="27"/>
      <c r="CLL275" s="27"/>
      <c r="CLM275" s="27"/>
      <c r="CLN275" s="27"/>
      <c r="CLO275" s="27"/>
      <c r="CLP275" s="27"/>
      <c r="CLQ275" s="27"/>
      <c r="CLR275" s="27"/>
      <c r="CLS275" s="27"/>
      <c r="CLT275" s="27"/>
      <c r="CLU275" s="27"/>
      <c r="CLV275" s="27"/>
      <c r="CLW275" s="27"/>
      <c r="CLX275" s="27"/>
      <c r="CLY275" s="27"/>
      <c r="CLZ275" s="27"/>
      <c r="CMA275" s="27"/>
      <c r="CMB275" s="27"/>
      <c r="CMC275" s="27"/>
      <c r="CMD275" s="27"/>
      <c r="CME275" s="27"/>
      <c r="CMF275" s="27"/>
      <c r="CMG275" s="27"/>
      <c r="CMH275" s="27"/>
      <c r="CMI275" s="27"/>
      <c r="CMJ275" s="27"/>
      <c r="CMK275" s="27"/>
      <c r="CML275" s="27"/>
      <c r="CMM275" s="27"/>
      <c r="CMN275" s="27"/>
      <c r="CMO275" s="27"/>
      <c r="CMP275" s="27"/>
      <c r="CMQ275" s="27"/>
      <c r="CMR275" s="27"/>
      <c r="CMS275" s="27"/>
      <c r="CMT275" s="27"/>
      <c r="CMU275" s="27"/>
      <c r="CMV275" s="27"/>
      <c r="CMW275" s="27"/>
      <c r="CMX275" s="27"/>
      <c r="CMY275" s="27"/>
      <c r="CMZ275" s="27"/>
      <c r="CNA275" s="27"/>
      <c r="CNB275" s="27"/>
      <c r="CNC275" s="27"/>
      <c r="CND275" s="27"/>
      <c r="CNE275" s="27"/>
      <c r="CNF275" s="27"/>
      <c r="CNG275" s="27"/>
      <c r="CNH275" s="27"/>
      <c r="CNI275" s="27"/>
      <c r="CNJ275" s="27"/>
      <c r="CNK275" s="27"/>
      <c r="CNL275" s="27"/>
      <c r="CNM275" s="27"/>
      <c r="CNN275" s="27"/>
      <c r="CNO275" s="27"/>
      <c r="CNP275" s="27"/>
      <c r="CNQ275" s="27"/>
      <c r="CNR275" s="27"/>
      <c r="CNS275" s="27"/>
      <c r="CNT275" s="27"/>
      <c r="CNU275" s="27"/>
      <c r="CNV275" s="27"/>
      <c r="CNW275" s="27"/>
      <c r="CNX275" s="27"/>
      <c r="CNY275" s="27"/>
      <c r="CNZ275" s="27"/>
      <c r="COA275" s="27"/>
      <c r="COB275" s="27"/>
      <c r="COC275" s="27"/>
      <c r="COD275" s="27"/>
      <c r="COE275" s="27"/>
      <c r="COF275" s="27"/>
      <c r="COG275" s="27"/>
      <c r="COH275" s="27"/>
      <c r="COI275" s="27"/>
      <c r="COJ275" s="27"/>
      <c r="COK275" s="27"/>
      <c r="COL275" s="27"/>
      <c r="COM275" s="27"/>
      <c r="CON275" s="27"/>
      <c r="COO275" s="27"/>
      <c r="COP275" s="27"/>
      <c r="COQ275" s="27"/>
      <c r="COR275" s="27"/>
      <c r="COS275" s="27"/>
      <c r="COT275" s="27"/>
      <c r="COU275" s="27"/>
      <c r="COV275" s="27"/>
      <c r="COW275" s="27"/>
      <c r="COX275" s="27"/>
      <c r="COY275" s="27"/>
      <c r="COZ275" s="27"/>
      <c r="CPA275" s="27"/>
      <c r="CPB275" s="27"/>
      <c r="CPC275" s="27"/>
      <c r="CPD275" s="27"/>
      <c r="CPE275" s="27"/>
      <c r="CPF275" s="27"/>
      <c r="CPG275" s="27"/>
      <c r="CPH275" s="27"/>
      <c r="CPI275" s="27"/>
      <c r="CPJ275" s="27"/>
      <c r="CPK275" s="27"/>
      <c r="CPL275" s="27"/>
      <c r="CPM275" s="27"/>
      <c r="CPN275" s="27"/>
      <c r="CPO275" s="27"/>
      <c r="CPP275" s="27"/>
      <c r="CPQ275" s="27"/>
      <c r="CPR275" s="27"/>
      <c r="CPS275" s="27"/>
      <c r="CPT275" s="27"/>
      <c r="CPU275" s="27"/>
      <c r="CPV275" s="27"/>
      <c r="CPW275" s="27"/>
      <c r="CPX275" s="27"/>
      <c r="CPY275" s="27"/>
      <c r="CPZ275" s="27"/>
      <c r="CQA275" s="27"/>
      <c r="CQB275" s="27"/>
      <c r="CQC275" s="27"/>
      <c r="CQD275" s="27"/>
      <c r="CQE275" s="27"/>
      <c r="CQF275" s="27"/>
      <c r="CQG275" s="27"/>
      <c r="CQH275" s="27"/>
      <c r="CQI275" s="27"/>
      <c r="CQJ275" s="27"/>
      <c r="CQK275" s="27"/>
      <c r="CQL275" s="27"/>
      <c r="CQM275" s="27"/>
      <c r="CQN275" s="27"/>
      <c r="CQO275" s="27"/>
      <c r="CQP275" s="27"/>
      <c r="CQQ275" s="27"/>
      <c r="CQR275" s="27"/>
      <c r="CQS275" s="27"/>
      <c r="CQT275" s="27"/>
      <c r="CQU275" s="27"/>
      <c r="CQV275" s="27"/>
      <c r="CQW275" s="27"/>
      <c r="CQX275" s="27"/>
      <c r="CQY275" s="27"/>
      <c r="CQZ275" s="27"/>
      <c r="CRA275" s="27"/>
      <c r="CRB275" s="27"/>
      <c r="CRC275" s="27"/>
      <c r="CRD275" s="27"/>
      <c r="CRE275" s="27"/>
      <c r="CRF275" s="27"/>
      <c r="CRG275" s="27"/>
      <c r="CRH275" s="27"/>
      <c r="CRI275" s="27"/>
      <c r="CRJ275" s="27"/>
      <c r="CRK275" s="27"/>
      <c r="CRL275" s="27"/>
      <c r="CRM275" s="27"/>
      <c r="CRN275" s="27"/>
      <c r="CRO275" s="27"/>
      <c r="CRP275" s="27"/>
      <c r="CRQ275" s="27"/>
      <c r="CRR275" s="27"/>
      <c r="CRS275" s="27"/>
      <c r="CRT275" s="27"/>
      <c r="CRU275" s="27"/>
      <c r="CRV275" s="27"/>
      <c r="CRW275" s="27"/>
      <c r="CRX275" s="27"/>
      <c r="CRY275" s="27"/>
      <c r="CRZ275" s="27"/>
      <c r="CSA275" s="27"/>
      <c r="CSB275" s="27"/>
      <c r="CSC275" s="27"/>
      <c r="CSD275" s="27"/>
      <c r="CSE275" s="27"/>
      <c r="CSF275" s="27"/>
      <c r="CSG275" s="27"/>
      <c r="CSH275" s="27"/>
      <c r="CSI275" s="27"/>
      <c r="CSJ275" s="27"/>
      <c r="CSK275" s="27"/>
      <c r="CSL275" s="27"/>
      <c r="CSM275" s="27"/>
      <c r="CSN275" s="27"/>
      <c r="CSO275" s="27"/>
      <c r="CSP275" s="27"/>
      <c r="CSQ275" s="27"/>
      <c r="CSR275" s="27"/>
      <c r="CSS275" s="27"/>
      <c r="CST275" s="27"/>
      <c r="CSU275" s="27"/>
      <c r="CSV275" s="27"/>
      <c r="CSW275" s="27"/>
      <c r="CSX275" s="27"/>
      <c r="CSY275" s="27"/>
      <c r="CSZ275" s="27"/>
      <c r="CTA275" s="27"/>
      <c r="CTB275" s="27"/>
      <c r="CTC275" s="27"/>
      <c r="CTD275" s="27"/>
      <c r="CTE275" s="27"/>
      <c r="CTF275" s="27"/>
      <c r="CTG275" s="27"/>
      <c r="CTH275" s="27"/>
      <c r="CTI275" s="27"/>
      <c r="CTJ275" s="27"/>
      <c r="CTK275" s="27"/>
      <c r="CTL275" s="27"/>
      <c r="CTM275" s="27"/>
      <c r="CTN275" s="27"/>
      <c r="CTO275" s="27"/>
      <c r="CTP275" s="27"/>
      <c r="CTQ275" s="27"/>
      <c r="CTR275" s="27"/>
      <c r="CTS275" s="27"/>
      <c r="CTT275" s="27"/>
      <c r="CTU275" s="27"/>
      <c r="CTV275" s="27"/>
      <c r="CTW275" s="27"/>
      <c r="CTX275" s="27"/>
      <c r="CTY275" s="27"/>
      <c r="CTZ275" s="27"/>
      <c r="CUA275" s="27"/>
      <c r="CUB275" s="27"/>
      <c r="CUC275" s="27"/>
      <c r="CUD275" s="27"/>
      <c r="CUE275" s="27"/>
      <c r="CUF275" s="27"/>
      <c r="CUG275" s="27"/>
      <c r="CUH275" s="27"/>
      <c r="CUI275" s="27"/>
      <c r="CUJ275" s="27"/>
      <c r="CUK275" s="27"/>
      <c r="CUL275" s="27"/>
      <c r="CUM275" s="27"/>
      <c r="CUN275" s="27"/>
      <c r="CUO275" s="27"/>
      <c r="CUP275" s="27"/>
      <c r="CUQ275" s="27"/>
      <c r="CUR275" s="27"/>
      <c r="CUS275" s="27"/>
      <c r="CUT275" s="27"/>
      <c r="CUU275" s="27"/>
      <c r="CUV275" s="27"/>
      <c r="CUW275" s="27"/>
      <c r="CUX275" s="27"/>
      <c r="CUY275" s="27"/>
      <c r="CUZ275" s="27"/>
      <c r="CVA275" s="27"/>
      <c r="CVB275" s="27"/>
      <c r="CVC275" s="27"/>
      <c r="CVD275" s="27"/>
      <c r="CVE275" s="27"/>
      <c r="CVF275" s="27"/>
      <c r="CVG275" s="27"/>
      <c r="CVH275" s="27"/>
      <c r="CVI275" s="27"/>
      <c r="CVJ275" s="27"/>
      <c r="CVK275" s="27"/>
      <c r="CVL275" s="27"/>
      <c r="CVM275" s="27"/>
      <c r="CVN275" s="27"/>
      <c r="CVO275" s="27"/>
      <c r="CVP275" s="27"/>
      <c r="CVQ275" s="27"/>
      <c r="CVR275" s="27"/>
      <c r="CVS275" s="27"/>
      <c r="CVT275" s="27"/>
      <c r="CVU275" s="27"/>
      <c r="CVV275" s="27"/>
      <c r="CVW275" s="27"/>
      <c r="CVX275" s="27"/>
      <c r="CVY275" s="27"/>
      <c r="CVZ275" s="27"/>
      <c r="CWA275" s="27"/>
      <c r="CWB275" s="27"/>
      <c r="CWC275" s="27"/>
      <c r="CWD275" s="27"/>
      <c r="CWE275" s="27"/>
      <c r="CWF275" s="27"/>
      <c r="CWG275" s="27"/>
      <c r="CWH275" s="27"/>
      <c r="CWI275" s="27"/>
      <c r="CWJ275" s="27"/>
      <c r="CWK275" s="27"/>
      <c r="CWL275" s="27"/>
      <c r="CWM275" s="27"/>
      <c r="CWN275" s="27"/>
      <c r="CWO275" s="27"/>
      <c r="CWP275" s="27"/>
      <c r="CWQ275" s="27"/>
      <c r="CWR275" s="27"/>
      <c r="CWS275" s="27"/>
      <c r="CWT275" s="27"/>
      <c r="CWU275" s="27"/>
      <c r="CWV275" s="27"/>
      <c r="CWW275" s="27"/>
      <c r="CWX275" s="27"/>
      <c r="CWY275" s="27"/>
      <c r="CWZ275" s="27"/>
      <c r="CXA275" s="27"/>
      <c r="CXB275" s="27"/>
      <c r="CXC275" s="27"/>
      <c r="CXD275" s="27"/>
      <c r="CXE275" s="27"/>
      <c r="CXF275" s="27"/>
      <c r="CXG275" s="27"/>
      <c r="CXH275" s="27"/>
      <c r="CXI275" s="27"/>
      <c r="CXJ275" s="27"/>
      <c r="CXK275" s="27"/>
      <c r="CXL275" s="27"/>
      <c r="CXM275" s="27"/>
      <c r="CXN275" s="27"/>
      <c r="CXO275" s="27"/>
      <c r="CXP275" s="27"/>
      <c r="CXQ275" s="27"/>
      <c r="CXR275" s="27"/>
      <c r="CXS275" s="27"/>
      <c r="CXT275" s="27"/>
      <c r="CXU275" s="27"/>
      <c r="CXV275" s="27"/>
      <c r="CXW275" s="27"/>
      <c r="CXX275" s="27"/>
      <c r="CXY275" s="27"/>
      <c r="CXZ275" s="27"/>
      <c r="CYA275" s="27"/>
      <c r="CYB275" s="27"/>
      <c r="CYC275" s="27"/>
      <c r="CYD275" s="27"/>
      <c r="CYE275" s="27"/>
      <c r="CYF275" s="27"/>
      <c r="CYG275" s="27"/>
      <c r="CYH275" s="27"/>
      <c r="CYI275" s="27"/>
      <c r="CYJ275" s="27"/>
      <c r="CYK275" s="27"/>
      <c r="CYL275" s="27"/>
      <c r="CYM275" s="27"/>
      <c r="CYN275" s="27"/>
      <c r="CYO275" s="27"/>
      <c r="CYP275" s="27"/>
      <c r="CYQ275" s="27"/>
      <c r="CYR275" s="27"/>
      <c r="CYS275" s="27"/>
      <c r="CYT275" s="27"/>
      <c r="CYU275" s="27"/>
      <c r="CYV275" s="27"/>
      <c r="CYW275" s="27"/>
      <c r="CYX275" s="27"/>
      <c r="CYY275" s="27"/>
      <c r="CYZ275" s="27"/>
      <c r="CZA275" s="27"/>
      <c r="CZB275" s="27"/>
      <c r="CZC275" s="27"/>
      <c r="CZD275" s="27"/>
      <c r="CZE275" s="27"/>
      <c r="CZF275" s="27"/>
      <c r="CZG275" s="27"/>
      <c r="CZH275" s="27"/>
      <c r="CZI275" s="27"/>
      <c r="CZJ275" s="27"/>
      <c r="CZK275" s="27"/>
      <c r="CZL275" s="27"/>
      <c r="CZM275" s="27"/>
      <c r="CZN275" s="27"/>
      <c r="CZO275" s="27"/>
      <c r="CZP275" s="27"/>
      <c r="CZQ275" s="27"/>
      <c r="CZR275" s="27"/>
      <c r="CZS275" s="27"/>
      <c r="CZT275" s="27"/>
      <c r="CZU275" s="27"/>
      <c r="CZV275" s="27"/>
      <c r="CZW275" s="27"/>
      <c r="CZX275" s="27"/>
      <c r="CZY275" s="27"/>
      <c r="CZZ275" s="27"/>
      <c r="DAA275" s="27"/>
      <c r="DAB275" s="27"/>
      <c r="DAC275" s="27"/>
      <c r="DAD275" s="27"/>
      <c r="DAE275" s="27"/>
      <c r="DAF275" s="27"/>
      <c r="DAG275" s="27"/>
      <c r="DAH275" s="27"/>
      <c r="DAI275" s="27"/>
      <c r="DAJ275" s="27"/>
      <c r="DAK275" s="27"/>
      <c r="DAL275" s="27"/>
      <c r="DAM275" s="27"/>
      <c r="DAN275" s="27"/>
      <c r="DAO275" s="27"/>
      <c r="DAP275" s="27"/>
      <c r="DAQ275" s="27"/>
      <c r="DAR275" s="27"/>
      <c r="DAS275" s="27"/>
      <c r="DAT275" s="27"/>
      <c r="DAU275" s="27"/>
      <c r="DAV275" s="27"/>
      <c r="DAW275" s="27"/>
      <c r="DAX275" s="27"/>
      <c r="DAY275" s="27"/>
      <c r="DAZ275" s="27"/>
      <c r="DBA275" s="27"/>
      <c r="DBB275" s="27"/>
      <c r="DBC275" s="27"/>
      <c r="DBD275" s="27"/>
      <c r="DBE275" s="27"/>
      <c r="DBF275" s="27"/>
      <c r="DBG275" s="27"/>
      <c r="DBH275" s="27"/>
      <c r="DBI275" s="27"/>
      <c r="DBJ275" s="27"/>
      <c r="DBK275" s="27"/>
      <c r="DBL275" s="27"/>
      <c r="DBM275" s="27"/>
      <c r="DBN275" s="27"/>
      <c r="DBO275" s="27"/>
      <c r="DBP275" s="27"/>
      <c r="DBQ275" s="27"/>
      <c r="DBR275" s="27"/>
      <c r="DBS275" s="27"/>
      <c r="DBT275" s="27"/>
      <c r="DBU275" s="27"/>
      <c r="DBV275" s="27"/>
      <c r="DBW275" s="27"/>
      <c r="DBX275" s="27"/>
      <c r="DBY275" s="27"/>
      <c r="DBZ275" s="27"/>
      <c r="DCA275" s="27"/>
      <c r="DCB275" s="27"/>
      <c r="DCC275" s="27"/>
      <c r="DCD275" s="27"/>
      <c r="DCE275" s="27"/>
      <c r="DCF275" s="27"/>
      <c r="DCG275" s="27"/>
      <c r="DCH275" s="27"/>
      <c r="DCI275" s="27"/>
      <c r="DCJ275" s="27"/>
      <c r="DCK275" s="27"/>
      <c r="DCL275" s="27"/>
      <c r="DCM275" s="27"/>
      <c r="DCN275" s="27"/>
      <c r="DCO275" s="27"/>
      <c r="DCP275" s="27"/>
      <c r="DCQ275" s="27"/>
      <c r="DCR275" s="27"/>
      <c r="DCS275" s="27"/>
      <c r="DCT275" s="27"/>
      <c r="DCU275" s="27"/>
      <c r="DCV275" s="27"/>
      <c r="DCW275" s="27"/>
      <c r="DCX275" s="27"/>
      <c r="DCY275" s="27"/>
      <c r="DCZ275" s="27"/>
      <c r="DDA275" s="27"/>
      <c r="DDB275" s="27"/>
      <c r="DDC275" s="27"/>
      <c r="DDD275" s="27"/>
      <c r="DDE275" s="27"/>
      <c r="DDF275" s="27"/>
      <c r="DDG275" s="27"/>
      <c r="DDH275" s="27"/>
      <c r="DDI275" s="27"/>
      <c r="DDJ275" s="27"/>
      <c r="DDK275" s="27"/>
      <c r="DDL275" s="27"/>
      <c r="DDM275" s="27"/>
      <c r="DDN275" s="27"/>
      <c r="DDO275" s="27"/>
      <c r="DDP275" s="27"/>
      <c r="DDQ275" s="27"/>
      <c r="DDR275" s="27"/>
      <c r="DDS275" s="27"/>
      <c r="DDT275" s="27"/>
      <c r="DDU275" s="27"/>
      <c r="DDV275" s="27"/>
      <c r="DDW275" s="27"/>
      <c r="DDX275" s="27"/>
      <c r="DDY275" s="27"/>
      <c r="DDZ275" s="27"/>
      <c r="DEA275" s="27"/>
      <c r="DEB275" s="27"/>
      <c r="DEC275" s="27"/>
      <c r="DED275" s="27"/>
      <c r="DEE275" s="27"/>
      <c r="DEF275" s="27"/>
      <c r="DEG275" s="27"/>
      <c r="DEH275" s="27"/>
      <c r="DEI275" s="27"/>
      <c r="DEJ275" s="27"/>
      <c r="DEK275" s="27"/>
      <c r="DEL275" s="27"/>
      <c r="DEM275" s="27"/>
      <c r="DEN275" s="27"/>
      <c r="DEO275" s="27"/>
      <c r="DEP275" s="27"/>
      <c r="DEQ275" s="27"/>
      <c r="DER275" s="27"/>
      <c r="DES275" s="27"/>
      <c r="DET275" s="27"/>
      <c r="DEU275" s="27"/>
      <c r="DEV275" s="27"/>
      <c r="DEW275" s="27"/>
      <c r="DEX275" s="27"/>
      <c r="DEY275" s="27"/>
      <c r="DEZ275" s="27"/>
      <c r="DFA275" s="27"/>
      <c r="DFB275" s="27"/>
      <c r="DFC275" s="27"/>
      <c r="DFD275" s="27"/>
      <c r="DFE275" s="27"/>
      <c r="DFF275" s="27"/>
      <c r="DFG275" s="27"/>
      <c r="DFH275" s="27"/>
      <c r="DFI275" s="27"/>
      <c r="DFJ275" s="27"/>
      <c r="DFK275" s="27"/>
      <c r="DFL275" s="27"/>
      <c r="DFM275" s="27"/>
      <c r="DFN275" s="27"/>
      <c r="DFO275" s="27"/>
      <c r="DFP275" s="27"/>
      <c r="DFQ275" s="27"/>
      <c r="DFR275" s="27"/>
      <c r="DFS275" s="27"/>
      <c r="DFT275" s="27"/>
      <c r="DFU275" s="27"/>
      <c r="DFV275" s="27"/>
      <c r="DFW275" s="27"/>
      <c r="DFX275" s="27"/>
      <c r="DFY275" s="27"/>
      <c r="DFZ275" s="27"/>
      <c r="DGA275" s="27"/>
      <c r="DGB275" s="27"/>
      <c r="DGC275" s="27"/>
      <c r="DGD275" s="27"/>
      <c r="DGE275" s="27"/>
      <c r="DGF275" s="27"/>
      <c r="DGG275" s="27"/>
      <c r="DGH275" s="27"/>
      <c r="DGI275" s="27"/>
      <c r="DGJ275" s="27"/>
      <c r="DGK275" s="27"/>
      <c r="DGL275" s="27"/>
      <c r="DGM275" s="27"/>
      <c r="DGN275" s="27"/>
      <c r="DGO275" s="27"/>
      <c r="DGP275" s="27"/>
      <c r="DGQ275" s="27"/>
      <c r="DGR275" s="27"/>
      <c r="DGS275" s="27"/>
      <c r="DGT275" s="27"/>
      <c r="DGU275" s="27"/>
      <c r="DGV275" s="27"/>
      <c r="DGW275" s="27"/>
      <c r="DGX275" s="27"/>
      <c r="DGY275" s="27"/>
      <c r="DGZ275" s="27"/>
      <c r="DHA275" s="27"/>
      <c r="DHB275" s="27"/>
      <c r="DHC275" s="27"/>
      <c r="DHD275" s="27"/>
      <c r="DHE275" s="27"/>
      <c r="DHF275" s="27"/>
      <c r="DHG275" s="27"/>
      <c r="DHH275" s="27"/>
      <c r="DHI275" s="27"/>
      <c r="DHJ275" s="27"/>
      <c r="DHK275" s="27"/>
      <c r="DHL275" s="27"/>
      <c r="DHM275" s="27"/>
      <c r="DHN275" s="27"/>
      <c r="DHO275" s="27"/>
      <c r="DHP275" s="27"/>
      <c r="DHQ275" s="27"/>
      <c r="DHR275" s="27"/>
      <c r="DHS275" s="27"/>
      <c r="DHT275" s="27"/>
      <c r="DHU275" s="27"/>
      <c r="DHV275" s="27"/>
      <c r="DHW275" s="27"/>
      <c r="DHX275" s="27"/>
      <c r="DHY275" s="27"/>
      <c r="DHZ275" s="27"/>
      <c r="DIA275" s="27"/>
      <c r="DIB275" s="27"/>
      <c r="DIC275" s="27"/>
      <c r="DID275" s="27"/>
      <c r="DIE275" s="27"/>
      <c r="DIF275" s="27"/>
      <c r="DIG275" s="27"/>
      <c r="DIH275" s="27"/>
      <c r="DII275" s="27"/>
      <c r="DIJ275" s="27"/>
      <c r="DIK275" s="27"/>
      <c r="DIL275" s="27"/>
      <c r="DIM275" s="27"/>
      <c r="DIN275" s="27"/>
      <c r="DIO275" s="27"/>
      <c r="DIP275" s="27"/>
      <c r="DIQ275" s="27"/>
      <c r="DIR275" s="27"/>
      <c r="DIS275" s="27"/>
      <c r="DIT275" s="27"/>
      <c r="DIU275" s="27"/>
      <c r="DIV275" s="27"/>
      <c r="DIW275" s="27"/>
      <c r="DIX275" s="27"/>
      <c r="DIY275" s="27"/>
      <c r="DIZ275" s="27"/>
      <c r="DJA275" s="27"/>
      <c r="DJB275" s="27"/>
      <c r="DJC275" s="27"/>
      <c r="DJD275" s="27"/>
      <c r="DJE275" s="27"/>
      <c r="DJF275" s="27"/>
      <c r="DJG275" s="27"/>
      <c r="DJH275" s="27"/>
      <c r="DJI275" s="27"/>
      <c r="DJJ275" s="27"/>
      <c r="DJK275" s="27"/>
      <c r="DJL275" s="27"/>
      <c r="DJM275" s="27"/>
      <c r="DJN275" s="27"/>
      <c r="DJO275" s="27"/>
      <c r="DJP275" s="27"/>
      <c r="DJQ275" s="27"/>
      <c r="DJR275" s="27"/>
      <c r="DJS275" s="27"/>
      <c r="DJT275" s="27"/>
      <c r="DJU275" s="27"/>
      <c r="DJV275" s="27"/>
      <c r="DJW275" s="27"/>
      <c r="DJX275" s="27"/>
      <c r="DJY275" s="27"/>
      <c r="DJZ275" s="27"/>
      <c r="DKA275" s="27"/>
      <c r="DKB275" s="27"/>
      <c r="DKC275" s="27"/>
      <c r="DKD275" s="27"/>
      <c r="DKE275" s="27"/>
      <c r="DKF275" s="27"/>
      <c r="DKG275" s="27"/>
      <c r="DKH275" s="27"/>
      <c r="DKI275" s="27"/>
      <c r="DKJ275" s="27"/>
      <c r="DKK275" s="27"/>
      <c r="DKL275" s="27"/>
      <c r="DKM275" s="27"/>
      <c r="DKN275" s="27"/>
      <c r="DKO275" s="27"/>
      <c r="DKP275" s="27"/>
      <c r="DKQ275" s="27"/>
      <c r="DKR275" s="27"/>
      <c r="DKS275" s="27"/>
      <c r="DKT275" s="27"/>
      <c r="DKU275" s="27"/>
      <c r="DKV275" s="27"/>
      <c r="DKW275" s="27"/>
      <c r="DKX275" s="27"/>
      <c r="DKY275" s="27"/>
      <c r="DKZ275" s="27"/>
      <c r="DLA275" s="27"/>
      <c r="DLB275" s="27"/>
      <c r="DLC275" s="27"/>
      <c r="DLD275" s="27"/>
      <c r="DLE275" s="27"/>
      <c r="DLF275" s="27"/>
      <c r="DLG275" s="27"/>
      <c r="DLH275" s="27"/>
      <c r="DLI275" s="27"/>
      <c r="DLJ275" s="27"/>
      <c r="DLK275" s="27"/>
      <c r="DLL275" s="27"/>
      <c r="DLM275" s="27"/>
      <c r="DLN275" s="27"/>
      <c r="DLO275" s="27"/>
      <c r="DLP275" s="27"/>
      <c r="DLQ275" s="27"/>
      <c r="DLR275" s="27"/>
      <c r="DLS275" s="27"/>
      <c r="DLT275" s="27"/>
      <c r="DLU275" s="27"/>
      <c r="DLV275" s="27"/>
      <c r="DLW275" s="27"/>
      <c r="DLX275" s="27"/>
      <c r="DLY275" s="27"/>
      <c r="DLZ275" s="27"/>
      <c r="DMA275" s="27"/>
      <c r="DMB275" s="27"/>
      <c r="DMC275" s="27"/>
      <c r="DMD275" s="27"/>
      <c r="DME275" s="27"/>
      <c r="DMF275" s="27"/>
      <c r="DMG275" s="27"/>
      <c r="DMH275" s="27"/>
      <c r="DMI275" s="27"/>
      <c r="DMJ275" s="27"/>
      <c r="DMK275" s="27"/>
      <c r="DML275" s="27"/>
      <c r="DMM275" s="27"/>
      <c r="DMN275" s="27"/>
      <c r="DMO275" s="27"/>
      <c r="DMP275" s="27"/>
      <c r="DMQ275" s="27"/>
      <c r="DMR275" s="27"/>
      <c r="DMS275" s="27"/>
      <c r="DMT275" s="27"/>
      <c r="DMU275" s="27"/>
      <c r="DMV275" s="27"/>
      <c r="DMW275" s="27"/>
      <c r="DMX275" s="27"/>
      <c r="DMY275" s="27"/>
      <c r="DMZ275" s="27"/>
      <c r="DNA275" s="27"/>
      <c r="DNB275" s="27"/>
      <c r="DNC275" s="27"/>
      <c r="DND275" s="27"/>
      <c r="DNE275" s="27"/>
      <c r="DNF275" s="27"/>
      <c r="DNG275" s="27"/>
      <c r="DNH275" s="27"/>
      <c r="DNI275" s="27"/>
      <c r="DNJ275" s="27"/>
      <c r="DNK275" s="27"/>
      <c r="DNL275" s="27"/>
      <c r="DNM275" s="27"/>
      <c r="DNN275" s="27"/>
      <c r="DNO275" s="27"/>
      <c r="DNP275" s="27"/>
      <c r="DNQ275" s="27"/>
      <c r="DNR275" s="27"/>
      <c r="DNS275" s="27"/>
      <c r="DNT275" s="27"/>
      <c r="DNU275" s="27"/>
      <c r="DNV275" s="27"/>
      <c r="DNW275" s="27"/>
      <c r="DNX275" s="27"/>
      <c r="DNY275" s="27"/>
      <c r="DNZ275" s="27"/>
      <c r="DOA275" s="27"/>
      <c r="DOB275" s="27"/>
      <c r="DOC275" s="27"/>
      <c r="DOD275" s="27"/>
      <c r="DOE275" s="27"/>
      <c r="DOF275" s="27"/>
      <c r="DOG275" s="27"/>
      <c r="DOH275" s="27"/>
      <c r="DOI275" s="27"/>
      <c r="DOJ275" s="27"/>
      <c r="DOK275" s="27"/>
      <c r="DOL275" s="27"/>
      <c r="DOM275" s="27"/>
      <c r="DON275" s="27"/>
      <c r="DOO275" s="27"/>
      <c r="DOP275" s="27"/>
      <c r="DOQ275" s="27"/>
      <c r="DOR275" s="27"/>
      <c r="DOS275" s="27"/>
      <c r="DOT275" s="27"/>
      <c r="DOU275" s="27"/>
      <c r="DOV275" s="27"/>
      <c r="DOW275" s="27"/>
      <c r="DOX275" s="27"/>
      <c r="DOY275" s="27"/>
      <c r="DOZ275" s="27"/>
      <c r="DPA275" s="27"/>
      <c r="DPB275" s="27"/>
      <c r="DPC275" s="27"/>
      <c r="DPD275" s="27"/>
      <c r="DPE275" s="27"/>
      <c r="DPF275" s="27"/>
      <c r="DPG275" s="27"/>
      <c r="DPH275" s="27"/>
      <c r="DPI275" s="27"/>
      <c r="DPJ275" s="27"/>
      <c r="DPK275" s="27"/>
      <c r="DPL275" s="27"/>
      <c r="DPM275" s="27"/>
      <c r="DPN275" s="27"/>
      <c r="DPO275" s="27"/>
      <c r="DPP275" s="27"/>
      <c r="DPQ275" s="27"/>
      <c r="DPR275" s="27"/>
      <c r="DPS275" s="27"/>
      <c r="DPT275" s="27"/>
      <c r="DPU275" s="27"/>
      <c r="DPV275" s="27"/>
      <c r="DPW275" s="27"/>
      <c r="DPX275" s="27"/>
      <c r="DPY275" s="27"/>
      <c r="DPZ275" s="27"/>
      <c r="DQA275" s="27"/>
      <c r="DQB275" s="27"/>
      <c r="DQC275" s="27"/>
      <c r="DQD275" s="27"/>
      <c r="DQE275" s="27"/>
      <c r="DQF275" s="27"/>
      <c r="DQG275" s="27"/>
      <c r="DQH275" s="27"/>
      <c r="DQI275" s="27"/>
      <c r="DQJ275" s="27"/>
      <c r="DQK275" s="27"/>
      <c r="DQL275" s="27"/>
      <c r="DQM275" s="27"/>
      <c r="DQN275" s="27"/>
      <c r="DQO275" s="27"/>
      <c r="DQP275" s="27"/>
      <c r="DQQ275" s="27"/>
      <c r="DQR275" s="27"/>
      <c r="DQS275" s="27"/>
      <c r="DQT275" s="27"/>
      <c r="DQU275" s="27"/>
      <c r="DQV275" s="27"/>
      <c r="DQW275" s="27"/>
      <c r="DQX275" s="27"/>
      <c r="DQY275" s="27"/>
      <c r="DQZ275" s="27"/>
      <c r="DRA275" s="27"/>
      <c r="DRB275" s="27"/>
      <c r="DRC275" s="27"/>
      <c r="DRD275" s="27"/>
      <c r="DRE275" s="27"/>
      <c r="DRF275" s="27"/>
      <c r="DRG275" s="27"/>
      <c r="DRH275" s="27"/>
      <c r="DRI275" s="27"/>
      <c r="DRJ275" s="27"/>
      <c r="DRK275" s="27"/>
      <c r="DRL275" s="27"/>
      <c r="DRM275" s="27"/>
      <c r="DRN275" s="27"/>
      <c r="DRO275" s="27"/>
      <c r="DRP275" s="27"/>
      <c r="DRQ275" s="27"/>
      <c r="DRR275" s="27"/>
      <c r="DRS275" s="27"/>
      <c r="DRT275" s="27"/>
      <c r="DRU275" s="27"/>
      <c r="DRV275" s="27"/>
      <c r="DRW275" s="27"/>
      <c r="DRX275" s="27"/>
      <c r="DRY275" s="27"/>
      <c r="DRZ275" s="27"/>
      <c r="DSA275" s="27"/>
      <c r="DSB275" s="27"/>
      <c r="DSC275" s="27"/>
      <c r="DSD275" s="27"/>
      <c r="DSE275" s="27"/>
      <c r="DSF275" s="27"/>
      <c r="DSG275" s="27"/>
      <c r="DSH275" s="27"/>
      <c r="DSI275" s="27"/>
      <c r="DSJ275" s="27"/>
      <c r="DSK275" s="27"/>
      <c r="DSL275" s="27"/>
      <c r="DSM275" s="27"/>
      <c r="DSN275" s="27"/>
      <c r="DSO275" s="27"/>
      <c r="DSP275" s="27"/>
      <c r="DSQ275" s="27"/>
      <c r="DSR275" s="27"/>
      <c r="DSS275" s="27"/>
      <c r="DST275" s="27"/>
      <c r="DSU275" s="27"/>
      <c r="DSV275" s="27"/>
      <c r="DSW275" s="27"/>
      <c r="DSX275" s="27"/>
      <c r="DSY275" s="27"/>
      <c r="DSZ275" s="27"/>
      <c r="DTA275" s="27"/>
      <c r="DTB275" s="27"/>
      <c r="DTC275" s="27"/>
      <c r="DTD275" s="27"/>
      <c r="DTE275" s="27"/>
      <c r="DTF275" s="27"/>
      <c r="DTG275" s="27"/>
      <c r="DTH275" s="27"/>
      <c r="DTI275" s="27"/>
      <c r="DTJ275" s="27"/>
      <c r="DTK275" s="27"/>
      <c r="DTL275" s="27"/>
      <c r="DTM275" s="27"/>
      <c r="DTN275" s="27"/>
      <c r="DTO275" s="27"/>
      <c r="DTP275" s="27"/>
      <c r="DTQ275" s="27"/>
      <c r="DTR275" s="27"/>
      <c r="DTS275" s="27"/>
      <c r="DTT275" s="27"/>
      <c r="DTU275" s="27"/>
      <c r="DTV275" s="27"/>
      <c r="DTW275" s="27"/>
      <c r="DTX275" s="27"/>
      <c r="DTY275" s="27"/>
      <c r="DTZ275" s="27"/>
      <c r="DUA275" s="27"/>
      <c r="DUB275" s="27"/>
      <c r="DUC275" s="27"/>
      <c r="DUD275" s="27"/>
      <c r="DUE275" s="27"/>
      <c r="DUF275" s="27"/>
      <c r="DUG275" s="27"/>
      <c r="DUH275" s="27"/>
      <c r="DUI275" s="27"/>
      <c r="DUJ275" s="27"/>
      <c r="DUK275" s="27"/>
      <c r="DUL275" s="27"/>
      <c r="DUM275" s="27"/>
      <c r="DUN275" s="27"/>
      <c r="DUO275" s="27"/>
      <c r="DUP275" s="27"/>
      <c r="DUQ275" s="27"/>
      <c r="DUR275" s="27"/>
      <c r="DUS275" s="27"/>
      <c r="DUT275" s="27"/>
      <c r="DUU275" s="27"/>
      <c r="DUV275" s="27"/>
      <c r="DUW275" s="27"/>
      <c r="DUX275" s="27"/>
      <c r="DUY275" s="27"/>
      <c r="DUZ275" s="27"/>
      <c r="DVA275" s="27"/>
      <c r="DVB275" s="27"/>
      <c r="DVC275" s="27"/>
      <c r="DVD275" s="27"/>
      <c r="DVE275" s="27"/>
      <c r="DVF275" s="27"/>
      <c r="DVG275" s="27"/>
      <c r="DVH275" s="27"/>
      <c r="DVI275" s="27"/>
      <c r="DVJ275" s="27"/>
      <c r="DVK275" s="27"/>
      <c r="DVL275" s="27"/>
      <c r="DVM275" s="27"/>
      <c r="DVN275" s="27"/>
      <c r="DVO275" s="27"/>
      <c r="DVP275" s="27"/>
      <c r="DVQ275" s="27"/>
      <c r="DVR275" s="27"/>
      <c r="DVS275" s="27"/>
      <c r="DVT275" s="27"/>
      <c r="DVU275" s="27"/>
      <c r="DVV275" s="27"/>
      <c r="DVW275" s="27"/>
      <c r="DVX275" s="27"/>
      <c r="DVY275" s="27"/>
      <c r="DVZ275" s="27"/>
      <c r="DWA275" s="27"/>
      <c r="DWB275" s="27"/>
      <c r="DWC275" s="27"/>
      <c r="DWD275" s="27"/>
      <c r="DWE275" s="27"/>
      <c r="DWF275" s="27"/>
      <c r="DWG275" s="27"/>
      <c r="DWH275" s="27"/>
      <c r="DWI275" s="27"/>
      <c r="DWJ275" s="27"/>
      <c r="DWK275" s="27"/>
      <c r="DWL275" s="27"/>
      <c r="DWM275" s="27"/>
      <c r="DWN275" s="27"/>
      <c r="DWO275" s="27"/>
      <c r="DWP275" s="27"/>
      <c r="DWQ275" s="27"/>
      <c r="DWR275" s="27"/>
      <c r="DWS275" s="27"/>
      <c r="DWT275" s="27"/>
      <c r="DWU275" s="27"/>
      <c r="DWV275" s="27"/>
      <c r="DWW275" s="27"/>
      <c r="DWX275" s="27"/>
      <c r="DWY275" s="27"/>
      <c r="DWZ275" s="27"/>
      <c r="DXA275" s="27"/>
      <c r="DXB275" s="27"/>
      <c r="DXC275" s="27"/>
      <c r="DXD275" s="27"/>
      <c r="DXE275" s="27"/>
      <c r="DXF275" s="27"/>
      <c r="DXG275" s="27"/>
      <c r="DXH275" s="27"/>
      <c r="DXI275" s="27"/>
      <c r="DXJ275" s="27"/>
      <c r="DXK275" s="27"/>
      <c r="DXL275" s="27"/>
      <c r="DXM275" s="27"/>
      <c r="DXN275" s="27"/>
      <c r="DXO275" s="27"/>
      <c r="DXP275" s="27"/>
      <c r="DXQ275" s="27"/>
      <c r="DXR275" s="27"/>
      <c r="DXS275" s="27"/>
      <c r="DXT275" s="27"/>
      <c r="DXU275" s="27"/>
      <c r="DXV275" s="27"/>
      <c r="DXW275" s="27"/>
      <c r="DXX275" s="27"/>
      <c r="DXY275" s="27"/>
      <c r="DXZ275" s="27"/>
      <c r="DYA275" s="27"/>
      <c r="DYB275" s="27"/>
      <c r="DYC275" s="27"/>
      <c r="DYD275" s="27"/>
      <c r="DYE275" s="27"/>
      <c r="DYF275" s="27"/>
      <c r="DYG275" s="27"/>
      <c r="DYH275" s="27"/>
      <c r="DYI275" s="27"/>
      <c r="DYJ275" s="27"/>
      <c r="DYK275" s="27"/>
      <c r="DYL275" s="27"/>
      <c r="DYM275" s="27"/>
      <c r="DYN275" s="27"/>
      <c r="DYO275" s="27"/>
      <c r="DYP275" s="27"/>
      <c r="DYQ275" s="27"/>
      <c r="DYR275" s="27"/>
      <c r="DYS275" s="27"/>
      <c r="DYT275" s="27"/>
      <c r="DYU275" s="27"/>
      <c r="DYV275" s="27"/>
      <c r="DYW275" s="27"/>
      <c r="DYX275" s="27"/>
      <c r="DYY275" s="27"/>
      <c r="DYZ275" s="27"/>
      <c r="DZA275" s="27"/>
      <c r="DZB275" s="27"/>
      <c r="DZC275" s="27"/>
      <c r="DZD275" s="27"/>
      <c r="DZE275" s="27"/>
      <c r="DZF275" s="27"/>
      <c r="DZG275" s="27"/>
      <c r="DZH275" s="27"/>
      <c r="DZI275" s="27"/>
      <c r="DZJ275" s="27"/>
      <c r="DZK275" s="27"/>
      <c r="DZL275" s="27"/>
      <c r="DZM275" s="27"/>
      <c r="DZN275" s="27"/>
      <c r="DZO275" s="27"/>
      <c r="DZP275" s="27"/>
      <c r="DZQ275" s="27"/>
      <c r="DZR275" s="27"/>
      <c r="DZS275" s="27"/>
      <c r="DZT275" s="27"/>
      <c r="DZU275" s="27"/>
      <c r="DZV275" s="27"/>
      <c r="DZW275" s="27"/>
      <c r="DZX275" s="27"/>
      <c r="DZY275" s="27"/>
      <c r="DZZ275" s="27"/>
      <c r="EAA275" s="27"/>
      <c r="EAB275" s="27"/>
      <c r="EAC275" s="27"/>
      <c r="EAD275" s="27"/>
      <c r="EAE275" s="27"/>
      <c r="EAF275" s="27"/>
      <c r="EAG275" s="27"/>
      <c r="EAH275" s="27"/>
      <c r="EAI275" s="27"/>
      <c r="EAJ275" s="27"/>
      <c r="EAK275" s="27"/>
      <c r="EAL275" s="27"/>
      <c r="EAM275" s="27"/>
      <c r="EAN275" s="27"/>
      <c r="EAO275" s="27"/>
      <c r="EAP275" s="27"/>
      <c r="EAQ275" s="27"/>
      <c r="EAR275" s="27"/>
      <c r="EAS275" s="27"/>
      <c r="EAT275" s="27"/>
      <c r="EAU275" s="27"/>
      <c r="EAV275" s="27"/>
      <c r="EAW275" s="27"/>
      <c r="EAX275" s="27"/>
      <c r="EAY275" s="27"/>
      <c r="EAZ275" s="27"/>
      <c r="EBA275" s="27"/>
      <c r="EBB275" s="27"/>
      <c r="EBC275" s="27"/>
      <c r="EBD275" s="27"/>
      <c r="EBE275" s="27"/>
      <c r="EBF275" s="27"/>
      <c r="EBG275" s="27"/>
      <c r="EBH275" s="27"/>
      <c r="EBI275" s="27"/>
      <c r="EBJ275" s="27"/>
      <c r="EBK275" s="27"/>
      <c r="EBL275" s="27"/>
      <c r="EBM275" s="27"/>
      <c r="EBN275" s="27"/>
      <c r="EBO275" s="27"/>
      <c r="EBP275" s="27"/>
      <c r="EBQ275" s="27"/>
      <c r="EBR275" s="27"/>
      <c r="EBS275" s="27"/>
      <c r="EBT275" s="27"/>
      <c r="EBU275" s="27"/>
      <c r="EBV275" s="27"/>
      <c r="EBW275" s="27"/>
      <c r="EBX275" s="27"/>
      <c r="EBY275" s="27"/>
      <c r="EBZ275" s="27"/>
      <c r="ECA275" s="27"/>
      <c r="ECB275" s="27"/>
      <c r="ECC275" s="27"/>
      <c r="ECD275" s="27"/>
      <c r="ECE275" s="27"/>
      <c r="ECF275" s="27"/>
      <c r="ECG275" s="27"/>
      <c r="ECH275" s="27"/>
      <c r="ECI275" s="27"/>
      <c r="ECJ275" s="27"/>
      <c r="ECK275" s="27"/>
      <c r="ECL275" s="27"/>
      <c r="ECM275" s="27"/>
      <c r="ECN275" s="27"/>
      <c r="ECO275" s="27"/>
      <c r="ECP275" s="27"/>
      <c r="ECQ275" s="27"/>
      <c r="ECR275" s="27"/>
      <c r="ECS275" s="27"/>
      <c r="ECT275" s="27"/>
      <c r="ECU275" s="27"/>
      <c r="ECV275" s="27"/>
      <c r="ECW275" s="27"/>
      <c r="ECX275" s="27"/>
      <c r="ECY275" s="27"/>
      <c r="ECZ275" s="27"/>
      <c r="EDA275" s="27"/>
      <c r="EDB275" s="27"/>
      <c r="EDC275" s="27"/>
      <c r="EDD275" s="27"/>
      <c r="EDE275" s="27"/>
      <c r="EDF275" s="27"/>
      <c r="EDG275" s="27"/>
      <c r="EDH275" s="27"/>
      <c r="EDI275" s="27"/>
      <c r="EDJ275" s="27"/>
      <c r="EDK275" s="27"/>
      <c r="EDL275" s="27"/>
      <c r="EDM275" s="27"/>
      <c r="EDN275" s="27"/>
      <c r="EDO275" s="27"/>
      <c r="EDP275" s="27"/>
      <c r="EDQ275" s="27"/>
      <c r="EDR275" s="27"/>
      <c r="EDS275" s="27"/>
      <c r="EDT275" s="27"/>
      <c r="EDU275" s="27"/>
      <c r="EDV275" s="27"/>
      <c r="EDW275" s="27"/>
      <c r="EDX275" s="27"/>
      <c r="EDY275" s="27"/>
      <c r="EDZ275" s="27"/>
      <c r="EEA275" s="27"/>
      <c r="EEB275" s="27"/>
      <c r="EEC275" s="27"/>
      <c r="EED275" s="27"/>
      <c r="EEE275" s="27"/>
      <c r="EEF275" s="27"/>
      <c r="EEG275" s="27"/>
      <c r="EEH275" s="27"/>
      <c r="EEI275" s="27"/>
      <c r="EEJ275" s="27"/>
      <c r="EEK275" s="27"/>
      <c r="EEL275" s="27"/>
      <c r="EEM275" s="27"/>
      <c r="EEN275" s="27"/>
      <c r="EEO275" s="27"/>
      <c r="EEP275" s="27"/>
      <c r="EEQ275" s="27"/>
      <c r="EER275" s="27"/>
      <c r="EES275" s="27"/>
      <c r="EET275" s="27"/>
      <c r="EEU275" s="27"/>
      <c r="EEV275" s="27"/>
      <c r="EEW275" s="27"/>
      <c r="EEX275" s="27"/>
      <c r="EEY275" s="27"/>
      <c r="EEZ275" s="27"/>
      <c r="EFA275" s="27"/>
      <c r="EFB275" s="27"/>
      <c r="EFC275" s="27"/>
      <c r="EFD275" s="27"/>
      <c r="EFE275" s="27"/>
      <c r="EFF275" s="27"/>
      <c r="EFG275" s="27"/>
      <c r="EFH275" s="27"/>
      <c r="EFI275" s="27"/>
      <c r="EFJ275" s="27"/>
      <c r="EFK275" s="27"/>
      <c r="EFL275" s="27"/>
      <c r="EFM275" s="27"/>
      <c r="EFN275" s="27"/>
      <c r="EFO275" s="27"/>
      <c r="EFP275" s="27"/>
      <c r="EFQ275" s="27"/>
      <c r="EFR275" s="27"/>
      <c r="EFS275" s="27"/>
      <c r="EFT275" s="27"/>
      <c r="EFU275" s="27"/>
      <c r="EFV275" s="27"/>
      <c r="EFW275" s="27"/>
      <c r="EFX275" s="27"/>
      <c r="EFY275" s="27"/>
      <c r="EFZ275" s="27"/>
      <c r="EGA275" s="27"/>
      <c r="EGB275" s="27"/>
      <c r="EGC275" s="27"/>
      <c r="EGD275" s="27"/>
      <c r="EGE275" s="27"/>
      <c r="EGF275" s="27"/>
      <c r="EGG275" s="27"/>
      <c r="EGH275" s="27"/>
      <c r="EGI275" s="27"/>
      <c r="EGJ275" s="27"/>
      <c r="EGK275" s="27"/>
      <c r="EGL275" s="27"/>
      <c r="EGM275" s="27"/>
      <c r="EGN275" s="27"/>
      <c r="EGO275" s="27"/>
      <c r="EGP275" s="27"/>
      <c r="EGQ275" s="27"/>
      <c r="EGR275" s="27"/>
      <c r="EGS275" s="27"/>
      <c r="EGT275" s="27"/>
      <c r="EGU275" s="27"/>
      <c r="EGV275" s="27"/>
      <c r="EGW275" s="27"/>
      <c r="EGX275" s="27"/>
      <c r="EGY275" s="27"/>
      <c r="EGZ275" s="27"/>
      <c r="EHA275" s="27"/>
      <c r="EHB275" s="27"/>
      <c r="EHC275" s="27"/>
      <c r="EHD275" s="27"/>
      <c r="EHE275" s="27"/>
      <c r="EHF275" s="27"/>
      <c r="EHG275" s="27"/>
      <c r="EHH275" s="27"/>
      <c r="EHI275" s="27"/>
      <c r="EHJ275" s="27"/>
      <c r="EHK275" s="27"/>
      <c r="EHL275" s="27"/>
      <c r="EHM275" s="27"/>
      <c r="EHN275" s="27"/>
      <c r="EHO275" s="27"/>
      <c r="EHP275" s="27"/>
      <c r="EHQ275" s="27"/>
      <c r="EHR275" s="27"/>
      <c r="EHS275" s="27"/>
      <c r="EHT275" s="27"/>
      <c r="EHU275" s="27"/>
      <c r="EHV275" s="27"/>
      <c r="EHW275" s="27"/>
      <c r="EHX275" s="27"/>
      <c r="EHY275" s="27"/>
      <c r="EHZ275" s="27"/>
      <c r="EIA275" s="27"/>
      <c r="EIB275" s="27"/>
      <c r="EIC275" s="27"/>
      <c r="EID275" s="27"/>
      <c r="EIE275" s="27"/>
      <c r="EIF275" s="27"/>
      <c r="EIG275" s="27"/>
      <c r="EIH275" s="27"/>
      <c r="EII275" s="27"/>
      <c r="EIJ275" s="27"/>
      <c r="EIK275" s="27"/>
      <c r="EIL275" s="27"/>
      <c r="EIM275" s="27"/>
      <c r="EIN275" s="27"/>
      <c r="EIO275" s="27"/>
      <c r="EIP275" s="27"/>
      <c r="EIQ275" s="27"/>
      <c r="EIR275" s="27"/>
      <c r="EIS275" s="27"/>
      <c r="EIT275" s="27"/>
      <c r="EIU275" s="27"/>
      <c r="EIV275" s="27"/>
      <c r="EIW275" s="27"/>
      <c r="EIX275" s="27"/>
      <c r="EIY275" s="27"/>
      <c r="EIZ275" s="27"/>
      <c r="EJA275" s="27"/>
      <c r="EJB275" s="27"/>
      <c r="EJC275" s="27"/>
      <c r="EJD275" s="27"/>
      <c r="EJE275" s="27"/>
      <c r="EJF275" s="27"/>
      <c r="EJG275" s="27"/>
      <c r="EJH275" s="27"/>
      <c r="EJI275" s="27"/>
      <c r="EJJ275" s="27"/>
      <c r="EJK275" s="27"/>
      <c r="EJL275" s="27"/>
      <c r="EJM275" s="27"/>
      <c r="EJN275" s="27"/>
      <c r="EJO275" s="27"/>
      <c r="EJP275" s="27"/>
      <c r="EJQ275" s="27"/>
      <c r="EJR275" s="27"/>
      <c r="EJS275" s="27"/>
      <c r="EJT275" s="27"/>
      <c r="EJU275" s="27"/>
      <c r="EJV275" s="27"/>
      <c r="EJW275" s="27"/>
      <c r="EJX275" s="27"/>
      <c r="EJY275" s="27"/>
      <c r="EJZ275" s="27"/>
      <c r="EKA275" s="27"/>
      <c r="EKB275" s="27"/>
      <c r="EKC275" s="27"/>
      <c r="EKD275" s="27"/>
      <c r="EKE275" s="27"/>
      <c r="EKF275" s="27"/>
      <c r="EKG275" s="27"/>
      <c r="EKH275" s="27"/>
      <c r="EKI275" s="27"/>
      <c r="EKJ275" s="27"/>
      <c r="EKK275" s="27"/>
      <c r="EKL275" s="27"/>
      <c r="EKM275" s="27"/>
      <c r="EKN275" s="27"/>
      <c r="EKO275" s="27"/>
      <c r="EKP275" s="27"/>
      <c r="EKQ275" s="27"/>
      <c r="EKR275" s="27"/>
      <c r="EKS275" s="27"/>
      <c r="EKT275" s="27"/>
      <c r="EKU275" s="27"/>
      <c r="EKV275" s="27"/>
      <c r="EKW275" s="27"/>
      <c r="EKX275" s="27"/>
      <c r="EKY275" s="27"/>
      <c r="EKZ275" s="27"/>
      <c r="ELA275" s="27"/>
      <c r="ELB275" s="27"/>
      <c r="ELC275" s="27"/>
      <c r="ELD275" s="27"/>
      <c r="ELE275" s="27"/>
      <c r="ELF275" s="27"/>
      <c r="ELG275" s="27"/>
      <c r="ELH275" s="27"/>
      <c r="ELI275" s="27"/>
      <c r="ELJ275" s="27"/>
      <c r="ELK275" s="27"/>
      <c r="ELL275" s="27"/>
      <c r="ELM275" s="27"/>
      <c r="ELN275" s="27"/>
      <c r="ELO275" s="27"/>
      <c r="ELP275" s="27"/>
      <c r="ELQ275" s="27"/>
      <c r="ELR275" s="27"/>
      <c r="ELS275" s="27"/>
      <c r="ELT275" s="27"/>
      <c r="ELU275" s="27"/>
      <c r="ELV275" s="27"/>
      <c r="ELW275" s="27"/>
      <c r="ELX275" s="27"/>
      <c r="ELY275" s="27"/>
      <c r="ELZ275" s="27"/>
      <c r="EMA275" s="27"/>
      <c r="EMB275" s="27"/>
      <c r="EMC275" s="27"/>
      <c r="EMD275" s="27"/>
      <c r="EME275" s="27"/>
      <c r="EMF275" s="27"/>
      <c r="EMG275" s="27"/>
      <c r="EMH275" s="27"/>
      <c r="EMI275" s="27"/>
      <c r="EMJ275" s="27"/>
      <c r="EMK275" s="27"/>
      <c r="EML275" s="27"/>
      <c r="EMM275" s="27"/>
      <c r="EMN275" s="27"/>
      <c r="EMO275" s="27"/>
      <c r="EMP275" s="27"/>
      <c r="EMQ275" s="27"/>
      <c r="EMR275" s="27"/>
      <c r="EMS275" s="27"/>
      <c r="EMT275" s="27"/>
      <c r="EMU275" s="27"/>
      <c r="EMV275" s="27"/>
      <c r="EMW275" s="27"/>
      <c r="EMX275" s="27"/>
      <c r="EMY275" s="27"/>
      <c r="EMZ275" s="27"/>
      <c r="ENA275" s="27"/>
      <c r="ENB275" s="27"/>
      <c r="ENC275" s="27"/>
      <c r="END275" s="27"/>
      <c r="ENE275" s="27"/>
      <c r="ENF275" s="27"/>
      <c r="ENG275" s="27"/>
      <c r="ENH275" s="27"/>
      <c r="ENI275" s="27"/>
      <c r="ENJ275" s="27"/>
      <c r="ENK275" s="27"/>
      <c r="ENL275" s="27"/>
      <c r="ENM275" s="27"/>
      <c r="ENN275" s="27"/>
      <c r="ENO275" s="27"/>
      <c r="ENP275" s="27"/>
      <c r="ENQ275" s="27"/>
      <c r="ENR275" s="27"/>
      <c r="ENS275" s="27"/>
      <c r="ENT275" s="27"/>
      <c r="ENU275" s="27"/>
      <c r="ENV275" s="27"/>
      <c r="ENW275" s="27"/>
      <c r="ENX275" s="27"/>
      <c r="ENY275" s="27"/>
      <c r="ENZ275" s="27"/>
      <c r="EOA275" s="27"/>
      <c r="EOB275" s="27"/>
      <c r="EOC275" s="27"/>
      <c r="EOD275" s="27"/>
      <c r="EOE275" s="27"/>
      <c r="EOF275" s="27"/>
      <c r="EOG275" s="27"/>
      <c r="EOH275" s="27"/>
      <c r="EOI275" s="27"/>
      <c r="EOJ275" s="27"/>
      <c r="EOK275" s="27"/>
      <c r="EOL275" s="27"/>
      <c r="EOM275" s="27"/>
      <c r="EON275" s="27"/>
      <c r="EOO275" s="27"/>
      <c r="EOP275" s="27"/>
      <c r="EOQ275" s="27"/>
      <c r="EOR275" s="27"/>
      <c r="EOS275" s="27"/>
      <c r="EOT275" s="27"/>
      <c r="EOU275" s="27"/>
      <c r="EOV275" s="27"/>
      <c r="EOW275" s="27"/>
      <c r="EOX275" s="27"/>
      <c r="EOY275" s="27"/>
      <c r="EOZ275" s="27"/>
      <c r="EPA275" s="27"/>
      <c r="EPB275" s="27"/>
      <c r="EPC275" s="27"/>
      <c r="EPD275" s="27"/>
      <c r="EPE275" s="27"/>
      <c r="EPF275" s="27"/>
      <c r="EPG275" s="27"/>
      <c r="EPH275" s="27"/>
      <c r="EPI275" s="27"/>
      <c r="EPJ275" s="27"/>
      <c r="EPK275" s="27"/>
      <c r="EPL275" s="27"/>
      <c r="EPM275" s="27"/>
      <c r="EPN275" s="27"/>
      <c r="EPO275" s="27"/>
      <c r="EPP275" s="27"/>
      <c r="EPQ275" s="27"/>
      <c r="EPR275" s="27"/>
      <c r="EPS275" s="27"/>
      <c r="EPT275" s="27"/>
      <c r="EPU275" s="27"/>
      <c r="EPV275" s="27"/>
      <c r="EPW275" s="27"/>
      <c r="EPX275" s="27"/>
      <c r="EPY275" s="27"/>
      <c r="EPZ275" s="27"/>
      <c r="EQA275" s="27"/>
      <c r="EQB275" s="27"/>
      <c r="EQC275" s="27"/>
      <c r="EQD275" s="27"/>
      <c r="EQE275" s="27"/>
      <c r="EQF275" s="27"/>
      <c r="EQG275" s="27"/>
      <c r="EQH275" s="27"/>
      <c r="EQI275" s="27"/>
      <c r="EQJ275" s="27"/>
      <c r="EQK275" s="27"/>
      <c r="EQL275" s="27"/>
      <c r="EQM275" s="27"/>
      <c r="EQN275" s="27"/>
      <c r="EQO275" s="27"/>
      <c r="EQP275" s="27"/>
      <c r="EQQ275" s="27"/>
      <c r="EQR275" s="27"/>
      <c r="EQS275" s="27"/>
      <c r="EQT275" s="27"/>
      <c r="EQU275" s="27"/>
      <c r="EQV275" s="27"/>
      <c r="EQW275" s="27"/>
      <c r="EQX275" s="27"/>
      <c r="EQY275" s="27"/>
      <c r="EQZ275" s="27"/>
      <c r="ERA275" s="27"/>
      <c r="ERB275" s="27"/>
      <c r="ERC275" s="27"/>
      <c r="ERD275" s="27"/>
      <c r="ERE275" s="27"/>
      <c r="ERF275" s="27"/>
      <c r="ERG275" s="27"/>
      <c r="ERH275" s="27"/>
      <c r="ERI275" s="27"/>
      <c r="ERJ275" s="27"/>
      <c r="ERK275" s="27"/>
      <c r="ERL275" s="27"/>
      <c r="ERM275" s="27"/>
      <c r="ERN275" s="27"/>
      <c r="ERO275" s="27"/>
      <c r="ERP275" s="27"/>
      <c r="ERQ275" s="27"/>
      <c r="ERR275" s="27"/>
      <c r="ERS275" s="27"/>
      <c r="ERT275" s="27"/>
      <c r="ERU275" s="27"/>
      <c r="ERV275" s="27"/>
      <c r="ERW275" s="27"/>
      <c r="ERX275" s="27"/>
      <c r="ERY275" s="27"/>
      <c r="ERZ275" s="27"/>
      <c r="ESA275" s="27"/>
      <c r="ESB275" s="27"/>
      <c r="ESC275" s="27"/>
      <c r="ESD275" s="27"/>
      <c r="ESE275" s="27"/>
      <c r="ESF275" s="27"/>
      <c r="ESG275" s="27"/>
      <c r="ESH275" s="27"/>
      <c r="ESI275" s="27"/>
      <c r="ESJ275" s="27"/>
      <c r="ESK275" s="27"/>
      <c r="ESL275" s="27"/>
      <c r="ESM275" s="27"/>
      <c r="ESN275" s="27"/>
      <c r="ESO275" s="27"/>
      <c r="ESP275" s="27"/>
      <c r="ESQ275" s="27"/>
      <c r="ESR275" s="27"/>
      <c r="ESS275" s="27"/>
      <c r="EST275" s="27"/>
      <c r="ESU275" s="27"/>
      <c r="ESV275" s="27"/>
      <c r="ESW275" s="27"/>
      <c r="ESX275" s="27"/>
      <c r="ESY275" s="27"/>
      <c r="ESZ275" s="27"/>
      <c r="ETA275" s="27"/>
      <c r="ETB275" s="27"/>
      <c r="ETC275" s="27"/>
      <c r="ETD275" s="27"/>
      <c r="ETE275" s="27"/>
      <c r="ETF275" s="27"/>
      <c r="ETG275" s="27"/>
      <c r="ETH275" s="27"/>
      <c r="ETI275" s="27"/>
      <c r="ETJ275" s="27"/>
      <c r="ETK275" s="27"/>
      <c r="ETL275" s="27"/>
      <c r="ETM275" s="27"/>
      <c r="ETN275" s="27"/>
      <c r="ETO275" s="27"/>
      <c r="ETP275" s="27"/>
      <c r="ETQ275" s="27"/>
      <c r="ETR275" s="27"/>
      <c r="ETS275" s="27"/>
      <c r="ETT275" s="27"/>
      <c r="ETU275" s="27"/>
      <c r="ETV275" s="27"/>
      <c r="ETW275" s="27"/>
      <c r="ETX275" s="27"/>
      <c r="ETY275" s="27"/>
      <c r="ETZ275" s="27"/>
      <c r="EUA275" s="27"/>
      <c r="EUB275" s="27"/>
      <c r="EUC275" s="27"/>
      <c r="EUD275" s="27"/>
      <c r="EUE275" s="27"/>
      <c r="EUF275" s="27"/>
      <c r="EUG275" s="27"/>
      <c r="EUH275" s="27"/>
      <c r="EUI275" s="27"/>
      <c r="EUJ275" s="27"/>
      <c r="EUK275" s="27"/>
      <c r="EUL275" s="27"/>
      <c r="EUM275" s="27"/>
      <c r="EUN275" s="27"/>
      <c r="EUO275" s="27"/>
      <c r="EUP275" s="27"/>
      <c r="EUQ275" s="27"/>
      <c r="EUR275" s="27"/>
      <c r="EUS275" s="27"/>
      <c r="EUT275" s="27"/>
      <c r="EUU275" s="27"/>
      <c r="EUV275" s="27"/>
      <c r="EUW275" s="27"/>
      <c r="EUX275" s="27"/>
      <c r="EUY275" s="27"/>
      <c r="EUZ275" s="27"/>
      <c r="EVA275" s="27"/>
      <c r="EVB275" s="27"/>
      <c r="EVC275" s="27"/>
      <c r="EVD275" s="27"/>
      <c r="EVE275" s="27"/>
      <c r="EVF275" s="27"/>
      <c r="EVG275" s="27"/>
      <c r="EVH275" s="27"/>
      <c r="EVI275" s="27"/>
      <c r="EVJ275" s="27"/>
      <c r="EVK275" s="27"/>
      <c r="EVL275" s="27"/>
      <c r="EVM275" s="27"/>
      <c r="EVN275" s="27"/>
      <c r="EVO275" s="27"/>
      <c r="EVP275" s="27"/>
      <c r="EVQ275" s="27"/>
      <c r="EVR275" s="27"/>
      <c r="EVS275" s="27"/>
      <c r="EVT275" s="27"/>
      <c r="EVU275" s="27"/>
      <c r="EVV275" s="27"/>
      <c r="EVW275" s="27"/>
      <c r="EVX275" s="27"/>
      <c r="EVY275" s="27"/>
      <c r="EVZ275" s="27"/>
      <c r="EWA275" s="27"/>
      <c r="EWB275" s="27"/>
      <c r="EWC275" s="27"/>
      <c r="EWD275" s="27"/>
      <c r="EWE275" s="27"/>
      <c r="EWF275" s="27"/>
      <c r="EWG275" s="27"/>
      <c r="EWH275" s="27"/>
      <c r="EWI275" s="27"/>
      <c r="EWJ275" s="27"/>
      <c r="EWK275" s="27"/>
      <c r="EWL275" s="27"/>
      <c r="EWM275" s="27"/>
      <c r="EWN275" s="27"/>
      <c r="EWO275" s="27"/>
      <c r="EWP275" s="27"/>
      <c r="EWQ275" s="27"/>
      <c r="EWR275" s="27"/>
      <c r="EWS275" s="27"/>
      <c r="EWT275" s="27"/>
      <c r="EWU275" s="27"/>
      <c r="EWV275" s="27"/>
      <c r="EWW275" s="27"/>
      <c r="EWX275" s="27"/>
      <c r="EWY275" s="27"/>
      <c r="EWZ275" s="27"/>
      <c r="EXA275" s="27"/>
      <c r="EXB275" s="27"/>
      <c r="EXC275" s="27"/>
      <c r="EXD275" s="27"/>
      <c r="EXE275" s="27"/>
      <c r="EXF275" s="27"/>
      <c r="EXG275" s="27"/>
      <c r="EXH275" s="27"/>
      <c r="EXI275" s="27"/>
      <c r="EXJ275" s="27"/>
      <c r="EXK275" s="27"/>
      <c r="EXL275" s="27"/>
      <c r="EXM275" s="27"/>
      <c r="EXN275" s="27"/>
      <c r="EXO275" s="27"/>
      <c r="EXP275" s="27"/>
      <c r="EXQ275" s="27"/>
      <c r="EXR275" s="27"/>
      <c r="EXS275" s="27"/>
      <c r="EXT275" s="27"/>
      <c r="EXU275" s="27"/>
      <c r="EXV275" s="27"/>
      <c r="EXW275" s="27"/>
      <c r="EXX275" s="27"/>
      <c r="EXY275" s="27"/>
      <c r="EXZ275" s="27"/>
      <c r="EYA275" s="27"/>
      <c r="EYB275" s="27"/>
      <c r="EYC275" s="27"/>
      <c r="EYD275" s="27"/>
      <c r="EYE275" s="27"/>
      <c r="EYF275" s="27"/>
      <c r="EYG275" s="27"/>
      <c r="EYH275" s="27"/>
      <c r="EYI275" s="27"/>
      <c r="EYJ275" s="27"/>
      <c r="EYK275" s="27"/>
      <c r="EYL275" s="27"/>
      <c r="EYM275" s="27"/>
      <c r="EYN275" s="27"/>
      <c r="EYO275" s="27"/>
      <c r="EYP275" s="27"/>
      <c r="EYQ275" s="27"/>
      <c r="EYR275" s="27"/>
      <c r="EYS275" s="27"/>
      <c r="EYT275" s="27"/>
      <c r="EYU275" s="27"/>
      <c r="EYV275" s="27"/>
      <c r="EYW275" s="27"/>
      <c r="EYX275" s="27"/>
      <c r="EYY275" s="27"/>
      <c r="EYZ275" s="27"/>
      <c r="EZA275" s="27"/>
      <c r="EZB275" s="27"/>
      <c r="EZC275" s="27"/>
      <c r="EZD275" s="27"/>
      <c r="EZE275" s="27"/>
      <c r="EZF275" s="27"/>
      <c r="EZG275" s="27"/>
      <c r="EZH275" s="27"/>
      <c r="EZI275" s="27"/>
      <c r="EZJ275" s="27"/>
      <c r="EZK275" s="27"/>
      <c r="EZL275" s="27"/>
      <c r="EZM275" s="27"/>
      <c r="EZN275" s="27"/>
      <c r="EZO275" s="27"/>
      <c r="EZP275" s="27"/>
      <c r="EZQ275" s="27"/>
      <c r="EZR275" s="27"/>
      <c r="EZS275" s="27"/>
      <c r="EZT275" s="27"/>
      <c r="EZU275" s="27"/>
      <c r="EZV275" s="27"/>
      <c r="EZW275" s="27"/>
      <c r="EZX275" s="27"/>
      <c r="EZY275" s="27"/>
      <c r="EZZ275" s="27"/>
      <c r="FAA275" s="27"/>
      <c r="FAB275" s="27"/>
      <c r="FAC275" s="27"/>
      <c r="FAD275" s="27"/>
      <c r="FAE275" s="27"/>
      <c r="FAF275" s="27"/>
      <c r="FAG275" s="27"/>
      <c r="FAH275" s="27"/>
      <c r="FAI275" s="27"/>
      <c r="FAJ275" s="27"/>
      <c r="FAK275" s="27"/>
      <c r="FAL275" s="27"/>
      <c r="FAM275" s="27"/>
      <c r="FAN275" s="27"/>
      <c r="FAO275" s="27"/>
      <c r="FAP275" s="27"/>
      <c r="FAQ275" s="27"/>
      <c r="FAR275" s="27"/>
      <c r="FAS275" s="27"/>
      <c r="FAT275" s="27"/>
      <c r="FAU275" s="27"/>
      <c r="FAV275" s="27"/>
      <c r="FAW275" s="27"/>
      <c r="FAX275" s="27"/>
      <c r="FAY275" s="27"/>
      <c r="FAZ275" s="27"/>
      <c r="FBA275" s="27"/>
      <c r="FBB275" s="27"/>
      <c r="FBC275" s="27"/>
      <c r="FBD275" s="27"/>
      <c r="FBE275" s="27"/>
      <c r="FBF275" s="27"/>
      <c r="FBG275" s="27"/>
      <c r="FBH275" s="27"/>
      <c r="FBI275" s="27"/>
      <c r="FBJ275" s="27"/>
      <c r="FBK275" s="27"/>
      <c r="FBL275" s="27"/>
      <c r="FBM275" s="27"/>
      <c r="FBN275" s="27"/>
      <c r="FBO275" s="27"/>
      <c r="FBP275" s="27"/>
      <c r="FBQ275" s="27"/>
      <c r="FBR275" s="27"/>
      <c r="FBS275" s="27"/>
      <c r="FBT275" s="27"/>
      <c r="FBU275" s="27"/>
      <c r="FBV275" s="27"/>
      <c r="FBW275" s="27"/>
      <c r="FBX275" s="27"/>
      <c r="FBY275" s="27"/>
      <c r="FBZ275" s="27"/>
      <c r="FCA275" s="27"/>
      <c r="FCB275" s="27"/>
      <c r="FCC275" s="27"/>
      <c r="FCD275" s="27"/>
      <c r="FCE275" s="27"/>
      <c r="FCF275" s="27"/>
      <c r="FCG275" s="27"/>
      <c r="FCH275" s="27"/>
      <c r="FCI275" s="27"/>
      <c r="FCJ275" s="27"/>
      <c r="FCK275" s="27"/>
      <c r="FCL275" s="27"/>
      <c r="FCM275" s="27"/>
      <c r="FCN275" s="27"/>
      <c r="FCO275" s="27"/>
      <c r="FCP275" s="27"/>
      <c r="FCQ275" s="27"/>
      <c r="FCR275" s="27"/>
      <c r="FCS275" s="27"/>
      <c r="FCT275" s="27"/>
      <c r="FCU275" s="27"/>
      <c r="FCV275" s="27"/>
      <c r="FCW275" s="27"/>
      <c r="FCX275" s="27"/>
      <c r="FCY275" s="27"/>
      <c r="FCZ275" s="27"/>
      <c r="FDA275" s="27"/>
      <c r="FDB275" s="27"/>
      <c r="FDC275" s="27"/>
      <c r="FDD275" s="27"/>
      <c r="FDE275" s="27"/>
      <c r="FDF275" s="27"/>
      <c r="FDG275" s="27"/>
      <c r="FDH275" s="27"/>
      <c r="FDI275" s="27"/>
      <c r="FDJ275" s="27"/>
      <c r="FDK275" s="27"/>
      <c r="FDL275" s="27"/>
      <c r="FDM275" s="27"/>
      <c r="FDN275" s="27"/>
      <c r="FDO275" s="27"/>
      <c r="FDP275" s="27"/>
      <c r="FDQ275" s="27"/>
      <c r="FDR275" s="27"/>
      <c r="FDS275" s="27"/>
      <c r="FDT275" s="27"/>
      <c r="FDU275" s="27"/>
      <c r="FDV275" s="27"/>
      <c r="FDW275" s="27"/>
      <c r="FDX275" s="27"/>
      <c r="FDY275" s="27"/>
      <c r="FDZ275" s="27"/>
      <c r="FEA275" s="27"/>
      <c r="FEB275" s="27"/>
      <c r="FEC275" s="27"/>
      <c r="FED275" s="27"/>
      <c r="FEE275" s="27"/>
      <c r="FEF275" s="27"/>
      <c r="FEG275" s="27"/>
      <c r="FEH275" s="27"/>
      <c r="FEI275" s="27"/>
      <c r="FEJ275" s="27"/>
      <c r="FEK275" s="27"/>
      <c r="FEL275" s="27"/>
      <c r="FEM275" s="27"/>
      <c r="FEN275" s="27"/>
      <c r="FEO275" s="27"/>
      <c r="FEP275" s="27"/>
      <c r="FEQ275" s="27"/>
      <c r="FER275" s="27"/>
      <c r="FES275" s="27"/>
      <c r="FET275" s="27"/>
      <c r="FEU275" s="27"/>
      <c r="FEV275" s="27"/>
      <c r="FEW275" s="27"/>
      <c r="FEX275" s="27"/>
      <c r="FEY275" s="27"/>
      <c r="FEZ275" s="27"/>
      <c r="FFA275" s="27"/>
      <c r="FFB275" s="27"/>
      <c r="FFC275" s="27"/>
      <c r="FFD275" s="27"/>
      <c r="FFE275" s="27"/>
      <c r="FFF275" s="27"/>
      <c r="FFG275" s="27"/>
      <c r="FFH275" s="27"/>
      <c r="FFI275" s="27"/>
      <c r="FFJ275" s="27"/>
      <c r="FFK275" s="27"/>
      <c r="FFL275" s="27"/>
      <c r="FFM275" s="27"/>
      <c r="FFN275" s="27"/>
      <c r="FFO275" s="27"/>
      <c r="FFP275" s="27"/>
      <c r="FFQ275" s="27"/>
      <c r="FFR275" s="27"/>
      <c r="FFS275" s="27"/>
      <c r="FFT275" s="27"/>
      <c r="FFU275" s="27"/>
      <c r="FFV275" s="27"/>
      <c r="FFW275" s="27"/>
      <c r="FFX275" s="27"/>
      <c r="FFY275" s="27"/>
      <c r="FFZ275" s="27"/>
      <c r="FGA275" s="27"/>
      <c r="FGB275" s="27"/>
      <c r="FGC275" s="27"/>
      <c r="FGD275" s="27"/>
      <c r="FGE275" s="27"/>
      <c r="FGF275" s="27"/>
      <c r="FGG275" s="27"/>
      <c r="FGH275" s="27"/>
      <c r="FGI275" s="27"/>
      <c r="FGJ275" s="27"/>
      <c r="FGK275" s="27"/>
      <c r="FGL275" s="27"/>
      <c r="FGM275" s="27"/>
      <c r="FGN275" s="27"/>
      <c r="FGO275" s="27"/>
      <c r="FGP275" s="27"/>
      <c r="FGQ275" s="27"/>
      <c r="FGR275" s="27"/>
      <c r="FGS275" s="27"/>
      <c r="FGT275" s="27"/>
      <c r="FGU275" s="27"/>
      <c r="FGV275" s="27"/>
      <c r="FGW275" s="27"/>
      <c r="FGX275" s="27"/>
      <c r="FGY275" s="27"/>
      <c r="FGZ275" s="27"/>
      <c r="FHA275" s="27"/>
      <c r="FHB275" s="27"/>
      <c r="FHC275" s="27"/>
      <c r="FHD275" s="27"/>
      <c r="FHE275" s="27"/>
      <c r="FHF275" s="27"/>
      <c r="FHG275" s="27"/>
      <c r="FHH275" s="27"/>
      <c r="FHI275" s="27"/>
      <c r="FHJ275" s="27"/>
      <c r="FHK275" s="27"/>
      <c r="FHL275" s="27"/>
      <c r="FHM275" s="27"/>
      <c r="FHN275" s="27"/>
      <c r="FHO275" s="27"/>
      <c r="FHP275" s="27"/>
      <c r="FHQ275" s="27"/>
      <c r="FHR275" s="27"/>
      <c r="FHS275" s="27"/>
      <c r="FHT275" s="27"/>
      <c r="FHU275" s="27"/>
      <c r="FHV275" s="27"/>
      <c r="FHW275" s="27"/>
      <c r="FHX275" s="27"/>
      <c r="FHY275" s="27"/>
      <c r="FHZ275" s="27"/>
      <c r="FIA275" s="27"/>
      <c r="FIB275" s="27"/>
      <c r="FIC275" s="27"/>
      <c r="FID275" s="27"/>
      <c r="FIE275" s="27"/>
      <c r="FIF275" s="27"/>
      <c r="FIG275" s="27"/>
      <c r="FIH275" s="27"/>
      <c r="FII275" s="27"/>
      <c r="FIJ275" s="27"/>
      <c r="FIK275" s="27"/>
      <c r="FIL275" s="27"/>
      <c r="FIM275" s="27"/>
      <c r="FIN275" s="27"/>
      <c r="FIO275" s="27"/>
      <c r="FIP275" s="27"/>
      <c r="FIQ275" s="27"/>
      <c r="FIR275" s="27"/>
      <c r="FIS275" s="27"/>
      <c r="FIT275" s="27"/>
      <c r="FIU275" s="27"/>
      <c r="FIV275" s="27"/>
      <c r="FIW275" s="27"/>
      <c r="FIX275" s="27"/>
      <c r="FIY275" s="27"/>
      <c r="FIZ275" s="27"/>
      <c r="FJA275" s="27"/>
      <c r="FJB275" s="27"/>
      <c r="FJC275" s="27"/>
      <c r="FJD275" s="27"/>
      <c r="FJE275" s="27"/>
      <c r="FJF275" s="27"/>
      <c r="FJG275" s="27"/>
      <c r="FJH275" s="27"/>
      <c r="FJI275" s="27"/>
      <c r="FJJ275" s="27"/>
      <c r="FJK275" s="27"/>
      <c r="FJL275" s="27"/>
      <c r="FJM275" s="27"/>
      <c r="FJN275" s="27"/>
      <c r="FJO275" s="27"/>
      <c r="FJP275" s="27"/>
      <c r="FJQ275" s="27"/>
      <c r="FJR275" s="27"/>
      <c r="FJS275" s="27"/>
      <c r="FJT275" s="27"/>
      <c r="FJU275" s="27"/>
      <c r="FJV275" s="27"/>
      <c r="FJW275" s="27"/>
      <c r="FJX275" s="27"/>
      <c r="FJY275" s="27"/>
      <c r="FJZ275" s="27"/>
      <c r="FKA275" s="27"/>
      <c r="FKB275" s="27"/>
      <c r="FKC275" s="27"/>
      <c r="FKD275" s="27"/>
      <c r="FKE275" s="27"/>
      <c r="FKF275" s="27"/>
      <c r="FKG275" s="27"/>
      <c r="FKH275" s="27"/>
      <c r="FKI275" s="27"/>
      <c r="FKJ275" s="27"/>
      <c r="FKK275" s="27"/>
      <c r="FKL275" s="27"/>
      <c r="FKM275" s="27"/>
      <c r="FKN275" s="27"/>
      <c r="FKO275" s="27"/>
      <c r="FKP275" s="27"/>
      <c r="FKQ275" s="27"/>
      <c r="FKR275" s="27"/>
      <c r="FKS275" s="27"/>
      <c r="FKT275" s="27"/>
      <c r="FKU275" s="27"/>
      <c r="FKV275" s="27"/>
      <c r="FKW275" s="27"/>
      <c r="FKX275" s="27"/>
      <c r="FKY275" s="27"/>
      <c r="FKZ275" s="27"/>
      <c r="FLA275" s="27"/>
      <c r="FLB275" s="27"/>
      <c r="FLC275" s="27"/>
      <c r="FLD275" s="27"/>
      <c r="FLE275" s="27"/>
      <c r="FLF275" s="27"/>
      <c r="FLG275" s="27"/>
      <c r="FLH275" s="27"/>
      <c r="FLI275" s="27"/>
      <c r="FLJ275" s="27"/>
      <c r="FLK275" s="27"/>
      <c r="FLL275" s="27"/>
      <c r="FLM275" s="27"/>
      <c r="FLN275" s="27"/>
      <c r="FLO275" s="27"/>
      <c r="FLP275" s="27"/>
      <c r="FLQ275" s="27"/>
      <c r="FLR275" s="27"/>
      <c r="FLS275" s="27"/>
      <c r="FLT275" s="27"/>
      <c r="FLU275" s="27"/>
      <c r="FLV275" s="27"/>
      <c r="FLW275" s="27"/>
      <c r="FLX275" s="27"/>
      <c r="FLY275" s="27"/>
      <c r="FLZ275" s="27"/>
      <c r="FMA275" s="27"/>
      <c r="FMB275" s="27"/>
      <c r="FMC275" s="27"/>
      <c r="FMD275" s="27"/>
      <c r="FME275" s="27"/>
      <c r="FMF275" s="27"/>
      <c r="FMG275" s="27"/>
      <c r="FMH275" s="27"/>
      <c r="FMI275" s="27"/>
      <c r="FMJ275" s="27"/>
      <c r="FMK275" s="27"/>
      <c r="FML275" s="27"/>
      <c r="FMM275" s="27"/>
      <c r="FMN275" s="27"/>
      <c r="FMO275" s="27"/>
      <c r="FMP275" s="27"/>
      <c r="FMQ275" s="27"/>
      <c r="FMR275" s="27"/>
      <c r="FMS275" s="27"/>
      <c r="FMT275" s="27"/>
      <c r="FMU275" s="27"/>
      <c r="FMV275" s="27"/>
      <c r="FMW275" s="27"/>
      <c r="FMX275" s="27"/>
      <c r="FMY275" s="27"/>
      <c r="FMZ275" s="27"/>
      <c r="FNA275" s="27"/>
      <c r="FNB275" s="27"/>
      <c r="FNC275" s="27"/>
      <c r="FND275" s="27"/>
      <c r="FNE275" s="27"/>
      <c r="FNF275" s="27"/>
      <c r="FNG275" s="27"/>
      <c r="FNH275" s="27"/>
      <c r="FNI275" s="27"/>
      <c r="FNJ275" s="27"/>
      <c r="FNK275" s="27"/>
      <c r="FNL275" s="27"/>
      <c r="FNM275" s="27"/>
      <c r="FNN275" s="27"/>
      <c r="FNO275" s="27"/>
      <c r="FNP275" s="27"/>
      <c r="FNQ275" s="27"/>
      <c r="FNR275" s="27"/>
      <c r="FNS275" s="27"/>
      <c r="FNT275" s="27"/>
      <c r="FNU275" s="27"/>
      <c r="FNV275" s="27"/>
      <c r="FNW275" s="27"/>
      <c r="FNX275" s="27"/>
      <c r="FNY275" s="27"/>
      <c r="FNZ275" s="27"/>
      <c r="FOA275" s="27"/>
      <c r="FOB275" s="27"/>
      <c r="FOC275" s="27"/>
      <c r="FOD275" s="27"/>
      <c r="FOE275" s="27"/>
      <c r="FOF275" s="27"/>
      <c r="FOG275" s="27"/>
      <c r="FOH275" s="27"/>
      <c r="FOI275" s="27"/>
      <c r="FOJ275" s="27"/>
      <c r="FOK275" s="27"/>
      <c r="FOL275" s="27"/>
      <c r="FOM275" s="27"/>
      <c r="FON275" s="27"/>
      <c r="FOO275" s="27"/>
      <c r="FOP275" s="27"/>
      <c r="FOQ275" s="27"/>
      <c r="FOR275" s="27"/>
      <c r="FOS275" s="27"/>
      <c r="FOT275" s="27"/>
      <c r="FOU275" s="27"/>
      <c r="FOV275" s="27"/>
      <c r="FOW275" s="27"/>
      <c r="FOX275" s="27"/>
      <c r="FOY275" s="27"/>
      <c r="FOZ275" s="27"/>
      <c r="FPA275" s="27"/>
      <c r="FPB275" s="27"/>
      <c r="FPC275" s="27"/>
      <c r="FPD275" s="27"/>
      <c r="FPE275" s="27"/>
      <c r="FPF275" s="27"/>
      <c r="FPG275" s="27"/>
      <c r="FPH275" s="27"/>
      <c r="FPI275" s="27"/>
      <c r="FPJ275" s="27"/>
      <c r="FPK275" s="27"/>
      <c r="FPL275" s="27"/>
      <c r="FPM275" s="27"/>
      <c r="FPN275" s="27"/>
      <c r="FPO275" s="27"/>
      <c r="FPP275" s="27"/>
      <c r="FPQ275" s="27"/>
      <c r="FPR275" s="27"/>
      <c r="FPS275" s="27"/>
      <c r="FPT275" s="27"/>
      <c r="FPU275" s="27"/>
      <c r="FPV275" s="27"/>
      <c r="FPW275" s="27"/>
      <c r="FPX275" s="27"/>
      <c r="FPY275" s="27"/>
      <c r="FPZ275" s="27"/>
      <c r="FQA275" s="27"/>
      <c r="FQB275" s="27"/>
      <c r="FQC275" s="27"/>
      <c r="FQD275" s="27"/>
      <c r="FQE275" s="27"/>
      <c r="FQF275" s="27"/>
      <c r="FQG275" s="27"/>
      <c r="FQH275" s="27"/>
      <c r="FQI275" s="27"/>
      <c r="FQJ275" s="27"/>
      <c r="FQK275" s="27"/>
      <c r="FQL275" s="27"/>
      <c r="FQM275" s="27"/>
      <c r="FQN275" s="27"/>
      <c r="FQO275" s="27"/>
      <c r="FQP275" s="27"/>
      <c r="FQQ275" s="27"/>
      <c r="FQR275" s="27"/>
      <c r="FQS275" s="27"/>
      <c r="FQT275" s="27"/>
      <c r="FQU275" s="27"/>
      <c r="FQV275" s="27"/>
      <c r="FQW275" s="27"/>
      <c r="FQX275" s="27"/>
      <c r="FQY275" s="27"/>
      <c r="FQZ275" s="27"/>
      <c r="FRA275" s="27"/>
      <c r="FRB275" s="27"/>
      <c r="FRC275" s="27"/>
      <c r="FRD275" s="27"/>
      <c r="FRE275" s="27"/>
      <c r="FRF275" s="27"/>
      <c r="FRG275" s="27"/>
      <c r="FRH275" s="27"/>
      <c r="FRI275" s="27"/>
      <c r="FRJ275" s="27"/>
      <c r="FRK275" s="27"/>
      <c r="FRL275" s="27"/>
      <c r="FRM275" s="27"/>
      <c r="FRN275" s="27"/>
      <c r="FRO275" s="27"/>
      <c r="FRP275" s="27"/>
      <c r="FRQ275" s="27"/>
      <c r="FRR275" s="27"/>
      <c r="FRS275" s="27"/>
      <c r="FRT275" s="27"/>
      <c r="FRU275" s="27"/>
      <c r="FRV275" s="27"/>
      <c r="FRW275" s="27"/>
      <c r="FRX275" s="27"/>
      <c r="FRY275" s="27"/>
      <c r="FRZ275" s="27"/>
      <c r="FSA275" s="27"/>
      <c r="FSB275" s="27"/>
      <c r="FSC275" s="27"/>
      <c r="FSD275" s="27"/>
      <c r="FSE275" s="27"/>
      <c r="FSF275" s="27"/>
      <c r="FSG275" s="27"/>
      <c r="FSH275" s="27"/>
      <c r="FSI275" s="27"/>
      <c r="FSJ275" s="27"/>
      <c r="FSK275" s="27"/>
      <c r="FSL275" s="27"/>
      <c r="FSM275" s="27"/>
      <c r="FSN275" s="27"/>
      <c r="FSO275" s="27"/>
      <c r="FSP275" s="27"/>
      <c r="FSQ275" s="27"/>
      <c r="FSR275" s="27"/>
      <c r="FSS275" s="27"/>
      <c r="FST275" s="27"/>
      <c r="FSU275" s="27"/>
      <c r="FSV275" s="27"/>
      <c r="FSW275" s="27"/>
      <c r="FSX275" s="27"/>
      <c r="FSY275" s="27"/>
      <c r="FSZ275" s="27"/>
      <c r="FTA275" s="27"/>
      <c r="FTB275" s="27"/>
      <c r="FTC275" s="27"/>
      <c r="FTD275" s="27"/>
      <c r="FTE275" s="27"/>
      <c r="FTF275" s="27"/>
      <c r="FTG275" s="27"/>
      <c r="FTH275" s="27"/>
      <c r="FTI275" s="27"/>
      <c r="FTJ275" s="27"/>
      <c r="FTK275" s="27"/>
      <c r="FTL275" s="27"/>
      <c r="FTM275" s="27"/>
      <c r="FTN275" s="27"/>
      <c r="FTO275" s="27"/>
      <c r="FTP275" s="27"/>
      <c r="FTQ275" s="27"/>
      <c r="FTR275" s="27"/>
      <c r="FTS275" s="27"/>
      <c r="FTT275" s="27"/>
      <c r="FTU275" s="27"/>
      <c r="FTV275" s="27"/>
      <c r="FTW275" s="27"/>
      <c r="FTX275" s="27"/>
      <c r="FTY275" s="27"/>
      <c r="FTZ275" s="27"/>
      <c r="FUA275" s="27"/>
      <c r="FUB275" s="27"/>
      <c r="FUC275" s="27"/>
      <c r="FUD275" s="27"/>
      <c r="FUE275" s="27"/>
      <c r="FUF275" s="27"/>
      <c r="FUG275" s="27"/>
      <c r="FUH275" s="27"/>
      <c r="FUI275" s="27"/>
      <c r="FUJ275" s="27"/>
      <c r="FUK275" s="27"/>
      <c r="FUL275" s="27"/>
      <c r="FUM275" s="27"/>
      <c r="FUN275" s="27"/>
      <c r="FUO275" s="27"/>
      <c r="FUP275" s="27"/>
      <c r="FUQ275" s="27"/>
      <c r="FUR275" s="27"/>
      <c r="FUS275" s="27"/>
      <c r="FUT275" s="27"/>
      <c r="FUU275" s="27"/>
      <c r="FUV275" s="27"/>
      <c r="FUW275" s="27"/>
      <c r="FUX275" s="27"/>
      <c r="FUY275" s="27"/>
      <c r="FUZ275" s="27"/>
      <c r="FVA275" s="27"/>
      <c r="FVB275" s="27"/>
      <c r="FVC275" s="27"/>
      <c r="FVD275" s="27"/>
      <c r="FVE275" s="27"/>
      <c r="FVF275" s="27"/>
      <c r="FVG275" s="27"/>
      <c r="FVH275" s="27"/>
      <c r="FVI275" s="27"/>
      <c r="FVJ275" s="27"/>
      <c r="FVK275" s="27"/>
      <c r="FVL275" s="27"/>
      <c r="FVM275" s="27"/>
      <c r="FVN275" s="27"/>
      <c r="FVO275" s="27"/>
      <c r="FVP275" s="27"/>
      <c r="FVQ275" s="27"/>
      <c r="FVR275" s="27"/>
      <c r="FVS275" s="27"/>
      <c r="FVT275" s="27"/>
      <c r="FVU275" s="27"/>
      <c r="FVV275" s="27"/>
      <c r="FVW275" s="27"/>
      <c r="FVX275" s="27"/>
      <c r="FVY275" s="27"/>
      <c r="FVZ275" s="27"/>
      <c r="FWA275" s="27"/>
      <c r="FWB275" s="27"/>
      <c r="FWC275" s="27"/>
      <c r="FWD275" s="27"/>
      <c r="FWE275" s="27"/>
      <c r="FWF275" s="27"/>
      <c r="FWG275" s="27"/>
      <c r="FWH275" s="27"/>
      <c r="FWI275" s="27"/>
      <c r="FWJ275" s="27"/>
      <c r="FWK275" s="27"/>
      <c r="FWL275" s="27"/>
      <c r="FWM275" s="27"/>
      <c r="FWN275" s="27"/>
      <c r="FWO275" s="27"/>
      <c r="FWP275" s="27"/>
      <c r="FWQ275" s="27"/>
      <c r="FWR275" s="27"/>
      <c r="FWS275" s="27"/>
      <c r="FWT275" s="27"/>
      <c r="FWU275" s="27"/>
      <c r="FWV275" s="27"/>
      <c r="FWW275" s="27"/>
      <c r="FWX275" s="27"/>
      <c r="FWY275" s="27"/>
      <c r="FWZ275" s="27"/>
      <c r="FXA275" s="27"/>
      <c r="FXB275" s="27"/>
      <c r="FXC275" s="27"/>
      <c r="FXD275" s="27"/>
      <c r="FXE275" s="27"/>
      <c r="FXF275" s="27"/>
      <c r="FXG275" s="27"/>
      <c r="FXH275" s="27"/>
      <c r="FXI275" s="27"/>
      <c r="FXJ275" s="27"/>
      <c r="FXK275" s="27"/>
      <c r="FXL275" s="27"/>
      <c r="FXM275" s="27"/>
      <c r="FXN275" s="27"/>
      <c r="FXO275" s="27"/>
      <c r="FXP275" s="27"/>
      <c r="FXQ275" s="27"/>
      <c r="FXR275" s="27"/>
      <c r="FXS275" s="27"/>
      <c r="FXT275" s="27"/>
      <c r="FXU275" s="27"/>
      <c r="FXV275" s="27"/>
      <c r="FXW275" s="27"/>
      <c r="FXX275" s="27"/>
      <c r="FXY275" s="27"/>
      <c r="FXZ275" s="27"/>
      <c r="FYA275" s="27"/>
      <c r="FYB275" s="27"/>
      <c r="FYC275" s="27"/>
      <c r="FYD275" s="27"/>
      <c r="FYE275" s="27"/>
      <c r="FYF275" s="27"/>
      <c r="FYG275" s="27"/>
      <c r="FYH275" s="27"/>
      <c r="FYI275" s="27"/>
      <c r="FYJ275" s="27"/>
      <c r="FYK275" s="27"/>
      <c r="FYL275" s="27"/>
      <c r="FYM275" s="27"/>
      <c r="FYN275" s="27"/>
      <c r="FYO275" s="27"/>
      <c r="FYP275" s="27"/>
      <c r="FYQ275" s="27"/>
      <c r="FYR275" s="27"/>
      <c r="FYS275" s="27"/>
      <c r="FYT275" s="27"/>
      <c r="FYU275" s="27"/>
      <c r="FYV275" s="27"/>
      <c r="FYW275" s="27"/>
      <c r="FYX275" s="27"/>
      <c r="FYY275" s="27"/>
      <c r="FYZ275" s="27"/>
      <c r="FZA275" s="27"/>
      <c r="FZB275" s="27"/>
      <c r="FZC275" s="27"/>
      <c r="FZD275" s="27"/>
      <c r="FZE275" s="27"/>
      <c r="FZF275" s="27"/>
      <c r="FZG275" s="27"/>
      <c r="FZH275" s="27"/>
      <c r="FZI275" s="27"/>
      <c r="FZJ275" s="27"/>
      <c r="FZK275" s="27"/>
      <c r="FZL275" s="27"/>
      <c r="FZM275" s="27"/>
      <c r="FZN275" s="27"/>
      <c r="FZO275" s="27"/>
      <c r="FZP275" s="27"/>
      <c r="FZQ275" s="27"/>
      <c r="FZR275" s="27"/>
      <c r="FZS275" s="27"/>
      <c r="FZT275" s="27"/>
      <c r="FZU275" s="27"/>
      <c r="FZV275" s="27"/>
      <c r="FZW275" s="27"/>
      <c r="FZX275" s="27"/>
      <c r="FZY275" s="27"/>
      <c r="FZZ275" s="27"/>
      <c r="GAA275" s="27"/>
      <c r="GAB275" s="27"/>
      <c r="GAC275" s="27"/>
      <c r="GAD275" s="27"/>
      <c r="GAE275" s="27"/>
      <c r="GAF275" s="27"/>
      <c r="GAG275" s="27"/>
      <c r="GAH275" s="27"/>
      <c r="GAI275" s="27"/>
      <c r="GAJ275" s="27"/>
      <c r="GAK275" s="27"/>
      <c r="GAL275" s="27"/>
      <c r="GAM275" s="27"/>
      <c r="GAN275" s="27"/>
      <c r="GAO275" s="27"/>
      <c r="GAP275" s="27"/>
      <c r="GAQ275" s="27"/>
      <c r="GAR275" s="27"/>
      <c r="GAS275" s="27"/>
      <c r="GAT275" s="27"/>
      <c r="GAU275" s="27"/>
      <c r="GAV275" s="27"/>
      <c r="GAW275" s="27"/>
      <c r="GAX275" s="27"/>
      <c r="GAY275" s="27"/>
      <c r="GAZ275" s="27"/>
      <c r="GBA275" s="27"/>
      <c r="GBB275" s="27"/>
      <c r="GBC275" s="27"/>
      <c r="GBD275" s="27"/>
      <c r="GBE275" s="27"/>
      <c r="GBF275" s="27"/>
      <c r="GBG275" s="27"/>
      <c r="GBH275" s="27"/>
      <c r="GBI275" s="27"/>
      <c r="GBJ275" s="27"/>
      <c r="GBK275" s="27"/>
      <c r="GBL275" s="27"/>
      <c r="GBM275" s="27"/>
      <c r="GBN275" s="27"/>
      <c r="GBO275" s="27"/>
      <c r="GBP275" s="27"/>
      <c r="GBQ275" s="27"/>
      <c r="GBR275" s="27"/>
      <c r="GBS275" s="27"/>
      <c r="GBT275" s="27"/>
      <c r="GBU275" s="27"/>
      <c r="GBV275" s="27"/>
      <c r="GBW275" s="27"/>
      <c r="GBX275" s="27"/>
      <c r="GBY275" s="27"/>
      <c r="GBZ275" s="27"/>
      <c r="GCA275" s="27"/>
      <c r="GCB275" s="27"/>
      <c r="GCC275" s="27"/>
      <c r="GCD275" s="27"/>
      <c r="GCE275" s="27"/>
      <c r="GCF275" s="27"/>
      <c r="GCG275" s="27"/>
      <c r="GCH275" s="27"/>
      <c r="GCI275" s="27"/>
      <c r="GCJ275" s="27"/>
      <c r="GCK275" s="27"/>
      <c r="GCL275" s="27"/>
      <c r="GCM275" s="27"/>
      <c r="GCN275" s="27"/>
      <c r="GCO275" s="27"/>
      <c r="GCP275" s="27"/>
      <c r="GCQ275" s="27"/>
      <c r="GCR275" s="27"/>
      <c r="GCS275" s="27"/>
      <c r="GCT275" s="27"/>
      <c r="GCU275" s="27"/>
      <c r="GCV275" s="27"/>
      <c r="GCW275" s="27"/>
      <c r="GCX275" s="27"/>
      <c r="GCY275" s="27"/>
      <c r="GCZ275" s="27"/>
      <c r="GDA275" s="27"/>
      <c r="GDB275" s="27"/>
      <c r="GDC275" s="27"/>
      <c r="GDD275" s="27"/>
      <c r="GDE275" s="27"/>
      <c r="GDF275" s="27"/>
      <c r="GDG275" s="27"/>
      <c r="GDH275" s="27"/>
      <c r="GDI275" s="27"/>
      <c r="GDJ275" s="27"/>
      <c r="GDK275" s="27"/>
      <c r="GDL275" s="27"/>
      <c r="GDM275" s="27"/>
      <c r="GDN275" s="27"/>
      <c r="GDO275" s="27"/>
      <c r="GDP275" s="27"/>
      <c r="GDQ275" s="27"/>
      <c r="GDR275" s="27"/>
      <c r="GDS275" s="27"/>
      <c r="GDT275" s="27"/>
      <c r="GDU275" s="27"/>
      <c r="GDV275" s="27"/>
      <c r="GDW275" s="27"/>
      <c r="GDX275" s="27"/>
      <c r="GDY275" s="27"/>
      <c r="GDZ275" s="27"/>
      <c r="GEA275" s="27"/>
      <c r="GEB275" s="27"/>
      <c r="GEC275" s="27"/>
      <c r="GED275" s="27"/>
      <c r="GEE275" s="27"/>
      <c r="GEF275" s="27"/>
      <c r="GEG275" s="27"/>
      <c r="GEH275" s="27"/>
      <c r="GEI275" s="27"/>
      <c r="GEJ275" s="27"/>
      <c r="GEK275" s="27"/>
      <c r="GEL275" s="27"/>
      <c r="GEM275" s="27"/>
      <c r="GEN275" s="27"/>
      <c r="GEO275" s="27"/>
      <c r="GEP275" s="27"/>
      <c r="GEQ275" s="27"/>
      <c r="GER275" s="27"/>
      <c r="GES275" s="27"/>
      <c r="GET275" s="27"/>
      <c r="GEU275" s="27"/>
      <c r="GEV275" s="27"/>
      <c r="GEW275" s="27"/>
      <c r="GEX275" s="27"/>
      <c r="GEY275" s="27"/>
      <c r="GEZ275" s="27"/>
      <c r="GFA275" s="27"/>
      <c r="GFB275" s="27"/>
      <c r="GFC275" s="27"/>
      <c r="GFD275" s="27"/>
      <c r="GFE275" s="27"/>
      <c r="GFF275" s="27"/>
      <c r="GFG275" s="27"/>
      <c r="GFH275" s="27"/>
      <c r="GFI275" s="27"/>
      <c r="GFJ275" s="27"/>
      <c r="GFK275" s="27"/>
      <c r="GFL275" s="27"/>
      <c r="GFM275" s="27"/>
      <c r="GFN275" s="27"/>
      <c r="GFO275" s="27"/>
      <c r="GFP275" s="27"/>
      <c r="GFQ275" s="27"/>
      <c r="GFR275" s="27"/>
      <c r="GFS275" s="27"/>
      <c r="GFT275" s="27"/>
      <c r="GFU275" s="27"/>
      <c r="GFV275" s="27"/>
      <c r="GFW275" s="27"/>
      <c r="GFX275" s="27"/>
      <c r="GFY275" s="27"/>
      <c r="GFZ275" s="27"/>
      <c r="GGA275" s="27"/>
      <c r="GGB275" s="27"/>
      <c r="GGC275" s="27"/>
      <c r="GGD275" s="27"/>
      <c r="GGE275" s="27"/>
      <c r="GGF275" s="27"/>
      <c r="GGG275" s="27"/>
      <c r="GGH275" s="27"/>
      <c r="GGI275" s="27"/>
      <c r="GGJ275" s="27"/>
      <c r="GGK275" s="27"/>
      <c r="GGL275" s="27"/>
      <c r="GGM275" s="27"/>
      <c r="GGN275" s="27"/>
      <c r="GGO275" s="27"/>
      <c r="GGP275" s="27"/>
      <c r="GGQ275" s="27"/>
      <c r="GGR275" s="27"/>
      <c r="GGS275" s="27"/>
      <c r="GGT275" s="27"/>
      <c r="GGU275" s="27"/>
      <c r="GGV275" s="27"/>
      <c r="GGW275" s="27"/>
      <c r="GGX275" s="27"/>
      <c r="GGY275" s="27"/>
      <c r="GGZ275" s="27"/>
      <c r="GHA275" s="27"/>
      <c r="GHB275" s="27"/>
      <c r="GHC275" s="27"/>
      <c r="GHD275" s="27"/>
      <c r="GHE275" s="27"/>
      <c r="GHF275" s="27"/>
      <c r="GHG275" s="27"/>
      <c r="GHH275" s="27"/>
      <c r="GHI275" s="27"/>
      <c r="GHJ275" s="27"/>
      <c r="GHK275" s="27"/>
      <c r="GHL275" s="27"/>
      <c r="GHM275" s="27"/>
      <c r="GHN275" s="27"/>
      <c r="GHO275" s="27"/>
      <c r="GHP275" s="27"/>
      <c r="GHQ275" s="27"/>
      <c r="GHR275" s="27"/>
      <c r="GHS275" s="27"/>
      <c r="GHT275" s="27"/>
      <c r="GHU275" s="27"/>
      <c r="GHV275" s="27"/>
      <c r="GHW275" s="27"/>
      <c r="GHX275" s="27"/>
      <c r="GHY275" s="27"/>
      <c r="GHZ275" s="27"/>
      <c r="GIA275" s="27"/>
      <c r="GIB275" s="27"/>
      <c r="GIC275" s="27"/>
      <c r="GID275" s="27"/>
      <c r="GIE275" s="27"/>
      <c r="GIF275" s="27"/>
      <c r="GIG275" s="27"/>
      <c r="GIH275" s="27"/>
      <c r="GII275" s="27"/>
      <c r="GIJ275" s="27"/>
      <c r="GIK275" s="27"/>
      <c r="GIL275" s="27"/>
      <c r="GIM275" s="27"/>
      <c r="GIN275" s="27"/>
      <c r="GIO275" s="27"/>
      <c r="GIP275" s="27"/>
      <c r="GIQ275" s="27"/>
      <c r="GIR275" s="27"/>
      <c r="GIS275" s="27"/>
      <c r="GIT275" s="27"/>
      <c r="GIU275" s="27"/>
      <c r="GIV275" s="27"/>
      <c r="GIW275" s="27"/>
      <c r="GIX275" s="27"/>
      <c r="GIY275" s="27"/>
      <c r="GIZ275" s="27"/>
      <c r="GJA275" s="27"/>
      <c r="GJB275" s="27"/>
      <c r="GJC275" s="27"/>
      <c r="GJD275" s="27"/>
      <c r="GJE275" s="27"/>
      <c r="GJF275" s="27"/>
      <c r="GJG275" s="27"/>
      <c r="GJH275" s="27"/>
      <c r="GJI275" s="27"/>
      <c r="GJJ275" s="27"/>
      <c r="GJK275" s="27"/>
      <c r="GJL275" s="27"/>
      <c r="GJM275" s="27"/>
      <c r="GJN275" s="27"/>
      <c r="GJO275" s="27"/>
      <c r="GJP275" s="27"/>
      <c r="GJQ275" s="27"/>
      <c r="GJR275" s="27"/>
      <c r="GJS275" s="27"/>
      <c r="GJT275" s="27"/>
      <c r="GJU275" s="27"/>
      <c r="GJV275" s="27"/>
      <c r="GJW275" s="27"/>
      <c r="GJX275" s="27"/>
      <c r="GJY275" s="27"/>
      <c r="GJZ275" s="27"/>
      <c r="GKA275" s="27"/>
      <c r="GKB275" s="27"/>
      <c r="GKC275" s="27"/>
      <c r="GKD275" s="27"/>
      <c r="GKE275" s="27"/>
      <c r="GKF275" s="27"/>
      <c r="GKG275" s="27"/>
      <c r="GKH275" s="27"/>
      <c r="GKI275" s="27"/>
      <c r="GKJ275" s="27"/>
      <c r="GKK275" s="27"/>
      <c r="GKL275" s="27"/>
      <c r="GKM275" s="27"/>
      <c r="GKN275" s="27"/>
      <c r="GKO275" s="27"/>
      <c r="GKP275" s="27"/>
      <c r="GKQ275" s="27"/>
      <c r="GKR275" s="27"/>
      <c r="GKS275" s="27"/>
      <c r="GKT275" s="27"/>
      <c r="GKU275" s="27"/>
      <c r="GKV275" s="27"/>
      <c r="GKW275" s="27"/>
      <c r="GKX275" s="27"/>
      <c r="GKY275" s="27"/>
      <c r="GKZ275" s="27"/>
      <c r="GLA275" s="27"/>
      <c r="GLB275" s="27"/>
      <c r="GLC275" s="27"/>
      <c r="GLD275" s="27"/>
      <c r="GLE275" s="27"/>
      <c r="GLF275" s="27"/>
      <c r="GLG275" s="27"/>
      <c r="GLH275" s="27"/>
      <c r="GLI275" s="27"/>
      <c r="GLJ275" s="27"/>
      <c r="GLK275" s="27"/>
      <c r="GLL275" s="27"/>
      <c r="GLM275" s="27"/>
      <c r="GLN275" s="27"/>
      <c r="GLO275" s="27"/>
      <c r="GLP275" s="27"/>
      <c r="GLQ275" s="27"/>
      <c r="GLR275" s="27"/>
      <c r="GLS275" s="27"/>
      <c r="GLT275" s="27"/>
      <c r="GLU275" s="27"/>
      <c r="GLV275" s="27"/>
      <c r="GLW275" s="27"/>
      <c r="GLX275" s="27"/>
      <c r="GLY275" s="27"/>
      <c r="GLZ275" s="27"/>
      <c r="GMA275" s="27"/>
      <c r="GMB275" s="27"/>
      <c r="GMC275" s="27"/>
      <c r="GMD275" s="27"/>
      <c r="GME275" s="27"/>
      <c r="GMF275" s="27"/>
      <c r="GMG275" s="27"/>
      <c r="GMH275" s="27"/>
      <c r="GMI275" s="27"/>
      <c r="GMJ275" s="27"/>
      <c r="GMK275" s="27"/>
      <c r="GML275" s="27"/>
      <c r="GMM275" s="27"/>
      <c r="GMN275" s="27"/>
      <c r="GMO275" s="27"/>
      <c r="GMP275" s="27"/>
      <c r="GMQ275" s="27"/>
      <c r="GMR275" s="27"/>
      <c r="GMS275" s="27"/>
      <c r="GMT275" s="27"/>
      <c r="GMU275" s="27"/>
      <c r="GMV275" s="27"/>
      <c r="GMW275" s="27"/>
      <c r="GMX275" s="27"/>
      <c r="GMY275" s="27"/>
      <c r="GMZ275" s="27"/>
      <c r="GNA275" s="27"/>
      <c r="GNB275" s="27"/>
      <c r="GNC275" s="27"/>
      <c r="GND275" s="27"/>
      <c r="GNE275" s="27"/>
      <c r="GNF275" s="27"/>
      <c r="GNG275" s="27"/>
      <c r="GNH275" s="27"/>
      <c r="GNI275" s="27"/>
      <c r="GNJ275" s="27"/>
      <c r="GNK275" s="27"/>
      <c r="GNL275" s="27"/>
      <c r="GNM275" s="27"/>
      <c r="GNN275" s="27"/>
      <c r="GNO275" s="27"/>
      <c r="GNP275" s="27"/>
      <c r="GNQ275" s="27"/>
      <c r="GNR275" s="27"/>
      <c r="GNS275" s="27"/>
      <c r="GNT275" s="27"/>
      <c r="GNU275" s="27"/>
      <c r="GNV275" s="27"/>
      <c r="GNW275" s="27"/>
      <c r="GNX275" s="27"/>
      <c r="GNY275" s="27"/>
      <c r="GNZ275" s="27"/>
      <c r="GOA275" s="27"/>
      <c r="GOB275" s="27"/>
      <c r="GOC275" s="27"/>
      <c r="GOD275" s="27"/>
      <c r="GOE275" s="27"/>
      <c r="GOF275" s="27"/>
      <c r="GOG275" s="27"/>
      <c r="GOH275" s="27"/>
      <c r="GOI275" s="27"/>
      <c r="GOJ275" s="27"/>
      <c r="GOK275" s="27"/>
      <c r="GOL275" s="27"/>
      <c r="GOM275" s="27"/>
      <c r="GON275" s="27"/>
      <c r="GOO275" s="27"/>
      <c r="GOP275" s="27"/>
      <c r="GOQ275" s="27"/>
      <c r="GOR275" s="27"/>
      <c r="GOS275" s="27"/>
      <c r="GOT275" s="27"/>
      <c r="GOU275" s="27"/>
      <c r="GOV275" s="27"/>
      <c r="GOW275" s="27"/>
      <c r="GOX275" s="27"/>
      <c r="GOY275" s="27"/>
      <c r="GOZ275" s="27"/>
      <c r="GPA275" s="27"/>
      <c r="GPB275" s="27"/>
      <c r="GPC275" s="27"/>
      <c r="GPD275" s="27"/>
      <c r="GPE275" s="27"/>
      <c r="GPF275" s="27"/>
      <c r="GPG275" s="27"/>
      <c r="GPH275" s="27"/>
      <c r="GPI275" s="27"/>
      <c r="GPJ275" s="27"/>
      <c r="GPK275" s="27"/>
      <c r="GPL275" s="27"/>
      <c r="GPM275" s="27"/>
      <c r="GPN275" s="27"/>
      <c r="GPO275" s="27"/>
      <c r="GPP275" s="27"/>
      <c r="GPQ275" s="27"/>
      <c r="GPR275" s="27"/>
      <c r="GPS275" s="27"/>
      <c r="GPT275" s="27"/>
      <c r="GPU275" s="27"/>
      <c r="GPV275" s="27"/>
      <c r="GPW275" s="27"/>
      <c r="GPX275" s="27"/>
      <c r="GPY275" s="27"/>
      <c r="GPZ275" s="27"/>
      <c r="GQA275" s="27"/>
      <c r="GQB275" s="27"/>
      <c r="GQC275" s="27"/>
      <c r="GQD275" s="27"/>
      <c r="GQE275" s="27"/>
      <c r="GQF275" s="27"/>
      <c r="GQG275" s="27"/>
      <c r="GQH275" s="27"/>
      <c r="GQI275" s="27"/>
      <c r="GQJ275" s="27"/>
      <c r="GQK275" s="27"/>
      <c r="GQL275" s="27"/>
      <c r="GQM275" s="27"/>
      <c r="GQN275" s="27"/>
      <c r="GQO275" s="27"/>
      <c r="GQP275" s="27"/>
      <c r="GQQ275" s="27"/>
      <c r="GQR275" s="27"/>
      <c r="GQS275" s="27"/>
      <c r="GQT275" s="27"/>
      <c r="GQU275" s="27"/>
      <c r="GQV275" s="27"/>
      <c r="GQW275" s="27"/>
      <c r="GQX275" s="27"/>
      <c r="GQY275" s="27"/>
      <c r="GQZ275" s="27"/>
      <c r="GRA275" s="27"/>
      <c r="GRB275" s="27"/>
      <c r="GRC275" s="27"/>
      <c r="GRD275" s="27"/>
      <c r="GRE275" s="27"/>
      <c r="GRF275" s="27"/>
      <c r="GRG275" s="27"/>
      <c r="GRH275" s="27"/>
      <c r="GRI275" s="27"/>
      <c r="GRJ275" s="27"/>
      <c r="GRK275" s="27"/>
      <c r="GRL275" s="27"/>
      <c r="GRM275" s="27"/>
      <c r="GRN275" s="27"/>
      <c r="GRO275" s="27"/>
      <c r="GRP275" s="27"/>
      <c r="GRQ275" s="27"/>
      <c r="GRR275" s="27"/>
      <c r="GRS275" s="27"/>
      <c r="GRT275" s="27"/>
      <c r="GRU275" s="27"/>
      <c r="GRV275" s="27"/>
      <c r="GRW275" s="27"/>
      <c r="GRX275" s="27"/>
      <c r="GRY275" s="27"/>
      <c r="GRZ275" s="27"/>
      <c r="GSA275" s="27"/>
      <c r="GSB275" s="27"/>
      <c r="GSC275" s="27"/>
      <c r="GSD275" s="27"/>
      <c r="GSE275" s="27"/>
      <c r="GSF275" s="27"/>
      <c r="GSG275" s="27"/>
      <c r="GSH275" s="27"/>
      <c r="GSI275" s="27"/>
      <c r="GSJ275" s="27"/>
      <c r="GSK275" s="27"/>
      <c r="GSL275" s="27"/>
      <c r="GSM275" s="27"/>
      <c r="GSN275" s="27"/>
      <c r="GSO275" s="27"/>
      <c r="GSP275" s="27"/>
      <c r="GSQ275" s="27"/>
      <c r="GSR275" s="27"/>
      <c r="GSS275" s="27"/>
      <c r="GST275" s="27"/>
      <c r="GSU275" s="27"/>
      <c r="GSV275" s="27"/>
      <c r="GSW275" s="27"/>
      <c r="GSX275" s="27"/>
      <c r="GSY275" s="27"/>
      <c r="GSZ275" s="27"/>
      <c r="GTA275" s="27"/>
      <c r="GTB275" s="27"/>
      <c r="GTC275" s="27"/>
      <c r="GTD275" s="27"/>
      <c r="GTE275" s="27"/>
      <c r="GTF275" s="27"/>
      <c r="GTG275" s="27"/>
      <c r="GTH275" s="27"/>
      <c r="GTI275" s="27"/>
      <c r="GTJ275" s="27"/>
      <c r="GTK275" s="27"/>
      <c r="GTL275" s="27"/>
      <c r="GTM275" s="27"/>
      <c r="GTN275" s="27"/>
      <c r="GTO275" s="27"/>
      <c r="GTP275" s="27"/>
      <c r="GTQ275" s="27"/>
      <c r="GTR275" s="27"/>
      <c r="GTS275" s="27"/>
      <c r="GTT275" s="27"/>
      <c r="GTU275" s="27"/>
      <c r="GTV275" s="27"/>
      <c r="GTW275" s="27"/>
      <c r="GTX275" s="27"/>
      <c r="GTY275" s="27"/>
      <c r="GTZ275" s="27"/>
      <c r="GUA275" s="27"/>
      <c r="GUB275" s="27"/>
      <c r="GUC275" s="27"/>
      <c r="GUD275" s="27"/>
      <c r="GUE275" s="27"/>
      <c r="GUF275" s="27"/>
      <c r="GUG275" s="27"/>
      <c r="GUH275" s="27"/>
      <c r="GUI275" s="27"/>
      <c r="GUJ275" s="27"/>
      <c r="GUK275" s="27"/>
      <c r="GUL275" s="27"/>
      <c r="GUM275" s="27"/>
      <c r="GUN275" s="27"/>
      <c r="GUO275" s="27"/>
      <c r="GUP275" s="27"/>
      <c r="GUQ275" s="27"/>
      <c r="GUR275" s="27"/>
      <c r="GUS275" s="27"/>
      <c r="GUT275" s="27"/>
      <c r="GUU275" s="27"/>
      <c r="GUV275" s="27"/>
      <c r="GUW275" s="27"/>
      <c r="GUX275" s="27"/>
      <c r="GUY275" s="27"/>
      <c r="GUZ275" s="27"/>
      <c r="GVA275" s="27"/>
      <c r="GVB275" s="27"/>
      <c r="GVC275" s="27"/>
      <c r="GVD275" s="27"/>
      <c r="GVE275" s="27"/>
      <c r="GVF275" s="27"/>
      <c r="GVG275" s="27"/>
      <c r="GVH275" s="27"/>
      <c r="GVI275" s="27"/>
      <c r="GVJ275" s="27"/>
      <c r="GVK275" s="27"/>
      <c r="GVL275" s="27"/>
      <c r="GVM275" s="27"/>
      <c r="GVN275" s="27"/>
      <c r="GVO275" s="27"/>
      <c r="GVP275" s="27"/>
      <c r="GVQ275" s="27"/>
      <c r="GVR275" s="27"/>
      <c r="GVS275" s="27"/>
      <c r="GVT275" s="27"/>
      <c r="GVU275" s="27"/>
      <c r="GVV275" s="27"/>
      <c r="GVW275" s="27"/>
      <c r="GVX275" s="27"/>
      <c r="GVY275" s="27"/>
      <c r="GVZ275" s="27"/>
      <c r="GWA275" s="27"/>
      <c r="GWB275" s="27"/>
      <c r="GWC275" s="27"/>
      <c r="GWD275" s="27"/>
      <c r="GWE275" s="27"/>
      <c r="GWF275" s="27"/>
      <c r="GWG275" s="27"/>
      <c r="GWH275" s="27"/>
      <c r="GWI275" s="27"/>
      <c r="GWJ275" s="27"/>
      <c r="GWK275" s="27"/>
      <c r="GWL275" s="27"/>
      <c r="GWM275" s="27"/>
      <c r="GWN275" s="27"/>
      <c r="GWO275" s="27"/>
      <c r="GWP275" s="27"/>
      <c r="GWQ275" s="27"/>
      <c r="GWR275" s="27"/>
      <c r="GWS275" s="27"/>
      <c r="GWT275" s="27"/>
      <c r="GWU275" s="27"/>
      <c r="GWV275" s="27"/>
      <c r="GWW275" s="27"/>
      <c r="GWX275" s="27"/>
      <c r="GWY275" s="27"/>
      <c r="GWZ275" s="27"/>
      <c r="GXA275" s="27"/>
      <c r="GXB275" s="27"/>
      <c r="GXC275" s="27"/>
      <c r="GXD275" s="27"/>
      <c r="GXE275" s="27"/>
      <c r="GXF275" s="27"/>
      <c r="GXG275" s="27"/>
      <c r="GXH275" s="27"/>
      <c r="GXI275" s="27"/>
      <c r="GXJ275" s="27"/>
      <c r="GXK275" s="27"/>
      <c r="GXL275" s="27"/>
      <c r="GXM275" s="27"/>
      <c r="GXN275" s="27"/>
      <c r="GXO275" s="27"/>
      <c r="GXP275" s="27"/>
      <c r="GXQ275" s="27"/>
      <c r="GXR275" s="27"/>
      <c r="GXS275" s="27"/>
      <c r="GXT275" s="27"/>
      <c r="GXU275" s="27"/>
      <c r="GXV275" s="27"/>
      <c r="GXW275" s="27"/>
      <c r="GXX275" s="27"/>
      <c r="GXY275" s="27"/>
      <c r="GXZ275" s="27"/>
      <c r="GYA275" s="27"/>
      <c r="GYB275" s="27"/>
      <c r="GYC275" s="27"/>
      <c r="GYD275" s="27"/>
      <c r="GYE275" s="27"/>
      <c r="GYF275" s="27"/>
      <c r="GYG275" s="27"/>
      <c r="GYH275" s="27"/>
      <c r="GYI275" s="27"/>
      <c r="GYJ275" s="27"/>
      <c r="GYK275" s="27"/>
      <c r="GYL275" s="27"/>
      <c r="GYM275" s="27"/>
      <c r="GYN275" s="27"/>
      <c r="GYO275" s="27"/>
      <c r="GYP275" s="27"/>
      <c r="GYQ275" s="27"/>
      <c r="GYR275" s="27"/>
      <c r="GYS275" s="27"/>
      <c r="GYT275" s="27"/>
      <c r="GYU275" s="27"/>
      <c r="GYV275" s="27"/>
      <c r="GYW275" s="27"/>
      <c r="GYX275" s="27"/>
      <c r="GYY275" s="27"/>
      <c r="GYZ275" s="27"/>
      <c r="GZA275" s="27"/>
      <c r="GZB275" s="27"/>
      <c r="GZC275" s="27"/>
      <c r="GZD275" s="27"/>
      <c r="GZE275" s="27"/>
      <c r="GZF275" s="27"/>
      <c r="GZG275" s="27"/>
      <c r="GZH275" s="27"/>
      <c r="GZI275" s="27"/>
      <c r="GZJ275" s="27"/>
      <c r="GZK275" s="27"/>
      <c r="GZL275" s="27"/>
      <c r="GZM275" s="27"/>
      <c r="GZN275" s="27"/>
      <c r="GZO275" s="27"/>
      <c r="GZP275" s="27"/>
      <c r="GZQ275" s="27"/>
      <c r="GZR275" s="27"/>
      <c r="GZS275" s="27"/>
      <c r="GZT275" s="27"/>
      <c r="GZU275" s="27"/>
      <c r="GZV275" s="27"/>
      <c r="GZW275" s="27"/>
      <c r="GZX275" s="27"/>
      <c r="GZY275" s="27"/>
      <c r="GZZ275" s="27"/>
      <c r="HAA275" s="27"/>
      <c r="HAB275" s="27"/>
      <c r="HAC275" s="27"/>
      <c r="HAD275" s="27"/>
      <c r="HAE275" s="27"/>
      <c r="HAF275" s="27"/>
      <c r="HAG275" s="27"/>
      <c r="HAH275" s="27"/>
      <c r="HAI275" s="27"/>
      <c r="HAJ275" s="27"/>
      <c r="HAK275" s="27"/>
      <c r="HAL275" s="27"/>
      <c r="HAM275" s="27"/>
      <c r="HAN275" s="27"/>
      <c r="HAO275" s="27"/>
      <c r="HAP275" s="27"/>
      <c r="HAQ275" s="27"/>
      <c r="HAR275" s="27"/>
      <c r="HAS275" s="27"/>
      <c r="HAT275" s="27"/>
      <c r="HAU275" s="27"/>
      <c r="HAV275" s="27"/>
      <c r="HAW275" s="27"/>
      <c r="HAX275" s="27"/>
      <c r="HAY275" s="27"/>
      <c r="HAZ275" s="27"/>
      <c r="HBA275" s="27"/>
      <c r="HBB275" s="27"/>
      <c r="HBC275" s="27"/>
      <c r="HBD275" s="27"/>
      <c r="HBE275" s="27"/>
      <c r="HBF275" s="27"/>
      <c r="HBG275" s="27"/>
      <c r="HBH275" s="27"/>
      <c r="HBI275" s="27"/>
      <c r="HBJ275" s="27"/>
      <c r="HBK275" s="27"/>
      <c r="HBL275" s="27"/>
      <c r="HBM275" s="27"/>
      <c r="HBN275" s="27"/>
      <c r="HBO275" s="27"/>
      <c r="HBP275" s="27"/>
      <c r="HBQ275" s="27"/>
      <c r="HBR275" s="27"/>
      <c r="HBS275" s="27"/>
      <c r="HBT275" s="27"/>
      <c r="HBU275" s="27"/>
      <c r="HBV275" s="27"/>
      <c r="HBW275" s="27"/>
      <c r="HBX275" s="27"/>
      <c r="HBY275" s="27"/>
      <c r="HBZ275" s="27"/>
      <c r="HCA275" s="27"/>
      <c r="HCB275" s="27"/>
      <c r="HCC275" s="27"/>
      <c r="HCD275" s="27"/>
      <c r="HCE275" s="27"/>
      <c r="HCF275" s="27"/>
      <c r="HCG275" s="27"/>
      <c r="HCH275" s="27"/>
      <c r="HCI275" s="27"/>
      <c r="HCJ275" s="27"/>
      <c r="HCK275" s="27"/>
      <c r="HCL275" s="27"/>
      <c r="HCM275" s="27"/>
      <c r="HCN275" s="27"/>
      <c r="HCO275" s="27"/>
      <c r="HCP275" s="27"/>
      <c r="HCQ275" s="27"/>
      <c r="HCR275" s="27"/>
      <c r="HCS275" s="27"/>
      <c r="HCT275" s="27"/>
      <c r="HCU275" s="27"/>
      <c r="HCV275" s="27"/>
      <c r="HCW275" s="27"/>
      <c r="HCX275" s="27"/>
      <c r="HCY275" s="27"/>
      <c r="HCZ275" s="27"/>
      <c r="HDA275" s="27"/>
      <c r="HDB275" s="27"/>
      <c r="HDC275" s="27"/>
      <c r="HDD275" s="27"/>
      <c r="HDE275" s="27"/>
      <c r="HDF275" s="27"/>
      <c r="HDG275" s="27"/>
      <c r="HDH275" s="27"/>
      <c r="HDI275" s="27"/>
      <c r="HDJ275" s="27"/>
      <c r="HDK275" s="27"/>
      <c r="HDL275" s="27"/>
      <c r="HDM275" s="27"/>
      <c r="HDN275" s="27"/>
      <c r="HDO275" s="27"/>
      <c r="HDP275" s="27"/>
      <c r="HDQ275" s="27"/>
      <c r="HDR275" s="27"/>
      <c r="HDS275" s="27"/>
      <c r="HDT275" s="27"/>
      <c r="HDU275" s="27"/>
      <c r="HDV275" s="27"/>
      <c r="HDW275" s="27"/>
      <c r="HDX275" s="27"/>
      <c r="HDY275" s="27"/>
      <c r="HDZ275" s="27"/>
      <c r="HEA275" s="27"/>
      <c r="HEB275" s="27"/>
      <c r="HEC275" s="27"/>
      <c r="HED275" s="27"/>
      <c r="HEE275" s="27"/>
      <c r="HEF275" s="27"/>
      <c r="HEG275" s="27"/>
      <c r="HEH275" s="27"/>
      <c r="HEI275" s="27"/>
      <c r="HEJ275" s="27"/>
      <c r="HEK275" s="27"/>
      <c r="HEL275" s="27"/>
      <c r="HEM275" s="27"/>
      <c r="HEN275" s="27"/>
      <c r="HEO275" s="27"/>
      <c r="HEP275" s="27"/>
      <c r="HEQ275" s="27"/>
      <c r="HER275" s="27"/>
      <c r="HES275" s="27"/>
      <c r="HET275" s="27"/>
      <c r="HEU275" s="27"/>
      <c r="HEV275" s="27"/>
      <c r="HEW275" s="27"/>
      <c r="HEX275" s="27"/>
      <c r="HEY275" s="27"/>
      <c r="HEZ275" s="27"/>
      <c r="HFA275" s="27"/>
      <c r="HFB275" s="27"/>
      <c r="HFC275" s="27"/>
      <c r="HFD275" s="27"/>
      <c r="HFE275" s="27"/>
      <c r="HFF275" s="27"/>
      <c r="HFG275" s="27"/>
      <c r="HFH275" s="27"/>
      <c r="HFI275" s="27"/>
      <c r="HFJ275" s="27"/>
      <c r="HFK275" s="27"/>
      <c r="HFL275" s="27"/>
      <c r="HFM275" s="27"/>
      <c r="HFN275" s="27"/>
      <c r="HFO275" s="27"/>
      <c r="HFP275" s="27"/>
      <c r="HFQ275" s="27"/>
      <c r="HFR275" s="27"/>
      <c r="HFS275" s="27"/>
      <c r="HFT275" s="27"/>
      <c r="HFU275" s="27"/>
      <c r="HFV275" s="27"/>
      <c r="HFW275" s="27"/>
      <c r="HFX275" s="27"/>
      <c r="HFY275" s="27"/>
      <c r="HFZ275" s="27"/>
      <c r="HGA275" s="27"/>
      <c r="HGB275" s="27"/>
      <c r="HGC275" s="27"/>
      <c r="HGD275" s="27"/>
      <c r="HGE275" s="27"/>
      <c r="HGF275" s="27"/>
      <c r="HGG275" s="27"/>
      <c r="HGH275" s="27"/>
      <c r="HGI275" s="27"/>
      <c r="HGJ275" s="27"/>
      <c r="HGK275" s="27"/>
      <c r="HGL275" s="27"/>
      <c r="HGM275" s="27"/>
      <c r="HGN275" s="27"/>
      <c r="HGO275" s="27"/>
      <c r="HGP275" s="27"/>
      <c r="HGQ275" s="27"/>
      <c r="HGR275" s="27"/>
      <c r="HGS275" s="27"/>
      <c r="HGT275" s="27"/>
      <c r="HGU275" s="27"/>
      <c r="HGV275" s="27"/>
      <c r="HGW275" s="27"/>
      <c r="HGX275" s="27"/>
      <c r="HGY275" s="27"/>
      <c r="HGZ275" s="27"/>
      <c r="HHA275" s="27"/>
      <c r="HHB275" s="27"/>
      <c r="HHC275" s="27"/>
      <c r="HHD275" s="27"/>
      <c r="HHE275" s="27"/>
      <c r="HHF275" s="27"/>
      <c r="HHG275" s="27"/>
      <c r="HHH275" s="27"/>
      <c r="HHI275" s="27"/>
      <c r="HHJ275" s="27"/>
      <c r="HHK275" s="27"/>
      <c r="HHL275" s="27"/>
      <c r="HHM275" s="27"/>
      <c r="HHN275" s="27"/>
      <c r="HHO275" s="27"/>
      <c r="HHP275" s="27"/>
      <c r="HHQ275" s="27"/>
      <c r="HHR275" s="27"/>
      <c r="HHS275" s="27"/>
      <c r="HHT275" s="27"/>
      <c r="HHU275" s="27"/>
      <c r="HHV275" s="27"/>
      <c r="HHW275" s="27"/>
      <c r="HHX275" s="27"/>
      <c r="HHY275" s="27"/>
      <c r="HHZ275" s="27"/>
      <c r="HIA275" s="27"/>
      <c r="HIB275" s="27"/>
      <c r="HIC275" s="27"/>
      <c r="HID275" s="27"/>
      <c r="HIE275" s="27"/>
      <c r="HIF275" s="27"/>
      <c r="HIG275" s="27"/>
      <c r="HIH275" s="27"/>
      <c r="HII275" s="27"/>
      <c r="HIJ275" s="27"/>
      <c r="HIK275" s="27"/>
      <c r="HIL275" s="27"/>
      <c r="HIM275" s="27"/>
      <c r="HIN275" s="27"/>
      <c r="HIO275" s="27"/>
      <c r="HIP275" s="27"/>
      <c r="HIQ275" s="27"/>
      <c r="HIR275" s="27"/>
      <c r="HIS275" s="27"/>
      <c r="HIT275" s="27"/>
      <c r="HIU275" s="27"/>
      <c r="HIV275" s="27"/>
      <c r="HIW275" s="27"/>
      <c r="HIX275" s="27"/>
      <c r="HIY275" s="27"/>
      <c r="HIZ275" s="27"/>
      <c r="HJA275" s="27"/>
      <c r="HJB275" s="27"/>
      <c r="HJC275" s="27"/>
      <c r="HJD275" s="27"/>
      <c r="HJE275" s="27"/>
      <c r="HJF275" s="27"/>
      <c r="HJG275" s="27"/>
      <c r="HJH275" s="27"/>
      <c r="HJI275" s="27"/>
      <c r="HJJ275" s="27"/>
      <c r="HJK275" s="27"/>
      <c r="HJL275" s="27"/>
      <c r="HJM275" s="27"/>
      <c r="HJN275" s="27"/>
      <c r="HJO275" s="27"/>
      <c r="HJP275" s="27"/>
      <c r="HJQ275" s="27"/>
      <c r="HJR275" s="27"/>
      <c r="HJS275" s="27"/>
      <c r="HJT275" s="27"/>
      <c r="HJU275" s="27"/>
      <c r="HJV275" s="27"/>
      <c r="HJW275" s="27"/>
      <c r="HJX275" s="27"/>
      <c r="HJY275" s="27"/>
      <c r="HJZ275" s="27"/>
      <c r="HKA275" s="27"/>
      <c r="HKB275" s="27"/>
      <c r="HKC275" s="27"/>
      <c r="HKD275" s="27"/>
      <c r="HKE275" s="27"/>
      <c r="HKF275" s="27"/>
      <c r="HKG275" s="27"/>
      <c r="HKH275" s="27"/>
      <c r="HKI275" s="27"/>
      <c r="HKJ275" s="27"/>
      <c r="HKK275" s="27"/>
      <c r="HKL275" s="27"/>
      <c r="HKM275" s="27"/>
      <c r="HKN275" s="27"/>
      <c r="HKO275" s="27"/>
      <c r="HKP275" s="27"/>
      <c r="HKQ275" s="27"/>
      <c r="HKR275" s="27"/>
      <c r="HKS275" s="27"/>
      <c r="HKT275" s="27"/>
      <c r="HKU275" s="27"/>
      <c r="HKV275" s="27"/>
      <c r="HKW275" s="27"/>
      <c r="HKX275" s="27"/>
      <c r="HKY275" s="27"/>
      <c r="HKZ275" s="27"/>
      <c r="HLA275" s="27"/>
      <c r="HLB275" s="27"/>
      <c r="HLC275" s="27"/>
      <c r="HLD275" s="27"/>
      <c r="HLE275" s="27"/>
      <c r="HLF275" s="27"/>
      <c r="HLG275" s="27"/>
      <c r="HLH275" s="27"/>
      <c r="HLI275" s="27"/>
      <c r="HLJ275" s="27"/>
      <c r="HLK275" s="27"/>
      <c r="HLL275" s="27"/>
      <c r="HLM275" s="27"/>
      <c r="HLN275" s="27"/>
      <c r="HLO275" s="27"/>
      <c r="HLP275" s="27"/>
      <c r="HLQ275" s="27"/>
      <c r="HLR275" s="27"/>
      <c r="HLS275" s="27"/>
      <c r="HLT275" s="27"/>
      <c r="HLU275" s="27"/>
      <c r="HLV275" s="27"/>
      <c r="HLW275" s="27"/>
      <c r="HLX275" s="27"/>
      <c r="HLY275" s="27"/>
      <c r="HLZ275" s="27"/>
      <c r="HMA275" s="27"/>
      <c r="HMB275" s="27"/>
      <c r="HMC275" s="27"/>
      <c r="HMD275" s="27"/>
      <c r="HME275" s="27"/>
      <c r="HMF275" s="27"/>
      <c r="HMG275" s="27"/>
      <c r="HMH275" s="27"/>
      <c r="HMI275" s="27"/>
      <c r="HMJ275" s="27"/>
      <c r="HMK275" s="27"/>
      <c r="HML275" s="27"/>
      <c r="HMM275" s="27"/>
      <c r="HMN275" s="27"/>
      <c r="HMO275" s="27"/>
      <c r="HMP275" s="27"/>
      <c r="HMQ275" s="27"/>
      <c r="HMR275" s="27"/>
      <c r="HMS275" s="27"/>
      <c r="HMT275" s="27"/>
      <c r="HMU275" s="27"/>
      <c r="HMV275" s="27"/>
      <c r="HMW275" s="27"/>
      <c r="HMX275" s="27"/>
      <c r="HMY275" s="27"/>
      <c r="HMZ275" s="27"/>
      <c r="HNA275" s="27"/>
      <c r="HNB275" s="27"/>
      <c r="HNC275" s="27"/>
      <c r="HND275" s="27"/>
      <c r="HNE275" s="27"/>
      <c r="HNF275" s="27"/>
      <c r="HNG275" s="27"/>
      <c r="HNH275" s="27"/>
      <c r="HNI275" s="27"/>
      <c r="HNJ275" s="27"/>
      <c r="HNK275" s="27"/>
      <c r="HNL275" s="27"/>
      <c r="HNM275" s="27"/>
      <c r="HNN275" s="27"/>
      <c r="HNO275" s="27"/>
      <c r="HNP275" s="27"/>
      <c r="HNQ275" s="27"/>
      <c r="HNR275" s="27"/>
      <c r="HNS275" s="27"/>
      <c r="HNT275" s="27"/>
      <c r="HNU275" s="27"/>
      <c r="HNV275" s="27"/>
      <c r="HNW275" s="27"/>
      <c r="HNX275" s="27"/>
      <c r="HNY275" s="27"/>
      <c r="HNZ275" s="27"/>
      <c r="HOA275" s="27"/>
      <c r="HOB275" s="27"/>
      <c r="HOC275" s="27"/>
      <c r="HOD275" s="27"/>
      <c r="HOE275" s="27"/>
      <c r="HOF275" s="27"/>
      <c r="HOG275" s="27"/>
      <c r="HOH275" s="27"/>
      <c r="HOI275" s="27"/>
      <c r="HOJ275" s="27"/>
      <c r="HOK275" s="27"/>
      <c r="HOL275" s="27"/>
      <c r="HOM275" s="27"/>
      <c r="HON275" s="27"/>
      <c r="HOO275" s="27"/>
      <c r="HOP275" s="27"/>
      <c r="HOQ275" s="27"/>
      <c r="HOR275" s="27"/>
      <c r="HOS275" s="27"/>
      <c r="HOT275" s="27"/>
      <c r="HOU275" s="27"/>
      <c r="HOV275" s="27"/>
      <c r="HOW275" s="27"/>
      <c r="HOX275" s="27"/>
      <c r="HOY275" s="27"/>
      <c r="HOZ275" s="27"/>
      <c r="HPA275" s="27"/>
      <c r="HPB275" s="27"/>
      <c r="HPC275" s="27"/>
      <c r="HPD275" s="27"/>
      <c r="HPE275" s="27"/>
      <c r="HPF275" s="27"/>
      <c r="HPG275" s="27"/>
      <c r="HPH275" s="27"/>
      <c r="HPI275" s="27"/>
      <c r="HPJ275" s="27"/>
      <c r="HPK275" s="27"/>
      <c r="HPL275" s="27"/>
      <c r="HPM275" s="27"/>
      <c r="HPN275" s="27"/>
      <c r="HPO275" s="27"/>
      <c r="HPP275" s="27"/>
      <c r="HPQ275" s="27"/>
      <c r="HPR275" s="27"/>
      <c r="HPS275" s="27"/>
      <c r="HPT275" s="27"/>
      <c r="HPU275" s="27"/>
      <c r="HPV275" s="27"/>
      <c r="HPW275" s="27"/>
      <c r="HPX275" s="27"/>
      <c r="HPY275" s="27"/>
      <c r="HPZ275" s="27"/>
      <c r="HQA275" s="27"/>
      <c r="HQB275" s="27"/>
      <c r="HQC275" s="27"/>
      <c r="HQD275" s="27"/>
      <c r="HQE275" s="27"/>
      <c r="HQF275" s="27"/>
      <c r="HQG275" s="27"/>
      <c r="HQH275" s="27"/>
      <c r="HQI275" s="27"/>
      <c r="HQJ275" s="27"/>
      <c r="HQK275" s="27"/>
      <c r="HQL275" s="27"/>
      <c r="HQM275" s="27"/>
      <c r="HQN275" s="27"/>
      <c r="HQO275" s="27"/>
      <c r="HQP275" s="27"/>
      <c r="HQQ275" s="27"/>
      <c r="HQR275" s="27"/>
      <c r="HQS275" s="27"/>
      <c r="HQT275" s="27"/>
      <c r="HQU275" s="27"/>
      <c r="HQV275" s="27"/>
      <c r="HQW275" s="27"/>
      <c r="HQX275" s="27"/>
      <c r="HQY275" s="27"/>
      <c r="HQZ275" s="27"/>
      <c r="HRA275" s="27"/>
      <c r="HRB275" s="27"/>
      <c r="HRC275" s="27"/>
      <c r="HRD275" s="27"/>
      <c r="HRE275" s="27"/>
      <c r="HRF275" s="27"/>
      <c r="HRG275" s="27"/>
      <c r="HRH275" s="27"/>
      <c r="HRI275" s="27"/>
      <c r="HRJ275" s="27"/>
      <c r="HRK275" s="27"/>
      <c r="HRL275" s="27"/>
      <c r="HRM275" s="27"/>
      <c r="HRN275" s="27"/>
      <c r="HRO275" s="27"/>
      <c r="HRP275" s="27"/>
      <c r="HRQ275" s="27"/>
      <c r="HRR275" s="27"/>
      <c r="HRS275" s="27"/>
      <c r="HRT275" s="27"/>
      <c r="HRU275" s="27"/>
      <c r="HRV275" s="27"/>
      <c r="HRW275" s="27"/>
      <c r="HRX275" s="27"/>
      <c r="HRY275" s="27"/>
      <c r="HRZ275" s="27"/>
      <c r="HSA275" s="27"/>
      <c r="HSB275" s="27"/>
      <c r="HSC275" s="27"/>
      <c r="HSD275" s="27"/>
      <c r="HSE275" s="27"/>
      <c r="HSF275" s="27"/>
      <c r="HSG275" s="27"/>
      <c r="HSH275" s="27"/>
      <c r="HSI275" s="27"/>
      <c r="HSJ275" s="27"/>
      <c r="HSK275" s="27"/>
      <c r="HSL275" s="27"/>
      <c r="HSM275" s="27"/>
      <c r="HSN275" s="27"/>
      <c r="HSO275" s="27"/>
      <c r="HSP275" s="27"/>
      <c r="HSQ275" s="27"/>
      <c r="HSR275" s="27"/>
      <c r="HSS275" s="27"/>
      <c r="HST275" s="27"/>
      <c r="HSU275" s="27"/>
      <c r="HSV275" s="27"/>
      <c r="HSW275" s="27"/>
      <c r="HSX275" s="27"/>
      <c r="HSY275" s="27"/>
      <c r="HSZ275" s="27"/>
      <c r="HTA275" s="27"/>
      <c r="HTB275" s="27"/>
      <c r="HTC275" s="27"/>
      <c r="HTD275" s="27"/>
      <c r="HTE275" s="27"/>
      <c r="HTF275" s="27"/>
      <c r="HTG275" s="27"/>
      <c r="HTH275" s="27"/>
      <c r="HTI275" s="27"/>
      <c r="HTJ275" s="27"/>
      <c r="HTK275" s="27"/>
      <c r="HTL275" s="27"/>
      <c r="HTM275" s="27"/>
      <c r="HTN275" s="27"/>
      <c r="HTO275" s="27"/>
      <c r="HTP275" s="27"/>
      <c r="HTQ275" s="27"/>
      <c r="HTR275" s="27"/>
      <c r="HTS275" s="27"/>
      <c r="HTT275" s="27"/>
      <c r="HTU275" s="27"/>
      <c r="HTV275" s="27"/>
      <c r="HTW275" s="27"/>
      <c r="HTX275" s="27"/>
      <c r="HTY275" s="27"/>
      <c r="HTZ275" s="27"/>
      <c r="HUA275" s="27"/>
      <c r="HUB275" s="27"/>
      <c r="HUC275" s="27"/>
      <c r="HUD275" s="27"/>
      <c r="HUE275" s="27"/>
      <c r="HUF275" s="27"/>
      <c r="HUG275" s="27"/>
      <c r="HUH275" s="27"/>
      <c r="HUI275" s="27"/>
      <c r="HUJ275" s="27"/>
      <c r="HUK275" s="27"/>
      <c r="HUL275" s="27"/>
      <c r="HUM275" s="27"/>
      <c r="HUN275" s="27"/>
      <c r="HUO275" s="27"/>
      <c r="HUP275" s="27"/>
      <c r="HUQ275" s="27"/>
      <c r="HUR275" s="27"/>
      <c r="HUS275" s="27"/>
      <c r="HUT275" s="27"/>
      <c r="HUU275" s="27"/>
      <c r="HUV275" s="27"/>
      <c r="HUW275" s="27"/>
      <c r="HUX275" s="27"/>
      <c r="HUY275" s="27"/>
      <c r="HUZ275" s="27"/>
      <c r="HVA275" s="27"/>
      <c r="HVB275" s="27"/>
      <c r="HVC275" s="27"/>
      <c r="HVD275" s="27"/>
      <c r="HVE275" s="27"/>
      <c r="HVF275" s="27"/>
      <c r="HVG275" s="27"/>
      <c r="HVH275" s="27"/>
      <c r="HVI275" s="27"/>
      <c r="HVJ275" s="27"/>
      <c r="HVK275" s="27"/>
      <c r="HVL275" s="27"/>
      <c r="HVM275" s="27"/>
      <c r="HVN275" s="27"/>
      <c r="HVO275" s="27"/>
      <c r="HVP275" s="27"/>
      <c r="HVQ275" s="27"/>
      <c r="HVR275" s="27"/>
      <c r="HVS275" s="27"/>
      <c r="HVT275" s="27"/>
      <c r="HVU275" s="27"/>
      <c r="HVV275" s="27"/>
      <c r="HVW275" s="27"/>
      <c r="HVX275" s="27"/>
      <c r="HVY275" s="27"/>
      <c r="HVZ275" s="27"/>
      <c r="HWA275" s="27"/>
      <c r="HWB275" s="27"/>
      <c r="HWC275" s="27"/>
      <c r="HWD275" s="27"/>
      <c r="HWE275" s="27"/>
      <c r="HWF275" s="27"/>
      <c r="HWG275" s="27"/>
      <c r="HWH275" s="27"/>
      <c r="HWI275" s="27"/>
      <c r="HWJ275" s="27"/>
      <c r="HWK275" s="27"/>
      <c r="HWL275" s="27"/>
      <c r="HWM275" s="27"/>
      <c r="HWN275" s="27"/>
      <c r="HWO275" s="27"/>
      <c r="HWP275" s="27"/>
      <c r="HWQ275" s="27"/>
      <c r="HWR275" s="27"/>
      <c r="HWS275" s="27"/>
      <c r="HWT275" s="27"/>
      <c r="HWU275" s="27"/>
      <c r="HWV275" s="27"/>
      <c r="HWW275" s="27"/>
      <c r="HWX275" s="27"/>
      <c r="HWY275" s="27"/>
      <c r="HWZ275" s="27"/>
      <c r="HXA275" s="27"/>
      <c r="HXB275" s="27"/>
      <c r="HXC275" s="27"/>
      <c r="HXD275" s="27"/>
      <c r="HXE275" s="27"/>
      <c r="HXF275" s="27"/>
      <c r="HXG275" s="27"/>
      <c r="HXH275" s="27"/>
      <c r="HXI275" s="27"/>
      <c r="HXJ275" s="27"/>
      <c r="HXK275" s="27"/>
      <c r="HXL275" s="27"/>
      <c r="HXM275" s="27"/>
      <c r="HXN275" s="27"/>
      <c r="HXO275" s="27"/>
      <c r="HXP275" s="27"/>
      <c r="HXQ275" s="27"/>
      <c r="HXR275" s="27"/>
      <c r="HXS275" s="27"/>
      <c r="HXT275" s="27"/>
      <c r="HXU275" s="27"/>
      <c r="HXV275" s="27"/>
      <c r="HXW275" s="27"/>
      <c r="HXX275" s="27"/>
      <c r="HXY275" s="27"/>
      <c r="HXZ275" s="27"/>
      <c r="HYA275" s="27"/>
      <c r="HYB275" s="27"/>
      <c r="HYC275" s="27"/>
      <c r="HYD275" s="27"/>
      <c r="HYE275" s="27"/>
      <c r="HYF275" s="27"/>
      <c r="HYG275" s="27"/>
      <c r="HYH275" s="27"/>
      <c r="HYI275" s="27"/>
      <c r="HYJ275" s="27"/>
      <c r="HYK275" s="27"/>
      <c r="HYL275" s="27"/>
      <c r="HYM275" s="27"/>
      <c r="HYN275" s="27"/>
      <c r="HYO275" s="27"/>
      <c r="HYP275" s="27"/>
      <c r="HYQ275" s="27"/>
      <c r="HYR275" s="27"/>
      <c r="HYS275" s="27"/>
      <c r="HYT275" s="27"/>
      <c r="HYU275" s="27"/>
      <c r="HYV275" s="27"/>
      <c r="HYW275" s="27"/>
      <c r="HYX275" s="27"/>
      <c r="HYY275" s="27"/>
      <c r="HYZ275" s="27"/>
      <c r="HZA275" s="27"/>
      <c r="HZB275" s="27"/>
      <c r="HZC275" s="27"/>
      <c r="HZD275" s="27"/>
      <c r="HZE275" s="27"/>
      <c r="HZF275" s="27"/>
      <c r="HZG275" s="27"/>
      <c r="HZH275" s="27"/>
      <c r="HZI275" s="27"/>
      <c r="HZJ275" s="27"/>
      <c r="HZK275" s="27"/>
      <c r="HZL275" s="27"/>
      <c r="HZM275" s="27"/>
      <c r="HZN275" s="27"/>
      <c r="HZO275" s="27"/>
      <c r="HZP275" s="27"/>
      <c r="HZQ275" s="27"/>
      <c r="HZR275" s="27"/>
      <c r="HZS275" s="27"/>
      <c r="HZT275" s="27"/>
      <c r="HZU275" s="27"/>
      <c r="HZV275" s="27"/>
      <c r="HZW275" s="27"/>
      <c r="HZX275" s="27"/>
      <c r="HZY275" s="27"/>
      <c r="HZZ275" s="27"/>
      <c r="IAA275" s="27"/>
      <c r="IAB275" s="27"/>
      <c r="IAC275" s="27"/>
      <c r="IAD275" s="27"/>
      <c r="IAE275" s="27"/>
      <c r="IAF275" s="27"/>
      <c r="IAG275" s="27"/>
      <c r="IAH275" s="27"/>
      <c r="IAI275" s="27"/>
      <c r="IAJ275" s="27"/>
      <c r="IAK275" s="27"/>
      <c r="IAL275" s="27"/>
      <c r="IAM275" s="27"/>
      <c r="IAN275" s="27"/>
      <c r="IAO275" s="27"/>
      <c r="IAP275" s="27"/>
      <c r="IAQ275" s="27"/>
      <c r="IAR275" s="27"/>
      <c r="IAS275" s="27"/>
      <c r="IAT275" s="27"/>
      <c r="IAU275" s="27"/>
      <c r="IAV275" s="27"/>
      <c r="IAW275" s="27"/>
      <c r="IAX275" s="27"/>
      <c r="IAY275" s="27"/>
      <c r="IAZ275" s="27"/>
      <c r="IBA275" s="27"/>
      <c r="IBB275" s="27"/>
      <c r="IBC275" s="27"/>
      <c r="IBD275" s="27"/>
      <c r="IBE275" s="27"/>
      <c r="IBF275" s="27"/>
      <c r="IBG275" s="27"/>
      <c r="IBH275" s="27"/>
      <c r="IBI275" s="27"/>
      <c r="IBJ275" s="27"/>
      <c r="IBK275" s="27"/>
      <c r="IBL275" s="27"/>
      <c r="IBM275" s="27"/>
      <c r="IBN275" s="27"/>
      <c r="IBO275" s="27"/>
      <c r="IBP275" s="27"/>
      <c r="IBQ275" s="27"/>
      <c r="IBR275" s="27"/>
      <c r="IBS275" s="27"/>
      <c r="IBT275" s="27"/>
      <c r="IBU275" s="27"/>
      <c r="IBV275" s="27"/>
      <c r="IBW275" s="27"/>
      <c r="IBX275" s="27"/>
      <c r="IBY275" s="27"/>
      <c r="IBZ275" s="27"/>
      <c r="ICA275" s="27"/>
      <c r="ICB275" s="27"/>
      <c r="ICC275" s="27"/>
      <c r="ICD275" s="27"/>
      <c r="ICE275" s="27"/>
      <c r="ICF275" s="27"/>
      <c r="ICG275" s="27"/>
      <c r="ICH275" s="27"/>
      <c r="ICI275" s="27"/>
      <c r="ICJ275" s="27"/>
      <c r="ICK275" s="27"/>
      <c r="ICL275" s="27"/>
      <c r="ICM275" s="27"/>
      <c r="ICN275" s="27"/>
      <c r="ICO275" s="27"/>
      <c r="ICP275" s="27"/>
      <c r="ICQ275" s="27"/>
      <c r="ICR275" s="27"/>
      <c r="ICS275" s="27"/>
      <c r="ICT275" s="27"/>
      <c r="ICU275" s="27"/>
      <c r="ICV275" s="27"/>
      <c r="ICW275" s="27"/>
      <c r="ICX275" s="27"/>
      <c r="ICY275" s="27"/>
      <c r="ICZ275" s="27"/>
      <c r="IDA275" s="27"/>
      <c r="IDB275" s="27"/>
      <c r="IDC275" s="27"/>
      <c r="IDD275" s="27"/>
      <c r="IDE275" s="27"/>
      <c r="IDF275" s="27"/>
      <c r="IDG275" s="27"/>
      <c r="IDH275" s="27"/>
      <c r="IDI275" s="27"/>
      <c r="IDJ275" s="27"/>
      <c r="IDK275" s="27"/>
      <c r="IDL275" s="27"/>
      <c r="IDM275" s="27"/>
      <c r="IDN275" s="27"/>
      <c r="IDO275" s="27"/>
      <c r="IDP275" s="27"/>
      <c r="IDQ275" s="27"/>
      <c r="IDR275" s="27"/>
      <c r="IDS275" s="27"/>
      <c r="IDT275" s="27"/>
      <c r="IDU275" s="27"/>
      <c r="IDV275" s="27"/>
      <c r="IDW275" s="27"/>
      <c r="IDX275" s="27"/>
      <c r="IDY275" s="27"/>
      <c r="IDZ275" s="27"/>
      <c r="IEA275" s="27"/>
      <c r="IEB275" s="27"/>
      <c r="IEC275" s="27"/>
      <c r="IED275" s="27"/>
      <c r="IEE275" s="27"/>
      <c r="IEF275" s="27"/>
      <c r="IEG275" s="27"/>
      <c r="IEH275" s="27"/>
      <c r="IEI275" s="27"/>
      <c r="IEJ275" s="27"/>
      <c r="IEK275" s="27"/>
      <c r="IEL275" s="27"/>
      <c r="IEM275" s="27"/>
      <c r="IEN275" s="27"/>
      <c r="IEO275" s="27"/>
      <c r="IEP275" s="27"/>
      <c r="IEQ275" s="27"/>
      <c r="IER275" s="27"/>
      <c r="IES275" s="27"/>
      <c r="IET275" s="27"/>
      <c r="IEU275" s="27"/>
      <c r="IEV275" s="27"/>
      <c r="IEW275" s="27"/>
      <c r="IEX275" s="27"/>
      <c r="IEY275" s="27"/>
      <c r="IEZ275" s="27"/>
      <c r="IFA275" s="27"/>
      <c r="IFB275" s="27"/>
      <c r="IFC275" s="27"/>
      <c r="IFD275" s="27"/>
      <c r="IFE275" s="27"/>
      <c r="IFF275" s="27"/>
      <c r="IFG275" s="27"/>
      <c r="IFH275" s="27"/>
      <c r="IFI275" s="27"/>
      <c r="IFJ275" s="27"/>
      <c r="IFK275" s="27"/>
      <c r="IFL275" s="27"/>
      <c r="IFM275" s="27"/>
      <c r="IFN275" s="27"/>
      <c r="IFO275" s="27"/>
      <c r="IFP275" s="27"/>
      <c r="IFQ275" s="27"/>
      <c r="IFR275" s="27"/>
      <c r="IFS275" s="27"/>
      <c r="IFT275" s="27"/>
      <c r="IFU275" s="27"/>
      <c r="IFV275" s="27"/>
      <c r="IFW275" s="27"/>
      <c r="IFX275" s="27"/>
      <c r="IFY275" s="27"/>
      <c r="IFZ275" s="27"/>
      <c r="IGA275" s="27"/>
      <c r="IGB275" s="27"/>
      <c r="IGC275" s="27"/>
      <c r="IGD275" s="27"/>
      <c r="IGE275" s="27"/>
      <c r="IGF275" s="27"/>
      <c r="IGG275" s="27"/>
      <c r="IGH275" s="27"/>
      <c r="IGI275" s="27"/>
      <c r="IGJ275" s="27"/>
      <c r="IGK275" s="27"/>
      <c r="IGL275" s="27"/>
      <c r="IGM275" s="27"/>
      <c r="IGN275" s="27"/>
      <c r="IGO275" s="27"/>
      <c r="IGP275" s="27"/>
      <c r="IGQ275" s="27"/>
      <c r="IGR275" s="27"/>
      <c r="IGS275" s="27"/>
      <c r="IGT275" s="27"/>
      <c r="IGU275" s="27"/>
      <c r="IGV275" s="27"/>
      <c r="IGW275" s="27"/>
      <c r="IGX275" s="27"/>
      <c r="IGY275" s="27"/>
      <c r="IGZ275" s="27"/>
      <c r="IHA275" s="27"/>
      <c r="IHB275" s="27"/>
      <c r="IHC275" s="27"/>
      <c r="IHD275" s="27"/>
      <c r="IHE275" s="27"/>
      <c r="IHF275" s="27"/>
      <c r="IHG275" s="27"/>
      <c r="IHH275" s="27"/>
      <c r="IHI275" s="27"/>
      <c r="IHJ275" s="27"/>
      <c r="IHK275" s="27"/>
      <c r="IHL275" s="27"/>
      <c r="IHM275" s="27"/>
      <c r="IHN275" s="27"/>
      <c r="IHO275" s="27"/>
      <c r="IHP275" s="27"/>
      <c r="IHQ275" s="27"/>
      <c r="IHR275" s="27"/>
      <c r="IHS275" s="27"/>
      <c r="IHT275" s="27"/>
      <c r="IHU275" s="27"/>
      <c r="IHV275" s="27"/>
      <c r="IHW275" s="27"/>
      <c r="IHX275" s="27"/>
      <c r="IHY275" s="27"/>
      <c r="IHZ275" s="27"/>
      <c r="IIA275" s="27"/>
      <c r="IIB275" s="27"/>
      <c r="IIC275" s="27"/>
      <c r="IID275" s="27"/>
      <c r="IIE275" s="27"/>
      <c r="IIF275" s="27"/>
      <c r="IIG275" s="27"/>
      <c r="IIH275" s="27"/>
      <c r="III275" s="27"/>
      <c r="IIJ275" s="27"/>
      <c r="IIK275" s="27"/>
      <c r="IIL275" s="27"/>
      <c r="IIM275" s="27"/>
      <c r="IIN275" s="27"/>
      <c r="IIO275" s="27"/>
      <c r="IIP275" s="27"/>
      <c r="IIQ275" s="27"/>
      <c r="IIR275" s="27"/>
      <c r="IIS275" s="27"/>
      <c r="IIT275" s="27"/>
      <c r="IIU275" s="27"/>
      <c r="IIV275" s="27"/>
      <c r="IIW275" s="27"/>
      <c r="IIX275" s="27"/>
      <c r="IIY275" s="27"/>
      <c r="IIZ275" s="27"/>
      <c r="IJA275" s="27"/>
      <c r="IJB275" s="27"/>
      <c r="IJC275" s="27"/>
      <c r="IJD275" s="27"/>
      <c r="IJE275" s="27"/>
      <c r="IJF275" s="27"/>
      <c r="IJG275" s="27"/>
      <c r="IJH275" s="27"/>
      <c r="IJI275" s="27"/>
      <c r="IJJ275" s="27"/>
      <c r="IJK275" s="27"/>
      <c r="IJL275" s="27"/>
      <c r="IJM275" s="27"/>
      <c r="IJN275" s="27"/>
      <c r="IJO275" s="27"/>
      <c r="IJP275" s="27"/>
      <c r="IJQ275" s="27"/>
      <c r="IJR275" s="27"/>
      <c r="IJS275" s="27"/>
      <c r="IJT275" s="27"/>
      <c r="IJU275" s="27"/>
      <c r="IJV275" s="27"/>
      <c r="IJW275" s="27"/>
      <c r="IJX275" s="27"/>
      <c r="IJY275" s="27"/>
      <c r="IJZ275" s="27"/>
      <c r="IKA275" s="27"/>
      <c r="IKB275" s="27"/>
      <c r="IKC275" s="27"/>
      <c r="IKD275" s="27"/>
      <c r="IKE275" s="27"/>
      <c r="IKF275" s="27"/>
      <c r="IKG275" s="27"/>
      <c r="IKH275" s="27"/>
      <c r="IKI275" s="27"/>
      <c r="IKJ275" s="27"/>
      <c r="IKK275" s="27"/>
      <c r="IKL275" s="27"/>
      <c r="IKM275" s="27"/>
      <c r="IKN275" s="27"/>
      <c r="IKO275" s="27"/>
      <c r="IKP275" s="27"/>
      <c r="IKQ275" s="27"/>
      <c r="IKR275" s="27"/>
      <c r="IKS275" s="27"/>
      <c r="IKT275" s="27"/>
      <c r="IKU275" s="27"/>
      <c r="IKV275" s="27"/>
      <c r="IKW275" s="27"/>
      <c r="IKX275" s="27"/>
      <c r="IKY275" s="27"/>
      <c r="IKZ275" s="27"/>
      <c r="ILA275" s="27"/>
      <c r="ILB275" s="27"/>
      <c r="ILC275" s="27"/>
      <c r="ILD275" s="27"/>
      <c r="ILE275" s="27"/>
      <c r="ILF275" s="27"/>
      <c r="ILG275" s="27"/>
      <c r="ILH275" s="27"/>
      <c r="ILI275" s="27"/>
      <c r="ILJ275" s="27"/>
      <c r="ILK275" s="27"/>
      <c r="ILL275" s="27"/>
      <c r="ILM275" s="27"/>
      <c r="ILN275" s="27"/>
      <c r="ILO275" s="27"/>
      <c r="ILP275" s="27"/>
      <c r="ILQ275" s="27"/>
      <c r="ILR275" s="27"/>
      <c r="ILS275" s="27"/>
      <c r="ILT275" s="27"/>
      <c r="ILU275" s="27"/>
      <c r="ILV275" s="27"/>
      <c r="ILW275" s="27"/>
      <c r="ILX275" s="27"/>
      <c r="ILY275" s="27"/>
      <c r="ILZ275" s="27"/>
      <c r="IMA275" s="27"/>
      <c r="IMB275" s="27"/>
      <c r="IMC275" s="27"/>
      <c r="IMD275" s="27"/>
      <c r="IME275" s="27"/>
      <c r="IMF275" s="27"/>
      <c r="IMG275" s="27"/>
      <c r="IMH275" s="27"/>
      <c r="IMI275" s="27"/>
      <c r="IMJ275" s="27"/>
      <c r="IMK275" s="27"/>
      <c r="IML275" s="27"/>
      <c r="IMM275" s="27"/>
      <c r="IMN275" s="27"/>
      <c r="IMO275" s="27"/>
      <c r="IMP275" s="27"/>
      <c r="IMQ275" s="27"/>
      <c r="IMR275" s="27"/>
      <c r="IMS275" s="27"/>
      <c r="IMT275" s="27"/>
      <c r="IMU275" s="27"/>
      <c r="IMV275" s="27"/>
      <c r="IMW275" s="27"/>
      <c r="IMX275" s="27"/>
      <c r="IMY275" s="27"/>
      <c r="IMZ275" s="27"/>
      <c r="INA275" s="27"/>
      <c r="INB275" s="27"/>
      <c r="INC275" s="27"/>
      <c r="IND275" s="27"/>
      <c r="INE275" s="27"/>
      <c r="INF275" s="27"/>
      <c r="ING275" s="27"/>
      <c r="INH275" s="27"/>
      <c r="INI275" s="27"/>
      <c r="INJ275" s="27"/>
      <c r="INK275" s="27"/>
      <c r="INL275" s="27"/>
      <c r="INM275" s="27"/>
      <c r="INN275" s="27"/>
      <c r="INO275" s="27"/>
      <c r="INP275" s="27"/>
      <c r="INQ275" s="27"/>
      <c r="INR275" s="27"/>
      <c r="INS275" s="27"/>
      <c r="INT275" s="27"/>
      <c r="INU275" s="27"/>
      <c r="INV275" s="27"/>
      <c r="INW275" s="27"/>
      <c r="INX275" s="27"/>
      <c r="INY275" s="27"/>
      <c r="INZ275" s="27"/>
      <c r="IOA275" s="27"/>
      <c r="IOB275" s="27"/>
      <c r="IOC275" s="27"/>
      <c r="IOD275" s="27"/>
      <c r="IOE275" s="27"/>
      <c r="IOF275" s="27"/>
      <c r="IOG275" s="27"/>
      <c r="IOH275" s="27"/>
      <c r="IOI275" s="27"/>
      <c r="IOJ275" s="27"/>
      <c r="IOK275" s="27"/>
      <c r="IOL275" s="27"/>
      <c r="IOM275" s="27"/>
      <c r="ION275" s="27"/>
      <c r="IOO275" s="27"/>
      <c r="IOP275" s="27"/>
      <c r="IOQ275" s="27"/>
      <c r="IOR275" s="27"/>
      <c r="IOS275" s="27"/>
      <c r="IOT275" s="27"/>
      <c r="IOU275" s="27"/>
      <c r="IOV275" s="27"/>
      <c r="IOW275" s="27"/>
      <c r="IOX275" s="27"/>
      <c r="IOY275" s="27"/>
      <c r="IOZ275" s="27"/>
      <c r="IPA275" s="27"/>
      <c r="IPB275" s="27"/>
      <c r="IPC275" s="27"/>
      <c r="IPD275" s="27"/>
      <c r="IPE275" s="27"/>
      <c r="IPF275" s="27"/>
      <c r="IPG275" s="27"/>
      <c r="IPH275" s="27"/>
      <c r="IPI275" s="27"/>
      <c r="IPJ275" s="27"/>
      <c r="IPK275" s="27"/>
      <c r="IPL275" s="27"/>
      <c r="IPM275" s="27"/>
      <c r="IPN275" s="27"/>
      <c r="IPO275" s="27"/>
      <c r="IPP275" s="27"/>
      <c r="IPQ275" s="27"/>
      <c r="IPR275" s="27"/>
      <c r="IPS275" s="27"/>
      <c r="IPT275" s="27"/>
      <c r="IPU275" s="27"/>
      <c r="IPV275" s="27"/>
      <c r="IPW275" s="27"/>
      <c r="IPX275" s="27"/>
      <c r="IPY275" s="27"/>
      <c r="IPZ275" s="27"/>
      <c r="IQA275" s="27"/>
      <c r="IQB275" s="27"/>
      <c r="IQC275" s="27"/>
      <c r="IQD275" s="27"/>
      <c r="IQE275" s="27"/>
      <c r="IQF275" s="27"/>
      <c r="IQG275" s="27"/>
      <c r="IQH275" s="27"/>
      <c r="IQI275" s="27"/>
      <c r="IQJ275" s="27"/>
      <c r="IQK275" s="27"/>
      <c r="IQL275" s="27"/>
      <c r="IQM275" s="27"/>
      <c r="IQN275" s="27"/>
      <c r="IQO275" s="27"/>
      <c r="IQP275" s="27"/>
      <c r="IQQ275" s="27"/>
      <c r="IQR275" s="27"/>
      <c r="IQS275" s="27"/>
      <c r="IQT275" s="27"/>
      <c r="IQU275" s="27"/>
      <c r="IQV275" s="27"/>
      <c r="IQW275" s="27"/>
      <c r="IQX275" s="27"/>
      <c r="IQY275" s="27"/>
      <c r="IQZ275" s="27"/>
      <c r="IRA275" s="27"/>
      <c r="IRB275" s="27"/>
      <c r="IRC275" s="27"/>
      <c r="IRD275" s="27"/>
      <c r="IRE275" s="27"/>
      <c r="IRF275" s="27"/>
      <c r="IRG275" s="27"/>
      <c r="IRH275" s="27"/>
      <c r="IRI275" s="27"/>
      <c r="IRJ275" s="27"/>
      <c r="IRK275" s="27"/>
      <c r="IRL275" s="27"/>
      <c r="IRM275" s="27"/>
      <c r="IRN275" s="27"/>
      <c r="IRO275" s="27"/>
      <c r="IRP275" s="27"/>
      <c r="IRQ275" s="27"/>
      <c r="IRR275" s="27"/>
      <c r="IRS275" s="27"/>
      <c r="IRT275" s="27"/>
      <c r="IRU275" s="27"/>
      <c r="IRV275" s="27"/>
      <c r="IRW275" s="27"/>
      <c r="IRX275" s="27"/>
      <c r="IRY275" s="27"/>
      <c r="IRZ275" s="27"/>
      <c r="ISA275" s="27"/>
      <c r="ISB275" s="27"/>
      <c r="ISC275" s="27"/>
      <c r="ISD275" s="27"/>
      <c r="ISE275" s="27"/>
      <c r="ISF275" s="27"/>
      <c r="ISG275" s="27"/>
      <c r="ISH275" s="27"/>
      <c r="ISI275" s="27"/>
      <c r="ISJ275" s="27"/>
      <c r="ISK275" s="27"/>
      <c r="ISL275" s="27"/>
      <c r="ISM275" s="27"/>
      <c r="ISN275" s="27"/>
      <c r="ISO275" s="27"/>
      <c r="ISP275" s="27"/>
      <c r="ISQ275" s="27"/>
      <c r="ISR275" s="27"/>
      <c r="ISS275" s="27"/>
      <c r="IST275" s="27"/>
      <c r="ISU275" s="27"/>
      <c r="ISV275" s="27"/>
      <c r="ISW275" s="27"/>
      <c r="ISX275" s="27"/>
      <c r="ISY275" s="27"/>
      <c r="ISZ275" s="27"/>
      <c r="ITA275" s="27"/>
      <c r="ITB275" s="27"/>
      <c r="ITC275" s="27"/>
      <c r="ITD275" s="27"/>
      <c r="ITE275" s="27"/>
      <c r="ITF275" s="27"/>
      <c r="ITG275" s="27"/>
      <c r="ITH275" s="27"/>
      <c r="ITI275" s="27"/>
      <c r="ITJ275" s="27"/>
      <c r="ITK275" s="27"/>
      <c r="ITL275" s="27"/>
      <c r="ITM275" s="27"/>
      <c r="ITN275" s="27"/>
      <c r="ITO275" s="27"/>
      <c r="ITP275" s="27"/>
      <c r="ITQ275" s="27"/>
      <c r="ITR275" s="27"/>
      <c r="ITS275" s="27"/>
      <c r="ITT275" s="27"/>
      <c r="ITU275" s="27"/>
      <c r="ITV275" s="27"/>
      <c r="ITW275" s="27"/>
      <c r="ITX275" s="27"/>
      <c r="ITY275" s="27"/>
      <c r="ITZ275" s="27"/>
      <c r="IUA275" s="27"/>
      <c r="IUB275" s="27"/>
      <c r="IUC275" s="27"/>
      <c r="IUD275" s="27"/>
      <c r="IUE275" s="27"/>
      <c r="IUF275" s="27"/>
      <c r="IUG275" s="27"/>
      <c r="IUH275" s="27"/>
      <c r="IUI275" s="27"/>
      <c r="IUJ275" s="27"/>
      <c r="IUK275" s="27"/>
      <c r="IUL275" s="27"/>
      <c r="IUM275" s="27"/>
      <c r="IUN275" s="27"/>
      <c r="IUO275" s="27"/>
      <c r="IUP275" s="27"/>
      <c r="IUQ275" s="27"/>
      <c r="IUR275" s="27"/>
      <c r="IUS275" s="27"/>
      <c r="IUT275" s="27"/>
      <c r="IUU275" s="27"/>
      <c r="IUV275" s="27"/>
      <c r="IUW275" s="27"/>
      <c r="IUX275" s="27"/>
      <c r="IUY275" s="27"/>
      <c r="IUZ275" s="27"/>
      <c r="IVA275" s="27"/>
      <c r="IVB275" s="27"/>
      <c r="IVC275" s="27"/>
      <c r="IVD275" s="27"/>
      <c r="IVE275" s="27"/>
      <c r="IVF275" s="27"/>
      <c r="IVG275" s="27"/>
      <c r="IVH275" s="27"/>
      <c r="IVI275" s="27"/>
      <c r="IVJ275" s="27"/>
      <c r="IVK275" s="27"/>
      <c r="IVL275" s="27"/>
      <c r="IVM275" s="27"/>
      <c r="IVN275" s="27"/>
      <c r="IVO275" s="27"/>
      <c r="IVP275" s="27"/>
      <c r="IVQ275" s="27"/>
      <c r="IVR275" s="27"/>
      <c r="IVS275" s="27"/>
      <c r="IVT275" s="27"/>
      <c r="IVU275" s="27"/>
      <c r="IVV275" s="27"/>
      <c r="IVW275" s="27"/>
      <c r="IVX275" s="27"/>
      <c r="IVY275" s="27"/>
      <c r="IVZ275" s="27"/>
      <c r="IWA275" s="27"/>
      <c r="IWB275" s="27"/>
      <c r="IWC275" s="27"/>
      <c r="IWD275" s="27"/>
      <c r="IWE275" s="27"/>
      <c r="IWF275" s="27"/>
      <c r="IWG275" s="27"/>
      <c r="IWH275" s="27"/>
      <c r="IWI275" s="27"/>
      <c r="IWJ275" s="27"/>
      <c r="IWK275" s="27"/>
      <c r="IWL275" s="27"/>
      <c r="IWM275" s="27"/>
      <c r="IWN275" s="27"/>
      <c r="IWO275" s="27"/>
      <c r="IWP275" s="27"/>
      <c r="IWQ275" s="27"/>
      <c r="IWR275" s="27"/>
      <c r="IWS275" s="27"/>
      <c r="IWT275" s="27"/>
      <c r="IWU275" s="27"/>
      <c r="IWV275" s="27"/>
      <c r="IWW275" s="27"/>
      <c r="IWX275" s="27"/>
      <c r="IWY275" s="27"/>
      <c r="IWZ275" s="27"/>
      <c r="IXA275" s="27"/>
      <c r="IXB275" s="27"/>
      <c r="IXC275" s="27"/>
      <c r="IXD275" s="27"/>
      <c r="IXE275" s="27"/>
      <c r="IXF275" s="27"/>
      <c r="IXG275" s="27"/>
      <c r="IXH275" s="27"/>
      <c r="IXI275" s="27"/>
      <c r="IXJ275" s="27"/>
      <c r="IXK275" s="27"/>
      <c r="IXL275" s="27"/>
      <c r="IXM275" s="27"/>
      <c r="IXN275" s="27"/>
      <c r="IXO275" s="27"/>
      <c r="IXP275" s="27"/>
      <c r="IXQ275" s="27"/>
      <c r="IXR275" s="27"/>
      <c r="IXS275" s="27"/>
      <c r="IXT275" s="27"/>
      <c r="IXU275" s="27"/>
      <c r="IXV275" s="27"/>
      <c r="IXW275" s="27"/>
      <c r="IXX275" s="27"/>
      <c r="IXY275" s="27"/>
      <c r="IXZ275" s="27"/>
      <c r="IYA275" s="27"/>
      <c r="IYB275" s="27"/>
      <c r="IYC275" s="27"/>
      <c r="IYD275" s="27"/>
      <c r="IYE275" s="27"/>
      <c r="IYF275" s="27"/>
      <c r="IYG275" s="27"/>
      <c r="IYH275" s="27"/>
      <c r="IYI275" s="27"/>
      <c r="IYJ275" s="27"/>
      <c r="IYK275" s="27"/>
      <c r="IYL275" s="27"/>
      <c r="IYM275" s="27"/>
      <c r="IYN275" s="27"/>
      <c r="IYO275" s="27"/>
      <c r="IYP275" s="27"/>
      <c r="IYQ275" s="27"/>
      <c r="IYR275" s="27"/>
      <c r="IYS275" s="27"/>
      <c r="IYT275" s="27"/>
      <c r="IYU275" s="27"/>
      <c r="IYV275" s="27"/>
      <c r="IYW275" s="27"/>
      <c r="IYX275" s="27"/>
      <c r="IYY275" s="27"/>
      <c r="IYZ275" s="27"/>
      <c r="IZA275" s="27"/>
      <c r="IZB275" s="27"/>
      <c r="IZC275" s="27"/>
      <c r="IZD275" s="27"/>
      <c r="IZE275" s="27"/>
      <c r="IZF275" s="27"/>
      <c r="IZG275" s="27"/>
      <c r="IZH275" s="27"/>
      <c r="IZI275" s="27"/>
      <c r="IZJ275" s="27"/>
      <c r="IZK275" s="27"/>
      <c r="IZL275" s="27"/>
      <c r="IZM275" s="27"/>
      <c r="IZN275" s="27"/>
      <c r="IZO275" s="27"/>
      <c r="IZP275" s="27"/>
      <c r="IZQ275" s="27"/>
      <c r="IZR275" s="27"/>
      <c r="IZS275" s="27"/>
      <c r="IZT275" s="27"/>
      <c r="IZU275" s="27"/>
      <c r="IZV275" s="27"/>
      <c r="IZW275" s="27"/>
      <c r="IZX275" s="27"/>
      <c r="IZY275" s="27"/>
      <c r="IZZ275" s="27"/>
      <c r="JAA275" s="27"/>
      <c r="JAB275" s="27"/>
      <c r="JAC275" s="27"/>
      <c r="JAD275" s="27"/>
      <c r="JAE275" s="27"/>
      <c r="JAF275" s="27"/>
      <c r="JAG275" s="27"/>
      <c r="JAH275" s="27"/>
      <c r="JAI275" s="27"/>
      <c r="JAJ275" s="27"/>
      <c r="JAK275" s="27"/>
      <c r="JAL275" s="27"/>
      <c r="JAM275" s="27"/>
      <c r="JAN275" s="27"/>
      <c r="JAO275" s="27"/>
      <c r="JAP275" s="27"/>
      <c r="JAQ275" s="27"/>
      <c r="JAR275" s="27"/>
      <c r="JAS275" s="27"/>
      <c r="JAT275" s="27"/>
      <c r="JAU275" s="27"/>
      <c r="JAV275" s="27"/>
      <c r="JAW275" s="27"/>
      <c r="JAX275" s="27"/>
      <c r="JAY275" s="27"/>
      <c r="JAZ275" s="27"/>
      <c r="JBA275" s="27"/>
      <c r="JBB275" s="27"/>
      <c r="JBC275" s="27"/>
      <c r="JBD275" s="27"/>
      <c r="JBE275" s="27"/>
      <c r="JBF275" s="27"/>
      <c r="JBG275" s="27"/>
      <c r="JBH275" s="27"/>
      <c r="JBI275" s="27"/>
      <c r="JBJ275" s="27"/>
      <c r="JBK275" s="27"/>
      <c r="JBL275" s="27"/>
      <c r="JBM275" s="27"/>
      <c r="JBN275" s="27"/>
      <c r="JBO275" s="27"/>
      <c r="JBP275" s="27"/>
      <c r="JBQ275" s="27"/>
      <c r="JBR275" s="27"/>
      <c r="JBS275" s="27"/>
      <c r="JBT275" s="27"/>
      <c r="JBU275" s="27"/>
      <c r="JBV275" s="27"/>
      <c r="JBW275" s="27"/>
      <c r="JBX275" s="27"/>
      <c r="JBY275" s="27"/>
      <c r="JBZ275" s="27"/>
      <c r="JCA275" s="27"/>
      <c r="JCB275" s="27"/>
      <c r="JCC275" s="27"/>
      <c r="JCD275" s="27"/>
      <c r="JCE275" s="27"/>
      <c r="JCF275" s="27"/>
      <c r="JCG275" s="27"/>
      <c r="JCH275" s="27"/>
      <c r="JCI275" s="27"/>
      <c r="JCJ275" s="27"/>
      <c r="JCK275" s="27"/>
      <c r="JCL275" s="27"/>
      <c r="JCM275" s="27"/>
      <c r="JCN275" s="27"/>
      <c r="JCO275" s="27"/>
      <c r="JCP275" s="27"/>
      <c r="JCQ275" s="27"/>
      <c r="JCR275" s="27"/>
      <c r="JCS275" s="27"/>
      <c r="JCT275" s="27"/>
      <c r="JCU275" s="27"/>
      <c r="JCV275" s="27"/>
      <c r="JCW275" s="27"/>
      <c r="JCX275" s="27"/>
      <c r="JCY275" s="27"/>
      <c r="JCZ275" s="27"/>
      <c r="JDA275" s="27"/>
      <c r="JDB275" s="27"/>
      <c r="JDC275" s="27"/>
      <c r="JDD275" s="27"/>
      <c r="JDE275" s="27"/>
      <c r="JDF275" s="27"/>
      <c r="JDG275" s="27"/>
      <c r="JDH275" s="27"/>
      <c r="JDI275" s="27"/>
      <c r="JDJ275" s="27"/>
      <c r="JDK275" s="27"/>
      <c r="JDL275" s="27"/>
      <c r="JDM275" s="27"/>
      <c r="JDN275" s="27"/>
      <c r="JDO275" s="27"/>
      <c r="JDP275" s="27"/>
      <c r="JDQ275" s="27"/>
      <c r="JDR275" s="27"/>
      <c r="JDS275" s="27"/>
      <c r="JDT275" s="27"/>
      <c r="JDU275" s="27"/>
      <c r="JDV275" s="27"/>
      <c r="JDW275" s="27"/>
      <c r="JDX275" s="27"/>
      <c r="JDY275" s="27"/>
      <c r="JDZ275" s="27"/>
      <c r="JEA275" s="27"/>
      <c r="JEB275" s="27"/>
      <c r="JEC275" s="27"/>
      <c r="JED275" s="27"/>
      <c r="JEE275" s="27"/>
      <c r="JEF275" s="27"/>
      <c r="JEG275" s="27"/>
      <c r="JEH275" s="27"/>
      <c r="JEI275" s="27"/>
      <c r="JEJ275" s="27"/>
      <c r="JEK275" s="27"/>
      <c r="JEL275" s="27"/>
      <c r="JEM275" s="27"/>
      <c r="JEN275" s="27"/>
      <c r="JEO275" s="27"/>
      <c r="JEP275" s="27"/>
      <c r="JEQ275" s="27"/>
      <c r="JER275" s="27"/>
      <c r="JES275" s="27"/>
      <c r="JET275" s="27"/>
      <c r="JEU275" s="27"/>
      <c r="JEV275" s="27"/>
      <c r="JEW275" s="27"/>
      <c r="JEX275" s="27"/>
      <c r="JEY275" s="27"/>
      <c r="JEZ275" s="27"/>
      <c r="JFA275" s="27"/>
      <c r="JFB275" s="27"/>
      <c r="JFC275" s="27"/>
      <c r="JFD275" s="27"/>
      <c r="JFE275" s="27"/>
      <c r="JFF275" s="27"/>
      <c r="JFG275" s="27"/>
      <c r="JFH275" s="27"/>
      <c r="JFI275" s="27"/>
      <c r="JFJ275" s="27"/>
      <c r="JFK275" s="27"/>
      <c r="JFL275" s="27"/>
      <c r="JFM275" s="27"/>
      <c r="JFN275" s="27"/>
      <c r="JFO275" s="27"/>
      <c r="JFP275" s="27"/>
      <c r="JFQ275" s="27"/>
      <c r="JFR275" s="27"/>
      <c r="JFS275" s="27"/>
      <c r="JFT275" s="27"/>
      <c r="JFU275" s="27"/>
      <c r="JFV275" s="27"/>
      <c r="JFW275" s="27"/>
      <c r="JFX275" s="27"/>
      <c r="JFY275" s="27"/>
      <c r="JFZ275" s="27"/>
      <c r="JGA275" s="27"/>
      <c r="JGB275" s="27"/>
      <c r="JGC275" s="27"/>
      <c r="JGD275" s="27"/>
      <c r="JGE275" s="27"/>
      <c r="JGF275" s="27"/>
      <c r="JGG275" s="27"/>
      <c r="JGH275" s="27"/>
      <c r="JGI275" s="27"/>
      <c r="JGJ275" s="27"/>
      <c r="JGK275" s="27"/>
      <c r="JGL275" s="27"/>
      <c r="JGM275" s="27"/>
      <c r="JGN275" s="27"/>
      <c r="JGO275" s="27"/>
      <c r="JGP275" s="27"/>
      <c r="JGQ275" s="27"/>
      <c r="JGR275" s="27"/>
      <c r="JGS275" s="27"/>
      <c r="JGT275" s="27"/>
      <c r="JGU275" s="27"/>
      <c r="JGV275" s="27"/>
      <c r="JGW275" s="27"/>
      <c r="JGX275" s="27"/>
      <c r="JGY275" s="27"/>
      <c r="JGZ275" s="27"/>
      <c r="JHA275" s="27"/>
      <c r="JHB275" s="27"/>
      <c r="JHC275" s="27"/>
      <c r="JHD275" s="27"/>
      <c r="JHE275" s="27"/>
      <c r="JHF275" s="27"/>
      <c r="JHG275" s="27"/>
      <c r="JHH275" s="27"/>
      <c r="JHI275" s="27"/>
      <c r="JHJ275" s="27"/>
      <c r="JHK275" s="27"/>
      <c r="JHL275" s="27"/>
      <c r="JHM275" s="27"/>
      <c r="JHN275" s="27"/>
      <c r="JHO275" s="27"/>
      <c r="JHP275" s="27"/>
      <c r="JHQ275" s="27"/>
      <c r="JHR275" s="27"/>
      <c r="JHS275" s="27"/>
      <c r="JHT275" s="27"/>
      <c r="JHU275" s="27"/>
      <c r="JHV275" s="27"/>
      <c r="JHW275" s="27"/>
      <c r="JHX275" s="27"/>
      <c r="JHY275" s="27"/>
      <c r="JHZ275" s="27"/>
      <c r="JIA275" s="27"/>
      <c r="JIB275" s="27"/>
      <c r="JIC275" s="27"/>
      <c r="JID275" s="27"/>
      <c r="JIE275" s="27"/>
      <c r="JIF275" s="27"/>
      <c r="JIG275" s="27"/>
      <c r="JIH275" s="27"/>
      <c r="JII275" s="27"/>
      <c r="JIJ275" s="27"/>
      <c r="JIK275" s="27"/>
      <c r="JIL275" s="27"/>
      <c r="JIM275" s="27"/>
      <c r="JIN275" s="27"/>
      <c r="JIO275" s="27"/>
      <c r="JIP275" s="27"/>
      <c r="JIQ275" s="27"/>
      <c r="JIR275" s="27"/>
      <c r="JIS275" s="27"/>
      <c r="JIT275" s="27"/>
      <c r="JIU275" s="27"/>
      <c r="JIV275" s="27"/>
      <c r="JIW275" s="27"/>
      <c r="JIX275" s="27"/>
      <c r="JIY275" s="27"/>
      <c r="JIZ275" s="27"/>
      <c r="JJA275" s="27"/>
      <c r="JJB275" s="27"/>
      <c r="JJC275" s="27"/>
      <c r="JJD275" s="27"/>
      <c r="JJE275" s="27"/>
      <c r="JJF275" s="27"/>
      <c r="JJG275" s="27"/>
      <c r="JJH275" s="27"/>
      <c r="JJI275" s="27"/>
      <c r="JJJ275" s="27"/>
      <c r="JJK275" s="27"/>
      <c r="JJL275" s="27"/>
      <c r="JJM275" s="27"/>
      <c r="JJN275" s="27"/>
      <c r="JJO275" s="27"/>
      <c r="JJP275" s="27"/>
      <c r="JJQ275" s="27"/>
      <c r="JJR275" s="27"/>
      <c r="JJS275" s="27"/>
      <c r="JJT275" s="27"/>
      <c r="JJU275" s="27"/>
      <c r="JJV275" s="27"/>
      <c r="JJW275" s="27"/>
      <c r="JJX275" s="27"/>
      <c r="JJY275" s="27"/>
      <c r="JJZ275" s="27"/>
      <c r="JKA275" s="27"/>
      <c r="JKB275" s="27"/>
      <c r="JKC275" s="27"/>
      <c r="JKD275" s="27"/>
      <c r="JKE275" s="27"/>
      <c r="JKF275" s="27"/>
      <c r="JKG275" s="27"/>
      <c r="JKH275" s="27"/>
      <c r="JKI275" s="27"/>
      <c r="JKJ275" s="27"/>
      <c r="JKK275" s="27"/>
      <c r="JKL275" s="27"/>
      <c r="JKM275" s="27"/>
      <c r="JKN275" s="27"/>
      <c r="JKO275" s="27"/>
      <c r="JKP275" s="27"/>
      <c r="JKQ275" s="27"/>
      <c r="JKR275" s="27"/>
      <c r="JKS275" s="27"/>
      <c r="JKT275" s="27"/>
      <c r="JKU275" s="27"/>
      <c r="JKV275" s="27"/>
      <c r="JKW275" s="27"/>
      <c r="JKX275" s="27"/>
      <c r="JKY275" s="27"/>
      <c r="JKZ275" s="27"/>
      <c r="JLA275" s="27"/>
      <c r="JLB275" s="27"/>
      <c r="JLC275" s="27"/>
      <c r="JLD275" s="27"/>
      <c r="JLE275" s="27"/>
      <c r="JLF275" s="27"/>
      <c r="JLG275" s="27"/>
      <c r="JLH275" s="27"/>
      <c r="JLI275" s="27"/>
      <c r="JLJ275" s="27"/>
      <c r="JLK275" s="27"/>
      <c r="JLL275" s="27"/>
      <c r="JLM275" s="27"/>
      <c r="JLN275" s="27"/>
      <c r="JLO275" s="27"/>
      <c r="JLP275" s="27"/>
      <c r="JLQ275" s="27"/>
      <c r="JLR275" s="27"/>
      <c r="JLS275" s="27"/>
      <c r="JLT275" s="27"/>
      <c r="JLU275" s="27"/>
      <c r="JLV275" s="27"/>
      <c r="JLW275" s="27"/>
      <c r="JLX275" s="27"/>
      <c r="JLY275" s="27"/>
      <c r="JLZ275" s="27"/>
      <c r="JMA275" s="27"/>
      <c r="JMB275" s="27"/>
      <c r="JMC275" s="27"/>
      <c r="JMD275" s="27"/>
      <c r="JME275" s="27"/>
      <c r="JMF275" s="27"/>
      <c r="JMG275" s="27"/>
      <c r="JMH275" s="27"/>
      <c r="JMI275" s="27"/>
      <c r="JMJ275" s="27"/>
      <c r="JMK275" s="27"/>
      <c r="JML275" s="27"/>
      <c r="JMM275" s="27"/>
      <c r="JMN275" s="27"/>
      <c r="JMO275" s="27"/>
      <c r="JMP275" s="27"/>
      <c r="JMQ275" s="27"/>
      <c r="JMR275" s="27"/>
      <c r="JMS275" s="27"/>
      <c r="JMT275" s="27"/>
      <c r="JMU275" s="27"/>
      <c r="JMV275" s="27"/>
      <c r="JMW275" s="27"/>
      <c r="JMX275" s="27"/>
      <c r="JMY275" s="27"/>
      <c r="JMZ275" s="27"/>
      <c r="JNA275" s="27"/>
      <c r="JNB275" s="27"/>
      <c r="JNC275" s="27"/>
      <c r="JND275" s="27"/>
      <c r="JNE275" s="27"/>
      <c r="JNF275" s="27"/>
      <c r="JNG275" s="27"/>
      <c r="JNH275" s="27"/>
      <c r="JNI275" s="27"/>
      <c r="JNJ275" s="27"/>
      <c r="JNK275" s="27"/>
      <c r="JNL275" s="27"/>
      <c r="JNM275" s="27"/>
      <c r="JNN275" s="27"/>
      <c r="JNO275" s="27"/>
      <c r="JNP275" s="27"/>
      <c r="JNQ275" s="27"/>
      <c r="JNR275" s="27"/>
      <c r="JNS275" s="27"/>
      <c r="JNT275" s="27"/>
      <c r="JNU275" s="27"/>
      <c r="JNV275" s="27"/>
      <c r="JNW275" s="27"/>
      <c r="JNX275" s="27"/>
      <c r="JNY275" s="27"/>
      <c r="JNZ275" s="27"/>
      <c r="JOA275" s="27"/>
      <c r="JOB275" s="27"/>
      <c r="JOC275" s="27"/>
      <c r="JOD275" s="27"/>
      <c r="JOE275" s="27"/>
      <c r="JOF275" s="27"/>
      <c r="JOG275" s="27"/>
      <c r="JOH275" s="27"/>
      <c r="JOI275" s="27"/>
      <c r="JOJ275" s="27"/>
      <c r="JOK275" s="27"/>
      <c r="JOL275" s="27"/>
      <c r="JOM275" s="27"/>
      <c r="JON275" s="27"/>
      <c r="JOO275" s="27"/>
      <c r="JOP275" s="27"/>
      <c r="JOQ275" s="27"/>
      <c r="JOR275" s="27"/>
      <c r="JOS275" s="27"/>
      <c r="JOT275" s="27"/>
      <c r="JOU275" s="27"/>
      <c r="JOV275" s="27"/>
      <c r="JOW275" s="27"/>
      <c r="JOX275" s="27"/>
      <c r="JOY275" s="27"/>
      <c r="JOZ275" s="27"/>
      <c r="JPA275" s="27"/>
      <c r="JPB275" s="27"/>
      <c r="JPC275" s="27"/>
      <c r="JPD275" s="27"/>
      <c r="JPE275" s="27"/>
      <c r="JPF275" s="27"/>
      <c r="JPG275" s="27"/>
      <c r="JPH275" s="27"/>
      <c r="JPI275" s="27"/>
      <c r="JPJ275" s="27"/>
      <c r="JPK275" s="27"/>
      <c r="JPL275" s="27"/>
      <c r="JPM275" s="27"/>
      <c r="JPN275" s="27"/>
      <c r="JPO275" s="27"/>
      <c r="JPP275" s="27"/>
      <c r="JPQ275" s="27"/>
      <c r="JPR275" s="27"/>
      <c r="JPS275" s="27"/>
      <c r="JPT275" s="27"/>
      <c r="JPU275" s="27"/>
      <c r="JPV275" s="27"/>
      <c r="JPW275" s="27"/>
      <c r="JPX275" s="27"/>
      <c r="JPY275" s="27"/>
      <c r="JPZ275" s="27"/>
      <c r="JQA275" s="27"/>
      <c r="JQB275" s="27"/>
      <c r="JQC275" s="27"/>
      <c r="JQD275" s="27"/>
      <c r="JQE275" s="27"/>
      <c r="JQF275" s="27"/>
      <c r="JQG275" s="27"/>
      <c r="JQH275" s="27"/>
      <c r="JQI275" s="27"/>
      <c r="JQJ275" s="27"/>
      <c r="JQK275" s="27"/>
      <c r="JQL275" s="27"/>
      <c r="JQM275" s="27"/>
      <c r="JQN275" s="27"/>
      <c r="JQO275" s="27"/>
      <c r="JQP275" s="27"/>
      <c r="JQQ275" s="27"/>
      <c r="JQR275" s="27"/>
      <c r="JQS275" s="27"/>
      <c r="JQT275" s="27"/>
      <c r="JQU275" s="27"/>
      <c r="JQV275" s="27"/>
      <c r="JQW275" s="27"/>
      <c r="JQX275" s="27"/>
      <c r="JQY275" s="27"/>
      <c r="JQZ275" s="27"/>
      <c r="JRA275" s="27"/>
      <c r="JRB275" s="27"/>
      <c r="JRC275" s="27"/>
      <c r="JRD275" s="27"/>
      <c r="JRE275" s="27"/>
      <c r="JRF275" s="27"/>
      <c r="JRG275" s="27"/>
      <c r="JRH275" s="27"/>
      <c r="JRI275" s="27"/>
      <c r="JRJ275" s="27"/>
      <c r="JRK275" s="27"/>
      <c r="JRL275" s="27"/>
      <c r="JRM275" s="27"/>
      <c r="JRN275" s="27"/>
      <c r="JRO275" s="27"/>
      <c r="JRP275" s="27"/>
      <c r="JRQ275" s="27"/>
      <c r="JRR275" s="27"/>
      <c r="JRS275" s="27"/>
      <c r="JRT275" s="27"/>
      <c r="JRU275" s="27"/>
      <c r="JRV275" s="27"/>
      <c r="JRW275" s="27"/>
      <c r="JRX275" s="27"/>
      <c r="JRY275" s="27"/>
      <c r="JRZ275" s="27"/>
      <c r="JSA275" s="27"/>
      <c r="JSB275" s="27"/>
      <c r="JSC275" s="27"/>
      <c r="JSD275" s="27"/>
      <c r="JSE275" s="27"/>
      <c r="JSF275" s="27"/>
      <c r="JSG275" s="27"/>
      <c r="JSH275" s="27"/>
      <c r="JSI275" s="27"/>
      <c r="JSJ275" s="27"/>
      <c r="JSK275" s="27"/>
      <c r="JSL275" s="27"/>
      <c r="JSM275" s="27"/>
      <c r="JSN275" s="27"/>
      <c r="JSO275" s="27"/>
      <c r="JSP275" s="27"/>
      <c r="JSQ275" s="27"/>
      <c r="JSR275" s="27"/>
      <c r="JSS275" s="27"/>
      <c r="JST275" s="27"/>
      <c r="JSU275" s="27"/>
      <c r="JSV275" s="27"/>
      <c r="JSW275" s="27"/>
      <c r="JSX275" s="27"/>
      <c r="JSY275" s="27"/>
      <c r="JSZ275" s="27"/>
      <c r="JTA275" s="27"/>
      <c r="JTB275" s="27"/>
      <c r="JTC275" s="27"/>
      <c r="JTD275" s="27"/>
      <c r="JTE275" s="27"/>
      <c r="JTF275" s="27"/>
      <c r="JTG275" s="27"/>
      <c r="JTH275" s="27"/>
      <c r="JTI275" s="27"/>
      <c r="JTJ275" s="27"/>
      <c r="JTK275" s="27"/>
      <c r="JTL275" s="27"/>
      <c r="JTM275" s="27"/>
      <c r="JTN275" s="27"/>
      <c r="JTO275" s="27"/>
      <c r="JTP275" s="27"/>
      <c r="JTQ275" s="27"/>
      <c r="JTR275" s="27"/>
      <c r="JTS275" s="27"/>
      <c r="JTT275" s="27"/>
      <c r="JTU275" s="27"/>
      <c r="JTV275" s="27"/>
      <c r="JTW275" s="27"/>
      <c r="JTX275" s="27"/>
      <c r="JTY275" s="27"/>
      <c r="JTZ275" s="27"/>
      <c r="JUA275" s="27"/>
      <c r="JUB275" s="27"/>
      <c r="JUC275" s="27"/>
      <c r="JUD275" s="27"/>
      <c r="JUE275" s="27"/>
      <c r="JUF275" s="27"/>
      <c r="JUG275" s="27"/>
      <c r="JUH275" s="27"/>
      <c r="JUI275" s="27"/>
      <c r="JUJ275" s="27"/>
      <c r="JUK275" s="27"/>
      <c r="JUL275" s="27"/>
      <c r="JUM275" s="27"/>
      <c r="JUN275" s="27"/>
      <c r="JUO275" s="27"/>
      <c r="JUP275" s="27"/>
      <c r="JUQ275" s="27"/>
      <c r="JUR275" s="27"/>
      <c r="JUS275" s="27"/>
      <c r="JUT275" s="27"/>
      <c r="JUU275" s="27"/>
      <c r="JUV275" s="27"/>
      <c r="JUW275" s="27"/>
      <c r="JUX275" s="27"/>
      <c r="JUY275" s="27"/>
      <c r="JUZ275" s="27"/>
      <c r="JVA275" s="27"/>
      <c r="JVB275" s="27"/>
      <c r="JVC275" s="27"/>
      <c r="JVD275" s="27"/>
      <c r="JVE275" s="27"/>
      <c r="JVF275" s="27"/>
      <c r="JVG275" s="27"/>
      <c r="JVH275" s="27"/>
      <c r="JVI275" s="27"/>
      <c r="JVJ275" s="27"/>
      <c r="JVK275" s="27"/>
      <c r="JVL275" s="27"/>
      <c r="JVM275" s="27"/>
      <c r="JVN275" s="27"/>
      <c r="JVO275" s="27"/>
      <c r="JVP275" s="27"/>
      <c r="JVQ275" s="27"/>
      <c r="JVR275" s="27"/>
      <c r="JVS275" s="27"/>
      <c r="JVT275" s="27"/>
      <c r="JVU275" s="27"/>
      <c r="JVV275" s="27"/>
      <c r="JVW275" s="27"/>
      <c r="JVX275" s="27"/>
      <c r="JVY275" s="27"/>
      <c r="JVZ275" s="27"/>
      <c r="JWA275" s="27"/>
      <c r="JWB275" s="27"/>
      <c r="JWC275" s="27"/>
      <c r="JWD275" s="27"/>
      <c r="JWE275" s="27"/>
      <c r="JWF275" s="27"/>
      <c r="JWG275" s="27"/>
      <c r="JWH275" s="27"/>
      <c r="JWI275" s="27"/>
      <c r="JWJ275" s="27"/>
      <c r="JWK275" s="27"/>
      <c r="JWL275" s="27"/>
      <c r="JWM275" s="27"/>
      <c r="JWN275" s="27"/>
      <c r="JWO275" s="27"/>
      <c r="JWP275" s="27"/>
      <c r="JWQ275" s="27"/>
      <c r="JWR275" s="27"/>
      <c r="JWS275" s="27"/>
      <c r="JWT275" s="27"/>
      <c r="JWU275" s="27"/>
      <c r="JWV275" s="27"/>
      <c r="JWW275" s="27"/>
      <c r="JWX275" s="27"/>
      <c r="JWY275" s="27"/>
      <c r="JWZ275" s="27"/>
      <c r="JXA275" s="27"/>
      <c r="JXB275" s="27"/>
      <c r="JXC275" s="27"/>
      <c r="JXD275" s="27"/>
      <c r="JXE275" s="27"/>
      <c r="JXF275" s="27"/>
      <c r="JXG275" s="27"/>
      <c r="JXH275" s="27"/>
      <c r="JXI275" s="27"/>
      <c r="JXJ275" s="27"/>
      <c r="JXK275" s="27"/>
      <c r="JXL275" s="27"/>
      <c r="JXM275" s="27"/>
      <c r="JXN275" s="27"/>
      <c r="JXO275" s="27"/>
      <c r="JXP275" s="27"/>
      <c r="JXQ275" s="27"/>
      <c r="JXR275" s="27"/>
      <c r="JXS275" s="27"/>
      <c r="JXT275" s="27"/>
      <c r="JXU275" s="27"/>
      <c r="JXV275" s="27"/>
      <c r="JXW275" s="27"/>
      <c r="JXX275" s="27"/>
      <c r="JXY275" s="27"/>
      <c r="JXZ275" s="27"/>
      <c r="JYA275" s="27"/>
      <c r="JYB275" s="27"/>
      <c r="JYC275" s="27"/>
      <c r="JYD275" s="27"/>
      <c r="JYE275" s="27"/>
      <c r="JYF275" s="27"/>
      <c r="JYG275" s="27"/>
      <c r="JYH275" s="27"/>
      <c r="JYI275" s="27"/>
      <c r="JYJ275" s="27"/>
      <c r="JYK275" s="27"/>
      <c r="JYL275" s="27"/>
      <c r="JYM275" s="27"/>
      <c r="JYN275" s="27"/>
      <c r="JYO275" s="27"/>
      <c r="JYP275" s="27"/>
      <c r="JYQ275" s="27"/>
      <c r="JYR275" s="27"/>
      <c r="JYS275" s="27"/>
      <c r="JYT275" s="27"/>
      <c r="JYU275" s="27"/>
      <c r="JYV275" s="27"/>
      <c r="JYW275" s="27"/>
      <c r="JYX275" s="27"/>
      <c r="JYY275" s="27"/>
      <c r="JYZ275" s="27"/>
      <c r="JZA275" s="27"/>
      <c r="JZB275" s="27"/>
      <c r="JZC275" s="27"/>
      <c r="JZD275" s="27"/>
      <c r="JZE275" s="27"/>
      <c r="JZF275" s="27"/>
      <c r="JZG275" s="27"/>
      <c r="JZH275" s="27"/>
      <c r="JZI275" s="27"/>
      <c r="JZJ275" s="27"/>
      <c r="JZK275" s="27"/>
      <c r="JZL275" s="27"/>
      <c r="JZM275" s="27"/>
      <c r="JZN275" s="27"/>
      <c r="JZO275" s="27"/>
      <c r="JZP275" s="27"/>
      <c r="JZQ275" s="27"/>
      <c r="JZR275" s="27"/>
      <c r="JZS275" s="27"/>
      <c r="JZT275" s="27"/>
      <c r="JZU275" s="27"/>
      <c r="JZV275" s="27"/>
      <c r="JZW275" s="27"/>
      <c r="JZX275" s="27"/>
      <c r="JZY275" s="27"/>
      <c r="JZZ275" s="27"/>
      <c r="KAA275" s="27"/>
      <c r="KAB275" s="27"/>
      <c r="KAC275" s="27"/>
      <c r="KAD275" s="27"/>
      <c r="KAE275" s="27"/>
      <c r="KAF275" s="27"/>
      <c r="KAG275" s="27"/>
      <c r="KAH275" s="27"/>
      <c r="KAI275" s="27"/>
      <c r="KAJ275" s="27"/>
      <c r="KAK275" s="27"/>
      <c r="KAL275" s="27"/>
      <c r="KAM275" s="27"/>
      <c r="KAN275" s="27"/>
      <c r="KAO275" s="27"/>
      <c r="KAP275" s="27"/>
      <c r="KAQ275" s="27"/>
      <c r="KAR275" s="27"/>
      <c r="KAS275" s="27"/>
      <c r="KAT275" s="27"/>
      <c r="KAU275" s="27"/>
      <c r="KAV275" s="27"/>
      <c r="KAW275" s="27"/>
      <c r="KAX275" s="27"/>
      <c r="KAY275" s="27"/>
      <c r="KAZ275" s="27"/>
      <c r="KBA275" s="27"/>
      <c r="KBB275" s="27"/>
      <c r="KBC275" s="27"/>
      <c r="KBD275" s="27"/>
      <c r="KBE275" s="27"/>
      <c r="KBF275" s="27"/>
      <c r="KBG275" s="27"/>
      <c r="KBH275" s="27"/>
      <c r="KBI275" s="27"/>
      <c r="KBJ275" s="27"/>
      <c r="KBK275" s="27"/>
      <c r="KBL275" s="27"/>
      <c r="KBM275" s="27"/>
      <c r="KBN275" s="27"/>
      <c r="KBO275" s="27"/>
      <c r="KBP275" s="27"/>
      <c r="KBQ275" s="27"/>
      <c r="KBR275" s="27"/>
      <c r="KBS275" s="27"/>
      <c r="KBT275" s="27"/>
      <c r="KBU275" s="27"/>
      <c r="KBV275" s="27"/>
      <c r="KBW275" s="27"/>
      <c r="KBX275" s="27"/>
      <c r="KBY275" s="27"/>
      <c r="KBZ275" s="27"/>
      <c r="KCA275" s="27"/>
      <c r="KCB275" s="27"/>
      <c r="KCC275" s="27"/>
      <c r="KCD275" s="27"/>
      <c r="KCE275" s="27"/>
      <c r="KCF275" s="27"/>
      <c r="KCG275" s="27"/>
      <c r="KCH275" s="27"/>
      <c r="KCI275" s="27"/>
      <c r="KCJ275" s="27"/>
      <c r="KCK275" s="27"/>
      <c r="KCL275" s="27"/>
      <c r="KCM275" s="27"/>
      <c r="KCN275" s="27"/>
      <c r="KCO275" s="27"/>
      <c r="KCP275" s="27"/>
      <c r="KCQ275" s="27"/>
      <c r="KCR275" s="27"/>
      <c r="KCS275" s="27"/>
      <c r="KCT275" s="27"/>
      <c r="KCU275" s="27"/>
      <c r="KCV275" s="27"/>
      <c r="KCW275" s="27"/>
      <c r="KCX275" s="27"/>
      <c r="KCY275" s="27"/>
      <c r="KCZ275" s="27"/>
      <c r="KDA275" s="27"/>
      <c r="KDB275" s="27"/>
      <c r="KDC275" s="27"/>
      <c r="KDD275" s="27"/>
      <c r="KDE275" s="27"/>
      <c r="KDF275" s="27"/>
      <c r="KDG275" s="27"/>
      <c r="KDH275" s="27"/>
      <c r="KDI275" s="27"/>
      <c r="KDJ275" s="27"/>
      <c r="KDK275" s="27"/>
      <c r="KDL275" s="27"/>
      <c r="KDM275" s="27"/>
      <c r="KDN275" s="27"/>
      <c r="KDO275" s="27"/>
      <c r="KDP275" s="27"/>
      <c r="KDQ275" s="27"/>
      <c r="KDR275" s="27"/>
      <c r="KDS275" s="27"/>
      <c r="KDT275" s="27"/>
      <c r="KDU275" s="27"/>
      <c r="KDV275" s="27"/>
      <c r="KDW275" s="27"/>
      <c r="KDX275" s="27"/>
      <c r="KDY275" s="27"/>
      <c r="KDZ275" s="27"/>
      <c r="KEA275" s="27"/>
      <c r="KEB275" s="27"/>
      <c r="KEC275" s="27"/>
      <c r="KED275" s="27"/>
      <c r="KEE275" s="27"/>
      <c r="KEF275" s="27"/>
      <c r="KEG275" s="27"/>
      <c r="KEH275" s="27"/>
      <c r="KEI275" s="27"/>
      <c r="KEJ275" s="27"/>
      <c r="KEK275" s="27"/>
      <c r="KEL275" s="27"/>
      <c r="KEM275" s="27"/>
      <c r="KEN275" s="27"/>
      <c r="KEO275" s="27"/>
      <c r="KEP275" s="27"/>
      <c r="KEQ275" s="27"/>
      <c r="KER275" s="27"/>
      <c r="KES275" s="27"/>
      <c r="KET275" s="27"/>
      <c r="KEU275" s="27"/>
      <c r="KEV275" s="27"/>
      <c r="KEW275" s="27"/>
      <c r="KEX275" s="27"/>
      <c r="KEY275" s="27"/>
      <c r="KEZ275" s="27"/>
      <c r="KFA275" s="27"/>
      <c r="KFB275" s="27"/>
      <c r="KFC275" s="27"/>
      <c r="KFD275" s="27"/>
      <c r="KFE275" s="27"/>
      <c r="KFF275" s="27"/>
      <c r="KFG275" s="27"/>
      <c r="KFH275" s="27"/>
      <c r="KFI275" s="27"/>
      <c r="KFJ275" s="27"/>
      <c r="KFK275" s="27"/>
      <c r="KFL275" s="27"/>
      <c r="KFM275" s="27"/>
      <c r="KFN275" s="27"/>
      <c r="KFO275" s="27"/>
      <c r="KFP275" s="27"/>
      <c r="KFQ275" s="27"/>
      <c r="KFR275" s="27"/>
      <c r="KFS275" s="27"/>
      <c r="KFT275" s="27"/>
      <c r="KFU275" s="27"/>
      <c r="KFV275" s="27"/>
      <c r="KFW275" s="27"/>
      <c r="KFX275" s="27"/>
      <c r="KFY275" s="27"/>
      <c r="KFZ275" s="27"/>
      <c r="KGA275" s="27"/>
      <c r="KGB275" s="27"/>
      <c r="KGC275" s="27"/>
      <c r="KGD275" s="27"/>
      <c r="KGE275" s="27"/>
      <c r="KGF275" s="27"/>
      <c r="KGG275" s="27"/>
      <c r="KGH275" s="27"/>
      <c r="KGI275" s="27"/>
      <c r="KGJ275" s="27"/>
      <c r="KGK275" s="27"/>
      <c r="KGL275" s="27"/>
      <c r="KGM275" s="27"/>
      <c r="KGN275" s="27"/>
      <c r="KGO275" s="27"/>
      <c r="KGP275" s="27"/>
      <c r="KGQ275" s="27"/>
      <c r="KGR275" s="27"/>
      <c r="KGS275" s="27"/>
      <c r="KGT275" s="27"/>
      <c r="KGU275" s="27"/>
      <c r="KGV275" s="27"/>
      <c r="KGW275" s="27"/>
      <c r="KGX275" s="27"/>
      <c r="KGY275" s="27"/>
      <c r="KGZ275" s="27"/>
      <c r="KHA275" s="27"/>
      <c r="KHB275" s="27"/>
      <c r="KHC275" s="27"/>
      <c r="KHD275" s="27"/>
      <c r="KHE275" s="27"/>
      <c r="KHF275" s="27"/>
      <c r="KHG275" s="27"/>
      <c r="KHH275" s="27"/>
      <c r="KHI275" s="27"/>
      <c r="KHJ275" s="27"/>
      <c r="KHK275" s="27"/>
      <c r="KHL275" s="27"/>
      <c r="KHM275" s="27"/>
      <c r="KHN275" s="27"/>
      <c r="KHO275" s="27"/>
      <c r="KHP275" s="27"/>
      <c r="KHQ275" s="27"/>
      <c r="KHR275" s="27"/>
      <c r="KHS275" s="27"/>
      <c r="KHT275" s="27"/>
      <c r="KHU275" s="27"/>
      <c r="KHV275" s="27"/>
      <c r="KHW275" s="27"/>
      <c r="KHX275" s="27"/>
      <c r="KHY275" s="27"/>
      <c r="KHZ275" s="27"/>
      <c r="KIA275" s="27"/>
      <c r="KIB275" s="27"/>
      <c r="KIC275" s="27"/>
      <c r="KID275" s="27"/>
      <c r="KIE275" s="27"/>
      <c r="KIF275" s="27"/>
      <c r="KIG275" s="27"/>
      <c r="KIH275" s="27"/>
      <c r="KII275" s="27"/>
      <c r="KIJ275" s="27"/>
      <c r="KIK275" s="27"/>
      <c r="KIL275" s="27"/>
      <c r="KIM275" s="27"/>
      <c r="KIN275" s="27"/>
      <c r="KIO275" s="27"/>
      <c r="KIP275" s="27"/>
      <c r="KIQ275" s="27"/>
      <c r="KIR275" s="27"/>
      <c r="KIS275" s="27"/>
      <c r="KIT275" s="27"/>
      <c r="KIU275" s="27"/>
      <c r="KIV275" s="27"/>
      <c r="KIW275" s="27"/>
      <c r="KIX275" s="27"/>
      <c r="KIY275" s="27"/>
      <c r="KIZ275" s="27"/>
      <c r="KJA275" s="27"/>
      <c r="KJB275" s="27"/>
      <c r="KJC275" s="27"/>
      <c r="KJD275" s="27"/>
      <c r="KJE275" s="27"/>
      <c r="KJF275" s="27"/>
      <c r="KJG275" s="27"/>
      <c r="KJH275" s="27"/>
      <c r="KJI275" s="27"/>
      <c r="KJJ275" s="27"/>
      <c r="KJK275" s="27"/>
      <c r="KJL275" s="27"/>
      <c r="KJM275" s="27"/>
      <c r="KJN275" s="27"/>
      <c r="KJO275" s="27"/>
      <c r="KJP275" s="27"/>
      <c r="KJQ275" s="27"/>
      <c r="KJR275" s="27"/>
      <c r="KJS275" s="27"/>
      <c r="KJT275" s="27"/>
      <c r="KJU275" s="27"/>
      <c r="KJV275" s="27"/>
      <c r="KJW275" s="27"/>
      <c r="KJX275" s="27"/>
      <c r="KJY275" s="27"/>
      <c r="KJZ275" s="27"/>
      <c r="KKA275" s="27"/>
      <c r="KKB275" s="27"/>
      <c r="KKC275" s="27"/>
      <c r="KKD275" s="27"/>
      <c r="KKE275" s="27"/>
      <c r="KKF275" s="27"/>
      <c r="KKG275" s="27"/>
      <c r="KKH275" s="27"/>
      <c r="KKI275" s="27"/>
      <c r="KKJ275" s="27"/>
      <c r="KKK275" s="27"/>
      <c r="KKL275" s="27"/>
      <c r="KKM275" s="27"/>
      <c r="KKN275" s="27"/>
      <c r="KKO275" s="27"/>
      <c r="KKP275" s="27"/>
      <c r="KKQ275" s="27"/>
      <c r="KKR275" s="27"/>
      <c r="KKS275" s="27"/>
      <c r="KKT275" s="27"/>
      <c r="KKU275" s="27"/>
      <c r="KKV275" s="27"/>
      <c r="KKW275" s="27"/>
      <c r="KKX275" s="27"/>
      <c r="KKY275" s="27"/>
      <c r="KKZ275" s="27"/>
      <c r="KLA275" s="27"/>
      <c r="KLB275" s="27"/>
      <c r="KLC275" s="27"/>
      <c r="KLD275" s="27"/>
      <c r="KLE275" s="27"/>
      <c r="KLF275" s="27"/>
      <c r="KLG275" s="27"/>
      <c r="KLH275" s="27"/>
      <c r="KLI275" s="27"/>
      <c r="KLJ275" s="27"/>
      <c r="KLK275" s="27"/>
      <c r="KLL275" s="27"/>
      <c r="KLM275" s="27"/>
      <c r="KLN275" s="27"/>
      <c r="KLO275" s="27"/>
      <c r="KLP275" s="27"/>
      <c r="KLQ275" s="27"/>
      <c r="KLR275" s="27"/>
      <c r="KLS275" s="27"/>
      <c r="KLT275" s="27"/>
      <c r="KLU275" s="27"/>
      <c r="KLV275" s="27"/>
      <c r="KLW275" s="27"/>
      <c r="KLX275" s="27"/>
      <c r="KLY275" s="27"/>
      <c r="KLZ275" s="27"/>
      <c r="KMA275" s="27"/>
      <c r="KMB275" s="27"/>
      <c r="KMC275" s="27"/>
      <c r="KMD275" s="27"/>
      <c r="KME275" s="27"/>
      <c r="KMF275" s="27"/>
      <c r="KMG275" s="27"/>
      <c r="KMH275" s="27"/>
      <c r="KMI275" s="27"/>
      <c r="KMJ275" s="27"/>
      <c r="KMK275" s="27"/>
      <c r="KML275" s="27"/>
      <c r="KMM275" s="27"/>
      <c r="KMN275" s="27"/>
      <c r="KMO275" s="27"/>
      <c r="KMP275" s="27"/>
      <c r="KMQ275" s="27"/>
      <c r="KMR275" s="27"/>
      <c r="KMS275" s="27"/>
      <c r="KMT275" s="27"/>
      <c r="KMU275" s="27"/>
      <c r="KMV275" s="27"/>
      <c r="KMW275" s="27"/>
      <c r="KMX275" s="27"/>
      <c r="KMY275" s="27"/>
      <c r="KMZ275" s="27"/>
      <c r="KNA275" s="27"/>
      <c r="KNB275" s="27"/>
      <c r="KNC275" s="27"/>
      <c r="KND275" s="27"/>
      <c r="KNE275" s="27"/>
      <c r="KNF275" s="27"/>
      <c r="KNG275" s="27"/>
      <c r="KNH275" s="27"/>
      <c r="KNI275" s="27"/>
      <c r="KNJ275" s="27"/>
      <c r="KNK275" s="27"/>
      <c r="KNL275" s="27"/>
      <c r="KNM275" s="27"/>
      <c r="KNN275" s="27"/>
      <c r="KNO275" s="27"/>
      <c r="KNP275" s="27"/>
      <c r="KNQ275" s="27"/>
      <c r="KNR275" s="27"/>
      <c r="KNS275" s="27"/>
      <c r="KNT275" s="27"/>
      <c r="KNU275" s="27"/>
      <c r="KNV275" s="27"/>
      <c r="KNW275" s="27"/>
      <c r="KNX275" s="27"/>
      <c r="KNY275" s="27"/>
      <c r="KNZ275" s="27"/>
      <c r="KOA275" s="27"/>
      <c r="KOB275" s="27"/>
      <c r="KOC275" s="27"/>
      <c r="KOD275" s="27"/>
      <c r="KOE275" s="27"/>
      <c r="KOF275" s="27"/>
      <c r="KOG275" s="27"/>
      <c r="KOH275" s="27"/>
      <c r="KOI275" s="27"/>
      <c r="KOJ275" s="27"/>
      <c r="KOK275" s="27"/>
      <c r="KOL275" s="27"/>
      <c r="KOM275" s="27"/>
      <c r="KON275" s="27"/>
      <c r="KOO275" s="27"/>
      <c r="KOP275" s="27"/>
      <c r="KOQ275" s="27"/>
      <c r="KOR275" s="27"/>
      <c r="KOS275" s="27"/>
      <c r="KOT275" s="27"/>
      <c r="KOU275" s="27"/>
      <c r="KOV275" s="27"/>
      <c r="KOW275" s="27"/>
      <c r="KOX275" s="27"/>
      <c r="KOY275" s="27"/>
      <c r="KOZ275" s="27"/>
      <c r="KPA275" s="27"/>
      <c r="KPB275" s="27"/>
      <c r="KPC275" s="27"/>
      <c r="KPD275" s="27"/>
      <c r="KPE275" s="27"/>
      <c r="KPF275" s="27"/>
      <c r="KPG275" s="27"/>
      <c r="KPH275" s="27"/>
      <c r="KPI275" s="27"/>
      <c r="KPJ275" s="27"/>
      <c r="KPK275" s="27"/>
      <c r="KPL275" s="27"/>
      <c r="KPM275" s="27"/>
      <c r="KPN275" s="27"/>
      <c r="KPO275" s="27"/>
      <c r="KPP275" s="27"/>
      <c r="KPQ275" s="27"/>
      <c r="KPR275" s="27"/>
      <c r="KPS275" s="27"/>
      <c r="KPT275" s="27"/>
      <c r="KPU275" s="27"/>
      <c r="KPV275" s="27"/>
      <c r="KPW275" s="27"/>
      <c r="KPX275" s="27"/>
      <c r="KPY275" s="27"/>
      <c r="KPZ275" s="27"/>
      <c r="KQA275" s="27"/>
      <c r="KQB275" s="27"/>
      <c r="KQC275" s="27"/>
      <c r="KQD275" s="27"/>
      <c r="KQE275" s="27"/>
      <c r="KQF275" s="27"/>
      <c r="KQG275" s="27"/>
      <c r="KQH275" s="27"/>
      <c r="KQI275" s="27"/>
      <c r="KQJ275" s="27"/>
      <c r="KQK275" s="27"/>
      <c r="KQL275" s="27"/>
      <c r="KQM275" s="27"/>
      <c r="KQN275" s="27"/>
      <c r="KQO275" s="27"/>
      <c r="KQP275" s="27"/>
      <c r="KQQ275" s="27"/>
      <c r="KQR275" s="27"/>
      <c r="KQS275" s="27"/>
      <c r="KQT275" s="27"/>
      <c r="KQU275" s="27"/>
      <c r="KQV275" s="27"/>
      <c r="KQW275" s="27"/>
      <c r="KQX275" s="27"/>
      <c r="KQY275" s="27"/>
      <c r="KQZ275" s="27"/>
      <c r="KRA275" s="27"/>
      <c r="KRB275" s="27"/>
      <c r="KRC275" s="27"/>
      <c r="KRD275" s="27"/>
      <c r="KRE275" s="27"/>
      <c r="KRF275" s="27"/>
      <c r="KRG275" s="27"/>
      <c r="KRH275" s="27"/>
      <c r="KRI275" s="27"/>
      <c r="KRJ275" s="27"/>
      <c r="KRK275" s="27"/>
      <c r="KRL275" s="27"/>
      <c r="KRM275" s="27"/>
      <c r="KRN275" s="27"/>
      <c r="KRO275" s="27"/>
      <c r="KRP275" s="27"/>
      <c r="KRQ275" s="27"/>
      <c r="KRR275" s="27"/>
      <c r="KRS275" s="27"/>
      <c r="KRT275" s="27"/>
      <c r="KRU275" s="27"/>
      <c r="KRV275" s="27"/>
      <c r="KRW275" s="27"/>
      <c r="KRX275" s="27"/>
      <c r="KRY275" s="27"/>
      <c r="KRZ275" s="27"/>
      <c r="KSA275" s="27"/>
      <c r="KSB275" s="27"/>
      <c r="KSC275" s="27"/>
      <c r="KSD275" s="27"/>
      <c r="KSE275" s="27"/>
      <c r="KSF275" s="27"/>
      <c r="KSG275" s="27"/>
      <c r="KSH275" s="27"/>
      <c r="KSI275" s="27"/>
      <c r="KSJ275" s="27"/>
      <c r="KSK275" s="27"/>
      <c r="KSL275" s="27"/>
      <c r="KSM275" s="27"/>
      <c r="KSN275" s="27"/>
      <c r="KSO275" s="27"/>
      <c r="KSP275" s="27"/>
      <c r="KSQ275" s="27"/>
      <c r="KSR275" s="27"/>
      <c r="KSS275" s="27"/>
      <c r="KST275" s="27"/>
      <c r="KSU275" s="27"/>
      <c r="KSV275" s="27"/>
      <c r="KSW275" s="27"/>
      <c r="KSX275" s="27"/>
      <c r="KSY275" s="27"/>
      <c r="KSZ275" s="27"/>
      <c r="KTA275" s="27"/>
      <c r="KTB275" s="27"/>
      <c r="KTC275" s="27"/>
      <c r="KTD275" s="27"/>
      <c r="KTE275" s="27"/>
      <c r="KTF275" s="27"/>
      <c r="KTG275" s="27"/>
      <c r="KTH275" s="27"/>
      <c r="KTI275" s="27"/>
      <c r="KTJ275" s="27"/>
      <c r="KTK275" s="27"/>
      <c r="KTL275" s="27"/>
      <c r="KTM275" s="27"/>
      <c r="KTN275" s="27"/>
      <c r="KTO275" s="27"/>
      <c r="KTP275" s="27"/>
      <c r="KTQ275" s="27"/>
      <c r="KTR275" s="27"/>
      <c r="KTS275" s="27"/>
      <c r="KTT275" s="27"/>
      <c r="KTU275" s="27"/>
      <c r="KTV275" s="27"/>
      <c r="KTW275" s="27"/>
      <c r="KTX275" s="27"/>
      <c r="KTY275" s="27"/>
      <c r="KTZ275" s="27"/>
      <c r="KUA275" s="27"/>
      <c r="KUB275" s="27"/>
      <c r="KUC275" s="27"/>
      <c r="KUD275" s="27"/>
      <c r="KUE275" s="27"/>
      <c r="KUF275" s="27"/>
      <c r="KUG275" s="27"/>
      <c r="KUH275" s="27"/>
      <c r="KUI275" s="27"/>
      <c r="KUJ275" s="27"/>
      <c r="KUK275" s="27"/>
      <c r="KUL275" s="27"/>
      <c r="KUM275" s="27"/>
      <c r="KUN275" s="27"/>
      <c r="KUO275" s="27"/>
      <c r="KUP275" s="27"/>
      <c r="KUQ275" s="27"/>
      <c r="KUR275" s="27"/>
      <c r="KUS275" s="27"/>
      <c r="KUT275" s="27"/>
      <c r="KUU275" s="27"/>
      <c r="KUV275" s="27"/>
      <c r="KUW275" s="27"/>
      <c r="KUX275" s="27"/>
      <c r="KUY275" s="27"/>
      <c r="KUZ275" s="27"/>
      <c r="KVA275" s="27"/>
      <c r="KVB275" s="27"/>
      <c r="KVC275" s="27"/>
      <c r="KVD275" s="27"/>
      <c r="KVE275" s="27"/>
      <c r="KVF275" s="27"/>
      <c r="KVG275" s="27"/>
      <c r="KVH275" s="27"/>
      <c r="KVI275" s="27"/>
      <c r="KVJ275" s="27"/>
      <c r="KVK275" s="27"/>
      <c r="KVL275" s="27"/>
      <c r="KVM275" s="27"/>
      <c r="KVN275" s="27"/>
      <c r="KVO275" s="27"/>
      <c r="KVP275" s="27"/>
      <c r="KVQ275" s="27"/>
      <c r="KVR275" s="27"/>
      <c r="KVS275" s="27"/>
      <c r="KVT275" s="27"/>
      <c r="KVU275" s="27"/>
      <c r="KVV275" s="27"/>
      <c r="KVW275" s="27"/>
      <c r="KVX275" s="27"/>
      <c r="KVY275" s="27"/>
      <c r="KVZ275" s="27"/>
      <c r="KWA275" s="27"/>
      <c r="KWB275" s="27"/>
      <c r="KWC275" s="27"/>
      <c r="KWD275" s="27"/>
      <c r="KWE275" s="27"/>
      <c r="KWF275" s="27"/>
      <c r="KWG275" s="27"/>
      <c r="KWH275" s="27"/>
      <c r="KWI275" s="27"/>
      <c r="KWJ275" s="27"/>
      <c r="KWK275" s="27"/>
      <c r="KWL275" s="27"/>
      <c r="KWM275" s="27"/>
      <c r="KWN275" s="27"/>
      <c r="KWO275" s="27"/>
      <c r="KWP275" s="27"/>
      <c r="KWQ275" s="27"/>
      <c r="KWR275" s="27"/>
      <c r="KWS275" s="27"/>
      <c r="KWT275" s="27"/>
      <c r="KWU275" s="27"/>
      <c r="KWV275" s="27"/>
      <c r="KWW275" s="27"/>
      <c r="KWX275" s="27"/>
      <c r="KWY275" s="27"/>
      <c r="KWZ275" s="27"/>
      <c r="KXA275" s="27"/>
      <c r="KXB275" s="27"/>
      <c r="KXC275" s="27"/>
      <c r="KXD275" s="27"/>
      <c r="KXE275" s="27"/>
      <c r="KXF275" s="27"/>
      <c r="KXG275" s="27"/>
      <c r="KXH275" s="27"/>
      <c r="KXI275" s="27"/>
      <c r="KXJ275" s="27"/>
      <c r="KXK275" s="27"/>
      <c r="KXL275" s="27"/>
      <c r="KXM275" s="27"/>
      <c r="KXN275" s="27"/>
      <c r="KXO275" s="27"/>
      <c r="KXP275" s="27"/>
      <c r="KXQ275" s="27"/>
      <c r="KXR275" s="27"/>
      <c r="KXS275" s="27"/>
      <c r="KXT275" s="27"/>
      <c r="KXU275" s="27"/>
      <c r="KXV275" s="27"/>
      <c r="KXW275" s="27"/>
      <c r="KXX275" s="27"/>
      <c r="KXY275" s="27"/>
      <c r="KXZ275" s="27"/>
      <c r="KYA275" s="27"/>
      <c r="KYB275" s="27"/>
      <c r="KYC275" s="27"/>
      <c r="KYD275" s="27"/>
      <c r="KYE275" s="27"/>
      <c r="KYF275" s="27"/>
      <c r="KYG275" s="27"/>
      <c r="KYH275" s="27"/>
      <c r="KYI275" s="27"/>
      <c r="KYJ275" s="27"/>
      <c r="KYK275" s="27"/>
      <c r="KYL275" s="27"/>
      <c r="KYM275" s="27"/>
      <c r="KYN275" s="27"/>
      <c r="KYO275" s="27"/>
      <c r="KYP275" s="27"/>
      <c r="KYQ275" s="27"/>
      <c r="KYR275" s="27"/>
      <c r="KYS275" s="27"/>
      <c r="KYT275" s="27"/>
      <c r="KYU275" s="27"/>
      <c r="KYV275" s="27"/>
      <c r="KYW275" s="27"/>
      <c r="KYX275" s="27"/>
      <c r="KYY275" s="27"/>
      <c r="KYZ275" s="27"/>
      <c r="KZA275" s="27"/>
      <c r="KZB275" s="27"/>
      <c r="KZC275" s="27"/>
      <c r="KZD275" s="27"/>
      <c r="KZE275" s="27"/>
      <c r="KZF275" s="27"/>
      <c r="KZG275" s="27"/>
      <c r="KZH275" s="27"/>
      <c r="KZI275" s="27"/>
      <c r="KZJ275" s="27"/>
      <c r="KZK275" s="27"/>
      <c r="KZL275" s="27"/>
      <c r="KZM275" s="27"/>
      <c r="KZN275" s="27"/>
      <c r="KZO275" s="27"/>
      <c r="KZP275" s="27"/>
      <c r="KZQ275" s="27"/>
      <c r="KZR275" s="27"/>
      <c r="KZS275" s="27"/>
      <c r="KZT275" s="27"/>
      <c r="KZU275" s="27"/>
      <c r="KZV275" s="27"/>
      <c r="KZW275" s="27"/>
      <c r="KZX275" s="27"/>
      <c r="KZY275" s="27"/>
      <c r="KZZ275" s="27"/>
      <c r="LAA275" s="27"/>
      <c r="LAB275" s="27"/>
      <c r="LAC275" s="27"/>
      <c r="LAD275" s="27"/>
      <c r="LAE275" s="27"/>
      <c r="LAF275" s="27"/>
      <c r="LAG275" s="27"/>
      <c r="LAH275" s="27"/>
      <c r="LAI275" s="27"/>
      <c r="LAJ275" s="27"/>
      <c r="LAK275" s="27"/>
      <c r="LAL275" s="27"/>
      <c r="LAM275" s="27"/>
      <c r="LAN275" s="27"/>
      <c r="LAO275" s="27"/>
      <c r="LAP275" s="27"/>
      <c r="LAQ275" s="27"/>
      <c r="LAR275" s="27"/>
      <c r="LAS275" s="27"/>
      <c r="LAT275" s="27"/>
      <c r="LAU275" s="27"/>
      <c r="LAV275" s="27"/>
      <c r="LAW275" s="27"/>
      <c r="LAX275" s="27"/>
      <c r="LAY275" s="27"/>
      <c r="LAZ275" s="27"/>
      <c r="LBA275" s="27"/>
      <c r="LBB275" s="27"/>
      <c r="LBC275" s="27"/>
      <c r="LBD275" s="27"/>
      <c r="LBE275" s="27"/>
      <c r="LBF275" s="27"/>
      <c r="LBG275" s="27"/>
      <c r="LBH275" s="27"/>
      <c r="LBI275" s="27"/>
      <c r="LBJ275" s="27"/>
      <c r="LBK275" s="27"/>
      <c r="LBL275" s="27"/>
      <c r="LBM275" s="27"/>
      <c r="LBN275" s="27"/>
      <c r="LBO275" s="27"/>
      <c r="LBP275" s="27"/>
      <c r="LBQ275" s="27"/>
      <c r="LBR275" s="27"/>
      <c r="LBS275" s="27"/>
      <c r="LBT275" s="27"/>
      <c r="LBU275" s="27"/>
      <c r="LBV275" s="27"/>
      <c r="LBW275" s="27"/>
      <c r="LBX275" s="27"/>
      <c r="LBY275" s="27"/>
      <c r="LBZ275" s="27"/>
      <c r="LCA275" s="27"/>
      <c r="LCB275" s="27"/>
      <c r="LCC275" s="27"/>
      <c r="LCD275" s="27"/>
      <c r="LCE275" s="27"/>
      <c r="LCF275" s="27"/>
      <c r="LCG275" s="27"/>
      <c r="LCH275" s="27"/>
      <c r="LCI275" s="27"/>
      <c r="LCJ275" s="27"/>
      <c r="LCK275" s="27"/>
      <c r="LCL275" s="27"/>
      <c r="LCM275" s="27"/>
      <c r="LCN275" s="27"/>
      <c r="LCO275" s="27"/>
      <c r="LCP275" s="27"/>
      <c r="LCQ275" s="27"/>
      <c r="LCR275" s="27"/>
      <c r="LCS275" s="27"/>
      <c r="LCT275" s="27"/>
      <c r="LCU275" s="27"/>
      <c r="LCV275" s="27"/>
      <c r="LCW275" s="27"/>
      <c r="LCX275" s="27"/>
      <c r="LCY275" s="27"/>
      <c r="LCZ275" s="27"/>
      <c r="LDA275" s="27"/>
      <c r="LDB275" s="27"/>
      <c r="LDC275" s="27"/>
      <c r="LDD275" s="27"/>
      <c r="LDE275" s="27"/>
      <c r="LDF275" s="27"/>
      <c r="LDG275" s="27"/>
      <c r="LDH275" s="27"/>
      <c r="LDI275" s="27"/>
      <c r="LDJ275" s="27"/>
      <c r="LDK275" s="27"/>
      <c r="LDL275" s="27"/>
      <c r="LDM275" s="27"/>
      <c r="LDN275" s="27"/>
      <c r="LDO275" s="27"/>
      <c r="LDP275" s="27"/>
      <c r="LDQ275" s="27"/>
      <c r="LDR275" s="27"/>
      <c r="LDS275" s="27"/>
      <c r="LDT275" s="27"/>
      <c r="LDU275" s="27"/>
      <c r="LDV275" s="27"/>
      <c r="LDW275" s="27"/>
      <c r="LDX275" s="27"/>
      <c r="LDY275" s="27"/>
      <c r="LDZ275" s="27"/>
      <c r="LEA275" s="27"/>
      <c r="LEB275" s="27"/>
      <c r="LEC275" s="27"/>
      <c r="LED275" s="27"/>
      <c r="LEE275" s="27"/>
      <c r="LEF275" s="27"/>
      <c r="LEG275" s="27"/>
      <c r="LEH275" s="27"/>
      <c r="LEI275" s="27"/>
      <c r="LEJ275" s="27"/>
      <c r="LEK275" s="27"/>
      <c r="LEL275" s="27"/>
      <c r="LEM275" s="27"/>
      <c r="LEN275" s="27"/>
      <c r="LEO275" s="27"/>
      <c r="LEP275" s="27"/>
      <c r="LEQ275" s="27"/>
      <c r="LER275" s="27"/>
      <c r="LES275" s="27"/>
      <c r="LET275" s="27"/>
      <c r="LEU275" s="27"/>
      <c r="LEV275" s="27"/>
      <c r="LEW275" s="27"/>
      <c r="LEX275" s="27"/>
      <c r="LEY275" s="27"/>
      <c r="LEZ275" s="27"/>
      <c r="LFA275" s="27"/>
      <c r="LFB275" s="27"/>
      <c r="LFC275" s="27"/>
      <c r="LFD275" s="27"/>
      <c r="LFE275" s="27"/>
      <c r="LFF275" s="27"/>
      <c r="LFG275" s="27"/>
      <c r="LFH275" s="27"/>
      <c r="LFI275" s="27"/>
      <c r="LFJ275" s="27"/>
      <c r="LFK275" s="27"/>
      <c r="LFL275" s="27"/>
      <c r="LFM275" s="27"/>
      <c r="LFN275" s="27"/>
      <c r="LFO275" s="27"/>
      <c r="LFP275" s="27"/>
      <c r="LFQ275" s="27"/>
      <c r="LFR275" s="27"/>
      <c r="LFS275" s="27"/>
      <c r="LFT275" s="27"/>
      <c r="LFU275" s="27"/>
      <c r="LFV275" s="27"/>
      <c r="LFW275" s="27"/>
      <c r="LFX275" s="27"/>
      <c r="LFY275" s="27"/>
      <c r="LFZ275" s="27"/>
      <c r="LGA275" s="27"/>
      <c r="LGB275" s="27"/>
      <c r="LGC275" s="27"/>
      <c r="LGD275" s="27"/>
      <c r="LGE275" s="27"/>
      <c r="LGF275" s="27"/>
      <c r="LGG275" s="27"/>
      <c r="LGH275" s="27"/>
      <c r="LGI275" s="27"/>
      <c r="LGJ275" s="27"/>
      <c r="LGK275" s="27"/>
      <c r="LGL275" s="27"/>
      <c r="LGM275" s="27"/>
      <c r="LGN275" s="27"/>
      <c r="LGO275" s="27"/>
      <c r="LGP275" s="27"/>
      <c r="LGQ275" s="27"/>
      <c r="LGR275" s="27"/>
      <c r="LGS275" s="27"/>
      <c r="LGT275" s="27"/>
      <c r="LGU275" s="27"/>
      <c r="LGV275" s="27"/>
      <c r="LGW275" s="27"/>
      <c r="LGX275" s="27"/>
      <c r="LGY275" s="27"/>
      <c r="LGZ275" s="27"/>
      <c r="LHA275" s="27"/>
      <c r="LHB275" s="27"/>
      <c r="LHC275" s="27"/>
      <c r="LHD275" s="27"/>
      <c r="LHE275" s="27"/>
      <c r="LHF275" s="27"/>
      <c r="LHG275" s="27"/>
      <c r="LHH275" s="27"/>
      <c r="LHI275" s="27"/>
      <c r="LHJ275" s="27"/>
      <c r="LHK275" s="27"/>
      <c r="LHL275" s="27"/>
      <c r="LHM275" s="27"/>
      <c r="LHN275" s="27"/>
      <c r="LHO275" s="27"/>
      <c r="LHP275" s="27"/>
      <c r="LHQ275" s="27"/>
      <c r="LHR275" s="27"/>
      <c r="LHS275" s="27"/>
      <c r="LHT275" s="27"/>
      <c r="LHU275" s="27"/>
      <c r="LHV275" s="27"/>
      <c r="LHW275" s="27"/>
      <c r="LHX275" s="27"/>
      <c r="LHY275" s="27"/>
      <c r="LHZ275" s="27"/>
      <c r="LIA275" s="27"/>
      <c r="LIB275" s="27"/>
      <c r="LIC275" s="27"/>
      <c r="LID275" s="27"/>
      <c r="LIE275" s="27"/>
      <c r="LIF275" s="27"/>
      <c r="LIG275" s="27"/>
      <c r="LIH275" s="27"/>
      <c r="LII275" s="27"/>
      <c r="LIJ275" s="27"/>
      <c r="LIK275" s="27"/>
      <c r="LIL275" s="27"/>
      <c r="LIM275" s="27"/>
      <c r="LIN275" s="27"/>
      <c r="LIO275" s="27"/>
      <c r="LIP275" s="27"/>
      <c r="LIQ275" s="27"/>
      <c r="LIR275" s="27"/>
      <c r="LIS275" s="27"/>
      <c r="LIT275" s="27"/>
      <c r="LIU275" s="27"/>
      <c r="LIV275" s="27"/>
      <c r="LIW275" s="27"/>
      <c r="LIX275" s="27"/>
      <c r="LIY275" s="27"/>
      <c r="LIZ275" s="27"/>
      <c r="LJA275" s="27"/>
      <c r="LJB275" s="27"/>
      <c r="LJC275" s="27"/>
      <c r="LJD275" s="27"/>
      <c r="LJE275" s="27"/>
      <c r="LJF275" s="27"/>
      <c r="LJG275" s="27"/>
      <c r="LJH275" s="27"/>
      <c r="LJI275" s="27"/>
      <c r="LJJ275" s="27"/>
      <c r="LJK275" s="27"/>
      <c r="LJL275" s="27"/>
      <c r="LJM275" s="27"/>
      <c r="LJN275" s="27"/>
      <c r="LJO275" s="27"/>
      <c r="LJP275" s="27"/>
      <c r="LJQ275" s="27"/>
      <c r="LJR275" s="27"/>
      <c r="LJS275" s="27"/>
      <c r="LJT275" s="27"/>
      <c r="LJU275" s="27"/>
      <c r="LJV275" s="27"/>
      <c r="LJW275" s="27"/>
      <c r="LJX275" s="27"/>
      <c r="LJY275" s="27"/>
      <c r="LJZ275" s="27"/>
      <c r="LKA275" s="27"/>
      <c r="LKB275" s="27"/>
      <c r="LKC275" s="27"/>
      <c r="LKD275" s="27"/>
      <c r="LKE275" s="27"/>
      <c r="LKF275" s="27"/>
      <c r="LKG275" s="27"/>
      <c r="LKH275" s="27"/>
      <c r="LKI275" s="27"/>
      <c r="LKJ275" s="27"/>
      <c r="LKK275" s="27"/>
      <c r="LKL275" s="27"/>
      <c r="LKM275" s="27"/>
      <c r="LKN275" s="27"/>
      <c r="LKO275" s="27"/>
      <c r="LKP275" s="27"/>
      <c r="LKQ275" s="27"/>
      <c r="LKR275" s="27"/>
      <c r="LKS275" s="27"/>
      <c r="LKT275" s="27"/>
      <c r="LKU275" s="27"/>
      <c r="LKV275" s="27"/>
      <c r="LKW275" s="27"/>
      <c r="LKX275" s="27"/>
      <c r="LKY275" s="27"/>
      <c r="LKZ275" s="27"/>
      <c r="LLA275" s="27"/>
      <c r="LLB275" s="27"/>
      <c r="LLC275" s="27"/>
      <c r="LLD275" s="27"/>
      <c r="LLE275" s="27"/>
      <c r="LLF275" s="27"/>
      <c r="LLG275" s="27"/>
      <c r="LLH275" s="27"/>
      <c r="LLI275" s="27"/>
      <c r="LLJ275" s="27"/>
      <c r="LLK275" s="27"/>
      <c r="LLL275" s="27"/>
      <c r="LLM275" s="27"/>
      <c r="LLN275" s="27"/>
      <c r="LLO275" s="27"/>
      <c r="LLP275" s="27"/>
      <c r="LLQ275" s="27"/>
      <c r="LLR275" s="27"/>
      <c r="LLS275" s="27"/>
      <c r="LLT275" s="27"/>
      <c r="LLU275" s="27"/>
      <c r="LLV275" s="27"/>
      <c r="LLW275" s="27"/>
      <c r="LLX275" s="27"/>
      <c r="LLY275" s="27"/>
      <c r="LLZ275" s="27"/>
      <c r="LMA275" s="27"/>
      <c r="LMB275" s="27"/>
      <c r="LMC275" s="27"/>
      <c r="LMD275" s="27"/>
      <c r="LME275" s="27"/>
      <c r="LMF275" s="27"/>
      <c r="LMG275" s="27"/>
      <c r="LMH275" s="27"/>
      <c r="LMI275" s="27"/>
      <c r="LMJ275" s="27"/>
      <c r="LMK275" s="27"/>
      <c r="LML275" s="27"/>
      <c r="LMM275" s="27"/>
      <c r="LMN275" s="27"/>
      <c r="LMO275" s="27"/>
      <c r="LMP275" s="27"/>
      <c r="LMQ275" s="27"/>
      <c r="LMR275" s="27"/>
      <c r="LMS275" s="27"/>
      <c r="LMT275" s="27"/>
      <c r="LMU275" s="27"/>
      <c r="LMV275" s="27"/>
      <c r="LMW275" s="27"/>
      <c r="LMX275" s="27"/>
      <c r="LMY275" s="27"/>
      <c r="LMZ275" s="27"/>
      <c r="LNA275" s="27"/>
      <c r="LNB275" s="27"/>
      <c r="LNC275" s="27"/>
      <c r="LND275" s="27"/>
      <c r="LNE275" s="27"/>
      <c r="LNF275" s="27"/>
      <c r="LNG275" s="27"/>
      <c r="LNH275" s="27"/>
      <c r="LNI275" s="27"/>
      <c r="LNJ275" s="27"/>
      <c r="LNK275" s="27"/>
      <c r="LNL275" s="27"/>
      <c r="LNM275" s="27"/>
      <c r="LNN275" s="27"/>
      <c r="LNO275" s="27"/>
      <c r="LNP275" s="27"/>
      <c r="LNQ275" s="27"/>
      <c r="LNR275" s="27"/>
      <c r="LNS275" s="27"/>
      <c r="LNT275" s="27"/>
      <c r="LNU275" s="27"/>
      <c r="LNV275" s="27"/>
      <c r="LNW275" s="27"/>
      <c r="LNX275" s="27"/>
      <c r="LNY275" s="27"/>
      <c r="LNZ275" s="27"/>
      <c r="LOA275" s="27"/>
      <c r="LOB275" s="27"/>
      <c r="LOC275" s="27"/>
      <c r="LOD275" s="27"/>
      <c r="LOE275" s="27"/>
      <c r="LOF275" s="27"/>
      <c r="LOG275" s="27"/>
      <c r="LOH275" s="27"/>
      <c r="LOI275" s="27"/>
      <c r="LOJ275" s="27"/>
      <c r="LOK275" s="27"/>
      <c r="LOL275" s="27"/>
      <c r="LOM275" s="27"/>
      <c r="LON275" s="27"/>
      <c r="LOO275" s="27"/>
      <c r="LOP275" s="27"/>
      <c r="LOQ275" s="27"/>
      <c r="LOR275" s="27"/>
      <c r="LOS275" s="27"/>
      <c r="LOT275" s="27"/>
      <c r="LOU275" s="27"/>
      <c r="LOV275" s="27"/>
      <c r="LOW275" s="27"/>
      <c r="LOX275" s="27"/>
      <c r="LOY275" s="27"/>
      <c r="LOZ275" s="27"/>
      <c r="LPA275" s="27"/>
      <c r="LPB275" s="27"/>
      <c r="LPC275" s="27"/>
      <c r="LPD275" s="27"/>
      <c r="LPE275" s="27"/>
      <c r="LPF275" s="27"/>
      <c r="LPG275" s="27"/>
      <c r="LPH275" s="27"/>
      <c r="LPI275" s="27"/>
      <c r="LPJ275" s="27"/>
      <c r="LPK275" s="27"/>
      <c r="LPL275" s="27"/>
      <c r="LPM275" s="27"/>
      <c r="LPN275" s="27"/>
      <c r="LPO275" s="27"/>
      <c r="LPP275" s="27"/>
      <c r="LPQ275" s="27"/>
      <c r="LPR275" s="27"/>
      <c r="LPS275" s="27"/>
      <c r="LPT275" s="27"/>
      <c r="LPU275" s="27"/>
      <c r="LPV275" s="27"/>
      <c r="LPW275" s="27"/>
      <c r="LPX275" s="27"/>
      <c r="LPY275" s="27"/>
      <c r="LPZ275" s="27"/>
      <c r="LQA275" s="27"/>
      <c r="LQB275" s="27"/>
      <c r="LQC275" s="27"/>
      <c r="LQD275" s="27"/>
      <c r="LQE275" s="27"/>
      <c r="LQF275" s="27"/>
      <c r="LQG275" s="27"/>
      <c r="LQH275" s="27"/>
      <c r="LQI275" s="27"/>
      <c r="LQJ275" s="27"/>
      <c r="LQK275" s="27"/>
      <c r="LQL275" s="27"/>
      <c r="LQM275" s="27"/>
      <c r="LQN275" s="27"/>
      <c r="LQO275" s="27"/>
      <c r="LQP275" s="27"/>
      <c r="LQQ275" s="27"/>
      <c r="LQR275" s="27"/>
      <c r="LQS275" s="27"/>
      <c r="LQT275" s="27"/>
      <c r="LQU275" s="27"/>
      <c r="LQV275" s="27"/>
      <c r="LQW275" s="27"/>
      <c r="LQX275" s="27"/>
      <c r="LQY275" s="27"/>
      <c r="LQZ275" s="27"/>
      <c r="LRA275" s="27"/>
      <c r="LRB275" s="27"/>
      <c r="LRC275" s="27"/>
      <c r="LRD275" s="27"/>
      <c r="LRE275" s="27"/>
      <c r="LRF275" s="27"/>
      <c r="LRG275" s="27"/>
      <c r="LRH275" s="27"/>
      <c r="LRI275" s="27"/>
      <c r="LRJ275" s="27"/>
      <c r="LRK275" s="27"/>
      <c r="LRL275" s="27"/>
      <c r="LRM275" s="27"/>
      <c r="LRN275" s="27"/>
      <c r="LRO275" s="27"/>
      <c r="LRP275" s="27"/>
      <c r="LRQ275" s="27"/>
      <c r="LRR275" s="27"/>
      <c r="LRS275" s="27"/>
      <c r="LRT275" s="27"/>
      <c r="LRU275" s="27"/>
      <c r="LRV275" s="27"/>
      <c r="LRW275" s="27"/>
      <c r="LRX275" s="27"/>
      <c r="LRY275" s="27"/>
      <c r="LRZ275" s="27"/>
      <c r="LSA275" s="27"/>
      <c r="LSB275" s="27"/>
      <c r="LSC275" s="27"/>
      <c r="LSD275" s="27"/>
      <c r="LSE275" s="27"/>
      <c r="LSF275" s="27"/>
      <c r="LSG275" s="27"/>
      <c r="LSH275" s="27"/>
      <c r="LSI275" s="27"/>
      <c r="LSJ275" s="27"/>
      <c r="LSK275" s="27"/>
      <c r="LSL275" s="27"/>
      <c r="LSM275" s="27"/>
      <c r="LSN275" s="27"/>
      <c r="LSO275" s="27"/>
      <c r="LSP275" s="27"/>
      <c r="LSQ275" s="27"/>
      <c r="LSR275" s="27"/>
      <c r="LSS275" s="27"/>
      <c r="LST275" s="27"/>
      <c r="LSU275" s="27"/>
      <c r="LSV275" s="27"/>
      <c r="LSW275" s="27"/>
      <c r="LSX275" s="27"/>
      <c r="LSY275" s="27"/>
      <c r="LSZ275" s="27"/>
      <c r="LTA275" s="27"/>
      <c r="LTB275" s="27"/>
      <c r="LTC275" s="27"/>
      <c r="LTD275" s="27"/>
      <c r="LTE275" s="27"/>
      <c r="LTF275" s="27"/>
      <c r="LTG275" s="27"/>
      <c r="LTH275" s="27"/>
      <c r="LTI275" s="27"/>
      <c r="LTJ275" s="27"/>
      <c r="LTK275" s="27"/>
      <c r="LTL275" s="27"/>
      <c r="LTM275" s="27"/>
      <c r="LTN275" s="27"/>
      <c r="LTO275" s="27"/>
      <c r="LTP275" s="27"/>
      <c r="LTQ275" s="27"/>
      <c r="LTR275" s="27"/>
      <c r="LTS275" s="27"/>
      <c r="LTT275" s="27"/>
      <c r="LTU275" s="27"/>
      <c r="LTV275" s="27"/>
      <c r="LTW275" s="27"/>
      <c r="LTX275" s="27"/>
      <c r="LTY275" s="27"/>
      <c r="LTZ275" s="27"/>
      <c r="LUA275" s="27"/>
      <c r="LUB275" s="27"/>
      <c r="LUC275" s="27"/>
      <c r="LUD275" s="27"/>
      <c r="LUE275" s="27"/>
      <c r="LUF275" s="27"/>
      <c r="LUG275" s="27"/>
      <c r="LUH275" s="27"/>
      <c r="LUI275" s="27"/>
      <c r="LUJ275" s="27"/>
      <c r="LUK275" s="27"/>
      <c r="LUL275" s="27"/>
      <c r="LUM275" s="27"/>
      <c r="LUN275" s="27"/>
      <c r="LUO275" s="27"/>
      <c r="LUP275" s="27"/>
      <c r="LUQ275" s="27"/>
      <c r="LUR275" s="27"/>
      <c r="LUS275" s="27"/>
      <c r="LUT275" s="27"/>
      <c r="LUU275" s="27"/>
      <c r="LUV275" s="27"/>
      <c r="LUW275" s="27"/>
      <c r="LUX275" s="27"/>
      <c r="LUY275" s="27"/>
      <c r="LUZ275" s="27"/>
      <c r="LVA275" s="27"/>
      <c r="LVB275" s="27"/>
      <c r="LVC275" s="27"/>
      <c r="LVD275" s="27"/>
      <c r="LVE275" s="27"/>
      <c r="LVF275" s="27"/>
      <c r="LVG275" s="27"/>
      <c r="LVH275" s="27"/>
      <c r="LVI275" s="27"/>
      <c r="LVJ275" s="27"/>
      <c r="LVK275" s="27"/>
      <c r="LVL275" s="27"/>
      <c r="LVM275" s="27"/>
      <c r="LVN275" s="27"/>
      <c r="LVO275" s="27"/>
      <c r="LVP275" s="27"/>
      <c r="LVQ275" s="27"/>
      <c r="LVR275" s="27"/>
      <c r="LVS275" s="27"/>
      <c r="LVT275" s="27"/>
      <c r="LVU275" s="27"/>
      <c r="LVV275" s="27"/>
      <c r="LVW275" s="27"/>
      <c r="LVX275" s="27"/>
      <c r="LVY275" s="27"/>
      <c r="LVZ275" s="27"/>
      <c r="LWA275" s="27"/>
      <c r="LWB275" s="27"/>
      <c r="LWC275" s="27"/>
      <c r="LWD275" s="27"/>
      <c r="LWE275" s="27"/>
      <c r="LWF275" s="27"/>
      <c r="LWG275" s="27"/>
      <c r="LWH275" s="27"/>
      <c r="LWI275" s="27"/>
      <c r="LWJ275" s="27"/>
      <c r="LWK275" s="27"/>
      <c r="LWL275" s="27"/>
      <c r="LWM275" s="27"/>
      <c r="LWN275" s="27"/>
      <c r="LWO275" s="27"/>
      <c r="LWP275" s="27"/>
      <c r="LWQ275" s="27"/>
      <c r="LWR275" s="27"/>
      <c r="LWS275" s="27"/>
      <c r="LWT275" s="27"/>
      <c r="LWU275" s="27"/>
      <c r="LWV275" s="27"/>
      <c r="LWW275" s="27"/>
      <c r="LWX275" s="27"/>
      <c r="LWY275" s="27"/>
      <c r="LWZ275" s="27"/>
      <c r="LXA275" s="27"/>
      <c r="LXB275" s="27"/>
      <c r="LXC275" s="27"/>
      <c r="LXD275" s="27"/>
      <c r="LXE275" s="27"/>
      <c r="LXF275" s="27"/>
      <c r="LXG275" s="27"/>
      <c r="LXH275" s="27"/>
      <c r="LXI275" s="27"/>
      <c r="LXJ275" s="27"/>
      <c r="LXK275" s="27"/>
      <c r="LXL275" s="27"/>
      <c r="LXM275" s="27"/>
      <c r="LXN275" s="27"/>
      <c r="LXO275" s="27"/>
      <c r="LXP275" s="27"/>
      <c r="LXQ275" s="27"/>
      <c r="LXR275" s="27"/>
      <c r="LXS275" s="27"/>
      <c r="LXT275" s="27"/>
      <c r="LXU275" s="27"/>
      <c r="LXV275" s="27"/>
      <c r="LXW275" s="27"/>
      <c r="LXX275" s="27"/>
      <c r="LXY275" s="27"/>
      <c r="LXZ275" s="27"/>
      <c r="LYA275" s="27"/>
      <c r="LYB275" s="27"/>
      <c r="LYC275" s="27"/>
      <c r="LYD275" s="27"/>
      <c r="LYE275" s="27"/>
      <c r="LYF275" s="27"/>
      <c r="LYG275" s="27"/>
      <c r="LYH275" s="27"/>
      <c r="LYI275" s="27"/>
      <c r="LYJ275" s="27"/>
      <c r="LYK275" s="27"/>
      <c r="LYL275" s="27"/>
      <c r="LYM275" s="27"/>
      <c r="LYN275" s="27"/>
      <c r="LYO275" s="27"/>
      <c r="LYP275" s="27"/>
      <c r="LYQ275" s="27"/>
      <c r="LYR275" s="27"/>
      <c r="LYS275" s="27"/>
      <c r="LYT275" s="27"/>
      <c r="LYU275" s="27"/>
      <c r="LYV275" s="27"/>
      <c r="LYW275" s="27"/>
      <c r="LYX275" s="27"/>
      <c r="LYY275" s="27"/>
      <c r="LYZ275" s="27"/>
      <c r="LZA275" s="27"/>
      <c r="LZB275" s="27"/>
      <c r="LZC275" s="27"/>
      <c r="LZD275" s="27"/>
      <c r="LZE275" s="27"/>
      <c r="LZF275" s="27"/>
      <c r="LZG275" s="27"/>
      <c r="LZH275" s="27"/>
      <c r="LZI275" s="27"/>
      <c r="LZJ275" s="27"/>
      <c r="LZK275" s="27"/>
      <c r="LZL275" s="27"/>
      <c r="LZM275" s="27"/>
      <c r="LZN275" s="27"/>
      <c r="LZO275" s="27"/>
      <c r="LZP275" s="27"/>
      <c r="LZQ275" s="27"/>
      <c r="LZR275" s="27"/>
      <c r="LZS275" s="27"/>
      <c r="LZT275" s="27"/>
      <c r="LZU275" s="27"/>
      <c r="LZV275" s="27"/>
      <c r="LZW275" s="27"/>
      <c r="LZX275" s="27"/>
      <c r="LZY275" s="27"/>
      <c r="LZZ275" s="27"/>
      <c r="MAA275" s="27"/>
      <c r="MAB275" s="27"/>
      <c r="MAC275" s="27"/>
      <c r="MAD275" s="27"/>
      <c r="MAE275" s="27"/>
      <c r="MAF275" s="27"/>
      <c r="MAG275" s="27"/>
      <c r="MAH275" s="27"/>
      <c r="MAI275" s="27"/>
      <c r="MAJ275" s="27"/>
      <c r="MAK275" s="27"/>
      <c r="MAL275" s="27"/>
      <c r="MAM275" s="27"/>
      <c r="MAN275" s="27"/>
      <c r="MAO275" s="27"/>
      <c r="MAP275" s="27"/>
      <c r="MAQ275" s="27"/>
      <c r="MAR275" s="27"/>
      <c r="MAS275" s="27"/>
      <c r="MAT275" s="27"/>
      <c r="MAU275" s="27"/>
      <c r="MAV275" s="27"/>
      <c r="MAW275" s="27"/>
      <c r="MAX275" s="27"/>
      <c r="MAY275" s="27"/>
      <c r="MAZ275" s="27"/>
      <c r="MBA275" s="27"/>
      <c r="MBB275" s="27"/>
      <c r="MBC275" s="27"/>
      <c r="MBD275" s="27"/>
      <c r="MBE275" s="27"/>
      <c r="MBF275" s="27"/>
      <c r="MBG275" s="27"/>
      <c r="MBH275" s="27"/>
      <c r="MBI275" s="27"/>
      <c r="MBJ275" s="27"/>
      <c r="MBK275" s="27"/>
      <c r="MBL275" s="27"/>
      <c r="MBM275" s="27"/>
      <c r="MBN275" s="27"/>
      <c r="MBO275" s="27"/>
      <c r="MBP275" s="27"/>
      <c r="MBQ275" s="27"/>
      <c r="MBR275" s="27"/>
      <c r="MBS275" s="27"/>
      <c r="MBT275" s="27"/>
      <c r="MBU275" s="27"/>
      <c r="MBV275" s="27"/>
      <c r="MBW275" s="27"/>
      <c r="MBX275" s="27"/>
      <c r="MBY275" s="27"/>
      <c r="MBZ275" s="27"/>
      <c r="MCA275" s="27"/>
      <c r="MCB275" s="27"/>
      <c r="MCC275" s="27"/>
      <c r="MCD275" s="27"/>
      <c r="MCE275" s="27"/>
      <c r="MCF275" s="27"/>
      <c r="MCG275" s="27"/>
      <c r="MCH275" s="27"/>
      <c r="MCI275" s="27"/>
      <c r="MCJ275" s="27"/>
      <c r="MCK275" s="27"/>
      <c r="MCL275" s="27"/>
      <c r="MCM275" s="27"/>
      <c r="MCN275" s="27"/>
      <c r="MCO275" s="27"/>
      <c r="MCP275" s="27"/>
      <c r="MCQ275" s="27"/>
      <c r="MCR275" s="27"/>
      <c r="MCS275" s="27"/>
      <c r="MCT275" s="27"/>
      <c r="MCU275" s="27"/>
      <c r="MCV275" s="27"/>
      <c r="MCW275" s="27"/>
      <c r="MCX275" s="27"/>
      <c r="MCY275" s="27"/>
      <c r="MCZ275" s="27"/>
      <c r="MDA275" s="27"/>
      <c r="MDB275" s="27"/>
      <c r="MDC275" s="27"/>
      <c r="MDD275" s="27"/>
      <c r="MDE275" s="27"/>
      <c r="MDF275" s="27"/>
      <c r="MDG275" s="27"/>
      <c r="MDH275" s="27"/>
      <c r="MDI275" s="27"/>
      <c r="MDJ275" s="27"/>
      <c r="MDK275" s="27"/>
      <c r="MDL275" s="27"/>
      <c r="MDM275" s="27"/>
      <c r="MDN275" s="27"/>
      <c r="MDO275" s="27"/>
      <c r="MDP275" s="27"/>
      <c r="MDQ275" s="27"/>
      <c r="MDR275" s="27"/>
      <c r="MDS275" s="27"/>
      <c r="MDT275" s="27"/>
      <c r="MDU275" s="27"/>
      <c r="MDV275" s="27"/>
      <c r="MDW275" s="27"/>
      <c r="MDX275" s="27"/>
      <c r="MDY275" s="27"/>
      <c r="MDZ275" s="27"/>
      <c r="MEA275" s="27"/>
      <c r="MEB275" s="27"/>
      <c r="MEC275" s="27"/>
      <c r="MED275" s="27"/>
      <c r="MEE275" s="27"/>
      <c r="MEF275" s="27"/>
      <c r="MEG275" s="27"/>
      <c r="MEH275" s="27"/>
      <c r="MEI275" s="27"/>
      <c r="MEJ275" s="27"/>
      <c r="MEK275" s="27"/>
      <c r="MEL275" s="27"/>
      <c r="MEM275" s="27"/>
      <c r="MEN275" s="27"/>
      <c r="MEO275" s="27"/>
      <c r="MEP275" s="27"/>
      <c r="MEQ275" s="27"/>
      <c r="MER275" s="27"/>
      <c r="MES275" s="27"/>
      <c r="MET275" s="27"/>
      <c r="MEU275" s="27"/>
      <c r="MEV275" s="27"/>
      <c r="MEW275" s="27"/>
      <c r="MEX275" s="27"/>
      <c r="MEY275" s="27"/>
      <c r="MEZ275" s="27"/>
      <c r="MFA275" s="27"/>
      <c r="MFB275" s="27"/>
      <c r="MFC275" s="27"/>
      <c r="MFD275" s="27"/>
      <c r="MFE275" s="27"/>
      <c r="MFF275" s="27"/>
      <c r="MFG275" s="27"/>
      <c r="MFH275" s="27"/>
      <c r="MFI275" s="27"/>
      <c r="MFJ275" s="27"/>
      <c r="MFK275" s="27"/>
      <c r="MFL275" s="27"/>
      <c r="MFM275" s="27"/>
      <c r="MFN275" s="27"/>
      <c r="MFO275" s="27"/>
      <c r="MFP275" s="27"/>
      <c r="MFQ275" s="27"/>
      <c r="MFR275" s="27"/>
      <c r="MFS275" s="27"/>
      <c r="MFT275" s="27"/>
      <c r="MFU275" s="27"/>
      <c r="MFV275" s="27"/>
      <c r="MFW275" s="27"/>
      <c r="MFX275" s="27"/>
      <c r="MFY275" s="27"/>
      <c r="MFZ275" s="27"/>
      <c r="MGA275" s="27"/>
      <c r="MGB275" s="27"/>
      <c r="MGC275" s="27"/>
      <c r="MGD275" s="27"/>
      <c r="MGE275" s="27"/>
      <c r="MGF275" s="27"/>
      <c r="MGG275" s="27"/>
      <c r="MGH275" s="27"/>
      <c r="MGI275" s="27"/>
      <c r="MGJ275" s="27"/>
      <c r="MGK275" s="27"/>
      <c r="MGL275" s="27"/>
      <c r="MGM275" s="27"/>
      <c r="MGN275" s="27"/>
      <c r="MGO275" s="27"/>
      <c r="MGP275" s="27"/>
      <c r="MGQ275" s="27"/>
      <c r="MGR275" s="27"/>
      <c r="MGS275" s="27"/>
      <c r="MGT275" s="27"/>
      <c r="MGU275" s="27"/>
      <c r="MGV275" s="27"/>
      <c r="MGW275" s="27"/>
      <c r="MGX275" s="27"/>
      <c r="MGY275" s="27"/>
      <c r="MGZ275" s="27"/>
      <c r="MHA275" s="27"/>
      <c r="MHB275" s="27"/>
      <c r="MHC275" s="27"/>
      <c r="MHD275" s="27"/>
      <c r="MHE275" s="27"/>
      <c r="MHF275" s="27"/>
      <c r="MHG275" s="27"/>
      <c r="MHH275" s="27"/>
      <c r="MHI275" s="27"/>
      <c r="MHJ275" s="27"/>
      <c r="MHK275" s="27"/>
      <c r="MHL275" s="27"/>
      <c r="MHM275" s="27"/>
      <c r="MHN275" s="27"/>
      <c r="MHO275" s="27"/>
      <c r="MHP275" s="27"/>
      <c r="MHQ275" s="27"/>
      <c r="MHR275" s="27"/>
      <c r="MHS275" s="27"/>
      <c r="MHT275" s="27"/>
      <c r="MHU275" s="27"/>
      <c r="MHV275" s="27"/>
      <c r="MHW275" s="27"/>
      <c r="MHX275" s="27"/>
      <c r="MHY275" s="27"/>
      <c r="MHZ275" s="27"/>
      <c r="MIA275" s="27"/>
      <c r="MIB275" s="27"/>
      <c r="MIC275" s="27"/>
      <c r="MID275" s="27"/>
      <c r="MIE275" s="27"/>
      <c r="MIF275" s="27"/>
      <c r="MIG275" s="27"/>
      <c r="MIH275" s="27"/>
      <c r="MII275" s="27"/>
      <c r="MIJ275" s="27"/>
      <c r="MIK275" s="27"/>
      <c r="MIL275" s="27"/>
      <c r="MIM275" s="27"/>
      <c r="MIN275" s="27"/>
      <c r="MIO275" s="27"/>
      <c r="MIP275" s="27"/>
      <c r="MIQ275" s="27"/>
      <c r="MIR275" s="27"/>
      <c r="MIS275" s="27"/>
      <c r="MIT275" s="27"/>
      <c r="MIU275" s="27"/>
      <c r="MIV275" s="27"/>
      <c r="MIW275" s="27"/>
      <c r="MIX275" s="27"/>
      <c r="MIY275" s="27"/>
      <c r="MIZ275" s="27"/>
      <c r="MJA275" s="27"/>
      <c r="MJB275" s="27"/>
      <c r="MJC275" s="27"/>
      <c r="MJD275" s="27"/>
      <c r="MJE275" s="27"/>
      <c r="MJF275" s="27"/>
      <c r="MJG275" s="27"/>
      <c r="MJH275" s="27"/>
      <c r="MJI275" s="27"/>
      <c r="MJJ275" s="27"/>
      <c r="MJK275" s="27"/>
      <c r="MJL275" s="27"/>
      <c r="MJM275" s="27"/>
      <c r="MJN275" s="27"/>
      <c r="MJO275" s="27"/>
      <c r="MJP275" s="27"/>
      <c r="MJQ275" s="27"/>
      <c r="MJR275" s="27"/>
      <c r="MJS275" s="27"/>
      <c r="MJT275" s="27"/>
      <c r="MJU275" s="27"/>
      <c r="MJV275" s="27"/>
      <c r="MJW275" s="27"/>
      <c r="MJX275" s="27"/>
      <c r="MJY275" s="27"/>
      <c r="MJZ275" s="27"/>
      <c r="MKA275" s="27"/>
      <c r="MKB275" s="27"/>
      <c r="MKC275" s="27"/>
      <c r="MKD275" s="27"/>
      <c r="MKE275" s="27"/>
      <c r="MKF275" s="27"/>
      <c r="MKG275" s="27"/>
      <c r="MKH275" s="27"/>
      <c r="MKI275" s="27"/>
      <c r="MKJ275" s="27"/>
      <c r="MKK275" s="27"/>
      <c r="MKL275" s="27"/>
      <c r="MKM275" s="27"/>
      <c r="MKN275" s="27"/>
      <c r="MKO275" s="27"/>
      <c r="MKP275" s="27"/>
      <c r="MKQ275" s="27"/>
      <c r="MKR275" s="27"/>
      <c r="MKS275" s="27"/>
      <c r="MKT275" s="27"/>
      <c r="MKU275" s="27"/>
      <c r="MKV275" s="27"/>
      <c r="MKW275" s="27"/>
      <c r="MKX275" s="27"/>
      <c r="MKY275" s="27"/>
      <c r="MKZ275" s="27"/>
      <c r="MLA275" s="27"/>
      <c r="MLB275" s="27"/>
      <c r="MLC275" s="27"/>
      <c r="MLD275" s="27"/>
      <c r="MLE275" s="27"/>
      <c r="MLF275" s="27"/>
      <c r="MLG275" s="27"/>
      <c r="MLH275" s="27"/>
      <c r="MLI275" s="27"/>
      <c r="MLJ275" s="27"/>
      <c r="MLK275" s="27"/>
      <c r="MLL275" s="27"/>
      <c r="MLM275" s="27"/>
      <c r="MLN275" s="27"/>
      <c r="MLO275" s="27"/>
      <c r="MLP275" s="27"/>
      <c r="MLQ275" s="27"/>
      <c r="MLR275" s="27"/>
      <c r="MLS275" s="27"/>
      <c r="MLT275" s="27"/>
      <c r="MLU275" s="27"/>
      <c r="MLV275" s="27"/>
      <c r="MLW275" s="27"/>
      <c r="MLX275" s="27"/>
      <c r="MLY275" s="27"/>
      <c r="MLZ275" s="27"/>
      <c r="MMA275" s="27"/>
      <c r="MMB275" s="27"/>
      <c r="MMC275" s="27"/>
      <c r="MMD275" s="27"/>
      <c r="MME275" s="27"/>
      <c r="MMF275" s="27"/>
      <c r="MMG275" s="27"/>
      <c r="MMH275" s="27"/>
      <c r="MMI275" s="27"/>
      <c r="MMJ275" s="27"/>
      <c r="MMK275" s="27"/>
      <c r="MML275" s="27"/>
      <c r="MMM275" s="27"/>
      <c r="MMN275" s="27"/>
      <c r="MMO275" s="27"/>
      <c r="MMP275" s="27"/>
      <c r="MMQ275" s="27"/>
      <c r="MMR275" s="27"/>
      <c r="MMS275" s="27"/>
      <c r="MMT275" s="27"/>
      <c r="MMU275" s="27"/>
      <c r="MMV275" s="27"/>
      <c r="MMW275" s="27"/>
      <c r="MMX275" s="27"/>
      <c r="MMY275" s="27"/>
      <c r="MMZ275" s="27"/>
      <c r="MNA275" s="27"/>
      <c r="MNB275" s="27"/>
      <c r="MNC275" s="27"/>
      <c r="MND275" s="27"/>
      <c r="MNE275" s="27"/>
      <c r="MNF275" s="27"/>
      <c r="MNG275" s="27"/>
      <c r="MNH275" s="27"/>
      <c r="MNI275" s="27"/>
      <c r="MNJ275" s="27"/>
      <c r="MNK275" s="27"/>
      <c r="MNL275" s="27"/>
      <c r="MNM275" s="27"/>
      <c r="MNN275" s="27"/>
      <c r="MNO275" s="27"/>
      <c r="MNP275" s="27"/>
      <c r="MNQ275" s="27"/>
      <c r="MNR275" s="27"/>
      <c r="MNS275" s="27"/>
      <c r="MNT275" s="27"/>
      <c r="MNU275" s="27"/>
      <c r="MNV275" s="27"/>
      <c r="MNW275" s="27"/>
      <c r="MNX275" s="27"/>
      <c r="MNY275" s="27"/>
      <c r="MNZ275" s="27"/>
      <c r="MOA275" s="27"/>
      <c r="MOB275" s="27"/>
      <c r="MOC275" s="27"/>
      <c r="MOD275" s="27"/>
      <c r="MOE275" s="27"/>
      <c r="MOF275" s="27"/>
      <c r="MOG275" s="27"/>
      <c r="MOH275" s="27"/>
      <c r="MOI275" s="27"/>
      <c r="MOJ275" s="27"/>
      <c r="MOK275" s="27"/>
      <c r="MOL275" s="27"/>
      <c r="MOM275" s="27"/>
      <c r="MON275" s="27"/>
      <c r="MOO275" s="27"/>
      <c r="MOP275" s="27"/>
      <c r="MOQ275" s="27"/>
      <c r="MOR275" s="27"/>
      <c r="MOS275" s="27"/>
      <c r="MOT275" s="27"/>
      <c r="MOU275" s="27"/>
      <c r="MOV275" s="27"/>
      <c r="MOW275" s="27"/>
      <c r="MOX275" s="27"/>
      <c r="MOY275" s="27"/>
      <c r="MOZ275" s="27"/>
      <c r="MPA275" s="27"/>
      <c r="MPB275" s="27"/>
      <c r="MPC275" s="27"/>
      <c r="MPD275" s="27"/>
      <c r="MPE275" s="27"/>
      <c r="MPF275" s="27"/>
      <c r="MPG275" s="27"/>
      <c r="MPH275" s="27"/>
      <c r="MPI275" s="27"/>
      <c r="MPJ275" s="27"/>
      <c r="MPK275" s="27"/>
      <c r="MPL275" s="27"/>
      <c r="MPM275" s="27"/>
      <c r="MPN275" s="27"/>
      <c r="MPO275" s="27"/>
      <c r="MPP275" s="27"/>
      <c r="MPQ275" s="27"/>
      <c r="MPR275" s="27"/>
      <c r="MPS275" s="27"/>
      <c r="MPT275" s="27"/>
      <c r="MPU275" s="27"/>
      <c r="MPV275" s="27"/>
      <c r="MPW275" s="27"/>
      <c r="MPX275" s="27"/>
      <c r="MPY275" s="27"/>
      <c r="MPZ275" s="27"/>
      <c r="MQA275" s="27"/>
      <c r="MQB275" s="27"/>
      <c r="MQC275" s="27"/>
      <c r="MQD275" s="27"/>
      <c r="MQE275" s="27"/>
      <c r="MQF275" s="27"/>
      <c r="MQG275" s="27"/>
      <c r="MQH275" s="27"/>
      <c r="MQI275" s="27"/>
      <c r="MQJ275" s="27"/>
      <c r="MQK275" s="27"/>
      <c r="MQL275" s="27"/>
      <c r="MQM275" s="27"/>
      <c r="MQN275" s="27"/>
      <c r="MQO275" s="27"/>
      <c r="MQP275" s="27"/>
      <c r="MQQ275" s="27"/>
      <c r="MQR275" s="27"/>
      <c r="MQS275" s="27"/>
      <c r="MQT275" s="27"/>
      <c r="MQU275" s="27"/>
      <c r="MQV275" s="27"/>
      <c r="MQW275" s="27"/>
      <c r="MQX275" s="27"/>
      <c r="MQY275" s="27"/>
      <c r="MQZ275" s="27"/>
      <c r="MRA275" s="27"/>
      <c r="MRB275" s="27"/>
      <c r="MRC275" s="27"/>
      <c r="MRD275" s="27"/>
      <c r="MRE275" s="27"/>
      <c r="MRF275" s="27"/>
      <c r="MRG275" s="27"/>
      <c r="MRH275" s="27"/>
      <c r="MRI275" s="27"/>
      <c r="MRJ275" s="27"/>
      <c r="MRK275" s="27"/>
      <c r="MRL275" s="27"/>
      <c r="MRM275" s="27"/>
      <c r="MRN275" s="27"/>
      <c r="MRO275" s="27"/>
      <c r="MRP275" s="27"/>
      <c r="MRQ275" s="27"/>
      <c r="MRR275" s="27"/>
      <c r="MRS275" s="27"/>
      <c r="MRT275" s="27"/>
      <c r="MRU275" s="27"/>
      <c r="MRV275" s="27"/>
      <c r="MRW275" s="27"/>
      <c r="MRX275" s="27"/>
      <c r="MRY275" s="27"/>
      <c r="MRZ275" s="27"/>
      <c r="MSA275" s="27"/>
      <c r="MSB275" s="27"/>
      <c r="MSC275" s="27"/>
      <c r="MSD275" s="27"/>
      <c r="MSE275" s="27"/>
      <c r="MSF275" s="27"/>
      <c r="MSG275" s="27"/>
      <c r="MSH275" s="27"/>
      <c r="MSI275" s="27"/>
      <c r="MSJ275" s="27"/>
      <c r="MSK275" s="27"/>
      <c r="MSL275" s="27"/>
      <c r="MSM275" s="27"/>
      <c r="MSN275" s="27"/>
      <c r="MSO275" s="27"/>
      <c r="MSP275" s="27"/>
      <c r="MSQ275" s="27"/>
      <c r="MSR275" s="27"/>
      <c r="MSS275" s="27"/>
      <c r="MST275" s="27"/>
      <c r="MSU275" s="27"/>
      <c r="MSV275" s="27"/>
      <c r="MSW275" s="27"/>
      <c r="MSX275" s="27"/>
      <c r="MSY275" s="27"/>
      <c r="MSZ275" s="27"/>
      <c r="MTA275" s="27"/>
      <c r="MTB275" s="27"/>
      <c r="MTC275" s="27"/>
      <c r="MTD275" s="27"/>
      <c r="MTE275" s="27"/>
      <c r="MTF275" s="27"/>
      <c r="MTG275" s="27"/>
      <c r="MTH275" s="27"/>
      <c r="MTI275" s="27"/>
      <c r="MTJ275" s="27"/>
      <c r="MTK275" s="27"/>
      <c r="MTL275" s="27"/>
      <c r="MTM275" s="27"/>
      <c r="MTN275" s="27"/>
      <c r="MTO275" s="27"/>
      <c r="MTP275" s="27"/>
      <c r="MTQ275" s="27"/>
      <c r="MTR275" s="27"/>
      <c r="MTS275" s="27"/>
      <c r="MTT275" s="27"/>
      <c r="MTU275" s="27"/>
      <c r="MTV275" s="27"/>
      <c r="MTW275" s="27"/>
      <c r="MTX275" s="27"/>
      <c r="MTY275" s="27"/>
      <c r="MTZ275" s="27"/>
      <c r="MUA275" s="27"/>
      <c r="MUB275" s="27"/>
      <c r="MUC275" s="27"/>
      <c r="MUD275" s="27"/>
      <c r="MUE275" s="27"/>
      <c r="MUF275" s="27"/>
      <c r="MUG275" s="27"/>
      <c r="MUH275" s="27"/>
      <c r="MUI275" s="27"/>
      <c r="MUJ275" s="27"/>
      <c r="MUK275" s="27"/>
      <c r="MUL275" s="27"/>
      <c r="MUM275" s="27"/>
      <c r="MUN275" s="27"/>
      <c r="MUO275" s="27"/>
      <c r="MUP275" s="27"/>
      <c r="MUQ275" s="27"/>
      <c r="MUR275" s="27"/>
      <c r="MUS275" s="27"/>
      <c r="MUT275" s="27"/>
      <c r="MUU275" s="27"/>
      <c r="MUV275" s="27"/>
      <c r="MUW275" s="27"/>
      <c r="MUX275" s="27"/>
      <c r="MUY275" s="27"/>
      <c r="MUZ275" s="27"/>
      <c r="MVA275" s="27"/>
      <c r="MVB275" s="27"/>
      <c r="MVC275" s="27"/>
      <c r="MVD275" s="27"/>
      <c r="MVE275" s="27"/>
      <c r="MVF275" s="27"/>
      <c r="MVG275" s="27"/>
      <c r="MVH275" s="27"/>
      <c r="MVI275" s="27"/>
      <c r="MVJ275" s="27"/>
      <c r="MVK275" s="27"/>
      <c r="MVL275" s="27"/>
      <c r="MVM275" s="27"/>
      <c r="MVN275" s="27"/>
      <c r="MVO275" s="27"/>
      <c r="MVP275" s="27"/>
      <c r="MVQ275" s="27"/>
      <c r="MVR275" s="27"/>
      <c r="MVS275" s="27"/>
      <c r="MVT275" s="27"/>
      <c r="MVU275" s="27"/>
      <c r="MVV275" s="27"/>
      <c r="MVW275" s="27"/>
      <c r="MVX275" s="27"/>
      <c r="MVY275" s="27"/>
      <c r="MVZ275" s="27"/>
      <c r="MWA275" s="27"/>
      <c r="MWB275" s="27"/>
      <c r="MWC275" s="27"/>
      <c r="MWD275" s="27"/>
      <c r="MWE275" s="27"/>
      <c r="MWF275" s="27"/>
      <c r="MWG275" s="27"/>
      <c r="MWH275" s="27"/>
      <c r="MWI275" s="27"/>
      <c r="MWJ275" s="27"/>
      <c r="MWK275" s="27"/>
      <c r="MWL275" s="27"/>
      <c r="MWM275" s="27"/>
      <c r="MWN275" s="27"/>
      <c r="MWO275" s="27"/>
      <c r="MWP275" s="27"/>
      <c r="MWQ275" s="27"/>
      <c r="MWR275" s="27"/>
      <c r="MWS275" s="27"/>
      <c r="MWT275" s="27"/>
      <c r="MWU275" s="27"/>
      <c r="MWV275" s="27"/>
      <c r="MWW275" s="27"/>
      <c r="MWX275" s="27"/>
      <c r="MWY275" s="27"/>
      <c r="MWZ275" s="27"/>
      <c r="MXA275" s="27"/>
      <c r="MXB275" s="27"/>
      <c r="MXC275" s="27"/>
      <c r="MXD275" s="27"/>
      <c r="MXE275" s="27"/>
      <c r="MXF275" s="27"/>
      <c r="MXG275" s="27"/>
      <c r="MXH275" s="27"/>
      <c r="MXI275" s="27"/>
      <c r="MXJ275" s="27"/>
      <c r="MXK275" s="27"/>
      <c r="MXL275" s="27"/>
      <c r="MXM275" s="27"/>
      <c r="MXN275" s="27"/>
      <c r="MXO275" s="27"/>
      <c r="MXP275" s="27"/>
      <c r="MXQ275" s="27"/>
      <c r="MXR275" s="27"/>
      <c r="MXS275" s="27"/>
      <c r="MXT275" s="27"/>
      <c r="MXU275" s="27"/>
      <c r="MXV275" s="27"/>
      <c r="MXW275" s="27"/>
      <c r="MXX275" s="27"/>
      <c r="MXY275" s="27"/>
      <c r="MXZ275" s="27"/>
      <c r="MYA275" s="27"/>
      <c r="MYB275" s="27"/>
      <c r="MYC275" s="27"/>
      <c r="MYD275" s="27"/>
      <c r="MYE275" s="27"/>
      <c r="MYF275" s="27"/>
      <c r="MYG275" s="27"/>
      <c r="MYH275" s="27"/>
      <c r="MYI275" s="27"/>
      <c r="MYJ275" s="27"/>
      <c r="MYK275" s="27"/>
      <c r="MYL275" s="27"/>
      <c r="MYM275" s="27"/>
      <c r="MYN275" s="27"/>
      <c r="MYO275" s="27"/>
      <c r="MYP275" s="27"/>
      <c r="MYQ275" s="27"/>
      <c r="MYR275" s="27"/>
      <c r="MYS275" s="27"/>
      <c r="MYT275" s="27"/>
      <c r="MYU275" s="27"/>
      <c r="MYV275" s="27"/>
      <c r="MYW275" s="27"/>
      <c r="MYX275" s="27"/>
      <c r="MYY275" s="27"/>
      <c r="MYZ275" s="27"/>
      <c r="MZA275" s="27"/>
      <c r="MZB275" s="27"/>
      <c r="MZC275" s="27"/>
      <c r="MZD275" s="27"/>
      <c r="MZE275" s="27"/>
      <c r="MZF275" s="27"/>
      <c r="MZG275" s="27"/>
      <c r="MZH275" s="27"/>
      <c r="MZI275" s="27"/>
      <c r="MZJ275" s="27"/>
      <c r="MZK275" s="27"/>
      <c r="MZL275" s="27"/>
      <c r="MZM275" s="27"/>
      <c r="MZN275" s="27"/>
      <c r="MZO275" s="27"/>
      <c r="MZP275" s="27"/>
      <c r="MZQ275" s="27"/>
      <c r="MZR275" s="27"/>
      <c r="MZS275" s="27"/>
      <c r="MZT275" s="27"/>
      <c r="MZU275" s="27"/>
      <c r="MZV275" s="27"/>
      <c r="MZW275" s="27"/>
      <c r="MZX275" s="27"/>
      <c r="MZY275" s="27"/>
      <c r="MZZ275" s="27"/>
      <c r="NAA275" s="27"/>
      <c r="NAB275" s="27"/>
      <c r="NAC275" s="27"/>
      <c r="NAD275" s="27"/>
      <c r="NAE275" s="27"/>
      <c r="NAF275" s="27"/>
      <c r="NAG275" s="27"/>
      <c r="NAH275" s="27"/>
      <c r="NAI275" s="27"/>
      <c r="NAJ275" s="27"/>
      <c r="NAK275" s="27"/>
      <c r="NAL275" s="27"/>
      <c r="NAM275" s="27"/>
      <c r="NAN275" s="27"/>
      <c r="NAO275" s="27"/>
      <c r="NAP275" s="27"/>
      <c r="NAQ275" s="27"/>
      <c r="NAR275" s="27"/>
      <c r="NAS275" s="27"/>
      <c r="NAT275" s="27"/>
      <c r="NAU275" s="27"/>
      <c r="NAV275" s="27"/>
      <c r="NAW275" s="27"/>
      <c r="NAX275" s="27"/>
      <c r="NAY275" s="27"/>
      <c r="NAZ275" s="27"/>
      <c r="NBA275" s="27"/>
      <c r="NBB275" s="27"/>
      <c r="NBC275" s="27"/>
      <c r="NBD275" s="27"/>
      <c r="NBE275" s="27"/>
      <c r="NBF275" s="27"/>
      <c r="NBG275" s="27"/>
      <c r="NBH275" s="27"/>
      <c r="NBI275" s="27"/>
      <c r="NBJ275" s="27"/>
      <c r="NBK275" s="27"/>
      <c r="NBL275" s="27"/>
      <c r="NBM275" s="27"/>
      <c r="NBN275" s="27"/>
      <c r="NBO275" s="27"/>
      <c r="NBP275" s="27"/>
      <c r="NBQ275" s="27"/>
      <c r="NBR275" s="27"/>
      <c r="NBS275" s="27"/>
      <c r="NBT275" s="27"/>
      <c r="NBU275" s="27"/>
      <c r="NBV275" s="27"/>
      <c r="NBW275" s="27"/>
      <c r="NBX275" s="27"/>
      <c r="NBY275" s="27"/>
      <c r="NBZ275" s="27"/>
      <c r="NCA275" s="27"/>
      <c r="NCB275" s="27"/>
      <c r="NCC275" s="27"/>
      <c r="NCD275" s="27"/>
      <c r="NCE275" s="27"/>
      <c r="NCF275" s="27"/>
      <c r="NCG275" s="27"/>
      <c r="NCH275" s="27"/>
      <c r="NCI275" s="27"/>
      <c r="NCJ275" s="27"/>
      <c r="NCK275" s="27"/>
      <c r="NCL275" s="27"/>
      <c r="NCM275" s="27"/>
      <c r="NCN275" s="27"/>
      <c r="NCO275" s="27"/>
      <c r="NCP275" s="27"/>
      <c r="NCQ275" s="27"/>
      <c r="NCR275" s="27"/>
      <c r="NCS275" s="27"/>
      <c r="NCT275" s="27"/>
      <c r="NCU275" s="27"/>
      <c r="NCV275" s="27"/>
      <c r="NCW275" s="27"/>
      <c r="NCX275" s="27"/>
      <c r="NCY275" s="27"/>
      <c r="NCZ275" s="27"/>
      <c r="NDA275" s="27"/>
      <c r="NDB275" s="27"/>
      <c r="NDC275" s="27"/>
      <c r="NDD275" s="27"/>
      <c r="NDE275" s="27"/>
      <c r="NDF275" s="27"/>
      <c r="NDG275" s="27"/>
      <c r="NDH275" s="27"/>
      <c r="NDI275" s="27"/>
      <c r="NDJ275" s="27"/>
      <c r="NDK275" s="27"/>
      <c r="NDL275" s="27"/>
      <c r="NDM275" s="27"/>
      <c r="NDN275" s="27"/>
      <c r="NDO275" s="27"/>
      <c r="NDP275" s="27"/>
      <c r="NDQ275" s="27"/>
      <c r="NDR275" s="27"/>
      <c r="NDS275" s="27"/>
      <c r="NDT275" s="27"/>
      <c r="NDU275" s="27"/>
      <c r="NDV275" s="27"/>
      <c r="NDW275" s="27"/>
      <c r="NDX275" s="27"/>
      <c r="NDY275" s="27"/>
      <c r="NDZ275" s="27"/>
      <c r="NEA275" s="27"/>
      <c r="NEB275" s="27"/>
      <c r="NEC275" s="27"/>
      <c r="NED275" s="27"/>
      <c r="NEE275" s="27"/>
      <c r="NEF275" s="27"/>
      <c r="NEG275" s="27"/>
      <c r="NEH275" s="27"/>
      <c r="NEI275" s="27"/>
      <c r="NEJ275" s="27"/>
      <c r="NEK275" s="27"/>
      <c r="NEL275" s="27"/>
      <c r="NEM275" s="27"/>
      <c r="NEN275" s="27"/>
      <c r="NEO275" s="27"/>
      <c r="NEP275" s="27"/>
      <c r="NEQ275" s="27"/>
      <c r="NER275" s="27"/>
      <c r="NES275" s="27"/>
      <c r="NET275" s="27"/>
      <c r="NEU275" s="27"/>
      <c r="NEV275" s="27"/>
      <c r="NEW275" s="27"/>
      <c r="NEX275" s="27"/>
      <c r="NEY275" s="27"/>
      <c r="NEZ275" s="27"/>
      <c r="NFA275" s="27"/>
      <c r="NFB275" s="27"/>
      <c r="NFC275" s="27"/>
      <c r="NFD275" s="27"/>
      <c r="NFE275" s="27"/>
      <c r="NFF275" s="27"/>
      <c r="NFG275" s="27"/>
      <c r="NFH275" s="27"/>
      <c r="NFI275" s="27"/>
      <c r="NFJ275" s="27"/>
      <c r="NFK275" s="27"/>
      <c r="NFL275" s="27"/>
      <c r="NFM275" s="27"/>
      <c r="NFN275" s="27"/>
      <c r="NFO275" s="27"/>
      <c r="NFP275" s="27"/>
      <c r="NFQ275" s="27"/>
      <c r="NFR275" s="27"/>
      <c r="NFS275" s="27"/>
      <c r="NFT275" s="27"/>
      <c r="NFU275" s="27"/>
      <c r="NFV275" s="27"/>
      <c r="NFW275" s="27"/>
      <c r="NFX275" s="27"/>
      <c r="NFY275" s="27"/>
      <c r="NFZ275" s="27"/>
      <c r="NGA275" s="27"/>
      <c r="NGB275" s="27"/>
      <c r="NGC275" s="27"/>
      <c r="NGD275" s="27"/>
      <c r="NGE275" s="27"/>
      <c r="NGF275" s="27"/>
      <c r="NGG275" s="27"/>
      <c r="NGH275" s="27"/>
      <c r="NGI275" s="27"/>
      <c r="NGJ275" s="27"/>
      <c r="NGK275" s="27"/>
      <c r="NGL275" s="27"/>
      <c r="NGM275" s="27"/>
      <c r="NGN275" s="27"/>
      <c r="NGO275" s="27"/>
      <c r="NGP275" s="27"/>
      <c r="NGQ275" s="27"/>
      <c r="NGR275" s="27"/>
      <c r="NGS275" s="27"/>
      <c r="NGT275" s="27"/>
      <c r="NGU275" s="27"/>
      <c r="NGV275" s="27"/>
      <c r="NGW275" s="27"/>
      <c r="NGX275" s="27"/>
      <c r="NGY275" s="27"/>
      <c r="NGZ275" s="27"/>
      <c r="NHA275" s="27"/>
      <c r="NHB275" s="27"/>
      <c r="NHC275" s="27"/>
      <c r="NHD275" s="27"/>
      <c r="NHE275" s="27"/>
      <c r="NHF275" s="27"/>
      <c r="NHG275" s="27"/>
      <c r="NHH275" s="27"/>
      <c r="NHI275" s="27"/>
      <c r="NHJ275" s="27"/>
      <c r="NHK275" s="27"/>
      <c r="NHL275" s="27"/>
      <c r="NHM275" s="27"/>
      <c r="NHN275" s="27"/>
      <c r="NHO275" s="27"/>
      <c r="NHP275" s="27"/>
      <c r="NHQ275" s="27"/>
      <c r="NHR275" s="27"/>
      <c r="NHS275" s="27"/>
      <c r="NHT275" s="27"/>
      <c r="NHU275" s="27"/>
      <c r="NHV275" s="27"/>
      <c r="NHW275" s="27"/>
      <c r="NHX275" s="27"/>
      <c r="NHY275" s="27"/>
      <c r="NHZ275" s="27"/>
      <c r="NIA275" s="27"/>
      <c r="NIB275" s="27"/>
      <c r="NIC275" s="27"/>
      <c r="NID275" s="27"/>
      <c r="NIE275" s="27"/>
      <c r="NIF275" s="27"/>
      <c r="NIG275" s="27"/>
      <c r="NIH275" s="27"/>
      <c r="NII275" s="27"/>
      <c r="NIJ275" s="27"/>
      <c r="NIK275" s="27"/>
      <c r="NIL275" s="27"/>
      <c r="NIM275" s="27"/>
      <c r="NIN275" s="27"/>
      <c r="NIO275" s="27"/>
      <c r="NIP275" s="27"/>
      <c r="NIQ275" s="27"/>
      <c r="NIR275" s="27"/>
      <c r="NIS275" s="27"/>
      <c r="NIT275" s="27"/>
      <c r="NIU275" s="27"/>
      <c r="NIV275" s="27"/>
      <c r="NIW275" s="27"/>
      <c r="NIX275" s="27"/>
      <c r="NIY275" s="27"/>
      <c r="NIZ275" s="27"/>
      <c r="NJA275" s="27"/>
      <c r="NJB275" s="27"/>
      <c r="NJC275" s="27"/>
      <c r="NJD275" s="27"/>
      <c r="NJE275" s="27"/>
      <c r="NJF275" s="27"/>
      <c r="NJG275" s="27"/>
      <c r="NJH275" s="27"/>
      <c r="NJI275" s="27"/>
      <c r="NJJ275" s="27"/>
      <c r="NJK275" s="27"/>
      <c r="NJL275" s="27"/>
      <c r="NJM275" s="27"/>
      <c r="NJN275" s="27"/>
      <c r="NJO275" s="27"/>
      <c r="NJP275" s="27"/>
      <c r="NJQ275" s="27"/>
      <c r="NJR275" s="27"/>
      <c r="NJS275" s="27"/>
      <c r="NJT275" s="27"/>
      <c r="NJU275" s="27"/>
      <c r="NJV275" s="27"/>
      <c r="NJW275" s="27"/>
      <c r="NJX275" s="27"/>
      <c r="NJY275" s="27"/>
      <c r="NJZ275" s="27"/>
      <c r="NKA275" s="27"/>
      <c r="NKB275" s="27"/>
      <c r="NKC275" s="27"/>
      <c r="NKD275" s="27"/>
      <c r="NKE275" s="27"/>
      <c r="NKF275" s="27"/>
      <c r="NKG275" s="27"/>
      <c r="NKH275" s="27"/>
      <c r="NKI275" s="27"/>
      <c r="NKJ275" s="27"/>
      <c r="NKK275" s="27"/>
      <c r="NKL275" s="27"/>
      <c r="NKM275" s="27"/>
      <c r="NKN275" s="27"/>
      <c r="NKO275" s="27"/>
      <c r="NKP275" s="27"/>
      <c r="NKQ275" s="27"/>
      <c r="NKR275" s="27"/>
      <c r="NKS275" s="27"/>
      <c r="NKT275" s="27"/>
      <c r="NKU275" s="27"/>
      <c r="NKV275" s="27"/>
      <c r="NKW275" s="27"/>
      <c r="NKX275" s="27"/>
      <c r="NKY275" s="27"/>
      <c r="NKZ275" s="27"/>
      <c r="NLA275" s="27"/>
      <c r="NLB275" s="27"/>
      <c r="NLC275" s="27"/>
      <c r="NLD275" s="27"/>
      <c r="NLE275" s="27"/>
      <c r="NLF275" s="27"/>
      <c r="NLG275" s="27"/>
      <c r="NLH275" s="27"/>
      <c r="NLI275" s="27"/>
      <c r="NLJ275" s="27"/>
      <c r="NLK275" s="27"/>
      <c r="NLL275" s="27"/>
      <c r="NLM275" s="27"/>
      <c r="NLN275" s="27"/>
      <c r="NLO275" s="27"/>
      <c r="NLP275" s="27"/>
      <c r="NLQ275" s="27"/>
      <c r="NLR275" s="27"/>
      <c r="NLS275" s="27"/>
      <c r="NLT275" s="27"/>
      <c r="NLU275" s="27"/>
      <c r="NLV275" s="27"/>
      <c r="NLW275" s="27"/>
      <c r="NLX275" s="27"/>
      <c r="NLY275" s="27"/>
      <c r="NLZ275" s="27"/>
      <c r="NMA275" s="27"/>
      <c r="NMB275" s="27"/>
      <c r="NMC275" s="27"/>
      <c r="NMD275" s="27"/>
      <c r="NME275" s="27"/>
      <c r="NMF275" s="27"/>
      <c r="NMG275" s="27"/>
      <c r="NMH275" s="27"/>
      <c r="NMI275" s="27"/>
      <c r="NMJ275" s="27"/>
      <c r="NMK275" s="27"/>
      <c r="NML275" s="27"/>
      <c r="NMM275" s="27"/>
      <c r="NMN275" s="27"/>
      <c r="NMO275" s="27"/>
      <c r="NMP275" s="27"/>
      <c r="NMQ275" s="27"/>
      <c r="NMR275" s="27"/>
      <c r="NMS275" s="27"/>
      <c r="NMT275" s="27"/>
      <c r="NMU275" s="27"/>
      <c r="NMV275" s="27"/>
      <c r="NMW275" s="27"/>
      <c r="NMX275" s="27"/>
      <c r="NMY275" s="27"/>
      <c r="NMZ275" s="27"/>
      <c r="NNA275" s="27"/>
      <c r="NNB275" s="27"/>
      <c r="NNC275" s="27"/>
      <c r="NND275" s="27"/>
      <c r="NNE275" s="27"/>
      <c r="NNF275" s="27"/>
      <c r="NNG275" s="27"/>
      <c r="NNH275" s="27"/>
      <c r="NNI275" s="27"/>
      <c r="NNJ275" s="27"/>
      <c r="NNK275" s="27"/>
      <c r="NNL275" s="27"/>
      <c r="NNM275" s="27"/>
      <c r="NNN275" s="27"/>
      <c r="NNO275" s="27"/>
      <c r="NNP275" s="27"/>
      <c r="NNQ275" s="27"/>
      <c r="NNR275" s="27"/>
      <c r="NNS275" s="27"/>
      <c r="NNT275" s="27"/>
      <c r="NNU275" s="27"/>
      <c r="NNV275" s="27"/>
      <c r="NNW275" s="27"/>
      <c r="NNX275" s="27"/>
      <c r="NNY275" s="27"/>
      <c r="NNZ275" s="27"/>
      <c r="NOA275" s="27"/>
      <c r="NOB275" s="27"/>
      <c r="NOC275" s="27"/>
      <c r="NOD275" s="27"/>
      <c r="NOE275" s="27"/>
      <c r="NOF275" s="27"/>
      <c r="NOG275" s="27"/>
      <c r="NOH275" s="27"/>
      <c r="NOI275" s="27"/>
      <c r="NOJ275" s="27"/>
      <c r="NOK275" s="27"/>
      <c r="NOL275" s="27"/>
      <c r="NOM275" s="27"/>
      <c r="NON275" s="27"/>
      <c r="NOO275" s="27"/>
      <c r="NOP275" s="27"/>
      <c r="NOQ275" s="27"/>
      <c r="NOR275" s="27"/>
      <c r="NOS275" s="27"/>
      <c r="NOT275" s="27"/>
      <c r="NOU275" s="27"/>
      <c r="NOV275" s="27"/>
      <c r="NOW275" s="27"/>
      <c r="NOX275" s="27"/>
      <c r="NOY275" s="27"/>
      <c r="NOZ275" s="27"/>
      <c r="NPA275" s="27"/>
      <c r="NPB275" s="27"/>
      <c r="NPC275" s="27"/>
      <c r="NPD275" s="27"/>
      <c r="NPE275" s="27"/>
      <c r="NPF275" s="27"/>
      <c r="NPG275" s="27"/>
      <c r="NPH275" s="27"/>
      <c r="NPI275" s="27"/>
      <c r="NPJ275" s="27"/>
      <c r="NPK275" s="27"/>
      <c r="NPL275" s="27"/>
      <c r="NPM275" s="27"/>
      <c r="NPN275" s="27"/>
      <c r="NPO275" s="27"/>
      <c r="NPP275" s="27"/>
      <c r="NPQ275" s="27"/>
      <c r="NPR275" s="27"/>
      <c r="NPS275" s="27"/>
      <c r="NPT275" s="27"/>
      <c r="NPU275" s="27"/>
      <c r="NPV275" s="27"/>
      <c r="NPW275" s="27"/>
      <c r="NPX275" s="27"/>
      <c r="NPY275" s="27"/>
      <c r="NPZ275" s="27"/>
      <c r="NQA275" s="27"/>
      <c r="NQB275" s="27"/>
      <c r="NQC275" s="27"/>
      <c r="NQD275" s="27"/>
      <c r="NQE275" s="27"/>
      <c r="NQF275" s="27"/>
      <c r="NQG275" s="27"/>
      <c r="NQH275" s="27"/>
      <c r="NQI275" s="27"/>
      <c r="NQJ275" s="27"/>
      <c r="NQK275" s="27"/>
      <c r="NQL275" s="27"/>
      <c r="NQM275" s="27"/>
      <c r="NQN275" s="27"/>
      <c r="NQO275" s="27"/>
      <c r="NQP275" s="27"/>
      <c r="NQQ275" s="27"/>
      <c r="NQR275" s="27"/>
      <c r="NQS275" s="27"/>
      <c r="NQT275" s="27"/>
      <c r="NQU275" s="27"/>
      <c r="NQV275" s="27"/>
      <c r="NQW275" s="27"/>
      <c r="NQX275" s="27"/>
      <c r="NQY275" s="27"/>
      <c r="NQZ275" s="27"/>
      <c r="NRA275" s="27"/>
      <c r="NRB275" s="27"/>
      <c r="NRC275" s="27"/>
      <c r="NRD275" s="27"/>
      <c r="NRE275" s="27"/>
      <c r="NRF275" s="27"/>
      <c r="NRG275" s="27"/>
      <c r="NRH275" s="27"/>
      <c r="NRI275" s="27"/>
      <c r="NRJ275" s="27"/>
      <c r="NRK275" s="27"/>
      <c r="NRL275" s="27"/>
      <c r="NRM275" s="27"/>
      <c r="NRN275" s="27"/>
      <c r="NRO275" s="27"/>
      <c r="NRP275" s="27"/>
      <c r="NRQ275" s="27"/>
      <c r="NRR275" s="27"/>
      <c r="NRS275" s="27"/>
      <c r="NRT275" s="27"/>
      <c r="NRU275" s="27"/>
      <c r="NRV275" s="27"/>
      <c r="NRW275" s="27"/>
      <c r="NRX275" s="27"/>
      <c r="NRY275" s="27"/>
      <c r="NRZ275" s="27"/>
      <c r="NSA275" s="27"/>
      <c r="NSB275" s="27"/>
      <c r="NSC275" s="27"/>
      <c r="NSD275" s="27"/>
      <c r="NSE275" s="27"/>
      <c r="NSF275" s="27"/>
      <c r="NSG275" s="27"/>
      <c r="NSH275" s="27"/>
      <c r="NSI275" s="27"/>
      <c r="NSJ275" s="27"/>
      <c r="NSK275" s="27"/>
      <c r="NSL275" s="27"/>
      <c r="NSM275" s="27"/>
      <c r="NSN275" s="27"/>
      <c r="NSO275" s="27"/>
      <c r="NSP275" s="27"/>
      <c r="NSQ275" s="27"/>
      <c r="NSR275" s="27"/>
      <c r="NSS275" s="27"/>
      <c r="NST275" s="27"/>
      <c r="NSU275" s="27"/>
      <c r="NSV275" s="27"/>
      <c r="NSW275" s="27"/>
      <c r="NSX275" s="27"/>
      <c r="NSY275" s="27"/>
      <c r="NSZ275" s="27"/>
      <c r="NTA275" s="27"/>
      <c r="NTB275" s="27"/>
      <c r="NTC275" s="27"/>
      <c r="NTD275" s="27"/>
      <c r="NTE275" s="27"/>
      <c r="NTF275" s="27"/>
      <c r="NTG275" s="27"/>
      <c r="NTH275" s="27"/>
      <c r="NTI275" s="27"/>
      <c r="NTJ275" s="27"/>
      <c r="NTK275" s="27"/>
      <c r="NTL275" s="27"/>
      <c r="NTM275" s="27"/>
      <c r="NTN275" s="27"/>
      <c r="NTO275" s="27"/>
      <c r="NTP275" s="27"/>
      <c r="NTQ275" s="27"/>
      <c r="NTR275" s="27"/>
      <c r="NTS275" s="27"/>
      <c r="NTT275" s="27"/>
      <c r="NTU275" s="27"/>
      <c r="NTV275" s="27"/>
      <c r="NTW275" s="27"/>
      <c r="NTX275" s="27"/>
      <c r="NTY275" s="27"/>
      <c r="NTZ275" s="27"/>
      <c r="NUA275" s="27"/>
      <c r="NUB275" s="27"/>
      <c r="NUC275" s="27"/>
      <c r="NUD275" s="27"/>
      <c r="NUE275" s="27"/>
      <c r="NUF275" s="27"/>
      <c r="NUG275" s="27"/>
      <c r="NUH275" s="27"/>
      <c r="NUI275" s="27"/>
      <c r="NUJ275" s="27"/>
      <c r="NUK275" s="27"/>
      <c r="NUL275" s="27"/>
      <c r="NUM275" s="27"/>
      <c r="NUN275" s="27"/>
      <c r="NUO275" s="27"/>
      <c r="NUP275" s="27"/>
      <c r="NUQ275" s="27"/>
      <c r="NUR275" s="27"/>
      <c r="NUS275" s="27"/>
      <c r="NUT275" s="27"/>
      <c r="NUU275" s="27"/>
      <c r="NUV275" s="27"/>
      <c r="NUW275" s="27"/>
      <c r="NUX275" s="27"/>
      <c r="NUY275" s="27"/>
      <c r="NUZ275" s="27"/>
      <c r="NVA275" s="27"/>
      <c r="NVB275" s="27"/>
      <c r="NVC275" s="27"/>
      <c r="NVD275" s="27"/>
      <c r="NVE275" s="27"/>
      <c r="NVF275" s="27"/>
      <c r="NVG275" s="27"/>
      <c r="NVH275" s="27"/>
      <c r="NVI275" s="27"/>
      <c r="NVJ275" s="27"/>
      <c r="NVK275" s="27"/>
      <c r="NVL275" s="27"/>
      <c r="NVM275" s="27"/>
      <c r="NVN275" s="27"/>
      <c r="NVO275" s="27"/>
      <c r="NVP275" s="27"/>
      <c r="NVQ275" s="27"/>
      <c r="NVR275" s="27"/>
      <c r="NVS275" s="27"/>
      <c r="NVT275" s="27"/>
      <c r="NVU275" s="27"/>
      <c r="NVV275" s="27"/>
      <c r="NVW275" s="27"/>
      <c r="NVX275" s="27"/>
      <c r="NVY275" s="27"/>
      <c r="NVZ275" s="27"/>
      <c r="NWA275" s="27"/>
      <c r="NWB275" s="27"/>
      <c r="NWC275" s="27"/>
      <c r="NWD275" s="27"/>
      <c r="NWE275" s="27"/>
      <c r="NWF275" s="27"/>
      <c r="NWG275" s="27"/>
      <c r="NWH275" s="27"/>
      <c r="NWI275" s="27"/>
      <c r="NWJ275" s="27"/>
      <c r="NWK275" s="27"/>
      <c r="NWL275" s="27"/>
      <c r="NWM275" s="27"/>
      <c r="NWN275" s="27"/>
      <c r="NWO275" s="27"/>
      <c r="NWP275" s="27"/>
      <c r="NWQ275" s="27"/>
      <c r="NWR275" s="27"/>
      <c r="NWS275" s="27"/>
      <c r="NWT275" s="27"/>
      <c r="NWU275" s="27"/>
      <c r="NWV275" s="27"/>
      <c r="NWW275" s="27"/>
      <c r="NWX275" s="27"/>
      <c r="NWY275" s="27"/>
      <c r="NWZ275" s="27"/>
      <c r="NXA275" s="27"/>
      <c r="NXB275" s="27"/>
      <c r="NXC275" s="27"/>
      <c r="NXD275" s="27"/>
      <c r="NXE275" s="27"/>
      <c r="NXF275" s="27"/>
      <c r="NXG275" s="27"/>
      <c r="NXH275" s="27"/>
      <c r="NXI275" s="27"/>
      <c r="NXJ275" s="27"/>
      <c r="NXK275" s="27"/>
      <c r="NXL275" s="27"/>
      <c r="NXM275" s="27"/>
      <c r="NXN275" s="27"/>
      <c r="NXO275" s="27"/>
      <c r="NXP275" s="27"/>
      <c r="NXQ275" s="27"/>
      <c r="NXR275" s="27"/>
      <c r="NXS275" s="27"/>
      <c r="NXT275" s="27"/>
      <c r="NXU275" s="27"/>
      <c r="NXV275" s="27"/>
      <c r="NXW275" s="27"/>
      <c r="NXX275" s="27"/>
      <c r="NXY275" s="27"/>
      <c r="NXZ275" s="27"/>
      <c r="NYA275" s="27"/>
      <c r="NYB275" s="27"/>
      <c r="NYC275" s="27"/>
      <c r="NYD275" s="27"/>
      <c r="NYE275" s="27"/>
      <c r="NYF275" s="27"/>
      <c r="NYG275" s="27"/>
      <c r="NYH275" s="27"/>
      <c r="NYI275" s="27"/>
      <c r="NYJ275" s="27"/>
      <c r="NYK275" s="27"/>
      <c r="NYL275" s="27"/>
      <c r="NYM275" s="27"/>
      <c r="NYN275" s="27"/>
      <c r="NYO275" s="27"/>
      <c r="NYP275" s="27"/>
      <c r="NYQ275" s="27"/>
      <c r="NYR275" s="27"/>
      <c r="NYS275" s="27"/>
      <c r="NYT275" s="27"/>
      <c r="NYU275" s="27"/>
      <c r="NYV275" s="27"/>
      <c r="NYW275" s="27"/>
      <c r="NYX275" s="27"/>
      <c r="NYY275" s="27"/>
      <c r="NYZ275" s="27"/>
      <c r="NZA275" s="27"/>
      <c r="NZB275" s="27"/>
      <c r="NZC275" s="27"/>
      <c r="NZD275" s="27"/>
      <c r="NZE275" s="27"/>
      <c r="NZF275" s="27"/>
      <c r="NZG275" s="27"/>
      <c r="NZH275" s="27"/>
      <c r="NZI275" s="27"/>
      <c r="NZJ275" s="27"/>
      <c r="NZK275" s="27"/>
      <c r="NZL275" s="27"/>
      <c r="NZM275" s="27"/>
      <c r="NZN275" s="27"/>
      <c r="NZO275" s="27"/>
      <c r="NZP275" s="27"/>
      <c r="NZQ275" s="27"/>
      <c r="NZR275" s="27"/>
      <c r="NZS275" s="27"/>
      <c r="NZT275" s="27"/>
      <c r="NZU275" s="27"/>
      <c r="NZV275" s="27"/>
      <c r="NZW275" s="27"/>
      <c r="NZX275" s="27"/>
      <c r="NZY275" s="27"/>
      <c r="NZZ275" s="27"/>
      <c r="OAA275" s="27"/>
      <c r="OAB275" s="27"/>
      <c r="OAC275" s="27"/>
      <c r="OAD275" s="27"/>
      <c r="OAE275" s="27"/>
      <c r="OAF275" s="27"/>
      <c r="OAG275" s="27"/>
      <c r="OAH275" s="27"/>
      <c r="OAI275" s="27"/>
      <c r="OAJ275" s="27"/>
      <c r="OAK275" s="27"/>
      <c r="OAL275" s="27"/>
      <c r="OAM275" s="27"/>
      <c r="OAN275" s="27"/>
      <c r="OAO275" s="27"/>
      <c r="OAP275" s="27"/>
      <c r="OAQ275" s="27"/>
      <c r="OAR275" s="27"/>
      <c r="OAS275" s="27"/>
      <c r="OAT275" s="27"/>
      <c r="OAU275" s="27"/>
      <c r="OAV275" s="27"/>
      <c r="OAW275" s="27"/>
      <c r="OAX275" s="27"/>
      <c r="OAY275" s="27"/>
      <c r="OAZ275" s="27"/>
      <c r="OBA275" s="27"/>
      <c r="OBB275" s="27"/>
      <c r="OBC275" s="27"/>
      <c r="OBD275" s="27"/>
      <c r="OBE275" s="27"/>
      <c r="OBF275" s="27"/>
      <c r="OBG275" s="27"/>
      <c r="OBH275" s="27"/>
      <c r="OBI275" s="27"/>
      <c r="OBJ275" s="27"/>
      <c r="OBK275" s="27"/>
      <c r="OBL275" s="27"/>
      <c r="OBM275" s="27"/>
      <c r="OBN275" s="27"/>
      <c r="OBO275" s="27"/>
      <c r="OBP275" s="27"/>
      <c r="OBQ275" s="27"/>
      <c r="OBR275" s="27"/>
      <c r="OBS275" s="27"/>
      <c r="OBT275" s="27"/>
      <c r="OBU275" s="27"/>
      <c r="OBV275" s="27"/>
      <c r="OBW275" s="27"/>
      <c r="OBX275" s="27"/>
      <c r="OBY275" s="27"/>
      <c r="OBZ275" s="27"/>
      <c r="OCA275" s="27"/>
      <c r="OCB275" s="27"/>
      <c r="OCC275" s="27"/>
      <c r="OCD275" s="27"/>
      <c r="OCE275" s="27"/>
      <c r="OCF275" s="27"/>
      <c r="OCG275" s="27"/>
      <c r="OCH275" s="27"/>
      <c r="OCI275" s="27"/>
      <c r="OCJ275" s="27"/>
      <c r="OCK275" s="27"/>
      <c r="OCL275" s="27"/>
      <c r="OCM275" s="27"/>
      <c r="OCN275" s="27"/>
      <c r="OCO275" s="27"/>
      <c r="OCP275" s="27"/>
      <c r="OCQ275" s="27"/>
      <c r="OCR275" s="27"/>
      <c r="OCS275" s="27"/>
      <c r="OCT275" s="27"/>
      <c r="OCU275" s="27"/>
      <c r="OCV275" s="27"/>
      <c r="OCW275" s="27"/>
      <c r="OCX275" s="27"/>
      <c r="OCY275" s="27"/>
      <c r="OCZ275" s="27"/>
      <c r="ODA275" s="27"/>
      <c r="ODB275" s="27"/>
      <c r="ODC275" s="27"/>
      <c r="ODD275" s="27"/>
      <c r="ODE275" s="27"/>
      <c r="ODF275" s="27"/>
      <c r="ODG275" s="27"/>
      <c r="ODH275" s="27"/>
      <c r="ODI275" s="27"/>
      <c r="ODJ275" s="27"/>
      <c r="ODK275" s="27"/>
      <c r="ODL275" s="27"/>
      <c r="ODM275" s="27"/>
      <c r="ODN275" s="27"/>
      <c r="ODO275" s="27"/>
      <c r="ODP275" s="27"/>
      <c r="ODQ275" s="27"/>
      <c r="ODR275" s="27"/>
      <c r="ODS275" s="27"/>
      <c r="ODT275" s="27"/>
      <c r="ODU275" s="27"/>
      <c r="ODV275" s="27"/>
      <c r="ODW275" s="27"/>
      <c r="ODX275" s="27"/>
      <c r="ODY275" s="27"/>
      <c r="ODZ275" s="27"/>
      <c r="OEA275" s="27"/>
      <c r="OEB275" s="27"/>
      <c r="OEC275" s="27"/>
      <c r="OED275" s="27"/>
      <c r="OEE275" s="27"/>
      <c r="OEF275" s="27"/>
      <c r="OEG275" s="27"/>
      <c r="OEH275" s="27"/>
      <c r="OEI275" s="27"/>
      <c r="OEJ275" s="27"/>
      <c r="OEK275" s="27"/>
      <c r="OEL275" s="27"/>
      <c r="OEM275" s="27"/>
      <c r="OEN275" s="27"/>
      <c r="OEO275" s="27"/>
      <c r="OEP275" s="27"/>
      <c r="OEQ275" s="27"/>
      <c r="OER275" s="27"/>
      <c r="OES275" s="27"/>
      <c r="OET275" s="27"/>
      <c r="OEU275" s="27"/>
      <c r="OEV275" s="27"/>
      <c r="OEW275" s="27"/>
      <c r="OEX275" s="27"/>
      <c r="OEY275" s="27"/>
      <c r="OEZ275" s="27"/>
      <c r="OFA275" s="27"/>
      <c r="OFB275" s="27"/>
      <c r="OFC275" s="27"/>
      <c r="OFD275" s="27"/>
      <c r="OFE275" s="27"/>
      <c r="OFF275" s="27"/>
      <c r="OFG275" s="27"/>
      <c r="OFH275" s="27"/>
      <c r="OFI275" s="27"/>
      <c r="OFJ275" s="27"/>
      <c r="OFK275" s="27"/>
      <c r="OFL275" s="27"/>
      <c r="OFM275" s="27"/>
      <c r="OFN275" s="27"/>
      <c r="OFO275" s="27"/>
      <c r="OFP275" s="27"/>
      <c r="OFQ275" s="27"/>
      <c r="OFR275" s="27"/>
      <c r="OFS275" s="27"/>
      <c r="OFT275" s="27"/>
      <c r="OFU275" s="27"/>
      <c r="OFV275" s="27"/>
      <c r="OFW275" s="27"/>
      <c r="OFX275" s="27"/>
      <c r="OFY275" s="27"/>
      <c r="OFZ275" s="27"/>
      <c r="OGA275" s="27"/>
      <c r="OGB275" s="27"/>
      <c r="OGC275" s="27"/>
      <c r="OGD275" s="27"/>
      <c r="OGE275" s="27"/>
      <c r="OGF275" s="27"/>
      <c r="OGG275" s="27"/>
      <c r="OGH275" s="27"/>
      <c r="OGI275" s="27"/>
      <c r="OGJ275" s="27"/>
      <c r="OGK275" s="27"/>
      <c r="OGL275" s="27"/>
      <c r="OGM275" s="27"/>
      <c r="OGN275" s="27"/>
      <c r="OGO275" s="27"/>
      <c r="OGP275" s="27"/>
      <c r="OGQ275" s="27"/>
      <c r="OGR275" s="27"/>
      <c r="OGS275" s="27"/>
      <c r="OGT275" s="27"/>
      <c r="OGU275" s="27"/>
      <c r="OGV275" s="27"/>
      <c r="OGW275" s="27"/>
      <c r="OGX275" s="27"/>
      <c r="OGY275" s="27"/>
      <c r="OGZ275" s="27"/>
      <c r="OHA275" s="27"/>
      <c r="OHB275" s="27"/>
      <c r="OHC275" s="27"/>
      <c r="OHD275" s="27"/>
      <c r="OHE275" s="27"/>
      <c r="OHF275" s="27"/>
      <c r="OHG275" s="27"/>
      <c r="OHH275" s="27"/>
      <c r="OHI275" s="27"/>
      <c r="OHJ275" s="27"/>
      <c r="OHK275" s="27"/>
      <c r="OHL275" s="27"/>
      <c r="OHM275" s="27"/>
      <c r="OHN275" s="27"/>
      <c r="OHO275" s="27"/>
      <c r="OHP275" s="27"/>
      <c r="OHQ275" s="27"/>
      <c r="OHR275" s="27"/>
      <c r="OHS275" s="27"/>
      <c r="OHT275" s="27"/>
      <c r="OHU275" s="27"/>
      <c r="OHV275" s="27"/>
      <c r="OHW275" s="27"/>
      <c r="OHX275" s="27"/>
      <c r="OHY275" s="27"/>
      <c r="OHZ275" s="27"/>
      <c r="OIA275" s="27"/>
      <c r="OIB275" s="27"/>
      <c r="OIC275" s="27"/>
      <c r="OID275" s="27"/>
      <c r="OIE275" s="27"/>
      <c r="OIF275" s="27"/>
      <c r="OIG275" s="27"/>
      <c r="OIH275" s="27"/>
      <c r="OII275" s="27"/>
      <c r="OIJ275" s="27"/>
      <c r="OIK275" s="27"/>
      <c r="OIL275" s="27"/>
      <c r="OIM275" s="27"/>
      <c r="OIN275" s="27"/>
      <c r="OIO275" s="27"/>
      <c r="OIP275" s="27"/>
      <c r="OIQ275" s="27"/>
      <c r="OIR275" s="27"/>
      <c r="OIS275" s="27"/>
      <c r="OIT275" s="27"/>
      <c r="OIU275" s="27"/>
      <c r="OIV275" s="27"/>
      <c r="OIW275" s="27"/>
      <c r="OIX275" s="27"/>
      <c r="OIY275" s="27"/>
      <c r="OIZ275" s="27"/>
      <c r="OJA275" s="27"/>
      <c r="OJB275" s="27"/>
      <c r="OJC275" s="27"/>
      <c r="OJD275" s="27"/>
      <c r="OJE275" s="27"/>
      <c r="OJF275" s="27"/>
      <c r="OJG275" s="27"/>
      <c r="OJH275" s="27"/>
      <c r="OJI275" s="27"/>
      <c r="OJJ275" s="27"/>
      <c r="OJK275" s="27"/>
      <c r="OJL275" s="27"/>
      <c r="OJM275" s="27"/>
      <c r="OJN275" s="27"/>
      <c r="OJO275" s="27"/>
      <c r="OJP275" s="27"/>
      <c r="OJQ275" s="27"/>
      <c r="OJR275" s="27"/>
      <c r="OJS275" s="27"/>
      <c r="OJT275" s="27"/>
      <c r="OJU275" s="27"/>
      <c r="OJV275" s="27"/>
      <c r="OJW275" s="27"/>
      <c r="OJX275" s="27"/>
      <c r="OJY275" s="27"/>
      <c r="OJZ275" s="27"/>
      <c r="OKA275" s="27"/>
      <c r="OKB275" s="27"/>
      <c r="OKC275" s="27"/>
      <c r="OKD275" s="27"/>
      <c r="OKE275" s="27"/>
      <c r="OKF275" s="27"/>
      <c r="OKG275" s="27"/>
      <c r="OKH275" s="27"/>
      <c r="OKI275" s="27"/>
      <c r="OKJ275" s="27"/>
      <c r="OKK275" s="27"/>
      <c r="OKL275" s="27"/>
      <c r="OKM275" s="27"/>
      <c r="OKN275" s="27"/>
      <c r="OKO275" s="27"/>
      <c r="OKP275" s="27"/>
      <c r="OKQ275" s="27"/>
      <c r="OKR275" s="27"/>
      <c r="OKS275" s="27"/>
      <c r="OKT275" s="27"/>
      <c r="OKU275" s="27"/>
      <c r="OKV275" s="27"/>
      <c r="OKW275" s="27"/>
      <c r="OKX275" s="27"/>
      <c r="OKY275" s="27"/>
      <c r="OKZ275" s="27"/>
      <c r="OLA275" s="27"/>
      <c r="OLB275" s="27"/>
      <c r="OLC275" s="27"/>
      <c r="OLD275" s="27"/>
      <c r="OLE275" s="27"/>
      <c r="OLF275" s="27"/>
      <c r="OLG275" s="27"/>
      <c r="OLH275" s="27"/>
      <c r="OLI275" s="27"/>
      <c r="OLJ275" s="27"/>
      <c r="OLK275" s="27"/>
      <c r="OLL275" s="27"/>
      <c r="OLM275" s="27"/>
      <c r="OLN275" s="27"/>
      <c r="OLO275" s="27"/>
      <c r="OLP275" s="27"/>
      <c r="OLQ275" s="27"/>
      <c r="OLR275" s="27"/>
      <c r="OLS275" s="27"/>
      <c r="OLT275" s="27"/>
      <c r="OLU275" s="27"/>
      <c r="OLV275" s="27"/>
      <c r="OLW275" s="27"/>
      <c r="OLX275" s="27"/>
      <c r="OLY275" s="27"/>
      <c r="OLZ275" s="27"/>
      <c r="OMA275" s="27"/>
      <c r="OMB275" s="27"/>
      <c r="OMC275" s="27"/>
      <c r="OMD275" s="27"/>
      <c r="OME275" s="27"/>
      <c r="OMF275" s="27"/>
      <c r="OMG275" s="27"/>
      <c r="OMH275" s="27"/>
      <c r="OMI275" s="27"/>
      <c r="OMJ275" s="27"/>
      <c r="OMK275" s="27"/>
      <c r="OML275" s="27"/>
      <c r="OMM275" s="27"/>
      <c r="OMN275" s="27"/>
      <c r="OMO275" s="27"/>
      <c r="OMP275" s="27"/>
      <c r="OMQ275" s="27"/>
      <c r="OMR275" s="27"/>
      <c r="OMS275" s="27"/>
      <c r="OMT275" s="27"/>
      <c r="OMU275" s="27"/>
      <c r="OMV275" s="27"/>
      <c r="OMW275" s="27"/>
      <c r="OMX275" s="27"/>
      <c r="OMY275" s="27"/>
      <c r="OMZ275" s="27"/>
      <c r="ONA275" s="27"/>
      <c r="ONB275" s="27"/>
      <c r="ONC275" s="27"/>
      <c r="OND275" s="27"/>
      <c r="ONE275" s="27"/>
      <c r="ONF275" s="27"/>
      <c r="ONG275" s="27"/>
      <c r="ONH275" s="27"/>
      <c r="ONI275" s="27"/>
      <c r="ONJ275" s="27"/>
      <c r="ONK275" s="27"/>
      <c r="ONL275" s="27"/>
      <c r="ONM275" s="27"/>
      <c r="ONN275" s="27"/>
      <c r="ONO275" s="27"/>
      <c r="ONP275" s="27"/>
      <c r="ONQ275" s="27"/>
      <c r="ONR275" s="27"/>
      <c r="ONS275" s="27"/>
      <c r="ONT275" s="27"/>
      <c r="ONU275" s="27"/>
      <c r="ONV275" s="27"/>
      <c r="ONW275" s="27"/>
      <c r="ONX275" s="27"/>
      <c r="ONY275" s="27"/>
      <c r="ONZ275" s="27"/>
      <c r="OOA275" s="27"/>
      <c r="OOB275" s="27"/>
      <c r="OOC275" s="27"/>
      <c r="OOD275" s="27"/>
      <c r="OOE275" s="27"/>
      <c r="OOF275" s="27"/>
      <c r="OOG275" s="27"/>
      <c r="OOH275" s="27"/>
      <c r="OOI275" s="27"/>
      <c r="OOJ275" s="27"/>
      <c r="OOK275" s="27"/>
      <c r="OOL275" s="27"/>
      <c r="OOM275" s="27"/>
      <c r="OON275" s="27"/>
      <c r="OOO275" s="27"/>
      <c r="OOP275" s="27"/>
      <c r="OOQ275" s="27"/>
      <c r="OOR275" s="27"/>
      <c r="OOS275" s="27"/>
      <c r="OOT275" s="27"/>
      <c r="OOU275" s="27"/>
      <c r="OOV275" s="27"/>
      <c r="OOW275" s="27"/>
      <c r="OOX275" s="27"/>
      <c r="OOY275" s="27"/>
      <c r="OOZ275" s="27"/>
      <c r="OPA275" s="27"/>
      <c r="OPB275" s="27"/>
      <c r="OPC275" s="27"/>
      <c r="OPD275" s="27"/>
      <c r="OPE275" s="27"/>
      <c r="OPF275" s="27"/>
      <c r="OPG275" s="27"/>
      <c r="OPH275" s="27"/>
      <c r="OPI275" s="27"/>
      <c r="OPJ275" s="27"/>
      <c r="OPK275" s="27"/>
      <c r="OPL275" s="27"/>
      <c r="OPM275" s="27"/>
      <c r="OPN275" s="27"/>
      <c r="OPO275" s="27"/>
      <c r="OPP275" s="27"/>
      <c r="OPQ275" s="27"/>
      <c r="OPR275" s="27"/>
      <c r="OPS275" s="27"/>
      <c r="OPT275" s="27"/>
      <c r="OPU275" s="27"/>
      <c r="OPV275" s="27"/>
      <c r="OPW275" s="27"/>
      <c r="OPX275" s="27"/>
      <c r="OPY275" s="27"/>
      <c r="OPZ275" s="27"/>
      <c r="OQA275" s="27"/>
      <c r="OQB275" s="27"/>
      <c r="OQC275" s="27"/>
      <c r="OQD275" s="27"/>
      <c r="OQE275" s="27"/>
      <c r="OQF275" s="27"/>
      <c r="OQG275" s="27"/>
      <c r="OQH275" s="27"/>
      <c r="OQI275" s="27"/>
      <c r="OQJ275" s="27"/>
      <c r="OQK275" s="27"/>
      <c r="OQL275" s="27"/>
      <c r="OQM275" s="27"/>
      <c r="OQN275" s="27"/>
      <c r="OQO275" s="27"/>
      <c r="OQP275" s="27"/>
      <c r="OQQ275" s="27"/>
      <c r="OQR275" s="27"/>
      <c r="OQS275" s="27"/>
      <c r="OQT275" s="27"/>
      <c r="OQU275" s="27"/>
      <c r="OQV275" s="27"/>
      <c r="OQW275" s="27"/>
      <c r="OQX275" s="27"/>
      <c r="OQY275" s="27"/>
      <c r="OQZ275" s="27"/>
      <c r="ORA275" s="27"/>
      <c r="ORB275" s="27"/>
      <c r="ORC275" s="27"/>
      <c r="ORD275" s="27"/>
      <c r="ORE275" s="27"/>
      <c r="ORF275" s="27"/>
      <c r="ORG275" s="27"/>
      <c r="ORH275" s="27"/>
      <c r="ORI275" s="27"/>
      <c r="ORJ275" s="27"/>
      <c r="ORK275" s="27"/>
      <c r="ORL275" s="27"/>
      <c r="ORM275" s="27"/>
      <c r="ORN275" s="27"/>
      <c r="ORO275" s="27"/>
      <c r="ORP275" s="27"/>
      <c r="ORQ275" s="27"/>
      <c r="ORR275" s="27"/>
      <c r="ORS275" s="27"/>
      <c r="ORT275" s="27"/>
      <c r="ORU275" s="27"/>
      <c r="ORV275" s="27"/>
      <c r="ORW275" s="27"/>
      <c r="ORX275" s="27"/>
      <c r="ORY275" s="27"/>
      <c r="ORZ275" s="27"/>
      <c r="OSA275" s="27"/>
      <c r="OSB275" s="27"/>
      <c r="OSC275" s="27"/>
      <c r="OSD275" s="27"/>
      <c r="OSE275" s="27"/>
      <c r="OSF275" s="27"/>
      <c r="OSG275" s="27"/>
      <c r="OSH275" s="27"/>
      <c r="OSI275" s="27"/>
      <c r="OSJ275" s="27"/>
      <c r="OSK275" s="27"/>
      <c r="OSL275" s="27"/>
      <c r="OSM275" s="27"/>
      <c r="OSN275" s="27"/>
      <c r="OSO275" s="27"/>
      <c r="OSP275" s="27"/>
      <c r="OSQ275" s="27"/>
      <c r="OSR275" s="27"/>
      <c r="OSS275" s="27"/>
      <c r="OST275" s="27"/>
      <c r="OSU275" s="27"/>
      <c r="OSV275" s="27"/>
      <c r="OSW275" s="27"/>
      <c r="OSX275" s="27"/>
      <c r="OSY275" s="27"/>
      <c r="OSZ275" s="27"/>
      <c r="OTA275" s="27"/>
      <c r="OTB275" s="27"/>
      <c r="OTC275" s="27"/>
      <c r="OTD275" s="27"/>
      <c r="OTE275" s="27"/>
      <c r="OTF275" s="27"/>
      <c r="OTG275" s="27"/>
      <c r="OTH275" s="27"/>
      <c r="OTI275" s="27"/>
      <c r="OTJ275" s="27"/>
      <c r="OTK275" s="27"/>
      <c r="OTL275" s="27"/>
      <c r="OTM275" s="27"/>
      <c r="OTN275" s="27"/>
      <c r="OTO275" s="27"/>
      <c r="OTP275" s="27"/>
      <c r="OTQ275" s="27"/>
      <c r="OTR275" s="27"/>
      <c r="OTS275" s="27"/>
      <c r="OTT275" s="27"/>
      <c r="OTU275" s="27"/>
      <c r="OTV275" s="27"/>
      <c r="OTW275" s="27"/>
      <c r="OTX275" s="27"/>
      <c r="OTY275" s="27"/>
      <c r="OTZ275" s="27"/>
      <c r="OUA275" s="27"/>
      <c r="OUB275" s="27"/>
      <c r="OUC275" s="27"/>
      <c r="OUD275" s="27"/>
      <c r="OUE275" s="27"/>
      <c r="OUF275" s="27"/>
      <c r="OUG275" s="27"/>
      <c r="OUH275" s="27"/>
      <c r="OUI275" s="27"/>
      <c r="OUJ275" s="27"/>
      <c r="OUK275" s="27"/>
      <c r="OUL275" s="27"/>
      <c r="OUM275" s="27"/>
      <c r="OUN275" s="27"/>
      <c r="OUO275" s="27"/>
      <c r="OUP275" s="27"/>
      <c r="OUQ275" s="27"/>
      <c r="OUR275" s="27"/>
      <c r="OUS275" s="27"/>
      <c r="OUT275" s="27"/>
      <c r="OUU275" s="27"/>
      <c r="OUV275" s="27"/>
      <c r="OUW275" s="27"/>
      <c r="OUX275" s="27"/>
      <c r="OUY275" s="27"/>
      <c r="OUZ275" s="27"/>
      <c r="OVA275" s="27"/>
      <c r="OVB275" s="27"/>
      <c r="OVC275" s="27"/>
      <c r="OVD275" s="27"/>
      <c r="OVE275" s="27"/>
      <c r="OVF275" s="27"/>
      <c r="OVG275" s="27"/>
      <c r="OVH275" s="27"/>
      <c r="OVI275" s="27"/>
      <c r="OVJ275" s="27"/>
      <c r="OVK275" s="27"/>
      <c r="OVL275" s="27"/>
      <c r="OVM275" s="27"/>
      <c r="OVN275" s="27"/>
      <c r="OVO275" s="27"/>
      <c r="OVP275" s="27"/>
      <c r="OVQ275" s="27"/>
      <c r="OVR275" s="27"/>
      <c r="OVS275" s="27"/>
      <c r="OVT275" s="27"/>
      <c r="OVU275" s="27"/>
      <c r="OVV275" s="27"/>
      <c r="OVW275" s="27"/>
      <c r="OVX275" s="27"/>
      <c r="OVY275" s="27"/>
      <c r="OVZ275" s="27"/>
      <c r="OWA275" s="27"/>
      <c r="OWB275" s="27"/>
      <c r="OWC275" s="27"/>
      <c r="OWD275" s="27"/>
      <c r="OWE275" s="27"/>
      <c r="OWF275" s="27"/>
      <c r="OWG275" s="27"/>
      <c r="OWH275" s="27"/>
      <c r="OWI275" s="27"/>
      <c r="OWJ275" s="27"/>
      <c r="OWK275" s="27"/>
      <c r="OWL275" s="27"/>
      <c r="OWM275" s="27"/>
      <c r="OWN275" s="27"/>
      <c r="OWO275" s="27"/>
      <c r="OWP275" s="27"/>
      <c r="OWQ275" s="27"/>
      <c r="OWR275" s="27"/>
      <c r="OWS275" s="27"/>
      <c r="OWT275" s="27"/>
      <c r="OWU275" s="27"/>
      <c r="OWV275" s="27"/>
      <c r="OWW275" s="27"/>
      <c r="OWX275" s="27"/>
      <c r="OWY275" s="27"/>
      <c r="OWZ275" s="27"/>
      <c r="OXA275" s="27"/>
      <c r="OXB275" s="27"/>
      <c r="OXC275" s="27"/>
      <c r="OXD275" s="27"/>
      <c r="OXE275" s="27"/>
      <c r="OXF275" s="27"/>
      <c r="OXG275" s="27"/>
      <c r="OXH275" s="27"/>
      <c r="OXI275" s="27"/>
      <c r="OXJ275" s="27"/>
      <c r="OXK275" s="27"/>
      <c r="OXL275" s="27"/>
      <c r="OXM275" s="27"/>
      <c r="OXN275" s="27"/>
      <c r="OXO275" s="27"/>
      <c r="OXP275" s="27"/>
      <c r="OXQ275" s="27"/>
      <c r="OXR275" s="27"/>
      <c r="OXS275" s="27"/>
      <c r="OXT275" s="27"/>
      <c r="OXU275" s="27"/>
      <c r="OXV275" s="27"/>
      <c r="OXW275" s="27"/>
      <c r="OXX275" s="27"/>
      <c r="OXY275" s="27"/>
      <c r="OXZ275" s="27"/>
      <c r="OYA275" s="27"/>
      <c r="OYB275" s="27"/>
      <c r="OYC275" s="27"/>
      <c r="OYD275" s="27"/>
      <c r="OYE275" s="27"/>
      <c r="OYF275" s="27"/>
      <c r="OYG275" s="27"/>
      <c r="OYH275" s="27"/>
      <c r="OYI275" s="27"/>
      <c r="OYJ275" s="27"/>
      <c r="OYK275" s="27"/>
      <c r="OYL275" s="27"/>
      <c r="OYM275" s="27"/>
      <c r="OYN275" s="27"/>
      <c r="OYO275" s="27"/>
      <c r="OYP275" s="27"/>
      <c r="OYQ275" s="27"/>
      <c r="OYR275" s="27"/>
      <c r="OYS275" s="27"/>
      <c r="OYT275" s="27"/>
      <c r="OYU275" s="27"/>
      <c r="OYV275" s="27"/>
      <c r="OYW275" s="27"/>
      <c r="OYX275" s="27"/>
      <c r="OYY275" s="27"/>
      <c r="OYZ275" s="27"/>
      <c r="OZA275" s="27"/>
      <c r="OZB275" s="27"/>
      <c r="OZC275" s="27"/>
      <c r="OZD275" s="27"/>
      <c r="OZE275" s="27"/>
      <c r="OZF275" s="27"/>
      <c r="OZG275" s="27"/>
      <c r="OZH275" s="27"/>
      <c r="OZI275" s="27"/>
      <c r="OZJ275" s="27"/>
      <c r="OZK275" s="27"/>
      <c r="OZL275" s="27"/>
      <c r="OZM275" s="27"/>
      <c r="OZN275" s="27"/>
      <c r="OZO275" s="27"/>
      <c r="OZP275" s="27"/>
      <c r="OZQ275" s="27"/>
      <c r="OZR275" s="27"/>
      <c r="OZS275" s="27"/>
      <c r="OZT275" s="27"/>
      <c r="OZU275" s="27"/>
      <c r="OZV275" s="27"/>
      <c r="OZW275" s="27"/>
      <c r="OZX275" s="27"/>
      <c r="OZY275" s="27"/>
      <c r="OZZ275" s="27"/>
      <c r="PAA275" s="27"/>
      <c r="PAB275" s="27"/>
      <c r="PAC275" s="27"/>
      <c r="PAD275" s="27"/>
      <c r="PAE275" s="27"/>
      <c r="PAF275" s="27"/>
      <c r="PAG275" s="27"/>
      <c r="PAH275" s="27"/>
      <c r="PAI275" s="27"/>
      <c r="PAJ275" s="27"/>
      <c r="PAK275" s="27"/>
      <c r="PAL275" s="27"/>
      <c r="PAM275" s="27"/>
      <c r="PAN275" s="27"/>
      <c r="PAO275" s="27"/>
      <c r="PAP275" s="27"/>
      <c r="PAQ275" s="27"/>
      <c r="PAR275" s="27"/>
      <c r="PAS275" s="27"/>
      <c r="PAT275" s="27"/>
      <c r="PAU275" s="27"/>
      <c r="PAV275" s="27"/>
      <c r="PAW275" s="27"/>
      <c r="PAX275" s="27"/>
      <c r="PAY275" s="27"/>
      <c r="PAZ275" s="27"/>
      <c r="PBA275" s="27"/>
      <c r="PBB275" s="27"/>
      <c r="PBC275" s="27"/>
      <c r="PBD275" s="27"/>
      <c r="PBE275" s="27"/>
      <c r="PBF275" s="27"/>
      <c r="PBG275" s="27"/>
      <c r="PBH275" s="27"/>
      <c r="PBI275" s="27"/>
      <c r="PBJ275" s="27"/>
      <c r="PBK275" s="27"/>
      <c r="PBL275" s="27"/>
      <c r="PBM275" s="27"/>
      <c r="PBN275" s="27"/>
      <c r="PBO275" s="27"/>
      <c r="PBP275" s="27"/>
      <c r="PBQ275" s="27"/>
      <c r="PBR275" s="27"/>
      <c r="PBS275" s="27"/>
      <c r="PBT275" s="27"/>
      <c r="PBU275" s="27"/>
      <c r="PBV275" s="27"/>
      <c r="PBW275" s="27"/>
      <c r="PBX275" s="27"/>
      <c r="PBY275" s="27"/>
      <c r="PBZ275" s="27"/>
      <c r="PCA275" s="27"/>
      <c r="PCB275" s="27"/>
      <c r="PCC275" s="27"/>
      <c r="PCD275" s="27"/>
      <c r="PCE275" s="27"/>
      <c r="PCF275" s="27"/>
      <c r="PCG275" s="27"/>
      <c r="PCH275" s="27"/>
      <c r="PCI275" s="27"/>
      <c r="PCJ275" s="27"/>
      <c r="PCK275" s="27"/>
      <c r="PCL275" s="27"/>
      <c r="PCM275" s="27"/>
      <c r="PCN275" s="27"/>
      <c r="PCO275" s="27"/>
      <c r="PCP275" s="27"/>
      <c r="PCQ275" s="27"/>
      <c r="PCR275" s="27"/>
      <c r="PCS275" s="27"/>
      <c r="PCT275" s="27"/>
      <c r="PCU275" s="27"/>
      <c r="PCV275" s="27"/>
      <c r="PCW275" s="27"/>
      <c r="PCX275" s="27"/>
      <c r="PCY275" s="27"/>
      <c r="PCZ275" s="27"/>
      <c r="PDA275" s="27"/>
      <c r="PDB275" s="27"/>
      <c r="PDC275" s="27"/>
      <c r="PDD275" s="27"/>
      <c r="PDE275" s="27"/>
      <c r="PDF275" s="27"/>
      <c r="PDG275" s="27"/>
      <c r="PDH275" s="27"/>
      <c r="PDI275" s="27"/>
      <c r="PDJ275" s="27"/>
      <c r="PDK275" s="27"/>
      <c r="PDL275" s="27"/>
      <c r="PDM275" s="27"/>
      <c r="PDN275" s="27"/>
      <c r="PDO275" s="27"/>
      <c r="PDP275" s="27"/>
      <c r="PDQ275" s="27"/>
      <c r="PDR275" s="27"/>
      <c r="PDS275" s="27"/>
      <c r="PDT275" s="27"/>
      <c r="PDU275" s="27"/>
      <c r="PDV275" s="27"/>
      <c r="PDW275" s="27"/>
      <c r="PDX275" s="27"/>
      <c r="PDY275" s="27"/>
      <c r="PDZ275" s="27"/>
      <c r="PEA275" s="27"/>
      <c r="PEB275" s="27"/>
      <c r="PEC275" s="27"/>
      <c r="PED275" s="27"/>
      <c r="PEE275" s="27"/>
      <c r="PEF275" s="27"/>
      <c r="PEG275" s="27"/>
      <c r="PEH275" s="27"/>
      <c r="PEI275" s="27"/>
      <c r="PEJ275" s="27"/>
      <c r="PEK275" s="27"/>
      <c r="PEL275" s="27"/>
      <c r="PEM275" s="27"/>
      <c r="PEN275" s="27"/>
      <c r="PEO275" s="27"/>
      <c r="PEP275" s="27"/>
      <c r="PEQ275" s="27"/>
      <c r="PER275" s="27"/>
      <c r="PES275" s="27"/>
      <c r="PET275" s="27"/>
      <c r="PEU275" s="27"/>
      <c r="PEV275" s="27"/>
      <c r="PEW275" s="27"/>
      <c r="PEX275" s="27"/>
      <c r="PEY275" s="27"/>
      <c r="PEZ275" s="27"/>
      <c r="PFA275" s="27"/>
      <c r="PFB275" s="27"/>
      <c r="PFC275" s="27"/>
      <c r="PFD275" s="27"/>
      <c r="PFE275" s="27"/>
      <c r="PFF275" s="27"/>
      <c r="PFG275" s="27"/>
      <c r="PFH275" s="27"/>
      <c r="PFI275" s="27"/>
      <c r="PFJ275" s="27"/>
      <c r="PFK275" s="27"/>
      <c r="PFL275" s="27"/>
      <c r="PFM275" s="27"/>
      <c r="PFN275" s="27"/>
      <c r="PFO275" s="27"/>
      <c r="PFP275" s="27"/>
      <c r="PFQ275" s="27"/>
      <c r="PFR275" s="27"/>
      <c r="PFS275" s="27"/>
      <c r="PFT275" s="27"/>
      <c r="PFU275" s="27"/>
      <c r="PFV275" s="27"/>
      <c r="PFW275" s="27"/>
      <c r="PFX275" s="27"/>
      <c r="PFY275" s="27"/>
      <c r="PFZ275" s="27"/>
      <c r="PGA275" s="27"/>
      <c r="PGB275" s="27"/>
      <c r="PGC275" s="27"/>
      <c r="PGD275" s="27"/>
      <c r="PGE275" s="27"/>
      <c r="PGF275" s="27"/>
      <c r="PGG275" s="27"/>
      <c r="PGH275" s="27"/>
      <c r="PGI275" s="27"/>
      <c r="PGJ275" s="27"/>
      <c r="PGK275" s="27"/>
      <c r="PGL275" s="27"/>
      <c r="PGM275" s="27"/>
      <c r="PGN275" s="27"/>
      <c r="PGO275" s="27"/>
      <c r="PGP275" s="27"/>
      <c r="PGQ275" s="27"/>
      <c r="PGR275" s="27"/>
      <c r="PGS275" s="27"/>
      <c r="PGT275" s="27"/>
      <c r="PGU275" s="27"/>
      <c r="PGV275" s="27"/>
      <c r="PGW275" s="27"/>
      <c r="PGX275" s="27"/>
      <c r="PGY275" s="27"/>
      <c r="PGZ275" s="27"/>
      <c r="PHA275" s="27"/>
      <c r="PHB275" s="27"/>
      <c r="PHC275" s="27"/>
      <c r="PHD275" s="27"/>
      <c r="PHE275" s="27"/>
      <c r="PHF275" s="27"/>
      <c r="PHG275" s="27"/>
      <c r="PHH275" s="27"/>
      <c r="PHI275" s="27"/>
      <c r="PHJ275" s="27"/>
      <c r="PHK275" s="27"/>
      <c r="PHL275" s="27"/>
      <c r="PHM275" s="27"/>
      <c r="PHN275" s="27"/>
      <c r="PHO275" s="27"/>
      <c r="PHP275" s="27"/>
      <c r="PHQ275" s="27"/>
      <c r="PHR275" s="27"/>
      <c r="PHS275" s="27"/>
      <c r="PHT275" s="27"/>
      <c r="PHU275" s="27"/>
      <c r="PHV275" s="27"/>
      <c r="PHW275" s="27"/>
      <c r="PHX275" s="27"/>
      <c r="PHY275" s="27"/>
      <c r="PHZ275" s="27"/>
      <c r="PIA275" s="27"/>
      <c r="PIB275" s="27"/>
      <c r="PIC275" s="27"/>
      <c r="PID275" s="27"/>
      <c r="PIE275" s="27"/>
      <c r="PIF275" s="27"/>
      <c r="PIG275" s="27"/>
      <c r="PIH275" s="27"/>
      <c r="PII275" s="27"/>
      <c r="PIJ275" s="27"/>
      <c r="PIK275" s="27"/>
      <c r="PIL275" s="27"/>
      <c r="PIM275" s="27"/>
      <c r="PIN275" s="27"/>
      <c r="PIO275" s="27"/>
      <c r="PIP275" s="27"/>
      <c r="PIQ275" s="27"/>
      <c r="PIR275" s="27"/>
      <c r="PIS275" s="27"/>
      <c r="PIT275" s="27"/>
      <c r="PIU275" s="27"/>
      <c r="PIV275" s="27"/>
      <c r="PIW275" s="27"/>
      <c r="PIX275" s="27"/>
      <c r="PIY275" s="27"/>
      <c r="PIZ275" s="27"/>
      <c r="PJA275" s="27"/>
      <c r="PJB275" s="27"/>
      <c r="PJC275" s="27"/>
      <c r="PJD275" s="27"/>
      <c r="PJE275" s="27"/>
      <c r="PJF275" s="27"/>
      <c r="PJG275" s="27"/>
      <c r="PJH275" s="27"/>
      <c r="PJI275" s="27"/>
      <c r="PJJ275" s="27"/>
      <c r="PJK275" s="27"/>
      <c r="PJL275" s="27"/>
      <c r="PJM275" s="27"/>
      <c r="PJN275" s="27"/>
      <c r="PJO275" s="27"/>
      <c r="PJP275" s="27"/>
      <c r="PJQ275" s="27"/>
      <c r="PJR275" s="27"/>
      <c r="PJS275" s="27"/>
      <c r="PJT275" s="27"/>
      <c r="PJU275" s="27"/>
      <c r="PJV275" s="27"/>
      <c r="PJW275" s="27"/>
      <c r="PJX275" s="27"/>
      <c r="PJY275" s="27"/>
      <c r="PJZ275" s="27"/>
      <c r="PKA275" s="27"/>
      <c r="PKB275" s="27"/>
      <c r="PKC275" s="27"/>
      <c r="PKD275" s="27"/>
      <c r="PKE275" s="27"/>
      <c r="PKF275" s="27"/>
      <c r="PKG275" s="27"/>
      <c r="PKH275" s="27"/>
      <c r="PKI275" s="27"/>
      <c r="PKJ275" s="27"/>
      <c r="PKK275" s="27"/>
      <c r="PKL275" s="27"/>
      <c r="PKM275" s="27"/>
      <c r="PKN275" s="27"/>
      <c r="PKO275" s="27"/>
      <c r="PKP275" s="27"/>
      <c r="PKQ275" s="27"/>
      <c r="PKR275" s="27"/>
      <c r="PKS275" s="27"/>
      <c r="PKT275" s="27"/>
      <c r="PKU275" s="27"/>
      <c r="PKV275" s="27"/>
      <c r="PKW275" s="27"/>
      <c r="PKX275" s="27"/>
      <c r="PKY275" s="27"/>
      <c r="PKZ275" s="27"/>
      <c r="PLA275" s="27"/>
      <c r="PLB275" s="27"/>
      <c r="PLC275" s="27"/>
      <c r="PLD275" s="27"/>
      <c r="PLE275" s="27"/>
      <c r="PLF275" s="27"/>
      <c r="PLG275" s="27"/>
      <c r="PLH275" s="27"/>
      <c r="PLI275" s="27"/>
      <c r="PLJ275" s="27"/>
      <c r="PLK275" s="27"/>
      <c r="PLL275" s="27"/>
      <c r="PLM275" s="27"/>
      <c r="PLN275" s="27"/>
      <c r="PLO275" s="27"/>
      <c r="PLP275" s="27"/>
      <c r="PLQ275" s="27"/>
      <c r="PLR275" s="27"/>
      <c r="PLS275" s="27"/>
      <c r="PLT275" s="27"/>
      <c r="PLU275" s="27"/>
      <c r="PLV275" s="27"/>
      <c r="PLW275" s="27"/>
      <c r="PLX275" s="27"/>
      <c r="PLY275" s="27"/>
      <c r="PLZ275" s="27"/>
      <c r="PMA275" s="27"/>
      <c r="PMB275" s="27"/>
      <c r="PMC275" s="27"/>
      <c r="PMD275" s="27"/>
      <c r="PME275" s="27"/>
      <c r="PMF275" s="27"/>
      <c r="PMG275" s="27"/>
      <c r="PMH275" s="27"/>
      <c r="PMI275" s="27"/>
      <c r="PMJ275" s="27"/>
      <c r="PMK275" s="27"/>
      <c r="PML275" s="27"/>
      <c r="PMM275" s="27"/>
      <c r="PMN275" s="27"/>
      <c r="PMO275" s="27"/>
      <c r="PMP275" s="27"/>
      <c r="PMQ275" s="27"/>
      <c r="PMR275" s="27"/>
      <c r="PMS275" s="27"/>
      <c r="PMT275" s="27"/>
      <c r="PMU275" s="27"/>
      <c r="PMV275" s="27"/>
      <c r="PMW275" s="27"/>
      <c r="PMX275" s="27"/>
      <c r="PMY275" s="27"/>
      <c r="PMZ275" s="27"/>
      <c r="PNA275" s="27"/>
      <c r="PNB275" s="27"/>
      <c r="PNC275" s="27"/>
      <c r="PND275" s="27"/>
      <c r="PNE275" s="27"/>
      <c r="PNF275" s="27"/>
      <c r="PNG275" s="27"/>
      <c r="PNH275" s="27"/>
      <c r="PNI275" s="27"/>
      <c r="PNJ275" s="27"/>
      <c r="PNK275" s="27"/>
      <c r="PNL275" s="27"/>
      <c r="PNM275" s="27"/>
      <c r="PNN275" s="27"/>
      <c r="PNO275" s="27"/>
      <c r="PNP275" s="27"/>
      <c r="PNQ275" s="27"/>
      <c r="PNR275" s="27"/>
      <c r="PNS275" s="27"/>
      <c r="PNT275" s="27"/>
      <c r="PNU275" s="27"/>
      <c r="PNV275" s="27"/>
      <c r="PNW275" s="27"/>
      <c r="PNX275" s="27"/>
      <c r="PNY275" s="27"/>
      <c r="PNZ275" s="27"/>
      <c r="POA275" s="27"/>
      <c r="POB275" s="27"/>
      <c r="POC275" s="27"/>
      <c r="POD275" s="27"/>
      <c r="POE275" s="27"/>
      <c r="POF275" s="27"/>
      <c r="POG275" s="27"/>
      <c r="POH275" s="27"/>
      <c r="POI275" s="27"/>
      <c r="POJ275" s="27"/>
      <c r="POK275" s="27"/>
      <c r="POL275" s="27"/>
      <c r="POM275" s="27"/>
      <c r="PON275" s="27"/>
      <c r="POO275" s="27"/>
      <c r="POP275" s="27"/>
      <c r="POQ275" s="27"/>
      <c r="POR275" s="27"/>
      <c r="POS275" s="27"/>
      <c r="POT275" s="27"/>
      <c r="POU275" s="27"/>
      <c r="POV275" s="27"/>
      <c r="POW275" s="27"/>
      <c r="POX275" s="27"/>
      <c r="POY275" s="27"/>
      <c r="POZ275" s="27"/>
      <c r="PPA275" s="27"/>
      <c r="PPB275" s="27"/>
      <c r="PPC275" s="27"/>
      <c r="PPD275" s="27"/>
      <c r="PPE275" s="27"/>
      <c r="PPF275" s="27"/>
      <c r="PPG275" s="27"/>
      <c r="PPH275" s="27"/>
      <c r="PPI275" s="27"/>
      <c r="PPJ275" s="27"/>
      <c r="PPK275" s="27"/>
      <c r="PPL275" s="27"/>
      <c r="PPM275" s="27"/>
      <c r="PPN275" s="27"/>
      <c r="PPO275" s="27"/>
      <c r="PPP275" s="27"/>
      <c r="PPQ275" s="27"/>
      <c r="PPR275" s="27"/>
      <c r="PPS275" s="27"/>
      <c r="PPT275" s="27"/>
      <c r="PPU275" s="27"/>
      <c r="PPV275" s="27"/>
      <c r="PPW275" s="27"/>
      <c r="PPX275" s="27"/>
      <c r="PPY275" s="27"/>
      <c r="PPZ275" s="27"/>
      <c r="PQA275" s="27"/>
      <c r="PQB275" s="27"/>
      <c r="PQC275" s="27"/>
      <c r="PQD275" s="27"/>
      <c r="PQE275" s="27"/>
      <c r="PQF275" s="27"/>
      <c r="PQG275" s="27"/>
      <c r="PQH275" s="27"/>
      <c r="PQI275" s="27"/>
      <c r="PQJ275" s="27"/>
      <c r="PQK275" s="27"/>
      <c r="PQL275" s="27"/>
      <c r="PQM275" s="27"/>
      <c r="PQN275" s="27"/>
      <c r="PQO275" s="27"/>
      <c r="PQP275" s="27"/>
      <c r="PQQ275" s="27"/>
      <c r="PQR275" s="27"/>
      <c r="PQS275" s="27"/>
      <c r="PQT275" s="27"/>
      <c r="PQU275" s="27"/>
      <c r="PQV275" s="27"/>
      <c r="PQW275" s="27"/>
      <c r="PQX275" s="27"/>
      <c r="PQY275" s="27"/>
      <c r="PQZ275" s="27"/>
      <c r="PRA275" s="27"/>
      <c r="PRB275" s="27"/>
      <c r="PRC275" s="27"/>
      <c r="PRD275" s="27"/>
      <c r="PRE275" s="27"/>
      <c r="PRF275" s="27"/>
      <c r="PRG275" s="27"/>
      <c r="PRH275" s="27"/>
      <c r="PRI275" s="27"/>
      <c r="PRJ275" s="27"/>
      <c r="PRK275" s="27"/>
      <c r="PRL275" s="27"/>
      <c r="PRM275" s="27"/>
      <c r="PRN275" s="27"/>
      <c r="PRO275" s="27"/>
      <c r="PRP275" s="27"/>
      <c r="PRQ275" s="27"/>
      <c r="PRR275" s="27"/>
      <c r="PRS275" s="27"/>
      <c r="PRT275" s="27"/>
      <c r="PRU275" s="27"/>
      <c r="PRV275" s="27"/>
      <c r="PRW275" s="27"/>
      <c r="PRX275" s="27"/>
      <c r="PRY275" s="27"/>
      <c r="PRZ275" s="27"/>
      <c r="PSA275" s="27"/>
      <c r="PSB275" s="27"/>
      <c r="PSC275" s="27"/>
      <c r="PSD275" s="27"/>
      <c r="PSE275" s="27"/>
      <c r="PSF275" s="27"/>
      <c r="PSG275" s="27"/>
      <c r="PSH275" s="27"/>
      <c r="PSI275" s="27"/>
      <c r="PSJ275" s="27"/>
      <c r="PSK275" s="27"/>
      <c r="PSL275" s="27"/>
      <c r="PSM275" s="27"/>
      <c r="PSN275" s="27"/>
      <c r="PSO275" s="27"/>
      <c r="PSP275" s="27"/>
      <c r="PSQ275" s="27"/>
      <c r="PSR275" s="27"/>
      <c r="PSS275" s="27"/>
      <c r="PST275" s="27"/>
      <c r="PSU275" s="27"/>
      <c r="PSV275" s="27"/>
      <c r="PSW275" s="27"/>
      <c r="PSX275" s="27"/>
      <c r="PSY275" s="27"/>
      <c r="PSZ275" s="27"/>
      <c r="PTA275" s="27"/>
      <c r="PTB275" s="27"/>
      <c r="PTC275" s="27"/>
      <c r="PTD275" s="27"/>
      <c r="PTE275" s="27"/>
      <c r="PTF275" s="27"/>
      <c r="PTG275" s="27"/>
      <c r="PTH275" s="27"/>
      <c r="PTI275" s="27"/>
      <c r="PTJ275" s="27"/>
      <c r="PTK275" s="27"/>
      <c r="PTL275" s="27"/>
      <c r="PTM275" s="27"/>
      <c r="PTN275" s="27"/>
      <c r="PTO275" s="27"/>
      <c r="PTP275" s="27"/>
      <c r="PTQ275" s="27"/>
      <c r="PTR275" s="27"/>
      <c r="PTS275" s="27"/>
      <c r="PTT275" s="27"/>
      <c r="PTU275" s="27"/>
      <c r="PTV275" s="27"/>
      <c r="PTW275" s="27"/>
      <c r="PTX275" s="27"/>
      <c r="PTY275" s="27"/>
      <c r="PTZ275" s="27"/>
      <c r="PUA275" s="27"/>
      <c r="PUB275" s="27"/>
      <c r="PUC275" s="27"/>
      <c r="PUD275" s="27"/>
      <c r="PUE275" s="27"/>
      <c r="PUF275" s="27"/>
      <c r="PUG275" s="27"/>
      <c r="PUH275" s="27"/>
      <c r="PUI275" s="27"/>
      <c r="PUJ275" s="27"/>
      <c r="PUK275" s="27"/>
      <c r="PUL275" s="27"/>
      <c r="PUM275" s="27"/>
      <c r="PUN275" s="27"/>
      <c r="PUO275" s="27"/>
      <c r="PUP275" s="27"/>
      <c r="PUQ275" s="27"/>
      <c r="PUR275" s="27"/>
      <c r="PUS275" s="27"/>
      <c r="PUT275" s="27"/>
      <c r="PUU275" s="27"/>
      <c r="PUV275" s="27"/>
      <c r="PUW275" s="27"/>
      <c r="PUX275" s="27"/>
      <c r="PUY275" s="27"/>
      <c r="PUZ275" s="27"/>
      <c r="PVA275" s="27"/>
      <c r="PVB275" s="27"/>
      <c r="PVC275" s="27"/>
      <c r="PVD275" s="27"/>
      <c r="PVE275" s="27"/>
      <c r="PVF275" s="27"/>
      <c r="PVG275" s="27"/>
      <c r="PVH275" s="27"/>
      <c r="PVI275" s="27"/>
      <c r="PVJ275" s="27"/>
      <c r="PVK275" s="27"/>
      <c r="PVL275" s="27"/>
      <c r="PVM275" s="27"/>
      <c r="PVN275" s="27"/>
      <c r="PVO275" s="27"/>
      <c r="PVP275" s="27"/>
      <c r="PVQ275" s="27"/>
      <c r="PVR275" s="27"/>
      <c r="PVS275" s="27"/>
      <c r="PVT275" s="27"/>
      <c r="PVU275" s="27"/>
      <c r="PVV275" s="27"/>
      <c r="PVW275" s="27"/>
      <c r="PVX275" s="27"/>
      <c r="PVY275" s="27"/>
      <c r="PVZ275" s="27"/>
      <c r="PWA275" s="27"/>
      <c r="PWB275" s="27"/>
      <c r="PWC275" s="27"/>
      <c r="PWD275" s="27"/>
      <c r="PWE275" s="27"/>
      <c r="PWF275" s="27"/>
      <c r="PWG275" s="27"/>
      <c r="PWH275" s="27"/>
      <c r="PWI275" s="27"/>
      <c r="PWJ275" s="27"/>
      <c r="PWK275" s="27"/>
      <c r="PWL275" s="27"/>
      <c r="PWM275" s="27"/>
      <c r="PWN275" s="27"/>
      <c r="PWO275" s="27"/>
      <c r="PWP275" s="27"/>
      <c r="PWQ275" s="27"/>
      <c r="PWR275" s="27"/>
      <c r="PWS275" s="27"/>
      <c r="PWT275" s="27"/>
      <c r="PWU275" s="27"/>
      <c r="PWV275" s="27"/>
      <c r="PWW275" s="27"/>
      <c r="PWX275" s="27"/>
      <c r="PWY275" s="27"/>
      <c r="PWZ275" s="27"/>
      <c r="PXA275" s="27"/>
      <c r="PXB275" s="27"/>
      <c r="PXC275" s="27"/>
      <c r="PXD275" s="27"/>
      <c r="PXE275" s="27"/>
      <c r="PXF275" s="27"/>
      <c r="PXG275" s="27"/>
      <c r="PXH275" s="27"/>
      <c r="PXI275" s="27"/>
      <c r="PXJ275" s="27"/>
      <c r="PXK275" s="27"/>
      <c r="PXL275" s="27"/>
      <c r="PXM275" s="27"/>
      <c r="PXN275" s="27"/>
      <c r="PXO275" s="27"/>
      <c r="PXP275" s="27"/>
      <c r="PXQ275" s="27"/>
      <c r="PXR275" s="27"/>
      <c r="PXS275" s="27"/>
      <c r="PXT275" s="27"/>
      <c r="PXU275" s="27"/>
      <c r="PXV275" s="27"/>
      <c r="PXW275" s="27"/>
      <c r="PXX275" s="27"/>
      <c r="PXY275" s="27"/>
      <c r="PXZ275" s="27"/>
      <c r="PYA275" s="27"/>
      <c r="PYB275" s="27"/>
      <c r="PYC275" s="27"/>
      <c r="PYD275" s="27"/>
      <c r="PYE275" s="27"/>
      <c r="PYF275" s="27"/>
      <c r="PYG275" s="27"/>
      <c r="PYH275" s="27"/>
      <c r="PYI275" s="27"/>
      <c r="PYJ275" s="27"/>
      <c r="PYK275" s="27"/>
      <c r="PYL275" s="27"/>
      <c r="PYM275" s="27"/>
      <c r="PYN275" s="27"/>
      <c r="PYO275" s="27"/>
      <c r="PYP275" s="27"/>
      <c r="PYQ275" s="27"/>
      <c r="PYR275" s="27"/>
      <c r="PYS275" s="27"/>
      <c r="PYT275" s="27"/>
      <c r="PYU275" s="27"/>
      <c r="PYV275" s="27"/>
      <c r="PYW275" s="27"/>
      <c r="PYX275" s="27"/>
      <c r="PYY275" s="27"/>
      <c r="PYZ275" s="27"/>
      <c r="PZA275" s="27"/>
      <c r="PZB275" s="27"/>
      <c r="PZC275" s="27"/>
      <c r="PZD275" s="27"/>
      <c r="PZE275" s="27"/>
      <c r="PZF275" s="27"/>
      <c r="PZG275" s="27"/>
      <c r="PZH275" s="27"/>
      <c r="PZI275" s="27"/>
      <c r="PZJ275" s="27"/>
      <c r="PZK275" s="27"/>
      <c r="PZL275" s="27"/>
      <c r="PZM275" s="27"/>
      <c r="PZN275" s="27"/>
      <c r="PZO275" s="27"/>
      <c r="PZP275" s="27"/>
      <c r="PZQ275" s="27"/>
      <c r="PZR275" s="27"/>
      <c r="PZS275" s="27"/>
      <c r="PZT275" s="27"/>
      <c r="PZU275" s="27"/>
      <c r="PZV275" s="27"/>
      <c r="PZW275" s="27"/>
      <c r="PZX275" s="27"/>
      <c r="PZY275" s="27"/>
      <c r="PZZ275" s="27"/>
      <c r="QAA275" s="27"/>
      <c r="QAB275" s="27"/>
      <c r="QAC275" s="27"/>
      <c r="QAD275" s="27"/>
      <c r="QAE275" s="27"/>
      <c r="QAF275" s="27"/>
      <c r="QAG275" s="27"/>
      <c r="QAH275" s="27"/>
      <c r="QAI275" s="27"/>
      <c r="QAJ275" s="27"/>
      <c r="QAK275" s="27"/>
      <c r="QAL275" s="27"/>
      <c r="QAM275" s="27"/>
      <c r="QAN275" s="27"/>
      <c r="QAO275" s="27"/>
      <c r="QAP275" s="27"/>
      <c r="QAQ275" s="27"/>
      <c r="QAR275" s="27"/>
      <c r="QAS275" s="27"/>
      <c r="QAT275" s="27"/>
      <c r="QAU275" s="27"/>
      <c r="QAV275" s="27"/>
      <c r="QAW275" s="27"/>
      <c r="QAX275" s="27"/>
      <c r="QAY275" s="27"/>
      <c r="QAZ275" s="27"/>
      <c r="QBA275" s="27"/>
      <c r="QBB275" s="27"/>
      <c r="QBC275" s="27"/>
      <c r="QBD275" s="27"/>
      <c r="QBE275" s="27"/>
      <c r="QBF275" s="27"/>
      <c r="QBG275" s="27"/>
      <c r="QBH275" s="27"/>
      <c r="QBI275" s="27"/>
      <c r="QBJ275" s="27"/>
      <c r="QBK275" s="27"/>
      <c r="QBL275" s="27"/>
      <c r="QBM275" s="27"/>
      <c r="QBN275" s="27"/>
      <c r="QBO275" s="27"/>
      <c r="QBP275" s="27"/>
      <c r="QBQ275" s="27"/>
      <c r="QBR275" s="27"/>
      <c r="QBS275" s="27"/>
      <c r="QBT275" s="27"/>
      <c r="QBU275" s="27"/>
      <c r="QBV275" s="27"/>
      <c r="QBW275" s="27"/>
      <c r="QBX275" s="27"/>
      <c r="QBY275" s="27"/>
      <c r="QBZ275" s="27"/>
      <c r="QCA275" s="27"/>
      <c r="QCB275" s="27"/>
      <c r="QCC275" s="27"/>
      <c r="QCD275" s="27"/>
      <c r="QCE275" s="27"/>
      <c r="QCF275" s="27"/>
      <c r="QCG275" s="27"/>
      <c r="QCH275" s="27"/>
      <c r="QCI275" s="27"/>
      <c r="QCJ275" s="27"/>
      <c r="QCK275" s="27"/>
      <c r="QCL275" s="27"/>
      <c r="QCM275" s="27"/>
      <c r="QCN275" s="27"/>
      <c r="QCO275" s="27"/>
      <c r="QCP275" s="27"/>
      <c r="QCQ275" s="27"/>
      <c r="QCR275" s="27"/>
      <c r="QCS275" s="27"/>
      <c r="QCT275" s="27"/>
      <c r="QCU275" s="27"/>
      <c r="QCV275" s="27"/>
      <c r="QCW275" s="27"/>
      <c r="QCX275" s="27"/>
      <c r="QCY275" s="27"/>
      <c r="QCZ275" s="27"/>
      <c r="QDA275" s="27"/>
      <c r="QDB275" s="27"/>
      <c r="QDC275" s="27"/>
      <c r="QDD275" s="27"/>
      <c r="QDE275" s="27"/>
      <c r="QDF275" s="27"/>
      <c r="QDG275" s="27"/>
      <c r="QDH275" s="27"/>
      <c r="QDI275" s="27"/>
      <c r="QDJ275" s="27"/>
      <c r="QDK275" s="27"/>
      <c r="QDL275" s="27"/>
      <c r="QDM275" s="27"/>
      <c r="QDN275" s="27"/>
      <c r="QDO275" s="27"/>
      <c r="QDP275" s="27"/>
      <c r="QDQ275" s="27"/>
      <c r="QDR275" s="27"/>
      <c r="QDS275" s="27"/>
      <c r="QDT275" s="27"/>
      <c r="QDU275" s="27"/>
      <c r="QDV275" s="27"/>
      <c r="QDW275" s="27"/>
      <c r="QDX275" s="27"/>
      <c r="QDY275" s="27"/>
      <c r="QDZ275" s="27"/>
      <c r="QEA275" s="27"/>
      <c r="QEB275" s="27"/>
      <c r="QEC275" s="27"/>
      <c r="QED275" s="27"/>
      <c r="QEE275" s="27"/>
      <c r="QEF275" s="27"/>
      <c r="QEG275" s="27"/>
      <c r="QEH275" s="27"/>
      <c r="QEI275" s="27"/>
      <c r="QEJ275" s="27"/>
      <c r="QEK275" s="27"/>
      <c r="QEL275" s="27"/>
      <c r="QEM275" s="27"/>
      <c r="QEN275" s="27"/>
      <c r="QEO275" s="27"/>
      <c r="QEP275" s="27"/>
      <c r="QEQ275" s="27"/>
      <c r="QER275" s="27"/>
      <c r="QES275" s="27"/>
      <c r="QET275" s="27"/>
      <c r="QEU275" s="27"/>
      <c r="QEV275" s="27"/>
      <c r="QEW275" s="27"/>
      <c r="QEX275" s="27"/>
      <c r="QEY275" s="27"/>
      <c r="QEZ275" s="27"/>
      <c r="QFA275" s="27"/>
      <c r="QFB275" s="27"/>
      <c r="QFC275" s="27"/>
      <c r="QFD275" s="27"/>
      <c r="QFE275" s="27"/>
      <c r="QFF275" s="27"/>
      <c r="QFG275" s="27"/>
      <c r="QFH275" s="27"/>
      <c r="QFI275" s="27"/>
      <c r="QFJ275" s="27"/>
      <c r="QFK275" s="27"/>
      <c r="QFL275" s="27"/>
      <c r="QFM275" s="27"/>
      <c r="QFN275" s="27"/>
      <c r="QFO275" s="27"/>
      <c r="QFP275" s="27"/>
      <c r="QFQ275" s="27"/>
      <c r="QFR275" s="27"/>
      <c r="QFS275" s="27"/>
      <c r="QFT275" s="27"/>
      <c r="QFU275" s="27"/>
      <c r="QFV275" s="27"/>
      <c r="QFW275" s="27"/>
      <c r="QFX275" s="27"/>
      <c r="QFY275" s="27"/>
      <c r="QFZ275" s="27"/>
      <c r="QGA275" s="27"/>
      <c r="QGB275" s="27"/>
      <c r="QGC275" s="27"/>
      <c r="QGD275" s="27"/>
      <c r="QGE275" s="27"/>
      <c r="QGF275" s="27"/>
      <c r="QGG275" s="27"/>
      <c r="QGH275" s="27"/>
      <c r="QGI275" s="27"/>
      <c r="QGJ275" s="27"/>
      <c r="QGK275" s="27"/>
      <c r="QGL275" s="27"/>
      <c r="QGM275" s="27"/>
      <c r="QGN275" s="27"/>
      <c r="QGO275" s="27"/>
      <c r="QGP275" s="27"/>
      <c r="QGQ275" s="27"/>
      <c r="QGR275" s="27"/>
      <c r="QGS275" s="27"/>
      <c r="QGT275" s="27"/>
      <c r="QGU275" s="27"/>
      <c r="QGV275" s="27"/>
      <c r="QGW275" s="27"/>
      <c r="QGX275" s="27"/>
      <c r="QGY275" s="27"/>
      <c r="QGZ275" s="27"/>
      <c r="QHA275" s="27"/>
      <c r="QHB275" s="27"/>
      <c r="QHC275" s="27"/>
      <c r="QHD275" s="27"/>
      <c r="QHE275" s="27"/>
      <c r="QHF275" s="27"/>
      <c r="QHG275" s="27"/>
      <c r="QHH275" s="27"/>
      <c r="QHI275" s="27"/>
      <c r="QHJ275" s="27"/>
      <c r="QHK275" s="27"/>
      <c r="QHL275" s="27"/>
      <c r="QHM275" s="27"/>
      <c r="QHN275" s="27"/>
      <c r="QHO275" s="27"/>
      <c r="QHP275" s="27"/>
      <c r="QHQ275" s="27"/>
      <c r="QHR275" s="27"/>
      <c r="QHS275" s="27"/>
      <c r="QHT275" s="27"/>
      <c r="QHU275" s="27"/>
      <c r="QHV275" s="27"/>
      <c r="QHW275" s="27"/>
      <c r="QHX275" s="27"/>
      <c r="QHY275" s="27"/>
      <c r="QHZ275" s="27"/>
      <c r="QIA275" s="27"/>
      <c r="QIB275" s="27"/>
      <c r="QIC275" s="27"/>
      <c r="QID275" s="27"/>
      <c r="QIE275" s="27"/>
      <c r="QIF275" s="27"/>
      <c r="QIG275" s="27"/>
      <c r="QIH275" s="27"/>
      <c r="QII275" s="27"/>
      <c r="QIJ275" s="27"/>
      <c r="QIK275" s="27"/>
      <c r="QIL275" s="27"/>
      <c r="QIM275" s="27"/>
      <c r="QIN275" s="27"/>
      <c r="QIO275" s="27"/>
      <c r="QIP275" s="27"/>
      <c r="QIQ275" s="27"/>
      <c r="QIR275" s="27"/>
      <c r="QIS275" s="27"/>
      <c r="QIT275" s="27"/>
      <c r="QIU275" s="27"/>
      <c r="QIV275" s="27"/>
      <c r="QIW275" s="27"/>
      <c r="QIX275" s="27"/>
      <c r="QIY275" s="27"/>
      <c r="QIZ275" s="27"/>
      <c r="QJA275" s="27"/>
      <c r="QJB275" s="27"/>
      <c r="QJC275" s="27"/>
      <c r="QJD275" s="27"/>
      <c r="QJE275" s="27"/>
      <c r="QJF275" s="27"/>
      <c r="QJG275" s="27"/>
      <c r="QJH275" s="27"/>
      <c r="QJI275" s="27"/>
      <c r="QJJ275" s="27"/>
      <c r="QJK275" s="27"/>
      <c r="QJL275" s="27"/>
      <c r="QJM275" s="27"/>
      <c r="QJN275" s="27"/>
      <c r="QJO275" s="27"/>
      <c r="QJP275" s="27"/>
      <c r="QJQ275" s="27"/>
      <c r="QJR275" s="27"/>
      <c r="QJS275" s="27"/>
      <c r="QJT275" s="27"/>
      <c r="QJU275" s="27"/>
      <c r="QJV275" s="27"/>
      <c r="QJW275" s="27"/>
      <c r="QJX275" s="27"/>
      <c r="QJY275" s="27"/>
      <c r="QJZ275" s="27"/>
      <c r="QKA275" s="27"/>
      <c r="QKB275" s="27"/>
      <c r="QKC275" s="27"/>
      <c r="QKD275" s="27"/>
      <c r="QKE275" s="27"/>
      <c r="QKF275" s="27"/>
      <c r="QKG275" s="27"/>
      <c r="QKH275" s="27"/>
      <c r="QKI275" s="27"/>
      <c r="QKJ275" s="27"/>
      <c r="QKK275" s="27"/>
      <c r="QKL275" s="27"/>
      <c r="QKM275" s="27"/>
      <c r="QKN275" s="27"/>
      <c r="QKO275" s="27"/>
      <c r="QKP275" s="27"/>
      <c r="QKQ275" s="27"/>
      <c r="QKR275" s="27"/>
      <c r="QKS275" s="27"/>
      <c r="QKT275" s="27"/>
      <c r="QKU275" s="27"/>
      <c r="QKV275" s="27"/>
      <c r="QKW275" s="27"/>
      <c r="QKX275" s="27"/>
      <c r="QKY275" s="27"/>
      <c r="QKZ275" s="27"/>
      <c r="QLA275" s="27"/>
      <c r="QLB275" s="27"/>
      <c r="QLC275" s="27"/>
      <c r="QLD275" s="27"/>
      <c r="QLE275" s="27"/>
      <c r="QLF275" s="27"/>
      <c r="QLG275" s="27"/>
      <c r="QLH275" s="27"/>
      <c r="QLI275" s="27"/>
      <c r="QLJ275" s="27"/>
      <c r="QLK275" s="27"/>
      <c r="QLL275" s="27"/>
      <c r="QLM275" s="27"/>
      <c r="QLN275" s="27"/>
      <c r="QLO275" s="27"/>
      <c r="QLP275" s="27"/>
      <c r="QLQ275" s="27"/>
      <c r="QLR275" s="27"/>
      <c r="QLS275" s="27"/>
      <c r="QLT275" s="27"/>
      <c r="QLU275" s="27"/>
      <c r="QLV275" s="27"/>
      <c r="QLW275" s="27"/>
      <c r="QLX275" s="27"/>
      <c r="QLY275" s="27"/>
      <c r="QLZ275" s="27"/>
      <c r="QMA275" s="27"/>
      <c r="QMB275" s="27"/>
      <c r="QMC275" s="27"/>
      <c r="QMD275" s="27"/>
      <c r="QME275" s="27"/>
      <c r="QMF275" s="27"/>
      <c r="QMG275" s="27"/>
      <c r="QMH275" s="27"/>
      <c r="QMI275" s="27"/>
      <c r="QMJ275" s="27"/>
      <c r="QMK275" s="27"/>
      <c r="QML275" s="27"/>
      <c r="QMM275" s="27"/>
      <c r="QMN275" s="27"/>
      <c r="QMO275" s="27"/>
      <c r="QMP275" s="27"/>
      <c r="QMQ275" s="27"/>
      <c r="QMR275" s="27"/>
      <c r="QMS275" s="27"/>
      <c r="QMT275" s="27"/>
      <c r="QMU275" s="27"/>
      <c r="QMV275" s="27"/>
      <c r="QMW275" s="27"/>
      <c r="QMX275" s="27"/>
      <c r="QMY275" s="27"/>
      <c r="QMZ275" s="27"/>
      <c r="QNA275" s="27"/>
      <c r="QNB275" s="27"/>
      <c r="QNC275" s="27"/>
      <c r="QND275" s="27"/>
      <c r="QNE275" s="27"/>
      <c r="QNF275" s="27"/>
      <c r="QNG275" s="27"/>
      <c r="QNH275" s="27"/>
      <c r="QNI275" s="27"/>
      <c r="QNJ275" s="27"/>
      <c r="QNK275" s="27"/>
      <c r="QNL275" s="27"/>
      <c r="QNM275" s="27"/>
      <c r="QNN275" s="27"/>
      <c r="QNO275" s="27"/>
      <c r="QNP275" s="27"/>
      <c r="QNQ275" s="27"/>
      <c r="QNR275" s="27"/>
      <c r="QNS275" s="27"/>
      <c r="QNT275" s="27"/>
      <c r="QNU275" s="27"/>
      <c r="QNV275" s="27"/>
      <c r="QNW275" s="27"/>
      <c r="QNX275" s="27"/>
      <c r="QNY275" s="27"/>
      <c r="QNZ275" s="27"/>
      <c r="QOA275" s="27"/>
      <c r="QOB275" s="27"/>
      <c r="QOC275" s="27"/>
      <c r="QOD275" s="27"/>
      <c r="QOE275" s="27"/>
      <c r="QOF275" s="27"/>
      <c r="QOG275" s="27"/>
      <c r="QOH275" s="27"/>
      <c r="QOI275" s="27"/>
      <c r="QOJ275" s="27"/>
      <c r="QOK275" s="27"/>
      <c r="QOL275" s="27"/>
      <c r="QOM275" s="27"/>
      <c r="QON275" s="27"/>
      <c r="QOO275" s="27"/>
      <c r="QOP275" s="27"/>
      <c r="QOQ275" s="27"/>
      <c r="QOR275" s="27"/>
      <c r="QOS275" s="27"/>
      <c r="QOT275" s="27"/>
      <c r="QOU275" s="27"/>
      <c r="QOV275" s="27"/>
      <c r="QOW275" s="27"/>
      <c r="QOX275" s="27"/>
      <c r="QOY275" s="27"/>
      <c r="QOZ275" s="27"/>
      <c r="QPA275" s="27"/>
      <c r="QPB275" s="27"/>
      <c r="QPC275" s="27"/>
      <c r="QPD275" s="27"/>
      <c r="QPE275" s="27"/>
      <c r="QPF275" s="27"/>
      <c r="QPG275" s="27"/>
      <c r="QPH275" s="27"/>
      <c r="QPI275" s="27"/>
      <c r="QPJ275" s="27"/>
      <c r="QPK275" s="27"/>
      <c r="QPL275" s="27"/>
      <c r="QPM275" s="27"/>
      <c r="QPN275" s="27"/>
      <c r="QPO275" s="27"/>
      <c r="QPP275" s="27"/>
      <c r="QPQ275" s="27"/>
      <c r="QPR275" s="27"/>
      <c r="QPS275" s="27"/>
      <c r="QPT275" s="27"/>
      <c r="QPU275" s="27"/>
      <c r="QPV275" s="27"/>
      <c r="QPW275" s="27"/>
      <c r="QPX275" s="27"/>
      <c r="QPY275" s="27"/>
      <c r="QPZ275" s="27"/>
      <c r="QQA275" s="27"/>
      <c r="QQB275" s="27"/>
      <c r="QQC275" s="27"/>
      <c r="QQD275" s="27"/>
      <c r="QQE275" s="27"/>
      <c r="QQF275" s="27"/>
      <c r="QQG275" s="27"/>
      <c r="QQH275" s="27"/>
      <c r="QQI275" s="27"/>
      <c r="QQJ275" s="27"/>
      <c r="QQK275" s="27"/>
      <c r="QQL275" s="27"/>
      <c r="QQM275" s="27"/>
      <c r="QQN275" s="27"/>
      <c r="QQO275" s="27"/>
      <c r="QQP275" s="27"/>
      <c r="QQQ275" s="27"/>
      <c r="QQR275" s="27"/>
      <c r="QQS275" s="27"/>
      <c r="QQT275" s="27"/>
      <c r="QQU275" s="27"/>
      <c r="QQV275" s="27"/>
      <c r="QQW275" s="27"/>
      <c r="QQX275" s="27"/>
      <c r="QQY275" s="27"/>
      <c r="QQZ275" s="27"/>
      <c r="QRA275" s="27"/>
      <c r="QRB275" s="27"/>
      <c r="QRC275" s="27"/>
      <c r="QRD275" s="27"/>
      <c r="QRE275" s="27"/>
      <c r="QRF275" s="27"/>
      <c r="QRG275" s="27"/>
      <c r="QRH275" s="27"/>
      <c r="QRI275" s="27"/>
      <c r="QRJ275" s="27"/>
      <c r="QRK275" s="27"/>
      <c r="QRL275" s="27"/>
      <c r="QRM275" s="27"/>
      <c r="QRN275" s="27"/>
      <c r="QRO275" s="27"/>
      <c r="QRP275" s="27"/>
      <c r="QRQ275" s="27"/>
      <c r="QRR275" s="27"/>
      <c r="QRS275" s="27"/>
      <c r="QRT275" s="27"/>
      <c r="QRU275" s="27"/>
      <c r="QRV275" s="27"/>
      <c r="QRW275" s="27"/>
      <c r="QRX275" s="27"/>
      <c r="QRY275" s="27"/>
      <c r="QRZ275" s="27"/>
      <c r="QSA275" s="27"/>
      <c r="QSB275" s="27"/>
      <c r="QSC275" s="27"/>
      <c r="QSD275" s="27"/>
      <c r="QSE275" s="27"/>
      <c r="QSF275" s="27"/>
      <c r="QSG275" s="27"/>
      <c r="QSH275" s="27"/>
      <c r="QSI275" s="27"/>
      <c r="QSJ275" s="27"/>
      <c r="QSK275" s="27"/>
      <c r="QSL275" s="27"/>
      <c r="QSM275" s="27"/>
      <c r="QSN275" s="27"/>
      <c r="QSO275" s="27"/>
      <c r="QSP275" s="27"/>
      <c r="QSQ275" s="27"/>
      <c r="QSR275" s="27"/>
      <c r="QSS275" s="27"/>
      <c r="QST275" s="27"/>
      <c r="QSU275" s="27"/>
      <c r="QSV275" s="27"/>
      <c r="QSW275" s="27"/>
      <c r="QSX275" s="27"/>
      <c r="QSY275" s="27"/>
      <c r="QSZ275" s="27"/>
      <c r="QTA275" s="27"/>
      <c r="QTB275" s="27"/>
      <c r="QTC275" s="27"/>
      <c r="QTD275" s="27"/>
      <c r="QTE275" s="27"/>
      <c r="QTF275" s="27"/>
      <c r="QTG275" s="27"/>
      <c r="QTH275" s="27"/>
      <c r="QTI275" s="27"/>
      <c r="QTJ275" s="27"/>
      <c r="QTK275" s="27"/>
      <c r="QTL275" s="27"/>
      <c r="QTM275" s="27"/>
      <c r="QTN275" s="27"/>
      <c r="QTO275" s="27"/>
      <c r="QTP275" s="27"/>
      <c r="QTQ275" s="27"/>
      <c r="QTR275" s="27"/>
      <c r="QTS275" s="27"/>
      <c r="QTT275" s="27"/>
      <c r="QTU275" s="27"/>
      <c r="QTV275" s="27"/>
      <c r="QTW275" s="27"/>
      <c r="QTX275" s="27"/>
      <c r="QTY275" s="27"/>
      <c r="QTZ275" s="27"/>
      <c r="QUA275" s="27"/>
      <c r="QUB275" s="27"/>
      <c r="QUC275" s="27"/>
      <c r="QUD275" s="27"/>
      <c r="QUE275" s="27"/>
      <c r="QUF275" s="27"/>
      <c r="QUG275" s="27"/>
      <c r="QUH275" s="27"/>
      <c r="QUI275" s="27"/>
      <c r="QUJ275" s="27"/>
      <c r="QUK275" s="27"/>
      <c r="QUL275" s="27"/>
      <c r="QUM275" s="27"/>
      <c r="QUN275" s="27"/>
      <c r="QUO275" s="27"/>
      <c r="QUP275" s="27"/>
      <c r="QUQ275" s="27"/>
      <c r="QUR275" s="27"/>
      <c r="QUS275" s="27"/>
      <c r="QUT275" s="27"/>
      <c r="QUU275" s="27"/>
      <c r="QUV275" s="27"/>
      <c r="QUW275" s="27"/>
      <c r="QUX275" s="27"/>
      <c r="QUY275" s="27"/>
      <c r="QUZ275" s="27"/>
      <c r="QVA275" s="27"/>
      <c r="QVB275" s="27"/>
      <c r="QVC275" s="27"/>
      <c r="QVD275" s="27"/>
      <c r="QVE275" s="27"/>
      <c r="QVF275" s="27"/>
      <c r="QVG275" s="27"/>
      <c r="QVH275" s="27"/>
      <c r="QVI275" s="27"/>
      <c r="QVJ275" s="27"/>
      <c r="QVK275" s="27"/>
      <c r="QVL275" s="27"/>
      <c r="QVM275" s="27"/>
      <c r="QVN275" s="27"/>
      <c r="QVO275" s="27"/>
      <c r="QVP275" s="27"/>
      <c r="QVQ275" s="27"/>
      <c r="QVR275" s="27"/>
      <c r="QVS275" s="27"/>
      <c r="QVT275" s="27"/>
      <c r="QVU275" s="27"/>
      <c r="QVV275" s="27"/>
      <c r="QVW275" s="27"/>
      <c r="QVX275" s="27"/>
      <c r="QVY275" s="27"/>
      <c r="QVZ275" s="27"/>
      <c r="QWA275" s="27"/>
      <c r="QWB275" s="27"/>
      <c r="QWC275" s="27"/>
      <c r="QWD275" s="27"/>
      <c r="QWE275" s="27"/>
      <c r="QWF275" s="27"/>
      <c r="QWG275" s="27"/>
      <c r="QWH275" s="27"/>
      <c r="QWI275" s="27"/>
      <c r="QWJ275" s="27"/>
      <c r="QWK275" s="27"/>
      <c r="QWL275" s="27"/>
      <c r="QWM275" s="27"/>
      <c r="QWN275" s="27"/>
      <c r="QWO275" s="27"/>
      <c r="QWP275" s="27"/>
      <c r="QWQ275" s="27"/>
      <c r="QWR275" s="27"/>
      <c r="QWS275" s="27"/>
      <c r="QWT275" s="27"/>
      <c r="QWU275" s="27"/>
      <c r="QWV275" s="27"/>
      <c r="QWW275" s="27"/>
      <c r="QWX275" s="27"/>
      <c r="QWY275" s="27"/>
      <c r="QWZ275" s="27"/>
      <c r="QXA275" s="27"/>
      <c r="QXB275" s="27"/>
      <c r="QXC275" s="27"/>
      <c r="QXD275" s="27"/>
      <c r="QXE275" s="27"/>
      <c r="QXF275" s="27"/>
      <c r="QXG275" s="27"/>
      <c r="QXH275" s="27"/>
      <c r="QXI275" s="27"/>
      <c r="QXJ275" s="27"/>
      <c r="QXK275" s="27"/>
      <c r="QXL275" s="27"/>
      <c r="QXM275" s="27"/>
      <c r="QXN275" s="27"/>
      <c r="QXO275" s="27"/>
      <c r="QXP275" s="27"/>
      <c r="QXQ275" s="27"/>
      <c r="QXR275" s="27"/>
      <c r="QXS275" s="27"/>
      <c r="QXT275" s="27"/>
      <c r="QXU275" s="27"/>
      <c r="QXV275" s="27"/>
      <c r="QXW275" s="27"/>
      <c r="QXX275" s="27"/>
      <c r="QXY275" s="27"/>
      <c r="QXZ275" s="27"/>
      <c r="QYA275" s="27"/>
      <c r="QYB275" s="27"/>
      <c r="QYC275" s="27"/>
      <c r="QYD275" s="27"/>
      <c r="QYE275" s="27"/>
      <c r="QYF275" s="27"/>
      <c r="QYG275" s="27"/>
      <c r="QYH275" s="27"/>
      <c r="QYI275" s="27"/>
      <c r="QYJ275" s="27"/>
      <c r="QYK275" s="27"/>
      <c r="QYL275" s="27"/>
      <c r="QYM275" s="27"/>
      <c r="QYN275" s="27"/>
      <c r="QYO275" s="27"/>
      <c r="QYP275" s="27"/>
      <c r="QYQ275" s="27"/>
      <c r="QYR275" s="27"/>
      <c r="QYS275" s="27"/>
      <c r="QYT275" s="27"/>
      <c r="QYU275" s="27"/>
      <c r="QYV275" s="27"/>
      <c r="QYW275" s="27"/>
      <c r="QYX275" s="27"/>
      <c r="QYY275" s="27"/>
      <c r="QYZ275" s="27"/>
      <c r="QZA275" s="27"/>
      <c r="QZB275" s="27"/>
      <c r="QZC275" s="27"/>
      <c r="QZD275" s="27"/>
      <c r="QZE275" s="27"/>
      <c r="QZF275" s="27"/>
      <c r="QZG275" s="27"/>
      <c r="QZH275" s="27"/>
      <c r="QZI275" s="27"/>
      <c r="QZJ275" s="27"/>
      <c r="QZK275" s="27"/>
      <c r="QZL275" s="27"/>
      <c r="QZM275" s="27"/>
      <c r="QZN275" s="27"/>
      <c r="QZO275" s="27"/>
      <c r="QZP275" s="27"/>
      <c r="QZQ275" s="27"/>
      <c r="QZR275" s="27"/>
      <c r="QZS275" s="27"/>
      <c r="QZT275" s="27"/>
      <c r="QZU275" s="27"/>
      <c r="QZV275" s="27"/>
      <c r="QZW275" s="27"/>
      <c r="QZX275" s="27"/>
      <c r="QZY275" s="27"/>
      <c r="QZZ275" s="27"/>
      <c r="RAA275" s="27"/>
      <c r="RAB275" s="27"/>
      <c r="RAC275" s="27"/>
      <c r="RAD275" s="27"/>
      <c r="RAE275" s="27"/>
      <c r="RAF275" s="27"/>
      <c r="RAG275" s="27"/>
      <c r="RAH275" s="27"/>
      <c r="RAI275" s="27"/>
      <c r="RAJ275" s="27"/>
      <c r="RAK275" s="27"/>
      <c r="RAL275" s="27"/>
      <c r="RAM275" s="27"/>
      <c r="RAN275" s="27"/>
      <c r="RAO275" s="27"/>
      <c r="RAP275" s="27"/>
      <c r="RAQ275" s="27"/>
      <c r="RAR275" s="27"/>
      <c r="RAS275" s="27"/>
      <c r="RAT275" s="27"/>
      <c r="RAU275" s="27"/>
      <c r="RAV275" s="27"/>
      <c r="RAW275" s="27"/>
      <c r="RAX275" s="27"/>
      <c r="RAY275" s="27"/>
      <c r="RAZ275" s="27"/>
      <c r="RBA275" s="27"/>
      <c r="RBB275" s="27"/>
      <c r="RBC275" s="27"/>
      <c r="RBD275" s="27"/>
      <c r="RBE275" s="27"/>
      <c r="RBF275" s="27"/>
      <c r="RBG275" s="27"/>
      <c r="RBH275" s="27"/>
      <c r="RBI275" s="27"/>
      <c r="RBJ275" s="27"/>
      <c r="RBK275" s="27"/>
      <c r="RBL275" s="27"/>
      <c r="RBM275" s="27"/>
      <c r="RBN275" s="27"/>
      <c r="RBO275" s="27"/>
      <c r="RBP275" s="27"/>
      <c r="RBQ275" s="27"/>
      <c r="RBR275" s="27"/>
      <c r="RBS275" s="27"/>
      <c r="RBT275" s="27"/>
      <c r="RBU275" s="27"/>
      <c r="RBV275" s="27"/>
      <c r="RBW275" s="27"/>
      <c r="RBX275" s="27"/>
      <c r="RBY275" s="27"/>
      <c r="RBZ275" s="27"/>
      <c r="RCA275" s="27"/>
      <c r="RCB275" s="27"/>
      <c r="RCC275" s="27"/>
      <c r="RCD275" s="27"/>
      <c r="RCE275" s="27"/>
      <c r="RCF275" s="27"/>
      <c r="RCG275" s="27"/>
      <c r="RCH275" s="27"/>
      <c r="RCI275" s="27"/>
      <c r="RCJ275" s="27"/>
      <c r="RCK275" s="27"/>
      <c r="RCL275" s="27"/>
      <c r="RCM275" s="27"/>
      <c r="RCN275" s="27"/>
      <c r="RCO275" s="27"/>
      <c r="RCP275" s="27"/>
      <c r="RCQ275" s="27"/>
      <c r="RCR275" s="27"/>
      <c r="RCS275" s="27"/>
      <c r="RCT275" s="27"/>
      <c r="RCU275" s="27"/>
      <c r="RCV275" s="27"/>
      <c r="RCW275" s="27"/>
      <c r="RCX275" s="27"/>
      <c r="RCY275" s="27"/>
      <c r="RCZ275" s="27"/>
      <c r="RDA275" s="27"/>
      <c r="RDB275" s="27"/>
      <c r="RDC275" s="27"/>
      <c r="RDD275" s="27"/>
      <c r="RDE275" s="27"/>
      <c r="RDF275" s="27"/>
      <c r="RDG275" s="27"/>
      <c r="RDH275" s="27"/>
      <c r="RDI275" s="27"/>
      <c r="RDJ275" s="27"/>
      <c r="RDK275" s="27"/>
      <c r="RDL275" s="27"/>
      <c r="RDM275" s="27"/>
      <c r="RDN275" s="27"/>
      <c r="RDO275" s="27"/>
      <c r="RDP275" s="27"/>
      <c r="RDQ275" s="27"/>
      <c r="RDR275" s="27"/>
      <c r="RDS275" s="27"/>
      <c r="RDT275" s="27"/>
      <c r="RDU275" s="27"/>
      <c r="RDV275" s="27"/>
      <c r="RDW275" s="27"/>
      <c r="RDX275" s="27"/>
      <c r="RDY275" s="27"/>
      <c r="RDZ275" s="27"/>
      <c r="REA275" s="27"/>
      <c r="REB275" s="27"/>
      <c r="REC275" s="27"/>
      <c r="RED275" s="27"/>
      <c r="REE275" s="27"/>
      <c r="REF275" s="27"/>
      <c r="REG275" s="27"/>
      <c r="REH275" s="27"/>
      <c r="REI275" s="27"/>
      <c r="REJ275" s="27"/>
      <c r="REK275" s="27"/>
      <c r="REL275" s="27"/>
      <c r="REM275" s="27"/>
      <c r="REN275" s="27"/>
      <c r="REO275" s="27"/>
      <c r="REP275" s="27"/>
      <c r="REQ275" s="27"/>
      <c r="RER275" s="27"/>
      <c r="RES275" s="27"/>
      <c r="RET275" s="27"/>
      <c r="REU275" s="27"/>
      <c r="REV275" s="27"/>
      <c r="REW275" s="27"/>
      <c r="REX275" s="27"/>
      <c r="REY275" s="27"/>
      <c r="REZ275" s="27"/>
      <c r="RFA275" s="27"/>
      <c r="RFB275" s="27"/>
      <c r="RFC275" s="27"/>
      <c r="RFD275" s="27"/>
      <c r="RFE275" s="27"/>
      <c r="RFF275" s="27"/>
      <c r="RFG275" s="27"/>
      <c r="RFH275" s="27"/>
      <c r="RFI275" s="27"/>
      <c r="RFJ275" s="27"/>
      <c r="RFK275" s="27"/>
      <c r="RFL275" s="27"/>
      <c r="RFM275" s="27"/>
      <c r="RFN275" s="27"/>
      <c r="RFO275" s="27"/>
      <c r="RFP275" s="27"/>
      <c r="RFQ275" s="27"/>
      <c r="RFR275" s="27"/>
      <c r="RFS275" s="27"/>
      <c r="RFT275" s="27"/>
      <c r="RFU275" s="27"/>
      <c r="RFV275" s="27"/>
      <c r="RFW275" s="27"/>
      <c r="RFX275" s="27"/>
      <c r="RFY275" s="27"/>
      <c r="RFZ275" s="27"/>
      <c r="RGA275" s="27"/>
      <c r="RGB275" s="27"/>
      <c r="RGC275" s="27"/>
      <c r="RGD275" s="27"/>
      <c r="RGE275" s="27"/>
      <c r="RGF275" s="27"/>
      <c r="RGG275" s="27"/>
      <c r="RGH275" s="27"/>
      <c r="RGI275" s="27"/>
      <c r="RGJ275" s="27"/>
      <c r="RGK275" s="27"/>
      <c r="RGL275" s="27"/>
      <c r="RGM275" s="27"/>
      <c r="RGN275" s="27"/>
      <c r="RGO275" s="27"/>
      <c r="RGP275" s="27"/>
      <c r="RGQ275" s="27"/>
      <c r="RGR275" s="27"/>
      <c r="RGS275" s="27"/>
      <c r="RGT275" s="27"/>
      <c r="RGU275" s="27"/>
      <c r="RGV275" s="27"/>
      <c r="RGW275" s="27"/>
      <c r="RGX275" s="27"/>
      <c r="RGY275" s="27"/>
      <c r="RGZ275" s="27"/>
      <c r="RHA275" s="27"/>
      <c r="RHB275" s="27"/>
      <c r="RHC275" s="27"/>
      <c r="RHD275" s="27"/>
      <c r="RHE275" s="27"/>
      <c r="RHF275" s="27"/>
      <c r="RHG275" s="27"/>
      <c r="RHH275" s="27"/>
      <c r="RHI275" s="27"/>
      <c r="RHJ275" s="27"/>
      <c r="RHK275" s="27"/>
      <c r="RHL275" s="27"/>
      <c r="RHM275" s="27"/>
      <c r="RHN275" s="27"/>
      <c r="RHO275" s="27"/>
      <c r="RHP275" s="27"/>
      <c r="RHQ275" s="27"/>
      <c r="RHR275" s="27"/>
      <c r="RHS275" s="27"/>
      <c r="RHT275" s="27"/>
      <c r="RHU275" s="27"/>
      <c r="RHV275" s="27"/>
      <c r="RHW275" s="27"/>
      <c r="RHX275" s="27"/>
      <c r="RHY275" s="27"/>
      <c r="RHZ275" s="27"/>
      <c r="RIA275" s="27"/>
      <c r="RIB275" s="27"/>
      <c r="RIC275" s="27"/>
      <c r="RID275" s="27"/>
      <c r="RIE275" s="27"/>
      <c r="RIF275" s="27"/>
      <c r="RIG275" s="27"/>
      <c r="RIH275" s="27"/>
      <c r="RII275" s="27"/>
      <c r="RIJ275" s="27"/>
      <c r="RIK275" s="27"/>
      <c r="RIL275" s="27"/>
      <c r="RIM275" s="27"/>
      <c r="RIN275" s="27"/>
      <c r="RIO275" s="27"/>
      <c r="RIP275" s="27"/>
      <c r="RIQ275" s="27"/>
      <c r="RIR275" s="27"/>
      <c r="RIS275" s="27"/>
      <c r="RIT275" s="27"/>
      <c r="RIU275" s="27"/>
      <c r="RIV275" s="27"/>
      <c r="RIW275" s="27"/>
      <c r="RIX275" s="27"/>
      <c r="RIY275" s="27"/>
      <c r="RIZ275" s="27"/>
      <c r="RJA275" s="27"/>
      <c r="RJB275" s="27"/>
      <c r="RJC275" s="27"/>
      <c r="RJD275" s="27"/>
      <c r="RJE275" s="27"/>
      <c r="RJF275" s="27"/>
      <c r="RJG275" s="27"/>
      <c r="RJH275" s="27"/>
      <c r="RJI275" s="27"/>
      <c r="RJJ275" s="27"/>
      <c r="RJK275" s="27"/>
      <c r="RJL275" s="27"/>
      <c r="RJM275" s="27"/>
      <c r="RJN275" s="27"/>
      <c r="RJO275" s="27"/>
      <c r="RJP275" s="27"/>
      <c r="RJQ275" s="27"/>
      <c r="RJR275" s="27"/>
      <c r="RJS275" s="27"/>
      <c r="RJT275" s="27"/>
      <c r="RJU275" s="27"/>
      <c r="RJV275" s="27"/>
      <c r="RJW275" s="27"/>
      <c r="RJX275" s="27"/>
      <c r="RJY275" s="27"/>
      <c r="RJZ275" s="27"/>
      <c r="RKA275" s="27"/>
      <c r="RKB275" s="27"/>
      <c r="RKC275" s="27"/>
      <c r="RKD275" s="27"/>
      <c r="RKE275" s="27"/>
      <c r="RKF275" s="27"/>
      <c r="RKG275" s="27"/>
      <c r="RKH275" s="27"/>
      <c r="RKI275" s="27"/>
      <c r="RKJ275" s="27"/>
      <c r="RKK275" s="27"/>
      <c r="RKL275" s="27"/>
      <c r="RKM275" s="27"/>
      <c r="RKN275" s="27"/>
      <c r="RKO275" s="27"/>
      <c r="RKP275" s="27"/>
      <c r="RKQ275" s="27"/>
      <c r="RKR275" s="27"/>
      <c r="RKS275" s="27"/>
      <c r="RKT275" s="27"/>
      <c r="RKU275" s="27"/>
      <c r="RKV275" s="27"/>
      <c r="RKW275" s="27"/>
      <c r="RKX275" s="27"/>
      <c r="RKY275" s="27"/>
      <c r="RKZ275" s="27"/>
      <c r="RLA275" s="27"/>
      <c r="RLB275" s="27"/>
      <c r="RLC275" s="27"/>
      <c r="RLD275" s="27"/>
      <c r="RLE275" s="27"/>
      <c r="RLF275" s="27"/>
      <c r="RLG275" s="27"/>
      <c r="RLH275" s="27"/>
      <c r="RLI275" s="27"/>
      <c r="RLJ275" s="27"/>
      <c r="RLK275" s="27"/>
      <c r="RLL275" s="27"/>
      <c r="RLM275" s="27"/>
      <c r="RLN275" s="27"/>
      <c r="RLO275" s="27"/>
      <c r="RLP275" s="27"/>
      <c r="RLQ275" s="27"/>
      <c r="RLR275" s="27"/>
      <c r="RLS275" s="27"/>
      <c r="RLT275" s="27"/>
      <c r="RLU275" s="27"/>
      <c r="RLV275" s="27"/>
      <c r="RLW275" s="27"/>
      <c r="RLX275" s="27"/>
      <c r="RLY275" s="27"/>
      <c r="RLZ275" s="27"/>
      <c r="RMA275" s="27"/>
      <c r="RMB275" s="27"/>
      <c r="RMC275" s="27"/>
      <c r="RMD275" s="27"/>
      <c r="RME275" s="27"/>
      <c r="RMF275" s="27"/>
      <c r="RMG275" s="27"/>
      <c r="RMH275" s="27"/>
      <c r="RMI275" s="27"/>
      <c r="RMJ275" s="27"/>
      <c r="RMK275" s="27"/>
      <c r="RML275" s="27"/>
      <c r="RMM275" s="27"/>
      <c r="RMN275" s="27"/>
      <c r="RMO275" s="27"/>
      <c r="RMP275" s="27"/>
      <c r="RMQ275" s="27"/>
      <c r="RMR275" s="27"/>
      <c r="RMS275" s="27"/>
      <c r="RMT275" s="27"/>
      <c r="RMU275" s="27"/>
      <c r="RMV275" s="27"/>
      <c r="RMW275" s="27"/>
      <c r="RMX275" s="27"/>
      <c r="RMY275" s="27"/>
      <c r="RMZ275" s="27"/>
      <c r="RNA275" s="27"/>
      <c r="RNB275" s="27"/>
      <c r="RNC275" s="27"/>
      <c r="RND275" s="27"/>
      <c r="RNE275" s="27"/>
      <c r="RNF275" s="27"/>
      <c r="RNG275" s="27"/>
      <c r="RNH275" s="27"/>
      <c r="RNI275" s="27"/>
      <c r="RNJ275" s="27"/>
      <c r="RNK275" s="27"/>
      <c r="RNL275" s="27"/>
      <c r="RNM275" s="27"/>
      <c r="RNN275" s="27"/>
      <c r="RNO275" s="27"/>
      <c r="RNP275" s="27"/>
      <c r="RNQ275" s="27"/>
      <c r="RNR275" s="27"/>
      <c r="RNS275" s="27"/>
      <c r="RNT275" s="27"/>
      <c r="RNU275" s="27"/>
      <c r="RNV275" s="27"/>
      <c r="RNW275" s="27"/>
      <c r="RNX275" s="27"/>
      <c r="RNY275" s="27"/>
      <c r="RNZ275" s="27"/>
      <c r="ROA275" s="27"/>
      <c r="ROB275" s="27"/>
      <c r="ROC275" s="27"/>
      <c r="ROD275" s="27"/>
      <c r="ROE275" s="27"/>
      <c r="ROF275" s="27"/>
      <c r="ROG275" s="27"/>
      <c r="ROH275" s="27"/>
      <c r="ROI275" s="27"/>
      <c r="ROJ275" s="27"/>
      <c r="ROK275" s="27"/>
      <c r="ROL275" s="27"/>
      <c r="ROM275" s="27"/>
      <c r="RON275" s="27"/>
      <c r="ROO275" s="27"/>
      <c r="ROP275" s="27"/>
      <c r="ROQ275" s="27"/>
      <c r="ROR275" s="27"/>
      <c r="ROS275" s="27"/>
      <c r="ROT275" s="27"/>
      <c r="ROU275" s="27"/>
      <c r="ROV275" s="27"/>
      <c r="ROW275" s="27"/>
      <c r="ROX275" s="27"/>
      <c r="ROY275" s="27"/>
      <c r="ROZ275" s="27"/>
      <c r="RPA275" s="27"/>
      <c r="RPB275" s="27"/>
      <c r="RPC275" s="27"/>
      <c r="RPD275" s="27"/>
      <c r="RPE275" s="27"/>
      <c r="RPF275" s="27"/>
      <c r="RPG275" s="27"/>
      <c r="RPH275" s="27"/>
      <c r="RPI275" s="27"/>
      <c r="RPJ275" s="27"/>
      <c r="RPK275" s="27"/>
      <c r="RPL275" s="27"/>
      <c r="RPM275" s="27"/>
      <c r="RPN275" s="27"/>
      <c r="RPO275" s="27"/>
      <c r="RPP275" s="27"/>
      <c r="RPQ275" s="27"/>
      <c r="RPR275" s="27"/>
      <c r="RPS275" s="27"/>
      <c r="RPT275" s="27"/>
      <c r="RPU275" s="27"/>
      <c r="RPV275" s="27"/>
      <c r="RPW275" s="27"/>
      <c r="RPX275" s="27"/>
      <c r="RPY275" s="27"/>
      <c r="RPZ275" s="27"/>
      <c r="RQA275" s="27"/>
      <c r="RQB275" s="27"/>
      <c r="RQC275" s="27"/>
      <c r="RQD275" s="27"/>
      <c r="RQE275" s="27"/>
      <c r="RQF275" s="27"/>
      <c r="RQG275" s="27"/>
      <c r="RQH275" s="27"/>
      <c r="RQI275" s="27"/>
      <c r="RQJ275" s="27"/>
      <c r="RQK275" s="27"/>
      <c r="RQL275" s="27"/>
      <c r="RQM275" s="27"/>
      <c r="RQN275" s="27"/>
      <c r="RQO275" s="27"/>
      <c r="RQP275" s="27"/>
      <c r="RQQ275" s="27"/>
      <c r="RQR275" s="27"/>
      <c r="RQS275" s="27"/>
      <c r="RQT275" s="27"/>
      <c r="RQU275" s="27"/>
      <c r="RQV275" s="27"/>
      <c r="RQW275" s="27"/>
      <c r="RQX275" s="27"/>
      <c r="RQY275" s="27"/>
      <c r="RQZ275" s="27"/>
      <c r="RRA275" s="27"/>
      <c r="RRB275" s="27"/>
      <c r="RRC275" s="27"/>
      <c r="RRD275" s="27"/>
      <c r="RRE275" s="27"/>
      <c r="RRF275" s="27"/>
      <c r="RRG275" s="27"/>
      <c r="RRH275" s="27"/>
      <c r="RRI275" s="27"/>
      <c r="RRJ275" s="27"/>
      <c r="RRK275" s="27"/>
      <c r="RRL275" s="27"/>
      <c r="RRM275" s="27"/>
      <c r="RRN275" s="27"/>
      <c r="RRO275" s="27"/>
      <c r="RRP275" s="27"/>
      <c r="RRQ275" s="27"/>
      <c r="RRR275" s="27"/>
      <c r="RRS275" s="27"/>
      <c r="RRT275" s="27"/>
      <c r="RRU275" s="27"/>
      <c r="RRV275" s="27"/>
      <c r="RRW275" s="27"/>
      <c r="RRX275" s="27"/>
      <c r="RRY275" s="27"/>
      <c r="RRZ275" s="27"/>
      <c r="RSA275" s="27"/>
      <c r="RSB275" s="27"/>
      <c r="RSC275" s="27"/>
      <c r="RSD275" s="27"/>
      <c r="RSE275" s="27"/>
      <c r="RSF275" s="27"/>
      <c r="RSG275" s="27"/>
      <c r="RSH275" s="27"/>
      <c r="RSI275" s="27"/>
      <c r="RSJ275" s="27"/>
      <c r="RSK275" s="27"/>
      <c r="RSL275" s="27"/>
      <c r="RSM275" s="27"/>
      <c r="RSN275" s="27"/>
      <c r="RSO275" s="27"/>
      <c r="RSP275" s="27"/>
      <c r="RSQ275" s="27"/>
      <c r="RSR275" s="27"/>
      <c r="RSS275" s="27"/>
      <c r="RST275" s="27"/>
      <c r="RSU275" s="27"/>
      <c r="RSV275" s="27"/>
      <c r="RSW275" s="27"/>
      <c r="RSX275" s="27"/>
      <c r="RSY275" s="27"/>
      <c r="RSZ275" s="27"/>
      <c r="RTA275" s="27"/>
      <c r="RTB275" s="27"/>
      <c r="RTC275" s="27"/>
      <c r="RTD275" s="27"/>
      <c r="RTE275" s="27"/>
      <c r="RTF275" s="27"/>
      <c r="RTG275" s="27"/>
      <c r="RTH275" s="27"/>
      <c r="RTI275" s="27"/>
      <c r="RTJ275" s="27"/>
      <c r="RTK275" s="27"/>
      <c r="RTL275" s="27"/>
      <c r="RTM275" s="27"/>
      <c r="RTN275" s="27"/>
      <c r="RTO275" s="27"/>
      <c r="RTP275" s="27"/>
      <c r="RTQ275" s="27"/>
      <c r="RTR275" s="27"/>
      <c r="RTS275" s="27"/>
      <c r="RTT275" s="27"/>
      <c r="RTU275" s="27"/>
      <c r="RTV275" s="27"/>
      <c r="RTW275" s="27"/>
      <c r="RTX275" s="27"/>
      <c r="RTY275" s="27"/>
      <c r="RTZ275" s="27"/>
      <c r="RUA275" s="27"/>
      <c r="RUB275" s="27"/>
      <c r="RUC275" s="27"/>
      <c r="RUD275" s="27"/>
      <c r="RUE275" s="27"/>
      <c r="RUF275" s="27"/>
      <c r="RUG275" s="27"/>
      <c r="RUH275" s="27"/>
      <c r="RUI275" s="27"/>
      <c r="RUJ275" s="27"/>
      <c r="RUK275" s="27"/>
      <c r="RUL275" s="27"/>
      <c r="RUM275" s="27"/>
      <c r="RUN275" s="27"/>
      <c r="RUO275" s="27"/>
      <c r="RUP275" s="27"/>
      <c r="RUQ275" s="27"/>
      <c r="RUR275" s="27"/>
      <c r="RUS275" s="27"/>
      <c r="RUT275" s="27"/>
      <c r="RUU275" s="27"/>
      <c r="RUV275" s="27"/>
      <c r="RUW275" s="27"/>
      <c r="RUX275" s="27"/>
      <c r="RUY275" s="27"/>
      <c r="RUZ275" s="27"/>
      <c r="RVA275" s="27"/>
      <c r="RVB275" s="27"/>
      <c r="RVC275" s="27"/>
      <c r="RVD275" s="27"/>
      <c r="RVE275" s="27"/>
      <c r="RVF275" s="27"/>
      <c r="RVG275" s="27"/>
      <c r="RVH275" s="27"/>
      <c r="RVI275" s="27"/>
      <c r="RVJ275" s="27"/>
      <c r="RVK275" s="27"/>
      <c r="RVL275" s="27"/>
      <c r="RVM275" s="27"/>
      <c r="RVN275" s="27"/>
      <c r="RVO275" s="27"/>
      <c r="RVP275" s="27"/>
      <c r="RVQ275" s="27"/>
      <c r="RVR275" s="27"/>
      <c r="RVS275" s="27"/>
      <c r="RVT275" s="27"/>
      <c r="RVU275" s="27"/>
      <c r="RVV275" s="27"/>
      <c r="RVW275" s="27"/>
      <c r="RVX275" s="27"/>
      <c r="RVY275" s="27"/>
      <c r="RVZ275" s="27"/>
      <c r="RWA275" s="27"/>
      <c r="RWB275" s="27"/>
      <c r="RWC275" s="27"/>
      <c r="RWD275" s="27"/>
      <c r="RWE275" s="27"/>
      <c r="RWF275" s="27"/>
      <c r="RWG275" s="27"/>
      <c r="RWH275" s="27"/>
      <c r="RWI275" s="27"/>
      <c r="RWJ275" s="27"/>
      <c r="RWK275" s="27"/>
      <c r="RWL275" s="27"/>
      <c r="RWM275" s="27"/>
      <c r="RWN275" s="27"/>
      <c r="RWO275" s="27"/>
      <c r="RWP275" s="27"/>
      <c r="RWQ275" s="27"/>
      <c r="RWR275" s="27"/>
      <c r="RWS275" s="27"/>
      <c r="RWT275" s="27"/>
      <c r="RWU275" s="27"/>
      <c r="RWV275" s="27"/>
      <c r="RWW275" s="27"/>
      <c r="RWX275" s="27"/>
      <c r="RWY275" s="27"/>
      <c r="RWZ275" s="27"/>
      <c r="RXA275" s="27"/>
      <c r="RXB275" s="27"/>
      <c r="RXC275" s="27"/>
      <c r="RXD275" s="27"/>
      <c r="RXE275" s="27"/>
      <c r="RXF275" s="27"/>
      <c r="RXG275" s="27"/>
      <c r="RXH275" s="27"/>
      <c r="RXI275" s="27"/>
      <c r="RXJ275" s="27"/>
      <c r="RXK275" s="27"/>
      <c r="RXL275" s="27"/>
      <c r="RXM275" s="27"/>
      <c r="RXN275" s="27"/>
      <c r="RXO275" s="27"/>
      <c r="RXP275" s="27"/>
      <c r="RXQ275" s="27"/>
      <c r="RXR275" s="27"/>
      <c r="RXS275" s="27"/>
      <c r="RXT275" s="27"/>
      <c r="RXU275" s="27"/>
      <c r="RXV275" s="27"/>
      <c r="RXW275" s="27"/>
      <c r="RXX275" s="27"/>
      <c r="RXY275" s="27"/>
      <c r="RXZ275" s="27"/>
      <c r="RYA275" s="27"/>
      <c r="RYB275" s="27"/>
      <c r="RYC275" s="27"/>
      <c r="RYD275" s="27"/>
      <c r="RYE275" s="27"/>
      <c r="RYF275" s="27"/>
      <c r="RYG275" s="27"/>
      <c r="RYH275" s="27"/>
      <c r="RYI275" s="27"/>
      <c r="RYJ275" s="27"/>
      <c r="RYK275" s="27"/>
      <c r="RYL275" s="27"/>
      <c r="RYM275" s="27"/>
      <c r="RYN275" s="27"/>
      <c r="RYO275" s="27"/>
      <c r="RYP275" s="27"/>
      <c r="RYQ275" s="27"/>
      <c r="RYR275" s="27"/>
      <c r="RYS275" s="27"/>
      <c r="RYT275" s="27"/>
      <c r="RYU275" s="27"/>
      <c r="RYV275" s="27"/>
      <c r="RYW275" s="27"/>
      <c r="RYX275" s="27"/>
      <c r="RYY275" s="27"/>
      <c r="RYZ275" s="27"/>
      <c r="RZA275" s="27"/>
      <c r="RZB275" s="27"/>
      <c r="RZC275" s="27"/>
      <c r="RZD275" s="27"/>
      <c r="RZE275" s="27"/>
      <c r="RZF275" s="27"/>
      <c r="RZG275" s="27"/>
      <c r="RZH275" s="27"/>
      <c r="RZI275" s="27"/>
      <c r="RZJ275" s="27"/>
      <c r="RZK275" s="27"/>
      <c r="RZL275" s="27"/>
      <c r="RZM275" s="27"/>
      <c r="RZN275" s="27"/>
      <c r="RZO275" s="27"/>
      <c r="RZP275" s="27"/>
      <c r="RZQ275" s="27"/>
      <c r="RZR275" s="27"/>
      <c r="RZS275" s="27"/>
      <c r="RZT275" s="27"/>
      <c r="RZU275" s="27"/>
      <c r="RZV275" s="27"/>
      <c r="RZW275" s="27"/>
      <c r="RZX275" s="27"/>
      <c r="RZY275" s="27"/>
      <c r="RZZ275" s="27"/>
      <c r="SAA275" s="27"/>
      <c r="SAB275" s="27"/>
      <c r="SAC275" s="27"/>
      <c r="SAD275" s="27"/>
      <c r="SAE275" s="27"/>
      <c r="SAF275" s="27"/>
      <c r="SAG275" s="27"/>
      <c r="SAH275" s="27"/>
      <c r="SAI275" s="27"/>
      <c r="SAJ275" s="27"/>
      <c r="SAK275" s="27"/>
      <c r="SAL275" s="27"/>
      <c r="SAM275" s="27"/>
      <c r="SAN275" s="27"/>
      <c r="SAO275" s="27"/>
      <c r="SAP275" s="27"/>
      <c r="SAQ275" s="27"/>
      <c r="SAR275" s="27"/>
      <c r="SAS275" s="27"/>
      <c r="SAT275" s="27"/>
      <c r="SAU275" s="27"/>
      <c r="SAV275" s="27"/>
      <c r="SAW275" s="27"/>
      <c r="SAX275" s="27"/>
      <c r="SAY275" s="27"/>
      <c r="SAZ275" s="27"/>
      <c r="SBA275" s="27"/>
      <c r="SBB275" s="27"/>
      <c r="SBC275" s="27"/>
      <c r="SBD275" s="27"/>
      <c r="SBE275" s="27"/>
      <c r="SBF275" s="27"/>
      <c r="SBG275" s="27"/>
      <c r="SBH275" s="27"/>
      <c r="SBI275" s="27"/>
      <c r="SBJ275" s="27"/>
      <c r="SBK275" s="27"/>
      <c r="SBL275" s="27"/>
      <c r="SBM275" s="27"/>
      <c r="SBN275" s="27"/>
      <c r="SBO275" s="27"/>
      <c r="SBP275" s="27"/>
      <c r="SBQ275" s="27"/>
      <c r="SBR275" s="27"/>
      <c r="SBS275" s="27"/>
      <c r="SBT275" s="27"/>
      <c r="SBU275" s="27"/>
      <c r="SBV275" s="27"/>
      <c r="SBW275" s="27"/>
      <c r="SBX275" s="27"/>
      <c r="SBY275" s="27"/>
      <c r="SBZ275" s="27"/>
      <c r="SCA275" s="27"/>
      <c r="SCB275" s="27"/>
      <c r="SCC275" s="27"/>
      <c r="SCD275" s="27"/>
      <c r="SCE275" s="27"/>
      <c r="SCF275" s="27"/>
      <c r="SCG275" s="27"/>
      <c r="SCH275" s="27"/>
      <c r="SCI275" s="27"/>
      <c r="SCJ275" s="27"/>
      <c r="SCK275" s="27"/>
      <c r="SCL275" s="27"/>
      <c r="SCM275" s="27"/>
      <c r="SCN275" s="27"/>
      <c r="SCO275" s="27"/>
      <c r="SCP275" s="27"/>
      <c r="SCQ275" s="27"/>
      <c r="SCR275" s="27"/>
      <c r="SCS275" s="27"/>
      <c r="SCT275" s="27"/>
      <c r="SCU275" s="27"/>
      <c r="SCV275" s="27"/>
      <c r="SCW275" s="27"/>
      <c r="SCX275" s="27"/>
      <c r="SCY275" s="27"/>
      <c r="SCZ275" s="27"/>
      <c r="SDA275" s="27"/>
      <c r="SDB275" s="27"/>
      <c r="SDC275" s="27"/>
      <c r="SDD275" s="27"/>
      <c r="SDE275" s="27"/>
      <c r="SDF275" s="27"/>
      <c r="SDG275" s="27"/>
      <c r="SDH275" s="27"/>
      <c r="SDI275" s="27"/>
      <c r="SDJ275" s="27"/>
      <c r="SDK275" s="27"/>
      <c r="SDL275" s="27"/>
      <c r="SDM275" s="27"/>
      <c r="SDN275" s="27"/>
      <c r="SDO275" s="27"/>
      <c r="SDP275" s="27"/>
      <c r="SDQ275" s="27"/>
      <c r="SDR275" s="27"/>
      <c r="SDS275" s="27"/>
      <c r="SDT275" s="27"/>
      <c r="SDU275" s="27"/>
      <c r="SDV275" s="27"/>
      <c r="SDW275" s="27"/>
      <c r="SDX275" s="27"/>
      <c r="SDY275" s="27"/>
      <c r="SDZ275" s="27"/>
      <c r="SEA275" s="27"/>
      <c r="SEB275" s="27"/>
      <c r="SEC275" s="27"/>
      <c r="SED275" s="27"/>
      <c r="SEE275" s="27"/>
      <c r="SEF275" s="27"/>
      <c r="SEG275" s="27"/>
      <c r="SEH275" s="27"/>
      <c r="SEI275" s="27"/>
      <c r="SEJ275" s="27"/>
      <c r="SEK275" s="27"/>
      <c r="SEL275" s="27"/>
      <c r="SEM275" s="27"/>
      <c r="SEN275" s="27"/>
      <c r="SEO275" s="27"/>
      <c r="SEP275" s="27"/>
      <c r="SEQ275" s="27"/>
      <c r="SER275" s="27"/>
      <c r="SES275" s="27"/>
      <c r="SET275" s="27"/>
      <c r="SEU275" s="27"/>
      <c r="SEV275" s="27"/>
      <c r="SEW275" s="27"/>
      <c r="SEX275" s="27"/>
      <c r="SEY275" s="27"/>
      <c r="SEZ275" s="27"/>
      <c r="SFA275" s="27"/>
      <c r="SFB275" s="27"/>
      <c r="SFC275" s="27"/>
      <c r="SFD275" s="27"/>
      <c r="SFE275" s="27"/>
      <c r="SFF275" s="27"/>
      <c r="SFG275" s="27"/>
      <c r="SFH275" s="27"/>
      <c r="SFI275" s="27"/>
      <c r="SFJ275" s="27"/>
      <c r="SFK275" s="27"/>
      <c r="SFL275" s="27"/>
      <c r="SFM275" s="27"/>
      <c r="SFN275" s="27"/>
      <c r="SFO275" s="27"/>
      <c r="SFP275" s="27"/>
      <c r="SFQ275" s="27"/>
      <c r="SFR275" s="27"/>
      <c r="SFS275" s="27"/>
      <c r="SFT275" s="27"/>
      <c r="SFU275" s="27"/>
      <c r="SFV275" s="27"/>
      <c r="SFW275" s="27"/>
      <c r="SFX275" s="27"/>
      <c r="SFY275" s="27"/>
      <c r="SFZ275" s="27"/>
      <c r="SGA275" s="27"/>
      <c r="SGB275" s="27"/>
      <c r="SGC275" s="27"/>
      <c r="SGD275" s="27"/>
      <c r="SGE275" s="27"/>
      <c r="SGF275" s="27"/>
      <c r="SGG275" s="27"/>
      <c r="SGH275" s="27"/>
      <c r="SGI275" s="27"/>
      <c r="SGJ275" s="27"/>
      <c r="SGK275" s="27"/>
      <c r="SGL275" s="27"/>
      <c r="SGM275" s="27"/>
      <c r="SGN275" s="27"/>
      <c r="SGO275" s="27"/>
      <c r="SGP275" s="27"/>
      <c r="SGQ275" s="27"/>
      <c r="SGR275" s="27"/>
      <c r="SGS275" s="27"/>
      <c r="SGT275" s="27"/>
      <c r="SGU275" s="27"/>
      <c r="SGV275" s="27"/>
      <c r="SGW275" s="27"/>
      <c r="SGX275" s="27"/>
      <c r="SGY275" s="27"/>
      <c r="SGZ275" s="27"/>
      <c r="SHA275" s="27"/>
      <c r="SHB275" s="27"/>
      <c r="SHC275" s="27"/>
      <c r="SHD275" s="27"/>
      <c r="SHE275" s="27"/>
      <c r="SHF275" s="27"/>
      <c r="SHG275" s="27"/>
      <c r="SHH275" s="27"/>
      <c r="SHI275" s="27"/>
      <c r="SHJ275" s="27"/>
      <c r="SHK275" s="27"/>
      <c r="SHL275" s="27"/>
      <c r="SHM275" s="27"/>
      <c r="SHN275" s="27"/>
      <c r="SHO275" s="27"/>
      <c r="SHP275" s="27"/>
      <c r="SHQ275" s="27"/>
      <c r="SHR275" s="27"/>
      <c r="SHS275" s="27"/>
      <c r="SHT275" s="27"/>
      <c r="SHU275" s="27"/>
      <c r="SHV275" s="27"/>
      <c r="SHW275" s="27"/>
      <c r="SHX275" s="27"/>
      <c r="SHY275" s="27"/>
      <c r="SHZ275" s="27"/>
      <c r="SIA275" s="27"/>
      <c r="SIB275" s="27"/>
      <c r="SIC275" s="27"/>
      <c r="SID275" s="27"/>
      <c r="SIE275" s="27"/>
      <c r="SIF275" s="27"/>
      <c r="SIG275" s="27"/>
      <c r="SIH275" s="27"/>
      <c r="SII275" s="27"/>
      <c r="SIJ275" s="27"/>
      <c r="SIK275" s="27"/>
      <c r="SIL275" s="27"/>
      <c r="SIM275" s="27"/>
      <c r="SIN275" s="27"/>
      <c r="SIO275" s="27"/>
      <c r="SIP275" s="27"/>
      <c r="SIQ275" s="27"/>
      <c r="SIR275" s="27"/>
      <c r="SIS275" s="27"/>
      <c r="SIT275" s="27"/>
      <c r="SIU275" s="27"/>
      <c r="SIV275" s="27"/>
      <c r="SIW275" s="27"/>
      <c r="SIX275" s="27"/>
      <c r="SIY275" s="27"/>
      <c r="SIZ275" s="27"/>
      <c r="SJA275" s="27"/>
      <c r="SJB275" s="27"/>
      <c r="SJC275" s="27"/>
      <c r="SJD275" s="27"/>
      <c r="SJE275" s="27"/>
      <c r="SJF275" s="27"/>
      <c r="SJG275" s="27"/>
      <c r="SJH275" s="27"/>
      <c r="SJI275" s="27"/>
      <c r="SJJ275" s="27"/>
      <c r="SJK275" s="27"/>
      <c r="SJL275" s="27"/>
      <c r="SJM275" s="27"/>
      <c r="SJN275" s="27"/>
      <c r="SJO275" s="27"/>
      <c r="SJP275" s="27"/>
      <c r="SJQ275" s="27"/>
      <c r="SJR275" s="27"/>
      <c r="SJS275" s="27"/>
      <c r="SJT275" s="27"/>
      <c r="SJU275" s="27"/>
      <c r="SJV275" s="27"/>
      <c r="SJW275" s="27"/>
      <c r="SJX275" s="27"/>
      <c r="SJY275" s="27"/>
      <c r="SJZ275" s="27"/>
      <c r="SKA275" s="27"/>
      <c r="SKB275" s="27"/>
      <c r="SKC275" s="27"/>
      <c r="SKD275" s="27"/>
      <c r="SKE275" s="27"/>
      <c r="SKF275" s="27"/>
      <c r="SKG275" s="27"/>
      <c r="SKH275" s="27"/>
      <c r="SKI275" s="27"/>
      <c r="SKJ275" s="27"/>
      <c r="SKK275" s="27"/>
      <c r="SKL275" s="27"/>
      <c r="SKM275" s="27"/>
      <c r="SKN275" s="27"/>
      <c r="SKO275" s="27"/>
      <c r="SKP275" s="27"/>
      <c r="SKQ275" s="27"/>
      <c r="SKR275" s="27"/>
      <c r="SKS275" s="27"/>
      <c r="SKT275" s="27"/>
      <c r="SKU275" s="27"/>
      <c r="SKV275" s="27"/>
      <c r="SKW275" s="27"/>
      <c r="SKX275" s="27"/>
      <c r="SKY275" s="27"/>
      <c r="SKZ275" s="27"/>
      <c r="SLA275" s="27"/>
      <c r="SLB275" s="27"/>
      <c r="SLC275" s="27"/>
      <c r="SLD275" s="27"/>
      <c r="SLE275" s="27"/>
      <c r="SLF275" s="27"/>
      <c r="SLG275" s="27"/>
      <c r="SLH275" s="27"/>
      <c r="SLI275" s="27"/>
      <c r="SLJ275" s="27"/>
      <c r="SLK275" s="27"/>
      <c r="SLL275" s="27"/>
      <c r="SLM275" s="27"/>
      <c r="SLN275" s="27"/>
      <c r="SLO275" s="27"/>
      <c r="SLP275" s="27"/>
      <c r="SLQ275" s="27"/>
      <c r="SLR275" s="27"/>
      <c r="SLS275" s="27"/>
      <c r="SLT275" s="27"/>
      <c r="SLU275" s="27"/>
      <c r="SLV275" s="27"/>
      <c r="SLW275" s="27"/>
      <c r="SLX275" s="27"/>
      <c r="SLY275" s="27"/>
      <c r="SLZ275" s="27"/>
      <c r="SMA275" s="27"/>
      <c r="SMB275" s="27"/>
      <c r="SMC275" s="27"/>
      <c r="SMD275" s="27"/>
      <c r="SME275" s="27"/>
      <c r="SMF275" s="27"/>
      <c r="SMG275" s="27"/>
      <c r="SMH275" s="27"/>
      <c r="SMI275" s="27"/>
      <c r="SMJ275" s="27"/>
      <c r="SMK275" s="27"/>
      <c r="SML275" s="27"/>
      <c r="SMM275" s="27"/>
      <c r="SMN275" s="27"/>
      <c r="SMO275" s="27"/>
      <c r="SMP275" s="27"/>
      <c r="SMQ275" s="27"/>
      <c r="SMR275" s="27"/>
      <c r="SMS275" s="27"/>
      <c r="SMT275" s="27"/>
      <c r="SMU275" s="27"/>
      <c r="SMV275" s="27"/>
      <c r="SMW275" s="27"/>
      <c r="SMX275" s="27"/>
      <c r="SMY275" s="27"/>
      <c r="SMZ275" s="27"/>
      <c r="SNA275" s="27"/>
      <c r="SNB275" s="27"/>
      <c r="SNC275" s="27"/>
      <c r="SND275" s="27"/>
      <c r="SNE275" s="27"/>
      <c r="SNF275" s="27"/>
      <c r="SNG275" s="27"/>
      <c r="SNH275" s="27"/>
      <c r="SNI275" s="27"/>
      <c r="SNJ275" s="27"/>
      <c r="SNK275" s="27"/>
      <c r="SNL275" s="27"/>
      <c r="SNM275" s="27"/>
      <c r="SNN275" s="27"/>
      <c r="SNO275" s="27"/>
      <c r="SNP275" s="27"/>
      <c r="SNQ275" s="27"/>
      <c r="SNR275" s="27"/>
      <c r="SNS275" s="27"/>
      <c r="SNT275" s="27"/>
      <c r="SNU275" s="27"/>
      <c r="SNV275" s="27"/>
      <c r="SNW275" s="27"/>
      <c r="SNX275" s="27"/>
      <c r="SNY275" s="27"/>
      <c r="SNZ275" s="27"/>
      <c r="SOA275" s="27"/>
      <c r="SOB275" s="27"/>
      <c r="SOC275" s="27"/>
      <c r="SOD275" s="27"/>
      <c r="SOE275" s="27"/>
      <c r="SOF275" s="27"/>
      <c r="SOG275" s="27"/>
      <c r="SOH275" s="27"/>
      <c r="SOI275" s="27"/>
      <c r="SOJ275" s="27"/>
      <c r="SOK275" s="27"/>
      <c r="SOL275" s="27"/>
      <c r="SOM275" s="27"/>
      <c r="SON275" s="27"/>
      <c r="SOO275" s="27"/>
      <c r="SOP275" s="27"/>
      <c r="SOQ275" s="27"/>
      <c r="SOR275" s="27"/>
      <c r="SOS275" s="27"/>
      <c r="SOT275" s="27"/>
      <c r="SOU275" s="27"/>
      <c r="SOV275" s="27"/>
      <c r="SOW275" s="27"/>
      <c r="SOX275" s="27"/>
      <c r="SOY275" s="27"/>
      <c r="SOZ275" s="27"/>
      <c r="SPA275" s="27"/>
      <c r="SPB275" s="27"/>
      <c r="SPC275" s="27"/>
      <c r="SPD275" s="27"/>
      <c r="SPE275" s="27"/>
      <c r="SPF275" s="27"/>
      <c r="SPG275" s="27"/>
      <c r="SPH275" s="27"/>
      <c r="SPI275" s="27"/>
      <c r="SPJ275" s="27"/>
      <c r="SPK275" s="27"/>
      <c r="SPL275" s="27"/>
      <c r="SPM275" s="27"/>
      <c r="SPN275" s="27"/>
      <c r="SPO275" s="27"/>
      <c r="SPP275" s="27"/>
      <c r="SPQ275" s="27"/>
      <c r="SPR275" s="27"/>
      <c r="SPS275" s="27"/>
      <c r="SPT275" s="27"/>
      <c r="SPU275" s="27"/>
      <c r="SPV275" s="27"/>
      <c r="SPW275" s="27"/>
      <c r="SPX275" s="27"/>
      <c r="SPY275" s="27"/>
      <c r="SPZ275" s="27"/>
      <c r="SQA275" s="27"/>
      <c r="SQB275" s="27"/>
      <c r="SQC275" s="27"/>
      <c r="SQD275" s="27"/>
      <c r="SQE275" s="27"/>
      <c r="SQF275" s="27"/>
      <c r="SQG275" s="27"/>
      <c r="SQH275" s="27"/>
      <c r="SQI275" s="27"/>
      <c r="SQJ275" s="27"/>
      <c r="SQK275" s="27"/>
      <c r="SQL275" s="27"/>
      <c r="SQM275" s="27"/>
      <c r="SQN275" s="27"/>
      <c r="SQO275" s="27"/>
      <c r="SQP275" s="27"/>
      <c r="SQQ275" s="27"/>
      <c r="SQR275" s="27"/>
      <c r="SQS275" s="27"/>
      <c r="SQT275" s="27"/>
      <c r="SQU275" s="27"/>
      <c r="SQV275" s="27"/>
      <c r="SQW275" s="27"/>
      <c r="SQX275" s="27"/>
      <c r="SQY275" s="27"/>
      <c r="SQZ275" s="27"/>
      <c r="SRA275" s="27"/>
      <c r="SRB275" s="27"/>
      <c r="SRC275" s="27"/>
      <c r="SRD275" s="27"/>
      <c r="SRE275" s="27"/>
      <c r="SRF275" s="27"/>
      <c r="SRG275" s="27"/>
      <c r="SRH275" s="27"/>
      <c r="SRI275" s="27"/>
      <c r="SRJ275" s="27"/>
      <c r="SRK275" s="27"/>
      <c r="SRL275" s="27"/>
      <c r="SRM275" s="27"/>
      <c r="SRN275" s="27"/>
      <c r="SRO275" s="27"/>
      <c r="SRP275" s="27"/>
      <c r="SRQ275" s="27"/>
      <c r="SRR275" s="27"/>
      <c r="SRS275" s="27"/>
      <c r="SRT275" s="27"/>
      <c r="SRU275" s="27"/>
      <c r="SRV275" s="27"/>
      <c r="SRW275" s="27"/>
      <c r="SRX275" s="27"/>
      <c r="SRY275" s="27"/>
      <c r="SRZ275" s="27"/>
      <c r="SSA275" s="27"/>
      <c r="SSB275" s="27"/>
      <c r="SSC275" s="27"/>
      <c r="SSD275" s="27"/>
      <c r="SSE275" s="27"/>
      <c r="SSF275" s="27"/>
      <c r="SSG275" s="27"/>
      <c r="SSH275" s="27"/>
      <c r="SSI275" s="27"/>
      <c r="SSJ275" s="27"/>
      <c r="SSK275" s="27"/>
      <c r="SSL275" s="27"/>
      <c r="SSM275" s="27"/>
      <c r="SSN275" s="27"/>
      <c r="SSO275" s="27"/>
      <c r="SSP275" s="27"/>
      <c r="SSQ275" s="27"/>
      <c r="SSR275" s="27"/>
      <c r="SSS275" s="27"/>
      <c r="SST275" s="27"/>
      <c r="SSU275" s="27"/>
      <c r="SSV275" s="27"/>
      <c r="SSW275" s="27"/>
      <c r="SSX275" s="27"/>
      <c r="SSY275" s="27"/>
      <c r="SSZ275" s="27"/>
      <c r="STA275" s="27"/>
      <c r="STB275" s="27"/>
      <c r="STC275" s="27"/>
      <c r="STD275" s="27"/>
      <c r="STE275" s="27"/>
      <c r="STF275" s="27"/>
      <c r="STG275" s="27"/>
      <c r="STH275" s="27"/>
      <c r="STI275" s="27"/>
      <c r="STJ275" s="27"/>
      <c r="STK275" s="27"/>
      <c r="STL275" s="27"/>
      <c r="STM275" s="27"/>
      <c r="STN275" s="27"/>
      <c r="STO275" s="27"/>
      <c r="STP275" s="27"/>
      <c r="STQ275" s="27"/>
      <c r="STR275" s="27"/>
      <c r="STS275" s="27"/>
      <c r="STT275" s="27"/>
      <c r="STU275" s="27"/>
      <c r="STV275" s="27"/>
      <c r="STW275" s="27"/>
      <c r="STX275" s="27"/>
      <c r="STY275" s="27"/>
      <c r="STZ275" s="27"/>
      <c r="SUA275" s="27"/>
      <c r="SUB275" s="27"/>
      <c r="SUC275" s="27"/>
      <c r="SUD275" s="27"/>
      <c r="SUE275" s="27"/>
      <c r="SUF275" s="27"/>
      <c r="SUG275" s="27"/>
      <c r="SUH275" s="27"/>
      <c r="SUI275" s="27"/>
      <c r="SUJ275" s="27"/>
      <c r="SUK275" s="27"/>
      <c r="SUL275" s="27"/>
      <c r="SUM275" s="27"/>
      <c r="SUN275" s="27"/>
      <c r="SUO275" s="27"/>
      <c r="SUP275" s="27"/>
      <c r="SUQ275" s="27"/>
      <c r="SUR275" s="27"/>
      <c r="SUS275" s="27"/>
      <c r="SUT275" s="27"/>
      <c r="SUU275" s="27"/>
      <c r="SUV275" s="27"/>
      <c r="SUW275" s="27"/>
      <c r="SUX275" s="27"/>
      <c r="SUY275" s="27"/>
      <c r="SUZ275" s="27"/>
      <c r="SVA275" s="27"/>
      <c r="SVB275" s="27"/>
      <c r="SVC275" s="27"/>
      <c r="SVD275" s="27"/>
      <c r="SVE275" s="27"/>
      <c r="SVF275" s="27"/>
      <c r="SVG275" s="27"/>
      <c r="SVH275" s="27"/>
      <c r="SVI275" s="27"/>
      <c r="SVJ275" s="27"/>
      <c r="SVK275" s="27"/>
      <c r="SVL275" s="27"/>
      <c r="SVM275" s="27"/>
      <c r="SVN275" s="27"/>
      <c r="SVO275" s="27"/>
      <c r="SVP275" s="27"/>
      <c r="SVQ275" s="27"/>
      <c r="SVR275" s="27"/>
      <c r="SVS275" s="27"/>
      <c r="SVT275" s="27"/>
      <c r="SVU275" s="27"/>
      <c r="SVV275" s="27"/>
      <c r="SVW275" s="27"/>
      <c r="SVX275" s="27"/>
      <c r="SVY275" s="27"/>
      <c r="SVZ275" s="27"/>
      <c r="SWA275" s="27"/>
      <c r="SWB275" s="27"/>
      <c r="SWC275" s="27"/>
      <c r="SWD275" s="27"/>
      <c r="SWE275" s="27"/>
      <c r="SWF275" s="27"/>
      <c r="SWG275" s="27"/>
      <c r="SWH275" s="27"/>
      <c r="SWI275" s="27"/>
      <c r="SWJ275" s="27"/>
      <c r="SWK275" s="27"/>
      <c r="SWL275" s="27"/>
      <c r="SWM275" s="27"/>
      <c r="SWN275" s="27"/>
      <c r="SWO275" s="27"/>
      <c r="SWP275" s="27"/>
      <c r="SWQ275" s="27"/>
      <c r="SWR275" s="27"/>
      <c r="SWS275" s="27"/>
      <c r="SWT275" s="27"/>
      <c r="SWU275" s="27"/>
      <c r="SWV275" s="27"/>
      <c r="SWW275" s="27"/>
      <c r="SWX275" s="27"/>
      <c r="SWY275" s="27"/>
      <c r="SWZ275" s="27"/>
      <c r="SXA275" s="27"/>
      <c r="SXB275" s="27"/>
      <c r="SXC275" s="27"/>
      <c r="SXD275" s="27"/>
      <c r="SXE275" s="27"/>
      <c r="SXF275" s="27"/>
      <c r="SXG275" s="27"/>
      <c r="SXH275" s="27"/>
      <c r="SXI275" s="27"/>
      <c r="SXJ275" s="27"/>
      <c r="SXK275" s="27"/>
      <c r="SXL275" s="27"/>
      <c r="SXM275" s="27"/>
      <c r="SXN275" s="27"/>
      <c r="SXO275" s="27"/>
      <c r="SXP275" s="27"/>
      <c r="SXQ275" s="27"/>
      <c r="SXR275" s="27"/>
      <c r="SXS275" s="27"/>
      <c r="SXT275" s="27"/>
      <c r="SXU275" s="27"/>
      <c r="SXV275" s="27"/>
      <c r="SXW275" s="27"/>
      <c r="SXX275" s="27"/>
      <c r="SXY275" s="27"/>
      <c r="SXZ275" s="27"/>
      <c r="SYA275" s="27"/>
      <c r="SYB275" s="27"/>
      <c r="SYC275" s="27"/>
      <c r="SYD275" s="27"/>
      <c r="SYE275" s="27"/>
      <c r="SYF275" s="27"/>
      <c r="SYG275" s="27"/>
      <c r="SYH275" s="27"/>
      <c r="SYI275" s="27"/>
      <c r="SYJ275" s="27"/>
      <c r="SYK275" s="27"/>
      <c r="SYL275" s="27"/>
      <c r="SYM275" s="27"/>
      <c r="SYN275" s="27"/>
      <c r="SYO275" s="27"/>
      <c r="SYP275" s="27"/>
      <c r="SYQ275" s="27"/>
      <c r="SYR275" s="27"/>
      <c r="SYS275" s="27"/>
      <c r="SYT275" s="27"/>
      <c r="SYU275" s="27"/>
      <c r="SYV275" s="27"/>
      <c r="SYW275" s="27"/>
      <c r="SYX275" s="27"/>
      <c r="SYY275" s="27"/>
      <c r="SYZ275" s="27"/>
      <c r="SZA275" s="27"/>
      <c r="SZB275" s="27"/>
      <c r="SZC275" s="27"/>
      <c r="SZD275" s="27"/>
      <c r="SZE275" s="27"/>
      <c r="SZF275" s="27"/>
      <c r="SZG275" s="27"/>
      <c r="SZH275" s="27"/>
      <c r="SZI275" s="27"/>
      <c r="SZJ275" s="27"/>
      <c r="SZK275" s="27"/>
      <c r="SZL275" s="27"/>
      <c r="SZM275" s="27"/>
      <c r="SZN275" s="27"/>
      <c r="SZO275" s="27"/>
      <c r="SZP275" s="27"/>
      <c r="SZQ275" s="27"/>
      <c r="SZR275" s="27"/>
      <c r="SZS275" s="27"/>
      <c r="SZT275" s="27"/>
      <c r="SZU275" s="27"/>
      <c r="SZV275" s="27"/>
      <c r="SZW275" s="27"/>
      <c r="SZX275" s="27"/>
      <c r="SZY275" s="27"/>
      <c r="SZZ275" s="27"/>
      <c r="TAA275" s="27"/>
      <c r="TAB275" s="27"/>
      <c r="TAC275" s="27"/>
      <c r="TAD275" s="27"/>
      <c r="TAE275" s="27"/>
      <c r="TAF275" s="27"/>
      <c r="TAG275" s="27"/>
      <c r="TAH275" s="27"/>
      <c r="TAI275" s="27"/>
      <c r="TAJ275" s="27"/>
      <c r="TAK275" s="27"/>
      <c r="TAL275" s="27"/>
      <c r="TAM275" s="27"/>
      <c r="TAN275" s="27"/>
      <c r="TAO275" s="27"/>
      <c r="TAP275" s="27"/>
      <c r="TAQ275" s="27"/>
      <c r="TAR275" s="27"/>
      <c r="TAS275" s="27"/>
      <c r="TAT275" s="27"/>
      <c r="TAU275" s="27"/>
      <c r="TAV275" s="27"/>
      <c r="TAW275" s="27"/>
      <c r="TAX275" s="27"/>
      <c r="TAY275" s="27"/>
      <c r="TAZ275" s="27"/>
      <c r="TBA275" s="27"/>
      <c r="TBB275" s="27"/>
      <c r="TBC275" s="27"/>
      <c r="TBD275" s="27"/>
      <c r="TBE275" s="27"/>
      <c r="TBF275" s="27"/>
      <c r="TBG275" s="27"/>
      <c r="TBH275" s="27"/>
      <c r="TBI275" s="27"/>
      <c r="TBJ275" s="27"/>
      <c r="TBK275" s="27"/>
      <c r="TBL275" s="27"/>
      <c r="TBM275" s="27"/>
      <c r="TBN275" s="27"/>
      <c r="TBO275" s="27"/>
      <c r="TBP275" s="27"/>
      <c r="TBQ275" s="27"/>
      <c r="TBR275" s="27"/>
      <c r="TBS275" s="27"/>
      <c r="TBT275" s="27"/>
      <c r="TBU275" s="27"/>
      <c r="TBV275" s="27"/>
      <c r="TBW275" s="27"/>
      <c r="TBX275" s="27"/>
      <c r="TBY275" s="27"/>
      <c r="TBZ275" s="27"/>
      <c r="TCA275" s="27"/>
      <c r="TCB275" s="27"/>
      <c r="TCC275" s="27"/>
      <c r="TCD275" s="27"/>
      <c r="TCE275" s="27"/>
      <c r="TCF275" s="27"/>
      <c r="TCG275" s="27"/>
      <c r="TCH275" s="27"/>
      <c r="TCI275" s="27"/>
      <c r="TCJ275" s="27"/>
      <c r="TCK275" s="27"/>
      <c r="TCL275" s="27"/>
      <c r="TCM275" s="27"/>
      <c r="TCN275" s="27"/>
      <c r="TCO275" s="27"/>
      <c r="TCP275" s="27"/>
      <c r="TCQ275" s="27"/>
      <c r="TCR275" s="27"/>
      <c r="TCS275" s="27"/>
      <c r="TCT275" s="27"/>
      <c r="TCU275" s="27"/>
      <c r="TCV275" s="27"/>
      <c r="TCW275" s="27"/>
      <c r="TCX275" s="27"/>
      <c r="TCY275" s="27"/>
      <c r="TCZ275" s="27"/>
      <c r="TDA275" s="27"/>
      <c r="TDB275" s="27"/>
      <c r="TDC275" s="27"/>
      <c r="TDD275" s="27"/>
      <c r="TDE275" s="27"/>
      <c r="TDF275" s="27"/>
      <c r="TDG275" s="27"/>
      <c r="TDH275" s="27"/>
      <c r="TDI275" s="27"/>
      <c r="TDJ275" s="27"/>
      <c r="TDK275" s="27"/>
      <c r="TDL275" s="27"/>
      <c r="TDM275" s="27"/>
      <c r="TDN275" s="27"/>
      <c r="TDO275" s="27"/>
      <c r="TDP275" s="27"/>
      <c r="TDQ275" s="27"/>
      <c r="TDR275" s="27"/>
      <c r="TDS275" s="27"/>
      <c r="TDT275" s="27"/>
      <c r="TDU275" s="27"/>
      <c r="TDV275" s="27"/>
      <c r="TDW275" s="27"/>
      <c r="TDX275" s="27"/>
      <c r="TDY275" s="27"/>
      <c r="TDZ275" s="27"/>
      <c r="TEA275" s="27"/>
      <c r="TEB275" s="27"/>
      <c r="TEC275" s="27"/>
      <c r="TED275" s="27"/>
      <c r="TEE275" s="27"/>
      <c r="TEF275" s="27"/>
      <c r="TEG275" s="27"/>
      <c r="TEH275" s="27"/>
      <c r="TEI275" s="27"/>
      <c r="TEJ275" s="27"/>
      <c r="TEK275" s="27"/>
      <c r="TEL275" s="27"/>
      <c r="TEM275" s="27"/>
      <c r="TEN275" s="27"/>
      <c r="TEO275" s="27"/>
      <c r="TEP275" s="27"/>
      <c r="TEQ275" s="27"/>
      <c r="TER275" s="27"/>
      <c r="TES275" s="27"/>
      <c r="TET275" s="27"/>
      <c r="TEU275" s="27"/>
      <c r="TEV275" s="27"/>
      <c r="TEW275" s="27"/>
      <c r="TEX275" s="27"/>
      <c r="TEY275" s="27"/>
      <c r="TEZ275" s="27"/>
      <c r="TFA275" s="27"/>
      <c r="TFB275" s="27"/>
      <c r="TFC275" s="27"/>
      <c r="TFD275" s="27"/>
      <c r="TFE275" s="27"/>
      <c r="TFF275" s="27"/>
      <c r="TFG275" s="27"/>
      <c r="TFH275" s="27"/>
      <c r="TFI275" s="27"/>
      <c r="TFJ275" s="27"/>
      <c r="TFK275" s="27"/>
      <c r="TFL275" s="27"/>
      <c r="TFM275" s="27"/>
      <c r="TFN275" s="27"/>
      <c r="TFO275" s="27"/>
      <c r="TFP275" s="27"/>
      <c r="TFQ275" s="27"/>
      <c r="TFR275" s="27"/>
      <c r="TFS275" s="27"/>
      <c r="TFT275" s="27"/>
      <c r="TFU275" s="27"/>
      <c r="TFV275" s="27"/>
      <c r="TFW275" s="27"/>
      <c r="TFX275" s="27"/>
      <c r="TFY275" s="27"/>
      <c r="TFZ275" s="27"/>
      <c r="TGA275" s="27"/>
      <c r="TGB275" s="27"/>
      <c r="TGC275" s="27"/>
      <c r="TGD275" s="27"/>
      <c r="TGE275" s="27"/>
      <c r="TGF275" s="27"/>
      <c r="TGG275" s="27"/>
      <c r="TGH275" s="27"/>
      <c r="TGI275" s="27"/>
      <c r="TGJ275" s="27"/>
      <c r="TGK275" s="27"/>
      <c r="TGL275" s="27"/>
      <c r="TGM275" s="27"/>
      <c r="TGN275" s="27"/>
      <c r="TGO275" s="27"/>
      <c r="TGP275" s="27"/>
      <c r="TGQ275" s="27"/>
      <c r="TGR275" s="27"/>
      <c r="TGS275" s="27"/>
      <c r="TGT275" s="27"/>
      <c r="TGU275" s="27"/>
      <c r="TGV275" s="27"/>
      <c r="TGW275" s="27"/>
      <c r="TGX275" s="27"/>
      <c r="TGY275" s="27"/>
      <c r="TGZ275" s="27"/>
      <c r="THA275" s="27"/>
      <c r="THB275" s="27"/>
      <c r="THC275" s="27"/>
      <c r="THD275" s="27"/>
      <c r="THE275" s="27"/>
      <c r="THF275" s="27"/>
      <c r="THG275" s="27"/>
      <c r="THH275" s="27"/>
      <c r="THI275" s="27"/>
      <c r="THJ275" s="27"/>
      <c r="THK275" s="27"/>
      <c r="THL275" s="27"/>
      <c r="THM275" s="27"/>
      <c r="THN275" s="27"/>
      <c r="THO275" s="27"/>
      <c r="THP275" s="27"/>
      <c r="THQ275" s="27"/>
      <c r="THR275" s="27"/>
      <c r="THS275" s="27"/>
      <c r="THT275" s="27"/>
      <c r="THU275" s="27"/>
      <c r="THV275" s="27"/>
      <c r="THW275" s="27"/>
      <c r="THX275" s="27"/>
      <c r="THY275" s="27"/>
      <c r="THZ275" s="27"/>
      <c r="TIA275" s="27"/>
      <c r="TIB275" s="27"/>
      <c r="TIC275" s="27"/>
      <c r="TID275" s="27"/>
      <c r="TIE275" s="27"/>
      <c r="TIF275" s="27"/>
      <c r="TIG275" s="27"/>
      <c r="TIH275" s="27"/>
      <c r="TII275" s="27"/>
      <c r="TIJ275" s="27"/>
      <c r="TIK275" s="27"/>
      <c r="TIL275" s="27"/>
      <c r="TIM275" s="27"/>
      <c r="TIN275" s="27"/>
      <c r="TIO275" s="27"/>
      <c r="TIP275" s="27"/>
      <c r="TIQ275" s="27"/>
      <c r="TIR275" s="27"/>
      <c r="TIS275" s="27"/>
      <c r="TIT275" s="27"/>
      <c r="TIU275" s="27"/>
      <c r="TIV275" s="27"/>
      <c r="TIW275" s="27"/>
      <c r="TIX275" s="27"/>
      <c r="TIY275" s="27"/>
      <c r="TIZ275" s="27"/>
      <c r="TJA275" s="27"/>
      <c r="TJB275" s="27"/>
      <c r="TJC275" s="27"/>
      <c r="TJD275" s="27"/>
      <c r="TJE275" s="27"/>
      <c r="TJF275" s="27"/>
      <c r="TJG275" s="27"/>
      <c r="TJH275" s="27"/>
      <c r="TJI275" s="27"/>
      <c r="TJJ275" s="27"/>
      <c r="TJK275" s="27"/>
      <c r="TJL275" s="27"/>
      <c r="TJM275" s="27"/>
      <c r="TJN275" s="27"/>
      <c r="TJO275" s="27"/>
      <c r="TJP275" s="27"/>
      <c r="TJQ275" s="27"/>
      <c r="TJR275" s="27"/>
      <c r="TJS275" s="27"/>
      <c r="TJT275" s="27"/>
      <c r="TJU275" s="27"/>
      <c r="TJV275" s="27"/>
      <c r="TJW275" s="27"/>
      <c r="TJX275" s="27"/>
      <c r="TJY275" s="27"/>
      <c r="TJZ275" s="27"/>
      <c r="TKA275" s="27"/>
      <c r="TKB275" s="27"/>
      <c r="TKC275" s="27"/>
      <c r="TKD275" s="27"/>
      <c r="TKE275" s="27"/>
      <c r="TKF275" s="27"/>
      <c r="TKG275" s="27"/>
      <c r="TKH275" s="27"/>
      <c r="TKI275" s="27"/>
      <c r="TKJ275" s="27"/>
      <c r="TKK275" s="27"/>
      <c r="TKL275" s="27"/>
      <c r="TKM275" s="27"/>
      <c r="TKN275" s="27"/>
      <c r="TKO275" s="27"/>
      <c r="TKP275" s="27"/>
      <c r="TKQ275" s="27"/>
      <c r="TKR275" s="27"/>
      <c r="TKS275" s="27"/>
      <c r="TKT275" s="27"/>
      <c r="TKU275" s="27"/>
      <c r="TKV275" s="27"/>
      <c r="TKW275" s="27"/>
      <c r="TKX275" s="27"/>
      <c r="TKY275" s="27"/>
      <c r="TKZ275" s="27"/>
      <c r="TLA275" s="27"/>
      <c r="TLB275" s="27"/>
      <c r="TLC275" s="27"/>
      <c r="TLD275" s="27"/>
      <c r="TLE275" s="27"/>
      <c r="TLF275" s="27"/>
      <c r="TLG275" s="27"/>
      <c r="TLH275" s="27"/>
      <c r="TLI275" s="27"/>
      <c r="TLJ275" s="27"/>
      <c r="TLK275" s="27"/>
      <c r="TLL275" s="27"/>
      <c r="TLM275" s="27"/>
      <c r="TLN275" s="27"/>
      <c r="TLO275" s="27"/>
      <c r="TLP275" s="27"/>
      <c r="TLQ275" s="27"/>
      <c r="TLR275" s="27"/>
      <c r="TLS275" s="27"/>
      <c r="TLT275" s="27"/>
      <c r="TLU275" s="27"/>
      <c r="TLV275" s="27"/>
      <c r="TLW275" s="27"/>
      <c r="TLX275" s="27"/>
      <c r="TLY275" s="27"/>
      <c r="TLZ275" s="27"/>
      <c r="TMA275" s="27"/>
      <c r="TMB275" s="27"/>
      <c r="TMC275" s="27"/>
      <c r="TMD275" s="27"/>
      <c r="TME275" s="27"/>
      <c r="TMF275" s="27"/>
      <c r="TMG275" s="27"/>
      <c r="TMH275" s="27"/>
      <c r="TMI275" s="27"/>
      <c r="TMJ275" s="27"/>
      <c r="TMK275" s="27"/>
      <c r="TML275" s="27"/>
      <c r="TMM275" s="27"/>
      <c r="TMN275" s="27"/>
      <c r="TMO275" s="27"/>
      <c r="TMP275" s="27"/>
      <c r="TMQ275" s="27"/>
      <c r="TMR275" s="27"/>
      <c r="TMS275" s="27"/>
      <c r="TMT275" s="27"/>
      <c r="TMU275" s="27"/>
      <c r="TMV275" s="27"/>
      <c r="TMW275" s="27"/>
      <c r="TMX275" s="27"/>
      <c r="TMY275" s="27"/>
      <c r="TMZ275" s="27"/>
      <c r="TNA275" s="27"/>
      <c r="TNB275" s="27"/>
      <c r="TNC275" s="27"/>
      <c r="TND275" s="27"/>
      <c r="TNE275" s="27"/>
      <c r="TNF275" s="27"/>
      <c r="TNG275" s="27"/>
      <c r="TNH275" s="27"/>
      <c r="TNI275" s="27"/>
      <c r="TNJ275" s="27"/>
      <c r="TNK275" s="27"/>
      <c r="TNL275" s="27"/>
      <c r="TNM275" s="27"/>
      <c r="TNN275" s="27"/>
      <c r="TNO275" s="27"/>
      <c r="TNP275" s="27"/>
      <c r="TNQ275" s="27"/>
      <c r="TNR275" s="27"/>
      <c r="TNS275" s="27"/>
      <c r="TNT275" s="27"/>
      <c r="TNU275" s="27"/>
      <c r="TNV275" s="27"/>
      <c r="TNW275" s="27"/>
      <c r="TNX275" s="27"/>
      <c r="TNY275" s="27"/>
      <c r="TNZ275" s="27"/>
      <c r="TOA275" s="27"/>
      <c r="TOB275" s="27"/>
      <c r="TOC275" s="27"/>
      <c r="TOD275" s="27"/>
      <c r="TOE275" s="27"/>
      <c r="TOF275" s="27"/>
      <c r="TOG275" s="27"/>
      <c r="TOH275" s="27"/>
      <c r="TOI275" s="27"/>
      <c r="TOJ275" s="27"/>
      <c r="TOK275" s="27"/>
      <c r="TOL275" s="27"/>
      <c r="TOM275" s="27"/>
      <c r="TON275" s="27"/>
      <c r="TOO275" s="27"/>
      <c r="TOP275" s="27"/>
      <c r="TOQ275" s="27"/>
      <c r="TOR275" s="27"/>
      <c r="TOS275" s="27"/>
      <c r="TOT275" s="27"/>
      <c r="TOU275" s="27"/>
      <c r="TOV275" s="27"/>
      <c r="TOW275" s="27"/>
      <c r="TOX275" s="27"/>
      <c r="TOY275" s="27"/>
      <c r="TOZ275" s="27"/>
      <c r="TPA275" s="27"/>
      <c r="TPB275" s="27"/>
      <c r="TPC275" s="27"/>
      <c r="TPD275" s="27"/>
      <c r="TPE275" s="27"/>
      <c r="TPF275" s="27"/>
      <c r="TPG275" s="27"/>
      <c r="TPH275" s="27"/>
      <c r="TPI275" s="27"/>
      <c r="TPJ275" s="27"/>
      <c r="TPK275" s="27"/>
      <c r="TPL275" s="27"/>
      <c r="TPM275" s="27"/>
      <c r="TPN275" s="27"/>
      <c r="TPO275" s="27"/>
      <c r="TPP275" s="27"/>
      <c r="TPQ275" s="27"/>
      <c r="TPR275" s="27"/>
      <c r="TPS275" s="27"/>
      <c r="TPT275" s="27"/>
      <c r="TPU275" s="27"/>
      <c r="TPV275" s="27"/>
      <c r="TPW275" s="27"/>
      <c r="TPX275" s="27"/>
      <c r="TPY275" s="27"/>
      <c r="TPZ275" s="27"/>
      <c r="TQA275" s="27"/>
      <c r="TQB275" s="27"/>
      <c r="TQC275" s="27"/>
      <c r="TQD275" s="27"/>
      <c r="TQE275" s="27"/>
      <c r="TQF275" s="27"/>
      <c r="TQG275" s="27"/>
      <c r="TQH275" s="27"/>
      <c r="TQI275" s="27"/>
      <c r="TQJ275" s="27"/>
      <c r="TQK275" s="27"/>
      <c r="TQL275" s="27"/>
      <c r="TQM275" s="27"/>
      <c r="TQN275" s="27"/>
      <c r="TQO275" s="27"/>
      <c r="TQP275" s="27"/>
      <c r="TQQ275" s="27"/>
      <c r="TQR275" s="27"/>
      <c r="TQS275" s="27"/>
      <c r="TQT275" s="27"/>
      <c r="TQU275" s="27"/>
      <c r="TQV275" s="27"/>
      <c r="TQW275" s="27"/>
      <c r="TQX275" s="27"/>
      <c r="TQY275" s="27"/>
      <c r="TQZ275" s="27"/>
      <c r="TRA275" s="27"/>
      <c r="TRB275" s="27"/>
      <c r="TRC275" s="27"/>
      <c r="TRD275" s="27"/>
      <c r="TRE275" s="27"/>
      <c r="TRF275" s="27"/>
      <c r="TRG275" s="27"/>
      <c r="TRH275" s="27"/>
      <c r="TRI275" s="27"/>
      <c r="TRJ275" s="27"/>
      <c r="TRK275" s="27"/>
      <c r="TRL275" s="27"/>
      <c r="TRM275" s="27"/>
      <c r="TRN275" s="27"/>
      <c r="TRO275" s="27"/>
      <c r="TRP275" s="27"/>
      <c r="TRQ275" s="27"/>
      <c r="TRR275" s="27"/>
      <c r="TRS275" s="27"/>
      <c r="TRT275" s="27"/>
      <c r="TRU275" s="27"/>
      <c r="TRV275" s="27"/>
      <c r="TRW275" s="27"/>
      <c r="TRX275" s="27"/>
      <c r="TRY275" s="27"/>
      <c r="TRZ275" s="27"/>
      <c r="TSA275" s="27"/>
      <c r="TSB275" s="27"/>
      <c r="TSC275" s="27"/>
      <c r="TSD275" s="27"/>
      <c r="TSE275" s="27"/>
      <c r="TSF275" s="27"/>
      <c r="TSG275" s="27"/>
      <c r="TSH275" s="27"/>
      <c r="TSI275" s="27"/>
      <c r="TSJ275" s="27"/>
      <c r="TSK275" s="27"/>
      <c r="TSL275" s="27"/>
      <c r="TSM275" s="27"/>
      <c r="TSN275" s="27"/>
      <c r="TSO275" s="27"/>
      <c r="TSP275" s="27"/>
      <c r="TSQ275" s="27"/>
      <c r="TSR275" s="27"/>
      <c r="TSS275" s="27"/>
      <c r="TST275" s="27"/>
      <c r="TSU275" s="27"/>
      <c r="TSV275" s="27"/>
      <c r="TSW275" s="27"/>
      <c r="TSX275" s="27"/>
      <c r="TSY275" s="27"/>
      <c r="TSZ275" s="27"/>
      <c r="TTA275" s="27"/>
      <c r="TTB275" s="27"/>
      <c r="TTC275" s="27"/>
      <c r="TTD275" s="27"/>
      <c r="TTE275" s="27"/>
      <c r="TTF275" s="27"/>
      <c r="TTG275" s="27"/>
      <c r="TTH275" s="27"/>
      <c r="TTI275" s="27"/>
      <c r="TTJ275" s="27"/>
      <c r="TTK275" s="27"/>
      <c r="TTL275" s="27"/>
      <c r="TTM275" s="27"/>
      <c r="TTN275" s="27"/>
      <c r="TTO275" s="27"/>
      <c r="TTP275" s="27"/>
      <c r="TTQ275" s="27"/>
      <c r="TTR275" s="27"/>
      <c r="TTS275" s="27"/>
      <c r="TTT275" s="27"/>
      <c r="TTU275" s="27"/>
      <c r="TTV275" s="27"/>
      <c r="TTW275" s="27"/>
      <c r="TTX275" s="27"/>
      <c r="TTY275" s="27"/>
      <c r="TTZ275" s="27"/>
      <c r="TUA275" s="27"/>
      <c r="TUB275" s="27"/>
      <c r="TUC275" s="27"/>
      <c r="TUD275" s="27"/>
      <c r="TUE275" s="27"/>
      <c r="TUF275" s="27"/>
      <c r="TUG275" s="27"/>
      <c r="TUH275" s="27"/>
      <c r="TUI275" s="27"/>
      <c r="TUJ275" s="27"/>
      <c r="TUK275" s="27"/>
      <c r="TUL275" s="27"/>
      <c r="TUM275" s="27"/>
      <c r="TUN275" s="27"/>
      <c r="TUO275" s="27"/>
      <c r="TUP275" s="27"/>
      <c r="TUQ275" s="27"/>
      <c r="TUR275" s="27"/>
      <c r="TUS275" s="27"/>
      <c r="TUT275" s="27"/>
      <c r="TUU275" s="27"/>
      <c r="TUV275" s="27"/>
      <c r="TUW275" s="27"/>
      <c r="TUX275" s="27"/>
      <c r="TUY275" s="27"/>
      <c r="TUZ275" s="27"/>
      <c r="TVA275" s="27"/>
      <c r="TVB275" s="27"/>
      <c r="TVC275" s="27"/>
      <c r="TVD275" s="27"/>
      <c r="TVE275" s="27"/>
      <c r="TVF275" s="27"/>
      <c r="TVG275" s="27"/>
      <c r="TVH275" s="27"/>
      <c r="TVI275" s="27"/>
      <c r="TVJ275" s="27"/>
      <c r="TVK275" s="27"/>
      <c r="TVL275" s="27"/>
      <c r="TVM275" s="27"/>
      <c r="TVN275" s="27"/>
      <c r="TVO275" s="27"/>
      <c r="TVP275" s="27"/>
      <c r="TVQ275" s="27"/>
      <c r="TVR275" s="27"/>
      <c r="TVS275" s="27"/>
      <c r="TVT275" s="27"/>
      <c r="TVU275" s="27"/>
      <c r="TVV275" s="27"/>
      <c r="TVW275" s="27"/>
      <c r="TVX275" s="27"/>
      <c r="TVY275" s="27"/>
      <c r="TVZ275" s="27"/>
      <c r="TWA275" s="27"/>
      <c r="TWB275" s="27"/>
      <c r="TWC275" s="27"/>
      <c r="TWD275" s="27"/>
      <c r="TWE275" s="27"/>
      <c r="TWF275" s="27"/>
      <c r="TWG275" s="27"/>
      <c r="TWH275" s="27"/>
      <c r="TWI275" s="27"/>
      <c r="TWJ275" s="27"/>
      <c r="TWK275" s="27"/>
      <c r="TWL275" s="27"/>
      <c r="TWM275" s="27"/>
      <c r="TWN275" s="27"/>
      <c r="TWO275" s="27"/>
      <c r="TWP275" s="27"/>
      <c r="TWQ275" s="27"/>
      <c r="TWR275" s="27"/>
      <c r="TWS275" s="27"/>
      <c r="TWT275" s="27"/>
      <c r="TWU275" s="27"/>
      <c r="TWV275" s="27"/>
      <c r="TWW275" s="27"/>
      <c r="TWX275" s="27"/>
      <c r="TWY275" s="27"/>
      <c r="TWZ275" s="27"/>
      <c r="TXA275" s="27"/>
      <c r="TXB275" s="27"/>
      <c r="TXC275" s="27"/>
      <c r="TXD275" s="27"/>
      <c r="TXE275" s="27"/>
      <c r="TXF275" s="27"/>
      <c r="TXG275" s="27"/>
      <c r="TXH275" s="27"/>
      <c r="TXI275" s="27"/>
      <c r="TXJ275" s="27"/>
      <c r="TXK275" s="27"/>
      <c r="TXL275" s="27"/>
      <c r="TXM275" s="27"/>
      <c r="TXN275" s="27"/>
      <c r="TXO275" s="27"/>
      <c r="TXP275" s="27"/>
      <c r="TXQ275" s="27"/>
      <c r="TXR275" s="27"/>
      <c r="TXS275" s="27"/>
      <c r="TXT275" s="27"/>
      <c r="TXU275" s="27"/>
      <c r="TXV275" s="27"/>
      <c r="TXW275" s="27"/>
      <c r="TXX275" s="27"/>
      <c r="TXY275" s="27"/>
      <c r="TXZ275" s="27"/>
      <c r="TYA275" s="27"/>
      <c r="TYB275" s="27"/>
      <c r="TYC275" s="27"/>
      <c r="TYD275" s="27"/>
      <c r="TYE275" s="27"/>
      <c r="TYF275" s="27"/>
      <c r="TYG275" s="27"/>
      <c r="TYH275" s="27"/>
      <c r="TYI275" s="27"/>
      <c r="TYJ275" s="27"/>
      <c r="TYK275" s="27"/>
      <c r="TYL275" s="27"/>
      <c r="TYM275" s="27"/>
      <c r="TYN275" s="27"/>
      <c r="TYO275" s="27"/>
      <c r="TYP275" s="27"/>
      <c r="TYQ275" s="27"/>
      <c r="TYR275" s="27"/>
      <c r="TYS275" s="27"/>
      <c r="TYT275" s="27"/>
      <c r="TYU275" s="27"/>
      <c r="TYV275" s="27"/>
      <c r="TYW275" s="27"/>
      <c r="TYX275" s="27"/>
      <c r="TYY275" s="27"/>
      <c r="TYZ275" s="27"/>
      <c r="TZA275" s="27"/>
      <c r="TZB275" s="27"/>
      <c r="TZC275" s="27"/>
      <c r="TZD275" s="27"/>
      <c r="TZE275" s="27"/>
      <c r="TZF275" s="27"/>
      <c r="TZG275" s="27"/>
      <c r="TZH275" s="27"/>
      <c r="TZI275" s="27"/>
      <c r="TZJ275" s="27"/>
      <c r="TZK275" s="27"/>
      <c r="TZL275" s="27"/>
      <c r="TZM275" s="27"/>
      <c r="TZN275" s="27"/>
      <c r="TZO275" s="27"/>
      <c r="TZP275" s="27"/>
      <c r="TZQ275" s="27"/>
      <c r="TZR275" s="27"/>
      <c r="TZS275" s="27"/>
      <c r="TZT275" s="27"/>
      <c r="TZU275" s="27"/>
      <c r="TZV275" s="27"/>
      <c r="TZW275" s="27"/>
      <c r="TZX275" s="27"/>
      <c r="TZY275" s="27"/>
      <c r="TZZ275" s="27"/>
      <c r="UAA275" s="27"/>
      <c r="UAB275" s="27"/>
      <c r="UAC275" s="27"/>
      <c r="UAD275" s="27"/>
      <c r="UAE275" s="27"/>
      <c r="UAF275" s="27"/>
      <c r="UAG275" s="27"/>
      <c r="UAH275" s="27"/>
      <c r="UAI275" s="27"/>
      <c r="UAJ275" s="27"/>
      <c r="UAK275" s="27"/>
      <c r="UAL275" s="27"/>
      <c r="UAM275" s="27"/>
      <c r="UAN275" s="27"/>
      <c r="UAO275" s="27"/>
      <c r="UAP275" s="27"/>
      <c r="UAQ275" s="27"/>
      <c r="UAR275" s="27"/>
      <c r="UAS275" s="27"/>
      <c r="UAT275" s="27"/>
      <c r="UAU275" s="27"/>
      <c r="UAV275" s="27"/>
      <c r="UAW275" s="27"/>
      <c r="UAX275" s="27"/>
      <c r="UAY275" s="27"/>
      <c r="UAZ275" s="27"/>
      <c r="UBA275" s="27"/>
      <c r="UBB275" s="27"/>
      <c r="UBC275" s="27"/>
      <c r="UBD275" s="27"/>
      <c r="UBE275" s="27"/>
      <c r="UBF275" s="27"/>
      <c r="UBG275" s="27"/>
      <c r="UBH275" s="27"/>
      <c r="UBI275" s="27"/>
      <c r="UBJ275" s="27"/>
      <c r="UBK275" s="27"/>
      <c r="UBL275" s="27"/>
      <c r="UBM275" s="27"/>
      <c r="UBN275" s="27"/>
      <c r="UBO275" s="27"/>
      <c r="UBP275" s="27"/>
      <c r="UBQ275" s="27"/>
      <c r="UBR275" s="27"/>
      <c r="UBS275" s="27"/>
      <c r="UBT275" s="27"/>
      <c r="UBU275" s="27"/>
      <c r="UBV275" s="27"/>
      <c r="UBW275" s="27"/>
      <c r="UBX275" s="27"/>
      <c r="UBY275" s="27"/>
      <c r="UBZ275" s="27"/>
      <c r="UCA275" s="27"/>
      <c r="UCB275" s="27"/>
      <c r="UCC275" s="27"/>
      <c r="UCD275" s="27"/>
      <c r="UCE275" s="27"/>
      <c r="UCF275" s="27"/>
      <c r="UCG275" s="27"/>
      <c r="UCH275" s="27"/>
      <c r="UCI275" s="27"/>
      <c r="UCJ275" s="27"/>
      <c r="UCK275" s="27"/>
      <c r="UCL275" s="27"/>
      <c r="UCM275" s="27"/>
      <c r="UCN275" s="27"/>
      <c r="UCO275" s="27"/>
      <c r="UCP275" s="27"/>
      <c r="UCQ275" s="27"/>
      <c r="UCR275" s="27"/>
      <c r="UCS275" s="27"/>
      <c r="UCT275" s="27"/>
      <c r="UCU275" s="27"/>
      <c r="UCV275" s="27"/>
      <c r="UCW275" s="27"/>
      <c r="UCX275" s="27"/>
      <c r="UCY275" s="27"/>
      <c r="UCZ275" s="27"/>
      <c r="UDA275" s="27"/>
      <c r="UDB275" s="27"/>
      <c r="UDC275" s="27"/>
      <c r="UDD275" s="27"/>
      <c r="UDE275" s="27"/>
      <c r="UDF275" s="27"/>
      <c r="UDG275" s="27"/>
      <c r="UDH275" s="27"/>
      <c r="UDI275" s="27"/>
      <c r="UDJ275" s="27"/>
      <c r="UDK275" s="27"/>
      <c r="UDL275" s="27"/>
      <c r="UDM275" s="27"/>
      <c r="UDN275" s="27"/>
      <c r="UDO275" s="27"/>
      <c r="UDP275" s="27"/>
      <c r="UDQ275" s="27"/>
      <c r="UDR275" s="27"/>
      <c r="UDS275" s="27"/>
      <c r="UDT275" s="27"/>
      <c r="UDU275" s="27"/>
      <c r="UDV275" s="27"/>
      <c r="UDW275" s="27"/>
      <c r="UDX275" s="27"/>
      <c r="UDY275" s="27"/>
      <c r="UDZ275" s="27"/>
      <c r="UEA275" s="27"/>
      <c r="UEB275" s="27"/>
      <c r="UEC275" s="27"/>
      <c r="UED275" s="27"/>
      <c r="UEE275" s="27"/>
      <c r="UEF275" s="27"/>
      <c r="UEG275" s="27"/>
      <c r="UEH275" s="27"/>
      <c r="UEI275" s="27"/>
      <c r="UEJ275" s="27"/>
      <c r="UEK275" s="27"/>
      <c r="UEL275" s="27"/>
      <c r="UEM275" s="27"/>
      <c r="UEN275" s="27"/>
      <c r="UEO275" s="27"/>
      <c r="UEP275" s="27"/>
      <c r="UEQ275" s="27"/>
      <c r="UER275" s="27"/>
      <c r="UES275" s="27"/>
      <c r="UET275" s="27"/>
      <c r="UEU275" s="27"/>
      <c r="UEV275" s="27"/>
      <c r="UEW275" s="27"/>
      <c r="UEX275" s="27"/>
      <c r="UEY275" s="27"/>
      <c r="UEZ275" s="27"/>
      <c r="UFA275" s="27"/>
      <c r="UFB275" s="27"/>
      <c r="UFC275" s="27"/>
      <c r="UFD275" s="27"/>
      <c r="UFE275" s="27"/>
      <c r="UFF275" s="27"/>
      <c r="UFG275" s="27"/>
      <c r="UFH275" s="27"/>
      <c r="UFI275" s="27"/>
      <c r="UFJ275" s="27"/>
      <c r="UFK275" s="27"/>
      <c r="UFL275" s="27"/>
      <c r="UFM275" s="27"/>
      <c r="UFN275" s="27"/>
      <c r="UFO275" s="27"/>
      <c r="UFP275" s="27"/>
      <c r="UFQ275" s="27"/>
      <c r="UFR275" s="27"/>
      <c r="UFS275" s="27"/>
      <c r="UFT275" s="27"/>
      <c r="UFU275" s="27"/>
      <c r="UFV275" s="27"/>
      <c r="UFW275" s="27"/>
      <c r="UFX275" s="27"/>
      <c r="UFY275" s="27"/>
      <c r="UFZ275" s="27"/>
      <c r="UGA275" s="27"/>
      <c r="UGB275" s="27"/>
      <c r="UGC275" s="27"/>
      <c r="UGD275" s="27"/>
      <c r="UGE275" s="27"/>
      <c r="UGF275" s="27"/>
      <c r="UGG275" s="27"/>
      <c r="UGH275" s="27"/>
      <c r="UGI275" s="27"/>
      <c r="UGJ275" s="27"/>
      <c r="UGK275" s="27"/>
      <c r="UGL275" s="27"/>
      <c r="UGM275" s="27"/>
      <c r="UGN275" s="27"/>
      <c r="UGO275" s="27"/>
      <c r="UGP275" s="27"/>
      <c r="UGQ275" s="27"/>
      <c r="UGR275" s="27"/>
      <c r="UGS275" s="27"/>
      <c r="UGT275" s="27"/>
      <c r="UGU275" s="27"/>
      <c r="UGV275" s="27"/>
      <c r="UGW275" s="27"/>
      <c r="UGX275" s="27"/>
      <c r="UGY275" s="27"/>
      <c r="UGZ275" s="27"/>
      <c r="UHA275" s="27"/>
      <c r="UHB275" s="27"/>
      <c r="UHC275" s="27"/>
      <c r="UHD275" s="27"/>
      <c r="UHE275" s="27"/>
      <c r="UHF275" s="27"/>
      <c r="UHG275" s="27"/>
      <c r="UHH275" s="27"/>
      <c r="UHI275" s="27"/>
      <c r="UHJ275" s="27"/>
      <c r="UHK275" s="27"/>
      <c r="UHL275" s="27"/>
      <c r="UHM275" s="27"/>
      <c r="UHN275" s="27"/>
      <c r="UHO275" s="27"/>
      <c r="UHP275" s="27"/>
      <c r="UHQ275" s="27"/>
      <c r="UHR275" s="27"/>
      <c r="UHS275" s="27"/>
      <c r="UHT275" s="27"/>
      <c r="UHU275" s="27"/>
      <c r="UHV275" s="27"/>
      <c r="UHW275" s="27"/>
      <c r="UHX275" s="27"/>
      <c r="UHY275" s="27"/>
      <c r="UHZ275" s="27"/>
      <c r="UIA275" s="27"/>
      <c r="UIB275" s="27"/>
      <c r="UIC275" s="27"/>
      <c r="UID275" s="27"/>
      <c r="UIE275" s="27"/>
      <c r="UIF275" s="27"/>
      <c r="UIG275" s="27"/>
      <c r="UIH275" s="27"/>
      <c r="UII275" s="27"/>
      <c r="UIJ275" s="27"/>
      <c r="UIK275" s="27"/>
      <c r="UIL275" s="27"/>
      <c r="UIM275" s="27"/>
      <c r="UIN275" s="27"/>
      <c r="UIO275" s="27"/>
      <c r="UIP275" s="27"/>
      <c r="UIQ275" s="27"/>
      <c r="UIR275" s="27"/>
      <c r="UIS275" s="27"/>
      <c r="UIT275" s="27"/>
      <c r="UIU275" s="27"/>
      <c r="UIV275" s="27"/>
      <c r="UIW275" s="27"/>
      <c r="UIX275" s="27"/>
      <c r="UIY275" s="27"/>
      <c r="UIZ275" s="27"/>
      <c r="UJA275" s="27"/>
      <c r="UJB275" s="27"/>
      <c r="UJC275" s="27"/>
      <c r="UJD275" s="27"/>
      <c r="UJE275" s="27"/>
      <c r="UJF275" s="27"/>
      <c r="UJG275" s="27"/>
      <c r="UJH275" s="27"/>
      <c r="UJI275" s="27"/>
      <c r="UJJ275" s="27"/>
      <c r="UJK275" s="27"/>
      <c r="UJL275" s="27"/>
      <c r="UJM275" s="27"/>
      <c r="UJN275" s="27"/>
      <c r="UJO275" s="27"/>
      <c r="UJP275" s="27"/>
      <c r="UJQ275" s="27"/>
      <c r="UJR275" s="27"/>
      <c r="UJS275" s="27"/>
      <c r="UJT275" s="27"/>
      <c r="UJU275" s="27"/>
      <c r="UJV275" s="27"/>
      <c r="UJW275" s="27"/>
      <c r="UJX275" s="27"/>
      <c r="UJY275" s="27"/>
      <c r="UJZ275" s="27"/>
      <c r="UKA275" s="27"/>
      <c r="UKB275" s="27"/>
      <c r="UKC275" s="27"/>
      <c r="UKD275" s="27"/>
      <c r="UKE275" s="27"/>
      <c r="UKF275" s="27"/>
      <c r="UKG275" s="27"/>
      <c r="UKH275" s="27"/>
      <c r="UKI275" s="27"/>
      <c r="UKJ275" s="27"/>
      <c r="UKK275" s="27"/>
      <c r="UKL275" s="27"/>
      <c r="UKM275" s="27"/>
      <c r="UKN275" s="27"/>
      <c r="UKO275" s="27"/>
      <c r="UKP275" s="27"/>
      <c r="UKQ275" s="27"/>
      <c r="UKR275" s="27"/>
      <c r="UKS275" s="27"/>
      <c r="UKT275" s="27"/>
      <c r="UKU275" s="27"/>
      <c r="UKV275" s="27"/>
      <c r="UKW275" s="27"/>
      <c r="UKX275" s="27"/>
      <c r="UKY275" s="27"/>
      <c r="UKZ275" s="27"/>
      <c r="ULA275" s="27"/>
      <c r="ULB275" s="27"/>
      <c r="ULC275" s="27"/>
      <c r="ULD275" s="27"/>
      <c r="ULE275" s="27"/>
      <c r="ULF275" s="27"/>
      <c r="ULG275" s="27"/>
      <c r="ULH275" s="27"/>
      <c r="ULI275" s="27"/>
      <c r="ULJ275" s="27"/>
      <c r="ULK275" s="27"/>
      <c r="ULL275" s="27"/>
      <c r="ULM275" s="27"/>
      <c r="ULN275" s="27"/>
      <c r="ULO275" s="27"/>
      <c r="ULP275" s="27"/>
      <c r="ULQ275" s="27"/>
      <c r="ULR275" s="27"/>
      <c r="ULS275" s="27"/>
      <c r="ULT275" s="27"/>
      <c r="ULU275" s="27"/>
      <c r="ULV275" s="27"/>
      <c r="ULW275" s="27"/>
      <c r="ULX275" s="27"/>
      <c r="ULY275" s="27"/>
      <c r="ULZ275" s="27"/>
      <c r="UMA275" s="27"/>
      <c r="UMB275" s="27"/>
      <c r="UMC275" s="27"/>
      <c r="UMD275" s="27"/>
      <c r="UME275" s="27"/>
      <c r="UMF275" s="27"/>
      <c r="UMG275" s="27"/>
      <c r="UMH275" s="27"/>
      <c r="UMI275" s="27"/>
      <c r="UMJ275" s="27"/>
      <c r="UMK275" s="27"/>
      <c r="UML275" s="27"/>
      <c r="UMM275" s="27"/>
      <c r="UMN275" s="27"/>
      <c r="UMO275" s="27"/>
      <c r="UMP275" s="27"/>
      <c r="UMQ275" s="27"/>
      <c r="UMR275" s="27"/>
      <c r="UMS275" s="27"/>
      <c r="UMT275" s="27"/>
      <c r="UMU275" s="27"/>
      <c r="UMV275" s="27"/>
      <c r="UMW275" s="27"/>
      <c r="UMX275" s="27"/>
      <c r="UMY275" s="27"/>
      <c r="UMZ275" s="27"/>
      <c r="UNA275" s="27"/>
      <c r="UNB275" s="27"/>
      <c r="UNC275" s="27"/>
      <c r="UND275" s="27"/>
      <c r="UNE275" s="27"/>
      <c r="UNF275" s="27"/>
      <c r="UNG275" s="27"/>
      <c r="UNH275" s="27"/>
      <c r="UNI275" s="27"/>
      <c r="UNJ275" s="27"/>
      <c r="UNK275" s="27"/>
      <c r="UNL275" s="27"/>
      <c r="UNM275" s="27"/>
      <c r="UNN275" s="27"/>
      <c r="UNO275" s="27"/>
      <c r="UNP275" s="27"/>
      <c r="UNQ275" s="27"/>
      <c r="UNR275" s="27"/>
      <c r="UNS275" s="27"/>
      <c r="UNT275" s="27"/>
      <c r="UNU275" s="27"/>
      <c r="UNV275" s="27"/>
      <c r="UNW275" s="27"/>
      <c r="UNX275" s="27"/>
      <c r="UNY275" s="27"/>
      <c r="UNZ275" s="27"/>
      <c r="UOA275" s="27"/>
      <c r="UOB275" s="27"/>
      <c r="UOC275" s="27"/>
      <c r="UOD275" s="27"/>
      <c r="UOE275" s="27"/>
      <c r="UOF275" s="27"/>
      <c r="UOG275" s="27"/>
      <c r="UOH275" s="27"/>
      <c r="UOI275" s="27"/>
      <c r="UOJ275" s="27"/>
      <c r="UOK275" s="27"/>
      <c r="UOL275" s="27"/>
      <c r="UOM275" s="27"/>
      <c r="UON275" s="27"/>
      <c r="UOO275" s="27"/>
      <c r="UOP275" s="27"/>
      <c r="UOQ275" s="27"/>
      <c r="UOR275" s="27"/>
      <c r="UOS275" s="27"/>
      <c r="UOT275" s="27"/>
      <c r="UOU275" s="27"/>
      <c r="UOV275" s="27"/>
      <c r="UOW275" s="27"/>
      <c r="UOX275" s="27"/>
      <c r="UOY275" s="27"/>
      <c r="UOZ275" s="27"/>
      <c r="UPA275" s="27"/>
      <c r="UPB275" s="27"/>
      <c r="UPC275" s="27"/>
      <c r="UPD275" s="27"/>
      <c r="UPE275" s="27"/>
      <c r="UPF275" s="27"/>
      <c r="UPG275" s="27"/>
      <c r="UPH275" s="27"/>
      <c r="UPI275" s="27"/>
      <c r="UPJ275" s="27"/>
      <c r="UPK275" s="27"/>
      <c r="UPL275" s="27"/>
      <c r="UPM275" s="27"/>
      <c r="UPN275" s="27"/>
      <c r="UPO275" s="27"/>
      <c r="UPP275" s="27"/>
      <c r="UPQ275" s="27"/>
      <c r="UPR275" s="27"/>
      <c r="UPS275" s="27"/>
      <c r="UPT275" s="27"/>
      <c r="UPU275" s="27"/>
      <c r="UPV275" s="27"/>
      <c r="UPW275" s="27"/>
      <c r="UPX275" s="27"/>
      <c r="UPY275" s="27"/>
      <c r="UPZ275" s="27"/>
      <c r="UQA275" s="27"/>
      <c r="UQB275" s="27"/>
      <c r="UQC275" s="27"/>
      <c r="UQD275" s="27"/>
      <c r="UQE275" s="27"/>
      <c r="UQF275" s="27"/>
      <c r="UQG275" s="27"/>
      <c r="UQH275" s="27"/>
      <c r="UQI275" s="27"/>
      <c r="UQJ275" s="27"/>
      <c r="UQK275" s="27"/>
      <c r="UQL275" s="27"/>
      <c r="UQM275" s="27"/>
      <c r="UQN275" s="27"/>
      <c r="UQO275" s="27"/>
      <c r="UQP275" s="27"/>
      <c r="UQQ275" s="27"/>
      <c r="UQR275" s="27"/>
      <c r="UQS275" s="27"/>
      <c r="UQT275" s="27"/>
      <c r="UQU275" s="27"/>
      <c r="UQV275" s="27"/>
      <c r="UQW275" s="27"/>
      <c r="UQX275" s="27"/>
      <c r="UQY275" s="27"/>
      <c r="UQZ275" s="27"/>
      <c r="URA275" s="27"/>
      <c r="URB275" s="27"/>
      <c r="URC275" s="27"/>
      <c r="URD275" s="27"/>
      <c r="URE275" s="27"/>
      <c r="URF275" s="27"/>
      <c r="URG275" s="27"/>
      <c r="URH275" s="27"/>
      <c r="URI275" s="27"/>
      <c r="URJ275" s="27"/>
      <c r="URK275" s="27"/>
      <c r="URL275" s="27"/>
      <c r="URM275" s="27"/>
      <c r="URN275" s="27"/>
      <c r="URO275" s="27"/>
      <c r="URP275" s="27"/>
      <c r="URQ275" s="27"/>
      <c r="URR275" s="27"/>
      <c r="URS275" s="27"/>
      <c r="URT275" s="27"/>
      <c r="URU275" s="27"/>
      <c r="URV275" s="27"/>
      <c r="URW275" s="27"/>
      <c r="URX275" s="27"/>
      <c r="URY275" s="27"/>
      <c r="URZ275" s="27"/>
      <c r="USA275" s="27"/>
      <c r="USB275" s="27"/>
      <c r="USC275" s="27"/>
      <c r="USD275" s="27"/>
      <c r="USE275" s="27"/>
      <c r="USF275" s="27"/>
      <c r="USG275" s="27"/>
      <c r="USH275" s="27"/>
      <c r="USI275" s="27"/>
      <c r="USJ275" s="27"/>
      <c r="USK275" s="27"/>
      <c r="USL275" s="27"/>
      <c r="USM275" s="27"/>
      <c r="USN275" s="27"/>
      <c r="USO275" s="27"/>
      <c r="USP275" s="27"/>
      <c r="USQ275" s="27"/>
      <c r="USR275" s="27"/>
      <c r="USS275" s="27"/>
      <c r="UST275" s="27"/>
      <c r="USU275" s="27"/>
      <c r="USV275" s="27"/>
      <c r="USW275" s="27"/>
      <c r="USX275" s="27"/>
      <c r="USY275" s="27"/>
      <c r="USZ275" s="27"/>
      <c r="UTA275" s="27"/>
      <c r="UTB275" s="27"/>
      <c r="UTC275" s="27"/>
      <c r="UTD275" s="27"/>
      <c r="UTE275" s="27"/>
      <c r="UTF275" s="27"/>
      <c r="UTG275" s="27"/>
      <c r="UTH275" s="27"/>
      <c r="UTI275" s="27"/>
      <c r="UTJ275" s="27"/>
      <c r="UTK275" s="27"/>
      <c r="UTL275" s="27"/>
      <c r="UTM275" s="27"/>
      <c r="UTN275" s="27"/>
      <c r="UTO275" s="27"/>
      <c r="UTP275" s="27"/>
      <c r="UTQ275" s="27"/>
      <c r="UTR275" s="27"/>
      <c r="UTS275" s="27"/>
      <c r="UTT275" s="27"/>
      <c r="UTU275" s="27"/>
      <c r="UTV275" s="27"/>
      <c r="UTW275" s="27"/>
      <c r="UTX275" s="27"/>
      <c r="UTY275" s="27"/>
      <c r="UTZ275" s="27"/>
      <c r="UUA275" s="27"/>
      <c r="UUB275" s="27"/>
      <c r="UUC275" s="27"/>
      <c r="UUD275" s="27"/>
      <c r="UUE275" s="27"/>
      <c r="UUF275" s="27"/>
      <c r="UUG275" s="27"/>
      <c r="UUH275" s="27"/>
      <c r="UUI275" s="27"/>
      <c r="UUJ275" s="27"/>
      <c r="UUK275" s="27"/>
      <c r="UUL275" s="27"/>
      <c r="UUM275" s="27"/>
      <c r="UUN275" s="27"/>
      <c r="UUO275" s="27"/>
      <c r="UUP275" s="27"/>
      <c r="UUQ275" s="27"/>
      <c r="UUR275" s="27"/>
      <c r="UUS275" s="27"/>
      <c r="UUT275" s="27"/>
      <c r="UUU275" s="27"/>
      <c r="UUV275" s="27"/>
      <c r="UUW275" s="27"/>
      <c r="UUX275" s="27"/>
      <c r="UUY275" s="27"/>
      <c r="UUZ275" s="27"/>
      <c r="UVA275" s="27"/>
      <c r="UVB275" s="27"/>
      <c r="UVC275" s="27"/>
      <c r="UVD275" s="27"/>
      <c r="UVE275" s="27"/>
      <c r="UVF275" s="27"/>
      <c r="UVG275" s="27"/>
      <c r="UVH275" s="27"/>
      <c r="UVI275" s="27"/>
      <c r="UVJ275" s="27"/>
      <c r="UVK275" s="27"/>
      <c r="UVL275" s="27"/>
      <c r="UVM275" s="27"/>
      <c r="UVN275" s="27"/>
      <c r="UVO275" s="27"/>
      <c r="UVP275" s="27"/>
      <c r="UVQ275" s="27"/>
      <c r="UVR275" s="27"/>
      <c r="UVS275" s="27"/>
      <c r="UVT275" s="27"/>
      <c r="UVU275" s="27"/>
      <c r="UVV275" s="27"/>
      <c r="UVW275" s="27"/>
      <c r="UVX275" s="27"/>
      <c r="UVY275" s="27"/>
      <c r="UVZ275" s="27"/>
      <c r="UWA275" s="27"/>
      <c r="UWB275" s="27"/>
      <c r="UWC275" s="27"/>
      <c r="UWD275" s="27"/>
      <c r="UWE275" s="27"/>
      <c r="UWF275" s="27"/>
      <c r="UWG275" s="27"/>
      <c r="UWH275" s="27"/>
      <c r="UWI275" s="27"/>
      <c r="UWJ275" s="27"/>
      <c r="UWK275" s="27"/>
      <c r="UWL275" s="27"/>
      <c r="UWM275" s="27"/>
      <c r="UWN275" s="27"/>
      <c r="UWO275" s="27"/>
      <c r="UWP275" s="27"/>
      <c r="UWQ275" s="27"/>
      <c r="UWR275" s="27"/>
      <c r="UWS275" s="27"/>
      <c r="UWT275" s="27"/>
      <c r="UWU275" s="27"/>
      <c r="UWV275" s="27"/>
      <c r="UWW275" s="27"/>
      <c r="UWX275" s="27"/>
      <c r="UWY275" s="27"/>
      <c r="UWZ275" s="27"/>
      <c r="UXA275" s="27"/>
      <c r="UXB275" s="27"/>
      <c r="UXC275" s="27"/>
      <c r="UXD275" s="27"/>
      <c r="UXE275" s="27"/>
      <c r="UXF275" s="27"/>
      <c r="UXG275" s="27"/>
      <c r="UXH275" s="27"/>
      <c r="UXI275" s="27"/>
      <c r="UXJ275" s="27"/>
      <c r="UXK275" s="27"/>
      <c r="UXL275" s="27"/>
      <c r="UXM275" s="27"/>
      <c r="UXN275" s="27"/>
      <c r="UXO275" s="27"/>
      <c r="UXP275" s="27"/>
      <c r="UXQ275" s="27"/>
      <c r="UXR275" s="27"/>
      <c r="UXS275" s="27"/>
      <c r="UXT275" s="27"/>
      <c r="UXU275" s="27"/>
      <c r="UXV275" s="27"/>
      <c r="UXW275" s="27"/>
      <c r="UXX275" s="27"/>
      <c r="UXY275" s="27"/>
      <c r="UXZ275" s="27"/>
      <c r="UYA275" s="27"/>
      <c r="UYB275" s="27"/>
      <c r="UYC275" s="27"/>
      <c r="UYD275" s="27"/>
      <c r="UYE275" s="27"/>
      <c r="UYF275" s="27"/>
      <c r="UYG275" s="27"/>
      <c r="UYH275" s="27"/>
      <c r="UYI275" s="27"/>
      <c r="UYJ275" s="27"/>
      <c r="UYK275" s="27"/>
      <c r="UYL275" s="27"/>
      <c r="UYM275" s="27"/>
      <c r="UYN275" s="27"/>
      <c r="UYO275" s="27"/>
      <c r="UYP275" s="27"/>
      <c r="UYQ275" s="27"/>
      <c r="UYR275" s="27"/>
      <c r="UYS275" s="27"/>
      <c r="UYT275" s="27"/>
      <c r="UYU275" s="27"/>
      <c r="UYV275" s="27"/>
      <c r="UYW275" s="27"/>
      <c r="UYX275" s="27"/>
      <c r="UYY275" s="27"/>
      <c r="UYZ275" s="27"/>
      <c r="UZA275" s="27"/>
      <c r="UZB275" s="27"/>
      <c r="UZC275" s="27"/>
      <c r="UZD275" s="27"/>
      <c r="UZE275" s="27"/>
      <c r="UZF275" s="27"/>
      <c r="UZG275" s="27"/>
      <c r="UZH275" s="27"/>
      <c r="UZI275" s="27"/>
      <c r="UZJ275" s="27"/>
      <c r="UZK275" s="27"/>
      <c r="UZL275" s="27"/>
      <c r="UZM275" s="27"/>
      <c r="UZN275" s="27"/>
      <c r="UZO275" s="27"/>
      <c r="UZP275" s="27"/>
      <c r="UZQ275" s="27"/>
      <c r="UZR275" s="27"/>
      <c r="UZS275" s="27"/>
      <c r="UZT275" s="27"/>
      <c r="UZU275" s="27"/>
      <c r="UZV275" s="27"/>
      <c r="UZW275" s="27"/>
      <c r="UZX275" s="27"/>
      <c r="UZY275" s="27"/>
      <c r="UZZ275" s="27"/>
      <c r="VAA275" s="27"/>
      <c r="VAB275" s="27"/>
      <c r="VAC275" s="27"/>
      <c r="VAD275" s="27"/>
      <c r="VAE275" s="27"/>
      <c r="VAF275" s="27"/>
      <c r="VAG275" s="27"/>
      <c r="VAH275" s="27"/>
      <c r="VAI275" s="27"/>
      <c r="VAJ275" s="27"/>
      <c r="VAK275" s="27"/>
      <c r="VAL275" s="27"/>
      <c r="VAM275" s="27"/>
      <c r="VAN275" s="27"/>
      <c r="VAO275" s="27"/>
      <c r="VAP275" s="27"/>
      <c r="VAQ275" s="27"/>
      <c r="VAR275" s="27"/>
      <c r="VAS275" s="27"/>
      <c r="VAT275" s="27"/>
      <c r="VAU275" s="27"/>
      <c r="VAV275" s="27"/>
      <c r="VAW275" s="27"/>
      <c r="VAX275" s="27"/>
      <c r="VAY275" s="27"/>
      <c r="VAZ275" s="27"/>
      <c r="VBA275" s="27"/>
      <c r="VBB275" s="27"/>
      <c r="VBC275" s="27"/>
      <c r="VBD275" s="27"/>
      <c r="VBE275" s="27"/>
      <c r="VBF275" s="27"/>
      <c r="VBG275" s="27"/>
      <c r="VBH275" s="27"/>
      <c r="VBI275" s="27"/>
      <c r="VBJ275" s="27"/>
      <c r="VBK275" s="27"/>
      <c r="VBL275" s="27"/>
      <c r="VBM275" s="27"/>
      <c r="VBN275" s="27"/>
      <c r="VBO275" s="27"/>
      <c r="VBP275" s="27"/>
      <c r="VBQ275" s="27"/>
      <c r="VBR275" s="27"/>
      <c r="VBS275" s="27"/>
      <c r="VBT275" s="27"/>
      <c r="VBU275" s="27"/>
      <c r="VBV275" s="27"/>
      <c r="VBW275" s="27"/>
      <c r="VBX275" s="27"/>
      <c r="VBY275" s="27"/>
      <c r="VBZ275" s="27"/>
      <c r="VCA275" s="27"/>
      <c r="VCB275" s="27"/>
      <c r="VCC275" s="27"/>
      <c r="VCD275" s="27"/>
      <c r="VCE275" s="27"/>
      <c r="VCF275" s="27"/>
      <c r="VCG275" s="27"/>
      <c r="VCH275" s="27"/>
      <c r="VCI275" s="27"/>
      <c r="VCJ275" s="27"/>
      <c r="VCK275" s="27"/>
      <c r="VCL275" s="27"/>
      <c r="VCM275" s="27"/>
      <c r="VCN275" s="27"/>
      <c r="VCO275" s="27"/>
      <c r="VCP275" s="27"/>
      <c r="VCQ275" s="27"/>
      <c r="VCR275" s="27"/>
      <c r="VCS275" s="27"/>
      <c r="VCT275" s="27"/>
      <c r="VCU275" s="27"/>
      <c r="VCV275" s="27"/>
      <c r="VCW275" s="27"/>
      <c r="VCX275" s="27"/>
      <c r="VCY275" s="27"/>
      <c r="VCZ275" s="27"/>
      <c r="VDA275" s="27"/>
      <c r="VDB275" s="27"/>
      <c r="VDC275" s="27"/>
      <c r="VDD275" s="27"/>
      <c r="VDE275" s="27"/>
      <c r="VDF275" s="27"/>
      <c r="VDG275" s="27"/>
      <c r="VDH275" s="27"/>
      <c r="VDI275" s="27"/>
      <c r="VDJ275" s="27"/>
      <c r="VDK275" s="27"/>
      <c r="VDL275" s="27"/>
      <c r="VDM275" s="27"/>
      <c r="VDN275" s="27"/>
      <c r="VDO275" s="27"/>
      <c r="VDP275" s="27"/>
      <c r="VDQ275" s="27"/>
      <c r="VDR275" s="27"/>
      <c r="VDS275" s="27"/>
      <c r="VDT275" s="27"/>
      <c r="VDU275" s="27"/>
      <c r="VDV275" s="27"/>
      <c r="VDW275" s="27"/>
      <c r="VDX275" s="27"/>
      <c r="VDY275" s="27"/>
      <c r="VDZ275" s="27"/>
      <c r="VEA275" s="27"/>
      <c r="VEB275" s="27"/>
      <c r="VEC275" s="27"/>
      <c r="VED275" s="27"/>
      <c r="VEE275" s="27"/>
      <c r="VEF275" s="27"/>
      <c r="VEG275" s="27"/>
      <c r="VEH275" s="27"/>
      <c r="VEI275" s="27"/>
      <c r="VEJ275" s="27"/>
      <c r="VEK275" s="27"/>
      <c r="VEL275" s="27"/>
      <c r="VEM275" s="27"/>
      <c r="VEN275" s="27"/>
      <c r="VEO275" s="27"/>
      <c r="VEP275" s="27"/>
      <c r="VEQ275" s="27"/>
      <c r="VER275" s="27"/>
      <c r="VES275" s="27"/>
      <c r="VET275" s="27"/>
      <c r="VEU275" s="27"/>
      <c r="VEV275" s="27"/>
      <c r="VEW275" s="27"/>
      <c r="VEX275" s="27"/>
      <c r="VEY275" s="27"/>
      <c r="VEZ275" s="27"/>
      <c r="VFA275" s="27"/>
      <c r="VFB275" s="27"/>
      <c r="VFC275" s="27"/>
      <c r="VFD275" s="27"/>
      <c r="VFE275" s="27"/>
      <c r="VFF275" s="27"/>
      <c r="VFG275" s="27"/>
      <c r="VFH275" s="27"/>
      <c r="VFI275" s="27"/>
      <c r="VFJ275" s="27"/>
      <c r="VFK275" s="27"/>
      <c r="VFL275" s="27"/>
      <c r="VFM275" s="27"/>
      <c r="VFN275" s="27"/>
      <c r="VFO275" s="27"/>
      <c r="VFP275" s="27"/>
      <c r="VFQ275" s="27"/>
      <c r="VFR275" s="27"/>
      <c r="VFS275" s="27"/>
      <c r="VFT275" s="27"/>
      <c r="VFU275" s="27"/>
      <c r="VFV275" s="27"/>
      <c r="VFW275" s="27"/>
      <c r="VFX275" s="27"/>
      <c r="VFY275" s="27"/>
      <c r="VFZ275" s="27"/>
      <c r="VGA275" s="27"/>
      <c r="VGB275" s="27"/>
      <c r="VGC275" s="27"/>
      <c r="VGD275" s="27"/>
      <c r="VGE275" s="27"/>
      <c r="VGF275" s="27"/>
      <c r="VGG275" s="27"/>
      <c r="VGH275" s="27"/>
      <c r="VGI275" s="27"/>
      <c r="VGJ275" s="27"/>
      <c r="VGK275" s="27"/>
      <c r="VGL275" s="27"/>
      <c r="VGM275" s="27"/>
      <c r="VGN275" s="27"/>
      <c r="VGO275" s="27"/>
      <c r="VGP275" s="27"/>
      <c r="VGQ275" s="27"/>
      <c r="VGR275" s="27"/>
      <c r="VGS275" s="27"/>
      <c r="VGT275" s="27"/>
      <c r="VGU275" s="27"/>
      <c r="VGV275" s="27"/>
      <c r="VGW275" s="27"/>
      <c r="VGX275" s="27"/>
      <c r="VGY275" s="27"/>
      <c r="VGZ275" s="27"/>
      <c r="VHA275" s="27"/>
      <c r="VHB275" s="27"/>
      <c r="VHC275" s="27"/>
      <c r="VHD275" s="27"/>
      <c r="VHE275" s="27"/>
      <c r="VHF275" s="27"/>
      <c r="VHG275" s="27"/>
      <c r="VHH275" s="27"/>
      <c r="VHI275" s="27"/>
      <c r="VHJ275" s="27"/>
      <c r="VHK275" s="27"/>
      <c r="VHL275" s="27"/>
      <c r="VHM275" s="27"/>
      <c r="VHN275" s="27"/>
      <c r="VHO275" s="27"/>
      <c r="VHP275" s="27"/>
      <c r="VHQ275" s="27"/>
      <c r="VHR275" s="27"/>
      <c r="VHS275" s="27"/>
      <c r="VHT275" s="27"/>
      <c r="VHU275" s="27"/>
      <c r="VHV275" s="27"/>
      <c r="VHW275" s="27"/>
      <c r="VHX275" s="27"/>
      <c r="VHY275" s="27"/>
      <c r="VHZ275" s="27"/>
      <c r="VIA275" s="27"/>
      <c r="VIB275" s="27"/>
      <c r="VIC275" s="27"/>
      <c r="VID275" s="27"/>
      <c r="VIE275" s="27"/>
      <c r="VIF275" s="27"/>
      <c r="VIG275" s="27"/>
      <c r="VIH275" s="27"/>
      <c r="VII275" s="27"/>
      <c r="VIJ275" s="27"/>
      <c r="VIK275" s="27"/>
      <c r="VIL275" s="27"/>
      <c r="VIM275" s="27"/>
      <c r="VIN275" s="27"/>
      <c r="VIO275" s="27"/>
      <c r="VIP275" s="27"/>
      <c r="VIQ275" s="27"/>
      <c r="VIR275" s="27"/>
      <c r="VIS275" s="27"/>
      <c r="VIT275" s="27"/>
      <c r="VIU275" s="27"/>
      <c r="VIV275" s="27"/>
      <c r="VIW275" s="27"/>
      <c r="VIX275" s="27"/>
      <c r="VIY275" s="27"/>
      <c r="VIZ275" s="27"/>
      <c r="VJA275" s="27"/>
      <c r="VJB275" s="27"/>
      <c r="VJC275" s="27"/>
      <c r="VJD275" s="27"/>
      <c r="VJE275" s="27"/>
      <c r="VJF275" s="27"/>
      <c r="VJG275" s="27"/>
      <c r="VJH275" s="27"/>
      <c r="VJI275" s="27"/>
      <c r="VJJ275" s="27"/>
      <c r="VJK275" s="27"/>
      <c r="VJL275" s="27"/>
      <c r="VJM275" s="27"/>
      <c r="VJN275" s="27"/>
      <c r="VJO275" s="27"/>
      <c r="VJP275" s="27"/>
      <c r="VJQ275" s="27"/>
      <c r="VJR275" s="27"/>
      <c r="VJS275" s="27"/>
      <c r="VJT275" s="27"/>
      <c r="VJU275" s="27"/>
      <c r="VJV275" s="27"/>
      <c r="VJW275" s="27"/>
      <c r="VJX275" s="27"/>
      <c r="VJY275" s="27"/>
      <c r="VJZ275" s="27"/>
      <c r="VKA275" s="27"/>
      <c r="VKB275" s="27"/>
      <c r="VKC275" s="27"/>
      <c r="VKD275" s="27"/>
      <c r="VKE275" s="27"/>
      <c r="VKF275" s="27"/>
      <c r="VKG275" s="27"/>
      <c r="VKH275" s="27"/>
      <c r="VKI275" s="27"/>
      <c r="VKJ275" s="27"/>
      <c r="VKK275" s="27"/>
      <c r="VKL275" s="27"/>
      <c r="VKM275" s="27"/>
      <c r="VKN275" s="27"/>
      <c r="VKO275" s="27"/>
      <c r="VKP275" s="27"/>
      <c r="VKQ275" s="27"/>
      <c r="VKR275" s="27"/>
      <c r="VKS275" s="27"/>
      <c r="VKT275" s="27"/>
      <c r="VKU275" s="27"/>
      <c r="VKV275" s="27"/>
      <c r="VKW275" s="27"/>
      <c r="VKX275" s="27"/>
      <c r="VKY275" s="27"/>
      <c r="VKZ275" s="27"/>
      <c r="VLA275" s="27"/>
      <c r="VLB275" s="27"/>
      <c r="VLC275" s="27"/>
      <c r="VLD275" s="27"/>
      <c r="VLE275" s="27"/>
      <c r="VLF275" s="27"/>
      <c r="VLG275" s="27"/>
      <c r="VLH275" s="27"/>
      <c r="VLI275" s="27"/>
      <c r="VLJ275" s="27"/>
      <c r="VLK275" s="27"/>
      <c r="VLL275" s="27"/>
      <c r="VLM275" s="27"/>
      <c r="VLN275" s="27"/>
      <c r="VLO275" s="27"/>
      <c r="VLP275" s="27"/>
      <c r="VLQ275" s="27"/>
      <c r="VLR275" s="27"/>
      <c r="VLS275" s="27"/>
      <c r="VLT275" s="27"/>
      <c r="VLU275" s="27"/>
      <c r="VLV275" s="27"/>
      <c r="VLW275" s="27"/>
      <c r="VLX275" s="27"/>
      <c r="VLY275" s="27"/>
      <c r="VLZ275" s="27"/>
      <c r="VMA275" s="27"/>
      <c r="VMB275" s="27"/>
      <c r="VMC275" s="27"/>
      <c r="VMD275" s="27"/>
      <c r="VME275" s="27"/>
      <c r="VMF275" s="27"/>
      <c r="VMG275" s="27"/>
      <c r="VMH275" s="27"/>
      <c r="VMI275" s="27"/>
      <c r="VMJ275" s="27"/>
      <c r="VMK275" s="27"/>
      <c r="VML275" s="27"/>
      <c r="VMM275" s="27"/>
      <c r="VMN275" s="27"/>
      <c r="VMO275" s="27"/>
      <c r="VMP275" s="27"/>
      <c r="VMQ275" s="27"/>
      <c r="VMR275" s="27"/>
      <c r="VMS275" s="27"/>
      <c r="VMT275" s="27"/>
      <c r="VMU275" s="27"/>
      <c r="VMV275" s="27"/>
      <c r="VMW275" s="27"/>
      <c r="VMX275" s="27"/>
      <c r="VMY275" s="27"/>
      <c r="VMZ275" s="27"/>
      <c r="VNA275" s="27"/>
      <c r="VNB275" s="27"/>
      <c r="VNC275" s="27"/>
      <c r="VND275" s="27"/>
      <c r="VNE275" s="27"/>
      <c r="VNF275" s="27"/>
      <c r="VNG275" s="27"/>
      <c r="VNH275" s="27"/>
      <c r="VNI275" s="27"/>
      <c r="VNJ275" s="27"/>
      <c r="VNK275" s="27"/>
      <c r="VNL275" s="27"/>
      <c r="VNM275" s="27"/>
      <c r="VNN275" s="27"/>
      <c r="VNO275" s="27"/>
      <c r="VNP275" s="27"/>
      <c r="VNQ275" s="27"/>
      <c r="VNR275" s="27"/>
      <c r="VNS275" s="27"/>
      <c r="VNT275" s="27"/>
      <c r="VNU275" s="27"/>
      <c r="VNV275" s="27"/>
      <c r="VNW275" s="27"/>
      <c r="VNX275" s="27"/>
      <c r="VNY275" s="27"/>
      <c r="VNZ275" s="27"/>
      <c r="VOA275" s="27"/>
      <c r="VOB275" s="27"/>
      <c r="VOC275" s="27"/>
      <c r="VOD275" s="27"/>
      <c r="VOE275" s="27"/>
      <c r="VOF275" s="27"/>
      <c r="VOG275" s="27"/>
      <c r="VOH275" s="27"/>
      <c r="VOI275" s="27"/>
      <c r="VOJ275" s="27"/>
      <c r="VOK275" s="27"/>
      <c r="VOL275" s="27"/>
      <c r="VOM275" s="27"/>
      <c r="VON275" s="27"/>
      <c r="VOO275" s="27"/>
      <c r="VOP275" s="27"/>
      <c r="VOQ275" s="27"/>
      <c r="VOR275" s="27"/>
      <c r="VOS275" s="27"/>
      <c r="VOT275" s="27"/>
      <c r="VOU275" s="27"/>
      <c r="VOV275" s="27"/>
      <c r="VOW275" s="27"/>
      <c r="VOX275" s="27"/>
      <c r="VOY275" s="27"/>
      <c r="VOZ275" s="27"/>
      <c r="VPA275" s="27"/>
      <c r="VPB275" s="27"/>
      <c r="VPC275" s="27"/>
      <c r="VPD275" s="27"/>
      <c r="VPE275" s="27"/>
      <c r="VPF275" s="27"/>
      <c r="VPG275" s="27"/>
      <c r="VPH275" s="27"/>
      <c r="VPI275" s="27"/>
      <c r="VPJ275" s="27"/>
      <c r="VPK275" s="27"/>
      <c r="VPL275" s="27"/>
      <c r="VPM275" s="27"/>
      <c r="VPN275" s="27"/>
      <c r="VPO275" s="27"/>
      <c r="VPP275" s="27"/>
      <c r="VPQ275" s="27"/>
      <c r="VPR275" s="27"/>
      <c r="VPS275" s="27"/>
      <c r="VPT275" s="27"/>
      <c r="VPU275" s="27"/>
      <c r="VPV275" s="27"/>
      <c r="VPW275" s="27"/>
      <c r="VPX275" s="27"/>
      <c r="VPY275" s="27"/>
      <c r="VPZ275" s="27"/>
      <c r="VQA275" s="27"/>
      <c r="VQB275" s="27"/>
      <c r="VQC275" s="27"/>
      <c r="VQD275" s="27"/>
      <c r="VQE275" s="27"/>
      <c r="VQF275" s="27"/>
      <c r="VQG275" s="27"/>
      <c r="VQH275" s="27"/>
      <c r="VQI275" s="27"/>
      <c r="VQJ275" s="27"/>
      <c r="VQK275" s="27"/>
      <c r="VQL275" s="27"/>
      <c r="VQM275" s="27"/>
      <c r="VQN275" s="27"/>
      <c r="VQO275" s="27"/>
      <c r="VQP275" s="27"/>
      <c r="VQQ275" s="27"/>
      <c r="VQR275" s="27"/>
      <c r="VQS275" s="27"/>
      <c r="VQT275" s="27"/>
      <c r="VQU275" s="27"/>
      <c r="VQV275" s="27"/>
      <c r="VQW275" s="27"/>
      <c r="VQX275" s="27"/>
      <c r="VQY275" s="27"/>
      <c r="VQZ275" s="27"/>
      <c r="VRA275" s="27"/>
      <c r="VRB275" s="27"/>
      <c r="VRC275" s="27"/>
      <c r="VRD275" s="27"/>
      <c r="VRE275" s="27"/>
      <c r="VRF275" s="27"/>
      <c r="VRG275" s="27"/>
      <c r="VRH275" s="27"/>
      <c r="VRI275" s="27"/>
      <c r="VRJ275" s="27"/>
      <c r="VRK275" s="27"/>
      <c r="VRL275" s="27"/>
      <c r="VRM275" s="27"/>
      <c r="VRN275" s="27"/>
      <c r="VRO275" s="27"/>
      <c r="VRP275" s="27"/>
      <c r="VRQ275" s="27"/>
      <c r="VRR275" s="27"/>
      <c r="VRS275" s="27"/>
      <c r="VRT275" s="27"/>
      <c r="VRU275" s="27"/>
      <c r="VRV275" s="27"/>
      <c r="VRW275" s="27"/>
      <c r="VRX275" s="27"/>
      <c r="VRY275" s="27"/>
      <c r="VRZ275" s="27"/>
      <c r="VSA275" s="27"/>
      <c r="VSB275" s="27"/>
      <c r="VSC275" s="27"/>
      <c r="VSD275" s="27"/>
      <c r="VSE275" s="27"/>
      <c r="VSF275" s="27"/>
      <c r="VSG275" s="27"/>
      <c r="VSH275" s="27"/>
      <c r="VSI275" s="27"/>
      <c r="VSJ275" s="27"/>
      <c r="VSK275" s="27"/>
      <c r="VSL275" s="27"/>
      <c r="VSM275" s="27"/>
      <c r="VSN275" s="27"/>
      <c r="VSO275" s="27"/>
      <c r="VSP275" s="27"/>
      <c r="VSQ275" s="27"/>
      <c r="VSR275" s="27"/>
      <c r="VSS275" s="27"/>
      <c r="VST275" s="27"/>
      <c r="VSU275" s="27"/>
      <c r="VSV275" s="27"/>
      <c r="VSW275" s="27"/>
      <c r="VSX275" s="27"/>
      <c r="VSY275" s="27"/>
      <c r="VSZ275" s="27"/>
      <c r="VTA275" s="27"/>
      <c r="VTB275" s="27"/>
      <c r="VTC275" s="27"/>
      <c r="VTD275" s="27"/>
      <c r="VTE275" s="27"/>
      <c r="VTF275" s="27"/>
      <c r="VTG275" s="27"/>
      <c r="VTH275" s="27"/>
      <c r="VTI275" s="27"/>
      <c r="VTJ275" s="27"/>
      <c r="VTK275" s="27"/>
      <c r="VTL275" s="27"/>
      <c r="VTM275" s="27"/>
      <c r="VTN275" s="27"/>
      <c r="VTO275" s="27"/>
      <c r="VTP275" s="27"/>
      <c r="VTQ275" s="27"/>
      <c r="VTR275" s="27"/>
      <c r="VTS275" s="27"/>
      <c r="VTT275" s="27"/>
      <c r="VTU275" s="27"/>
      <c r="VTV275" s="27"/>
      <c r="VTW275" s="27"/>
      <c r="VTX275" s="27"/>
      <c r="VTY275" s="27"/>
      <c r="VTZ275" s="27"/>
      <c r="VUA275" s="27"/>
      <c r="VUB275" s="27"/>
      <c r="VUC275" s="27"/>
      <c r="VUD275" s="27"/>
      <c r="VUE275" s="27"/>
      <c r="VUF275" s="27"/>
      <c r="VUG275" s="27"/>
      <c r="VUH275" s="27"/>
      <c r="VUI275" s="27"/>
      <c r="VUJ275" s="27"/>
      <c r="VUK275" s="27"/>
      <c r="VUL275" s="27"/>
      <c r="VUM275" s="27"/>
      <c r="VUN275" s="27"/>
      <c r="VUO275" s="27"/>
      <c r="VUP275" s="27"/>
      <c r="VUQ275" s="27"/>
      <c r="VUR275" s="27"/>
      <c r="VUS275" s="27"/>
      <c r="VUT275" s="27"/>
      <c r="VUU275" s="27"/>
      <c r="VUV275" s="27"/>
      <c r="VUW275" s="27"/>
      <c r="VUX275" s="27"/>
      <c r="VUY275" s="27"/>
      <c r="VUZ275" s="27"/>
      <c r="VVA275" s="27"/>
      <c r="VVB275" s="27"/>
      <c r="VVC275" s="27"/>
      <c r="VVD275" s="27"/>
      <c r="VVE275" s="27"/>
      <c r="VVF275" s="27"/>
      <c r="VVG275" s="27"/>
      <c r="VVH275" s="27"/>
      <c r="VVI275" s="27"/>
      <c r="VVJ275" s="27"/>
      <c r="VVK275" s="27"/>
      <c r="VVL275" s="27"/>
      <c r="VVM275" s="27"/>
      <c r="VVN275" s="27"/>
      <c r="VVO275" s="27"/>
      <c r="VVP275" s="27"/>
      <c r="VVQ275" s="27"/>
      <c r="VVR275" s="27"/>
      <c r="VVS275" s="27"/>
      <c r="VVT275" s="27"/>
      <c r="VVU275" s="27"/>
      <c r="VVV275" s="27"/>
      <c r="VVW275" s="27"/>
      <c r="VVX275" s="27"/>
      <c r="VVY275" s="27"/>
      <c r="VVZ275" s="27"/>
      <c r="VWA275" s="27"/>
      <c r="VWB275" s="27"/>
      <c r="VWC275" s="27"/>
      <c r="VWD275" s="27"/>
      <c r="VWE275" s="27"/>
      <c r="VWF275" s="27"/>
      <c r="VWG275" s="27"/>
      <c r="VWH275" s="27"/>
      <c r="VWI275" s="27"/>
      <c r="VWJ275" s="27"/>
      <c r="VWK275" s="27"/>
      <c r="VWL275" s="27"/>
      <c r="VWM275" s="27"/>
      <c r="VWN275" s="27"/>
      <c r="VWO275" s="27"/>
      <c r="VWP275" s="27"/>
      <c r="VWQ275" s="27"/>
      <c r="VWR275" s="27"/>
      <c r="VWS275" s="27"/>
      <c r="VWT275" s="27"/>
      <c r="VWU275" s="27"/>
      <c r="VWV275" s="27"/>
      <c r="VWW275" s="27"/>
      <c r="VWX275" s="27"/>
      <c r="VWY275" s="27"/>
      <c r="VWZ275" s="27"/>
      <c r="VXA275" s="27"/>
      <c r="VXB275" s="27"/>
      <c r="VXC275" s="27"/>
      <c r="VXD275" s="27"/>
      <c r="VXE275" s="27"/>
      <c r="VXF275" s="27"/>
      <c r="VXG275" s="27"/>
      <c r="VXH275" s="27"/>
      <c r="VXI275" s="27"/>
      <c r="VXJ275" s="27"/>
      <c r="VXK275" s="27"/>
      <c r="VXL275" s="27"/>
      <c r="VXM275" s="27"/>
      <c r="VXN275" s="27"/>
      <c r="VXO275" s="27"/>
      <c r="VXP275" s="27"/>
      <c r="VXQ275" s="27"/>
      <c r="VXR275" s="27"/>
      <c r="VXS275" s="27"/>
      <c r="VXT275" s="27"/>
      <c r="VXU275" s="27"/>
      <c r="VXV275" s="27"/>
      <c r="VXW275" s="27"/>
      <c r="VXX275" s="27"/>
      <c r="VXY275" s="27"/>
      <c r="VXZ275" s="27"/>
      <c r="VYA275" s="27"/>
      <c r="VYB275" s="27"/>
      <c r="VYC275" s="27"/>
      <c r="VYD275" s="27"/>
      <c r="VYE275" s="27"/>
      <c r="VYF275" s="27"/>
      <c r="VYG275" s="27"/>
      <c r="VYH275" s="27"/>
      <c r="VYI275" s="27"/>
      <c r="VYJ275" s="27"/>
      <c r="VYK275" s="27"/>
      <c r="VYL275" s="27"/>
      <c r="VYM275" s="27"/>
      <c r="VYN275" s="27"/>
      <c r="VYO275" s="27"/>
      <c r="VYP275" s="27"/>
      <c r="VYQ275" s="27"/>
      <c r="VYR275" s="27"/>
      <c r="VYS275" s="27"/>
      <c r="VYT275" s="27"/>
      <c r="VYU275" s="27"/>
      <c r="VYV275" s="27"/>
      <c r="VYW275" s="27"/>
      <c r="VYX275" s="27"/>
      <c r="VYY275" s="27"/>
      <c r="VYZ275" s="27"/>
      <c r="VZA275" s="27"/>
      <c r="VZB275" s="27"/>
      <c r="VZC275" s="27"/>
      <c r="VZD275" s="27"/>
      <c r="VZE275" s="27"/>
      <c r="VZF275" s="27"/>
      <c r="VZG275" s="27"/>
      <c r="VZH275" s="27"/>
      <c r="VZI275" s="27"/>
      <c r="VZJ275" s="27"/>
      <c r="VZK275" s="27"/>
      <c r="VZL275" s="27"/>
      <c r="VZM275" s="27"/>
      <c r="VZN275" s="27"/>
      <c r="VZO275" s="27"/>
      <c r="VZP275" s="27"/>
      <c r="VZQ275" s="27"/>
      <c r="VZR275" s="27"/>
      <c r="VZS275" s="27"/>
      <c r="VZT275" s="27"/>
      <c r="VZU275" s="27"/>
      <c r="VZV275" s="27"/>
      <c r="VZW275" s="27"/>
      <c r="VZX275" s="27"/>
      <c r="VZY275" s="27"/>
      <c r="VZZ275" s="27"/>
      <c r="WAA275" s="27"/>
      <c r="WAB275" s="27"/>
      <c r="WAC275" s="27"/>
      <c r="WAD275" s="27"/>
      <c r="WAE275" s="27"/>
      <c r="WAF275" s="27"/>
      <c r="WAG275" s="27"/>
      <c r="WAH275" s="27"/>
      <c r="WAI275" s="27"/>
      <c r="WAJ275" s="27"/>
      <c r="WAK275" s="27"/>
      <c r="WAL275" s="27"/>
      <c r="WAM275" s="27"/>
      <c r="WAN275" s="27"/>
      <c r="WAO275" s="27"/>
      <c r="WAP275" s="27"/>
      <c r="WAQ275" s="27"/>
      <c r="WAR275" s="27"/>
      <c r="WAS275" s="27"/>
      <c r="WAT275" s="27"/>
      <c r="WAU275" s="27"/>
      <c r="WAV275" s="27"/>
      <c r="WAW275" s="27"/>
      <c r="WAX275" s="27"/>
      <c r="WAY275" s="27"/>
      <c r="WAZ275" s="27"/>
      <c r="WBA275" s="27"/>
      <c r="WBB275" s="27"/>
      <c r="WBC275" s="27"/>
      <c r="WBD275" s="27"/>
      <c r="WBE275" s="27"/>
      <c r="WBF275" s="27"/>
      <c r="WBG275" s="27"/>
      <c r="WBH275" s="27"/>
      <c r="WBI275" s="27"/>
      <c r="WBJ275" s="27"/>
      <c r="WBK275" s="27"/>
      <c r="WBL275" s="27"/>
      <c r="WBM275" s="27"/>
      <c r="WBN275" s="27"/>
      <c r="WBO275" s="27"/>
      <c r="WBP275" s="27"/>
      <c r="WBQ275" s="27"/>
      <c r="WBR275" s="27"/>
      <c r="WBS275" s="27"/>
      <c r="WBT275" s="27"/>
      <c r="WBU275" s="27"/>
      <c r="WBV275" s="27"/>
      <c r="WBW275" s="27"/>
      <c r="WBX275" s="27"/>
      <c r="WBY275" s="27"/>
      <c r="WBZ275" s="27"/>
      <c r="WCA275" s="27"/>
      <c r="WCB275" s="27"/>
      <c r="WCC275" s="27"/>
      <c r="WCD275" s="27"/>
      <c r="WCE275" s="27"/>
      <c r="WCF275" s="27"/>
      <c r="WCG275" s="27"/>
      <c r="WCH275" s="27"/>
      <c r="WCI275" s="27"/>
      <c r="WCJ275" s="27"/>
      <c r="WCK275" s="27"/>
      <c r="WCL275" s="27"/>
      <c r="WCM275" s="27"/>
      <c r="WCN275" s="27"/>
      <c r="WCO275" s="27"/>
      <c r="WCP275" s="27"/>
      <c r="WCQ275" s="27"/>
      <c r="WCR275" s="27"/>
      <c r="WCS275" s="27"/>
      <c r="WCT275" s="27"/>
      <c r="WCU275" s="27"/>
      <c r="WCV275" s="27"/>
      <c r="WCW275" s="27"/>
      <c r="WCX275" s="27"/>
      <c r="WCY275" s="27"/>
      <c r="WCZ275" s="27"/>
      <c r="WDA275" s="27"/>
      <c r="WDB275" s="27"/>
      <c r="WDC275" s="27"/>
      <c r="WDD275" s="27"/>
      <c r="WDE275" s="27"/>
      <c r="WDF275" s="27"/>
      <c r="WDG275" s="27"/>
      <c r="WDH275" s="27"/>
      <c r="WDI275" s="27"/>
      <c r="WDJ275" s="27"/>
      <c r="WDK275" s="27"/>
      <c r="WDL275" s="27"/>
      <c r="WDM275" s="27"/>
      <c r="WDN275" s="27"/>
      <c r="WDO275" s="27"/>
      <c r="WDP275" s="27"/>
      <c r="WDQ275" s="27"/>
      <c r="WDR275" s="27"/>
      <c r="WDS275" s="27"/>
      <c r="WDT275" s="27"/>
      <c r="WDU275" s="27"/>
      <c r="WDV275" s="27"/>
      <c r="WDW275" s="27"/>
      <c r="WDX275" s="27"/>
      <c r="WDY275" s="27"/>
      <c r="WDZ275" s="27"/>
      <c r="WEA275" s="27"/>
      <c r="WEB275" s="27"/>
      <c r="WEC275" s="27"/>
      <c r="WED275" s="27"/>
      <c r="WEE275" s="27"/>
      <c r="WEF275" s="27"/>
      <c r="WEG275" s="27"/>
      <c r="WEH275" s="27"/>
      <c r="WEI275" s="27"/>
      <c r="WEJ275" s="27"/>
      <c r="WEK275" s="27"/>
      <c r="WEL275" s="27"/>
      <c r="WEM275" s="27"/>
      <c r="WEN275" s="27"/>
      <c r="WEO275" s="27"/>
      <c r="WEP275" s="27"/>
      <c r="WEQ275" s="27"/>
      <c r="WER275" s="27"/>
      <c r="WES275" s="27"/>
      <c r="WET275" s="27"/>
      <c r="WEU275" s="27"/>
      <c r="WEV275" s="27"/>
      <c r="WEW275" s="27"/>
      <c r="WEX275" s="27"/>
      <c r="WEY275" s="27"/>
      <c r="WEZ275" s="27"/>
      <c r="WFA275" s="27"/>
      <c r="WFB275" s="27"/>
      <c r="WFC275" s="27"/>
      <c r="WFD275" s="27"/>
      <c r="WFE275" s="27"/>
      <c r="WFF275" s="27"/>
      <c r="WFG275" s="27"/>
      <c r="WFH275" s="27"/>
      <c r="WFI275" s="27"/>
      <c r="WFJ275" s="27"/>
      <c r="WFK275" s="27"/>
      <c r="WFL275" s="27"/>
      <c r="WFM275" s="27"/>
      <c r="WFN275" s="27"/>
      <c r="WFO275" s="27"/>
      <c r="WFP275" s="27"/>
      <c r="WFQ275" s="27"/>
      <c r="WFR275" s="27"/>
      <c r="WFS275" s="27"/>
      <c r="WFT275" s="27"/>
      <c r="WFU275" s="27"/>
      <c r="WFV275" s="27"/>
      <c r="WFW275" s="27"/>
      <c r="WFX275" s="27"/>
      <c r="WFY275" s="27"/>
      <c r="WFZ275" s="27"/>
      <c r="WGA275" s="27"/>
      <c r="WGB275" s="27"/>
      <c r="WGC275" s="27"/>
      <c r="WGD275" s="27"/>
      <c r="WGE275" s="27"/>
      <c r="WGF275" s="27"/>
      <c r="WGG275" s="27"/>
      <c r="WGH275" s="27"/>
      <c r="WGI275" s="27"/>
      <c r="WGJ275" s="27"/>
      <c r="WGK275" s="27"/>
      <c r="WGL275" s="27"/>
      <c r="WGM275" s="27"/>
      <c r="WGN275" s="27"/>
      <c r="WGO275" s="27"/>
      <c r="WGP275" s="27"/>
      <c r="WGQ275" s="27"/>
      <c r="WGR275" s="27"/>
      <c r="WGS275" s="27"/>
      <c r="WGT275" s="27"/>
      <c r="WGU275" s="27"/>
      <c r="WGV275" s="27"/>
      <c r="WGW275" s="27"/>
      <c r="WGX275" s="27"/>
      <c r="WGY275" s="27"/>
      <c r="WGZ275" s="27"/>
      <c r="WHA275" s="27"/>
      <c r="WHB275" s="27"/>
      <c r="WHC275" s="27"/>
      <c r="WHD275" s="27"/>
      <c r="WHE275" s="27"/>
      <c r="WHF275" s="27"/>
      <c r="WHG275" s="27"/>
      <c r="WHH275" s="27"/>
      <c r="WHI275" s="27"/>
      <c r="WHJ275" s="27"/>
      <c r="WHK275" s="27"/>
      <c r="WHL275" s="27"/>
      <c r="WHM275" s="27"/>
      <c r="WHN275" s="27"/>
      <c r="WHO275" s="27"/>
      <c r="WHP275" s="27"/>
      <c r="WHQ275" s="27"/>
      <c r="WHR275" s="27"/>
      <c r="WHS275" s="27"/>
      <c r="WHT275" s="27"/>
      <c r="WHU275" s="27"/>
      <c r="WHV275" s="27"/>
      <c r="WHW275" s="27"/>
      <c r="WHX275" s="27"/>
      <c r="WHY275" s="27"/>
      <c r="WHZ275" s="27"/>
      <c r="WIA275" s="27"/>
      <c r="WIB275" s="27"/>
      <c r="WIC275" s="27"/>
      <c r="WID275" s="27"/>
      <c r="WIE275" s="27"/>
      <c r="WIF275" s="27"/>
      <c r="WIG275" s="27"/>
      <c r="WIH275" s="27"/>
      <c r="WII275" s="27"/>
      <c r="WIJ275" s="27"/>
      <c r="WIK275" s="27"/>
      <c r="WIL275" s="27"/>
      <c r="WIM275" s="27"/>
      <c r="WIN275" s="27"/>
      <c r="WIO275" s="27"/>
      <c r="WIP275" s="27"/>
      <c r="WIQ275" s="27"/>
      <c r="WIR275" s="27"/>
      <c r="WIS275" s="27"/>
      <c r="WIT275" s="27"/>
      <c r="WIU275" s="27"/>
      <c r="WIV275" s="27"/>
      <c r="WIW275" s="27"/>
      <c r="WIX275" s="27"/>
      <c r="WIY275" s="27"/>
      <c r="WIZ275" s="27"/>
      <c r="WJA275" s="27"/>
      <c r="WJB275" s="27"/>
      <c r="WJC275" s="27"/>
      <c r="WJD275" s="27"/>
      <c r="WJE275" s="27"/>
      <c r="WJF275" s="27"/>
      <c r="WJG275" s="27"/>
      <c r="WJH275" s="27"/>
      <c r="WJI275" s="27"/>
      <c r="WJJ275" s="27"/>
      <c r="WJK275" s="27"/>
      <c r="WJL275" s="27"/>
      <c r="WJM275" s="27"/>
      <c r="WJN275" s="27"/>
      <c r="WJO275" s="27"/>
      <c r="WJP275" s="27"/>
      <c r="WJQ275" s="27"/>
      <c r="WJR275" s="27"/>
      <c r="WJS275" s="27"/>
      <c r="WJT275" s="27"/>
      <c r="WJU275" s="27"/>
      <c r="WJV275" s="27"/>
      <c r="WJW275" s="27"/>
      <c r="WJX275" s="27"/>
      <c r="WJY275" s="27"/>
      <c r="WJZ275" s="27"/>
      <c r="WKA275" s="27"/>
      <c r="WKB275" s="27"/>
      <c r="WKC275" s="27"/>
      <c r="WKD275" s="27"/>
      <c r="WKE275" s="27"/>
      <c r="WKF275" s="27"/>
      <c r="WKG275" s="27"/>
      <c r="WKH275" s="27"/>
      <c r="WKI275" s="27"/>
      <c r="WKJ275" s="27"/>
      <c r="WKK275" s="27"/>
      <c r="WKL275" s="27"/>
      <c r="WKM275" s="27"/>
      <c r="WKN275" s="27"/>
      <c r="WKO275" s="27"/>
      <c r="WKP275" s="27"/>
      <c r="WKQ275" s="27"/>
      <c r="WKR275" s="27"/>
      <c r="WKS275" s="27"/>
      <c r="WKT275" s="27"/>
      <c r="WKU275" s="27"/>
      <c r="WKV275" s="27"/>
      <c r="WKW275" s="27"/>
      <c r="WKX275" s="27"/>
      <c r="WKY275" s="27"/>
      <c r="WKZ275" s="27"/>
      <c r="WLA275" s="27"/>
      <c r="WLB275" s="27"/>
      <c r="WLC275" s="27"/>
      <c r="WLD275" s="27"/>
      <c r="WLE275" s="27"/>
      <c r="WLF275" s="27"/>
      <c r="WLG275" s="27"/>
      <c r="WLH275" s="27"/>
      <c r="WLI275" s="27"/>
      <c r="WLJ275" s="27"/>
      <c r="WLK275" s="27"/>
      <c r="WLL275" s="27"/>
      <c r="WLM275" s="27"/>
      <c r="WLN275" s="27"/>
      <c r="WLO275" s="27"/>
      <c r="WLP275" s="27"/>
      <c r="WLQ275" s="27"/>
      <c r="WLR275" s="27"/>
      <c r="WLS275" s="27"/>
      <c r="WLT275" s="27"/>
      <c r="WLU275" s="27"/>
      <c r="WLV275" s="27"/>
      <c r="WLW275" s="27"/>
      <c r="WLX275" s="27"/>
      <c r="WLY275" s="27"/>
      <c r="WLZ275" s="27"/>
      <c r="WMA275" s="27"/>
      <c r="WMB275" s="27"/>
      <c r="WMC275" s="27"/>
      <c r="WMD275" s="27"/>
      <c r="WME275" s="27"/>
      <c r="WMF275" s="27"/>
      <c r="WMG275" s="27"/>
      <c r="WMH275" s="27"/>
      <c r="WMI275" s="27"/>
      <c r="WMJ275" s="27"/>
      <c r="WMK275" s="27"/>
      <c r="WML275" s="27"/>
      <c r="WMM275" s="27"/>
      <c r="WMN275" s="27"/>
      <c r="WMO275" s="27"/>
      <c r="WMP275" s="27"/>
      <c r="WMQ275" s="27"/>
      <c r="WMR275" s="27"/>
      <c r="WMS275" s="27"/>
      <c r="WMT275" s="27"/>
      <c r="WMU275" s="27"/>
      <c r="WMV275" s="27"/>
      <c r="WMW275" s="27"/>
      <c r="WMX275" s="27"/>
      <c r="WMY275" s="27"/>
      <c r="WMZ275" s="27"/>
      <c r="WNA275" s="27"/>
      <c r="WNB275" s="27"/>
      <c r="WNC275" s="27"/>
      <c r="WND275" s="27"/>
      <c r="WNE275" s="27"/>
      <c r="WNF275" s="27"/>
      <c r="WNG275" s="27"/>
      <c r="WNH275" s="27"/>
      <c r="WNI275" s="27"/>
      <c r="WNJ275" s="27"/>
      <c r="WNK275" s="27"/>
      <c r="WNL275" s="27"/>
      <c r="WNM275" s="27"/>
      <c r="WNN275" s="27"/>
      <c r="WNO275" s="27"/>
      <c r="WNP275" s="27"/>
      <c r="WNQ275" s="27"/>
      <c r="WNR275" s="27"/>
      <c r="WNS275" s="27"/>
      <c r="WNT275" s="27"/>
      <c r="WNU275" s="27"/>
      <c r="WNV275" s="27"/>
      <c r="WNW275" s="27"/>
      <c r="WNX275" s="27"/>
      <c r="WNY275" s="27"/>
      <c r="WNZ275" s="27"/>
      <c r="WOA275" s="27"/>
      <c r="WOB275" s="27"/>
      <c r="WOC275" s="27"/>
      <c r="WOD275" s="27"/>
      <c r="WOE275" s="27"/>
      <c r="WOF275" s="27"/>
      <c r="WOG275" s="27"/>
      <c r="WOH275" s="27"/>
      <c r="WOI275" s="27"/>
      <c r="WOJ275" s="27"/>
      <c r="WOK275" s="27"/>
      <c r="WOL275" s="27"/>
      <c r="WOM275" s="27"/>
      <c r="WON275" s="27"/>
      <c r="WOO275" s="27"/>
      <c r="WOP275" s="27"/>
      <c r="WOQ275" s="27"/>
      <c r="WOR275" s="27"/>
      <c r="WOS275" s="27"/>
      <c r="WOT275" s="27"/>
      <c r="WOU275" s="27"/>
      <c r="WOV275" s="27"/>
      <c r="WOW275" s="27"/>
      <c r="WOX275" s="27"/>
      <c r="WOY275" s="27"/>
      <c r="WOZ275" s="27"/>
      <c r="WPA275" s="27"/>
      <c r="WPB275" s="27"/>
      <c r="WPC275" s="27"/>
      <c r="WPD275" s="27"/>
      <c r="WPE275" s="27"/>
      <c r="WPF275" s="27"/>
      <c r="WPG275" s="27"/>
      <c r="WPH275" s="27"/>
      <c r="WPI275" s="27"/>
      <c r="WPJ275" s="27"/>
      <c r="WPK275" s="27"/>
      <c r="WPL275" s="27"/>
      <c r="WPM275" s="27"/>
      <c r="WPN275" s="27"/>
      <c r="WPO275" s="27"/>
      <c r="WPP275" s="27"/>
      <c r="WPQ275" s="27"/>
      <c r="WPR275" s="27"/>
      <c r="WPS275" s="27"/>
      <c r="WPT275" s="27"/>
      <c r="WPU275" s="27"/>
      <c r="WPV275" s="27"/>
      <c r="WPW275" s="27"/>
      <c r="WPX275" s="27"/>
      <c r="WPY275" s="27"/>
      <c r="WPZ275" s="27"/>
      <c r="WQA275" s="27"/>
      <c r="WQB275" s="27"/>
      <c r="WQC275" s="27"/>
      <c r="WQD275" s="27"/>
      <c r="WQE275" s="27"/>
      <c r="WQF275" s="27"/>
      <c r="WQG275" s="27"/>
      <c r="WQH275" s="27"/>
      <c r="WQI275" s="27"/>
      <c r="WQJ275" s="27"/>
      <c r="WQK275" s="27"/>
      <c r="WQL275" s="27"/>
      <c r="WQM275" s="27"/>
      <c r="WQN275" s="27"/>
      <c r="WQO275" s="27"/>
      <c r="WQP275" s="27"/>
      <c r="WQQ275" s="27"/>
      <c r="WQR275" s="27"/>
      <c r="WQS275" s="27"/>
      <c r="WQT275" s="27"/>
      <c r="WQU275" s="27"/>
      <c r="WQV275" s="27"/>
      <c r="WQW275" s="27"/>
      <c r="WQX275" s="27"/>
      <c r="WQY275" s="27"/>
      <c r="WQZ275" s="27"/>
      <c r="WRA275" s="27"/>
      <c r="WRB275" s="27"/>
      <c r="WRC275" s="27"/>
      <c r="WRD275" s="27"/>
      <c r="WRE275" s="27"/>
      <c r="WRF275" s="27"/>
      <c r="WRG275" s="27"/>
      <c r="WRH275" s="27"/>
      <c r="WRI275" s="27"/>
      <c r="WRJ275" s="27"/>
      <c r="WRK275" s="27"/>
      <c r="WRL275" s="27"/>
      <c r="WRM275" s="27"/>
      <c r="WRN275" s="27"/>
      <c r="WRO275" s="27"/>
      <c r="WRP275" s="27"/>
      <c r="WRQ275" s="27"/>
      <c r="WRR275" s="27"/>
      <c r="WRS275" s="27"/>
      <c r="WRT275" s="27"/>
      <c r="WRU275" s="27"/>
      <c r="WRV275" s="27"/>
      <c r="WRW275" s="27"/>
      <c r="WRX275" s="27"/>
      <c r="WRY275" s="27"/>
      <c r="WRZ275" s="27"/>
      <c r="WSA275" s="27"/>
      <c r="WSB275" s="27"/>
      <c r="WSC275" s="27"/>
      <c r="WSD275" s="27"/>
      <c r="WSE275" s="27"/>
      <c r="WSF275" s="27"/>
      <c r="WSG275" s="27"/>
      <c r="WSH275" s="27"/>
      <c r="WSI275" s="27"/>
      <c r="WSJ275" s="27"/>
      <c r="WSK275" s="27"/>
      <c r="WSL275" s="27"/>
      <c r="WSM275" s="27"/>
      <c r="WSN275" s="27"/>
      <c r="WSO275" s="27"/>
      <c r="WSP275" s="27"/>
      <c r="WSQ275" s="27"/>
      <c r="WSR275" s="27"/>
      <c r="WSS275" s="27"/>
      <c r="WST275" s="27"/>
      <c r="WSU275" s="27"/>
      <c r="WSV275" s="27"/>
      <c r="WSW275" s="27"/>
      <c r="WSX275" s="27"/>
      <c r="WSY275" s="27"/>
      <c r="WSZ275" s="27"/>
      <c r="WTA275" s="27"/>
      <c r="WTB275" s="27"/>
      <c r="WTC275" s="27"/>
      <c r="WTD275" s="27"/>
      <c r="WTE275" s="27"/>
      <c r="WTF275" s="27"/>
      <c r="WTG275" s="27"/>
      <c r="WTH275" s="27"/>
      <c r="WTI275" s="27"/>
      <c r="WTJ275" s="27"/>
      <c r="WTK275" s="27"/>
      <c r="WTL275" s="27"/>
      <c r="WTM275" s="27"/>
      <c r="WTN275" s="27"/>
      <c r="WTO275" s="27"/>
      <c r="WTP275" s="27"/>
      <c r="WTQ275" s="27"/>
      <c r="WTR275" s="27"/>
      <c r="WTS275" s="27"/>
      <c r="WTT275" s="27"/>
      <c r="WTU275" s="27"/>
      <c r="WTV275" s="27"/>
      <c r="WTW275" s="27"/>
      <c r="WTX275" s="27"/>
      <c r="WTY275" s="27"/>
      <c r="WTZ275" s="27"/>
      <c r="WUA275" s="27"/>
      <c r="WUB275" s="27"/>
      <c r="WUC275" s="27"/>
      <c r="WUD275" s="27"/>
      <c r="WUE275" s="27"/>
      <c r="WUF275" s="27"/>
      <c r="WUG275" s="27"/>
      <c r="WUH275" s="27"/>
      <c r="WUI275" s="27"/>
      <c r="WUJ275" s="27"/>
      <c r="WUK275" s="27"/>
      <c r="WUL275" s="27"/>
      <c r="WUM275" s="27"/>
      <c r="WUN275" s="27"/>
      <c r="WUO275" s="27"/>
      <c r="WUP275" s="27"/>
      <c r="WUQ275" s="27"/>
      <c r="WUR275" s="27"/>
      <c r="WUS275" s="27"/>
      <c r="WUT275" s="27"/>
      <c r="WUU275" s="27"/>
      <c r="WUV275" s="27"/>
      <c r="WUW275" s="27"/>
      <c r="WUX275" s="27"/>
      <c r="WUY275" s="27"/>
      <c r="WUZ275" s="27"/>
      <c r="WVA275" s="27"/>
      <c r="WVB275" s="27"/>
      <c r="WVC275" s="27"/>
      <c r="WVD275" s="27"/>
      <c r="WVE275" s="27"/>
      <c r="WVF275" s="27"/>
      <c r="WVG275" s="27"/>
      <c r="WVH275" s="27"/>
      <c r="WVI275" s="27"/>
      <c r="WVJ275" s="27"/>
      <c r="WVK275" s="27"/>
      <c r="WVL275" s="27"/>
      <c r="WVM275" s="27"/>
      <c r="WVN275" s="27"/>
      <c r="WVO275" s="27"/>
      <c r="WVP275" s="27"/>
      <c r="WVQ275" s="27"/>
      <c r="WVR275" s="27"/>
      <c r="WVS275" s="27"/>
      <c r="WVT275" s="27"/>
      <c r="WVU275" s="27"/>
      <c r="WVV275" s="27"/>
      <c r="WVW275" s="27"/>
      <c r="WVX275" s="27"/>
      <c r="WVY275" s="27"/>
      <c r="WVZ275" s="27"/>
      <c r="WWA275" s="27"/>
      <c r="WWB275" s="27"/>
      <c r="WWC275" s="27"/>
      <c r="WWD275" s="27"/>
      <c r="WWE275" s="27"/>
      <c r="WWF275" s="27"/>
      <c r="WWG275" s="27"/>
      <c r="WWH275" s="27"/>
      <c r="WWI275" s="27"/>
      <c r="WWJ275" s="27"/>
      <c r="WWK275" s="27"/>
      <c r="WWL275" s="27"/>
      <c r="WWM275" s="27"/>
      <c r="WWN275" s="27"/>
      <c r="WWO275" s="27"/>
      <c r="WWP275" s="27"/>
      <c r="WWQ275" s="27"/>
      <c r="WWR275" s="27"/>
      <c r="WWS275" s="27"/>
      <c r="WWT275" s="27"/>
      <c r="WWU275" s="27"/>
      <c r="WWV275" s="27"/>
      <c r="WWW275" s="27"/>
      <c r="WWX275" s="27"/>
      <c r="WWY275" s="27"/>
      <c r="WWZ275" s="27"/>
      <c r="WXA275" s="27"/>
      <c r="WXB275" s="27"/>
      <c r="WXC275" s="27"/>
      <c r="WXD275" s="27"/>
      <c r="WXE275" s="27"/>
      <c r="WXF275" s="27"/>
      <c r="WXG275" s="27"/>
      <c r="WXH275" s="27"/>
      <c r="WXI275" s="27"/>
      <c r="WXJ275" s="27"/>
      <c r="WXK275" s="27"/>
      <c r="WXL275" s="27"/>
      <c r="WXM275" s="27"/>
      <c r="WXN275" s="27"/>
      <c r="WXO275" s="27"/>
      <c r="WXP275" s="27"/>
      <c r="WXQ275" s="27"/>
      <c r="WXR275" s="27"/>
      <c r="WXS275" s="27"/>
      <c r="WXT275" s="27"/>
      <c r="WXU275" s="27"/>
      <c r="WXV275" s="27"/>
      <c r="WXW275" s="27"/>
      <c r="WXX275" s="27"/>
      <c r="WXY275" s="27"/>
      <c r="WXZ275" s="27"/>
      <c r="WYA275" s="27"/>
      <c r="WYB275" s="27"/>
      <c r="WYC275" s="27"/>
      <c r="WYD275" s="27"/>
      <c r="WYE275" s="27"/>
      <c r="WYF275" s="27"/>
      <c r="WYG275" s="27"/>
      <c r="WYH275" s="27"/>
      <c r="WYI275" s="27"/>
      <c r="WYJ275" s="27"/>
      <c r="WYK275" s="27"/>
      <c r="WYL275" s="27"/>
      <c r="WYM275" s="27"/>
      <c r="WYN275" s="27"/>
      <c r="WYO275" s="27"/>
      <c r="WYP275" s="27"/>
      <c r="WYQ275" s="27"/>
      <c r="WYR275" s="27"/>
      <c r="WYS275" s="27"/>
      <c r="WYT275" s="27"/>
      <c r="WYU275" s="27"/>
      <c r="WYV275" s="27"/>
      <c r="WYW275" s="27"/>
      <c r="WYX275" s="27"/>
      <c r="WYY275" s="27"/>
      <c r="WYZ275" s="27"/>
      <c r="WZA275" s="27"/>
      <c r="WZB275" s="27"/>
      <c r="WZC275" s="27"/>
      <c r="WZD275" s="27"/>
      <c r="WZE275" s="27"/>
      <c r="WZF275" s="27"/>
      <c r="WZG275" s="27"/>
      <c r="WZH275" s="27"/>
      <c r="WZI275" s="27"/>
      <c r="WZJ275" s="27"/>
      <c r="WZK275" s="27"/>
      <c r="WZL275" s="27"/>
      <c r="WZM275" s="27"/>
      <c r="WZN275" s="27"/>
      <c r="WZO275" s="27"/>
      <c r="WZP275" s="27"/>
      <c r="WZQ275" s="27"/>
      <c r="WZR275" s="27"/>
      <c r="WZS275" s="27"/>
      <c r="WZT275" s="27"/>
      <c r="WZU275" s="27"/>
      <c r="WZV275" s="27"/>
      <c r="WZW275" s="27"/>
      <c r="WZX275" s="27"/>
      <c r="WZY275" s="27"/>
      <c r="WZZ275" s="27"/>
      <c r="XAA275" s="27"/>
      <c r="XAB275" s="27"/>
      <c r="XAC275" s="27"/>
      <c r="XAD275" s="27"/>
      <c r="XAE275" s="27"/>
      <c r="XAF275" s="27"/>
      <c r="XAG275" s="27"/>
      <c r="XAH275" s="27"/>
      <c r="XAI275" s="27"/>
      <c r="XAJ275" s="27"/>
      <c r="XAK275" s="27"/>
      <c r="XAL275" s="27"/>
      <c r="XAM275" s="27"/>
      <c r="XAN275" s="27"/>
      <c r="XAO275" s="27"/>
      <c r="XAP275" s="27"/>
      <c r="XAQ275" s="27"/>
      <c r="XAR275" s="27"/>
      <c r="XAS275" s="27"/>
      <c r="XAT275" s="27"/>
      <c r="XAU275" s="27"/>
      <c r="XAV275" s="27"/>
      <c r="XAW275" s="27"/>
      <c r="XAX275" s="27"/>
      <c r="XAY275" s="27"/>
      <c r="XAZ275" s="27"/>
      <c r="XBA275" s="27"/>
      <c r="XBB275" s="27"/>
      <c r="XBC275" s="27"/>
      <c r="XBD275" s="27"/>
      <c r="XBE275" s="27"/>
      <c r="XBF275" s="27"/>
      <c r="XBG275" s="27"/>
      <c r="XBH275" s="27"/>
      <c r="XBI275" s="27"/>
      <c r="XBJ275" s="27"/>
      <c r="XBK275" s="27"/>
      <c r="XBL275" s="27"/>
      <c r="XBM275" s="27"/>
      <c r="XBN275" s="27"/>
      <c r="XBO275" s="27"/>
      <c r="XBP275" s="27"/>
      <c r="XBQ275" s="27"/>
      <c r="XBR275" s="27"/>
      <c r="XBS275" s="27"/>
      <c r="XBT275" s="27"/>
      <c r="XBU275" s="27"/>
      <c r="XBV275" s="27"/>
      <c r="XBW275" s="27"/>
      <c r="XBX275" s="27"/>
      <c r="XBY275" s="27"/>
      <c r="XBZ275" s="27"/>
      <c r="XCA275" s="27"/>
      <c r="XCB275" s="27"/>
      <c r="XCC275" s="27"/>
      <c r="XCD275" s="27"/>
      <c r="XCE275" s="27"/>
      <c r="XCF275" s="27"/>
      <c r="XCG275" s="27"/>
      <c r="XCH275" s="27"/>
      <c r="XCI275" s="27"/>
      <c r="XCJ275" s="27"/>
      <c r="XCK275" s="27"/>
      <c r="XCL275" s="27"/>
      <c r="XCM275" s="27"/>
      <c r="XCN275" s="27"/>
      <c r="XCO275" s="27"/>
      <c r="XCP275" s="27"/>
      <c r="XCQ275" s="27"/>
      <c r="XCR275" s="27"/>
      <c r="XCS275" s="27"/>
      <c r="XCT275" s="27"/>
      <c r="XCU275" s="27"/>
      <c r="XCV275" s="27"/>
      <c r="XCW275" s="27"/>
      <c r="XCX275" s="27"/>
      <c r="XCY275" s="27"/>
      <c r="XCZ275" s="27"/>
      <c r="XDA275" s="27"/>
      <c r="XDB275" s="27"/>
      <c r="XDC275" s="27"/>
      <c r="XDD275" s="27"/>
      <c r="XDE275" s="27"/>
      <c r="XDF275" s="27"/>
      <c r="XDG275" s="27"/>
      <c r="XDH275" s="27"/>
      <c r="XDI275" s="27"/>
      <c r="XDJ275" s="27"/>
      <c r="XDK275" s="27"/>
      <c r="XDL275" s="27"/>
      <c r="XDM275" s="27"/>
      <c r="XDN275" s="27"/>
      <c r="XDO275" s="27"/>
      <c r="XDP275" s="27"/>
      <c r="XDQ275" s="27"/>
      <c r="XDR275" s="27"/>
      <c r="XDS275" s="27"/>
      <c r="XDT275" s="27"/>
      <c r="XDU275" s="27"/>
      <c r="XDV275" s="27"/>
      <c r="XDW275" s="27"/>
      <c r="XDX275" s="27"/>
      <c r="XDY275" s="27"/>
      <c r="XDZ275" s="27"/>
      <c r="XEA275" s="27"/>
      <c r="XEB275" s="27"/>
      <c r="XEC275" s="27"/>
      <c r="XED275" s="27"/>
      <c r="XEE275" s="27"/>
      <c r="XEF275" s="27"/>
      <c r="XEG275" s="27"/>
      <c r="XEH275" s="27"/>
      <c r="XEI275" s="27"/>
      <c r="XEJ275" s="27"/>
      <c r="XEK275" s="27"/>
      <c r="XEL275" s="27"/>
      <c r="XEM275" s="27"/>
      <c r="XEN275" s="27"/>
      <c r="XEO275" s="27"/>
      <c r="XEP275" s="27"/>
      <c r="XEQ275" s="27"/>
      <c r="XER275" s="27"/>
      <c r="XES275" s="27"/>
      <c r="XET275" s="27"/>
      <c r="XEU275" s="27"/>
      <c r="XEV275" s="27"/>
      <c r="XEW275" s="27"/>
      <c r="XEX275" s="27"/>
    </row>
    <row r="276" s="3" customFormat="1" customHeight="1" outlineLevel="1" spans="1:16378">
      <c r="A276" s="7"/>
      <c r="B276" s="7"/>
      <c r="C276" s="90"/>
      <c r="D276" s="7"/>
      <c r="E276" s="54"/>
      <c r="F276" s="54" t="str">
        <f>_xlfn.DISPIMG("ID_83E782DE2B694D29B674C000622F652C",1)</f>
        <v>=DISPIMG("ID_83E782DE2B694D29B674C000622F652C",1)</v>
      </c>
      <c r="G276" s="7"/>
      <c r="H276" s="7" t="s">
        <v>540</v>
      </c>
      <c r="I276" s="7" t="s">
        <v>522</v>
      </c>
      <c r="J276" s="7">
        <v>1</v>
      </c>
      <c r="K276" s="7" t="s">
        <v>340</v>
      </c>
      <c r="L276" s="7" t="s">
        <v>327</v>
      </c>
      <c r="M276" s="7">
        <f>79.64*2</f>
        <v>159.28</v>
      </c>
      <c r="N276" s="26" t="s">
        <v>148</v>
      </c>
      <c r="O276" s="26">
        <v>2.34</v>
      </c>
      <c r="P276" s="26" t="s">
        <v>149</v>
      </c>
      <c r="Q276" s="7">
        <f t="shared" si="30"/>
        <v>372.7152</v>
      </c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  <c r="BL276" s="27"/>
      <c r="BM276" s="27"/>
      <c r="BN276" s="27"/>
      <c r="BO276" s="27"/>
      <c r="BP276" s="27"/>
      <c r="BQ276" s="27"/>
      <c r="BR276" s="27"/>
      <c r="BS276" s="27"/>
      <c r="BT276" s="27"/>
      <c r="BU276" s="27"/>
      <c r="BV276" s="27"/>
      <c r="BW276" s="27"/>
      <c r="BX276" s="27"/>
      <c r="BY276" s="27"/>
      <c r="BZ276" s="27"/>
      <c r="CA276" s="27"/>
      <c r="CB276" s="27"/>
      <c r="CC276" s="27"/>
      <c r="CD276" s="27"/>
      <c r="CE276" s="27"/>
      <c r="CF276" s="27"/>
      <c r="CG276" s="27"/>
      <c r="CH276" s="27"/>
      <c r="CI276" s="27"/>
      <c r="CJ276" s="27"/>
      <c r="CK276" s="27"/>
      <c r="CL276" s="27"/>
      <c r="CM276" s="27"/>
      <c r="CN276" s="27"/>
      <c r="CO276" s="27"/>
      <c r="CP276" s="27"/>
      <c r="CQ276" s="27"/>
      <c r="CR276" s="27"/>
      <c r="CS276" s="27"/>
      <c r="CT276" s="27"/>
      <c r="CU276" s="27"/>
      <c r="CV276" s="27"/>
      <c r="CW276" s="27"/>
      <c r="CX276" s="27"/>
      <c r="CY276" s="27"/>
      <c r="CZ276" s="27"/>
      <c r="DA276" s="27"/>
      <c r="DB276" s="27"/>
      <c r="DC276" s="27"/>
      <c r="DD276" s="27"/>
      <c r="DE276" s="27"/>
      <c r="DF276" s="27"/>
      <c r="DG276" s="27"/>
      <c r="DH276" s="27"/>
      <c r="DI276" s="27"/>
      <c r="DJ276" s="27"/>
      <c r="DK276" s="27"/>
      <c r="DL276" s="27"/>
      <c r="DM276" s="27"/>
      <c r="DN276" s="27"/>
      <c r="DO276" s="27"/>
      <c r="DP276" s="27"/>
      <c r="DQ276" s="27"/>
      <c r="DR276" s="27"/>
      <c r="DS276" s="27"/>
      <c r="DT276" s="27"/>
      <c r="DU276" s="27"/>
      <c r="DV276" s="27"/>
      <c r="DW276" s="27"/>
      <c r="DX276" s="27"/>
      <c r="DY276" s="27"/>
      <c r="DZ276" s="27"/>
      <c r="EA276" s="27"/>
      <c r="EB276" s="27"/>
      <c r="EC276" s="27"/>
      <c r="ED276" s="27"/>
      <c r="EE276" s="27"/>
      <c r="EF276" s="27"/>
      <c r="EG276" s="27"/>
      <c r="EH276" s="27"/>
      <c r="EI276" s="27"/>
      <c r="EJ276" s="27"/>
      <c r="EK276" s="27"/>
      <c r="EL276" s="27"/>
      <c r="EM276" s="27"/>
      <c r="EN276" s="27"/>
      <c r="EO276" s="27"/>
      <c r="EP276" s="27"/>
      <c r="EQ276" s="27"/>
      <c r="ER276" s="27"/>
      <c r="ES276" s="27"/>
      <c r="ET276" s="27"/>
      <c r="EU276" s="27"/>
      <c r="EV276" s="27"/>
      <c r="EW276" s="27"/>
      <c r="EX276" s="27"/>
      <c r="EY276" s="27"/>
      <c r="EZ276" s="27"/>
      <c r="FA276" s="27"/>
      <c r="FB276" s="27"/>
      <c r="FC276" s="27"/>
      <c r="FD276" s="27"/>
      <c r="FE276" s="27"/>
      <c r="FF276" s="27"/>
      <c r="FG276" s="27"/>
      <c r="FH276" s="27"/>
      <c r="FI276" s="27"/>
      <c r="FJ276" s="27"/>
      <c r="FK276" s="27"/>
      <c r="FL276" s="27"/>
      <c r="FM276" s="27"/>
      <c r="FN276" s="27"/>
      <c r="FO276" s="27"/>
      <c r="FP276" s="27"/>
      <c r="FQ276" s="27"/>
      <c r="FR276" s="27"/>
      <c r="FS276" s="27"/>
      <c r="FT276" s="27"/>
      <c r="FU276" s="27"/>
      <c r="FV276" s="27"/>
      <c r="FW276" s="27"/>
      <c r="FX276" s="27"/>
      <c r="FY276" s="27"/>
      <c r="FZ276" s="27"/>
      <c r="GA276" s="27"/>
      <c r="GB276" s="27"/>
      <c r="GC276" s="27"/>
      <c r="GD276" s="27"/>
      <c r="GE276" s="27"/>
      <c r="GF276" s="27"/>
      <c r="GG276" s="27"/>
      <c r="GH276" s="27"/>
      <c r="GI276" s="27"/>
      <c r="GJ276" s="27"/>
      <c r="GK276" s="27"/>
      <c r="GL276" s="27"/>
      <c r="GM276" s="27"/>
      <c r="GN276" s="27"/>
      <c r="GO276" s="27"/>
      <c r="GP276" s="27"/>
      <c r="GQ276" s="27"/>
      <c r="GR276" s="27"/>
      <c r="GS276" s="27"/>
      <c r="GT276" s="27"/>
      <c r="GU276" s="27"/>
      <c r="GV276" s="27"/>
      <c r="GW276" s="27"/>
      <c r="GX276" s="27"/>
      <c r="GY276" s="27"/>
      <c r="GZ276" s="27"/>
      <c r="HA276" s="27"/>
      <c r="HB276" s="27"/>
      <c r="HC276" s="27"/>
      <c r="HD276" s="27"/>
      <c r="HE276" s="27"/>
      <c r="HF276" s="27"/>
      <c r="HG276" s="27"/>
      <c r="HH276" s="27"/>
      <c r="HI276" s="27"/>
      <c r="HJ276" s="27"/>
      <c r="HK276" s="27"/>
      <c r="HL276" s="27"/>
      <c r="HM276" s="27"/>
      <c r="HN276" s="27"/>
      <c r="HO276" s="27"/>
      <c r="HP276" s="27"/>
      <c r="HQ276" s="27"/>
      <c r="HR276" s="27"/>
      <c r="HS276" s="27"/>
      <c r="HT276" s="27"/>
      <c r="HU276" s="27"/>
      <c r="HV276" s="27"/>
      <c r="HW276" s="27"/>
      <c r="HX276" s="27"/>
      <c r="HY276" s="27"/>
      <c r="HZ276" s="27"/>
      <c r="IA276" s="27"/>
      <c r="IB276" s="27"/>
      <c r="IC276" s="27"/>
      <c r="ID276" s="27"/>
      <c r="IE276" s="27"/>
      <c r="IF276" s="27"/>
      <c r="IG276" s="27"/>
      <c r="IH276" s="27"/>
      <c r="II276" s="27"/>
      <c r="IJ276" s="27"/>
      <c r="IK276" s="27"/>
      <c r="IL276" s="27"/>
      <c r="IM276" s="27"/>
      <c r="IN276" s="27"/>
      <c r="IO276" s="27"/>
      <c r="IP276" s="27"/>
      <c r="IQ276" s="27"/>
      <c r="IR276" s="27"/>
      <c r="IS276" s="27"/>
      <c r="IT276" s="27"/>
      <c r="IU276" s="27"/>
      <c r="IV276" s="27"/>
      <c r="IW276" s="27"/>
      <c r="IX276" s="27"/>
      <c r="IY276" s="27"/>
      <c r="IZ276" s="27"/>
      <c r="JA276" s="27"/>
      <c r="JB276" s="27"/>
      <c r="JC276" s="27"/>
      <c r="JD276" s="27"/>
      <c r="JE276" s="27"/>
      <c r="JF276" s="27"/>
      <c r="JG276" s="27"/>
      <c r="JH276" s="27"/>
      <c r="JI276" s="27"/>
      <c r="JJ276" s="27"/>
      <c r="JK276" s="27"/>
      <c r="JL276" s="27"/>
      <c r="JM276" s="27"/>
      <c r="JN276" s="27"/>
      <c r="JO276" s="27"/>
      <c r="JP276" s="27"/>
      <c r="JQ276" s="27"/>
      <c r="JR276" s="27"/>
      <c r="JS276" s="27"/>
      <c r="JT276" s="27"/>
      <c r="JU276" s="27"/>
      <c r="JV276" s="27"/>
      <c r="JW276" s="27"/>
      <c r="JX276" s="27"/>
      <c r="JY276" s="27"/>
      <c r="JZ276" s="27"/>
      <c r="KA276" s="27"/>
      <c r="KB276" s="27"/>
      <c r="KC276" s="27"/>
      <c r="KD276" s="27"/>
      <c r="KE276" s="27"/>
      <c r="KF276" s="27"/>
      <c r="KG276" s="27"/>
      <c r="KH276" s="27"/>
      <c r="KI276" s="27"/>
      <c r="KJ276" s="27"/>
      <c r="KK276" s="27"/>
      <c r="KL276" s="27"/>
      <c r="KM276" s="27"/>
      <c r="KN276" s="27"/>
      <c r="KO276" s="27"/>
      <c r="KP276" s="27"/>
      <c r="KQ276" s="27"/>
      <c r="KR276" s="27"/>
      <c r="KS276" s="27"/>
      <c r="KT276" s="27"/>
      <c r="KU276" s="27"/>
      <c r="KV276" s="27"/>
      <c r="KW276" s="27"/>
      <c r="KX276" s="27"/>
      <c r="KY276" s="27"/>
      <c r="KZ276" s="27"/>
      <c r="LA276" s="27"/>
      <c r="LB276" s="27"/>
      <c r="LC276" s="27"/>
      <c r="LD276" s="27"/>
      <c r="LE276" s="27"/>
      <c r="LF276" s="27"/>
      <c r="LG276" s="27"/>
      <c r="LH276" s="27"/>
      <c r="LI276" s="27"/>
      <c r="LJ276" s="27"/>
      <c r="LK276" s="27"/>
      <c r="LL276" s="27"/>
      <c r="LM276" s="27"/>
      <c r="LN276" s="27"/>
      <c r="LO276" s="27"/>
      <c r="LP276" s="27"/>
      <c r="LQ276" s="27"/>
      <c r="LR276" s="27"/>
      <c r="LS276" s="27"/>
      <c r="LT276" s="27"/>
      <c r="LU276" s="27"/>
      <c r="LV276" s="27"/>
      <c r="LW276" s="27"/>
      <c r="LX276" s="27"/>
      <c r="LY276" s="27"/>
      <c r="LZ276" s="27"/>
      <c r="MA276" s="27"/>
      <c r="MB276" s="27"/>
      <c r="MC276" s="27"/>
      <c r="MD276" s="27"/>
      <c r="ME276" s="27"/>
      <c r="MF276" s="27"/>
      <c r="MG276" s="27"/>
      <c r="MH276" s="27"/>
      <c r="MI276" s="27"/>
      <c r="MJ276" s="27"/>
      <c r="MK276" s="27"/>
      <c r="ML276" s="27"/>
      <c r="MM276" s="27"/>
      <c r="MN276" s="27"/>
      <c r="MO276" s="27"/>
      <c r="MP276" s="27"/>
      <c r="MQ276" s="27"/>
      <c r="MR276" s="27"/>
      <c r="MS276" s="27"/>
      <c r="MT276" s="27"/>
      <c r="MU276" s="27"/>
      <c r="MV276" s="27"/>
      <c r="MW276" s="27"/>
      <c r="MX276" s="27"/>
      <c r="MY276" s="27"/>
      <c r="MZ276" s="27"/>
      <c r="NA276" s="27"/>
      <c r="NB276" s="27"/>
      <c r="NC276" s="27"/>
      <c r="ND276" s="27"/>
      <c r="NE276" s="27"/>
      <c r="NF276" s="27"/>
      <c r="NG276" s="27"/>
      <c r="NH276" s="27"/>
      <c r="NI276" s="27"/>
      <c r="NJ276" s="27"/>
      <c r="NK276" s="27"/>
      <c r="NL276" s="27"/>
      <c r="NM276" s="27"/>
      <c r="NN276" s="27"/>
      <c r="NO276" s="27"/>
      <c r="NP276" s="27"/>
      <c r="NQ276" s="27"/>
      <c r="NR276" s="27"/>
      <c r="NS276" s="27"/>
      <c r="NT276" s="27"/>
      <c r="NU276" s="27"/>
      <c r="NV276" s="27"/>
      <c r="NW276" s="27"/>
      <c r="NX276" s="27"/>
      <c r="NY276" s="27"/>
      <c r="NZ276" s="27"/>
      <c r="OA276" s="27"/>
      <c r="OB276" s="27"/>
      <c r="OC276" s="27"/>
      <c r="OD276" s="27"/>
      <c r="OE276" s="27"/>
      <c r="OF276" s="27"/>
      <c r="OG276" s="27"/>
      <c r="OH276" s="27"/>
      <c r="OI276" s="27"/>
      <c r="OJ276" s="27"/>
      <c r="OK276" s="27"/>
      <c r="OL276" s="27"/>
      <c r="OM276" s="27"/>
      <c r="ON276" s="27"/>
      <c r="OO276" s="27"/>
      <c r="OP276" s="27"/>
      <c r="OQ276" s="27"/>
      <c r="OR276" s="27"/>
      <c r="OS276" s="27"/>
      <c r="OT276" s="27"/>
      <c r="OU276" s="27"/>
      <c r="OV276" s="27"/>
      <c r="OW276" s="27"/>
      <c r="OX276" s="27"/>
      <c r="OY276" s="27"/>
      <c r="OZ276" s="27"/>
      <c r="PA276" s="27"/>
      <c r="PB276" s="27"/>
      <c r="PC276" s="27"/>
      <c r="PD276" s="27"/>
      <c r="PE276" s="27"/>
      <c r="PF276" s="27"/>
      <c r="PG276" s="27"/>
      <c r="PH276" s="27"/>
      <c r="PI276" s="27"/>
      <c r="PJ276" s="27"/>
      <c r="PK276" s="27"/>
      <c r="PL276" s="27"/>
      <c r="PM276" s="27"/>
      <c r="PN276" s="27"/>
      <c r="PO276" s="27"/>
      <c r="PP276" s="27"/>
      <c r="PQ276" s="27"/>
      <c r="PR276" s="27"/>
      <c r="PS276" s="27"/>
      <c r="PT276" s="27"/>
      <c r="PU276" s="27"/>
      <c r="PV276" s="27"/>
      <c r="PW276" s="27"/>
      <c r="PX276" s="27"/>
      <c r="PY276" s="27"/>
      <c r="PZ276" s="27"/>
      <c r="QA276" s="27"/>
      <c r="QB276" s="27"/>
      <c r="QC276" s="27"/>
      <c r="QD276" s="27"/>
      <c r="QE276" s="27"/>
      <c r="QF276" s="27"/>
      <c r="QG276" s="27"/>
      <c r="QH276" s="27"/>
      <c r="QI276" s="27"/>
      <c r="QJ276" s="27"/>
      <c r="QK276" s="27"/>
      <c r="QL276" s="27"/>
      <c r="QM276" s="27"/>
      <c r="QN276" s="27"/>
      <c r="QO276" s="27"/>
      <c r="QP276" s="27"/>
      <c r="QQ276" s="27"/>
      <c r="QR276" s="27"/>
      <c r="QS276" s="27"/>
      <c r="QT276" s="27"/>
      <c r="QU276" s="27"/>
      <c r="QV276" s="27"/>
      <c r="QW276" s="27"/>
      <c r="QX276" s="27"/>
      <c r="QY276" s="27"/>
      <c r="QZ276" s="27"/>
      <c r="RA276" s="27"/>
      <c r="RB276" s="27"/>
      <c r="RC276" s="27"/>
      <c r="RD276" s="27"/>
      <c r="RE276" s="27"/>
      <c r="RF276" s="27"/>
      <c r="RG276" s="27"/>
      <c r="RH276" s="27"/>
      <c r="RI276" s="27"/>
      <c r="RJ276" s="27"/>
      <c r="RK276" s="27"/>
      <c r="RL276" s="27"/>
      <c r="RM276" s="27"/>
      <c r="RN276" s="27"/>
      <c r="RO276" s="27"/>
      <c r="RP276" s="27"/>
      <c r="RQ276" s="27"/>
      <c r="RR276" s="27"/>
      <c r="RS276" s="27"/>
      <c r="RT276" s="27"/>
      <c r="RU276" s="27"/>
      <c r="RV276" s="27"/>
      <c r="RW276" s="27"/>
      <c r="RX276" s="27"/>
      <c r="RY276" s="27"/>
      <c r="RZ276" s="27"/>
      <c r="SA276" s="27"/>
      <c r="SB276" s="27"/>
      <c r="SC276" s="27"/>
      <c r="SD276" s="27"/>
      <c r="SE276" s="27"/>
      <c r="SF276" s="27"/>
      <c r="SG276" s="27"/>
      <c r="SH276" s="27"/>
      <c r="SI276" s="27"/>
      <c r="SJ276" s="27"/>
      <c r="SK276" s="27"/>
      <c r="SL276" s="27"/>
      <c r="SM276" s="27"/>
      <c r="SN276" s="27"/>
      <c r="SO276" s="27"/>
      <c r="SP276" s="27"/>
      <c r="SQ276" s="27"/>
      <c r="SR276" s="27"/>
      <c r="SS276" s="27"/>
      <c r="ST276" s="27"/>
      <c r="SU276" s="27"/>
      <c r="SV276" s="27"/>
      <c r="SW276" s="27"/>
      <c r="SX276" s="27"/>
      <c r="SY276" s="27"/>
      <c r="SZ276" s="27"/>
      <c r="TA276" s="27"/>
      <c r="TB276" s="27"/>
      <c r="TC276" s="27"/>
      <c r="TD276" s="27"/>
      <c r="TE276" s="27"/>
      <c r="TF276" s="27"/>
      <c r="TG276" s="27"/>
      <c r="TH276" s="27"/>
      <c r="TI276" s="27"/>
      <c r="TJ276" s="27"/>
      <c r="TK276" s="27"/>
      <c r="TL276" s="27"/>
      <c r="TM276" s="27"/>
      <c r="TN276" s="27"/>
      <c r="TO276" s="27"/>
      <c r="TP276" s="27"/>
      <c r="TQ276" s="27"/>
      <c r="TR276" s="27"/>
      <c r="TS276" s="27"/>
      <c r="TT276" s="27"/>
      <c r="TU276" s="27"/>
      <c r="TV276" s="27"/>
      <c r="TW276" s="27"/>
      <c r="TX276" s="27"/>
      <c r="TY276" s="27"/>
      <c r="TZ276" s="27"/>
      <c r="UA276" s="27"/>
      <c r="UB276" s="27"/>
      <c r="UC276" s="27"/>
      <c r="UD276" s="27"/>
      <c r="UE276" s="27"/>
      <c r="UF276" s="27"/>
      <c r="UG276" s="27"/>
      <c r="UH276" s="27"/>
      <c r="UI276" s="27"/>
      <c r="UJ276" s="27"/>
      <c r="UK276" s="27"/>
      <c r="UL276" s="27"/>
      <c r="UM276" s="27"/>
      <c r="UN276" s="27"/>
      <c r="UO276" s="27"/>
      <c r="UP276" s="27"/>
      <c r="UQ276" s="27"/>
      <c r="UR276" s="27"/>
      <c r="US276" s="27"/>
      <c r="UT276" s="27"/>
      <c r="UU276" s="27"/>
      <c r="UV276" s="27"/>
      <c r="UW276" s="27"/>
      <c r="UX276" s="27"/>
      <c r="UY276" s="27"/>
      <c r="UZ276" s="27"/>
      <c r="VA276" s="27"/>
      <c r="VB276" s="27"/>
      <c r="VC276" s="27"/>
      <c r="VD276" s="27"/>
      <c r="VE276" s="27"/>
      <c r="VF276" s="27"/>
      <c r="VG276" s="27"/>
      <c r="VH276" s="27"/>
      <c r="VI276" s="27"/>
      <c r="VJ276" s="27"/>
      <c r="VK276" s="27"/>
      <c r="VL276" s="27"/>
      <c r="VM276" s="27"/>
      <c r="VN276" s="27"/>
      <c r="VO276" s="27"/>
      <c r="VP276" s="27"/>
      <c r="VQ276" s="27"/>
      <c r="VR276" s="27"/>
      <c r="VS276" s="27"/>
      <c r="VT276" s="27"/>
      <c r="VU276" s="27"/>
      <c r="VV276" s="27"/>
      <c r="VW276" s="27"/>
      <c r="VX276" s="27"/>
      <c r="VY276" s="27"/>
      <c r="VZ276" s="27"/>
      <c r="WA276" s="27"/>
      <c r="WB276" s="27"/>
      <c r="WC276" s="27"/>
      <c r="WD276" s="27"/>
      <c r="WE276" s="27"/>
      <c r="WF276" s="27"/>
      <c r="WG276" s="27"/>
      <c r="WH276" s="27"/>
      <c r="WI276" s="27"/>
      <c r="WJ276" s="27"/>
      <c r="WK276" s="27"/>
      <c r="WL276" s="27"/>
      <c r="WM276" s="27"/>
      <c r="WN276" s="27"/>
      <c r="WO276" s="27"/>
      <c r="WP276" s="27"/>
      <c r="WQ276" s="27"/>
      <c r="WR276" s="27"/>
      <c r="WS276" s="27"/>
      <c r="WT276" s="27"/>
      <c r="WU276" s="27"/>
      <c r="WV276" s="27"/>
      <c r="WW276" s="27"/>
      <c r="WX276" s="27"/>
      <c r="WY276" s="27"/>
      <c r="WZ276" s="27"/>
      <c r="XA276" s="27"/>
      <c r="XB276" s="27"/>
      <c r="XC276" s="27"/>
      <c r="XD276" s="27"/>
      <c r="XE276" s="27"/>
      <c r="XF276" s="27"/>
      <c r="XG276" s="27"/>
      <c r="XH276" s="27"/>
      <c r="XI276" s="27"/>
      <c r="XJ276" s="27"/>
      <c r="XK276" s="27"/>
      <c r="XL276" s="27"/>
      <c r="XM276" s="27"/>
      <c r="XN276" s="27"/>
      <c r="XO276" s="27"/>
      <c r="XP276" s="27"/>
      <c r="XQ276" s="27"/>
      <c r="XR276" s="27"/>
      <c r="XS276" s="27"/>
      <c r="XT276" s="27"/>
      <c r="XU276" s="27"/>
      <c r="XV276" s="27"/>
      <c r="XW276" s="27"/>
      <c r="XX276" s="27"/>
      <c r="XY276" s="27"/>
      <c r="XZ276" s="27"/>
      <c r="YA276" s="27"/>
      <c r="YB276" s="27"/>
      <c r="YC276" s="27"/>
      <c r="YD276" s="27"/>
      <c r="YE276" s="27"/>
      <c r="YF276" s="27"/>
      <c r="YG276" s="27"/>
      <c r="YH276" s="27"/>
      <c r="YI276" s="27"/>
      <c r="YJ276" s="27"/>
      <c r="YK276" s="27"/>
      <c r="YL276" s="27"/>
      <c r="YM276" s="27"/>
      <c r="YN276" s="27"/>
      <c r="YO276" s="27"/>
      <c r="YP276" s="27"/>
      <c r="YQ276" s="27"/>
      <c r="YR276" s="27"/>
      <c r="YS276" s="27"/>
      <c r="YT276" s="27"/>
      <c r="YU276" s="27"/>
      <c r="YV276" s="27"/>
      <c r="YW276" s="27"/>
      <c r="YX276" s="27"/>
      <c r="YY276" s="27"/>
      <c r="YZ276" s="27"/>
      <c r="ZA276" s="27"/>
      <c r="ZB276" s="27"/>
      <c r="ZC276" s="27"/>
      <c r="ZD276" s="27"/>
      <c r="ZE276" s="27"/>
      <c r="ZF276" s="27"/>
      <c r="ZG276" s="27"/>
      <c r="ZH276" s="27"/>
      <c r="ZI276" s="27"/>
      <c r="ZJ276" s="27"/>
      <c r="ZK276" s="27"/>
      <c r="ZL276" s="27"/>
      <c r="ZM276" s="27"/>
      <c r="ZN276" s="27"/>
      <c r="ZO276" s="27"/>
      <c r="ZP276" s="27"/>
      <c r="ZQ276" s="27"/>
      <c r="ZR276" s="27"/>
      <c r="ZS276" s="27"/>
      <c r="ZT276" s="27"/>
      <c r="ZU276" s="27"/>
      <c r="ZV276" s="27"/>
      <c r="ZW276" s="27"/>
      <c r="ZX276" s="27"/>
      <c r="ZY276" s="27"/>
      <c r="ZZ276" s="27"/>
      <c r="AAA276" s="27"/>
      <c r="AAB276" s="27"/>
      <c r="AAC276" s="27"/>
      <c r="AAD276" s="27"/>
      <c r="AAE276" s="27"/>
      <c r="AAF276" s="27"/>
      <c r="AAG276" s="27"/>
      <c r="AAH276" s="27"/>
      <c r="AAI276" s="27"/>
      <c r="AAJ276" s="27"/>
      <c r="AAK276" s="27"/>
      <c r="AAL276" s="27"/>
      <c r="AAM276" s="27"/>
      <c r="AAN276" s="27"/>
      <c r="AAO276" s="27"/>
      <c r="AAP276" s="27"/>
      <c r="AAQ276" s="27"/>
      <c r="AAR276" s="27"/>
      <c r="AAS276" s="27"/>
      <c r="AAT276" s="27"/>
      <c r="AAU276" s="27"/>
      <c r="AAV276" s="27"/>
      <c r="AAW276" s="27"/>
      <c r="AAX276" s="27"/>
      <c r="AAY276" s="27"/>
      <c r="AAZ276" s="27"/>
      <c r="ABA276" s="27"/>
      <c r="ABB276" s="27"/>
      <c r="ABC276" s="27"/>
      <c r="ABD276" s="27"/>
      <c r="ABE276" s="27"/>
      <c r="ABF276" s="27"/>
      <c r="ABG276" s="27"/>
      <c r="ABH276" s="27"/>
      <c r="ABI276" s="27"/>
      <c r="ABJ276" s="27"/>
      <c r="ABK276" s="27"/>
      <c r="ABL276" s="27"/>
      <c r="ABM276" s="27"/>
      <c r="ABN276" s="27"/>
      <c r="ABO276" s="27"/>
      <c r="ABP276" s="27"/>
      <c r="ABQ276" s="27"/>
      <c r="ABR276" s="27"/>
      <c r="ABS276" s="27"/>
      <c r="ABT276" s="27"/>
      <c r="ABU276" s="27"/>
      <c r="ABV276" s="27"/>
      <c r="ABW276" s="27"/>
      <c r="ABX276" s="27"/>
      <c r="ABY276" s="27"/>
      <c r="ABZ276" s="27"/>
      <c r="ACA276" s="27"/>
      <c r="ACB276" s="27"/>
      <c r="ACC276" s="27"/>
      <c r="ACD276" s="27"/>
      <c r="ACE276" s="27"/>
      <c r="ACF276" s="27"/>
      <c r="ACG276" s="27"/>
      <c r="ACH276" s="27"/>
      <c r="ACI276" s="27"/>
      <c r="ACJ276" s="27"/>
      <c r="ACK276" s="27"/>
      <c r="ACL276" s="27"/>
      <c r="ACM276" s="27"/>
      <c r="ACN276" s="27"/>
      <c r="ACO276" s="27"/>
      <c r="ACP276" s="27"/>
      <c r="ACQ276" s="27"/>
      <c r="ACR276" s="27"/>
      <c r="ACS276" s="27"/>
      <c r="ACT276" s="27"/>
      <c r="ACU276" s="27"/>
      <c r="ACV276" s="27"/>
      <c r="ACW276" s="27"/>
      <c r="ACX276" s="27"/>
      <c r="ACY276" s="27"/>
      <c r="ACZ276" s="27"/>
      <c r="ADA276" s="27"/>
      <c r="ADB276" s="27"/>
      <c r="ADC276" s="27"/>
      <c r="ADD276" s="27"/>
      <c r="ADE276" s="27"/>
      <c r="ADF276" s="27"/>
      <c r="ADG276" s="27"/>
      <c r="ADH276" s="27"/>
      <c r="ADI276" s="27"/>
      <c r="ADJ276" s="27"/>
      <c r="ADK276" s="27"/>
      <c r="ADL276" s="27"/>
      <c r="ADM276" s="27"/>
      <c r="ADN276" s="27"/>
      <c r="ADO276" s="27"/>
      <c r="ADP276" s="27"/>
      <c r="ADQ276" s="27"/>
      <c r="ADR276" s="27"/>
      <c r="ADS276" s="27"/>
      <c r="ADT276" s="27"/>
      <c r="ADU276" s="27"/>
      <c r="ADV276" s="27"/>
      <c r="ADW276" s="27"/>
      <c r="ADX276" s="27"/>
      <c r="ADY276" s="27"/>
      <c r="ADZ276" s="27"/>
      <c r="AEA276" s="27"/>
      <c r="AEB276" s="27"/>
      <c r="AEC276" s="27"/>
      <c r="AED276" s="27"/>
      <c r="AEE276" s="27"/>
      <c r="AEF276" s="27"/>
      <c r="AEG276" s="27"/>
      <c r="AEH276" s="27"/>
      <c r="AEI276" s="27"/>
      <c r="AEJ276" s="27"/>
      <c r="AEK276" s="27"/>
      <c r="AEL276" s="27"/>
      <c r="AEM276" s="27"/>
      <c r="AEN276" s="27"/>
      <c r="AEO276" s="27"/>
      <c r="AEP276" s="27"/>
      <c r="AEQ276" s="27"/>
      <c r="AER276" s="27"/>
      <c r="AES276" s="27"/>
      <c r="AET276" s="27"/>
      <c r="AEU276" s="27"/>
      <c r="AEV276" s="27"/>
      <c r="AEW276" s="27"/>
      <c r="AEX276" s="27"/>
      <c r="AEY276" s="27"/>
      <c r="AEZ276" s="27"/>
      <c r="AFA276" s="27"/>
      <c r="AFB276" s="27"/>
      <c r="AFC276" s="27"/>
      <c r="AFD276" s="27"/>
      <c r="AFE276" s="27"/>
      <c r="AFF276" s="27"/>
      <c r="AFG276" s="27"/>
      <c r="AFH276" s="27"/>
      <c r="AFI276" s="27"/>
      <c r="AFJ276" s="27"/>
      <c r="AFK276" s="27"/>
      <c r="AFL276" s="27"/>
      <c r="AFM276" s="27"/>
      <c r="AFN276" s="27"/>
      <c r="AFO276" s="27"/>
      <c r="AFP276" s="27"/>
      <c r="AFQ276" s="27"/>
      <c r="AFR276" s="27"/>
      <c r="AFS276" s="27"/>
      <c r="AFT276" s="27"/>
      <c r="AFU276" s="27"/>
      <c r="AFV276" s="27"/>
      <c r="AFW276" s="27"/>
      <c r="AFX276" s="27"/>
      <c r="AFY276" s="27"/>
      <c r="AFZ276" s="27"/>
      <c r="AGA276" s="27"/>
      <c r="AGB276" s="27"/>
      <c r="AGC276" s="27"/>
      <c r="AGD276" s="27"/>
      <c r="AGE276" s="27"/>
      <c r="AGF276" s="27"/>
      <c r="AGG276" s="27"/>
      <c r="AGH276" s="27"/>
      <c r="AGI276" s="27"/>
      <c r="AGJ276" s="27"/>
      <c r="AGK276" s="27"/>
      <c r="AGL276" s="27"/>
      <c r="AGM276" s="27"/>
      <c r="AGN276" s="27"/>
      <c r="AGO276" s="27"/>
      <c r="AGP276" s="27"/>
      <c r="AGQ276" s="27"/>
      <c r="AGR276" s="27"/>
      <c r="AGS276" s="27"/>
      <c r="AGT276" s="27"/>
      <c r="AGU276" s="27"/>
      <c r="AGV276" s="27"/>
      <c r="AGW276" s="27"/>
      <c r="AGX276" s="27"/>
      <c r="AGY276" s="27"/>
      <c r="AGZ276" s="27"/>
      <c r="AHA276" s="27"/>
      <c r="AHB276" s="27"/>
      <c r="AHC276" s="27"/>
      <c r="AHD276" s="27"/>
      <c r="AHE276" s="27"/>
      <c r="AHF276" s="27"/>
      <c r="AHG276" s="27"/>
      <c r="AHH276" s="27"/>
      <c r="AHI276" s="27"/>
      <c r="AHJ276" s="27"/>
      <c r="AHK276" s="27"/>
      <c r="AHL276" s="27"/>
      <c r="AHM276" s="27"/>
      <c r="AHN276" s="27"/>
      <c r="AHO276" s="27"/>
      <c r="AHP276" s="27"/>
      <c r="AHQ276" s="27"/>
      <c r="AHR276" s="27"/>
      <c r="AHS276" s="27"/>
      <c r="AHT276" s="27"/>
      <c r="AHU276" s="27"/>
      <c r="AHV276" s="27"/>
      <c r="AHW276" s="27"/>
      <c r="AHX276" s="27"/>
      <c r="AHY276" s="27"/>
      <c r="AHZ276" s="27"/>
      <c r="AIA276" s="27"/>
      <c r="AIB276" s="27"/>
      <c r="AIC276" s="27"/>
      <c r="AID276" s="27"/>
      <c r="AIE276" s="27"/>
      <c r="AIF276" s="27"/>
      <c r="AIG276" s="27"/>
      <c r="AIH276" s="27"/>
      <c r="AII276" s="27"/>
      <c r="AIJ276" s="27"/>
      <c r="AIK276" s="27"/>
      <c r="AIL276" s="27"/>
      <c r="AIM276" s="27"/>
      <c r="AIN276" s="27"/>
      <c r="AIO276" s="27"/>
      <c r="AIP276" s="27"/>
      <c r="AIQ276" s="27"/>
      <c r="AIR276" s="27"/>
      <c r="AIS276" s="27"/>
      <c r="AIT276" s="27"/>
      <c r="AIU276" s="27"/>
      <c r="AIV276" s="27"/>
      <c r="AIW276" s="27"/>
      <c r="AIX276" s="27"/>
      <c r="AIY276" s="27"/>
      <c r="AIZ276" s="27"/>
      <c r="AJA276" s="27"/>
      <c r="AJB276" s="27"/>
      <c r="AJC276" s="27"/>
      <c r="AJD276" s="27"/>
      <c r="AJE276" s="27"/>
      <c r="AJF276" s="27"/>
      <c r="AJG276" s="27"/>
      <c r="AJH276" s="27"/>
      <c r="AJI276" s="27"/>
      <c r="AJJ276" s="27"/>
      <c r="AJK276" s="27"/>
      <c r="AJL276" s="27"/>
      <c r="AJM276" s="27"/>
      <c r="AJN276" s="27"/>
      <c r="AJO276" s="27"/>
      <c r="AJP276" s="27"/>
      <c r="AJQ276" s="27"/>
      <c r="AJR276" s="27"/>
      <c r="AJS276" s="27"/>
      <c r="AJT276" s="27"/>
      <c r="AJU276" s="27"/>
      <c r="AJV276" s="27"/>
      <c r="AJW276" s="27"/>
      <c r="AJX276" s="27"/>
      <c r="AJY276" s="27"/>
      <c r="AJZ276" s="27"/>
      <c r="AKA276" s="27"/>
      <c r="AKB276" s="27"/>
      <c r="AKC276" s="27"/>
      <c r="AKD276" s="27"/>
      <c r="AKE276" s="27"/>
      <c r="AKF276" s="27"/>
      <c r="AKG276" s="27"/>
      <c r="AKH276" s="27"/>
      <c r="AKI276" s="27"/>
      <c r="AKJ276" s="27"/>
      <c r="AKK276" s="27"/>
      <c r="AKL276" s="27"/>
      <c r="AKM276" s="27"/>
      <c r="AKN276" s="27"/>
      <c r="AKO276" s="27"/>
      <c r="AKP276" s="27"/>
      <c r="AKQ276" s="27"/>
      <c r="AKR276" s="27"/>
      <c r="AKS276" s="27"/>
      <c r="AKT276" s="27"/>
      <c r="AKU276" s="27"/>
      <c r="AKV276" s="27"/>
      <c r="AKW276" s="27"/>
      <c r="AKX276" s="27"/>
      <c r="AKY276" s="27"/>
      <c r="AKZ276" s="27"/>
      <c r="ALA276" s="27"/>
      <c r="ALB276" s="27"/>
      <c r="ALC276" s="27"/>
      <c r="ALD276" s="27"/>
      <c r="ALE276" s="27"/>
      <c r="ALF276" s="27"/>
      <c r="ALG276" s="27"/>
      <c r="ALH276" s="27"/>
      <c r="ALI276" s="27"/>
      <c r="ALJ276" s="27"/>
      <c r="ALK276" s="27"/>
      <c r="ALL276" s="27"/>
      <c r="ALM276" s="27"/>
      <c r="ALN276" s="27"/>
      <c r="ALO276" s="27"/>
      <c r="ALP276" s="27"/>
      <c r="ALQ276" s="27"/>
      <c r="ALR276" s="27"/>
      <c r="ALS276" s="27"/>
      <c r="ALT276" s="27"/>
      <c r="ALU276" s="27"/>
      <c r="ALV276" s="27"/>
      <c r="ALW276" s="27"/>
      <c r="ALX276" s="27"/>
      <c r="ALY276" s="27"/>
      <c r="ALZ276" s="27"/>
      <c r="AMA276" s="27"/>
      <c r="AMB276" s="27"/>
      <c r="AMC276" s="27"/>
      <c r="AMD276" s="27"/>
      <c r="AME276" s="27"/>
      <c r="AMF276" s="27"/>
      <c r="AMG276" s="27"/>
      <c r="AMH276" s="27"/>
      <c r="AMI276" s="27"/>
      <c r="AMJ276" s="27"/>
      <c r="AMK276" s="27"/>
      <c r="AML276" s="27"/>
      <c r="AMM276" s="27"/>
      <c r="AMN276" s="27"/>
      <c r="AMO276" s="27"/>
      <c r="AMP276" s="27"/>
      <c r="AMQ276" s="27"/>
      <c r="AMR276" s="27"/>
      <c r="AMS276" s="27"/>
      <c r="AMT276" s="27"/>
      <c r="AMU276" s="27"/>
      <c r="AMV276" s="27"/>
      <c r="AMW276" s="27"/>
      <c r="AMX276" s="27"/>
      <c r="AMY276" s="27"/>
      <c r="AMZ276" s="27"/>
      <c r="ANA276" s="27"/>
      <c r="ANB276" s="27"/>
      <c r="ANC276" s="27"/>
      <c r="AND276" s="27"/>
      <c r="ANE276" s="27"/>
      <c r="ANF276" s="27"/>
      <c r="ANG276" s="27"/>
      <c r="ANH276" s="27"/>
      <c r="ANI276" s="27"/>
      <c r="ANJ276" s="27"/>
      <c r="ANK276" s="27"/>
      <c r="ANL276" s="27"/>
      <c r="ANM276" s="27"/>
      <c r="ANN276" s="27"/>
      <c r="ANO276" s="27"/>
      <c r="ANP276" s="27"/>
      <c r="ANQ276" s="27"/>
      <c r="ANR276" s="27"/>
      <c r="ANS276" s="27"/>
      <c r="ANT276" s="27"/>
      <c r="ANU276" s="27"/>
      <c r="ANV276" s="27"/>
      <c r="ANW276" s="27"/>
      <c r="ANX276" s="27"/>
      <c r="ANY276" s="27"/>
      <c r="ANZ276" s="27"/>
      <c r="AOA276" s="27"/>
      <c r="AOB276" s="27"/>
      <c r="AOC276" s="27"/>
      <c r="AOD276" s="27"/>
      <c r="AOE276" s="27"/>
      <c r="AOF276" s="27"/>
      <c r="AOG276" s="27"/>
      <c r="AOH276" s="27"/>
      <c r="AOI276" s="27"/>
      <c r="AOJ276" s="27"/>
      <c r="AOK276" s="27"/>
      <c r="AOL276" s="27"/>
      <c r="AOM276" s="27"/>
      <c r="AON276" s="27"/>
      <c r="AOO276" s="27"/>
      <c r="AOP276" s="27"/>
      <c r="AOQ276" s="27"/>
      <c r="AOR276" s="27"/>
      <c r="AOS276" s="27"/>
      <c r="AOT276" s="27"/>
      <c r="AOU276" s="27"/>
      <c r="AOV276" s="27"/>
      <c r="AOW276" s="27"/>
      <c r="AOX276" s="27"/>
      <c r="AOY276" s="27"/>
      <c r="AOZ276" s="27"/>
      <c r="APA276" s="27"/>
      <c r="APB276" s="27"/>
      <c r="APC276" s="27"/>
      <c r="APD276" s="27"/>
      <c r="APE276" s="27"/>
      <c r="APF276" s="27"/>
      <c r="APG276" s="27"/>
      <c r="APH276" s="27"/>
      <c r="API276" s="27"/>
      <c r="APJ276" s="27"/>
      <c r="APK276" s="27"/>
      <c r="APL276" s="27"/>
      <c r="APM276" s="27"/>
      <c r="APN276" s="27"/>
      <c r="APO276" s="27"/>
      <c r="APP276" s="27"/>
      <c r="APQ276" s="27"/>
      <c r="APR276" s="27"/>
      <c r="APS276" s="27"/>
      <c r="APT276" s="27"/>
      <c r="APU276" s="27"/>
      <c r="APV276" s="27"/>
      <c r="APW276" s="27"/>
      <c r="APX276" s="27"/>
      <c r="APY276" s="27"/>
      <c r="APZ276" s="27"/>
      <c r="AQA276" s="27"/>
      <c r="AQB276" s="27"/>
      <c r="AQC276" s="27"/>
      <c r="AQD276" s="27"/>
      <c r="AQE276" s="27"/>
      <c r="AQF276" s="27"/>
      <c r="AQG276" s="27"/>
      <c r="AQH276" s="27"/>
      <c r="AQI276" s="27"/>
      <c r="AQJ276" s="27"/>
      <c r="AQK276" s="27"/>
      <c r="AQL276" s="27"/>
      <c r="AQM276" s="27"/>
      <c r="AQN276" s="27"/>
      <c r="AQO276" s="27"/>
      <c r="AQP276" s="27"/>
      <c r="AQQ276" s="27"/>
      <c r="AQR276" s="27"/>
      <c r="AQS276" s="27"/>
      <c r="AQT276" s="27"/>
      <c r="AQU276" s="27"/>
      <c r="AQV276" s="27"/>
      <c r="AQW276" s="27"/>
      <c r="AQX276" s="27"/>
      <c r="AQY276" s="27"/>
      <c r="AQZ276" s="27"/>
      <c r="ARA276" s="27"/>
      <c r="ARB276" s="27"/>
      <c r="ARC276" s="27"/>
      <c r="ARD276" s="27"/>
      <c r="ARE276" s="27"/>
      <c r="ARF276" s="27"/>
      <c r="ARG276" s="27"/>
      <c r="ARH276" s="27"/>
      <c r="ARI276" s="27"/>
      <c r="ARJ276" s="27"/>
      <c r="ARK276" s="27"/>
      <c r="ARL276" s="27"/>
      <c r="ARM276" s="27"/>
      <c r="ARN276" s="27"/>
      <c r="ARO276" s="27"/>
      <c r="ARP276" s="27"/>
      <c r="ARQ276" s="27"/>
      <c r="ARR276" s="27"/>
      <c r="ARS276" s="27"/>
      <c r="ART276" s="27"/>
      <c r="ARU276" s="27"/>
      <c r="ARV276" s="27"/>
      <c r="ARW276" s="27"/>
      <c r="ARX276" s="27"/>
      <c r="ARY276" s="27"/>
      <c r="ARZ276" s="27"/>
      <c r="ASA276" s="27"/>
      <c r="ASB276" s="27"/>
      <c r="ASC276" s="27"/>
      <c r="ASD276" s="27"/>
      <c r="ASE276" s="27"/>
      <c r="ASF276" s="27"/>
      <c r="ASG276" s="27"/>
      <c r="ASH276" s="27"/>
      <c r="ASI276" s="27"/>
      <c r="ASJ276" s="27"/>
      <c r="ASK276" s="27"/>
      <c r="ASL276" s="27"/>
      <c r="ASM276" s="27"/>
      <c r="ASN276" s="27"/>
      <c r="ASO276" s="27"/>
      <c r="ASP276" s="27"/>
      <c r="ASQ276" s="27"/>
      <c r="ASR276" s="27"/>
      <c r="ASS276" s="27"/>
      <c r="AST276" s="27"/>
      <c r="ASU276" s="27"/>
      <c r="ASV276" s="27"/>
      <c r="ASW276" s="27"/>
      <c r="ASX276" s="27"/>
      <c r="ASY276" s="27"/>
      <c r="ASZ276" s="27"/>
      <c r="ATA276" s="27"/>
      <c r="ATB276" s="27"/>
      <c r="ATC276" s="27"/>
      <c r="ATD276" s="27"/>
      <c r="ATE276" s="27"/>
      <c r="ATF276" s="27"/>
      <c r="ATG276" s="27"/>
      <c r="ATH276" s="27"/>
      <c r="ATI276" s="27"/>
      <c r="ATJ276" s="27"/>
      <c r="ATK276" s="27"/>
      <c r="ATL276" s="27"/>
      <c r="ATM276" s="27"/>
      <c r="ATN276" s="27"/>
      <c r="ATO276" s="27"/>
      <c r="ATP276" s="27"/>
      <c r="ATQ276" s="27"/>
      <c r="ATR276" s="27"/>
      <c r="ATS276" s="27"/>
      <c r="ATT276" s="27"/>
      <c r="ATU276" s="27"/>
      <c r="ATV276" s="27"/>
      <c r="ATW276" s="27"/>
      <c r="ATX276" s="27"/>
      <c r="ATY276" s="27"/>
      <c r="ATZ276" s="27"/>
      <c r="AUA276" s="27"/>
      <c r="AUB276" s="27"/>
      <c r="AUC276" s="27"/>
      <c r="AUD276" s="27"/>
      <c r="AUE276" s="27"/>
      <c r="AUF276" s="27"/>
      <c r="AUG276" s="27"/>
      <c r="AUH276" s="27"/>
      <c r="AUI276" s="27"/>
      <c r="AUJ276" s="27"/>
      <c r="AUK276" s="27"/>
      <c r="AUL276" s="27"/>
      <c r="AUM276" s="27"/>
      <c r="AUN276" s="27"/>
      <c r="AUO276" s="27"/>
      <c r="AUP276" s="27"/>
      <c r="AUQ276" s="27"/>
      <c r="AUR276" s="27"/>
      <c r="AUS276" s="27"/>
      <c r="AUT276" s="27"/>
      <c r="AUU276" s="27"/>
      <c r="AUV276" s="27"/>
      <c r="AUW276" s="27"/>
      <c r="AUX276" s="27"/>
      <c r="AUY276" s="27"/>
      <c r="AUZ276" s="27"/>
      <c r="AVA276" s="27"/>
      <c r="AVB276" s="27"/>
      <c r="AVC276" s="27"/>
      <c r="AVD276" s="27"/>
      <c r="AVE276" s="27"/>
      <c r="AVF276" s="27"/>
      <c r="AVG276" s="27"/>
      <c r="AVH276" s="27"/>
      <c r="AVI276" s="27"/>
      <c r="AVJ276" s="27"/>
      <c r="AVK276" s="27"/>
      <c r="AVL276" s="27"/>
      <c r="AVM276" s="27"/>
      <c r="AVN276" s="27"/>
      <c r="AVO276" s="27"/>
      <c r="AVP276" s="27"/>
      <c r="AVQ276" s="27"/>
      <c r="AVR276" s="27"/>
      <c r="AVS276" s="27"/>
      <c r="AVT276" s="27"/>
      <c r="AVU276" s="27"/>
      <c r="AVV276" s="27"/>
      <c r="AVW276" s="27"/>
      <c r="AVX276" s="27"/>
      <c r="AVY276" s="27"/>
      <c r="AVZ276" s="27"/>
      <c r="AWA276" s="27"/>
      <c r="AWB276" s="27"/>
      <c r="AWC276" s="27"/>
      <c r="AWD276" s="27"/>
      <c r="AWE276" s="27"/>
      <c r="AWF276" s="27"/>
      <c r="AWG276" s="27"/>
      <c r="AWH276" s="27"/>
      <c r="AWI276" s="27"/>
      <c r="AWJ276" s="27"/>
      <c r="AWK276" s="27"/>
      <c r="AWL276" s="27"/>
      <c r="AWM276" s="27"/>
      <c r="AWN276" s="27"/>
      <c r="AWO276" s="27"/>
      <c r="AWP276" s="27"/>
      <c r="AWQ276" s="27"/>
      <c r="AWR276" s="27"/>
      <c r="AWS276" s="27"/>
      <c r="AWT276" s="27"/>
      <c r="AWU276" s="27"/>
      <c r="AWV276" s="27"/>
      <c r="AWW276" s="27"/>
      <c r="AWX276" s="27"/>
      <c r="AWY276" s="27"/>
      <c r="AWZ276" s="27"/>
      <c r="AXA276" s="27"/>
      <c r="AXB276" s="27"/>
      <c r="AXC276" s="27"/>
      <c r="AXD276" s="27"/>
      <c r="AXE276" s="27"/>
      <c r="AXF276" s="27"/>
      <c r="AXG276" s="27"/>
      <c r="AXH276" s="27"/>
      <c r="AXI276" s="27"/>
      <c r="AXJ276" s="27"/>
      <c r="AXK276" s="27"/>
      <c r="AXL276" s="27"/>
      <c r="AXM276" s="27"/>
      <c r="AXN276" s="27"/>
      <c r="AXO276" s="27"/>
      <c r="AXP276" s="27"/>
      <c r="AXQ276" s="27"/>
      <c r="AXR276" s="27"/>
      <c r="AXS276" s="27"/>
      <c r="AXT276" s="27"/>
      <c r="AXU276" s="27"/>
      <c r="AXV276" s="27"/>
      <c r="AXW276" s="27"/>
      <c r="AXX276" s="27"/>
      <c r="AXY276" s="27"/>
      <c r="AXZ276" s="27"/>
      <c r="AYA276" s="27"/>
      <c r="AYB276" s="27"/>
      <c r="AYC276" s="27"/>
      <c r="AYD276" s="27"/>
      <c r="AYE276" s="27"/>
      <c r="AYF276" s="27"/>
      <c r="AYG276" s="27"/>
      <c r="AYH276" s="27"/>
      <c r="AYI276" s="27"/>
      <c r="AYJ276" s="27"/>
      <c r="AYK276" s="27"/>
      <c r="AYL276" s="27"/>
      <c r="AYM276" s="27"/>
      <c r="AYN276" s="27"/>
      <c r="AYO276" s="27"/>
      <c r="AYP276" s="27"/>
      <c r="AYQ276" s="27"/>
      <c r="AYR276" s="27"/>
      <c r="AYS276" s="27"/>
      <c r="AYT276" s="27"/>
      <c r="AYU276" s="27"/>
      <c r="AYV276" s="27"/>
      <c r="AYW276" s="27"/>
      <c r="AYX276" s="27"/>
      <c r="AYY276" s="27"/>
      <c r="AYZ276" s="27"/>
      <c r="AZA276" s="27"/>
      <c r="AZB276" s="27"/>
      <c r="AZC276" s="27"/>
      <c r="AZD276" s="27"/>
      <c r="AZE276" s="27"/>
      <c r="AZF276" s="27"/>
      <c r="AZG276" s="27"/>
      <c r="AZH276" s="27"/>
      <c r="AZI276" s="27"/>
      <c r="AZJ276" s="27"/>
      <c r="AZK276" s="27"/>
      <c r="AZL276" s="27"/>
      <c r="AZM276" s="27"/>
      <c r="AZN276" s="27"/>
      <c r="AZO276" s="27"/>
      <c r="AZP276" s="27"/>
      <c r="AZQ276" s="27"/>
      <c r="AZR276" s="27"/>
      <c r="AZS276" s="27"/>
      <c r="AZT276" s="27"/>
      <c r="AZU276" s="27"/>
      <c r="AZV276" s="27"/>
      <c r="AZW276" s="27"/>
      <c r="AZX276" s="27"/>
      <c r="AZY276" s="27"/>
      <c r="AZZ276" s="27"/>
      <c r="BAA276" s="27"/>
      <c r="BAB276" s="27"/>
      <c r="BAC276" s="27"/>
      <c r="BAD276" s="27"/>
      <c r="BAE276" s="27"/>
      <c r="BAF276" s="27"/>
      <c r="BAG276" s="27"/>
      <c r="BAH276" s="27"/>
      <c r="BAI276" s="27"/>
      <c r="BAJ276" s="27"/>
      <c r="BAK276" s="27"/>
      <c r="BAL276" s="27"/>
      <c r="BAM276" s="27"/>
      <c r="BAN276" s="27"/>
      <c r="BAO276" s="27"/>
      <c r="BAP276" s="27"/>
      <c r="BAQ276" s="27"/>
      <c r="BAR276" s="27"/>
      <c r="BAS276" s="27"/>
      <c r="BAT276" s="27"/>
      <c r="BAU276" s="27"/>
      <c r="BAV276" s="27"/>
      <c r="BAW276" s="27"/>
      <c r="BAX276" s="27"/>
      <c r="BAY276" s="27"/>
      <c r="BAZ276" s="27"/>
      <c r="BBA276" s="27"/>
      <c r="BBB276" s="27"/>
      <c r="BBC276" s="27"/>
      <c r="BBD276" s="27"/>
      <c r="BBE276" s="27"/>
      <c r="BBF276" s="27"/>
      <c r="BBG276" s="27"/>
      <c r="BBH276" s="27"/>
      <c r="BBI276" s="27"/>
      <c r="BBJ276" s="27"/>
      <c r="BBK276" s="27"/>
      <c r="BBL276" s="27"/>
      <c r="BBM276" s="27"/>
      <c r="BBN276" s="27"/>
      <c r="BBO276" s="27"/>
      <c r="BBP276" s="27"/>
      <c r="BBQ276" s="27"/>
      <c r="BBR276" s="27"/>
      <c r="BBS276" s="27"/>
      <c r="BBT276" s="27"/>
      <c r="BBU276" s="27"/>
      <c r="BBV276" s="27"/>
      <c r="BBW276" s="27"/>
      <c r="BBX276" s="27"/>
      <c r="BBY276" s="27"/>
      <c r="BBZ276" s="27"/>
      <c r="BCA276" s="27"/>
      <c r="BCB276" s="27"/>
      <c r="BCC276" s="27"/>
      <c r="BCD276" s="27"/>
      <c r="BCE276" s="27"/>
      <c r="BCF276" s="27"/>
      <c r="BCG276" s="27"/>
      <c r="BCH276" s="27"/>
      <c r="BCI276" s="27"/>
      <c r="BCJ276" s="27"/>
      <c r="BCK276" s="27"/>
      <c r="BCL276" s="27"/>
      <c r="BCM276" s="27"/>
      <c r="BCN276" s="27"/>
      <c r="BCO276" s="27"/>
      <c r="BCP276" s="27"/>
      <c r="BCQ276" s="27"/>
      <c r="BCR276" s="27"/>
      <c r="BCS276" s="27"/>
      <c r="BCT276" s="27"/>
      <c r="BCU276" s="27"/>
      <c r="BCV276" s="27"/>
      <c r="BCW276" s="27"/>
      <c r="BCX276" s="27"/>
      <c r="BCY276" s="27"/>
      <c r="BCZ276" s="27"/>
      <c r="BDA276" s="27"/>
      <c r="BDB276" s="27"/>
      <c r="BDC276" s="27"/>
      <c r="BDD276" s="27"/>
      <c r="BDE276" s="27"/>
      <c r="BDF276" s="27"/>
      <c r="BDG276" s="27"/>
      <c r="BDH276" s="27"/>
      <c r="BDI276" s="27"/>
      <c r="BDJ276" s="27"/>
      <c r="BDK276" s="27"/>
      <c r="BDL276" s="27"/>
      <c r="BDM276" s="27"/>
      <c r="BDN276" s="27"/>
      <c r="BDO276" s="27"/>
      <c r="BDP276" s="27"/>
      <c r="BDQ276" s="27"/>
      <c r="BDR276" s="27"/>
      <c r="BDS276" s="27"/>
      <c r="BDT276" s="27"/>
      <c r="BDU276" s="27"/>
      <c r="BDV276" s="27"/>
      <c r="BDW276" s="27"/>
      <c r="BDX276" s="27"/>
      <c r="BDY276" s="27"/>
      <c r="BDZ276" s="27"/>
      <c r="BEA276" s="27"/>
      <c r="BEB276" s="27"/>
      <c r="BEC276" s="27"/>
      <c r="BED276" s="27"/>
      <c r="BEE276" s="27"/>
      <c r="BEF276" s="27"/>
      <c r="BEG276" s="27"/>
      <c r="BEH276" s="27"/>
      <c r="BEI276" s="27"/>
      <c r="BEJ276" s="27"/>
      <c r="BEK276" s="27"/>
      <c r="BEL276" s="27"/>
      <c r="BEM276" s="27"/>
      <c r="BEN276" s="27"/>
      <c r="BEO276" s="27"/>
      <c r="BEP276" s="27"/>
      <c r="BEQ276" s="27"/>
      <c r="BER276" s="27"/>
      <c r="BES276" s="27"/>
      <c r="BET276" s="27"/>
      <c r="BEU276" s="27"/>
      <c r="BEV276" s="27"/>
      <c r="BEW276" s="27"/>
      <c r="BEX276" s="27"/>
      <c r="BEY276" s="27"/>
      <c r="BEZ276" s="27"/>
      <c r="BFA276" s="27"/>
      <c r="BFB276" s="27"/>
      <c r="BFC276" s="27"/>
      <c r="BFD276" s="27"/>
      <c r="BFE276" s="27"/>
      <c r="BFF276" s="27"/>
      <c r="BFG276" s="27"/>
      <c r="BFH276" s="27"/>
      <c r="BFI276" s="27"/>
      <c r="BFJ276" s="27"/>
      <c r="BFK276" s="27"/>
      <c r="BFL276" s="27"/>
      <c r="BFM276" s="27"/>
      <c r="BFN276" s="27"/>
      <c r="BFO276" s="27"/>
      <c r="BFP276" s="27"/>
      <c r="BFQ276" s="27"/>
      <c r="BFR276" s="27"/>
      <c r="BFS276" s="27"/>
      <c r="BFT276" s="27"/>
      <c r="BFU276" s="27"/>
      <c r="BFV276" s="27"/>
      <c r="BFW276" s="27"/>
      <c r="BFX276" s="27"/>
      <c r="BFY276" s="27"/>
      <c r="BFZ276" s="27"/>
      <c r="BGA276" s="27"/>
      <c r="BGB276" s="27"/>
      <c r="BGC276" s="27"/>
      <c r="BGD276" s="27"/>
      <c r="BGE276" s="27"/>
      <c r="BGF276" s="27"/>
      <c r="BGG276" s="27"/>
      <c r="BGH276" s="27"/>
      <c r="BGI276" s="27"/>
      <c r="BGJ276" s="27"/>
      <c r="BGK276" s="27"/>
      <c r="BGL276" s="27"/>
      <c r="BGM276" s="27"/>
      <c r="BGN276" s="27"/>
      <c r="BGO276" s="27"/>
      <c r="BGP276" s="27"/>
      <c r="BGQ276" s="27"/>
      <c r="BGR276" s="27"/>
      <c r="BGS276" s="27"/>
      <c r="BGT276" s="27"/>
      <c r="BGU276" s="27"/>
      <c r="BGV276" s="27"/>
      <c r="BGW276" s="27"/>
      <c r="BGX276" s="27"/>
      <c r="BGY276" s="27"/>
      <c r="BGZ276" s="27"/>
      <c r="BHA276" s="27"/>
      <c r="BHB276" s="27"/>
      <c r="BHC276" s="27"/>
      <c r="BHD276" s="27"/>
      <c r="BHE276" s="27"/>
      <c r="BHF276" s="27"/>
      <c r="BHG276" s="27"/>
      <c r="BHH276" s="27"/>
      <c r="BHI276" s="27"/>
      <c r="BHJ276" s="27"/>
      <c r="BHK276" s="27"/>
      <c r="BHL276" s="27"/>
      <c r="BHM276" s="27"/>
      <c r="BHN276" s="27"/>
      <c r="BHO276" s="27"/>
      <c r="BHP276" s="27"/>
      <c r="BHQ276" s="27"/>
      <c r="BHR276" s="27"/>
      <c r="BHS276" s="27"/>
      <c r="BHT276" s="27"/>
      <c r="BHU276" s="27"/>
      <c r="BHV276" s="27"/>
      <c r="BHW276" s="27"/>
      <c r="BHX276" s="27"/>
      <c r="BHY276" s="27"/>
      <c r="BHZ276" s="27"/>
      <c r="BIA276" s="27"/>
      <c r="BIB276" s="27"/>
      <c r="BIC276" s="27"/>
      <c r="BID276" s="27"/>
      <c r="BIE276" s="27"/>
      <c r="BIF276" s="27"/>
      <c r="BIG276" s="27"/>
      <c r="BIH276" s="27"/>
      <c r="BII276" s="27"/>
      <c r="BIJ276" s="27"/>
      <c r="BIK276" s="27"/>
      <c r="BIL276" s="27"/>
      <c r="BIM276" s="27"/>
      <c r="BIN276" s="27"/>
      <c r="BIO276" s="27"/>
      <c r="BIP276" s="27"/>
      <c r="BIQ276" s="27"/>
      <c r="BIR276" s="27"/>
      <c r="BIS276" s="27"/>
      <c r="BIT276" s="27"/>
      <c r="BIU276" s="27"/>
      <c r="BIV276" s="27"/>
      <c r="BIW276" s="27"/>
      <c r="BIX276" s="27"/>
      <c r="BIY276" s="27"/>
      <c r="BIZ276" s="27"/>
      <c r="BJA276" s="27"/>
      <c r="BJB276" s="27"/>
      <c r="BJC276" s="27"/>
      <c r="BJD276" s="27"/>
      <c r="BJE276" s="27"/>
      <c r="BJF276" s="27"/>
      <c r="BJG276" s="27"/>
      <c r="BJH276" s="27"/>
      <c r="BJI276" s="27"/>
      <c r="BJJ276" s="27"/>
      <c r="BJK276" s="27"/>
      <c r="BJL276" s="27"/>
      <c r="BJM276" s="27"/>
      <c r="BJN276" s="27"/>
      <c r="BJO276" s="27"/>
      <c r="BJP276" s="27"/>
      <c r="BJQ276" s="27"/>
      <c r="BJR276" s="27"/>
      <c r="BJS276" s="27"/>
      <c r="BJT276" s="27"/>
      <c r="BJU276" s="27"/>
      <c r="BJV276" s="27"/>
      <c r="BJW276" s="27"/>
      <c r="BJX276" s="27"/>
      <c r="BJY276" s="27"/>
      <c r="BJZ276" s="27"/>
      <c r="BKA276" s="27"/>
      <c r="BKB276" s="27"/>
      <c r="BKC276" s="27"/>
      <c r="BKD276" s="27"/>
      <c r="BKE276" s="27"/>
      <c r="BKF276" s="27"/>
      <c r="BKG276" s="27"/>
      <c r="BKH276" s="27"/>
      <c r="BKI276" s="27"/>
      <c r="BKJ276" s="27"/>
      <c r="BKK276" s="27"/>
      <c r="BKL276" s="27"/>
      <c r="BKM276" s="27"/>
      <c r="BKN276" s="27"/>
      <c r="BKO276" s="27"/>
      <c r="BKP276" s="27"/>
      <c r="BKQ276" s="27"/>
      <c r="BKR276" s="27"/>
      <c r="BKS276" s="27"/>
      <c r="BKT276" s="27"/>
      <c r="BKU276" s="27"/>
      <c r="BKV276" s="27"/>
      <c r="BKW276" s="27"/>
      <c r="BKX276" s="27"/>
      <c r="BKY276" s="27"/>
      <c r="BKZ276" s="27"/>
      <c r="BLA276" s="27"/>
      <c r="BLB276" s="27"/>
      <c r="BLC276" s="27"/>
      <c r="BLD276" s="27"/>
      <c r="BLE276" s="27"/>
      <c r="BLF276" s="27"/>
      <c r="BLG276" s="27"/>
      <c r="BLH276" s="27"/>
      <c r="BLI276" s="27"/>
      <c r="BLJ276" s="27"/>
      <c r="BLK276" s="27"/>
      <c r="BLL276" s="27"/>
      <c r="BLM276" s="27"/>
      <c r="BLN276" s="27"/>
      <c r="BLO276" s="27"/>
      <c r="BLP276" s="27"/>
      <c r="BLQ276" s="27"/>
      <c r="BLR276" s="27"/>
      <c r="BLS276" s="27"/>
      <c r="BLT276" s="27"/>
      <c r="BLU276" s="27"/>
      <c r="BLV276" s="27"/>
      <c r="BLW276" s="27"/>
      <c r="BLX276" s="27"/>
      <c r="BLY276" s="27"/>
      <c r="BLZ276" s="27"/>
      <c r="BMA276" s="27"/>
      <c r="BMB276" s="27"/>
      <c r="BMC276" s="27"/>
      <c r="BMD276" s="27"/>
      <c r="BME276" s="27"/>
      <c r="BMF276" s="27"/>
      <c r="BMG276" s="27"/>
      <c r="BMH276" s="27"/>
      <c r="BMI276" s="27"/>
      <c r="BMJ276" s="27"/>
      <c r="BMK276" s="27"/>
      <c r="BML276" s="27"/>
      <c r="BMM276" s="27"/>
      <c r="BMN276" s="27"/>
      <c r="BMO276" s="27"/>
      <c r="BMP276" s="27"/>
      <c r="BMQ276" s="27"/>
      <c r="BMR276" s="27"/>
      <c r="BMS276" s="27"/>
      <c r="BMT276" s="27"/>
      <c r="BMU276" s="27"/>
      <c r="BMV276" s="27"/>
      <c r="BMW276" s="27"/>
      <c r="BMX276" s="27"/>
      <c r="BMY276" s="27"/>
      <c r="BMZ276" s="27"/>
      <c r="BNA276" s="27"/>
      <c r="BNB276" s="27"/>
      <c r="BNC276" s="27"/>
      <c r="BND276" s="27"/>
      <c r="BNE276" s="27"/>
      <c r="BNF276" s="27"/>
      <c r="BNG276" s="27"/>
      <c r="BNH276" s="27"/>
      <c r="BNI276" s="27"/>
      <c r="BNJ276" s="27"/>
      <c r="BNK276" s="27"/>
      <c r="BNL276" s="27"/>
      <c r="BNM276" s="27"/>
      <c r="BNN276" s="27"/>
      <c r="BNO276" s="27"/>
      <c r="BNP276" s="27"/>
      <c r="BNQ276" s="27"/>
      <c r="BNR276" s="27"/>
      <c r="BNS276" s="27"/>
      <c r="BNT276" s="27"/>
      <c r="BNU276" s="27"/>
      <c r="BNV276" s="27"/>
      <c r="BNW276" s="27"/>
      <c r="BNX276" s="27"/>
      <c r="BNY276" s="27"/>
      <c r="BNZ276" s="27"/>
      <c r="BOA276" s="27"/>
      <c r="BOB276" s="27"/>
      <c r="BOC276" s="27"/>
      <c r="BOD276" s="27"/>
      <c r="BOE276" s="27"/>
      <c r="BOF276" s="27"/>
      <c r="BOG276" s="27"/>
      <c r="BOH276" s="27"/>
      <c r="BOI276" s="27"/>
      <c r="BOJ276" s="27"/>
      <c r="BOK276" s="27"/>
      <c r="BOL276" s="27"/>
      <c r="BOM276" s="27"/>
      <c r="BON276" s="27"/>
      <c r="BOO276" s="27"/>
      <c r="BOP276" s="27"/>
      <c r="BOQ276" s="27"/>
      <c r="BOR276" s="27"/>
      <c r="BOS276" s="27"/>
      <c r="BOT276" s="27"/>
      <c r="BOU276" s="27"/>
      <c r="BOV276" s="27"/>
      <c r="BOW276" s="27"/>
      <c r="BOX276" s="27"/>
      <c r="BOY276" s="27"/>
      <c r="BOZ276" s="27"/>
      <c r="BPA276" s="27"/>
      <c r="BPB276" s="27"/>
      <c r="BPC276" s="27"/>
      <c r="BPD276" s="27"/>
      <c r="BPE276" s="27"/>
      <c r="BPF276" s="27"/>
      <c r="BPG276" s="27"/>
      <c r="BPH276" s="27"/>
      <c r="BPI276" s="27"/>
      <c r="BPJ276" s="27"/>
      <c r="BPK276" s="27"/>
      <c r="BPL276" s="27"/>
      <c r="BPM276" s="27"/>
      <c r="BPN276" s="27"/>
      <c r="BPO276" s="27"/>
      <c r="BPP276" s="27"/>
      <c r="BPQ276" s="27"/>
      <c r="BPR276" s="27"/>
      <c r="BPS276" s="27"/>
      <c r="BPT276" s="27"/>
      <c r="BPU276" s="27"/>
      <c r="BPV276" s="27"/>
      <c r="BPW276" s="27"/>
      <c r="BPX276" s="27"/>
      <c r="BPY276" s="27"/>
      <c r="BPZ276" s="27"/>
      <c r="BQA276" s="27"/>
      <c r="BQB276" s="27"/>
      <c r="BQC276" s="27"/>
      <c r="BQD276" s="27"/>
      <c r="BQE276" s="27"/>
      <c r="BQF276" s="27"/>
      <c r="BQG276" s="27"/>
      <c r="BQH276" s="27"/>
      <c r="BQI276" s="27"/>
      <c r="BQJ276" s="27"/>
      <c r="BQK276" s="27"/>
      <c r="BQL276" s="27"/>
      <c r="BQM276" s="27"/>
      <c r="BQN276" s="27"/>
      <c r="BQO276" s="27"/>
      <c r="BQP276" s="27"/>
      <c r="BQQ276" s="27"/>
      <c r="BQR276" s="27"/>
      <c r="BQS276" s="27"/>
      <c r="BQT276" s="27"/>
      <c r="BQU276" s="27"/>
      <c r="BQV276" s="27"/>
      <c r="BQW276" s="27"/>
      <c r="BQX276" s="27"/>
      <c r="BQY276" s="27"/>
      <c r="BQZ276" s="27"/>
      <c r="BRA276" s="27"/>
      <c r="BRB276" s="27"/>
      <c r="BRC276" s="27"/>
      <c r="BRD276" s="27"/>
      <c r="BRE276" s="27"/>
      <c r="BRF276" s="27"/>
      <c r="BRG276" s="27"/>
      <c r="BRH276" s="27"/>
      <c r="BRI276" s="27"/>
      <c r="BRJ276" s="27"/>
      <c r="BRK276" s="27"/>
      <c r="BRL276" s="27"/>
      <c r="BRM276" s="27"/>
      <c r="BRN276" s="27"/>
      <c r="BRO276" s="27"/>
      <c r="BRP276" s="27"/>
      <c r="BRQ276" s="27"/>
      <c r="BRR276" s="27"/>
      <c r="BRS276" s="27"/>
      <c r="BRT276" s="27"/>
      <c r="BRU276" s="27"/>
      <c r="BRV276" s="27"/>
      <c r="BRW276" s="27"/>
      <c r="BRX276" s="27"/>
      <c r="BRY276" s="27"/>
      <c r="BRZ276" s="27"/>
      <c r="BSA276" s="27"/>
      <c r="BSB276" s="27"/>
      <c r="BSC276" s="27"/>
      <c r="BSD276" s="27"/>
      <c r="BSE276" s="27"/>
      <c r="BSF276" s="27"/>
      <c r="BSG276" s="27"/>
      <c r="BSH276" s="27"/>
      <c r="BSI276" s="27"/>
      <c r="BSJ276" s="27"/>
      <c r="BSK276" s="27"/>
      <c r="BSL276" s="27"/>
      <c r="BSM276" s="27"/>
      <c r="BSN276" s="27"/>
      <c r="BSO276" s="27"/>
      <c r="BSP276" s="27"/>
      <c r="BSQ276" s="27"/>
      <c r="BSR276" s="27"/>
      <c r="BSS276" s="27"/>
      <c r="BST276" s="27"/>
      <c r="BSU276" s="27"/>
      <c r="BSV276" s="27"/>
      <c r="BSW276" s="27"/>
      <c r="BSX276" s="27"/>
      <c r="BSY276" s="27"/>
      <c r="BSZ276" s="27"/>
      <c r="BTA276" s="27"/>
      <c r="BTB276" s="27"/>
      <c r="BTC276" s="27"/>
      <c r="BTD276" s="27"/>
      <c r="BTE276" s="27"/>
      <c r="BTF276" s="27"/>
      <c r="BTG276" s="27"/>
      <c r="BTH276" s="27"/>
      <c r="BTI276" s="27"/>
      <c r="BTJ276" s="27"/>
      <c r="BTK276" s="27"/>
      <c r="BTL276" s="27"/>
      <c r="BTM276" s="27"/>
      <c r="BTN276" s="27"/>
      <c r="BTO276" s="27"/>
      <c r="BTP276" s="27"/>
      <c r="BTQ276" s="27"/>
      <c r="BTR276" s="27"/>
      <c r="BTS276" s="27"/>
      <c r="BTT276" s="27"/>
      <c r="BTU276" s="27"/>
      <c r="BTV276" s="27"/>
      <c r="BTW276" s="27"/>
      <c r="BTX276" s="27"/>
      <c r="BTY276" s="27"/>
      <c r="BTZ276" s="27"/>
      <c r="BUA276" s="27"/>
      <c r="BUB276" s="27"/>
      <c r="BUC276" s="27"/>
      <c r="BUD276" s="27"/>
      <c r="BUE276" s="27"/>
      <c r="BUF276" s="27"/>
      <c r="BUG276" s="27"/>
      <c r="BUH276" s="27"/>
      <c r="BUI276" s="27"/>
      <c r="BUJ276" s="27"/>
      <c r="BUK276" s="27"/>
      <c r="BUL276" s="27"/>
      <c r="BUM276" s="27"/>
      <c r="BUN276" s="27"/>
      <c r="BUO276" s="27"/>
      <c r="BUP276" s="27"/>
      <c r="BUQ276" s="27"/>
      <c r="BUR276" s="27"/>
      <c r="BUS276" s="27"/>
      <c r="BUT276" s="27"/>
      <c r="BUU276" s="27"/>
      <c r="BUV276" s="27"/>
      <c r="BUW276" s="27"/>
      <c r="BUX276" s="27"/>
      <c r="BUY276" s="27"/>
      <c r="BUZ276" s="27"/>
      <c r="BVA276" s="27"/>
      <c r="BVB276" s="27"/>
      <c r="BVC276" s="27"/>
      <c r="BVD276" s="27"/>
      <c r="BVE276" s="27"/>
      <c r="BVF276" s="27"/>
      <c r="BVG276" s="27"/>
      <c r="BVH276" s="27"/>
      <c r="BVI276" s="27"/>
      <c r="BVJ276" s="27"/>
      <c r="BVK276" s="27"/>
      <c r="BVL276" s="27"/>
      <c r="BVM276" s="27"/>
      <c r="BVN276" s="27"/>
      <c r="BVO276" s="27"/>
      <c r="BVP276" s="27"/>
      <c r="BVQ276" s="27"/>
      <c r="BVR276" s="27"/>
      <c r="BVS276" s="27"/>
      <c r="BVT276" s="27"/>
      <c r="BVU276" s="27"/>
      <c r="BVV276" s="27"/>
      <c r="BVW276" s="27"/>
      <c r="BVX276" s="27"/>
      <c r="BVY276" s="27"/>
      <c r="BVZ276" s="27"/>
      <c r="BWA276" s="27"/>
      <c r="BWB276" s="27"/>
      <c r="BWC276" s="27"/>
      <c r="BWD276" s="27"/>
      <c r="BWE276" s="27"/>
      <c r="BWF276" s="27"/>
      <c r="BWG276" s="27"/>
      <c r="BWH276" s="27"/>
      <c r="BWI276" s="27"/>
      <c r="BWJ276" s="27"/>
      <c r="BWK276" s="27"/>
      <c r="BWL276" s="27"/>
      <c r="BWM276" s="27"/>
      <c r="BWN276" s="27"/>
      <c r="BWO276" s="27"/>
      <c r="BWP276" s="27"/>
      <c r="BWQ276" s="27"/>
      <c r="BWR276" s="27"/>
      <c r="BWS276" s="27"/>
      <c r="BWT276" s="27"/>
      <c r="BWU276" s="27"/>
      <c r="BWV276" s="27"/>
      <c r="BWW276" s="27"/>
      <c r="BWX276" s="27"/>
      <c r="BWY276" s="27"/>
      <c r="BWZ276" s="27"/>
      <c r="BXA276" s="27"/>
      <c r="BXB276" s="27"/>
      <c r="BXC276" s="27"/>
      <c r="BXD276" s="27"/>
      <c r="BXE276" s="27"/>
      <c r="BXF276" s="27"/>
      <c r="BXG276" s="27"/>
      <c r="BXH276" s="27"/>
      <c r="BXI276" s="27"/>
      <c r="BXJ276" s="27"/>
      <c r="BXK276" s="27"/>
      <c r="BXL276" s="27"/>
      <c r="BXM276" s="27"/>
      <c r="BXN276" s="27"/>
      <c r="BXO276" s="27"/>
      <c r="BXP276" s="27"/>
      <c r="BXQ276" s="27"/>
      <c r="BXR276" s="27"/>
      <c r="BXS276" s="27"/>
      <c r="BXT276" s="27"/>
      <c r="BXU276" s="27"/>
      <c r="BXV276" s="27"/>
      <c r="BXW276" s="27"/>
      <c r="BXX276" s="27"/>
      <c r="BXY276" s="27"/>
      <c r="BXZ276" s="27"/>
      <c r="BYA276" s="27"/>
      <c r="BYB276" s="27"/>
      <c r="BYC276" s="27"/>
      <c r="BYD276" s="27"/>
      <c r="BYE276" s="27"/>
      <c r="BYF276" s="27"/>
      <c r="BYG276" s="27"/>
      <c r="BYH276" s="27"/>
      <c r="BYI276" s="27"/>
      <c r="BYJ276" s="27"/>
      <c r="BYK276" s="27"/>
      <c r="BYL276" s="27"/>
      <c r="BYM276" s="27"/>
      <c r="BYN276" s="27"/>
      <c r="BYO276" s="27"/>
      <c r="BYP276" s="27"/>
      <c r="BYQ276" s="27"/>
      <c r="BYR276" s="27"/>
      <c r="BYS276" s="27"/>
      <c r="BYT276" s="27"/>
      <c r="BYU276" s="27"/>
      <c r="BYV276" s="27"/>
      <c r="BYW276" s="27"/>
      <c r="BYX276" s="27"/>
      <c r="BYY276" s="27"/>
      <c r="BYZ276" s="27"/>
      <c r="BZA276" s="27"/>
      <c r="BZB276" s="27"/>
      <c r="BZC276" s="27"/>
      <c r="BZD276" s="27"/>
      <c r="BZE276" s="27"/>
      <c r="BZF276" s="27"/>
      <c r="BZG276" s="27"/>
      <c r="BZH276" s="27"/>
      <c r="BZI276" s="27"/>
      <c r="BZJ276" s="27"/>
      <c r="BZK276" s="27"/>
      <c r="BZL276" s="27"/>
      <c r="BZM276" s="27"/>
      <c r="BZN276" s="27"/>
      <c r="BZO276" s="27"/>
      <c r="BZP276" s="27"/>
      <c r="BZQ276" s="27"/>
      <c r="BZR276" s="27"/>
      <c r="BZS276" s="27"/>
      <c r="BZT276" s="27"/>
      <c r="BZU276" s="27"/>
      <c r="BZV276" s="27"/>
      <c r="BZW276" s="27"/>
      <c r="BZX276" s="27"/>
      <c r="BZY276" s="27"/>
      <c r="BZZ276" s="27"/>
      <c r="CAA276" s="27"/>
      <c r="CAB276" s="27"/>
      <c r="CAC276" s="27"/>
      <c r="CAD276" s="27"/>
      <c r="CAE276" s="27"/>
      <c r="CAF276" s="27"/>
      <c r="CAG276" s="27"/>
      <c r="CAH276" s="27"/>
      <c r="CAI276" s="27"/>
      <c r="CAJ276" s="27"/>
      <c r="CAK276" s="27"/>
      <c r="CAL276" s="27"/>
      <c r="CAM276" s="27"/>
      <c r="CAN276" s="27"/>
      <c r="CAO276" s="27"/>
      <c r="CAP276" s="27"/>
      <c r="CAQ276" s="27"/>
      <c r="CAR276" s="27"/>
      <c r="CAS276" s="27"/>
      <c r="CAT276" s="27"/>
      <c r="CAU276" s="27"/>
      <c r="CAV276" s="27"/>
      <c r="CAW276" s="27"/>
      <c r="CAX276" s="27"/>
      <c r="CAY276" s="27"/>
      <c r="CAZ276" s="27"/>
      <c r="CBA276" s="27"/>
      <c r="CBB276" s="27"/>
      <c r="CBC276" s="27"/>
      <c r="CBD276" s="27"/>
      <c r="CBE276" s="27"/>
      <c r="CBF276" s="27"/>
      <c r="CBG276" s="27"/>
      <c r="CBH276" s="27"/>
      <c r="CBI276" s="27"/>
      <c r="CBJ276" s="27"/>
      <c r="CBK276" s="27"/>
      <c r="CBL276" s="27"/>
      <c r="CBM276" s="27"/>
      <c r="CBN276" s="27"/>
      <c r="CBO276" s="27"/>
      <c r="CBP276" s="27"/>
      <c r="CBQ276" s="27"/>
      <c r="CBR276" s="27"/>
      <c r="CBS276" s="27"/>
      <c r="CBT276" s="27"/>
      <c r="CBU276" s="27"/>
      <c r="CBV276" s="27"/>
      <c r="CBW276" s="27"/>
      <c r="CBX276" s="27"/>
      <c r="CBY276" s="27"/>
      <c r="CBZ276" s="27"/>
      <c r="CCA276" s="27"/>
      <c r="CCB276" s="27"/>
      <c r="CCC276" s="27"/>
      <c r="CCD276" s="27"/>
      <c r="CCE276" s="27"/>
      <c r="CCF276" s="27"/>
      <c r="CCG276" s="27"/>
      <c r="CCH276" s="27"/>
      <c r="CCI276" s="27"/>
      <c r="CCJ276" s="27"/>
      <c r="CCK276" s="27"/>
      <c r="CCL276" s="27"/>
      <c r="CCM276" s="27"/>
      <c r="CCN276" s="27"/>
      <c r="CCO276" s="27"/>
      <c r="CCP276" s="27"/>
      <c r="CCQ276" s="27"/>
      <c r="CCR276" s="27"/>
      <c r="CCS276" s="27"/>
      <c r="CCT276" s="27"/>
      <c r="CCU276" s="27"/>
      <c r="CCV276" s="27"/>
      <c r="CCW276" s="27"/>
      <c r="CCX276" s="27"/>
      <c r="CCY276" s="27"/>
      <c r="CCZ276" s="27"/>
      <c r="CDA276" s="27"/>
      <c r="CDB276" s="27"/>
      <c r="CDC276" s="27"/>
      <c r="CDD276" s="27"/>
      <c r="CDE276" s="27"/>
      <c r="CDF276" s="27"/>
      <c r="CDG276" s="27"/>
      <c r="CDH276" s="27"/>
      <c r="CDI276" s="27"/>
      <c r="CDJ276" s="27"/>
      <c r="CDK276" s="27"/>
      <c r="CDL276" s="27"/>
      <c r="CDM276" s="27"/>
      <c r="CDN276" s="27"/>
      <c r="CDO276" s="27"/>
      <c r="CDP276" s="27"/>
      <c r="CDQ276" s="27"/>
      <c r="CDR276" s="27"/>
      <c r="CDS276" s="27"/>
      <c r="CDT276" s="27"/>
      <c r="CDU276" s="27"/>
      <c r="CDV276" s="27"/>
      <c r="CDW276" s="27"/>
      <c r="CDX276" s="27"/>
      <c r="CDY276" s="27"/>
      <c r="CDZ276" s="27"/>
      <c r="CEA276" s="27"/>
      <c r="CEB276" s="27"/>
      <c r="CEC276" s="27"/>
      <c r="CED276" s="27"/>
      <c r="CEE276" s="27"/>
      <c r="CEF276" s="27"/>
      <c r="CEG276" s="27"/>
      <c r="CEH276" s="27"/>
      <c r="CEI276" s="27"/>
      <c r="CEJ276" s="27"/>
      <c r="CEK276" s="27"/>
      <c r="CEL276" s="27"/>
      <c r="CEM276" s="27"/>
      <c r="CEN276" s="27"/>
      <c r="CEO276" s="27"/>
      <c r="CEP276" s="27"/>
      <c r="CEQ276" s="27"/>
      <c r="CER276" s="27"/>
      <c r="CES276" s="27"/>
      <c r="CET276" s="27"/>
      <c r="CEU276" s="27"/>
      <c r="CEV276" s="27"/>
      <c r="CEW276" s="27"/>
      <c r="CEX276" s="27"/>
      <c r="CEY276" s="27"/>
      <c r="CEZ276" s="27"/>
      <c r="CFA276" s="27"/>
      <c r="CFB276" s="27"/>
      <c r="CFC276" s="27"/>
      <c r="CFD276" s="27"/>
      <c r="CFE276" s="27"/>
      <c r="CFF276" s="27"/>
      <c r="CFG276" s="27"/>
      <c r="CFH276" s="27"/>
      <c r="CFI276" s="27"/>
      <c r="CFJ276" s="27"/>
      <c r="CFK276" s="27"/>
      <c r="CFL276" s="27"/>
      <c r="CFM276" s="27"/>
      <c r="CFN276" s="27"/>
      <c r="CFO276" s="27"/>
      <c r="CFP276" s="27"/>
      <c r="CFQ276" s="27"/>
      <c r="CFR276" s="27"/>
      <c r="CFS276" s="27"/>
      <c r="CFT276" s="27"/>
      <c r="CFU276" s="27"/>
      <c r="CFV276" s="27"/>
      <c r="CFW276" s="27"/>
      <c r="CFX276" s="27"/>
      <c r="CFY276" s="27"/>
      <c r="CFZ276" s="27"/>
      <c r="CGA276" s="27"/>
      <c r="CGB276" s="27"/>
      <c r="CGC276" s="27"/>
      <c r="CGD276" s="27"/>
      <c r="CGE276" s="27"/>
      <c r="CGF276" s="27"/>
      <c r="CGG276" s="27"/>
      <c r="CGH276" s="27"/>
      <c r="CGI276" s="27"/>
      <c r="CGJ276" s="27"/>
      <c r="CGK276" s="27"/>
      <c r="CGL276" s="27"/>
      <c r="CGM276" s="27"/>
      <c r="CGN276" s="27"/>
      <c r="CGO276" s="27"/>
      <c r="CGP276" s="27"/>
      <c r="CGQ276" s="27"/>
      <c r="CGR276" s="27"/>
      <c r="CGS276" s="27"/>
      <c r="CGT276" s="27"/>
      <c r="CGU276" s="27"/>
      <c r="CGV276" s="27"/>
      <c r="CGW276" s="27"/>
      <c r="CGX276" s="27"/>
      <c r="CGY276" s="27"/>
      <c r="CGZ276" s="27"/>
      <c r="CHA276" s="27"/>
      <c r="CHB276" s="27"/>
      <c r="CHC276" s="27"/>
      <c r="CHD276" s="27"/>
      <c r="CHE276" s="27"/>
      <c r="CHF276" s="27"/>
      <c r="CHG276" s="27"/>
      <c r="CHH276" s="27"/>
      <c r="CHI276" s="27"/>
      <c r="CHJ276" s="27"/>
      <c r="CHK276" s="27"/>
      <c r="CHL276" s="27"/>
      <c r="CHM276" s="27"/>
      <c r="CHN276" s="27"/>
      <c r="CHO276" s="27"/>
      <c r="CHP276" s="27"/>
      <c r="CHQ276" s="27"/>
      <c r="CHR276" s="27"/>
      <c r="CHS276" s="27"/>
      <c r="CHT276" s="27"/>
      <c r="CHU276" s="27"/>
      <c r="CHV276" s="27"/>
      <c r="CHW276" s="27"/>
      <c r="CHX276" s="27"/>
      <c r="CHY276" s="27"/>
      <c r="CHZ276" s="27"/>
      <c r="CIA276" s="27"/>
      <c r="CIB276" s="27"/>
      <c r="CIC276" s="27"/>
      <c r="CID276" s="27"/>
      <c r="CIE276" s="27"/>
      <c r="CIF276" s="27"/>
      <c r="CIG276" s="27"/>
      <c r="CIH276" s="27"/>
      <c r="CII276" s="27"/>
      <c r="CIJ276" s="27"/>
      <c r="CIK276" s="27"/>
      <c r="CIL276" s="27"/>
      <c r="CIM276" s="27"/>
      <c r="CIN276" s="27"/>
      <c r="CIO276" s="27"/>
      <c r="CIP276" s="27"/>
      <c r="CIQ276" s="27"/>
      <c r="CIR276" s="27"/>
      <c r="CIS276" s="27"/>
      <c r="CIT276" s="27"/>
      <c r="CIU276" s="27"/>
      <c r="CIV276" s="27"/>
      <c r="CIW276" s="27"/>
      <c r="CIX276" s="27"/>
      <c r="CIY276" s="27"/>
      <c r="CIZ276" s="27"/>
      <c r="CJA276" s="27"/>
      <c r="CJB276" s="27"/>
      <c r="CJC276" s="27"/>
      <c r="CJD276" s="27"/>
      <c r="CJE276" s="27"/>
      <c r="CJF276" s="27"/>
      <c r="CJG276" s="27"/>
      <c r="CJH276" s="27"/>
      <c r="CJI276" s="27"/>
      <c r="CJJ276" s="27"/>
      <c r="CJK276" s="27"/>
      <c r="CJL276" s="27"/>
      <c r="CJM276" s="27"/>
      <c r="CJN276" s="27"/>
      <c r="CJO276" s="27"/>
      <c r="CJP276" s="27"/>
      <c r="CJQ276" s="27"/>
      <c r="CJR276" s="27"/>
      <c r="CJS276" s="27"/>
      <c r="CJT276" s="27"/>
      <c r="CJU276" s="27"/>
      <c r="CJV276" s="27"/>
      <c r="CJW276" s="27"/>
      <c r="CJX276" s="27"/>
      <c r="CJY276" s="27"/>
      <c r="CJZ276" s="27"/>
      <c r="CKA276" s="27"/>
      <c r="CKB276" s="27"/>
      <c r="CKC276" s="27"/>
      <c r="CKD276" s="27"/>
      <c r="CKE276" s="27"/>
      <c r="CKF276" s="27"/>
      <c r="CKG276" s="27"/>
      <c r="CKH276" s="27"/>
      <c r="CKI276" s="27"/>
      <c r="CKJ276" s="27"/>
      <c r="CKK276" s="27"/>
      <c r="CKL276" s="27"/>
      <c r="CKM276" s="27"/>
      <c r="CKN276" s="27"/>
      <c r="CKO276" s="27"/>
      <c r="CKP276" s="27"/>
      <c r="CKQ276" s="27"/>
      <c r="CKR276" s="27"/>
      <c r="CKS276" s="27"/>
      <c r="CKT276" s="27"/>
      <c r="CKU276" s="27"/>
      <c r="CKV276" s="27"/>
      <c r="CKW276" s="27"/>
      <c r="CKX276" s="27"/>
      <c r="CKY276" s="27"/>
      <c r="CKZ276" s="27"/>
      <c r="CLA276" s="27"/>
      <c r="CLB276" s="27"/>
      <c r="CLC276" s="27"/>
      <c r="CLD276" s="27"/>
      <c r="CLE276" s="27"/>
      <c r="CLF276" s="27"/>
      <c r="CLG276" s="27"/>
      <c r="CLH276" s="27"/>
      <c r="CLI276" s="27"/>
      <c r="CLJ276" s="27"/>
      <c r="CLK276" s="27"/>
      <c r="CLL276" s="27"/>
      <c r="CLM276" s="27"/>
      <c r="CLN276" s="27"/>
      <c r="CLO276" s="27"/>
      <c r="CLP276" s="27"/>
      <c r="CLQ276" s="27"/>
      <c r="CLR276" s="27"/>
      <c r="CLS276" s="27"/>
      <c r="CLT276" s="27"/>
      <c r="CLU276" s="27"/>
      <c r="CLV276" s="27"/>
      <c r="CLW276" s="27"/>
      <c r="CLX276" s="27"/>
      <c r="CLY276" s="27"/>
      <c r="CLZ276" s="27"/>
      <c r="CMA276" s="27"/>
      <c r="CMB276" s="27"/>
      <c r="CMC276" s="27"/>
      <c r="CMD276" s="27"/>
      <c r="CME276" s="27"/>
      <c r="CMF276" s="27"/>
      <c r="CMG276" s="27"/>
      <c r="CMH276" s="27"/>
      <c r="CMI276" s="27"/>
      <c r="CMJ276" s="27"/>
      <c r="CMK276" s="27"/>
      <c r="CML276" s="27"/>
      <c r="CMM276" s="27"/>
      <c r="CMN276" s="27"/>
      <c r="CMO276" s="27"/>
      <c r="CMP276" s="27"/>
      <c r="CMQ276" s="27"/>
      <c r="CMR276" s="27"/>
      <c r="CMS276" s="27"/>
      <c r="CMT276" s="27"/>
      <c r="CMU276" s="27"/>
      <c r="CMV276" s="27"/>
      <c r="CMW276" s="27"/>
      <c r="CMX276" s="27"/>
      <c r="CMY276" s="27"/>
      <c r="CMZ276" s="27"/>
      <c r="CNA276" s="27"/>
      <c r="CNB276" s="27"/>
      <c r="CNC276" s="27"/>
      <c r="CND276" s="27"/>
      <c r="CNE276" s="27"/>
      <c r="CNF276" s="27"/>
      <c r="CNG276" s="27"/>
      <c r="CNH276" s="27"/>
      <c r="CNI276" s="27"/>
      <c r="CNJ276" s="27"/>
      <c r="CNK276" s="27"/>
      <c r="CNL276" s="27"/>
      <c r="CNM276" s="27"/>
      <c r="CNN276" s="27"/>
      <c r="CNO276" s="27"/>
      <c r="CNP276" s="27"/>
      <c r="CNQ276" s="27"/>
      <c r="CNR276" s="27"/>
      <c r="CNS276" s="27"/>
      <c r="CNT276" s="27"/>
      <c r="CNU276" s="27"/>
      <c r="CNV276" s="27"/>
      <c r="CNW276" s="27"/>
      <c r="CNX276" s="27"/>
      <c r="CNY276" s="27"/>
      <c r="CNZ276" s="27"/>
      <c r="COA276" s="27"/>
      <c r="COB276" s="27"/>
      <c r="COC276" s="27"/>
      <c r="COD276" s="27"/>
      <c r="COE276" s="27"/>
      <c r="COF276" s="27"/>
      <c r="COG276" s="27"/>
      <c r="COH276" s="27"/>
      <c r="COI276" s="27"/>
      <c r="COJ276" s="27"/>
      <c r="COK276" s="27"/>
      <c r="COL276" s="27"/>
      <c r="COM276" s="27"/>
      <c r="CON276" s="27"/>
      <c r="COO276" s="27"/>
      <c r="COP276" s="27"/>
      <c r="COQ276" s="27"/>
      <c r="COR276" s="27"/>
      <c r="COS276" s="27"/>
      <c r="COT276" s="27"/>
      <c r="COU276" s="27"/>
      <c r="COV276" s="27"/>
      <c r="COW276" s="27"/>
      <c r="COX276" s="27"/>
      <c r="COY276" s="27"/>
      <c r="COZ276" s="27"/>
      <c r="CPA276" s="27"/>
      <c r="CPB276" s="27"/>
      <c r="CPC276" s="27"/>
      <c r="CPD276" s="27"/>
      <c r="CPE276" s="27"/>
      <c r="CPF276" s="27"/>
      <c r="CPG276" s="27"/>
      <c r="CPH276" s="27"/>
      <c r="CPI276" s="27"/>
      <c r="CPJ276" s="27"/>
      <c r="CPK276" s="27"/>
      <c r="CPL276" s="27"/>
      <c r="CPM276" s="27"/>
      <c r="CPN276" s="27"/>
      <c r="CPO276" s="27"/>
      <c r="CPP276" s="27"/>
      <c r="CPQ276" s="27"/>
      <c r="CPR276" s="27"/>
      <c r="CPS276" s="27"/>
      <c r="CPT276" s="27"/>
      <c r="CPU276" s="27"/>
      <c r="CPV276" s="27"/>
      <c r="CPW276" s="27"/>
      <c r="CPX276" s="27"/>
      <c r="CPY276" s="27"/>
      <c r="CPZ276" s="27"/>
      <c r="CQA276" s="27"/>
      <c r="CQB276" s="27"/>
      <c r="CQC276" s="27"/>
      <c r="CQD276" s="27"/>
      <c r="CQE276" s="27"/>
      <c r="CQF276" s="27"/>
      <c r="CQG276" s="27"/>
      <c r="CQH276" s="27"/>
      <c r="CQI276" s="27"/>
      <c r="CQJ276" s="27"/>
      <c r="CQK276" s="27"/>
      <c r="CQL276" s="27"/>
      <c r="CQM276" s="27"/>
      <c r="CQN276" s="27"/>
      <c r="CQO276" s="27"/>
      <c r="CQP276" s="27"/>
      <c r="CQQ276" s="27"/>
      <c r="CQR276" s="27"/>
      <c r="CQS276" s="27"/>
      <c r="CQT276" s="27"/>
      <c r="CQU276" s="27"/>
      <c r="CQV276" s="27"/>
      <c r="CQW276" s="27"/>
      <c r="CQX276" s="27"/>
      <c r="CQY276" s="27"/>
      <c r="CQZ276" s="27"/>
      <c r="CRA276" s="27"/>
      <c r="CRB276" s="27"/>
      <c r="CRC276" s="27"/>
      <c r="CRD276" s="27"/>
      <c r="CRE276" s="27"/>
      <c r="CRF276" s="27"/>
      <c r="CRG276" s="27"/>
      <c r="CRH276" s="27"/>
      <c r="CRI276" s="27"/>
      <c r="CRJ276" s="27"/>
      <c r="CRK276" s="27"/>
      <c r="CRL276" s="27"/>
      <c r="CRM276" s="27"/>
      <c r="CRN276" s="27"/>
      <c r="CRO276" s="27"/>
      <c r="CRP276" s="27"/>
      <c r="CRQ276" s="27"/>
      <c r="CRR276" s="27"/>
      <c r="CRS276" s="27"/>
      <c r="CRT276" s="27"/>
      <c r="CRU276" s="27"/>
      <c r="CRV276" s="27"/>
      <c r="CRW276" s="27"/>
      <c r="CRX276" s="27"/>
      <c r="CRY276" s="27"/>
      <c r="CRZ276" s="27"/>
      <c r="CSA276" s="27"/>
      <c r="CSB276" s="27"/>
      <c r="CSC276" s="27"/>
      <c r="CSD276" s="27"/>
      <c r="CSE276" s="27"/>
      <c r="CSF276" s="27"/>
      <c r="CSG276" s="27"/>
      <c r="CSH276" s="27"/>
      <c r="CSI276" s="27"/>
      <c r="CSJ276" s="27"/>
      <c r="CSK276" s="27"/>
      <c r="CSL276" s="27"/>
      <c r="CSM276" s="27"/>
      <c r="CSN276" s="27"/>
      <c r="CSO276" s="27"/>
      <c r="CSP276" s="27"/>
      <c r="CSQ276" s="27"/>
      <c r="CSR276" s="27"/>
      <c r="CSS276" s="27"/>
      <c r="CST276" s="27"/>
      <c r="CSU276" s="27"/>
      <c r="CSV276" s="27"/>
      <c r="CSW276" s="27"/>
      <c r="CSX276" s="27"/>
      <c r="CSY276" s="27"/>
      <c r="CSZ276" s="27"/>
      <c r="CTA276" s="27"/>
      <c r="CTB276" s="27"/>
      <c r="CTC276" s="27"/>
      <c r="CTD276" s="27"/>
      <c r="CTE276" s="27"/>
      <c r="CTF276" s="27"/>
      <c r="CTG276" s="27"/>
      <c r="CTH276" s="27"/>
      <c r="CTI276" s="27"/>
      <c r="CTJ276" s="27"/>
      <c r="CTK276" s="27"/>
      <c r="CTL276" s="27"/>
      <c r="CTM276" s="27"/>
      <c r="CTN276" s="27"/>
      <c r="CTO276" s="27"/>
      <c r="CTP276" s="27"/>
      <c r="CTQ276" s="27"/>
      <c r="CTR276" s="27"/>
      <c r="CTS276" s="27"/>
      <c r="CTT276" s="27"/>
      <c r="CTU276" s="27"/>
      <c r="CTV276" s="27"/>
      <c r="CTW276" s="27"/>
      <c r="CTX276" s="27"/>
      <c r="CTY276" s="27"/>
      <c r="CTZ276" s="27"/>
      <c r="CUA276" s="27"/>
      <c r="CUB276" s="27"/>
      <c r="CUC276" s="27"/>
      <c r="CUD276" s="27"/>
      <c r="CUE276" s="27"/>
      <c r="CUF276" s="27"/>
      <c r="CUG276" s="27"/>
      <c r="CUH276" s="27"/>
      <c r="CUI276" s="27"/>
      <c r="CUJ276" s="27"/>
      <c r="CUK276" s="27"/>
      <c r="CUL276" s="27"/>
      <c r="CUM276" s="27"/>
      <c r="CUN276" s="27"/>
      <c r="CUO276" s="27"/>
      <c r="CUP276" s="27"/>
      <c r="CUQ276" s="27"/>
      <c r="CUR276" s="27"/>
      <c r="CUS276" s="27"/>
      <c r="CUT276" s="27"/>
      <c r="CUU276" s="27"/>
      <c r="CUV276" s="27"/>
      <c r="CUW276" s="27"/>
      <c r="CUX276" s="27"/>
      <c r="CUY276" s="27"/>
      <c r="CUZ276" s="27"/>
      <c r="CVA276" s="27"/>
      <c r="CVB276" s="27"/>
      <c r="CVC276" s="27"/>
      <c r="CVD276" s="27"/>
      <c r="CVE276" s="27"/>
      <c r="CVF276" s="27"/>
      <c r="CVG276" s="27"/>
      <c r="CVH276" s="27"/>
      <c r="CVI276" s="27"/>
      <c r="CVJ276" s="27"/>
      <c r="CVK276" s="27"/>
      <c r="CVL276" s="27"/>
      <c r="CVM276" s="27"/>
      <c r="CVN276" s="27"/>
      <c r="CVO276" s="27"/>
      <c r="CVP276" s="27"/>
      <c r="CVQ276" s="27"/>
      <c r="CVR276" s="27"/>
      <c r="CVS276" s="27"/>
      <c r="CVT276" s="27"/>
      <c r="CVU276" s="27"/>
      <c r="CVV276" s="27"/>
      <c r="CVW276" s="27"/>
      <c r="CVX276" s="27"/>
      <c r="CVY276" s="27"/>
      <c r="CVZ276" s="27"/>
      <c r="CWA276" s="27"/>
      <c r="CWB276" s="27"/>
      <c r="CWC276" s="27"/>
      <c r="CWD276" s="27"/>
      <c r="CWE276" s="27"/>
      <c r="CWF276" s="27"/>
      <c r="CWG276" s="27"/>
      <c r="CWH276" s="27"/>
      <c r="CWI276" s="27"/>
      <c r="CWJ276" s="27"/>
      <c r="CWK276" s="27"/>
      <c r="CWL276" s="27"/>
      <c r="CWM276" s="27"/>
      <c r="CWN276" s="27"/>
      <c r="CWO276" s="27"/>
      <c r="CWP276" s="27"/>
      <c r="CWQ276" s="27"/>
      <c r="CWR276" s="27"/>
      <c r="CWS276" s="27"/>
      <c r="CWT276" s="27"/>
      <c r="CWU276" s="27"/>
      <c r="CWV276" s="27"/>
      <c r="CWW276" s="27"/>
      <c r="CWX276" s="27"/>
      <c r="CWY276" s="27"/>
      <c r="CWZ276" s="27"/>
      <c r="CXA276" s="27"/>
      <c r="CXB276" s="27"/>
      <c r="CXC276" s="27"/>
      <c r="CXD276" s="27"/>
      <c r="CXE276" s="27"/>
      <c r="CXF276" s="27"/>
      <c r="CXG276" s="27"/>
      <c r="CXH276" s="27"/>
      <c r="CXI276" s="27"/>
      <c r="CXJ276" s="27"/>
      <c r="CXK276" s="27"/>
      <c r="CXL276" s="27"/>
      <c r="CXM276" s="27"/>
      <c r="CXN276" s="27"/>
      <c r="CXO276" s="27"/>
      <c r="CXP276" s="27"/>
      <c r="CXQ276" s="27"/>
      <c r="CXR276" s="27"/>
      <c r="CXS276" s="27"/>
      <c r="CXT276" s="27"/>
      <c r="CXU276" s="27"/>
      <c r="CXV276" s="27"/>
      <c r="CXW276" s="27"/>
      <c r="CXX276" s="27"/>
      <c r="CXY276" s="27"/>
      <c r="CXZ276" s="27"/>
      <c r="CYA276" s="27"/>
      <c r="CYB276" s="27"/>
      <c r="CYC276" s="27"/>
      <c r="CYD276" s="27"/>
      <c r="CYE276" s="27"/>
      <c r="CYF276" s="27"/>
      <c r="CYG276" s="27"/>
      <c r="CYH276" s="27"/>
      <c r="CYI276" s="27"/>
      <c r="CYJ276" s="27"/>
      <c r="CYK276" s="27"/>
      <c r="CYL276" s="27"/>
      <c r="CYM276" s="27"/>
      <c r="CYN276" s="27"/>
      <c r="CYO276" s="27"/>
      <c r="CYP276" s="27"/>
      <c r="CYQ276" s="27"/>
      <c r="CYR276" s="27"/>
      <c r="CYS276" s="27"/>
      <c r="CYT276" s="27"/>
      <c r="CYU276" s="27"/>
      <c r="CYV276" s="27"/>
      <c r="CYW276" s="27"/>
      <c r="CYX276" s="27"/>
      <c r="CYY276" s="27"/>
      <c r="CYZ276" s="27"/>
      <c r="CZA276" s="27"/>
      <c r="CZB276" s="27"/>
      <c r="CZC276" s="27"/>
      <c r="CZD276" s="27"/>
      <c r="CZE276" s="27"/>
      <c r="CZF276" s="27"/>
      <c r="CZG276" s="27"/>
      <c r="CZH276" s="27"/>
      <c r="CZI276" s="27"/>
      <c r="CZJ276" s="27"/>
      <c r="CZK276" s="27"/>
      <c r="CZL276" s="27"/>
      <c r="CZM276" s="27"/>
      <c r="CZN276" s="27"/>
      <c r="CZO276" s="27"/>
      <c r="CZP276" s="27"/>
      <c r="CZQ276" s="27"/>
      <c r="CZR276" s="27"/>
      <c r="CZS276" s="27"/>
      <c r="CZT276" s="27"/>
      <c r="CZU276" s="27"/>
      <c r="CZV276" s="27"/>
      <c r="CZW276" s="27"/>
      <c r="CZX276" s="27"/>
      <c r="CZY276" s="27"/>
      <c r="CZZ276" s="27"/>
      <c r="DAA276" s="27"/>
      <c r="DAB276" s="27"/>
      <c r="DAC276" s="27"/>
      <c r="DAD276" s="27"/>
      <c r="DAE276" s="27"/>
      <c r="DAF276" s="27"/>
      <c r="DAG276" s="27"/>
      <c r="DAH276" s="27"/>
      <c r="DAI276" s="27"/>
      <c r="DAJ276" s="27"/>
      <c r="DAK276" s="27"/>
      <c r="DAL276" s="27"/>
      <c r="DAM276" s="27"/>
      <c r="DAN276" s="27"/>
      <c r="DAO276" s="27"/>
      <c r="DAP276" s="27"/>
      <c r="DAQ276" s="27"/>
      <c r="DAR276" s="27"/>
      <c r="DAS276" s="27"/>
      <c r="DAT276" s="27"/>
      <c r="DAU276" s="27"/>
      <c r="DAV276" s="27"/>
      <c r="DAW276" s="27"/>
      <c r="DAX276" s="27"/>
      <c r="DAY276" s="27"/>
      <c r="DAZ276" s="27"/>
      <c r="DBA276" s="27"/>
      <c r="DBB276" s="27"/>
      <c r="DBC276" s="27"/>
      <c r="DBD276" s="27"/>
      <c r="DBE276" s="27"/>
      <c r="DBF276" s="27"/>
      <c r="DBG276" s="27"/>
      <c r="DBH276" s="27"/>
      <c r="DBI276" s="27"/>
      <c r="DBJ276" s="27"/>
      <c r="DBK276" s="27"/>
      <c r="DBL276" s="27"/>
      <c r="DBM276" s="27"/>
      <c r="DBN276" s="27"/>
      <c r="DBO276" s="27"/>
      <c r="DBP276" s="27"/>
      <c r="DBQ276" s="27"/>
      <c r="DBR276" s="27"/>
      <c r="DBS276" s="27"/>
      <c r="DBT276" s="27"/>
      <c r="DBU276" s="27"/>
      <c r="DBV276" s="27"/>
      <c r="DBW276" s="27"/>
      <c r="DBX276" s="27"/>
      <c r="DBY276" s="27"/>
      <c r="DBZ276" s="27"/>
      <c r="DCA276" s="27"/>
      <c r="DCB276" s="27"/>
      <c r="DCC276" s="27"/>
      <c r="DCD276" s="27"/>
      <c r="DCE276" s="27"/>
      <c r="DCF276" s="27"/>
      <c r="DCG276" s="27"/>
      <c r="DCH276" s="27"/>
      <c r="DCI276" s="27"/>
      <c r="DCJ276" s="27"/>
      <c r="DCK276" s="27"/>
      <c r="DCL276" s="27"/>
      <c r="DCM276" s="27"/>
      <c r="DCN276" s="27"/>
      <c r="DCO276" s="27"/>
      <c r="DCP276" s="27"/>
      <c r="DCQ276" s="27"/>
      <c r="DCR276" s="27"/>
      <c r="DCS276" s="27"/>
      <c r="DCT276" s="27"/>
      <c r="DCU276" s="27"/>
      <c r="DCV276" s="27"/>
      <c r="DCW276" s="27"/>
      <c r="DCX276" s="27"/>
      <c r="DCY276" s="27"/>
      <c r="DCZ276" s="27"/>
      <c r="DDA276" s="27"/>
      <c r="DDB276" s="27"/>
      <c r="DDC276" s="27"/>
      <c r="DDD276" s="27"/>
      <c r="DDE276" s="27"/>
      <c r="DDF276" s="27"/>
      <c r="DDG276" s="27"/>
      <c r="DDH276" s="27"/>
      <c r="DDI276" s="27"/>
      <c r="DDJ276" s="27"/>
      <c r="DDK276" s="27"/>
      <c r="DDL276" s="27"/>
      <c r="DDM276" s="27"/>
      <c r="DDN276" s="27"/>
      <c r="DDO276" s="27"/>
      <c r="DDP276" s="27"/>
      <c r="DDQ276" s="27"/>
      <c r="DDR276" s="27"/>
      <c r="DDS276" s="27"/>
      <c r="DDT276" s="27"/>
      <c r="DDU276" s="27"/>
      <c r="DDV276" s="27"/>
      <c r="DDW276" s="27"/>
      <c r="DDX276" s="27"/>
      <c r="DDY276" s="27"/>
      <c r="DDZ276" s="27"/>
      <c r="DEA276" s="27"/>
      <c r="DEB276" s="27"/>
      <c r="DEC276" s="27"/>
      <c r="DED276" s="27"/>
      <c r="DEE276" s="27"/>
      <c r="DEF276" s="27"/>
      <c r="DEG276" s="27"/>
      <c r="DEH276" s="27"/>
      <c r="DEI276" s="27"/>
      <c r="DEJ276" s="27"/>
      <c r="DEK276" s="27"/>
      <c r="DEL276" s="27"/>
      <c r="DEM276" s="27"/>
      <c r="DEN276" s="27"/>
      <c r="DEO276" s="27"/>
      <c r="DEP276" s="27"/>
      <c r="DEQ276" s="27"/>
      <c r="DER276" s="27"/>
      <c r="DES276" s="27"/>
      <c r="DET276" s="27"/>
      <c r="DEU276" s="27"/>
      <c r="DEV276" s="27"/>
      <c r="DEW276" s="27"/>
      <c r="DEX276" s="27"/>
      <c r="DEY276" s="27"/>
      <c r="DEZ276" s="27"/>
      <c r="DFA276" s="27"/>
      <c r="DFB276" s="27"/>
      <c r="DFC276" s="27"/>
      <c r="DFD276" s="27"/>
      <c r="DFE276" s="27"/>
      <c r="DFF276" s="27"/>
      <c r="DFG276" s="27"/>
      <c r="DFH276" s="27"/>
      <c r="DFI276" s="27"/>
      <c r="DFJ276" s="27"/>
      <c r="DFK276" s="27"/>
      <c r="DFL276" s="27"/>
      <c r="DFM276" s="27"/>
      <c r="DFN276" s="27"/>
      <c r="DFO276" s="27"/>
      <c r="DFP276" s="27"/>
      <c r="DFQ276" s="27"/>
      <c r="DFR276" s="27"/>
      <c r="DFS276" s="27"/>
      <c r="DFT276" s="27"/>
      <c r="DFU276" s="27"/>
      <c r="DFV276" s="27"/>
      <c r="DFW276" s="27"/>
      <c r="DFX276" s="27"/>
      <c r="DFY276" s="27"/>
      <c r="DFZ276" s="27"/>
      <c r="DGA276" s="27"/>
      <c r="DGB276" s="27"/>
      <c r="DGC276" s="27"/>
      <c r="DGD276" s="27"/>
      <c r="DGE276" s="27"/>
      <c r="DGF276" s="27"/>
      <c r="DGG276" s="27"/>
      <c r="DGH276" s="27"/>
      <c r="DGI276" s="27"/>
      <c r="DGJ276" s="27"/>
      <c r="DGK276" s="27"/>
      <c r="DGL276" s="27"/>
      <c r="DGM276" s="27"/>
      <c r="DGN276" s="27"/>
      <c r="DGO276" s="27"/>
      <c r="DGP276" s="27"/>
      <c r="DGQ276" s="27"/>
      <c r="DGR276" s="27"/>
      <c r="DGS276" s="27"/>
      <c r="DGT276" s="27"/>
      <c r="DGU276" s="27"/>
      <c r="DGV276" s="27"/>
      <c r="DGW276" s="27"/>
      <c r="DGX276" s="27"/>
      <c r="DGY276" s="27"/>
      <c r="DGZ276" s="27"/>
      <c r="DHA276" s="27"/>
      <c r="DHB276" s="27"/>
      <c r="DHC276" s="27"/>
      <c r="DHD276" s="27"/>
      <c r="DHE276" s="27"/>
      <c r="DHF276" s="27"/>
      <c r="DHG276" s="27"/>
      <c r="DHH276" s="27"/>
      <c r="DHI276" s="27"/>
      <c r="DHJ276" s="27"/>
      <c r="DHK276" s="27"/>
      <c r="DHL276" s="27"/>
      <c r="DHM276" s="27"/>
      <c r="DHN276" s="27"/>
      <c r="DHO276" s="27"/>
      <c r="DHP276" s="27"/>
      <c r="DHQ276" s="27"/>
      <c r="DHR276" s="27"/>
      <c r="DHS276" s="27"/>
      <c r="DHT276" s="27"/>
      <c r="DHU276" s="27"/>
      <c r="DHV276" s="27"/>
      <c r="DHW276" s="27"/>
      <c r="DHX276" s="27"/>
      <c r="DHY276" s="27"/>
      <c r="DHZ276" s="27"/>
      <c r="DIA276" s="27"/>
      <c r="DIB276" s="27"/>
      <c r="DIC276" s="27"/>
      <c r="DID276" s="27"/>
      <c r="DIE276" s="27"/>
      <c r="DIF276" s="27"/>
      <c r="DIG276" s="27"/>
      <c r="DIH276" s="27"/>
      <c r="DII276" s="27"/>
      <c r="DIJ276" s="27"/>
      <c r="DIK276" s="27"/>
      <c r="DIL276" s="27"/>
      <c r="DIM276" s="27"/>
      <c r="DIN276" s="27"/>
      <c r="DIO276" s="27"/>
      <c r="DIP276" s="27"/>
      <c r="DIQ276" s="27"/>
      <c r="DIR276" s="27"/>
      <c r="DIS276" s="27"/>
      <c r="DIT276" s="27"/>
      <c r="DIU276" s="27"/>
      <c r="DIV276" s="27"/>
      <c r="DIW276" s="27"/>
      <c r="DIX276" s="27"/>
      <c r="DIY276" s="27"/>
      <c r="DIZ276" s="27"/>
      <c r="DJA276" s="27"/>
      <c r="DJB276" s="27"/>
      <c r="DJC276" s="27"/>
      <c r="DJD276" s="27"/>
      <c r="DJE276" s="27"/>
      <c r="DJF276" s="27"/>
      <c r="DJG276" s="27"/>
      <c r="DJH276" s="27"/>
      <c r="DJI276" s="27"/>
      <c r="DJJ276" s="27"/>
      <c r="DJK276" s="27"/>
      <c r="DJL276" s="27"/>
      <c r="DJM276" s="27"/>
      <c r="DJN276" s="27"/>
      <c r="DJO276" s="27"/>
      <c r="DJP276" s="27"/>
      <c r="DJQ276" s="27"/>
      <c r="DJR276" s="27"/>
      <c r="DJS276" s="27"/>
      <c r="DJT276" s="27"/>
      <c r="DJU276" s="27"/>
      <c r="DJV276" s="27"/>
      <c r="DJW276" s="27"/>
      <c r="DJX276" s="27"/>
      <c r="DJY276" s="27"/>
      <c r="DJZ276" s="27"/>
      <c r="DKA276" s="27"/>
      <c r="DKB276" s="27"/>
      <c r="DKC276" s="27"/>
      <c r="DKD276" s="27"/>
      <c r="DKE276" s="27"/>
      <c r="DKF276" s="27"/>
      <c r="DKG276" s="27"/>
      <c r="DKH276" s="27"/>
      <c r="DKI276" s="27"/>
      <c r="DKJ276" s="27"/>
      <c r="DKK276" s="27"/>
      <c r="DKL276" s="27"/>
      <c r="DKM276" s="27"/>
      <c r="DKN276" s="27"/>
      <c r="DKO276" s="27"/>
      <c r="DKP276" s="27"/>
      <c r="DKQ276" s="27"/>
      <c r="DKR276" s="27"/>
      <c r="DKS276" s="27"/>
      <c r="DKT276" s="27"/>
      <c r="DKU276" s="27"/>
      <c r="DKV276" s="27"/>
      <c r="DKW276" s="27"/>
      <c r="DKX276" s="27"/>
      <c r="DKY276" s="27"/>
      <c r="DKZ276" s="27"/>
      <c r="DLA276" s="27"/>
      <c r="DLB276" s="27"/>
      <c r="DLC276" s="27"/>
      <c r="DLD276" s="27"/>
      <c r="DLE276" s="27"/>
      <c r="DLF276" s="27"/>
      <c r="DLG276" s="27"/>
      <c r="DLH276" s="27"/>
      <c r="DLI276" s="27"/>
      <c r="DLJ276" s="27"/>
      <c r="DLK276" s="27"/>
      <c r="DLL276" s="27"/>
      <c r="DLM276" s="27"/>
      <c r="DLN276" s="27"/>
      <c r="DLO276" s="27"/>
      <c r="DLP276" s="27"/>
      <c r="DLQ276" s="27"/>
      <c r="DLR276" s="27"/>
      <c r="DLS276" s="27"/>
      <c r="DLT276" s="27"/>
      <c r="DLU276" s="27"/>
      <c r="DLV276" s="27"/>
      <c r="DLW276" s="27"/>
      <c r="DLX276" s="27"/>
      <c r="DLY276" s="27"/>
      <c r="DLZ276" s="27"/>
      <c r="DMA276" s="27"/>
      <c r="DMB276" s="27"/>
      <c r="DMC276" s="27"/>
      <c r="DMD276" s="27"/>
      <c r="DME276" s="27"/>
      <c r="DMF276" s="27"/>
      <c r="DMG276" s="27"/>
      <c r="DMH276" s="27"/>
      <c r="DMI276" s="27"/>
      <c r="DMJ276" s="27"/>
      <c r="DMK276" s="27"/>
      <c r="DML276" s="27"/>
      <c r="DMM276" s="27"/>
      <c r="DMN276" s="27"/>
      <c r="DMO276" s="27"/>
      <c r="DMP276" s="27"/>
      <c r="DMQ276" s="27"/>
      <c r="DMR276" s="27"/>
      <c r="DMS276" s="27"/>
      <c r="DMT276" s="27"/>
      <c r="DMU276" s="27"/>
      <c r="DMV276" s="27"/>
      <c r="DMW276" s="27"/>
      <c r="DMX276" s="27"/>
      <c r="DMY276" s="27"/>
      <c r="DMZ276" s="27"/>
      <c r="DNA276" s="27"/>
      <c r="DNB276" s="27"/>
      <c r="DNC276" s="27"/>
      <c r="DND276" s="27"/>
      <c r="DNE276" s="27"/>
      <c r="DNF276" s="27"/>
      <c r="DNG276" s="27"/>
      <c r="DNH276" s="27"/>
      <c r="DNI276" s="27"/>
      <c r="DNJ276" s="27"/>
      <c r="DNK276" s="27"/>
      <c r="DNL276" s="27"/>
      <c r="DNM276" s="27"/>
      <c r="DNN276" s="27"/>
      <c r="DNO276" s="27"/>
      <c r="DNP276" s="27"/>
      <c r="DNQ276" s="27"/>
      <c r="DNR276" s="27"/>
      <c r="DNS276" s="27"/>
      <c r="DNT276" s="27"/>
      <c r="DNU276" s="27"/>
      <c r="DNV276" s="27"/>
      <c r="DNW276" s="27"/>
      <c r="DNX276" s="27"/>
      <c r="DNY276" s="27"/>
      <c r="DNZ276" s="27"/>
      <c r="DOA276" s="27"/>
      <c r="DOB276" s="27"/>
      <c r="DOC276" s="27"/>
      <c r="DOD276" s="27"/>
      <c r="DOE276" s="27"/>
      <c r="DOF276" s="27"/>
      <c r="DOG276" s="27"/>
      <c r="DOH276" s="27"/>
      <c r="DOI276" s="27"/>
      <c r="DOJ276" s="27"/>
      <c r="DOK276" s="27"/>
      <c r="DOL276" s="27"/>
      <c r="DOM276" s="27"/>
      <c r="DON276" s="27"/>
      <c r="DOO276" s="27"/>
      <c r="DOP276" s="27"/>
      <c r="DOQ276" s="27"/>
      <c r="DOR276" s="27"/>
      <c r="DOS276" s="27"/>
      <c r="DOT276" s="27"/>
      <c r="DOU276" s="27"/>
      <c r="DOV276" s="27"/>
      <c r="DOW276" s="27"/>
      <c r="DOX276" s="27"/>
      <c r="DOY276" s="27"/>
      <c r="DOZ276" s="27"/>
      <c r="DPA276" s="27"/>
      <c r="DPB276" s="27"/>
      <c r="DPC276" s="27"/>
      <c r="DPD276" s="27"/>
      <c r="DPE276" s="27"/>
      <c r="DPF276" s="27"/>
      <c r="DPG276" s="27"/>
      <c r="DPH276" s="27"/>
      <c r="DPI276" s="27"/>
      <c r="DPJ276" s="27"/>
      <c r="DPK276" s="27"/>
      <c r="DPL276" s="27"/>
      <c r="DPM276" s="27"/>
      <c r="DPN276" s="27"/>
      <c r="DPO276" s="27"/>
      <c r="DPP276" s="27"/>
      <c r="DPQ276" s="27"/>
      <c r="DPR276" s="27"/>
      <c r="DPS276" s="27"/>
      <c r="DPT276" s="27"/>
      <c r="DPU276" s="27"/>
      <c r="DPV276" s="27"/>
      <c r="DPW276" s="27"/>
      <c r="DPX276" s="27"/>
      <c r="DPY276" s="27"/>
      <c r="DPZ276" s="27"/>
      <c r="DQA276" s="27"/>
      <c r="DQB276" s="27"/>
      <c r="DQC276" s="27"/>
      <c r="DQD276" s="27"/>
      <c r="DQE276" s="27"/>
      <c r="DQF276" s="27"/>
      <c r="DQG276" s="27"/>
      <c r="DQH276" s="27"/>
      <c r="DQI276" s="27"/>
      <c r="DQJ276" s="27"/>
      <c r="DQK276" s="27"/>
      <c r="DQL276" s="27"/>
      <c r="DQM276" s="27"/>
      <c r="DQN276" s="27"/>
      <c r="DQO276" s="27"/>
      <c r="DQP276" s="27"/>
      <c r="DQQ276" s="27"/>
      <c r="DQR276" s="27"/>
      <c r="DQS276" s="27"/>
      <c r="DQT276" s="27"/>
      <c r="DQU276" s="27"/>
      <c r="DQV276" s="27"/>
      <c r="DQW276" s="27"/>
      <c r="DQX276" s="27"/>
      <c r="DQY276" s="27"/>
      <c r="DQZ276" s="27"/>
      <c r="DRA276" s="27"/>
      <c r="DRB276" s="27"/>
      <c r="DRC276" s="27"/>
      <c r="DRD276" s="27"/>
      <c r="DRE276" s="27"/>
      <c r="DRF276" s="27"/>
      <c r="DRG276" s="27"/>
      <c r="DRH276" s="27"/>
      <c r="DRI276" s="27"/>
      <c r="DRJ276" s="27"/>
      <c r="DRK276" s="27"/>
      <c r="DRL276" s="27"/>
      <c r="DRM276" s="27"/>
      <c r="DRN276" s="27"/>
      <c r="DRO276" s="27"/>
      <c r="DRP276" s="27"/>
      <c r="DRQ276" s="27"/>
      <c r="DRR276" s="27"/>
      <c r="DRS276" s="27"/>
      <c r="DRT276" s="27"/>
      <c r="DRU276" s="27"/>
      <c r="DRV276" s="27"/>
      <c r="DRW276" s="27"/>
      <c r="DRX276" s="27"/>
      <c r="DRY276" s="27"/>
      <c r="DRZ276" s="27"/>
      <c r="DSA276" s="27"/>
      <c r="DSB276" s="27"/>
      <c r="DSC276" s="27"/>
      <c r="DSD276" s="27"/>
      <c r="DSE276" s="27"/>
      <c r="DSF276" s="27"/>
      <c r="DSG276" s="27"/>
      <c r="DSH276" s="27"/>
      <c r="DSI276" s="27"/>
      <c r="DSJ276" s="27"/>
      <c r="DSK276" s="27"/>
      <c r="DSL276" s="27"/>
      <c r="DSM276" s="27"/>
      <c r="DSN276" s="27"/>
      <c r="DSO276" s="27"/>
      <c r="DSP276" s="27"/>
      <c r="DSQ276" s="27"/>
      <c r="DSR276" s="27"/>
      <c r="DSS276" s="27"/>
      <c r="DST276" s="27"/>
      <c r="DSU276" s="27"/>
      <c r="DSV276" s="27"/>
      <c r="DSW276" s="27"/>
      <c r="DSX276" s="27"/>
      <c r="DSY276" s="27"/>
      <c r="DSZ276" s="27"/>
      <c r="DTA276" s="27"/>
      <c r="DTB276" s="27"/>
      <c r="DTC276" s="27"/>
      <c r="DTD276" s="27"/>
      <c r="DTE276" s="27"/>
      <c r="DTF276" s="27"/>
      <c r="DTG276" s="27"/>
      <c r="DTH276" s="27"/>
      <c r="DTI276" s="27"/>
      <c r="DTJ276" s="27"/>
      <c r="DTK276" s="27"/>
      <c r="DTL276" s="27"/>
      <c r="DTM276" s="27"/>
      <c r="DTN276" s="27"/>
      <c r="DTO276" s="27"/>
      <c r="DTP276" s="27"/>
      <c r="DTQ276" s="27"/>
      <c r="DTR276" s="27"/>
      <c r="DTS276" s="27"/>
      <c r="DTT276" s="27"/>
      <c r="DTU276" s="27"/>
      <c r="DTV276" s="27"/>
      <c r="DTW276" s="27"/>
      <c r="DTX276" s="27"/>
      <c r="DTY276" s="27"/>
      <c r="DTZ276" s="27"/>
      <c r="DUA276" s="27"/>
      <c r="DUB276" s="27"/>
      <c r="DUC276" s="27"/>
      <c r="DUD276" s="27"/>
      <c r="DUE276" s="27"/>
      <c r="DUF276" s="27"/>
      <c r="DUG276" s="27"/>
      <c r="DUH276" s="27"/>
      <c r="DUI276" s="27"/>
      <c r="DUJ276" s="27"/>
      <c r="DUK276" s="27"/>
      <c r="DUL276" s="27"/>
      <c r="DUM276" s="27"/>
      <c r="DUN276" s="27"/>
      <c r="DUO276" s="27"/>
      <c r="DUP276" s="27"/>
      <c r="DUQ276" s="27"/>
      <c r="DUR276" s="27"/>
      <c r="DUS276" s="27"/>
      <c r="DUT276" s="27"/>
      <c r="DUU276" s="27"/>
      <c r="DUV276" s="27"/>
      <c r="DUW276" s="27"/>
      <c r="DUX276" s="27"/>
      <c r="DUY276" s="27"/>
      <c r="DUZ276" s="27"/>
      <c r="DVA276" s="27"/>
      <c r="DVB276" s="27"/>
      <c r="DVC276" s="27"/>
      <c r="DVD276" s="27"/>
      <c r="DVE276" s="27"/>
      <c r="DVF276" s="27"/>
      <c r="DVG276" s="27"/>
      <c r="DVH276" s="27"/>
      <c r="DVI276" s="27"/>
      <c r="DVJ276" s="27"/>
      <c r="DVK276" s="27"/>
      <c r="DVL276" s="27"/>
      <c r="DVM276" s="27"/>
      <c r="DVN276" s="27"/>
      <c r="DVO276" s="27"/>
      <c r="DVP276" s="27"/>
      <c r="DVQ276" s="27"/>
      <c r="DVR276" s="27"/>
      <c r="DVS276" s="27"/>
      <c r="DVT276" s="27"/>
      <c r="DVU276" s="27"/>
      <c r="DVV276" s="27"/>
      <c r="DVW276" s="27"/>
      <c r="DVX276" s="27"/>
      <c r="DVY276" s="27"/>
      <c r="DVZ276" s="27"/>
      <c r="DWA276" s="27"/>
      <c r="DWB276" s="27"/>
      <c r="DWC276" s="27"/>
      <c r="DWD276" s="27"/>
      <c r="DWE276" s="27"/>
      <c r="DWF276" s="27"/>
      <c r="DWG276" s="27"/>
      <c r="DWH276" s="27"/>
      <c r="DWI276" s="27"/>
      <c r="DWJ276" s="27"/>
      <c r="DWK276" s="27"/>
      <c r="DWL276" s="27"/>
      <c r="DWM276" s="27"/>
      <c r="DWN276" s="27"/>
      <c r="DWO276" s="27"/>
      <c r="DWP276" s="27"/>
      <c r="DWQ276" s="27"/>
      <c r="DWR276" s="27"/>
      <c r="DWS276" s="27"/>
      <c r="DWT276" s="27"/>
      <c r="DWU276" s="27"/>
      <c r="DWV276" s="27"/>
      <c r="DWW276" s="27"/>
      <c r="DWX276" s="27"/>
      <c r="DWY276" s="27"/>
      <c r="DWZ276" s="27"/>
      <c r="DXA276" s="27"/>
      <c r="DXB276" s="27"/>
      <c r="DXC276" s="27"/>
      <c r="DXD276" s="27"/>
      <c r="DXE276" s="27"/>
      <c r="DXF276" s="27"/>
      <c r="DXG276" s="27"/>
      <c r="DXH276" s="27"/>
      <c r="DXI276" s="27"/>
      <c r="DXJ276" s="27"/>
      <c r="DXK276" s="27"/>
      <c r="DXL276" s="27"/>
      <c r="DXM276" s="27"/>
      <c r="DXN276" s="27"/>
      <c r="DXO276" s="27"/>
      <c r="DXP276" s="27"/>
      <c r="DXQ276" s="27"/>
      <c r="DXR276" s="27"/>
      <c r="DXS276" s="27"/>
      <c r="DXT276" s="27"/>
      <c r="DXU276" s="27"/>
      <c r="DXV276" s="27"/>
      <c r="DXW276" s="27"/>
      <c r="DXX276" s="27"/>
      <c r="DXY276" s="27"/>
      <c r="DXZ276" s="27"/>
      <c r="DYA276" s="27"/>
      <c r="DYB276" s="27"/>
      <c r="DYC276" s="27"/>
      <c r="DYD276" s="27"/>
      <c r="DYE276" s="27"/>
      <c r="DYF276" s="27"/>
      <c r="DYG276" s="27"/>
      <c r="DYH276" s="27"/>
      <c r="DYI276" s="27"/>
      <c r="DYJ276" s="27"/>
      <c r="DYK276" s="27"/>
      <c r="DYL276" s="27"/>
      <c r="DYM276" s="27"/>
      <c r="DYN276" s="27"/>
      <c r="DYO276" s="27"/>
      <c r="DYP276" s="27"/>
      <c r="DYQ276" s="27"/>
      <c r="DYR276" s="27"/>
      <c r="DYS276" s="27"/>
      <c r="DYT276" s="27"/>
      <c r="DYU276" s="27"/>
      <c r="DYV276" s="27"/>
      <c r="DYW276" s="27"/>
      <c r="DYX276" s="27"/>
      <c r="DYY276" s="27"/>
      <c r="DYZ276" s="27"/>
      <c r="DZA276" s="27"/>
      <c r="DZB276" s="27"/>
      <c r="DZC276" s="27"/>
      <c r="DZD276" s="27"/>
      <c r="DZE276" s="27"/>
      <c r="DZF276" s="27"/>
      <c r="DZG276" s="27"/>
      <c r="DZH276" s="27"/>
      <c r="DZI276" s="27"/>
      <c r="DZJ276" s="27"/>
      <c r="DZK276" s="27"/>
      <c r="DZL276" s="27"/>
      <c r="DZM276" s="27"/>
      <c r="DZN276" s="27"/>
      <c r="DZO276" s="27"/>
      <c r="DZP276" s="27"/>
      <c r="DZQ276" s="27"/>
      <c r="DZR276" s="27"/>
      <c r="DZS276" s="27"/>
      <c r="DZT276" s="27"/>
      <c r="DZU276" s="27"/>
      <c r="DZV276" s="27"/>
      <c r="DZW276" s="27"/>
      <c r="DZX276" s="27"/>
      <c r="DZY276" s="27"/>
      <c r="DZZ276" s="27"/>
      <c r="EAA276" s="27"/>
      <c r="EAB276" s="27"/>
      <c r="EAC276" s="27"/>
      <c r="EAD276" s="27"/>
      <c r="EAE276" s="27"/>
      <c r="EAF276" s="27"/>
      <c r="EAG276" s="27"/>
      <c r="EAH276" s="27"/>
      <c r="EAI276" s="27"/>
      <c r="EAJ276" s="27"/>
      <c r="EAK276" s="27"/>
      <c r="EAL276" s="27"/>
      <c r="EAM276" s="27"/>
      <c r="EAN276" s="27"/>
      <c r="EAO276" s="27"/>
      <c r="EAP276" s="27"/>
      <c r="EAQ276" s="27"/>
      <c r="EAR276" s="27"/>
      <c r="EAS276" s="27"/>
      <c r="EAT276" s="27"/>
      <c r="EAU276" s="27"/>
      <c r="EAV276" s="27"/>
      <c r="EAW276" s="27"/>
      <c r="EAX276" s="27"/>
      <c r="EAY276" s="27"/>
      <c r="EAZ276" s="27"/>
      <c r="EBA276" s="27"/>
      <c r="EBB276" s="27"/>
      <c r="EBC276" s="27"/>
      <c r="EBD276" s="27"/>
      <c r="EBE276" s="27"/>
      <c r="EBF276" s="27"/>
      <c r="EBG276" s="27"/>
      <c r="EBH276" s="27"/>
      <c r="EBI276" s="27"/>
      <c r="EBJ276" s="27"/>
      <c r="EBK276" s="27"/>
      <c r="EBL276" s="27"/>
      <c r="EBM276" s="27"/>
      <c r="EBN276" s="27"/>
      <c r="EBO276" s="27"/>
      <c r="EBP276" s="27"/>
      <c r="EBQ276" s="27"/>
      <c r="EBR276" s="27"/>
      <c r="EBS276" s="27"/>
      <c r="EBT276" s="27"/>
      <c r="EBU276" s="27"/>
      <c r="EBV276" s="27"/>
      <c r="EBW276" s="27"/>
      <c r="EBX276" s="27"/>
      <c r="EBY276" s="27"/>
      <c r="EBZ276" s="27"/>
      <c r="ECA276" s="27"/>
      <c r="ECB276" s="27"/>
      <c r="ECC276" s="27"/>
      <c r="ECD276" s="27"/>
      <c r="ECE276" s="27"/>
      <c r="ECF276" s="27"/>
      <c r="ECG276" s="27"/>
      <c r="ECH276" s="27"/>
      <c r="ECI276" s="27"/>
      <c r="ECJ276" s="27"/>
      <c r="ECK276" s="27"/>
      <c r="ECL276" s="27"/>
      <c r="ECM276" s="27"/>
      <c r="ECN276" s="27"/>
      <c r="ECO276" s="27"/>
      <c r="ECP276" s="27"/>
      <c r="ECQ276" s="27"/>
      <c r="ECR276" s="27"/>
      <c r="ECS276" s="27"/>
      <c r="ECT276" s="27"/>
      <c r="ECU276" s="27"/>
      <c r="ECV276" s="27"/>
      <c r="ECW276" s="27"/>
      <c r="ECX276" s="27"/>
      <c r="ECY276" s="27"/>
      <c r="ECZ276" s="27"/>
      <c r="EDA276" s="27"/>
      <c r="EDB276" s="27"/>
      <c r="EDC276" s="27"/>
      <c r="EDD276" s="27"/>
      <c r="EDE276" s="27"/>
      <c r="EDF276" s="27"/>
      <c r="EDG276" s="27"/>
      <c r="EDH276" s="27"/>
      <c r="EDI276" s="27"/>
      <c r="EDJ276" s="27"/>
      <c r="EDK276" s="27"/>
      <c r="EDL276" s="27"/>
      <c r="EDM276" s="27"/>
      <c r="EDN276" s="27"/>
      <c r="EDO276" s="27"/>
      <c r="EDP276" s="27"/>
      <c r="EDQ276" s="27"/>
      <c r="EDR276" s="27"/>
      <c r="EDS276" s="27"/>
      <c r="EDT276" s="27"/>
      <c r="EDU276" s="27"/>
      <c r="EDV276" s="27"/>
      <c r="EDW276" s="27"/>
      <c r="EDX276" s="27"/>
      <c r="EDY276" s="27"/>
      <c r="EDZ276" s="27"/>
      <c r="EEA276" s="27"/>
      <c r="EEB276" s="27"/>
      <c r="EEC276" s="27"/>
      <c r="EED276" s="27"/>
      <c r="EEE276" s="27"/>
      <c r="EEF276" s="27"/>
      <c r="EEG276" s="27"/>
      <c r="EEH276" s="27"/>
      <c r="EEI276" s="27"/>
      <c r="EEJ276" s="27"/>
      <c r="EEK276" s="27"/>
      <c r="EEL276" s="27"/>
      <c r="EEM276" s="27"/>
      <c r="EEN276" s="27"/>
      <c r="EEO276" s="27"/>
      <c r="EEP276" s="27"/>
      <c r="EEQ276" s="27"/>
      <c r="EER276" s="27"/>
      <c r="EES276" s="27"/>
      <c r="EET276" s="27"/>
      <c r="EEU276" s="27"/>
      <c r="EEV276" s="27"/>
      <c r="EEW276" s="27"/>
      <c r="EEX276" s="27"/>
      <c r="EEY276" s="27"/>
      <c r="EEZ276" s="27"/>
      <c r="EFA276" s="27"/>
      <c r="EFB276" s="27"/>
      <c r="EFC276" s="27"/>
      <c r="EFD276" s="27"/>
      <c r="EFE276" s="27"/>
      <c r="EFF276" s="27"/>
      <c r="EFG276" s="27"/>
      <c r="EFH276" s="27"/>
      <c r="EFI276" s="27"/>
      <c r="EFJ276" s="27"/>
      <c r="EFK276" s="27"/>
      <c r="EFL276" s="27"/>
      <c r="EFM276" s="27"/>
      <c r="EFN276" s="27"/>
      <c r="EFO276" s="27"/>
      <c r="EFP276" s="27"/>
      <c r="EFQ276" s="27"/>
      <c r="EFR276" s="27"/>
      <c r="EFS276" s="27"/>
      <c r="EFT276" s="27"/>
      <c r="EFU276" s="27"/>
      <c r="EFV276" s="27"/>
      <c r="EFW276" s="27"/>
      <c r="EFX276" s="27"/>
      <c r="EFY276" s="27"/>
      <c r="EFZ276" s="27"/>
      <c r="EGA276" s="27"/>
      <c r="EGB276" s="27"/>
      <c r="EGC276" s="27"/>
      <c r="EGD276" s="27"/>
      <c r="EGE276" s="27"/>
      <c r="EGF276" s="27"/>
      <c r="EGG276" s="27"/>
      <c r="EGH276" s="27"/>
      <c r="EGI276" s="27"/>
      <c r="EGJ276" s="27"/>
      <c r="EGK276" s="27"/>
      <c r="EGL276" s="27"/>
      <c r="EGM276" s="27"/>
      <c r="EGN276" s="27"/>
      <c r="EGO276" s="27"/>
      <c r="EGP276" s="27"/>
      <c r="EGQ276" s="27"/>
      <c r="EGR276" s="27"/>
      <c r="EGS276" s="27"/>
      <c r="EGT276" s="27"/>
      <c r="EGU276" s="27"/>
      <c r="EGV276" s="27"/>
      <c r="EGW276" s="27"/>
      <c r="EGX276" s="27"/>
      <c r="EGY276" s="27"/>
      <c r="EGZ276" s="27"/>
      <c r="EHA276" s="27"/>
      <c r="EHB276" s="27"/>
      <c r="EHC276" s="27"/>
      <c r="EHD276" s="27"/>
      <c r="EHE276" s="27"/>
      <c r="EHF276" s="27"/>
      <c r="EHG276" s="27"/>
      <c r="EHH276" s="27"/>
      <c r="EHI276" s="27"/>
      <c r="EHJ276" s="27"/>
      <c r="EHK276" s="27"/>
      <c r="EHL276" s="27"/>
      <c r="EHM276" s="27"/>
      <c r="EHN276" s="27"/>
      <c r="EHO276" s="27"/>
      <c r="EHP276" s="27"/>
      <c r="EHQ276" s="27"/>
      <c r="EHR276" s="27"/>
      <c r="EHS276" s="27"/>
      <c r="EHT276" s="27"/>
      <c r="EHU276" s="27"/>
      <c r="EHV276" s="27"/>
      <c r="EHW276" s="27"/>
      <c r="EHX276" s="27"/>
      <c r="EHY276" s="27"/>
      <c r="EHZ276" s="27"/>
      <c r="EIA276" s="27"/>
      <c r="EIB276" s="27"/>
      <c r="EIC276" s="27"/>
      <c r="EID276" s="27"/>
      <c r="EIE276" s="27"/>
      <c r="EIF276" s="27"/>
      <c r="EIG276" s="27"/>
      <c r="EIH276" s="27"/>
      <c r="EII276" s="27"/>
      <c r="EIJ276" s="27"/>
      <c r="EIK276" s="27"/>
      <c r="EIL276" s="27"/>
      <c r="EIM276" s="27"/>
      <c r="EIN276" s="27"/>
      <c r="EIO276" s="27"/>
      <c r="EIP276" s="27"/>
      <c r="EIQ276" s="27"/>
      <c r="EIR276" s="27"/>
      <c r="EIS276" s="27"/>
      <c r="EIT276" s="27"/>
      <c r="EIU276" s="27"/>
      <c r="EIV276" s="27"/>
      <c r="EIW276" s="27"/>
      <c r="EIX276" s="27"/>
      <c r="EIY276" s="27"/>
      <c r="EIZ276" s="27"/>
      <c r="EJA276" s="27"/>
      <c r="EJB276" s="27"/>
      <c r="EJC276" s="27"/>
      <c r="EJD276" s="27"/>
      <c r="EJE276" s="27"/>
      <c r="EJF276" s="27"/>
      <c r="EJG276" s="27"/>
      <c r="EJH276" s="27"/>
      <c r="EJI276" s="27"/>
      <c r="EJJ276" s="27"/>
      <c r="EJK276" s="27"/>
      <c r="EJL276" s="27"/>
      <c r="EJM276" s="27"/>
      <c r="EJN276" s="27"/>
      <c r="EJO276" s="27"/>
      <c r="EJP276" s="27"/>
      <c r="EJQ276" s="27"/>
      <c r="EJR276" s="27"/>
      <c r="EJS276" s="27"/>
      <c r="EJT276" s="27"/>
      <c r="EJU276" s="27"/>
      <c r="EJV276" s="27"/>
      <c r="EJW276" s="27"/>
      <c r="EJX276" s="27"/>
      <c r="EJY276" s="27"/>
      <c r="EJZ276" s="27"/>
      <c r="EKA276" s="27"/>
      <c r="EKB276" s="27"/>
      <c r="EKC276" s="27"/>
      <c r="EKD276" s="27"/>
      <c r="EKE276" s="27"/>
      <c r="EKF276" s="27"/>
      <c r="EKG276" s="27"/>
      <c r="EKH276" s="27"/>
      <c r="EKI276" s="27"/>
      <c r="EKJ276" s="27"/>
      <c r="EKK276" s="27"/>
      <c r="EKL276" s="27"/>
      <c r="EKM276" s="27"/>
      <c r="EKN276" s="27"/>
      <c r="EKO276" s="27"/>
      <c r="EKP276" s="27"/>
      <c r="EKQ276" s="27"/>
      <c r="EKR276" s="27"/>
      <c r="EKS276" s="27"/>
      <c r="EKT276" s="27"/>
      <c r="EKU276" s="27"/>
      <c r="EKV276" s="27"/>
      <c r="EKW276" s="27"/>
      <c r="EKX276" s="27"/>
      <c r="EKY276" s="27"/>
      <c r="EKZ276" s="27"/>
      <c r="ELA276" s="27"/>
      <c r="ELB276" s="27"/>
      <c r="ELC276" s="27"/>
      <c r="ELD276" s="27"/>
      <c r="ELE276" s="27"/>
      <c r="ELF276" s="27"/>
      <c r="ELG276" s="27"/>
      <c r="ELH276" s="27"/>
      <c r="ELI276" s="27"/>
      <c r="ELJ276" s="27"/>
      <c r="ELK276" s="27"/>
      <c r="ELL276" s="27"/>
      <c r="ELM276" s="27"/>
      <c r="ELN276" s="27"/>
      <c r="ELO276" s="27"/>
      <c r="ELP276" s="27"/>
      <c r="ELQ276" s="27"/>
      <c r="ELR276" s="27"/>
      <c r="ELS276" s="27"/>
      <c r="ELT276" s="27"/>
      <c r="ELU276" s="27"/>
      <c r="ELV276" s="27"/>
      <c r="ELW276" s="27"/>
      <c r="ELX276" s="27"/>
      <c r="ELY276" s="27"/>
      <c r="ELZ276" s="27"/>
      <c r="EMA276" s="27"/>
      <c r="EMB276" s="27"/>
      <c r="EMC276" s="27"/>
      <c r="EMD276" s="27"/>
      <c r="EME276" s="27"/>
      <c r="EMF276" s="27"/>
      <c r="EMG276" s="27"/>
      <c r="EMH276" s="27"/>
      <c r="EMI276" s="27"/>
      <c r="EMJ276" s="27"/>
      <c r="EMK276" s="27"/>
      <c r="EML276" s="27"/>
      <c r="EMM276" s="27"/>
      <c r="EMN276" s="27"/>
      <c r="EMO276" s="27"/>
      <c r="EMP276" s="27"/>
      <c r="EMQ276" s="27"/>
      <c r="EMR276" s="27"/>
      <c r="EMS276" s="27"/>
      <c r="EMT276" s="27"/>
      <c r="EMU276" s="27"/>
      <c r="EMV276" s="27"/>
      <c r="EMW276" s="27"/>
      <c r="EMX276" s="27"/>
      <c r="EMY276" s="27"/>
      <c r="EMZ276" s="27"/>
      <c r="ENA276" s="27"/>
      <c r="ENB276" s="27"/>
      <c r="ENC276" s="27"/>
      <c r="END276" s="27"/>
      <c r="ENE276" s="27"/>
      <c r="ENF276" s="27"/>
      <c r="ENG276" s="27"/>
      <c r="ENH276" s="27"/>
      <c r="ENI276" s="27"/>
      <c r="ENJ276" s="27"/>
      <c r="ENK276" s="27"/>
      <c r="ENL276" s="27"/>
      <c r="ENM276" s="27"/>
      <c r="ENN276" s="27"/>
      <c r="ENO276" s="27"/>
      <c r="ENP276" s="27"/>
      <c r="ENQ276" s="27"/>
      <c r="ENR276" s="27"/>
      <c r="ENS276" s="27"/>
      <c r="ENT276" s="27"/>
      <c r="ENU276" s="27"/>
      <c r="ENV276" s="27"/>
      <c r="ENW276" s="27"/>
      <c r="ENX276" s="27"/>
      <c r="ENY276" s="27"/>
      <c r="ENZ276" s="27"/>
      <c r="EOA276" s="27"/>
      <c r="EOB276" s="27"/>
      <c r="EOC276" s="27"/>
      <c r="EOD276" s="27"/>
      <c r="EOE276" s="27"/>
      <c r="EOF276" s="27"/>
      <c r="EOG276" s="27"/>
      <c r="EOH276" s="27"/>
      <c r="EOI276" s="27"/>
      <c r="EOJ276" s="27"/>
      <c r="EOK276" s="27"/>
      <c r="EOL276" s="27"/>
      <c r="EOM276" s="27"/>
      <c r="EON276" s="27"/>
      <c r="EOO276" s="27"/>
      <c r="EOP276" s="27"/>
      <c r="EOQ276" s="27"/>
      <c r="EOR276" s="27"/>
      <c r="EOS276" s="27"/>
      <c r="EOT276" s="27"/>
      <c r="EOU276" s="27"/>
      <c r="EOV276" s="27"/>
      <c r="EOW276" s="27"/>
      <c r="EOX276" s="27"/>
      <c r="EOY276" s="27"/>
      <c r="EOZ276" s="27"/>
      <c r="EPA276" s="27"/>
      <c r="EPB276" s="27"/>
      <c r="EPC276" s="27"/>
      <c r="EPD276" s="27"/>
      <c r="EPE276" s="27"/>
      <c r="EPF276" s="27"/>
      <c r="EPG276" s="27"/>
      <c r="EPH276" s="27"/>
      <c r="EPI276" s="27"/>
      <c r="EPJ276" s="27"/>
      <c r="EPK276" s="27"/>
      <c r="EPL276" s="27"/>
      <c r="EPM276" s="27"/>
      <c r="EPN276" s="27"/>
      <c r="EPO276" s="27"/>
      <c r="EPP276" s="27"/>
      <c r="EPQ276" s="27"/>
      <c r="EPR276" s="27"/>
      <c r="EPS276" s="27"/>
      <c r="EPT276" s="27"/>
      <c r="EPU276" s="27"/>
      <c r="EPV276" s="27"/>
      <c r="EPW276" s="27"/>
      <c r="EPX276" s="27"/>
      <c r="EPY276" s="27"/>
      <c r="EPZ276" s="27"/>
      <c r="EQA276" s="27"/>
      <c r="EQB276" s="27"/>
      <c r="EQC276" s="27"/>
      <c r="EQD276" s="27"/>
      <c r="EQE276" s="27"/>
      <c r="EQF276" s="27"/>
      <c r="EQG276" s="27"/>
      <c r="EQH276" s="27"/>
      <c r="EQI276" s="27"/>
      <c r="EQJ276" s="27"/>
      <c r="EQK276" s="27"/>
      <c r="EQL276" s="27"/>
      <c r="EQM276" s="27"/>
      <c r="EQN276" s="27"/>
      <c r="EQO276" s="27"/>
      <c r="EQP276" s="27"/>
      <c r="EQQ276" s="27"/>
      <c r="EQR276" s="27"/>
      <c r="EQS276" s="27"/>
      <c r="EQT276" s="27"/>
      <c r="EQU276" s="27"/>
      <c r="EQV276" s="27"/>
      <c r="EQW276" s="27"/>
      <c r="EQX276" s="27"/>
      <c r="EQY276" s="27"/>
      <c r="EQZ276" s="27"/>
      <c r="ERA276" s="27"/>
      <c r="ERB276" s="27"/>
      <c r="ERC276" s="27"/>
      <c r="ERD276" s="27"/>
      <c r="ERE276" s="27"/>
      <c r="ERF276" s="27"/>
      <c r="ERG276" s="27"/>
      <c r="ERH276" s="27"/>
      <c r="ERI276" s="27"/>
      <c r="ERJ276" s="27"/>
      <c r="ERK276" s="27"/>
      <c r="ERL276" s="27"/>
      <c r="ERM276" s="27"/>
      <c r="ERN276" s="27"/>
      <c r="ERO276" s="27"/>
      <c r="ERP276" s="27"/>
      <c r="ERQ276" s="27"/>
      <c r="ERR276" s="27"/>
      <c r="ERS276" s="27"/>
      <c r="ERT276" s="27"/>
      <c r="ERU276" s="27"/>
      <c r="ERV276" s="27"/>
      <c r="ERW276" s="27"/>
      <c r="ERX276" s="27"/>
      <c r="ERY276" s="27"/>
      <c r="ERZ276" s="27"/>
      <c r="ESA276" s="27"/>
      <c r="ESB276" s="27"/>
      <c r="ESC276" s="27"/>
      <c r="ESD276" s="27"/>
      <c r="ESE276" s="27"/>
      <c r="ESF276" s="27"/>
      <c r="ESG276" s="27"/>
      <c r="ESH276" s="27"/>
      <c r="ESI276" s="27"/>
      <c r="ESJ276" s="27"/>
      <c r="ESK276" s="27"/>
      <c r="ESL276" s="27"/>
      <c r="ESM276" s="27"/>
      <c r="ESN276" s="27"/>
      <c r="ESO276" s="27"/>
      <c r="ESP276" s="27"/>
      <c r="ESQ276" s="27"/>
      <c r="ESR276" s="27"/>
      <c r="ESS276" s="27"/>
      <c r="EST276" s="27"/>
      <c r="ESU276" s="27"/>
      <c r="ESV276" s="27"/>
      <c r="ESW276" s="27"/>
      <c r="ESX276" s="27"/>
      <c r="ESY276" s="27"/>
      <c r="ESZ276" s="27"/>
      <c r="ETA276" s="27"/>
      <c r="ETB276" s="27"/>
      <c r="ETC276" s="27"/>
      <c r="ETD276" s="27"/>
      <c r="ETE276" s="27"/>
      <c r="ETF276" s="27"/>
      <c r="ETG276" s="27"/>
      <c r="ETH276" s="27"/>
      <c r="ETI276" s="27"/>
      <c r="ETJ276" s="27"/>
      <c r="ETK276" s="27"/>
      <c r="ETL276" s="27"/>
      <c r="ETM276" s="27"/>
      <c r="ETN276" s="27"/>
      <c r="ETO276" s="27"/>
      <c r="ETP276" s="27"/>
      <c r="ETQ276" s="27"/>
      <c r="ETR276" s="27"/>
      <c r="ETS276" s="27"/>
      <c r="ETT276" s="27"/>
      <c r="ETU276" s="27"/>
      <c r="ETV276" s="27"/>
      <c r="ETW276" s="27"/>
      <c r="ETX276" s="27"/>
      <c r="ETY276" s="27"/>
      <c r="ETZ276" s="27"/>
      <c r="EUA276" s="27"/>
      <c r="EUB276" s="27"/>
      <c r="EUC276" s="27"/>
      <c r="EUD276" s="27"/>
      <c r="EUE276" s="27"/>
      <c r="EUF276" s="27"/>
      <c r="EUG276" s="27"/>
      <c r="EUH276" s="27"/>
      <c r="EUI276" s="27"/>
      <c r="EUJ276" s="27"/>
      <c r="EUK276" s="27"/>
      <c r="EUL276" s="27"/>
      <c r="EUM276" s="27"/>
      <c r="EUN276" s="27"/>
      <c r="EUO276" s="27"/>
      <c r="EUP276" s="27"/>
      <c r="EUQ276" s="27"/>
      <c r="EUR276" s="27"/>
      <c r="EUS276" s="27"/>
      <c r="EUT276" s="27"/>
      <c r="EUU276" s="27"/>
      <c r="EUV276" s="27"/>
      <c r="EUW276" s="27"/>
      <c r="EUX276" s="27"/>
      <c r="EUY276" s="27"/>
      <c r="EUZ276" s="27"/>
      <c r="EVA276" s="27"/>
      <c r="EVB276" s="27"/>
      <c r="EVC276" s="27"/>
      <c r="EVD276" s="27"/>
      <c r="EVE276" s="27"/>
      <c r="EVF276" s="27"/>
      <c r="EVG276" s="27"/>
      <c r="EVH276" s="27"/>
      <c r="EVI276" s="27"/>
      <c r="EVJ276" s="27"/>
      <c r="EVK276" s="27"/>
      <c r="EVL276" s="27"/>
      <c r="EVM276" s="27"/>
      <c r="EVN276" s="27"/>
      <c r="EVO276" s="27"/>
      <c r="EVP276" s="27"/>
      <c r="EVQ276" s="27"/>
      <c r="EVR276" s="27"/>
      <c r="EVS276" s="27"/>
      <c r="EVT276" s="27"/>
      <c r="EVU276" s="27"/>
      <c r="EVV276" s="27"/>
      <c r="EVW276" s="27"/>
      <c r="EVX276" s="27"/>
      <c r="EVY276" s="27"/>
      <c r="EVZ276" s="27"/>
      <c r="EWA276" s="27"/>
      <c r="EWB276" s="27"/>
      <c r="EWC276" s="27"/>
      <c r="EWD276" s="27"/>
      <c r="EWE276" s="27"/>
      <c r="EWF276" s="27"/>
      <c r="EWG276" s="27"/>
      <c r="EWH276" s="27"/>
      <c r="EWI276" s="27"/>
      <c r="EWJ276" s="27"/>
      <c r="EWK276" s="27"/>
      <c r="EWL276" s="27"/>
      <c r="EWM276" s="27"/>
      <c r="EWN276" s="27"/>
      <c r="EWO276" s="27"/>
      <c r="EWP276" s="27"/>
      <c r="EWQ276" s="27"/>
      <c r="EWR276" s="27"/>
      <c r="EWS276" s="27"/>
      <c r="EWT276" s="27"/>
      <c r="EWU276" s="27"/>
      <c r="EWV276" s="27"/>
      <c r="EWW276" s="27"/>
      <c r="EWX276" s="27"/>
      <c r="EWY276" s="27"/>
      <c r="EWZ276" s="27"/>
      <c r="EXA276" s="27"/>
      <c r="EXB276" s="27"/>
      <c r="EXC276" s="27"/>
      <c r="EXD276" s="27"/>
      <c r="EXE276" s="27"/>
      <c r="EXF276" s="27"/>
      <c r="EXG276" s="27"/>
      <c r="EXH276" s="27"/>
      <c r="EXI276" s="27"/>
      <c r="EXJ276" s="27"/>
      <c r="EXK276" s="27"/>
      <c r="EXL276" s="27"/>
      <c r="EXM276" s="27"/>
      <c r="EXN276" s="27"/>
      <c r="EXO276" s="27"/>
      <c r="EXP276" s="27"/>
      <c r="EXQ276" s="27"/>
      <c r="EXR276" s="27"/>
      <c r="EXS276" s="27"/>
      <c r="EXT276" s="27"/>
      <c r="EXU276" s="27"/>
      <c r="EXV276" s="27"/>
      <c r="EXW276" s="27"/>
      <c r="EXX276" s="27"/>
      <c r="EXY276" s="27"/>
      <c r="EXZ276" s="27"/>
      <c r="EYA276" s="27"/>
      <c r="EYB276" s="27"/>
      <c r="EYC276" s="27"/>
      <c r="EYD276" s="27"/>
      <c r="EYE276" s="27"/>
      <c r="EYF276" s="27"/>
      <c r="EYG276" s="27"/>
      <c r="EYH276" s="27"/>
      <c r="EYI276" s="27"/>
      <c r="EYJ276" s="27"/>
      <c r="EYK276" s="27"/>
      <c r="EYL276" s="27"/>
      <c r="EYM276" s="27"/>
      <c r="EYN276" s="27"/>
      <c r="EYO276" s="27"/>
      <c r="EYP276" s="27"/>
      <c r="EYQ276" s="27"/>
      <c r="EYR276" s="27"/>
      <c r="EYS276" s="27"/>
      <c r="EYT276" s="27"/>
      <c r="EYU276" s="27"/>
      <c r="EYV276" s="27"/>
      <c r="EYW276" s="27"/>
      <c r="EYX276" s="27"/>
      <c r="EYY276" s="27"/>
      <c r="EYZ276" s="27"/>
      <c r="EZA276" s="27"/>
      <c r="EZB276" s="27"/>
      <c r="EZC276" s="27"/>
      <c r="EZD276" s="27"/>
      <c r="EZE276" s="27"/>
      <c r="EZF276" s="27"/>
      <c r="EZG276" s="27"/>
      <c r="EZH276" s="27"/>
      <c r="EZI276" s="27"/>
      <c r="EZJ276" s="27"/>
      <c r="EZK276" s="27"/>
      <c r="EZL276" s="27"/>
      <c r="EZM276" s="27"/>
      <c r="EZN276" s="27"/>
      <c r="EZO276" s="27"/>
      <c r="EZP276" s="27"/>
      <c r="EZQ276" s="27"/>
      <c r="EZR276" s="27"/>
      <c r="EZS276" s="27"/>
      <c r="EZT276" s="27"/>
      <c r="EZU276" s="27"/>
      <c r="EZV276" s="27"/>
      <c r="EZW276" s="27"/>
      <c r="EZX276" s="27"/>
      <c r="EZY276" s="27"/>
      <c r="EZZ276" s="27"/>
      <c r="FAA276" s="27"/>
      <c r="FAB276" s="27"/>
      <c r="FAC276" s="27"/>
      <c r="FAD276" s="27"/>
      <c r="FAE276" s="27"/>
      <c r="FAF276" s="27"/>
      <c r="FAG276" s="27"/>
      <c r="FAH276" s="27"/>
      <c r="FAI276" s="27"/>
      <c r="FAJ276" s="27"/>
      <c r="FAK276" s="27"/>
      <c r="FAL276" s="27"/>
      <c r="FAM276" s="27"/>
      <c r="FAN276" s="27"/>
      <c r="FAO276" s="27"/>
      <c r="FAP276" s="27"/>
      <c r="FAQ276" s="27"/>
      <c r="FAR276" s="27"/>
      <c r="FAS276" s="27"/>
      <c r="FAT276" s="27"/>
      <c r="FAU276" s="27"/>
      <c r="FAV276" s="27"/>
      <c r="FAW276" s="27"/>
      <c r="FAX276" s="27"/>
      <c r="FAY276" s="27"/>
      <c r="FAZ276" s="27"/>
      <c r="FBA276" s="27"/>
      <c r="FBB276" s="27"/>
      <c r="FBC276" s="27"/>
      <c r="FBD276" s="27"/>
      <c r="FBE276" s="27"/>
      <c r="FBF276" s="27"/>
      <c r="FBG276" s="27"/>
      <c r="FBH276" s="27"/>
      <c r="FBI276" s="27"/>
      <c r="FBJ276" s="27"/>
      <c r="FBK276" s="27"/>
      <c r="FBL276" s="27"/>
      <c r="FBM276" s="27"/>
      <c r="FBN276" s="27"/>
      <c r="FBO276" s="27"/>
      <c r="FBP276" s="27"/>
      <c r="FBQ276" s="27"/>
      <c r="FBR276" s="27"/>
      <c r="FBS276" s="27"/>
      <c r="FBT276" s="27"/>
      <c r="FBU276" s="27"/>
      <c r="FBV276" s="27"/>
      <c r="FBW276" s="27"/>
      <c r="FBX276" s="27"/>
      <c r="FBY276" s="27"/>
      <c r="FBZ276" s="27"/>
      <c r="FCA276" s="27"/>
      <c r="FCB276" s="27"/>
      <c r="FCC276" s="27"/>
      <c r="FCD276" s="27"/>
      <c r="FCE276" s="27"/>
      <c r="FCF276" s="27"/>
      <c r="FCG276" s="27"/>
      <c r="FCH276" s="27"/>
      <c r="FCI276" s="27"/>
      <c r="FCJ276" s="27"/>
      <c r="FCK276" s="27"/>
      <c r="FCL276" s="27"/>
      <c r="FCM276" s="27"/>
      <c r="FCN276" s="27"/>
      <c r="FCO276" s="27"/>
      <c r="FCP276" s="27"/>
      <c r="FCQ276" s="27"/>
      <c r="FCR276" s="27"/>
      <c r="FCS276" s="27"/>
      <c r="FCT276" s="27"/>
      <c r="FCU276" s="27"/>
      <c r="FCV276" s="27"/>
      <c r="FCW276" s="27"/>
      <c r="FCX276" s="27"/>
      <c r="FCY276" s="27"/>
      <c r="FCZ276" s="27"/>
      <c r="FDA276" s="27"/>
      <c r="FDB276" s="27"/>
      <c r="FDC276" s="27"/>
      <c r="FDD276" s="27"/>
      <c r="FDE276" s="27"/>
      <c r="FDF276" s="27"/>
      <c r="FDG276" s="27"/>
      <c r="FDH276" s="27"/>
      <c r="FDI276" s="27"/>
      <c r="FDJ276" s="27"/>
      <c r="FDK276" s="27"/>
      <c r="FDL276" s="27"/>
      <c r="FDM276" s="27"/>
      <c r="FDN276" s="27"/>
      <c r="FDO276" s="27"/>
      <c r="FDP276" s="27"/>
      <c r="FDQ276" s="27"/>
      <c r="FDR276" s="27"/>
      <c r="FDS276" s="27"/>
      <c r="FDT276" s="27"/>
      <c r="FDU276" s="27"/>
      <c r="FDV276" s="27"/>
      <c r="FDW276" s="27"/>
      <c r="FDX276" s="27"/>
      <c r="FDY276" s="27"/>
      <c r="FDZ276" s="27"/>
      <c r="FEA276" s="27"/>
      <c r="FEB276" s="27"/>
      <c r="FEC276" s="27"/>
      <c r="FED276" s="27"/>
      <c r="FEE276" s="27"/>
      <c r="FEF276" s="27"/>
      <c r="FEG276" s="27"/>
      <c r="FEH276" s="27"/>
      <c r="FEI276" s="27"/>
      <c r="FEJ276" s="27"/>
      <c r="FEK276" s="27"/>
      <c r="FEL276" s="27"/>
      <c r="FEM276" s="27"/>
      <c r="FEN276" s="27"/>
      <c r="FEO276" s="27"/>
      <c r="FEP276" s="27"/>
      <c r="FEQ276" s="27"/>
      <c r="FER276" s="27"/>
      <c r="FES276" s="27"/>
      <c r="FET276" s="27"/>
      <c r="FEU276" s="27"/>
      <c r="FEV276" s="27"/>
      <c r="FEW276" s="27"/>
      <c r="FEX276" s="27"/>
      <c r="FEY276" s="27"/>
      <c r="FEZ276" s="27"/>
      <c r="FFA276" s="27"/>
      <c r="FFB276" s="27"/>
      <c r="FFC276" s="27"/>
      <c r="FFD276" s="27"/>
      <c r="FFE276" s="27"/>
      <c r="FFF276" s="27"/>
      <c r="FFG276" s="27"/>
      <c r="FFH276" s="27"/>
      <c r="FFI276" s="27"/>
      <c r="FFJ276" s="27"/>
      <c r="FFK276" s="27"/>
      <c r="FFL276" s="27"/>
      <c r="FFM276" s="27"/>
      <c r="FFN276" s="27"/>
      <c r="FFO276" s="27"/>
      <c r="FFP276" s="27"/>
      <c r="FFQ276" s="27"/>
      <c r="FFR276" s="27"/>
      <c r="FFS276" s="27"/>
      <c r="FFT276" s="27"/>
      <c r="FFU276" s="27"/>
      <c r="FFV276" s="27"/>
      <c r="FFW276" s="27"/>
      <c r="FFX276" s="27"/>
      <c r="FFY276" s="27"/>
      <c r="FFZ276" s="27"/>
      <c r="FGA276" s="27"/>
      <c r="FGB276" s="27"/>
      <c r="FGC276" s="27"/>
      <c r="FGD276" s="27"/>
      <c r="FGE276" s="27"/>
      <c r="FGF276" s="27"/>
      <c r="FGG276" s="27"/>
      <c r="FGH276" s="27"/>
      <c r="FGI276" s="27"/>
      <c r="FGJ276" s="27"/>
      <c r="FGK276" s="27"/>
      <c r="FGL276" s="27"/>
      <c r="FGM276" s="27"/>
      <c r="FGN276" s="27"/>
      <c r="FGO276" s="27"/>
      <c r="FGP276" s="27"/>
      <c r="FGQ276" s="27"/>
      <c r="FGR276" s="27"/>
      <c r="FGS276" s="27"/>
      <c r="FGT276" s="27"/>
      <c r="FGU276" s="27"/>
      <c r="FGV276" s="27"/>
      <c r="FGW276" s="27"/>
      <c r="FGX276" s="27"/>
      <c r="FGY276" s="27"/>
      <c r="FGZ276" s="27"/>
      <c r="FHA276" s="27"/>
      <c r="FHB276" s="27"/>
      <c r="FHC276" s="27"/>
      <c r="FHD276" s="27"/>
      <c r="FHE276" s="27"/>
      <c r="FHF276" s="27"/>
      <c r="FHG276" s="27"/>
      <c r="FHH276" s="27"/>
      <c r="FHI276" s="27"/>
      <c r="FHJ276" s="27"/>
      <c r="FHK276" s="27"/>
      <c r="FHL276" s="27"/>
      <c r="FHM276" s="27"/>
      <c r="FHN276" s="27"/>
      <c r="FHO276" s="27"/>
      <c r="FHP276" s="27"/>
      <c r="FHQ276" s="27"/>
      <c r="FHR276" s="27"/>
      <c r="FHS276" s="27"/>
      <c r="FHT276" s="27"/>
      <c r="FHU276" s="27"/>
      <c r="FHV276" s="27"/>
      <c r="FHW276" s="27"/>
      <c r="FHX276" s="27"/>
      <c r="FHY276" s="27"/>
      <c r="FHZ276" s="27"/>
      <c r="FIA276" s="27"/>
      <c r="FIB276" s="27"/>
      <c r="FIC276" s="27"/>
      <c r="FID276" s="27"/>
      <c r="FIE276" s="27"/>
      <c r="FIF276" s="27"/>
      <c r="FIG276" s="27"/>
      <c r="FIH276" s="27"/>
      <c r="FII276" s="27"/>
      <c r="FIJ276" s="27"/>
      <c r="FIK276" s="27"/>
      <c r="FIL276" s="27"/>
      <c r="FIM276" s="27"/>
      <c r="FIN276" s="27"/>
      <c r="FIO276" s="27"/>
      <c r="FIP276" s="27"/>
      <c r="FIQ276" s="27"/>
      <c r="FIR276" s="27"/>
      <c r="FIS276" s="27"/>
      <c r="FIT276" s="27"/>
      <c r="FIU276" s="27"/>
      <c r="FIV276" s="27"/>
      <c r="FIW276" s="27"/>
      <c r="FIX276" s="27"/>
      <c r="FIY276" s="27"/>
      <c r="FIZ276" s="27"/>
      <c r="FJA276" s="27"/>
      <c r="FJB276" s="27"/>
      <c r="FJC276" s="27"/>
      <c r="FJD276" s="27"/>
      <c r="FJE276" s="27"/>
      <c r="FJF276" s="27"/>
      <c r="FJG276" s="27"/>
      <c r="FJH276" s="27"/>
      <c r="FJI276" s="27"/>
      <c r="FJJ276" s="27"/>
      <c r="FJK276" s="27"/>
      <c r="FJL276" s="27"/>
      <c r="FJM276" s="27"/>
      <c r="FJN276" s="27"/>
      <c r="FJO276" s="27"/>
      <c r="FJP276" s="27"/>
      <c r="FJQ276" s="27"/>
      <c r="FJR276" s="27"/>
      <c r="FJS276" s="27"/>
      <c r="FJT276" s="27"/>
      <c r="FJU276" s="27"/>
      <c r="FJV276" s="27"/>
      <c r="FJW276" s="27"/>
      <c r="FJX276" s="27"/>
      <c r="FJY276" s="27"/>
      <c r="FJZ276" s="27"/>
      <c r="FKA276" s="27"/>
      <c r="FKB276" s="27"/>
      <c r="FKC276" s="27"/>
      <c r="FKD276" s="27"/>
      <c r="FKE276" s="27"/>
      <c r="FKF276" s="27"/>
      <c r="FKG276" s="27"/>
      <c r="FKH276" s="27"/>
      <c r="FKI276" s="27"/>
      <c r="FKJ276" s="27"/>
      <c r="FKK276" s="27"/>
      <c r="FKL276" s="27"/>
      <c r="FKM276" s="27"/>
      <c r="FKN276" s="27"/>
      <c r="FKO276" s="27"/>
      <c r="FKP276" s="27"/>
      <c r="FKQ276" s="27"/>
      <c r="FKR276" s="27"/>
      <c r="FKS276" s="27"/>
      <c r="FKT276" s="27"/>
      <c r="FKU276" s="27"/>
      <c r="FKV276" s="27"/>
      <c r="FKW276" s="27"/>
      <c r="FKX276" s="27"/>
      <c r="FKY276" s="27"/>
      <c r="FKZ276" s="27"/>
      <c r="FLA276" s="27"/>
      <c r="FLB276" s="27"/>
      <c r="FLC276" s="27"/>
      <c r="FLD276" s="27"/>
      <c r="FLE276" s="27"/>
      <c r="FLF276" s="27"/>
      <c r="FLG276" s="27"/>
      <c r="FLH276" s="27"/>
      <c r="FLI276" s="27"/>
      <c r="FLJ276" s="27"/>
      <c r="FLK276" s="27"/>
      <c r="FLL276" s="27"/>
      <c r="FLM276" s="27"/>
      <c r="FLN276" s="27"/>
      <c r="FLO276" s="27"/>
      <c r="FLP276" s="27"/>
      <c r="FLQ276" s="27"/>
      <c r="FLR276" s="27"/>
      <c r="FLS276" s="27"/>
      <c r="FLT276" s="27"/>
      <c r="FLU276" s="27"/>
      <c r="FLV276" s="27"/>
      <c r="FLW276" s="27"/>
      <c r="FLX276" s="27"/>
      <c r="FLY276" s="27"/>
      <c r="FLZ276" s="27"/>
      <c r="FMA276" s="27"/>
      <c r="FMB276" s="27"/>
      <c r="FMC276" s="27"/>
      <c r="FMD276" s="27"/>
      <c r="FME276" s="27"/>
      <c r="FMF276" s="27"/>
      <c r="FMG276" s="27"/>
      <c r="FMH276" s="27"/>
      <c r="FMI276" s="27"/>
      <c r="FMJ276" s="27"/>
      <c r="FMK276" s="27"/>
      <c r="FML276" s="27"/>
      <c r="FMM276" s="27"/>
      <c r="FMN276" s="27"/>
      <c r="FMO276" s="27"/>
      <c r="FMP276" s="27"/>
      <c r="FMQ276" s="27"/>
      <c r="FMR276" s="27"/>
      <c r="FMS276" s="27"/>
      <c r="FMT276" s="27"/>
      <c r="FMU276" s="27"/>
      <c r="FMV276" s="27"/>
      <c r="FMW276" s="27"/>
      <c r="FMX276" s="27"/>
      <c r="FMY276" s="27"/>
      <c r="FMZ276" s="27"/>
      <c r="FNA276" s="27"/>
      <c r="FNB276" s="27"/>
      <c r="FNC276" s="27"/>
      <c r="FND276" s="27"/>
      <c r="FNE276" s="27"/>
      <c r="FNF276" s="27"/>
      <c r="FNG276" s="27"/>
      <c r="FNH276" s="27"/>
      <c r="FNI276" s="27"/>
      <c r="FNJ276" s="27"/>
      <c r="FNK276" s="27"/>
      <c r="FNL276" s="27"/>
      <c r="FNM276" s="27"/>
      <c r="FNN276" s="27"/>
      <c r="FNO276" s="27"/>
      <c r="FNP276" s="27"/>
      <c r="FNQ276" s="27"/>
      <c r="FNR276" s="27"/>
      <c r="FNS276" s="27"/>
      <c r="FNT276" s="27"/>
      <c r="FNU276" s="27"/>
      <c r="FNV276" s="27"/>
      <c r="FNW276" s="27"/>
      <c r="FNX276" s="27"/>
      <c r="FNY276" s="27"/>
      <c r="FNZ276" s="27"/>
      <c r="FOA276" s="27"/>
      <c r="FOB276" s="27"/>
      <c r="FOC276" s="27"/>
      <c r="FOD276" s="27"/>
      <c r="FOE276" s="27"/>
      <c r="FOF276" s="27"/>
      <c r="FOG276" s="27"/>
      <c r="FOH276" s="27"/>
      <c r="FOI276" s="27"/>
      <c r="FOJ276" s="27"/>
      <c r="FOK276" s="27"/>
      <c r="FOL276" s="27"/>
      <c r="FOM276" s="27"/>
      <c r="FON276" s="27"/>
      <c r="FOO276" s="27"/>
      <c r="FOP276" s="27"/>
      <c r="FOQ276" s="27"/>
      <c r="FOR276" s="27"/>
      <c r="FOS276" s="27"/>
      <c r="FOT276" s="27"/>
      <c r="FOU276" s="27"/>
      <c r="FOV276" s="27"/>
      <c r="FOW276" s="27"/>
      <c r="FOX276" s="27"/>
      <c r="FOY276" s="27"/>
      <c r="FOZ276" s="27"/>
      <c r="FPA276" s="27"/>
      <c r="FPB276" s="27"/>
      <c r="FPC276" s="27"/>
      <c r="FPD276" s="27"/>
      <c r="FPE276" s="27"/>
      <c r="FPF276" s="27"/>
      <c r="FPG276" s="27"/>
      <c r="FPH276" s="27"/>
      <c r="FPI276" s="27"/>
      <c r="FPJ276" s="27"/>
      <c r="FPK276" s="27"/>
      <c r="FPL276" s="27"/>
      <c r="FPM276" s="27"/>
      <c r="FPN276" s="27"/>
      <c r="FPO276" s="27"/>
      <c r="FPP276" s="27"/>
      <c r="FPQ276" s="27"/>
      <c r="FPR276" s="27"/>
      <c r="FPS276" s="27"/>
      <c r="FPT276" s="27"/>
      <c r="FPU276" s="27"/>
      <c r="FPV276" s="27"/>
      <c r="FPW276" s="27"/>
      <c r="FPX276" s="27"/>
      <c r="FPY276" s="27"/>
      <c r="FPZ276" s="27"/>
      <c r="FQA276" s="27"/>
      <c r="FQB276" s="27"/>
      <c r="FQC276" s="27"/>
      <c r="FQD276" s="27"/>
      <c r="FQE276" s="27"/>
      <c r="FQF276" s="27"/>
      <c r="FQG276" s="27"/>
      <c r="FQH276" s="27"/>
      <c r="FQI276" s="27"/>
      <c r="FQJ276" s="27"/>
      <c r="FQK276" s="27"/>
      <c r="FQL276" s="27"/>
      <c r="FQM276" s="27"/>
      <c r="FQN276" s="27"/>
      <c r="FQO276" s="27"/>
      <c r="FQP276" s="27"/>
      <c r="FQQ276" s="27"/>
      <c r="FQR276" s="27"/>
      <c r="FQS276" s="27"/>
      <c r="FQT276" s="27"/>
      <c r="FQU276" s="27"/>
      <c r="FQV276" s="27"/>
      <c r="FQW276" s="27"/>
      <c r="FQX276" s="27"/>
      <c r="FQY276" s="27"/>
      <c r="FQZ276" s="27"/>
      <c r="FRA276" s="27"/>
      <c r="FRB276" s="27"/>
      <c r="FRC276" s="27"/>
      <c r="FRD276" s="27"/>
      <c r="FRE276" s="27"/>
      <c r="FRF276" s="27"/>
      <c r="FRG276" s="27"/>
      <c r="FRH276" s="27"/>
      <c r="FRI276" s="27"/>
      <c r="FRJ276" s="27"/>
      <c r="FRK276" s="27"/>
      <c r="FRL276" s="27"/>
      <c r="FRM276" s="27"/>
      <c r="FRN276" s="27"/>
      <c r="FRO276" s="27"/>
      <c r="FRP276" s="27"/>
      <c r="FRQ276" s="27"/>
      <c r="FRR276" s="27"/>
      <c r="FRS276" s="27"/>
      <c r="FRT276" s="27"/>
      <c r="FRU276" s="27"/>
      <c r="FRV276" s="27"/>
      <c r="FRW276" s="27"/>
      <c r="FRX276" s="27"/>
      <c r="FRY276" s="27"/>
      <c r="FRZ276" s="27"/>
      <c r="FSA276" s="27"/>
      <c r="FSB276" s="27"/>
      <c r="FSC276" s="27"/>
      <c r="FSD276" s="27"/>
      <c r="FSE276" s="27"/>
      <c r="FSF276" s="27"/>
      <c r="FSG276" s="27"/>
      <c r="FSH276" s="27"/>
      <c r="FSI276" s="27"/>
      <c r="FSJ276" s="27"/>
      <c r="FSK276" s="27"/>
      <c r="FSL276" s="27"/>
      <c r="FSM276" s="27"/>
      <c r="FSN276" s="27"/>
      <c r="FSO276" s="27"/>
      <c r="FSP276" s="27"/>
      <c r="FSQ276" s="27"/>
      <c r="FSR276" s="27"/>
      <c r="FSS276" s="27"/>
      <c r="FST276" s="27"/>
      <c r="FSU276" s="27"/>
      <c r="FSV276" s="27"/>
      <c r="FSW276" s="27"/>
      <c r="FSX276" s="27"/>
      <c r="FSY276" s="27"/>
      <c r="FSZ276" s="27"/>
      <c r="FTA276" s="27"/>
      <c r="FTB276" s="27"/>
      <c r="FTC276" s="27"/>
      <c r="FTD276" s="27"/>
      <c r="FTE276" s="27"/>
      <c r="FTF276" s="27"/>
      <c r="FTG276" s="27"/>
      <c r="FTH276" s="27"/>
      <c r="FTI276" s="27"/>
      <c r="FTJ276" s="27"/>
      <c r="FTK276" s="27"/>
      <c r="FTL276" s="27"/>
      <c r="FTM276" s="27"/>
      <c r="FTN276" s="27"/>
      <c r="FTO276" s="27"/>
      <c r="FTP276" s="27"/>
      <c r="FTQ276" s="27"/>
      <c r="FTR276" s="27"/>
      <c r="FTS276" s="27"/>
      <c r="FTT276" s="27"/>
      <c r="FTU276" s="27"/>
      <c r="FTV276" s="27"/>
      <c r="FTW276" s="27"/>
      <c r="FTX276" s="27"/>
      <c r="FTY276" s="27"/>
      <c r="FTZ276" s="27"/>
      <c r="FUA276" s="27"/>
      <c r="FUB276" s="27"/>
      <c r="FUC276" s="27"/>
      <c r="FUD276" s="27"/>
      <c r="FUE276" s="27"/>
      <c r="FUF276" s="27"/>
      <c r="FUG276" s="27"/>
      <c r="FUH276" s="27"/>
      <c r="FUI276" s="27"/>
      <c r="FUJ276" s="27"/>
      <c r="FUK276" s="27"/>
      <c r="FUL276" s="27"/>
      <c r="FUM276" s="27"/>
      <c r="FUN276" s="27"/>
      <c r="FUO276" s="27"/>
      <c r="FUP276" s="27"/>
      <c r="FUQ276" s="27"/>
      <c r="FUR276" s="27"/>
      <c r="FUS276" s="27"/>
      <c r="FUT276" s="27"/>
      <c r="FUU276" s="27"/>
      <c r="FUV276" s="27"/>
      <c r="FUW276" s="27"/>
      <c r="FUX276" s="27"/>
      <c r="FUY276" s="27"/>
      <c r="FUZ276" s="27"/>
      <c r="FVA276" s="27"/>
      <c r="FVB276" s="27"/>
      <c r="FVC276" s="27"/>
      <c r="FVD276" s="27"/>
      <c r="FVE276" s="27"/>
      <c r="FVF276" s="27"/>
      <c r="FVG276" s="27"/>
      <c r="FVH276" s="27"/>
      <c r="FVI276" s="27"/>
      <c r="FVJ276" s="27"/>
      <c r="FVK276" s="27"/>
      <c r="FVL276" s="27"/>
      <c r="FVM276" s="27"/>
      <c r="FVN276" s="27"/>
      <c r="FVO276" s="27"/>
      <c r="FVP276" s="27"/>
      <c r="FVQ276" s="27"/>
      <c r="FVR276" s="27"/>
      <c r="FVS276" s="27"/>
      <c r="FVT276" s="27"/>
      <c r="FVU276" s="27"/>
      <c r="FVV276" s="27"/>
      <c r="FVW276" s="27"/>
      <c r="FVX276" s="27"/>
      <c r="FVY276" s="27"/>
      <c r="FVZ276" s="27"/>
      <c r="FWA276" s="27"/>
      <c r="FWB276" s="27"/>
      <c r="FWC276" s="27"/>
      <c r="FWD276" s="27"/>
      <c r="FWE276" s="27"/>
      <c r="FWF276" s="27"/>
      <c r="FWG276" s="27"/>
      <c r="FWH276" s="27"/>
      <c r="FWI276" s="27"/>
      <c r="FWJ276" s="27"/>
      <c r="FWK276" s="27"/>
      <c r="FWL276" s="27"/>
      <c r="FWM276" s="27"/>
      <c r="FWN276" s="27"/>
      <c r="FWO276" s="27"/>
      <c r="FWP276" s="27"/>
      <c r="FWQ276" s="27"/>
      <c r="FWR276" s="27"/>
      <c r="FWS276" s="27"/>
      <c r="FWT276" s="27"/>
      <c r="FWU276" s="27"/>
      <c r="FWV276" s="27"/>
      <c r="FWW276" s="27"/>
      <c r="FWX276" s="27"/>
      <c r="FWY276" s="27"/>
      <c r="FWZ276" s="27"/>
      <c r="FXA276" s="27"/>
      <c r="FXB276" s="27"/>
      <c r="FXC276" s="27"/>
      <c r="FXD276" s="27"/>
      <c r="FXE276" s="27"/>
      <c r="FXF276" s="27"/>
      <c r="FXG276" s="27"/>
      <c r="FXH276" s="27"/>
      <c r="FXI276" s="27"/>
      <c r="FXJ276" s="27"/>
      <c r="FXK276" s="27"/>
      <c r="FXL276" s="27"/>
      <c r="FXM276" s="27"/>
      <c r="FXN276" s="27"/>
      <c r="FXO276" s="27"/>
      <c r="FXP276" s="27"/>
      <c r="FXQ276" s="27"/>
      <c r="FXR276" s="27"/>
      <c r="FXS276" s="27"/>
      <c r="FXT276" s="27"/>
      <c r="FXU276" s="27"/>
      <c r="FXV276" s="27"/>
      <c r="FXW276" s="27"/>
      <c r="FXX276" s="27"/>
      <c r="FXY276" s="27"/>
      <c r="FXZ276" s="27"/>
      <c r="FYA276" s="27"/>
      <c r="FYB276" s="27"/>
      <c r="FYC276" s="27"/>
      <c r="FYD276" s="27"/>
      <c r="FYE276" s="27"/>
      <c r="FYF276" s="27"/>
      <c r="FYG276" s="27"/>
      <c r="FYH276" s="27"/>
      <c r="FYI276" s="27"/>
      <c r="FYJ276" s="27"/>
      <c r="FYK276" s="27"/>
      <c r="FYL276" s="27"/>
      <c r="FYM276" s="27"/>
      <c r="FYN276" s="27"/>
      <c r="FYO276" s="27"/>
      <c r="FYP276" s="27"/>
      <c r="FYQ276" s="27"/>
      <c r="FYR276" s="27"/>
      <c r="FYS276" s="27"/>
      <c r="FYT276" s="27"/>
      <c r="FYU276" s="27"/>
      <c r="FYV276" s="27"/>
      <c r="FYW276" s="27"/>
      <c r="FYX276" s="27"/>
      <c r="FYY276" s="27"/>
      <c r="FYZ276" s="27"/>
      <c r="FZA276" s="27"/>
      <c r="FZB276" s="27"/>
      <c r="FZC276" s="27"/>
      <c r="FZD276" s="27"/>
      <c r="FZE276" s="27"/>
      <c r="FZF276" s="27"/>
      <c r="FZG276" s="27"/>
      <c r="FZH276" s="27"/>
      <c r="FZI276" s="27"/>
      <c r="FZJ276" s="27"/>
      <c r="FZK276" s="27"/>
      <c r="FZL276" s="27"/>
      <c r="FZM276" s="27"/>
      <c r="FZN276" s="27"/>
      <c r="FZO276" s="27"/>
      <c r="FZP276" s="27"/>
      <c r="FZQ276" s="27"/>
      <c r="FZR276" s="27"/>
      <c r="FZS276" s="27"/>
      <c r="FZT276" s="27"/>
      <c r="FZU276" s="27"/>
      <c r="FZV276" s="27"/>
      <c r="FZW276" s="27"/>
      <c r="FZX276" s="27"/>
      <c r="FZY276" s="27"/>
      <c r="FZZ276" s="27"/>
      <c r="GAA276" s="27"/>
      <c r="GAB276" s="27"/>
      <c r="GAC276" s="27"/>
      <c r="GAD276" s="27"/>
      <c r="GAE276" s="27"/>
      <c r="GAF276" s="27"/>
      <c r="GAG276" s="27"/>
      <c r="GAH276" s="27"/>
      <c r="GAI276" s="27"/>
      <c r="GAJ276" s="27"/>
      <c r="GAK276" s="27"/>
      <c r="GAL276" s="27"/>
      <c r="GAM276" s="27"/>
      <c r="GAN276" s="27"/>
      <c r="GAO276" s="27"/>
      <c r="GAP276" s="27"/>
      <c r="GAQ276" s="27"/>
      <c r="GAR276" s="27"/>
      <c r="GAS276" s="27"/>
      <c r="GAT276" s="27"/>
      <c r="GAU276" s="27"/>
      <c r="GAV276" s="27"/>
      <c r="GAW276" s="27"/>
      <c r="GAX276" s="27"/>
      <c r="GAY276" s="27"/>
      <c r="GAZ276" s="27"/>
      <c r="GBA276" s="27"/>
      <c r="GBB276" s="27"/>
      <c r="GBC276" s="27"/>
      <c r="GBD276" s="27"/>
      <c r="GBE276" s="27"/>
      <c r="GBF276" s="27"/>
      <c r="GBG276" s="27"/>
      <c r="GBH276" s="27"/>
      <c r="GBI276" s="27"/>
      <c r="GBJ276" s="27"/>
      <c r="GBK276" s="27"/>
      <c r="GBL276" s="27"/>
      <c r="GBM276" s="27"/>
      <c r="GBN276" s="27"/>
      <c r="GBO276" s="27"/>
      <c r="GBP276" s="27"/>
      <c r="GBQ276" s="27"/>
      <c r="GBR276" s="27"/>
      <c r="GBS276" s="27"/>
      <c r="GBT276" s="27"/>
      <c r="GBU276" s="27"/>
      <c r="GBV276" s="27"/>
      <c r="GBW276" s="27"/>
      <c r="GBX276" s="27"/>
      <c r="GBY276" s="27"/>
      <c r="GBZ276" s="27"/>
      <c r="GCA276" s="27"/>
      <c r="GCB276" s="27"/>
      <c r="GCC276" s="27"/>
      <c r="GCD276" s="27"/>
      <c r="GCE276" s="27"/>
      <c r="GCF276" s="27"/>
      <c r="GCG276" s="27"/>
      <c r="GCH276" s="27"/>
      <c r="GCI276" s="27"/>
      <c r="GCJ276" s="27"/>
      <c r="GCK276" s="27"/>
      <c r="GCL276" s="27"/>
      <c r="GCM276" s="27"/>
      <c r="GCN276" s="27"/>
      <c r="GCO276" s="27"/>
      <c r="GCP276" s="27"/>
      <c r="GCQ276" s="27"/>
      <c r="GCR276" s="27"/>
      <c r="GCS276" s="27"/>
      <c r="GCT276" s="27"/>
      <c r="GCU276" s="27"/>
      <c r="GCV276" s="27"/>
      <c r="GCW276" s="27"/>
      <c r="GCX276" s="27"/>
      <c r="GCY276" s="27"/>
      <c r="GCZ276" s="27"/>
      <c r="GDA276" s="27"/>
      <c r="GDB276" s="27"/>
      <c r="GDC276" s="27"/>
      <c r="GDD276" s="27"/>
      <c r="GDE276" s="27"/>
      <c r="GDF276" s="27"/>
      <c r="GDG276" s="27"/>
      <c r="GDH276" s="27"/>
      <c r="GDI276" s="27"/>
      <c r="GDJ276" s="27"/>
      <c r="GDK276" s="27"/>
      <c r="GDL276" s="27"/>
      <c r="GDM276" s="27"/>
      <c r="GDN276" s="27"/>
      <c r="GDO276" s="27"/>
      <c r="GDP276" s="27"/>
      <c r="GDQ276" s="27"/>
      <c r="GDR276" s="27"/>
      <c r="GDS276" s="27"/>
      <c r="GDT276" s="27"/>
      <c r="GDU276" s="27"/>
      <c r="GDV276" s="27"/>
      <c r="GDW276" s="27"/>
      <c r="GDX276" s="27"/>
      <c r="GDY276" s="27"/>
      <c r="GDZ276" s="27"/>
      <c r="GEA276" s="27"/>
      <c r="GEB276" s="27"/>
      <c r="GEC276" s="27"/>
      <c r="GED276" s="27"/>
      <c r="GEE276" s="27"/>
      <c r="GEF276" s="27"/>
      <c r="GEG276" s="27"/>
      <c r="GEH276" s="27"/>
      <c r="GEI276" s="27"/>
      <c r="GEJ276" s="27"/>
      <c r="GEK276" s="27"/>
      <c r="GEL276" s="27"/>
      <c r="GEM276" s="27"/>
      <c r="GEN276" s="27"/>
      <c r="GEO276" s="27"/>
      <c r="GEP276" s="27"/>
      <c r="GEQ276" s="27"/>
      <c r="GER276" s="27"/>
      <c r="GES276" s="27"/>
      <c r="GET276" s="27"/>
      <c r="GEU276" s="27"/>
      <c r="GEV276" s="27"/>
      <c r="GEW276" s="27"/>
      <c r="GEX276" s="27"/>
      <c r="GEY276" s="27"/>
      <c r="GEZ276" s="27"/>
      <c r="GFA276" s="27"/>
      <c r="GFB276" s="27"/>
      <c r="GFC276" s="27"/>
      <c r="GFD276" s="27"/>
      <c r="GFE276" s="27"/>
      <c r="GFF276" s="27"/>
      <c r="GFG276" s="27"/>
      <c r="GFH276" s="27"/>
      <c r="GFI276" s="27"/>
      <c r="GFJ276" s="27"/>
      <c r="GFK276" s="27"/>
      <c r="GFL276" s="27"/>
      <c r="GFM276" s="27"/>
      <c r="GFN276" s="27"/>
      <c r="GFO276" s="27"/>
      <c r="GFP276" s="27"/>
      <c r="GFQ276" s="27"/>
      <c r="GFR276" s="27"/>
      <c r="GFS276" s="27"/>
      <c r="GFT276" s="27"/>
      <c r="GFU276" s="27"/>
      <c r="GFV276" s="27"/>
      <c r="GFW276" s="27"/>
      <c r="GFX276" s="27"/>
      <c r="GFY276" s="27"/>
      <c r="GFZ276" s="27"/>
      <c r="GGA276" s="27"/>
      <c r="GGB276" s="27"/>
      <c r="GGC276" s="27"/>
      <c r="GGD276" s="27"/>
      <c r="GGE276" s="27"/>
      <c r="GGF276" s="27"/>
      <c r="GGG276" s="27"/>
      <c r="GGH276" s="27"/>
      <c r="GGI276" s="27"/>
      <c r="GGJ276" s="27"/>
      <c r="GGK276" s="27"/>
      <c r="GGL276" s="27"/>
      <c r="GGM276" s="27"/>
      <c r="GGN276" s="27"/>
      <c r="GGO276" s="27"/>
      <c r="GGP276" s="27"/>
      <c r="GGQ276" s="27"/>
      <c r="GGR276" s="27"/>
      <c r="GGS276" s="27"/>
      <c r="GGT276" s="27"/>
      <c r="GGU276" s="27"/>
      <c r="GGV276" s="27"/>
      <c r="GGW276" s="27"/>
      <c r="GGX276" s="27"/>
      <c r="GGY276" s="27"/>
      <c r="GGZ276" s="27"/>
      <c r="GHA276" s="27"/>
      <c r="GHB276" s="27"/>
      <c r="GHC276" s="27"/>
      <c r="GHD276" s="27"/>
      <c r="GHE276" s="27"/>
      <c r="GHF276" s="27"/>
      <c r="GHG276" s="27"/>
      <c r="GHH276" s="27"/>
      <c r="GHI276" s="27"/>
      <c r="GHJ276" s="27"/>
      <c r="GHK276" s="27"/>
      <c r="GHL276" s="27"/>
      <c r="GHM276" s="27"/>
      <c r="GHN276" s="27"/>
      <c r="GHO276" s="27"/>
      <c r="GHP276" s="27"/>
      <c r="GHQ276" s="27"/>
      <c r="GHR276" s="27"/>
      <c r="GHS276" s="27"/>
      <c r="GHT276" s="27"/>
      <c r="GHU276" s="27"/>
      <c r="GHV276" s="27"/>
      <c r="GHW276" s="27"/>
      <c r="GHX276" s="27"/>
      <c r="GHY276" s="27"/>
      <c r="GHZ276" s="27"/>
      <c r="GIA276" s="27"/>
      <c r="GIB276" s="27"/>
      <c r="GIC276" s="27"/>
      <c r="GID276" s="27"/>
      <c r="GIE276" s="27"/>
      <c r="GIF276" s="27"/>
      <c r="GIG276" s="27"/>
      <c r="GIH276" s="27"/>
      <c r="GII276" s="27"/>
      <c r="GIJ276" s="27"/>
      <c r="GIK276" s="27"/>
      <c r="GIL276" s="27"/>
      <c r="GIM276" s="27"/>
      <c r="GIN276" s="27"/>
      <c r="GIO276" s="27"/>
      <c r="GIP276" s="27"/>
      <c r="GIQ276" s="27"/>
      <c r="GIR276" s="27"/>
      <c r="GIS276" s="27"/>
      <c r="GIT276" s="27"/>
      <c r="GIU276" s="27"/>
      <c r="GIV276" s="27"/>
      <c r="GIW276" s="27"/>
      <c r="GIX276" s="27"/>
      <c r="GIY276" s="27"/>
      <c r="GIZ276" s="27"/>
      <c r="GJA276" s="27"/>
      <c r="GJB276" s="27"/>
      <c r="GJC276" s="27"/>
      <c r="GJD276" s="27"/>
      <c r="GJE276" s="27"/>
      <c r="GJF276" s="27"/>
      <c r="GJG276" s="27"/>
      <c r="GJH276" s="27"/>
      <c r="GJI276" s="27"/>
      <c r="GJJ276" s="27"/>
      <c r="GJK276" s="27"/>
      <c r="GJL276" s="27"/>
      <c r="GJM276" s="27"/>
      <c r="GJN276" s="27"/>
      <c r="GJO276" s="27"/>
      <c r="GJP276" s="27"/>
      <c r="GJQ276" s="27"/>
      <c r="GJR276" s="27"/>
      <c r="GJS276" s="27"/>
      <c r="GJT276" s="27"/>
      <c r="GJU276" s="27"/>
      <c r="GJV276" s="27"/>
      <c r="GJW276" s="27"/>
      <c r="GJX276" s="27"/>
      <c r="GJY276" s="27"/>
      <c r="GJZ276" s="27"/>
      <c r="GKA276" s="27"/>
      <c r="GKB276" s="27"/>
      <c r="GKC276" s="27"/>
      <c r="GKD276" s="27"/>
      <c r="GKE276" s="27"/>
      <c r="GKF276" s="27"/>
      <c r="GKG276" s="27"/>
      <c r="GKH276" s="27"/>
      <c r="GKI276" s="27"/>
      <c r="GKJ276" s="27"/>
      <c r="GKK276" s="27"/>
      <c r="GKL276" s="27"/>
      <c r="GKM276" s="27"/>
      <c r="GKN276" s="27"/>
      <c r="GKO276" s="27"/>
      <c r="GKP276" s="27"/>
      <c r="GKQ276" s="27"/>
      <c r="GKR276" s="27"/>
      <c r="GKS276" s="27"/>
      <c r="GKT276" s="27"/>
      <c r="GKU276" s="27"/>
      <c r="GKV276" s="27"/>
      <c r="GKW276" s="27"/>
      <c r="GKX276" s="27"/>
      <c r="GKY276" s="27"/>
      <c r="GKZ276" s="27"/>
      <c r="GLA276" s="27"/>
      <c r="GLB276" s="27"/>
      <c r="GLC276" s="27"/>
      <c r="GLD276" s="27"/>
      <c r="GLE276" s="27"/>
      <c r="GLF276" s="27"/>
      <c r="GLG276" s="27"/>
      <c r="GLH276" s="27"/>
      <c r="GLI276" s="27"/>
      <c r="GLJ276" s="27"/>
      <c r="GLK276" s="27"/>
      <c r="GLL276" s="27"/>
      <c r="GLM276" s="27"/>
      <c r="GLN276" s="27"/>
      <c r="GLO276" s="27"/>
      <c r="GLP276" s="27"/>
      <c r="GLQ276" s="27"/>
      <c r="GLR276" s="27"/>
      <c r="GLS276" s="27"/>
      <c r="GLT276" s="27"/>
      <c r="GLU276" s="27"/>
      <c r="GLV276" s="27"/>
      <c r="GLW276" s="27"/>
      <c r="GLX276" s="27"/>
      <c r="GLY276" s="27"/>
      <c r="GLZ276" s="27"/>
      <c r="GMA276" s="27"/>
      <c r="GMB276" s="27"/>
      <c r="GMC276" s="27"/>
      <c r="GMD276" s="27"/>
      <c r="GME276" s="27"/>
      <c r="GMF276" s="27"/>
      <c r="GMG276" s="27"/>
      <c r="GMH276" s="27"/>
      <c r="GMI276" s="27"/>
      <c r="GMJ276" s="27"/>
      <c r="GMK276" s="27"/>
      <c r="GML276" s="27"/>
      <c r="GMM276" s="27"/>
      <c r="GMN276" s="27"/>
      <c r="GMO276" s="27"/>
      <c r="GMP276" s="27"/>
      <c r="GMQ276" s="27"/>
      <c r="GMR276" s="27"/>
      <c r="GMS276" s="27"/>
      <c r="GMT276" s="27"/>
      <c r="GMU276" s="27"/>
      <c r="GMV276" s="27"/>
      <c r="GMW276" s="27"/>
      <c r="GMX276" s="27"/>
      <c r="GMY276" s="27"/>
      <c r="GMZ276" s="27"/>
      <c r="GNA276" s="27"/>
      <c r="GNB276" s="27"/>
      <c r="GNC276" s="27"/>
      <c r="GND276" s="27"/>
      <c r="GNE276" s="27"/>
      <c r="GNF276" s="27"/>
      <c r="GNG276" s="27"/>
      <c r="GNH276" s="27"/>
      <c r="GNI276" s="27"/>
      <c r="GNJ276" s="27"/>
      <c r="GNK276" s="27"/>
      <c r="GNL276" s="27"/>
      <c r="GNM276" s="27"/>
      <c r="GNN276" s="27"/>
      <c r="GNO276" s="27"/>
      <c r="GNP276" s="27"/>
      <c r="GNQ276" s="27"/>
      <c r="GNR276" s="27"/>
      <c r="GNS276" s="27"/>
      <c r="GNT276" s="27"/>
      <c r="GNU276" s="27"/>
      <c r="GNV276" s="27"/>
      <c r="GNW276" s="27"/>
      <c r="GNX276" s="27"/>
      <c r="GNY276" s="27"/>
      <c r="GNZ276" s="27"/>
      <c r="GOA276" s="27"/>
      <c r="GOB276" s="27"/>
      <c r="GOC276" s="27"/>
      <c r="GOD276" s="27"/>
      <c r="GOE276" s="27"/>
      <c r="GOF276" s="27"/>
      <c r="GOG276" s="27"/>
      <c r="GOH276" s="27"/>
      <c r="GOI276" s="27"/>
      <c r="GOJ276" s="27"/>
      <c r="GOK276" s="27"/>
      <c r="GOL276" s="27"/>
      <c r="GOM276" s="27"/>
      <c r="GON276" s="27"/>
      <c r="GOO276" s="27"/>
      <c r="GOP276" s="27"/>
      <c r="GOQ276" s="27"/>
      <c r="GOR276" s="27"/>
      <c r="GOS276" s="27"/>
      <c r="GOT276" s="27"/>
      <c r="GOU276" s="27"/>
      <c r="GOV276" s="27"/>
      <c r="GOW276" s="27"/>
      <c r="GOX276" s="27"/>
      <c r="GOY276" s="27"/>
      <c r="GOZ276" s="27"/>
      <c r="GPA276" s="27"/>
      <c r="GPB276" s="27"/>
      <c r="GPC276" s="27"/>
      <c r="GPD276" s="27"/>
      <c r="GPE276" s="27"/>
      <c r="GPF276" s="27"/>
      <c r="GPG276" s="27"/>
      <c r="GPH276" s="27"/>
      <c r="GPI276" s="27"/>
      <c r="GPJ276" s="27"/>
      <c r="GPK276" s="27"/>
      <c r="GPL276" s="27"/>
      <c r="GPM276" s="27"/>
      <c r="GPN276" s="27"/>
      <c r="GPO276" s="27"/>
      <c r="GPP276" s="27"/>
      <c r="GPQ276" s="27"/>
      <c r="GPR276" s="27"/>
      <c r="GPS276" s="27"/>
      <c r="GPT276" s="27"/>
      <c r="GPU276" s="27"/>
      <c r="GPV276" s="27"/>
      <c r="GPW276" s="27"/>
      <c r="GPX276" s="27"/>
      <c r="GPY276" s="27"/>
      <c r="GPZ276" s="27"/>
      <c r="GQA276" s="27"/>
      <c r="GQB276" s="27"/>
      <c r="GQC276" s="27"/>
      <c r="GQD276" s="27"/>
      <c r="GQE276" s="27"/>
      <c r="GQF276" s="27"/>
      <c r="GQG276" s="27"/>
      <c r="GQH276" s="27"/>
      <c r="GQI276" s="27"/>
      <c r="GQJ276" s="27"/>
      <c r="GQK276" s="27"/>
      <c r="GQL276" s="27"/>
      <c r="GQM276" s="27"/>
      <c r="GQN276" s="27"/>
      <c r="GQO276" s="27"/>
      <c r="GQP276" s="27"/>
      <c r="GQQ276" s="27"/>
      <c r="GQR276" s="27"/>
      <c r="GQS276" s="27"/>
      <c r="GQT276" s="27"/>
      <c r="GQU276" s="27"/>
      <c r="GQV276" s="27"/>
      <c r="GQW276" s="27"/>
      <c r="GQX276" s="27"/>
      <c r="GQY276" s="27"/>
      <c r="GQZ276" s="27"/>
      <c r="GRA276" s="27"/>
      <c r="GRB276" s="27"/>
      <c r="GRC276" s="27"/>
      <c r="GRD276" s="27"/>
      <c r="GRE276" s="27"/>
      <c r="GRF276" s="27"/>
      <c r="GRG276" s="27"/>
      <c r="GRH276" s="27"/>
      <c r="GRI276" s="27"/>
      <c r="GRJ276" s="27"/>
      <c r="GRK276" s="27"/>
      <c r="GRL276" s="27"/>
      <c r="GRM276" s="27"/>
      <c r="GRN276" s="27"/>
      <c r="GRO276" s="27"/>
      <c r="GRP276" s="27"/>
      <c r="GRQ276" s="27"/>
      <c r="GRR276" s="27"/>
      <c r="GRS276" s="27"/>
      <c r="GRT276" s="27"/>
      <c r="GRU276" s="27"/>
      <c r="GRV276" s="27"/>
      <c r="GRW276" s="27"/>
      <c r="GRX276" s="27"/>
      <c r="GRY276" s="27"/>
      <c r="GRZ276" s="27"/>
      <c r="GSA276" s="27"/>
      <c r="GSB276" s="27"/>
      <c r="GSC276" s="27"/>
      <c r="GSD276" s="27"/>
      <c r="GSE276" s="27"/>
      <c r="GSF276" s="27"/>
      <c r="GSG276" s="27"/>
      <c r="GSH276" s="27"/>
      <c r="GSI276" s="27"/>
      <c r="GSJ276" s="27"/>
      <c r="GSK276" s="27"/>
      <c r="GSL276" s="27"/>
      <c r="GSM276" s="27"/>
      <c r="GSN276" s="27"/>
      <c r="GSO276" s="27"/>
      <c r="GSP276" s="27"/>
      <c r="GSQ276" s="27"/>
      <c r="GSR276" s="27"/>
      <c r="GSS276" s="27"/>
      <c r="GST276" s="27"/>
      <c r="GSU276" s="27"/>
      <c r="GSV276" s="27"/>
      <c r="GSW276" s="27"/>
      <c r="GSX276" s="27"/>
      <c r="GSY276" s="27"/>
      <c r="GSZ276" s="27"/>
      <c r="GTA276" s="27"/>
      <c r="GTB276" s="27"/>
      <c r="GTC276" s="27"/>
      <c r="GTD276" s="27"/>
      <c r="GTE276" s="27"/>
      <c r="GTF276" s="27"/>
      <c r="GTG276" s="27"/>
      <c r="GTH276" s="27"/>
      <c r="GTI276" s="27"/>
      <c r="GTJ276" s="27"/>
      <c r="GTK276" s="27"/>
      <c r="GTL276" s="27"/>
      <c r="GTM276" s="27"/>
      <c r="GTN276" s="27"/>
      <c r="GTO276" s="27"/>
      <c r="GTP276" s="27"/>
      <c r="GTQ276" s="27"/>
      <c r="GTR276" s="27"/>
      <c r="GTS276" s="27"/>
      <c r="GTT276" s="27"/>
      <c r="GTU276" s="27"/>
      <c r="GTV276" s="27"/>
      <c r="GTW276" s="27"/>
      <c r="GTX276" s="27"/>
      <c r="GTY276" s="27"/>
      <c r="GTZ276" s="27"/>
      <c r="GUA276" s="27"/>
      <c r="GUB276" s="27"/>
      <c r="GUC276" s="27"/>
      <c r="GUD276" s="27"/>
      <c r="GUE276" s="27"/>
      <c r="GUF276" s="27"/>
      <c r="GUG276" s="27"/>
      <c r="GUH276" s="27"/>
      <c r="GUI276" s="27"/>
      <c r="GUJ276" s="27"/>
      <c r="GUK276" s="27"/>
      <c r="GUL276" s="27"/>
      <c r="GUM276" s="27"/>
      <c r="GUN276" s="27"/>
      <c r="GUO276" s="27"/>
      <c r="GUP276" s="27"/>
      <c r="GUQ276" s="27"/>
      <c r="GUR276" s="27"/>
      <c r="GUS276" s="27"/>
      <c r="GUT276" s="27"/>
      <c r="GUU276" s="27"/>
      <c r="GUV276" s="27"/>
      <c r="GUW276" s="27"/>
      <c r="GUX276" s="27"/>
      <c r="GUY276" s="27"/>
      <c r="GUZ276" s="27"/>
      <c r="GVA276" s="27"/>
      <c r="GVB276" s="27"/>
      <c r="GVC276" s="27"/>
      <c r="GVD276" s="27"/>
      <c r="GVE276" s="27"/>
      <c r="GVF276" s="27"/>
      <c r="GVG276" s="27"/>
      <c r="GVH276" s="27"/>
      <c r="GVI276" s="27"/>
      <c r="GVJ276" s="27"/>
      <c r="GVK276" s="27"/>
      <c r="GVL276" s="27"/>
      <c r="GVM276" s="27"/>
      <c r="GVN276" s="27"/>
      <c r="GVO276" s="27"/>
      <c r="GVP276" s="27"/>
      <c r="GVQ276" s="27"/>
      <c r="GVR276" s="27"/>
      <c r="GVS276" s="27"/>
      <c r="GVT276" s="27"/>
      <c r="GVU276" s="27"/>
      <c r="GVV276" s="27"/>
      <c r="GVW276" s="27"/>
      <c r="GVX276" s="27"/>
      <c r="GVY276" s="27"/>
      <c r="GVZ276" s="27"/>
      <c r="GWA276" s="27"/>
      <c r="GWB276" s="27"/>
      <c r="GWC276" s="27"/>
      <c r="GWD276" s="27"/>
      <c r="GWE276" s="27"/>
      <c r="GWF276" s="27"/>
      <c r="GWG276" s="27"/>
      <c r="GWH276" s="27"/>
      <c r="GWI276" s="27"/>
      <c r="GWJ276" s="27"/>
      <c r="GWK276" s="27"/>
      <c r="GWL276" s="27"/>
      <c r="GWM276" s="27"/>
      <c r="GWN276" s="27"/>
      <c r="GWO276" s="27"/>
      <c r="GWP276" s="27"/>
      <c r="GWQ276" s="27"/>
      <c r="GWR276" s="27"/>
      <c r="GWS276" s="27"/>
      <c r="GWT276" s="27"/>
      <c r="GWU276" s="27"/>
      <c r="GWV276" s="27"/>
      <c r="GWW276" s="27"/>
      <c r="GWX276" s="27"/>
      <c r="GWY276" s="27"/>
      <c r="GWZ276" s="27"/>
      <c r="GXA276" s="27"/>
      <c r="GXB276" s="27"/>
      <c r="GXC276" s="27"/>
      <c r="GXD276" s="27"/>
      <c r="GXE276" s="27"/>
      <c r="GXF276" s="27"/>
      <c r="GXG276" s="27"/>
      <c r="GXH276" s="27"/>
      <c r="GXI276" s="27"/>
      <c r="GXJ276" s="27"/>
      <c r="GXK276" s="27"/>
      <c r="GXL276" s="27"/>
      <c r="GXM276" s="27"/>
      <c r="GXN276" s="27"/>
      <c r="GXO276" s="27"/>
      <c r="GXP276" s="27"/>
      <c r="GXQ276" s="27"/>
      <c r="GXR276" s="27"/>
      <c r="GXS276" s="27"/>
      <c r="GXT276" s="27"/>
      <c r="GXU276" s="27"/>
      <c r="GXV276" s="27"/>
      <c r="GXW276" s="27"/>
      <c r="GXX276" s="27"/>
      <c r="GXY276" s="27"/>
      <c r="GXZ276" s="27"/>
      <c r="GYA276" s="27"/>
      <c r="GYB276" s="27"/>
      <c r="GYC276" s="27"/>
      <c r="GYD276" s="27"/>
      <c r="GYE276" s="27"/>
      <c r="GYF276" s="27"/>
      <c r="GYG276" s="27"/>
      <c r="GYH276" s="27"/>
      <c r="GYI276" s="27"/>
      <c r="GYJ276" s="27"/>
      <c r="GYK276" s="27"/>
      <c r="GYL276" s="27"/>
      <c r="GYM276" s="27"/>
      <c r="GYN276" s="27"/>
      <c r="GYO276" s="27"/>
      <c r="GYP276" s="27"/>
      <c r="GYQ276" s="27"/>
      <c r="GYR276" s="27"/>
      <c r="GYS276" s="27"/>
      <c r="GYT276" s="27"/>
      <c r="GYU276" s="27"/>
      <c r="GYV276" s="27"/>
      <c r="GYW276" s="27"/>
      <c r="GYX276" s="27"/>
      <c r="GYY276" s="27"/>
      <c r="GYZ276" s="27"/>
      <c r="GZA276" s="27"/>
      <c r="GZB276" s="27"/>
      <c r="GZC276" s="27"/>
      <c r="GZD276" s="27"/>
      <c r="GZE276" s="27"/>
      <c r="GZF276" s="27"/>
      <c r="GZG276" s="27"/>
      <c r="GZH276" s="27"/>
      <c r="GZI276" s="27"/>
      <c r="GZJ276" s="27"/>
      <c r="GZK276" s="27"/>
      <c r="GZL276" s="27"/>
      <c r="GZM276" s="27"/>
      <c r="GZN276" s="27"/>
      <c r="GZO276" s="27"/>
      <c r="GZP276" s="27"/>
      <c r="GZQ276" s="27"/>
      <c r="GZR276" s="27"/>
      <c r="GZS276" s="27"/>
      <c r="GZT276" s="27"/>
      <c r="GZU276" s="27"/>
      <c r="GZV276" s="27"/>
      <c r="GZW276" s="27"/>
      <c r="GZX276" s="27"/>
      <c r="GZY276" s="27"/>
      <c r="GZZ276" s="27"/>
      <c r="HAA276" s="27"/>
      <c r="HAB276" s="27"/>
      <c r="HAC276" s="27"/>
      <c r="HAD276" s="27"/>
      <c r="HAE276" s="27"/>
      <c r="HAF276" s="27"/>
      <c r="HAG276" s="27"/>
      <c r="HAH276" s="27"/>
      <c r="HAI276" s="27"/>
      <c r="HAJ276" s="27"/>
      <c r="HAK276" s="27"/>
      <c r="HAL276" s="27"/>
      <c r="HAM276" s="27"/>
      <c r="HAN276" s="27"/>
      <c r="HAO276" s="27"/>
      <c r="HAP276" s="27"/>
      <c r="HAQ276" s="27"/>
      <c r="HAR276" s="27"/>
      <c r="HAS276" s="27"/>
      <c r="HAT276" s="27"/>
      <c r="HAU276" s="27"/>
      <c r="HAV276" s="27"/>
      <c r="HAW276" s="27"/>
      <c r="HAX276" s="27"/>
      <c r="HAY276" s="27"/>
      <c r="HAZ276" s="27"/>
      <c r="HBA276" s="27"/>
      <c r="HBB276" s="27"/>
      <c r="HBC276" s="27"/>
      <c r="HBD276" s="27"/>
      <c r="HBE276" s="27"/>
      <c r="HBF276" s="27"/>
      <c r="HBG276" s="27"/>
      <c r="HBH276" s="27"/>
      <c r="HBI276" s="27"/>
      <c r="HBJ276" s="27"/>
      <c r="HBK276" s="27"/>
      <c r="HBL276" s="27"/>
      <c r="HBM276" s="27"/>
      <c r="HBN276" s="27"/>
      <c r="HBO276" s="27"/>
      <c r="HBP276" s="27"/>
      <c r="HBQ276" s="27"/>
      <c r="HBR276" s="27"/>
      <c r="HBS276" s="27"/>
      <c r="HBT276" s="27"/>
      <c r="HBU276" s="27"/>
      <c r="HBV276" s="27"/>
      <c r="HBW276" s="27"/>
      <c r="HBX276" s="27"/>
      <c r="HBY276" s="27"/>
      <c r="HBZ276" s="27"/>
      <c r="HCA276" s="27"/>
      <c r="HCB276" s="27"/>
      <c r="HCC276" s="27"/>
      <c r="HCD276" s="27"/>
      <c r="HCE276" s="27"/>
      <c r="HCF276" s="27"/>
      <c r="HCG276" s="27"/>
      <c r="HCH276" s="27"/>
      <c r="HCI276" s="27"/>
      <c r="HCJ276" s="27"/>
      <c r="HCK276" s="27"/>
      <c r="HCL276" s="27"/>
      <c r="HCM276" s="27"/>
      <c r="HCN276" s="27"/>
      <c r="HCO276" s="27"/>
      <c r="HCP276" s="27"/>
      <c r="HCQ276" s="27"/>
      <c r="HCR276" s="27"/>
      <c r="HCS276" s="27"/>
      <c r="HCT276" s="27"/>
      <c r="HCU276" s="27"/>
      <c r="HCV276" s="27"/>
      <c r="HCW276" s="27"/>
      <c r="HCX276" s="27"/>
      <c r="HCY276" s="27"/>
      <c r="HCZ276" s="27"/>
      <c r="HDA276" s="27"/>
      <c r="HDB276" s="27"/>
      <c r="HDC276" s="27"/>
      <c r="HDD276" s="27"/>
      <c r="HDE276" s="27"/>
      <c r="HDF276" s="27"/>
      <c r="HDG276" s="27"/>
      <c r="HDH276" s="27"/>
      <c r="HDI276" s="27"/>
      <c r="HDJ276" s="27"/>
      <c r="HDK276" s="27"/>
      <c r="HDL276" s="27"/>
      <c r="HDM276" s="27"/>
      <c r="HDN276" s="27"/>
      <c r="HDO276" s="27"/>
      <c r="HDP276" s="27"/>
      <c r="HDQ276" s="27"/>
      <c r="HDR276" s="27"/>
      <c r="HDS276" s="27"/>
      <c r="HDT276" s="27"/>
      <c r="HDU276" s="27"/>
      <c r="HDV276" s="27"/>
      <c r="HDW276" s="27"/>
      <c r="HDX276" s="27"/>
      <c r="HDY276" s="27"/>
      <c r="HDZ276" s="27"/>
      <c r="HEA276" s="27"/>
      <c r="HEB276" s="27"/>
      <c r="HEC276" s="27"/>
      <c r="HED276" s="27"/>
      <c r="HEE276" s="27"/>
      <c r="HEF276" s="27"/>
      <c r="HEG276" s="27"/>
      <c r="HEH276" s="27"/>
      <c r="HEI276" s="27"/>
      <c r="HEJ276" s="27"/>
      <c r="HEK276" s="27"/>
      <c r="HEL276" s="27"/>
      <c r="HEM276" s="27"/>
      <c r="HEN276" s="27"/>
      <c r="HEO276" s="27"/>
      <c r="HEP276" s="27"/>
      <c r="HEQ276" s="27"/>
      <c r="HER276" s="27"/>
      <c r="HES276" s="27"/>
      <c r="HET276" s="27"/>
      <c r="HEU276" s="27"/>
      <c r="HEV276" s="27"/>
      <c r="HEW276" s="27"/>
      <c r="HEX276" s="27"/>
      <c r="HEY276" s="27"/>
      <c r="HEZ276" s="27"/>
      <c r="HFA276" s="27"/>
      <c r="HFB276" s="27"/>
      <c r="HFC276" s="27"/>
      <c r="HFD276" s="27"/>
      <c r="HFE276" s="27"/>
      <c r="HFF276" s="27"/>
      <c r="HFG276" s="27"/>
      <c r="HFH276" s="27"/>
      <c r="HFI276" s="27"/>
      <c r="HFJ276" s="27"/>
      <c r="HFK276" s="27"/>
      <c r="HFL276" s="27"/>
      <c r="HFM276" s="27"/>
      <c r="HFN276" s="27"/>
      <c r="HFO276" s="27"/>
      <c r="HFP276" s="27"/>
      <c r="HFQ276" s="27"/>
      <c r="HFR276" s="27"/>
      <c r="HFS276" s="27"/>
      <c r="HFT276" s="27"/>
      <c r="HFU276" s="27"/>
      <c r="HFV276" s="27"/>
      <c r="HFW276" s="27"/>
      <c r="HFX276" s="27"/>
      <c r="HFY276" s="27"/>
      <c r="HFZ276" s="27"/>
      <c r="HGA276" s="27"/>
      <c r="HGB276" s="27"/>
      <c r="HGC276" s="27"/>
      <c r="HGD276" s="27"/>
      <c r="HGE276" s="27"/>
      <c r="HGF276" s="27"/>
      <c r="HGG276" s="27"/>
      <c r="HGH276" s="27"/>
      <c r="HGI276" s="27"/>
      <c r="HGJ276" s="27"/>
      <c r="HGK276" s="27"/>
      <c r="HGL276" s="27"/>
      <c r="HGM276" s="27"/>
      <c r="HGN276" s="27"/>
      <c r="HGO276" s="27"/>
      <c r="HGP276" s="27"/>
      <c r="HGQ276" s="27"/>
      <c r="HGR276" s="27"/>
      <c r="HGS276" s="27"/>
      <c r="HGT276" s="27"/>
      <c r="HGU276" s="27"/>
      <c r="HGV276" s="27"/>
      <c r="HGW276" s="27"/>
      <c r="HGX276" s="27"/>
      <c r="HGY276" s="27"/>
      <c r="HGZ276" s="27"/>
      <c r="HHA276" s="27"/>
      <c r="HHB276" s="27"/>
      <c r="HHC276" s="27"/>
      <c r="HHD276" s="27"/>
      <c r="HHE276" s="27"/>
      <c r="HHF276" s="27"/>
      <c r="HHG276" s="27"/>
      <c r="HHH276" s="27"/>
      <c r="HHI276" s="27"/>
      <c r="HHJ276" s="27"/>
      <c r="HHK276" s="27"/>
      <c r="HHL276" s="27"/>
      <c r="HHM276" s="27"/>
      <c r="HHN276" s="27"/>
      <c r="HHO276" s="27"/>
      <c r="HHP276" s="27"/>
      <c r="HHQ276" s="27"/>
      <c r="HHR276" s="27"/>
      <c r="HHS276" s="27"/>
      <c r="HHT276" s="27"/>
      <c r="HHU276" s="27"/>
      <c r="HHV276" s="27"/>
      <c r="HHW276" s="27"/>
      <c r="HHX276" s="27"/>
      <c r="HHY276" s="27"/>
      <c r="HHZ276" s="27"/>
      <c r="HIA276" s="27"/>
      <c r="HIB276" s="27"/>
      <c r="HIC276" s="27"/>
      <c r="HID276" s="27"/>
      <c r="HIE276" s="27"/>
      <c r="HIF276" s="27"/>
      <c r="HIG276" s="27"/>
      <c r="HIH276" s="27"/>
      <c r="HII276" s="27"/>
      <c r="HIJ276" s="27"/>
      <c r="HIK276" s="27"/>
      <c r="HIL276" s="27"/>
      <c r="HIM276" s="27"/>
      <c r="HIN276" s="27"/>
      <c r="HIO276" s="27"/>
      <c r="HIP276" s="27"/>
      <c r="HIQ276" s="27"/>
      <c r="HIR276" s="27"/>
      <c r="HIS276" s="27"/>
      <c r="HIT276" s="27"/>
      <c r="HIU276" s="27"/>
      <c r="HIV276" s="27"/>
      <c r="HIW276" s="27"/>
      <c r="HIX276" s="27"/>
      <c r="HIY276" s="27"/>
      <c r="HIZ276" s="27"/>
      <c r="HJA276" s="27"/>
      <c r="HJB276" s="27"/>
      <c r="HJC276" s="27"/>
      <c r="HJD276" s="27"/>
      <c r="HJE276" s="27"/>
      <c r="HJF276" s="27"/>
      <c r="HJG276" s="27"/>
      <c r="HJH276" s="27"/>
      <c r="HJI276" s="27"/>
      <c r="HJJ276" s="27"/>
      <c r="HJK276" s="27"/>
      <c r="HJL276" s="27"/>
      <c r="HJM276" s="27"/>
      <c r="HJN276" s="27"/>
      <c r="HJO276" s="27"/>
      <c r="HJP276" s="27"/>
      <c r="HJQ276" s="27"/>
      <c r="HJR276" s="27"/>
      <c r="HJS276" s="27"/>
      <c r="HJT276" s="27"/>
      <c r="HJU276" s="27"/>
      <c r="HJV276" s="27"/>
      <c r="HJW276" s="27"/>
      <c r="HJX276" s="27"/>
      <c r="HJY276" s="27"/>
      <c r="HJZ276" s="27"/>
      <c r="HKA276" s="27"/>
      <c r="HKB276" s="27"/>
      <c r="HKC276" s="27"/>
      <c r="HKD276" s="27"/>
      <c r="HKE276" s="27"/>
      <c r="HKF276" s="27"/>
      <c r="HKG276" s="27"/>
      <c r="HKH276" s="27"/>
      <c r="HKI276" s="27"/>
      <c r="HKJ276" s="27"/>
      <c r="HKK276" s="27"/>
      <c r="HKL276" s="27"/>
      <c r="HKM276" s="27"/>
      <c r="HKN276" s="27"/>
      <c r="HKO276" s="27"/>
      <c r="HKP276" s="27"/>
      <c r="HKQ276" s="27"/>
      <c r="HKR276" s="27"/>
      <c r="HKS276" s="27"/>
      <c r="HKT276" s="27"/>
      <c r="HKU276" s="27"/>
      <c r="HKV276" s="27"/>
      <c r="HKW276" s="27"/>
      <c r="HKX276" s="27"/>
      <c r="HKY276" s="27"/>
      <c r="HKZ276" s="27"/>
      <c r="HLA276" s="27"/>
      <c r="HLB276" s="27"/>
      <c r="HLC276" s="27"/>
      <c r="HLD276" s="27"/>
      <c r="HLE276" s="27"/>
      <c r="HLF276" s="27"/>
      <c r="HLG276" s="27"/>
      <c r="HLH276" s="27"/>
      <c r="HLI276" s="27"/>
      <c r="HLJ276" s="27"/>
      <c r="HLK276" s="27"/>
      <c r="HLL276" s="27"/>
      <c r="HLM276" s="27"/>
      <c r="HLN276" s="27"/>
      <c r="HLO276" s="27"/>
      <c r="HLP276" s="27"/>
      <c r="HLQ276" s="27"/>
      <c r="HLR276" s="27"/>
      <c r="HLS276" s="27"/>
      <c r="HLT276" s="27"/>
      <c r="HLU276" s="27"/>
      <c r="HLV276" s="27"/>
      <c r="HLW276" s="27"/>
      <c r="HLX276" s="27"/>
      <c r="HLY276" s="27"/>
      <c r="HLZ276" s="27"/>
      <c r="HMA276" s="27"/>
      <c r="HMB276" s="27"/>
      <c r="HMC276" s="27"/>
      <c r="HMD276" s="27"/>
      <c r="HME276" s="27"/>
      <c r="HMF276" s="27"/>
      <c r="HMG276" s="27"/>
      <c r="HMH276" s="27"/>
      <c r="HMI276" s="27"/>
      <c r="HMJ276" s="27"/>
      <c r="HMK276" s="27"/>
      <c r="HML276" s="27"/>
      <c r="HMM276" s="27"/>
      <c r="HMN276" s="27"/>
      <c r="HMO276" s="27"/>
      <c r="HMP276" s="27"/>
      <c r="HMQ276" s="27"/>
      <c r="HMR276" s="27"/>
      <c r="HMS276" s="27"/>
      <c r="HMT276" s="27"/>
      <c r="HMU276" s="27"/>
      <c r="HMV276" s="27"/>
      <c r="HMW276" s="27"/>
      <c r="HMX276" s="27"/>
      <c r="HMY276" s="27"/>
      <c r="HMZ276" s="27"/>
      <c r="HNA276" s="27"/>
      <c r="HNB276" s="27"/>
      <c r="HNC276" s="27"/>
      <c r="HND276" s="27"/>
      <c r="HNE276" s="27"/>
      <c r="HNF276" s="27"/>
      <c r="HNG276" s="27"/>
      <c r="HNH276" s="27"/>
      <c r="HNI276" s="27"/>
      <c r="HNJ276" s="27"/>
      <c r="HNK276" s="27"/>
      <c r="HNL276" s="27"/>
      <c r="HNM276" s="27"/>
      <c r="HNN276" s="27"/>
      <c r="HNO276" s="27"/>
      <c r="HNP276" s="27"/>
      <c r="HNQ276" s="27"/>
      <c r="HNR276" s="27"/>
      <c r="HNS276" s="27"/>
      <c r="HNT276" s="27"/>
      <c r="HNU276" s="27"/>
      <c r="HNV276" s="27"/>
      <c r="HNW276" s="27"/>
      <c r="HNX276" s="27"/>
      <c r="HNY276" s="27"/>
      <c r="HNZ276" s="27"/>
      <c r="HOA276" s="27"/>
      <c r="HOB276" s="27"/>
      <c r="HOC276" s="27"/>
      <c r="HOD276" s="27"/>
      <c r="HOE276" s="27"/>
      <c r="HOF276" s="27"/>
      <c r="HOG276" s="27"/>
      <c r="HOH276" s="27"/>
      <c r="HOI276" s="27"/>
      <c r="HOJ276" s="27"/>
      <c r="HOK276" s="27"/>
      <c r="HOL276" s="27"/>
      <c r="HOM276" s="27"/>
      <c r="HON276" s="27"/>
      <c r="HOO276" s="27"/>
      <c r="HOP276" s="27"/>
      <c r="HOQ276" s="27"/>
      <c r="HOR276" s="27"/>
      <c r="HOS276" s="27"/>
      <c r="HOT276" s="27"/>
      <c r="HOU276" s="27"/>
      <c r="HOV276" s="27"/>
      <c r="HOW276" s="27"/>
      <c r="HOX276" s="27"/>
      <c r="HOY276" s="27"/>
      <c r="HOZ276" s="27"/>
      <c r="HPA276" s="27"/>
      <c r="HPB276" s="27"/>
      <c r="HPC276" s="27"/>
      <c r="HPD276" s="27"/>
      <c r="HPE276" s="27"/>
      <c r="HPF276" s="27"/>
      <c r="HPG276" s="27"/>
      <c r="HPH276" s="27"/>
      <c r="HPI276" s="27"/>
      <c r="HPJ276" s="27"/>
      <c r="HPK276" s="27"/>
      <c r="HPL276" s="27"/>
      <c r="HPM276" s="27"/>
      <c r="HPN276" s="27"/>
      <c r="HPO276" s="27"/>
      <c r="HPP276" s="27"/>
      <c r="HPQ276" s="27"/>
      <c r="HPR276" s="27"/>
      <c r="HPS276" s="27"/>
      <c r="HPT276" s="27"/>
      <c r="HPU276" s="27"/>
      <c r="HPV276" s="27"/>
      <c r="HPW276" s="27"/>
      <c r="HPX276" s="27"/>
      <c r="HPY276" s="27"/>
      <c r="HPZ276" s="27"/>
      <c r="HQA276" s="27"/>
      <c r="HQB276" s="27"/>
      <c r="HQC276" s="27"/>
      <c r="HQD276" s="27"/>
      <c r="HQE276" s="27"/>
      <c r="HQF276" s="27"/>
      <c r="HQG276" s="27"/>
      <c r="HQH276" s="27"/>
      <c r="HQI276" s="27"/>
      <c r="HQJ276" s="27"/>
      <c r="HQK276" s="27"/>
      <c r="HQL276" s="27"/>
      <c r="HQM276" s="27"/>
      <c r="HQN276" s="27"/>
      <c r="HQO276" s="27"/>
      <c r="HQP276" s="27"/>
      <c r="HQQ276" s="27"/>
      <c r="HQR276" s="27"/>
      <c r="HQS276" s="27"/>
      <c r="HQT276" s="27"/>
      <c r="HQU276" s="27"/>
      <c r="HQV276" s="27"/>
      <c r="HQW276" s="27"/>
      <c r="HQX276" s="27"/>
      <c r="HQY276" s="27"/>
      <c r="HQZ276" s="27"/>
      <c r="HRA276" s="27"/>
      <c r="HRB276" s="27"/>
      <c r="HRC276" s="27"/>
      <c r="HRD276" s="27"/>
      <c r="HRE276" s="27"/>
      <c r="HRF276" s="27"/>
      <c r="HRG276" s="27"/>
      <c r="HRH276" s="27"/>
      <c r="HRI276" s="27"/>
      <c r="HRJ276" s="27"/>
      <c r="HRK276" s="27"/>
      <c r="HRL276" s="27"/>
      <c r="HRM276" s="27"/>
      <c r="HRN276" s="27"/>
      <c r="HRO276" s="27"/>
      <c r="HRP276" s="27"/>
      <c r="HRQ276" s="27"/>
      <c r="HRR276" s="27"/>
      <c r="HRS276" s="27"/>
      <c r="HRT276" s="27"/>
      <c r="HRU276" s="27"/>
      <c r="HRV276" s="27"/>
      <c r="HRW276" s="27"/>
      <c r="HRX276" s="27"/>
      <c r="HRY276" s="27"/>
      <c r="HRZ276" s="27"/>
      <c r="HSA276" s="27"/>
      <c r="HSB276" s="27"/>
      <c r="HSC276" s="27"/>
      <c r="HSD276" s="27"/>
      <c r="HSE276" s="27"/>
      <c r="HSF276" s="27"/>
      <c r="HSG276" s="27"/>
      <c r="HSH276" s="27"/>
      <c r="HSI276" s="27"/>
      <c r="HSJ276" s="27"/>
      <c r="HSK276" s="27"/>
      <c r="HSL276" s="27"/>
      <c r="HSM276" s="27"/>
      <c r="HSN276" s="27"/>
      <c r="HSO276" s="27"/>
      <c r="HSP276" s="27"/>
      <c r="HSQ276" s="27"/>
      <c r="HSR276" s="27"/>
      <c r="HSS276" s="27"/>
      <c r="HST276" s="27"/>
      <c r="HSU276" s="27"/>
      <c r="HSV276" s="27"/>
      <c r="HSW276" s="27"/>
      <c r="HSX276" s="27"/>
      <c r="HSY276" s="27"/>
      <c r="HSZ276" s="27"/>
      <c r="HTA276" s="27"/>
      <c r="HTB276" s="27"/>
      <c r="HTC276" s="27"/>
      <c r="HTD276" s="27"/>
      <c r="HTE276" s="27"/>
      <c r="HTF276" s="27"/>
      <c r="HTG276" s="27"/>
      <c r="HTH276" s="27"/>
      <c r="HTI276" s="27"/>
      <c r="HTJ276" s="27"/>
      <c r="HTK276" s="27"/>
      <c r="HTL276" s="27"/>
      <c r="HTM276" s="27"/>
      <c r="HTN276" s="27"/>
      <c r="HTO276" s="27"/>
      <c r="HTP276" s="27"/>
      <c r="HTQ276" s="27"/>
      <c r="HTR276" s="27"/>
      <c r="HTS276" s="27"/>
      <c r="HTT276" s="27"/>
      <c r="HTU276" s="27"/>
      <c r="HTV276" s="27"/>
      <c r="HTW276" s="27"/>
      <c r="HTX276" s="27"/>
      <c r="HTY276" s="27"/>
      <c r="HTZ276" s="27"/>
      <c r="HUA276" s="27"/>
      <c r="HUB276" s="27"/>
      <c r="HUC276" s="27"/>
      <c r="HUD276" s="27"/>
      <c r="HUE276" s="27"/>
      <c r="HUF276" s="27"/>
      <c r="HUG276" s="27"/>
      <c r="HUH276" s="27"/>
      <c r="HUI276" s="27"/>
      <c r="HUJ276" s="27"/>
      <c r="HUK276" s="27"/>
      <c r="HUL276" s="27"/>
      <c r="HUM276" s="27"/>
      <c r="HUN276" s="27"/>
      <c r="HUO276" s="27"/>
      <c r="HUP276" s="27"/>
      <c r="HUQ276" s="27"/>
      <c r="HUR276" s="27"/>
      <c r="HUS276" s="27"/>
      <c r="HUT276" s="27"/>
      <c r="HUU276" s="27"/>
      <c r="HUV276" s="27"/>
      <c r="HUW276" s="27"/>
      <c r="HUX276" s="27"/>
      <c r="HUY276" s="27"/>
      <c r="HUZ276" s="27"/>
      <c r="HVA276" s="27"/>
      <c r="HVB276" s="27"/>
      <c r="HVC276" s="27"/>
      <c r="HVD276" s="27"/>
      <c r="HVE276" s="27"/>
      <c r="HVF276" s="27"/>
      <c r="HVG276" s="27"/>
      <c r="HVH276" s="27"/>
      <c r="HVI276" s="27"/>
      <c r="HVJ276" s="27"/>
      <c r="HVK276" s="27"/>
      <c r="HVL276" s="27"/>
      <c r="HVM276" s="27"/>
      <c r="HVN276" s="27"/>
      <c r="HVO276" s="27"/>
      <c r="HVP276" s="27"/>
      <c r="HVQ276" s="27"/>
      <c r="HVR276" s="27"/>
      <c r="HVS276" s="27"/>
      <c r="HVT276" s="27"/>
      <c r="HVU276" s="27"/>
      <c r="HVV276" s="27"/>
      <c r="HVW276" s="27"/>
      <c r="HVX276" s="27"/>
      <c r="HVY276" s="27"/>
      <c r="HVZ276" s="27"/>
      <c r="HWA276" s="27"/>
      <c r="HWB276" s="27"/>
      <c r="HWC276" s="27"/>
      <c r="HWD276" s="27"/>
      <c r="HWE276" s="27"/>
      <c r="HWF276" s="27"/>
      <c r="HWG276" s="27"/>
      <c r="HWH276" s="27"/>
      <c r="HWI276" s="27"/>
      <c r="HWJ276" s="27"/>
      <c r="HWK276" s="27"/>
      <c r="HWL276" s="27"/>
      <c r="HWM276" s="27"/>
      <c r="HWN276" s="27"/>
      <c r="HWO276" s="27"/>
      <c r="HWP276" s="27"/>
      <c r="HWQ276" s="27"/>
      <c r="HWR276" s="27"/>
      <c r="HWS276" s="27"/>
      <c r="HWT276" s="27"/>
      <c r="HWU276" s="27"/>
      <c r="HWV276" s="27"/>
      <c r="HWW276" s="27"/>
      <c r="HWX276" s="27"/>
      <c r="HWY276" s="27"/>
      <c r="HWZ276" s="27"/>
      <c r="HXA276" s="27"/>
      <c r="HXB276" s="27"/>
      <c r="HXC276" s="27"/>
      <c r="HXD276" s="27"/>
      <c r="HXE276" s="27"/>
      <c r="HXF276" s="27"/>
      <c r="HXG276" s="27"/>
      <c r="HXH276" s="27"/>
      <c r="HXI276" s="27"/>
      <c r="HXJ276" s="27"/>
      <c r="HXK276" s="27"/>
      <c r="HXL276" s="27"/>
      <c r="HXM276" s="27"/>
      <c r="HXN276" s="27"/>
      <c r="HXO276" s="27"/>
      <c r="HXP276" s="27"/>
      <c r="HXQ276" s="27"/>
      <c r="HXR276" s="27"/>
      <c r="HXS276" s="27"/>
      <c r="HXT276" s="27"/>
      <c r="HXU276" s="27"/>
      <c r="HXV276" s="27"/>
      <c r="HXW276" s="27"/>
      <c r="HXX276" s="27"/>
      <c r="HXY276" s="27"/>
      <c r="HXZ276" s="27"/>
      <c r="HYA276" s="27"/>
      <c r="HYB276" s="27"/>
      <c r="HYC276" s="27"/>
      <c r="HYD276" s="27"/>
      <c r="HYE276" s="27"/>
      <c r="HYF276" s="27"/>
      <c r="HYG276" s="27"/>
      <c r="HYH276" s="27"/>
      <c r="HYI276" s="27"/>
      <c r="HYJ276" s="27"/>
      <c r="HYK276" s="27"/>
      <c r="HYL276" s="27"/>
      <c r="HYM276" s="27"/>
      <c r="HYN276" s="27"/>
      <c r="HYO276" s="27"/>
      <c r="HYP276" s="27"/>
      <c r="HYQ276" s="27"/>
      <c r="HYR276" s="27"/>
      <c r="HYS276" s="27"/>
      <c r="HYT276" s="27"/>
      <c r="HYU276" s="27"/>
      <c r="HYV276" s="27"/>
      <c r="HYW276" s="27"/>
      <c r="HYX276" s="27"/>
      <c r="HYY276" s="27"/>
      <c r="HYZ276" s="27"/>
      <c r="HZA276" s="27"/>
      <c r="HZB276" s="27"/>
      <c r="HZC276" s="27"/>
      <c r="HZD276" s="27"/>
      <c r="HZE276" s="27"/>
      <c r="HZF276" s="27"/>
      <c r="HZG276" s="27"/>
      <c r="HZH276" s="27"/>
      <c r="HZI276" s="27"/>
      <c r="HZJ276" s="27"/>
      <c r="HZK276" s="27"/>
      <c r="HZL276" s="27"/>
      <c r="HZM276" s="27"/>
      <c r="HZN276" s="27"/>
      <c r="HZO276" s="27"/>
      <c r="HZP276" s="27"/>
      <c r="HZQ276" s="27"/>
      <c r="HZR276" s="27"/>
      <c r="HZS276" s="27"/>
      <c r="HZT276" s="27"/>
      <c r="HZU276" s="27"/>
      <c r="HZV276" s="27"/>
      <c r="HZW276" s="27"/>
      <c r="HZX276" s="27"/>
      <c r="HZY276" s="27"/>
      <c r="HZZ276" s="27"/>
      <c r="IAA276" s="27"/>
      <c r="IAB276" s="27"/>
      <c r="IAC276" s="27"/>
      <c r="IAD276" s="27"/>
      <c r="IAE276" s="27"/>
      <c r="IAF276" s="27"/>
      <c r="IAG276" s="27"/>
      <c r="IAH276" s="27"/>
      <c r="IAI276" s="27"/>
      <c r="IAJ276" s="27"/>
      <c r="IAK276" s="27"/>
      <c r="IAL276" s="27"/>
      <c r="IAM276" s="27"/>
      <c r="IAN276" s="27"/>
      <c r="IAO276" s="27"/>
      <c r="IAP276" s="27"/>
      <c r="IAQ276" s="27"/>
      <c r="IAR276" s="27"/>
      <c r="IAS276" s="27"/>
      <c r="IAT276" s="27"/>
      <c r="IAU276" s="27"/>
      <c r="IAV276" s="27"/>
      <c r="IAW276" s="27"/>
      <c r="IAX276" s="27"/>
      <c r="IAY276" s="27"/>
      <c r="IAZ276" s="27"/>
      <c r="IBA276" s="27"/>
      <c r="IBB276" s="27"/>
      <c r="IBC276" s="27"/>
      <c r="IBD276" s="27"/>
      <c r="IBE276" s="27"/>
      <c r="IBF276" s="27"/>
      <c r="IBG276" s="27"/>
      <c r="IBH276" s="27"/>
      <c r="IBI276" s="27"/>
      <c r="IBJ276" s="27"/>
      <c r="IBK276" s="27"/>
      <c r="IBL276" s="27"/>
      <c r="IBM276" s="27"/>
      <c r="IBN276" s="27"/>
      <c r="IBO276" s="27"/>
      <c r="IBP276" s="27"/>
      <c r="IBQ276" s="27"/>
      <c r="IBR276" s="27"/>
      <c r="IBS276" s="27"/>
      <c r="IBT276" s="27"/>
      <c r="IBU276" s="27"/>
      <c r="IBV276" s="27"/>
      <c r="IBW276" s="27"/>
      <c r="IBX276" s="27"/>
      <c r="IBY276" s="27"/>
      <c r="IBZ276" s="27"/>
      <c r="ICA276" s="27"/>
      <c r="ICB276" s="27"/>
      <c r="ICC276" s="27"/>
      <c r="ICD276" s="27"/>
      <c r="ICE276" s="27"/>
      <c r="ICF276" s="27"/>
      <c r="ICG276" s="27"/>
      <c r="ICH276" s="27"/>
      <c r="ICI276" s="27"/>
      <c r="ICJ276" s="27"/>
      <c r="ICK276" s="27"/>
      <c r="ICL276" s="27"/>
      <c r="ICM276" s="27"/>
      <c r="ICN276" s="27"/>
      <c r="ICO276" s="27"/>
      <c r="ICP276" s="27"/>
      <c r="ICQ276" s="27"/>
      <c r="ICR276" s="27"/>
      <c r="ICS276" s="27"/>
      <c r="ICT276" s="27"/>
      <c r="ICU276" s="27"/>
      <c r="ICV276" s="27"/>
      <c r="ICW276" s="27"/>
      <c r="ICX276" s="27"/>
      <c r="ICY276" s="27"/>
      <c r="ICZ276" s="27"/>
      <c r="IDA276" s="27"/>
      <c r="IDB276" s="27"/>
      <c r="IDC276" s="27"/>
      <c r="IDD276" s="27"/>
      <c r="IDE276" s="27"/>
      <c r="IDF276" s="27"/>
      <c r="IDG276" s="27"/>
      <c r="IDH276" s="27"/>
      <c r="IDI276" s="27"/>
      <c r="IDJ276" s="27"/>
      <c r="IDK276" s="27"/>
      <c r="IDL276" s="27"/>
      <c r="IDM276" s="27"/>
      <c r="IDN276" s="27"/>
      <c r="IDO276" s="27"/>
      <c r="IDP276" s="27"/>
      <c r="IDQ276" s="27"/>
      <c r="IDR276" s="27"/>
      <c r="IDS276" s="27"/>
      <c r="IDT276" s="27"/>
      <c r="IDU276" s="27"/>
      <c r="IDV276" s="27"/>
      <c r="IDW276" s="27"/>
      <c r="IDX276" s="27"/>
      <c r="IDY276" s="27"/>
      <c r="IDZ276" s="27"/>
      <c r="IEA276" s="27"/>
      <c r="IEB276" s="27"/>
      <c r="IEC276" s="27"/>
      <c r="IED276" s="27"/>
      <c r="IEE276" s="27"/>
      <c r="IEF276" s="27"/>
      <c r="IEG276" s="27"/>
      <c r="IEH276" s="27"/>
      <c r="IEI276" s="27"/>
      <c r="IEJ276" s="27"/>
      <c r="IEK276" s="27"/>
      <c r="IEL276" s="27"/>
      <c r="IEM276" s="27"/>
      <c r="IEN276" s="27"/>
      <c r="IEO276" s="27"/>
      <c r="IEP276" s="27"/>
      <c r="IEQ276" s="27"/>
      <c r="IER276" s="27"/>
      <c r="IES276" s="27"/>
      <c r="IET276" s="27"/>
      <c r="IEU276" s="27"/>
      <c r="IEV276" s="27"/>
      <c r="IEW276" s="27"/>
      <c r="IEX276" s="27"/>
      <c r="IEY276" s="27"/>
      <c r="IEZ276" s="27"/>
      <c r="IFA276" s="27"/>
      <c r="IFB276" s="27"/>
      <c r="IFC276" s="27"/>
      <c r="IFD276" s="27"/>
      <c r="IFE276" s="27"/>
      <c r="IFF276" s="27"/>
      <c r="IFG276" s="27"/>
      <c r="IFH276" s="27"/>
      <c r="IFI276" s="27"/>
      <c r="IFJ276" s="27"/>
      <c r="IFK276" s="27"/>
      <c r="IFL276" s="27"/>
      <c r="IFM276" s="27"/>
      <c r="IFN276" s="27"/>
      <c r="IFO276" s="27"/>
      <c r="IFP276" s="27"/>
      <c r="IFQ276" s="27"/>
      <c r="IFR276" s="27"/>
      <c r="IFS276" s="27"/>
      <c r="IFT276" s="27"/>
      <c r="IFU276" s="27"/>
      <c r="IFV276" s="27"/>
      <c r="IFW276" s="27"/>
      <c r="IFX276" s="27"/>
      <c r="IFY276" s="27"/>
      <c r="IFZ276" s="27"/>
      <c r="IGA276" s="27"/>
      <c r="IGB276" s="27"/>
      <c r="IGC276" s="27"/>
      <c r="IGD276" s="27"/>
      <c r="IGE276" s="27"/>
      <c r="IGF276" s="27"/>
      <c r="IGG276" s="27"/>
      <c r="IGH276" s="27"/>
      <c r="IGI276" s="27"/>
      <c r="IGJ276" s="27"/>
      <c r="IGK276" s="27"/>
      <c r="IGL276" s="27"/>
      <c r="IGM276" s="27"/>
      <c r="IGN276" s="27"/>
      <c r="IGO276" s="27"/>
      <c r="IGP276" s="27"/>
      <c r="IGQ276" s="27"/>
      <c r="IGR276" s="27"/>
      <c r="IGS276" s="27"/>
      <c r="IGT276" s="27"/>
      <c r="IGU276" s="27"/>
      <c r="IGV276" s="27"/>
      <c r="IGW276" s="27"/>
      <c r="IGX276" s="27"/>
      <c r="IGY276" s="27"/>
      <c r="IGZ276" s="27"/>
      <c r="IHA276" s="27"/>
      <c r="IHB276" s="27"/>
      <c r="IHC276" s="27"/>
      <c r="IHD276" s="27"/>
      <c r="IHE276" s="27"/>
      <c r="IHF276" s="27"/>
      <c r="IHG276" s="27"/>
      <c r="IHH276" s="27"/>
      <c r="IHI276" s="27"/>
      <c r="IHJ276" s="27"/>
      <c r="IHK276" s="27"/>
      <c r="IHL276" s="27"/>
      <c r="IHM276" s="27"/>
      <c r="IHN276" s="27"/>
      <c r="IHO276" s="27"/>
      <c r="IHP276" s="27"/>
      <c r="IHQ276" s="27"/>
      <c r="IHR276" s="27"/>
      <c r="IHS276" s="27"/>
      <c r="IHT276" s="27"/>
      <c r="IHU276" s="27"/>
      <c r="IHV276" s="27"/>
      <c r="IHW276" s="27"/>
      <c r="IHX276" s="27"/>
      <c r="IHY276" s="27"/>
      <c r="IHZ276" s="27"/>
      <c r="IIA276" s="27"/>
      <c r="IIB276" s="27"/>
      <c r="IIC276" s="27"/>
      <c r="IID276" s="27"/>
      <c r="IIE276" s="27"/>
      <c r="IIF276" s="27"/>
      <c r="IIG276" s="27"/>
      <c r="IIH276" s="27"/>
      <c r="III276" s="27"/>
      <c r="IIJ276" s="27"/>
      <c r="IIK276" s="27"/>
      <c r="IIL276" s="27"/>
      <c r="IIM276" s="27"/>
      <c r="IIN276" s="27"/>
      <c r="IIO276" s="27"/>
      <c r="IIP276" s="27"/>
      <c r="IIQ276" s="27"/>
      <c r="IIR276" s="27"/>
      <c r="IIS276" s="27"/>
      <c r="IIT276" s="27"/>
      <c r="IIU276" s="27"/>
      <c r="IIV276" s="27"/>
      <c r="IIW276" s="27"/>
      <c r="IIX276" s="27"/>
      <c r="IIY276" s="27"/>
      <c r="IIZ276" s="27"/>
      <c r="IJA276" s="27"/>
      <c r="IJB276" s="27"/>
      <c r="IJC276" s="27"/>
      <c r="IJD276" s="27"/>
      <c r="IJE276" s="27"/>
      <c r="IJF276" s="27"/>
      <c r="IJG276" s="27"/>
      <c r="IJH276" s="27"/>
      <c r="IJI276" s="27"/>
      <c r="IJJ276" s="27"/>
      <c r="IJK276" s="27"/>
      <c r="IJL276" s="27"/>
      <c r="IJM276" s="27"/>
      <c r="IJN276" s="27"/>
      <c r="IJO276" s="27"/>
      <c r="IJP276" s="27"/>
      <c r="IJQ276" s="27"/>
      <c r="IJR276" s="27"/>
      <c r="IJS276" s="27"/>
      <c r="IJT276" s="27"/>
      <c r="IJU276" s="27"/>
      <c r="IJV276" s="27"/>
      <c r="IJW276" s="27"/>
      <c r="IJX276" s="27"/>
      <c r="IJY276" s="27"/>
      <c r="IJZ276" s="27"/>
      <c r="IKA276" s="27"/>
      <c r="IKB276" s="27"/>
      <c r="IKC276" s="27"/>
      <c r="IKD276" s="27"/>
      <c r="IKE276" s="27"/>
      <c r="IKF276" s="27"/>
      <c r="IKG276" s="27"/>
      <c r="IKH276" s="27"/>
      <c r="IKI276" s="27"/>
      <c r="IKJ276" s="27"/>
      <c r="IKK276" s="27"/>
      <c r="IKL276" s="27"/>
      <c r="IKM276" s="27"/>
      <c r="IKN276" s="27"/>
      <c r="IKO276" s="27"/>
      <c r="IKP276" s="27"/>
      <c r="IKQ276" s="27"/>
      <c r="IKR276" s="27"/>
      <c r="IKS276" s="27"/>
      <c r="IKT276" s="27"/>
      <c r="IKU276" s="27"/>
      <c r="IKV276" s="27"/>
      <c r="IKW276" s="27"/>
      <c r="IKX276" s="27"/>
      <c r="IKY276" s="27"/>
      <c r="IKZ276" s="27"/>
      <c r="ILA276" s="27"/>
      <c r="ILB276" s="27"/>
      <c r="ILC276" s="27"/>
      <c r="ILD276" s="27"/>
      <c r="ILE276" s="27"/>
      <c r="ILF276" s="27"/>
      <c r="ILG276" s="27"/>
      <c r="ILH276" s="27"/>
      <c r="ILI276" s="27"/>
      <c r="ILJ276" s="27"/>
      <c r="ILK276" s="27"/>
      <c r="ILL276" s="27"/>
      <c r="ILM276" s="27"/>
      <c r="ILN276" s="27"/>
      <c r="ILO276" s="27"/>
      <c r="ILP276" s="27"/>
      <c r="ILQ276" s="27"/>
      <c r="ILR276" s="27"/>
      <c r="ILS276" s="27"/>
      <c r="ILT276" s="27"/>
      <c r="ILU276" s="27"/>
      <c r="ILV276" s="27"/>
      <c r="ILW276" s="27"/>
      <c r="ILX276" s="27"/>
      <c r="ILY276" s="27"/>
      <c r="ILZ276" s="27"/>
      <c r="IMA276" s="27"/>
      <c r="IMB276" s="27"/>
      <c r="IMC276" s="27"/>
      <c r="IMD276" s="27"/>
      <c r="IME276" s="27"/>
      <c r="IMF276" s="27"/>
      <c r="IMG276" s="27"/>
      <c r="IMH276" s="27"/>
      <c r="IMI276" s="27"/>
      <c r="IMJ276" s="27"/>
      <c r="IMK276" s="27"/>
      <c r="IML276" s="27"/>
      <c r="IMM276" s="27"/>
      <c r="IMN276" s="27"/>
      <c r="IMO276" s="27"/>
      <c r="IMP276" s="27"/>
      <c r="IMQ276" s="27"/>
      <c r="IMR276" s="27"/>
      <c r="IMS276" s="27"/>
      <c r="IMT276" s="27"/>
      <c r="IMU276" s="27"/>
      <c r="IMV276" s="27"/>
      <c r="IMW276" s="27"/>
      <c r="IMX276" s="27"/>
      <c r="IMY276" s="27"/>
      <c r="IMZ276" s="27"/>
      <c r="INA276" s="27"/>
      <c r="INB276" s="27"/>
      <c r="INC276" s="27"/>
      <c r="IND276" s="27"/>
      <c r="INE276" s="27"/>
      <c r="INF276" s="27"/>
      <c r="ING276" s="27"/>
      <c r="INH276" s="27"/>
      <c r="INI276" s="27"/>
      <c r="INJ276" s="27"/>
      <c r="INK276" s="27"/>
      <c r="INL276" s="27"/>
      <c r="INM276" s="27"/>
      <c r="INN276" s="27"/>
      <c r="INO276" s="27"/>
      <c r="INP276" s="27"/>
      <c r="INQ276" s="27"/>
      <c r="INR276" s="27"/>
      <c r="INS276" s="27"/>
      <c r="INT276" s="27"/>
      <c r="INU276" s="27"/>
      <c r="INV276" s="27"/>
      <c r="INW276" s="27"/>
      <c r="INX276" s="27"/>
      <c r="INY276" s="27"/>
      <c r="INZ276" s="27"/>
      <c r="IOA276" s="27"/>
      <c r="IOB276" s="27"/>
      <c r="IOC276" s="27"/>
      <c r="IOD276" s="27"/>
      <c r="IOE276" s="27"/>
      <c r="IOF276" s="27"/>
      <c r="IOG276" s="27"/>
      <c r="IOH276" s="27"/>
      <c r="IOI276" s="27"/>
      <c r="IOJ276" s="27"/>
      <c r="IOK276" s="27"/>
      <c r="IOL276" s="27"/>
      <c r="IOM276" s="27"/>
      <c r="ION276" s="27"/>
      <c r="IOO276" s="27"/>
      <c r="IOP276" s="27"/>
      <c r="IOQ276" s="27"/>
      <c r="IOR276" s="27"/>
      <c r="IOS276" s="27"/>
      <c r="IOT276" s="27"/>
      <c r="IOU276" s="27"/>
      <c r="IOV276" s="27"/>
      <c r="IOW276" s="27"/>
      <c r="IOX276" s="27"/>
      <c r="IOY276" s="27"/>
      <c r="IOZ276" s="27"/>
      <c r="IPA276" s="27"/>
      <c r="IPB276" s="27"/>
      <c r="IPC276" s="27"/>
      <c r="IPD276" s="27"/>
      <c r="IPE276" s="27"/>
      <c r="IPF276" s="27"/>
      <c r="IPG276" s="27"/>
      <c r="IPH276" s="27"/>
      <c r="IPI276" s="27"/>
      <c r="IPJ276" s="27"/>
      <c r="IPK276" s="27"/>
      <c r="IPL276" s="27"/>
      <c r="IPM276" s="27"/>
      <c r="IPN276" s="27"/>
      <c r="IPO276" s="27"/>
      <c r="IPP276" s="27"/>
      <c r="IPQ276" s="27"/>
      <c r="IPR276" s="27"/>
      <c r="IPS276" s="27"/>
      <c r="IPT276" s="27"/>
      <c r="IPU276" s="27"/>
      <c r="IPV276" s="27"/>
      <c r="IPW276" s="27"/>
      <c r="IPX276" s="27"/>
      <c r="IPY276" s="27"/>
      <c r="IPZ276" s="27"/>
      <c r="IQA276" s="27"/>
      <c r="IQB276" s="27"/>
      <c r="IQC276" s="27"/>
      <c r="IQD276" s="27"/>
      <c r="IQE276" s="27"/>
      <c r="IQF276" s="27"/>
      <c r="IQG276" s="27"/>
      <c r="IQH276" s="27"/>
      <c r="IQI276" s="27"/>
      <c r="IQJ276" s="27"/>
      <c r="IQK276" s="27"/>
      <c r="IQL276" s="27"/>
      <c r="IQM276" s="27"/>
      <c r="IQN276" s="27"/>
      <c r="IQO276" s="27"/>
      <c r="IQP276" s="27"/>
      <c r="IQQ276" s="27"/>
      <c r="IQR276" s="27"/>
      <c r="IQS276" s="27"/>
      <c r="IQT276" s="27"/>
      <c r="IQU276" s="27"/>
      <c r="IQV276" s="27"/>
      <c r="IQW276" s="27"/>
      <c r="IQX276" s="27"/>
      <c r="IQY276" s="27"/>
      <c r="IQZ276" s="27"/>
      <c r="IRA276" s="27"/>
      <c r="IRB276" s="27"/>
      <c r="IRC276" s="27"/>
      <c r="IRD276" s="27"/>
      <c r="IRE276" s="27"/>
      <c r="IRF276" s="27"/>
      <c r="IRG276" s="27"/>
      <c r="IRH276" s="27"/>
      <c r="IRI276" s="27"/>
      <c r="IRJ276" s="27"/>
      <c r="IRK276" s="27"/>
      <c r="IRL276" s="27"/>
      <c r="IRM276" s="27"/>
      <c r="IRN276" s="27"/>
      <c r="IRO276" s="27"/>
      <c r="IRP276" s="27"/>
      <c r="IRQ276" s="27"/>
      <c r="IRR276" s="27"/>
      <c r="IRS276" s="27"/>
      <c r="IRT276" s="27"/>
      <c r="IRU276" s="27"/>
      <c r="IRV276" s="27"/>
      <c r="IRW276" s="27"/>
      <c r="IRX276" s="27"/>
      <c r="IRY276" s="27"/>
      <c r="IRZ276" s="27"/>
      <c r="ISA276" s="27"/>
      <c r="ISB276" s="27"/>
      <c r="ISC276" s="27"/>
      <c r="ISD276" s="27"/>
      <c r="ISE276" s="27"/>
      <c r="ISF276" s="27"/>
      <c r="ISG276" s="27"/>
      <c r="ISH276" s="27"/>
      <c r="ISI276" s="27"/>
      <c r="ISJ276" s="27"/>
      <c r="ISK276" s="27"/>
      <c r="ISL276" s="27"/>
      <c r="ISM276" s="27"/>
      <c r="ISN276" s="27"/>
      <c r="ISO276" s="27"/>
      <c r="ISP276" s="27"/>
      <c r="ISQ276" s="27"/>
      <c r="ISR276" s="27"/>
      <c r="ISS276" s="27"/>
      <c r="IST276" s="27"/>
      <c r="ISU276" s="27"/>
      <c r="ISV276" s="27"/>
      <c r="ISW276" s="27"/>
      <c r="ISX276" s="27"/>
      <c r="ISY276" s="27"/>
      <c r="ISZ276" s="27"/>
      <c r="ITA276" s="27"/>
      <c r="ITB276" s="27"/>
      <c r="ITC276" s="27"/>
      <c r="ITD276" s="27"/>
      <c r="ITE276" s="27"/>
      <c r="ITF276" s="27"/>
      <c r="ITG276" s="27"/>
      <c r="ITH276" s="27"/>
      <c r="ITI276" s="27"/>
      <c r="ITJ276" s="27"/>
      <c r="ITK276" s="27"/>
      <c r="ITL276" s="27"/>
      <c r="ITM276" s="27"/>
      <c r="ITN276" s="27"/>
      <c r="ITO276" s="27"/>
      <c r="ITP276" s="27"/>
      <c r="ITQ276" s="27"/>
      <c r="ITR276" s="27"/>
      <c r="ITS276" s="27"/>
      <c r="ITT276" s="27"/>
      <c r="ITU276" s="27"/>
      <c r="ITV276" s="27"/>
      <c r="ITW276" s="27"/>
      <c r="ITX276" s="27"/>
      <c r="ITY276" s="27"/>
      <c r="ITZ276" s="27"/>
      <c r="IUA276" s="27"/>
      <c r="IUB276" s="27"/>
      <c r="IUC276" s="27"/>
      <c r="IUD276" s="27"/>
      <c r="IUE276" s="27"/>
      <c r="IUF276" s="27"/>
      <c r="IUG276" s="27"/>
      <c r="IUH276" s="27"/>
      <c r="IUI276" s="27"/>
      <c r="IUJ276" s="27"/>
      <c r="IUK276" s="27"/>
      <c r="IUL276" s="27"/>
      <c r="IUM276" s="27"/>
      <c r="IUN276" s="27"/>
      <c r="IUO276" s="27"/>
      <c r="IUP276" s="27"/>
      <c r="IUQ276" s="27"/>
      <c r="IUR276" s="27"/>
      <c r="IUS276" s="27"/>
      <c r="IUT276" s="27"/>
      <c r="IUU276" s="27"/>
      <c r="IUV276" s="27"/>
      <c r="IUW276" s="27"/>
      <c r="IUX276" s="27"/>
      <c r="IUY276" s="27"/>
      <c r="IUZ276" s="27"/>
      <c r="IVA276" s="27"/>
      <c r="IVB276" s="27"/>
      <c r="IVC276" s="27"/>
      <c r="IVD276" s="27"/>
      <c r="IVE276" s="27"/>
      <c r="IVF276" s="27"/>
      <c r="IVG276" s="27"/>
      <c r="IVH276" s="27"/>
      <c r="IVI276" s="27"/>
      <c r="IVJ276" s="27"/>
      <c r="IVK276" s="27"/>
      <c r="IVL276" s="27"/>
      <c r="IVM276" s="27"/>
      <c r="IVN276" s="27"/>
      <c r="IVO276" s="27"/>
      <c r="IVP276" s="27"/>
      <c r="IVQ276" s="27"/>
      <c r="IVR276" s="27"/>
      <c r="IVS276" s="27"/>
      <c r="IVT276" s="27"/>
      <c r="IVU276" s="27"/>
      <c r="IVV276" s="27"/>
      <c r="IVW276" s="27"/>
      <c r="IVX276" s="27"/>
      <c r="IVY276" s="27"/>
      <c r="IVZ276" s="27"/>
      <c r="IWA276" s="27"/>
      <c r="IWB276" s="27"/>
      <c r="IWC276" s="27"/>
      <c r="IWD276" s="27"/>
      <c r="IWE276" s="27"/>
      <c r="IWF276" s="27"/>
      <c r="IWG276" s="27"/>
      <c r="IWH276" s="27"/>
      <c r="IWI276" s="27"/>
      <c r="IWJ276" s="27"/>
      <c r="IWK276" s="27"/>
      <c r="IWL276" s="27"/>
      <c r="IWM276" s="27"/>
      <c r="IWN276" s="27"/>
      <c r="IWO276" s="27"/>
      <c r="IWP276" s="27"/>
      <c r="IWQ276" s="27"/>
      <c r="IWR276" s="27"/>
      <c r="IWS276" s="27"/>
      <c r="IWT276" s="27"/>
      <c r="IWU276" s="27"/>
      <c r="IWV276" s="27"/>
      <c r="IWW276" s="27"/>
      <c r="IWX276" s="27"/>
      <c r="IWY276" s="27"/>
      <c r="IWZ276" s="27"/>
      <c r="IXA276" s="27"/>
      <c r="IXB276" s="27"/>
      <c r="IXC276" s="27"/>
      <c r="IXD276" s="27"/>
      <c r="IXE276" s="27"/>
      <c r="IXF276" s="27"/>
      <c r="IXG276" s="27"/>
      <c r="IXH276" s="27"/>
      <c r="IXI276" s="27"/>
      <c r="IXJ276" s="27"/>
      <c r="IXK276" s="27"/>
      <c r="IXL276" s="27"/>
      <c r="IXM276" s="27"/>
      <c r="IXN276" s="27"/>
      <c r="IXO276" s="27"/>
      <c r="IXP276" s="27"/>
      <c r="IXQ276" s="27"/>
      <c r="IXR276" s="27"/>
      <c r="IXS276" s="27"/>
      <c r="IXT276" s="27"/>
      <c r="IXU276" s="27"/>
      <c r="IXV276" s="27"/>
      <c r="IXW276" s="27"/>
      <c r="IXX276" s="27"/>
      <c r="IXY276" s="27"/>
      <c r="IXZ276" s="27"/>
      <c r="IYA276" s="27"/>
      <c r="IYB276" s="27"/>
      <c r="IYC276" s="27"/>
      <c r="IYD276" s="27"/>
      <c r="IYE276" s="27"/>
      <c r="IYF276" s="27"/>
      <c r="IYG276" s="27"/>
      <c r="IYH276" s="27"/>
      <c r="IYI276" s="27"/>
      <c r="IYJ276" s="27"/>
      <c r="IYK276" s="27"/>
      <c r="IYL276" s="27"/>
      <c r="IYM276" s="27"/>
      <c r="IYN276" s="27"/>
      <c r="IYO276" s="27"/>
      <c r="IYP276" s="27"/>
      <c r="IYQ276" s="27"/>
      <c r="IYR276" s="27"/>
      <c r="IYS276" s="27"/>
      <c r="IYT276" s="27"/>
      <c r="IYU276" s="27"/>
      <c r="IYV276" s="27"/>
      <c r="IYW276" s="27"/>
      <c r="IYX276" s="27"/>
      <c r="IYY276" s="27"/>
      <c r="IYZ276" s="27"/>
      <c r="IZA276" s="27"/>
      <c r="IZB276" s="27"/>
      <c r="IZC276" s="27"/>
      <c r="IZD276" s="27"/>
      <c r="IZE276" s="27"/>
      <c r="IZF276" s="27"/>
      <c r="IZG276" s="27"/>
      <c r="IZH276" s="27"/>
      <c r="IZI276" s="27"/>
      <c r="IZJ276" s="27"/>
      <c r="IZK276" s="27"/>
      <c r="IZL276" s="27"/>
      <c r="IZM276" s="27"/>
      <c r="IZN276" s="27"/>
      <c r="IZO276" s="27"/>
      <c r="IZP276" s="27"/>
      <c r="IZQ276" s="27"/>
      <c r="IZR276" s="27"/>
      <c r="IZS276" s="27"/>
      <c r="IZT276" s="27"/>
      <c r="IZU276" s="27"/>
      <c r="IZV276" s="27"/>
      <c r="IZW276" s="27"/>
      <c r="IZX276" s="27"/>
      <c r="IZY276" s="27"/>
      <c r="IZZ276" s="27"/>
      <c r="JAA276" s="27"/>
      <c r="JAB276" s="27"/>
      <c r="JAC276" s="27"/>
      <c r="JAD276" s="27"/>
      <c r="JAE276" s="27"/>
      <c r="JAF276" s="27"/>
      <c r="JAG276" s="27"/>
      <c r="JAH276" s="27"/>
      <c r="JAI276" s="27"/>
      <c r="JAJ276" s="27"/>
      <c r="JAK276" s="27"/>
      <c r="JAL276" s="27"/>
      <c r="JAM276" s="27"/>
      <c r="JAN276" s="27"/>
      <c r="JAO276" s="27"/>
      <c r="JAP276" s="27"/>
      <c r="JAQ276" s="27"/>
      <c r="JAR276" s="27"/>
      <c r="JAS276" s="27"/>
      <c r="JAT276" s="27"/>
      <c r="JAU276" s="27"/>
      <c r="JAV276" s="27"/>
      <c r="JAW276" s="27"/>
      <c r="JAX276" s="27"/>
      <c r="JAY276" s="27"/>
      <c r="JAZ276" s="27"/>
      <c r="JBA276" s="27"/>
      <c r="JBB276" s="27"/>
      <c r="JBC276" s="27"/>
      <c r="JBD276" s="27"/>
      <c r="JBE276" s="27"/>
      <c r="JBF276" s="27"/>
      <c r="JBG276" s="27"/>
      <c r="JBH276" s="27"/>
      <c r="JBI276" s="27"/>
      <c r="JBJ276" s="27"/>
      <c r="JBK276" s="27"/>
      <c r="JBL276" s="27"/>
      <c r="JBM276" s="27"/>
      <c r="JBN276" s="27"/>
      <c r="JBO276" s="27"/>
      <c r="JBP276" s="27"/>
      <c r="JBQ276" s="27"/>
      <c r="JBR276" s="27"/>
      <c r="JBS276" s="27"/>
      <c r="JBT276" s="27"/>
      <c r="JBU276" s="27"/>
      <c r="JBV276" s="27"/>
      <c r="JBW276" s="27"/>
      <c r="JBX276" s="27"/>
      <c r="JBY276" s="27"/>
      <c r="JBZ276" s="27"/>
      <c r="JCA276" s="27"/>
      <c r="JCB276" s="27"/>
      <c r="JCC276" s="27"/>
      <c r="JCD276" s="27"/>
      <c r="JCE276" s="27"/>
      <c r="JCF276" s="27"/>
      <c r="JCG276" s="27"/>
      <c r="JCH276" s="27"/>
      <c r="JCI276" s="27"/>
      <c r="JCJ276" s="27"/>
      <c r="JCK276" s="27"/>
      <c r="JCL276" s="27"/>
      <c r="JCM276" s="27"/>
      <c r="JCN276" s="27"/>
      <c r="JCO276" s="27"/>
      <c r="JCP276" s="27"/>
      <c r="JCQ276" s="27"/>
      <c r="JCR276" s="27"/>
      <c r="JCS276" s="27"/>
      <c r="JCT276" s="27"/>
      <c r="JCU276" s="27"/>
      <c r="JCV276" s="27"/>
      <c r="JCW276" s="27"/>
      <c r="JCX276" s="27"/>
      <c r="JCY276" s="27"/>
      <c r="JCZ276" s="27"/>
      <c r="JDA276" s="27"/>
      <c r="JDB276" s="27"/>
      <c r="JDC276" s="27"/>
      <c r="JDD276" s="27"/>
      <c r="JDE276" s="27"/>
      <c r="JDF276" s="27"/>
      <c r="JDG276" s="27"/>
      <c r="JDH276" s="27"/>
      <c r="JDI276" s="27"/>
      <c r="JDJ276" s="27"/>
      <c r="JDK276" s="27"/>
      <c r="JDL276" s="27"/>
      <c r="JDM276" s="27"/>
      <c r="JDN276" s="27"/>
      <c r="JDO276" s="27"/>
      <c r="JDP276" s="27"/>
      <c r="JDQ276" s="27"/>
      <c r="JDR276" s="27"/>
      <c r="JDS276" s="27"/>
      <c r="JDT276" s="27"/>
      <c r="JDU276" s="27"/>
      <c r="JDV276" s="27"/>
      <c r="JDW276" s="27"/>
      <c r="JDX276" s="27"/>
      <c r="JDY276" s="27"/>
      <c r="JDZ276" s="27"/>
      <c r="JEA276" s="27"/>
      <c r="JEB276" s="27"/>
      <c r="JEC276" s="27"/>
      <c r="JED276" s="27"/>
      <c r="JEE276" s="27"/>
      <c r="JEF276" s="27"/>
      <c r="JEG276" s="27"/>
      <c r="JEH276" s="27"/>
      <c r="JEI276" s="27"/>
      <c r="JEJ276" s="27"/>
      <c r="JEK276" s="27"/>
      <c r="JEL276" s="27"/>
      <c r="JEM276" s="27"/>
      <c r="JEN276" s="27"/>
      <c r="JEO276" s="27"/>
      <c r="JEP276" s="27"/>
      <c r="JEQ276" s="27"/>
      <c r="JER276" s="27"/>
      <c r="JES276" s="27"/>
      <c r="JET276" s="27"/>
      <c r="JEU276" s="27"/>
      <c r="JEV276" s="27"/>
      <c r="JEW276" s="27"/>
      <c r="JEX276" s="27"/>
      <c r="JEY276" s="27"/>
      <c r="JEZ276" s="27"/>
      <c r="JFA276" s="27"/>
      <c r="JFB276" s="27"/>
      <c r="JFC276" s="27"/>
      <c r="JFD276" s="27"/>
      <c r="JFE276" s="27"/>
      <c r="JFF276" s="27"/>
      <c r="JFG276" s="27"/>
      <c r="JFH276" s="27"/>
      <c r="JFI276" s="27"/>
      <c r="JFJ276" s="27"/>
      <c r="JFK276" s="27"/>
      <c r="JFL276" s="27"/>
      <c r="JFM276" s="27"/>
      <c r="JFN276" s="27"/>
      <c r="JFO276" s="27"/>
      <c r="JFP276" s="27"/>
      <c r="JFQ276" s="27"/>
      <c r="JFR276" s="27"/>
      <c r="JFS276" s="27"/>
      <c r="JFT276" s="27"/>
      <c r="JFU276" s="27"/>
      <c r="JFV276" s="27"/>
      <c r="JFW276" s="27"/>
      <c r="JFX276" s="27"/>
      <c r="JFY276" s="27"/>
      <c r="JFZ276" s="27"/>
      <c r="JGA276" s="27"/>
      <c r="JGB276" s="27"/>
      <c r="JGC276" s="27"/>
      <c r="JGD276" s="27"/>
      <c r="JGE276" s="27"/>
      <c r="JGF276" s="27"/>
      <c r="JGG276" s="27"/>
      <c r="JGH276" s="27"/>
      <c r="JGI276" s="27"/>
      <c r="JGJ276" s="27"/>
      <c r="JGK276" s="27"/>
      <c r="JGL276" s="27"/>
      <c r="JGM276" s="27"/>
      <c r="JGN276" s="27"/>
      <c r="JGO276" s="27"/>
      <c r="JGP276" s="27"/>
      <c r="JGQ276" s="27"/>
      <c r="JGR276" s="27"/>
      <c r="JGS276" s="27"/>
      <c r="JGT276" s="27"/>
      <c r="JGU276" s="27"/>
      <c r="JGV276" s="27"/>
      <c r="JGW276" s="27"/>
      <c r="JGX276" s="27"/>
      <c r="JGY276" s="27"/>
      <c r="JGZ276" s="27"/>
      <c r="JHA276" s="27"/>
      <c r="JHB276" s="27"/>
      <c r="JHC276" s="27"/>
      <c r="JHD276" s="27"/>
      <c r="JHE276" s="27"/>
      <c r="JHF276" s="27"/>
      <c r="JHG276" s="27"/>
      <c r="JHH276" s="27"/>
      <c r="JHI276" s="27"/>
      <c r="JHJ276" s="27"/>
      <c r="JHK276" s="27"/>
      <c r="JHL276" s="27"/>
      <c r="JHM276" s="27"/>
      <c r="JHN276" s="27"/>
      <c r="JHO276" s="27"/>
      <c r="JHP276" s="27"/>
      <c r="JHQ276" s="27"/>
      <c r="JHR276" s="27"/>
      <c r="JHS276" s="27"/>
      <c r="JHT276" s="27"/>
      <c r="JHU276" s="27"/>
      <c r="JHV276" s="27"/>
      <c r="JHW276" s="27"/>
      <c r="JHX276" s="27"/>
      <c r="JHY276" s="27"/>
      <c r="JHZ276" s="27"/>
      <c r="JIA276" s="27"/>
      <c r="JIB276" s="27"/>
      <c r="JIC276" s="27"/>
      <c r="JID276" s="27"/>
      <c r="JIE276" s="27"/>
      <c r="JIF276" s="27"/>
      <c r="JIG276" s="27"/>
      <c r="JIH276" s="27"/>
      <c r="JII276" s="27"/>
      <c r="JIJ276" s="27"/>
      <c r="JIK276" s="27"/>
      <c r="JIL276" s="27"/>
      <c r="JIM276" s="27"/>
      <c r="JIN276" s="27"/>
      <c r="JIO276" s="27"/>
      <c r="JIP276" s="27"/>
      <c r="JIQ276" s="27"/>
      <c r="JIR276" s="27"/>
      <c r="JIS276" s="27"/>
      <c r="JIT276" s="27"/>
      <c r="JIU276" s="27"/>
      <c r="JIV276" s="27"/>
      <c r="JIW276" s="27"/>
      <c r="JIX276" s="27"/>
      <c r="JIY276" s="27"/>
      <c r="JIZ276" s="27"/>
      <c r="JJA276" s="27"/>
      <c r="JJB276" s="27"/>
      <c r="JJC276" s="27"/>
      <c r="JJD276" s="27"/>
      <c r="JJE276" s="27"/>
      <c r="JJF276" s="27"/>
      <c r="JJG276" s="27"/>
      <c r="JJH276" s="27"/>
      <c r="JJI276" s="27"/>
      <c r="JJJ276" s="27"/>
      <c r="JJK276" s="27"/>
      <c r="JJL276" s="27"/>
      <c r="JJM276" s="27"/>
      <c r="JJN276" s="27"/>
      <c r="JJO276" s="27"/>
      <c r="JJP276" s="27"/>
      <c r="JJQ276" s="27"/>
      <c r="JJR276" s="27"/>
      <c r="JJS276" s="27"/>
      <c r="JJT276" s="27"/>
      <c r="JJU276" s="27"/>
      <c r="JJV276" s="27"/>
      <c r="JJW276" s="27"/>
      <c r="JJX276" s="27"/>
      <c r="JJY276" s="27"/>
      <c r="JJZ276" s="27"/>
      <c r="JKA276" s="27"/>
      <c r="JKB276" s="27"/>
      <c r="JKC276" s="27"/>
      <c r="JKD276" s="27"/>
      <c r="JKE276" s="27"/>
      <c r="JKF276" s="27"/>
      <c r="JKG276" s="27"/>
      <c r="JKH276" s="27"/>
      <c r="JKI276" s="27"/>
      <c r="JKJ276" s="27"/>
      <c r="JKK276" s="27"/>
      <c r="JKL276" s="27"/>
      <c r="JKM276" s="27"/>
      <c r="JKN276" s="27"/>
      <c r="JKO276" s="27"/>
      <c r="JKP276" s="27"/>
      <c r="JKQ276" s="27"/>
      <c r="JKR276" s="27"/>
      <c r="JKS276" s="27"/>
      <c r="JKT276" s="27"/>
      <c r="JKU276" s="27"/>
      <c r="JKV276" s="27"/>
      <c r="JKW276" s="27"/>
      <c r="JKX276" s="27"/>
      <c r="JKY276" s="27"/>
      <c r="JKZ276" s="27"/>
      <c r="JLA276" s="27"/>
      <c r="JLB276" s="27"/>
      <c r="JLC276" s="27"/>
      <c r="JLD276" s="27"/>
      <c r="JLE276" s="27"/>
      <c r="JLF276" s="27"/>
      <c r="JLG276" s="27"/>
      <c r="JLH276" s="27"/>
      <c r="JLI276" s="27"/>
      <c r="JLJ276" s="27"/>
      <c r="JLK276" s="27"/>
      <c r="JLL276" s="27"/>
      <c r="JLM276" s="27"/>
      <c r="JLN276" s="27"/>
      <c r="JLO276" s="27"/>
      <c r="JLP276" s="27"/>
      <c r="JLQ276" s="27"/>
      <c r="JLR276" s="27"/>
      <c r="JLS276" s="27"/>
      <c r="JLT276" s="27"/>
      <c r="JLU276" s="27"/>
      <c r="JLV276" s="27"/>
      <c r="JLW276" s="27"/>
      <c r="JLX276" s="27"/>
      <c r="JLY276" s="27"/>
      <c r="JLZ276" s="27"/>
      <c r="JMA276" s="27"/>
      <c r="JMB276" s="27"/>
      <c r="JMC276" s="27"/>
      <c r="JMD276" s="27"/>
      <c r="JME276" s="27"/>
      <c r="JMF276" s="27"/>
      <c r="JMG276" s="27"/>
      <c r="JMH276" s="27"/>
      <c r="JMI276" s="27"/>
      <c r="JMJ276" s="27"/>
      <c r="JMK276" s="27"/>
      <c r="JML276" s="27"/>
      <c r="JMM276" s="27"/>
      <c r="JMN276" s="27"/>
      <c r="JMO276" s="27"/>
      <c r="JMP276" s="27"/>
      <c r="JMQ276" s="27"/>
      <c r="JMR276" s="27"/>
      <c r="JMS276" s="27"/>
      <c r="JMT276" s="27"/>
      <c r="JMU276" s="27"/>
      <c r="JMV276" s="27"/>
      <c r="JMW276" s="27"/>
      <c r="JMX276" s="27"/>
      <c r="JMY276" s="27"/>
      <c r="JMZ276" s="27"/>
      <c r="JNA276" s="27"/>
      <c r="JNB276" s="27"/>
      <c r="JNC276" s="27"/>
      <c r="JND276" s="27"/>
      <c r="JNE276" s="27"/>
      <c r="JNF276" s="27"/>
      <c r="JNG276" s="27"/>
      <c r="JNH276" s="27"/>
      <c r="JNI276" s="27"/>
      <c r="JNJ276" s="27"/>
      <c r="JNK276" s="27"/>
      <c r="JNL276" s="27"/>
      <c r="JNM276" s="27"/>
      <c r="JNN276" s="27"/>
      <c r="JNO276" s="27"/>
      <c r="JNP276" s="27"/>
      <c r="JNQ276" s="27"/>
      <c r="JNR276" s="27"/>
      <c r="JNS276" s="27"/>
      <c r="JNT276" s="27"/>
      <c r="JNU276" s="27"/>
      <c r="JNV276" s="27"/>
      <c r="JNW276" s="27"/>
      <c r="JNX276" s="27"/>
      <c r="JNY276" s="27"/>
      <c r="JNZ276" s="27"/>
      <c r="JOA276" s="27"/>
      <c r="JOB276" s="27"/>
      <c r="JOC276" s="27"/>
      <c r="JOD276" s="27"/>
      <c r="JOE276" s="27"/>
      <c r="JOF276" s="27"/>
      <c r="JOG276" s="27"/>
      <c r="JOH276" s="27"/>
      <c r="JOI276" s="27"/>
      <c r="JOJ276" s="27"/>
      <c r="JOK276" s="27"/>
      <c r="JOL276" s="27"/>
      <c r="JOM276" s="27"/>
      <c r="JON276" s="27"/>
      <c r="JOO276" s="27"/>
      <c r="JOP276" s="27"/>
      <c r="JOQ276" s="27"/>
      <c r="JOR276" s="27"/>
      <c r="JOS276" s="27"/>
      <c r="JOT276" s="27"/>
      <c r="JOU276" s="27"/>
      <c r="JOV276" s="27"/>
      <c r="JOW276" s="27"/>
      <c r="JOX276" s="27"/>
      <c r="JOY276" s="27"/>
      <c r="JOZ276" s="27"/>
      <c r="JPA276" s="27"/>
      <c r="JPB276" s="27"/>
      <c r="JPC276" s="27"/>
      <c r="JPD276" s="27"/>
      <c r="JPE276" s="27"/>
      <c r="JPF276" s="27"/>
      <c r="JPG276" s="27"/>
      <c r="JPH276" s="27"/>
      <c r="JPI276" s="27"/>
      <c r="JPJ276" s="27"/>
      <c r="JPK276" s="27"/>
      <c r="JPL276" s="27"/>
      <c r="JPM276" s="27"/>
      <c r="JPN276" s="27"/>
      <c r="JPO276" s="27"/>
      <c r="JPP276" s="27"/>
      <c r="JPQ276" s="27"/>
      <c r="JPR276" s="27"/>
      <c r="JPS276" s="27"/>
      <c r="JPT276" s="27"/>
      <c r="JPU276" s="27"/>
      <c r="JPV276" s="27"/>
      <c r="JPW276" s="27"/>
      <c r="JPX276" s="27"/>
      <c r="JPY276" s="27"/>
      <c r="JPZ276" s="27"/>
      <c r="JQA276" s="27"/>
      <c r="JQB276" s="27"/>
      <c r="JQC276" s="27"/>
      <c r="JQD276" s="27"/>
      <c r="JQE276" s="27"/>
      <c r="JQF276" s="27"/>
      <c r="JQG276" s="27"/>
      <c r="JQH276" s="27"/>
      <c r="JQI276" s="27"/>
      <c r="JQJ276" s="27"/>
      <c r="JQK276" s="27"/>
      <c r="JQL276" s="27"/>
      <c r="JQM276" s="27"/>
      <c r="JQN276" s="27"/>
      <c r="JQO276" s="27"/>
      <c r="JQP276" s="27"/>
      <c r="JQQ276" s="27"/>
      <c r="JQR276" s="27"/>
      <c r="JQS276" s="27"/>
      <c r="JQT276" s="27"/>
      <c r="JQU276" s="27"/>
      <c r="JQV276" s="27"/>
      <c r="JQW276" s="27"/>
      <c r="JQX276" s="27"/>
      <c r="JQY276" s="27"/>
      <c r="JQZ276" s="27"/>
      <c r="JRA276" s="27"/>
      <c r="JRB276" s="27"/>
      <c r="JRC276" s="27"/>
      <c r="JRD276" s="27"/>
      <c r="JRE276" s="27"/>
      <c r="JRF276" s="27"/>
      <c r="JRG276" s="27"/>
      <c r="JRH276" s="27"/>
      <c r="JRI276" s="27"/>
      <c r="JRJ276" s="27"/>
      <c r="JRK276" s="27"/>
      <c r="JRL276" s="27"/>
      <c r="JRM276" s="27"/>
      <c r="JRN276" s="27"/>
      <c r="JRO276" s="27"/>
      <c r="JRP276" s="27"/>
      <c r="JRQ276" s="27"/>
      <c r="JRR276" s="27"/>
      <c r="JRS276" s="27"/>
      <c r="JRT276" s="27"/>
      <c r="JRU276" s="27"/>
      <c r="JRV276" s="27"/>
      <c r="JRW276" s="27"/>
      <c r="JRX276" s="27"/>
      <c r="JRY276" s="27"/>
      <c r="JRZ276" s="27"/>
      <c r="JSA276" s="27"/>
      <c r="JSB276" s="27"/>
      <c r="JSC276" s="27"/>
      <c r="JSD276" s="27"/>
      <c r="JSE276" s="27"/>
      <c r="JSF276" s="27"/>
      <c r="JSG276" s="27"/>
      <c r="JSH276" s="27"/>
      <c r="JSI276" s="27"/>
      <c r="JSJ276" s="27"/>
      <c r="JSK276" s="27"/>
      <c r="JSL276" s="27"/>
      <c r="JSM276" s="27"/>
      <c r="JSN276" s="27"/>
      <c r="JSO276" s="27"/>
      <c r="JSP276" s="27"/>
      <c r="JSQ276" s="27"/>
      <c r="JSR276" s="27"/>
      <c r="JSS276" s="27"/>
      <c r="JST276" s="27"/>
      <c r="JSU276" s="27"/>
      <c r="JSV276" s="27"/>
      <c r="JSW276" s="27"/>
      <c r="JSX276" s="27"/>
      <c r="JSY276" s="27"/>
      <c r="JSZ276" s="27"/>
      <c r="JTA276" s="27"/>
      <c r="JTB276" s="27"/>
      <c r="JTC276" s="27"/>
      <c r="JTD276" s="27"/>
      <c r="JTE276" s="27"/>
      <c r="JTF276" s="27"/>
      <c r="JTG276" s="27"/>
      <c r="JTH276" s="27"/>
      <c r="JTI276" s="27"/>
      <c r="JTJ276" s="27"/>
      <c r="JTK276" s="27"/>
      <c r="JTL276" s="27"/>
      <c r="JTM276" s="27"/>
      <c r="JTN276" s="27"/>
      <c r="JTO276" s="27"/>
      <c r="JTP276" s="27"/>
      <c r="JTQ276" s="27"/>
      <c r="JTR276" s="27"/>
      <c r="JTS276" s="27"/>
      <c r="JTT276" s="27"/>
      <c r="JTU276" s="27"/>
      <c r="JTV276" s="27"/>
      <c r="JTW276" s="27"/>
      <c r="JTX276" s="27"/>
      <c r="JTY276" s="27"/>
      <c r="JTZ276" s="27"/>
      <c r="JUA276" s="27"/>
      <c r="JUB276" s="27"/>
      <c r="JUC276" s="27"/>
      <c r="JUD276" s="27"/>
      <c r="JUE276" s="27"/>
      <c r="JUF276" s="27"/>
      <c r="JUG276" s="27"/>
      <c r="JUH276" s="27"/>
      <c r="JUI276" s="27"/>
      <c r="JUJ276" s="27"/>
      <c r="JUK276" s="27"/>
      <c r="JUL276" s="27"/>
      <c r="JUM276" s="27"/>
      <c r="JUN276" s="27"/>
      <c r="JUO276" s="27"/>
      <c r="JUP276" s="27"/>
      <c r="JUQ276" s="27"/>
      <c r="JUR276" s="27"/>
      <c r="JUS276" s="27"/>
      <c r="JUT276" s="27"/>
      <c r="JUU276" s="27"/>
      <c r="JUV276" s="27"/>
      <c r="JUW276" s="27"/>
      <c r="JUX276" s="27"/>
      <c r="JUY276" s="27"/>
      <c r="JUZ276" s="27"/>
      <c r="JVA276" s="27"/>
      <c r="JVB276" s="27"/>
      <c r="JVC276" s="27"/>
      <c r="JVD276" s="27"/>
      <c r="JVE276" s="27"/>
      <c r="JVF276" s="27"/>
      <c r="JVG276" s="27"/>
      <c r="JVH276" s="27"/>
      <c r="JVI276" s="27"/>
      <c r="JVJ276" s="27"/>
      <c r="JVK276" s="27"/>
      <c r="JVL276" s="27"/>
      <c r="JVM276" s="27"/>
      <c r="JVN276" s="27"/>
      <c r="JVO276" s="27"/>
      <c r="JVP276" s="27"/>
      <c r="JVQ276" s="27"/>
      <c r="JVR276" s="27"/>
      <c r="JVS276" s="27"/>
      <c r="JVT276" s="27"/>
      <c r="JVU276" s="27"/>
      <c r="JVV276" s="27"/>
      <c r="JVW276" s="27"/>
      <c r="JVX276" s="27"/>
      <c r="JVY276" s="27"/>
      <c r="JVZ276" s="27"/>
      <c r="JWA276" s="27"/>
      <c r="JWB276" s="27"/>
      <c r="JWC276" s="27"/>
      <c r="JWD276" s="27"/>
      <c r="JWE276" s="27"/>
      <c r="JWF276" s="27"/>
      <c r="JWG276" s="27"/>
      <c r="JWH276" s="27"/>
      <c r="JWI276" s="27"/>
      <c r="JWJ276" s="27"/>
      <c r="JWK276" s="27"/>
      <c r="JWL276" s="27"/>
      <c r="JWM276" s="27"/>
      <c r="JWN276" s="27"/>
      <c r="JWO276" s="27"/>
      <c r="JWP276" s="27"/>
      <c r="JWQ276" s="27"/>
      <c r="JWR276" s="27"/>
      <c r="JWS276" s="27"/>
      <c r="JWT276" s="27"/>
      <c r="JWU276" s="27"/>
      <c r="JWV276" s="27"/>
      <c r="JWW276" s="27"/>
      <c r="JWX276" s="27"/>
      <c r="JWY276" s="27"/>
      <c r="JWZ276" s="27"/>
      <c r="JXA276" s="27"/>
      <c r="JXB276" s="27"/>
      <c r="JXC276" s="27"/>
      <c r="JXD276" s="27"/>
      <c r="JXE276" s="27"/>
      <c r="JXF276" s="27"/>
      <c r="JXG276" s="27"/>
      <c r="JXH276" s="27"/>
      <c r="JXI276" s="27"/>
      <c r="JXJ276" s="27"/>
      <c r="JXK276" s="27"/>
      <c r="JXL276" s="27"/>
      <c r="JXM276" s="27"/>
      <c r="JXN276" s="27"/>
      <c r="JXO276" s="27"/>
      <c r="JXP276" s="27"/>
      <c r="JXQ276" s="27"/>
      <c r="JXR276" s="27"/>
      <c r="JXS276" s="27"/>
      <c r="JXT276" s="27"/>
      <c r="JXU276" s="27"/>
      <c r="JXV276" s="27"/>
      <c r="JXW276" s="27"/>
      <c r="JXX276" s="27"/>
      <c r="JXY276" s="27"/>
      <c r="JXZ276" s="27"/>
      <c r="JYA276" s="27"/>
      <c r="JYB276" s="27"/>
      <c r="JYC276" s="27"/>
      <c r="JYD276" s="27"/>
      <c r="JYE276" s="27"/>
      <c r="JYF276" s="27"/>
      <c r="JYG276" s="27"/>
      <c r="JYH276" s="27"/>
      <c r="JYI276" s="27"/>
      <c r="JYJ276" s="27"/>
      <c r="JYK276" s="27"/>
      <c r="JYL276" s="27"/>
      <c r="JYM276" s="27"/>
      <c r="JYN276" s="27"/>
      <c r="JYO276" s="27"/>
      <c r="JYP276" s="27"/>
      <c r="JYQ276" s="27"/>
      <c r="JYR276" s="27"/>
      <c r="JYS276" s="27"/>
      <c r="JYT276" s="27"/>
      <c r="JYU276" s="27"/>
      <c r="JYV276" s="27"/>
      <c r="JYW276" s="27"/>
      <c r="JYX276" s="27"/>
      <c r="JYY276" s="27"/>
      <c r="JYZ276" s="27"/>
      <c r="JZA276" s="27"/>
      <c r="JZB276" s="27"/>
      <c r="JZC276" s="27"/>
      <c r="JZD276" s="27"/>
      <c r="JZE276" s="27"/>
      <c r="JZF276" s="27"/>
      <c r="JZG276" s="27"/>
      <c r="JZH276" s="27"/>
      <c r="JZI276" s="27"/>
      <c r="JZJ276" s="27"/>
      <c r="JZK276" s="27"/>
      <c r="JZL276" s="27"/>
      <c r="JZM276" s="27"/>
      <c r="JZN276" s="27"/>
      <c r="JZO276" s="27"/>
      <c r="JZP276" s="27"/>
      <c r="JZQ276" s="27"/>
      <c r="JZR276" s="27"/>
      <c r="JZS276" s="27"/>
      <c r="JZT276" s="27"/>
      <c r="JZU276" s="27"/>
      <c r="JZV276" s="27"/>
      <c r="JZW276" s="27"/>
      <c r="JZX276" s="27"/>
      <c r="JZY276" s="27"/>
      <c r="JZZ276" s="27"/>
      <c r="KAA276" s="27"/>
      <c r="KAB276" s="27"/>
      <c r="KAC276" s="27"/>
      <c r="KAD276" s="27"/>
      <c r="KAE276" s="27"/>
      <c r="KAF276" s="27"/>
      <c r="KAG276" s="27"/>
      <c r="KAH276" s="27"/>
      <c r="KAI276" s="27"/>
      <c r="KAJ276" s="27"/>
      <c r="KAK276" s="27"/>
      <c r="KAL276" s="27"/>
      <c r="KAM276" s="27"/>
      <c r="KAN276" s="27"/>
      <c r="KAO276" s="27"/>
      <c r="KAP276" s="27"/>
      <c r="KAQ276" s="27"/>
      <c r="KAR276" s="27"/>
      <c r="KAS276" s="27"/>
      <c r="KAT276" s="27"/>
      <c r="KAU276" s="27"/>
      <c r="KAV276" s="27"/>
      <c r="KAW276" s="27"/>
      <c r="KAX276" s="27"/>
      <c r="KAY276" s="27"/>
      <c r="KAZ276" s="27"/>
      <c r="KBA276" s="27"/>
      <c r="KBB276" s="27"/>
      <c r="KBC276" s="27"/>
      <c r="KBD276" s="27"/>
      <c r="KBE276" s="27"/>
      <c r="KBF276" s="27"/>
      <c r="KBG276" s="27"/>
      <c r="KBH276" s="27"/>
      <c r="KBI276" s="27"/>
      <c r="KBJ276" s="27"/>
      <c r="KBK276" s="27"/>
      <c r="KBL276" s="27"/>
      <c r="KBM276" s="27"/>
      <c r="KBN276" s="27"/>
      <c r="KBO276" s="27"/>
      <c r="KBP276" s="27"/>
      <c r="KBQ276" s="27"/>
      <c r="KBR276" s="27"/>
      <c r="KBS276" s="27"/>
      <c r="KBT276" s="27"/>
      <c r="KBU276" s="27"/>
      <c r="KBV276" s="27"/>
      <c r="KBW276" s="27"/>
      <c r="KBX276" s="27"/>
      <c r="KBY276" s="27"/>
      <c r="KBZ276" s="27"/>
      <c r="KCA276" s="27"/>
      <c r="KCB276" s="27"/>
      <c r="KCC276" s="27"/>
      <c r="KCD276" s="27"/>
      <c r="KCE276" s="27"/>
      <c r="KCF276" s="27"/>
      <c r="KCG276" s="27"/>
      <c r="KCH276" s="27"/>
      <c r="KCI276" s="27"/>
      <c r="KCJ276" s="27"/>
      <c r="KCK276" s="27"/>
      <c r="KCL276" s="27"/>
      <c r="KCM276" s="27"/>
      <c r="KCN276" s="27"/>
      <c r="KCO276" s="27"/>
      <c r="KCP276" s="27"/>
      <c r="KCQ276" s="27"/>
      <c r="KCR276" s="27"/>
      <c r="KCS276" s="27"/>
      <c r="KCT276" s="27"/>
      <c r="KCU276" s="27"/>
      <c r="KCV276" s="27"/>
      <c r="KCW276" s="27"/>
      <c r="KCX276" s="27"/>
      <c r="KCY276" s="27"/>
      <c r="KCZ276" s="27"/>
      <c r="KDA276" s="27"/>
      <c r="KDB276" s="27"/>
      <c r="KDC276" s="27"/>
      <c r="KDD276" s="27"/>
      <c r="KDE276" s="27"/>
      <c r="KDF276" s="27"/>
      <c r="KDG276" s="27"/>
      <c r="KDH276" s="27"/>
      <c r="KDI276" s="27"/>
      <c r="KDJ276" s="27"/>
      <c r="KDK276" s="27"/>
      <c r="KDL276" s="27"/>
      <c r="KDM276" s="27"/>
      <c r="KDN276" s="27"/>
      <c r="KDO276" s="27"/>
      <c r="KDP276" s="27"/>
      <c r="KDQ276" s="27"/>
      <c r="KDR276" s="27"/>
      <c r="KDS276" s="27"/>
      <c r="KDT276" s="27"/>
      <c r="KDU276" s="27"/>
      <c r="KDV276" s="27"/>
      <c r="KDW276" s="27"/>
      <c r="KDX276" s="27"/>
      <c r="KDY276" s="27"/>
      <c r="KDZ276" s="27"/>
      <c r="KEA276" s="27"/>
      <c r="KEB276" s="27"/>
      <c r="KEC276" s="27"/>
      <c r="KED276" s="27"/>
      <c r="KEE276" s="27"/>
      <c r="KEF276" s="27"/>
      <c r="KEG276" s="27"/>
      <c r="KEH276" s="27"/>
      <c r="KEI276" s="27"/>
      <c r="KEJ276" s="27"/>
      <c r="KEK276" s="27"/>
      <c r="KEL276" s="27"/>
      <c r="KEM276" s="27"/>
      <c r="KEN276" s="27"/>
      <c r="KEO276" s="27"/>
      <c r="KEP276" s="27"/>
      <c r="KEQ276" s="27"/>
      <c r="KER276" s="27"/>
      <c r="KES276" s="27"/>
      <c r="KET276" s="27"/>
      <c r="KEU276" s="27"/>
      <c r="KEV276" s="27"/>
      <c r="KEW276" s="27"/>
      <c r="KEX276" s="27"/>
      <c r="KEY276" s="27"/>
      <c r="KEZ276" s="27"/>
      <c r="KFA276" s="27"/>
      <c r="KFB276" s="27"/>
      <c r="KFC276" s="27"/>
      <c r="KFD276" s="27"/>
      <c r="KFE276" s="27"/>
      <c r="KFF276" s="27"/>
      <c r="KFG276" s="27"/>
      <c r="KFH276" s="27"/>
      <c r="KFI276" s="27"/>
      <c r="KFJ276" s="27"/>
      <c r="KFK276" s="27"/>
      <c r="KFL276" s="27"/>
      <c r="KFM276" s="27"/>
      <c r="KFN276" s="27"/>
      <c r="KFO276" s="27"/>
      <c r="KFP276" s="27"/>
      <c r="KFQ276" s="27"/>
      <c r="KFR276" s="27"/>
      <c r="KFS276" s="27"/>
      <c r="KFT276" s="27"/>
      <c r="KFU276" s="27"/>
      <c r="KFV276" s="27"/>
      <c r="KFW276" s="27"/>
      <c r="KFX276" s="27"/>
      <c r="KFY276" s="27"/>
      <c r="KFZ276" s="27"/>
      <c r="KGA276" s="27"/>
      <c r="KGB276" s="27"/>
      <c r="KGC276" s="27"/>
      <c r="KGD276" s="27"/>
      <c r="KGE276" s="27"/>
      <c r="KGF276" s="27"/>
      <c r="KGG276" s="27"/>
      <c r="KGH276" s="27"/>
      <c r="KGI276" s="27"/>
      <c r="KGJ276" s="27"/>
      <c r="KGK276" s="27"/>
      <c r="KGL276" s="27"/>
      <c r="KGM276" s="27"/>
      <c r="KGN276" s="27"/>
      <c r="KGO276" s="27"/>
      <c r="KGP276" s="27"/>
      <c r="KGQ276" s="27"/>
      <c r="KGR276" s="27"/>
      <c r="KGS276" s="27"/>
      <c r="KGT276" s="27"/>
      <c r="KGU276" s="27"/>
      <c r="KGV276" s="27"/>
      <c r="KGW276" s="27"/>
      <c r="KGX276" s="27"/>
      <c r="KGY276" s="27"/>
      <c r="KGZ276" s="27"/>
      <c r="KHA276" s="27"/>
      <c r="KHB276" s="27"/>
      <c r="KHC276" s="27"/>
      <c r="KHD276" s="27"/>
      <c r="KHE276" s="27"/>
      <c r="KHF276" s="27"/>
      <c r="KHG276" s="27"/>
      <c r="KHH276" s="27"/>
      <c r="KHI276" s="27"/>
      <c r="KHJ276" s="27"/>
      <c r="KHK276" s="27"/>
      <c r="KHL276" s="27"/>
      <c r="KHM276" s="27"/>
      <c r="KHN276" s="27"/>
      <c r="KHO276" s="27"/>
      <c r="KHP276" s="27"/>
      <c r="KHQ276" s="27"/>
      <c r="KHR276" s="27"/>
      <c r="KHS276" s="27"/>
      <c r="KHT276" s="27"/>
      <c r="KHU276" s="27"/>
      <c r="KHV276" s="27"/>
      <c r="KHW276" s="27"/>
      <c r="KHX276" s="27"/>
      <c r="KHY276" s="27"/>
      <c r="KHZ276" s="27"/>
      <c r="KIA276" s="27"/>
      <c r="KIB276" s="27"/>
      <c r="KIC276" s="27"/>
      <c r="KID276" s="27"/>
      <c r="KIE276" s="27"/>
      <c r="KIF276" s="27"/>
      <c r="KIG276" s="27"/>
      <c r="KIH276" s="27"/>
      <c r="KII276" s="27"/>
      <c r="KIJ276" s="27"/>
      <c r="KIK276" s="27"/>
      <c r="KIL276" s="27"/>
      <c r="KIM276" s="27"/>
      <c r="KIN276" s="27"/>
      <c r="KIO276" s="27"/>
      <c r="KIP276" s="27"/>
      <c r="KIQ276" s="27"/>
      <c r="KIR276" s="27"/>
      <c r="KIS276" s="27"/>
      <c r="KIT276" s="27"/>
      <c r="KIU276" s="27"/>
      <c r="KIV276" s="27"/>
      <c r="KIW276" s="27"/>
      <c r="KIX276" s="27"/>
      <c r="KIY276" s="27"/>
      <c r="KIZ276" s="27"/>
      <c r="KJA276" s="27"/>
      <c r="KJB276" s="27"/>
      <c r="KJC276" s="27"/>
      <c r="KJD276" s="27"/>
      <c r="KJE276" s="27"/>
      <c r="KJF276" s="27"/>
      <c r="KJG276" s="27"/>
      <c r="KJH276" s="27"/>
      <c r="KJI276" s="27"/>
      <c r="KJJ276" s="27"/>
      <c r="KJK276" s="27"/>
      <c r="KJL276" s="27"/>
      <c r="KJM276" s="27"/>
      <c r="KJN276" s="27"/>
      <c r="KJO276" s="27"/>
      <c r="KJP276" s="27"/>
      <c r="KJQ276" s="27"/>
      <c r="KJR276" s="27"/>
      <c r="KJS276" s="27"/>
      <c r="KJT276" s="27"/>
      <c r="KJU276" s="27"/>
      <c r="KJV276" s="27"/>
      <c r="KJW276" s="27"/>
      <c r="KJX276" s="27"/>
      <c r="KJY276" s="27"/>
      <c r="KJZ276" s="27"/>
      <c r="KKA276" s="27"/>
      <c r="KKB276" s="27"/>
      <c r="KKC276" s="27"/>
      <c r="KKD276" s="27"/>
      <c r="KKE276" s="27"/>
      <c r="KKF276" s="27"/>
      <c r="KKG276" s="27"/>
      <c r="KKH276" s="27"/>
      <c r="KKI276" s="27"/>
      <c r="KKJ276" s="27"/>
      <c r="KKK276" s="27"/>
      <c r="KKL276" s="27"/>
      <c r="KKM276" s="27"/>
      <c r="KKN276" s="27"/>
      <c r="KKO276" s="27"/>
      <c r="KKP276" s="27"/>
      <c r="KKQ276" s="27"/>
      <c r="KKR276" s="27"/>
      <c r="KKS276" s="27"/>
      <c r="KKT276" s="27"/>
      <c r="KKU276" s="27"/>
      <c r="KKV276" s="27"/>
      <c r="KKW276" s="27"/>
      <c r="KKX276" s="27"/>
      <c r="KKY276" s="27"/>
      <c r="KKZ276" s="27"/>
      <c r="KLA276" s="27"/>
      <c r="KLB276" s="27"/>
      <c r="KLC276" s="27"/>
      <c r="KLD276" s="27"/>
      <c r="KLE276" s="27"/>
      <c r="KLF276" s="27"/>
      <c r="KLG276" s="27"/>
      <c r="KLH276" s="27"/>
      <c r="KLI276" s="27"/>
      <c r="KLJ276" s="27"/>
      <c r="KLK276" s="27"/>
      <c r="KLL276" s="27"/>
      <c r="KLM276" s="27"/>
      <c r="KLN276" s="27"/>
      <c r="KLO276" s="27"/>
      <c r="KLP276" s="27"/>
      <c r="KLQ276" s="27"/>
      <c r="KLR276" s="27"/>
      <c r="KLS276" s="27"/>
      <c r="KLT276" s="27"/>
      <c r="KLU276" s="27"/>
      <c r="KLV276" s="27"/>
      <c r="KLW276" s="27"/>
      <c r="KLX276" s="27"/>
      <c r="KLY276" s="27"/>
      <c r="KLZ276" s="27"/>
      <c r="KMA276" s="27"/>
      <c r="KMB276" s="27"/>
      <c r="KMC276" s="27"/>
      <c r="KMD276" s="27"/>
      <c r="KME276" s="27"/>
      <c r="KMF276" s="27"/>
      <c r="KMG276" s="27"/>
      <c r="KMH276" s="27"/>
      <c r="KMI276" s="27"/>
      <c r="KMJ276" s="27"/>
      <c r="KMK276" s="27"/>
      <c r="KML276" s="27"/>
      <c r="KMM276" s="27"/>
      <c r="KMN276" s="27"/>
      <c r="KMO276" s="27"/>
      <c r="KMP276" s="27"/>
      <c r="KMQ276" s="27"/>
      <c r="KMR276" s="27"/>
      <c r="KMS276" s="27"/>
      <c r="KMT276" s="27"/>
      <c r="KMU276" s="27"/>
      <c r="KMV276" s="27"/>
      <c r="KMW276" s="27"/>
      <c r="KMX276" s="27"/>
      <c r="KMY276" s="27"/>
      <c r="KMZ276" s="27"/>
      <c r="KNA276" s="27"/>
      <c r="KNB276" s="27"/>
      <c r="KNC276" s="27"/>
      <c r="KND276" s="27"/>
      <c r="KNE276" s="27"/>
      <c r="KNF276" s="27"/>
      <c r="KNG276" s="27"/>
      <c r="KNH276" s="27"/>
      <c r="KNI276" s="27"/>
      <c r="KNJ276" s="27"/>
      <c r="KNK276" s="27"/>
      <c r="KNL276" s="27"/>
      <c r="KNM276" s="27"/>
      <c r="KNN276" s="27"/>
      <c r="KNO276" s="27"/>
      <c r="KNP276" s="27"/>
      <c r="KNQ276" s="27"/>
      <c r="KNR276" s="27"/>
      <c r="KNS276" s="27"/>
      <c r="KNT276" s="27"/>
      <c r="KNU276" s="27"/>
      <c r="KNV276" s="27"/>
      <c r="KNW276" s="27"/>
      <c r="KNX276" s="27"/>
      <c r="KNY276" s="27"/>
      <c r="KNZ276" s="27"/>
      <c r="KOA276" s="27"/>
      <c r="KOB276" s="27"/>
      <c r="KOC276" s="27"/>
      <c r="KOD276" s="27"/>
      <c r="KOE276" s="27"/>
      <c r="KOF276" s="27"/>
      <c r="KOG276" s="27"/>
      <c r="KOH276" s="27"/>
      <c r="KOI276" s="27"/>
      <c r="KOJ276" s="27"/>
      <c r="KOK276" s="27"/>
      <c r="KOL276" s="27"/>
      <c r="KOM276" s="27"/>
      <c r="KON276" s="27"/>
      <c r="KOO276" s="27"/>
      <c r="KOP276" s="27"/>
      <c r="KOQ276" s="27"/>
      <c r="KOR276" s="27"/>
      <c r="KOS276" s="27"/>
      <c r="KOT276" s="27"/>
      <c r="KOU276" s="27"/>
      <c r="KOV276" s="27"/>
      <c r="KOW276" s="27"/>
      <c r="KOX276" s="27"/>
      <c r="KOY276" s="27"/>
      <c r="KOZ276" s="27"/>
      <c r="KPA276" s="27"/>
      <c r="KPB276" s="27"/>
      <c r="KPC276" s="27"/>
      <c r="KPD276" s="27"/>
      <c r="KPE276" s="27"/>
      <c r="KPF276" s="27"/>
      <c r="KPG276" s="27"/>
      <c r="KPH276" s="27"/>
      <c r="KPI276" s="27"/>
      <c r="KPJ276" s="27"/>
      <c r="KPK276" s="27"/>
      <c r="KPL276" s="27"/>
      <c r="KPM276" s="27"/>
      <c r="KPN276" s="27"/>
      <c r="KPO276" s="27"/>
      <c r="KPP276" s="27"/>
      <c r="KPQ276" s="27"/>
      <c r="KPR276" s="27"/>
      <c r="KPS276" s="27"/>
      <c r="KPT276" s="27"/>
      <c r="KPU276" s="27"/>
      <c r="KPV276" s="27"/>
      <c r="KPW276" s="27"/>
      <c r="KPX276" s="27"/>
      <c r="KPY276" s="27"/>
      <c r="KPZ276" s="27"/>
      <c r="KQA276" s="27"/>
      <c r="KQB276" s="27"/>
      <c r="KQC276" s="27"/>
      <c r="KQD276" s="27"/>
      <c r="KQE276" s="27"/>
      <c r="KQF276" s="27"/>
      <c r="KQG276" s="27"/>
      <c r="KQH276" s="27"/>
      <c r="KQI276" s="27"/>
      <c r="KQJ276" s="27"/>
      <c r="KQK276" s="27"/>
      <c r="KQL276" s="27"/>
      <c r="KQM276" s="27"/>
      <c r="KQN276" s="27"/>
      <c r="KQO276" s="27"/>
      <c r="KQP276" s="27"/>
      <c r="KQQ276" s="27"/>
      <c r="KQR276" s="27"/>
      <c r="KQS276" s="27"/>
      <c r="KQT276" s="27"/>
      <c r="KQU276" s="27"/>
      <c r="KQV276" s="27"/>
      <c r="KQW276" s="27"/>
      <c r="KQX276" s="27"/>
      <c r="KQY276" s="27"/>
      <c r="KQZ276" s="27"/>
      <c r="KRA276" s="27"/>
      <c r="KRB276" s="27"/>
      <c r="KRC276" s="27"/>
      <c r="KRD276" s="27"/>
      <c r="KRE276" s="27"/>
      <c r="KRF276" s="27"/>
      <c r="KRG276" s="27"/>
      <c r="KRH276" s="27"/>
      <c r="KRI276" s="27"/>
      <c r="KRJ276" s="27"/>
      <c r="KRK276" s="27"/>
      <c r="KRL276" s="27"/>
      <c r="KRM276" s="27"/>
      <c r="KRN276" s="27"/>
      <c r="KRO276" s="27"/>
      <c r="KRP276" s="27"/>
      <c r="KRQ276" s="27"/>
      <c r="KRR276" s="27"/>
      <c r="KRS276" s="27"/>
      <c r="KRT276" s="27"/>
      <c r="KRU276" s="27"/>
      <c r="KRV276" s="27"/>
      <c r="KRW276" s="27"/>
      <c r="KRX276" s="27"/>
      <c r="KRY276" s="27"/>
      <c r="KRZ276" s="27"/>
      <c r="KSA276" s="27"/>
      <c r="KSB276" s="27"/>
      <c r="KSC276" s="27"/>
      <c r="KSD276" s="27"/>
      <c r="KSE276" s="27"/>
      <c r="KSF276" s="27"/>
      <c r="KSG276" s="27"/>
      <c r="KSH276" s="27"/>
      <c r="KSI276" s="27"/>
      <c r="KSJ276" s="27"/>
      <c r="KSK276" s="27"/>
      <c r="KSL276" s="27"/>
      <c r="KSM276" s="27"/>
      <c r="KSN276" s="27"/>
      <c r="KSO276" s="27"/>
      <c r="KSP276" s="27"/>
      <c r="KSQ276" s="27"/>
      <c r="KSR276" s="27"/>
      <c r="KSS276" s="27"/>
      <c r="KST276" s="27"/>
      <c r="KSU276" s="27"/>
      <c r="KSV276" s="27"/>
      <c r="KSW276" s="27"/>
      <c r="KSX276" s="27"/>
      <c r="KSY276" s="27"/>
      <c r="KSZ276" s="27"/>
      <c r="KTA276" s="27"/>
      <c r="KTB276" s="27"/>
      <c r="KTC276" s="27"/>
      <c r="KTD276" s="27"/>
      <c r="KTE276" s="27"/>
      <c r="KTF276" s="27"/>
      <c r="KTG276" s="27"/>
      <c r="KTH276" s="27"/>
      <c r="KTI276" s="27"/>
      <c r="KTJ276" s="27"/>
      <c r="KTK276" s="27"/>
      <c r="KTL276" s="27"/>
      <c r="KTM276" s="27"/>
      <c r="KTN276" s="27"/>
      <c r="KTO276" s="27"/>
      <c r="KTP276" s="27"/>
      <c r="KTQ276" s="27"/>
      <c r="KTR276" s="27"/>
      <c r="KTS276" s="27"/>
      <c r="KTT276" s="27"/>
      <c r="KTU276" s="27"/>
      <c r="KTV276" s="27"/>
      <c r="KTW276" s="27"/>
      <c r="KTX276" s="27"/>
      <c r="KTY276" s="27"/>
      <c r="KTZ276" s="27"/>
      <c r="KUA276" s="27"/>
      <c r="KUB276" s="27"/>
      <c r="KUC276" s="27"/>
      <c r="KUD276" s="27"/>
      <c r="KUE276" s="27"/>
      <c r="KUF276" s="27"/>
      <c r="KUG276" s="27"/>
      <c r="KUH276" s="27"/>
      <c r="KUI276" s="27"/>
      <c r="KUJ276" s="27"/>
      <c r="KUK276" s="27"/>
      <c r="KUL276" s="27"/>
      <c r="KUM276" s="27"/>
      <c r="KUN276" s="27"/>
      <c r="KUO276" s="27"/>
      <c r="KUP276" s="27"/>
      <c r="KUQ276" s="27"/>
      <c r="KUR276" s="27"/>
      <c r="KUS276" s="27"/>
      <c r="KUT276" s="27"/>
      <c r="KUU276" s="27"/>
      <c r="KUV276" s="27"/>
      <c r="KUW276" s="27"/>
      <c r="KUX276" s="27"/>
      <c r="KUY276" s="27"/>
      <c r="KUZ276" s="27"/>
      <c r="KVA276" s="27"/>
      <c r="KVB276" s="27"/>
      <c r="KVC276" s="27"/>
      <c r="KVD276" s="27"/>
      <c r="KVE276" s="27"/>
      <c r="KVF276" s="27"/>
      <c r="KVG276" s="27"/>
      <c r="KVH276" s="27"/>
      <c r="KVI276" s="27"/>
      <c r="KVJ276" s="27"/>
      <c r="KVK276" s="27"/>
      <c r="KVL276" s="27"/>
      <c r="KVM276" s="27"/>
      <c r="KVN276" s="27"/>
      <c r="KVO276" s="27"/>
      <c r="KVP276" s="27"/>
      <c r="KVQ276" s="27"/>
      <c r="KVR276" s="27"/>
      <c r="KVS276" s="27"/>
      <c r="KVT276" s="27"/>
      <c r="KVU276" s="27"/>
      <c r="KVV276" s="27"/>
      <c r="KVW276" s="27"/>
      <c r="KVX276" s="27"/>
      <c r="KVY276" s="27"/>
      <c r="KVZ276" s="27"/>
      <c r="KWA276" s="27"/>
      <c r="KWB276" s="27"/>
      <c r="KWC276" s="27"/>
      <c r="KWD276" s="27"/>
      <c r="KWE276" s="27"/>
      <c r="KWF276" s="27"/>
      <c r="KWG276" s="27"/>
      <c r="KWH276" s="27"/>
      <c r="KWI276" s="27"/>
      <c r="KWJ276" s="27"/>
      <c r="KWK276" s="27"/>
      <c r="KWL276" s="27"/>
      <c r="KWM276" s="27"/>
      <c r="KWN276" s="27"/>
      <c r="KWO276" s="27"/>
      <c r="KWP276" s="27"/>
      <c r="KWQ276" s="27"/>
      <c r="KWR276" s="27"/>
      <c r="KWS276" s="27"/>
      <c r="KWT276" s="27"/>
      <c r="KWU276" s="27"/>
      <c r="KWV276" s="27"/>
      <c r="KWW276" s="27"/>
      <c r="KWX276" s="27"/>
      <c r="KWY276" s="27"/>
      <c r="KWZ276" s="27"/>
      <c r="KXA276" s="27"/>
      <c r="KXB276" s="27"/>
      <c r="KXC276" s="27"/>
      <c r="KXD276" s="27"/>
      <c r="KXE276" s="27"/>
      <c r="KXF276" s="27"/>
      <c r="KXG276" s="27"/>
      <c r="KXH276" s="27"/>
      <c r="KXI276" s="27"/>
      <c r="KXJ276" s="27"/>
      <c r="KXK276" s="27"/>
      <c r="KXL276" s="27"/>
      <c r="KXM276" s="27"/>
      <c r="KXN276" s="27"/>
      <c r="KXO276" s="27"/>
      <c r="KXP276" s="27"/>
      <c r="KXQ276" s="27"/>
      <c r="KXR276" s="27"/>
      <c r="KXS276" s="27"/>
      <c r="KXT276" s="27"/>
      <c r="KXU276" s="27"/>
      <c r="KXV276" s="27"/>
      <c r="KXW276" s="27"/>
      <c r="KXX276" s="27"/>
      <c r="KXY276" s="27"/>
      <c r="KXZ276" s="27"/>
      <c r="KYA276" s="27"/>
      <c r="KYB276" s="27"/>
      <c r="KYC276" s="27"/>
      <c r="KYD276" s="27"/>
      <c r="KYE276" s="27"/>
      <c r="KYF276" s="27"/>
      <c r="KYG276" s="27"/>
      <c r="KYH276" s="27"/>
      <c r="KYI276" s="27"/>
      <c r="KYJ276" s="27"/>
      <c r="KYK276" s="27"/>
      <c r="KYL276" s="27"/>
      <c r="KYM276" s="27"/>
      <c r="KYN276" s="27"/>
      <c r="KYO276" s="27"/>
      <c r="KYP276" s="27"/>
      <c r="KYQ276" s="27"/>
      <c r="KYR276" s="27"/>
      <c r="KYS276" s="27"/>
      <c r="KYT276" s="27"/>
      <c r="KYU276" s="27"/>
      <c r="KYV276" s="27"/>
      <c r="KYW276" s="27"/>
      <c r="KYX276" s="27"/>
      <c r="KYY276" s="27"/>
      <c r="KYZ276" s="27"/>
      <c r="KZA276" s="27"/>
      <c r="KZB276" s="27"/>
      <c r="KZC276" s="27"/>
      <c r="KZD276" s="27"/>
      <c r="KZE276" s="27"/>
      <c r="KZF276" s="27"/>
      <c r="KZG276" s="27"/>
      <c r="KZH276" s="27"/>
      <c r="KZI276" s="27"/>
      <c r="KZJ276" s="27"/>
      <c r="KZK276" s="27"/>
      <c r="KZL276" s="27"/>
      <c r="KZM276" s="27"/>
      <c r="KZN276" s="27"/>
      <c r="KZO276" s="27"/>
      <c r="KZP276" s="27"/>
      <c r="KZQ276" s="27"/>
      <c r="KZR276" s="27"/>
      <c r="KZS276" s="27"/>
      <c r="KZT276" s="27"/>
      <c r="KZU276" s="27"/>
      <c r="KZV276" s="27"/>
      <c r="KZW276" s="27"/>
      <c r="KZX276" s="27"/>
      <c r="KZY276" s="27"/>
      <c r="KZZ276" s="27"/>
      <c r="LAA276" s="27"/>
      <c r="LAB276" s="27"/>
      <c r="LAC276" s="27"/>
      <c r="LAD276" s="27"/>
      <c r="LAE276" s="27"/>
      <c r="LAF276" s="27"/>
      <c r="LAG276" s="27"/>
      <c r="LAH276" s="27"/>
      <c r="LAI276" s="27"/>
      <c r="LAJ276" s="27"/>
      <c r="LAK276" s="27"/>
      <c r="LAL276" s="27"/>
      <c r="LAM276" s="27"/>
      <c r="LAN276" s="27"/>
      <c r="LAO276" s="27"/>
      <c r="LAP276" s="27"/>
      <c r="LAQ276" s="27"/>
      <c r="LAR276" s="27"/>
      <c r="LAS276" s="27"/>
      <c r="LAT276" s="27"/>
      <c r="LAU276" s="27"/>
      <c r="LAV276" s="27"/>
      <c r="LAW276" s="27"/>
      <c r="LAX276" s="27"/>
      <c r="LAY276" s="27"/>
      <c r="LAZ276" s="27"/>
      <c r="LBA276" s="27"/>
      <c r="LBB276" s="27"/>
      <c r="LBC276" s="27"/>
      <c r="LBD276" s="27"/>
      <c r="LBE276" s="27"/>
      <c r="LBF276" s="27"/>
      <c r="LBG276" s="27"/>
      <c r="LBH276" s="27"/>
      <c r="LBI276" s="27"/>
      <c r="LBJ276" s="27"/>
      <c r="LBK276" s="27"/>
      <c r="LBL276" s="27"/>
      <c r="LBM276" s="27"/>
      <c r="LBN276" s="27"/>
      <c r="LBO276" s="27"/>
      <c r="LBP276" s="27"/>
      <c r="LBQ276" s="27"/>
      <c r="LBR276" s="27"/>
      <c r="LBS276" s="27"/>
      <c r="LBT276" s="27"/>
      <c r="LBU276" s="27"/>
      <c r="LBV276" s="27"/>
      <c r="LBW276" s="27"/>
      <c r="LBX276" s="27"/>
      <c r="LBY276" s="27"/>
      <c r="LBZ276" s="27"/>
      <c r="LCA276" s="27"/>
      <c r="LCB276" s="27"/>
      <c r="LCC276" s="27"/>
      <c r="LCD276" s="27"/>
      <c r="LCE276" s="27"/>
      <c r="LCF276" s="27"/>
      <c r="LCG276" s="27"/>
      <c r="LCH276" s="27"/>
      <c r="LCI276" s="27"/>
      <c r="LCJ276" s="27"/>
      <c r="LCK276" s="27"/>
      <c r="LCL276" s="27"/>
      <c r="LCM276" s="27"/>
      <c r="LCN276" s="27"/>
      <c r="LCO276" s="27"/>
      <c r="LCP276" s="27"/>
      <c r="LCQ276" s="27"/>
      <c r="LCR276" s="27"/>
      <c r="LCS276" s="27"/>
      <c r="LCT276" s="27"/>
      <c r="LCU276" s="27"/>
      <c r="LCV276" s="27"/>
      <c r="LCW276" s="27"/>
      <c r="LCX276" s="27"/>
      <c r="LCY276" s="27"/>
      <c r="LCZ276" s="27"/>
      <c r="LDA276" s="27"/>
      <c r="LDB276" s="27"/>
      <c r="LDC276" s="27"/>
      <c r="LDD276" s="27"/>
      <c r="LDE276" s="27"/>
      <c r="LDF276" s="27"/>
      <c r="LDG276" s="27"/>
      <c r="LDH276" s="27"/>
      <c r="LDI276" s="27"/>
      <c r="LDJ276" s="27"/>
      <c r="LDK276" s="27"/>
      <c r="LDL276" s="27"/>
      <c r="LDM276" s="27"/>
      <c r="LDN276" s="27"/>
      <c r="LDO276" s="27"/>
      <c r="LDP276" s="27"/>
      <c r="LDQ276" s="27"/>
      <c r="LDR276" s="27"/>
      <c r="LDS276" s="27"/>
      <c r="LDT276" s="27"/>
      <c r="LDU276" s="27"/>
      <c r="LDV276" s="27"/>
      <c r="LDW276" s="27"/>
      <c r="LDX276" s="27"/>
      <c r="LDY276" s="27"/>
      <c r="LDZ276" s="27"/>
      <c r="LEA276" s="27"/>
      <c r="LEB276" s="27"/>
      <c r="LEC276" s="27"/>
      <c r="LED276" s="27"/>
      <c r="LEE276" s="27"/>
      <c r="LEF276" s="27"/>
      <c r="LEG276" s="27"/>
      <c r="LEH276" s="27"/>
      <c r="LEI276" s="27"/>
      <c r="LEJ276" s="27"/>
      <c r="LEK276" s="27"/>
      <c r="LEL276" s="27"/>
      <c r="LEM276" s="27"/>
      <c r="LEN276" s="27"/>
      <c r="LEO276" s="27"/>
      <c r="LEP276" s="27"/>
      <c r="LEQ276" s="27"/>
      <c r="LER276" s="27"/>
      <c r="LES276" s="27"/>
      <c r="LET276" s="27"/>
      <c r="LEU276" s="27"/>
      <c r="LEV276" s="27"/>
      <c r="LEW276" s="27"/>
      <c r="LEX276" s="27"/>
      <c r="LEY276" s="27"/>
      <c r="LEZ276" s="27"/>
      <c r="LFA276" s="27"/>
      <c r="LFB276" s="27"/>
      <c r="LFC276" s="27"/>
      <c r="LFD276" s="27"/>
      <c r="LFE276" s="27"/>
      <c r="LFF276" s="27"/>
      <c r="LFG276" s="27"/>
      <c r="LFH276" s="27"/>
      <c r="LFI276" s="27"/>
      <c r="LFJ276" s="27"/>
      <c r="LFK276" s="27"/>
      <c r="LFL276" s="27"/>
      <c r="LFM276" s="27"/>
      <c r="LFN276" s="27"/>
      <c r="LFO276" s="27"/>
      <c r="LFP276" s="27"/>
      <c r="LFQ276" s="27"/>
      <c r="LFR276" s="27"/>
      <c r="LFS276" s="27"/>
      <c r="LFT276" s="27"/>
      <c r="LFU276" s="27"/>
      <c r="LFV276" s="27"/>
      <c r="LFW276" s="27"/>
      <c r="LFX276" s="27"/>
      <c r="LFY276" s="27"/>
      <c r="LFZ276" s="27"/>
      <c r="LGA276" s="27"/>
      <c r="LGB276" s="27"/>
      <c r="LGC276" s="27"/>
      <c r="LGD276" s="27"/>
      <c r="LGE276" s="27"/>
      <c r="LGF276" s="27"/>
      <c r="LGG276" s="27"/>
      <c r="LGH276" s="27"/>
      <c r="LGI276" s="27"/>
      <c r="LGJ276" s="27"/>
      <c r="LGK276" s="27"/>
      <c r="LGL276" s="27"/>
      <c r="LGM276" s="27"/>
      <c r="LGN276" s="27"/>
      <c r="LGO276" s="27"/>
      <c r="LGP276" s="27"/>
      <c r="LGQ276" s="27"/>
      <c r="LGR276" s="27"/>
      <c r="LGS276" s="27"/>
      <c r="LGT276" s="27"/>
      <c r="LGU276" s="27"/>
      <c r="LGV276" s="27"/>
      <c r="LGW276" s="27"/>
      <c r="LGX276" s="27"/>
      <c r="LGY276" s="27"/>
      <c r="LGZ276" s="27"/>
      <c r="LHA276" s="27"/>
      <c r="LHB276" s="27"/>
      <c r="LHC276" s="27"/>
      <c r="LHD276" s="27"/>
      <c r="LHE276" s="27"/>
      <c r="LHF276" s="27"/>
      <c r="LHG276" s="27"/>
      <c r="LHH276" s="27"/>
      <c r="LHI276" s="27"/>
      <c r="LHJ276" s="27"/>
      <c r="LHK276" s="27"/>
      <c r="LHL276" s="27"/>
      <c r="LHM276" s="27"/>
      <c r="LHN276" s="27"/>
      <c r="LHO276" s="27"/>
      <c r="LHP276" s="27"/>
      <c r="LHQ276" s="27"/>
      <c r="LHR276" s="27"/>
      <c r="LHS276" s="27"/>
      <c r="LHT276" s="27"/>
      <c r="LHU276" s="27"/>
      <c r="LHV276" s="27"/>
      <c r="LHW276" s="27"/>
      <c r="LHX276" s="27"/>
      <c r="LHY276" s="27"/>
      <c r="LHZ276" s="27"/>
      <c r="LIA276" s="27"/>
      <c r="LIB276" s="27"/>
      <c r="LIC276" s="27"/>
      <c r="LID276" s="27"/>
      <c r="LIE276" s="27"/>
      <c r="LIF276" s="27"/>
      <c r="LIG276" s="27"/>
      <c r="LIH276" s="27"/>
      <c r="LII276" s="27"/>
      <c r="LIJ276" s="27"/>
      <c r="LIK276" s="27"/>
      <c r="LIL276" s="27"/>
      <c r="LIM276" s="27"/>
      <c r="LIN276" s="27"/>
      <c r="LIO276" s="27"/>
      <c r="LIP276" s="27"/>
      <c r="LIQ276" s="27"/>
      <c r="LIR276" s="27"/>
      <c r="LIS276" s="27"/>
      <c r="LIT276" s="27"/>
      <c r="LIU276" s="27"/>
      <c r="LIV276" s="27"/>
      <c r="LIW276" s="27"/>
      <c r="LIX276" s="27"/>
      <c r="LIY276" s="27"/>
      <c r="LIZ276" s="27"/>
      <c r="LJA276" s="27"/>
      <c r="LJB276" s="27"/>
      <c r="LJC276" s="27"/>
      <c r="LJD276" s="27"/>
      <c r="LJE276" s="27"/>
      <c r="LJF276" s="27"/>
      <c r="LJG276" s="27"/>
      <c r="LJH276" s="27"/>
      <c r="LJI276" s="27"/>
      <c r="LJJ276" s="27"/>
      <c r="LJK276" s="27"/>
      <c r="LJL276" s="27"/>
      <c r="LJM276" s="27"/>
      <c r="LJN276" s="27"/>
      <c r="LJO276" s="27"/>
      <c r="LJP276" s="27"/>
      <c r="LJQ276" s="27"/>
      <c r="LJR276" s="27"/>
      <c r="LJS276" s="27"/>
      <c r="LJT276" s="27"/>
      <c r="LJU276" s="27"/>
      <c r="LJV276" s="27"/>
      <c r="LJW276" s="27"/>
      <c r="LJX276" s="27"/>
      <c r="LJY276" s="27"/>
      <c r="LJZ276" s="27"/>
      <c r="LKA276" s="27"/>
      <c r="LKB276" s="27"/>
      <c r="LKC276" s="27"/>
      <c r="LKD276" s="27"/>
      <c r="LKE276" s="27"/>
      <c r="LKF276" s="27"/>
      <c r="LKG276" s="27"/>
      <c r="LKH276" s="27"/>
      <c r="LKI276" s="27"/>
      <c r="LKJ276" s="27"/>
      <c r="LKK276" s="27"/>
      <c r="LKL276" s="27"/>
      <c r="LKM276" s="27"/>
      <c r="LKN276" s="27"/>
      <c r="LKO276" s="27"/>
      <c r="LKP276" s="27"/>
      <c r="LKQ276" s="27"/>
      <c r="LKR276" s="27"/>
      <c r="LKS276" s="27"/>
      <c r="LKT276" s="27"/>
      <c r="LKU276" s="27"/>
      <c r="LKV276" s="27"/>
      <c r="LKW276" s="27"/>
      <c r="LKX276" s="27"/>
      <c r="LKY276" s="27"/>
      <c r="LKZ276" s="27"/>
      <c r="LLA276" s="27"/>
      <c r="LLB276" s="27"/>
      <c r="LLC276" s="27"/>
      <c r="LLD276" s="27"/>
      <c r="LLE276" s="27"/>
      <c r="LLF276" s="27"/>
      <c r="LLG276" s="27"/>
      <c r="LLH276" s="27"/>
      <c r="LLI276" s="27"/>
      <c r="LLJ276" s="27"/>
      <c r="LLK276" s="27"/>
      <c r="LLL276" s="27"/>
      <c r="LLM276" s="27"/>
      <c r="LLN276" s="27"/>
      <c r="LLO276" s="27"/>
      <c r="LLP276" s="27"/>
      <c r="LLQ276" s="27"/>
      <c r="LLR276" s="27"/>
      <c r="LLS276" s="27"/>
      <c r="LLT276" s="27"/>
      <c r="LLU276" s="27"/>
      <c r="LLV276" s="27"/>
      <c r="LLW276" s="27"/>
      <c r="LLX276" s="27"/>
      <c r="LLY276" s="27"/>
      <c r="LLZ276" s="27"/>
      <c r="LMA276" s="27"/>
      <c r="LMB276" s="27"/>
      <c r="LMC276" s="27"/>
      <c r="LMD276" s="27"/>
      <c r="LME276" s="27"/>
      <c r="LMF276" s="27"/>
      <c r="LMG276" s="27"/>
      <c r="LMH276" s="27"/>
      <c r="LMI276" s="27"/>
      <c r="LMJ276" s="27"/>
      <c r="LMK276" s="27"/>
      <c r="LML276" s="27"/>
      <c r="LMM276" s="27"/>
      <c r="LMN276" s="27"/>
      <c r="LMO276" s="27"/>
      <c r="LMP276" s="27"/>
      <c r="LMQ276" s="27"/>
      <c r="LMR276" s="27"/>
      <c r="LMS276" s="27"/>
      <c r="LMT276" s="27"/>
      <c r="LMU276" s="27"/>
      <c r="LMV276" s="27"/>
      <c r="LMW276" s="27"/>
      <c r="LMX276" s="27"/>
      <c r="LMY276" s="27"/>
      <c r="LMZ276" s="27"/>
      <c r="LNA276" s="27"/>
      <c r="LNB276" s="27"/>
      <c r="LNC276" s="27"/>
      <c r="LND276" s="27"/>
      <c r="LNE276" s="27"/>
      <c r="LNF276" s="27"/>
      <c r="LNG276" s="27"/>
      <c r="LNH276" s="27"/>
      <c r="LNI276" s="27"/>
      <c r="LNJ276" s="27"/>
      <c r="LNK276" s="27"/>
      <c r="LNL276" s="27"/>
      <c r="LNM276" s="27"/>
      <c r="LNN276" s="27"/>
      <c r="LNO276" s="27"/>
      <c r="LNP276" s="27"/>
      <c r="LNQ276" s="27"/>
      <c r="LNR276" s="27"/>
      <c r="LNS276" s="27"/>
      <c r="LNT276" s="27"/>
      <c r="LNU276" s="27"/>
      <c r="LNV276" s="27"/>
      <c r="LNW276" s="27"/>
      <c r="LNX276" s="27"/>
      <c r="LNY276" s="27"/>
      <c r="LNZ276" s="27"/>
      <c r="LOA276" s="27"/>
      <c r="LOB276" s="27"/>
      <c r="LOC276" s="27"/>
      <c r="LOD276" s="27"/>
      <c r="LOE276" s="27"/>
      <c r="LOF276" s="27"/>
      <c r="LOG276" s="27"/>
      <c r="LOH276" s="27"/>
      <c r="LOI276" s="27"/>
      <c r="LOJ276" s="27"/>
      <c r="LOK276" s="27"/>
      <c r="LOL276" s="27"/>
      <c r="LOM276" s="27"/>
      <c r="LON276" s="27"/>
      <c r="LOO276" s="27"/>
      <c r="LOP276" s="27"/>
      <c r="LOQ276" s="27"/>
      <c r="LOR276" s="27"/>
      <c r="LOS276" s="27"/>
      <c r="LOT276" s="27"/>
      <c r="LOU276" s="27"/>
      <c r="LOV276" s="27"/>
      <c r="LOW276" s="27"/>
      <c r="LOX276" s="27"/>
      <c r="LOY276" s="27"/>
      <c r="LOZ276" s="27"/>
      <c r="LPA276" s="27"/>
      <c r="LPB276" s="27"/>
      <c r="LPC276" s="27"/>
      <c r="LPD276" s="27"/>
      <c r="LPE276" s="27"/>
      <c r="LPF276" s="27"/>
      <c r="LPG276" s="27"/>
      <c r="LPH276" s="27"/>
      <c r="LPI276" s="27"/>
      <c r="LPJ276" s="27"/>
      <c r="LPK276" s="27"/>
      <c r="LPL276" s="27"/>
      <c r="LPM276" s="27"/>
      <c r="LPN276" s="27"/>
      <c r="LPO276" s="27"/>
      <c r="LPP276" s="27"/>
      <c r="LPQ276" s="27"/>
      <c r="LPR276" s="27"/>
      <c r="LPS276" s="27"/>
      <c r="LPT276" s="27"/>
      <c r="LPU276" s="27"/>
      <c r="LPV276" s="27"/>
      <c r="LPW276" s="27"/>
      <c r="LPX276" s="27"/>
      <c r="LPY276" s="27"/>
      <c r="LPZ276" s="27"/>
      <c r="LQA276" s="27"/>
      <c r="LQB276" s="27"/>
      <c r="LQC276" s="27"/>
      <c r="LQD276" s="27"/>
      <c r="LQE276" s="27"/>
      <c r="LQF276" s="27"/>
      <c r="LQG276" s="27"/>
      <c r="LQH276" s="27"/>
      <c r="LQI276" s="27"/>
      <c r="LQJ276" s="27"/>
      <c r="LQK276" s="27"/>
      <c r="LQL276" s="27"/>
      <c r="LQM276" s="27"/>
      <c r="LQN276" s="27"/>
      <c r="LQO276" s="27"/>
      <c r="LQP276" s="27"/>
      <c r="LQQ276" s="27"/>
      <c r="LQR276" s="27"/>
      <c r="LQS276" s="27"/>
      <c r="LQT276" s="27"/>
      <c r="LQU276" s="27"/>
      <c r="LQV276" s="27"/>
      <c r="LQW276" s="27"/>
      <c r="LQX276" s="27"/>
      <c r="LQY276" s="27"/>
      <c r="LQZ276" s="27"/>
      <c r="LRA276" s="27"/>
      <c r="LRB276" s="27"/>
      <c r="LRC276" s="27"/>
      <c r="LRD276" s="27"/>
      <c r="LRE276" s="27"/>
      <c r="LRF276" s="27"/>
      <c r="LRG276" s="27"/>
      <c r="LRH276" s="27"/>
      <c r="LRI276" s="27"/>
      <c r="LRJ276" s="27"/>
      <c r="LRK276" s="27"/>
      <c r="LRL276" s="27"/>
      <c r="LRM276" s="27"/>
      <c r="LRN276" s="27"/>
      <c r="LRO276" s="27"/>
      <c r="LRP276" s="27"/>
      <c r="LRQ276" s="27"/>
      <c r="LRR276" s="27"/>
      <c r="LRS276" s="27"/>
      <c r="LRT276" s="27"/>
      <c r="LRU276" s="27"/>
      <c r="LRV276" s="27"/>
      <c r="LRW276" s="27"/>
      <c r="LRX276" s="27"/>
      <c r="LRY276" s="27"/>
      <c r="LRZ276" s="27"/>
      <c r="LSA276" s="27"/>
      <c r="LSB276" s="27"/>
      <c r="LSC276" s="27"/>
      <c r="LSD276" s="27"/>
      <c r="LSE276" s="27"/>
      <c r="LSF276" s="27"/>
      <c r="LSG276" s="27"/>
      <c r="LSH276" s="27"/>
      <c r="LSI276" s="27"/>
      <c r="LSJ276" s="27"/>
      <c r="LSK276" s="27"/>
      <c r="LSL276" s="27"/>
      <c r="LSM276" s="27"/>
      <c r="LSN276" s="27"/>
      <c r="LSO276" s="27"/>
      <c r="LSP276" s="27"/>
      <c r="LSQ276" s="27"/>
      <c r="LSR276" s="27"/>
      <c r="LSS276" s="27"/>
      <c r="LST276" s="27"/>
      <c r="LSU276" s="27"/>
      <c r="LSV276" s="27"/>
      <c r="LSW276" s="27"/>
      <c r="LSX276" s="27"/>
      <c r="LSY276" s="27"/>
      <c r="LSZ276" s="27"/>
      <c r="LTA276" s="27"/>
      <c r="LTB276" s="27"/>
      <c r="LTC276" s="27"/>
      <c r="LTD276" s="27"/>
      <c r="LTE276" s="27"/>
      <c r="LTF276" s="27"/>
      <c r="LTG276" s="27"/>
      <c r="LTH276" s="27"/>
      <c r="LTI276" s="27"/>
      <c r="LTJ276" s="27"/>
      <c r="LTK276" s="27"/>
      <c r="LTL276" s="27"/>
      <c r="LTM276" s="27"/>
      <c r="LTN276" s="27"/>
      <c r="LTO276" s="27"/>
      <c r="LTP276" s="27"/>
      <c r="LTQ276" s="27"/>
      <c r="LTR276" s="27"/>
      <c r="LTS276" s="27"/>
      <c r="LTT276" s="27"/>
      <c r="LTU276" s="27"/>
      <c r="LTV276" s="27"/>
      <c r="LTW276" s="27"/>
      <c r="LTX276" s="27"/>
      <c r="LTY276" s="27"/>
      <c r="LTZ276" s="27"/>
      <c r="LUA276" s="27"/>
      <c r="LUB276" s="27"/>
      <c r="LUC276" s="27"/>
      <c r="LUD276" s="27"/>
      <c r="LUE276" s="27"/>
      <c r="LUF276" s="27"/>
      <c r="LUG276" s="27"/>
      <c r="LUH276" s="27"/>
      <c r="LUI276" s="27"/>
      <c r="LUJ276" s="27"/>
      <c r="LUK276" s="27"/>
      <c r="LUL276" s="27"/>
      <c r="LUM276" s="27"/>
      <c r="LUN276" s="27"/>
      <c r="LUO276" s="27"/>
      <c r="LUP276" s="27"/>
      <c r="LUQ276" s="27"/>
      <c r="LUR276" s="27"/>
      <c r="LUS276" s="27"/>
      <c r="LUT276" s="27"/>
      <c r="LUU276" s="27"/>
      <c r="LUV276" s="27"/>
      <c r="LUW276" s="27"/>
      <c r="LUX276" s="27"/>
      <c r="LUY276" s="27"/>
      <c r="LUZ276" s="27"/>
      <c r="LVA276" s="27"/>
      <c r="LVB276" s="27"/>
      <c r="LVC276" s="27"/>
      <c r="LVD276" s="27"/>
      <c r="LVE276" s="27"/>
      <c r="LVF276" s="27"/>
      <c r="LVG276" s="27"/>
      <c r="LVH276" s="27"/>
      <c r="LVI276" s="27"/>
      <c r="LVJ276" s="27"/>
      <c r="LVK276" s="27"/>
      <c r="LVL276" s="27"/>
      <c r="LVM276" s="27"/>
      <c r="LVN276" s="27"/>
      <c r="LVO276" s="27"/>
      <c r="LVP276" s="27"/>
      <c r="LVQ276" s="27"/>
      <c r="LVR276" s="27"/>
      <c r="LVS276" s="27"/>
      <c r="LVT276" s="27"/>
      <c r="LVU276" s="27"/>
      <c r="LVV276" s="27"/>
      <c r="LVW276" s="27"/>
      <c r="LVX276" s="27"/>
      <c r="LVY276" s="27"/>
      <c r="LVZ276" s="27"/>
      <c r="LWA276" s="27"/>
      <c r="LWB276" s="27"/>
      <c r="LWC276" s="27"/>
      <c r="LWD276" s="27"/>
      <c r="LWE276" s="27"/>
      <c r="LWF276" s="27"/>
      <c r="LWG276" s="27"/>
      <c r="LWH276" s="27"/>
      <c r="LWI276" s="27"/>
      <c r="LWJ276" s="27"/>
      <c r="LWK276" s="27"/>
      <c r="LWL276" s="27"/>
      <c r="LWM276" s="27"/>
      <c r="LWN276" s="27"/>
      <c r="LWO276" s="27"/>
      <c r="LWP276" s="27"/>
      <c r="LWQ276" s="27"/>
      <c r="LWR276" s="27"/>
      <c r="LWS276" s="27"/>
      <c r="LWT276" s="27"/>
      <c r="LWU276" s="27"/>
      <c r="LWV276" s="27"/>
      <c r="LWW276" s="27"/>
      <c r="LWX276" s="27"/>
      <c r="LWY276" s="27"/>
      <c r="LWZ276" s="27"/>
      <c r="LXA276" s="27"/>
      <c r="LXB276" s="27"/>
      <c r="LXC276" s="27"/>
      <c r="LXD276" s="27"/>
      <c r="LXE276" s="27"/>
      <c r="LXF276" s="27"/>
      <c r="LXG276" s="27"/>
      <c r="LXH276" s="27"/>
      <c r="LXI276" s="27"/>
      <c r="LXJ276" s="27"/>
      <c r="LXK276" s="27"/>
      <c r="LXL276" s="27"/>
      <c r="LXM276" s="27"/>
      <c r="LXN276" s="27"/>
      <c r="LXO276" s="27"/>
      <c r="LXP276" s="27"/>
      <c r="LXQ276" s="27"/>
      <c r="LXR276" s="27"/>
      <c r="LXS276" s="27"/>
      <c r="LXT276" s="27"/>
      <c r="LXU276" s="27"/>
      <c r="LXV276" s="27"/>
      <c r="LXW276" s="27"/>
      <c r="LXX276" s="27"/>
      <c r="LXY276" s="27"/>
      <c r="LXZ276" s="27"/>
      <c r="LYA276" s="27"/>
      <c r="LYB276" s="27"/>
      <c r="LYC276" s="27"/>
      <c r="LYD276" s="27"/>
      <c r="LYE276" s="27"/>
      <c r="LYF276" s="27"/>
      <c r="LYG276" s="27"/>
      <c r="LYH276" s="27"/>
      <c r="LYI276" s="27"/>
      <c r="LYJ276" s="27"/>
      <c r="LYK276" s="27"/>
      <c r="LYL276" s="27"/>
      <c r="LYM276" s="27"/>
      <c r="LYN276" s="27"/>
      <c r="LYO276" s="27"/>
      <c r="LYP276" s="27"/>
      <c r="LYQ276" s="27"/>
      <c r="LYR276" s="27"/>
      <c r="LYS276" s="27"/>
      <c r="LYT276" s="27"/>
      <c r="LYU276" s="27"/>
      <c r="LYV276" s="27"/>
      <c r="LYW276" s="27"/>
      <c r="LYX276" s="27"/>
      <c r="LYY276" s="27"/>
      <c r="LYZ276" s="27"/>
      <c r="LZA276" s="27"/>
      <c r="LZB276" s="27"/>
      <c r="LZC276" s="27"/>
      <c r="LZD276" s="27"/>
      <c r="LZE276" s="27"/>
      <c r="LZF276" s="27"/>
      <c r="LZG276" s="27"/>
      <c r="LZH276" s="27"/>
      <c r="LZI276" s="27"/>
      <c r="LZJ276" s="27"/>
      <c r="LZK276" s="27"/>
      <c r="LZL276" s="27"/>
      <c r="LZM276" s="27"/>
      <c r="LZN276" s="27"/>
      <c r="LZO276" s="27"/>
      <c r="LZP276" s="27"/>
      <c r="LZQ276" s="27"/>
      <c r="LZR276" s="27"/>
      <c r="LZS276" s="27"/>
      <c r="LZT276" s="27"/>
      <c r="LZU276" s="27"/>
      <c r="LZV276" s="27"/>
      <c r="LZW276" s="27"/>
      <c r="LZX276" s="27"/>
      <c r="LZY276" s="27"/>
      <c r="LZZ276" s="27"/>
      <c r="MAA276" s="27"/>
      <c r="MAB276" s="27"/>
      <c r="MAC276" s="27"/>
      <c r="MAD276" s="27"/>
      <c r="MAE276" s="27"/>
      <c r="MAF276" s="27"/>
      <c r="MAG276" s="27"/>
      <c r="MAH276" s="27"/>
      <c r="MAI276" s="27"/>
      <c r="MAJ276" s="27"/>
      <c r="MAK276" s="27"/>
      <c r="MAL276" s="27"/>
      <c r="MAM276" s="27"/>
      <c r="MAN276" s="27"/>
      <c r="MAO276" s="27"/>
      <c r="MAP276" s="27"/>
      <c r="MAQ276" s="27"/>
      <c r="MAR276" s="27"/>
      <c r="MAS276" s="27"/>
      <c r="MAT276" s="27"/>
      <c r="MAU276" s="27"/>
      <c r="MAV276" s="27"/>
      <c r="MAW276" s="27"/>
      <c r="MAX276" s="27"/>
      <c r="MAY276" s="27"/>
      <c r="MAZ276" s="27"/>
      <c r="MBA276" s="27"/>
      <c r="MBB276" s="27"/>
      <c r="MBC276" s="27"/>
      <c r="MBD276" s="27"/>
      <c r="MBE276" s="27"/>
      <c r="MBF276" s="27"/>
      <c r="MBG276" s="27"/>
      <c r="MBH276" s="27"/>
      <c r="MBI276" s="27"/>
      <c r="MBJ276" s="27"/>
      <c r="MBK276" s="27"/>
      <c r="MBL276" s="27"/>
      <c r="MBM276" s="27"/>
      <c r="MBN276" s="27"/>
      <c r="MBO276" s="27"/>
      <c r="MBP276" s="27"/>
      <c r="MBQ276" s="27"/>
      <c r="MBR276" s="27"/>
      <c r="MBS276" s="27"/>
      <c r="MBT276" s="27"/>
      <c r="MBU276" s="27"/>
      <c r="MBV276" s="27"/>
      <c r="MBW276" s="27"/>
      <c r="MBX276" s="27"/>
      <c r="MBY276" s="27"/>
      <c r="MBZ276" s="27"/>
      <c r="MCA276" s="27"/>
      <c r="MCB276" s="27"/>
      <c r="MCC276" s="27"/>
      <c r="MCD276" s="27"/>
      <c r="MCE276" s="27"/>
      <c r="MCF276" s="27"/>
      <c r="MCG276" s="27"/>
      <c r="MCH276" s="27"/>
      <c r="MCI276" s="27"/>
      <c r="MCJ276" s="27"/>
      <c r="MCK276" s="27"/>
      <c r="MCL276" s="27"/>
      <c r="MCM276" s="27"/>
      <c r="MCN276" s="27"/>
      <c r="MCO276" s="27"/>
      <c r="MCP276" s="27"/>
      <c r="MCQ276" s="27"/>
      <c r="MCR276" s="27"/>
      <c r="MCS276" s="27"/>
      <c r="MCT276" s="27"/>
      <c r="MCU276" s="27"/>
      <c r="MCV276" s="27"/>
      <c r="MCW276" s="27"/>
      <c r="MCX276" s="27"/>
      <c r="MCY276" s="27"/>
      <c r="MCZ276" s="27"/>
      <c r="MDA276" s="27"/>
      <c r="MDB276" s="27"/>
      <c r="MDC276" s="27"/>
      <c r="MDD276" s="27"/>
      <c r="MDE276" s="27"/>
      <c r="MDF276" s="27"/>
      <c r="MDG276" s="27"/>
      <c r="MDH276" s="27"/>
      <c r="MDI276" s="27"/>
      <c r="MDJ276" s="27"/>
      <c r="MDK276" s="27"/>
      <c r="MDL276" s="27"/>
      <c r="MDM276" s="27"/>
      <c r="MDN276" s="27"/>
      <c r="MDO276" s="27"/>
      <c r="MDP276" s="27"/>
      <c r="MDQ276" s="27"/>
      <c r="MDR276" s="27"/>
      <c r="MDS276" s="27"/>
      <c r="MDT276" s="27"/>
      <c r="MDU276" s="27"/>
      <c r="MDV276" s="27"/>
      <c r="MDW276" s="27"/>
      <c r="MDX276" s="27"/>
      <c r="MDY276" s="27"/>
      <c r="MDZ276" s="27"/>
      <c r="MEA276" s="27"/>
      <c r="MEB276" s="27"/>
      <c r="MEC276" s="27"/>
      <c r="MED276" s="27"/>
      <c r="MEE276" s="27"/>
      <c r="MEF276" s="27"/>
      <c r="MEG276" s="27"/>
      <c r="MEH276" s="27"/>
      <c r="MEI276" s="27"/>
      <c r="MEJ276" s="27"/>
      <c r="MEK276" s="27"/>
      <c r="MEL276" s="27"/>
      <c r="MEM276" s="27"/>
      <c r="MEN276" s="27"/>
      <c r="MEO276" s="27"/>
      <c r="MEP276" s="27"/>
      <c r="MEQ276" s="27"/>
      <c r="MER276" s="27"/>
      <c r="MES276" s="27"/>
      <c r="MET276" s="27"/>
      <c r="MEU276" s="27"/>
      <c r="MEV276" s="27"/>
      <c r="MEW276" s="27"/>
      <c r="MEX276" s="27"/>
      <c r="MEY276" s="27"/>
      <c r="MEZ276" s="27"/>
      <c r="MFA276" s="27"/>
      <c r="MFB276" s="27"/>
      <c r="MFC276" s="27"/>
      <c r="MFD276" s="27"/>
      <c r="MFE276" s="27"/>
      <c r="MFF276" s="27"/>
      <c r="MFG276" s="27"/>
      <c r="MFH276" s="27"/>
      <c r="MFI276" s="27"/>
      <c r="MFJ276" s="27"/>
      <c r="MFK276" s="27"/>
      <c r="MFL276" s="27"/>
      <c r="MFM276" s="27"/>
      <c r="MFN276" s="27"/>
      <c r="MFO276" s="27"/>
      <c r="MFP276" s="27"/>
      <c r="MFQ276" s="27"/>
      <c r="MFR276" s="27"/>
      <c r="MFS276" s="27"/>
      <c r="MFT276" s="27"/>
      <c r="MFU276" s="27"/>
      <c r="MFV276" s="27"/>
      <c r="MFW276" s="27"/>
      <c r="MFX276" s="27"/>
      <c r="MFY276" s="27"/>
      <c r="MFZ276" s="27"/>
      <c r="MGA276" s="27"/>
      <c r="MGB276" s="27"/>
      <c r="MGC276" s="27"/>
      <c r="MGD276" s="27"/>
      <c r="MGE276" s="27"/>
      <c r="MGF276" s="27"/>
      <c r="MGG276" s="27"/>
      <c r="MGH276" s="27"/>
      <c r="MGI276" s="27"/>
      <c r="MGJ276" s="27"/>
      <c r="MGK276" s="27"/>
      <c r="MGL276" s="27"/>
      <c r="MGM276" s="27"/>
      <c r="MGN276" s="27"/>
      <c r="MGO276" s="27"/>
      <c r="MGP276" s="27"/>
      <c r="MGQ276" s="27"/>
      <c r="MGR276" s="27"/>
      <c r="MGS276" s="27"/>
      <c r="MGT276" s="27"/>
      <c r="MGU276" s="27"/>
      <c r="MGV276" s="27"/>
      <c r="MGW276" s="27"/>
      <c r="MGX276" s="27"/>
      <c r="MGY276" s="27"/>
      <c r="MGZ276" s="27"/>
      <c r="MHA276" s="27"/>
      <c r="MHB276" s="27"/>
      <c r="MHC276" s="27"/>
      <c r="MHD276" s="27"/>
      <c r="MHE276" s="27"/>
      <c r="MHF276" s="27"/>
      <c r="MHG276" s="27"/>
      <c r="MHH276" s="27"/>
      <c r="MHI276" s="27"/>
      <c r="MHJ276" s="27"/>
      <c r="MHK276" s="27"/>
      <c r="MHL276" s="27"/>
      <c r="MHM276" s="27"/>
      <c r="MHN276" s="27"/>
      <c r="MHO276" s="27"/>
      <c r="MHP276" s="27"/>
      <c r="MHQ276" s="27"/>
      <c r="MHR276" s="27"/>
      <c r="MHS276" s="27"/>
      <c r="MHT276" s="27"/>
      <c r="MHU276" s="27"/>
      <c r="MHV276" s="27"/>
      <c r="MHW276" s="27"/>
      <c r="MHX276" s="27"/>
      <c r="MHY276" s="27"/>
      <c r="MHZ276" s="27"/>
      <c r="MIA276" s="27"/>
      <c r="MIB276" s="27"/>
      <c r="MIC276" s="27"/>
      <c r="MID276" s="27"/>
      <c r="MIE276" s="27"/>
      <c r="MIF276" s="27"/>
      <c r="MIG276" s="27"/>
      <c r="MIH276" s="27"/>
      <c r="MII276" s="27"/>
      <c r="MIJ276" s="27"/>
      <c r="MIK276" s="27"/>
      <c r="MIL276" s="27"/>
      <c r="MIM276" s="27"/>
      <c r="MIN276" s="27"/>
      <c r="MIO276" s="27"/>
      <c r="MIP276" s="27"/>
      <c r="MIQ276" s="27"/>
      <c r="MIR276" s="27"/>
      <c r="MIS276" s="27"/>
      <c r="MIT276" s="27"/>
      <c r="MIU276" s="27"/>
      <c r="MIV276" s="27"/>
      <c r="MIW276" s="27"/>
      <c r="MIX276" s="27"/>
      <c r="MIY276" s="27"/>
      <c r="MIZ276" s="27"/>
      <c r="MJA276" s="27"/>
      <c r="MJB276" s="27"/>
      <c r="MJC276" s="27"/>
      <c r="MJD276" s="27"/>
      <c r="MJE276" s="27"/>
      <c r="MJF276" s="27"/>
      <c r="MJG276" s="27"/>
      <c r="MJH276" s="27"/>
      <c r="MJI276" s="27"/>
      <c r="MJJ276" s="27"/>
      <c r="MJK276" s="27"/>
      <c r="MJL276" s="27"/>
      <c r="MJM276" s="27"/>
      <c r="MJN276" s="27"/>
      <c r="MJO276" s="27"/>
      <c r="MJP276" s="27"/>
      <c r="MJQ276" s="27"/>
      <c r="MJR276" s="27"/>
      <c r="MJS276" s="27"/>
      <c r="MJT276" s="27"/>
      <c r="MJU276" s="27"/>
      <c r="MJV276" s="27"/>
      <c r="MJW276" s="27"/>
      <c r="MJX276" s="27"/>
      <c r="MJY276" s="27"/>
      <c r="MJZ276" s="27"/>
      <c r="MKA276" s="27"/>
      <c r="MKB276" s="27"/>
      <c r="MKC276" s="27"/>
      <c r="MKD276" s="27"/>
      <c r="MKE276" s="27"/>
      <c r="MKF276" s="27"/>
      <c r="MKG276" s="27"/>
      <c r="MKH276" s="27"/>
      <c r="MKI276" s="27"/>
      <c r="MKJ276" s="27"/>
      <c r="MKK276" s="27"/>
      <c r="MKL276" s="27"/>
      <c r="MKM276" s="27"/>
      <c r="MKN276" s="27"/>
      <c r="MKO276" s="27"/>
      <c r="MKP276" s="27"/>
      <c r="MKQ276" s="27"/>
      <c r="MKR276" s="27"/>
      <c r="MKS276" s="27"/>
      <c r="MKT276" s="27"/>
      <c r="MKU276" s="27"/>
      <c r="MKV276" s="27"/>
      <c r="MKW276" s="27"/>
      <c r="MKX276" s="27"/>
      <c r="MKY276" s="27"/>
      <c r="MKZ276" s="27"/>
      <c r="MLA276" s="27"/>
      <c r="MLB276" s="27"/>
      <c r="MLC276" s="27"/>
      <c r="MLD276" s="27"/>
      <c r="MLE276" s="27"/>
      <c r="MLF276" s="27"/>
      <c r="MLG276" s="27"/>
      <c r="MLH276" s="27"/>
      <c r="MLI276" s="27"/>
      <c r="MLJ276" s="27"/>
      <c r="MLK276" s="27"/>
      <c r="MLL276" s="27"/>
      <c r="MLM276" s="27"/>
      <c r="MLN276" s="27"/>
      <c r="MLO276" s="27"/>
      <c r="MLP276" s="27"/>
      <c r="MLQ276" s="27"/>
      <c r="MLR276" s="27"/>
      <c r="MLS276" s="27"/>
      <c r="MLT276" s="27"/>
      <c r="MLU276" s="27"/>
      <c r="MLV276" s="27"/>
      <c r="MLW276" s="27"/>
      <c r="MLX276" s="27"/>
      <c r="MLY276" s="27"/>
      <c r="MLZ276" s="27"/>
      <c r="MMA276" s="27"/>
      <c r="MMB276" s="27"/>
      <c r="MMC276" s="27"/>
      <c r="MMD276" s="27"/>
      <c r="MME276" s="27"/>
      <c r="MMF276" s="27"/>
      <c r="MMG276" s="27"/>
      <c r="MMH276" s="27"/>
      <c r="MMI276" s="27"/>
      <c r="MMJ276" s="27"/>
      <c r="MMK276" s="27"/>
      <c r="MML276" s="27"/>
      <c r="MMM276" s="27"/>
      <c r="MMN276" s="27"/>
      <c r="MMO276" s="27"/>
      <c r="MMP276" s="27"/>
      <c r="MMQ276" s="27"/>
      <c r="MMR276" s="27"/>
      <c r="MMS276" s="27"/>
      <c r="MMT276" s="27"/>
      <c r="MMU276" s="27"/>
      <c r="MMV276" s="27"/>
      <c r="MMW276" s="27"/>
      <c r="MMX276" s="27"/>
      <c r="MMY276" s="27"/>
      <c r="MMZ276" s="27"/>
      <c r="MNA276" s="27"/>
      <c r="MNB276" s="27"/>
      <c r="MNC276" s="27"/>
      <c r="MND276" s="27"/>
      <c r="MNE276" s="27"/>
      <c r="MNF276" s="27"/>
      <c r="MNG276" s="27"/>
      <c r="MNH276" s="27"/>
      <c r="MNI276" s="27"/>
      <c r="MNJ276" s="27"/>
      <c r="MNK276" s="27"/>
      <c r="MNL276" s="27"/>
      <c r="MNM276" s="27"/>
      <c r="MNN276" s="27"/>
      <c r="MNO276" s="27"/>
      <c r="MNP276" s="27"/>
      <c r="MNQ276" s="27"/>
      <c r="MNR276" s="27"/>
      <c r="MNS276" s="27"/>
      <c r="MNT276" s="27"/>
      <c r="MNU276" s="27"/>
      <c r="MNV276" s="27"/>
      <c r="MNW276" s="27"/>
      <c r="MNX276" s="27"/>
      <c r="MNY276" s="27"/>
      <c r="MNZ276" s="27"/>
      <c r="MOA276" s="27"/>
      <c r="MOB276" s="27"/>
      <c r="MOC276" s="27"/>
      <c r="MOD276" s="27"/>
      <c r="MOE276" s="27"/>
      <c r="MOF276" s="27"/>
      <c r="MOG276" s="27"/>
      <c r="MOH276" s="27"/>
      <c r="MOI276" s="27"/>
      <c r="MOJ276" s="27"/>
      <c r="MOK276" s="27"/>
      <c r="MOL276" s="27"/>
      <c r="MOM276" s="27"/>
      <c r="MON276" s="27"/>
      <c r="MOO276" s="27"/>
      <c r="MOP276" s="27"/>
      <c r="MOQ276" s="27"/>
      <c r="MOR276" s="27"/>
      <c r="MOS276" s="27"/>
      <c r="MOT276" s="27"/>
      <c r="MOU276" s="27"/>
      <c r="MOV276" s="27"/>
      <c r="MOW276" s="27"/>
      <c r="MOX276" s="27"/>
      <c r="MOY276" s="27"/>
      <c r="MOZ276" s="27"/>
      <c r="MPA276" s="27"/>
      <c r="MPB276" s="27"/>
      <c r="MPC276" s="27"/>
      <c r="MPD276" s="27"/>
      <c r="MPE276" s="27"/>
      <c r="MPF276" s="27"/>
      <c r="MPG276" s="27"/>
      <c r="MPH276" s="27"/>
      <c r="MPI276" s="27"/>
      <c r="MPJ276" s="27"/>
      <c r="MPK276" s="27"/>
      <c r="MPL276" s="27"/>
      <c r="MPM276" s="27"/>
      <c r="MPN276" s="27"/>
      <c r="MPO276" s="27"/>
      <c r="MPP276" s="27"/>
      <c r="MPQ276" s="27"/>
      <c r="MPR276" s="27"/>
      <c r="MPS276" s="27"/>
      <c r="MPT276" s="27"/>
      <c r="MPU276" s="27"/>
      <c r="MPV276" s="27"/>
      <c r="MPW276" s="27"/>
      <c r="MPX276" s="27"/>
      <c r="MPY276" s="27"/>
      <c r="MPZ276" s="27"/>
      <c r="MQA276" s="27"/>
      <c r="MQB276" s="27"/>
      <c r="MQC276" s="27"/>
      <c r="MQD276" s="27"/>
      <c r="MQE276" s="27"/>
      <c r="MQF276" s="27"/>
      <c r="MQG276" s="27"/>
      <c r="MQH276" s="27"/>
      <c r="MQI276" s="27"/>
      <c r="MQJ276" s="27"/>
      <c r="MQK276" s="27"/>
      <c r="MQL276" s="27"/>
      <c r="MQM276" s="27"/>
      <c r="MQN276" s="27"/>
      <c r="MQO276" s="27"/>
      <c r="MQP276" s="27"/>
      <c r="MQQ276" s="27"/>
      <c r="MQR276" s="27"/>
      <c r="MQS276" s="27"/>
      <c r="MQT276" s="27"/>
      <c r="MQU276" s="27"/>
      <c r="MQV276" s="27"/>
      <c r="MQW276" s="27"/>
      <c r="MQX276" s="27"/>
      <c r="MQY276" s="27"/>
      <c r="MQZ276" s="27"/>
      <c r="MRA276" s="27"/>
      <c r="MRB276" s="27"/>
      <c r="MRC276" s="27"/>
      <c r="MRD276" s="27"/>
      <c r="MRE276" s="27"/>
      <c r="MRF276" s="27"/>
      <c r="MRG276" s="27"/>
      <c r="MRH276" s="27"/>
      <c r="MRI276" s="27"/>
      <c r="MRJ276" s="27"/>
      <c r="MRK276" s="27"/>
      <c r="MRL276" s="27"/>
      <c r="MRM276" s="27"/>
      <c r="MRN276" s="27"/>
      <c r="MRO276" s="27"/>
      <c r="MRP276" s="27"/>
      <c r="MRQ276" s="27"/>
      <c r="MRR276" s="27"/>
      <c r="MRS276" s="27"/>
      <c r="MRT276" s="27"/>
      <c r="MRU276" s="27"/>
      <c r="MRV276" s="27"/>
      <c r="MRW276" s="27"/>
      <c r="MRX276" s="27"/>
      <c r="MRY276" s="27"/>
      <c r="MRZ276" s="27"/>
      <c r="MSA276" s="27"/>
      <c r="MSB276" s="27"/>
      <c r="MSC276" s="27"/>
      <c r="MSD276" s="27"/>
      <c r="MSE276" s="27"/>
      <c r="MSF276" s="27"/>
      <c r="MSG276" s="27"/>
      <c r="MSH276" s="27"/>
      <c r="MSI276" s="27"/>
      <c r="MSJ276" s="27"/>
      <c r="MSK276" s="27"/>
      <c r="MSL276" s="27"/>
      <c r="MSM276" s="27"/>
      <c r="MSN276" s="27"/>
      <c r="MSO276" s="27"/>
      <c r="MSP276" s="27"/>
      <c r="MSQ276" s="27"/>
      <c r="MSR276" s="27"/>
      <c r="MSS276" s="27"/>
      <c r="MST276" s="27"/>
      <c r="MSU276" s="27"/>
      <c r="MSV276" s="27"/>
      <c r="MSW276" s="27"/>
      <c r="MSX276" s="27"/>
      <c r="MSY276" s="27"/>
      <c r="MSZ276" s="27"/>
      <c r="MTA276" s="27"/>
      <c r="MTB276" s="27"/>
      <c r="MTC276" s="27"/>
      <c r="MTD276" s="27"/>
      <c r="MTE276" s="27"/>
      <c r="MTF276" s="27"/>
      <c r="MTG276" s="27"/>
      <c r="MTH276" s="27"/>
      <c r="MTI276" s="27"/>
      <c r="MTJ276" s="27"/>
      <c r="MTK276" s="27"/>
      <c r="MTL276" s="27"/>
      <c r="MTM276" s="27"/>
      <c r="MTN276" s="27"/>
      <c r="MTO276" s="27"/>
      <c r="MTP276" s="27"/>
      <c r="MTQ276" s="27"/>
      <c r="MTR276" s="27"/>
      <c r="MTS276" s="27"/>
      <c r="MTT276" s="27"/>
      <c r="MTU276" s="27"/>
      <c r="MTV276" s="27"/>
      <c r="MTW276" s="27"/>
      <c r="MTX276" s="27"/>
      <c r="MTY276" s="27"/>
      <c r="MTZ276" s="27"/>
      <c r="MUA276" s="27"/>
      <c r="MUB276" s="27"/>
      <c r="MUC276" s="27"/>
      <c r="MUD276" s="27"/>
      <c r="MUE276" s="27"/>
      <c r="MUF276" s="27"/>
      <c r="MUG276" s="27"/>
      <c r="MUH276" s="27"/>
      <c r="MUI276" s="27"/>
      <c r="MUJ276" s="27"/>
      <c r="MUK276" s="27"/>
      <c r="MUL276" s="27"/>
      <c r="MUM276" s="27"/>
      <c r="MUN276" s="27"/>
      <c r="MUO276" s="27"/>
      <c r="MUP276" s="27"/>
      <c r="MUQ276" s="27"/>
      <c r="MUR276" s="27"/>
      <c r="MUS276" s="27"/>
      <c r="MUT276" s="27"/>
      <c r="MUU276" s="27"/>
      <c r="MUV276" s="27"/>
      <c r="MUW276" s="27"/>
      <c r="MUX276" s="27"/>
      <c r="MUY276" s="27"/>
      <c r="MUZ276" s="27"/>
      <c r="MVA276" s="27"/>
      <c r="MVB276" s="27"/>
      <c r="MVC276" s="27"/>
      <c r="MVD276" s="27"/>
      <c r="MVE276" s="27"/>
      <c r="MVF276" s="27"/>
      <c r="MVG276" s="27"/>
      <c r="MVH276" s="27"/>
      <c r="MVI276" s="27"/>
      <c r="MVJ276" s="27"/>
      <c r="MVK276" s="27"/>
      <c r="MVL276" s="27"/>
      <c r="MVM276" s="27"/>
      <c r="MVN276" s="27"/>
      <c r="MVO276" s="27"/>
      <c r="MVP276" s="27"/>
      <c r="MVQ276" s="27"/>
      <c r="MVR276" s="27"/>
      <c r="MVS276" s="27"/>
      <c r="MVT276" s="27"/>
      <c r="MVU276" s="27"/>
      <c r="MVV276" s="27"/>
      <c r="MVW276" s="27"/>
      <c r="MVX276" s="27"/>
      <c r="MVY276" s="27"/>
      <c r="MVZ276" s="27"/>
      <c r="MWA276" s="27"/>
      <c r="MWB276" s="27"/>
      <c r="MWC276" s="27"/>
      <c r="MWD276" s="27"/>
      <c r="MWE276" s="27"/>
      <c r="MWF276" s="27"/>
      <c r="MWG276" s="27"/>
      <c r="MWH276" s="27"/>
      <c r="MWI276" s="27"/>
      <c r="MWJ276" s="27"/>
      <c r="MWK276" s="27"/>
      <c r="MWL276" s="27"/>
      <c r="MWM276" s="27"/>
      <c r="MWN276" s="27"/>
      <c r="MWO276" s="27"/>
      <c r="MWP276" s="27"/>
      <c r="MWQ276" s="27"/>
      <c r="MWR276" s="27"/>
      <c r="MWS276" s="27"/>
      <c r="MWT276" s="27"/>
      <c r="MWU276" s="27"/>
      <c r="MWV276" s="27"/>
      <c r="MWW276" s="27"/>
      <c r="MWX276" s="27"/>
      <c r="MWY276" s="27"/>
      <c r="MWZ276" s="27"/>
      <c r="MXA276" s="27"/>
      <c r="MXB276" s="27"/>
      <c r="MXC276" s="27"/>
      <c r="MXD276" s="27"/>
      <c r="MXE276" s="27"/>
      <c r="MXF276" s="27"/>
      <c r="MXG276" s="27"/>
      <c r="MXH276" s="27"/>
      <c r="MXI276" s="27"/>
      <c r="MXJ276" s="27"/>
      <c r="MXK276" s="27"/>
      <c r="MXL276" s="27"/>
      <c r="MXM276" s="27"/>
      <c r="MXN276" s="27"/>
      <c r="MXO276" s="27"/>
      <c r="MXP276" s="27"/>
      <c r="MXQ276" s="27"/>
      <c r="MXR276" s="27"/>
      <c r="MXS276" s="27"/>
      <c r="MXT276" s="27"/>
      <c r="MXU276" s="27"/>
      <c r="MXV276" s="27"/>
      <c r="MXW276" s="27"/>
      <c r="MXX276" s="27"/>
      <c r="MXY276" s="27"/>
      <c r="MXZ276" s="27"/>
      <c r="MYA276" s="27"/>
      <c r="MYB276" s="27"/>
      <c r="MYC276" s="27"/>
      <c r="MYD276" s="27"/>
      <c r="MYE276" s="27"/>
      <c r="MYF276" s="27"/>
      <c r="MYG276" s="27"/>
      <c r="MYH276" s="27"/>
      <c r="MYI276" s="27"/>
      <c r="MYJ276" s="27"/>
      <c r="MYK276" s="27"/>
      <c r="MYL276" s="27"/>
      <c r="MYM276" s="27"/>
      <c r="MYN276" s="27"/>
      <c r="MYO276" s="27"/>
      <c r="MYP276" s="27"/>
      <c r="MYQ276" s="27"/>
      <c r="MYR276" s="27"/>
      <c r="MYS276" s="27"/>
      <c r="MYT276" s="27"/>
      <c r="MYU276" s="27"/>
      <c r="MYV276" s="27"/>
      <c r="MYW276" s="27"/>
      <c r="MYX276" s="27"/>
      <c r="MYY276" s="27"/>
      <c r="MYZ276" s="27"/>
      <c r="MZA276" s="27"/>
      <c r="MZB276" s="27"/>
      <c r="MZC276" s="27"/>
      <c r="MZD276" s="27"/>
      <c r="MZE276" s="27"/>
      <c r="MZF276" s="27"/>
      <c r="MZG276" s="27"/>
      <c r="MZH276" s="27"/>
      <c r="MZI276" s="27"/>
      <c r="MZJ276" s="27"/>
      <c r="MZK276" s="27"/>
      <c r="MZL276" s="27"/>
      <c r="MZM276" s="27"/>
      <c r="MZN276" s="27"/>
      <c r="MZO276" s="27"/>
      <c r="MZP276" s="27"/>
      <c r="MZQ276" s="27"/>
      <c r="MZR276" s="27"/>
      <c r="MZS276" s="27"/>
      <c r="MZT276" s="27"/>
      <c r="MZU276" s="27"/>
      <c r="MZV276" s="27"/>
      <c r="MZW276" s="27"/>
      <c r="MZX276" s="27"/>
      <c r="MZY276" s="27"/>
      <c r="MZZ276" s="27"/>
      <c r="NAA276" s="27"/>
      <c r="NAB276" s="27"/>
      <c r="NAC276" s="27"/>
      <c r="NAD276" s="27"/>
      <c r="NAE276" s="27"/>
      <c r="NAF276" s="27"/>
      <c r="NAG276" s="27"/>
      <c r="NAH276" s="27"/>
      <c r="NAI276" s="27"/>
      <c r="NAJ276" s="27"/>
      <c r="NAK276" s="27"/>
      <c r="NAL276" s="27"/>
      <c r="NAM276" s="27"/>
      <c r="NAN276" s="27"/>
      <c r="NAO276" s="27"/>
      <c r="NAP276" s="27"/>
      <c r="NAQ276" s="27"/>
      <c r="NAR276" s="27"/>
      <c r="NAS276" s="27"/>
      <c r="NAT276" s="27"/>
      <c r="NAU276" s="27"/>
      <c r="NAV276" s="27"/>
      <c r="NAW276" s="27"/>
      <c r="NAX276" s="27"/>
      <c r="NAY276" s="27"/>
      <c r="NAZ276" s="27"/>
      <c r="NBA276" s="27"/>
      <c r="NBB276" s="27"/>
      <c r="NBC276" s="27"/>
      <c r="NBD276" s="27"/>
      <c r="NBE276" s="27"/>
      <c r="NBF276" s="27"/>
      <c r="NBG276" s="27"/>
      <c r="NBH276" s="27"/>
      <c r="NBI276" s="27"/>
      <c r="NBJ276" s="27"/>
      <c r="NBK276" s="27"/>
      <c r="NBL276" s="27"/>
      <c r="NBM276" s="27"/>
      <c r="NBN276" s="27"/>
      <c r="NBO276" s="27"/>
      <c r="NBP276" s="27"/>
      <c r="NBQ276" s="27"/>
      <c r="NBR276" s="27"/>
      <c r="NBS276" s="27"/>
      <c r="NBT276" s="27"/>
      <c r="NBU276" s="27"/>
      <c r="NBV276" s="27"/>
      <c r="NBW276" s="27"/>
      <c r="NBX276" s="27"/>
      <c r="NBY276" s="27"/>
      <c r="NBZ276" s="27"/>
      <c r="NCA276" s="27"/>
      <c r="NCB276" s="27"/>
      <c r="NCC276" s="27"/>
      <c r="NCD276" s="27"/>
      <c r="NCE276" s="27"/>
      <c r="NCF276" s="27"/>
      <c r="NCG276" s="27"/>
      <c r="NCH276" s="27"/>
      <c r="NCI276" s="27"/>
      <c r="NCJ276" s="27"/>
      <c r="NCK276" s="27"/>
      <c r="NCL276" s="27"/>
      <c r="NCM276" s="27"/>
      <c r="NCN276" s="27"/>
      <c r="NCO276" s="27"/>
      <c r="NCP276" s="27"/>
      <c r="NCQ276" s="27"/>
      <c r="NCR276" s="27"/>
      <c r="NCS276" s="27"/>
      <c r="NCT276" s="27"/>
      <c r="NCU276" s="27"/>
      <c r="NCV276" s="27"/>
      <c r="NCW276" s="27"/>
      <c r="NCX276" s="27"/>
      <c r="NCY276" s="27"/>
      <c r="NCZ276" s="27"/>
      <c r="NDA276" s="27"/>
      <c r="NDB276" s="27"/>
      <c r="NDC276" s="27"/>
      <c r="NDD276" s="27"/>
      <c r="NDE276" s="27"/>
      <c r="NDF276" s="27"/>
      <c r="NDG276" s="27"/>
      <c r="NDH276" s="27"/>
      <c r="NDI276" s="27"/>
      <c r="NDJ276" s="27"/>
      <c r="NDK276" s="27"/>
      <c r="NDL276" s="27"/>
      <c r="NDM276" s="27"/>
      <c r="NDN276" s="27"/>
      <c r="NDO276" s="27"/>
      <c r="NDP276" s="27"/>
      <c r="NDQ276" s="27"/>
      <c r="NDR276" s="27"/>
      <c r="NDS276" s="27"/>
      <c r="NDT276" s="27"/>
      <c r="NDU276" s="27"/>
      <c r="NDV276" s="27"/>
      <c r="NDW276" s="27"/>
      <c r="NDX276" s="27"/>
      <c r="NDY276" s="27"/>
      <c r="NDZ276" s="27"/>
      <c r="NEA276" s="27"/>
      <c r="NEB276" s="27"/>
      <c r="NEC276" s="27"/>
      <c r="NED276" s="27"/>
      <c r="NEE276" s="27"/>
      <c r="NEF276" s="27"/>
      <c r="NEG276" s="27"/>
      <c r="NEH276" s="27"/>
      <c r="NEI276" s="27"/>
      <c r="NEJ276" s="27"/>
      <c r="NEK276" s="27"/>
      <c r="NEL276" s="27"/>
      <c r="NEM276" s="27"/>
      <c r="NEN276" s="27"/>
      <c r="NEO276" s="27"/>
      <c r="NEP276" s="27"/>
      <c r="NEQ276" s="27"/>
      <c r="NER276" s="27"/>
      <c r="NES276" s="27"/>
      <c r="NET276" s="27"/>
      <c r="NEU276" s="27"/>
      <c r="NEV276" s="27"/>
      <c r="NEW276" s="27"/>
      <c r="NEX276" s="27"/>
      <c r="NEY276" s="27"/>
      <c r="NEZ276" s="27"/>
      <c r="NFA276" s="27"/>
      <c r="NFB276" s="27"/>
      <c r="NFC276" s="27"/>
      <c r="NFD276" s="27"/>
      <c r="NFE276" s="27"/>
      <c r="NFF276" s="27"/>
      <c r="NFG276" s="27"/>
      <c r="NFH276" s="27"/>
      <c r="NFI276" s="27"/>
      <c r="NFJ276" s="27"/>
      <c r="NFK276" s="27"/>
      <c r="NFL276" s="27"/>
      <c r="NFM276" s="27"/>
      <c r="NFN276" s="27"/>
      <c r="NFO276" s="27"/>
      <c r="NFP276" s="27"/>
      <c r="NFQ276" s="27"/>
      <c r="NFR276" s="27"/>
      <c r="NFS276" s="27"/>
      <c r="NFT276" s="27"/>
      <c r="NFU276" s="27"/>
      <c r="NFV276" s="27"/>
      <c r="NFW276" s="27"/>
      <c r="NFX276" s="27"/>
      <c r="NFY276" s="27"/>
      <c r="NFZ276" s="27"/>
      <c r="NGA276" s="27"/>
      <c r="NGB276" s="27"/>
      <c r="NGC276" s="27"/>
      <c r="NGD276" s="27"/>
      <c r="NGE276" s="27"/>
      <c r="NGF276" s="27"/>
      <c r="NGG276" s="27"/>
      <c r="NGH276" s="27"/>
      <c r="NGI276" s="27"/>
      <c r="NGJ276" s="27"/>
      <c r="NGK276" s="27"/>
      <c r="NGL276" s="27"/>
      <c r="NGM276" s="27"/>
      <c r="NGN276" s="27"/>
      <c r="NGO276" s="27"/>
      <c r="NGP276" s="27"/>
      <c r="NGQ276" s="27"/>
      <c r="NGR276" s="27"/>
      <c r="NGS276" s="27"/>
      <c r="NGT276" s="27"/>
      <c r="NGU276" s="27"/>
      <c r="NGV276" s="27"/>
      <c r="NGW276" s="27"/>
      <c r="NGX276" s="27"/>
      <c r="NGY276" s="27"/>
      <c r="NGZ276" s="27"/>
      <c r="NHA276" s="27"/>
      <c r="NHB276" s="27"/>
      <c r="NHC276" s="27"/>
      <c r="NHD276" s="27"/>
      <c r="NHE276" s="27"/>
      <c r="NHF276" s="27"/>
      <c r="NHG276" s="27"/>
      <c r="NHH276" s="27"/>
      <c r="NHI276" s="27"/>
      <c r="NHJ276" s="27"/>
      <c r="NHK276" s="27"/>
      <c r="NHL276" s="27"/>
      <c r="NHM276" s="27"/>
      <c r="NHN276" s="27"/>
      <c r="NHO276" s="27"/>
      <c r="NHP276" s="27"/>
      <c r="NHQ276" s="27"/>
      <c r="NHR276" s="27"/>
      <c r="NHS276" s="27"/>
      <c r="NHT276" s="27"/>
      <c r="NHU276" s="27"/>
      <c r="NHV276" s="27"/>
      <c r="NHW276" s="27"/>
      <c r="NHX276" s="27"/>
      <c r="NHY276" s="27"/>
      <c r="NHZ276" s="27"/>
      <c r="NIA276" s="27"/>
      <c r="NIB276" s="27"/>
      <c r="NIC276" s="27"/>
      <c r="NID276" s="27"/>
      <c r="NIE276" s="27"/>
      <c r="NIF276" s="27"/>
      <c r="NIG276" s="27"/>
      <c r="NIH276" s="27"/>
      <c r="NII276" s="27"/>
      <c r="NIJ276" s="27"/>
      <c r="NIK276" s="27"/>
      <c r="NIL276" s="27"/>
      <c r="NIM276" s="27"/>
      <c r="NIN276" s="27"/>
      <c r="NIO276" s="27"/>
      <c r="NIP276" s="27"/>
      <c r="NIQ276" s="27"/>
      <c r="NIR276" s="27"/>
      <c r="NIS276" s="27"/>
      <c r="NIT276" s="27"/>
      <c r="NIU276" s="27"/>
      <c r="NIV276" s="27"/>
      <c r="NIW276" s="27"/>
      <c r="NIX276" s="27"/>
      <c r="NIY276" s="27"/>
      <c r="NIZ276" s="27"/>
      <c r="NJA276" s="27"/>
      <c r="NJB276" s="27"/>
      <c r="NJC276" s="27"/>
      <c r="NJD276" s="27"/>
      <c r="NJE276" s="27"/>
      <c r="NJF276" s="27"/>
      <c r="NJG276" s="27"/>
      <c r="NJH276" s="27"/>
      <c r="NJI276" s="27"/>
      <c r="NJJ276" s="27"/>
      <c r="NJK276" s="27"/>
      <c r="NJL276" s="27"/>
      <c r="NJM276" s="27"/>
      <c r="NJN276" s="27"/>
      <c r="NJO276" s="27"/>
      <c r="NJP276" s="27"/>
      <c r="NJQ276" s="27"/>
      <c r="NJR276" s="27"/>
      <c r="NJS276" s="27"/>
      <c r="NJT276" s="27"/>
      <c r="NJU276" s="27"/>
      <c r="NJV276" s="27"/>
      <c r="NJW276" s="27"/>
      <c r="NJX276" s="27"/>
      <c r="NJY276" s="27"/>
      <c r="NJZ276" s="27"/>
      <c r="NKA276" s="27"/>
      <c r="NKB276" s="27"/>
      <c r="NKC276" s="27"/>
      <c r="NKD276" s="27"/>
      <c r="NKE276" s="27"/>
      <c r="NKF276" s="27"/>
      <c r="NKG276" s="27"/>
      <c r="NKH276" s="27"/>
      <c r="NKI276" s="27"/>
      <c r="NKJ276" s="27"/>
      <c r="NKK276" s="27"/>
      <c r="NKL276" s="27"/>
      <c r="NKM276" s="27"/>
      <c r="NKN276" s="27"/>
      <c r="NKO276" s="27"/>
      <c r="NKP276" s="27"/>
      <c r="NKQ276" s="27"/>
      <c r="NKR276" s="27"/>
      <c r="NKS276" s="27"/>
      <c r="NKT276" s="27"/>
      <c r="NKU276" s="27"/>
      <c r="NKV276" s="27"/>
      <c r="NKW276" s="27"/>
      <c r="NKX276" s="27"/>
      <c r="NKY276" s="27"/>
      <c r="NKZ276" s="27"/>
      <c r="NLA276" s="27"/>
      <c r="NLB276" s="27"/>
      <c r="NLC276" s="27"/>
      <c r="NLD276" s="27"/>
      <c r="NLE276" s="27"/>
      <c r="NLF276" s="27"/>
      <c r="NLG276" s="27"/>
      <c r="NLH276" s="27"/>
      <c r="NLI276" s="27"/>
      <c r="NLJ276" s="27"/>
      <c r="NLK276" s="27"/>
      <c r="NLL276" s="27"/>
      <c r="NLM276" s="27"/>
      <c r="NLN276" s="27"/>
      <c r="NLO276" s="27"/>
      <c r="NLP276" s="27"/>
      <c r="NLQ276" s="27"/>
      <c r="NLR276" s="27"/>
      <c r="NLS276" s="27"/>
      <c r="NLT276" s="27"/>
      <c r="NLU276" s="27"/>
      <c r="NLV276" s="27"/>
      <c r="NLW276" s="27"/>
      <c r="NLX276" s="27"/>
      <c r="NLY276" s="27"/>
      <c r="NLZ276" s="27"/>
      <c r="NMA276" s="27"/>
      <c r="NMB276" s="27"/>
      <c r="NMC276" s="27"/>
      <c r="NMD276" s="27"/>
      <c r="NME276" s="27"/>
      <c r="NMF276" s="27"/>
      <c r="NMG276" s="27"/>
      <c r="NMH276" s="27"/>
      <c r="NMI276" s="27"/>
      <c r="NMJ276" s="27"/>
      <c r="NMK276" s="27"/>
      <c r="NML276" s="27"/>
      <c r="NMM276" s="27"/>
      <c r="NMN276" s="27"/>
      <c r="NMO276" s="27"/>
      <c r="NMP276" s="27"/>
      <c r="NMQ276" s="27"/>
      <c r="NMR276" s="27"/>
      <c r="NMS276" s="27"/>
      <c r="NMT276" s="27"/>
      <c r="NMU276" s="27"/>
      <c r="NMV276" s="27"/>
      <c r="NMW276" s="27"/>
      <c r="NMX276" s="27"/>
      <c r="NMY276" s="27"/>
      <c r="NMZ276" s="27"/>
      <c r="NNA276" s="27"/>
      <c r="NNB276" s="27"/>
      <c r="NNC276" s="27"/>
      <c r="NND276" s="27"/>
      <c r="NNE276" s="27"/>
      <c r="NNF276" s="27"/>
      <c r="NNG276" s="27"/>
      <c r="NNH276" s="27"/>
      <c r="NNI276" s="27"/>
      <c r="NNJ276" s="27"/>
      <c r="NNK276" s="27"/>
      <c r="NNL276" s="27"/>
      <c r="NNM276" s="27"/>
      <c r="NNN276" s="27"/>
      <c r="NNO276" s="27"/>
      <c r="NNP276" s="27"/>
      <c r="NNQ276" s="27"/>
      <c r="NNR276" s="27"/>
      <c r="NNS276" s="27"/>
      <c r="NNT276" s="27"/>
      <c r="NNU276" s="27"/>
      <c r="NNV276" s="27"/>
      <c r="NNW276" s="27"/>
      <c r="NNX276" s="27"/>
      <c r="NNY276" s="27"/>
      <c r="NNZ276" s="27"/>
      <c r="NOA276" s="27"/>
      <c r="NOB276" s="27"/>
      <c r="NOC276" s="27"/>
      <c r="NOD276" s="27"/>
      <c r="NOE276" s="27"/>
      <c r="NOF276" s="27"/>
      <c r="NOG276" s="27"/>
      <c r="NOH276" s="27"/>
      <c r="NOI276" s="27"/>
      <c r="NOJ276" s="27"/>
      <c r="NOK276" s="27"/>
      <c r="NOL276" s="27"/>
      <c r="NOM276" s="27"/>
      <c r="NON276" s="27"/>
      <c r="NOO276" s="27"/>
      <c r="NOP276" s="27"/>
      <c r="NOQ276" s="27"/>
      <c r="NOR276" s="27"/>
      <c r="NOS276" s="27"/>
      <c r="NOT276" s="27"/>
      <c r="NOU276" s="27"/>
      <c r="NOV276" s="27"/>
      <c r="NOW276" s="27"/>
      <c r="NOX276" s="27"/>
      <c r="NOY276" s="27"/>
      <c r="NOZ276" s="27"/>
      <c r="NPA276" s="27"/>
      <c r="NPB276" s="27"/>
      <c r="NPC276" s="27"/>
      <c r="NPD276" s="27"/>
      <c r="NPE276" s="27"/>
      <c r="NPF276" s="27"/>
      <c r="NPG276" s="27"/>
      <c r="NPH276" s="27"/>
      <c r="NPI276" s="27"/>
      <c r="NPJ276" s="27"/>
      <c r="NPK276" s="27"/>
      <c r="NPL276" s="27"/>
      <c r="NPM276" s="27"/>
      <c r="NPN276" s="27"/>
      <c r="NPO276" s="27"/>
      <c r="NPP276" s="27"/>
      <c r="NPQ276" s="27"/>
      <c r="NPR276" s="27"/>
      <c r="NPS276" s="27"/>
      <c r="NPT276" s="27"/>
      <c r="NPU276" s="27"/>
      <c r="NPV276" s="27"/>
      <c r="NPW276" s="27"/>
      <c r="NPX276" s="27"/>
      <c r="NPY276" s="27"/>
      <c r="NPZ276" s="27"/>
      <c r="NQA276" s="27"/>
      <c r="NQB276" s="27"/>
      <c r="NQC276" s="27"/>
      <c r="NQD276" s="27"/>
      <c r="NQE276" s="27"/>
      <c r="NQF276" s="27"/>
      <c r="NQG276" s="27"/>
      <c r="NQH276" s="27"/>
      <c r="NQI276" s="27"/>
      <c r="NQJ276" s="27"/>
      <c r="NQK276" s="27"/>
      <c r="NQL276" s="27"/>
      <c r="NQM276" s="27"/>
      <c r="NQN276" s="27"/>
      <c r="NQO276" s="27"/>
      <c r="NQP276" s="27"/>
      <c r="NQQ276" s="27"/>
      <c r="NQR276" s="27"/>
      <c r="NQS276" s="27"/>
      <c r="NQT276" s="27"/>
      <c r="NQU276" s="27"/>
      <c r="NQV276" s="27"/>
      <c r="NQW276" s="27"/>
      <c r="NQX276" s="27"/>
      <c r="NQY276" s="27"/>
      <c r="NQZ276" s="27"/>
      <c r="NRA276" s="27"/>
      <c r="NRB276" s="27"/>
      <c r="NRC276" s="27"/>
      <c r="NRD276" s="27"/>
      <c r="NRE276" s="27"/>
      <c r="NRF276" s="27"/>
      <c r="NRG276" s="27"/>
      <c r="NRH276" s="27"/>
      <c r="NRI276" s="27"/>
      <c r="NRJ276" s="27"/>
      <c r="NRK276" s="27"/>
      <c r="NRL276" s="27"/>
      <c r="NRM276" s="27"/>
      <c r="NRN276" s="27"/>
      <c r="NRO276" s="27"/>
      <c r="NRP276" s="27"/>
      <c r="NRQ276" s="27"/>
      <c r="NRR276" s="27"/>
      <c r="NRS276" s="27"/>
      <c r="NRT276" s="27"/>
      <c r="NRU276" s="27"/>
      <c r="NRV276" s="27"/>
      <c r="NRW276" s="27"/>
      <c r="NRX276" s="27"/>
      <c r="NRY276" s="27"/>
      <c r="NRZ276" s="27"/>
      <c r="NSA276" s="27"/>
      <c r="NSB276" s="27"/>
      <c r="NSC276" s="27"/>
      <c r="NSD276" s="27"/>
      <c r="NSE276" s="27"/>
      <c r="NSF276" s="27"/>
      <c r="NSG276" s="27"/>
      <c r="NSH276" s="27"/>
      <c r="NSI276" s="27"/>
      <c r="NSJ276" s="27"/>
      <c r="NSK276" s="27"/>
      <c r="NSL276" s="27"/>
      <c r="NSM276" s="27"/>
      <c r="NSN276" s="27"/>
      <c r="NSO276" s="27"/>
      <c r="NSP276" s="27"/>
      <c r="NSQ276" s="27"/>
      <c r="NSR276" s="27"/>
      <c r="NSS276" s="27"/>
      <c r="NST276" s="27"/>
      <c r="NSU276" s="27"/>
      <c r="NSV276" s="27"/>
      <c r="NSW276" s="27"/>
      <c r="NSX276" s="27"/>
      <c r="NSY276" s="27"/>
      <c r="NSZ276" s="27"/>
      <c r="NTA276" s="27"/>
      <c r="NTB276" s="27"/>
      <c r="NTC276" s="27"/>
      <c r="NTD276" s="27"/>
      <c r="NTE276" s="27"/>
      <c r="NTF276" s="27"/>
      <c r="NTG276" s="27"/>
      <c r="NTH276" s="27"/>
      <c r="NTI276" s="27"/>
      <c r="NTJ276" s="27"/>
      <c r="NTK276" s="27"/>
      <c r="NTL276" s="27"/>
      <c r="NTM276" s="27"/>
      <c r="NTN276" s="27"/>
      <c r="NTO276" s="27"/>
      <c r="NTP276" s="27"/>
      <c r="NTQ276" s="27"/>
      <c r="NTR276" s="27"/>
      <c r="NTS276" s="27"/>
      <c r="NTT276" s="27"/>
      <c r="NTU276" s="27"/>
      <c r="NTV276" s="27"/>
      <c r="NTW276" s="27"/>
      <c r="NTX276" s="27"/>
      <c r="NTY276" s="27"/>
      <c r="NTZ276" s="27"/>
      <c r="NUA276" s="27"/>
      <c r="NUB276" s="27"/>
      <c r="NUC276" s="27"/>
      <c r="NUD276" s="27"/>
      <c r="NUE276" s="27"/>
      <c r="NUF276" s="27"/>
      <c r="NUG276" s="27"/>
      <c r="NUH276" s="27"/>
      <c r="NUI276" s="27"/>
      <c r="NUJ276" s="27"/>
      <c r="NUK276" s="27"/>
      <c r="NUL276" s="27"/>
      <c r="NUM276" s="27"/>
      <c r="NUN276" s="27"/>
      <c r="NUO276" s="27"/>
      <c r="NUP276" s="27"/>
      <c r="NUQ276" s="27"/>
      <c r="NUR276" s="27"/>
      <c r="NUS276" s="27"/>
      <c r="NUT276" s="27"/>
      <c r="NUU276" s="27"/>
      <c r="NUV276" s="27"/>
      <c r="NUW276" s="27"/>
      <c r="NUX276" s="27"/>
      <c r="NUY276" s="27"/>
      <c r="NUZ276" s="27"/>
      <c r="NVA276" s="27"/>
      <c r="NVB276" s="27"/>
      <c r="NVC276" s="27"/>
      <c r="NVD276" s="27"/>
      <c r="NVE276" s="27"/>
      <c r="NVF276" s="27"/>
      <c r="NVG276" s="27"/>
      <c r="NVH276" s="27"/>
      <c r="NVI276" s="27"/>
      <c r="NVJ276" s="27"/>
      <c r="NVK276" s="27"/>
      <c r="NVL276" s="27"/>
      <c r="NVM276" s="27"/>
      <c r="NVN276" s="27"/>
      <c r="NVO276" s="27"/>
      <c r="NVP276" s="27"/>
      <c r="NVQ276" s="27"/>
      <c r="NVR276" s="27"/>
      <c r="NVS276" s="27"/>
      <c r="NVT276" s="27"/>
      <c r="NVU276" s="27"/>
      <c r="NVV276" s="27"/>
      <c r="NVW276" s="27"/>
      <c r="NVX276" s="27"/>
      <c r="NVY276" s="27"/>
      <c r="NVZ276" s="27"/>
      <c r="NWA276" s="27"/>
      <c r="NWB276" s="27"/>
      <c r="NWC276" s="27"/>
      <c r="NWD276" s="27"/>
      <c r="NWE276" s="27"/>
      <c r="NWF276" s="27"/>
      <c r="NWG276" s="27"/>
      <c r="NWH276" s="27"/>
      <c r="NWI276" s="27"/>
      <c r="NWJ276" s="27"/>
      <c r="NWK276" s="27"/>
      <c r="NWL276" s="27"/>
      <c r="NWM276" s="27"/>
      <c r="NWN276" s="27"/>
      <c r="NWO276" s="27"/>
      <c r="NWP276" s="27"/>
      <c r="NWQ276" s="27"/>
      <c r="NWR276" s="27"/>
      <c r="NWS276" s="27"/>
      <c r="NWT276" s="27"/>
      <c r="NWU276" s="27"/>
      <c r="NWV276" s="27"/>
      <c r="NWW276" s="27"/>
      <c r="NWX276" s="27"/>
      <c r="NWY276" s="27"/>
      <c r="NWZ276" s="27"/>
      <c r="NXA276" s="27"/>
      <c r="NXB276" s="27"/>
      <c r="NXC276" s="27"/>
      <c r="NXD276" s="27"/>
      <c r="NXE276" s="27"/>
      <c r="NXF276" s="27"/>
      <c r="NXG276" s="27"/>
      <c r="NXH276" s="27"/>
      <c r="NXI276" s="27"/>
      <c r="NXJ276" s="27"/>
      <c r="NXK276" s="27"/>
      <c r="NXL276" s="27"/>
      <c r="NXM276" s="27"/>
      <c r="NXN276" s="27"/>
      <c r="NXO276" s="27"/>
      <c r="NXP276" s="27"/>
      <c r="NXQ276" s="27"/>
      <c r="NXR276" s="27"/>
      <c r="NXS276" s="27"/>
      <c r="NXT276" s="27"/>
      <c r="NXU276" s="27"/>
      <c r="NXV276" s="27"/>
      <c r="NXW276" s="27"/>
      <c r="NXX276" s="27"/>
      <c r="NXY276" s="27"/>
      <c r="NXZ276" s="27"/>
      <c r="NYA276" s="27"/>
      <c r="NYB276" s="27"/>
      <c r="NYC276" s="27"/>
      <c r="NYD276" s="27"/>
      <c r="NYE276" s="27"/>
      <c r="NYF276" s="27"/>
      <c r="NYG276" s="27"/>
      <c r="NYH276" s="27"/>
      <c r="NYI276" s="27"/>
      <c r="NYJ276" s="27"/>
      <c r="NYK276" s="27"/>
      <c r="NYL276" s="27"/>
      <c r="NYM276" s="27"/>
      <c r="NYN276" s="27"/>
      <c r="NYO276" s="27"/>
      <c r="NYP276" s="27"/>
      <c r="NYQ276" s="27"/>
      <c r="NYR276" s="27"/>
      <c r="NYS276" s="27"/>
      <c r="NYT276" s="27"/>
      <c r="NYU276" s="27"/>
      <c r="NYV276" s="27"/>
      <c r="NYW276" s="27"/>
      <c r="NYX276" s="27"/>
      <c r="NYY276" s="27"/>
      <c r="NYZ276" s="27"/>
      <c r="NZA276" s="27"/>
      <c r="NZB276" s="27"/>
      <c r="NZC276" s="27"/>
      <c r="NZD276" s="27"/>
      <c r="NZE276" s="27"/>
      <c r="NZF276" s="27"/>
      <c r="NZG276" s="27"/>
      <c r="NZH276" s="27"/>
      <c r="NZI276" s="27"/>
      <c r="NZJ276" s="27"/>
      <c r="NZK276" s="27"/>
      <c r="NZL276" s="27"/>
      <c r="NZM276" s="27"/>
      <c r="NZN276" s="27"/>
      <c r="NZO276" s="27"/>
      <c r="NZP276" s="27"/>
      <c r="NZQ276" s="27"/>
      <c r="NZR276" s="27"/>
      <c r="NZS276" s="27"/>
      <c r="NZT276" s="27"/>
      <c r="NZU276" s="27"/>
      <c r="NZV276" s="27"/>
      <c r="NZW276" s="27"/>
      <c r="NZX276" s="27"/>
      <c r="NZY276" s="27"/>
      <c r="NZZ276" s="27"/>
      <c r="OAA276" s="27"/>
      <c r="OAB276" s="27"/>
      <c r="OAC276" s="27"/>
      <c r="OAD276" s="27"/>
      <c r="OAE276" s="27"/>
      <c r="OAF276" s="27"/>
      <c r="OAG276" s="27"/>
      <c r="OAH276" s="27"/>
      <c r="OAI276" s="27"/>
      <c r="OAJ276" s="27"/>
      <c r="OAK276" s="27"/>
      <c r="OAL276" s="27"/>
      <c r="OAM276" s="27"/>
      <c r="OAN276" s="27"/>
      <c r="OAO276" s="27"/>
      <c r="OAP276" s="27"/>
      <c r="OAQ276" s="27"/>
      <c r="OAR276" s="27"/>
      <c r="OAS276" s="27"/>
      <c r="OAT276" s="27"/>
      <c r="OAU276" s="27"/>
      <c r="OAV276" s="27"/>
      <c r="OAW276" s="27"/>
      <c r="OAX276" s="27"/>
      <c r="OAY276" s="27"/>
      <c r="OAZ276" s="27"/>
      <c r="OBA276" s="27"/>
      <c r="OBB276" s="27"/>
      <c r="OBC276" s="27"/>
      <c r="OBD276" s="27"/>
      <c r="OBE276" s="27"/>
      <c r="OBF276" s="27"/>
      <c r="OBG276" s="27"/>
      <c r="OBH276" s="27"/>
      <c r="OBI276" s="27"/>
      <c r="OBJ276" s="27"/>
      <c r="OBK276" s="27"/>
      <c r="OBL276" s="27"/>
      <c r="OBM276" s="27"/>
      <c r="OBN276" s="27"/>
      <c r="OBO276" s="27"/>
      <c r="OBP276" s="27"/>
      <c r="OBQ276" s="27"/>
      <c r="OBR276" s="27"/>
      <c r="OBS276" s="27"/>
      <c r="OBT276" s="27"/>
      <c r="OBU276" s="27"/>
      <c r="OBV276" s="27"/>
      <c r="OBW276" s="27"/>
      <c r="OBX276" s="27"/>
      <c r="OBY276" s="27"/>
      <c r="OBZ276" s="27"/>
      <c r="OCA276" s="27"/>
      <c r="OCB276" s="27"/>
      <c r="OCC276" s="27"/>
      <c r="OCD276" s="27"/>
      <c r="OCE276" s="27"/>
      <c r="OCF276" s="27"/>
      <c r="OCG276" s="27"/>
      <c r="OCH276" s="27"/>
      <c r="OCI276" s="27"/>
      <c r="OCJ276" s="27"/>
      <c r="OCK276" s="27"/>
      <c r="OCL276" s="27"/>
      <c r="OCM276" s="27"/>
      <c r="OCN276" s="27"/>
      <c r="OCO276" s="27"/>
      <c r="OCP276" s="27"/>
      <c r="OCQ276" s="27"/>
      <c r="OCR276" s="27"/>
      <c r="OCS276" s="27"/>
      <c r="OCT276" s="27"/>
      <c r="OCU276" s="27"/>
      <c r="OCV276" s="27"/>
      <c r="OCW276" s="27"/>
      <c r="OCX276" s="27"/>
      <c r="OCY276" s="27"/>
      <c r="OCZ276" s="27"/>
      <c r="ODA276" s="27"/>
      <c r="ODB276" s="27"/>
      <c r="ODC276" s="27"/>
      <c r="ODD276" s="27"/>
      <c r="ODE276" s="27"/>
      <c r="ODF276" s="27"/>
      <c r="ODG276" s="27"/>
      <c r="ODH276" s="27"/>
      <c r="ODI276" s="27"/>
      <c r="ODJ276" s="27"/>
      <c r="ODK276" s="27"/>
      <c r="ODL276" s="27"/>
      <c r="ODM276" s="27"/>
      <c r="ODN276" s="27"/>
      <c r="ODO276" s="27"/>
      <c r="ODP276" s="27"/>
      <c r="ODQ276" s="27"/>
      <c r="ODR276" s="27"/>
      <c r="ODS276" s="27"/>
      <c r="ODT276" s="27"/>
      <c r="ODU276" s="27"/>
      <c r="ODV276" s="27"/>
      <c r="ODW276" s="27"/>
      <c r="ODX276" s="27"/>
      <c r="ODY276" s="27"/>
      <c r="ODZ276" s="27"/>
      <c r="OEA276" s="27"/>
      <c r="OEB276" s="27"/>
      <c r="OEC276" s="27"/>
      <c r="OED276" s="27"/>
      <c r="OEE276" s="27"/>
      <c r="OEF276" s="27"/>
      <c r="OEG276" s="27"/>
      <c r="OEH276" s="27"/>
      <c r="OEI276" s="27"/>
      <c r="OEJ276" s="27"/>
      <c r="OEK276" s="27"/>
      <c r="OEL276" s="27"/>
      <c r="OEM276" s="27"/>
      <c r="OEN276" s="27"/>
      <c r="OEO276" s="27"/>
      <c r="OEP276" s="27"/>
      <c r="OEQ276" s="27"/>
      <c r="OER276" s="27"/>
      <c r="OES276" s="27"/>
      <c r="OET276" s="27"/>
      <c r="OEU276" s="27"/>
      <c r="OEV276" s="27"/>
      <c r="OEW276" s="27"/>
      <c r="OEX276" s="27"/>
      <c r="OEY276" s="27"/>
      <c r="OEZ276" s="27"/>
      <c r="OFA276" s="27"/>
      <c r="OFB276" s="27"/>
      <c r="OFC276" s="27"/>
      <c r="OFD276" s="27"/>
      <c r="OFE276" s="27"/>
      <c r="OFF276" s="27"/>
      <c r="OFG276" s="27"/>
      <c r="OFH276" s="27"/>
      <c r="OFI276" s="27"/>
      <c r="OFJ276" s="27"/>
      <c r="OFK276" s="27"/>
      <c r="OFL276" s="27"/>
      <c r="OFM276" s="27"/>
      <c r="OFN276" s="27"/>
      <c r="OFO276" s="27"/>
      <c r="OFP276" s="27"/>
      <c r="OFQ276" s="27"/>
      <c r="OFR276" s="27"/>
      <c r="OFS276" s="27"/>
      <c r="OFT276" s="27"/>
      <c r="OFU276" s="27"/>
      <c r="OFV276" s="27"/>
      <c r="OFW276" s="27"/>
      <c r="OFX276" s="27"/>
      <c r="OFY276" s="27"/>
      <c r="OFZ276" s="27"/>
      <c r="OGA276" s="27"/>
      <c r="OGB276" s="27"/>
      <c r="OGC276" s="27"/>
      <c r="OGD276" s="27"/>
      <c r="OGE276" s="27"/>
      <c r="OGF276" s="27"/>
      <c r="OGG276" s="27"/>
      <c r="OGH276" s="27"/>
      <c r="OGI276" s="27"/>
      <c r="OGJ276" s="27"/>
      <c r="OGK276" s="27"/>
      <c r="OGL276" s="27"/>
      <c r="OGM276" s="27"/>
      <c r="OGN276" s="27"/>
      <c r="OGO276" s="27"/>
      <c r="OGP276" s="27"/>
      <c r="OGQ276" s="27"/>
      <c r="OGR276" s="27"/>
      <c r="OGS276" s="27"/>
      <c r="OGT276" s="27"/>
      <c r="OGU276" s="27"/>
      <c r="OGV276" s="27"/>
      <c r="OGW276" s="27"/>
      <c r="OGX276" s="27"/>
      <c r="OGY276" s="27"/>
      <c r="OGZ276" s="27"/>
      <c r="OHA276" s="27"/>
      <c r="OHB276" s="27"/>
      <c r="OHC276" s="27"/>
      <c r="OHD276" s="27"/>
      <c r="OHE276" s="27"/>
      <c r="OHF276" s="27"/>
      <c r="OHG276" s="27"/>
      <c r="OHH276" s="27"/>
      <c r="OHI276" s="27"/>
      <c r="OHJ276" s="27"/>
      <c r="OHK276" s="27"/>
      <c r="OHL276" s="27"/>
      <c r="OHM276" s="27"/>
      <c r="OHN276" s="27"/>
      <c r="OHO276" s="27"/>
      <c r="OHP276" s="27"/>
      <c r="OHQ276" s="27"/>
      <c r="OHR276" s="27"/>
      <c r="OHS276" s="27"/>
      <c r="OHT276" s="27"/>
      <c r="OHU276" s="27"/>
      <c r="OHV276" s="27"/>
      <c r="OHW276" s="27"/>
      <c r="OHX276" s="27"/>
      <c r="OHY276" s="27"/>
      <c r="OHZ276" s="27"/>
      <c r="OIA276" s="27"/>
      <c r="OIB276" s="27"/>
      <c r="OIC276" s="27"/>
      <c r="OID276" s="27"/>
      <c r="OIE276" s="27"/>
      <c r="OIF276" s="27"/>
      <c r="OIG276" s="27"/>
      <c r="OIH276" s="27"/>
      <c r="OII276" s="27"/>
      <c r="OIJ276" s="27"/>
      <c r="OIK276" s="27"/>
      <c r="OIL276" s="27"/>
      <c r="OIM276" s="27"/>
      <c r="OIN276" s="27"/>
      <c r="OIO276" s="27"/>
      <c r="OIP276" s="27"/>
      <c r="OIQ276" s="27"/>
      <c r="OIR276" s="27"/>
      <c r="OIS276" s="27"/>
      <c r="OIT276" s="27"/>
      <c r="OIU276" s="27"/>
      <c r="OIV276" s="27"/>
      <c r="OIW276" s="27"/>
      <c r="OIX276" s="27"/>
      <c r="OIY276" s="27"/>
      <c r="OIZ276" s="27"/>
      <c r="OJA276" s="27"/>
      <c r="OJB276" s="27"/>
      <c r="OJC276" s="27"/>
      <c r="OJD276" s="27"/>
      <c r="OJE276" s="27"/>
      <c r="OJF276" s="27"/>
      <c r="OJG276" s="27"/>
      <c r="OJH276" s="27"/>
      <c r="OJI276" s="27"/>
      <c r="OJJ276" s="27"/>
      <c r="OJK276" s="27"/>
      <c r="OJL276" s="27"/>
      <c r="OJM276" s="27"/>
      <c r="OJN276" s="27"/>
      <c r="OJO276" s="27"/>
      <c r="OJP276" s="27"/>
      <c r="OJQ276" s="27"/>
      <c r="OJR276" s="27"/>
      <c r="OJS276" s="27"/>
      <c r="OJT276" s="27"/>
      <c r="OJU276" s="27"/>
      <c r="OJV276" s="27"/>
      <c r="OJW276" s="27"/>
      <c r="OJX276" s="27"/>
      <c r="OJY276" s="27"/>
      <c r="OJZ276" s="27"/>
      <c r="OKA276" s="27"/>
      <c r="OKB276" s="27"/>
      <c r="OKC276" s="27"/>
      <c r="OKD276" s="27"/>
      <c r="OKE276" s="27"/>
      <c r="OKF276" s="27"/>
      <c r="OKG276" s="27"/>
      <c r="OKH276" s="27"/>
      <c r="OKI276" s="27"/>
      <c r="OKJ276" s="27"/>
      <c r="OKK276" s="27"/>
      <c r="OKL276" s="27"/>
      <c r="OKM276" s="27"/>
      <c r="OKN276" s="27"/>
      <c r="OKO276" s="27"/>
      <c r="OKP276" s="27"/>
      <c r="OKQ276" s="27"/>
      <c r="OKR276" s="27"/>
      <c r="OKS276" s="27"/>
      <c r="OKT276" s="27"/>
      <c r="OKU276" s="27"/>
      <c r="OKV276" s="27"/>
      <c r="OKW276" s="27"/>
      <c r="OKX276" s="27"/>
      <c r="OKY276" s="27"/>
      <c r="OKZ276" s="27"/>
      <c r="OLA276" s="27"/>
      <c r="OLB276" s="27"/>
      <c r="OLC276" s="27"/>
      <c r="OLD276" s="27"/>
      <c r="OLE276" s="27"/>
      <c r="OLF276" s="27"/>
      <c r="OLG276" s="27"/>
      <c r="OLH276" s="27"/>
      <c r="OLI276" s="27"/>
      <c r="OLJ276" s="27"/>
      <c r="OLK276" s="27"/>
      <c r="OLL276" s="27"/>
      <c r="OLM276" s="27"/>
      <c r="OLN276" s="27"/>
      <c r="OLO276" s="27"/>
      <c r="OLP276" s="27"/>
      <c r="OLQ276" s="27"/>
      <c r="OLR276" s="27"/>
      <c r="OLS276" s="27"/>
      <c r="OLT276" s="27"/>
      <c r="OLU276" s="27"/>
      <c r="OLV276" s="27"/>
      <c r="OLW276" s="27"/>
      <c r="OLX276" s="27"/>
      <c r="OLY276" s="27"/>
      <c r="OLZ276" s="27"/>
      <c r="OMA276" s="27"/>
      <c r="OMB276" s="27"/>
      <c r="OMC276" s="27"/>
      <c r="OMD276" s="27"/>
      <c r="OME276" s="27"/>
      <c r="OMF276" s="27"/>
      <c r="OMG276" s="27"/>
      <c r="OMH276" s="27"/>
      <c r="OMI276" s="27"/>
      <c r="OMJ276" s="27"/>
      <c r="OMK276" s="27"/>
      <c r="OML276" s="27"/>
      <c r="OMM276" s="27"/>
      <c r="OMN276" s="27"/>
      <c r="OMO276" s="27"/>
      <c r="OMP276" s="27"/>
      <c r="OMQ276" s="27"/>
      <c r="OMR276" s="27"/>
      <c r="OMS276" s="27"/>
      <c r="OMT276" s="27"/>
      <c r="OMU276" s="27"/>
      <c r="OMV276" s="27"/>
      <c r="OMW276" s="27"/>
      <c r="OMX276" s="27"/>
      <c r="OMY276" s="27"/>
      <c r="OMZ276" s="27"/>
      <c r="ONA276" s="27"/>
      <c r="ONB276" s="27"/>
      <c r="ONC276" s="27"/>
      <c r="OND276" s="27"/>
      <c r="ONE276" s="27"/>
      <c r="ONF276" s="27"/>
      <c r="ONG276" s="27"/>
      <c r="ONH276" s="27"/>
      <c r="ONI276" s="27"/>
      <c r="ONJ276" s="27"/>
      <c r="ONK276" s="27"/>
      <c r="ONL276" s="27"/>
      <c r="ONM276" s="27"/>
      <c r="ONN276" s="27"/>
      <c r="ONO276" s="27"/>
      <c r="ONP276" s="27"/>
      <c r="ONQ276" s="27"/>
      <c r="ONR276" s="27"/>
      <c r="ONS276" s="27"/>
      <c r="ONT276" s="27"/>
      <c r="ONU276" s="27"/>
      <c r="ONV276" s="27"/>
      <c r="ONW276" s="27"/>
      <c r="ONX276" s="27"/>
      <c r="ONY276" s="27"/>
      <c r="ONZ276" s="27"/>
      <c r="OOA276" s="27"/>
      <c r="OOB276" s="27"/>
      <c r="OOC276" s="27"/>
      <c r="OOD276" s="27"/>
      <c r="OOE276" s="27"/>
      <c r="OOF276" s="27"/>
      <c r="OOG276" s="27"/>
      <c r="OOH276" s="27"/>
      <c r="OOI276" s="27"/>
      <c r="OOJ276" s="27"/>
      <c r="OOK276" s="27"/>
      <c r="OOL276" s="27"/>
      <c r="OOM276" s="27"/>
      <c r="OON276" s="27"/>
      <c r="OOO276" s="27"/>
      <c r="OOP276" s="27"/>
      <c r="OOQ276" s="27"/>
      <c r="OOR276" s="27"/>
      <c r="OOS276" s="27"/>
      <c r="OOT276" s="27"/>
      <c r="OOU276" s="27"/>
      <c r="OOV276" s="27"/>
      <c r="OOW276" s="27"/>
      <c r="OOX276" s="27"/>
      <c r="OOY276" s="27"/>
      <c r="OOZ276" s="27"/>
      <c r="OPA276" s="27"/>
      <c r="OPB276" s="27"/>
      <c r="OPC276" s="27"/>
      <c r="OPD276" s="27"/>
      <c r="OPE276" s="27"/>
      <c r="OPF276" s="27"/>
      <c r="OPG276" s="27"/>
      <c r="OPH276" s="27"/>
      <c r="OPI276" s="27"/>
      <c r="OPJ276" s="27"/>
      <c r="OPK276" s="27"/>
      <c r="OPL276" s="27"/>
      <c r="OPM276" s="27"/>
      <c r="OPN276" s="27"/>
      <c r="OPO276" s="27"/>
      <c r="OPP276" s="27"/>
      <c r="OPQ276" s="27"/>
      <c r="OPR276" s="27"/>
      <c r="OPS276" s="27"/>
      <c r="OPT276" s="27"/>
      <c r="OPU276" s="27"/>
      <c r="OPV276" s="27"/>
      <c r="OPW276" s="27"/>
      <c r="OPX276" s="27"/>
      <c r="OPY276" s="27"/>
      <c r="OPZ276" s="27"/>
      <c r="OQA276" s="27"/>
      <c r="OQB276" s="27"/>
      <c r="OQC276" s="27"/>
      <c r="OQD276" s="27"/>
      <c r="OQE276" s="27"/>
      <c r="OQF276" s="27"/>
      <c r="OQG276" s="27"/>
      <c r="OQH276" s="27"/>
      <c r="OQI276" s="27"/>
      <c r="OQJ276" s="27"/>
      <c r="OQK276" s="27"/>
      <c r="OQL276" s="27"/>
      <c r="OQM276" s="27"/>
      <c r="OQN276" s="27"/>
      <c r="OQO276" s="27"/>
      <c r="OQP276" s="27"/>
      <c r="OQQ276" s="27"/>
      <c r="OQR276" s="27"/>
      <c r="OQS276" s="27"/>
      <c r="OQT276" s="27"/>
      <c r="OQU276" s="27"/>
      <c r="OQV276" s="27"/>
      <c r="OQW276" s="27"/>
      <c r="OQX276" s="27"/>
      <c r="OQY276" s="27"/>
      <c r="OQZ276" s="27"/>
      <c r="ORA276" s="27"/>
      <c r="ORB276" s="27"/>
      <c r="ORC276" s="27"/>
      <c r="ORD276" s="27"/>
      <c r="ORE276" s="27"/>
      <c r="ORF276" s="27"/>
      <c r="ORG276" s="27"/>
      <c r="ORH276" s="27"/>
      <c r="ORI276" s="27"/>
      <c r="ORJ276" s="27"/>
      <c r="ORK276" s="27"/>
      <c r="ORL276" s="27"/>
      <c r="ORM276" s="27"/>
      <c r="ORN276" s="27"/>
      <c r="ORO276" s="27"/>
      <c r="ORP276" s="27"/>
      <c r="ORQ276" s="27"/>
      <c r="ORR276" s="27"/>
      <c r="ORS276" s="27"/>
      <c r="ORT276" s="27"/>
      <c r="ORU276" s="27"/>
      <c r="ORV276" s="27"/>
      <c r="ORW276" s="27"/>
      <c r="ORX276" s="27"/>
      <c r="ORY276" s="27"/>
      <c r="ORZ276" s="27"/>
      <c r="OSA276" s="27"/>
      <c r="OSB276" s="27"/>
      <c r="OSC276" s="27"/>
      <c r="OSD276" s="27"/>
      <c r="OSE276" s="27"/>
      <c r="OSF276" s="27"/>
      <c r="OSG276" s="27"/>
      <c r="OSH276" s="27"/>
      <c r="OSI276" s="27"/>
      <c r="OSJ276" s="27"/>
      <c r="OSK276" s="27"/>
      <c r="OSL276" s="27"/>
      <c r="OSM276" s="27"/>
      <c r="OSN276" s="27"/>
      <c r="OSO276" s="27"/>
      <c r="OSP276" s="27"/>
      <c r="OSQ276" s="27"/>
      <c r="OSR276" s="27"/>
      <c r="OSS276" s="27"/>
      <c r="OST276" s="27"/>
      <c r="OSU276" s="27"/>
      <c r="OSV276" s="27"/>
      <c r="OSW276" s="27"/>
      <c r="OSX276" s="27"/>
      <c r="OSY276" s="27"/>
      <c r="OSZ276" s="27"/>
      <c r="OTA276" s="27"/>
      <c r="OTB276" s="27"/>
      <c r="OTC276" s="27"/>
      <c r="OTD276" s="27"/>
      <c r="OTE276" s="27"/>
      <c r="OTF276" s="27"/>
      <c r="OTG276" s="27"/>
      <c r="OTH276" s="27"/>
      <c r="OTI276" s="27"/>
      <c r="OTJ276" s="27"/>
      <c r="OTK276" s="27"/>
      <c r="OTL276" s="27"/>
      <c r="OTM276" s="27"/>
      <c r="OTN276" s="27"/>
      <c r="OTO276" s="27"/>
      <c r="OTP276" s="27"/>
      <c r="OTQ276" s="27"/>
      <c r="OTR276" s="27"/>
      <c r="OTS276" s="27"/>
      <c r="OTT276" s="27"/>
      <c r="OTU276" s="27"/>
      <c r="OTV276" s="27"/>
      <c r="OTW276" s="27"/>
      <c r="OTX276" s="27"/>
      <c r="OTY276" s="27"/>
      <c r="OTZ276" s="27"/>
      <c r="OUA276" s="27"/>
      <c r="OUB276" s="27"/>
      <c r="OUC276" s="27"/>
      <c r="OUD276" s="27"/>
      <c r="OUE276" s="27"/>
      <c r="OUF276" s="27"/>
      <c r="OUG276" s="27"/>
      <c r="OUH276" s="27"/>
      <c r="OUI276" s="27"/>
      <c r="OUJ276" s="27"/>
      <c r="OUK276" s="27"/>
      <c r="OUL276" s="27"/>
      <c r="OUM276" s="27"/>
      <c r="OUN276" s="27"/>
      <c r="OUO276" s="27"/>
      <c r="OUP276" s="27"/>
      <c r="OUQ276" s="27"/>
      <c r="OUR276" s="27"/>
      <c r="OUS276" s="27"/>
      <c r="OUT276" s="27"/>
      <c r="OUU276" s="27"/>
      <c r="OUV276" s="27"/>
      <c r="OUW276" s="27"/>
      <c r="OUX276" s="27"/>
      <c r="OUY276" s="27"/>
      <c r="OUZ276" s="27"/>
      <c r="OVA276" s="27"/>
      <c r="OVB276" s="27"/>
      <c r="OVC276" s="27"/>
      <c r="OVD276" s="27"/>
      <c r="OVE276" s="27"/>
      <c r="OVF276" s="27"/>
      <c r="OVG276" s="27"/>
      <c r="OVH276" s="27"/>
      <c r="OVI276" s="27"/>
      <c r="OVJ276" s="27"/>
      <c r="OVK276" s="27"/>
      <c r="OVL276" s="27"/>
      <c r="OVM276" s="27"/>
      <c r="OVN276" s="27"/>
      <c r="OVO276" s="27"/>
      <c r="OVP276" s="27"/>
      <c r="OVQ276" s="27"/>
      <c r="OVR276" s="27"/>
      <c r="OVS276" s="27"/>
      <c r="OVT276" s="27"/>
      <c r="OVU276" s="27"/>
      <c r="OVV276" s="27"/>
      <c r="OVW276" s="27"/>
      <c r="OVX276" s="27"/>
      <c r="OVY276" s="27"/>
      <c r="OVZ276" s="27"/>
      <c r="OWA276" s="27"/>
      <c r="OWB276" s="27"/>
      <c r="OWC276" s="27"/>
      <c r="OWD276" s="27"/>
      <c r="OWE276" s="27"/>
      <c r="OWF276" s="27"/>
      <c r="OWG276" s="27"/>
      <c r="OWH276" s="27"/>
      <c r="OWI276" s="27"/>
      <c r="OWJ276" s="27"/>
      <c r="OWK276" s="27"/>
      <c r="OWL276" s="27"/>
      <c r="OWM276" s="27"/>
      <c r="OWN276" s="27"/>
      <c r="OWO276" s="27"/>
      <c r="OWP276" s="27"/>
      <c r="OWQ276" s="27"/>
      <c r="OWR276" s="27"/>
      <c r="OWS276" s="27"/>
      <c r="OWT276" s="27"/>
      <c r="OWU276" s="27"/>
      <c r="OWV276" s="27"/>
      <c r="OWW276" s="27"/>
      <c r="OWX276" s="27"/>
      <c r="OWY276" s="27"/>
      <c r="OWZ276" s="27"/>
      <c r="OXA276" s="27"/>
      <c r="OXB276" s="27"/>
      <c r="OXC276" s="27"/>
      <c r="OXD276" s="27"/>
      <c r="OXE276" s="27"/>
      <c r="OXF276" s="27"/>
      <c r="OXG276" s="27"/>
      <c r="OXH276" s="27"/>
      <c r="OXI276" s="27"/>
      <c r="OXJ276" s="27"/>
      <c r="OXK276" s="27"/>
      <c r="OXL276" s="27"/>
      <c r="OXM276" s="27"/>
      <c r="OXN276" s="27"/>
      <c r="OXO276" s="27"/>
      <c r="OXP276" s="27"/>
      <c r="OXQ276" s="27"/>
      <c r="OXR276" s="27"/>
      <c r="OXS276" s="27"/>
      <c r="OXT276" s="27"/>
      <c r="OXU276" s="27"/>
      <c r="OXV276" s="27"/>
      <c r="OXW276" s="27"/>
      <c r="OXX276" s="27"/>
      <c r="OXY276" s="27"/>
      <c r="OXZ276" s="27"/>
      <c r="OYA276" s="27"/>
      <c r="OYB276" s="27"/>
      <c r="OYC276" s="27"/>
      <c r="OYD276" s="27"/>
      <c r="OYE276" s="27"/>
      <c r="OYF276" s="27"/>
      <c r="OYG276" s="27"/>
      <c r="OYH276" s="27"/>
      <c r="OYI276" s="27"/>
      <c r="OYJ276" s="27"/>
      <c r="OYK276" s="27"/>
      <c r="OYL276" s="27"/>
      <c r="OYM276" s="27"/>
      <c r="OYN276" s="27"/>
      <c r="OYO276" s="27"/>
      <c r="OYP276" s="27"/>
      <c r="OYQ276" s="27"/>
      <c r="OYR276" s="27"/>
      <c r="OYS276" s="27"/>
      <c r="OYT276" s="27"/>
      <c r="OYU276" s="27"/>
      <c r="OYV276" s="27"/>
      <c r="OYW276" s="27"/>
      <c r="OYX276" s="27"/>
      <c r="OYY276" s="27"/>
      <c r="OYZ276" s="27"/>
      <c r="OZA276" s="27"/>
      <c r="OZB276" s="27"/>
      <c r="OZC276" s="27"/>
      <c r="OZD276" s="27"/>
      <c r="OZE276" s="27"/>
      <c r="OZF276" s="27"/>
      <c r="OZG276" s="27"/>
      <c r="OZH276" s="27"/>
      <c r="OZI276" s="27"/>
      <c r="OZJ276" s="27"/>
      <c r="OZK276" s="27"/>
      <c r="OZL276" s="27"/>
      <c r="OZM276" s="27"/>
      <c r="OZN276" s="27"/>
      <c r="OZO276" s="27"/>
      <c r="OZP276" s="27"/>
      <c r="OZQ276" s="27"/>
      <c r="OZR276" s="27"/>
      <c r="OZS276" s="27"/>
      <c r="OZT276" s="27"/>
      <c r="OZU276" s="27"/>
      <c r="OZV276" s="27"/>
      <c r="OZW276" s="27"/>
      <c r="OZX276" s="27"/>
      <c r="OZY276" s="27"/>
      <c r="OZZ276" s="27"/>
      <c r="PAA276" s="27"/>
      <c r="PAB276" s="27"/>
      <c r="PAC276" s="27"/>
      <c r="PAD276" s="27"/>
      <c r="PAE276" s="27"/>
      <c r="PAF276" s="27"/>
      <c r="PAG276" s="27"/>
      <c r="PAH276" s="27"/>
      <c r="PAI276" s="27"/>
      <c r="PAJ276" s="27"/>
      <c r="PAK276" s="27"/>
      <c r="PAL276" s="27"/>
      <c r="PAM276" s="27"/>
      <c r="PAN276" s="27"/>
      <c r="PAO276" s="27"/>
      <c r="PAP276" s="27"/>
      <c r="PAQ276" s="27"/>
      <c r="PAR276" s="27"/>
      <c r="PAS276" s="27"/>
      <c r="PAT276" s="27"/>
      <c r="PAU276" s="27"/>
      <c r="PAV276" s="27"/>
      <c r="PAW276" s="27"/>
      <c r="PAX276" s="27"/>
      <c r="PAY276" s="27"/>
      <c r="PAZ276" s="27"/>
      <c r="PBA276" s="27"/>
      <c r="PBB276" s="27"/>
      <c r="PBC276" s="27"/>
      <c r="PBD276" s="27"/>
      <c r="PBE276" s="27"/>
      <c r="PBF276" s="27"/>
      <c r="PBG276" s="27"/>
      <c r="PBH276" s="27"/>
      <c r="PBI276" s="27"/>
      <c r="PBJ276" s="27"/>
      <c r="PBK276" s="27"/>
      <c r="PBL276" s="27"/>
      <c r="PBM276" s="27"/>
      <c r="PBN276" s="27"/>
      <c r="PBO276" s="27"/>
      <c r="PBP276" s="27"/>
      <c r="PBQ276" s="27"/>
      <c r="PBR276" s="27"/>
      <c r="PBS276" s="27"/>
      <c r="PBT276" s="27"/>
      <c r="PBU276" s="27"/>
      <c r="PBV276" s="27"/>
      <c r="PBW276" s="27"/>
      <c r="PBX276" s="27"/>
      <c r="PBY276" s="27"/>
      <c r="PBZ276" s="27"/>
      <c r="PCA276" s="27"/>
      <c r="PCB276" s="27"/>
      <c r="PCC276" s="27"/>
      <c r="PCD276" s="27"/>
      <c r="PCE276" s="27"/>
      <c r="PCF276" s="27"/>
      <c r="PCG276" s="27"/>
      <c r="PCH276" s="27"/>
      <c r="PCI276" s="27"/>
      <c r="PCJ276" s="27"/>
      <c r="PCK276" s="27"/>
      <c r="PCL276" s="27"/>
      <c r="PCM276" s="27"/>
      <c r="PCN276" s="27"/>
      <c r="PCO276" s="27"/>
      <c r="PCP276" s="27"/>
      <c r="PCQ276" s="27"/>
      <c r="PCR276" s="27"/>
      <c r="PCS276" s="27"/>
      <c r="PCT276" s="27"/>
      <c r="PCU276" s="27"/>
      <c r="PCV276" s="27"/>
      <c r="PCW276" s="27"/>
      <c r="PCX276" s="27"/>
      <c r="PCY276" s="27"/>
      <c r="PCZ276" s="27"/>
      <c r="PDA276" s="27"/>
      <c r="PDB276" s="27"/>
      <c r="PDC276" s="27"/>
      <c r="PDD276" s="27"/>
      <c r="PDE276" s="27"/>
      <c r="PDF276" s="27"/>
      <c r="PDG276" s="27"/>
      <c r="PDH276" s="27"/>
      <c r="PDI276" s="27"/>
      <c r="PDJ276" s="27"/>
      <c r="PDK276" s="27"/>
      <c r="PDL276" s="27"/>
      <c r="PDM276" s="27"/>
      <c r="PDN276" s="27"/>
      <c r="PDO276" s="27"/>
      <c r="PDP276" s="27"/>
      <c r="PDQ276" s="27"/>
      <c r="PDR276" s="27"/>
      <c r="PDS276" s="27"/>
      <c r="PDT276" s="27"/>
      <c r="PDU276" s="27"/>
      <c r="PDV276" s="27"/>
      <c r="PDW276" s="27"/>
      <c r="PDX276" s="27"/>
      <c r="PDY276" s="27"/>
      <c r="PDZ276" s="27"/>
      <c r="PEA276" s="27"/>
      <c r="PEB276" s="27"/>
      <c r="PEC276" s="27"/>
      <c r="PED276" s="27"/>
      <c r="PEE276" s="27"/>
      <c r="PEF276" s="27"/>
      <c r="PEG276" s="27"/>
      <c r="PEH276" s="27"/>
      <c r="PEI276" s="27"/>
      <c r="PEJ276" s="27"/>
      <c r="PEK276" s="27"/>
      <c r="PEL276" s="27"/>
      <c r="PEM276" s="27"/>
      <c r="PEN276" s="27"/>
      <c r="PEO276" s="27"/>
      <c r="PEP276" s="27"/>
      <c r="PEQ276" s="27"/>
      <c r="PER276" s="27"/>
      <c r="PES276" s="27"/>
      <c r="PET276" s="27"/>
      <c r="PEU276" s="27"/>
      <c r="PEV276" s="27"/>
      <c r="PEW276" s="27"/>
      <c r="PEX276" s="27"/>
      <c r="PEY276" s="27"/>
      <c r="PEZ276" s="27"/>
      <c r="PFA276" s="27"/>
      <c r="PFB276" s="27"/>
      <c r="PFC276" s="27"/>
      <c r="PFD276" s="27"/>
      <c r="PFE276" s="27"/>
      <c r="PFF276" s="27"/>
      <c r="PFG276" s="27"/>
      <c r="PFH276" s="27"/>
      <c r="PFI276" s="27"/>
      <c r="PFJ276" s="27"/>
      <c r="PFK276" s="27"/>
      <c r="PFL276" s="27"/>
      <c r="PFM276" s="27"/>
      <c r="PFN276" s="27"/>
      <c r="PFO276" s="27"/>
      <c r="PFP276" s="27"/>
      <c r="PFQ276" s="27"/>
      <c r="PFR276" s="27"/>
      <c r="PFS276" s="27"/>
      <c r="PFT276" s="27"/>
      <c r="PFU276" s="27"/>
      <c r="PFV276" s="27"/>
      <c r="PFW276" s="27"/>
      <c r="PFX276" s="27"/>
      <c r="PFY276" s="27"/>
      <c r="PFZ276" s="27"/>
      <c r="PGA276" s="27"/>
      <c r="PGB276" s="27"/>
      <c r="PGC276" s="27"/>
      <c r="PGD276" s="27"/>
      <c r="PGE276" s="27"/>
      <c r="PGF276" s="27"/>
      <c r="PGG276" s="27"/>
      <c r="PGH276" s="27"/>
      <c r="PGI276" s="27"/>
      <c r="PGJ276" s="27"/>
      <c r="PGK276" s="27"/>
      <c r="PGL276" s="27"/>
      <c r="PGM276" s="27"/>
      <c r="PGN276" s="27"/>
      <c r="PGO276" s="27"/>
      <c r="PGP276" s="27"/>
      <c r="PGQ276" s="27"/>
      <c r="PGR276" s="27"/>
      <c r="PGS276" s="27"/>
      <c r="PGT276" s="27"/>
      <c r="PGU276" s="27"/>
      <c r="PGV276" s="27"/>
      <c r="PGW276" s="27"/>
      <c r="PGX276" s="27"/>
      <c r="PGY276" s="27"/>
      <c r="PGZ276" s="27"/>
      <c r="PHA276" s="27"/>
      <c r="PHB276" s="27"/>
      <c r="PHC276" s="27"/>
      <c r="PHD276" s="27"/>
      <c r="PHE276" s="27"/>
      <c r="PHF276" s="27"/>
      <c r="PHG276" s="27"/>
      <c r="PHH276" s="27"/>
      <c r="PHI276" s="27"/>
      <c r="PHJ276" s="27"/>
      <c r="PHK276" s="27"/>
      <c r="PHL276" s="27"/>
      <c r="PHM276" s="27"/>
      <c r="PHN276" s="27"/>
      <c r="PHO276" s="27"/>
      <c r="PHP276" s="27"/>
      <c r="PHQ276" s="27"/>
      <c r="PHR276" s="27"/>
      <c r="PHS276" s="27"/>
      <c r="PHT276" s="27"/>
      <c r="PHU276" s="27"/>
      <c r="PHV276" s="27"/>
      <c r="PHW276" s="27"/>
      <c r="PHX276" s="27"/>
      <c r="PHY276" s="27"/>
      <c r="PHZ276" s="27"/>
      <c r="PIA276" s="27"/>
      <c r="PIB276" s="27"/>
      <c r="PIC276" s="27"/>
      <c r="PID276" s="27"/>
      <c r="PIE276" s="27"/>
      <c r="PIF276" s="27"/>
      <c r="PIG276" s="27"/>
      <c r="PIH276" s="27"/>
      <c r="PII276" s="27"/>
      <c r="PIJ276" s="27"/>
      <c r="PIK276" s="27"/>
      <c r="PIL276" s="27"/>
      <c r="PIM276" s="27"/>
      <c r="PIN276" s="27"/>
      <c r="PIO276" s="27"/>
      <c r="PIP276" s="27"/>
      <c r="PIQ276" s="27"/>
      <c r="PIR276" s="27"/>
      <c r="PIS276" s="27"/>
      <c r="PIT276" s="27"/>
      <c r="PIU276" s="27"/>
      <c r="PIV276" s="27"/>
      <c r="PIW276" s="27"/>
      <c r="PIX276" s="27"/>
      <c r="PIY276" s="27"/>
      <c r="PIZ276" s="27"/>
      <c r="PJA276" s="27"/>
      <c r="PJB276" s="27"/>
      <c r="PJC276" s="27"/>
      <c r="PJD276" s="27"/>
      <c r="PJE276" s="27"/>
      <c r="PJF276" s="27"/>
      <c r="PJG276" s="27"/>
      <c r="PJH276" s="27"/>
      <c r="PJI276" s="27"/>
      <c r="PJJ276" s="27"/>
      <c r="PJK276" s="27"/>
      <c r="PJL276" s="27"/>
      <c r="PJM276" s="27"/>
      <c r="PJN276" s="27"/>
      <c r="PJO276" s="27"/>
      <c r="PJP276" s="27"/>
      <c r="PJQ276" s="27"/>
      <c r="PJR276" s="27"/>
      <c r="PJS276" s="27"/>
      <c r="PJT276" s="27"/>
      <c r="PJU276" s="27"/>
      <c r="PJV276" s="27"/>
      <c r="PJW276" s="27"/>
      <c r="PJX276" s="27"/>
      <c r="PJY276" s="27"/>
      <c r="PJZ276" s="27"/>
      <c r="PKA276" s="27"/>
      <c r="PKB276" s="27"/>
      <c r="PKC276" s="27"/>
      <c r="PKD276" s="27"/>
      <c r="PKE276" s="27"/>
      <c r="PKF276" s="27"/>
      <c r="PKG276" s="27"/>
      <c r="PKH276" s="27"/>
      <c r="PKI276" s="27"/>
      <c r="PKJ276" s="27"/>
      <c r="PKK276" s="27"/>
      <c r="PKL276" s="27"/>
      <c r="PKM276" s="27"/>
      <c r="PKN276" s="27"/>
      <c r="PKO276" s="27"/>
      <c r="PKP276" s="27"/>
      <c r="PKQ276" s="27"/>
      <c r="PKR276" s="27"/>
      <c r="PKS276" s="27"/>
      <c r="PKT276" s="27"/>
      <c r="PKU276" s="27"/>
      <c r="PKV276" s="27"/>
      <c r="PKW276" s="27"/>
      <c r="PKX276" s="27"/>
      <c r="PKY276" s="27"/>
      <c r="PKZ276" s="27"/>
      <c r="PLA276" s="27"/>
      <c r="PLB276" s="27"/>
      <c r="PLC276" s="27"/>
      <c r="PLD276" s="27"/>
      <c r="PLE276" s="27"/>
      <c r="PLF276" s="27"/>
      <c r="PLG276" s="27"/>
      <c r="PLH276" s="27"/>
      <c r="PLI276" s="27"/>
      <c r="PLJ276" s="27"/>
      <c r="PLK276" s="27"/>
      <c r="PLL276" s="27"/>
      <c r="PLM276" s="27"/>
      <c r="PLN276" s="27"/>
      <c r="PLO276" s="27"/>
      <c r="PLP276" s="27"/>
      <c r="PLQ276" s="27"/>
      <c r="PLR276" s="27"/>
      <c r="PLS276" s="27"/>
      <c r="PLT276" s="27"/>
      <c r="PLU276" s="27"/>
      <c r="PLV276" s="27"/>
      <c r="PLW276" s="27"/>
      <c r="PLX276" s="27"/>
      <c r="PLY276" s="27"/>
      <c r="PLZ276" s="27"/>
      <c r="PMA276" s="27"/>
      <c r="PMB276" s="27"/>
      <c r="PMC276" s="27"/>
      <c r="PMD276" s="27"/>
      <c r="PME276" s="27"/>
      <c r="PMF276" s="27"/>
      <c r="PMG276" s="27"/>
      <c r="PMH276" s="27"/>
      <c r="PMI276" s="27"/>
      <c r="PMJ276" s="27"/>
      <c r="PMK276" s="27"/>
      <c r="PML276" s="27"/>
      <c r="PMM276" s="27"/>
      <c r="PMN276" s="27"/>
      <c r="PMO276" s="27"/>
      <c r="PMP276" s="27"/>
      <c r="PMQ276" s="27"/>
      <c r="PMR276" s="27"/>
      <c r="PMS276" s="27"/>
      <c r="PMT276" s="27"/>
      <c r="PMU276" s="27"/>
      <c r="PMV276" s="27"/>
      <c r="PMW276" s="27"/>
      <c r="PMX276" s="27"/>
      <c r="PMY276" s="27"/>
      <c r="PMZ276" s="27"/>
      <c r="PNA276" s="27"/>
      <c r="PNB276" s="27"/>
      <c r="PNC276" s="27"/>
      <c r="PND276" s="27"/>
      <c r="PNE276" s="27"/>
      <c r="PNF276" s="27"/>
      <c r="PNG276" s="27"/>
      <c r="PNH276" s="27"/>
      <c r="PNI276" s="27"/>
      <c r="PNJ276" s="27"/>
      <c r="PNK276" s="27"/>
      <c r="PNL276" s="27"/>
      <c r="PNM276" s="27"/>
      <c r="PNN276" s="27"/>
      <c r="PNO276" s="27"/>
      <c r="PNP276" s="27"/>
      <c r="PNQ276" s="27"/>
      <c r="PNR276" s="27"/>
      <c r="PNS276" s="27"/>
      <c r="PNT276" s="27"/>
      <c r="PNU276" s="27"/>
      <c r="PNV276" s="27"/>
      <c r="PNW276" s="27"/>
      <c r="PNX276" s="27"/>
      <c r="PNY276" s="27"/>
      <c r="PNZ276" s="27"/>
      <c r="POA276" s="27"/>
      <c r="POB276" s="27"/>
      <c r="POC276" s="27"/>
      <c r="POD276" s="27"/>
      <c r="POE276" s="27"/>
      <c r="POF276" s="27"/>
      <c r="POG276" s="27"/>
      <c r="POH276" s="27"/>
      <c r="POI276" s="27"/>
      <c r="POJ276" s="27"/>
      <c r="POK276" s="27"/>
      <c r="POL276" s="27"/>
      <c r="POM276" s="27"/>
      <c r="PON276" s="27"/>
      <c r="POO276" s="27"/>
      <c r="POP276" s="27"/>
      <c r="POQ276" s="27"/>
      <c r="POR276" s="27"/>
      <c r="POS276" s="27"/>
      <c r="POT276" s="27"/>
      <c r="POU276" s="27"/>
      <c r="POV276" s="27"/>
      <c r="POW276" s="27"/>
      <c r="POX276" s="27"/>
      <c r="POY276" s="27"/>
      <c r="POZ276" s="27"/>
      <c r="PPA276" s="27"/>
      <c r="PPB276" s="27"/>
      <c r="PPC276" s="27"/>
      <c r="PPD276" s="27"/>
      <c r="PPE276" s="27"/>
      <c r="PPF276" s="27"/>
      <c r="PPG276" s="27"/>
      <c r="PPH276" s="27"/>
      <c r="PPI276" s="27"/>
      <c r="PPJ276" s="27"/>
      <c r="PPK276" s="27"/>
      <c r="PPL276" s="27"/>
      <c r="PPM276" s="27"/>
      <c r="PPN276" s="27"/>
      <c r="PPO276" s="27"/>
      <c r="PPP276" s="27"/>
      <c r="PPQ276" s="27"/>
      <c r="PPR276" s="27"/>
      <c r="PPS276" s="27"/>
      <c r="PPT276" s="27"/>
      <c r="PPU276" s="27"/>
      <c r="PPV276" s="27"/>
      <c r="PPW276" s="27"/>
      <c r="PPX276" s="27"/>
      <c r="PPY276" s="27"/>
      <c r="PPZ276" s="27"/>
      <c r="PQA276" s="27"/>
      <c r="PQB276" s="27"/>
      <c r="PQC276" s="27"/>
      <c r="PQD276" s="27"/>
      <c r="PQE276" s="27"/>
      <c r="PQF276" s="27"/>
      <c r="PQG276" s="27"/>
      <c r="PQH276" s="27"/>
      <c r="PQI276" s="27"/>
      <c r="PQJ276" s="27"/>
      <c r="PQK276" s="27"/>
      <c r="PQL276" s="27"/>
      <c r="PQM276" s="27"/>
      <c r="PQN276" s="27"/>
      <c r="PQO276" s="27"/>
      <c r="PQP276" s="27"/>
      <c r="PQQ276" s="27"/>
      <c r="PQR276" s="27"/>
      <c r="PQS276" s="27"/>
      <c r="PQT276" s="27"/>
      <c r="PQU276" s="27"/>
      <c r="PQV276" s="27"/>
      <c r="PQW276" s="27"/>
      <c r="PQX276" s="27"/>
      <c r="PQY276" s="27"/>
      <c r="PQZ276" s="27"/>
      <c r="PRA276" s="27"/>
      <c r="PRB276" s="27"/>
      <c r="PRC276" s="27"/>
      <c r="PRD276" s="27"/>
      <c r="PRE276" s="27"/>
      <c r="PRF276" s="27"/>
      <c r="PRG276" s="27"/>
      <c r="PRH276" s="27"/>
      <c r="PRI276" s="27"/>
      <c r="PRJ276" s="27"/>
      <c r="PRK276" s="27"/>
      <c r="PRL276" s="27"/>
      <c r="PRM276" s="27"/>
      <c r="PRN276" s="27"/>
      <c r="PRO276" s="27"/>
      <c r="PRP276" s="27"/>
      <c r="PRQ276" s="27"/>
      <c r="PRR276" s="27"/>
      <c r="PRS276" s="27"/>
      <c r="PRT276" s="27"/>
      <c r="PRU276" s="27"/>
      <c r="PRV276" s="27"/>
      <c r="PRW276" s="27"/>
      <c r="PRX276" s="27"/>
      <c r="PRY276" s="27"/>
      <c r="PRZ276" s="27"/>
      <c r="PSA276" s="27"/>
      <c r="PSB276" s="27"/>
      <c r="PSC276" s="27"/>
      <c r="PSD276" s="27"/>
      <c r="PSE276" s="27"/>
      <c r="PSF276" s="27"/>
      <c r="PSG276" s="27"/>
      <c r="PSH276" s="27"/>
      <c r="PSI276" s="27"/>
      <c r="PSJ276" s="27"/>
      <c r="PSK276" s="27"/>
      <c r="PSL276" s="27"/>
      <c r="PSM276" s="27"/>
      <c r="PSN276" s="27"/>
      <c r="PSO276" s="27"/>
      <c r="PSP276" s="27"/>
      <c r="PSQ276" s="27"/>
      <c r="PSR276" s="27"/>
      <c r="PSS276" s="27"/>
      <c r="PST276" s="27"/>
      <c r="PSU276" s="27"/>
      <c r="PSV276" s="27"/>
      <c r="PSW276" s="27"/>
      <c r="PSX276" s="27"/>
      <c r="PSY276" s="27"/>
      <c r="PSZ276" s="27"/>
      <c r="PTA276" s="27"/>
      <c r="PTB276" s="27"/>
      <c r="PTC276" s="27"/>
      <c r="PTD276" s="27"/>
      <c r="PTE276" s="27"/>
      <c r="PTF276" s="27"/>
      <c r="PTG276" s="27"/>
      <c r="PTH276" s="27"/>
      <c r="PTI276" s="27"/>
      <c r="PTJ276" s="27"/>
      <c r="PTK276" s="27"/>
      <c r="PTL276" s="27"/>
      <c r="PTM276" s="27"/>
      <c r="PTN276" s="27"/>
      <c r="PTO276" s="27"/>
      <c r="PTP276" s="27"/>
      <c r="PTQ276" s="27"/>
      <c r="PTR276" s="27"/>
      <c r="PTS276" s="27"/>
      <c r="PTT276" s="27"/>
      <c r="PTU276" s="27"/>
      <c r="PTV276" s="27"/>
      <c r="PTW276" s="27"/>
      <c r="PTX276" s="27"/>
      <c r="PTY276" s="27"/>
      <c r="PTZ276" s="27"/>
      <c r="PUA276" s="27"/>
      <c r="PUB276" s="27"/>
      <c r="PUC276" s="27"/>
      <c r="PUD276" s="27"/>
      <c r="PUE276" s="27"/>
      <c r="PUF276" s="27"/>
      <c r="PUG276" s="27"/>
      <c r="PUH276" s="27"/>
      <c r="PUI276" s="27"/>
      <c r="PUJ276" s="27"/>
      <c r="PUK276" s="27"/>
      <c r="PUL276" s="27"/>
      <c r="PUM276" s="27"/>
      <c r="PUN276" s="27"/>
      <c r="PUO276" s="27"/>
      <c r="PUP276" s="27"/>
      <c r="PUQ276" s="27"/>
      <c r="PUR276" s="27"/>
      <c r="PUS276" s="27"/>
      <c r="PUT276" s="27"/>
      <c r="PUU276" s="27"/>
      <c r="PUV276" s="27"/>
      <c r="PUW276" s="27"/>
      <c r="PUX276" s="27"/>
      <c r="PUY276" s="27"/>
      <c r="PUZ276" s="27"/>
      <c r="PVA276" s="27"/>
      <c r="PVB276" s="27"/>
      <c r="PVC276" s="27"/>
      <c r="PVD276" s="27"/>
      <c r="PVE276" s="27"/>
      <c r="PVF276" s="27"/>
      <c r="PVG276" s="27"/>
      <c r="PVH276" s="27"/>
      <c r="PVI276" s="27"/>
      <c r="PVJ276" s="27"/>
      <c r="PVK276" s="27"/>
      <c r="PVL276" s="27"/>
      <c r="PVM276" s="27"/>
      <c r="PVN276" s="27"/>
      <c r="PVO276" s="27"/>
      <c r="PVP276" s="27"/>
      <c r="PVQ276" s="27"/>
      <c r="PVR276" s="27"/>
      <c r="PVS276" s="27"/>
      <c r="PVT276" s="27"/>
      <c r="PVU276" s="27"/>
      <c r="PVV276" s="27"/>
      <c r="PVW276" s="27"/>
      <c r="PVX276" s="27"/>
      <c r="PVY276" s="27"/>
      <c r="PVZ276" s="27"/>
      <c r="PWA276" s="27"/>
      <c r="PWB276" s="27"/>
      <c r="PWC276" s="27"/>
      <c r="PWD276" s="27"/>
      <c r="PWE276" s="27"/>
      <c r="PWF276" s="27"/>
      <c r="PWG276" s="27"/>
      <c r="PWH276" s="27"/>
      <c r="PWI276" s="27"/>
      <c r="PWJ276" s="27"/>
      <c r="PWK276" s="27"/>
      <c r="PWL276" s="27"/>
      <c r="PWM276" s="27"/>
      <c r="PWN276" s="27"/>
      <c r="PWO276" s="27"/>
      <c r="PWP276" s="27"/>
      <c r="PWQ276" s="27"/>
      <c r="PWR276" s="27"/>
      <c r="PWS276" s="27"/>
      <c r="PWT276" s="27"/>
      <c r="PWU276" s="27"/>
      <c r="PWV276" s="27"/>
      <c r="PWW276" s="27"/>
      <c r="PWX276" s="27"/>
      <c r="PWY276" s="27"/>
      <c r="PWZ276" s="27"/>
      <c r="PXA276" s="27"/>
      <c r="PXB276" s="27"/>
      <c r="PXC276" s="27"/>
      <c r="PXD276" s="27"/>
      <c r="PXE276" s="27"/>
      <c r="PXF276" s="27"/>
      <c r="PXG276" s="27"/>
      <c r="PXH276" s="27"/>
      <c r="PXI276" s="27"/>
      <c r="PXJ276" s="27"/>
      <c r="PXK276" s="27"/>
      <c r="PXL276" s="27"/>
      <c r="PXM276" s="27"/>
      <c r="PXN276" s="27"/>
      <c r="PXO276" s="27"/>
      <c r="PXP276" s="27"/>
      <c r="PXQ276" s="27"/>
      <c r="PXR276" s="27"/>
      <c r="PXS276" s="27"/>
      <c r="PXT276" s="27"/>
      <c r="PXU276" s="27"/>
      <c r="PXV276" s="27"/>
      <c r="PXW276" s="27"/>
      <c r="PXX276" s="27"/>
      <c r="PXY276" s="27"/>
      <c r="PXZ276" s="27"/>
      <c r="PYA276" s="27"/>
      <c r="PYB276" s="27"/>
      <c r="PYC276" s="27"/>
      <c r="PYD276" s="27"/>
      <c r="PYE276" s="27"/>
      <c r="PYF276" s="27"/>
      <c r="PYG276" s="27"/>
      <c r="PYH276" s="27"/>
      <c r="PYI276" s="27"/>
      <c r="PYJ276" s="27"/>
      <c r="PYK276" s="27"/>
      <c r="PYL276" s="27"/>
      <c r="PYM276" s="27"/>
      <c r="PYN276" s="27"/>
      <c r="PYO276" s="27"/>
      <c r="PYP276" s="27"/>
      <c r="PYQ276" s="27"/>
      <c r="PYR276" s="27"/>
      <c r="PYS276" s="27"/>
      <c r="PYT276" s="27"/>
      <c r="PYU276" s="27"/>
      <c r="PYV276" s="27"/>
      <c r="PYW276" s="27"/>
      <c r="PYX276" s="27"/>
      <c r="PYY276" s="27"/>
      <c r="PYZ276" s="27"/>
      <c r="PZA276" s="27"/>
      <c r="PZB276" s="27"/>
      <c r="PZC276" s="27"/>
      <c r="PZD276" s="27"/>
      <c r="PZE276" s="27"/>
      <c r="PZF276" s="27"/>
      <c r="PZG276" s="27"/>
      <c r="PZH276" s="27"/>
      <c r="PZI276" s="27"/>
      <c r="PZJ276" s="27"/>
      <c r="PZK276" s="27"/>
      <c r="PZL276" s="27"/>
      <c r="PZM276" s="27"/>
      <c r="PZN276" s="27"/>
      <c r="PZO276" s="27"/>
      <c r="PZP276" s="27"/>
      <c r="PZQ276" s="27"/>
      <c r="PZR276" s="27"/>
      <c r="PZS276" s="27"/>
      <c r="PZT276" s="27"/>
      <c r="PZU276" s="27"/>
      <c r="PZV276" s="27"/>
      <c r="PZW276" s="27"/>
      <c r="PZX276" s="27"/>
      <c r="PZY276" s="27"/>
      <c r="PZZ276" s="27"/>
      <c r="QAA276" s="27"/>
      <c r="QAB276" s="27"/>
      <c r="QAC276" s="27"/>
      <c r="QAD276" s="27"/>
      <c r="QAE276" s="27"/>
      <c r="QAF276" s="27"/>
      <c r="QAG276" s="27"/>
      <c r="QAH276" s="27"/>
      <c r="QAI276" s="27"/>
      <c r="QAJ276" s="27"/>
      <c r="QAK276" s="27"/>
      <c r="QAL276" s="27"/>
      <c r="QAM276" s="27"/>
      <c r="QAN276" s="27"/>
      <c r="QAO276" s="27"/>
      <c r="QAP276" s="27"/>
      <c r="QAQ276" s="27"/>
      <c r="QAR276" s="27"/>
      <c r="QAS276" s="27"/>
      <c r="QAT276" s="27"/>
      <c r="QAU276" s="27"/>
      <c r="QAV276" s="27"/>
      <c r="QAW276" s="27"/>
      <c r="QAX276" s="27"/>
      <c r="QAY276" s="27"/>
      <c r="QAZ276" s="27"/>
      <c r="QBA276" s="27"/>
      <c r="QBB276" s="27"/>
      <c r="QBC276" s="27"/>
      <c r="QBD276" s="27"/>
      <c r="QBE276" s="27"/>
      <c r="QBF276" s="27"/>
      <c r="QBG276" s="27"/>
      <c r="QBH276" s="27"/>
      <c r="QBI276" s="27"/>
      <c r="QBJ276" s="27"/>
      <c r="QBK276" s="27"/>
      <c r="QBL276" s="27"/>
      <c r="QBM276" s="27"/>
      <c r="QBN276" s="27"/>
      <c r="QBO276" s="27"/>
      <c r="QBP276" s="27"/>
      <c r="QBQ276" s="27"/>
      <c r="QBR276" s="27"/>
      <c r="QBS276" s="27"/>
      <c r="QBT276" s="27"/>
      <c r="QBU276" s="27"/>
      <c r="QBV276" s="27"/>
      <c r="QBW276" s="27"/>
      <c r="QBX276" s="27"/>
      <c r="QBY276" s="27"/>
      <c r="QBZ276" s="27"/>
      <c r="QCA276" s="27"/>
      <c r="QCB276" s="27"/>
      <c r="QCC276" s="27"/>
      <c r="QCD276" s="27"/>
      <c r="QCE276" s="27"/>
      <c r="QCF276" s="27"/>
      <c r="QCG276" s="27"/>
      <c r="QCH276" s="27"/>
      <c r="QCI276" s="27"/>
      <c r="QCJ276" s="27"/>
      <c r="QCK276" s="27"/>
      <c r="QCL276" s="27"/>
      <c r="QCM276" s="27"/>
      <c r="QCN276" s="27"/>
      <c r="QCO276" s="27"/>
      <c r="QCP276" s="27"/>
      <c r="QCQ276" s="27"/>
      <c r="QCR276" s="27"/>
      <c r="QCS276" s="27"/>
      <c r="QCT276" s="27"/>
      <c r="QCU276" s="27"/>
      <c r="QCV276" s="27"/>
      <c r="QCW276" s="27"/>
      <c r="QCX276" s="27"/>
      <c r="QCY276" s="27"/>
      <c r="QCZ276" s="27"/>
      <c r="QDA276" s="27"/>
      <c r="QDB276" s="27"/>
      <c r="QDC276" s="27"/>
      <c r="QDD276" s="27"/>
      <c r="QDE276" s="27"/>
      <c r="QDF276" s="27"/>
      <c r="QDG276" s="27"/>
      <c r="QDH276" s="27"/>
      <c r="QDI276" s="27"/>
      <c r="QDJ276" s="27"/>
      <c r="QDK276" s="27"/>
      <c r="QDL276" s="27"/>
      <c r="QDM276" s="27"/>
      <c r="QDN276" s="27"/>
      <c r="QDO276" s="27"/>
      <c r="QDP276" s="27"/>
      <c r="QDQ276" s="27"/>
      <c r="QDR276" s="27"/>
      <c r="QDS276" s="27"/>
      <c r="QDT276" s="27"/>
      <c r="QDU276" s="27"/>
      <c r="QDV276" s="27"/>
      <c r="QDW276" s="27"/>
      <c r="QDX276" s="27"/>
      <c r="QDY276" s="27"/>
      <c r="QDZ276" s="27"/>
      <c r="QEA276" s="27"/>
      <c r="QEB276" s="27"/>
      <c r="QEC276" s="27"/>
      <c r="QED276" s="27"/>
      <c r="QEE276" s="27"/>
      <c r="QEF276" s="27"/>
      <c r="QEG276" s="27"/>
      <c r="QEH276" s="27"/>
      <c r="QEI276" s="27"/>
      <c r="QEJ276" s="27"/>
      <c r="QEK276" s="27"/>
      <c r="QEL276" s="27"/>
      <c r="QEM276" s="27"/>
      <c r="QEN276" s="27"/>
      <c r="QEO276" s="27"/>
      <c r="QEP276" s="27"/>
      <c r="QEQ276" s="27"/>
      <c r="QER276" s="27"/>
      <c r="QES276" s="27"/>
      <c r="QET276" s="27"/>
      <c r="QEU276" s="27"/>
      <c r="QEV276" s="27"/>
      <c r="QEW276" s="27"/>
      <c r="QEX276" s="27"/>
      <c r="QEY276" s="27"/>
      <c r="QEZ276" s="27"/>
      <c r="QFA276" s="27"/>
      <c r="QFB276" s="27"/>
      <c r="QFC276" s="27"/>
      <c r="QFD276" s="27"/>
      <c r="QFE276" s="27"/>
      <c r="QFF276" s="27"/>
      <c r="QFG276" s="27"/>
      <c r="QFH276" s="27"/>
      <c r="QFI276" s="27"/>
      <c r="QFJ276" s="27"/>
      <c r="QFK276" s="27"/>
      <c r="QFL276" s="27"/>
      <c r="QFM276" s="27"/>
      <c r="QFN276" s="27"/>
      <c r="QFO276" s="27"/>
      <c r="QFP276" s="27"/>
      <c r="QFQ276" s="27"/>
      <c r="QFR276" s="27"/>
      <c r="QFS276" s="27"/>
      <c r="QFT276" s="27"/>
      <c r="QFU276" s="27"/>
      <c r="QFV276" s="27"/>
      <c r="QFW276" s="27"/>
      <c r="QFX276" s="27"/>
      <c r="QFY276" s="27"/>
      <c r="QFZ276" s="27"/>
      <c r="QGA276" s="27"/>
      <c r="QGB276" s="27"/>
      <c r="QGC276" s="27"/>
      <c r="QGD276" s="27"/>
      <c r="QGE276" s="27"/>
      <c r="QGF276" s="27"/>
      <c r="QGG276" s="27"/>
      <c r="QGH276" s="27"/>
      <c r="QGI276" s="27"/>
      <c r="QGJ276" s="27"/>
      <c r="QGK276" s="27"/>
      <c r="QGL276" s="27"/>
      <c r="QGM276" s="27"/>
      <c r="QGN276" s="27"/>
      <c r="QGO276" s="27"/>
      <c r="QGP276" s="27"/>
      <c r="QGQ276" s="27"/>
      <c r="QGR276" s="27"/>
      <c r="QGS276" s="27"/>
      <c r="QGT276" s="27"/>
      <c r="QGU276" s="27"/>
      <c r="QGV276" s="27"/>
      <c r="QGW276" s="27"/>
      <c r="QGX276" s="27"/>
      <c r="QGY276" s="27"/>
      <c r="QGZ276" s="27"/>
      <c r="QHA276" s="27"/>
      <c r="QHB276" s="27"/>
      <c r="QHC276" s="27"/>
      <c r="QHD276" s="27"/>
      <c r="QHE276" s="27"/>
      <c r="QHF276" s="27"/>
      <c r="QHG276" s="27"/>
      <c r="QHH276" s="27"/>
      <c r="QHI276" s="27"/>
      <c r="QHJ276" s="27"/>
      <c r="QHK276" s="27"/>
      <c r="QHL276" s="27"/>
      <c r="QHM276" s="27"/>
      <c r="QHN276" s="27"/>
      <c r="QHO276" s="27"/>
      <c r="QHP276" s="27"/>
      <c r="QHQ276" s="27"/>
      <c r="QHR276" s="27"/>
      <c r="QHS276" s="27"/>
      <c r="QHT276" s="27"/>
      <c r="QHU276" s="27"/>
      <c r="QHV276" s="27"/>
      <c r="QHW276" s="27"/>
      <c r="QHX276" s="27"/>
      <c r="QHY276" s="27"/>
      <c r="QHZ276" s="27"/>
      <c r="QIA276" s="27"/>
      <c r="QIB276" s="27"/>
      <c r="QIC276" s="27"/>
      <c r="QID276" s="27"/>
      <c r="QIE276" s="27"/>
      <c r="QIF276" s="27"/>
      <c r="QIG276" s="27"/>
      <c r="QIH276" s="27"/>
      <c r="QII276" s="27"/>
      <c r="QIJ276" s="27"/>
      <c r="QIK276" s="27"/>
      <c r="QIL276" s="27"/>
      <c r="QIM276" s="27"/>
      <c r="QIN276" s="27"/>
      <c r="QIO276" s="27"/>
      <c r="QIP276" s="27"/>
      <c r="QIQ276" s="27"/>
      <c r="QIR276" s="27"/>
      <c r="QIS276" s="27"/>
      <c r="QIT276" s="27"/>
      <c r="QIU276" s="27"/>
      <c r="QIV276" s="27"/>
      <c r="QIW276" s="27"/>
      <c r="QIX276" s="27"/>
      <c r="QIY276" s="27"/>
      <c r="QIZ276" s="27"/>
      <c r="QJA276" s="27"/>
      <c r="QJB276" s="27"/>
      <c r="QJC276" s="27"/>
      <c r="QJD276" s="27"/>
      <c r="QJE276" s="27"/>
      <c r="QJF276" s="27"/>
      <c r="QJG276" s="27"/>
      <c r="QJH276" s="27"/>
      <c r="QJI276" s="27"/>
      <c r="QJJ276" s="27"/>
      <c r="QJK276" s="27"/>
      <c r="QJL276" s="27"/>
      <c r="QJM276" s="27"/>
      <c r="QJN276" s="27"/>
      <c r="QJO276" s="27"/>
      <c r="QJP276" s="27"/>
      <c r="QJQ276" s="27"/>
      <c r="QJR276" s="27"/>
      <c r="QJS276" s="27"/>
      <c r="QJT276" s="27"/>
      <c r="QJU276" s="27"/>
      <c r="QJV276" s="27"/>
      <c r="QJW276" s="27"/>
      <c r="QJX276" s="27"/>
      <c r="QJY276" s="27"/>
      <c r="QJZ276" s="27"/>
      <c r="QKA276" s="27"/>
      <c r="QKB276" s="27"/>
      <c r="QKC276" s="27"/>
      <c r="QKD276" s="27"/>
      <c r="QKE276" s="27"/>
      <c r="QKF276" s="27"/>
      <c r="QKG276" s="27"/>
      <c r="QKH276" s="27"/>
      <c r="QKI276" s="27"/>
      <c r="QKJ276" s="27"/>
      <c r="QKK276" s="27"/>
      <c r="QKL276" s="27"/>
      <c r="QKM276" s="27"/>
      <c r="QKN276" s="27"/>
      <c r="QKO276" s="27"/>
      <c r="QKP276" s="27"/>
      <c r="QKQ276" s="27"/>
      <c r="QKR276" s="27"/>
      <c r="QKS276" s="27"/>
      <c r="QKT276" s="27"/>
      <c r="QKU276" s="27"/>
      <c r="QKV276" s="27"/>
      <c r="QKW276" s="27"/>
      <c r="QKX276" s="27"/>
      <c r="QKY276" s="27"/>
      <c r="QKZ276" s="27"/>
      <c r="QLA276" s="27"/>
      <c r="QLB276" s="27"/>
      <c r="QLC276" s="27"/>
      <c r="QLD276" s="27"/>
      <c r="QLE276" s="27"/>
      <c r="QLF276" s="27"/>
      <c r="QLG276" s="27"/>
      <c r="QLH276" s="27"/>
      <c r="QLI276" s="27"/>
      <c r="QLJ276" s="27"/>
      <c r="QLK276" s="27"/>
      <c r="QLL276" s="27"/>
      <c r="QLM276" s="27"/>
      <c r="QLN276" s="27"/>
      <c r="QLO276" s="27"/>
      <c r="QLP276" s="27"/>
      <c r="QLQ276" s="27"/>
      <c r="QLR276" s="27"/>
      <c r="QLS276" s="27"/>
      <c r="QLT276" s="27"/>
      <c r="QLU276" s="27"/>
      <c r="QLV276" s="27"/>
      <c r="QLW276" s="27"/>
      <c r="QLX276" s="27"/>
      <c r="QLY276" s="27"/>
      <c r="QLZ276" s="27"/>
      <c r="QMA276" s="27"/>
      <c r="QMB276" s="27"/>
      <c r="QMC276" s="27"/>
      <c r="QMD276" s="27"/>
      <c r="QME276" s="27"/>
      <c r="QMF276" s="27"/>
      <c r="QMG276" s="27"/>
      <c r="QMH276" s="27"/>
      <c r="QMI276" s="27"/>
      <c r="QMJ276" s="27"/>
      <c r="QMK276" s="27"/>
      <c r="QML276" s="27"/>
      <c r="QMM276" s="27"/>
      <c r="QMN276" s="27"/>
      <c r="QMO276" s="27"/>
      <c r="QMP276" s="27"/>
      <c r="QMQ276" s="27"/>
      <c r="QMR276" s="27"/>
      <c r="QMS276" s="27"/>
      <c r="QMT276" s="27"/>
      <c r="QMU276" s="27"/>
      <c r="QMV276" s="27"/>
      <c r="QMW276" s="27"/>
      <c r="QMX276" s="27"/>
      <c r="QMY276" s="27"/>
      <c r="QMZ276" s="27"/>
      <c r="QNA276" s="27"/>
      <c r="QNB276" s="27"/>
      <c r="QNC276" s="27"/>
      <c r="QND276" s="27"/>
      <c r="QNE276" s="27"/>
      <c r="QNF276" s="27"/>
      <c r="QNG276" s="27"/>
      <c r="QNH276" s="27"/>
      <c r="QNI276" s="27"/>
      <c r="QNJ276" s="27"/>
      <c r="QNK276" s="27"/>
      <c r="QNL276" s="27"/>
      <c r="QNM276" s="27"/>
      <c r="QNN276" s="27"/>
      <c r="QNO276" s="27"/>
      <c r="QNP276" s="27"/>
      <c r="QNQ276" s="27"/>
      <c r="QNR276" s="27"/>
      <c r="QNS276" s="27"/>
      <c r="QNT276" s="27"/>
      <c r="QNU276" s="27"/>
      <c r="QNV276" s="27"/>
      <c r="QNW276" s="27"/>
      <c r="QNX276" s="27"/>
      <c r="QNY276" s="27"/>
      <c r="QNZ276" s="27"/>
      <c r="QOA276" s="27"/>
      <c r="QOB276" s="27"/>
      <c r="QOC276" s="27"/>
      <c r="QOD276" s="27"/>
      <c r="QOE276" s="27"/>
      <c r="QOF276" s="27"/>
      <c r="QOG276" s="27"/>
      <c r="QOH276" s="27"/>
      <c r="QOI276" s="27"/>
      <c r="QOJ276" s="27"/>
      <c r="QOK276" s="27"/>
      <c r="QOL276" s="27"/>
      <c r="QOM276" s="27"/>
      <c r="QON276" s="27"/>
      <c r="QOO276" s="27"/>
      <c r="QOP276" s="27"/>
      <c r="QOQ276" s="27"/>
      <c r="QOR276" s="27"/>
      <c r="QOS276" s="27"/>
      <c r="QOT276" s="27"/>
      <c r="QOU276" s="27"/>
      <c r="QOV276" s="27"/>
      <c r="QOW276" s="27"/>
      <c r="QOX276" s="27"/>
      <c r="QOY276" s="27"/>
      <c r="QOZ276" s="27"/>
      <c r="QPA276" s="27"/>
      <c r="QPB276" s="27"/>
      <c r="QPC276" s="27"/>
      <c r="QPD276" s="27"/>
      <c r="QPE276" s="27"/>
      <c r="QPF276" s="27"/>
      <c r="QPG276" s="27"/>
      <c r="QPH276" s="27"/>
      <c r="QPI276" s="27"/>
      <c r="QPJ276" s="27"/>
      <c r="QPK276" s="27"/>
      <c r="QPL276" s="27"/>
      <c r="QPM276" s="27"/>
      <c r="QPN276" s="27"/>
      <c r="QPO276" s="27"/>
      <c r="QPP276" s="27"/>
      <c r="QPQ276" s="27"/>
      <c r="QPR276" s="27"/>
      <c r="QPS276" s="27"/>
      <c r="QPT276" s="27"/>
      <c r="QPU276" s="27"/>
      <c r="QPV276" s="27"/>
      <c r="QPW276" s="27"/>
      <c r="QPX276" s="27"/>
      <c r="QPY276" s="27"/>
      <c r="QPZ276" s="27"/>
      <c r="QQA276" s="27"/>
      <c r="QQB276" s="27"/>
      <c r="QQC276" s="27"/>
      <c r="QQD276" s="27"/>
      <c r="QQE276" s="27"/>
      <c r="QQF276" s="27"/>
      <c r="QQG276" s="27"/>
      <c r="QQH276" s="27"/>
      <c r="QQI276" s="27"/>
      <c r="QQJ276" s="27"/>
      <c r="QQK276" s="27"/>
      <c r="QQL276" s="27"/>
      <c r="QQM276" s="27"/>
      <c r="QQN276" s="27"/>
      <c r="QQO276" s="27"/>
      <c r="QQP276" s="27"/>
      <c r="QQQ276" s="27"/>
      <c r="QQR276" s="27"/>
      <c r="QQS276" s="27"/>
      <c r="QQT276" s="27"/>
      <c r="QQU276" s="27"/>
      <c r="QQV276" s="27"/>
      <c r="QQW276" s="27"/>
      <c r="QQX276" s="27"/>
      <c r="QQY276" s="27"/>
      <c r="QQZ276" s="27"/>
      <c r="QRA276" s="27"/>
      <c r="QRB276" s="27"/>
      <c r="QRC276" s="27"/>
      <c r="QRD276" s="27"/>
      <c r="QRE276" s="27"/>
      <c r="QRF276" s="27"/>
      <c r="QRG276" s="27"/>
      <c r="QRH276" s="27"/>
      <c r="QRI276" s="27"/>
      <c r="QRJ276" s="27"/>
      <c r="QRK276" s="27"/>
      <c r="QRL276" s="27"/>
      <c r="QRM276" s="27"/>
      <c r="QRN276" s="27"/>
      <c r="QRO276" s="27"/>
      <c r="QRP276" s="27"/>
      <c r="QRQ276" s="27"/>
      <c r="QRR276" s="27"/>
      <c r="QRS276" s="27"/>
      <c r="QRT276" s="27"/>
      <c r="QRU276" s="27"/>
      <c r="QRV276" s="27"/>
      <c r="QRW276" s="27"/>
      <c r="QRX276" s="27"/>
      <c r="QRY276" s="27"/>
      <c r="QRZ276" s="27"/>
      <c r="QSA276" s="27"/>
      <c r="QSB276" s="27"/>
      <c r="QSC276" s="27"/>
      <c r="QSD276" s="27"/>
      <c r="QSE276" s="27"/>
      <c r="QSF276" s="27"/>
      <c r="QSG276" s="27"/>
      <c r="QSH276" s="27"/>
      <c r="QSI276" s="27"/>
      <c r="QSJ276" s="27"/>
      <c r="QSK276" s="27"/>
      <c r="QSL276" s="27"/>
      <c r="QSM276" s="27"/>
      <c r="QSN276" s="27"/>
      <c r="QSO276" s="27"/>
      <c r="QSP276" s="27"/>
      <c r="QSQ276" s="27"/>
      <c r="QSR276" s="27"/>
      <c r="QSS276" s="27"/>
      <c r="QST276" s="27"/>
      <c r="QSU276" s="27"/>
      <c r="QSV276" s="27"/>
      <c r="QSW276" s="27"/>
      <c r="QSX276" s="27"/>
      <c r="QSY276" s="27"/>
      <c r="QSZ276" s="27"/>
      <c r="QTA276" s="27"/>
      <c r="QTB276" s="27"/>
      <c r="QTC276" s="27"/>
      <c r="QTD276" s="27"/>
      <c r="QTE276" s="27"/>
      <c r="QTF276" s="27"/>
      <c r="QTG276" s="27"/>
      <c r="QTH276" s="27"/>
      <c r="QTI276" s="27"/>
      <c r="QTJ276" s="27"/>
      <c r="QTK276" s="27"/>
      <c r="QTL276" s="27"/>
      <c r="QTM276" s="27"/>
      <c r="QTN276" s="27"/>
      <c r="QTO276" s="27"/>
      <c r="QTP276" s="27"/>
      <c r="QTQ276" s="27"/>
      <c r="QTR276" s="27"/>
      <c r="QTS276" s="27"/>
      <c r="QTT276" s="27"/>
      <c r="QTU276" s="27"/>
      <c r="QTV276" s="27"/>
      <c r="QTW276" s="27"/>
      <c r="QTX276" s="27"/>
      <c r="QTY276" s="27"/>
      <c r="QTZ276" s="27"/>
      <c r="QUA276" s="27"/>
      <c r="QUB276" s="27"/>
      <c r="QUC276" s="27"/>
      <c r="QUD276" s="27"/>
      <c r="QUE276" s="27"/>
      <c r="QUF276" s="27"/>
      <c r="QUG276" s="27"/>
      <c r="QUH276" s="27"/>
      <c r="QUI276" s="27"/>
      <c r="QUJ276" s="27"/>
      <c r="QUK276" s="27"/>
      <c r="QUL276" s="27"/>
      <c r="QUM276" s="27"/>
      <c r="QUN276" s="27"/>
      <c r="QUO276" s="27"/>
      <c r="QUP276" s="27"/>
      <c r="QUQ276" s="27"/>
      <c r="QUR276" s="27"/>
      <c r="QUS276" s="27"/>
      <c r="QUT276" s="27"/>
      <c r="QUU276" s="27"/>
      <c r="QUV276" s="27"/>
      <c r="QUW276" s="27"/>
      <c r="QUX276" s="27"/>
      <c r="QUY276" s="27"/>
      <c r="QUZ276" s="27"/>
      <c r="QVA276" s="27"/>
      <c r="QVB276" s="27"/>
      <c r="QVC276" s="27"/>
      <c r="QVD276" s="27"/>
      <c r="QVE276" s="27"/>
      <c r="QVF276" s="27"/>
      <c r="QVG276" s="27"/>
      <c r="QVH276" s="27"/>
      <c r="QVI276" s="27"/>
      <c r="QVJ276" s="27"/>
      <c r="QVK276" s="27"/>
      <c r="QVL276" s="27"/>
      <c r="QVM276" s="27"/>
      <c r="QVN276" s="27"/>
      <c r="QVO276" s="27"/>
      <c r="QVP276" s="27"/>
      <c r="QVQ276" s="27"/>
      <c r="QVR276" s="27"/>
      <c r="QVS276" s="27"/>
      <c r="QVT276" s="27"/>
      <c r="QVU276" s="27"/>
      <c r="QVV276" s="27"/>
      <c r="QVW276" s="27"/>
      <c r="QVX276" s="27"/>
      <c r="QVY276" s="27"/>
      <c r="QVZ276" s="27"/>
      <c r="QWA276" s="27"/>
      <c r="QWB276" s="27"/>
      <c r="QWC276" s="27"/>
      <c r="QWD276" s="27"/>
      <c r="QWE276" s="27"/>
      <c r="QWF276" s="27"/>
      <c r="QWG276" s="27"/>
      <c r="QWH276" s="27"/>
      <c r="QWI276" s="27"/>
      <c r="QWJ276" s="27"/>
      <c r="QWK276" s="27"/>
      <c r="QWL276" s="27"/>
      <c r="QWM276" s="27"/>
      <c r="QWN276" s="27"/>
      <c r="QWO276" s="27"/>
      <c r="QWP276" s="27"/>
      <c r="QWQ276" s="27"/>
      <c r="QWR276" s="27"/>
      <c r="QWS276" s="27"/>
      <c r="QWT276" s="27"/>
      <c r="QWU276" s="27"/>
      <c r="QWV276" s="27"/>
      <c r="QWW276" s="27"/>
      <c r="QWX276" s="27"/>
      <c r="QWY276" s="27"/>
      <c r="QWZ276" s="27"/>
      <c r="QXA276" s="27"/>
      <c r="QXB276" s="27"/>
      <c r="QXC276" s="27"/>
      <c r="QXD276" s="27"/>
      <c r="QXE276" s="27"/>
      <c r="QXF276" s="27"/>
      <c r="QXG276" s="27"/>
      <c r="QXH276" s="27"/>
      <c r="QXI276" s="27"/>
      <c r="QXJ276" s="27"/>
      <c r="QXK276" s="27"/>
      <c r="QXL276" s="27"/>
      <c r="QXM276" s="27"/>
      <c r="QXN276" s="27"/>
      <c r="QXO276" s="27"/>
      <c r="QXP276" s="27"/>
      <c r="QXQ276" s="27"/>
      <c r="QXR276" s="27"/>
      <c r="QXS276" s="27"/>
      <c r="QXT276" s="27"/>
      <c r="QXU276" s="27"/>
      <c r="QXV276" s="27"/>
      <c r="QXW276" s="27"/>
      <c r="QXX276" s="27"/>
      <c r="QXY276" s="27"/>
      <c r="QXZ276" s="27"/>
      <c r="QYA276" s="27"/>
      <c r="QYB276" s="27"/>
      <c r="QYC276" s="27"/>
      <c r="QYD276" s="27"/>
      <c r="QYE276" s="27"/>
      <c r="QYF276" s="27"/>
      <c r="QYG276" s="27"/>
      <c r="QYH276" s="27"/>
      <c r="QYI276" s="27"/>
      <c r="QYJ276" s="27"/>
      <c r="QYK276" s="27"/>
      <c r="QYL276" s="27"/>
      <c r="QYM276" s="27"/>
      <c r="QYN276" s="27"/>
      <c r="QYO276" s="27"/>
      <c r="QYP276" s="27"/>
      <c r="QYQ276" s="27"/>
      <c r="QYR276" s="27"/>
      <c r="QYS276" s="27"/>
      <c r="QYT276" s="27"/>
      <c r="QYU276" s="27"/>
      <c r="QYV276" s="27"/>
      <c r="QYW276" s="27"/>
      <c r="QYX276" s="27"/>
      <c r="QYY276" s="27"/>
      <c r="QYZ276" s="27"/>
      <c r="QZA276" s="27"/>
      <c r="QZB276" s="27"/>
      <c r="QZC276" s="27"/>
      <c r="QZD276" s="27"/>
      <c r="QZE276" s="27"/>
      <c r="QZF276" s="27"/>
      <c r="QZG276" s="27"/>
      <c r="QZH276" s="27"/>
      <c r="QZI276" s="27"/>
      <c r="QZJ276" s="27"/>
      <c r="QZK276" s="27"/>
      <c r="QZL276" s="27"/>
      <c r="QZM276" s="27"/>
      <c r="QZN276" s="27"/>
      <c r="QZO276" s="27"/>
      <c r="QZP276" s="27"/>
      <c r="QZQ276" s="27"/>
      <c r="QZR276" s="27"/>
      <c r="QZS276" s="27"/>
      <c r="QZT276" s="27"/>
      <c r="QZU276" s="27"/>
      <c r="QZV276" s="27"/>
      <c r="QZW276" s="27"/>
      <c r="QZX276" s="27"/>
      <c r="QZY276" s="27"/>
      <c r="QZZ276" s="27"/>
      <c r="RAA276" s="27"/>
      <c r="RAB276" s="27"/>
      <c r="RAC276" s="27"/>
      <c r="RAD276" s="27"/>
      <c r="RAE276" s="27"/>
      <c r="RAF276" s="27"/>
      <c r="RAG276" s="27"/>
      <c r="RAH276" s="27"/>
      <c r="RAI276" s="27"/>
      <c r="RAJ276" s="27"/>
      <c r="RAK276" s="27"/>
      <c r="RAL276" s="27"/>
      <c r="RAM276" s="27"/>
      <c r="RAN276" s="27"/>
      <c r="RAO276" s="27"/>
      <c r="RAP276" s="27"/>
      <c r="RAQ276" s="27"/>
      <c r="RAR276" s="27"/>
      <c r="RAS276" s="27"/>
      <c r="RAT276" s="27"/>
      <c r="RAU276" s="27"/>
      <c r="RAV276" s="27"/>
      <c r="RAW276" s="27"/>
      <c r="RAX276" s="27"/>
      <c r="RAY276" s="27"/>
      <c r="RAZ276" s="27"/>
      <c r="RBA276" s="27"/>
      <c r="RBB276" s="27"/>
      <c r="RBC276" s="27"/>
      <c r="RBD276" s="27"/>
      <c r="RBE276" s="27"/>
      <c r="RBF276" s="27"/>
      <c r="RBG276" s="27"/>
      <c r="RBH276" s="27"/>
      <c r="RBI276" s="27"/>
      <c r="RBJ276" s="27"/>
      <c r="RBK276" s="27"/>
      <c r="RBL276" s="27"/>
      <c r="RBM276" s="27"/>
      <c r="RBN276" s="27"/>
      <c r="RBO276" s="27"/>
      <c r="RBP276" s="27"/>
      <c r="RBQ276" s="27"/>
      <c r="RBR276" s="27"/>
      <c r="RBS276" s="27"/>
      <c r="RBT276" s="27"/>
      <c r="RBU276" s="27"/>
      <c r="RBV276" s="27"/>
      <c r="RBW276" s="27"/>
      <c r="RBX276" s="27"/>
      <c r="RBY276" s="27"/>
      <c r="RBZ276" s="27"/>
      <c r="RCA276" s="27"/>
      <c r="RCB276" s="27"/>
      <c r="RCC276" s="27"/>
      <c r="RCD276" s="27"/>
      <c r="RCE276" s="27"/>
      <c r="RCF276" s="27"/>
      <c r="RCG276" s="27"/>
      <c r="RCH276" s="27"/>
      <c r="RCI276" s="27"/>
      <c r="RCJ276" s="27"/>
      <c r="RCK276" s="27"/>
      <c r="RCL276" s="27"/>
      <c r="RCM276" s="27"/>
      <c r="RCN276" s="27"/>
      <c r="RCO276" s="27"/>
      <c r="RCP276" s="27"/>
      <c r="RCQ276" s="27"/>
      <c r="RCR276" s="27"/>
      <c r="RCS276" s="27"/>
      <c r="RCT276" s="27"/>
      <c r="RCU276" s="27"/>
      <c r="RCV276" s="27"/>
      <c r="RCW276" s="27"/>
      <c r="RCX276" s="27"/>
      <c r="RCY276" s="27"/>
      <c r="RCZ276" s="27"/>
      <c r="RDA276" s="27"/>
      <c r="RDB276" s="27"/>
      <c r="RDC276" s="27"/>
      <c r="RDD276" s="27"/>
      <c r="RDE276" s="27"/>
      <c r="RDF276" s="27"/>
      <c r="RDG276" s="27"/>
      <c r="RDH276" s="27"/>
      <c r="RDI276" s="27"/>
      <c r="RDJ276" s="27"/>
      <c r="RDK276" s="27"/>
      <c r="RDL276" s="27"/>
      <c r="RDM276" s="27"/>
      <c r="RDN276" s="27"/>
      <c r="RDO276" s="27"/>
      <c r="RDP276" s="27"/>
      <c r="RDQ276" s="27"/>
      <c r="RDR276" s="27"/>
      <c r="RDS276" s="27"/>
      <c r="RDT276" s="27"/>
      <c r="RDU276" s="27"/>
      <c r="RDV276" s="27"/>
      <c r="RDW276" s="27"/>
      <c r="RDX276" s="27"/>
      <c r="RDY276" s="27"/>
      <c r="RDZ276" s="27"/>
      <c r="REA276" s="27"/>
      <c r="REB276" s="27"/>
      <c r="REC276" s="27"/>
      <c r="RED276" s="27"/>
      <c r="REE276" s="27"/>
      <c r="REF276" s="27"/>
      <c r="REG276" s="27"/>
      <c r="REH276" s="27"/>
      <c r="REI276" s="27"/>
      <c r="REJ276" s="27"/>
      <c r="REK276" s="27"/>
      <c r="REL276" s="27"/>
      <c r="REM276" s="27"/>
      <c r="REN276" s="27"/>
      <c r="REO276" s="27"/>
      <c r="REP276" s="27"/>
      <c r="REQ276" s="27"/>
      <c r="RER276" s="27"/>
      <c r="RES276" s="27"/>
      <c r="RET276" s="27"/>
      <c r="REU276" s="27"/>
      <c r="REV276" s="27"/>
      <c r="REW276" s="27"/>
      <c r="REX276" s="27"/>
      <c r="REY276" s="27"/>
      <c r="REZ276" s="27"/>
      <c r="RFA276" s="27"/>
      <c r="RFB276" s="27"/>
      <c r="RFC276" s="27"/>
      <c r="RFD276" s="27"/>
      <c r="RFE276" s="27"/>
      <c r="RFF276" s="27"/>
      <c r="RFG276" s="27"/>
      <c r="RFH276" s="27"/>
      <c r="RFI276" s="27"/>
      <c r="RFJ276" s="27"/>
      <c r="RFK276" s="27"/>
      <c r="RFL276" s="27"/>
      <c r="RFM276" s="27"/>
      <c r="RFN276" s="27"/>
      <c r="RFO276" s="27"/>
      <c r="RFP276" s="27"/>
      <c r="RFQ276" s="27"/>
      <c r="RFR276" s="27"/>
      <c r="RFS276" s="27"/>
      <c r="RFT276" s="27"/>
      <c r="RFU276" s="27"/>
      <c r="RFV276" s="27"/>
      <c r="RFW276" s="27"/>
      <c r="RFX276" s="27"/>
      <c r="RFY276" s="27"/>
      <c r="RFZ276" s="27"/>
      <c r="RGA276" s="27"/>
      <c r="RGB276" s="27"/>
      <c r="RGC276" s="27"/>
      <c r="RGD276" s="27"/>
      <c r="RGE276" s="27"/>
      <c r="RGF276" s="27"/>
      <c r="RGG276" s="27"/>
      <c r="RGH276" s="27"/>
      <c r="RGI276" s="27"/>
      <c r="RGJ276" s="27"/>
      <c r="RGK276" s="27"/>
      <c r="RGL276" s="27"/>
      <c r="RGM276" s="27"/>
      <c r="RGN276" s="27"/>
      <c r="RGO276" s="27"/>
      <c r="RGP276" s="27"/>
      <c r="RGQ276" s="27"/>
      <c r="RGR276" s="27"/>
      <c r="RGS276" s="27"/>
      <c r="RGT276" s="27"/>
      <c r="RGU276" s="27"/>
      <c r="RGV276" s="27"/>
      <c r="RGW276" s="27"/>
      <c r="RGX276" s="27"/>
      <c r="RGY276" s="27"/>
      <c r="RGZ276" s="27"/>
      <c r="RHA276" s="27"/>
      <c r="RHB276" s="27"/>
      <c r="RHC276" s="27"/>
      <c r="RHD276" s="27"/>
      <c r="RHE276" s="27"/>
      <c r="RHF276" s="27"/>
      <c r="RHG276" s="27"/>
      <c r="RHH276" s="27"/>
      <c r="RHI276" s="27"/>
      <c r="RHJ276" s="27"/>
      <c r="RHK276" s="27"/>
      <c r="RHL276" s="27"/>
      <c r="RHM276" s="27"/>
      <c r="RHN276" s="27"/>
      <c r="RHO276" s="27"/>
      <c r="RHP276" s="27"/>
      <c r="RHQ276" s="27"/>
      <c r="RHR276" s="27"/>
      <c r="RHS276" s="27"/>
      <c r="RHT276" s="27"/>
      <c r="RHU276" s="27"/>
      <c r="RHV276" s="27"/>
      <c r="RHW276" s="27"/>
      <c r="RHX276" s="27"/>
      <c r="RHY276" s="27"/>
      <c r="RHZ276" s="27"/>
      <c r="RIA276" s="27"/>
      <c r="RIB276" s="27"/>
      <c r="RIC276" s="27"/>
      <c r="RID276" s="27"/>
      <c r="RIE276" s="27"/>
      <c r="RIF276" s="27"/>
      <c r="RIG276" s="27"/>
      <c r="RIH276" s="27"/>
      <c r="RII276" s="27"/>
      <c r="RIJ276" s="27"/>
      <c r="RIK276" s="27"/>
      <c r="RIL276" s="27"/>
      <c r="RIM276" s="27"/>
      <c r="RIN276" s="27"/>
      <c r="RIO276" s="27"/>
      <c r="RIP276" s="27"/>
      <c r="RIQ276" s="27"/>
      <c r="RIR276" s="27"/>
      <c r="RIS276" s="27"/>
      <c r="RIT276" s="27"/>
      <c r="RIU276" s="27"/>
      <c r="RIV276" s="27"/>
      <c r="RIW276" s="27"/>
      <c r="RIX276" s="27"/>
      <c r="RIY276" s="27"/>
      <c r="RIZ276" s="27"/>
      <c r="RJA276" s="27"/>
      <c r="RJB276" s="27"/>
      <c r="RJC276" s="27"/>
      <c r="RJD276" s="27"/>
      <c r="RJE276" s="27"/>
      <c r="RJF276" s="27"/>
      <c r="RJG276" s="27"/>
      <c r="RJH276" s="27"/>
      <c r="RJI276" s="27"/>
      <c r="RJJ276" s="27"/>
      <c r="RJK276" s="27"/>
      <c r="RJL276" s="27"/>
      <c r="RJM276" s="27"/>
      <c r="RJN276" s="27"/>
      <c r="RJO276" s="27"/>
      <c r="RJP276" s="27"/>
      <c r="RJQ276" s="27"/>
      <c r="RJR276" s="27"/>
      <c r="RJS276" s="27"/>
      <c r="RJT276" s="27"/>
      <c r="RJU276" s="27"/>
      <c r="RJV276" s="27"/>
      <c r="RJW276" s="27"/>
      <c r="RJX276" s="27"/>
      <c r="RJY276" s="27"/>
      <c r="RJZ276" s="27"/>
      <c r="RKA276" s="27"/>
      <c r="RKB276" s="27"/>
      <c r="RKC276" s="27"/>
      <c r="RKD276" s="27"/>
      <c r="RKE276" s="27"/>
      <c r="RKF276" s="27"/>
      <c r="RKG276" s="27"/>
      <c r="RKH276" s="27"/>
      <c r="RKI276" s="27"/>
      <c r="RKJ276" s="27"/>
      <c r="RKK276" s="27"/>
      <c r="RKL276" s="27"/>
      <c r="RKM276" s="27"/>
      <c r="RKN276" s="27"/>
      <c r="RKO276" s="27"/>
      <c r="RKP276" s="27"/>
      <c r="RKQ276" s="27"/>
      <c r="RKR276" s="27"/>
      <c r="RKS276" s="27"/>
      <c r="RKT276" s="27"/>
      <c r="RKU276" s="27"/>
      <c r="RKV276" s="27"/>
      <c r="RKW276" s="27"/>
      <c r="RKX276" s="27"/>
      <c r="RKY276" s="27"/>
      <c r="RKZ276" s="27"/>
      <c r="RLA276" s="27"/>
      <c r="RLB276" s="27"/>
      <c r="RLC276" s="27"/>
      <c r="RLD276" s="27"/>
      <c r="RLE276" s="27"/>
      <c r="RLF276" s="27"/>
      <c r="RLG276" s="27"/>
      <c r="RLH276" s="27"/>
      <c r="RLI276" s="27"/>
      <c r="RLJ276" s="27"/>
      <c r="RLK276" s="27"/>
      <c r="RLL276" s="27"/>
      <c r="RLM276" s="27"/>
      <c r="RLN276" s="27"/>
      <c r="RLO276" s="27"/>
      <c r="RLP276" s="27"/>
      <c r="RLQ276" s="27"/>
      <c r="RLR276" s="27"/>
      <c r="RLS276" s="27"/>
      <c r="RLT276" s="27"/>
      <c r="RLU276" s="27"/>
      <c r="RLV276" s="27"/>
      <c r="RLW276" s="27"/>
      <c r="RLX276" s="27"/>
      <c r="RLY276" s="27"/>
      <c r="RLZ276" s="27"/>
      <c r="RMA276" s="27"/>
      <c r="RMB276" s="27"/>
      <c r="RMC276" s="27"/>
      <c r="RMD276" s="27"/>
      <c r="RME276" s="27"/>
      <c r="RMF276" s="27"/>
      <c r="RMG276" s="27"/>
      <c r="RMH276" s="27"/>
      <c r="RMI276" s="27"/>
      <c r="RMJ276" s="27"/>
      <c r="RMK276" s="27"/>
      <c r="RML276" s="27"/>
      <c r="RMM276" s="27"/>
      <c r="RMN276" s="27"/>
      <c r="RMO276" s="27"/>
      <c r="RMP276" s="27"/>
      <c r="RMQ276" s="27"/>
      <c r="RMR276" s="27"/>
      <c r="RMS276" s="27"/>
      <c r="RMT276" s="27"/>
      <c r="RMU276" s="27"/>
      <c r="RMV276" s="27"/>
      <c r="RMW276" s="27"/>
      <c r="RMX276" s="27"/>
      <c r="RMY276" s="27"/>
      <c r="RMZ276" s="27"/>
      <c r="RNA276" s="27"/>
      <c r="RNB276" s="27"/>
      <c r="RNC276" s="27"/>
      <c r="RND276" s="27"/>
      <c r="RNE276" s="27"/>
      <c r="RNF276" s="27"/>
      <c r="RNG276" s="27"/>
      <c r="RNH276" s="27"/>
      <c r="RNI276" s="27"/>
      <c r="RNJ276" s="27"/>
      <c r="RNK276" s="27"/>
      <c r="RNL276" s="27"/>
      <c r="RNM276" s="27"/>
      <c r="RNN276" s="27"/>
      <c r="RNO276" s="27"/>
      <c r="RNP276" s="27"/>
      <c r="RNQ276" s="27"/>
      <c r="RNR276" s="27"/>
      <c r="RNS276" s="27"/>
      <c r="RNT276" s="27"/>
      <c r="RNU276" s="27"/>
      <c r="RNV276" s="27"/>
      <c r="RNW276" s="27"/>
      <c r="RNX276" s="27"/>
      <c r="RNY276" s="27"/>
      <c r="RNZ276" s="27"/>
      <c r="ROA276" s="27"/>
      <c r="ROB276" s="27"/>
      <c r="ROC276" s="27"/>
      <c r="ROD276" s="27"/>
      <c r="ROE276" s="27"/>
      <c r="ROF276" s="27"/>
      <c r="ROG276" s="27"/>
      <c r="ROH276" s="27"/>
      <c r="ROI276" s="27"/>
      <c r="ROJ276" s="27"/>
      <c r="ROK276" s="27"/>
      <c r="ROL276" s="27"/>
      <c r="ROM276" s="27"/>
      <c r="RON276" s="27"/>
      <c r="ROO276" s="27"/>
      <c r="ROP276" s="27"/>
      <c r="ROQ276" s="27"/>
      <c r="ROR276" s="27"/>
      <c r="ROS276" s="27"/>
      <c r="ROT276" s="27"/>
      <c r="ROU276" s="27"/>
      <c r="ROV276" s="27"/>
      <c r="ROW276" s="27"/>
      <c r="ROX276" s="27"/>
      <c r="ROY276" s="27"/>
      <c r="ROZ276" s="27"/>
      <c r="RPA276" s="27"/>
      <c r="RPB276" s="27"/>
      <c r="RPC276" s="27"/>
      <c r="RPD276" s="27"/>
      <c r="RPE276" s="27"/>
      <c r="RPF276" s="27"/>
      <c r="RPG276" s="27"/>
      <c r="RPH276" s="27"/>
      <c r="RPI276" s="27"/>
      <c r="RPJ276" s="27"/>
      <c r="RPK276" s="27"/>
      <c r="RPL276" s="27"/>
      <c r="RPM276" s="27"/>
      <c r="RPN276" s="27"/>
      <c r="RPO276" s="27"/>
      <c r="RPP276" s="27"/>
      <c r="RPQ276" s="27"/>
      <c r="RPR276" s="27"/>
      <c r="RPS276" s="27"/>
      <c r="RPT276" s="27"/>
      <c r="RPU276" s="27"/>
      <c r="RPV276" s="27"/>
      <c r="RPW276" s="27"/>
      <c r="RPX276" s="27"/>
      <c r="RPY276" s="27"/>
      <c r="RPZ276" s="27"/>
      <c r="RQA276" s="27"/>
      <c r="RQB276" s="27"/>
      <c r="RQC276" s="27"/>
      <c r="RQD276" s="27"/>
      <c r="RQE276" s="27"/>
      <c r="RQF276" s="27"/>
      <c r="RQG276" s="27"/>
      <c r="RQH276" s="27"/>
      <c r="RQI276" s="27"/>
      <c r="RQJ276" s="27"/>
      <c r="RQK276" s="27"/>
      <c r="RQL276" s="27"/>
      <c r="RQM276" s="27"/>
      <c r="RQN276" s="27"/>
      <c r="RQO276" s="27"/>
      <c r="RQP276" s="27"/>
      <c r="RQQ276" s="27"/>
      <c r="RQR276" s="27"/>
      <c r="RQS276" s="27"/>
      <c r="RQT276" s="27"/>
      <c r="RQU276" s="27"/>
      <c r="RQV276" s="27"/>
      <c r="RQW276" s="27"/>
      <c r="RQX276" s="27"/>
      <c r="RQY276" s="27"/>
      <c r="RQZ276" s="27"/>
      <c r="RRA276" s="27"/>
      <c r="RRB276" s="27"/>
      <c r="RRC276" s="27"/>
      <c r="RRD276" s="27"/>
      <c r="RRE276" s="27"/>
      <c r="RRF276" s="27"/>
      <c r="RRG276" s="27"/>
      <c r="RRH276" s="27"/>
      <c r="RRI276" s="27"/>
      <c r="RRJ276" s="27"/>
      <c r="RRK276" s="27"/>
      <c r="RRL276" s="27"/>
      <c r="RRM276" s="27"/>
      <c r="RRN276" s="27"/>
      <c r="RRO276" s="27"/>
      <c r="RRP276" s="27"/>
      <c r="RRQ276" s="27"/>
      <c r="RRR276" s="27"/>
      <c r="RRS276" s="27"/>
      <c r="RRT276" s="27"/>
      <c r="RRU276" s="27"/>
      <c r="RRV276" s="27"/>
      <c r="RRW276" s="27"/>
      <c r="RRX276" s="27"/>
      <c r="RRY276" s="27"/>
      <c r="RRZ276" s="27"/>
      <c r="RSA276" s="27"/>
      <c r="RSB276" s="27"/>
      <c r="RSC276" s="27"/>
      <c r="RSD276" s="27"/>
      <c r="RSE276" s="27"/>
      <c r="RSF276" s="27"/>
      <c r="RSG276" s="27"/>
      <c r="RSH276" s="27"/>
      <c r="RSI276" s="27"/>
      <c r="RSJ276" s="27"/>
      <c r="RSK276" s="27"/>
      <c r="RSL276" s="27"/>
      <c r="RSM276" s="27"/>
      <c r="RSN276" s="27"/>
      <c r="RSO276" s="27"/>
      <c r="RSP276" s="27"/>
      <c r="RSQ276" s="27"/>
      <c r="RSR276" s="27"/>
      <c r="RSS276" s="27"/>
      <c r="RST276" s="27"/>
      <c r="RSU276" s="27"/>
      <c r="RSV276" s="27"/>
      <c r="RSW276" s="27"/>
      <c r="RSX276" s="27"/>
      <c r="RSY276" s="27"/>
      <c r="RSZ276" s="27"/>
      <c r="RTA276" s="27"/>
      <c r="RTB276" s="27"/>
      <c r="RTC276" s="27"/>
      <c r="RTD276" s="27"/>
      <c r="RTE276" s="27"/>
      <c r="RTF276" s="27"/>
      <c r="RTG276" s="27"/>
      <c r="RTH276" s="27"/>
      <c r="RTI276" s="27"/>
      <c r="RTJ276" s="27"/>
      <c r="RTK276" s="27"/>
      <c r="RTL276" s="27"/>
      <c r="RTM276" s="27"/>
      <c r="RTN276" s="27"/>
      <c r="RTO276" s="27"/>
      <c r="RTP276" s="27"/>
      <c r="RTQ276" s="27"/>
      <c r="RTR276" s="27"/>
      <c r="RTS276" s="27"/>
      <c r="RTT276" s="27"/>
      <c r="RTU276" s="27"/>
      <c r="RTV276" s="27"/>
      <c r="RTW276" s="27"/>
      <c r="RTX276" s="27"/>
      <c r="RTY276" s="27"/>
      <c r="RTZ276" s="27"/>
      <c r="RUA276" s="27"/>
      <c r="RUB276" s="27"/>
      <c r="RUC276" s="27"/>
      <c r="RUD276" s="27"/>
      <c r="RUE276" s="27"/>
      <c r="RUF276" s="27"/>
      <c r="RUG276" s="27"/>
      <c r="RUH276" s="27"/>
      <c r="RUI276" s="27"/>
      <c r="RUJ276" s="27"/>
      <c r="RUK276" s="27"/>
      <c r="RUL276" s="27"/>
      <c r="RUM276" s="27"/>
      <c r="RUN276" s="27"/>
      <c r="RUO276" s="27"/>
      <c r="RUP276" s="27"/>
      <c r="RUQ276" s="27"/>
      <c r="RUR276" s="27"/>
      <c r="RUS276" s="27"/>
      <c r="RUT276" s="27"/>
      <c r="RUU276" s="27"/>
      <c r="RUV276" s="27"/>
      <c r="RUW276" s="27"/>
      <c r="RUX276" s="27"/>
      <c r="RUY276" s="27"/>
      <c r="RUZ276" s="27"/>
      <c r="RVA276" s="27"/>
      <c r="RVB276" s="27"/>
      <c r="RVC276" s="27"/>
      <c r="RVD276" s="27"/>
      <c r="RVE276" s="27"/>
      <c r="RVF276" s="27"/>
      <c r="RVG276" s="27"/>
      <c r="RVH276" s="27"/>
      <c r="RVI276" s="27"/>
      <c r="RVJ276" s="27"/>
      <c r="RVK276" s="27"/>
      <c r="RVL276" s="27"/>
      <c r="RVM276" s="27"/>
      <c r="RVN276" s="27"/>
      <c r="RVO276" s="27"/>
      <c r="RVP276" s="27"/>
      <c r="RVQ276" s="27"/>
      <c r="RVR276" s="27"/>
      <c r="RVS276" s="27"/>
      <c r="RVT276" s="27"/>
      <c r="RVU276" s="27"/>
      <c r="RVV276" s="27"/>
      <c r="RVW276" s="27"/>
      <c r="RVX276" s="27"/>
      <c r="RVY276" s="27"/>
      <c r="RVZ276" s="27"/>
      <c r="RWA276" s="27"/>
      <c r="RWB276" s="27"/>
      <c r="RWC276" s="27"/>
      <c r="RWD276" s="27"/>
      <c r="RWE276" s="27"/>
      <c r="RWF276" s="27"/>
      <c r="RWG276" s="27"/>
      <c r="RWH276" s="27"/>
      <c r="RWI276" s="27"/>
      <c r="RWJ276" s="27"/>
      <c r="RWK276" s="27"/>
      <c r="RWL276" s="27"/>
      <c r="RWM276" s="27"/>
      <c r="RWN276" s="27"/>
      <c r="RWO276" s="27"/>
      <c r="RWP276" s="27"/>
      <c r="RWQ276" s="27"/>
      <c r="RWR276" s="27"/>
      <c r="RWS276" s="27"/>
      <c r="RWT276" s="27"/>
      <c r="RWU276" s="27"/>
      <c r="RWV276" s="27"/>
      <c r="RWW276" s="27"/>
      <c r="RWX276" s="27"/>
      <c r="RWY276" s="27"/>
      <c r="RWZ276" s="27"/>
      <c r="RXA276" s="27"/>
      <c r="RXB276" s="27"/>
      <c r="RXC276" s="27"/>
      <c r="RXD276" s="27"/>
      <c r="RXE276" s="27"/>
      <c r="RXF276" s="27"/>
      <c r="RXG276" s="27"/>
      <c r="RXH276" s="27"/>
      <c r="RXI276" s="27"/>
      <c r="RXJ276" s="27"/>
      <c r="RXK276" s="27"/>
      <c r="RXL276" s="27"/>
      <c r="RXM276" s="27"/>
      <c r="RXN276" s="27"/>
      <c r="RXO276" s="27"/>
      <c r="RXP276" s="27"/>
      <c r="RXQ276" s="27"/>
      <c r="RXR276" s="27"/>
      <c r="RXS276" s="27"/>
      <c r="RXT276" s="27"/>
      <c r="RXU276" s="27"/>
      <c r="RXV276" s="27"/>
      <c r="RXW276" s="27"/>
      <c r="RXX276" s="27"/>
      <c r="RXY276" s="27"/>
      <c r="RXZ276" s="27"/>
      <c r="RYA276" s="27"/>
      <c r="RYB276" s="27"/>
      <c r="RYC276" s="27"/>
      <c r="RYD276" s="27"/>
      <c r="RYE276" s="27"/>
      <c r="RYF276" s="27"/>
      <c r="RYG276" s="27"/>
      <c r="RYH276" s="27"/>
      <c r="RYI276" s="27"/>
      <c r="RYJ276" s="27"/>
      <c r="RYK276" s="27"/>
      <c r="RYL276" s="27"/>
      <c r="RYM276" s="27"/>
      <c r="RYN276" s="27"/>
      <c r="RYO276" s="27"/>
      <c r="RYP276" s="27"/>
      <c r="RYQ276" s="27"/>
      <c r="RYR276" s="27"/>
      <c r="RYS276" s="27"/>
      <c r="RYT276" s="27"/>
      <c r="RYU276" s="27"/>
      <c r="RYV276" s="27"/>
      <c r="RYW276" s="27"/>
      <c r="RYX276" s="27"/>
      <c r="RYY276" s="27"/>
      <c r="RYZ276" s="27"/>
      <c r="RZA276" s="27"/>
      <c r="RZB276" s="27"/>
      <c r="RZC276" s="27"/>
      <c r="RZD276" s="27"/>
      <c r="RZE276" s="27"/>
      <c r="RZF276" s="27"/>
      <c r="RZG276" s="27"/>
      <c r="RZH276" s="27"/>
      <c r="RZI276" s="27"/>
      <c r="RZJ276" s="27"/>
      <c r="RZK276" s="27"/>
      <c r="RZL276" s="27"/>
      <c r="RZM276" s="27"/>
      <c r="RZN276" s="27"/>
      <c r="RZO276" s="27"/>
      <c r="RZP276" s="27"/>
      <c r="RZQ276" s="27"/>
      <c r="RZR276" s="27"/>
      <c r="RZS276" s="27"/>
      <c r="RZT276" s="27"/>
      <c r="RZU276" s="27"/>
      <c r="RZV276" s="27"/>
      <c r="RZW276" s="27"/>
      <c r="RZX276" s="27"/>
      <c r="RZY276" s="27"/>
      <c r="RZZ276" s="27"/>
      <c r="SAA276" s="27"/>
      <c r="SAB276" s="27"/>
      <c r="SAC276" s="27"/>
      <c r="SAD276" s="27"/>
      <c r="SAE276" s="27"/>
      <c r="SAF276" s="27"/>
      <c r="SAG276" s="27"/>
      <c r="SAH276" s="27"/>
      <c r="SAI276" s="27"/>
      <c r="SAJ276" s="27"/>
      <c r="SAK276" s="27"/>
      <c r="SAL276" s="27"/>
      <c r="SAM276" s="27"/>
      <c r="SAN276" s="27"/>
      <c r="SAO276" s="27"/>
      <c r="SAP276" s="27"/>
      <c r="SAQ276" s="27"/>
      <c r="SAR276" s="27"/>
      <c r="SAS276" s="27"/>
      <c r="SAT276" s="27"/>
      <c r="SAU276" s="27"/>
      <c r="SAV276" s="27"/>
      <c r="SAW276" s="27"/>
      <c r="SAX276" s="27"/>
      <c r="SAY276" s="27"/>
      <c r="SAZ276" s="27"/>
      <c r="SBA276" s="27"/>
      <c r="SBB276" s="27"/>
      <c r="SBC276" s="27"/>
      <c r="SBD276" s="27"/>
      <c r="SBE276" s="27"/>
      <c r="SBF276" s="27"/>
      <c r="SBG276" s="27"/>
      <c r="SBH276" s="27"/>
      <c r="SBI276" s="27"/>
      <c r="SBJ276" s="27"/>
      <c r="SBK276" s="27"/>
      <c r="SBL276" s="27"/>
      <c r="SBM276" s="27"/>
      <c r="SBN276" s="27"/>
      <c r="SBO276" s="27"/>
      <c r="SBP276" s="27"/>
      <c r="SBQ276" s="27"/>
      <c r="SBR276" s="27"/>
      <c r="SBS276" s="27"/>
      <c r="SBT276" s="27"/>
      <c r="SBU276" s="27"/>
      <c r="SBV276" s="27"/>
      <c r="SBW276" s="27"/>
      <c r="SBX276" s="27"/>
      <c r="SBY276" s="27"/>
      <c r="SBZ276" s="27"/>
      <c r="SCA276" s="27"/>
      <c r="SCB276" s="27"/>
      <c r="SCC276" s="27"/>
      <c r="SCD276" s="27"/>
      <c r="SCE276" s="27"/>
      <c r="SCF276" s="27"/>
      <c r="SCG276" s="27"/>
      <c r="SCH276" s="27"/>
      <c r="SCI276" s="27"/>
      <c r="SCJ276" s="27"/>
      <c r="SCK276" s="27"/>
      <c r="SCL276" s="27"/>
      <c r="SCM276" s="27"/>
      <c r="SCN276" s="27"/>
      <c r="SCO276" s="27"/>
      <c r="SCP276" s="27"/>
      <c r="SCQ276" s="27"/>
      <c r="SCR276" s="27"/>
      <c r="SCS276" s="27"/>
      <c r="SCT276" s="27"/>
      <c r="SCU276" s="27"/>
      <c r="SCV276" s="27"/>
      <c r="SCW276" s="27"/>
      <c r="SCX276" s="27"/>
      <c r="SCY276" s="27"/>
      <c r="SCZ276" s="27"/>
      <c r="SDA276" s="27"/>
      <c r="SDB276" s="27"/>
      <c r="SDC276" s="27"/>
      <c r="SDD276" s="27"/>
      <c r="SDE276" s="27"/>
      <c r="SDF276" s="27"/>
      <c r="SDG276" s="27"/>
      <c r="SDH276" s="27"/>
      <c r="SDI276" s="27"/>
      <c r="SDJ276" s="27"/>
      <c r="SDK276" s="27"/>
      <c r="SDL276" s="27"/>
      <c r="SDM276" s="27"/>
      <c r="SDN276" s="27"/>
      <c r="SDO276" s="27"/>
      <c r="SDP276" s="27"/>
      <c r="SDQ276" s="27"/>
      <c r="SDR276" s="27"/>
      <c r="SDS276" s="27"/>
      <c r="SDT276" s="27"/>
      <c r="SDU276" s="27"/>
      <c r="SDV276" s="27"/>
      <c r="SDW276" s="27"/>
      <c r="SDX276" s="27"/>
      <c r="SDY276" s="27"/>
      <c r="SDZ276" s="27"/>
      <c r="SEA276" s="27"/>
      <c r="SEB276" s="27"/>
      <c r="SEC276" s="27"/>
      <c r="SED276" s="27"/>
      <c r="SEE276" s="27"/>
      <c r="SEF276" s="27"/>
      <c r="SEG276" s="27"/>
      <c r="SEH276" s="27"/>
      <c r="SEI276" s="27"/>
      <c r="SEJ276" s="27"/>
      <c r="SEK276" s="27"/>
      <c r="SEL276" s="27"/>
      <c r="SEM276" s="27"/>
      <c r="SEN276" s="27"/>
      <c r="SEO276" s="27"/>
      <c r="SEP276" s="27"/>
      <c r="SEQ276" s="27"/>
      <c r="SER276" s="27"/>
      <c r="SES276" s="27"/>
      <c r="SET276" s="27"/>
      <c r="SEU276" s="27"/>
      <c r="SEV276" s="27"/>
      <c r="SEW276" s="27"/>
      <c r="SEX276" s="27"/>
      <c r="SEY276" s="27"/>
      <c r="SEZ276" s="27"/>
      <c r="SFA276" s="27"/>
      <c r="SFB276" s="27"/>
      <c r="SFC276" s="27"/>
      <c r="SFD276" s="27"/>
      <c r="SFE276" s="27"/>
      <c r="SFF276" s="27"/>
      <c r="SFG276" s="27"/>
      <c r="SFH276" s="27"/>
      <c r="SFI276" s="27"/>
      <c r="SFJ276" s="27"/>
      <c r="SFK276" s="27"/>
      <c r="SFL276" s="27"/>
      <c r="SFM276" s="27"/>
      <c r="SFN276" s="27"/>
      <c r="SFO276" s="27"/>
      <c r="SFP276" s="27"/>
      <c r="SFQ276" s="27"/>
      <c r="SFR276" s="27"/>
      <c r="SFS276" s="27"/>
      <c r="SFT276" s="27"/>
      <c r="SFU276" s="27"/>
      <c r="SFV276" s="27"/>
      <c r="SFW276" s="27"/>
      <c r="SFX276" s="27"/>
      <c r="SFY276" s="27"/>
      <c r="SFZ276" s="27"/>
      <c r="SGA276" s="27"/>
      <c r="SGB276" s="27"/>
      <c r="SGC276" s="27"/>
      <c r="SGD276" s="27"/>
      <c r="SGE276" s="27"/>
      <c r="SGF276" s="27"/>
      <c r="SGG276" s="27"/>
      <c r="SGH276" s="27"/>
      <c r="SGI276" s="27"/>
      <c r="SGJ276" s="27"/>
      <c r="SGK276" s="27"/>
      <c r="SGL276" s="27"/>
      <c r="SGM276" s="27"/>
      <c r="SGN276" s="27"/>
      <c r="SGO276" s="27"/>
      <c r="SGP276" s="27"/>
      <c r="SGQ276" s="27"/>
      <c r="SGR276" s="27"/>
      <c r="SGS276" s="27"/>
      <c r="SGT276" s="27"/>
      <c r="SGU276" s="27"/>
      <c r="SGV276" s="27"/>
      <c r="SGW276" s="27"/>
      <c r="SGX276" s="27"/>
      <c r="SGY276" s="27"/>
      <c r="SGZ276" s="27"/>
      <c r="SHA276" s="27"/>
      <c r="SHB276" s="27"/>
      <c r="SHC276" s="27"/>
      <c r="SHD276" s="27"/>
      <c r="SHE276" s="27"/>
      <c r="SHF276" s="27"/>
      <c r="SHG276" s="27"/>
      <c r="SHH276" s="27"/>
      <c r="SHI276" s="27"/>
      <c r="SHJ276" s="27"/>
      <c r="SHK276" s="27"/>
      <c r="SHL276" s="27"/>
      <c r="SHM276" s="27"/>
      <c r="SHN276" s="27"/>
      <c r="SHO276" s="27"/>
      <c r="SHP276" s="27"/>
      <c r="SHQ276" s="27"/>
      <c r="SHR276" s="27"/>
      <c r="SHS276" s="27"/>
      <c r="SHT276" s="27"/>
      <c r="SHU276" s="27"/>
      <c r="SHV276" s="27"/>
      <c r="SHW276" s="27"/>
      <c r="SHX276" s="27"/>
      <c r="SHY276" s="27"/>
      <c r="SHZ276" s="27"/>
      <c r="SIA276" s="27"/>
      <c r="SIB276" s="27"/>
      <c r="SIC276" s="27"/>
      <c r="SID276" s="27"/>
      <c r="SIE276" s="27"/>
      <c r="SIF276" s="27"/>
      <c r="SIG276" s="27"/>
      <c r="SIH276" s="27"/>
      <c r="SII276" s="27"/>
      <c r="SIJ276" s="27"/>
      <c r="SIK276" s="27"/>
      <c r="SIL276" s="27"/>
      <c r="SIM276" s="27"/>
      <c r="SIN276" s="27"/>
      <c r="SIO276" s="27"/>
      <c r="SIP276" s="27"/>
      <c r="SIQ276" s="27"/>
      <c r="SIR276" s="27"/>
      <c r="SIS276" s="27"/>
      <c r="SIT276" s="27"/>
      <c r="SIU276" s="27"/>
      <c r="SIV276" s="27"/>
      <c r="SIW276" s="27"/>
      <c r="SIX276" s="27"/>
      <c r="SIY276" s="27"/>
      <c r="SIZ276" s="27"/>
      <c r="SJA276" s="27"/>
      <c r="SJB276" s="27"/>
      <c r="SJC276" s="27"/>
      <c r="SJD276" s="27"/>
      <c r="SJE276" s="27"/>
      <c r="SJF276" s="27"/>
      <c r="SJG276" s="27"/>
      <c r="SJH276" s="27"/>
      <c r="SJI276" s="27"/>
      <c r="SJJ276" s="27"/>
      <c r="SJK276" s="27"/>
      <c r="SJL276" s="27"/>
      <c r="SJM276" s="27"/>
      <c r="SJN276" s="27"/>
      <c r="SJO276" s="27"/>
      <c r="SJP276" s="27"/>
      <c r="SJQ276" s="27"/>
      <c r="SJR276" s="27"/>
      <c r="SJS276" s="27"/>
      <c r="SJT276" s="27"/>
      <c r="SJU276" s="27"/>
      <c r="SJV276" s="27"/>
      <c r="SJW276" s="27"/>
      <c r="SJX276" s="27"/>
      <c r="SJY276" s="27"/>
      <c r="SJZ276" s="27"/>
      <c r="SKA276" s="27"/>
      <c r="SKB276" s="27"/>
      <c r="SKC276" s="27"/>
      <c r="SKD276" s="27"/>
      <c r="SKE276" s="27"/>
      <c r="SKF276" s="27"/>
      <c r="SKG276" s="27"/>
      <c r="SKH276" s="27"/>
      <c r="SKI276" s="27"/>
      <c r="SKJ276" s="27"/>
      <c r="SKK276" s="27"/>
      <c r="SKL276" s="27"/>
      <c r="SKM276" s="27"/>
      <c r="SKN276" s="27"/>
      <c r="SKO276" s="27"/>
      <c r="SKP276" s="27"/>
      <c r="SKQ276" s="27"/>
      <c r="SKR276" s="27"/>
      <c r="SKS276" s="27"/>
      <c r="SKT276" s="27"/>
      <c r="SKU276" s="27"/>
      <c r="SKV276" s="27"/>
      <c r="SKW276" s="27"/>
      <c r="SKX276" s="27"/>
      <c r="SKY276" s="27"/>
      <c r="SKZ276" s="27"/>
      <c r="SLA276" s="27"/>
      <c r="SLB276" s="27"/>
      <c r="SLC276" s="27"/>
      <c r="SLD276" s="27"/>
      <c r="SLE276" s="27"/>
      <c r="SLF276" s="27"/>
      <c r="SLG276" s="27"/>
      <c r="SLH276" s="27"/>
      <c r="SLI276" s="27"/>
      <c r="SLJ276" s="27"/>
      <c r="SLK276" s="27"/>
      <c r="SLL276" s="27"/>
      <c r="SLM276" s="27"/>
      <c r="SLN276" s="27"/>
      <c r="SLO276" s="27"/>
      <c r="SLP276" s="27"/>
      <c r="SLQ276" s="27"/>
      <c r="SLR276" s="27"/>
      <c r="SLS276" s="27"/>
      <c r="SLT276" s="27"/>
      <c r="SLU276" s="27"/>
      <c r="SLV276" s="27"/>
      <c r="SLW276" s="27"/>
      <c r="SLX276" s="27"/>
      <c r="SLY276" s="27"/>
      <c r="SLZ276" s="27"/>
      <c r="SMA276" s="27"/>
      <c r="SMB276" s="27"/>
      <c r="SMC276" s="27"/>
      <c r="SMD276" s="27"/>
      <c r="SME276" s="27"/>
      <c r="SMF276" s="27"/>
      <c r="SMG276" s="27"/>
      <c r="SMH276" s="27"/>
      <c r="SMI276" s="27"/>
      <c r="SMJ276" s="27"/>
      <c r="SMK276" s="27"/>
      <c r="SML276" s="27"/>
      <c r="SMM276" s="27"/>
      <c r="SMN276" s="27"/>
      <c r="SMO276" s="27"/>
      <c r="SMP276" s="27"/>
      <c r="SMQ276" s="27"/>
      <c r="SMR276" s="27"/>
      <c r="SMS276" s="27"/>
      <c r="SMT276" s="27"/>
      <c r="SMU276" s="27"/>
      <c r="SMV276" s="27"/>
      <c r="SMW276" s="27"/>
      <c r="SMX276" s="27"/>
      <c r="SMY276" s="27"/>
      <c r="SMZ276" s="27"/>
      <c r="SNA276" s="27"/>
      <c r="SNB276" s="27"/>
      <c r="SNC276" s="27"/>
      <c r="SND276" s="27"/>
      <c r="SNE276" s="27"/>
      <c r="SNF276" s="27"/>
      <c r="SNG276" s="27"/>
      <c r="SNH276" s="27"/>
      <c r="SNI276" s="27"/>
      <c r="SNJ276" s="27"/>
      <c r="SNK276" s="27"/>
      <c r="SNL276" s="27"/>
      <c r="SNM276" s="27"/>
      <c r="SNN276" s="27"/>
      <c r="SNO276" s="27"/>
      <c r="SNP276" s="27"/>
      <c r="SNQ276" s="27"/>
      <c r="SNR276" s="27"/>
      <c r="SNS276" s="27"/>
      <c r="SNT276" s="27"/>
      <c r="SNU276" s="27"/>
      <c r="SNV276" s="27"/>
      <c r="SNW276" s="27"/>
      <c r="SNX276" s="27"/>
      <c r="SNY276" s="27"/>
      <c r="SNZ276" s="27"/>
      <c r="SOA276" s="27"/>
      <c r="SOB276" s="27"/>
      <c r="SOC276" s="27"/>
      <c r="SOD276" s="27"/>
      <c r="SOE276" s="27"/>
      <c r="SOF276" s="27"/>
      <c r="SOG276" s="27"/>
      <c r="SOH276" s="27"/>
      <c r="SOI276" s="27"/>
      <c r="SOJ276" s="27"/>
      <c r="SOK276" s="27"/>
      <c r="SOL276" s="27"/>
      <c r="SOM276" s="27"/>
      <c r="SON276" s="27"/>
      <c r="SOO276" s="27"/>
      <c r="SOP276" s="27"/>
      <c r="SOQ276" s="27"/>
      <c r="SOR276" s="27"/>
      <c r="SOS276" s="27"/>
      <c r="SOT276" s="27"/>
      <c r="SOU276" s="27"/>
      <c r="SOV276" s="27"/>
      <c r="SOW276" s="27"/>
      <c r="SOX276" s="27"/>
      <c r="SOY276" s="27"/>
      <c r="SOZ276" s="27"/>
      <c r="SPA276" s="27"/>
      <c r="SPB276" s="27"/>
      <c r="SPC276" s="27"/>
      <c r="SPD276" s="27"/>
      <c r="SPE276" s="27"/>
      <c r="SPF276" s="27"/>
      <c r="SPG276" s="27"/>
      <c r="SPH276" s="27"/>
      <c r="SPI276" s="27"/>
      <c r="SPJ276" s="27"/>
      <c r="SPK276" s="27"/>
      <c r="SPL276" s="27"/>
      <c r="SPM276" s="27"/>
      <c r="SPN276" s="27"/>
      <c r="SPO276" s="27"/>
      <c r="SPP276" s="27"/>
      <c r="SPQ276" s="27"/>
      <c r="SPR276" s="27"/>
      <c r="SPS276" s="27"/>
      <c r="SPT276" s="27"/>
      <c r="SPU276" s="27"/>
      <c r="SPV276" s="27"/>
      <c r="SPW276" s="27"/>
      <c r="SPX276" s="27"/>
      <c r="SPY276" s="27"/>
      <c r="SPZ276" s="27"/>
      <c r="SQA276" s="27"/>
      <c r="SQB276" s="27"/>
      <c r="SQC276" s="27"/>
      <c r="SQD276" s="27"/>
      <c r="SQE276" s="27"/>
      <c r="SQF276" s="27"/>
      <c r="SQG276" s="27"/>
      <c r="SQH276" s="27"/>
      <c r="SQI276" s="27"/>
      <c r="SQJ276" s="27"/>
      <c r="SQK276" s="27"/>
      <c r="SQL276" s="27"/>
      <c r="SQM276" s="27"/>
      <c r="SQN276" s="27"/>
      <c r="SQO276" s="27"/>
      <c r="SQP276" s="27"/>
      <c r="SQQ276" s="27"/>
      <c r="SQR276" s="27"/>
      <c r="SQS276" s="27"/>
      <c r="SQT276" s="27"/>
      <c r="SQU276" s="27"/>
      <c r="SQV276" s="27"/>
      <c r="SQW276" s="27"/>
      <c r="SQX276" s="27"/>
      <c r="SQY276" s="27"/>
      <c r="SQZ276" s="27"/>
      <c r="SRA276" s="27"/>
      <c r="SRB276" s="27"/>
      <c r="SRC276" s="27"/>
      <c r="SRD276" s="27"/>
      <c r="SRE276" s="27"/>
      <c r="SRF276" s="27"/>
      <c r="SRG276" s="27"/>
      <c r="SRH276" s="27"/>
      <c r="SRI276" s="27"/>
      <c r="SRJ276" s="27"/>
      <c r="SRK276" s="27"/>
      <c r="SRL276" s="27"/>
      <c r="SRM276" s="27"/>
      <c r="SRN276" s="27"/>
      <c r="SRO276" s="27"/>
      <c r="SRP276" s="27"/>
      <c r="SRQ276" s="27"/>
      <c r="SRR276" s="27"/>
      <c r="SRS276" s="27"/>
      <c r="SRT276" s="27"/>
      <c r="SRU276" s="27"/>
      <c r="SRV276" s="27"/>
      <c r="SRW276" s="27"/>
      <c r="SRX276" s="27"/>
      <c r="SRY276" s="27"/>
      <c r="SRZ276" s="27"/>
      <c r="SSA276" s="27"/>
      <c r="SSB276" s="27"/>
      <c r="SSC276" s="27"/>
      <c r="SSD276" s="27"/>
      <c r="SSE276" s="27"/>
      <c r="SSF276" s="27"/>
      <c r="SSG276" s="27"/>
      <c r="SSH276" s="27"/>
      <c r="SSI276" s="27"/>
      <c r="SSJ276" s="27"/>
      <c r="SSK276" s="27"/>
      <c r="SSL276" s="27"/>
      <c r="SSM276" s="27"/>
      <c r="SSN276" s="27"/>
      <c r="SSO276" s="27"/>
      <c r="SSP276" s="27"/>
      <c r="SSQ276" s="27"/>
      <c r="SSR276" s="27"/>
      <c r="SSS276" s="27"/>
      <c r="SST276" s="27"/>
      <c r="SSU276" s="27"/>
      <c r="SSV276" s="27"/>
      <c r="SSW276" s="27"/>
      <c r="SSX276" s="27"/>
      <c r="SSY276" s="27"/>
      <c r="SSZ276" s="27"/>
      <c r="STA276" s="27"/>
      <c r="STB276" s="27"/>
      <c r="STC276" s="27"/>
      <c r="STD276" s="27"/>
      <c r="STE276" s="27"/>
      <c r="STF276" s="27"/>
      <c r="STG276" s="27"/>
      <c r="STH276" s="27"/>
      <c r="STI276" s="27"/>
      <c r="STJ276" s="27"/>
      <c r="STK276" s="27"/>
      <c r="STL276" s="27"/>
      <c r="STM276" s="27"/>
      <c r="STN276" s="27"/>
      <c r="STO276" s="27"/>
      <c r="STP276" s="27"/>
      <c r="STQ276" s="27"/>
      <c r="STR276" s="27"/>
      <c r="STS276" s="27"/>
      <c r="STT276" s="27"/>
      <c r="STU276" s="27"/>
      <c r="STV276" s="27"/>
      <c r="STW276" s="27"/>
      <c r="STX276" s="27"/>
      <c r="STY276" s="27"/>
      <c r="STZ276" s="27"/>
      <c r="SUA276" s="27"/>
      <c r="SUB276" s="27"/>
      <c r="SUC276" s="27"/>
      <c r="SUD276" s="27"/>
      <c r="SUE276" s="27"/>
      <c r="SUF276" s="27"/>
      <c r="SUG276" s="27"/>
      <c r="SUH276" s="27"/>
      <c r="SUI276" s="27"/>
      <c r="SUJ276" s="27"/>
      <c r="SUK276" s="27"/>
      <c r="SUL276" s="27"/>
      <c r="SUM276" s="27"/>
      <c r="SUN276" s="27"/>
      <c r="SUO276" s="27"/>
      <c r="SUP276" s="27"/>
      <c r="SUQ276" s="27"/>
      <c r="SUR276" s="27"/>
      <c r="SUS276" s="27"/>
      <c r="SUT276" s="27"/>
      <c r="SUU276" s="27"/>
      <c r="SUV276" s="27"/>
      <c r="SUW276" s="27"/>
      <c r="SUX276" s="27"/>
      <c r="SUY276" s="27"/>
      <c r="SUZ276" s="27"/>
      <c r="SVA276" s="27"/>
      <c r="SVB276" s="27"/>
      <c r="SVC276" s="27"/>
      <c r="SVD276" s="27"/>
      <c r="SVE276" s="27"/>
      <c r="SVF276" s="27"/>
      <c r="SVG276" s="27"/>
      <c r="SVH276" s="27"/>
      <c r="SVI276" s="27"/>
      <c r="SVJ276" s="27"/>
      <c r="SVK276" s="27"/>
      <c r="SVL276" s="27"/>
      <c r="SVM276" s="27"/>
      <c r="SVN276" s="27"/>
      <c r="SVO276" s="27"/>
      <c r="SVP276" s="27"/>
      <c r="SVQ276" s="27"/>
      <c r="SVR276" s="27"/>
      <c r="SVS276" s="27"/>
      <c r="SVT276" s="27"/>
      <c r="SVU276" s="27"/>
      <c r="SVV276" s="27"/>
      <c r="SVW276" s="27"/>
      <c r="SVX276" s="27"/>
      <c r="SVY276" s="27"/>
      <c r="SVZ276" s="27"/>
      <c r="SWA276" s="27"/>
      <c r="SWB276" s="27"/>
      <c r="SWC276" s="27"/>
      <c r="SWD276" s="27"/>
      <c r="SWE276" s="27"/>
      <c r="SWF276" s="27"/>
      <c r="SWG276" s="27"/>
      <c r="SWH276" s="27"/>
      <c r="SWI276" s="27"/>
      <c r="SWJ276" s="27"/>
      <c r="SWK276" s="27"/>
      <c r="SWL276" s="27"/>
      <c r="SWM276" s="27"/>
      <c r="SWN276" s="27"/>
      <c r="SWO276" s="27"/>
      <c r="SWP276" s="27"/>
      <c r="SWQ276" s="27"/>
      <c r="SWR276" s="27"/>
      <c r="SWS276" s="27"/>
      <c r="SWT276" s="27"/>
      <c r="SWU276" s="27"/>
      <c r="SWV276" s="27"/>
      <c r="SWW276" s="27"/>
      <c r="SWX276" s="27"/>
      <c r="SWY276" s="27"/>
      <c r="SWZ276" s="27"/>
      <c r="SXA276" s="27"/>
      <c r="SXB276" s="27"/>
      <c r="SXC276" s="27"/>
      <c r="SXD276" s="27"/>
      <c r="SXE276" s="27"/>
      <c r="SXF276" s="27"/>
      <c r="SXG276" s="27"/>
      <c r="SXH276" s="27"/>
      <c r="SXI276" s="27"/>
      <c r="SXJ276" s="27"/>
      <c r="SXK276" s="27"/>
      <c r="SXL276" s="27"/>
      <c r="SXM276" s="27"/>
      <c r="SXN276" s="27"/>
      <c r="SXO276" s="27"/>
      <c r="SXP276" s="27"/>
      <c r="SXQ276" s="27"/>
      <c r="SXR276" s="27"/>
      <c r="SXS276" s="27"/>
      <c r="SXT276" s="27"/>
      <c r="SXU276" s="27"/>
      <c r="SXV276" s="27"/>
      <c r="SXW276" s="27"/>
      <c r="SXX276" s="27"/>
      <c r="SXY276" s="27"/>
      <c r="SXZ276" s="27"/>
      <c r="SYA276" s="27"/>
      <c r="SYB276" s="27"/>
      <c r="SYC276" s="27"/>
      <c r="SYD276" s="27"/>
      <c r="SYE276" s="27"/>
      <c r="SYF276" s="27"/>
      <c r="SYG276" s="27"/>
      <c r="SYH276" s="27"/>
      <c r="SYI276" s="27"/>
      <c r="SYJ276" s="27"/>
      <c r="SYK276" s="27"/>
      <c r="SYL276" s="27"/>
      <c r="SYM276" s="27"/>
      <c r="SYN276" s="27"/>
      <c r="SYO276" s="27"/>
      <c r="SYP276" s="27"/>
      <c r="SYQ276" s="27"/>
      <c r="SYR276" s="27"/>
      <c r="SYS276" s="27"/>
      <c r="SYT276" s="27"/>
      <c r="SYU276" s="27"/>
      <c r="SYV276" s="27"/>
      <c r="SYW276" s="27"/>
      <c r="SYX276" s="27"/>
      <c r="SYY276" s="27"/>
      <c r="SYZ276" s="27"/>
      <c r="SZA276" s="27"/>
      <c r="SZB276" s="27"/>
      <c r="SZC276" s="27"/>
      <c r="SZD276" s="27"/>
      <c r="SZE276" s="27"/>
      <c r="SZF276" s="27"/>
      <c r="SZG276" s="27"/>
      <c r="SZH276" s="27"/>
      <c r="SZI276" s="27"/>
      <c r="SZJ276" s="27"/>
      <c r="SZK276" s="27"/>
      <c r="SZL276" s="27"/>
      <c r="SZM276" s="27"/>
      <c r="SZN276" s="27"/>
      <c r="SZO276" s="27"/>
      <c r="SZP276" s="27"/>
      <c r="SZQ276" s="27"/>
      <c r="SZR276" s="27"/>
      <c r="SZS276" s="27"/>
      <c r="SZT276" s="27"/>
      <c r="SZU276" s="27"/>
      <c r="SZV276" s="27"/>
      <c r="SZW276" s="27"/>
      <c r="SZX276" s="27"/>
      <c r="SZY276" s="27"/>
      <c r="SZZ276" s="27"/>
      <c r="TAA276" s="27"/>
      <c r="TAB276" s="27"/>
      <c r="TAC276" s="27"/>
      <c r="TAD276" s="27"/>
      <c r="TAE276" s="27"/>
      <c r="TAF276" s="27"/>
      <c r="TAG276" s="27"/>
      <c r="TAH276" s="27"/>
      <c r="TAI276" s="27"/>
      <c r="TAJ276" s="27"/>
      <c r="TAK276" s="27"/>
      <c r="TAL276" s="27"/>
      <c r="TAM276" s="27"/>
      <c r="TAN276" s="27"/>
      <c r="TAO276" s="27"/>
      <c r="TAP276" s="27"/>
      <c r="TAQ276" s="27"/>
      <c r="TAR276" s="27"/>
      <c r="TAS276" s="27"/>
      <c r="TAT276" s="27"/>
      <c r="TAU276" s="27"/>
      <c r="TAV276" s="27"/>
      <c r="TAW276" s="27"/>
      <c r="TAX276" s="27"/>
      <c r="TAY276" s="27"/>
      <c r="TAZ276" s="27"/>
      <c r="TBA276" s="27"/>
      <c r="TBB276" s="27"/>
      <c r="TBC276" s="27"/>
      <c r="TBD276" s="27"/>
      <c r="TBE276" s="27"/>
      <c r="TBF276" s="27"/>
      <c r="TBG276" s="27"/>
      <c r="TBH276" s="27"/>
      <c r="TBI276" s="27"/>
      <c r="TBJ276" s="27"/>
      <c r="TBK276" s="27"/>
      <c r="TBL276" s="27"/>
      <c r="TBM276" s="27"/>
      <c r="TBN276" s="27"/>
      <c r="TBO276" s="27"/>
      <c r="TBP276" s="27"/>
      <c r="TBQ276" s="27"/>
      <c r="TBR276" s="27"/>
      <c r="TBS276" s="27"/>
      <c r="TBT276" s="27"/>
      <c r="TBU276" s="27"/>
      <c r="TBV276" s="27"/>
      <c r="TBW276" s="27"/>
      <c r="TBX276" s="27"/>
      <c r="TBY276" s="27"/>
      <c r="TBZ276" s="27"/>
      <c r="TCA276" s="27"/>
      <c r="TCB276" s="27"/>
      <c r="TCC276" s="27"/>
      <c r="TCD276" s="27"/>
      <c r="TCE276" s="27"/>
      <c r="TCF276" s="27"/>
      <c r="TCG276" s="27"/>
      <c r="TCH276" s="27"/>
      <c r="TCI276" s="27"/>
      <c r="TCJ276" s="27"/>
      <c r="TCK276" s="27"/>
      <c r="TCL276" s="27"/>
      <c r="TCM276" s="27"/>
      <c r="TCN276" s="27"/>
      <c r="TCO276" s="27"/>
      <c r="TCP276" s="27"/>
      <c r="TCQ276" s="27"/>
      <c r="TCR276" s="27"/>
      <c r="TCS276" s="27"/>
      <c r="TCT276" s="27"/>
      <c r="TCU276" s="27"/>
      <c r="TCV276" s="27"/>
      <c r="TCW276" s="27"/>
      <c r="TCX276" s="27"/>
      <c r="TCY276" s="27"/>
      <c r="TCZ276" s="27"/>
      <c r="TDA276" s="27"/>
      <c r="TDB276" s="27"/>
      <c r="TDC276" s="27"/>
      <c r="TDD276" s="27"/>
      <c r="TDE276" s="27"/>
      <c r="TDF276" s="27"/>
      <c r="TDG276" s="27"/>
      <c r="TDH276" s="27"/>
      <c r="TDI276" s="27"/>
      <c r="TDJ276" s="27"/>
      <c r="TDK276" s="27"/>
      <c r="TDL276" s="27"/>
      <c r="TDM276" s="27"/>
      <c r="TDN276" s="27"/>
      <c r="TDO276" s="27"/>
      <c r="TDP276" s="27"/>
      <c r="TDQ276" s="27"/>
      <c r="TDR276" s="27"/>
      <c r="TDS276" s="27"/>
      <c r="TDT276" s="27"/>
      <c r="TDU276" s="27"/>
      <c r="TDV276" s="27"/>
      <c r="TDW276" s="27"/>
      <c r="TDX276" s="27"/>
      <c r="TDY276" s="27"/>
      <c r="TDZ276" s="27"/>
      <c r="TEA276" s="27"/>
      <c r="TEB276" s="27"/>
      <c r="TEC276" s="27"/>
      <c r="TED276" s="27"/>
      <c r="TEE276" s="27"/>
      <c r="TEF276" s="27"/>
      <c r="TEG276" s="27"/>
      <c r="TEH276" s="27"/>
      <c r="TEI276" s="27"/>
      <c r="TEJ276" s="27"/>
      <c r="TEK276" s="27"/>
      <c r="TEL276" s="27"/>
      <c r="TEM276" s="27"/>
      <c r="TEN276" s="27"/>
      <c r="TEO276" s="27"/>
      <c r="TEP276" s="27"/>
      <c r="TEQ276" s="27"/>
      <c r="TER276" s="27"/>
      <c r="TES276" s="27"/>
      <c r="TET276" s="27"/>
      <c r="TEU276" s="27"/>
      <c r="TEV276" s="27"/>
      <c r="TEW276" s="27"/>
      <c r="TEX276" s="27"/>
      <c r="TEY276" s="27"/>
      <c r="TEZ276" s="27"/>
      <c r="TFA276" s="27"/>
      <c r="TFB276" s="27"/>
      <c r="TFC276" s="27"/>
      <c r="TFD276" s="27"/>
      <c r="TFE276" s="27"/>
      <c r="TFF276" s="27"/>
      <c r="TFG276" s="27"/>
      <c r="TFH276" s="27"/>
      <c r="TFI276" s="27"/>
      <c r="TFJ276" s="27"/>
      <c r="TFK276" s="27"/>
      <c r="TFL276" s="27"/>
      <c r="TFM276" s="27"/>
      <c r="TFN276" s="27"/>
      <c r="TFO276" s="27"/>
      <c r="TFP276" s="27"/>
      <c r="TFQ276" s="27"/>
      <c r="TFR276" s="27"/>
      <c r="TFS276" s="27"/>
      <c r="TFT276" s="27"/>
      <c r="TFU276" s="27"/>
      <c r="TFV276" s="27"/>
      <c r="TFW276" s="27"/>
      <c r="TFX276" s="27"/>
      <c r="TFY276" s="27"/>
      <c r="TFZ276" s="27"/>
      <c r="TGA276" s="27"/>
      <c r="TGB276" s="27"/>
      <c r="TGC276" s="27"/>
      <c r="TGD276" s="27"/>
      <c r="TGE276" s="27"/>
      <c r="TGF276" s="27"/>
      <c r="TGG276" s="27"/>
      <c r="TGH276" s="27"/>
      <c r="TGI276" s="27"/>
      <c r="TGJ276" s="27"/>
      <c r="TGK276" s="27"/>
      <c r="TGL276" s="27"/>
      <c r="TGM276" s="27"/>
      <c r="TGN276" s="27"/>
      <c r="TGO276" s="27"/>
      <c r="TGP276" s="27"/>
      <c r="TGQ276" s="27"/>
      <c r="TGR276" s="27"/>
      <c r="TGS276" s="27"/>
      <c r="TGT276" s="27"/>
      <c r="TGU276" s="27"/>
      <c r="TGV276" s="27"/>
      <c r="TGW276" s="27"/>
      <c r="TGX276" s="27"/>
      <c r="TGY276" s="27"/>
      <c r="TGZ276" s="27"/>
      <c r="THA276" s="27"/>
      <c r="THB276" s="27"/>
      <c r="THC276" s="27"/>
      <c r="THD276" s="27"/>
      <c r="THE276" s="27"/>
      <c r="THF276" s="27"/>
      <c r="THG276" s="27"/>
      <c r="THH276" s="27"/>
      <c r="THI276" s="27"/>
      <c r="THJ276" s="27"/>
      <c r="THK276" s="27"/>
      <c r="THL276" s="27"/>
      <c r="THM276" s="27"/>
      <c r="THN276" s="27"/>
      <c r="THO276" s="27"/>
      <c r="THP276" s="27"/>
      <c r="THQ276" s="27"/>
      <c r="THR276" s="27"/>
      <c r="THS276" s="27"/>
      <c r="THT276" s="27"/>
      <c r="THU276" s="27"/>
      <c r="THV276" s="27"/>
      <c r="THW276" s="27"/>
      <c r="THX276" s="27"/>
      <c r="THY276" s="27"/>
      <c r="THZ276" s="27"/>
      <c r="TIA276" s="27"/>
      <c r="TIB276" s="27"/>
      <c r="TIC276" s="27"/>
      <c r="TID276" s="27"/>
      <c r="TIE276" s="27"/>
      <c r="TIF276" s="27"/>
      <c r="TIG276" s="27"/>
      <c r="TIH276" s="27"/>
      <c r="TII276" s="27"/>
      <c r="TIJ276" s="27"/>
      <c r="TIK276" s="27"/>
      <c r="TIL276" s="27"/>
      <c r="TIM276" s="27"/>
      <c r="TIN276" s="27"/>
      <c r="TIO276" s="27"/>
      <c r="TIP276" s="27"/>
      <c r="TIQ276" s="27"/>
      <c r="TIR276" s="27"/>
      <c r="TIS276" s="27"/>
      <c r="TIT276" s="27"/>
      <c r="TIU276" s="27"/>
      <c r="TIV276" s="27"/>
      <c r="TIW276" s="27"/>
      <c r="TIX276" s="27"/>
      <c r="TIY276" s="27"/>
      <c r="TIZ276" s="27"/>
      <c r="TJA276" s="27"/>
      <c r="TJB276" s="27"/>
      <c r="TJC276" s="27"/>
      <c r="TJD276" s="27"/>
      <c r="TJE276" s="27"/>
      <c r="TJF276" s="27"/>
      <c r="TJG276" s="27"/>
      <c r="TJH276" s="27"/>
      <c r="TJI276" s="27"/>
      <c r="TJJ276" s="27"/>
      <c r="TJK276" s="27"/>
      <c r="TJL276" s="27"/>
      <c r="TJM276" s="27"/>
      <c r="TJN276" s="27"/>
      <c r="TJO276" s="27"/>
      <c r="TJP276" s="27"/>
      <c r="TJQ276" s="27"/>
      <c r="TJR276" s="27"/>
      <c r="TJS276" s="27"/>
      <c r="TJT276" s="27"/>
      <c r="TJU276" s="27"/>
      <c r="TJV276" s="27"/>
      <c r="TJW276" s="27"/>
      <c r="TJX276" s="27"/>
      <c r="TJY276" s="27"/>
      <c r="TJZ276" s="27"/>
      <c r="TKA276" s="27"/>
      <c r="TKB276" s="27"/>
      <c r="TKC276" s="27"/>
      <c r="TKD276" s="27"/>
      <c r="TKE276" s="27"/>
      <c r="TKF276" s="27"/>
      <c r="TKG276" s="27"/>
      <c r="TKH276" s="27"/>
      <c r="TKI276" s="27"/>
      <c r="TKJ276" s="27"/>
      <c r="TKK276" s="27"/>
      <c r="TKL276" s="27"/>
      <c r="TKM276" s="27"/>
      <c r="TKN276" s="27"/>
      <c r="TKO276" s="27"/>
      <c r="TKP276" s="27"/>
      <c r="TKQ276" s="27"/>
      <c r="TKR276" s="27"/>
      <c r="TKS276" s="27"/>
      <c r="TKT276" s="27"/>
      <c r="TKU276" s="27"/>
      <c r="TKV276" s="27"/>
      <c r="TKW276" s="27"/>
      <c r="TKX276" s="27"/>
      <c r="TKY276" s="27"/>
      <c r="TKZ276" s="27"/>
      <c r="TLA276" s="27"/>
      <c r="TLB276" s="27"/>
      <c r="TLC276" s="27"/>
      <c r="TLD276" s="27"/>
      <c r="TLE276" s="27"/>
      <c r="TLF276" s="27"/>
      <c r="TLG276" s="27"/>
      <c r="TLH276" s="27"/>
      <c r="TLI276" s="27"/>
      <c r="TLJ276" s="27"/>
      <c r="TLK276" s="27"/>
      <c r="TLL276" s="27"/>
      <c r="TLM276" s="27"/>
      <c r="TLN276" s="27"/>
      <c r="TLO276" s="27"/>
      <c r="TLP276" s="27"/>
      <c r="TLQ276" s="27"/>
      <c r="TLR276" s="27"/>
      <c r="TLS276" s="27"/>
      <c r="TLT276" s="27"/>
      <c r="TLU276" s="27"/>
      <c r="TLV276" s="27"/>
      <c r="TLW276" s="27"/>
      <c r="TLX276" s="27"/>
      <c r="TLY276" s="27"/>
      <c r="TLZ276" s="27"/>
      <c r="TMA276" s="27"/>
      <c r="TMB276" s="27"/>
      <c r="TMC276" s="27"/>
      <c r="TMD276" s="27"/>
      <c r="TME276" s="27"/>
      <c r="TMF276" s="27"/>
      <c r="TMG276" s="27"/>
      <c r="TMH276" s="27"/>
      <c r="TMI276" s="27"/>
      <c r="TMJ276" s="27"/>
      <c r="TMK276" s="27"/>
      <c r="TML276" s="27"/>
      <c r="TMM276" s="27"/>
      <c r="TMN276" s="27"/>
      <c r="TMO276" s="27"/>
      <c r="TMP276" s="27"/>
      <c r="TMQ276" s="27"/>
      <c r="TMR276" s="27"/>
      <c r="TMS276" s="27"/>
      <c r="TMT276" s="27"/>
      <c r="TMU276" s="27"/>
      <c r="TMV276" s="27"/>
      <c r="TMW276" s="27"/>
      <c r="TMX276" s="27"/>
      <c r="TMY276" s="27"/>
      <c r="TMZ276" s="27"/>
      <c r="TNA276" s="27"/>
      <c r="TNB276" s="27"/>
      <c r="TNC276" s="27"/>
      <c r="TND276" s="27"/>
      <c r="TNE276" s="27"/>
      <c r="TNF276" s="27"/>
      <c r="TNG276" s="27"/>
      <c r="TNH276" s="27"/>
      <c r="TNI276" s="27"/>
      <c r="TNJ276" s="27"/>
      <c r="TNK276" s="27"/>
      <c r="TNL276" s="27"/>
      <c r="TNM276" s="27"/>
      <c r="TNN276" s="27"/>
      <c r="TNO276" s="27"/>
      <c r="TNP276" s="27"/>
      <c r="TNQ276" s="27"/>
      <c r="TNR276" s="27"/>
      <c r="TNS276" s="27"/>
      <c r="TNT276" s="27"/>
      <c r="TNU276" s="27"/>
      <c r="TNV276" s="27"/>
      <c r="TNW276" s="27"/>
      <c r="TNX276" s="27"/>
      <c r="TNY276" s="27"/>
      <c r="TNZ276" s="27"/>
      <c r="TOA276" s="27"/>
      <c r="TOB276" s="27"/>
      <c r="TOC276" s="27"/>
      <c r="TOD276" s="27"/>
      <c r="TOE276" s="27"/>
      <c r="TOF276" s="27"/>
      <c r="TOG276" s="27"/>
      <c r="TOH276" s="27"/>
      <c r="TOI276" s="27"/>
      <c r="TOJ276" s="27"/>
      <c r="TOK276" s="27"/>
      <c r="TOL276" s="27"/>
      <c r="TOM276" s="27"/>
      <c r="TON276" s="27"/>
      <c r="TOO276" s="27"/>
      <c r="TOP276" s="27"/>
      <c r="TOQ276" s="27"/>
      <c r="TOR276" s="27"/>
      <c r="TOS276" s="27"/>
      <c r="TOT276" s="27"/>
      <c r="TOU276" s="27"/>
      <c r="TOV276" s="27"/>
      <c r="TOW276" s="27"/>
      <c r="TOX276" s="27"/>
      <c r="TOY276" s="27"/>
      <c r="TOZ276" s="27"/>
      <c r="TPA276" s="27"/>
      <c r="TPB276" s="27"/>
      <c r="TPC276" s="27"/>
      <c r="TPD276" s="27"/>
      <c r="TPE276" s="27"/>
      <c r="TPF276" s="27"/>
      <c r="TPG276" s="27"/>
      <c r="TPH276" s="27"/>
      <c r="TPI276" s="27"/>
      <c r="TPJ276" s="27"/>
      <c r="TPK276" s="27"/>
      <c r="TPL276" s="27"/>
      <c r="TPM276" s="27"/>
      <c r="TPN276" s="27"/>
      <c r="TPO276" s="27"/>
      <c r="TPP276" s="27"/>
      <c r="TPQ276" s="27"/>
      <c r="TPR276" s="27"/>
      <c r="TPS276" s="27"/>
      <c r="TPT276" s="27"/>
      <c r="TPU276" s="27"/>
      <c r="TPV276" s="27"/>
      <c r="TPW276" s="27"/>
      <c r="TPX276" s="27"/>
      <c r="TPY276" s="27"/>
      <c r="TPZ276" s="27"/>
      <c r="TQA276" s="27"/>
      <c r="TQB276" s="27"/>
      <c r="TQC276" s="27"/>
      <c r="TQD276" s="27"/>
      <c r="TQE276" s="27"/>
      <c r="TQF276" s="27"/>
      <c r="TQG276" s="27"/>
      <c r="TQH276" s="27"/>
      <c r="TQI276" s="27"/>
      <c r="TQJ276" s="27"/>
      <c r="TQK276" s="27"/>
      <c r="TQL276" s="27"/>
      <c r="TQM276" s="27"/>
      <c r="TQN276" s="27"/>
      <c r="TQO276" s="27"/>
      <c r="TQP276" s="27"/>
      <c r="TQQ276" s="27"/>
      <c r="TQR276" s="27"/>
      <c r="TQS276" s="27"/>
      <c r="TQT276" s="27"/>
      <c r="TQU276" s="27"/>
      <c r="TQV276" s="27"/>
      <c r="TQW276" s="27"/>
      <c r="TQX276" s="27"/>
      <c r="TQY276" s="27"/>
      <c r="TQZ276" s="27"/>
      <c r="TRA276" s="27"/>
      <c r="TRB276" s="27"/>
      <c r="TRC276" s="27"/>
      <c r="TRD276" s="27"/>
      <c r="TRE276" s="27"/>
      <c r="TRF276" s="27"/>
      <c r="TRG276" s="27"/>
      <c r="TRH276" s="27"/>
      <c r="TRI276" s="27"/>
      <c r="TRJ276" s="27"/>
      <c r="TRK276" s="27"/>
      <c r="TRL276" s="27"/>
      <c r="TRM276" s="27"/>
      <c r="TRN276" s="27"/>
      <c r="TRO276" s="27"/>
      <c r="TRP276" s="27"/>
      <c r="TRQ276" s="27"/>
      <c r="TRR276" s="27"/>
      <c r="TRS276" s="27"/>
      <c r="TRT276" s="27"/>
      <c r="TRU276" s="27"/>
      <c r="TRV276" s="27"/>
      <c r="TRW276" s="27"/>
      <c r="TRX276" s="27"/>
      <c r="TRY276" s="27"/>
      <c r="TRZ276" s="27"/>
      <c r="TSA276" s="27"/>
      <c r="TSB276" s="27"/>
      <c r="TSC276" s="27"/>
      <c r="TSD276" s="27"/>
      <c r="TSE276" s="27"/>
      <c r="TSF276" s="27"/>
      <c r="TSG276" s="27"/>
      <c r="TSH276" s="27"/>
      <c r="TSI276" s="27"/>
      <c r="TSJ276" s="27"/>
      <c r="TSK276" s="27"/>
      <c r="TSL276" s="27"/>
      <c r="TSM276" s="27"/>
      <c r="TSN276" s="27"/>
      <c r="TSO276" s="27"/>
      <c r="TSP276" s="27"/>
      <c r="TSQ276" s="27"/>
      <c r="TSR276" s="27"/>
      <c r="TSS276" s="27"/>
      <c r="TST276" s="27"/>
      <c r="TSU276" s="27"/>
      <c r="TSV276" s="27"/>
      <c r="TSW276" s="27"/>
      <c r="TSX276" s="27"/>
      <c r="TSY276" s="27"/>
      <c r="TSZ276" s="27"/>
      <c r="TTA276" s="27"/>
      <c r="TTB276" s="27"/>
      <c r="TTC276" s="27"/>
      <c r="TTD276" s="27"/>
      <c r="TTE276" s="27"/>
      <c r="TTF276" s="27"/>
      <c r="TTG276" s="27"/>
      <c r="TTH276" s="27"/>
      <c r="TTI276" s="27"/>
      <c r="TTJ276" s="27"/>
      <c r="TTK276" s="27"/>
      <c r="TTL276" s="27"/>
      <c r="TTM276" s="27"/>
      <c r="TTN276" s="27"/>
      <c r="TTO276" s="27"/>
      <c r="TTP276" s="27"/>
      <c r="TTQ276" s="27"/>
      <c r="TTR276" s="27"/>
      <c r="TTS276" s="27"/>
      <c r="TTT276" s="27"/>
      <c r="TTU276" s="27"/>
      <c r="TTV276" s="27"/>
      <c r="TTW276" s="27"/>
      <c r="TTX276" s="27"/>
      <c r="TTY276" s="27"/>
      <c r="TTZ276" s="27"/>
      <c r="TUA276" s="27"/>
      <c r="TUB276" s="27"/>
      <c r="TUC276" s="27"/>
      <c r="TUD276" s="27"/>
      <c r="TUE276" s="27"/>
      <c r="TUF276" s="27"/>
      <c r="TUG276" s="27"/>
      <c r="TUH276" s="27"/>
      <c r="TUI276" s="27"/>
      <c r="TUJ276" s="27"/>
      <c r="TUK276" s="27"/>
      <c r="TUL276" s="27"/>
      <c r="TUM276" s="27"/>
      <c r="TUN276" s="27"/>
      <c r="TUO276" s="27"/>
      <c r="TUP276" s="27"/>
      <c r="TUQ276" s="27"/>
      <c r="TUR276" s="27"/>
      <c r="TUS276" s="27"/>
      <c r="TUT276" s="27"/>
      <c r="TUU276" s="27"/>
      <c r="TUV276" s="27"/>
      <c r="TUW276" s="27"/>
      <c r="TUX276" s="27"/>
      <c r="TUY276" s="27"/>
      <c r="TUZ276" s="27"/>
      <c r="TVA276" s="27"/>
      <c r="TVB276" s="27"/>
      <c r="TVC276" s="27"/>
      <c r="TVD276" s="27"/>
      <c r="TVE276" s="27"/>
      <c r="TVF276" s="27"/>
      <c r="TVG276" s="27"/>
      <c r="TVH276" s="27"/>
      <c r="TVI276" s="27"/>
      <c r="TVJ276" s="27"/>
      <c r="TVK276" s="27"/>
      <c r="TVL276" s="27"/>
      <c r="TVM276" s="27"/>
      <c r="TVN276" s="27"/>
      <c r="TVO276" s="27"/>
      <c r="TVP276" s="27"/>
      <c r="TVQ276" s="27"/>
      <c r="TVR276" s="27"/>
      <c r="TVS276" s="27"/>
      <c r="TVT276" s="27"/>
      <c r="TVU276" s="27"/>
      <c r="TVV276" s="27"/>
      <c r="TVW276" s="27"/>
      <c r="TVX276" s="27"/>
      <c r="TVY276" s="27"/>
      <c r="TVZ276" s="27"/>
      <c r="TWA276" s="27"/>
      <c r="TWB276" s="27"/>
      <c r="TWC276" s="27"/>
      <c r="TWD276" s="27"/>
      <c r="TWE276" s="27"/>
      <c r="TWF276" s="27"/>
      <c r="TWG276" s="27"/>
      <c r="TWH276" s="27"/>
      <c r="TWI276" s="27"/>
      <c r="TWJ276" s="27"/>
      <c r="TWK276" s="27"/>
      <c r="TWL276" s="27"/>
      <c r="TWM276" s="27"/>
      <c r="TWN276" s="27"/>
      <c r="TWO276" s="27"/>
      <c r="TWP276" s="27"/>
      <c r="TWQ276" s="27"/>
      <c r="TWR276" s="27"/>
      <c r="TWS276" s="27"/>
      <c r="TWT276" s="27"/>
      <c r="TWU276" s="27"/>
      <c r="TWV276" s="27"/>
      <c r="TWW276" s="27"/>
      <c r="TWX276" s="27"/>
      <c r="TWY276" s="27"/>
      <c r="TWZ276" s="27"/>
      <c r="TXA276" s="27"/>
      <c r="TXB276" s="27"/>
      <c r="TXC276" s="27"/>
      <c r="TXD276" s="27"/>
      <c r="TXE276" s="27"/>
      <c r="TXF276" s="27"/>
      <c r="TXG276" s="27"/>
      <c r="TXH276" s="27"/>
      <c r="TXI276" s="27"/>
      <c r="TXJ276" s="27"/>
      <c r="TXK276" s="27"/>
      <c r="TXL276" s="27"/>
      <c r="TXM276" s="27"/>
      <c r="TXN276" s="27"/>
      <c r="TXO276" s="27"/>
      <c r="TXP276" s="27"/>
      <c r="TXQ276" s="27"/>
      <c r="TXR276" s="27"/>
      <c r="TXS276" s="27"/>
      <c r="TXT276" s="27"/>
      <c r="TXU276" s="27"/>
      <c r="TXV276" s="27"/>
      <c r="TXW276" s="27"/>
      <c r="TXX276" s="27"/>
      <c r="TXY276" s="27"/>
      <c r="TXZ276" s="27"/>
      <c r="TYA276" s="27"/>
      <c r="TYB276" s="27"/>
      <c r="TYC276" s="27"/>
      <c r="TYD276" s="27"/>
      <c r="TYE276" s="27"/>
      <c r="TYF276" s="27"/>
      <c r="TYG276" s="27"/>
      <c r="TYH276" s="27"/>
      <c r="TYI276" s="27"/>
      <c r="TYJ276" s="27"/>
      <c r="TYK276" s="27"/>
      <c r="TYL276" s="27"/>
      <c r="TYM276" s="27"/>
      <c r="TYN276" s="27"/>
      <c r="TYO276" s="27"/>
      <c r="TYP276" s="27"/>
      <c r="TYQ276" s="27"/>
      <c r="TYR276" s="27"/>
      <c r="TYS276" s="27"/>
      <c r="TYT276" s="27"/>
      <c r="TYU276" s="27"/>
      <c r="TYV276" s="27"/>
      <c r="TYW276" s="27"/>
      <c r="TYX276" s="27"/>
      <c r="TYY276" s="27"/>
      <c r="TYZ276" s="27"/>
      <c r="TZA276" s="27"/>
      <c r="TZB276" s="27"/>
      <c r="TZC276" s="27"/>
      <c r="TZD276" s="27"/>
      <c r="TZE276" s="27"/>
      <c r="TZF276" s="27"/>
      <c r="TZG276" s="27"/>
      <c r="TZH276" s="27"/>
      <c r="TZI276" s="27"/>
      <c r="TZJ276" s="27"/>
      <c r="TZK276" s="27"/>
      <c r="TZL276" s="27"/>
      <c r="TZM276" s="27"/>
      <c r="TZN276" s="27"/>
      <c r="TZO276" s="27"/>
      <c r="TZP276" s="27"/>
      <c r="TZQ276" s="27"/>
      <c r="TZR276" s="27"/>
      <c r="TZS276" s="27"/>
      <c r="TZT276" s="27"/>
      <c r="TZU276" s="27"/>
      <c r="TZV276" s="27"/>
      <c r="TZW276" s="27"/>
      <c r="TZX276" s="27"/>
      <c r="TZY276" s="27"/>
      <c r="TZZ276" s="27"/>
      <c r="UAA276" s="27"/>
      <c r="UAB276" s="27"/>
      <c r="UAC276" s="27"/>
      <c r="UAD276" s="27"/>
      <c r="UAE276" s="27"/>
      <c r="UAF276" s="27"/>
      <c r="UAG276" s="27"/>
      <c r="UAH276" s="27"/>
      <c r="UAI276" s="27"/>
      <c r="UAJ276" s="27"/>
      <c r="UAK276" s="27"/>
      <c r="UAL276" s="27"/>
      <c r="UAM276" s="27"/>
      <c r="UAN276" s="27"/>
      <c r="UAO276" s="27"/>
      <c r="UAP276" s="27"/>
      <c r="UAQ276" s="27"/>
      <c r="UAR276" s="27"/>
      <c r="UAS276" s="27"/>
      <c r="UAT276" s="27"/>
      <c r="UAU276" s="27"/>
      <c r="UAV276" s="27"/>
      <c r="UAW276" s="27"/>
      <c r="UAX276" s="27"/>
      <c r="UAY276" s="27"/>
      <c r="UAZ276" s="27"/>
      <c r="UBA276" s="27"/>
      <c r="UBB276" s="27"/>
      <c r="UBC276" s="27"/>
      <c r="UBD276" s="27"/>
      <c r="UBE276" s="27"/>
      <c r="UBF276" s="27"/>
      <c r="UBG276" s="27"/>
      <c r="UBH276" s="27"/>
      <c r="UBI276" s="27"/>
      <c r="UBJ276" s="27"/>
      <c r="UBK276" s="27"/>
      <c r="UBL276" s="27"/>
      <c r="UBM276" s="27"/>
      <c r="UBN276" s="27"/>
      <c r="UBO276" s="27"/>
      <c r="UBP276" s="27"/>
      <c r="UBQ276" s="27"/>
      <c r="UBR276" s="27"/>
      <c r="UBS276" s="27"/>
      <c r="UBT276" s="27"/>
      <c r="UBU276" s="27"/>
      <c r="UBV276" s="27"/>
      <c r="UBW276" s="27"/>
      <c r="UBX276" s="27"/>
      <c r="UBY276" s="27"/>
      <c r="UBZ276" s="27"/>
      <c r="UCA276" s="27"/>
      <c r="UCB276" s="27"/>
      <c r="UCC276" s="27"/>
      <c r="UCD276" s="27"/>
      <c r="UCE276" s="27"/>
      <c r="UCF276" s="27"/>
      <c r="UCG276" s="27"/>
      <c r="UCH276" s="27"/>
      <c r="UCI276" s="27"/>
      <c r="UCJ276" s="27"/>
      <c r="UCK276" s="27"/>
      <c r="UCL276" s="27"/>
      <c r="UCM276" s="27"/>
      <c r="UCN276" s="27"/>
      <c r="UCO276" s="27"/>
      <c r="UCP276" s="27"/>
      <c r="UCQ276" s="27"/>
      <c r="UCR276" s="27"/>
      <c r="UCS276" s="27"/>
      <c r="UCT276" s="27"/>
      <c r="UCU276" s="27"/>
      <c r="UCV276" s="27"/>
      <c r="UCW276" s="27"/>
      <c r="UCX276" s="27"/>
      <c r="UCY276" s="27"/>
      <c r="UCZ276" s="27"/>
      <c r="UDA276" s="27"/>
      <c r="UDB276" s="27"/>
      <c r="UDC276" s="27"/>
      <c r="UDD276" s="27"/>
      <c r="UDE276" s="27"/>
      <c r="UDF276" s="27"/>
      <c r="UDG276" s="27"/>
      <c r="UDH276" s="27"/>
      <c r="UDI276" s="27"/>
      <c r="UDJ276" s="27"/>
      <c r="UDK276" s="27"/>
      <c r="UDL276" s="27"/>
      <c r="UDM276" s="27"/>
      <c r="UDN276" s="27"/>
      <c r="UDO276" s="27"/>
      <c r="UDP276" s="27"/>
      <c r="UDQ276" s="27"/>
      <c r="UDR276" s="27"/>
      <c r="UDS276" s="27"/>
      <c r="UDT276" s="27"/>
      <c r="UDU276" s="27"/>
      <c r="UDV276" s="27"/>
      <c r="UDW276" s="27"/>
      <c r="UDX276" s="27"/>
      <c r="UDY276" s="27"/>
      <c r="UDZ276" s="27"/>
      <c r="UEA276" s="27"/>
      <c r="UEB276" s="27"/>
      <c r="UEC276" s="27"/>
      <c r="UED276" s="27"/>
      <c r="UEE276" s="27"/>
      <c r="UEF276" s="27"/>
      <c r="UEG276" s="27"/>
      <c r="UEH276" s="27"/>
      <c r="UEI276" s="27"/>
      <c r="UEJ276" s="27"/>
      <c r="UEK276" s="27"/>
      <c r="UEL276" s="27"/>
      <c r="UEM276" s="27"/>
      <c r="UEN276" s="27"/>
      <c r="UEO276" s="27"/>
      <c r="UEP276" s="27"/>
      <c r="UEQ276" s="27"/>
      <c r="UER276" s="27"/>
      <c r="UES276" s="27"/>
      <c r="UET276" s="27"/>
      <c r="UEU276" s="27"/>
      <c r="UEV276" s="27"/>
      <c r="UEW276" s="27"/>
      <c r="UEX276" s="27"/>
      <c r="UEY276" s="27"/>
      <c r="UEZ276" s="27"/>
      <c r="UFA276" s="27"/>
      <c r="UFB276" s="27"/>
      <c r="UFC276" s="27"/>
      <c r="UFD276" s="27"/>
      <c r="UFE276" s="27"/>
      <c r="UFF276" s="27"/>
      <c r="UFG276" s="27"/>
      <c r="UFH276" s="27"/>
      <c r="UFI276" s="27"/>
      <c r="UFJ276" s="27"/>
      <c r="UFK276" s="27"/>
      <c r="UFL276" s="27"/>
      <c r="UFM276" s="27"/>
      <c r="UFN276" s="27"/>
      <c r="UFO276" s="27"/>
      <c r="UFP276" s="27"/>
      <c r="UFQ276" s="27"/>
      <c r="UFR276" s="27"/>
      <c r="UFS276" s="27"/>
      <c r="UFT276" s="27"/>
      <c r="UFU276" s="27"/>
      <c r="UFV276" s="27"/>
      <c r="UFW276" s="27"/>
      <c r="UFX276" s="27"/>
      <c r="UFY276" s="27"/>
      <c r="UFZ276" s="27"/>
      <c r="UGA276" s="27"/>
      <c r="UGB276" s="27"/>
      <c r="UGC276" s="27"/>
      <c r="UGD276" s="27"/>
      <c r="UGE276" s="27"/>
      <c r="UGF276" s="27"/>
      <c r="UGG276" s="27"/>
      <c r="UGH276" s="27"/>
      <c r="UGI276" s="27"/>
      <c r="UGJ276" s="27"/>
      <c r="UGK276" s="27"/>
      <c r="UGL276" s="27"/>
      <c r="UGM276" s="27"/>
      <c r="UGN276" s="27"/>
      <c r="UGO276" s="27"/>
      <c r="UGP276" s="27"/>
      <c r="UGQ276" s="27"/>
      <c r="UGR276" s="27"/>
      <c r="UGS276" s="27"/>
      <c r="UGT276" s="27"/>
      <c r="UGU276" s="27"/>
      <c r="UGV276" s="27"/>
      <c r="UGW276" s="27"/>
      <c r="UGX276" s="27"/>
      <c r="UGY276" s="27"/>
      <c r="UGZ276" s="27"/>
      <c r="UHA276" s="27"/>
      <c r="UHB276" s="27"/>
      <c r="UHC276" s="27"/>
      <c r="UHD276" s="27"/>
      <c r="UHE276" s="27"/>
      <c r="UHF276" s="27"/>
      <c r="UHG276" s="27"/>
      <c r="UHH276" s="27"/>
      <c r="UHI276" s="27"/>
      <c r="UHJ276" s="27"/>
      <c r="UHK276" s="27"/>
      <c r="UHL276" s="27"/>
      <c r="UHM276" s="27"/>
      <c r="UHN276" s="27"/>
      <c r="UHO276" s="27"/>
      <c r="UHP276" s="27"/>
      <c r="UHQ276" s="27"/>
      <c r="UHR276" s="27"/>
      <c r="UHS276" s="27"/>
      <c r="UHT276" s="27"/>
      <c r="UHU276" s="27"/>
      <c r="UHV276" s="27"/>
      <c r="UHW276" s="27"/>
      <c r="UHX276" s="27"/>
      <c r="UHY276" s="27"/>
      <c r="UHZ276" s="27"/>
      <c r="UIA276" s="27"/>
      <c r="UIB276" s="27"/>
      <c r="UIC276" s="27"/>
      <c r="UID276" s="27"/>
      <c r="UIE276" s="27"/>
      <c r="UIF276" s="27"/>
      <c r="UIG276" s="27"/>
      <c r="UIH276" s="27"/>
      <c r="UII276" s="27"/>
      <c r="UIJ276" s="27"/>
      <c r="UIK276" s="27"/>
      <c r="UIL276" s="27"/>
      <c r="UIM276" s="27"/>
      <c r="UIN276" s="27"/>
      <c r="UIO276" s="27"/>
      <c r="UIP276" s="27"/>
      <c r="UIQ276" s="27"/>
      <c r="UIR276" s="27"/>
      <c r="UIS276" s="27"/>
      <c r="UIT276" s="27"/>
      <c r="UIU276" s="27"/>
      <c r="UIV276" s="27"/>
      <c r="UIW276" s="27"/>
      <c r="UIX276" s="27"/>
      <c r="UIY276" s="27"/>
      <c r="UIZ276" s="27"/>
      <c r="UJA276" s="27"/>
      <c r="UJB276" s="27"/>
      <c r="UJC276" s="27"/>
      <c r="UJD276" s="27"/>
      <c r="UJE276" s="27"/>
      <c r="UJF276" s="27"/>
      <c r="UJG276" s="27"/>
      <c r="UJH276" s="27"/>
      <c r="UJI276" s="27"/>
      <c r="UJJ276" s="27"/>
      <c r="UJK276" s="27"/>
      <c r="UJL276" s="27"/>
      <c r="UJM276" s="27"/>
      <c r="UJN276" s="27"/>
      <c r="UJO276" s="27"/>
      <c r="UJP276" s="27"/>
      <c r="UJQ276" s="27"/>
      <c r="UJR276" s="27"/>
      <c r="UJS276" s="27"/>
      <c r="UJT276" s="27"/>
      <c r="UJU276" s="27"/>
      <c r="UJV276" s="27"/>
      <c r="UJW276" s="27"/>
      <c r="UJX276" s="27"/>
      <c r="UJY276" s="27"/>
      <c r="UJZ276" s="27"/>
      <c r="UKA276" s="27"/>
      <c r="UKB276" s="27"/>
      <c r="UKC276" s="27"/>
      <c r="UKD276" s="27"/>
      <c r="UKE276" s="27"/>
      <c r="UKF276" s="27"/>
      <c r="UKG276" s="27"/>
      <c r="UKH276" s="27"/>
      <c r="UKI276" s="27"/>
      <c r="UKJ276" s="27"/>
      <c r="UKK276" s="27"/>
      <c r="UKL276" s="27"/>
      <c r="UKM276" s="27"/>
      <c r="UKN276" s="27"/>
      <c r="UKO276" s="27"/>
      <c r="UKP276" s="27"/>
      <c r="UKQ276" s="27"/>
      <c r="UKR276" s="27"/>
      <c r="UKS276" s="27"/>
      <c r="UKT276" s="27"/>
      <c r="UKU276" s="27"/>
      <c r="UKV276" s="27"/>
      <c r="UKW276" s="27"/>
      <c r="UKX276" s="27"/>
      <c r="UKY276" s="27"/>
      <c r="UKZ276" s="27"/>
      <c r="ULA276" s="27"/>
      <c r="ULB276" s="27"/>
      <c r="ULC276" s="27"/>
      <c r="ULD276" s="27"/>
      <c r="ULE276" s="27"/>
      <c r="ULF276" s="27"/>
      <c r="ULG276" s="27"/>
      <c r="ULH276" s="27"/>
      <c r="ULI276" s="27"/>
      <c r="ULJ276" s="27"/>
      <c r="ULK276" s="27"/>
      <c r="ULL276" s="27"/>
      <c r="ULM276" s="27"/>
      <c r="ULN276" s="27"/>
      <c r="ULO276" s="27"/>
      <c r="ULP276" s="27"/>
      <c r="ULQ276" s="27"/>
      <c r="ULR276" s="27"/>
      <c r="ULS276" s="27"/>
      <c r="ULT276" s="27"/>
      <c r="ULU276" s="27"/>
      <c r="ULV276" s="27"/>
      <c r="ULW276" s="27"/>
      <c r="ULX276" s="27"/>
      <c r="ULY276" s="27"/>
      <c r="ULZ276" s="27"/>
      <c r="UMA276" s="27"/>
      <c r="UMB276" s="27"/>
      <c r="UMC276" s="27"/>
      <c r="UMD276" s="27"/>
      <c r="UME276" s="27"/>
      <c r="UMF276" s="27"/>
      <c r="UMG276" s="27"/>
      <c r="UMH276" s="27"/>
      <c r="UMI276" s="27"/>
      <c r="UMJ276" s="27"/>
      <c r="UMK276" s="27"/>
      <c r="UML276" s="27"/>
      <c r="UMM276" s="27"/>
      <c r="UMN276" s="27"/>
      <c r="UMO276" s="27"/>
      <c r="UMP276" s="27"/>
      <c r="UMQ276" s="27"/>
      <c r="UMR276" s="27"/>
      <c r="UMS276" s="27"/>
      <c r="UMT276" s="27"/>
      <c r="UMU276" s="27"/>
      <c r="UMV276" s="27"/>
      <c r="UMW276" s="27"/>
      <c r="UMX276" s="27"/>
      <c r="UMY276" s="27"/>
      <c r="UMZ276" s="27"/>
      <c r="UNA276" s="27"/>
      <c r="UNB276" s="27"/>
      <c r="UNC276" s="27"/>
      <c r="UND276" s="27"/>
      <c r="UNE276" s="27"/>
      <c r="UNF276" s="27"/>
      <c r="UNG276" s="27"/>
      <c r="UNH276" s="27"/>
      <c r="UNI276" s="27"/>
      <c r="UNJ276" s="27"/>
      <c r="UNK276" s="27"/>
      <c r="UNL276" s="27"/>
      <c r="UNM276" s="27"/>
      <c r="UNN276" s="27"/>
      <c r="UNO276" s="27"/>
      <c r="UNP276" s="27"/>
      <c r="UNQ276" s="27"/>
      <c r="UNR276" s="27"/>
      <c r="UNS276" s="27"/>
      <c r="UNT276" s="27"/>
      <c r="UNU276" s="27"/>
      <c r="UNV276" s="27"/>
      <c r="UNW276" s="27"/>
      <c r="UNX276" s="27"/>
      <c r="UNY276" s="27"/>
      <c r="UNZ276" s="27"/>
      <c r="UOA276" s="27"/>
      <c r="UOB276" s="27"/>
      <c r="UOC276" s="27"/>
      <c r="UOD276" s="27"/>
      <c r="UOE276" s="27"/>
      <c r="UOF276" s="27"/>
      <c r="UOG276" s="27"/>
      <c r="UOH276" s="27"/>
      <c r="UOI276" s="27"/>
      <c r="UOJ276" s="27"/>
      <c r="UOK276" s="27"/>
      <c r="UOL276" s="27"/>
      <c r="UOM276" s="27"/>
      <c r="UON276" s="27"/>
      <c r="UOO276" s="27"/>
      <c r="UOP276" s="27"/>
      <c r="UOQ276" s="27"/>
      <c r="UOR276" s="27"/>
      <c r="UOS276" s="27"/>
      <c r="UOT276" s="27"/>
      <c r="UOU276" s="27"/>
      <c r="UOV276" s="27"/>
      <c r="UOW276" s="27"/>
      <c r="UOX276" s="27"/>
      <c r="UOY276" s="27"/>
      <c r="UOZ276" s="27"/>
      <c r="UPA276" s="27"/>
      <c r="UPB276" s="27"/>
      <c r="UPC276" s="27"/>
      <c r="UPD276" s="27"/>
      <c r="UPE276" s="27"/>
      <c r="UPF276" s="27"/>
      <c r="UPG276" s="27"/>
      <c r="UPH276" s="27"/>
      <c r="UPI276" s="27"/>
      <c r="UPJ276" s="27"/>
      <c r="UPK276" s="27"/>
      <c r="UPL276" s="27"/>
      <c r="UPM276" s="27"/>
      <c r="UPN276" s="27"/>
      <c r="UPO276" s="27"/>
      <c r="UPP276" s="27"/>
      <c r="UPQ276" s="27"/>
      <c r="UPR276" s="27"/>
      <c r="UPS276" s="27"/>
      <c r="UPT276" s="27"/>
      <c r="UPU276" s="27"/>
      <c r="UPV276" s="27"/>
      <c r="UPW276" s="27"/>
      <c r="UPX276" s="27"/>
      <c r="UPY276" s="27"/>
      <c r="UPZ276" s="27"/>
      <c r="UQA276" s="27"/>
      <c r="UQB276" s="27"/>
      <c r="UQC276" s="27"/>
      <c r="UQD276" s="27"/>
      <c r="UQE276" s="27"/>
      <c r="UQF276" s="27"/>
      <c r="UQG276" s="27"/>
      <c r="UQH276" s="27"/>
      <c r="UQI276" s="27"/>
      <c r="UQJ276" s="27"/>
      <c r="UQK276" s="27"/>
      <c r="UQL276" s="27"/>
      <c r="UQM276" s="27"/>
      <c r="UQN276" s="27"/>
      <c r="UQO276" s="27"/>
      <c r="UQP276" s="27"/>
      <c r="UQQ276" s="27"/>
      <c r="UQR276" s="27"/>
      <c r="UQS276" s="27"/>
      <c r="UQT276" s="27"/>
      <c r="UQU276" s="27"/>
      <c r="UQV276" s="27"/>
      <c r="UQW276" s="27"/>
      <c r="UQX276" s="27"/>
      <c r="UQY276" s="27"/>
      <c r="UQZ276" s="27"/>
      <c r="URA276" s="27"/>
      <c r="URB276" s="27"/>
      <c r="URC276" s="27"/>
      <c r="URD276" s="27"/>
      <c r="URE276" s="27"/>
      <c r="URF276" s="27"/>
      <c r="URG276" s="27"/>
      <c r="URH276" s="27"/>
      <c r="URI276" s="27"/>
      <c r="URJ276" s="27"/>
      <c r="URK276" s="27"/>
      <c r="URL276" s="27"/>
      <c r="URM276" s="27"/>
      <c r="URN276" s="27"/>
      <c r="URO276" s="27"/>
      <c r="URP276" s="27"/>
      <c r="URQ276" s="27"/>
      <c r="URR276" s="27"/>
      <c r="URS276" s="27"/>
      <c r="URT276" s="27"/>
      <c r="URU276" s="27"/>
      <c r="URV276" s="27"/>
      <c r="URW276" s="27"/>
      <c r="URX276" s="27"/>
      <c r="URY276" s="27"/>
      <c r="URZ276" s="27"/>
      <c r="USA276" s="27"/>
      <c r="USB276" s="27"/>
      <c r="USC276" s="27"/>
      <c r="USD276" s="27"/>
      <c r="USE276" s="27"/>
      <c r="USF276" s="27"/>
      <c r="USG276" s="27"/>
      <c r="USH276" s="27"/>
      <c r="USI276" s="27"/>
      <c r="USJ276" s="27"/>
      <c r="USK276" s="27"/>
      <c r="USL276" s="27"/>
      <c r="USM276" s="27"/>
      <c r="USN276" s="27"/>
      <c r="USO276" s="27"/>
      <c r="USP276" s="27"/>
      <c r="USQ276" s="27"/>
      <c r="USR276" s="27"/>
      <c r="USS276" s="27"/>
      <c r="UST276" s="27"/>
      <c r="USU276" s="27"/>
      <c r="USV276" s="27"/>
      <c r="USW276" s="27"/>
      <c r="USX276" s="27"/>
      <c r="USY276" s="27"/>
      <c r="USZ276" s="27"/>
      <c r="UTA276" s="27"/>
      <c r="UTB276" s="27"/>
      <c r="UTC276" s="27"/>
      <c r="UTD276" s="27"/>
      <c r="UTE276" s="27"/>
      <c r="UTF276" s="27"/>
      <c r="UTG276" s="27"/>
      <c r="UTH276" s="27"/>
      <c r="UTI276" s="27"/>
      <c r="UTJ276" s="27"/>
      <c r="UTK276" s="27"/>
      <c r="UTL276" s="27"/>
      <c r="UTM276" s="27"/>
      <c r="UTN276" s="27"/>
      <c r="UTO276" s="27"/>
      <c r="UTP276" s="27"/>
      <c r="UTQ276" s="27"/>
      <c r="UTR276" s="27"/>
      <c r="UTS276" s="27"/>
      <c r="UTT276" s="27"/>
      <c r="UTU276" s="27"/>
      <c r="UTV276" s="27"/>
      <c r="UTW276" s="27"/>
      <c r="UTX276" s="27"/>
      <c r="UTY276" s="27"/>
      <c r="UTZ276" s="27"/>
      <c r="UUA276" s="27"/>
      <c r="UUB276" s="27"/>
      <c r="UUC276" s="27"/>
      <c r="UUD276" s="27"/>
      <c r="UUE276" s="27"/>
      <c r="UUF276" s="27"/>
      <c r="UUG276" s="27"/>
      <c r="UUH276" s="27"/>
      <c r="UUI276" s="27"/>
      <c r="UUJ276" s="27"/>
      <c r="UUK276" s="27"/>
      <c r="UUL276" s="27"/>
      <c r="UUM276" s="27"/>
      <c r="UUN276" s="27"/>
      <c r="UUO276" s="27"/>
      <c r="UUP276" s="27"/>
      <c r="UUQ276" s="27"/>
      <c r="UUR276" s="27"/>
      <c r="UUS276" s="27"/>
      <c r="UUT276" s="27"/>
      <c r="UUU276" s="27"/>
      <c r="UUV276" s="27"/>
      <c r="UUW276" s="27"/>
      <c r="UUX276" s="27"/>
      <c r="UUY276" s="27"/>
      <c r="UUZ276" s="27"/>
      <c r="UVA276" s="27"/>
      <c r="UVB276" s="27"/>
      <c r="UVC276" s="27"/>
      <c r="UVD276" s="27"/>
      <c r="UVE276" s="27"/>
      <c r="UVF276" s="27"/>
      <c r="UVG276" s="27"/>
      <c r="UVH276" s="27"/>
      <c r="UVI276" s="27"/>
      <c r="UVJ276" s="27"/>
      <c r="UVK276" s="27"/>
      <c r="UVL276" s="27"/>
      <c r="UVM276" s="27"/>
      <c r="UVN276" s="27"/>
      <c r="UVO276" s="27"/>
      <c r="UVP276" s="27"/>
      <c r="UVQ276" s="27"/>
      <c r="UVR276" s="27"/>
      <c r="UVS276" s="27"/>
      <c r="UVT276" s="27"/>
      <c r="UVU276" s="27"/>
      <c r="UVV276" s="27"/>
      <c r="UVW276" s="27"/>
      <c r="UVX276" s="27"/>
      <c r="UVY276" s="27"/>
      <c r="UVZ276" s="27"/>
      <c r="UWA276" s="27"/>
      <c r="UWB276" s="27"/>
      <c r="UWC276" s="27"/>
      <c r="UWD276" s="27"/>
      <c r="UWE276" s="27"/>
      <c r="UWF276" s="27"/>
      <c r="UWG276" s="27"/>
      <c r="UWH276" s="27"/>
      <c r="UWI276" s="27"/>
      <c r="UWJ276" s="27"/>
      <c r="UWK276" s="27"/>
      <c r="UWL276" s="27"/>
      <c r="UWM276" s="27"/>
      <c r="UWN276" s="27"/>
      <c r="UWO276" s="27"/>
      <c r="UWP276" s="27"/>
      <c r="UWQ276" s="27"/>
      <c r="UWR276" s="27"/>
      <c r="UWS276" s="27"/>
      <c r="UWT276" s="27"/>
      <c r="UWU276" s="27"/>
      <c r="UWV276" s="27"/>
      <c r="UWW276" s="27"/>
      <c r="UWX276" s="27"/>
      <c r="UWY276" s="27"/>
      <c r="UWZ276" s="27"/>
      <c r="UXA276" s="27"/>
      <c r="UXB276" s="27"/>
      <c r="UXC276" s="27"/>
      <c r="UXD276" s="27"/>
      <c r="UXE276" s="27"/>
      <c r="UXF276" s="27"/>
      <c r="UXG276" s="27"/>
      <c r="UXH276" s="27"/>
      <c r="UXI276" s="27"/>
      <c r="UXJ276" s="27"/>
      <c r="UXK276" s="27"/>
      <c r="UXL276" s="27"/>
      <c r="UXM276" s="27"/>
      <c r="UXN276" s="27"/>
      <c r="UXO276" s="27"/>
      <c r="UXP276" s="27"/>
      <c r="UXQ276" s="27"/>
      <c r="UXR276" s="27"/>
      <c r="UXS276" s="27"/>
      <c r="UXT276" s="27"/>
      <c r="UXU276" s="27"/>
      <c r="UXV276" s="27"/>
      <c r="UXW276" s="27"/>
      <c r="UXX276" s="27"/>
      <c r="UXY276" s="27"/>
      <c r="UXZ276" s="27"/>
      <c r="UYA276" s="27"/>
      <c r="UYB276" s="27"/>
      <c r="UYC276" s="27"/>
      <c r="UYD276" s="27"/>
      <c r="UYE276" s="27"/>
      <c r="UYF276" s="27"/>
      <c r="UYG276" s="27"/>
      <c r="UYH276" s="27"/>
      <c r="UYI276" s="27"/>
      <c r="UYJ276" s="27"/>
      <c r="UYK276" s="27"/>
      <c r="UYL276" s="27"/>
      <c r="UYM276" s="27"/>
      <c r="UYN276" s="27"/>
      <c r="UYO276" s="27"/>
      <c r="UYP276" s="27"/>
      <c r="UYQ276" s="27"/>
      <c r="UYR276" s="27"/>
      <c r="UYS276" s="27"/>
      <c r="UYT276" s="27"/>
      <c r="UYU276" s="27"/>
      <c r="UYV276" s="27"/>
      <c r="UYW276" s="27"/>
      <c r="UYX276" s="27"/>
      <c r="UYY276" s="27"/>
      <c r="UYZ276" s="27"/>
      <c r="UZA276" s="27"/>
      <c r="UZB276" s="27"/>
      <c r="UZC276" s="27"/>
      <c r="UZD276" s="27"/>
      <c r="UZE276" s="27"/>
      <c r="UZF276" s="27"/>
      <c r="UZG276" s="27"/>
      <c r="UZH276" s="27"/>
      <c r="UZI276" s="27"/>
      <c r="UZJ276" s="27"/>
      <c r="UZK276" s="27"/>
      <c r="UZL276" s="27"/>
      <c r="UZM276" s="27"/>
      <c r="UZN276" s="27"/>
      <c r="UZO276" s="27"/>
      <c r="UZP276" s="27"/>
      <c r="UZQ276" s="27"/>
      <c r="UZR276" s="27"/>
      <c r="UZS276" s="27"/>
      <c r="UZT276" s="27"/>
      <c r="UZU276" s="27"/>
      <c r="UZV276" s="27"/>
      <c r="UZW276" s="27"/>
      <c r="UZX276" s="27"/>
      <c r="UZY276" s="27"/>
      <c r="UZZ276" s="27"/>
      <c r="VAA276" s="27"/>
      <c r="VAB276" s="27"/>
      <c r="VAC276" s="27"/>
      <c r="VAD276" s="27"/>
      <c r="VAE276" s="27"/>
      <c r="VAF276" s="27"/>
      <c r="VAG276" s="27"/>
      <c r="VAH276" s="27"/>
      <c r="VAI276" s="27"/>
      <c r="VAJ276" s="27"/>
      <c r="VAK276" s="27"/>
      <c r="VAL276" s="27"/>
      <c r="VAM276" s="27"/>
      <c r="VAN276" s="27"/>
      <c r="VAO276" s="27"/>
      <c r="VAP276" s="27"/>
      <c r="VAQ276" s="27"/>
      <c r="VAR276" s="27"/>
      <c r="VAS276" s="27"/>
      <c r="VAT276" s="27"/>
      <c r="VAU276" s="27"/>
      <c r="VAV276" s="27"/>
      <c r="VAW276" s="27"/>
      <c r="VAX276" s="27"/>
      <c r="VAY276" s="27"/>
      <c r="VAZ276" s="27"/>
      <c r="VBA276" s="27"/>
      <c r="VBB276" s="27"/>
      <c r="VBC276" s="27"/>
      <c r="VBD276" s="27"/>
      <c r="VBE276" s="27"/>
      <c r="VBF276" s="27"/>
      <c r="VBG276" s="27"/>
      <c r="VBH276" s="27"/>
      <c r="VBI276" s="27"/>
      <c r="VBJ276" s="27"/>
      <c r="VBK276" s="27"/>
      <c r="VBL276" s="27"/>
      <c r="VBM276" s="27"/>
      <c r="VBN276" s="27"/>
      <c r="VBO276" s="27"/>
      <c r="VBP276" s="27"/>
      <c r="VBQ276" s="27"/>
      <c r="VBR276" s="27"/>
      <c r="VBS276" s="27"/>
      <c r="VBT276" s="27"/>
      <c r="VBU276" s="27"/>
      <c r="VBV276" s="27"/>
      <c r="VBW276" s="27"/>
      <c r="VBX276" s="27"/>
      <c r="VBY276" s="27"/>
      <c r="VBZ276" s="27"/>
      <c r="VCA276" s="27"/>
      <c r="VCB276" s="27"/>
      <c r="VCC276" s="27"/>
      <c r="VCD276" s="27"/>
      <c r="VCE276" s="27"/>
      <c r="VCF276" s="27"/>
      <c r="VCG276" s="27"/>
      <c r="VCH276" s="27"/>
      <c r="VCI276" s="27"/>
      <c r="VCJ276" s="27"/>
      <c r="VCK276" s="27"/>
      <c r="VCL276" s="27"/>
      <c r="VCM276" s="27"/>
      <c r="VCN276" s="27"/>
      <c r="VCO276" s="27"/>
      <c r="VCP276" s="27"/>
      <c r="VCQ276" s="27"/>
      <c r="VCR276" s="27"/>
      <c r="VCS276" s="27"/>
      <c r="VCT276" s="27"/>
      <c r="VCU276" s="27"/>
      <c r="VCV276" s="27"/>
      <c r="VCW276" s="27"/>
      <c r="VCX276" s="27"/>
      <c r="VCY276" s="27"/>
      <c r="VCZ276" s="27"/>
      <c r="VDA276" s="27"/>
      <c r="VDB276" s="27"/>
      <c r="VDC276" s="27"/>
      <c r="VDD276" s="27"/>
      <c r="VDE276" s="27"/>
      <c r="VDF276" s="27"/>
      <c r="VDG276" s="27"/>
      <c r="VDH276" s="27"/>
      <c r="VDI276" s="27"/>
      <c r="VDJ276" s="27"/>
      <c r="VDK276" s="27"/>
      <c r="VDL276" s="27"/>
      <c r="VDM276" s="27"/>
      <c r="VDN276" s="27"/>
      <c r="VDO276" s="27"/>
      <c r="VDP276" s="27"/>
      <c r="VDQ276" s="27"/>
      <c r="VDR276" s="27"/>
      <c r="VDS276" s="27"/>
      <c r="VDT276" s="27"/>
      <c r="VDU276" s="27"/>
      <c r="VDV276" s="27"/>
      <c r="VDW276" s="27"/>
      <c r="VDX276" s="27"/>
      <c r="VDY276" s="27"/>
      <c r="VDZ276" s="27"/>
      <c r="VEA276" s="27"/>
      <c r="VEB276" s="27"/>
      <c r="VEC276" s="27"/>
      <c r="VED276" s="27"/>
      <c r="VEE276" s="27"/>
      <c r="VEF276" s="27"/>
      <c r="VEG276" s="27"/>
      <c r="VEH276" s="27"/>
      <c r="VEI276" s="27"/>
      <c r="VEJ276" s="27"/>
      <c r="VEK276" s="27"/>
      <c r="VEL276" s="27"/>
      <c r="VEM276" s="27"/>
      <c r="VEN276" s="27"/>
      <c r="VEO276" s="27"/>
      <c r="VEP276" s="27"/>
      <c r="VEQ276" s="27"/>
      <c r="VER276" s="27"/>
      <c r="VES276" s="27"/>
      <c r="VET276" s="27"/>
      <c r="VEU276" s="27"/>
      <c r="VEV276" s="27"/>
      <c r="VEW276" s="27"/>
      <c r="VEX276" s="27"/>
      <c r="VEY276" s="27"/>
      <c r="VEZ276" s="27"/>
      <c r="VFA276" s="27"/>
      <c r="VFB276" s="27"/>
      <c r="VFC276" s="27"/>
      <c r="VFD276" s="27"/>
      <c r="VFE276" s="27"/>
      <c r="VFF276" s="27"/>
      <c r="VFG276" s="27"/>
      <c r="VFH276" s="27"/>
      <c r="VFI276" s="27"/>
      <c r="VFJ276" s="27"/>
      <c r="VFK276" s="27"/>
      <c r="VFL276" s="27"/>
      <c r="VFM276" s="27"/>
      <c r="VFN276" s="27"/>
      <c r="VFO276" s="27"/>
      <c r="VFP276" s="27"/>
      <c r="VFQ276" s="27"/>
      <c r="VFR276" s="27"/>
      <c r="VFS276" s="27"/>
      <c r="VFT276" s="27"/>
      <c r="VFU276" s="27"/>
      <c r="VFV276" s="27"/>
      <c r="VFW276" s="27"/>
      <c r="VFX276" s="27"/>
      <c r="VFY276" s="27"/>
      <c r="VFZ276" s="27"/>
      <c r="VGA276" s="27"/>
      <c r="VGB276" s="27"/>
      <c r="VGC276" s="27"/>
      <c r="VGD276" s="27"/>
      <c r="VGE276" s="27"/>
      <c r="VGF276" s="27"/>
      <c r="VGG276" s="27"/>
      <c r="VGH276" s="27"/>
      <c r="VGI276" s="27"/>
      <c r="VGJ276" s="27"/>
      <c r="VGK276" s="27"/>
      <c r="VGL276" s="27"/>
      <c r="VGM276" s="27"/>
      <c r="VGN276" s="27"/>
      <c r="VGO276" s="27"/>
      <c r="VGP276" s="27"/>
      <c r="VGQ276" s="27"/>
      <c r="VGR276" s="27"/>
      <c r="VGS276" s="27"/>
      <c r="VGT276" s="27"/>
      <c r="VGU276" s="27"/>
      <c r="VGV276" s="27"/>
      <c r="VGW276" s="27"/>
      <c r="VGX276" s="27"/>
      <c r="VGY276" s="27"/>
      <c r="VGZ276" s="27"/>
      <c r="VHA276" s="27"/>
      <c r="VHB276" s="27"/>
      <c r="VHC276" s="27"/>
      <c r="VHD276" s="27"/>
      <c r="VHE276" s="27"/>
      <c r="VHF276" s="27"/>
      <c r="VHG276" s="27"/>
      <c r="VHH276" s="27"/>
      <c r="VHI276" s="27"/>
      <c r="VHJ276" s="27"/>
      <c r="VHK276" s="27"/>
      <c r="VHL276" s="27"/>
      <c r="VHM276" s="27"/>
      <c r="VHN276" s="27"/>
      <c r="VHO276" s="27"/>
      <c r="VHP276" s="27"/>
      <c r="VHQ276" s="27"/>
      <c r="VHR276" s="27"/>
      <c r="VHS276" s="27"/>
      <c r="VHT276" s="27"/>
      <c r="VHU276" s="27"/>
      <c r="VHV276" s="27"/>
      <c r="VHW276" s="27"/>
      <c r="VHX276" s="27"/>
      <c r="VHY276" s="27"/>
      <c r="VHZ276" s="27"/>
      <c r="VIA276" s="27"/>
      <c r="VIB276" s="27"/>
      <c r="VIC276" s="27"/>
      <c r="VID276" s="27"/>
      <c r="VIE276" s="27"/>
      <c r="VIF276" s="27"/>
      <c r="VIG276" s="27"/>
      <c r="VIH276" s="27"/>
      <c r="VII276" s="27"/>
      <c r="VIJ276" s="27"/>
      <c r="VIK276" s="27"/>
      <c r="VIL276" s="27"/>
      <c r="VIM276" s="27"/>
      <c r="VIN276" s="27"/>
      <c r="VIO276" s="27"/>
      <c r="VIP276" s="27"/>
      <c r="VIQ276" s="27"/>
      <c r="VIR276" s="27"/>
      <c r="VIS276" s="27"/>
      <c r="VIT276" s="27"/>
      <c r="VIU276" s="27"/>
      <c r="VIV276" s="27"/>
      <c r="VIW276" s="27"/>
      <c r="VIX276" s="27"/>
      <c r="VIY276" s="27"/>
      <c r="VIZ276" s="27"/>
      <c r="VJA276" s="27"/>
      <c r="VJB276" s="27"/>
      <c r="VJC276" s="27"/>
      <c r="VJD276" s="27"/>
      <c r="VJE276" s="27"/>
      <c r="VJF276" s="27"/>
      <c r="VJG276" s="27"/>
      <c r="VJH276" s="27"/>
      <c r="VJI276" s="27"/>
      <c r="VJJ276" s="27"/>
      <c r="VJK276" s="27"/>
      <c r="VJL276" s="27"/>
      <c r="VJM276" s="27"/>
      <c r="VJN276" s="27"/>
      <c r="VJO276" s="27"/>
      <c r="VJP276" s="27"/>
      <c r="VJQ276" s="27"/>
      <c r="VJR276" s="27"/>
      <c r="VJS276" s="27"/>
      <c r="VJT276" s="27"/>
      <c r="VJU276" s="27"/>
      <c r="VJV276" s="27"/>
      <c r="VJW276" s="27"/>
      <c r="VJX276" s="27"/>
      <c r="VJY276" s="27"/>
      <c r="VJZ276" s="27"/>
      <c r="VKA276" s="27"/>
      <c r="VKB276" s="27"/>
      <c r="VKC276" s="27"/>
      <c r="VKD276" s="27"/>
      <c r="VKE276" s="27"/>
      <c r="VKF276" s="27"/>
      <c r="VKG276" s="27"/>
      <c r="VKH276" s="27"/>
      <c r="VKI276" s="27"/>
      <c r="VKJ276" s="27"/>
      <c r="VKK276" s="27"/>
      <c r="VKL276" s="27"/>
      <c r="VKM276" s="27"/>
      <c r="VKN276" s="27"/>
      <c r="VKO276" s="27"/>
      <c r="VKP276" s="27"/>
      <c r="VKQ276" s="27"/>
      <c r="VKR276" s="27"/>
      <c r="VKS276" s="27"/>
      <c r="VKT276" s="27"/>
      <c r="VKU276" s="27"/>
      <c r="VKV276" s="27"/>
      <c r="VKW276" s="27"/>
      <c r="VKX276" s="27"/>
      <c r="VKY276" s="27"/>
      <c r="VKZ276" s="27"/>
      <c r="VLA276" s="27"/>
      <c r="VLB276" s="27"/>
      <c r="VLC276" s="27"/>
      <c r="VLD276" s="27"/>
      <c r="VLE276" s="27"/>
      <c r="VLF276" s="27"/>
      <c r="VLG276" s="27"/>
      <c r="VLH276" s="27"/>
      <c r="VLI276" s="27"/>
      <c r="VLJ276" s="27"/>
      <c r="VLK276" s="27"/>
      <c r="VLL276" s="27"/>
      <c r="VLM276" s="27"/>
      <c r="VLN276" s="27"/>
      <c r="VLO276" s="27"/>
      <c r="VLP276" s="27"/>
      <c r="VLQ276" s="27"/>
      <c r="VLR276" s="27"/>
      <c r="VLS276" s="27"/>
      <c r="VLT276" s="27"/>
      <c r="VLU276" s="27"/>
      <c r="VLV276" s="27"/>
      <c r="VLW276" s="27"/>
      <c r="VLX276" s="27"/>
      <c r="VLY276" s="27"/>
      <c r="VLZ276" s="27"/>
      <c r="VMA276" s="27"/>
      <c r="VMB276" s="27"/>
      <c r="VMC276" s="27"/>
      <c r="VMD276" s="27"/>
      <c r="VME276" s="27"/>
      <c r="VMF276" s="27"/>
      <c r="VMG276" s="27"/>
      <c r="VMH276" s="27"/>
      <c r="VMI276" s="27"/>
      <c r="VMJ276" s="27"/>
      <c r="VMK276" s="27"/>
      <c r="VML276" s="27"/>
      <c r="VMM276" s="27"/>
      <c r="VMN276" s="27"/>
      <c r="VMO276" s="27"/>
      <c r="VMP276" s="27"/>
      <c r="VMQ276" s="27"/>
      <c r="VMR276" s="27"/>
      <c r="VMS276" s="27"/>
      <c r="VMT276" s="27"/>
      <c r="VMU276" s="27"/>
      <c r="VMV276" s="27"/>
      <c r="VMW276" s="27"/>
      <c r="VMX276" s="27"/>
      <c r="VMY276" s="27"/>
      <c r="VMZ276" s="27"/>
      <c r="VNA276" s="27"/>
      <c r="VNB276" s="27"/>
      <c r="VNC276" s="27"/>
      <c r="VND276" s="27"/>
      <c r="VNE276" s="27"/>
      <c r="VNF276" s="27"/>
      <c r="VNG276" s="27"/>
      <c r="VNH276" s="27"/>
      <c r="VNI276" s="27"/>
      <c r="VNJ276" s="27"/>
      <c r="VNK276" s="27"/>
      <c r="VNL276" s="27"/>
      <c r="VNM276" s="27"/>
      <c r="VNN276" s="27"/>
      <c r="VNO276" s="27"/>
      <c r="VNP276" s="27"/>
      <c r="VNQ276" s="27"/>
      <c r="VNR276" s="27"/>
      <c r="VNS276" s="27"/>
      <c r="VNT276" s="27"/>
      <c r="VNU276" s="27"/>
      <c r="VNV276" s="27"/>
      <c r="VNW276" s="27"/>
      <c r="VNX276" s="27"/>
      <c r="VNY276" s="27"/>
      <c r="VNZ276" s="27"/>
      <c r="VOA276" s="27"/>
      <c r="VOB276" s="27"/>
      <c r="VOC276" s="27"/>
      <c r="VOD276" s="27"/>
      <c r="VOE276" s="27"/>
      <c r="VOF276" s="27"/>
      <c r="VOG276" s="27"/>
      <c r="VOH276" s="27"/>
      <c r="VOI276" s="27"/>
      <c r="VOJ276" s="27"/>
      <c r="VOK276" s="27"/>
      <c r="VOL276" s="27"/>
      <c r="VOM276" s="27"/>
      <c r="VON276" s="27"/>
      <c r="VOO276" s="27"/>
      <c r="VOP276" s="27"/>
      <c r="VOQ276" s="27"/>
      <c r="VOR276" s="27"/>
      <c r="VOS276" s="27"/>
      <c r="VOT276" s="27"/>
      <c r="VOU276" s="27"/>
      <c r="VOV276" s="27"/>
      <c r="VOW276" s="27"/>
      <c r="VOX276" s="27"/>
      <c r="VOY276" s="27"/>
      <c r="VOZ276" s="27"/>
      <c r="VPA276" s="27"/>
      <c r="VPB276" s="27"/>
      <c r="VPC276" s="27"/>
      <c r="VPD276" s="27"/>
      <c r="VPE276" s="27"/>
      <c r="VPF276" s="27"/>
      <c r="VPG276" s="27"/>
      <c r="VPH276" s="27"/>
      <c r="VPI276" s="27"/>
      <c r="VPJ276" s="27"/>
      <c r="VPK276" s="27"/>
      <c r="VPL276" s="27"/>
      <c r="VPM276" s="27"/>
      <c r="VPN276" s="27"/>
      <c r="VPO276" s="27"/>
      <c r="VPP276" s="27"/>
      <c r="VPQ276" s="27"/>
      <c r="VPR276" s="27"/>
      <c r="VPS276" s="27"/>
      <c r="VPT276" s="27"/>
      <c r="VPU276" s="27"/>
      <c r="VPV276" s="27"/>
      <c r="VPW276" s="27"/>
      <c r="VPX276" s="27"/>
      <c r="VPY276" s="27"/>
      <c r="VPZ276" s="27"/>
      <c r="VQA276" s="27"/>
      <c r="VQB276" s="27"/>
      <c r="VQC276" s="27"/>
      <c r="VQD276" s="27"/>
      <c r="VQE276" s="27"/>
      <c r="VQF276" s="27"/>
      <c r="VQG276" s="27"/>
      <c r="VQH276" s="27"/>
      <c r="VQI276" s="27"/>
      <c r="VQJ276" s="27"/>
      <c r="VQK276" s="27"/>
      <c r="VQL276" s="27"/>
      <c r="VQM276" s="27"/>
      <c r="VQN276" s="27"/>
      <c r="VQO276" s="27"/>
      <c r="VQP276" s="27"/>
      <c r="VQQ276" s="27"/>
      <c r="VQR276" s="27"/>
      <c r="VQS276" s="27"/>
      <c r="VQT276" s="27"/>
      <c r="VQU276" s="27"/>
      <c r="VQV276" s="27"/>
      <c r="VQW276" s="27"/>
      <c r="VQX276" s="27"/>
      <c r="VQY276" s="27"/>
      <c r="VQZ276" s="27"/>
      <c r="VRA276" s="27"/>
      <c r="VRB276" s="27"/>
      <c r="VRC276" s="27"/>
      <c r="VRD276" s="27"/>
      <c r="VRE276" s="27"/>
      <c r="VRF276" s="27"/>
      <c r="VRG276" s="27"/>
      <c r="VRH276" s="27"/>
      <c r="VRI276" s="27"/>
      <c r="VRJ276" s="27"/>
      <c r="VRK276" s="27"/>
      <c r="VRL276" s="27"/>
      <c r="VRM276" s="27"/>
      <c r="VRN276" s="27"/>
      <c r="VRO276" s="27"/>
      <c r="VRP276" s="27"/>
      <c r="VRQ276" s="27"/>
      <c r="VRR276" s="27"/>
      <c r="VRS276" s="27"/>
      <c r="VRT276" s="27"/>
      <c r="VRU276" s="27"/>
      <c r="VRV276" s="27"/>
      <c r="VRW276" s="27"/>
      <c r="VRX276" s="27"/>
      <c r="VRY276" s="27"/>
      <c r="VRZ276" s="27"/>
      <c r="VSA276" s="27"/>
      <c r="VSB276" s="27"/>
      <c r="VSC276" s="27"/>
      <c r="VSD276" s="27"/>
      <c r="VSE276" s="27"/>
      <c r="VSF276" s="27"/>
      <c r="VSG276" s="27"/>
      <c r="VSH276" s="27"/>
      <c r="VSI276" s="27"/>
      <c r="VSJ276" s="27"/>
      <c r="VSK276" s="27"/>
      <c r="VSL276" s="27"/>
      <c r="VSM276" s="27"/>
      <c r="VSN276" s="27"/>
      <c r="VSO276" s="27"/>
      <c r="VSP276" s="27"/>
      <c r="VSQ276" s="27"/>
      <c r="VSR276" s="27"/>
      <c r="VSS276" s="27"/>
      <c r="VST276" s="27"/>
      <c r="VSU276" s="27"/>
      <c r="VSV276" s="27"/>
      <c r="VSW276" s="27"/>
      <c r="VSX276" s="27"/>
      <c r="VSY276" s="27"/>
      <c r="VSZ276" s="27"/>
      <c r="VTA276" s="27"/>
      <c r="VTB276" s="27"/>
      <c r="VTC276" s="27"/>
      <c r="VTD276" s="27"/>
      <c r="VTE276" s="27"/>
      <c r="VTF276" s="27"/>
      <c r="VTG276" s="27"/>
      <c r="VTH276" s="27"/>
      <c r="VTI276" s="27"/>
      <c r="VTJ276" s="27"/>
      <c r="VTK276" s="27"/>
      <c r="VTL276" s="27"/>
      <c r="VTM276" s="27"/>
      <c r="VTN276" s="27"/>
      <c r="VTO276" s="27"/>
      <c r="VTP276" s="27"/>
      <c r="VTQ276" s="27"/>
      <c r="VTR276" s="27"/>
      <c r="VTS276" s="27"/>
      <c r="VTT276" s="27"/>
      <c r="VTU276" s="27"/>
      <c r="VTV276" s="27"/>
      <c r="VTW276" s="27"/>
      <c r="VTX276" s="27"/>
      <c r="VTY276" s="27"/>
      <c r="VTZ276" s="27"/>
      <c r="VUA276" s="27"/>
      <c r="VUB276" s="27"/>
      <c r="VUC276" s="27"/>
      <c r="VUD276" s="27"/>
      <c r="VUE276" s="27"/>
      <c r="VUF276" s="27"/>
      <c r="VUG276" s="27"/>
      <c r="VUH276" s="27"/>
      <c r="VUI276" s="27"/>
      <c r="VUJ276" s="27"/>
      <c r="VUK276" s="27"/>
      <c r="VUL276" s="27"/>
      <c r="VUM276" s="27"/>
      <c r="VUN276" s="27"/>
      <c r="VUO276" s="27"/>
      <c r="VUP276" s="27"/>
      <c r="VUQ276" s="27"/>
      <c r="VUR276" s="27"/>
      <c r="VUS276" s="27"/>
      <c r="VUT276" s="27"/>
      <c r="VUU276" s="27"/>
      <c r="VUV276" s="27"/>
      <c r="VUW276" s="27"/>
      <c r="VUX276" s="27"/>
      <c r="VUY276" s="27"/>
      <c r="VUZ276" s="27"/>
      <c r="VVA276" s="27"/>
      <c r="VVB276" s="27"/>
      <c r="VVC276" s="27"/>
      <c r="VVD276" s="27"/>
      <c r="VVE276" s="27"/>
      <c r="VVF276" s="27"/>
      <c r="VVG276" s="27"/>
      <c r="VVH276" s="27"/>
      <c r="VVI276" s="27"/>
      <c r="VVJ276" s="27"/>
      <c r="VVK276" s="27"/>
      <c r="VVL276" s="27"/>
      <c r="VVM276" s="27"/>
      <c r="VVN276" s="27"/>
      <c r="VVO276" s="27"/>
      <c r="VVP276" s="27"/>
      <c r="VVQ276" s="27"/>
      <c r="VVR276" s="27"/>
      <c r="VVS276" s="27"/>
      <c r="VVT276" s="27"/>
      <c r="VVU276" s="27"/>
      <c r="VVV276" s="27"/>
      <c r="VVW276" s="27"/>
      <c r="VVX276" s="27"/>
      <c r="VVY276" s="27"/>
      <c r="VVZ276" s="27"/>
      <c r="VWA276" s="27"/>
      <c r="VWB276" s="27"/>
      <c r="VWC276" s="27"/>
      <c r="VWD276" s="27"/>
      <c r="VWE276" s="27"/>
      <c r="VWF276" s="27"/>
      <c r="VWG276" s="27"/>
      <c r="VWH276" s="27"/>
      <c r="VWI276" s="27"/>
      <c r="VWJ276" s="27"/>
      <c r="VWK276" s="27"/>
      <c r="VWL276" s="27"/>
      <c r="VWM276" s="27"/>
      <c r="VWN276" s="27"/>
      <c r="VWO276" s="27"/>
      <c r="VWP276" s="27"/>
      <c r="VWQ276" s="27"/>
      <c r="VWR276" s="27"/>
      <c r="VWS276" s="27"/>
      <c r="VWT276" s="27"/>
      <c r="VWU276" s="27"/>
      <c r="VWV276" s="27"/>
      <c r="VWW276" s="27"/>
      <c r="VWX276" s="27"/>
      <c r="VWY276" s="27"/>
      <c r="VWZ276" s="27"/>
      <c r="VXA276" s="27"/>
      <c r="VXB276" s="27"/>
      <c r="VXC276" s="27"/>
      <c r="VXD276" s="27"/>
      <c r="VXE276" s="27"/>
      <c r="VXF276" s="27"/>
      <c r="VXG276" s="27"/>
      <c r="VXH276" s="27"/>
      <c r="VXI276" s="27"/>
      <c r="VXJ276" s="27"/>
      <c r="VXK276" s="27"/>
      <c r="VXL276" s="27"/>
      <c r="VXM276" s="27"/>
      <c r="VXN276" s="27"/>
      <c r="VXO276" s="27"/>
      <c r="VXP276" s="27"/>
      <c r="VXQ276" s="27"/>
      <c r="VXR276" s="27"/>
      <c r="VXS276" s="27"/>
      <c r="VXT276" s="27"/>
      <c r="VXU276" s="27"/>
      <c r="VXV276" s="27"/>
      <c r="VXW276" s="27"/>
      <c r="VXX276" s="27"/>
      <c r="VXY276" s="27"/>
      <c r="VXZ276" s="27"/>
      <c r="VYA276" s="27"/>
      <c r="VYB276" s="27"/>
      <c r="VYC276" s="27"/>
      <c r="VYD276" s="27"/>
      <c r="VYE276" s="27"/>
      <c r="VYF276" s="27"/>
      <c r="VYG276" s="27"/>
      <c r="VYH276" s="27"/>
      <c r="VYI276" s="27"/>
      <c r="VYJ276" s="27"/>
      <c r="VYK276" s="27"/>
      <c r="VYL276" s="27"/>
      <c r="VYM276" s="27"/>
      <c r="VYN276" s="27"/>
      <c r="VYO276" s="27"/>
      <c r="VYP276" s="27"/>
      <c r="VYQ276" s="27"/>
      <c r="VYR276" s="27"/>
      <c r="VYS276" s="27"/>
      <c r="VYT276" s="27"/>
      <c r="VYU276" s="27"/>
      <c r="VYV276" s="27"/>
      <c r="VYW276" s="27"/>
      <c r="VYX276" s="27"/>
      <c r="VYY276" s="27"/>
      <c r="VYZ276" s="27"/>
      <c r="VZA276" s="27"/>
      <c r="VZB276" s="27"/>
      <c r="VZC276" s="27"/>
      <c r="VZD276" s="27"/>
      <c r="VZE276" s="27"/>
      <c r="VZF276" s="27"/>
      <c r="VZG276" s="27"/>
      <c r="VZH276" s="27"/>
      <c r="VZI276" s="27"/>
      <c r="VZJ276" s="27"/>
      <c r="VZK276" s="27"/>
      <c r="VZL276" s="27"/>
      <c r="VZM276" s="27"/>
      <c r="VZN276" s="27"/>
      <c r="VZO276" s="27"/>
      <c r="VZP276" s="27"/>
      <c r="VZQ276" s="27"/>
      <c r="VZR276" s="27"/>
      <c r="VZS276" s="27"/>
      <c r="VZT276" s="27"/>
      <c r="VZU276" s="27"/>
      <c r="VZV276" s="27"/>
      <c r="VZW276" s="27"/>
      <c r="VZX276" s="27"/>
      <c r="VZY276" s="27"/>
      <c r="VZZ276" s="27"/>
      <c r="WAA276" s="27"/>
      <c r="WAB276" s="27"/>
      <c r="WAC276" s="27"/>
      <c r="WAD276" s="27"/>
      <c r="WAE276" s="27"/>
      <c r="WAF276" s="27"/>
      <c r="WAG276" s="27"/>
      <c r="WAH276" s="27"/>
      <c r="WAI276" s="27"/>
      <c r="WAJ276" s="27"/>
      <c r="WAK276" s="27"/>
      <c r="WAL276" s="27"/>
      <c r="WAM276" s="27"/>
      <c r="WAN276" s="27"/>
      <c r="WAO276" s="27"/>
      <c r="WAP276" s="27"/>
      <c r="WAQ276" s="27"/>
      <c r="WAR276" s="27"/>
      <c r="WAS276" s="27"/>
      <c r="WAT276" s="27"/>
      <c r="WAU276" s="27"/>
      <c r="WAV276" s="27"/>
      <c r="WAW276" s="27"/>
      <c r="WAX276" s="27"/>
      <c r="WAY276" s="27"/>
      <c r="WAZ276" s="27"/>
      <c r="WBA276" s="27"/>
      <c r="WBB276" s="27"/>
      <c r="WBC276" s="27"/>
      <c r="WBD276" s="27"/>
      <c r="WBE276" s="27"/>
      <c r="WBF276" s="27"/>
      <c r="WBG276" s="27"/>
      <c r="WBH276" s="27"/>
      <c r="WBI276" s="27"/>
      <c r="WBJ276" s="27"/>
      <c r="WBK276" s="27"/>
      <c r="WBL276" s="27"/>
      <c r="WBM276" s="27"/>
      <c r="WBN276" s="27"/>
      <c r="WBO276" s="27"/>
      <c r="WBP276" s="27"/>
      <c r="WBQ276" s="27"/>
      <c r="WBR276" s="27"/>
      <c r="WBS276" s="27"/>
      <c r="WBT276" s="27"/>
      <c r="WBU276" s="27"/>
      <c r="WBV276" s="27"/>
      <c r="WBW276" s="27"/>
      <c r="WBX276" s="27"/>
      <c r="WBY276" s="27"/>
      <c r="WBZ276" s="27"/>
      <c r="WCA276" s="27"/>
      <c r="WCB276" s="27"/>
      <c r="WCC276" s="27"/>
      <c r="WCD276" s="27"/>
      <c r="WCE276" s="27"/>
      <c r="WCF276" s="27"/>
      <c r="WCG276" s="27"/>
      <c r="WCH276" s="27"/>
      <c r="WCI276" s="27"/>
      <c r="WCJ276" s="27"/>
      <c r="WCK276" s="27"/>
      <c r="WCL276" s="27"/>
      <c r="WCM276" s="27"/>
      <c r="WCN276" s="27"/>
      <c r="WCO276" s="27"/>
      <c r="WCP276" s="27"/>
      <c r="WCQ276" s="27"/>
      <c r="WCR276" s="27"/>
      <c r="WCS276" s="27"/>
      <c r="WCT276" s="27"/>
      <c r="WCU276" s="27"/>
      <c r="WCV276" s="27"/>
      <c r="WCW276" s="27"/>
      <c r="WCX276" s="27"/>
      <c r="WCY276" s="27"/>
      <c r="WCZ276" s="27"/>
      <c r="WDA276" s="27"/>
      <c r="WDB276" s="27"/>
      <c r="WDC276" s="27"/>
      <c r="WDD276" s="27"/>
      <c r="WDE276" s="27"/>
      <c r="WDF276" s="27"/>
      <c r="WDG276" s="27"/>
      <c r="WDH276" s="27"/>
      <c r="WDI276" s="27"/>
      <c r="WDJ276" s="27"/>
      <c r="WDK276" s="27"/>
      <c r="WDL276" s="27"/>
      <c r="WDM276" s="27"/>
      <c r="WDN276" s="27"/>
      <c r="WDO276" s="27"/>
      <c r="WDP276" s="27"/>
      <c r="WDQ276" s="27"/>
      <c r="WDR276" s="27"/>
      <c r="WDS276" s="27"/>
      <c r="WDT276" s="27"/>
      <c r="WDU276" s="27"/>
      <c r="WDV276" s="27"/>
      <c r="WDW276" s="27"/>
      <c r="WDX276" s="27"/>
      <c r="WDY276" s="27"/>
      <c r="WDZ276" s="27"/>
      <c r="WEA276" s="27"/>
      <c r="WEB276" s="27"/>
      <c r="WEC276" s="27"/>
      <c r="WED276" s="27"/>
      <c r="WEE276" s="27"/>
      <c r="WEF276" s="27"/>
      <c r="WEG276" s="27"/>
      <c r="WEH276" s="27"/>
      <c r="WEI276" s="27"/>
      <c r="WEJ276" s="27"/>
      <c r="WEK276" s="27"/>
      <c r="WEL276" s="27"/>
      <c r="WEM276" s="27"/>
      <c r="WEN276" s="27"/>
      <c r="WEO276" s="27"/>
      <c r="WEP276" s="27"/>
      <c r="WEQ276" s="27"/>
      <c r="WER276" s="27"/>
      <c r="WES276" s="27"/>
      <c r="WET276" s="27"/>
      <c r="WEU276" s="27"/>
      <c r="WEV276" s="27"/>
      <c r="WEW276" s="27"/>
      <c r="WEX276" s="27"/>
      <c r="WEY276" s="27"/>
      <c r="WEZ276" s="27"/>
      <c r="WFA276" s="27"/>
      <c r="WFB276" s="27"/>
      <c r="WFC276" s="27"/>
      <c r="WFD276" s="27"/>
      <c r="WFE276" s="27"/>
      <c r="WFF276" s="27"/>
      <c r="WFG276" s="27"/>
      <c r="WFH276" s="27"/>
      <c r="WFI276" s="27"/>
      <c r="WFJ276" s="27"/>
      <c r="WFK276" s="27"/>
      <c r="WFL276" s="27"/>
      <c r="WFM276" s="27"/>
      <c r="WFN276" s="27"/>
      <c r="WFO276" s="27"/>
      <c r="WFP276" s="27"/>
      <c r="WFQ276" s="27"/>
      <c r="WFR276" s="27"/>
      <c r="WFS276" s="27"/>
      <c r="WFT276" s="27"/>
      <c r="WFU276" s="27"/>
      <c r="WFV276" s="27"/>
      <c r="WFW276" s="27"/>
      <c r="WFX276" s="27"/>
      <c r="WFY276" s="27"/>
      <c r="WFZ276" s="27"/>
      <c r="WGA276" s="27"/>
      <c r="WGB276" s="27"/>
      <c r="WGC276" s="27"/>
      <c r="WGD276" s="27"/>
      <c r="WGE276" s="27"/>
      <c r="WGF276" s="27"/>
      <c r="WGG276" s="27"/>
      <c r="WGH276" s="27"/>
      <c r="WGI276" s="27"/>
      <c r="WGJ276" s="27"/>
      <c r="WGK276" s="27"/>
      <c r="WGL276" s="27"/>
      <c r="WGM276" s="27"/>
      <c r="WGN276" s="27"/>
      <c r="WGO276" s="27"/>
      <c r="WGP276" s="27"/>
      <c r="WGQ276" s="27"/>
      <c r="WGR276" s="27"/>
      <c r="WGS276" s="27"/>
      <c r="WGT276" s="27"/>
      <c r="WGU276" s="27"/>
      <c r="WGV276" s="27"/>
      <c r="WGW276" s="27"/>
      <c r="WGX276" s="27"/>
      <c r="WGY276" s="27"/>
      <c r="WGZ276" s="27"/>
      <c r="WHA276" s="27"/>
      <c r="WHB276" s="27"/>
      <c r="WHC276" s="27"/>
      <c r="WHD276" s="27"/>
      <c r="WHE276" s="27"/>
      <c r="WHF276" s="27"/>
      <c r="WHG276" s="27"/>
      <c r="WHH276" s="27"/>
      <c r="WHI276" s="27"/>
      <c r="WHJ276" s="27"/>
      <c r="WHK276" s="27"/>
      <c r="WHL276" s="27"/>
      <c r="WHM276" s="27"/>
      <c r="WHN276" s="27"/>
      <c r="WHO276" s="27"/>
      <c r="WHP276" s="27"/>
      <c r="WHQ276" s="27"/>
      <c r="WHR276" s="27"/>
      <c r="WHS276" s="27"/>
      <c r="WHT276" s="27"/>
      <c r="WHU276" s="27"/>
      <c r="WHV276" s="27"/>
      <c r="WHW276" s="27"/>
      <c r="WHX276" s="27"/>
      <c r="WHY276" s="27"/>
      <c r="WHZ276" s="27"/>
      <c r="WIA276" s="27"/>
      <c r="WIB276" s="27"/>
      <c r="WIC276" s="27"/>
      <c r="WID276" s="27"/>
      <c r="WIE276" s="27"/>
      <c r="WIF276" s="27"/>
      <c r="WIG276" s="27"/>
      <c r="WIH276" s="27"/>
      <c r="WII276" s="27"/>
      <c r="WIJ276" s="27"/>
      <c r="WIK276" s="27"/>
      <c r="WIL276" s="27"/>
      <c r="WIM276" s="27"/>
      <c r="WIN276" s="27"/>
      <c r="WIO276" s="27"/>
      <c r="WIP276" s="27"/>
      <c r="WIQ276" s="27"/>
      <c r="WIR276" s="27"/>
      <c r="WIS276" s="27"/>
      <c r="WIT276" s="27"/>
      <c r="WIU276" s="27"/>
      <c r="WIV276" s="27"/>
      <c r="WIW276" s="27"/>
      <c r="WIX276" s="27"/>
      <c r="WIY276" s="27"/>
      <c r="WIZ276" s="27"/>
      <c r="WJA276" s="27"/>
      <c r="WJB276" s="27"/>
      <c r="WJC276" s="27"/>
      <c r="WJD276" s="27"/>
      <c r="WJE276" s="27"/>
      <c r="WJF276" s="27"/>
      <c r="WJG276" s="27"/>
      <c r="WJH276" s="27"/>
      <c r="WJI276" s="27"/>
      <c r="WJJ276" s="27"/>
      <c r="WJK276" s="27"/>
      <c r="WJL276" s="27"/>
      <c r="WJM276" s="27"/>
      <c r="WJN276" s="27"/>
      <c r="WJO276" s="27"/>
      <c r="WJP276" s="27"/>
      <c r="WJQ276" s="27"/>
      <c r="WJR276" s="27"/>
      <c r="WJS276" s="27"/>
      <c r="WJT276" s="27"/>
      <c r="WJU276" s="27"/>
      <c r="WJV276" s="27"/>
      <c r="WJW276" s="27"/>
      <c r="WJX276" s="27"/>
      <c r="WJY276" s="27"/>
      <c r="WJZ276" s="27"/>
      <c r="WKA276" s="27"/>
      <c r="WKB276" s="27"/>
      <c r="WKC276" s="27"/>
      <c r="WKD276" s="27"/>
      <c r="WKE276" s="27"/>
      <c r="WKF276" s="27"/>
      <c r="WKG276" s="27"/>
      <c r="WKH276" s="27"/>
      <c r="WKI276" s="27"/>
      <c r="WKJ276" s="27"/>
      <c r="WKK276" s="27"/>
      <c r="WKL276" s="27"/>
      <c r="WKM276" s="27"/>
      <c r="WKN276" s="27"/>
      <c r="WKO276" s="27"/>
      <c r="WKP276" s="27"/>
      <c r="WKQ276" s="27"/>
      <c r="WKR276" s="27"/>
      <c r="WKS276" s="27"/>
      <c r="WKT276" s="27"/>
      <c r="WKU276" s="27"/>
      <c r="WKV276" s="27"/>
      <c r="WKW276" s="27"/>
      <c r="WKX276" s="27"/>
      <c r="WKY276" s="27"/>
      <c r="WKZ276" s="27"/>
      <c r="WLA276" s="27"/>
      <c r="WLB276" s="27"/>
      <c r="WLC276" s="27"/>
      <c r="WLD276" s="27"/>
      <c r="WLE276" s="27"/>
      <c r="WLF276" s="27"/>
      <c r="WLG276" s="27"/>
      <c r="WLH276" s="27"/>
      <c r="WLI276" s="27"/>
      <c r="WLJ276" s="27"/>
      <c r="WLK276" s="27"/>
      <c r="WLL276" s="27"/>
      <c r="WLM276" s="27"/>
      <c r="WLN276" s="27"/>
      <c r="WLO276" s="27"/>
      <c r="WLP276" s="27"/>
      <c r="WLQ276" s="27"/>
      <c r="WLR276" s="27"/>
      <c r="WLS276" s="27"/>
      <c r="WLT276" s="27"/>
      <c r="WLU276" s="27"/>
      <c r="WLV276" s="27"/>
      <c r="WLW276" s="27"/>
      <c r="WLX276" s="27"/>
      <c r="WLY276" s="27"/>
      <c r="WLZ276" s="27"/>
      <c r="WMA276" s="27"/>
      <c r="WMB276" s="27"/>
      <c r="WMC276" s="27"/>
      <c r="WMD276" s="27"/>
      <c r="WME276" s="27"/>
      <c r="WMF276" s="27"/>
      <c r="WMG276" s="27"/>
      <c r="WMH276" s="27"/>
      <c r="WMI276" s="27"/>
      <c r="WMJ276" s="27"/>
      <c r="WMK276" s="27"/>
      <c r="WML276" s="27"/>
      <c r="WMM276" s="27"/>
      <c r="WMN276" s="27"/>
      <c r="WMO276" s="27"/>
      <c r="WMP276" s="27"/>
      <c r="WMQ276" s="27"/>
      <c r="WMR276" s="27"/>
      <c r="WMS276" s="27"/>
      <c r="WMT276" s="27"/>
      <c r="WMU276" s="27"/>
      <c r="WMV276" s="27"/>
      <c r="WMW276" s="27"/>
      <c r="WMX276" s="27"/>
      <c r="WMY276" s="27"/>
      <c r="WMZ276" s="27"/>
      <c r="WNA276" s="27"/>
      <c r="WNB276" s="27"/>
      <c r="WNC276" s="27"/>
      <c r="WND276" s="27"/>
      <c r="WNE276" s="27"/>
      <c r="WNF276" s="27"/>
      <c r="WNG276" s="27"/>
      <c r="WNH276" s="27"/>
      <c r="WNI276" s="27"/>
      <c r="WNJ276" s="27"/>
      <c r="WNK276" s="27"/>
      <c r="WNL276" s="27"/>
      <c r="WNM276" s="27"/>
      <c r="WNN276" s="27"/>
      <c r="WNO276" s="27"/>
      <c r="WNP276" s="27"/>
      <c r="WNQ276" s="27"/>
      <c r="WNR276" s="27"/>
      <c r="WNS276" s="27"/>
      <c r="WNT276" s="27"/>
      <c r="WNU276" s="27"/>
      <c r="WNV276" s="27"/>
      <c r="WNW276" s="27"/>
      <c r="WNX276" s="27"/>
      <c r="WNY276" s="27"/>
      <c r="WNZ276" s="27"/>
      <c r="WOA276" s="27"/>
      <c r="WOB276" s="27"/>
      <c r="WOC276" s="27"/>
      <c r="WOD276" s="27"/>
      <c r="WOE276" s="27"/>
      <c r="WOF276" s="27"/>
      <c r="WOG276" s="27"/>
      <c r="WOH276" s="27"/>
      <c r="WOI276" s="27"/>
      <c r="WOJ276" s="27"/>
      <c r="WOK276" s="27"/>
      <c r="WOL276" s="27"/>
      <c r="WOM276" s="27"/>
      <c r="WON276" s="27"/>
      <c r="WOO276" s="27"/>
      <c r="WOP276" s="27"/>
      <c r="WOQ276" s="27"/>
      <c r="WOR276" s="27"/>
      <c r="WOS276" s="27"/>
      <c r="WOT276" s="27"/>
      <c r="WOU276" s="27"/>
      <c r="WOV276" s="27"/>
      <c r="WOW276" s="27"/>
      <c r="WOX276" s="27"/>
      <c r="WOY276" s="27"/>
      <c r="WOZ276" s="27"/>
      <c r="WPA276" s="27"/>
      <c r="WPB276" s="27"/>
      <c r="WPC276" s="27"/>
      <c r="WPD276" s="27"/>
      <c r="WPE276" s="27"/>
      <c r="WPF276" s="27"/>
      <c r="WPG276" s="27"/>
      <c r="WPH276" s="27"/>
      <c r="WPI276" s="27"/>
      <c r="WPJ276" s="27"/>
      <c r="WPK276" s="27"/>
      <c r="WPL276" s="27"/>
      <c r="WPM276" s="27"/>
      <c r="WPN276" s="27"/>
      <c r="WPO276" s="27"/>
      <c r="WPP276" s="27"/>
      <c r="WPQ276" s="27"/>
      <c r="WPR276" s="27"/>
      <c r="WPS276" s="27"/>
      <c r="WPT276" s="27"/>
      <c r="WPU276" s="27"/>
      <c r="WPV276" s="27"/>
      <c r="WPW276" s="27"/>
      <c r="WPX276" s="27"/>
      <c r="WPY276" s="27"/>
      <c r="WPZ276" s="27"/>
      <c r="WQA276" s="27"/>
      <c r="WQB276" s="27"/>
      <c r="WQC276" s="27"/>
      <c r="WQD276" s="27"/>
      <c r="WQE276" s="27"/>
      <c r="WQF276" s="27"/>
      <c r="WQG276" s="27"/>
      <c r="WQH276" s="27"/>
      <c r="WQI276" s="27"/>
      <c r="WQJ276" s="27"/>
      <c r="WQK276" s="27"/>
      <c r="WQL276" s="27"/>
      <c r="WQM276" s="27"/>
      <c r="WQN276" s="27"/>
      <c r="WQO276" s="27"/>
      <c r="WQP276" s="27"/>
      <c r="WQQ276" s="27"/>
      <c r="WQR276" s="27"/>
      <c r="WQS276" s="27"/>
      <c r="WQT276" s="27"/>
      <c r="WQU276" s="27"/>
      <c r="WQV276" s="27"/>
      <c r="WQW276" s="27"/>
      <c r="WQX276" s="27"/>
      <c r="WQY276" s="27"/>
      <c r="WQZ276" s="27"/>
      <c r="WRA276" s="27"/>
      <c r="WRB276" s="27"/>
      <c r="WRC276" s="27"/>
      <c r="WRD276" s="27"/>
      <c r="WRE276" s="27"/>
      <c r="WRF276" s="27"/>
      <c r="WRG276" s="27"/>
      <c r="WRH276" s="27"/>
      <c r="WRI276" s="27"/>
      <c r="WRJ276" s="27"/>
      <c r="WRK276" s="27"/>
      <c r="WRL276" s="27"/>
      <c r="WRM276" s="27"/>
      <c r="WRN276" s="27"/>
      <c r="WRO276" s="27"/>
      <c r="WRP276" s="27"/>
      <c r="WRQ276" s="27"/>
      <c r="WRR276" s="27"/>
      <c r="WRS276" s="27"/>
      <c r="WRT276" s="27"/>
      <c r="WRU276" s="27"/>
      <c r="WRV276" s="27"/>
      <c r="WRW276" s="27"/>
      <c r="WRX276" s="27"/>
      <c r="WRY276" s="27"/>
      <c r="WRZ276" s="27"/>
      <c r="WSA276" s="27"/>
      <c r="WSB276" s="27"/>
      <c r="WSC276" s="27"/>
      <c r="WSD276" s="27"/>
      <c r="WSE276" s="27"/>
      <c r="WSF276" s="27"/>
      <c r="WSG276" s="27"/>
      <c r="WSH276" s="27"/>
      <c r="WSI276" s="27"/>
      <c r="WSJ276" s="27"/>
      <c r="WSK276" s="27"/>
      <c r="WSL276" s="27"/>
      <c r="WSM276" s="27"/>
      <c r="WSN276" s="27"/>
      <c r="WSO276" s="27"/>
      <c r="WSP276" s="27"/>
      <c r="WSQ276" s="27"/>
      <c r="WSR276" s="27"/>
      <c r="WSS276" s="27"/>
      <c r="WST276" s="27"/>
      <c r="WSU276" s="27"/>
      <c r="WSV276" s="27"/>
      <c r="WSW276" s="27"/>
      <c r="WSX276" s="27"/>
      <c r="WSY276" s="27"/>
      <c r="WSZ276" s="27"/>
      <c r="WTA276" s="27"/>
      <c r="WTB276" s="27"/>
      <c r="WTC276" s="27"/>
      <c r="WTD276" s="27"/>
      <c r="WTE276" s="27"/>
      <c r="WTF276" s="27"/>
      <c r="WTG276" s="27"/>
      <c r="WTH276" s="27"/>
      <c r="WTI276" s="27"/>
      <c r="WTJ276" s="27"/>
      <c r="WTK276" s="27"/>
      <c r="WTL276" s="27"/>
      <c r="WTM276" s="27"/>
      <c r="WTN276" s="27"/>
      <c r="WTO276" s="27"/>
      <c r="WTP276" s="27"/>
      <c r="WTQ276" s="27"/>
      <c r="WTR276" s="27"/>
      <c r="WTS276" s="27"/>
      <c r="WTT276" s="27"/>
      <c r="WTU276" s="27"/>
      <c r="WTV276" s="27"/>
      <c r="WTW276" s="27"/>
      <c r="WTX276" s="27"/>
      <c r="WTY276" s="27"/>
      <c r="WTZ276" s="27"/>
      <c r="WUA276" s="27"/>
      <c r="WUB276" s="27"/>
      <c r="WUC276" s="27"/>
      <c r="WUD276" s="27"/>
      <c r="WUE276" s="27"/>
      <c r="WUF276" s="27"/>
      <c r="WUG276" s="27"/>
      <c r="WUH276" s="27"/>
      <c r="WUI276" s="27"/>
      <c r="WUJ276" s="27"/>
      <c r="WUK276" s="27"/>
      <c r="WUL276" s="27"/>
      <c r="WUM276" s="27"/>
      <c r="WUN276" s="27"/>
      <c r="WUO276" s="27"/>
      <c r="WUP276" s="27"/>
      <c r="WUQ276" s="27"/>
      <c r="WUR276" s="27"/>
      <c r="WUS276" s="27"/>
      <c r="WUT276" s="27"/>
      <c r="WUU276" s="27"/>
      <c r="WUV276" s="27"/>
      <c r="WUW276" s="27"/>
      <c r="WUX276" s="27"/>
      <c r="WUY276" s="27"/>
      <c r="WUZ276" s="27"/>
      <c r="WVA276" s="27"/>
      <c r="WVB276" s="27"/>
      <c r="WVC276" s="27"/>
      <c r="WVD276" s="27"/>
      <c r="WVE276" s="27"/>
      <c r="WVF276" s="27"/>
      <c r="WVG276" s="27"/>
      <c r="WVH276" s="27"/>
      <c r="WVI276" s="27"/>
      <c r="WVJ276" s="27"/>
      <c r="WVK276" s="27"/>
      <c r="WVL276" s="27"/>
      <c r="WVM276" s="27"/>
      <c r="WVN276" s="27"/>
      <c r="WVO276" s="27"/>
      <c r="WVP276" s="27"/>
      <c r="WVQ276" s="27"/>
      <c r="WVR276" s="27"/>
      <c r="WVS276" s="27"/>
      <c r="WVT276" s="27"/>
      <c r="WVU276" s="27"/>
      <c r="WVV276" s="27"/>
      <c r="WVW276" s="27"/>
      <c r="WVX276" s="27"/>
      <c r="WVY276" s="27"/>
      <c r="WVZ276" s="27"/>
      <c r="WWA276" s="27"/>
      <c r="WWB276" s="27"/>
      <c r="WWC276" s="27"/>
      <c r="WWD276" s="27"/>
      <c r="WWE276" s="27"/>
      <c r="WWF276" s="27"/>
      <c r="WWG276" s="27"/>
      <c r="WWH276" s="27"/>
      <c r="WWI276" s="27"/>
      <c r="WWJ276" s="27"/>
      <c r="WWK276" s="27"/>
      <c r="WWL276" s="27"/>
      <c r="WWM276" s="27"/>
      <c r="WWN276" s="27"/>
      <c r="WWO276" s="27"/>
      <c r="WWP276" s="27"/>
      <c r="WWQ276" s="27"/>
      <c r="WWR276" s="27"/>
      <c r="WWS276" s="27"/>
      <c r="WWT276" s="27"/>
      <c r="WWU276" s="27"/>
      <c r="WWV276" s="27"/>
      <c r="WWW276" s="27"/>
      <c r="WWX276" s="27"/>
      <c r="WWY276" s="27"/>
      <c r="WWZ276" s="27"/>
      <c r="WXA276" s="27"/>
      <c r="WXB276" s="27"/>
      <c r="WXC276" s="27"/>
      <c r="WXD276" s="27"/>
      <c r="WXE276" s="27"/>
      <c r="WXF276" s="27"/>
      <c r="WXG276" s="27"/>
      <c r="WXH276" s="27"/>
      <c r="WXI276" s="27"/>
      <c r="WXJ276" s="27"/>
      <c r="WXK276" s="27"/>
      <c r="WXL276" s="27"/>
      <c r="WXM276" s="27"/>
      <c r="WXN276" s="27"/>
      <c r="WXO276" s="27"/>
      <c r="WXP276" s="27"/>
      <c r="WXQ276" s="27"/>
      <c r="WXR276" s="27"/>
      <c r="WXS276" s="27"/>
      <c r="WXT276" s="27"/>
      <c r="WXU276" s="27"/>
      <c r="WXV276" s="27"/>
      <c r="WXW276" s="27"/>
      <c r="WXX276" s="27"/>
      <c r="WXY276" s="27"/>
      <c r="WXZ276" s="27"/>
      <c r="WYA276" s="27"/>
      <c r="WYB276" s="27"/>
      <c r="WYC276" s="27"/>
      <c r="WYD276" s="27"/>
      <c r="WYE276" s="27"/>
      <c r="WYF276" s="27"/>
      <c r="WYG276" s="27"/>
      <c r="WYH276" s="27"/>
      <c r="WYI276" s="27"/>
      <c r="WYJ276" s="27"/>
      <c r="WYK276" s="27"/>
      <c r="WYL276" s="27"/>
      <c r="WYM276" s="27"/>
      <c r="WYN276" s="27"/>
      <c r="WYO276" s="27"/>
      <c r="WYP276" s="27"/>
      <c r="WYQ276" s="27"/>
      <c r="WYR276" s="27"/>
      <c r="WYS276" s="27"/>
      <c r="WYT276" s="27"/>
      <c r="WYU276" s="27"/>
      <c r="WYV276" s="27"/>
      <c r="WYW276" s="27"/>
      <c r="WYX276" s="27"/>
      <c r="WYY276" s="27"/>
      <c r="WYZ276" s="27"/>
      <c r="WZA276" s="27"/>
      <c r="WZB276" s="27"/>
      <c r="WZC276" s="27"/>
      <c r="WZD276" s="27"/>
      <c r="WZE276" s="27"/>
      <c r="WZF276" s="27"/>
      <c r="WZG276" s="27"/>
      <c r="WZH276" s="27"/>
      <c r="WZI276" s="27"/>
      <c r="WZJ276" s="27"/>
      <c r="WZK276" s="27"/>
      <c r="WZL276" s="27"/>
      <c r="WZM276" s="27"/>
      <c r="WZN276" s="27"/>
      <c r="WZO276" s="27"/>
      <c r="WZP276" s="27"/>
      <c r="WZQ276" s="27"/>
      <c r="WZR276" s="27"/>
      <c r="WZS276" s="27"/>
      <c r="WZT276" s="27"/>
      <c r="WZU276" s="27"/>
      <c r="WZV276" s="27"/>
      <c r="WZW276" s="27"/>
      <c r="WZX276" s="27"/>
      <c r="WZY276" s="27"/>
      <c r="WZZ276" s="27"/>
      <c r="XAA276" s="27"/>
      <c r="XAB276" s="27"/>
      <c r="XAC276" s="27"/>
      <c r="XAD276" s="27"/>
      <c r="XAE276" s="27"/>
      <c r="XAF276" s="27"/>
      <c r="XAG276" s="27"/>
      <c r="XAH276" s="27"/>
      <c r="XAI276" s="27"/>
      <c r="XAJ276" s="27"/>
      <c r="XAK276" s="27"/>
      <c r="XAL276" s="27"/>
      <c r="XAM276" s="27"/>
      <c r="XAN276" s="27"/>
      <c r="XAO276" s="27"/>
      <c r="XAP276" s="27"/>
      <c r="XAQ276" s="27"/>
      <c r="XAR276" s="27"/>
      <c r="XAS276" s="27"/>
      <c r="XAT276" s="27"/>
      <c r="XAU276" s="27"/>
      <c r="XAV276" s="27"/>
      <c r="XAW276" s="27"/>
      <c r="XAX276" s="27"/>
      <c r="XAY276" s="27"/>
      <c r="XAZ276" s="27"/>
      <c r="XBA276" s="27"/>
      <c r="XBB276" s="27"/>
      <c r="XBC276" s="27"/>
      <c r="XBD276" s="27"/>
      <c r="XBE276" s="27"/>
      <c r="XBF276" s="27"/>
      <c r="XBG276" s="27"/>
      <c r="XBH276" s="27"/>
      <c r="XBI276" s="27"/>
      <c r="XBJ276" s="27"/>
      <c r="XBK276" s="27"/>
      <c r="XBL276" s="27"/>
      <c r="XBM276" s="27"/>
      <c r="XBN276" s="27"/>
      <c r="XBO276" s="27"/>
      <c r="XBP276" s="27"/>
      <c r="XBQ276" s="27"/>
      <c r="XBR276" s="27"/>
      <c r="XBS276" s="27"/>
      <c r="XBT276" s="27"/>
      <c r="XBU276" s="27"/>
      <c r="XBV276" s="27"/>
      <c r="XBW276" s="27"/>
      <c r="XBX276" s="27"/>
      <c r="XBY276" s="27"/>
      <c r="XBZ276" s="27"/>
      <c r="XCA276" s="27"/>
      <c r="XCB276" s="27"/>
      <c r="XCC276" s="27"/>
      <c r="XCD276" s="27"/>
      <c r="XCE276" s="27"/>
      <c r="XCF276" s="27"/>
      <c r="XCG276" s="27"/>
      <c r="XCH276" s="27"/>
      <c r="XCI276" s="27"/>
      <c r="XCJ276" s="27"/>
      <c r="XCK276" s="27"/>
      <c r="XCL276" s="27"/>
      <c r="XCM276" s="27"/>
      <c r="XCN276" s="27"/>
      <c r="XCO276" s="27"/>
      <c r="XCP276" s="27"/>
      <c r="XCQ276" s="27"/>
      <c r="XCR276" s="27"/>
      <c r="XCS276" s="27"/>
      <c r="XCT276" s="27"/>
      <c r="XCU276" s="27"/>
      <c r="XCV276" s="27"/>
      <c r="XCW276" s="27"/>
      <c r="XCX276" s="27"/>
      <c r="XCY276" s="27"/>
      <c r="XCZ276" s="27"/>
      <c r="XDA276" s="27"/>
      <c r="XDB276" s="27"/>
      <c r="XDC276" s="27"/>
      <c r="XDD276" s="27"/>
      <c r="XDE276" s="27"/>
      <c r="XDF276" s="27"/>
      <c r="XDG276" s="27"/>
      <c r="XDH276" s="27"/>
      <c r="XDI276" s="27"/>
      <c r="XDJ276" s="27"/>
      <c r="XDK276" s="27"/>
      <c r="XDL276" s="27"/>
      <c r="XDM276" s="27"/>
      <c r="XDN276" s="27"/>
      <c r="XDO276" s="27"/>
      <c r="XDP276" s="27"/>
      <c r="XDQ276" s="27"/>
      <c r="XDR276" s="27"/>
      <c r="XDS276" s="27"/>
      <c r="XDT276" s="27"/>
      <c r="XDU276" s="27"/>
      <c r="XDV276" s="27"/>
      <c r="XDW276" s="27"/>
      <c r="XDX276" s="27"/>
      <c r="XDY276" s="27"/>
      <c r="XDZ276" s="27"/>
      <c r="XEA276" s="27"/>
      <c r="XEB276" s="27"/>
      <c r="XEC276" s="27"/>
      <c r="XED276" s="27"/>
      <c r="XEE276" s="27"/>
      <c r="XEF276" s="27"/>
      <c r="XEG276" s="27"/>
      <c r="XEH276" s="27"/>
      <c r="XEI276" s="27"/>
      <c r="XEJ276" s="27"/>
      <c r="XEK276" s="27"/>
      <c r="XEL276" s="27"/>
      <c r="XEM276" s="27"/>
      <c r="XEN276" s="27"/>
      <c r="XEO276" s="27"/>
      <c r="XEP276" s="27"/>
      <c r="XEQ276" s="27"/>
      <c r="XER276" s="27"/>
      <c r="XES276" s="27"/>
      <c r="XET276" s="27"/>
      <c r="XEU276" s="27"/>
      <c r="XEV276" s="27"/>
      <c r="XEW276" s="27"/>
      <c r="XEX276" s="27"/>
    </row>
    <row r="277" s="3" customFormat="1" customHeight="1" outlineLevel="1" spans="1:16378">
      <c r="A277" s="7"/>
      <c r="B277" s="7"/>
      <c r="C277" s="90"/>
      <c r="D277" s="7"/>
      <c r="E277" s="54"/>
      <c r="F277" s="54" t="str">
        <f>_xlfn.DISPIMG("ID_68EF697C814B47C3845AD17109AFA9E1",1)</f>
        <v>=DISPIMG("ID_68EF697C814B47C3845AD17109AFA9E1",1)</v>
      </c>
      <c r="G277" s="7"/>
      <c r="H277" s="7" t="s">
        <v>541</v>
      </c>
      <c r="I277" s="7" t="s">
        <v>522</v>
      </c>
      <c r="J277" s="7">
        <v>2</v>
      </c>
      <c r="K277" s="7" t="s">
        <v>340</v>
      </c>
      <c r="L277" s="7" t="s">
        <v>327</v>
      </c>
      <c r="M277" s="7">
        <f>2*12.99*2</f>
        <v>51.96</v>
      </c>
      <c r="N277" s="26" t="s">
        <v>148</v>
      </c>
      <c r="O277" s="26">
        <v>2.34</v>
      </c>
      <c r="P277" s="26" t="s">
        <v>149</v>
      </c>
      <c r="Q277" s="7">
        <f t="shared" ref="Q277:Q299" si="31">M277*O277</f>
        <v>121.5864</v>
      </c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  <c r="BL277" s="27"/>
      <c r="BM277" s="27"/>
      <c r="BN277" s="27"/>
      <c r="BO277" s="27"/>
      <c r="BP277" s="27"/>
      <c r="BQ277" s="27"/>
      <c r="BR277" s="27"/>
      <c r="BS277" s="27"/>
      <c r="BT277" s="27"/>
      <c r="BU277" s="27"/>
      <c r="BV277" s="27"/>
      <c r="BW277" s="27"/>
      <c r="BX277" s="27"/>
      <c r="BY277" s="27"/>
      <c r="BZ277" s="27"/>
      <c r="CA277" s="27"/>
      <c r="CB277" s="27"/>
      <c r="CC277" s="27"/>
      <c r="CD277" s="27"/>
      <c r="CE277" s="27"/>
      <c r="CF277" s="27"/>
      <c r="CG277" s="27"/>
      <c r="CH277" s="27"/>
      <c r="CI277" s="27"/>
      <c r="CJ277" s="27"/>
      <c r="CK277" s="27"/>
      <c r="CL277" s="27"/>
      <c r="CM277" s="27"/>
      <c r="CN277" s="27"/>
      <c r="CO277" s="27"/>
      <c r="CP277" s="27"/>
      <c r="CQ277" s="27"/>
      <c r="CR277" s="27"/>
      <c r="CS277" s="27"/>
      <c r="CT277" s="27"/>
      <c r="CU277" s="27"/>
      <c r="CV277" s="27"/>
      <c r="CW277" s="27"/>
      <c r="CX277" s="27"/>
      <c r="CY277" s="27"/>
      <c r="CZ277" s="27"/>
      <c r="DA277" s="27"/>
      <c r="DB277" s="27"/>
      <c r="DC277" s="27"/>
      <c r="DD277" s="27"/>
      <c r="DE277" s="27"/>
      <c r="DF277" s="27"/>
      <c r="DG277" s="27"/>
      <c r="DH277" s="27"/>
      <c r="DI277" s="27"/>
      <c r="DJ277" s="27"/>
      <c r="DK277" s="27"/>
      <c r="DL277" s="27"/>
      <c r="DM277" s="27"/>
      <c r="DN277" s="27"/>
      <c r="DO277" s="27"/>
      <c r="DP277" s="27"/>
      <c r="DQ277" s="27"/>
      <c r="DR277" s="27"/>
      <c r="DS277" s="27"/>
      <c r="DT277" s="27"/>
      <c r="DU277" s="27"/>
      <c r="DV277" s="27"/>
      <c r="DW277" s="27"/>
      <c r="DX277" s="27"/>
      <c r="DY277" s="27"/>
      <c r="DZ277" s="27"/>
      <c r="EA277" s="27"/>
      <c r="EB277" s="27"/>
      <c r="EC277" s="27"/>
      <c r="ED277" s="27"/>
      <c r="EE277" s="27"/>
      <c r="EF277" s="27"/>
      <c r="EG277" s="27"/>
      <c r="EH277" s="27"/>
      <c r="EI277" s="27"/>
      <c r="EJ277" s="27"/>
      <c r="EK277" s="27"/>
      <c r="EL277" s="27"/>
      <c r="EM277" s="27"/>
      <c r="EN277" s="27"/>
      <c r="EO277" s="27"/>
      <c r="EP277" s="27"/>
      <c r="EQ277" s="27"/>
      <c r="ER277" s="27"/>
      <c r="ES277" s="27"/>
      <c r="ET277" s="27"/>
      <c r="EU277" s="27"/>
      <c r="EV277" s="27"/>
      <c r="EW277" s="27"/>
      <c r="EX277" s="27"/>
      <c r="EY277" s="27"/>
      <c r="EZ277" s="27"/>
      <c r="FA277" s="27"/>
      <c r="FB277" s="27"/>
      <c r="FC277" s="27"/>
      <c r="FD277" s="27"/>
      <c r="FE277" s="27"/>
      <c r="FF277" s="27"/>
      <c r="FG277" s="27"/>
      <c r="FH277" s="27"/>
      <c r="FI277" s="27"/>
      <c r="FJ277" s="27"/>
      <c r="FK277" s="27"/>
      <c r="FL277" s="27"/>
      <c r="FM277" s="27"/>
      <c r="FN277" s="27"/>
      <c r="FO277" s="27"/>
      <c r="FP277" s="27"/>
      <c r="FQ277" s="27"/>
      <c r="FR277" s="27"/>
      <c r="FS277" s="27"/>
      <c r="FT277" s="27"/>
      <c r="FU277" s="27"/>
      <c r="FV277" s="27"/>
      <c r="FW277" s="27"/>
      <c r="FX277" s="27"/>
      <c r="FY277" s="27"/>
      <c r="FZ277" s="27"/>
      <c r="GA277" s="27"/>
      <c r="GB277" s="27"/>
      <c r="GC277" s="27"/>
      <c r="GD277" s="27"/>
      <c r="GE277" s="27"/>
      <c r="GF277" s="27"/>
      <c r="GG277" s="27"/>
      <c r="GH277" s="27"/>
      <c r="GI277" s="27"/>
      <c r="GJ277" s="27"/>
      <c r="GK277" s="27"/>
      <c r="GL277" s="27"/>
      <c r="GM277" s="27"/>
      <c r="GN277" s="27"/>
      <c r="GO277" s="27"/>
      <c r="GP277" s="27"/>
      <c r="GQ277" s="27"/>
      <c r="GR277" s="27"/>
      <c r="GS277" s="27"/>
      <c r="GT277" s="27"/>
      <c r="GU277" s="27"/>
      <c r="GV277" s="27"/>
      <c r="GW277" s="27"/>
      <c r="GX277" s="27"/>
      <c r="GY277" s="27"/>
      <c r="GZ277" s="27"/>
      <c r="HA277" s="27"/>
      <c r="HB277" s="27"/>
      <c r="HC277" s="27"/>
      <c r="HD277" s="27"/>
      <c r="HE277" s="27"/>
      <c r="HF277" s="27"/>
      <c r="HG277" s="27"/>
      <c r="HH277" s="27"/>
      <c r="HI277" s="27"/>
      <c r="HJ277" s="27"/>
      <c r="HK277" s="27"/>
      <c r="HL277" s="27"/>
      <c r="HM277" s="27"/>
      <c r="HN277" s="27"/>
      <c r="HO277" s="27"/>
      <c r="HP277" s="27"/>
      <c r="HQ277" s="27"/>
      <c r="HR277" s="27"/>
      <c r="HS277" s="27"/>
      <c r="HT277" s="27"/>
      <c r="HU277" s="27"/>
      <c r="HV277" s="27"/>
      <c r="HW277" s="27"/>
      <c r="HX277" s="27"/>
      <c r="HY277" s="27"/>
      <c r="HZ277" s="27"/>
      <c r="IA277" s="27"/>
      <c r="IB277" s="27"/>
      <c r="IC277" s="27"/>
      <c r="ID277" s="27"/>
      <c r="IE277" s="27"/>
      <c r="IF277" s="27"/>
      <c r="IG277" s="27"/>
      <c r="IH277" s="27"/>
      <c r="II277" s="27"/>
      <c r="IJ277" s="27"/>
      <c r="IK277" s="27"/>
      <c r="IL277" s="27"/>
      <c r="IM277" s="27"/>
      <c r="IN277" s="27"/>
      <c r="IO277" s="27"/>
      <c r="IP277" s="27"/>
      <c r="IQ277" s="27"/>
      <c r="IR277" s="27"/>
      <c r="IS277" s="27"/>
      <c r="IT277" s="27"/>
      <c r="IU277" s="27"/>
      <c r="IV277" s="27"/>
      <c r="IW277" s="27"/>
      <c r="IX277" s="27"/>
      <c r="IY277" s="27"/>
      <c r="IZ277" s="27"/>
      <c r="JA277" s="27"/>
      <c r="JB277" s="27"/>
      <c r="JC277" s="27"/>
      <c r="JD277" s="27"/>
      <c r="JE277" s="27"/>
      <c r="JF277" s="27"/>
      <c r="JG277" s="27"/>
      <c r="JH277" s="27"/>
      <c r="JI277" s="27"/>
      <c r="JJ277" s="27"/>
      <c r="JK277" s="27"/>
      <c r="JL277" s="27"/>
      <c r="JM277" s="27"/>
      <c r="JN277" s="27"/>
      <c r="JO277" s="27"/>
      <c r="JP277" s="27"/>
      <c r="JQ277" s="27"/>
      <c r="JR277" s="27"/>
      <c r="JS277" s="27"/>
      <c r="JT277" s="27"/>
      <c r="JU277" s="27"/>
      <c r="JV277" s="27"/>
      <c r="JW277" s="27"/>
      <c r="JX277" s="27"/>
      <c r="JY277" s="27"/>
      <c r="JZ277" s="27"/>
      <c r="KA277" s="27"/>
      <c r="KB277" s="27"/>
      <c r="KC277" s="27"/>
      <c r="KD277" s="27"/>
      <c r="KE277" s="27"/>
      <c r="KF277" s="27"/>
      <c r="KG277" s="27"/>
      <c r="KH277" s="27"/>
      <c r="KI277" s="27"/>
      <c r="KJ277" s="27"/>
      <c r="KK277" s="27"/>
      <c r="KL277" s="27"/>
      <c r="KM277" s="27"/>
      <c r="KN277" s="27"/>
      <c r="KO277" s="27"/>
      <c r="KP277" s="27"/>
      <c r="KQ277" s="27"/>
      <c r="KR277" s="27"/>
      <c r="KS277" s="27"/>
      <c r="KT277" s="27"/>
      <c r="KU277" s="27"/>
      <c r="KV277" s="27"/>
      <c r="KW277" s="27"/>
      <c r="KX277" s="27"/>
      <c r="KY277" s="27"/>
      <c r="KZ277" s="27"/>
      <c r="LA277" s="27"/>
      <c r="LB277" s="27"/>
      <c r="LC277" s="27"/>
      <c r="LD277" s="27"/>
      <c r="LE277" s="27"/>
      <c r="LF277" s="27"/>
      <c r="LG277" s="27"/>
      <c r="LH277" s="27"/>
      <c r="LI277" s="27"/>
      <c r="LJ277" s="27"/>
      <c r="LK277" s="27"/>
      <c r="LL277" s="27"/>
      <c r="LM277" s="27"/>
      <c r="LN277" s="27"/>
      <c r="LO277" s="27"/>
      <c r="LP277" s="27"/>
      <c r="LQ277" s="27"/>
      <c r="LR277" s="27"/>
      <c r="LS277" s="27"/>
      <c r="LT277" s="27"/>
      <c r="LU277" s="27"/>
      <c r="LV277" s="27"/>
      <c r="LW277" s="27"/>
      <c r="LX277" s="27"/>
      <c r="LY277" s="27"/>
      <c r="LZ277" s="27"/>
      <c r="MA277" s="27"/>
      <c r="MB277" s="27"/>
      <c r="MC277" s="27"/>
      <c r="MD277" s="27"/>
      <c r="ME277" s="27"/>
      <c r="MF277" s="27"/>
      <c r="MG277" s="27"/>
      <c r="MH277" s="27"/>
      <c r="MI277" s="27"/>
      <c r="MJ277" s="27"/>
      <c r="MK277" s="27"/>
      <c r="ML277" s="27"/>
      <c r="MM277" s="27"/>
      <c r="MN277" s="27"/>
      <c r="MO277" s="27"/>
      <c r="MP277" s="27"/>
      <c r="MQ277" s="27"/>
      <c r="MR277" s="27"/>
      <c r="MS277" s="27"/>
      <c r="MT277" s="27"/>
      <c r="MU277" s="27"/>
      <c r="MV277" s="27"/>
      <c r="MW277" s="27"/>
      <c r="MX277" s="27"/>
      <c r="MY277" s="27"/>
      <c r="MZ277" s="27"/>
      <c r="NA277" s="27"/>
      <c r="NB277" s="27"/>
      <c r="NC277" s="27"/>
      <c r="ND277" s="27"/>
      <c r="NE277" s="27"/>
      <c r="NF277" s="27"/>
      <c r="NG277" s="27"/>
      <c r="NH277" s="27"/>
      <c r="NI277" s="27"/>
      <c r="NJ277" s="27"/>
      <c r="NK277" s="27"/>
      <c r="NL277" s="27"/>
      <c r="NM277" s="27"/>
      <c r="NN277" s="27"/>
      <c r="NO277" s="27"/>
      <c r="NP277" s="27"/>
      <c r="NQ277" s="27"/>
      <c r="NR277" s="27"/>
      <c r="NS277" s="27"/>
      <c r="NT277" s="27"/>
      <c r="NU277" s="27"/>
      <c r="NV277" s="27"/>
      <c r="NW277" s="27"/>
      <c r="NX277" s="27"/>
      <c r="NY277" s="27"/>
      <c r="NZ277" s="27"/>
      <c r="OA277" s="27"/>
      <c r="OB277" s="27"/>
      <c r="OC277" s="27"/>
      <c r="OD277" s="27"/>
      <c r="OE277" s="27"/>
      <c r="OF277" s="27"/>
      <c r="OG277" s="27"/>
      <c r="OH277" s="27"/>
      <c r="OI277" s="27"/>
      <c r="OJ277" s="27"/>
      <c r="OK277" s="27"/>
      <c r="OL277" s="27"/>
      <c r="OM277" s="27"/>
      <c r="ON277" s="27"/>
      <c r="OO277" s="27"/>
      <c r="OP277" s="27"/>
      <c r="OQ277" s="27"/>
      <c r="OR277" s="27"/>
      <c r="OS277" s="27"/>
      <c r="OT277" s="27"/>
      <c r="OU277" s="27"/>
      <c r="OV277" s="27"/>
      <c r="OW277" s="27"/>
      <c r="OX277" s="27"/>
      <c r="OY277" s="27"/>
      <c r="OZ277" s="27"/>
      <c r="PA277" s="27"/>
      <c r="PB277" s="27"/>
      <c r="PC277" s="27"/>
      <c r="PD277" s="27"/>
      <c r="PE277" s="27"/>
      <c r="PF277" s="27"/>
      <c r="PG277" s="27"/>
      <c r="PH277" s="27"/>
      <c r="PI277" s="27"/>
      <c r="PJ277" s="27"/>
      <c r="PK277" s="27"/>
      <c r="PL277" s="27"/>
      <c r="PM277" s="27"/>
      <c r="PN277" s="27"/>
      <c r="PO277" s="27"/>
      <c r="PP277" s="27"/>
      <c r="PQ277" s="27"/>
      <c r="PR277" s="27"/>
      <c r="PS277" s="27"/>
      <c r="PT277" s="27"/>
      <c r="PU277" s="27"/>
      <c r="PV277" s="27"/>
      <c r="PW277" s="27"/>
      <c r="PX277" s="27"/>
      <c r="PY277" s="27"/>
      <c r="PZ277" s="27"/>
      <c r="QA277" s="27"/>
      <c r="QB277" s="27"/>
      <c r="QC277" s="27"/>
      <c r="QD277" s="27"/>
      <c r="QE277" s="27"/>
      <c r="QF277" s="27"/>
      <c r="QG277" s="27"/>
      <c r="QH277" s="27"/>
      <c r="QI277" s="27"/>
      <c r="QJ277" s="27"/>
      <c r="QK277" s="27"/>
      <c r="QL277" s="27"/>
      <c r="QM277" s="27"/>
      <c r="QN277" s="27"/>
      <c r="QO277" s="27"/>
      <c r="QP277" s="27"/>
      <c r="QQ277" s="27"/>
      <c r="QR277" s="27"/>
      <c r="QS277" s="27"/>
      <c r="QT277" s="27"/>
      <c r="QU277" s="27"/>
      <c r="QV277" s="27"/>
      <c r="QW277" s="27"/>
      <c r="QX277" s="27"/>
      <c r="QY277" s="27"/>
      <c r="QZ277" s="27"/>
      <c r="RA277" s="27"/>
      <c r="RB277" s="27"/>
      <c r="RC277" s="27"/>
      <c r="RD277" s="27"/>
      <c r="RE277" s="27"/>
      <c r="RF277" s="27"/>
      <c r="RG277" s="27"/>
      <c r="RH277" s="27"/>
      <c r="RI277" s="27"/>
      <c r="RJ277" s="27"/>
      <c r="RK277" s="27"/>
      <c r="RL277" s="27"/>
      <c r="RM277" s="27"/>
      <c r="RN277" s="27"/>
      <c r="RO277" s="27"/>
      <c r="RP277" s="27"/>
      <c r="RQ277" s="27"/>
      <c r="RR277" s="27"/>
      <c r="RS277" s="27"/>
      <c r="RT277" s="27"/>
      <c r="RU277" s="27"/>
      <c r="RV277" s="27"/>
      <c r="RW277" s="27"/>
      <c r="RX277" s="27"/>
      <c r="RY277" s="27"/>
      <c r="RZ277" s="27"/>
      <c r="SA277" s="27"/>
      <c r="SB277" s="27"/>
      <c r="SC277" s="27"/>
      <c r="SD277" s="27"/>
      <c r="SE277" s="27"/>
      <c r="SF277" s="27"/>
      <c r="SG277" s="27"/>
      <c r="SH277" s="27"/>
      <c r="SI277" s="27"/>
      <c r="SJ277" s="27"/>
      <c r="SK277" s="27"/>
      <c r="SL277" s="27"/>
      <c r="SM277" s="27"/>
      <c r="SN277" s="27"/>
      <c r="SO277" s="27"/>
      <c r="SP277" s="27"/>
      <c r="SQ277" s="27"/>
      <c r="SR277" s="27"/>
      <c r="SS277" s="27"/>
      <c r="ST277" s="27"/>
      <c r="SU277" s="27"/>
      <c r="SV277" s="27"/>
      <c r="SW277" s="27"/>
      <c r="SX277" s="27"/>
      <c r="SY277" s="27"/>
      <c r="SZ277" s="27"/>
      <c r="TA277" s="27"/>
      <c r="TB277" s="27"/>
      <c r="TC277" s="27"/>
      <c r="TD277" s="27"/>
      <c r="TE277" s="27"/>
      <c r="TF277" s="27"/>
      <c r="TG277" s="27"/>
      <c r="TH277" s="27"/>
      <c r="TI277" s="27"/>
      <c r="TJ277" s="27"/>
      <c r="TK277" s="27"/>
      <c r="TL277" s="27"/>
      <c r="TM277" s="27"/>
      <c r="TN277" s="27"/>
      <c r="TO277" s="27"/>
      <c r="TP277" s="27"/>
      <c r="TQ277" s="27"/>
      <c r="TR277" s="27"/>
      <c r="TS277" s="27"/>
      <c r="TT277" s="27"/>
      <c r="TU277" s="27"/>
      <c r="TV277" s="27"/>
      <c r="TW277" s="27"/>
      <c r="TX277" s="27"/>
      <c r="TY277" s="27"/>
      <c r="TZ277" s="27"/>
      <c r="UA277" s="27"/>
      <c r="UB277" s="27"/>
      <c r="UC277" s="27"/>
      <c r="UD277" s="27"/>
      <c r="UE277" s="27"/>
      <c r="UF277" s="27"/>
      <c r="UG277" s="27"/>
      <c r="UH277" s="27"/>
      <c r="UI277" s="27"/>
      <c r="UJ277" s="27"/>
      <c r="UK277" s="27"/>
      <c r="UL277" s="27"/>
      <c r="UM277" s="27"/>
      <c r="UN277" s="27"/>
      <c r="UO277" s="27"/>
      <c r="UP277" s="27"/>
      <c r="UQ277" s="27"/>
      <c r="UR277" s="27"/>
      <c r="US277" s="27"/>
      <c r="UT277" s="27"/>
      <c r="UU277" s="27"/>
      <c r="UV277" s="27"/>
      <c r="UW277" s="27"/>
      <c r="UX277" s="27"/>
      <c r="UY277" s="27"/>
      <c r="UZ277" s="27"/>
      <c r="VA277" s="27"/>
      <c r="VB277" s="27"/>
      <c r="VC277" s="27"/>
      <c r="VD277" s="27"/>
      <c r="VE277" s="27"/>
      <c r="VF277" s="27"/>
      <c r="VG277" s="27"/>
      <c r="VH277" s="27"/>
      <c r="VI277" s="27"/>
      <c r="VJ277" s="27"/>
      <c r="VK277" s="27"/>
      <c r="VL277" s="27"/>
      <c r="VM277" s="27"/>
      <c r="VN277" s="27"/>
      <c r="VO277" s="27"/>
      <c r="VP277" s="27"/>
      <c r="VQ277" s="27"/>
      <c r="VR277" s="27"/>
      <c r="VS277" s="27"/>
      <c r="VT277" s="27"/>
      <c r="VU277" s="27"/>
      <c r="VV277" s="27"/>
      <c r="VW277" s="27"/>
      <c r="VX277" s="27"/>
      <c r="VY277" s="27"/>
      <c r="VZ277" s="27"/>
      <c r="WA277" s="27"/>
      <c r="WB277" s="27"/>
      <c r="WC277" s="27"/>
      <c r="WD277" s="27"/>
      <c r="WE277" s="27"/>
      <c r="WF277" s="27"/>
      <c r="WG277" s="27"/>
      <c r="WH277" s="27"/>
      <c r="WI277" s="27"/>
      <c r="WJ277" s="27"/>
      <c r="WK277" s="27"/>
      <c r="WL277" s="27"/>
      <c r="WM277" s="27"/>
      <c r="WN277" s="27"/>
      <c r="WO277" s="27"/>
      <c r="WP277" s="27"/>
      <c r="WQ277" s="27"/>
      <c r="WR277" s="27"/>
      <c r="WS277" s="27"/>
      <c r="WT277" s="27"/>
      <c r="WU277" s="27"/>
      <c r="WV277" s="27"/>
      <c r="WW277" s="27"/>
      <c r="WX277" s="27"/>
      <c r="WY277" s="27"/>
      <c r="WZ277" s="27"/>
      <c r="XA277" s="27"/>
      <c r="XB277" s="27"/>
      <c r="XC277" s="27"/>
      <c r="XD277" s="27"/>
      <c r="XE277" s="27"/>
      <c r="XF277" s="27"/>
      <c r="XG277" s="27"/>
      <c r="XH277" s="27"/>
      <c r="XI277" s="27"/>
      <c r="XJ277" s="27"/>
      <c r="XK277" s="27"/>
      <c r="XL277" s="27"/>
      <c r="XM277" s="27"/>
      <c r="XN277" s="27"/>
      <c r="XO277" s="27"/>
      <c r="XP277" s="27"/>
      <c r="XQ277" s="27"/>
      <c r="XR277" s="27"/>
      <c r="XS277" s="27"/>
      <c r="XT277" s="27"/>
      <c r="XU277" s="27"/>
      <c r="XV277" s="27"/>
      <c r="XW277" s="27"/>
      <c r="XX277" s="27"/>
      <c r="XY277" s="27"/>
      <c r="XZ277" s="27"/>
      <c r="YA277" s="27"/>
      <c r="YB277" s="27"/>
      <c r="YC277" s="27"/>
      <c r="YD277" s="27"/>
      <c r="YE277" s="27"/>
      <c r="YF277" s="27"/>
      <c r="YG277" s="27"/>
      <c r="YH277" s="27"/>
      <c r="YI277" s="27"/>
      <c r="YJ277" s="27"/>
      <c r="YK277" s="27"/>
      <c r="YL277" s="27"/>
      <c r="YM277" s="27"/>
      <c r="YN277" s="27"/>
      <c r="YO277" s="27"/>
      <c r="YP277" s="27"/>
      <c r="YQ277" s="27"/>
      <c r="YR277" s="27"/>
      <c r="YS277" s="27"/>
      <c r="YT277" s="27"/>
      <c r="YU277" s="27"/>
      <c r="YV277" s="27"/>
      <c r="YW277" s="27"/>
      <c r="YX277" s="27"/>
      <c r="YY277" s="27"/>
      <c r="YZ277" s="27"/>
      <c r="ZA277" s="27"/>
      <c r="ZB277" s="27"/>
      <c r="ZC277" s="27"/>
      <c r="ZD277" s="27"/>
      <c r="ZE277" s="27"/>
      <c r="ZF277" s="27"/>
      <c r="ZG277" s="27"/>
      <c r="ZH277" s="27"/>
      <c r="ZI277" s="27"/>
      <c r="ZJ277" s="27"/>
      <c r="ZK277" s="27"/>
      <c r="ZL277" s="27"/>
      <c r="ZM277" s="27"/>
      <c r="ZN277" s="27"/>
      <c r="ZO277" s="27"/>
      <c r="ZP277" s="27"/>
      <c r="ZQ277" s="27"/>
      <c r="ZR277" s="27"/>
      <c r="ZS277" s="27"/>
      <c r="ZT277" s="27"/>
      <c r="ZU277" s="27"/>
      <c r="ZV277" s="27"/>
      <c r="ZW277" s="27"/>
      <c r="ZX277" s="27"/>
      <c r="ZY277" s="27"/>
      <c r="ZZ277" s="27"/>
      <c r="AAA277" s="27"/>
      <c r="AAB277" s="27"/>
      <c r="AAC277" s="27"/>
      <c r="AAD277" s="27"/>
      <c r="AAE277" s="27"/>
      <c r="AAF277" s="27"/>
      <c r="AAG277" s="27"/>
      <c r="AAH277" s="27"/>
      <c r="AAI277" s="27"/>
      <c r="AAJ277" s="27"/>
      <c r="AAK277" s="27"/>
      <c r="AAL277" s="27"/>
      <c r="AAM277" s="27"/>
      <c r="AAN277" s="27"/>
      <c r="AAO277" s="27"/>
      <c r="AAP277" s="27"/>
      <c r="AAQ277" s="27"/>
      <c r="AAR277" s="27"/>
      <c r="AAS277" s="27"/>
      <c r="AAT277" s="27"/>
      <c r="AAU277" s="27"/>
      <c r="AAV277" s="27"/>
      <c r="AAW277" s="27"/>
      <c r="AAX277" s="27"/>
      <c r="AAY277" s="27"/>
      <c r="AAZ277" s="27"/>
      <c r="ABA277" s="27"/>
      <c r="ABB277" s="27"/>
      <c r="ABC277" s="27"/>
      <c r="ABD277" s="27"/>
      <c r="ABE277" s="27"/>
      <c r="ABF277" s="27"/>
      <c r="ABG277" s="27"/>
      <c r="ABH277" s="27"/>
      <c r="ABI277" s="27"/>
      <c r="ABJ277" s="27"/>
      <c r="ABK277" s="27"/>
      <c r="ABL277" s="27"/>
      <c r="ABM277" s="27"/>
      <c r="ABN277" s="27"/>
      <c r="ABO277" s="27"/>
      <c r="ABP277" s="27"/>
      <c r="ABQ277" s="27"/>
      <c r="ABR277" s="27"/>
      <c r="ABS277" s="27"/>
      <c r="ABT277" s="27"/>
      <c r="ABU277" s="27"/>
      <c r="ABV277" s="27"/>
      <c r="ABW277" s="27"/>
      <c r="ABX277" s="27"/>
      <c r="ABY277" s="27"/>
      <c r="ABZ277" s="27"/>
      <c r="ACA277" s="27"/>
      <c r="ACB277" s="27"/>
      <c r="ACC277" s="27"/>
      <c r="ACD277" s="27"/>
      <c r="ACE277" s="27"/>
      <c r="ACF277" s="27"/>
      <c r="ACG277" s="27"/>
      <c r="ACH277" s="27"/>
      <c r="ACI277" s="27"/>
      <c r="ACJ277" s="27"/>
      <c r="ACK277" s="27"/>
      <c r="ACL277" s="27"/>
      <c r="ACM277" s="27"/>
      <c r="ACN277" s="27"/>
      <c r="ACO277" s="27"/>
      <c r="ACP277" s="27"/>
      <c r="ACQ277" s="27"/>
      <c r="ACR277" s="27"/>
      <c r="ACS277" s="27"/>
      <c r="ACT277" s="27"/>
      <c r="ACU277" s="27"/>
      <c r="ACV277" s="27"/>
      <c r="ACW277" s="27"/>
      <c r="ACX277" s="27"/>
      <c r="ACY277" s="27"/>
      <c r="ACZ277" s="27"/>
      <c r="ADA277" s="27"/>
      <c r="ADB277" s="27"/>
      <c r="ADC277" s="27"/>
      <c r="ADD277" s="27"/>
      <c r="ADE277" s="27"/>
      <c r="ADF277" s="27"/>
      <c r="ADG277" s="27"/>
      <c r="ADH277" s="27"/>
      <c r="ADI277" s="27"/>
      <c r="ADJ277" s="27"/>
      <c r="ADK277" s="27"/>
      <c r="ADL277" s="27"/>
      <c r="ADM277" s="27"/>
      <c r="ADN277" s="27"/>
      <c r="ADO277" s="27"/>
      <c r="ADP277" s="27"/>
      <c r="ADQ277" s="27"/>
      <c r="ADR277" s="27"/>
      <c r="ADS277" s="27"/>
      <c r="ADT277" s="27"/>
      <c r="ADU277" s="27"/>
      <c r="ADV277" s="27"/>
      <c r="ADW277" s="27"/>
      <c r="ADX277" s="27"/>
      <c r="ADY277" s="27"/>
      <c r="ADZ277" s="27"/>
      <c r="AEA277" s="27"/>
      <c r="AEB277" s="27"/>
      <c r="AEC277" s="27"/>
      <c r="AED277" s="27"/>
      <c r="AEE277" s="27"/>
      <c r="AEF277" s="27"/>
      <c r="AEG277" s="27"/>
      <c r="AEH277" s="27"/>
      <c r="AEI277" s="27"/>
      <c r="AEJ277" s="27"/>
      <c r="AEK277" s="27"/>
      <c r="AEL277" s="27"/>
      <c r="AEM277" s="27"/>
      <c r="AEN277" s="27"/>
      <c r="AEO277" s="27"/>
      <c r="AEP277" s="27"/>
      <c r="AEQ277" s="27"/>
      <c r="AER277" s="27"/>
      <c r="AES277" s="27"/>
      <c r="AET277" s="27"/>
      <c r="AEU277" s="27"/>
      <c r="AEV277" s="27"/>
      <c r="AEW277" s="27"/>
      <c r="AEX277" s="27"/>
      <c r="AEY277" s="27"/>
      <c r="AEZ277" s="27"/>
      <c r="AFA277" s="27"/>
      <c r="AFB277" s="27"/>
      <c r="AFC277" s="27"/>
      <c r="AFD277" s="27"/>
      <c r="AFE277" s="27"/>
      <c r="AFF277" s="27"/>
      <c r="AFG277" s="27"/>
      <c r="AFH277" s="27"/>
      <c r="AFI277" s="27"/>
      <c r="AFJ277" s="27"/>
      <c r="AFK277" s="27"/>
      <c r="AFL277" s="27"/>
      <c r="AFM277" s="27"/>
      <c r="AFN277" s="27"/>
      <c r="AFO277" s="27"/>
      <c r="AFP277" s="27"/>
      <c r="AFQ277" s="27"/>
      <c r="AFR277" s="27"/>
      <c r="AFS277" s="27"/>
      <c r="AFT277" s="27"/>
      <c r="AFU277" s="27"/>
      <c r="AFV277" s="27"/>
      <c r="AFW277" s="27"/>
      <c r="AFX277" s="27"/>
      <c r="AFY277" s="27"/>
      <c r="AFZ277" s="27"/>
      <c r="AGA277" s="27"/>
      <c r="AGB277" s="27"/>
      <c r="AGC277" s="27"/>
      <c r="AGD277" s="27"/>
      <c r="AGE277" s="27"/>
      <c r="AGF277" s="27"/>
      <c r="AGG277" s="27"/>
      <c r="AGH277" s="27"/>
      <c r="AGI277" s="27"/>
      <c r="AGJ277" s="27"/>
      <c r="AGK277" s="27"/>
      <c r="AGL277" s="27"/>
      <c r="AGM277" s="27"/>
      <c r="AGN277" s="27"/>
      <c r="AGO277" s="27"/>
      <c r="AGP277" s="27"/>
      <c r="AGQ277" s="27"/>
      <c r="AGR277" s="27"/>
      <c r="AGS277" s="27"/>
      <c r="AGT277" s="27"/>
      <c r="AGU277" s="27"/>
      <c r="AGV277" s="27"/>
      <c r="AGW277" s="27"/>
      <c r="AGX277" s="27"/>
      <c r="AGY277" s="27"/>
      <c r="AGZ277" s="27"/>
      <c r="AHA277" s="27"/>
      <c r="AHB277" s="27"/>
      <c r="AHC277" s="27"/>
      <c r="AHD277" s="27"/>
      <c r="AHE277" s="27"/>
      <c r="AHF277" s="27"/>
      <c r="AHG277" s="27"/>
      <c r="AHH277" s="27"/>
      <c r="AHI277" s="27"/>
      <c r="AHJ277" s="27"/>
      <c r="AHK277" s="27"/>
      <c r="AHL277" s="27"/>
      <c r="AHM277" s="27"/>
      <c r="AHN277" s="27"/>
      <c r="AHO277" s="27"/>
      <c r="AHP277" s="27"/>
      <c r="AHQ277" s="27"/>
      <c r="AHR277" s="27"/>
      <c r="AHS277" s="27"/>
      <c r="AHT277" s="27"/>
      <c r="AHU277" s="27"/>
      <c r="AHV277" s="27"/>
      <c r="AHW277" s="27"/>
      <c r="AHX277" s="27"/>
      <c r="AHY277" s="27"/>
      <c r="AHZ277" s="27"/>
      <c r="AIA277" s="27"/>
      <c r="AIB277" s="27"/>
      <c r="AIC277" s="27"/>
      <c r="AID277" s="27"/>
      <c r="AIE277" s="27"/>
      <c r="AIF277" s="27"/>
      <c r="AIG277" s="27"/>
      <c r="AIH277" s="27"/>
      <c r="AII277" s="27"/>
      <c r="AIJ277" s="27"/>
      <c r="AIK277" s="27"/>
      <c r="AIL277" s="27"/>
      <c r="AIM277" s="27"/>
      <c r="AIN277" s="27"/>
      <c r="AIO277" s="27"/>
      <c r="AIP277" s="27"/>
      <c r="AIQ277" s="27"/>
      <c r="AIR277" s="27"/>
      <c r="AIS277" s="27"/>
      <c r="AIT277" s="27"/>
      <c r="AIU277" s="27"/>
      <c r="AIV277" s="27"/>
      <c r="AIW277" s="27"/>
      <c r="AIX277" s="27"/>
      <c r="AIY277" s="27"/>
      <c r="AIZ277" s="27"/>
      <c r="AJA277" s="27"/>
      <c r="AJB277" s="27"/>
      <c r="AJC277" s="27"/>
      <c r="AJD277" s="27"/>
      <c r="AJE277" s="27"/>
      <c r="AJF277" s="27"/>
      <c r="AJG277" s="27"/>
      <c r="AJH277" s="27"/>
      <c r="AJI277" s="27"/>
      <c r="AJJ277" s="27"/>
      <c r="AJK277" s="27"/>
      <c r="AJL277" s="27"/>
      <c r="AJM277" s="27"/>
      <c r="AJN277" s="27"/>
      <c r="AJO277" s="27"/>
      <c r="AJP277" s="27"/>
      <c r="AJQ277" s="27"/>
      <c r="AJR277" s="27"/>
      <c r="AJS277" s="27"/>
      <c r="AJT277" s="27"/>
      <c r="AJU277" s="27"/>
      <c r="AJV277" s="27"/>
      <c r="AJW277" s="27"/>
      <c r="AJX277" s="27"/>
      <c r="AJY277" s="27"/>
      <c r="AJZ277" s="27"/>
      <c r="AKA277" s="27"/>
      <c r="AKB277" s="27"/>
      <c r="AKC277" s="27"/>
      <c r="AKD277" s="27"/>
      <c r="AKE277" s="27"/>
      <c r="AKF277" s="27"/>
      <c r="AKG277" s="27"/>
      <c r="AKH277" s="27"/>
      <c r="AKI277" s="27"/>
      <c r="AKJ277" s="27"/>
      <c r="AKK277" s="27"/>
      <c r="AKL277" s="27"/>
      <c r="AKM277" s="27"/>
      <c r="AKN277" s="27"/>
      <c r="AKO277" s="27"/>
      <c r="AKP277" s="27"/>
      <c r="AKQ277" s="27"/>
      <c r="AKR277" s="27"/>
      <c r="AKS277" s="27"/>
      <c r="AKT277" s="27"/>
      <c r="AKU277" s="27"/>
      <c r="AKV277" s="27"/>
      <c r="AKW277" s="27"/>
      <c r="AKX277" s="27"/>
      <c r="AKY277" s="27"/>
      <c r="AKZ277" s="27"/>
      <c r="ALA277" s="27"/>
      <c r="ALB277" s="27"/>
      <c r="ALC277" s="27"/>
      <c r="ALD277" s="27"/>
      <c r="ALE277" s="27"/>
      <c r="ALF277" s="27"/>
      <c r="ALG277" s="27"/>
      <c r="ALH277" s="27"/>
      <c r="ALI277" s="27"/>
      <c r="ALJ277" s="27"/>
      <c r="ALK277" s="27"/>
      <c r="ALL277" s="27"/>
      <c r="ALM277" s="27"/>
      <c r="ALN277" s="27"/>
      <c r="ALO277" s="27"/>
      <c r="ALP277" s="27"/>
      <c r="ALQ277" s="27"/>
      <c r="ALR277" s="27"/>
      <c r="ALS277" s="27"/>
      <c r="ALT277" s="27"/>
      <c r="ALU277" s="27"/>
      <c r="ALV277" s="27"/>
      <c r="ALW277" s="27"/>
      <c r="ALX277" s="27"/>
      <c r="ALY277" s="27"/>
      <c r="ALZ277" s="27"/>
      <c r="AMA277" s="27"/>
      <c r="AMB277" s="27"/>
      <c r="AMC277" s="27"/>
      <c r="AMD277" s="27"/>
      <c r="AME277" s="27"/>
      <c r="AMF277" s="27"/>
      <c r="AMG277" s="27"/>
      <c r="AMH277" s="27"/>
      <c r="AMI277" s="27"/>
      <c r="AMJ277" s="27"/>
      <c r="AMK277" s="27"/>
      <c r="AML277" s="27"/>
      <c r="AMM277" s="27"/>
      <c r="AMN277" s="27"/>
      <c r="AMO277" s="27"/>
      <c r="AMP277" s="27"/>
      <c r="AMQ277" s="27"/>
      <c r="AMR277" s="27"/>
      <c r="AMS277" s="27"/>
      <c r="AMT277" s="27"/>
      <c r="AMU277" s="27"/>
      <c r="AMV277" s="27"/>
      <c r="AMW277" s="27"/>
      <c r="AMX277" s="27"/>
      <c r="AMY277" s="27"/>
      <c r="AMZ277" s="27"/>
      <c r="ANA277" s="27"/>
      <c r="ANB277" s="27"/>
      <c r="ANC277" s="27"/>
      <c r="AND277" s="27"/>
      <c r="ANE277" s="27"/>
      <c r="ANF277" s="27"/>
      <c r="ANG277" s="27"/>
      <c r="ANH277" s="27"/>
      <c r="ANI277" s="27"/>
      <c r="ANJ277" s="27"/>
      <c r="ANK277" s="27"/>
      <c r="ANL277" s="27"/>
      <c r="ANM277" s="27"/>
      <c r="ANN277" s="27"/>
      <c r="ANO277" s="27"/>
      <c r="ANP277" s="27"/>
      <c r="ANQ277" s="27"/>
      <c r="ANR277" s="27"/>
      <c r="ANS277" s="27"/>
      <c r="ANT277" s="27"/>
      <c r="ANU277" s="27"/>
      <c r="ANV277" s="27"/>
      <c r="ANW277" s="27"/>
      <c r="ANX277" s="27"/>
      <c r="ANY277" s="27"/>
      <c r="ANZ277" s="27"/>
      <c r="AOA277" s="27"/>
      <c r="AOB277" s="27"/>
      <c r="AOC277" s="27"/>
      <c r="AOD277" s="27"/>
      <c r="AOE277" s="27"/>
      <c r="AOF277" s="27"/>
      <c r="AOG277" s="27"/>
      <c r="AOH277" s="27"/>
      <c r="AOI277" s="27"/>
      <c r="AOJ277" s="27"/>
      <c r="AOK277" s="27"/>
      <c r="AOL277" s="27"/>
      <c r="AOM277" s="27"/>
      <c r="AON277" s="27"/>
      <c r="AOO277" s="27"/>
      <c r="AOP277" s="27"/>
      <c r="AOQ277" s="27"/>
      <c r="AOR277" s="27"/>
      <c r="AOS277" s="27"/>
      <c r="AOT277" s="27"/>
      <c r="AOU277" s="27"/>
      <c r="AOV277" s="27"/>
      <c r="AOW277" s="27"/>
      <c r="AOX277" s="27"/>
      <c r="AOY277" s="27"/>
      <c r="AOZ277" s="27"/>
      <c r="APA277" s="27"/>
      <c r="APB277" s="27"/>
      <c r="APC277" s="27"/>
      <c r="APD277" s="27"/>
      <c r="APE277" s="27"/>
      <c r="APF277" s="27"/>
      <c r="APG277" s="27"/>
      <c r="APH277" s="27"/>
      <c r="API277" s="27"/>
      <c r="APJ277" s="27"/>
      <c r="APK277" s="27"/>
      <c r="APL277" s="27"/>
      <c r="APM277" s="27"/>
      <c r="APN277" s="27"/>
      <c r="APO277" s="27"/>
      <c r="APP277" s="27"/>
      <c r="APQ277" s="27"/>
      <c r="APR277" s="27"/>
      <c r="APS277" s="27"/>
      <c r="APT277" s="27"/>
      <c r="APU277" s="27"/>
      <c r="APV277" s="27"/>
      <c r="APW277" s="27"/>
      <c r="APX277" s="27"/>
      <c r="APY277" s="27"/>
      <c r="APZ277" s="27"/>
      <c r="AQA277" s="27"/>
      <c r="AQB277" s="27"/>
      <c r="AQC277" s="27"/>
      <c r="AQD277" s="27"/>
      <c r="AQE277" s="27"/>
      <c r="AQF277" s="27"/>
      <c r="AQG277" s="27"/>
      <c r="AQH277" s="27"/>
      <c r="AQI277" s="27"/>
      <c r="AQJ277" s="27"/>
      <c r="AQK277" s="27"/>
      <c r="AQL277" s="27"/>
      <c r="AQM277" s="27"/>
      <c r="AQN277" s="27"/>
      <c r="AQO277" s="27"/>
      <c r="AQP277" s="27"/>
      <c r="AQQ277" s="27"/>
      <c r="AQR277" s="27"/>
      <c r="AQS277" s="27"/>
      <c r="AQT277" s="27"/>
      <c r="AQU277" s="27"/>
      <c r="AQV277" s="27"/>
      <c r="AQW277" s="27"/>
      <c r="AQX277" s="27"/>
      <c r="AQY277" s="27"/>
      <c r="AQZ277" s="27"/>
      <c r="ARA277" s="27"/>
      <c r="ARB277" s="27"/>
      <c r="ARC277" s="27"/>
      <c r="ARD277" s="27"/>
      <c r="ARE277" s="27"/>
      <c r="ARF277" s="27"/>
      <c r="ARG277" s="27"/>
      <c r="ARH277" s="27"/>
      <c r="ARI277" s="27"/>
      <c r="ARJ277" s="27"/>
      <c r="ARK277" s="27"/>
      <c r="ARL277" s="27"/>
      <c r="ARM277" s="27"/>
      <c r="ARN277" s="27"/>
      <c r="ARO277" s="27"/>
      <c r="ARP277" s="27"/>
      <c r="ARQ277" s="27"/>
      <c r="ARR277" s="27"/>
      <c r="ARS277" s="27"/>
      <c r="ART277" s="27"/>
      <c r="ARU277" s="27"/>
      <c r="ARV277" s="27"/>
      <c r="ARW277" s="27"/>
      <c r="ARX277" s="27"/>
      <c r="ARY277" s="27"/>
      <c r="ARZ277" s="27"/>
      <c r="ASA277" s="27"/>
      <c r="ASB277" s="27"/>
      <c r="ASC277" s="27"/>
      <c r="ASD277" s="27"/>
      <c r="ASE277" s="27"/>
      <c r="ASF277" s="27"/>
      <c r="ASG277" s="27"/>
      <c r="ASH277" s="27"/>
      <c r="ASI277" s="27"/>
      <c r="ASJ277" s="27"/>
      <c r="ASK277" s="27"/>
      <c r="ASL277" s="27"/>
      <c r="ASM277" s="27"/>
      <c r="ASN277" s="27"/>
      <c r="ASO277" s="27"/>
      <c r="ASP277" s="27"/>
      <c r="ASQ277" s="27"/>
      <c r="ASR277" s="27"/>
      <c r="ASS277" s="27"/>
      <c r="AST277" s="27"/>
      <c r="ASU277" s="27"/>
      <c r="ASV277" s="27"/>
      <c r="ASW277" s="27"/>
      <c r="ASX277" s="27"/>
      <c r="ASY277" s="27"/>
      <c r="ASZ277" s="27"/>
      <c r="ATA277" s="27"/>
      <c r="ATB277" s="27"/>
      <c r="ATC277" s="27"/>
      <c r="ATD277" s="27"/>
      <c r="ATE277" s="27"/>
      <c r="ATF277" s="27"/>
      <c r="ATG277" s="27"/>
      <c r="ATH277" s="27"/>
      <c r="ATI277" s="27"/>
      <c r="ATJ277" s="27"/>
      <c r="ATK277" s="27"/>
      <c r="ATL277" s="27"/>
      <c r="ATM277" s="27"/>
      <c r="ATN277" s="27"/>
      <c r="ATO277" s="27"/>
      <c r="ATP277" s="27"/>
      <c r="ATQ277" s="27"/>
      <c r="ATR277" s="27"/>
      <c r="ATS277" s="27"/>
      <c r="ATT277" s="27"/>
      <c r="ATU277" s="27"/>
      <c r="ATV277" s="27"/>
      <c r="ATW277" s="27"/>
      <c r="ATX277" s="27"/>
      <c r="ATY277" s="27"/>
      <c r="ATZ277" s="27"/>
      <c r="AUA277" s="27"/>
      <c r="AUB277" s="27"/>
      <c r="AUC277" s="27"/>
      <c r="AUD277" s="27"/>
      <c r="AUE277" s="27"/>
      <c r="AUF277" s="27"/>
      <c r="AUG277" s="27"/>
      <c r="AUH277" s="27"/>
      <c r="AUI277" s="27"/>
      <c r="AUJ277" s="27"/>
      <c r="AUK277" s="27"/>
      <c r="AUL277" s="27"/>
      <c r="AUM277" s="27"/>
      <c r="AUN277" s="27"/>
      <c r="AUO277" s="27"/>
      <c r="AUP277" s="27"/>
      <c r="AUQ277" s="27"/>
      <c r="AUR277" s="27"/>
      <c r="AUS277" s="27"/>
      <c r="AUT277" s="27"/>
      <c r="AUU277" s="27"/>
      <c r="AUV277" s="27"/>
      <c r="AUW277" s="27"/>
      <c r="AUX277" s="27"/>
      <c r="AUY277" s="27"/>
      <c r="AUZ277" s="27"/>
      <c r="AVA277" s="27"/>
      <c r="AVB277" s="27"/>
      <c r="AVC277" s="27"/>
      <c r="AVD277" s="27"/>
      <c r="AVE277" s="27"/>
      <c r="AVF277" s="27"/>
      <c r="AVG277" s="27"/>
      <c r="AVH277" s="27"/>
      <c r="AVI277" s="27"/>
      <c r="AVJ277" s="27"/>
      <c r="AVK277" s="27"/>
      <c r="AVL277" s="27"/>
      <c r="AVM277" s="27"/>
      <c r="AVN277" s="27"/>
      <c r="AVO277" s="27"/>
      <c r="AVP277" s="27"/>
      <c r="AVQ277" s="27"/>
      <c r="AVR277" s="27"/>
      <c r="AVS277" s="27"/>
      <c r="AVT277" s="27"/>
      <c r="AVU277" s="27"/>
      <c r="AVV277" s="27"/>
      <c r="AVW277" s="27"/>
      <c r="AVX277" s="27"/>
      <c r="AVY277" s="27"/>
      <c r="AVZ277" s="27"/>
      <c r="AWA277" s="27"/>
      <c r="AWB277" s="27"/>
      <c r="AWC277" s="27"/>
      <c r="AWD277" s="27"/>
      <c r="AWE277" s="27"/>
      <c r="AWF277" s="27"/>
      <c r="AWG277" s="27"/>
      <c r="AWH277" s="27"/>
      <c r="AWI277" s="27"/>
      <c r="AWJ277" s="27"/>
      <c r="AWK277" s="27"/>
      <c r="AWL277" s="27"/>
      <c r="AWM277" s="27"/>
      <c r="AWN277" s="27"/>
      <c r="AWO277" s="27"/>
      <c r="AWP277" s="27"/>
      <c r="AWQ277" s="27"/>
      <c r="AWR277" s="27"/>
      <c r="AWS277" s="27"/>
      <c r="AWT277" s="27"/>
      <c r="AWU277" s="27"/>
      <c r="AWV277" s="27"/>
      <c r="AWW277" s="27"/>
      <c r="AWX277" s="27"/>
      <c r="AWY277" s="27"/>
      <c r="AWZ277" s="27"/>
      <c r="AXA277" s="27"/>
      <c r="AXB277" s="27"/>
      <c r="AXC277" s="27"/>
      <c r="AXD277" s="27"/>
      <c r="AXE277" s="27"/>
      <c r="AXF277" s="27"/>
      <c r="AXG277" s="27"/>
      <c r="AXH277" s="27"/>
      <c r="AXI277" s="27"/>
      <c r="AXJ277" s="27"/>
      <c r="AXK277" s="27"/>
      <c r="AXL277" s="27"/>
      <c r="AXM277" s="27"/>
      <c r="AXN277" s="27"/>
      <c r="AXO277" s="27"/>
      <c r="AXP277" s="27"/>
      <c r="AXQ277" s="27"/>
      <c r="AXR277" s="27"/>
      <c r="AXS277" s="27"/>
      <c r="AXT277" s="27"/>
      <c r="AXU277" s="27"/>
      <c r="AXV277" s="27"/>
      <c r="AXW277" s="27"/>
      <c r="AXX277" s="27"/>
      <c r="AXY277" s="27"/>
      <c r="AXZ277" s="27"/>
      <c r="AYA277" s="27"/>
      <c r="AYB277" s="27"/>
      <c r="AYC277" s="27"/>
      <c r="AYD277" s="27"/>
      <c r="AYE277" s="27"/>
      <c r="AYF277" s="27"/>
      <c r="AYG277" s="27"/>
      <c r="AYH277" s="27"/>
      <c r="AYI277" s="27"/>
      <c r="AYJ277" s="27"/>
      <c r="AYK277" s="27"/>
      <c r="AYL277" s="27"/>
      <c r="AYM277" s="27"/>
      <c r="AYN277" s="27"/>
      <c r="AYO277" s="27"/>
      <c r="AYP277" s="27"/>
      <c r="AYQ277" s="27"/>
      <c r="AYR277" s="27"/>
      <c r="AYS277" s="27"/>
      <c r="AYT277" s="27"/>
      <c r="AYU277" s="27"/>
      <c r="AYV277" s="27"/>
      <c r="AYW277" s="27"/>
      <c r="AYX277" s="27"/>
      <c r="AYY277" s="27"/>
      <c r="AYZ277" s="27"/>
      <c r="AZA277" s="27"/>
      <c r="AZB277" s="27"/>
      <c r="AZC277" s="27"/>
      <c r="AZD277" s="27"/>
      <c r="AZE277" s="27"/>
      <c r="AZF277" s="27"/>
      <c r="AZG277" s="27"/>
      <c r="AZH277" s="27"/>
      <c r="AZI277" s="27"/>
      <c r="AZJ277" s="27"/>
      <c r="AZK277" s="27"/>
      <c r="AZL277" s="27"/>
      <c r="AZM277" s="27"/>
      <c r="AZN277" s="27"/>
      <c r="AZO277" s="27"/>
      <c r="AZP277" s="27"/>
      <c r="AZQ277" s="27"/>
      <c r="AZR277" s="27"/>
      <c r="AZS277" s="27"/>
      <c r="AZT277" s="27"/>
      <c r="AZU277" s="27"/>
      <c r="AZV277" s="27"/>
      <c r="AZW277" s="27"/>
      <c r="AZX277" s="27"/>
      <c r="AZY277" s="27"/>
      <c r="AZZ277" s="27"/>
      <c r="BAA277" s="27"/>
      <c r="BAB277" s="27"/>
      <c r="BAC277" s="27"/>
      <c r="BAD277" s="27"/>
      <c r="BAE277" s="27"/>
      <c r="BAF277" s="27"/>
      <c r="BAG277" s="27"/>
      <c r="BAH277" s="27"/>
      <c r="BAI277" s="27"/>
      <c r="BAJ277" s="27"/>
      <c r="BAK277" s="27"/>
      <c r="BAL277" s="27"/>
      <c r="BAM277" s="27"/>
      <c r="BAN277" s="27"/>
      <c r="BAO277" s="27"/>
      <c r="BAP277" s="27"/>
      <c r="BAQ277" s="27"/>
      <c r="BAR277" s="27"/>
      <c r="BAS277" s="27"/>
      <c r="BAT277" s="27"/>
      <c r="BAU277" s="27"/>
      <c r="BAV277" s="27"/>
      <c r="BAW277" s="27"/>
      <c r="BAX277" s="27"/>
      <c r="BAY277" s="27"/>
      <c r="BAZ277" s="27"/>
      <c r="BBA277" s="27"/>
      <c r="BBB277" s="27"/>
      <c r="BBC277" s="27"/>
      <c r="BBD277" s="27"/>
      <c r="BBE277" s="27"/>
      <c r="BBF277" s="27"/>
      <c r="BBG277" s="27"/>
      <c r="BBH277" s="27"/>
      <c r="BBI277" s="27"/>
      <c r="BBJ277" s="27"/>
      <c r="BBK277" s="27"/>
      <c r="BBL277" s="27"/>
      <c r="BBM277" s="27"/>
      <c r="BBN277" s="27"/>
      <c r="BBO277" s="27"/>
      <c r="BBP277" s="27"/>
      <c r="BBQ277" s="27"/>
      <c r="BBR277" s="27"/>
      <c r="BBS277" s="27"/>
      <c r="BBT277" s="27"/>
      <c r="BBU277" s="27"/>
      <c r="BBV277" s="27"/>
      <c r="BBW277" s="27"/>
      <c r="BBX277" s="27"/>
      <c r="BBY277" s="27"/>
      <c r="BBZ277" s="27"/>
      <c r="BCA277" s="27"/>
      <c r="BCB277" s="27"/>
      <c r="BCC277" s="27"/>
      <c r="BCD277" s="27"/>
      <c r="BCE277" s="27"/>
      <c r="BCF277" s="27"/>
      <c r="BCG277" s="27"/>
      <c r="BCH277" s="27"/>
      <c r="BCI277" s="27"/>
      <c r="BCJ277" s="27"/>
      <c r="BCK277" s="27"/>
      <c r="BCL277" s="27"/>
      <c r="BCM277" s="27"/>
      <c r="BCN277" s="27"/>
      <c r="BCO277" s="27"/>
      <c r="BCP277" s="27"/>
      <c r="BCQ277" s="27"/>
      <c r="BCR277" s="27"/>
      <c r="BCS277" s="27"/>
      <c r="BCT277" s="27"/>
      <c r="BCU277" s="27"/>
      <c r="BCV277" s="27"/>
      <c r="BCW277" s="27"/>
      <c r="BCX277" s="27"/>
      <c r="BCY277" s="27"/>
      <c r="BCZ277" s="27"/>
      <c r="BDA277" s="27"/>
      <c r="BDB277" s="27"/>
      <c r="BDC277" s="27"/>
      <c r="BDD277" s="27"/>
      <c r="BDE277" s="27"/>
      <c r="BDF277" s="27"/>
      <c r="BDG277" s="27"/>
      <c r="BDH277" s="27"/>
      <c r="BDI277" s="27"/>
      <c r="BDJ277" s="27"/>
      <c r="BDK277" s="27"/>
      <c r="BDL277" s="27"/>
      <c r="BDM277" s="27"/>
      <c r="BDN277" s="27"/>
      <c r="BDO277" s="27"/>
      <c r="BDP277" s="27"/>
      <c r="BDQ277" s="27"/>
      <c r="BDR277" s="27"/>
      <c r="BDS277" s="27"/>
      <c r="BDT277" s="27"/>
      <c r="BDU277" s="27"/>
      <c r="BDV277" s="27"/>
      <c r="BDW277" s="27"/>
      <c r="BDX277" s="27"/>
      <c r="BDY277" s="27"/>
      <c r="BDZ277" s="27"/>
      <c r="BEA277" s="27"/>
      <c r="BEB277" s="27"/>
      <c r="BEC277" s="27"/>
      <c r="BED277" s="27"/>
      <c r="BEE277" s="27"/>
      <c r="BEF277" s="27"/>
      <c r="BEG277" s="27"/>
      <c r="BEH277" s="27"/>
      <c r="BEI277" s="27"/>
      <c r="BEJ277" s="27"/>
      <c r="BEK277" s="27"/>
      <c r="BEL277" s="27"/>
      <c r="BEM277" s="27"/>
      <c r="BEN277" s="27"/>
      <c r="BEO277" s="27"/>
      <c r="BEP277" s="27"/>
      <c r="BEQ277" s="27"/>
      <c r="BER277" s="27"/>
      <c r="BES277" s="27"/>
      <c r="BET277" s="27"/>
      <c r="BEU277" s="27"/>
      <c r="BEV277" s="27"/>
      <c r="BEW277" s="27"/>
      <c r="BEX277" s="27"/>
      <c r="BEY277" s="27"/>
      <c r="BEZ277" s="27"/>
      <c r="BFA277" s="27"/>
      <c r="BFB277" s="27"/>
      <c r="BFC277" s="27"/>
      <c r="BFD277" s="27"/>
      <c r="BFE277" s="27"/>
      <c r="BFF277" s="27"/>
      <c r="BFG277" s="27"/>
      <c r="BFH277" s="27"/>
      <c r="BFI277" s="27"/>
      <c r="BFJ277" s="27"/>
      <c r="BFK277" s="27"/>
      <c r="BFL277" s="27"/>
      <c r="BFM277" s="27"/>
      <c r="BFN277" s="27"/>
      <c r="BFO277" s="27"/>
      <c r="BFP277" s="27"/>
      <c r="BFQ277" s="27"/>
      <c r="BFR277" s="27"/>
      <c r="BFS277" s="27"/>
      <c r="BFT277" s="27"/>
      <c r="BFU277" s="27"/>
      <c r="BFV277" s="27"/>
      <c r="BFW277" s="27"/>
      <c r="BFX277" s="27"/>
      <c r="BFY277" s="27"/>
      <c r="BFZ277" s="27"/>
      <c r="BGA277" s="27"/>
      <c r="BGB277" s="27"/>
      <c r="BGC277" s="27"/>
      <c r="BGD277" s="27"/>
      <c r="BGE277" s="27"/>
      <c r="BGF277" s="27"/>
      <c r="BGG277" s="27"/>
      <c r="BGH277" s="27"/>
      <c r="BGI277" s="27"/>
      <c r="BGJ277" s="27"/>
      <c r="BGK277" s="27"/>
      <c r="BGL277" s="27"/>
      <c r="BGM277" s="27"/>
      <c r="BGN277" s="27"/>
      <c r="BGO277" s="27"/>
      <c r="BGP277" s="27"/>
      <c r="BGQ277" s="27"/>
      <c r="BGR277" s="27"/>
      <c r="BGS277" s="27"/>
      <c r="BGT277" s="27"/>
      <c r="BGU277" s="27"/>
      <c r="BGV277" s="27"/>
      <c r="BGW277" s="27"/>
      <c r="BGX277" s="27"/>
      <c r="BGY277" s="27"/>
      <c r="BGZ277" s="27"/>
      <c r="BHA277" s="27"/>
      <c r="BHB277" s="27"/>
      <c r="BHC277" s="27"/>
      <c r="BHD277" s="27"/>
      <c r="BHE277" s="27"/>
      <c r="BHF277" s="27"/>
      <c r="BHG277" s="27"/>
      <c r="BHH277" s="27"/>
      <c r="BHI277" s="27"/>
      <c r="BHJ277" s="27"/>
      <c r="BHK277" s="27"/>
      <c r="BHL277" s="27"/>
      <c r="BHM277" s="27"/>
      <c r="BHN277" s="27"/>
      <c r="BHO277" s="27"/>
      <c r="BHP277" s="27"/>
      <c r="BHQ277" s="27"/>
      <c r="BHR277" s="27"/>
      <c r="BHS277" s="27"/>
      <c r="BHT277" s="27"/>
      <c r="BHU277" s="27"/>
      <c r="BHV277" s="27"/>
      <c r="BHW277" s="27"/>
      <c r="BHX277" s="27"/>
      <c r="BHY277" s="27"/>
      <c r="BHZ277" s="27"/>
      <c r="BIA277" s="27"/>
      <c r="BIB277" s="27"/>
      <c r="BIC277" s="27"/>
      <c r="BID277" s="27"/>
      <c r="BIE277" s="27"/>
      <c r="BIF277" s="27"/>
      <c r="BIG277" s="27"/>
      <c r="BIH277" s="27"/>
      <c r="BII277" s="27"/>
      <c r="BIJ277" s="27"/>
      <c r="BIK277" s="27"/>
      <c r="BIL277" s="27"/>
      <c r="BIM277" s="27"/>
      <c r="BIN277" s="27"/>
      <c r="BIO277" s="27"/>
      <c r="BIP277" s="27"/>
      <c r="BIQ277" s="27"/>
      <c r="BIR277" s="27"/>
      <c r="BIS277" s="27"/>
      <c r="BIT277" s="27"/>
      <c r="BIU277" s="27"/>
      <c r="BIV277" s="27"/>
      <c r="BIW277" s="27"/>
      <c r="BIX277" s="27"/>
      <c r="BIY277" s="27"/>
      <c r="BIZ277" s="27"/>
      <c r="BJA277" s="27"/>
      <c r="BJB277" s="27"/>
      <c r="BJC277" s="27"/>
      <c r="BJD277" s="27"/>
      <c r="BJE277" s="27"/>
      <c r="BJF277" s="27"/>
      <c r="BJG277" s="27"/>
      <c r="BJH277" s="27"/>
      <c r="BJI277" s="27"/>
      <c r="BJJ277" s="27"/>
      <c r="BJK277" s="27"/>
      <c r="BJL277" s="27"/>
      <c r="BJM277" s="27"/>
      <c r="BJN277" s="27"/>
      <c r="BJO277" s="27"/>
      <c r="BJP277" s="27"/>
      <c r="BJQ277" s="27"/>
      <c r="BJR277" s="27"/>
      <c r="BJS277" s="27"/>
      <c r="BJT277" s="27"/>
      <c r="BJU277" s="27"/>
      <c r="BJV277" s="27"/>
      <c r="BJW277" s="27"/>
      <c r="BJX277" s="27"/>
      <c r="BJY277" s="27"/>
      <c r="BJZ277" s="27"/>
      <c r="BKA277" s="27"/>
      <c r="BKB277" s="27"/>
      <c r="BKC277" s="27"/>
      <c r="BKD277" s="27"/>
      <c r="BKE277" s="27"/>
      <c r="BKF277" s="27"/>
      <c r="BKG277" s="27"/>
      <c r="BKH277" s="27"/>
      <c r="BKI277" s="27"/>
      <c r="BKJ277" s="27"/>
      <c r="BKK277" s="27"/>
      <c r="BKL277" s="27"/>
      <c r="BKM277" s="27"/>
      <c r="BKN277" s="27"/>
      <c r="BKO277" s="27"/>
      <c r="BKP277" s="27"/>
      <c r="BKQ277" s="27"/>
      <c r="BKR277" s="27"/>
      <c r="BKS277" s="27"/>
      <c r="BKT277" s="27"/>
      <c r="BKU277" s="27"/>
      <c r="BKV277" s="27"/>
      <c r="BKW277" s="27"/>
      <c r="BKX277" s="27"/>
      <c r="BKY277" s="27"/>
      <c r="BKZ277" s="27"/>
      <c r="BLA277" s="27"/>
      <c r="BLB277" s="27"/>
      <c r="BLC277" s="27"/>
      <c r="BLD277" s="27"/>
      <c r="BLE277" s="27"/>
      <c r="BLF277" s="27"/>
      <c r="BLG277" s="27"/>
      <c r="BLH277" s="27"/>
      <c r="BLI277" s="27"/>
      <c r="BLJ277" s="27"/>
      <c r="BLK277" s="27"/>
      <c r="BLL277" s="27"/>
      <c r="BLM277" s="27"/>
      <c r="BLN277" s="27"/>
      <c r="BLO277" s="27"/>
      <c r="BLP277" s="27"/>
      <c r="BLQ277" s="27"/>
      <c r="BLR277" s="27"/>
      <c r="BLS277" s="27"/>
      <c r="BLT277" s="27"/>
      <c r="BLU277" s="27"/>
      <c r="BLV277" s="27"/>
      <c r="BLW277" s="27"/>
      <c r="BLX277" s="27"/>
      <c r="BLY277" s="27"/>
      <c r="BLZ277" s="27"/>
      <c r="BMA277" s="27"/>
      <c r="BMB277" s="27"/>
      <c r="BMC277" s="27"/>
      <c r="BMD277" s="27"/>
      <c r="BME277" s="27"/>
      <c r="BMF277" s="27"/>
      <c r="BMG277" s="27"/>
      <c r="BMH277" s="27"/>
      <c r="BMI277" s="27"/>
      <c r="BMJ277" s="27"/>
      <c r="BMK277" s="27"/>
      <c r="BML277" s="27"/>
      <c r="BMM277" s="27"/>
      <c r="BMN277" s="27"/>
      <c r="BMO277" s="27"/>
      <c r="BMP277" s="27"/>
      <c r="BMQ277" s="27"/>
      <c r="BMR277" s="27"/>
      <c r="BMS277" s="27"/>
      <c r="BMT277" s="27"/>
      <c r="BMU277" s="27"/>
      <c r="BMV277" s="27"/>
      <c r="BMW277" s="27"/>
      <c r="BMX277" s="27"/>
      <c r="BMY277" s="27"/>
      <c r="BMZ277" s="27"/>
      <c r="BNA277" s="27"/>
      <c r="BNB277" s="27"/>
      <c r="BNC277" s="27"/>
      <c r="BND277" s="27"/>
      <c r="BNE277" s="27"/>
      <c r="BNF277" s="27"/>
      <c r="BNG277" s="27"/>
      <c r="BNH277" s="27"/>
      <c r="BNI277" s="27"/>
      <c r="BNJ277" s="27"/>
      <c r="BNK277" s="27"/>
      <c r="BNL277" s="27"/>
      <c r="BNM277" s="27"/>
      <c r="BNN277" s="27"/>
      <c r="BNO277" s="27"/>
      <c r="BNP277" s="27"/>
      <c r="BNQ277" s="27"/>
      <c r="BNR277" s="27"/>
      <c r="BNS277" s="27"/>
      <c r="BNT277" s="27"/>
      <c r="BNU277" s="27"/>
      <c r="BNV277" s="27"/>
      <c r="BNW277" s="27"/>
      <c r="BNX277" s="27"/>
      <c r="BNY277" s="27"/>
      <c r="BNZ277" s="27"/>
      <c r="BOA277" s="27"/>
      <c r="BOB277" s="27"/>
      <c r="BOC277" s="27"/>
      <c r="BOD277" s="27"/>
      <c r="BOE277" s="27"/>
      <c r="BOF277" s="27"/>
      <c r="BOG277" s="27"/>
      <c r="BOH277" s="27"/>
      <c r="BOI277" s="27"/>
      <c r="BOJ277" s="27"/>
      <c r="BOK277" s="27"/>
      <c r="BOL277" s="27"/>
      <c r="BOM277" s="27"/>
      <c r="BON277" s="27"/>
      <c r="BOO277" s="27"/>
      <c r="BOP277" s="27"/>
      <c r="BOQ277" s="27"/>
      <c r="BOR277" s="27"/>
      <c r="BOS277" s="27"/>
      <c r="BOT277" s="27"/>
      <c r="BOU277" s="27"/>
      <c r="BOV277" s="27"/>
      <c r="BOW277" s="27"/>
      <c r="BOX277" s="27"/>
      <c r="BOY277" s="27"/>
      <c r="BOZ277" s="27"/>
      <c r="BPA277" s="27"/>
      <c r="BPB277" s="27"/>
      <c r="BPC277" s="27"/>
      <c r="BPD277" s="27"/>
      <c r="BPE277" s="27"/>
      <c r="BPF277" s="27"/>
      <c r="BPG277" s="27"/>
      <c r="BPH277" s="27"/>
      <c r="BPI277" s="27"/>
      <c r="BPJ277" s="27"/>
      <c r="BPK277" s="27"/>
      <c r="BPL277" s="27"/>
      <c r="BPM277" s="27"/>
      <c r="BPN277" s="27"/>
      <c r="BPO277" s="27"/>
      <c r="BPP277" s="27"/>
      <c r="BPQ277" s="27"/>
      <c r="BPR277" s="27"/>
      <c r="BPS277" s="27"/>
      <c r="BPT277" s="27"/>
      <c r="BPU277" s="27"/>
      <c r="BPV277" s="27"/>
      <c r="BPW277" s="27"/>
      <c r="BPX277" s="27"/>
      <c r="BPY277" s="27"/>
      <c r="BPZ277" s="27"/>
      <c r="BQA277" s="27"/>
      <c r="BQB277" s="27"/>
      <c r="BQC277" s="27"/>
      <c r="BQD277" s="27"/>
      <c r="BQE277" s="27"/>
      <c r="BQF277" s="27"/>
      <c r="BQG277" s="27"/>
      <c r="BQH277" s="27"/>
      <c r="BQI277" s="27"/>
      <c r="BQJ277" s="27"/>
      <c r="BQK277" s="27"/>
      <c r="BQL277" s="27"/>
      <c r="BQM277" s="27"/>
      <c r="BQN277" s="27"/>
      <c r="BQO277" s="27"/>
      <c r="BQP277" s="27"/>
      <c r="BQQ277" s="27"/>
      <c r="BQR277" s="27"/>
      <c r="BQS277" s="27"/>
      <c r="BQT277" s="27"/>
      <c r="BQU277" s="27"/>
      <c r="BQV277" s="27"/>
      <c r="BQW277" s="27"/>
      <c r="BQX277" s="27"/>
      <c r="BQY277" s="27"/>
      <c r="BQZ277" s="27"/>
      <c r="BRA277" s="27"/>
      <c r="BRB277" s="27"/>
      <c r="BRC277" s="27"/>
      <c r="BRD277" s="27"/>
      <c r="BRE277" s="27"/>
      <c r="BRF277" s="27"/>
      <c r="BRG277" s="27"/>
      <c r="BRH277" s="27"/>
      <c r="BRI277" s="27"/>
      <c r="BRJ277" s="27"/>
      <c r="BRK277" s="27"/>
      <c r="BRL277" s="27"/>
      <c r="BRM277" s="27"/>
      <c r="BRN277" s="27"/>
      <c r="BRO277" s="27"/>
      <c r="BRP277" s="27"/>
      <c r="BRQ277" s="27"/>
      <c r="BRR277" s="27"/>
      <c r="BRS277" s="27"/>
      <c r="BRT277" s="27"/>
      <c r="BRU277" s="27"/>
      <c r="BRV277" s="27"/>
      <c r="BRW277" s="27"/>
      <c r="BRX277" s="27"/>
      <c r="BRY277" s="27"/>
      <c r="BRZ277" s="27"/>
      <c r="BSA277" s="27"/>
      <c r="BSB277" s="27"/>
      <c r="BSC277" s="27"/>
      <c r="BSD277" s="27"/>
      <c r="BSE277" s="27"/>
      <c r="BSF277" s="27"/>
      <c r="BSG277" s="27"/>
      <c r="BSH277" s="27"/>
      <c r="BSI277" s="27"/>
      <c r="BSJ277" s="27"/>
      <c r="BSK277" s="27"/>
      <c r="BSL277" s="27"/>
      <c r="BSM277" s="27"/>
      <c r="BSN277" s="27"/>
      <c r="BSO277" s="27"/>
      <c r="BSP277" s="27"/>
      <c r="BSQ277" s="27"/>
      <c r="BSR277" s="27"/>
      <c r="BSS277" s="27"/>
      <c r="BST277" s="27"/>
      <c r="BSU277" s="27"/>
      <c r="BSV277" s="27"/>
      <c r="BSW277" s="27"/>
      <c r="BSX277" s="27"/>
      <c r="BSY277" s="27"/>
      <c r="BSZ277" s="27"/>
      <c r="BTA277" s="27"/>
      <c r="BTB277" s="27"/>
      <c r="BTC277" s="27"/>
      <c r="BTD277" s="27"/>
      <c r="BTE277" s="27"/>
      <c r="BTF277" s="27"/>
      <c r="BTG277" s="27"/>
      <c r="BTH277" s="27"/>
      <c r="BTI277" s="27"/>
      <c r="BTJ277" s="27"/>
      <c r="BTK277" s="27"/>
      <c r="BTL277" s="27"/>
      <c r="BTM277" s="27"/>
      <c r="BTN277" s="27"/>
      <c r="BTO277" s="27"/>
      <c r="BTP277" s="27"/>
      <c r="BTQ277" s="27"/>
      <c r="BTR277" s="27"/>
      <c r="BTS277" s="27"/>
      <c r="BTT277" s="27"/>
      <c r="BTU277" s="27"/>
      <c r="BTV277" s="27"/>
      <c r="BTW277" s="27"/>
      <c r="BTX277" s="27"/>
      <c r="BTY277" s="27"/>
      <c r="BTZ277" s="27"/>
      <c r="BUA277" s="27"/>
      <c r="BUB277" s="27"/>
      <c r="BUC277" s="27"/>
      <c r="BUD277" s="27"/>
      <c r="BUE277" s="27"/>
      <c r="BUF277" s="27"/>
      <c r="BUG277" s="27"/>
      <c r="BUH277" s="27"/>
      <c r="BUI277" s="27"/>
      <c r="BUJ277" s="27"/>
      <c r="BUK277" s="27"/>
      <c r="BUL277" s="27"/>
      <c r="BUM277" s="27"/>
      <c r="BUN277" s="27"/>
      <c r="BUO277" s="27"/>
      <c r="BUP277" s="27"/>
      <c r="BUQ277" s="27"/>
      <c r="BUR277" s="27"/>
      <c r="BUS277" s="27"/>
      <c r="BUT277" s="27"/>
      <c r="BUU277" s="27"/>
      <c r="BUV277" s="27"/>
      <c r="BUW277" s="27"/>
      <c r="BUX277" s="27"/>
      <c r="BUY277" s="27"/>
      <c r="BUZ277" s="27"/>
      <c r="BVA277" s="27"/>
      <c r="BVB277" s="27"/>
      <c r="BVC277" s="27"/>
      <c r="BVD277" s="27"/>
      <c r="BVE277" s="27"/>
      <c r="BVF277" s="27"/>
      <c r="BVG277" s="27"/>
      <c r="BVH277" s="27"/>
      <c r="BVI277" s="27"/>
      <c r="BVJ277" s="27"/>
      <c r="BVK277" s="27"/>
      <c r="BVL277" s="27"/>
      <c r="BVM277" s="27"/>
      <c r="BVN277" s="27"/>
      <c r="BVO277" s="27"/>
      <c r="BVP277" s="27"/>
      <c r="BVQ277" s="27"/>
      <c r="BVR277" s="27"/>
      <c r="BVS277" s="27"/>
      <c r="BVT277" s="27"/>
      <c r="BVU277" s="27"/>
      <c r="BVV277" s="27"/>
      <c r="BVW277" s="27"/>
      <c r="BVX277" s="27"/>
      <c r="BVY277" s="27"/>
      <c r="BVZ277" s="27"/>
      <c r="BWA277" s="27"/>
      <c r="BWB277" s="27"/>
      <c r="BWC277" s="27"/>
      <c r="BWD277" s="27"/>
      <c r="BWE277" s="27"/>
      <c r="BWF277" s="27"/>
      <c r="BWG277" s="27"/>
      <c r="BWH277" s="27"/>
      <c r="BWI277" s="27"/>
      <c r="BWJ277" s="27"/>
      <c r="BWK277" s="27"/>
      <c r="BWL277" s="27"/>
      <c r="BWM277" s="27"/>
      <c r="BWN277" s="27"/>
      <c r="BWO277" s="27"/>
      <c r="BWP277" s="27"/>
      <c r="BWQ277" s="27"/>
      <c r="BWR277" s="27"/>
      <c r="BWS277" s="27"/>
      <c r="BWT277" s="27"/>
      <c r="BWU277" s="27"/>
      <c r="BWV277" s="27"/>
      <c r="BWW277" s="27"/>
      <c r="BWX277" s="27"/>
      <c r="BWY277" s="27"/>
      <c r="BWZ277" s="27"/>
      <c r="BXA277" s="27"/>
      <c r="BXB277" s="27"/>
      <c r="BXC277" s="27"/>
      <c r="BXD277" s="27"/>
      <c r="BXE277" s="27"/>
      <c r="BXF277" s="27"/>
      <c r="BXG277" s="27"/>
      <c r="BXH277" s="27"/>
      <c r="BXI277" s="27"/>
      <c r="BXJ277" s="27"/>
      <c r="BXK277" s="27"/>
      <c r="BXL277" s="27"/>
      <c r="BXM277" s="27"/>
      <c r="BXN277" s="27"/>
      <c r="BXO277" s="27"/>
      <c r="BXP277" s="27"/>
      <c r="BXQ277" s="27"/>
      <c r="BXR277" s="27"/>
      <c r="BXS277" s="27"/>
      <c r="BXT277" s="27"/>
      <c r="BXU277" s="27"/>
      <c r="BXV277" s="27"/>
      <c r="BXW277" s="27"/>
      <c r="BXX277" s="27"/>
      <c r="BXY277" s="27"/>
      <c r="BXZ277" s="27"/>
      <c r="BYA277" s="27"/>
      <c r="BYB277" s="27"/>
      <c r="BYC277" s="27"/>
      <c r="BYD277" s="27"/>
      <c r="BYE277" s="27"/>
      <c r="BYF277" s="27"/>
      <c r="BYG277" s="27"/>
      <c r="BYH277" s="27"/>
      <c r="BYI277" s="27"/>
      <c r="BYJ277" s="27"/>
      <c r="BYK277" s="27"/>
      <c r="BYL277" s="27"/>
      <c r="BYM277" s="27"/>
      <c r="BYN277" s="27"/>
      <c r="BYO277" s="27"/>
      <c r="BYP277" s="27"/>
      <c r="BYQ277" s="27"/>
      <c r="BYR277" s="27"/>
      <c r="BYS277" s="27"/>
      <c r="BYT277" s="27"/>
      <c r="BYU277" s="27"/>
      <c r="BYV277" s="27"/>
      <c r="BYW277" s="27"/>
      <c r="BYX277" s="27"/>
      <c r="BYY277" s="27"/>
      <c r="BYZ277" s="27"/>
      <c r="BZA277" s="27"/>
      <c r="BZB277" s="27"/>
      <c r="BZC277" s="27"/>
      <c r="BZD277" s="27"/>
      <c r="BZE277" s="27"/>
      <c r="BZF277" s="27"/>
      <c r="BZG277" s="27"/>
      <c r="BZH277" s="27"/>
      <c r="BZI277" s="27"/>
      <c r="BZJ277" s="27"/>
      <c r="BZK277" s="27"/>
      <c r="BZL277" s="27"/>
      <c r="BZM277" s="27"/>
      <c r="BZN277" s="27"/>
      <c r="BZO277" s="27"/>
      <c r="BZP277" s="27"/>
      <c r="BZQ277" s="27"/>
      <c r="BZR277" s="27"/>
      <c r="BZS277" s="27"/>
      <c r="BZT277" s="27"/>
      <c r="BZU277" s="27"/>
      <c r="BZV277" s="27"/>
      <c r="BZW277" s="27"/>
      <c r="BZX277" s="27"/>
      <c r="BZY277" s="27"/>
      <c r="BZZ277" s="27"/>
      <c r="CAA277" s="27"/>
      <c r="CAB277" s="27"/>
      <c r="CAC277" s="27"/>
      <c r="CAD277" s="27"/>
      <c r="CAE277" s="27"/>
      <c r="CAF277" s="27"/>
      <c r="CAG277" s="27"/>
      <c r="CAH277" s="27"/>
      <c r="CAI277" s="27"/>
      <c r="CAJ277" s="27"/>
      <c r="CAK277" s="27"/>
      <c r="CAL277" s="27"/>
      <c r="CAM277" s="27"/>
      <c r="CAN277" s="27"/>
      <c r="CAO277" s="27"/>
      <c r="CAP277" s="27"/>
      <c r="CAQ277" s="27"/>
      <c r="CAR277" s="27"/>
      <c r="CAS277" s="27"/>
      <c r="CAT277" s="27"/>
      <c r="CAU277" s="27"/>
      <c r="CAV277" s="27"/>
      <c r="CAW277" s="27"/>
      <c r="CAX277" s="27"/>
      <c r="CAY277" s="27"/>
      <c r="CAZ277" s="27"/>
      <c r="CBA277" s="27"/>
      <c r="CBB277" s="27"/>
      <c r="CBC277" s="27"/>
      <c r="CBD277" s="27"/>
      <c r="CBE277" s="27"/>
      <c r="CBF277" s="27"/>
      <c r="CBG277" s="27"/>
      <c r="CBH277" s="27"/>
      <c r="CBI277" s="27"/>
      <c r="CBJ277" s="27"/>
      <c r="CBK277" s="27"/>
      <c r="CBL277" s="27"/>
      <c r="CBM277" s="27"/>
      <c r="CBN277" s="27"/>
      <c r="CBO277" s="27"/>
      <c r="CBP277" s="27"/>
      <c r="CBQ277" s="27"/>
      <c r="CBR277" s="27"/>
      <c r="CBS277" s="27"/>
      <c r="CBT277" s="27"/>
      <c r="CBU277" s="27"/>
      <c r="CBV277" s="27"/>
      <c r="CBW277" s="27"/>
      <c r="CBX277" s="27"/>
      <c r="CBY277" s="27"/>
      <c r="CBZ277" s="27"/>
      <c r="CCA277" s="27"/>
      <c r="CCB277" s="27"/>
      <c r="CCC277" s="27"/>
      <c r="CCD277" s="27"/>
      <c r="CCE277" s="27"/>
      <c r="CCF277" s="27"/>
      <c r="CCG277" s="27"/>
      <c r="CCH277" s="27"/>
      <c r="CCI277" s="27"/>
      <c r="CCJ277" s="27"/>
      <c r="CCK277" s="27"/>
      <c r="CCL277" s="27"/>
      <c r="CCM277" s="27"/>
      <c r="CCN277" s="27"/>
      <c r="CCO277" s="27"/>
      <c r="CCP277" s="27"/>
      <c r="CCQ277" s="27"/>
      <c r="CCR277" s="27"/>
      <c r="CCS277" s="27"/>
      <c r="CCT277" s="27"/>
      <c r="CCU277" s="27"/>
      <c r="CCV277" s="27"/>
      <c r="CCW277" s="27"/>
      <c r="CCX277" s="27"/>
      <c r="CCY277" s="27"/>
      <c r="CCZ277" s="27"/>
      <c r="CDA277" s="27"/>
      <c r="CDB277" s="27"/>
      <c r="CDC277" s="27"/>
      <c r="CDD277" s="27"/>
      <c r="CDE277" s="27"/>
      <c r="CDF277" s="27"/>
      <c r="CDG277" s="27"/>
      <c r="CDH277" s="27"/>
      <c r="CDI277" s="27"/>
      <c r="CDJ277" s="27"/>
      <c r="CDK277" s="27"/>
      <c r="CDL277" s="27"/>
      <c r="CDM277" s="27"/>
      <c r="CDN277" s="27"/>
      <c r="CDO277" s="27"/>
      <c r="CDP277" s="27"/>
      <c r="CDQ277" s="27"/>
      <c r="CDR277" s="27"/>
      <c r="CDS277" s="27"/>
      <c r="CDT277" s="27"/>
      <c r="CDU277" s="27"/>
      <c r="CDV277" s="27"/>
      <c r="CDW277" s="27"/>
      <c r="CDX277" s="27"/>
      <c r="CDY277" s="27"/>
      <c r="CDZ277" s="27"/>
      <c r="CEA277" s="27"/>
      <c r="CEB277" s="27"/>
      <c r="CEC277" s="27"/>
      <c r="CED277" s="27"/>
      <c r="CEE277" s="27"/>
      <c r="CEF277" s="27"/>
      <c r="CEG277" s="27"/>
      <c r="CEH277" s="27"/>
      <c r="CEI277" s="27"/>
      <c r="CEJ277" s="27"/>
      <c r="CEK277" s="27"/>
      <c r="CEL277" s="27"/>
      <c r="CEM277" s="27"/>
      <c r="CEN277" s="27"/>
      <c r="CEO277" s="27"/>
      <c r="CEP277" s="27"/>
      <c r="CEQ277" s="27"/>
      <c r="CER277" s="27"/>
      <c r="CES277" s="27"/>
      <c r="CET277" s="27"/>
      <c r="CEU277" s="27"/>
      <c r="CEV277" s="27"/>
      <c r="CEW277" s="27"/>
      <c r="CEX277" s="27"/>
      <c r="CEY277" s="27"/>
      <c r="CEZ277" s="27"/>
      <c r="CFA277" s="27"/>
      <c r="CFB277" s="27"/>
      <c r="CFC277" s="27"/>
      <c r="CFD277" s="27"/>
      <c r="CFE277" s="27"/>
      <c r="CFF277" s="27"/>
      <c r="CFG277" s="27"/>
      <c r="CFH277" s="27"/>
      <c r="CFI277" s="27"/>
      <c r="CFJ277" s="27"/>
      <c r="CFK277" s="27"/>
      <c r="CFL277" s="27"/>
      <c r="CFM277" s="27"/>
      <c r="CFN277" s="27"/>
      <c r="CFO277" s="27"/>
      <c r="CFP277" s="27"/>
      <c r="CFQ277" s="27"/>
      <c r="CFR277" s="27"/>
      <c r="CFS277" s="27"/>
      <c r="CFT277" s="27"/>
      <c r="CFU277" s="27"/>
      <c r="CFV277" s="27"/>
      <c r="CFW277" s="27"/>
      <c r="CFX277" s="27"/>
      <c r="CFY277" s="27"/>
      <c r="CFZ277" s="27"/>
      <c r="CGA277" s="27"/>
      <c r="CGB277" s="27"/>
      <c r="CGC277" s="27"/>
      <c r="CGD277" s="27"/>
      <c r="CGE277" s="27"/>
      <c r="CGF277" s="27"/>
      <c r="CGG277" s="27"/>
      <c r="CGH277" s="27"/>
      <c r="CGI277" s="27"/>
      <c r="CGJ277" s="27"/>
      <c r="CGK277" s="27"/>
      <c r="CGL277" s="27"/>
      <c r="CGM277" s="27"/>
      <c r="CGN277" s="27"/>
      <c r="CGO277" s="27"/>
      <c r="CGP277" s="27"/>
      <c r="CGQ277" s="27"/>
      <c r="CGR277" s="27"/>
      <c r="CGS277" s="27"/>
      <c r="CGT277" s="27"/>
      <c r="CGU277" s="27"/>
      <c r="CGV277" s="27"/>
      <c r="CGW277" s="27"/>
      <c r="CGX277" s="27"/>
      <c r="CGY277" s="27"/>
      <c r="CGZ277" s="27"/>
      <c r="CHA277" s="27"/>
      <c r="CHB277" s="27"/>
      <c r="CHC277" s="27"/>
      <c r="CHD277" s="27"/>
      <c r="CHE277" s="27"/>
      <c r="CHF277" s="27"/>
      <c r="CHG277" s="27"/>
      <c r="CHH277" s="27"/>
      <c r="CHI277" s="27"/>
      <c r="CHJ277" s="27"/>
      <c r="CHK277" s="27"/>
      <c r="CHL277" s="27"/>
      <c r="CHM277" s="27"/>
      <c r="CHN277" s="27"/>
      <c r="CHO277" s="27"/>
      <c r="CHP277" s="27"/>
      <c r="CHQ277" s="27"/>
      <c r="CHR277" s="27"/>
      <c r="CHS277" s="27"/>
      <c r="CHT277" s="27"/>
      <c r="CHU277" s="27"/>
      <c r="CHV277" s="27"/>
      <c r="CHW277" s="27"/>
      <c r="CHX277" s="27"/>
      <c r="CHY277" s="27"/>
      <c r="CHZ277" s="27"/>
      <c r="CIA277" s="27"/>
      <c r="CIB277" s="27"/>
      <c r="CIC277" s="27"/>
      <c r="CID277" s="27"/>
      <c r="CIE277" s="27"/>
      <c r="CIF277" s="27"/>
      <c r="CIG277" s="27"/>
      <c r="CIH277" s="27"/>
      <c r="CII277" s="27"/>
      <c r="CIJ277" s="27"/>
      <c r="CIK277" s="27"/>
      <c r="CIL277" s="27"/>
      <c r="CIM277" s="27"/>
      <c r="CIN277" s="27"/>
      <c r="CIO277" s="27"/>
      <c r="CIP277" s="27"/>
      <c r="CIQ277" s="27"/>
      <c r="CIR277" s="27"/>
      <c r="CIS277" s="27"/>
      <c r="CIT277" s="27"/>
      <c r="CIU277" s="27"/>
      <c r="CIV277" s="27"/>
      <c r="CIW277" s="27"/>
      <c r="CIX277" s="27"/>
      <c r="CIY277" s="27"/>
      <c r="CIZ277" s="27"/>
      <c r="CJA277" s="27"/>
      <c r="CJB277" s="27"/>
      <c r="CJC277" s="27"/>
      <c r="CJD277" s="27"/>
      <c r="CJE277" s="27"/>
      <c r="CJF277" s="27"/>
      <c r="CJG277" s="27"/>
      <c r="CJH277" s="27"/>
      <c r="CJI277" s="27"/>
      <c r="CJJ277" s="27"/>
      <c r="CJK277" s="27"/>
      <c r="CJL277" s="27"/>
      <c r="CJM277" s="27"/>
      <c r="CJN277" s="27"/>
      <c r="CJO277" s="27"/>
      <c r="CJP277" s="27"/>
      <c r="CJQ277" s="27"/>
      <c r="CJR277" s="27"/>
      <c r="CJS277" s="27"/>
      <c r="CJT277" s="27"/>
      <c r="CJU277" s="27"/>
      <c r="CJV277" s="27"/>
      <c r="CJW277" s="27"/>
      <c r="CJX277" s="27"/>
      <c r="CJY277" s="27"/>
      <c r="CJZ277" s="27"/>
      <c r="CKA277" s="27"/>
      <c r="CKB277" s="27"/>
      <c r="CKC277" s="27"/>
      <c r="CKD277" s="27"/>
      <c r="CKE277" s="27"/>
      <c r="CKF277" s="27"/>
      <c r="CKG277" s="27"/>
      <c r="CKH277" s="27"/>
      <c r="CKI277" s="27"/>
      <c r="CKJ277" s="27"/>
      <c r="CKK277" s="27"/>
      <c r="CKL277" s="27"/>
      <c r="CKM277" s="27"/>
      <c r="CKN277" s="27"/>
      <c r="CKO277" s="27"/>
      <c r="CKP277" s="27"/>
      <c r="CKQ277" s="27"/>
      <c r="CKR277" s="27"/>
      <c r="CKS277" s="27"/>
      <c r="CKT277" s="27"/>
      <c r="CKU277" s="27"/>
      <c r="CKV277" s="27"/>
      <c r="CKW277" s="27"/>
      <c r="CKX277" s="27"/>
      <c r="CKY277" s="27"/>
      <c r="CKZ277" s="27"/>
      <c r="CLA277" s="27"/>
      <c r="CLB277" s="27"/>
      <c r="CLC277" s="27"/>
      <c r="CLD277" s="27"/>
      <c r="CLE277" s="27"/>
      <c r="CLF277" s="27"/>
      <c r="CLG277" s="27"/>
      <c r="CLH277" s="27"/>
      <c r="CLI277" s="27"/>
      <c r="CLJ277" s="27"/>
      <c r="CLK277" s="27"/>
      <c r="CLL277" s="27"/>
      <c r="CLM277" s="27"/>
      <c r="CLN277" s="27"/>
      <c r="CLO277" s="27"/>
      <c r="CLP277" s="27"/>
      <c r="CLQ277" s="27"/>
      <c r="CLR277" s="27"/>
      <c r="CLS277" s="27"/>
      <c r="CLT277" s="27"/>
      <c r="CLU277" s="27"/>
      <c r="CLV277" s="27"/>
      <c r="CLW277" s="27"/>
      <c r="CLX277" s="27"/>
      <c r="CLY277" s="27"/>
      <c r="CLZ277" s="27"/>
      <c r="CMA277" s="27"/>
      <c r="CMB277" s="27"/>
      <c r="CMC277" s="27"/>
      <c r="CMD277" s="27"/>
      <c r="CME277" s="27"/>
      <c r="CMF277" s="27"/>
      <c r="CMG277" s="27"/>
      <c r="CMH277" s="27"/>
      <c r="CMI277" s="27"/>
      <c r="CMJ277" s="27"/>
      <c r="CMK277" s="27"/>
      <c r="CML277" s="27"/>
      <c r="CMM277" s="27"/>
      <c r="CMN277" s="27"/>
      <c r="CMO277" s="27"/>
      <c r="CMP277" s="27"/>
      <c r="CMQ277" s="27"/>
      <c r="CMR277" s="27"/>
      <c r="CMS277" s="27"/>
      <c r="CMT277" s="27"/>
      <c r="CMU277" s="27"/>
      <c r="CMV277" s="27"/>
      <c r="CMW277" s="27"/>
      <c r="CMX277" s="27"/>
      <c r="CMY277" s="27"/>
      <c r="CMZ277" s="27"/>
      <c r="CNA277" s="27"/>
      <c r="CNB277" s="27"/>
      <c r="CNC277" s="27"/>
      <c r="CND277" s="27"/>
      <c r="CNE277" s="27"/>
      <c r="CNF277" s="27"/>
      <c r="CNG277" s="27"/>
      <c r="CNH277" s="27"/>
      <c r="CNI277" s="27"/>
      <c r="CNJ277" s="27"/>
      <c r="CNK277" s="27"/>
      <c r="CNL277" s="27"/>
      <c r="CNM277" s="27"/>
      <c r="CNN277" s="27"/>
      <c r="CNO277" s="27"/>
      <c r="CNP277" s="27"/>
      <c r="CNQ277" s="27"/>
      <c r="CNR277" s="27"/>
      <c r="CNS277" s="27"/>
      <c r="CNT277" s="27"/>
      <c r="CNU277" s="27"/>
      <c r="CNV277" s="27"/>
      <c r="CNW277" s="27"/>
      <c r="CNX277" s="27"/>
      <c r="CNY277" s="27"/>
      <c r="CNZ277" s="27"/>
      <c r="COA277" s="27"/>
      <c r="COB277" s="27"/>
      <c r="COC277" s="27"/>
      <c r="COD277" s="27"/>
      <c r="COE277" s="27"/>
      <c r="COF277" s="27"/>
      <c r="COG277" s="27"/>
      <c r="COH277" s="27"/>
      <c r="COI277" s="27"/>
      <c r="COJ277" s="27"/>
      <c r="COK277" s="27"/>
      <c r="COL277" s="27"/>
      <c r="COM277" s="27"/>
      <c r="CON277" s="27"/>
      <c r="COO277" s="27"/>
      <c r="COP277" s="27"/>
      <c r="COQ277" s="27"/>
      <c r="COR277" s="27"/>
      <c r="COS277" s="27"/>
      <c r="COT277" s="27"/>
      <c r="COU277" s="27"/>
      <c r="COV277" s="27"/>
      <c r="COW277" s="27"/>
      <c r="COX277" s="27"/>
      <c r="COY277" s="27"/>
      <c r="COZ277" s="27"/>
      <c r="CPA277" s="27"/>
      <c r="CPB277" s="27"/>
      <c r="CPC277" s="27"/>
      <c r="CPD277" s="27"/>
      <c r="CPE277" s="27"/>
      <c r="CPF277" s="27"/>
      <c r="CPG277" s="27"/>
      <c r="CPH277" s="27"/>
      <c r="CPI277" s="27"/>
      <c r="CPJ277" s="27"/>
      <c r="CPK277" s="27"/>
      <c r="CPL277" s="27"/>
      <c r="CPM277" s="27"/>
      <c r="CPN277" s="27"/>
      <c r="CPO277" s="27"/>
      <c r="CPP277" s="27"/>
      <c r="CPQ277" s="27"/>
      <c r="CPR277" s="27"/>
      <c r="CPS277" s="27"/>
      <c r="CPT277" s="27"/>
      <c r="CPU277" s="27"/>
      <c r="CPV277" s="27"/>
      <c r="CPW277" s="27"/>
      <c r="CPX277" s="27"/>
      <c r="CPY277" s="27"/>
      <c r="CPZ277" s="27"/>
      <c r="CQA277" s="27"/>
      <c r="CQB277" s="27"/>
      <c r="CQC277" s="27"/>
      <c r="CQD277" s="27"/>
      <c r="CQE277" s="27"/>
      <c r="CQF277" s="27"/>
      <c r="CQG277" s="27"/>
      <c r="CQH277" s="27"/>
      <c r="CQI277" s="27"/>
      <c r="CQJ277" s="27"/>
      <c r="CQK277" s="27"/>
      <c r="CQL277" s="27"/>
      <c r="CQM277" s="27"/>
      <c r="CQN277" s="27"/>
      <c r="CQO277" s="27"/>
      <c r="CQP277" s="27"/>
      <c r="CQQ277" s="27"/>
      <c r="CQR277" s="27"/>
      <c r="CQS277" s="27"/>
      <c r="CQT277" s="27"/>
      <c r="CQU277" s="27"/>
      <c r="CQV277" s="27"/>
      <c r="CQW277" s="27"/>
      <c r="CQX277" s="27"/>
      <c r="CQY277" s="27"/>
      <c r="CQZ277" s="27"/>
      <c r="CRA277" s="27"/>
      <c r="CRB277" s="27"/>
      <c r="CRC277" s="27"/>
      <c r="CRD277" s="27"/>
      <c r="CRE277" s="27"/>
      <c r="CRF277" s="27"/>
      <c r="CRG277" s="27"/>
      <c r="CRH277" s="27"/>
      <c r="CRI277" s="27"/>
      <c r="CRJ277" s="27"/>
      <c r="CRK277" s="27"/>
      <c r="CRL277" s="27"/>
      <c r="CRM277" s="27"/>
      <c r="CRN277" s="27"/>
      <c r="CRO277" s="27"/>
      <c r="CRP277" s="27"/>
      <c r="CRQ277" s="27"/>
      <c r="CRR277" s="27"/>
      <c r="CRS277" s="27"/>
      <c r="CRT277" s="27"/>
      <c r="CRU277" s="27"/>
      <c r="CRV277" s="27"/>
      <c r="CRW277" s="27"/>
      <c r="CRX277" s="27"/>
      <c r="CRY277" s="27"/>
      <c r="CRZ277" s="27"/>
      <c r="CSA277" s="27"/>
      <c r="CSB277" s="27"/>
      <c r="CSC277" s="27"/>
      <c r="CSD277" s="27"/>
      <c r="CSE277" s="27"/>
      <c r="CSF277" s="27"/>
      <c r="CSG277" s="27"/>
      <c r="CSH277" s="27"/>
      <c r="CSI277" s="27"/>
      <c r="CSJ277" s="27"/>
      <c r="CSK277" s="27"/>
      <c r="CSL277" s="27"/>
      <c r="CSM277" s="27"/>
      <c r="CSN277" s="27"/>
      <c r="CSO277" s="27"/>
      <c r="CSP277" s="27"/>
      <c r="CSQ277" s="27"/>
      <c r="CSR277" s="27"/>
      <c r="CSS277" s="27"/>
      <c r="CST277" s="27"/>
      <c r="CSU277" s="27"/>
      <c r="CSV277" s="27"/>
      <c r="CSW277" s="27"/>
      <c r="CSX277" s="27"/>
      <c r="CSY277" s="27"/>
      <c r="CSZ277" s="27"/>
      <c r="CTA277" s="27"/>
      <c r="CTB277" s="27"/>
      <c r="CTC277" s="27"/>
      <c r="CTD277" s="27"/>
      <c r="CTE277" s="27"/>
      <c r="CTF277" s="27"/>
      <c r="CTG277" s="27"/>
      <c r="CTH277" s="27"/>
      <c r="CTI277" s="27"/>
      <c r="CTJ277" s="27"/>
      <c r="CTK277" s="27"/>
      <c r="CTL277" s="27"/>
      <c r="CTM277" s="27"/>
      <c r="CTN277" s="27"/>
      <c r="CTO277" s="27"/>
      <c r="CTP277" s="27"/>
      <c r="CTQ277" s="27"/>
      <c r="CTR277" s="27"/>
      <c r="CTS277" s="27"/>
      <c r="CTT277" s="27"/>
      <c r="CTU277" s="27"/>
      <c r="CTV277" s="27"/>
      <c r="CTW277" s="27"/>
      <c r="CTX277" s="27"/>
      <c r="CTY277" s="27"/>
      <c r="CTZ277" s="27"/>
      <c r="CUA277" s="27"/>
      <c r="CUB277" s="27"/>
      <c r="CUC277" s="27"/>
      <c r="CUD277" s="27"/>
      <c r="CUE277" s="27"/>
      <c r="CUF277" s="27"/>
      <c r="CUG277" s="27"/>
      <c r="CUH277" s="27"/>
      <c r="CUI277" s="27"/>
      <c r="CUJ277" s="27"/>
      <c r="CUK277" s="27"/>
      <c r="CUL277" s="27"/>
      <c r="CUM277" s="27"/>
      <c r="CUN277" s="27"/>
      <c r="CUO277" s="27"/>
      <c r="CUP277" s="27"/>
      <c r="CUQ277" s="27"/>
      <c r="CUR277" s="27"/>
      <c r="CUS277" s="27"/>
      <c r="CUT277" s="27"/>
      <c r="CUU277" s="27"/>
      <c r="CUV277" s="27"/>
      <c r="CUW277" s="27"/>
      <c r="CUX277" s="27"/>
      <c r="CUY277" s="27"/>
      <c r="CUZ277" s="27"/>
      <c r="CVA277" s="27"/>
      <c r="CVB277" s="27"/>
      <c r="CVC277" s="27"/>
      <c r="CVD277" s="27"/>
      <c r="CVE277" s="27"/>
      <c r="CVF277" s="27"/>
      <c r="CVG277" s="27"/>
      <c r="CVH277" s="27"/>
      <c r="CVI277" s="27"/>
      <c r="CVJ277" s="27"/>
      <c r="CVK277" s="27"/>
      <c r="CVL277" s="27"/>
      <c r="CVM277" s="27"/>
      <c r="CVN277" s="27"/>
      <c r="CVO277" s="27"/>
      <c r="CVP277" s="27"/>
      <c r="CVQ277" s="27"/>
      <c r="CVR277" s="27"/>
      <c r="CVS277" s="27"/>
      <c r="CVT277" s="27"/>
      <c r="CVU277" s="27"/>
      <c r="CVV277" s="27"/>
      <c r="CVW277" s="27"/>
      <c r="CVX277" s="27"/>
      <c r="CVY277" s="27"/>
      <c r="CVZ277" s="27"/>
      <c r="CWA277" s="27"/>
      <c r="CWB277" s="27"/>
      <c r="CWC277" s="27"/>
      <c r="CWD277" s="27"/>
      <c r="CWE277" s="27"/>
      <c r="CWF277" s="27"/>
      <c r="CWG277" s="27"/>
      <c r="CWH277" s="27"/>
      <c r="CWI277" s="27"/>
      <c r="CWJ277" s="27"/>
      <c r="CWK277" s="27"/>
      <c r="CWL277" s="27"/>
      <c r="CWM277" s="27"/>
      <c r="CWN277" s="27"/>
      <c r="CWO277" s="27"/>
      <c r="CWP277" s="27"/>
      <c r="CWQ277" s="27"/>
      <c r="CWR277" s="27"/>
      <c r="CWS277" s="27"/>
      <c r="CWT277" s="27"/>
      <c r="CWU277" s="27"/>
      <c r="CWV277" s="27"/>
      <c r="CWW277" s="27"/>
      <c r="CWX277" s="27"/>
      <c r="CWY277" s="27"/>
      <c r="CWZ277" s="27"/>
      <c r="CXA277" s="27"/>
      <c r="CXB277" s="27"/>
      <c r="CXC277" s="27"/>
      <c r="CXD277" s="27"/>
      <c r="CXE277" s="27"/>
      <c r="CXF277" s="27"/>
      <c r="CXG277" s="27"/>
      <c r="CXH277" s="27"/>
      <c r="CXI277" s="27"/>
      <c r="CXJ277" s="27"/>
      <c r="CXK277" s="27"/>
      <c r="CXL277" s="27"/>
      <c r="CXM277" s="27"/>
      <c r="CXN277" s="27"/>
      <c r="CXO277" s="27"/>
      <c r="CXP277" s="27"/>
      <c r="CXQ277" s="27"/>
      <c r="CXR277" s="27"/>
      <c r="CXS277" s="27"/>
      <c r="CXT277" s="27"/>
      <c r="CXU277" s="27"/>
      <c r="CXV277" s="27"/>
      <c r="CXW277" s="27"/>
      <c r="CXX277" s="27"/>
      <c r="CXY277" s="27"/>
      <c r="CXZ277" s="27"/>
      <c r="CYA277" s="27"/>
      <c r="CYB277" s="27"/>
      <c r="CYC277" s="27"/>
      <c r="CYD277" s="27"/>
      <c r="CYE277" s="27"/>
      <c r="CYF277" s="27"/>
      <c r="CYG277" s="27"/>
      <c r="CYH277" s="27"/>
      <c r="CYI277" s="27"/>
      <c r="CYJ277" s="27"/>
      <c r="CYK277" s="27"/>
      <c r="CYL277" s="27"/>
      <c r="CYM277" s="27"/>
      <c r="CYN277" s="27"/>
      <c r="CYO277" s="27"/>
      <c r="CYP277" s="27"/>
      <c r="CYQ277" s="27"/>
      <c r="CYR277" s="27"/>
      <c r="CYS277" s="27"/>
      <c r="CYT277" s="27"/>
      <c r="CYU277" s="27"/>
      <c r="CYV277" s="27"/>
      <c r="CYW277" s="27"/>
      <c r="CYX277" s="27"/>
      <c r="CYY277" s="27"/>
      <c r="CYZ277" s="27"/>
      <c r="CZA277" s="27"/>
      <c r="CZB277" s="27"/>
      <c r="CZC277" s="27"/>
      <c r="CZD277" s="27"/>
      <c r="CZE277" s="27"/>
      <c r="CZF277" s="27"/>
      <c r="CZG277" s="27"/>
      <c r="CZH277" s="27"/>
      <c r="CZI277" s="27"/>
      <c r="CZJ277" s="27"/>
      <c r="CZK277" s="27"/>
      <c r="CZL277" s="27"/>
      <c r="CZM277" s="27"/>
      <c r="CZN277" s="27"/>
      <c r="CZO277" s="27"/>
      <c r="CZP277" s="27"/>
      <c r="CZQ277" s="27"/>
      <c r="CZR277" s="27"/>
      <c r="CZS277" s="27"/>
      <c r="CZT277" s="27"/>
      <c r="CZU277" s="27"/>
      <c r="CZV277" s="27"/>
      <c r="CZW277" s="27"/>
      <c r="CZX277" s="27"/>
      <c r="CZY277" s="27"/>
      <c r="CZZ277" s="27"/>
      <c r="DAA277" s="27"/>
      <c r="DAB277" s="27"/>
      <c r="DAC277" s="27"/>
      <c r="DAD277" s="27"/>
      <c r="DAE277" s="27"/>
      <c r="DAF277" s="27"/>
      <c r="DAG277" s="27"/>
      <c r="DAH277" s="27"/>
      <c r="DAI277" s="27"/>
      <c r="DAJ277" s="27"/>
      <c r="DAK277" s="27"/>
      <c r="DAL277" s="27"/>
      <c r="DAM277" s="27"/>
      <c r="DAN277" s="27"/>
      <c r="DAO277" s="27"/>
      <c r="DAP277" s="27"/>
      <c r="DAQ277" s="27"/>
      <c r="DAR277" s="27"/>
      <c r="DAS277" s="27"/>
      <c r="DAT277" s="27"/>
      <c r="DAU277" s="27"/>
      <c r="DAV277" s="27"/>
      <c r="DAW277" s="27"/>
      <c r="DAX277" s="27"/>
      <c r="DAY277" s="27"/>
      <c r="DAZ277" s="27"/>
      <c r="DBA277" s="27"/>
      <c r="DBB277" s="27"/>
      <c r="DBC277" s="27"/>
      <c r="DBD277" s="27"/>
      <c r="DBE277" s="27"/>
      <c r="DBF277" s="27"/>
      <c r="DBG277" s="27"/>
      <c r="DBH277" s="27"/>
      <c r="DBI277" s="27"/>
      <c r="DBJ277" s="27"/>
      <c r="DBK277" s="27"/>
      <c r="DBL277" s="27"/>
      <c r="DBM277" s="27"/>
      <c r="DBN277" s="27"/>
      <c r="DBO277" s="27"/>
      <c r="DBP277" s="27"/>
      <c r="DBQ277" s="27"/>
      <c r="DBR277" s="27"/>
      <c r="DBS277" s="27"/>
      <c r="DBT277" s="27"/>
      <c r="DBU277" s="27"/>
      <c r="DBV277" s="27"/>
      <c r="DBW277" s="27"/>
      <c r="DBX277" s="27"/>
      <c r="DBY277" s="27"/>
      <c r="DBZ277" s="27"/>
      <c r="DCA277" s="27"/>
      <c r="DCB277" s="27"/>
      <c r="DCC277" s="27"/>
      <c r="DCD277" s="27"/>
      <c r="DCE277" s="27"/>
      <c r="DCF277" s="27"/>
      <c r="DCG277" s="27"/>
      <c r="DCH277" s="27"/>
      <c r="DCI277" s="27"/>
      <c r="DCJ277" s="27"/>
      <c r="DCK277" s="27"/>
      <c r="DCL277" s="27"/>
      <c r="DCM277" s="27"/>
      <c r="DCN277" s="27"/>
      <c r="DCO277" s="27"/>
      <c r="DCP277" s="27"/>
      <c r="DCQ277" s="27"/>
      <c r="DCR277" s="27"/>
      <c r="DCS277" s="27"/>
      <c r="DCT277" s="27"/>
      <c r="DCU277" s="27"/>
      <c r="DCV277" s="27"/>
      <c r="DCW277" s="27"/>
      <c r="DCX277" s="27"/>
      <c r="DCY277" s="27"/>
      <c r="DCZ277" s="27"/>
      <c r="DDA277" s="27"/>
      <c r="DDB277" s="27"/>
      <c r="DDC277" s="27"/>
      <c r="DDD277" s="27"/>
      <c r="DDE277" s="27"/>
      <c r="DDF277" s="27"/>
      <c r="DDG277" s="27"/>
      <c r="DDH277" s="27"/>
      <c r="DDI277" s="27"/>
      <c r="DDJ277" s="27"/>
      <c r="DDK277" s="27"/>
      <c r="DDL277" s="27"/>
      <c r="DDM277" s="27"/>
      <c r="DDN277" s="27"/>
      <c r="DDO277" s="27"/>
      <c r="DDP277" s="27"/>
      <c r="DDQ277" s="27"/>
      <c r="DDR277" s="27"/>
      <c r="DDS277" s="27"/>
      <c r="DDT277" s="27"/>
      <c r="DDU277" s="27"/>
      <c r="DDV277" s="27"/>
      <c r="DDW277" s="27"/>
      <c r="DDX277" s="27"/>
      <c r="DDY277" s="27"/>
      <c r="DDZ277" s="27"/>
      <c r="DEA277" s="27"/>
      <c r="DEB277" s="27"/>
      <c r="DEC277" s="27"/>
      <c r="DED277" s="27"/>
      <c r="DEE277" s="27"/>
      <c r="DEF277" s="27"/>
      <c r="DEG277" s="27"/>
      <c r="DEH277" s="27"/>
      <c r="DEI277" s="27"/>
      <c r="DEJ277" s="27"/>
      <c r="DEK277" s="27"/>
      <c r="DEL277" s="27"/>
      <c r="DEM277" s="27"/>
      <c r="DEN277" s="27"/>
      <c r="DEO277" s="27"/>
      <c r="DEP277" s="27"/>
      <c r="DEQ277" s="27"/>
      <c r="DER277" s="27"/>
      <c r="DES277" s="27"/>
      <c r="DET277" s="27"/>
      <c r="DEU277" s="27"/>
      <c r="DEV277" s="27"/>
      <c r="DEW277" s="27"/>
      <c r="DEX277" s="27"/>
      <c r="DEY277" s="27"/>
      <c r="DEZ277" s="27"/>
      <c r="DFA277" s="27"/>
      <c r="DFB277" s="27"/>
      <c r="DFC277" s="27"/>
      <c r="DFD277" s="27"/>
      <c r="DFE277" s="27"/>
      <c r="DFF277" s="27"/>
      <c r="DFG277" s="27"/>
      <c r="DFH277" s="27"/>
      <c r="DFI277" s="27"/>
      <c r="DFJ277" s="27"/>
      <c r="DFK277" s="27"/>
      <c r="DFL277" s="27"/>
      <c r="DFM277" s="27"/>
      <c r="DFN277" s="27"/>
      <c r="DFO277" s="27"/>
      <c r="DFP277" s="27"/>
      <c r="DFQ277" s="27"/>
      <c r="DFR277" s="27"/>
      <c r="DFS277" s="27"/>
      <c r="DFT277" s="27"/>
      <c r="DFU277" s="27"/>
      <c r="DFV277" s="27"/>
      <c r="DFW277" s="27"/>
      <c r="DFX277" s="27"/>
      <c r="DFY277" s="27"/>
      <c r="DFZ277" s="27"/>
      <c r="DGA277" s="27"/>
      <c r="DGB277" s="27"/>
      <c r="DGC277" s="27"/>
      <c r="DGD277" s="27"/>
      <c r="DGE277" s="27"/>
      <c r="DGF277" s="27"/>
      <c r="DGG277" s="27"/>
      <c r="DGH277" s="27"/>
      <c r="DGI277" s="27"/>
      <c r="DGJ277" s="27"/>
      <c r="DGK277" s="27"/>
      <c r="DGL277" s="27"/>
      <c r="DGM277" s="27"/>
      <c r="DGN277" s="27"/>
      <c r="DGO277" s="27"/>
      <c r="DGP277" s="27"/>
      <c r="DGQ277" s="27"/>
      <c r="DGR277" s="27"/>
      <c r="DGS277" s="27"/>
      <c r="DGT277" s="27"/>
      <c r="DGU277" s="27"/>
      <c r="DGV277" s="27"/>
      <c r="DGW277" s="27"/>
      <c r="DGX277" s="27"/>
      <c r="DGY277" s="27"/>
      <c r="DGZ277" s="27"/>
      <c r="DHA277" s="27"/>
      <c r="DHB277" s="27"/>
      <c r="DHC277" s="27"/>
      <c r="DHD277" s="27"/>
      <c r="DHE277" s="27"/>
      <c r="DHF277" s="27"/>
      <c r="DHG277" s="27"/>
      <c r="DHH277" s="27"/>
      <c r="DHI277" s="27"/>
      <c r="DHJ277" s="27"/>
      <c r="DHK277" s="27"/>
      <c r="DHL277" s="27"/>
      <c r="DHM277" s="27"/>
      <c r="DHN277" s="27"/>
      <c r="DHO277" s="27"/>
      <c r="DHP277" s="27"/>
      <c r="DHQ277" s="27"/>
      <c r="DHR277" s="27"/>
      <c r="DHS277" s="27"/>
      <c r="DHT277" s="27"/>
      <c r="DHU277" s="27"/>
      <c r="DHV277" s="27"/>
      <c r="DHW277" s="27"/>
      <c r="DHX277" s="27"/>
      <c r="DHY277" s="27"/>
      <c r="DHZ277" s="27"/>
      <c r="DIA277" s="27"/>
      <c r="DIB277" s="27"/>
      <c r="DIC277" s="27"/>
      <c r="DID277" s="27"/>
      <c r="DIE277" s="27"/>
      <c r="DIF277" s="27"/>
      <c r="DIG277" s="27"/>
      <c r="DIH277" s="27"/>
      <c r="DII277" s="27"/>
      <c r="DIJ277" s="27"/>
      <c r="DIK277" s="27"/>
      <c r="DIL277" s="27"/>
      <c r="DIM277" s="27"/>
      <c r="DIN277" s="27"/>
      <c r="DIO277" s="27"/>
      <c r="DIP277" s="27"/>
      <c r="DIQ277" s="27"/>
      <c r="DIR277" s="27"/>
      <c r="DIS277" s="27"/>
      <c r="DIT277" s="27"/>
      <c r="DIU277" s="27"/>
      <c r="DIV277" s="27"/>
      <c r="DIW277" s="27"/>
      <c r="DIX277" s="27"/>
      <c r="DIY277" s="27"/>
      <c r="DIZ277" s="27"/>
      <c r="DJA277" s="27"/>
      <c r="DJB277" s="27"/>
      <c r="DJC277" s="27"/>
      <c r="DJD277" s="27"/>
      <c r="DJE277" s="27"/>
      <c r="DJF277" s="27"/>
      <c r="DJG277" s="27"/>
      <c r="DJH277" s="27"/>
      <c r="DJI277" s="27"/>
      <c r="DJJ277" s="27"/>
      <c r="DJK277" s="27"/>
      <c r="DJL277" s="27"/>
      <c r="DJM277" s="27"/>
      <c r="DJN277" s="27"/>
      <c r="DJO277" s="27"/>
      <c r="DJP277" s="27"/>
      <c r="DJQ277" s="27"/>
      <c r="DJR277" s="27"/>
      <c r="DJS277" s="27"/>
      <c r="DJT277" s="27"/>
      <c r="DJU277" s="27"/>
      <c r="DJV277" s="27"/>
      <c r="DJW277" s="27"/>
      <c r="DJX277" s="27"/>
      <c r="DJY277" s="27"/>
      <c r="DJZ277" s="27"/>
      <c r="DKA277" s="27"/>
      <c r="DKB277" s="27"/>
      <c r="DKC277" s="27"/>
      <c r="DKD277" s="27"/>
      <c r="DKE277" s="27"/>
      <c r="DKF277" s="27"/>
      <c r="DKG277" s="27"/>
      <c r="DKH277" s="27"/>
      <c r="DKI277" s="27"/>
      <c r="DKJ277" s="27"/>
      <c r="DKK277" s="27"/>
      <c r="DKL277" s="27"/>
      <c r="DKM277" s="27"/>
      <c r="DKN277" s="27"/>
      <c r="DKO277" s="27"/>
      <c r="DKP277" s="27"/>
      <c r="DKQ277" s="27"/>
      <c r="DKR277" s="27"/>
      <c r="DKS277" s="27"/>
      <c r="DKT277" s="27"/>
      <c r="DKU277" s="27"/>
      <c r="DKV277" s="27"/>
      <c r="DKW277" s="27"/>
      <c r="DKX277" s="27"/>
      <c r="DKY277" s="27"/>
      <c r="DKZ277" s="27"/>
      <c r="DLA277" s="27"/>
      <c r="DLB277" s="27"/>
      <c r="DLC277" s="27"/>
      <c r="DLD277" s="27"/>
      <c r="DLE277" s="27"/>
      <c r="DLF277" s="27"/>
      <c r="DLG277" s="27"/>
      <c r="DLH277" s="27"/>
      <c r="DLI277" s="27"/>
      <c r="DLJ277" s="27"/>
      <c r="DLK277" s="27"/>
      <c r="DLL277" s="27"/>
      <c r="DLM277" s="27"/>
      <c r="DLN277" s="27"/>
      <c r="DLO277" s="27"/>
      <c r="DLP277" s="27"/>
      <c r="DLQ277" s="27"/>
      <c r="DLR277" s="27"/>
      <c r="DLS277" s="27"/>
      <c r="DLT277" s="27"/>
      <c r="DLU277" s="27"/>
      <c r="DLV277" s="27"/>
      <c r="DLW277" s="27"/>
      <c r="DLX277" s="27"/>
      <c r="DLY277" s="27"/>
      <c r="DLZ277" s="27"/>
      <c r="DMA277" s="27"/>
      <c r="DMB277" s="27"/>
      <c r="DMC277" s="27"/>
      <c r="DMD277" s="27"/>
      <c r="DME277" s="27"/>
      <c r="DMF277" s="27"/>
      <c r="DMG277" s="27"/>
      <c r="DMH277" s="27"/>
      <c r="DMI277" s="27"/>
      <c r="DMJ277" s="27"/>
      <c r="DMK277" s="27"/>
      <c r="DML277" s="27"/>
      <c r="DMM277" s="27"/>
      <c r="DMN277" s="27"/>
      <c r="DMO277" s="27"/>
      <c r="DMP277" s="27"/>
      <c r="DMQ277" s="27"/>
      <c r="DMR277" s="27"/>
      <c r="DMS277" s="27"/>
      <c r="DMT277" s="27"/>
      <c r="DMU277" s="27"/>
      <c r="DMV277" s="27"/>
      <c r="DMW277" s="27"/>
      <c r="DMX277" s="27"/>
      <c r="DMY277" s="27"/>
      <c r="DMZ277" s="27"/>
      <c r="DNA277" s="27"/>
      <c r="DNB277" s="27"/>
      <c r="DNC277" s="27"/>
      <c r="DND277" s="27"/>
      <c r="DNE277" s="27"/>
      <c r="DNF277" s="27"/>
      <c r="DNG277" s="27"/>
      <c r="DNH277" s="27"/>
      <c r="DNI277" s="27"/>
      <c r="DNJ277" s="27"/>
      <c r="DNK277" s="27"/>
      <c r="DNL277" s="27"/>
      <c r="DNM277" s="27"/>
      <c r="DNN277" s="27"/>
      <c r="DNO277" s="27"/>
      <c r="DNP277" s="27"/>
      <c r="DNQ277" s="27"/>
      <c r="DNR277" s="27"/>
      <c r="DNS277" s="27"/>
      <c r="DNT277" s="27"/>
      <c r="DNU277" s="27"/>
      <c r="DNV277" s="27"/>
      <c r="DNW277" s="27"/>
      <c r="DNX277" s="27"/>
      <c r="DNY277" s="27"/>
      <c r="DNZ277" s="27"/>
      <c r="DOA277" s="27"/>
      <c r="DOB277" s="27"/>
      <c r="DOC277" s="27"/>
      <c r="DOD277" s="27"/>
      <c r="DOE277" s="27"/>
      <c r="DOF277" s="27"/>
      <c r="DOG277" s="27"/>
      <c r="DOH277" s="27"/>
      <c r="DOI277" s="27"/>
      <c r="DOJ277" s="27"/>
      <c r="DOK277" s="27"/>
      <c r="DOL277" s="27"/>
      <c r="DOM277" s="27"/>
      <c r="DON277" s="27"/>
      <c r="DOO277" s="27"/>
      <c r="DOP277" s="27"/>
      <c r="DOQ277" s="27"/>
      <c r="DOR277" s="27"/>
      <c r="DOS277" s="27"/>
      <c r="DOT277" s="27"/>
      <c r="DOU277" s="27"/>
      <c r="DOV277" s="27"/>
      <c r="DOW277" s="27"/>
      <c r="DOX277" s="27"/>
      <c r="DOY277" s="27"/>
      <c r="DOZ277" s="27"/>
      <c r="DPA277" s="27"/>
      <c r="DPB277" s="27"/>
      <c r="DPC277" s="27"/>
      <c r="DPD277" s="27"/>
      <c r="DPE277" s="27"/>
      <c r="DPF277" s="27"/>
      <c r="DPG277" s="27"/>
      <c r="DPH277" s="27"/>
      <c r="DPI277" s="27"/>
      <c r="DPJ277" s="27"/>
      <c r="DPK277" s="27"/>
      <c r="DPL277" s="27"/>
      <c r="DPM277" s="27"/>
      <c r="DPN277" s="27"/>
      <c r="DPO277" s="27"/>
      <c r="DPP277" s="27"/>
      <c r="DPQ277" s="27"/>
      <c r="DPR277" s="27"/>
      <c r="DPS277" s="27"/>
      <c r="DPT277" s="27"/>
      <c r="DPU277" s="27"/>
      <c r="DPV277" s="27"/>
      <c r="DPW277" s="27"/>
      <c r="DPX277" s="27"/>
      <c r="DPY277" s="27"/>
      <c r="DPZ277" s="27"/>
      <c r="DQA277" s="27"/>
      <c r="DQB277" s="27"/>
      <c r="DQC277" s="27"/>
      <c r="DQD277" s="27"/>
      <c r="DQE277" s="27"/>
      <c r="DQF277" s="27"/>
      <c r="DQG277" s="27"/>
      <c r="DQH277" s="27"/>
      <c r="DQI277" s="27"/>
      <c r="DQJ277" s="27"/>
      <c r="DQK277" s="27"/>
      <c r="DQL277" s="27"/>
      <c r="DQM277" s="27"/>
      <c r="DQN277" s="27"/>
      <c r="DQO277" s="27"/>
      <c r="DQP277" s="27"/>
      <c r="DQQ277" s="27"/>
      <c r="DQR277" s="27"/>
      <c r="DQS277" s="27"/>
      <c r="DQT277" s="27"/>
      <c r="DQU277" s="27"/>
      <c r="DQV277" s="27"/>
      <c r="DQW277" s="27"/>
      <c r="DQX277" s="27"/>
      <c r="DQY277" s="27"/>
      <c r="DQZ277" s="27"/>
      <c r="DRA277" s="27"/>
      <c r="DRB277" s="27"/>
      <c r="DRC277" s="27"/>
      <c r="DRD277" s="27"/>
      <c r="DRE277" s="27"/>
      <c r="DRF277" s="27"/>
      <c r="DRG277" s="27"/>
      <c r="DRH277" s="27"/>
      <c r="DRI277" s="27"/>
      <c r="DRJ277" s="27"/>
      <c r="DRK277" s="27"/>
      <c r="DRL277" s="27"/>
      <c r="DRM277" s="27"/>
      <c r="DRN277" s="27"/>
      <c r="DRO277" s="27"/>
      <c r="DRP277" s="27"/>
      <c r="DRQ277" s="27"/>
      <c r="DRR277" s="27"/>
      <c r="DRS277" s="27"/>
      <c r="DRT277" s="27"/>
      <c r="DRU277" s="27"/>
      <c r="DRV277" s="27"/>
      <c r="DRW277" s="27"/>
      <c r="DRX277" s="27"/>
      <c r="DRY277" s="27"/>
      <c r="DRZ277" s="27"/>
      <c r="DSA277" s="27"/>
      <c r="DSB277" s="27"/>
      <c r="DSC277" s="27"/>
      <c r="DSD277" s="27"/>
      <c r="DSE277" s="27"/>
      <c r="DSF277" s="27"/>
      <c r="DSG277" s="27"/>
      <c r="DSH277" s="27"/>
      <c r="DSI277" s="27"/>
      <c r="DSJ277" s="27"/>
      <c r="DSK277" s="27"/>
      <c r="DSL277" s="27"/>
      <c r="DSM277" s="27"/>
      <c r="DSN277" s="27"/>
      <c r="DSO277" s="27"/>
      <c r="DSP277" s="27"/>
      <c r="DSQ277" s="27"/>
      <c r="DSR277" s="27"/>
      <c r="DSS277" s="27"/>
      <c r="DST277" s="27"/>
      <c r="DSU277" s="27"/>
      <c r="DSV277" s="27"/>
      <c r="DSW277" s="27"/>
      <c r="DSX277" s="27"/>
      <c r="DSY277" s="27"/>
      <c r="DSZ277" s="27"/>
      <c r="DTA277" s="27"/>
      <c r="DTB277" s="27"/>
      <c r="DTC277" s="27"/>
      <c r="DTD277" s="27"/>
      <c r="DTE277" s="27"/>
      <c r="DTF277" s="27"/>
      <c r="DTG277" s="27"/>
      <c r="DTH277" s="27"/>
      <c r="DTI277" s="27"/>
      <c r="DTJ277" s="27"/>
      <c r="DTK277" s="27"/>
      <c r="DTL277" s="27"/>
      <c r="DTM277" s="27"/>
      <c r="DTN277" s="27"/>
      <c r="DTO277" s="27"/>
      <c r="DTP277" s="27"/>
      <c r="DTQ277" s="27"/>
      <c r="DTR277" s="27"/>
      <c r="DTS277" s="27"/>
      <c r="DTT277" s="27"/>
      <c r="DTU277" s="27"/>
      <c r="DTV277" s="27"/>
      <c r="DTW277" s="27"/>
      <c r="DTX277" s="27"/>
      <c r="DTY277" s="27"/>
      <c r="DTZ277" s="27"/>
      <c r="DUA277" s="27"/>
      <c r="DUB277" s="27"/>
      <c r="DUC277" s="27"/>
      <c r="DUD277" s="27"/>
      <c r="DUE277" s="27"/>
      <c r="DUF277" s="27"/>
      <c r="DUG277" s="27"/>
      <c r="DUH277" s="27"/>
      <c r="DUI277" s="27"/>
      <c r="DUJ277" s="27"/>
      <c r="DUK277" s="27"/>
      <c r="DUL277" s="27"/>
      <c r="DUM277" s="27"/>
      <c r="DUN277" s="27"/>
      <c r="DUO277" s="27"/>
      <c r="DUP277" s="27"/>
      <c r="DUQ277" s="27"/>
      <c r="DUR277" s="27"/>
      <c r="DUS277" s="27"/>
      <c r="DUT277" s="27"/>
      <c r="DUU277" s="27"/>
      <c r="DUV277" s="27"/>
      <c r="DUW277" s="27"/>
      <c r="DUX277" s="27"/>
      <c r="DUY277" s="27"/>
      <c r="DUZ277" s="27"/>
      <c r="DVA277" s="27"/>
      <c r="DVB277" s="27"/>
      <c r="DVC277" s="27"/>
      <c r="DVD277" s="27"/>
      <c r="DVE277" s="27"/>
      <c r="DVF277" s="27"/>
      <c r="DVG277" s="27"/>
      <c r="DVH277" s="27"/>
      <c r="DVI277" s="27"/>
      <c r="DVJ277" s="27"/>
      <c r="DVK277" s="27"/>
      <c r="DVL277" s="27"/>
      <c r="DVM277" s="27"/>
      <c r="DVN277" s="27"/>
      <c r="DVO277" s="27"/>
      <c r="DVP277" s="27"/>
      <c r="DVQ277" s="27"/>
      <c r="DVR277" s="27"/>
      <c r="DVS277" s="27"/>
      <c r="DVT277" s="27"/>
      <c r="DVU277" s="27"/>
      <c r="DVV277" s="27"/>
      <c r="DVW277" s="27"/>
      <c r="DVX277" s="27"/>
      <c r="DVY277" s="27"/>
      <c r="DVZ277" s="27"/>
      <c r="DWA277" s="27"/>
      <c r="DWB277" s="27"/>
      <c r="DWC277" s="27"/>
      <c r="DWD277" s="27"/>
      <c r="DWE277" s="27"/>
      <c r="DWF277" s="27"/>
      <c r="DWG277" s="27"/>
      <c r="DWH277" s="27"/>
      <c r="DWI277" s="27"/>
      <c r="DWJ277" s="27"/>
      <c r="DWK277" s="27"/>
      <c r="DWL277" s="27"/>
      <c r="DWM277" s="27"/>
      <c r="DWN277" s="27"/>
      <c r="DWO277" s="27"/>
      <c r="DWP277" s="27"/>
      <c r="DWQ277" s="27"/>
      <c r="DWR277" s="27"/>
      <c r="DWS277" s="27"/>
      <c r="DWT277" s="27"/>
      <c r="DWU277" s="27"/>
      <c r="DWV277" s="27"/>
      <c r="DWW277" s="27"/>
      <c r="DWX277" s="27"/>
      <c r="DWY277" s="27"/>
      <c r="DWZ277" s="27"/>
      <c r="DXA277" s="27"/>
      <c r="DXB277" s="27"/>
      <c r="DXC277" s="27"/>
      <c r="DXD277" s="27"/>
      <c r="DXE277" s="27"/>
      <c r="DXF277" s="27"/>
      <c r="DXG277" s="27"/>
      <c r="DXH277" s="27"/>
      <c r="DXI277" s="27"/>
      <c r="DXJ277" s="27"/>
      <c r="DXK277" s="27"/>
      <c r="DXL277" s="27"/>
      <c r="DXM277" s="27"/>
      <c r="DXN277" s="27"/>
      <c r="DXO277" s="27"/>
      <c r="DXP277" s="27"/>
      <c r="DXQ277" s="27"/>
      <c r="DXR277" s="27"/>
      <c r="DXS277" s="27"/>
      <c r="DXT277" s="27"/>
      <c r="DXU277" s="27"/>
      <c r="DXV277" s="27"/>
      <c r="DXW277" s="27"/>
      <c r="DXX277" s="27"/>
      <c r="DXY277" s="27"/>
      <c r="DXZ277" s="27"/>
      <c r="DYA277" s="27"/>
      <c r="DYB277" s="27"/>
      <c r="DYC277" s="27"/>
      <c r="DYD277" s="27"/>
      <c r="DYE277" s="27"/>
      <c r="DYF277" s="27"/>
      <c r="DYG277" s="27"/>
      <c r="DYH277" s="27"/>
      <c r="DYI277" s="27"/>
      <c r="DYJ277" s="27"/>
      <c r="DYK277" s="27"/>
      <c r="DYL277" s="27"/>
      <c r="DYM277" s="27"/>
      <c r="DYN277" s="27"/>
      <c r="DYO277" s="27"/>
      <c r="DYP277" s="27"/>
      <c r="DYQ277" s="27"/>
      <c r="DYR277" s="27"/>
      <c r="DYS277" s="27"/>
      <c r="DYT277" s="27"/>
      <c r="DYU277" s="27"/>
      <c r="DYV277" s="27"/>
      <c r="DYW277" s="27"/>
      <c r="DYX277" s="27"/>
      <c r="DYY277" s="27"/>
      <c r="DYZ277" s="27"/>
      <c r="DZA277" s="27"/>
      <c r="DZB277" s="27"/>
      <c r="DZC277" s="27"/>
      <c r="DZD277" s="27"/>
      <c r="DZE277" s="27"/>
      <c r="DZF277" s="27"/>
      <c r="DZG277" s="27"/>
      <c r="DZH277" s="27"/>
      <c r="DZI277" s="27"/>
      <c r="DZJ277" s="27"/>
      <c r="DZK277" s="27"/>
      <c r="DZL277" s="27"/>
      <c r="DZM277" s="27"/>
      <c r="DZN277" s="27"/>
      <c r="DZO277" s="27"/>
      <c r="DZP277" s="27"/>
      <c r="DZQ277" s="27"/>
      <c r="DZR277" s="27"/>
      <c r="DZS277" s="27"/>
      <c r="DZT277" s="27"/>
      <c r="DZU277" s="27"/>
      <c r="DZV277" s="27"/>
      <c r="DZW277" s="27"/>
      <c r="DZX277" s="27"/>
      <c r="DZY277" s="27"/>
      <c r="DZZ277" s="27"/>
      <c r="EAA277" s="27"/>
      <c r="EAB277" s="27"/>
      <c r="EAC277" s="27"/>
      <c r="EAD277" s="27"/>
      <c r="EAE277" s="27"/>
      <c r="EAF277" s="27"/>
      <c r="EAG277" s="27"/>
      <c r="EAH277" s="27"/>
      <c r="EAI277" s="27"/>
      <c r="EAJ277" s="27"/>
      <c r="EAK277" s="27"/>
      <c r="EAL277" s="27"/>
      <c r="EAM277" s="27"/>
      <c r="EAN277" s="27"/>
      <c r="EAO277" s="27"/>
      <c r="EAP277" s="27"/>
      <c r="EAQ277" s="27"/>
      <c r="EAR277" s="27"/>
      <c r="EAS277" s="27"/>
      <c r="EAT277" s="27"/>
      <c r="EAU277" s="27"/>
      <c r="EAV277" s="27"/>
      <c r="EAW277" s="27"/>
      <c r="EAX277" s="27"/>
      <c r="EAY277" s="27"/>
      <c r="EAZ277" s="27"/>
      <c r="EBA277" s="27"/>
      <c r="EBB277" s="27"/>
      <c r="EBC277" s="27"/>
      <c r="EBD277" s="27"/>
      <c r="EBE277" s="27"/>
      <c r="EBF277" s="27"/>
      <c r="EBG277" s="27"/>
      <c r="EBH277" s="27"/>
      <c r="EBI277" s="27"/>
      <c r="EBJ277" s="27"/>
      <c r="EBK277" s="27"/>
      <c r="EBL277" s="27"/>
      <c r="EBM277" s="27"/>
      <c r="EBN277" s="27"/>
      <c r="EBO277" s="27"/>
      <c r="EBP277" s="27"/>
      <c r="EBQ277" s="27"/>
      <c r="EBR277" s="27"/>
      <c r="EBS277" s="27"/>
      <c r="EBT277" s="27"/>
      <c r="EBU277" s="27"/>
      <c r="EBV277" s="27"/>
      <c r="EBW277" s="27"/>
      <c r="EBX277" s="27"/>
      <c r="EBY277" s="27"/>
      <c r="EBZ277" s="27"/>
      <c r="ECA277" s="27"/>
      <c r="ECB277" s="27"/>
      <c r="ECC277" s="27"/>
      <c r="ECD277" s="27"/>
      <c r="ECE277" s="27"/>
      <c r="ECF277" s="27"/>
      <c r="ECG277" s="27"/>
      <c r="ECH277" s="27"/>
      <c r="ECI277" s="27"/>
      <c r="ECJ277" s="27"/>
      <c r="ECK277" s="27"/>
      <c r="ECL277" s="27"/>
      <c r="ECM277" s="27"/>
      <c r="ECN277" s="27"/>
      <c r="ECO277" s="27"/>
      <c r="ECP277" s="27"/>
      <c r="ECQ277" s="27"/>
      <c r="ECR277" s="27"/>
      <c r="ECS277" s="27"/>
      <c r="ECT277" s="27"/>
      <c r="ECU277" s="27"/>
      <c r="ECV277" s="27"/>
      <c r="ECW277" s="27"/>
      <c r="ECX277" s="27"/>
      <c r="ECY277" s="27"/>
      <c r="ECZ277" s="27"/>
      <c r="EDA277" s="27"/>
      <c r="EDB277" s="27"/>
      <c r="EDC277" s="27"/>
      <c r="EDD277" s="27"/>
      <c r="EDE277" s="27"/>
      <c r="EDF277" s="27"/>
      <c r="EDG277" s="27"/>
      <c r="EDH277" s="27"/>
      <c r="EDI277" s="27"/>
      <c r="EDJ277" s="27"/>
      <c r="EDK277" s="27"/>
      <c r="EDL277" s="27"/>
      <c r="EDM277" s="27"/>
      <c r="EDN277" s="27"/>
      <c r="EDO277" s="27"/>
      <c r="EDP277" s="27"/>
      <c r="EDQ277" s="27"/>
      <c r="EDR277" s="27"/>
      <c r="EDS277" s="27"/>
      <c r="EDT277" s="27"/>
      <c r="EDU277" s="27"/>
      <c r="EDV277" s="27"/>
      <c r="EDW277" s="27"/>
      <c r="EDX277" s="27"/>
      <c r="EDY277" s="27"/>
      <c r="EDZ277" s="27"/>
      <c r="EEA277" s="27"/>
      <c r="EEB277" s="27"/>
      <c r="EEC277" s="27"/>
      <c r="EED277" s="27"/>
      <c r="EEE277" s="27"/>
      <c r="EEF277" s="27"/>
      <c r="EEG277" s="27"/>
      <c r="EEH277" s="27"/>
      <c r="EEI277" s="27"/>
      <c r="EEJ277" s="27"/>
      <c r="EEK277" s="27"/>
      <c r="EEL277" s="27"/>
      <c r="EEM277" s="27"/>
      <c r="EEN277" s="27"/>
      <c r="EEO277" s="27"/>
      <c r="EEP277" s="27"/>
      <c r="EEQ277" s="27"/>
      <c r="EER277" s="27"/>
      <c r="EES277" s="27"/>
      <c r="EET277" s="27"/>
      <c r="EEU277" s="27"/>
      <c r="EEV277" s="27"/>
      <c r="EEW277" s="27"/>
      <c r="EEX277" s="27"/>
      <c r="EEY277" s="27"/>
      <c r="EEZ277" s="27"/>
      <c r="EFA277" s="27"/>
      <c r="EFB277" s="27"/>
      <c r="EFC277" s="27"/>
      <c r="EFD277" s="27"/>
      <c r="EFE277" s="27"/>
      <c r="EFF277" s="27"/>
      <c r="EFG277" s="27"/>
      <c r="EFH277" s="27"/>
      <c r="EFI277" s="27"/>
      <c r="EFJ277" s="27"/>
      <c r="EFK277" s="27"/>
      <c r="EFL277" s="27"/>
      <c r="EFM277" s="27"/>
      <c r="EFN277" s="27"/>
      <c r="EFO277" s="27"/>
      <c r="EFP277" s="27"/>
      <c r="EFQ277" s="27"/>
      <c r="EFR277" s="27"/>
      <c r="EFS277" s="27"/>
      <c r="EFT277" s="27"/>
      <c r="EFU277" s="27"/>
      <c r="EFV277" s="27"/>
      <c r="EFW277" s="27"/>
      <c r="EFX277" s="27"/>
      <c r="EFY277" s="27"/>
      <c r="EFZ277" s="27"/>
      <c r="EGA277" s="27"/>
      <c r="EGB277" s="27"/>
      <c r="EGC277" s="27"/>
      <c r="EGD277" s="27"/>
      <c r="EGE277" s="27"/>
      <c r="EGF277" s="27"/>
      <c r="EGG277" s="27"/>
      <c r="EGH277" s="27"/>
      <c r="EGI277" s="27"/>
      <c r="EGJ277" s="27"/>
      <c r="EGK277" s="27"/>
      <c r="EGL277" s="27"/>
      <c r="EGM277" s="27"/>
      <c r="EGN277" s="27"/>
      <c r="EGO277" s="27"/>
      <c r="EGP277" s="27"/>
      <c r="EGQ277" s="27"/>
      <c r="EGR277" s="27"/>
      <c r="EGS277" s="27"/>
      <c r="EGT277" s="27"/>
      <c r="EGU277" s="27"/>
      <c r="EGV277" s="27"/>
      <c r="EGW277" s="27"/>
      <c r="EGX277" s="27"/>
      <c r="EGY277" s="27"/>
      <c r="EGZ277" s="27"/>
      <c r="EHA277" s="27"/>
      <c r="EHB277" s="27"/>
      <c r="EHC277" s="27"/>
      <c r="EHD277" s="27"/>
      <c r="EHE277" s="27"/>
      <c r="EHF277" s="27"/>
      <c r="EHG277" s="27"/>
      <c r="EHH277" s="27"/>
      <c r="EHI277" s="27"/>
      <c r="EHJ277" s="27"/>
      <c r="EHK277" s="27"/>
      <c r="EHL277" s="27"/>
      <c r="EHM277" s="27"/>
      <c r="EHN277" s="27"/>
      <c r="EHO277" s="27"/>
      <c r="EHP277" s="27"/>
      <c r="EHQ277" s="27"/>
      <c r="EHR277" s="27"/>
      <c r="EHS277" s="27"/>
      <c r="EHT277" s="27"/>
      <c r="EHU277" s="27"/>
      <c r="EHV277" s="27"/>
      <c r="EHW277" s="27"/>
      <c r="EHX277" s="27"/>
      <c r="EHY277" s="27"/>
      <c r="EHZ277" s="27"/>
      <c r="EIA277" s="27"/>
      <c r="EIB277" s="27"/>
      <c r="EIC277" s="27"/>
      <c r="EID277" s="27"/>
      <c r="EIE277" s="27"/>
      <c r="EIF277" s="27"/>
      <c r="EIG277" s="27"/>
      <c r="EIH277" s="27"/>
      <c r="EII277" s="27"/>
      <c r="EIJ277" s="27"/>
      <c r="EIK277" s="27"/>
      <c r="EIL277" s="27"/>
      <c r="EIM277" s="27"/>
      <c r="EIN277" s="27"/>
      <c r="EIO277" s="27"/>
      <c r="EIP277" s="27"/>
      <c r="EIQ277" s="27"/>
      <c r="EIR277" s="27"/>
      <c r="EIS277" s="27"/>
      <c r="EIT277" s="27"/>
      <c r="EIU277" s="27"/>
      <c r="EIV277" s="27"/>
      <c r="EIW277" s="27"/>
      <c r="EIX277" s="27"/>
      <c r="EIY277" s="27"/>
      <c r="EIZ277" s="27"/>
      <c r="EJA277" s="27"/>
      <c r="EJB277" s="27"/>
      <c r="EJC277" s="27"/>
      <c r="EJD277" s="27"/>
      <c r="EJE277" s="27"/>
      <c r="EJF277" s="27"/>
      <c r="EJG277" s="27"/>
      <c r="EJH277" s="27"/>
      <c r="EJI277" s="27"/>
      <c r="EJJ277" s="27"/>
      <c r="EJK277" s="27"/>
      <c r="EJL277" s="27"/>
      <c r="EJM277" s="27"/>
      <c r="EJN277" s="27"/>
      <c r="EJO277" s="27"/>
      <c r="EJP277" s="27"/>
      <c r="EJQ277" s="27"/>
      <c r="EJR277" s="27"/>
      <c r="EJS277" s="27"/>
      <c r="EJT277" s="27"/>
      <c r="EJU277" s="27"/>
      <c r="EJV277" s="27"/>
      <c r="EJW277" s="27"/>
      <c r="EJX277" s="27"/>
      <c r="EJY277" s="27"/>
      <c r="EJZ277" s="27"/>
      <c r="EKA277" s="27"/>
      <c r="EKB277" s="27"/>
      <c r="EKC277" s="27"/>
      <c r="EKD277" s="27"/>
      <c r="EKE277" s="27"/>
      <c r="EKF277" s="27"/>
      <c r="EKG277" s="27"/>
      <c r="EKH277" s="27"/>
      <c r="EKI277" s="27"/>
      <c r="EKJ277" s="27"/>
      <c r="EKK277" s="27"/>
      <c r="EKL277" s="27"/>
      <c r="EKM277" s="27"/>
      <c r="EKN277" s="27"/>
      <c r="EKO277" s="27"/>
      <c r="EKP277" s="27"/>
      <c r="EKQ277" s="27"/>
      <c r="EKR277" s="27"/>
      <c r="EKS277" s="27"/>
      <c r="EKT277" s="27"/>
      <c r="EKU277" s="27"/>
      <c r="EKV277" s="27"/>
      <c r="EKW277" s="27"/>
      <c r="EKX277" s="27"/>
      <c r="EKY277" s="27"/>
      <c r="EKZ277" s="27"/>
      <c r="ELA277" s="27"/>
      <c r="ELB277" s="27"/>
      <c r="ELC277" s="27"/>
      <c r="ELD277" s="27"/>
      <c r="ELE277" s="27"/>
      <c r="ELF277" s="27"/>
      <c r="ELG277" s="27"/>
      <c r="ELH277" s="27"/>
      <c r="ELI277" s="27"/>
      <c r="ELJ277" s="27"/>
      <c r="ELK277" s="27"/>
      <c r="ELL277" s="27"/>
      <c r="ELM277" s="27"/>
      <c r="ELN277" s="27"/>
      <c r="ELO277" s="27"/>
      <c r="ELP277" s="27"/>
      <c r="ELQ277" s="27"/>
      <c r="ELR277" s="27"/>
      <c r="ELS277" s="27"/>
      <c r="ELT277" s="27"/>
      <c r="ELU277" s="27"/>
      <c r="ELV277" s="27"/>
      <c r="ELW277" s="27"/>
      <c r="ELX277" s="27"/>
      <c r="ELY277" s="27"/>
      <c r="ELZ277" s="27"/>
      <c r="EMA277" s="27"/>
      <c r="EMB277" s="27"/>
      <c r="EMC277" s="27"/>
      <c r="EMD277" s="27"/>
      <c r="EME277" s="27"/>
      <c r="EMF277" s="27"/>
      <c r="EMG277" s="27"/>
      <c r="EMH277" s="27"/>
      <c r="EMI277" s="27"/>
      <c r="EMJ277" s="27"/>
      <c r="EMK277" s="27"/>
      <c r="EML277" s="27"/>
      <c r="EMM277" s="27"/>
      <c r="EMN277" s="27"/>
      <c r="EMO277" s="27"/>
      <c r="EMP277" s="27"/>
      <c r="EMQ277" s="27"/>
      <c r="EMR277" s="27"/>
      <c r="EMS277" s="27"/>
      <c r="EMT277" s="27"/>
      <c r="EMU277" s="27"/>
      <c r="EMV277" s="27"/>
      <c r="EMW277" s="27"/>
      <c r="EMX277" s="27"/>
      <c r="EMY277" s="27"/>
      <c r="EMZ277" s="27"/>
      <c r="ENA277" s="27"/>
      <c r="ENB277" s="27"/>
      <c r="ENC277" s="27"/>
      <c r="END277" s="27"/>
      <c r="ENE277" s="27"/>
      <c r="ENF277" s="27"/>
      <c r="ENG277" s="27"/>
      <c r="ENH277" s="27"/>
      <c r="ENI277" s="27"/>
      <c r="ENJ277" s="27"/>
      <c r="ENK277" s="27"/>
      <c r="ENL277" s="27"/>
      <c r="ENM277" s="27"/>
      <c r="ENN277" s="27"/>
      <c r="ENO277" s="27"/>
      <c r="ENP277" s="27"/>
      <c r="ENQ277" s="27"/>
      <c r="ENR277" s="27"/>
      <c r="ENS277" s="27"/>
      <c r="ENT277" s="27"/>
      <c r="ENU277" s="27"/>
      <c r="ENV277" s="27"/>
      <c r="ENW277" s="27"/>
      <c r="ENX277" s="27"/>
      <c r="ENY277" s="27"/>
      <c r="ENZ277" s="27"/>
      <c r="EOA277" s="27"/>
      <c r="EOB277" s="27"/>
      <c r="EOC277" s="27"/>
      <c r="EOD277" s="27"/>
      <c r="EOE277" s="27"/>
      <c r="EOF277" s="27"/>
      <c r="EOG277" s="27"/>
      <c r="EOH277" s="27"/>
      <c r="EOI277" s="27"/>
      <c r="EOJ277" s="27"/>
      <c r="EOK277" s="27"/>
      <c r="EOL277" s="27"/>
      <c r="EOM277" s="27"/>
      <c r="EON277" s="27"/>
      <c r="EOO277" s="27"/>
      <c r="EOP277" s="27"/>
      <c r="EOQ277" s="27"/>
      <c r="EOR277" s="27"/>
      <c r="EOS277" s="27"/>
      <c r="EOT277" s="27"/>
      <c r="EOU277" s="27"/>
      <c r="EOV277" s="27"/>
      <c r="EOW277" s="27"/>
      <c r="EOX277" s="27"/>
      <c r="EOY277" s="27"/>
      <c r="EOZ277" s="27"/>
      <c r="EPA277" s="27"/>
      <c r="EPB277" s="27"/>
      <c r="EPC277" s="27"/>
      <c r="EPD277" s="27"/>
      <c r="EPE277" s="27"/>
      <c r="EPF277" s="27"/>
      <c r="EPG277" s="27"/>
      <c r="EPH277" s="27"/>
      <c r="EPI277" s="27"/>
      <c r="EPJ277" s="27"/>
      <c r="EPK277" s="27"/>
      <c r="EPL277" s="27"/>
      <c r="EPM277" s="27"/>
      <c r="EPN277" s="27"/>
      <c r="EPO277" s="27"/>
      <c r="EPP277" s="27"/>
      <c r="EPQ277" s="27"/>
      <c r="EPR277" s="27"/>
      <c r="EPS277" s="27"/>
      <c r="EPT277" s="27"/>
      <c r="EPU277" s="27"/>
      <c r="EPV277" s="27"/>
      <c r="EPW277" s="27"/>
      <c r="EPX277" s="27"/>
      <c r="EPY277" s="27"/>
      <c r="EPZ277" s="27"/>
      <c r="EQA277" s="27"/>
      <c r="EQB277" s="27"/>
      <c r="EQC277" s="27"/>
      <c r="EQD277" s="27"/>
      <c r="EQE277" s="27"/>
      <c r="EQF277" s="27"/>
      <c r="EQG277" s="27"/>
      <c r="EQH277" s="27"/>
      <c r="EQI277" s="27"/>
      <c r="EQJ277" s="27"/>
      <c r="EQK277" s="27"/>
      <c r="EQL277" s="27"/>
      <c r="EQM277" s="27"/>
      <c r="EQN277" s="27"/>
      <c r="EQO277" s="27"/>
      <c r="EQP277" s="27"/>
      <c r="EQQ277" s="27"/>
      <c r="EQR277" s="27"/>
      <c r="EQS277" s="27"/>
      <c r="EQT277" s="27"/>
      <c r="EQU277" s="27"/>
      <c r="EQV277" s="27"/>
      <c r="EQW277" s="27"/>
      <c r="EQX277" s="27"/>
      <c r="EQY277" s="27"/>
      <c r="EQZ277" s="27"/>
      <c r="ERA277" s="27"/>
      <c r="ERB277" s="27"/>
      <c r="ERC277" s="27"/>
      <c r="ERD277" s="27"/>
      <c r="ERE277" s="27"/>
      <c r="ERF277" s="27"/>
      <c r="ERG277" s="27"/>
      <c r="ERH277" s="27"/>
      <c r="ERI277" s="27"/>
      <c r="ERJ277" s="27"/>
      <c r="ERK277" s="27"/>
      <c r="ERL277" s="27"/>
      <c r="ERM277" s="27"/>
      <c r="ERN277" s="27"/>
      <c r="ERO277" s="27"/>
      <c r="ERP277" s="27"/>
      <c r="ERQ277" s="27"/>
      <c r="ERR277" s="27"/>
      <c r="ERS277" s="27"/>
      <c r="ERT277" s="27"/>
      <c r="ERU277" s="27"/>
      <c r="ERV277" s="27"/>
      <c r="ERW277" s="27"/>
      <c r="ERX277" s="27"/>
      <c r="ERY277" s="27"/>
      <c r="ERZ277" s="27"/>
      <c r="ESA277" s="27"/>
      <c r="ESB277" s="27"/>
      <c r="ESC277" s="27"/>
      <c r="ESD277" s="27"/>
      <c r="ESE277" s="27"/>
      <c r="ESF277" s="27"/>
      <c r="ESG277" s="27"/>
      <c r="ESH277" s="27"/>
      <c r="ESI277" s="27"/>
      <c r="ESJ277" s="27"/>
      <c r="ESK277" s="27"/>
      <c r="ESL277" s="27"/>
      <c r="ESM277" s="27"/>
      <c r="ESN277" s="27"/>
      <c r="ESO277" s="27"/>
      <c r="ESP277" s="27"/>
      <c r="ESQ277" s="27"/>
      <c r="ESR277" s="27"/>
      <c r="ESS277" s="27"/>
      <c r="EST277" s="27"/>
      <c r="ESU277" s="27"/>
      <c r="ESV277" s="27"/>
      <c r="ESW277" s="27"/>
      <c r="ESX277" s="27"/>
      <c r="ESY277" s="27"/>
      <c r="ESZ277" s="27"/>
      <c r="ETA277" s="27"/>
      <c r="ETB277" s="27"/>
      <c r="ETC277" s="27"/>
      <c r="ETD277" s="27"/>
      <c r="ETE277" s="27"/>
      <c r="ETF277" s="27"/>
      <c r="ETG277" s="27"/>
      <c r="ETH277" s="27"/>
      <c r="ETI277" s="27"/>
      <c r="ETJ277" s="27"/>
      <c r="ETK277" s="27"/>
      <c r="ETL277" s="27"/>
      <c r="ETM277" s="27"/>
      <c r="ETN277" s="27"/>
      <c r="ETO277" s="27"/>
      <c r="ETP277" s="27"/>
      <c r="ETQ277" s="27"/>
      <c r="ETR277" s="27"/>
      <c r="ETS277" s="27"/>
      <c r="ETT277" s="27"/>
      <c r="ETU277" s="27"/>
      <c r="ETV277" s="27"/>
      <c r="ETW277" s="27"/>
      <c r="ETX277" s="27"/>
      <c r="ETY277" s="27"/>
      <c r="ETZ277" s="27"/>
      <c r="EUA277" s="27"/>
      <c r="EUB277" s="27"/>
      <c r="EUC277" s="27"/>
      <c r="EUD277" s="27"/>
      <c r="EUE277" s="27"/>
      <c r="EUF277" s="27"/>
      <c r="EUG277" s="27"/>
      <c r="EUH277" s="27"/>
      <c r="EUI277" s="27"/>
      <c r="EUJ277" s="27"/>
      <c r="EUK277" s="27"/>
      <c r="EUL277" s="27"/>
      <c r="EUM277" s="27"/>
      <c r="EUN277" s="27"/>
      <c r="EUO277" s="27"/>
      <c r="EUP277" s="27"/>
      <c r="EUQ277" s="27"/>
      <c r="EUR277" s="27"/>
      <c r="EUS277" s="27"/>
      <c r="EUT277" s="27"/>
      <c r="EUU277" s="27"/>
      <c r="EUV277" s="27"/>
      <c r="EUW277" s="27"/>
      <c r="EUX277" s="27"/>
      <c r="EUY277" s="27"/>
      <c r="EUZ277" s="27"/>
      <c r="EVA277" s="27"/>
      <c r="EVB277" s="27"/>
      <c r="EVC277" s="27"/>
      <c r="EVD277" s="27"/>
      <c r="EVE277" s="27"/>
      <c r="EVF277" s="27"/>
      <c r="EVG277" s="27"/>
      <c r="EVH277" s="27"/>
      <c r="EVI277" s="27"/>
      <c r="EVJ277" s="27"/>
      <c r="EVK277" s="27"/>
      <c r="EVL277" s="27"/>
      <c r="EVM277" s="27"/>
      <c r="EVN277" s="27"/>
      <c r="EVO277" s="27"/>
      <c r="EVP277" s="27"/>
      <c r="EVQ277" s="27"/>
      <c r="EVR277" s="27"/>
      <c r="EVS277" s="27"/>
      <c r="EVT277" s="27"/>
      <c r="EVU277" s="27"/>
      <c r="EVV277" s="27"/>
      <c r="EVW277" s="27"/>
      <c r="EVX277" s="27"/>
      <c r="EVY277" s="27"/>
      <c r="EVZ277" s="27"/>
      <c r="EWA277" s="27"/>
      <c r="EWB277" s="27"/>
      <c r="EWC277" s="27"/>
      <c r="EWD277" s="27"/>
      <c r="EWE277" s="27"/>
      <c r="EWF277" s="27"/>
      <c r="EWG277" s="27"/>
      <c r="EWH277" s="27"/>
      <c r="EWI277" s="27"/>
      <c r="EWJ277" s="27"/>
      <c r="EWK277" s="27"/>
      <c r="EWL277" s="27"/>
      <c r="EWM277" s="27"/>
      <c r="EWN277" s="27"/>
      <c r="EWO277" s="27"/>
      <c r="EWP277" s="27"/>
      <c r="EWQ277" s="27"/>
      <c r="EWR277" s="27"/>
      <c r="EWS277" s="27"/>
      <c r="EWT277" s="27"/>
      <c r="EWU277" s="27"/>
      <c r="EWV277" s="27"/>
      <c r="EWW277" s="27"/>
      <c r="EWX277" s="27"/>
      <c r="EWY277" s="27"/>
      <c r="EWZ277" s="27"/>
      <c r="EXA277" s="27"/>
      <c r="EXB277" s="27"/>
      <c r="EXC277" s="27"/>
      <c r="EXD277" s="27"/>
      <c r="EXE277" s="27"/>
      <c r="EXF277" s="27"/>
      <c r="EXG277" s="27"/>
      <c r="EXH277" s="27"/>
      <c r="EXI277" s="27"/>
      <c r="EXJ277" s="27"/>
      <c r="EXK277" s="27"/>
      <c r="EXL277" s="27"/>
      <c r="EXM277" s="27"/>
      <c r="EXN277" s="27"/>
      <c r="EXO277" s="27"/>
      <c r="EXP277" s="27"/>
      <c r="EXQ277" s="27"/>
      <c r="EXR277" s="27"/>
      <c r="EXS277" s="27"/>
      <c r="EXT277" s="27"/>
      <c r="EXU277" s="27"/>
      <c r="EXV277" s="27"/>
      <c r="EXW277" s="27"/>
      <c r="EXX277" s="27"/>
      <c r="EXY277" s="27"/>
      <c r="EXZ277" s="27"/>
      <c r="EYA277" s="27"/>
      <c r="EYB277" s="27"/>
      <c r="EYC277" s="27"/>
      <c r="EYD277" s="27"/>
      <c r="EYE277" s="27"/>
      <c r="EYF277" s="27"/>
      <c r="EYG277" s="27"/>
      <c r="EYH277" s="27"/>
      <c r="EYI277" s="27"/>
      <c r="EYJ277" s="27"/>
      <c r="EYK277" s="27"/>
      <c r="EYL277" s="27"/>
      <c r="EYM277" s="27"/>
      <c r="EYN277" s="27"/>
      <c r="EYO277" s="27"/>
      <c r="EYP277" s="27"/>
      <c r="EYQ277" s="27"/>
      <c r="EYR277" s="27"/>
      <c r="EYS277" s="27"/>
      <c r="EYT277" s="27"/>
      <c r="EYU277" s="27"/>
      <c r="EYV277" s="27"/>
      <c r="EYW277" s="27"/>
      <c r="EYX277" s="27"/>
      <c r="EYY277" s="27"/>
      <c r="EYZ277" s="27"/>
      <c r="EZA277" s="27"/>
      <c r="EZB277" s="27"/>
      <c r="EZC277" s="27"/>
      <c r="EZD277" s="27"/>
      <c r="EZE277" s="27"/>
      <c r="EZF277" s="27"/>
      <c r="EZG277" s="27"/>
      <c r="EZH277" s="27"/>
      <c r="EZI277" s="27"/>
      <c r="EZJ277" s="27"/>
      <c r="EZK277" s="27"/>
      <c r="EZL277" s="27"/>
      <c r="EZM277" s="27"/>
      <c r="EZN277" s="27"/>
      <c r="EZO277" s="27"/>
      <c r="EZP277" s="27"/>
      <c r="EZQ277" s="27"/>
      <c r="EZR277" s="27"/>
      <c r="EZS277" s="27"/>
      <c r="EZT277" s="27"/>
      <c r="EZU277" s="27"/>
      <c r="EZV277" s="27"/>
      <c r="EZW277" s="27"/>
      <c r="EZX277" s="27"/>
      <c r="EZY277" s="27"/>
      <c r="EZZ277" s="27"/>
      <c r="FAA277" s="27"/>
      <c r="FAB277" s="27"/>
      <c r="FAC277" s="27"/>
      <c r="FAD277" s="27"/>
      <c r="FAE277" s="27"/>
      <c r="FAF277" s="27"/>
      <c r="FAG277" s="27"/>
      <c r="FAH277" s="27"/>
      <c r="FAI277" s="27"/>
      <c r="FAJ277" s="27"/>
      <c r="FAK277" s="27"/>
      <c r="FAL277" s="27"/>
      <c r="FAM277" s="27"/>
      <c r="FAN277" s="27"/>
      <c r="FAO277" s="27"/>
      <c r="FAP277" s="27"/>
      <c r="FAQ277" s="27"/>
      <c r="FAR277" s="27"/>
      <c r="FAS277" s="27"/>
      <c r="FAT277" s="27"/>
      <c r="FAU277" s="27"/>
      <c r="FAV277" s="27"/>
      <c r="FAW277" s="27"/>
      <c r="FAX277" s="27"/>
      <c r="FAY277" s="27"/>
      <c r="FAZ277" s="27"/>
      <c r="FBA277" s="27"/>
      <c r="FBB277" s="27"/>
      <c r="FBC277" s="27"/>
      <c r="FBD277" s="27"/>
      <c r="FBE277" s="27"/>
      <c r="FBF277" s="27"/>
      <c r="FBG277" s="27"/>
      <c r="FBH277" s="27"/>
      <c r="FBI277" s="27"/>
      <c r="FBJ277" s="27"/>
      <c r="FBK277" s="27"/>
      <c r="FBL277" s="27"/>
      <c r="FBM277" s="27"/>
      <c r="FBN277" s="27"/>
      <c r="FBO277" s="27"/>
      <c r="FBP277" s="27"/>
      <c r="FBQ277" s="27"/>
      <c r="FBR277" s="27"/>
      <c r="FBS277" s="27"/>
      <c r="FBT277" s="27"/>
      <c r="FBU277" s="27"/>
      <c r="FBV277" s="27"/>
      <c r="FBW277" s="27"/>
      <c r="FBX277" s="27"/>
      <c r="FBY277" s="27"/>
      <c r="FBZ277" s="27"/>
      <c r="FCA277" s="27"/>
      <c r="FCB277" s="27"/>
      <c r="FCC277" s="27"/>
      <c r="FCD277" s="27"/>
      <c r="FCE277" s="27"/>
      <c r="FCF277" s="27"/>
      <c r="FCG277" s="27"/>
      <c r="FCH277" s="27"/>
      <c r="FCI277" s="27"/>
      <c r="FCJ277" s="27"/>
      <c r="FCK277" s="27"/>
      <c r="FCL277" s="27"/>
      <c r="FCM277" s="27"/>
      <c r="FCN277" s="27"/>
      <c r="FCO277" s="27"/>
      <c r="FCP277" s="27"/>
      <c r="FCQ277" s="27"/>
      <c r="FCR277" s="27"/>
      <c r="FCS277" s="27"/>
      <c r="FCT277" s="27"/>
      <c r="FCU277" s="27"/>
      <c r="FCV277" s="27"/>
      <c r="FCW277" s="27"/>
      <c r="FCX277" s="27"/>
      <c r="FCY277" s="27"/>
      <c r="FCZ277" s="27"/>
      <c r="FDA277" s="27"/>
      <c r="FDB277" s="27"/>
      <c r="FDC277" s="27"/>
      <c r="FDD277" s="27"/>
      <c r="FDE277" s="27"/>
      <c r="FDF277" s="27"/>
      <c r="FDG277" s="27"/>
      <c r="FDH277" s="27"/>
      <c r="FDI277" s="27"/>
      <c r="FDJ277" s="27"/>
      <c r="FDK277" s="27"/>
      <c r="FDL277" s="27"/>
      <c r="FDM277" s="27"/>
      <c r="FDN277" s="27"/>
      <c r="FDO277" s="27"/>
      <c r="FDP277" s="27"/>
      <c r="FDQ277" s="27"/>
      <c r="FDR277" s="27"/>
      <c r="FDS277" s="27"/>
      <c r="FDT277" s="27"/>
      <c r="FDU277" s="27"/>
      <c r="FDV277" s="27"/>
      <c r="FDW277" s="27"/>
      <c r="FDX277" s="27"/>
      <c r="FDY277" s="27"/>
      <c r="FDZ277" s="27"/>
      <c r="FEA277" s="27"/>
      <c r="FEB277" s="27"/>
      <c r="FEC277" s="27"/>
      <c r="FED277" s="27"/>
      <c r="FEE277" s="27"/>
      <c r="FEF277" s="27"/>
      <c r="FEG277" s="27"/>
      <c r="FEH277" s="27"/>
      <c r="FEI277" s="27"/>
      <c r="FEJ277" s="27"/>
      <c r="FEK277" s="27"/>
      <c r="FEL277" s="27"/>
      <c r="FEM277" s="27"/>
      <c r="FEN277" s="27"/>
      <c r="FEO277" s="27"/>
      <c r="FEP277" s="27"/>
      <c r="FEQ277" s="27"/>
      <c r="FER277" s="27"/>
      <c r="FES277" s="27"/>
      <c r="FET277" s="27"/>
      <c r="FEU277" s="27"/>
      <c r="FEV277" s="27"/>
      <c r="FEW277" s="27"/>
      <c r="FEX277" s="27"/>
      <c r="FEY277" s="27"/>
      <c r="FEZ277" s="27"/>
      <c r="FFA277" s="27"/>
      <c r="FFB277" s="27"/>
      <c r="FFC277" s="27"/>
      <c r="FFD277" s="27"/>
      <c r="FFE277" s="27"/>
      <c r="FFF277" s="27"/>
      <c r="FFG277" s="27"/>
      <c r="FFH277" s="27"/>
      <c r="FFI277" s="27"/>
      <c r="FFJ277" s="27"/>
      <c r="FFK277" s="27"/>
      <c r="FFL277" s="27"/>
      <c r="FFM277" s="27"/>
      <c r="FFN277" s="27"/>
      <c r="FFO277" s="27"/>
      <c r="FFP277" s="27"/>
      <c r="FFQ277" s="27"/>
      <c r="FFR277" s="27"/>
      <c r="FFS277" s="27"/>
      <c r="FFT277" s="27"/>
      <c r="FFU277" s="27"/>
      <c r="FFV277" s="27"/>
      <c r="FFW277" s="27"/>
      <c r="FFX277" s="27"/>
      <c r="FFY277" s="27"/>
      <c r="FFZ277" s="27"/>
      <c r="FGA277" s="27"/>
      <c r="FGB277" s="27"/>
      <c r="FGC277" s="27"/>
      <c r="FGD277" s="27"/>
      <c r="FGE277" s="27"/>
      <c r="FGF277" s="27"/>
      <c r="FGG277" s="27"/>
      <c r="FGH277" s="27"/>
      <c r="FGI277" s="27"/>
      <c r="FGJ277" s="27"/>
      <c r="FGK277" s="27"/>
      <c r="FGL277" s="27"/>
      <c r="FGM277" s="27"/>
      <c r="FGN277" s="27"/>
      <c r="FGO277" s="27"/>
      <c r="FGP277" s="27"/>
      <c r="FGQ277" s="27"/>
      <c r="FGR277" s="27"/>
      <c r="FGS277" s="27"/>
      <c r="FGT277" s="27"/>
      <c r="FGU277" s="27"/>
      <c r="FGV277" s="27"/>
      <c r="FGW277" s="27"/>
      <c r="FGX277" s="27"/>
      <c r="FGY277" s="27"/>
      <c r="FGZ277" s="27"/>
      <c r="FHA277" s="27"/>
      <c r="FHB277" s="27"/>
      <c r="FHC277" s="27"/>
      <c r="FHD277" s="27"/>
      <c r="FHE277" s="27"/>
      <c r="FHF277" s="27"/>
      <c r="FHG277" s="27"/>
      <c r="FHH277" s="27"/>
      <c r="FHI277" s="27"/>
      <c r="FHJ277" s="27"/>
      <c r="FHK277" s="27"/>
      <c r="FHL277" s="27"/>
      <c r="FHM277" s="27"/>
      <c r="FHN277" s="27"/>
      <c r="FHO277" s="27"/>
      <c r="FHP277" s="27"/>
      <c r="FHQ277" s="27"/>
      <c r="FHR277" s="27"/>
      <c r="FHS277" s="27"/>
      <c r="FHT277" s="27"/>
      <c r="FHU277" s="27"/>
      <c r="FHV277" s="27"/>
      <c r="FHW277" s="27"/>
      <c r="FHX277" s="27"/>
      <c r="FHY277" s="27"/>
      <c r="FHZ277" s="27"/>
      <c r="FIA277" s="27"/>
      <c r="FIB277" s="27"/>
      <c r="FIC277" s="27"/>
      <c r="FID277" s="27"/>
      <c r="FIE277" s="27"/>
      <c r="FIF277" s="27"/>
      <c r="FIG277" s="27"/>
      <c r="FIH277" s="27"/>
      <c r="FII277" s="27"/>
      <c r="FIJ277" s="27"/>
      <c r="FIK277" s="27"/>
      <c r="FIL277" s="27"/>
      <c r="FIM277" s="27"/>
      <c r="FIN277" s="27"/>
      <c r="FIO277" s="27"/>
      <c r="FIP277" s="27"/>
      <c r="FIQ277" s="27"/>
      <c r="FIR277" s="27"/>
      <c r="FIS277" s="27"/>
      <c r="FIT277" s="27"/>
      <c r="FIU277" s="27"/>
      <c r="FIV277" s="27"/>
      <c r="FIW277" s="27"/>
      <c r="FIX277" s="27"/>
      <c r="FIY277" s="27"/>
      <c r="FIZ277" s="27"/>
      <c r="FJA277" s="27"/>
      <c r="FJB277" s="27"/>
      <c r="FJC277" s="27"/>
      <c r="FJD277" s="27"/>
      <c r="FJE277" s="27"/>
      <c r="FJF277" s="27"/>
      <c r="FJG277" s="27"/>
      <c r="FJH277" s="27"/>
      <c r="FJI277" s="27"/>
      <c r="FJJ277" s="27"/>
      <c r="FJK277" s="27"/>
      <c r="FJL277" s="27"/>
      <c r="FJM277" s="27"/>
      <c r="FJN277" s="27"/>
      <c r="FJO277" s="27"/>
      <c r="FJP277" s="27"/>
      <c r="FJQ277" s="27"/>
      <c r="FJR277" s="27"/>
      <c r="FJS277" s="27"/>
      <c r="FJT277" s="27"/>
      <c r="FJU277" s="27"/>
      <c r="FJV277" s="27"/>
      <c r="FJW277" s="27"/>
      <c r="FJX277" s="27"/>
      <c r="FJY277" s="27"/>
      <c r="FJZ277" s="27"/>
      <c r="FKA277" s="27"/>
      <c r="FKB277" s="27"/>
      <c r="FKC277" s="27"/>
      <c r="FKD277" s="27"/>
      <c r="FKE277" s="27"/>
      <c r="FKF277" s="27"/>
      <c r="FKG277" s="27"/>
      <c r="FKH277" s="27"/>
      <c r="FKI277" s="27"/>
      <c r="FKJ277" s="27"/>
      <c r="FKK277" s="27"/>
      <c r="FKL277" s="27"/>
      <c r="FKM277" s="27"/>
      <c r="FKN277" s="27"/>
      <c r="FKO277" s="27"/>
      <c r="FKP277" s="27"/>
      <c r="FKQ277" s="27"/>
      <c r="FKR277" s="27"/>
      <c r="FKS277" s="27"/>
      <c r="FKT277" s="27"/>
      <c r="FKU277" s="27"/>
      <c r="FKV277" s="27"/>
      <c r="FKW277" s="27"/>
      <c r="FKX277" s="27"/>
      <c r="FKY277" s="27"/>
      <c r="FKZ277" s="27"/>
      <c r="FLA277" s="27"/>
      <c r="FLB277" s="27"/>
      <c r="FLC277" s="27"/>
      <c r="FLD277" s="27"/>
      <c r="FLE277" s="27"/>
      <c r="FLF277" s="27"/>
      <c r="FLG277" s="27"/>
      <c r="FLH277" s="27"/>
      <c r="FLI277" s="27"/>
      <c r="FLJ277" s="27"/>
      <c r="FLK277" s="27"/>
      <c r="FLL277" s="27"/>
      <c r="FLM277" s="27"/>
      <c r="FLN277" s="27"/>
      <c r="FLO277" s="27"/>
      <c r="FLP277" s="27"/>
      <c r="FLQ277" s="27"/>
      <c r="FLR277" s="27"/>
      <c r="FLS277" s="27"/>
      <c r="FLT277" s="27"/>
      <c r="FLU277" s="27"/>
      <c r="FLV277" s="27"/>
      <c r="FLW277" s="27"/>
      <c r="FLX277" s="27"/>
      <c r="FLY277" s="27"/>
      <c r="FLZ277" s="27"/>
      <c r="FMA277" s="27"/>
      <c r="FMB277" s="27"/>
      <c r="FMC277" s="27"/>
      <c r="FMD277" s="27"/>
      <c r="FME277" s="27"/>
      <c r="FMF277" s="27"/>
      <c r="FMG277" s="27"/>
      <c r="FMH277" s="27"/>
      <c r="FMI277" s="27"/>
      <c r="FMJ277" s="27"/>
      <c r="FMK277" s="27"/>
      <c r="FML277" s="27"/>
      <c r="FMM277" s="27"/>
      <c r="FMN277" s="27"/>
      <c r="FMO277" s="27"/>
      <c r="FMP277" s="27"/>
      <c r="FMQ277" s="27"/>
      <c r="FMR277" s="27"/>
      <c r="FMS277" s="27"/>
      <c r="FMT277" s="27"/>
      <c r="FMU277" s="27"/>
      <c r="FMV277" s="27"/>
      <c r="FMW277" s="27"/>
      <c r="FMX277" s="27"/>
      <c r="FMY277" s="27"/>
      <c r="FMZ277" s="27"/>
      <c r="FNA277" s="27"/>
      <c r="FNB277" s="27"/>
      <c r="FNC277" s="27"/>
      <c r="FND277" s="27"/>
      <c r="FNE277" s="27"/>
      <c r="FNF277" s="27"/>
      <c r="FNG277" s="27"/>
      <c r="FNH277" s="27"/>
      <c r="FNI277" s="27"/>
      <c r="FNJ277" s="27"/>
      <c r="FNK277" s="27"/>
      <c r="FNL277" s="27"/>
      <c r="FNM277" s="27"/>
      <c r="FNN277" s="27"/>
      <c r="FNO277" s="27"/>
      <c r="FNP277" s="27"/>
      <c r="FNQ277" s="27"/>
      <c r="FNR277" s="27"/>
      <c r="FNS277" s="27"/>
      <c r="FNT277" s="27"/>
      <c r="FNU277" s="27"/>
      <c r="FNV277" s="27"/>
      <c r="FNW277" s="27"/>
      <c r="FNX277" s="27"/>
      <c r="FNY277" s="27"/>
      <c r="FNZ277" s="27"/>
      <c r="FOA277" s="27"/>
      <c r="FOB277" s="27"/>
      <c r="FOC277" s="27"/>
      <c r="FOD277" s="27"/>
      <c r="FOE277" s="27"/>
      <c r="FOF277" s="27"/>
      <c r="FOG277" s="27"/>
      <c r="FOH277" s="27"/>
      <c r="FOI277" s="27"/>
      <c r="FOJ277" s="27"/>
      <c r="FOK277" s="27"/>
      <c r="FOL277" s="27"/>
      <c r="FOM277" s="27"/>
      <c r="FON277" s="27"/>
      <c r="FOO277" s="27"/>
      <c r="FOP277" s="27"/>
      <c r="FOQ277" s="27"/>
      <c r="FOR277" s="27"/>
      <c r="FOS277" s="27"/>
      <c r="FOT277" s="27"/>
      <c r="FOU277" s="27"/>
      <c r="FOV277" s="27"/>
      <c r="FOW277" s="27"/>
      <c r="FOX277" s="27"/>
      <c r="FOY277" s="27"/>
      <c r="FOZ277" s="27"/>
      <c r="FPA277" s="27"/>
      <c r="FPB277" s="27"/>
      <c r="FPC277" s="27"/>
      <c r="FPD277" s="27"/>
      <c r="FPE277" s="27"/>
      <c r="FPF277" s="27"/>
      <c r="FPG277" s="27"/>
      <c r="FPH277" s="27"/>
      <c r="FPI277" s="27"/>
      <c r="FPJ277" s="27"/>
      <c r="FPK277" s="27"/>
      <c r="FPL277" s="27"/>
      <c r="FPM277" s="27"/>
      <c r="FPN277" s="27"/>
      <c r="FPO277" s="27"/>
      <c r="FPP277" s="27"/>
      <c r="FPQ277" s="27"/>
      <c r="FPR277" s="27"/>
      <c r="FPS277" s="27"/>
      <c r="FPT277" s="27"/>
      <c r="FPU277" s="27"/>
      <c r="FPV277" s="27"/>
      <c r="FPW277" s="27"/>
      <c r="FPX277" s="27"/>
      <c r="FPY277" s="27"/>
      <c r="FPZ277" s="27"/>
      <c r="FQA277" s="27"/>
      <c r="FQB277" s="27"/>
      <c r="FQC277" s="27"/>
      <c r="FQD277" s="27"/>
      <c r="FQE277" s="27"/>
      <c r="FQF277" s="27"/>
      <c r="FQG277" s="27"/>
      <c r="FQH277" s="27"/>
      <c r="FQI277" s="27"/>
      <c r="FQJ277" s="27"/>
      <c r="FQK277" s="27"/>
      <c r="FQL277" s="27"/>
      <c r="FQM277" s="27"/>
      <c r="FQN277" s="27"/>
      <c r="FQO277" s="27"/>
      <c r="FQP277" s="27"/>
      <c r="FQQ277" s="27"/>
      <c r="FQR277" s="27"/>
      <c r="FQS277" s="27"/>
      <c r="FQT277" s="27"/>
      <c r="FQU277" s="27"/>
      <c r="FQV277" s="27"/>
      <c r="FQW277" s="27"/>
      <c r="FQX277" s="27"/>
      <c r="FQY277" s="27"/>
      <c r="FQZ277" s="27"/>
      <c r="FRA277" s="27"/>
      <c r="FRB277" s="27"/>
      <c r="FRC277" s="27"/>
      <c r="FRD277" s="27"/>
      <c r="FRE277" s="27"/>
      <c r="FRF277" s="27"/>
      <c r="FRG277" s="27"/>
      <c r="FRH277" s="27"/>
      <c r="FRI277" s="27"/>
      <c r="FRJ277" s="27"/>
      <c r="FRK277" s="27"/>
      <c r="FRL277" s="27"/>
      <c r="FRM277" s="27"/>
      <c r="FRN277" s="27"/>
      <c r="FRO277" s="27"/>
      <c r="FRP277" s="27"/>
      <c r="FRQ277" s="27"/>
      <c r="FRR277" s="27"/>
      <c r="FRS277" s="27"/>
      <c r="FRT277" s="27"/>
      <c r="FRU277" s="27"/>
      <c r="FRV277" s="27"/>
      <c r="FRW277" s="27"/>
      <c r="FRX277" s="27"/>
      <c r="FRY277" s="27"/>
      <c r="FRZ277" s="27"/>
      <c r="FSA277" s="27"/>
      <c r="FSB277" s="27"/>
      <c r="FSC277" s="27"/>
      <c r="FSD277" s="27"/>
      <c r="FSE277" s="27"/>
      <c r="FSF277" s="27"/>
      <c r="FSG277" s="27"/>
      <c r="FSH277" s="27"/>
      <c r="FSI277" s="27"/>
      <c r="FSJ277" s="27"/>
      <c r="FSK277" s="27"/>
      <c r="FSL277" s="27"/>
      <c r="FSM277" s="27"/>
      <c r="FSN277" s="27"/>
      <c r="FSO277" s="27"/>
      <c r="FSP277" s="27"/>
      <c r="FSQ277" s="27"/>
      <c r="FSR277" s="27"/>
      <c r="FSS277" s="27"/>
      <c r="FST277" s="27"/>
      <c r="FSU277" s="27"/>
      <c r="FSV277" s="27"/>
      <c r="FSW277" s="27"/>
      <c r="FSX277" s="27"/>
      <c r="FSY277" s="27"/>
      <c r="FSZ277" s="27"/>
      <c r="FTA277" s="27"/>
      <c r="FTB277" s="27"/>
      <c r="FTC277" s="27"/>
      <c r="FTD277" s="27"/>
      <c r="FTE277" s="27"/>
      <c r="FTF277" s="27"/>
      <c r="FTG277" s="27"/>
      <c r="FTH277" s="27"/>
      <c r="FTI277" s="27"/>
      <c r="FTJ277" s="27"/>
      <c r="FTK277" s="27"/>
      <c r="FTL277" s="27"/>
      <c r="FTM277" s="27"/>
      <c r="FTN277" s="27"/>
      <c r="FTO277" s="27"/>
      <c r="FTP277" s="27"/>
      <c r="FTQ277" s="27"/>
      <c r="FTR277" s="27"/>
      <c r="FTS277" s="27"/>
      <c r="FTT277" s="27"/>
      <c r="FTU277" s="27"/>
      <c r="FTV277" s="27"/>
      <c r="FTW277" s="27"/>
      <c r="FTX277" s="27"/>
      <c r="FTY277" s="27"/>
      <c r="FTZ277" s="27"/>
      <c r="FUA277" s="27"/>
      <c r="FUB277" s="27"/>
      <c r="FUC277" s="27"/>
      <c r="FUD277" s="27"/>
      <c r="FUE277" s="27"/>
      <c r="FUF277" s="27"/>
      <c r="FUG277" s="27"/>
      <c r="FUH277" s="27"/>
      <c r="FUI277" s="27"/>
      <c r="FUJ277" s="27"/>
      <c r="FUK277" s="27"/>
      <c r="FUL277" s="27"/>
      <c r="FUM277" s="27"/>
      <c r="FUN277" s="27"/>
      <c r="FUO277" s="27"/>
      <c r="FUP277" s="27"/>
      <c r="FUQ277" s="27"/>
      <c r="FUR277" s="27"/>
      <c r="FUS277" s="27"/>
      <c r="FUT277" s="27"/>
      <c r="FUU277" s="27"/>
      <c r="FUV277" s="27"/>
      <c r="FUW277" s="27"/>
      <c r="FUX277" s="27"/>
      <c r="FUY277" s="27"/>
      <c r="FUZ277" s="27"/>
      <c r="FVA277" s="27"/>
      <c r="FVB277" s="27"/>
      <c r="FVC277" s="27"/>
      <c r="FVD277" s="27"/>
      <c r="FVE277" s="27"/>
      <c r="FVF277" s="27"/>
      <c r="FVG277" s="27"/>
      <c r="FVH277" s="27"/>
      <c r="FVI277" s="27"/>
      <c r="FVJ277" s="27"/>
      <c r="FVK277" s="27"/>
      <c r="FVL277" s="27"/>
      <c r="FVM277" s="27"/>
      <c r="FVN277" s="27"/>
      <c r="FVO277" s="27"/>
      <c r="FVP277" s="27"/>
      <c r="FVQ277" s="27"/>
      <c r="FVR277" s="27"/>
      <c r="FVS277" s="27"/>
      <c r="FVT277" s="27"/>
      <c r="FVU277" s="27"/>
      <c r="FVV277" s="27"/>
      <c r="FVW277" s="27"/>
      <c r="FVX277" s="27"/>
      <c r="FVY277" s="27"/>
      <c r="FVZ277" s="27"/>
      <c r="FWA277" s="27"/>
      <c r="FWB277" s="27"/>
      <c r="FWC277" s="27"/>
      <c r="FWD277" s="27"/>
      <c r="FWE277" s="27"/>
      <c r="FWF277" s="27"/>
      <c r="FWG277" s="27"/>
      <c r="FWH277" s="27"/>
      <c r="FWI277" s="27"/>
      <c r="FWJ277" s="27"/>
      <c r="FWK277" s="27"/>
      <c r="FWL277" s="27"/>
      <c r="FWM277" s="27"/>
      <c r="FWN277" s="27"/>
      <c r="FWO277" s="27"/>
      <c r="FWP277" s="27"/>
      <c r="FWQ277" s="27"/>
      <c r="FWR277" s="27"/>
      <c r="FWS277" s="27"/>
      <c r="FWT277" s="27"/>
      <c r="FWU277" s="27"/>
      <c r="FWV277" s="27"/>
      <c r="FWW277" s="27"/>
      <c r="FWX277" s="27"/>
      <c r="FWY277" s="27"/>
      <c r="FWZ277" s="27"/>
      <c r="FXA277" s="27"/>
      <c r="FXB277" s="27"/>
      <c r="FXC277" s="27"/>
      <c r="FXD277" s="27"/>
      <c r="FXE277" s="27"/>
      <c r="FXF277" s="27"/>
      <c r="FXG277" s="27"/>
      <c r="FXH277" s="27"/>
      <c r="FXI277" s="27"/>
      <c r="FXJ277" s="27"/>
      <c r="FXK277" s="27"/>
      <c r="FXL277" s="27"/>
      <c r="FXM277" s="27"/>
      <c r="FXN277" s="27"/>
      <c r="FXO277" s="27"/>
      <c r="FXP277" s="27"/>
      <c r="FXQ277" s="27"/>
      <c r="FXR277" s="27"/>
      <c r="FXS277" s="27"/>
      <c r="FXT277" s="27"/>
      <c r="FXU277" s="27"/>
      <c r="FXV277" s="27"/>
      <c r="FXW277" s="27"/>
      <c r="FXX277" s="27"/>
      <c r="FXY277" s="27"/>
      <c r="FXZ277" s="27"/>
      <c r="FYA277" s="27"/>
      <c r="FYB277" s="27"/>
      <c r="FYC277" s="27"/>
      <c r="FYD277" s="27"/>
      <c r="FYE277" s="27"/>
      <c r="FYF277" s="27"/>
      <c r="FYG277" s="27"/>
      <c r="FYH277" s="27"/>
      <c r="FYI277" s="27"/>
      <c r="FYJ277" s="27"/>
      <c r="FYK277" s="27"/>
      <c r="FYL277" s="27"/>
      <c r="FYM277" s="27"/>
      <c r="FYN277" s="27"/>
      <c r="FYO277" s="27"/>
      <c r="FYP277" s="27"/>
      <c r="FYQ277" s="27"/>
      <c r="FYR277" s="27"/>
      <c r="FYS277" s="27"/>
      <c r="FYT277" s="27"/>
      <c r="FYU277" s="27"/>
      <c r="FYV277" s="27"/>
      <c r="FYW277" s="27"/>
      <c r="FYX277" s="27"/>
      <c r="FYY277" s="27"/>
      <c r="FYZ277" s="27"/>
      <c r="FZA277" s="27"/>
      <c r="FZB277" s="27"/>
      <c r="FZC277" s="27"/>
      <c r="FZD277" s="27"/>
      <c r="FZE277" s="27"/>
      <c r="FZF277" s="27"/>
      <c r="FZG277" s="27"/>
      <c r="FZH277" s="27"/>
      <c r="FZI277" s="27"/>
      <c r="FZJ277" s="27"/>
      <c r="FZK277" s="27"/>
      <c r="FZL277" s="27"/>
      <c r="FZM277" s="27"/>
      <c r="FZN277" s="27"/>
      <c r="FZO277" s="27"/>
      <c r="FZP277" s="27"/>
      <c r="FZQ277" s="27"/>
      <c r="FZR277" s="27"/>
      <c r="FZS277" s="27"/>
      <c r="FZT277" s="27"/>
      <c r="FZU277" s="27"/>
      <c r="FZV277" s="27"/>
      <c r="FZW277" s="27"/>
      <c r="FZX277" s="27"/>
      <c r="FZY277" s="27"/>
      <c r="FZZ277" s="27"/>
      <c r="GAA277" s="27"/>
      <c r="GAB277" s="27"/>
      <c r="GAC277" s="27"/>
      <c r="GAD277" s="27"/>
      <c r="GAE277" s="27"/>
      <c r="GAF277" s="27"/>
      <c r="GAG277" s="27"/>
      <c r="GAH277" s="27"/>
      <c r="GAI277" s="27"/>
      <c r="GAJ277" s="27"/>
      <c r="GAK277" s="27"/>
      <c r="GAL277" s="27"/>
      <c r="GAM277" s="27"/>
      <c r="GAN277" s="27"/>
      <c r="GAO277" s="27"/>
      <c r="GAP277" s="27"/>
      <c r="GAQ277" s="27"/>
      <c r="GAR277" s="27"/>
      <c r="GAS277" s="27"/>
      <c r="GAT277" s="27"/>
      <c r="GAU277" s="27"/>
      <c r="GAV277" s="27"/>
      <c r="GAW277" s="27"/>
      <c r="GAX277" s="27"/>
      <c r="GAY277" s="27"/>
      <c r="GAZ277" s="27"/>
      <c r="GBA277" s="27"/>
      <c r="GBB277" s="27"/>
      <c r="GBC277" s="27"/>
      <c r="GBD277" s="27"/>
      <c r="GBE277" s="27"/>
      <c r="GBF277" s="27"/>
      <c r="GBG277" s="27"/>
      <c r="GBH277" s="27"/>
      <c r="GBI277" s="27"/>
      <c r="GBJ277" s="27"/>
      <c r="GBK277" s="27"/>
      <c r="GBL277" s="27"/>
      <c r="GBM277" s="27"/>
      <c r="GBN277" s="27"/>
      <c r="GBO277" s="27"/>
      <c r="GBP277" s="27"/>
      <c r="GBQ277" s="27"/>
      <c r="GBR277" s="27"/>
      <c r="GBS277" s="27"/>
      <c r="GBT277" s="27"/>
      <c r="GBU277" s="27"/>
      <c r="GBV277" s="27"/>
      <c r="GBW277" s="27"/>
      <c r="GBX277" s="27"/>
      <c r="GBY277" s="27"/>
      <c r="GBZ277" s="27"/>
      <c r="GCA277" s="27"/>
      <c r="GCB277" s="27"/>
      <c r="GCC277" s="27"/>
      <c r="GCD277" s="27"/>
      <c r="GCE277" s="27"/>
      <c r="GCF277" s="27"/>
      <c r="GCG277" s="27"/>
      <c r="GCH277" s="27"/>
      <c r="GCI277" s="27"/>
      <c r="GCJ277" s="27"/>
      <c r="GCK277" s="27"/>
      <c r="GCL277" s="27"/>
      <c r="GCM277" s="27"/>
      <c r="GCN277" s="27"/>
      <c r="GCO277" s="27"/>
      <c r="GCP277" s="27"/>
      <c r="GCQ277" s="27"/>
      <c r="GCR277" s="27"/>
      <c r="GCS277" s="27"/>
      <c r="GCT277" s="27"/>
      <c r="GCU277" s="27"/>
      <c r="GCV277" s="27"/>
      <c r="GCW277" s="27"/>
      <c r="GCX277" s="27"/>
      <c r="GCY277" s="27"/>
      <c r="GCZ277" s="27"/>
      <c r="GDA277" s="27"/>
      <c r="GDB277" s="27"/>
      <c r="GDC277" s="27"/>
      <c r="GDD277" s="27"/>
      <c r="GDE277" s="27"/>
      <c r="GDF277" s="27"/>
      <c r="GDG277" s="27"/>
      <c r="GDH277" s="27"/>
      <c r="GDI277" s="27"/>
      <c r="GDJ277" s="27"/>
      <c r="GDK277" s="27"/>
      <c r="GDL277" s="27"/>
      <c r="GDM277" s="27"/>
      <c r="GDN277" s="27"/>
      <c r="GDO277" s="27"/>
      <c r="GDP277" s="27"/>
      <c r="GDQ277" s="27"/>
      <c r="GDR277" s="27"/>
      <c r="GDS277" s="27"/>
      <c r="GDT277" s="27"/>
      <c r="GDU277" s="27"/>
      <c r="GDV277" s="27"/>
      <c r="GDW277" s="27"/>
      <c r="GDX277" s="27"/>
      <c r="GDY277" s="27"/>
      <c r="GDZ277" s="27"/>
      <c r="GEA277" s="27"/>
      <c r="GEB277" s="27"/>
      <c r="GEC277" s="27"/>
      <c r="GED277" s="27"/>
      <c r="GEE277" s="27"/>
      <c r="GEF277" s="27"/>
      <c r="GEG277" s="27"/>
      <c r="GEH277" s="27"/>
      <c r="GEI277" s="27"/>
      <c r="GEJ277" s="27"/>
      <c r="GEK277" s="27"/>
      <c r="GEL277" s="27"/>
      <c r="GEM277" s="27"/>
      <c r="GEN277" s="27"/>
      <c r="GEO277" s="27"/>
      <c r="GEP277" s="27"/>
      <c r="GEQ277" s="27"/>
      <c r="GER277" s="27"/>
      <c r="GES277" s="27"/>
      <c r="GET277" s="27"/>
      <c r="GEU277" s="27"/>
      <c r="GEV277" s="27"/>
      <c r="GEW277" s="27"/>
      <c r="GEX277" s="27"/>
      <c r="GEY277" s="27"/>
      <c r="GEZ277" s="27"/>
      <c r="GFA277" s="27"/>
      <c r="GFB277" s="27"/>
      <c r="GFC277" s="27"/>
      <c r="GFD277" s="27"/>
      <c r="GFE277" s="27"/>
      <c r="GFF277" s="27"/>
      <c r="GFG277" s="27"/>
      <c r="GFH277" s="27"/>
      <c r="GFI277" s="27"/>
      <c r="GFJ277" s="27"/>
      <c r="GFK277" s="27"/>
      <c r="GFL277" s="27"/>
      <c r="GFM277" s="27"/>
      <c r="GFN277" s="27"/>
      <c r="GFO277" s="27"/>
      <c r="GFP277" s="27"/>
      <c r="GFQ277" s="27"/>
      <c r="GFR277" s="27"/>
      <c r="GFS277" s="27"/>
      <c r="GFT277" s="27"/>
      <c r="GFU277" s="27"/>
      <c r="GFV277" s="27"/>
      <c r="GFW277" s="27"/>
      <c r="GFX277" s="27"/>
      <c r="GFY277" s="27"/>
      <c r="GFZ277" s="27"/>
      <c r="GGA277" s="27"/>
      <c r="GGB277" s="27"/>
      <c r="GGC277" s="27"/>
      <c r="GGD277" s="27"/>
      <c r="GGE277" s="27"/>
      <c r="GGF277" s="27"/>
      <c r="GGG277" s="27"/>
      <c r="GGH277" s="27"/>
      <c r="GGI277" s="27"/>
      <c r="GGJ277" s="27"/>
      <c r="GGK277" s="27"/>
      <c r="GGL277" s="27"/>
      <c r="GGM277" s="27"/>
      <c r="GGN277" s="27"/>
      <c r="GGO277" s="27"/>
      <c r="GGP277" s="27"/>
      <c r="GGQ277" s="27"/>
      <c r="GGR277" s="27"/>
      <c r="GGS277" s="27"/>
      <c r="GGT277" s="27"/>
      <c r="GGU277" s="27"/>
      <c r="GGV277" s="27"/>
      <c r="GGW277" s="27"/>
      <c r="GGX277" s="27"/>
      <c r="GGY277" s="27"/>
      <c r="GGZ277" s="27"/>
      <c r="GHA277" s="27"/>
      <c r="GHB277" s="27"/>
      <c r="GHC277" s="27"/>
      <c r="GHD277" s="27"/>
      <c r="GHE277" s="27"/>
      <c r="GHF277" s="27"/>
      <c r="GHG277" s="27"/>
      <c r="GHH277" s="27"/>
      <c r="GHI277" s="27"/>
      <c r="GHJ277" s="27"/>
      <c r="GHK277" s="27"/>
      <c r="GHL277" s="27"/>
      <c r="GHM277" s="27"/>
      <c r="GHN277" s="27"/>
      <c r="GHO277" s="27"/>
      <c r="GHP277" s="27"/>
      <c r="GHQ277" s="27"/>
      <c r="GHR277" s="27"/>
      <c r="GHS277" s="27"/>
      <c r="GHT277" s="27"/>
      <c r="GHU277" s="27"/>
      <c r="GHV277" s="27"/>
      <c r="GHW277" s="27"/>
      <c r="GHX277" s="27"/>
      <c r="GHY277" s="27"/>
      <c r="GHZ277" s="27"/>
      <c r="GIA277" s="27"/>
      <c r="GIB277" s="27"/>
      <c r="GIC277" s="27"/>
      <c r="GID277" s="27"/>
      <c r="GIE277" s="27"/>
      <c r="GIF277" s="27"/>
      <c r="GIG277" s="27"/>
      <c r="GIH277" s="27"/>
      <c r="GII277" s="27"/>
      <c r="GIJ277" s="27"/>
      <c r="GIK277" s="27"/>
      <c r="GIL277" s="27"/>
      <c r="GIM277" s="27"/>
      <c r="GIN277" s="27"/>
      <c r="GIO277" s="27"/>
      <c r="GIP277" s="27"/>
      <c r="GIQ277" s="27"/>
      <c r="GIR277" s="27"/>
      <c r="GIS277" s="27"/>
      <c r="GIT277" s="27"/>
      <c r="GIU277" s="27"/>
      <c r="GIV277" s="27"/>
      <c r="GIW277" s="27"/>
      <c r="GIX277" s="27"/>
      <c r="GIY277" s="27"/>
      <c r="GIZ277" s="27"/>
      <c r="GJA277" s="27"/>
      <c r="GJB277" s="27"/>
      <c r="GJC277" s="27"/>
      <c r="GJD277" s="27"/>
      <c r="GJE277" s="27"/>
      <c r="GJF277" s="27"/>
      <c r="GJG277" s="27"/>
      <c r="GJH277" s="27"/>
      <c r="GJI277" s="27"/>
      <c r="GJJ277" s="27"/>
      <c r="GJK277" s="27"/>
      <c r="GJL277" s="27"/>
      <c r="GJM277" s="27"/>
      <c r="GJN277" s="27"/>
      <c r="GJO277" s="27"/>
      <c r="GJP277" s="27"/>
      <c r="GJQ277" s="27"/>
      <c r="GJR277" s="27"/>
      <c r="GJS277" s="27"/>
      <c r="GJT277" s="27"/>
      <c r="GJU277" s="27"/>
      <c r="GJV277" s="27"/>
      <c r="GJW277" s="27"/>
      <c r="GJX277" s="27"/>
      <c r="GJY277" s="27"/>
      <c r="GJZ277" s="27"/>
      <c r="GKA277" s="27"/>
      <c r="GKB277" s="27"/>
      <c r="GKC277" s="27"/>
      <c r="GKD277" s="27"/>
      <c r="GKE277" s="27"/>
      <c r="GKF277" s="27"/>
      <c r="GKG277" s="27"/>
      <c r="GKH277" s="27"/>
      <c r="GKI277" s="27"/>
      <c r="GKJ277" s="27"/>
      <c r="GKK277" s="27"/>
      <c r="GKL277" s="27"/>
      <c r="GKM277" s="27"/>
      <c r="GKN277" s="27"/>
      <c r="GKO277" s="27"/>
      <c r="GKP277" s="27"/>
      <c r="GKQ277" s="27"/>
      <c r="GKR277" s="27"/>
      <c r="GKS277" s="27"/>
      <c r="GKT277" s="27"/>
      <c r="GKU277" s="27"/>
      <c r="GKV277" s="27"/>
      <c r="GKW277" s="27"/>
      <c r="GKX277" s="27"/>
      <c r="GKY277" s="27"/>
      <c r="GKZ277" s="27"/>
      <c r="GLA277" s="27"/>
      <c r="GLB277" s="27"/>
      <c r="GLC277" s="27"/>
      <c r="GLD277" s="27"/>
      <c r="GLE277" s="27"/>
      <c r="GLF277" s="27"/>
      <c r="GLG277" s="27"/>
      <c r="GLH277" s="27"/>
      <c r="GLI277" s="27"/>
      <c r="GLJ277" s="27"/>
      <c r="GLK277" s="27"/>
      <c r="GLL277" s="27"/>
      <c r="GLM277" s="27"/>
      <c r="GLN277" s="27"/>
      <c r="GLO277" s="27"/>
      <c r="GLP277" s="27"/>
      <c r="GLQ277" s="27"/>
      <c r="GLR277" s="27"/>
      <c r="GLS277" s="27"/>
      <c r="GLT277" s="27"/>
      <c r="GLU277" s="27"/>
      <c r="GLV277" s="27"/>
      <c r="GLW277" s="27"/>
      <c r="GLX277" s="27"/>
      <c r="GLY277" s="27"/>
      <c r="GLZ277" s="27"/>
      <c r="GMA277" s="27"/>
      <c r="GMB277" s="27"/>
      <c r="GMC277" s="27"/>
      <c r="GMD277" s="27"/>
      <c r="GME277" s="27"/>
      <c r="GMF277" s="27"/>
      <c r="GMG277" s="27"/>
      <c r="GMH277" s="27"/>
      <c r="GMI277" s="27"/>
      <c r="GMJ277" s="27"/>
      <c r="GMK277" s="27"/>
      <c r="GML277" s="27"/>
      <c r="GMM277" s="27"/>
      <c r="GMN277" s="27"/>
      <c r="GMO277" s="27"/>
      <c r="GMP277" s="27"/>
      <c r="GMQ277" s="27"/>
      <c r="GMR277" s="27"/>
      <c r="GMS277" s="27"/>
      <c r="GMT277" s="27"/>
      <c r="GMU277" s="27"/>
      <c r="GMV277" s="27"/>
      <c r="GMW277" s="27"/>
      <c r="GMX277" s="27"/>
      <c r="GMY277" s="27"/>
      <c r="GMZ277" s="27"/>
      <c r="GNA277" s="27"/>
      <c r="GNB277" s="27"/>
      <c r="GNC277" s="27"/>
      <c r="GND277" s="27"/>
      <c r="GNE277" s="27"/>
      <c r="GNF277" s="27"/>
      <c r="GNG277" s="27"/>
      <c r="GNH277" s="27"/>
      <c r="GNI277" s="27"/>
      <c r="GNJ277" s="27"/>
      <c r="GNK277" s="27"/>
      <c r="GNL277" s="27"/>
      <c r="GNM277" s="27"/>
      <c r="GNN277" s="27"/>
      <c r="GNO277" s="27"/>
      <c r="GNP277" s="27"/>
      <c r="GNQ277" s="27"/>
      <c r="GNR277" s="27"/>
      <c r="GNS277" s="27"/>
      <c r="GNT277" s="27"/>
      <c r="GNU277" s="27"/>
      <c r="GNV277" s="27"/>
      <c r="GNW277" s="27"/>
      <c r="GNX277" s="27"/>
      <c r="GNY277" s="27"/>
      <c r="GNZ277" s="27"/>
      <c r="GOA277" s="27"/>
      <c r="GOB277" s="27"/>
      <c r="GOC277" s="27"/>
      <c r="GOD277" s="27"/>
      <c r="GOE277" s="27"/>
      <c r="GOF277" s="27"/>
      <c r="GOG277" s="27"/>
      <c r="GOH277" s="27"/>
      <c r="GOI277" s="27"/>
      <c r="GOJ277" s="27"/>
      <c r="GOK277" s="27"/>
      <c r="GOL277" s="27"/>
      <c r="GOM277" s="27"/>
      <c r="GON277" s="27"/>
      <c r="GOO277" s="27"/>
      <c r="GOP277" s="27"/>
      <c r="GOQ277" s="27"/>
      <c r="GOR277" s="27"/>
      <c r="GOS277" s="27"/>
      <c r="GOT277" s="27"/>
      <c r="GOU277" s="27"/>
      <c r="GOV277" s="27"/>
      <c r="GOW277" s="27"/>
      <c r="GOX277" s="27"/>
      <c r="GOY277" s="27"/>
      <c r="GOZ277" s="27"/>
      <c r="GPA277" s="27"/>
      <c r="GPB277" s="27"/>
      <c r="GPC277" s="27"/>
      <c r="GPD277" s="27"/>
      <c r="GPE277" s="27"/>
      <c r="GPF277" s="27"/>
      <c r="GPG277" s="27"/>
      <c r="GPH277" s="27"/>
      <c r="GPI277" s="27"/>
      <c r="GPJ277" s="27"/>
      <c r="GPK277" s="27"/>
      <c r="GPL277" s="27"/>
      <c r="GPM277" s="27"/>
      <c r="GPN277" s="27"/>
      <c r="GPO277" s="27"/>
      <c r="GPP277" s="27"/>
      <c r="GPQ277" s="27"/>
      <c r="GPR277" s="27"/>
      <c r="GPS277" s="27"/>
      <c r="GPT277" s="27"/>
      <c r="GPU277" s="27"/>
      <c r="GPV277" s="27"/>
      <c r="GPW277" s="27"/>
      <c r="GPX277" s="27"/>
      <c r="GPY277" s="27"/>
      <c r="GPZ277" s="27"/>
      <c r="GQA277" s="27"/>
      <c r="GQB277" s="27"/>
      <c r="GQC277" s="27"/>
      <c r="GQD277" s="27"/>
      <c r="GQE277" s="27"/>
      <c r="GQF277" s="27"/>
      <c r="GQG277" s="27"/>
      <c r="GQH277" s="27"/>
      <c r="GQI277" s="27"/>
      <c r="GQJ277" s="27"/>
      <c r="GQK277" s="27"/>
      <c r="GQL277" s="27"/>
      <c r="GQM277" s="27"/>
      <c r="GQN277" s="27"/>
      <c r="GQO277" s="27"/>
      <c r="GQP277" s="27"/>
      <c r="GQQ277" s="27"/>
      <c r="GQR277" s="27"/>
      <c r="GQS277" s="27"/>
      <c r="GQT277" s="27"/>
      <c r="GQU277" s="27"/>
      <c r="GQV277" s="27"/>
      <c r="GQW277" s="27"/>
      <c r="GQX277" s="27"/>
      <c r="GQY277" s="27"/>
      <c r="GQZ277" s="27"/>
      <c r="GRA277" s="27"/>
      <c r="GRB277" s="27"/>
      <c r="GRC277" s="27"/>
      <c r="GRD277" s="27"/>
      <c r="GRE277" s="27"/>
      <c r="GRF277" s="27"/>
      <c r="GRG277" s="27"/>
      <c r="GRH277" s="27"/>
      <c r="GRI277" s="27"/>
      <c r="GRJ277" s="27"/>
      <c r="GRK277" s="27"/>
      <c r="GRL277" s="27"/>
      <c r="GRM277" s="27"/>
      <c r="GRN277" s="27"/>
      <c r="GRO277" s="27"/>
      <c r="GRP277" s="27"/>
      <c r="GRQ277" s="27"/>
      <c r="GRR277" s="27"/>
      <c r="GRS277" s="27"/>
      <c r="GRT277" s="27"/>
      <c r="GRU277" s="27"/>
      <c r="GRV277" s="27"/>
      <c r="GRW277" s="27"/>
      <c r="GRX277" s="27"/>
      <c r="GRY277" s="27"/>
      <c r="GRZ277" s="27"/>
      <c r="GSA277" s="27"/>
      <c r="GSB277" s="27"/>
      <c r="GSC277" s="27"/>
      <c r="GSD277" s="27"/>
      <c r="GSE277" s="27"/>
      <c r="GSF277" s="27"/>
      <c r="GSG277" s="27"/>
      <c r="GSH277" s="27"/>
      <c r="GSI277" s="27"/>
      <c r="GSJ277" s="27"/>
      <c r="GSK277" s="27"/>
      <c r="GSL277" s="27"/>
      <c r="GSM277" s="27"/>
      <c r="GSN277" s="27"/>
      <c r="GSO277" s="27"/>
      <c r="GSP277" s="27"/>
      <c r="GSQ277" s="27"/>
      <c r="GSR277" s="27"/>
      <c r="GSS277" s="27"/>
      <c r="GST277" s="27"/>
      <c r="GSU277" s="27"/>
      <c r="GSV277" s="27"/>
      <c r="GSW277" s="27"/>
      <c r="GSX277" s="27"/>
      <c r="GSY277" s="27"/>
      <c r="GSZ277" s="27"/>
      <c r="GTA277" s="27"/>
      <c r="GTB277" s="27"/>
      <c r="GTC277" s="27"/>
      <c r="GTD277" s="27"/>
      <c r="GTE277" s="27"/>
      <c r="GTF277" s="27"/>
      <c r="GTG277" s="27"/>
      <c r="GTH277" s="27"/>
      <c r="GTI277" s="27"/>
      <c r="GTJ277" s="27"/>
      <c r="GTK277" s="27"/>
      <c r="GTL277" s="27"/>
      <c r="GTM277" s="27"/>
      <c r="GTN277" s="27"/>
      <c r="GTO277" s="27"/>
      <c r="GTP277" s="27"/>
      <c r="GTQ277" s="27"/>
      <c r="GTR277" s="27"/>
      <c r="GTS277" s="27"/>
      <c r="GTT277" s="27"/>
      <c r="GTU277" s="27"/>
      <c r="GTV277" s="27"/>
      <c r="GTW277" s="27"/>
      <c r="GTX277" s="27"/>
      <c r="GTY277" s="27"/>
      <c r="GTZ277" s="27"/>
      <c r="GUA277" s="27"/>
      <c r="GUB277" s="27"/>
      <c r="GUC277" s="27"/>
      <c r="GUD277" s="27"/>
      <c r="GUE277" s="27"/>
      <c r="GUF277" s="27"/>
      <c r="GUG277" s="27"/>
      <c r="GUH277" s="27"/>
      <c r="GUI277" s="27"/>
      <c r="GUJ277" s="27"/>
      <c r="GUK277" s="27"/>
      <c r="GUL277" s="27"/>
      <c r="GUM277" s="27"/>
      <c r="GUN277" s="27"/>
      <c r="GUO277" s="27"/>
      <c r="GUP277" s="27"/>
      <c r="GUQ277" s="27"/>
      <c r="GUR277" s="27"/>
      <c r="GUS277" s="27"/>
      <c r="GUT277" s="27"/>
      <c r="GUU277" s="27"/>
      <c r="GUV277" s="27"/>
      <c r="GUW277" s="27"/>
      <c r="GUX277" s="27"/>
      <c r="GUY277" s="27"/>
      <c r="GUZ277" s="27"/>
      <c r="GVA277" s="27"/>
      <c r="GVB277" s="27"/>
      <c r="GVC277" s="27"/>
      <c r="GVD277" s="27"/>
      <c r="GVE277" s="27"/>
      <c r="GVF277" s="27"/>
      <c r="GVG277" s="27"/>
      <c r="GVH277" s="27"/>
      <c r="GVI277" s="27"/>
      <c r="GVJ277" s="27"/>
      <c r="GVK277" s="27"/>
      <c r="GVL277" s="27"/>
      <c r="GVM277" s="27"/>
      <c r="GVN277" s="27"/>
      <c r="GVO277" s="27"/>
      <c r="GVP277" s="27"/>
      <c r="GVQ277" s="27"/>
      <c r="GVR277" s="27"/>
      <c r="GVS277" s="27"/>
      <c r="GVT277" s="27"/>
      <c r="GVU277" s="27"/>
      <c r="GVV277" s="27"/>
      <c r="GVW277" s="27"/>
      <c r="GVX277" s="27"/>
      <c r="GVY277" s="27"/>
      <c r="GVZ277" s="27"/>
      <c r="GWA277" s="27"/>
      <c r="GWB277" s="27"/>
      <c r="GWC277" s="27"/>
      <c r="GWD277" s="27"/>
      <c r="GWE277" s="27"/>
      <c r="GWF277" s="27"/>
      <c r="GWG277" s="27"/>
      <c r="GWH277" s="27"/>
      <c r="GWI277" s="27"/>
      <c r="GWJ277" s="27"/>
      <c r="GWK277" s="27"/>
      <c r="GWL277" s="27"/>
      <c r="GWM277" s="27"/>
      <c r="GWN277" s="27"/>
      <c r="GWO277" s="27"/>
      <c r="GWP277" s="27"/>
      <c r="GWQ277" s="27"/>
      <c r="GWR277" s="27"/>
      <c r="GWS277" s="27"/>
      <c r="GWT277" s="27"/>
      <c r="GWU277" s="27"/>
      <c r="GWV277" s="27"/>
      <c r="GWW277" s="27"/>
      <c r="GWX277" s="27"/>
      <c r="GWY277" s="27"/>
      <c r="GWZ277" s="27"/>
      <c r="GXA277" s="27"/>
      <c r="GXB277" s="27"/>
      <c r="GXC277" s="27"/>
      <c r="GXD277" s="27"/>
      <c r="GXE277" s="27"/>
      <c r="GXF277" s="27"/>
      <c r="GXG277" s="27"/>
      <c r="GXH277" s="27"/>
      <c r="GXI277" s="27"/>
      <c r="GXJ277" s="27"/>
      <c r="GXK277" s="27"/>
      <c r="GXL277" s="27"/>
      <c r="GXM277" s="27"/>
      <c r="GXN277" s="27"/>
      <c r="GXO277" s="27"/>
      <c r="GXP277" s="27"/>
      <c r="GXQ277" s="27"/>
      <c r="GXR277" s="27"/>
      <c r="GXS277" s="27"/>
      <c r="GXT277" s="27"/>
      <c r="GXU277" s="27"/>
      <c r="GXV277" s="27"/>
      <c r="GXW277" s="27"/>
      <c r="GXX277" s="27"/>
      <c r="GXY277" s="27"/>
      <c r="GXZ277" s="27"/>
      <c r="GYA277" s="27"/>
      <c r="GYB277" s="27"/>
      <c r="GYC277" s="27"/>
      <c r="GYD277" s="27"/>
      <c r="GYE277" s="27"/>
      <c r="GYF277" s="27"/>
      <c r="GYG277" s="27"/>
      <c r="GYH277" s="27"/>
      <c r="GYI277" s="27"/>
      <c r="GYJ277" s="27"/>
      <c r="GYK277" s="27"/>
      <c r="GYL277" s="27"/>
      <c r="GYM277" s="27"/>
      <c r="GYN277" s="27"/>
      <c r="GYO277" s="27"/>
      <c r="GYP277" s="27"/>
      <c r="GYQ277" s="27"/>
      <c r="GYR277" s="27"/>
      <c r="GYS277" s="27"/>
      <c r="GYT277" s="27"/>
      <c r="GYU277" s="27"/>
      <c r="GYV277" s="27"/>
      <c r="GYW277" s="27"/>
      <c r="GYX277" s="27"/>
      <c r="GYY277" s="27"/>
      <c r="GYZ277" s="27"/>
      <c r="GZA277" s="27"/>
      <c r="GZB277" s="27"/>
      <c r="GZC277" s="27"/>
      <c r="GZD277" s="27"/>
      <c r="GZE277" s="27"/>
      <c r="GZF277" s="27"/>
      <c r="GZG277" s="27"/>
      <c r="GZH277" s="27"/>
      <c r="GZI277" s="27"/>
      <c r="GZJ277" s="27"/>
      <c r="GZK277" s="27"/>
      <c r="GZL277" s="27"/>
      <c r="GZM277" s="27"/>
      <c r="GZN277" s="27"/>
      <c r="GZO277" s="27"/>
      <c r="GZP277" s="27"/>
      <c r="GZQ277" s="27"/>
      <c r="GZR277" s="27"/>
      <c r="GZS277" s="27"/>
      <c r="GZT277" s="27"/>
      <c r="GZU277" s="27"/>
      <c r="GZV277" s="27"/>
      <c r="GZW277" s="27"/>
      <c r="GZX277" s="27"/>
      <c r="GZY277" s="27"/>
      <c r="GZZ277" s="27"/>
      <c r="HAA277" s="27"/>
      <c r="HAB277" s="27"/>
      <c r="HAC277" s="27"/>
      <c r="HAD277" s="27"/>
      <c r="HAE277" s="27"/>
      <c r="HAF277" s="27"/>
      <c r="HAG277" s="27"/>
      <c r="HAH277" s="27"/>
      <c r="HAI277" s="27"/>
      <c r="HAJ277" s="27"/>
      <c r="HAK277" s="27"/>
      <c r="HAL277" s="27"/>
      <c r="HAM277" s="27"/>
      <c r="HAN277" s="27"/>
      <c r="HAO277" s="27"/>
      <c r="HAP277" s="27"/>
      <c r="HAQ277" s="27"/>
      <c r="HAR277" s="27"/>
      <c r="HAS277" s="27"/>
      <c r="HAT277" s="27"/>
      <c r="HAU277" s="27"/>
      <c r="HAV277" s="27"/>
      <c r="HAW277" s="27"/>
      <c r="HAX277" s="27"/>
      <c r="HAY277" s="27"/>
      <c r="HAZ277" s="27"/>
      <c r="HBA277" s="27"/>
      <c r="HBB277" s="27"/>
      <c r="HBC277" s="27"/>
      <c r="HBD277" s="27"/>
      <c r="HBE277" s="27"/>
      <c r="HBF277" s="27"/>
      <c r="HBG277" s="27"/>
      <c r="HBH277" s="27"/>
      <c r="HBI277" s="27"/>
      <c r="HBJ277" s="27"/>
      <c r="HBK277" s="27"/>
      <c r="HBL277" s="27"/>
      <c r="HBM277" s="27"/>
      <c r="HBN277" s="27"/>
      <c r="HBO277" s="27"/>
      <c r="HBP277" s="27"/>
      <c r="HBQ277" s="27"/>
      <c r="HBR277" s="27"/>
      <c r="HBS277" s="27"/>
      <c r="HBT277" s="27"/>
      <c r="HBU277" s="27"/>
      <c r="HBV277" s="27"/>
      <c r="HBW277" s="27"/>
      <c r="HBX277" s="27"/>
      <c r="HBY277" s="27"/>
      <c r="HBZ277" s="27"/>
      <c r="HCA277" s="27"/>
      <c r="HCB277" s="27"/>
      <c r="HCC277" s="27"/>
      <c r="HCD277" s="27"/>
      <c r="HCE277" s="27"/>
      <c r="HCF277" s="27"/>
      <c r="HCG277" s="27"/>
      <c r="HCH277" s="27"/>
      <c r="HCI277" s="27"/>
      <c r="HCJ277" s="27"/>
      <c r="HCK277" s="27"/>
      <c r="HCL277" s="27"/>
      <c r="HCM277" s="27"/>
      <c r="HCN277" s="27"/>
      <c r="HCO277" s="27"/>
      <c r="HCP277" s="27"/>
      <c r="HCQ277" s="27"/>
      <c r="HCR277" s="27"/>
      <c r="HCS277" s="27"/>
      <c r="HCT277" s="27"/>
      <c r="HCU277" s="27"/>
      <c r="HCV277" s="27"/>
      <c r="HCW277" s="27"/>
      <c r="HCX277" s="27"/>
      <c r="HCY277" s="27"/>
      <c r="HCZ277" s="27"/>
      <c r="HDA277" s="27"/>
      <c r="HDB277" s="27"/>
      <c r="HDC277" s="27"/>
      <c r="HDD277" s="27"/>
      <c r="HDE277" s="27"/>
      <c r="HDF277" s="27"/>
      <c r="HDG277" s="27"/>
      <c r="HDH277" s="27"/>
      <c r="HDI277" s="27"/>
      <c r="HDJ277" s="27"/>
      <c r="HDK277" s="27"/>
      <c r="HDL277" s="27"/>
      <c r="HDM277" s="27"/>
      <c r="HDN277" s="27"/>
      <c r="HDO277" s="27"/>
      <c r="HDP277" s="27"/>
      <c r="HDQ277" s="27"/>
      <c r="HDR277" s="27"/>
      <c r="HDS277" s="27"/>
      <c r="HDT277" s="27"/>
      <c r="HDU277" s="27"/>
      <c r="HDV277" s="27"/>
      <c r="HDW277" s="27"/>
      <c r="HDX277" s="27"/>
      <c r="HDY277" s="27"/>
      <c r="HDZ277" s="27"/>
      <c r="HEA277" s="27"/>
      <c r="HEB277" s="27"/>
      <c r="HEC277" s="27"/>
      <c r="HED277" s="27"/>
      <c r="HEE277" s="27"/>
      <c r="HEF277" s="27"/>
      <c r="HEG277" s="27"/>
      <c r="HEH277" s="27"/>
      <c r="HEI277" s="27"/>
      <c r="HEJ277" s="27"/>
      <c r="HEK277" s="27"/>
      <c r="HEL277" s="27"/>
      <c r="HEM277" s="27"/>
      <c r="HEN277" s="27"/>
      <c r="HEO277" s="27"/>
      <c r="HEP277" s="27"/>
      <c r="HEQ277" s="27"/>
      <c r="HER277" s="27"/>
      <c r="HES277" s="27"/>
      <c r="HET277" s="27"/>
      <c r="HEU277" s="27"/>
      <c r="HEV277" s="27"/>
      <c r="HEW277" s="27"/>
      <c r="HEX277" s="27"/>
      <c r="HEY277" s="27"/>
      <c r="HEZ277" s="27"/>
      <c r="HFA277" s="27"/>
      <c r="HFB277" s="27"/>
      <c r="HFC277" s="27"/>
      <c r="HFD277" s="27"/>
      <c r="HFE277" s="27"/>
      <c r="HFF277" s="27"/>
      <c r="HFG277" s="27"/>
      <c r="HFH277" s="27"/>
      <c r="HFI277" s="27"/>
      <c r="HFJ277" s="27"/>
      <c r="HFK277" s="27"/>
      <c r="HFL277" s="27"/>
      <c r="HFM277" s="27"/>
      <c r="HFN277" s="27"/>
      <c r="HFO277" s="27"/>
      <c r="HFP277" s="27"/>
      <c r="HFQ277" s="27"/>
      <c r="HFR277" s="27"/>
      <c r="HFS277" s="27"/>
      <c r="HFT277" s="27"/>
      <c r="HFU277" s="27"/>
      <c r="HFV277" s="27"/>
      <c r="HFW277" s="27"/>
      <c r="HFX277" s="27"/>
      <c r="HFY277" s="27"/>
      <c r="HFZ277" s="27"/>
      <c r="HGA277" s="27"/>
      <c r="HGB277" s="27"/>
      <c r="HGC277" s="27"/>
      <c r="HGD277" s="27"/>
      <c r="HGE277" s="27"/>
      <c r="HGF277" s="27"/>
      <c r="HGG277" s="27"/>
      <c r="HGH277" s="27"/>
      <c r="HGI277" s="27"/>
      <c r="HGJ277" s="27"/>
      <c r="HGK277" s="27"/>
      <c r="HGL277" s="27"/>
      <c r="HGM277" s="27"/>
      <c r="HGN277" s="27"/>
      <c r="HGO277" s="27"/>
      <c r="HGP277" s="27"/>
      <c r="HGQ277" s="27"/>
      <c r="HGR277" s="27"/>
      <c r="HGS277" s="27"/>
      <c r="HGT277" s="27"/>
      <c r="HGU277" s="27"/>
      <c r="HGV277" s="27"/>
      <c r="HGW277" s="27"/>
      <c r="HGX277" s="27"/>
      <c r="HGY277" s="27"/>
      <c r="HGZ277" s="27"/>
      <c r="HHA277" s="27"/>
      <c r="HHB277" s="27"/>
      <c r="HHC277" s="27"/>
      <c r="HHD277" s="27"/>
      <c r="HHE277" s="27"/>
      <c r="HHF277" s="27"/>
      <c r="HHG277" s="27"/>
      <c r="HHH277" s="27"/>
      <c r="HHI277" s="27"/>
      <c r="HHJ277" s="27"/>
      <c r="HHK277" s="27"/>
      <c r="HHL277" s="27"/>
      <c r="HHM277" s="27"/>
      <c r="HHN277" s="27"/>
      <c r="HHO277" s="27"/>
      <c r="HHP277" s="27"/>
      <c r="HHQ277" s="27"/>
      <c r="HHR277" s="27"/>
      <c r="HHS277" s="27"/>
      <c r="HHT277" s="27"/>
      <c r="HHU277" s="27"/>
      <c r="HHV277" s="27"/>
      <c r="HHW277" s="27"/>
      <c r="HHX277" s="27"/>
      <c r="HHY277" s="27"/>
      <c r="HHZ277" s="27"/>
      <c r="HIA277" s="27"/>
      <c r="HIB277" s="27"/>
      <c r="HIC277" s="27"/>
      <c r="HID277" s="27"/>
      <c r="HIE277" s="27"/>
      <c r="HIF277" s="27"/>
      <c r="HIG277" s="27"/>
      <c r="HIH277" s="27"/>
      <c r="HII277" s="27"/>
      <c r="HIJ277" s="27"/>
      <c r="HIK277" s="27"/>
      <c r="HIL277" s="27"/>
      <c r="HIM277" s="27"/>
      <c r="HIN277" s="27"/>
      <c r="HIO277" s="27"/>
      <c r="HIP277" s="27"/>
      <c r="HIQ277" s="27"/>
      <c r="HIR277" s="27"/>
      <c r="HIS277" s="27"/>
      <c r="HIT277" s="27"/>
      <c r="HIU277" s="27"/>
      <c r="HIV277" s="27"/>
      <c r="HIW277" s="27"/>
      <c r="HIX277" s="27"/>
      <c r="HIY277" s="27"/>
      <c r="HIZ277" s="27"/>
      <c r="HJA277" s="27"/>
      <c r="HJB277" s="27"/>
      <c r="HJC277" s="27"/>
      <c r="HJD277" s="27"/>
      <c r="HJE277" s="27"/>
      <c r="HJF277" s="27"/>
      <c r="HJG277" s="27"/>
      <c r="HJH277" s="27"/>
      <c r="HJI277" s="27"/>
      <c r="HJJ277" s="27"/>
      <c r="HJK277" s="27"/>
      <c r="HJL277" s="27"/>
      <c r="HJM277" s="27"/>
      <c r="HJN277" s="27"/>
      <c r="HJO277" s="27"/>
      <c r="HJP277" s="27"/>
      <c r="HJQ277" s="27"/>
      <c r="HJR277" s="27"/>
      <c r="HJS277" s="27"/>
      <c r="HJT277" s="27"/>
      <c r="HJU277" s="27"/>
      <c r="HJV277" s="27"/>
      <c r="HJW277" s="27"/>
      <c r="HJX277" s="27"/>
      <c r="HJY277" s="27"/>
      <c r="HJZ277" s="27"/>
      <c r="HKA277" s="27"/>
      <c r="HKB277" s="27"/>
      <c r="HKC277" s="27"/>
      <c r="HKD277" s="27"/>
      <c r="HKE277" s="27"/>
      <c r="HKF277" s="27"/>
      <c r="HKG277" s="27"/>
      <c r="HKH277" s="27"/>
      <c r="HKI277" s="27"/>
      <c r="HKJ277" s="27"/>
      <c r="HKK277" s="27"/>
      <c r="HKL277" s="27"/>
      <c r="HKM277" s="27"/>
      <c r="HKN277" s="27"/>
      <c r="HKO277" s="27"/>
      <c r="HKP277" s="27"/>
      <c r="HKQ277" s="27"/>
      <c r="HKR277" s="27"/>
      <c r="HKS277" s="27"/>
      <c r="HKT277" s="27"/>
      <c r="HKU277" s="27"/>
      <c r="HKV277" s="27"/>
      <c r="HKW277" s="27"/>
      <c r="HKX277" s="27"/>
      <c r="HKY277" s="27"/>
      <c r="HKZ277" s="27"/>
      <c r="HLA277" s="27"/>
      <c r="HLB277" s="27"/>
      <c r="HLC277" s="27"/>
      <c r="HLD277" s="27"/>
      <c r="HLE277" s="27"/>
      <c r="HLF277" s="27"/>
      <c r="HLG277" s="27"/>
      <c r="HLH277" s="27"/>
      <c r="HLI277" s="27"/>
      <c r="HLJ277" s="27"/>
      <c r="HLK277" s="27"/>
      <c r="HLL277" s="27"/>
      <c r="HLM277" s="27"/>
      <c r="HLN277" s="27"/>
      <c r="HLO277" s="27"/>
      <c r="HLP277" s="27"/>
      <c r="HLQ277" s="27"/>
      <c r="HLR277" s="27"/>
      <c r="HLS277" s="27"/>
      <c r="HLT277" s="27"/>
      <c r="HLU277" s="27"/>
      <c r="HLV277" s="27"/>
      <c r="HLW277" s="27"/>
      <c r="HLX277" s="27"/>
      <c r="HLY277" s="27"/>
      <c r="HLZ277" s="27"/>
      <c r="HMA277" s="27"/>
      <c r="HMB277" s="27"/>
      <c r="HMC277" s="27"/>
      <c r="HMD277" s="27"/>
      <c r="HME277" s="27"/>
      <c r="HMF277" s="27"/>
      <c r="HMG277" s="27"/>
      <c r="HMH277" s="27"/>
      <c r="HMI277" s="27"/>
      <c r="HMJ277" s="27"/>
      <c r="HMK277" s="27"/>
      <c r="HML277" s="27"/>
      <c r="HMM277" s="27"/>
      <c r="HMN277" s="27"/>
      <c r="HMO277" s="27"/>
      <c r="HMP277" s="27"/>
      <c r="HMQ277" s="27"/>
      <c r="HMR277" s="27"/>
      <c r="HMS277" s="27"/>
      <c r="HMT277" s="27"/>
      <c r="HMU277" s="27"/>
      <c r="HMV277" s="27"/>
      <c r="HMW277" s="27"/>
      <c r="HMX277" s="27"/>
      <c r="HMY277" s="27"/>
      <c r="HMZ277" s="27"/>
      <c r="HNA277" s="27"/>
      <c r="HNB277" s="27"/>
      <c r="HNC277" s="27"/>
      <c r="HND277" s="27"/>
      <c r="HNE277" s="27"/>
      <c r="HNF277" s="27"/>
      <c r="HNG277" s="27"/>
      <c r="HNH277" s="27"/>
      <c r="HNI277" s="27"/>
      <c r="HNJ277" s="27"/>
      <c r="HNK277" s="27"/>
      <c r="HNL277" s="27"/>
      <c r="HNM277" s="27"/>
      <c r="HNN277" s="27"/>
      <c r="HNO277" s="27"/>
      <c r="HNP277" s="27"/>
      <c r="HNQ277" s="27"/>
      <c r="HNR277" s="27"/>
      <c r="HNS277" s="27"/>
      <c r="HNT277" s="27"/>
      <c r="HNU277" s="27"/>
      <c r="HNV277" s="27"/>
      <c r="HNW277" s="27"/>
      <c r="HNX277" s="27"/>
      <c r="HNY277" s="27"/>
      <c r="HNZ277" s="27"/>
      <c r="HOA277" s="27"/>
      <c r="HOB277" s="27"/>
      <c r="HOC277" s="27"/>
      <c r="HOD277" s="27"/>
      <c r="HOE277" s="27"/>
      <c r="HOF277" s="27"/>
      <c r="HOG277" s="27"/>
      <c r="HOH277" s="27"/>
      <c r="HOI277" s="27"/>
      <c r="HOJ277" s="27"/>
      <c r="HOK277" s="27"/>
      <c r="HOL277" s="27"/>
      <c r="HOM277" s="27"/>
      <c r="HON277" s="27"/>
      <c r="HOO277" s="27"/>
      <c r="HOP277" s="27"/>
      <c r="HOQ277" s="27"/>
      <c r="HOR277" s="27"/>
      <c r="HOS277" s="27"/>
      <c r="HOT277" s="27"/>
      <c r="HOU277" s="27"/>
      <c r="HOV277" s="27"/>
      <c r="HOW277" s="27"/>
      <c r="HOX277" s="27"/>
      <c r="HOY277" s="27"/>
      <c r="HOZ277" s="27"/>
      <c r="HPA277" s="27"/>
      <c r="HPB277" s="27"/>
      <c r="HPC277" s="27"/>
      <c r="HPD277" s="27"/>
      <c r="HPE277" s="27"/>
      <c r="HPF277" s="27"/>
      <c r="HPG277" s="27"/>
      <c r="HPH277" s="27"/>
      <c r="HPI277" s="27"/>
      <c r="HPJ277" s="27"/>
      <c r="HPK277" s="27"/>
      <c r="HPL277" s="27"/>
      <c r="HPM277" s="27"/>
      <c r="HPN277" s="27"/>
      <c r="HPO277" s="27"/>
      <c r="HPP277" s="27"/>
      <c r="HPQ277" s="27"/>
      <c r="HPR277" s="27"/>
      <c r="HPS277" s="27"/>
      <c r="HPT277" s="27"/>
      <c r="HPU277" s="27"/>
      <c r="HPV277" s="27"/>
      <c r="HPW277" s="27"/>
      <c r="HPX277" s="27"/>
      <c r="HPY277" s="27"/>
      <c r="HPZ277" s="27"/>
      <c r="HQA277" s="27"/>
      <c r="HQB277" s="27"/>
      <c r="HQC277" s="27"/>
      <c r="HQD277" s="27"/>
      <c r="HQE277" s="27"/>
      <c r="HQF277" s="27"/>
      <c r="HQG277" s="27"/>
      <c r="HQH277" s="27"/>
      <c r="HQI277" s="27"/>
      <c r="HQJ277" s="27"/>
      <c r="HQK277" s="27"/>
      <c r="HQL277" s="27"/>
      <c r="HQM277" s="27"/>
      <c r="HQN277" s="27"/>
      <c r="HQO277" s="27"/>
      <c r="HQP277" s="27"/>
      <c r="HQQ277" s="27"/>
      <c r="HQR277" s="27"/>
      <c r="HQS277" s="27"/>
      <c r="HQT277" s="27"/>
      <c r="HQU277" s="27"/>
      <c r="HQV277" s="27"/>
      <c r="HQW277" s="27"/>
      <c r="HQX277" s="27"/>
      <c r="HQY277" s="27"/>
      <c r="HQZ277" s="27"/>
      <c r="HRA277" s="27"/>
      <c r="HRB277" s="27"/>
      <c r="HRC277" s="27"/>
      <c r="HRD277" s="27"/>
      <c r="HRE277" s="27"/>
      <c r="HRF277" s="27"/>
      <c r="HRG277" s="27"/>
      <c r="HRH277" s="27"/>
      <c r="HRI277" s="27"/>
      <c r="HRJ277" s="27"/>
      <c r="HRK277" s="27"/>
      <c r="HRL277" s="27"/>
      <c r="HRM277" s="27"/>
      <c r="HRN277" s="27"/>
      <c r="HRO277" s="27"/>
      <c r="HRP277" s="27"/>
      <c r="HRQ277" s="27"/>
      <c r="HRR277" s="27"/>
      <c r="HRS277" s="27"/>
      <c r="HRT277" s="27"/>
      <c r="HRU277" s="27"/>
      <c r="HRV277" s="27"/>
      <c r="HRW277" s="27"/>
      <c r="HRX277" s="27"/>
      <c r="HRY277" s="27"/>
      <c r="HRZ277" s="27"/>
      <c r="HSA277" s="27"/>
      <c r="HSB277" s="27"/>
      <c r="HSC277" s="27"/>
      <c r="HSD277" s="27"/>
      <c r="HSE277" s="27"/>
      <c r="HSF277" s="27"/>
      <c r="HSG277" s="27"/>
      <c r="HSH277" s="27"/>
      <c r="HSI277" s="27"/>
      <c r="HSJ277" s="27"/>
      <c r="HSK277" s="27"/>
      <c r="HSL277" s="27"/>
      <c r="HSM277" s="27"/>
      <c r="HSN277" s="27"/>
      <c r="HSO277" s="27"/>
      <c r="HSP277" s="27"/>
      <c r="HSQ277" s="27"/>
      <c r="HSR277" s="27"/>
      <c r="HSS277" s="27"/>
      <c r="HST277" s="27"/>
      <c r="HSU277" s="27"/>
      <c r="HSV277" s="27"/>
      <c r="HSW277" s="27"/>
      <c r="HSX277" s="27"/>
      <c r="HSY277" s="27"/>
      <c r="HSZ277" s="27"/>
      <c r="HTA277" s="27"/>
      <c r="HTB277" s="27"/>
      <c r="HTC277" s="27"/>
      <c r="HTD277" s="27"/>
      <c r="HTE277" s="27"/>
      <c r="HTF277" s="27"/>
      <c r="HTG277" s="27"/>
      <c r="HTH277" s="27"/>
      <c r="HTI277" s="27"/>
      <c r="HTJ277" s="27"/>
      <c r="HTK277" s="27"/>
      <c r="HTL277" s="27"/>
      <c r="HTM277" s="27"/>
      <c r="HTN277" s="27"/>
      <c r="HTO277" s="27"/>
      <c r="HTP277" s="27"/>
      <c r="HTQ277" s="27"/>
      <c r="HTR277" s="27"/>
      <c r="HTS277" s="27"/>
      <c r="HTT277" s="27"/>
      <c r="HTU277" s="27"/>
      <c r="HTV277" s="27"/>
      <c r="HTW277" s="27"/>
      <c r="HTX277" s="27"/>
      <c r="HTY277" s="27"/>
      <c r="HTZ277" s="27"/>
      <c r="HUA277" s="27"/>
      <c r="HUB277" s="27"/>
      <c r="HUC277" s="27"/>
      <c r="HUD277" s="27"/>
      <c r="HUE277" s="27"/>
      <c r="HUF277" s="27"/>
      <c r="HUG277" s="27"/>
      <c r="HUH277" s="27"/>
      <c r="HUI277" s="27"/>
      <c r="HUJ277" s="27"/>
      <c r="HUK277" s="27"/>
      <c r="HUL277" s="27"/>
      <c r="HUM277" s="27"/>
      <c r="HUN277" s="27"/>
      <c r="HUO277" s="27"/>
      <c r="HUP277" s="27"/>
      <c r="HUQ277" s="27"/>
      <c r="HUR277" s="27"/>
      <c r="HUS277" s="27"/>
      <c r="HUT277" s="27"/>
      <c r="HUU277" s="27"/>
      <c r="HUV277" s="27"/>
      <c r="HUW277" s="27"/>
      <c r="HUX277" s="27"/>
      <c r="HUY277" s="27"/>
      <c r="HUZ277" s="27"/>
      <c r="HVA277" s="27"/>
      <c r="HVB277" s="27"/>
      <c r="HVC277" s="27"/>
      <c r="HVD277" s="27"/>
      <c r="HVE277" s="27"/>
      <c r="HVF277" s="27"/>
      <c r="HVG277" s="27"/>
      <c r="HVH277" s="27"/>
      <c r="HVI277" s="27"/>
      <c r="HVJ277" s="27"/>
      <c r="HVK277" s="27"/>
      <c r="HVL277" s="27"/>
      <c r="HVM277" s="27"/>
      <c r="HVN277" s="27"/>
      <c r="HVO277" s="27"/>
      <c r="HVP277" s="27"/>
      <c r="HVQ277" s="27"/>
      <c r="HVR277" s="27"/>
      <c r="HVS277" s="27"/>
      <c r="HVT277" s="27"/>
      <c r="HVU277" s="27"/>
      <c r="HVV277" s="27"/>
      <c r="HVW277" s="27"/>
      <c r="HVX277" s="27"/>
      <c r="HVY277" s="27"/>
      <c r="HVZ277" s="27"/>
      <c r="HWA277" s="27"/>
      <c r="HWB277" s="27"/>
      <c r="HWC277" s="27"/>
      <c r="HWD277" s="27"/>
      <c r="HWE277" s="27"/>
      <c r="HWF277" s="27"/>
      <c r="HWG277" s="27"/>
      <c r="HWH277" s="27"/>
      <c r="HWI277" s="27"/>
      <c r="HWJ277" s="27"/>
      <c r="HWK277" s="27"/>
      <c r="HWL277" s="27"/>
      <c r="HWM277" s="27"/>
      <c r="HWN277" s="27"/>
      <c r="HWO277" s="27"/>
      <c r="HWP277" s="27"/>
      <c r="HWQ277" s="27"/>
      <c r="HWR277" s="27"/>
      <c r="HWS277" s="27"/>
      <c r="HWT277" s="27"/>
      <c r="HWU277" s="27"/>
      <c r="HWV277" s="27"/>
      <c r="HWW277" s="27"/>
      <c r="HWX277" s="27"/>
      <c r="HWY277" s="27"/>
      <c r="HWZ277" s="27"/>
      <c r="HXA277" s="27"/>
      <c r="HXB277" s="27"/>
      <c r="HXC277" s="27"/>
      <c r="HXD277" s="27"/>
      <c r="HXE277" s="27"/>
      <c r="HXF277" s="27"/>
      <c r="HXG277" s="27"/>
      <c r="HXH277" s="27"/>
      <c r="HXI277" s="27"/>
      <c r="HXJ277" s="27"/>
      <c r="HXK277" s="27"/>
      <c r="HXL277" s="27"/>
      <c r="HXM277" s="27"/>
      <c r="HXN277" s="27"/>
      <c r="HXO277" s="27"/>
      <c r="HXP277" s="27"/>
      <c r="HXQ277" s="27"/>
      <c r="HXR277" s="27"/>
      <c r="HXS277" s="27"/>
      <c r="HXT277" s="27"/>
      <c r="HXU277" s="27"/>
      <c r="HXV277" s="27"/>
      <c r="HXW277" s="27"/>
      <c r="HXX277" s="27"/>
      <c r="HXY277" s="27"/>
      <c r="HXZ277" s="27"/>
      <c r="HYA277" s="27"/>
      <c r="HYB277" s="27"/>
      <c r="HYC277" s="27"/>
      <c r="HYD277" s="27"/>
      <c r="HYE277" s="27"/>
      <c r="HYF277" s="27"/>
      <c r="HYG277" s="27"/>
      <c r="HYH277" s="27"/>
      <c r="HYI277" s="27"/>
      <c r="HYJ277" s="27"/>
      <c r="HYK277" s="27"/>
      <c r="HYL277" s="27"/>
      <c r="HYM277" s="27"/>
      <c r="HYN277" s="27"/>
      <c r="HYO277" s="27"/>
      <c r="HYP277" s="27"/>
      <c r="HYQ277" s="27"/>
      <c r="HYR277" s="27"/>
      <c r="HYS277" s="27"/>
      <c r="HYT277" s="27"/>
      <c r="HYU277" s="27"/>
      <c r="HYV277" s="27"/>
      <c r="HYW277" s="27"/>
      <c r="HYX277" s="27"/>
      <c r="HYY277" s="27"/>
      <c r="HYZ277" s="27"/>
      <c r="HZA277" s="27"/>
      <c r="HZB277" s="27"/>
      <c r="HZC277" s="27"/>
      <c r="HZD277" s="27"/>
      <c r="HZE277" s="27"/>
      <c r="HZF277" s="27"/>
      <c r="HZG277" s="27"/>
      <c r="HZH277" s="27"/>
      <c r="HZI277" s="27"/>
      <c r="HZJ277" s="27"/>
      <c r="HZK277" s="27"/>
      <c r="HZL277" s="27"/>
      <c r="HZM277" s="27"/>
      <c r="HZN277" s="27"/>
      <c r="HZO277" s="27"/>
      <c r="HZP277" s="27"/>
      <c r="HZQ277" s="27"/>
      <c r="HZR277" s="27"/>
      <c r="HZS277" s="27"/>
      <c r="HZT277" s="27"/>
      <c r="HZU277" s="27"/>
      <c r="HZV277" s="27"/>
      <c r="HZW277" s="27"/>
      <c r="HZX277" s="27"/>
      <c r="HZY277" s="27"/>
      <c r="HZZ277" s="27"/>
      <c r="IAA277" s="27"/>
      <c r="IAB277" s="27"/>
      <c r="IAC277" s="27"/>
      <c r="IAD277" s="27"/>
      <c r="IAE277" s="27"/>
      <c r="IAF277" s="27"/>
      <c r="IAG277" s="27"/>
      <c r="IAH277" s="27"/>
      <c r="IAI277" s="27"/>
      <c r="IAJ277" s="27"/>
      <c r="IAK277" s="27"/>
      <c r="IAL277" s="27"/>
      <c r="IAM277" s="27"/>
      <c r="IAN277" s="27"/>
      <c r="IAO277" s="27"/>
      <c r="IAP277" s="27"/>
      <c r="IAQ277" s="27"/>
      <c r="IAR277" s="27"/>
      <c r="IAS277" s="27"/>
      <c r="IAT277" s="27"/>
      <c r="IAU277" s="27"/>
      <c r="IAV277" s="27"/>
      <c r="IAW277" s="27"/>
      <c r="IAX277" s="27"/>
      <c r="IAY277" s="27"/>
      <c r="IAZ277" s="27"/>
      <c r="IBA277" s="27"/>
      <c r="IBB277" s="27"/>
      <c r="IBC277" s="27"/>
      <c r="IBD277" s="27"/>
      <c r="IBE277" s="27"/>
      <c r="IBF277" s="27"/>
      <c r="IBG277" s="27"/>
      <c r="IBH277" s="27"/>
      <c r="IBI277" s="27"/>
      <c r="IBJ277" s="27"/>
      <c r="IBK277" s="27"/>
      <c r="IBL277" s="27"/>
      <c r="IBM277" s="27"/>
      <c r="IBN277" s="27"/>
      <c r="IBO277" s="27"/>
      <c r="IBP277" s="27"/>
      <c r="IBQ277" s="27"/>
      <c r="IBR277" s="27"/>
      <c r="IBS277" s="27"/>
      <c r="IBT277" s="27"/>
      <c r="IBU277" s="27"/>
      <c r="IBV277" s="27"/>
      <c r="IBW277" s="27"/>
      <c r="IBX277" s="27"/>
      <c r="IBY277" s="27"/>
      <c r="IBZ277" s="27"/>
      <c r="ICA277" s="27"/>
      <c r="ICB277" s="27"/>
      <c r="ICC277" s="27"/>
      <c r="ICD277" s="27"/>
      <c r="ICE277" s="27"/>
      <c r="ICF277" s="27"/>
      <c r="ICG277" s="27"/>
      <c r="ICH277" s="27"/>
      <c r="ICI277" s="27"/>
      <c r="ICJ277" s="27"/>
      <c r="ICK277" s="27"/>
      <c r="ICL277" s="27"/>
      <c r="ICM277" s="27"/>
      <c r="ICN277" s="27"/>
      <c r="ICO277" s="27"/>
      <c r="ICP277" s="27"/>
      <c r="ICQ277" s="27"/>
      <c r="ICR277" s="27"/>
      <c r="ICS277" s="27"/>
      <c r="ICT277" s="27"/>
      <c r="ICU277" s="27"/>
      <c r="ICV277" s="27"/>
      <c r="ICW277" s="27"/>
      <c r="ICX277" s="27"/>
      <c r="ICY277" s="27"/>
      <c r="ICZ277" s="27"/>
      <c r="IDA277" s="27"/>
      <c r="IDB277" s="27"/>
      <c r="IDC277" s="27"/>
      <c r="IDD277" s="27"/>
      <c r="IDE277" s="27"/>
      <c r="IDF277" s="27"/>
      <c r="IDG277" s="27"/>
      <c r="IDH277" s="27"/>
      <c r="IDI277" s="27"/>
      <c r="IDJ277" s="27"/>
      <c r="IDK277" s="27"/>
      <c r="IDL277" s="27"/>
      <c r="IDM277" s="27"/>
      <c r="IDN277" s="27"/>
      <c r="IDO277" s="27"/>
      <c r="IDP277" s="27"/>
      <c r="IDQ277" s="27"/>
      <c r="IDR277" s="27"/>
      <c r="IDS277" s="27"/>
      <c r="IDT277" s="27"/>
      <c r="IDU277" s="27"/>
      <c r="IDV277" s="27"/>
      <c r="IDW277" s="27"/>
      <c r="IDX277" s="27"/>
      <c r="IDY277" s="27"/>
      <c r="IDZ277" s="27"/>
      <c r="IEA277" s="27"/>
      <c r="IEB277" s="27"/>
      <c r="IEC277" s="27"/>
      <c r="IED277" s="27"/>
      <c r="IEE277" s="27"/>
      <c r="IEF277" s="27"/>
      <c r="IEG277" s="27"/>
      <c r="IEH277" s="27"/>
      <c r="IEI277" s="27"/>
      <c r="IEJ277" s="27"/>
      <c r="IEK277" s="27"/>
      <c r="IEL277" s="27"/>
      <c r="IEM277" s="27"/>
      <c r="IEN277" s="27"/>
      <c r="IEO277" s="27"/>
      <c r="IEP277" s="27"/>
      <c r="IEQ277" s="27"/>
      <c r="IER277" s="27"/>
      <c r="IES277" s="27"/>
      <c r="IET277" s="27"/>
      <c r="IEU277" s="27"/>
      <c r="IEV277" s="27"/>
      <c r="IEW277" s="27"/>
      <c r="IEX277" s="27"/>
      <c r="IEY277" s="27"/>
      <c r="IEZ277" s="27"/>
      <c r="IFA277" s="27"/>
      <c r="IFB277" s="27"/>
      <c r="IFC277" s="27"/>
      <c r="IFD277" s="27"/>
      <c r="IFE277" s="27"/>
      <c r="IFF277" s="27"/>
      <c r="IFG277" s="27"/>
      <c r="IFH277" s="27"/>
      <c r="IFI277" s="27"/>
      <c r="IFJ277" s="27"/>
      <c r="IFK277" s="27"/>
      <c r="IFL277" s="27"/>
      <c r="IFM277" s="27"/>
      <c r="IFN277" s="27"/>
      <c r="IFO277" s="27"/>
      <c r="IFP277" s="27"/>
      <c r="IFQ277" s="27"/>
      <c r="IFR277" s="27"/>
      <c r="IFS277" s="27"/>
      <c r="IFT277" s="27"/>
      <c r="IFU277" s="27"/>
      <c r="IFV277" s="27"/>
      <c r="IFW277" s="27"/>
      <c r="IFX277" s="27"/>
      <c r="IFY277" s="27"/>
      <c r="IFZ277" s="27"/>
      <c r="IGA277" s="27"/>
      <c r="IGB277" s="27"/>
      <c r="IGC277" s="27"/>
      <c r="IGD277" s="27"/>
      <c r="IGE277" s="27"/>
      <c r="IGF277" s="27"/>
      <c r="IGG277" s="27"/>
      <c r="IGH277" s="27"/>
      <c r="IGI277" s="27"/>
      <c r="IGJ277" s="27"/>
      <c r="IGK277" s="27"/>
      <c r="IGL277" s="27"/>
      <c r="IGM277" s="27"/>
      <c r="IGN277" s="27"/>
      <c r="IGO277" s="27"/>
      <c r="IGP277" s="27"/>
      <c r="IGQ277" s="27"/>
      <c r="IGR277" s="27"/>
      <c r="IGS277" s="27"/>
      <c r="IGT277" s="27"/>
      <c r="IGU277" s="27"/>
      <c r="IGV277" s="27"/>
      <c r="IGW277" s="27"/>
      <c r="IGX277" s="27"/>
      <c r="IGY277" s="27"/>
      <c r="IGZ277" s="27"/>
      <c r="IHA277" s="27"/>
      <c r="IHB277" s="27"/>
      <c r="IHC277" s="27"/>
      <c r="IHD277" s="27"/>
      <c r="IHE277" s="27"/>
      <c r="IHF277" s="27"/>
      <c r="IHG277" s="27"/>
      <c r="IHH277" s="27"/>
      <c r="IHI277" s="27"/>
      <c r="IHJ277" s="27"/>
      <c r="IHK277" s="27"/>
      <c r="IHL277" s="27"/>
      <c r="IHM277" s="27"/>
      <c r="IHN277" s="27"/>
      <c r="IHO277" s="27"/>
      <c r="IHP277" s="27"/>
      <c r="IHQ277" s="27"/>
      <c r="IHR277" s="27"/>
      <c r="IHS277" s="27"/>
      <c r="IHT277" s="27"/>
      <c r="IHU277" s="27"/>
      <c r="IHV277" s="27"/>
      <c r="IHW277" s="27"/>
      <c r="IHX277" s="27"/>
      <c r="IHY277" s="27"/>
      <c r="IHZ277" s="27"/>
      <c r="IIA277" s="27"/>
      <c r="IIB277" s="27"/>
      <c r="IIC277" s="27"/>
      <c r="IID277" s="27"/>
      <c r="IIE277" s="27"/>
      <c r="IIF277" s="27"/>
      <c r="IIG277" s="27"/>
      <c r="IIH277" s="27"/>
      <c r="III277" s="27"/>
      <c r="IIJ277" s="27"/>
      <c r="IIK277" s="27"/>
      <c r="IIL277" s="27"/>
      <c r="IIM277" s="27"/>
      <c r="IIN277" s="27"/>
      <c r="IIO277" s="27"/>
      <c r="IIP277" s="27"/>
      <c r="IIQ277" s="27"/>
      <c r="IIR277" s="27"/>
      <c r="IIS277" s="27"/>
      <c r="IIT277" s="27"/>
      <c r="IIU277" s="27"/>
      <c r="IIV277" s="27"/>
      <c r="IIW277" s="27"/>
      <c r="IIX277" s="27"/>
      <c r="IIY277" s="27"/>
      <c r="IIZ277" s="27"/>
      <c r="IJA277" s="27"/>
      <c r="IJB277" s="27"/>
      <c r="IJC277" s="27"/>
      <c r="IJD277" s="27"/>
      <c r="IJE277" s="27"/>
      <c r="IJF277" s="27"/>
      <c r="IJG277" s="27"/>
      <c r="IJH277" s="27"/>
      <c r="IJI277" s="27"/>
      <c r="IJJ277" s="27"/>
      <c r="IJK277" s="27"/>
      <c r="IJL277" s="27"/>
      <c r="IJM277" s="27"/>
      <c r="IJN277" s="27"/>
      <c r="IJO277" s="27"/>
      <c r="IJP277" s="27"/>
      <c r="IJQ277" s="27"/>
      <c r="IJR277" s="27"/>
      <c r="IJS277" s="27"/>
      <c r="IJT277" s="27"/>
      <c r="IJU277" s="27"/>
      <c r="IJV277" s="27"/>
      <c r="IJW277" s="27"/>
      <c r="IJX277" s="27"/>
      <c r="IJY277" s="27"/>
      <c r="IJZ277" s="27"/>
      <c r="IKA277" s="27"/>
      <c r="IKB277" s="27"/>
      <c r="IKC277" s="27"/>
      <c r="IKD277" s="27"/>
      <c r="IKE277" s="27"/>
      <c r="IKF277" s="27"/>
      <c r="IKG277" s="27"/>
      <c r="IKH277" s="27"/>
      <c r="IKI277" s="27"/>
      <c r="IKJ277" s="27"/>
      <c r="IKK277" s="27"/>
      <c r="IKL277" s="27"/>
      <c r="IKM277" s="27"/>
      <c r="IKN277" s="27"/>
      <c r="IKO277" s="27"/>
      <c r="IKP277" s="27"/>
      <c r="IKQ277" s="27"/>
      <c r="IKR277" s="27"/>
      <c r="IKS277" s="27"/>
      <c r="IKT277" s="27"/>
      <c r="IKU277" s="27"/>
      <c r="IKV277" s="27"/>
      <c r="IKW277" s="27"/>
      <c r="IKX277" s="27"/>
      <c r="IKY277" s="27"/>
      <c r="IKZ277" s="27"/>
      <c r="ILA277" s="27"/>
      <c r="ILB277" s="27"/>
      <c r="ILC277" s="27"/>
      <c r="ILD277" s="27"/>
      <c r="ILE277" s="27"/>
      <c r="ILF277" s="27"/>
      <c r="ILG277" s="27"/>
      <c r="ILH277" s="27"/>
      <c r="ILI277" s="27"/>
      <c r="ILJ277" s="27"/>
      <c r="ILK277" s="27"/>
      <c r="ILL277" s="27"/>
      <c r="ILM277" s="27"/>
      <c r="ILN277" s="27"/>
      <c r="ILO277" s="27"/>
      <c r="ILP277" s="27"/>
      <c r="ILQ277" s="27"/>
      <c r="ILR277" s="27"/>
      <c r="ILS277" s="27"/>
      <c r="ILT277" s="27"/>
      <c r="ILU277" s="27"/>
      <c r="ILV277" s="27"/>
      <c r="ILW277" s="27"/>
      <c r="ILX277" s="27"/>
      <c r="ILY277" s="27"/>
      <c r="ILZ277" s="27"/>
      <c r="IMA277" s="27"/>
      <c r="IMB277" s="27"/>
      <c r="IMC277" s="27"/>
      <c r="IMD277" s="27"/>
      <c r="IME277" s="27"/>
      <c r="IMF277" s="27"/>
      <c r="IMG277" s="27"/>
      <c r="IMH277" s="27"/>
      <c r="IMI277" s="27"/>
      <c r="IMJ277" s="27"/>
      <c r="IMK277" s="27"/>
      <c r="IML277" s="27"/>
      <c r="IMM277" s="27"/>
      <c r="IMN277" s="27"/>
      <c r="IMO277" s="27"/>
      <c r="IMP277" s="27"/>
      <c r="IMQ277" s="27"/>
      <c r="IMR277" s="27"/>
      <c r="IMS277" s="27"/>
      <c r="IMT277" s="27"/>
      <c r="IMU277" s="27"/>
      <c r="IMV277" s="27"/>
      <c r="IMW277" s="27"/>
      <c r="IMX277" s="27"/>
      <c r="IMY277" s="27"/>
      <c r="IMZ277" s="27"/>
      <c r="INA277" s="27"/>
      <c r="INB277" s="27"/>
      <c r="INC277" s="27"/>
      <c r="IND277" s="27"/>
      <c r="INE277" s="27"/>
      <c r="INF277" s="27"/>
      <c r="ING277" s="27"/>
      <c r="INH277" s="27"/>
      <c r="INI277" s="27"/>
      <c r="INJ277" s="27"/>
      <c r="INK277" s="27"/>
      <c r="INL277" s="27"/>
      <c r="INM277" s="27"/>
      <c r="INN277" s="27"/>
      <c r="INO277" s="27"/>
      <c r="INP277" s="27"/>
      <c r="INQ277" s="27"/>
      <c r="INR277" s="27"/>
      <c r="INS277" s="27"/>
      <c r="INT277" s="27"/>
      <c r="INU277" s="27"/>
      <c r="INV277" s="27"/>
      <c r="INW277" s="27"/>
      <c r="INX277" s="27"/>
      <c r="INY277" s="27"/>
      <c r="INZ277" s="27"/>
      <c r="IOA277" s="27"/>
      <c r="IOB277" s="27"/>
      <c r="IOC277" s="27"/>
      <c r="IOD277" s="27"/>
      <c r="IOE277" s="27"/>
      <c r="IOF277" s="27"/>
      <c r="IOG277" s="27"/>
      <c r="IOH277" s="27"/>
      <c r="IOI277" s="27"/>
      <c r="IOJ277" s="27"/>
      <c r="IOK277" s="27"/>
      <c r="IOL277" s="27"/>
      <c r="IOM277" s="27"/>
      <c r="ION277" s="27"/>
      <c r="IOO277" s="27"/>
      <c r="IOP277" s="27"/>
      <c r="IOQ277" s="27"/>
      <c r="IOR277" s="27"/>
      <c r="IOS277" s="27"/>
      <c r="IOT277" s="27"/>
      <c r="IOU277" s="27"/>
      <c r="IOV277" s="27"/>
      <c r="IOW277" s="27"/>
      <c r="IOX277" s="27"/>
      <c r="IOY277" s="27"/>
      <c r="IOZ277" s="27"/>
      <c r="IPA277" s="27"/>
      <c r="IPB277" s="27"/>
      <c r="IPC277" s="27"/>
      <c r="IPD277" s="27"/>
      <c r="IPE277" s="27"/>
      <c r="IPF277" s="27"/>
      <c r="IPG277" s="27"/>
      <c r="IPH277" s="27"/>
      <c r="IPI277" s="27"/>
      <c r="IPJ277" s="27"/>
      <c r="IPK277" s="27"/>
      <c r="IPL277" s="27"/>
      <c r="IPM277" s="27"/>
      <c r="IPN277" s="27"/>
      <c r="IPO277" s="27"/>
      <c r="IPP277" s="27"/>
      <c r="IPQ277" s="27"/>
      <c r="IPR277" s="27"/>
      <c r="IPS277" s="27"/>
      <c r="IPT277" s="27"/>
      <c r="IPU277" s="27"/>
      <c r="IPV277" s="27"/>
      <c r="IPW277" s="27"/>
      <c r="IPX277" s="27"/>
      <c r="IPY277" s="27"/>
      <c r="IPZ277" s="27"/>
      <c r="IQA277" s="27"/>
      <c r="IQB277" s="27"/>
      <c r="IQC277" s="27"/>
      <c r="IQD277" s="27"/>
      <c r="IQE277" s="27"/>
      <c r="IQF277" s="27"/>
      <c r="IQG277" s="27"/>
      <c r="IQH277" s="27"/>
      <c r="IQI277" s="27"/>
      <c r="IQJ277" s="27"/>
      <c r="IQK277" s="27"/>
      <c r="IQL277" s="27"/>
      <c r="IQM277" s="27"/>
      <c r="IQN277" s="27"/>
      <c r="IQO277" s="27"/>
      <c r="IQP277" s="27"/>
      <c r="IQQ277" s="27"/>
      <c r="IQR277" s="27"/>
      <c r="IQS277" s="27"/>
      <c r="IQT277" s="27"/>
      <c r="IQU277" s="27"/>
      <c r="IQV277" s="27"/>
      <c r="IQW277" s="27"/>
      <c r="IQX277" s="27"/>
      <c r="IQY277" s="27"/>
      <c r="IQZ277" s="27"/>
      <c r="IRA277" s="27"/>
      <c r="IRB277" s="27"/>
      <c r="IRC277" s="27"/>
      <c r="IRD277" s="27"/>
      <c r="IRE277" s="27"/>
      <c r="IRF277" s="27"/>
      <c r="IRG277" s="27"/>
      <c r="IRH277" s="27"/>
      <c r="IRI277" s="27"/>
      <c r="IRJ277" s="27"/>
      <c r="IRK277" s="27"/>
      <c r="IRL277" s="27"/>
      <c r="IRM277" s="27"/>
      <c r="IRN277" s="27"/>
      <c r="IRO277" s="27"/>
      <c r="IRP277" s="27"/>
      <c r="IRQ277" s="27"/>
      <c r="IRR277" s="27"/>
      <c r="IRS277" s="27"/>
      <c r="IRT277" s="27"/>
      <c r="IRU277" s="27"/>
      <c r="IRV277" s="27"/>
      <c r="IRW277" s="27"/>
      <c r="IRX277" s="27"/>
      <c r="IRY277" s="27"/>
      <c r="IRZ277" s="27"/>
      <c r="ISA277" s="27"/>
      <c r="ISB277" s="27"/>
      <c r="ISC277" s="27"/>
      <c r="ISD277" s="27"/>
      <c r="ISE277" s="27"/>
      <c r="ISF277" s="27"/>
      <c r="ISG277" s="27"/>
      <c r="ISH277" s="27"/>
      <c r="ISI277" s="27"/>
      <c r="ISJ277" s="27"/>
      <c r="ISK277" s="27"/>
      <c r="ISL277" s="27"/>
      <c r="ISM277" s="27"/>
      <c r="ISN277" s="27"/>
      <c r="ISO277" s="27"/>
      <c r="ISP277" s="27"/>
      <c r="ISQ277" s="27"/>
      <c r="ISR277" s="27"/>
      <c r="ISS277" s="27"/>
      <c r="IST277" s="27"/>
      <c r="ISU277" s="27"/>
      <c r="ISV277" s="27"/>
      <c r="ISW277" s="27"/>
      <c r="ISX277" s="27"/>
      <c r="ISY277" s="27"/>
      <c r="ISZ277" s="27"/>
      <c r="ITA277" s="27"/>
      <c r="ITB277" s="27"/>
      <c r="ITC277" s="27"/>
      <c r="ITD277" s="27"/>
      <c r="ITE277" s="27"/>
      <c r="ITF277" s="27"/>
      <c r="ITG277" s="27"/>
      <c r="ITH277" s="27"/>
      <c r="ITI277" s="27"/>
      <c r="ITJ277" s="27"/>
      <c r="ITK277" s="27"/>
      <c r="ITL277" s="27"/>
      <c r="ITM277" s="27"/>
      <c r="ITN277" s="27"/>
      <c r="ITO277" s="27"/>
      <c r="ITP277" s="27"/>
      <c r="ITQ277" s="27"/>
      <c r="ITR277" s="27"/>
      <c r="ITS277" s="27"/>
      <c r="ITT277" s="27"/>
      <c r="ITU277" s="27"/>
      <c r="ITV277" s="27"/>
      <c r="ITW277" s="27"/>
      <c r="ITX277" s="27"/>
      <c r="ITY277" s="27"/>
      <c r="ITZ277" s="27"/>
      <c r="IUA277" s="27"/>
      <c r="IUB277" s="27"/>
      <c r="IUC277" s="27"/>
      <c r="IUD277" s="27"/>
      <c r="IUE277" s="27"/>
      <c r="IUF277" s="27"/>
      <c r="IUG277" s="27"/>
      <c r="IUH277" s="27"/>
      <c r="IUI277" s="27"/>
      <c r="IUJ277" s="27"/>
      <c r="IUK277" s="27"/>
      <c r="IUL277" s="27"/>
      <c r="IUM277" s="27"/>
      <c r="IUN277" s="27"/>
      <c r="IUO277" s="27"/>
      <c r="IUP277" s="27"/>
      <c r="IUQ277" s="27"/>
      <c r="IUR277" s="27"/>
      <c r="IUS277" s="27"/>
      <c r="IUT277" s="27"/>
      <c r="IUU277" s="27"/>
      <c r="IUV277" s="27"/>
      <c r="IUW277" s="27"/>
      <c r="IUX277" s="27"/>
      <c r="IUY277" s="27"/>
      <c r="IUZ277" s="27"/>
      <c r="IVA277" s="27"/>
      <c r="IVB277" s="27"/>
      <c r="IVC277" s="27"/>
      <c r="IVD277" s="27"/>
      <c r="IVE277" s="27"/>
      <c r="IVF277" s="27"/>
      <c r="IVG277" s="27"/>
      <c r="IVH277" s="27"/>
      <c r="IVI277" s="27"/>
      <c r="IVJ277" s="27"/>
      <c r="IVK277" s="27"/>
      <c r="IVL277" s="27"/>
      <c r="IVM277" s="27"/>
      <c r="IVN277" s="27"/>
      <c r="IVO277" s="27"/>
      <c r="IVP277" s="27"/>
      <c r="IVQ277" s="27"/>
      <c r="IVR277" s="27"/>
      <c r="IVS277" s="27"/>
      <c r="IVT277" s="27"/>
      <c r="IVU277" s="27"/>
      <c r="IVV277" s="27"/>
      <c r="IVW277" s="27"/>
      <c r="IVX277" s="27"/>
      <c r="IVY277" s="27"/>
      <c r="IVZ277" s="27"/>
      <c r="IWA277" s="27"/>
      <c r="IWB277" s="27"/>
      <c r="IWC277" s="27"/>
      <c r="IWD277" s="27"/>
      <c r="IWE277" s="27"/>
      <c r="IWF277" s="27"/>
      <c r="IWG277" s="27"/>
      <c r="IWH277" s="27"/>
      <c r="IWI277" s="27"/>
      <c r="IWJ277" s="27"/>
      <c r="IWK277" s="27"/>
      <c r="IWL277" s="27"/>
      <c r="IWM277" s="27"/>
      <c r="IWN277" s="27"/>
      <c r="IWO277" s="27"/>
      <c r="IWP277" s="27"/>
      <c r="IWQ277" s="27"/>
      <c r="IWR277" s="27"/>
      <c r="IWS277" s="27"/>
      <c r="IWT277" s="27"/>
      <c r="IWU277" s="27"/>
      <c r="IWV277" s="27"/>
      <c r="IWW277" s="27"/>
      <c r="IWX277" s="27"/>
      <c r="IWY277" s="27"/>
      <c r="IWZ277" s="27"/>
      <c r="IXA277" s="27"/>
      <c r="IXB277" s="27"/>
      <c r="IXC277" s="27"/>
      <c r="IXD277" s="27"/>
      <c r="IXE277" s="27"/>
      <c r="IXF277" s="27"/>
      <c r="IXG277" s="27"/>
      <c r="IXH277" s="27"/>
      <c r="IXI277" s="27"/>
      <c r="IXJ277" s="27"/>
      <c r="IXK277" s="27"/>
      <c r="IXL277" s="27"/>
      <c r="IXM277" s="27"/>
      <c r="IXN277" s="27"/>
      <c r="IXO277" s="27"/>
      <c r="IXP277" s="27"/>
      <c r="IXQ277" s="27"/>
      <c r="IXR277" s="27"/>
      <c r="IXS277" s="27"/>
      <c r="IXT277" s="27"/>
      <c r="IXU277" s="27"/>
      <c r="IXV277" s="27"/>
      <c r="IXW277" s="27"/>
      <c r="IXX277" s="27"/>
      <c r="IXY277" s="27"/>
      <c r="IXZ277" s="27"/>
      <c r="IYA277" s="27"/>
      <c r="IYB277" s="27"/>
      <c r="IYC277" s="27"/>
      <c r="IYD277" s="27"/>
      <c r="IYE277" s="27"/>
      <c r="IYF277" s="27"/>
      <c r="IYG277" s="27"/>
      <c r="IYH277" s="27"/>
      <c r="IYI277" s="27"/>
      <c r="IYJ277" s="27"/>
      <c r="IYK277" s="27"/>
      <c r="IYL277" s="27"/>
      <c r="IYM277" s="27"/>
      <c r="IYN277" s="27"/>
      <c r="IYO277" s="27"/>
      <c r="IYP277" s="27"/>
      <c r="IYQ277" s="27"/>
      <c r="IYR277" s="27"/>
      <c r="IYS277" s="27"/>
      <c r="IYT277" s="27"/>
      <c r="IYU277" s="27"/>
      <c r="IYV277" s="27"/>
      <c r="IYW277" s="27"/>
      <c r="IYX277" s="27"/>
      <c r="IYY277" s="27"/>
      <c r="IYZ277" s="27"/>
      <c r="IZA277" s="27"/>
      <c r="IZB277" s="27"/>
      <c r="IZC277" s="27"/>
      <c r="IZD277" s="27"/>
      <c r="IZE277" s="27"/>
      <c r="IZF277" s="27"/>
      <c r="IZG277" s="27"/>
      <c r="IZH277" s="27"/>
      <c r="IZI277" s="27"/>
      <c r="IZJ277" s="27"/>
      <c r="IZK277" s="27"/>
      <c r="IZL277" s="27"/>
      <c r="IZM277" s="27"/>
      <c r="IZN277" s="27"/>
      <c r="IZO277" s="27"/>
      <c r="IZP277" s="27"/>
      <c r="IZQ277" s="27"/>
      <c r="IZR277" s="27"/>
      <c r="IZS277" s="27"/>
      <c r="IZT277" s="27"/>
      <c r="IZU277" s="27"/>
      <c r="IZV277" s="27"/>
      <c r="IZW277" s="27"/>
      <c r="IZX277" s="27"/>
      <c r="IZY277" s="27"/>
      <c r="IZZ277" s="27"/>
      <c r="JAA277" s="27"/>
      <c r="JAB277" s="27"/>
      <c r="JAC277" s="27"/>
      <c r="JAD277" s="27"/>
      <c r="JAE277" s="27"/>
      <c r="JAF277" s="27"/>
      <c r="JAG277" s="27"/>
      <c r="JAH277" s="27"/>
      <c r="JAI277" s="27"/>
      <c r="JAJ277" s="27"/>
      <c r="JAK277" s="27"/>
      <c r="JAL277" s="27"/>
      <c r="JAM277" s="27"/>
      <c r="JAN277" s="27"/>
      <c r="JAO277" s="27"/>
      <c r="JAP277" s="27"/>
      <c r="JAQ277" s="27"/>
      <c r="JAR277" s="27"/>
      <c r="JAS277" s="27"/>
      <c r="JAT277" s="27"/>
      <c r="JAU277" s="27"/>
      <c r="JAV277" s="27"/>
      <c r="JAW277" s="27"/>
      <c r="JAX277" s="27"/>
      <c r="JAY277" s="27"/>
      <c r="JAZ277" s="27"/>
      <c r="JBA277" s="27"/>
      <c r="JBB277" s="27"/>
      <c r="JBC277" s="27"/>
      <c r="JBD277" s="27"/>
      <c r="JBE277" s="27"/>
      <c r="JBF277" s="27"/>
      <c r="JBG277" s="27"/>
      <c r="JBH277" s="27"/>
      <c r="JBI277" s="27"/>
      <c r="JBJ277" s="27"/>
      <c r="JBK277" s="27"/>
      <c r="JBL277" s="27"/>
      <c r="JBM277" s="27"/>
      <c r="JBN277" s="27"/>
      <c r="JBO277" s="27"/>
      <c r="JBP277" s="27"/>
      <c r="JBQ277" s="27"/>
      <c r="JBR277" s="27"/>
      <c r="JBS277" s="27"/>
      <c r="JBT277" s="27"/>
      <c r="JBU277" s="27"/>
      <c r="JBV277" s="27"/>
      <c r="JBW277" s="27"/>
      <c r="JBX277" s="27"/>
      <c r="JBY277" s="27"/>
      <c r="JBZ277" s="27"/>
      <c r="JCA277" s="27"/>
      <c r="JCB277" s="27"/>
      <c r="JCC277" s="27"/>
      <c r="JCD277" s="27"/>
      <c r="JCE277" s="27"/>
      <c r="JCF277" s="27"/>
      <c r="JCG277" s="27"/>
      <c r="JCH277" s="27"/>
      <c r="JCI277" s="27"/>
      <c r="JCJ277" s="27"/>
      <c r="JCK277" s="27"/>
      <c r="JCL277" s="27"/>
      <c r="JCM277" s="27"/>
      <c r="JCN277" s="27"/>
      <c r="JCO277" s="27"/>
      <c r="JCP277" s="27"/>
      <c r="JCQ277" s="27"/>
      <c r="JCR277" s="27"/>
      <c r="JCS277" s="27"/>
      <c r="JCT277" s="27"/>
      <c r="JCU277" s="27"/>
      <c r="JCV277" s="27"/>
      <c r="JCW277" s="27"/>
      <c r="JCX277" s="27"/>
      <c r="JCY277" s="27"/>
      <c r="JCZ277" s="27"/>
      <c r="JDA277" s="27"/>
      <c r="JDB277" s="27"/>
      <c r="JDC277" s="27"/>
      <c r="JDD277" s="27"/>
      <c r="JDE277" s="27"/>
      <c r="JDF277" s="27"/>
      <c r="JDG277" s="27"/>
      <c r="JDH277" s="27"/>
      <c r="JDI277" s="27"/>
      <c r="JDJ277" s="27"/>
      <c r="JDK277" s="27"/>
      <c r="JDL277" s="27"/>
      <c r="JDM277" s="27"/>
      <c r="JDN277" s="27"/>
      <c r="JDO277" s="27"/>
      <c r="JDP277" s="27"/>
      <c r="JDQ277" s="27"/>
      <c r="JDR277" s="27"/>
      <c r="JDS277" s="27"/>
      <c r="JDT277" s="27"/>
      <c r="JDU277" s="27"/>
      <c r="JDV277" s="27"/>
      <c r="JDW277" s="27"/>
      <c r="JDX277" s="27"/>
      <c r="JDY277" s="27"/>
      <c r="JDZ277" s="27"/>
      <c r="JEA277" s="27"/>
      <c r="JEB277" s="27"/>
      <c r="JEC277" s="27"/>
      <c r="JED277" s="27"/>
      <c r="JEE277" s="27"/>
      <c r="JEF277" s="27"/>
      <c r="JEG277" s="27"/>
      <c r="JEH277" s="27"/>
      <c r="JEI277" s="27"/>
      <c r="JEJ277" s="27"/>
      <c r="JEK277" s="27"/>
      <c r="JEL277" s="27"/>
      <c r="JEM277" s="27"/>
      <c r="JEN277" s="27"/>
      <c r="JEO277" s="27"/>
      <c r="JEP277" s="27"/>
      <c r="JEQ277" s="27"/>
      <c r="JER277" s="27"/>
      <c r="JES277" s="27"/>
      <c r="JET277" s="27"/>
      <c r="JEU277" s="27"/>
      <c r="JEV277" s="27"/>
      <c r="JEW277" s="27"/>
      <c r="JEX277" s="27"/>
      <c r="JEY277" s="27"/>
      <c r="JEZ277" s="27"/>
      <c r="JFA277" s="27"/>
      <c r="JFB277" s="27"/>
      <c r="JFC277" s="27"/>
      <c r="JFD277" s="27"/>
      <c r="JFE277" s="27"/>
      <c r="JFF277" s="27"/>
      <c r="JFG277" s="27"/>
      <c r="JFH277" s="27"/>
      <c r="JFI277" s="27"/>
      <c r="JFJ277" s="27"/>
      <c r="JFK277" s="27"/>
      <c r="JFL277" s="27"/>
      <c r="JFM277" s="27"/>
      <c r="JFN277" s="27"/>
      <c r="JFO277" s="27"/>
      <c r="JFP277" s="27"/>
      <c r="JFQ277" s="27"/>
      <c r="JFR277" s="27"/>
      <c r="JFS277" s="27"/>
      <c r="JFT277" s="27"/>
      <c r="JFU277" s="27"/>
      <c r="JFV277" s="27"/>
      <c r="JFW277" s="27"/>
      <c r="JFX277" s="27"/>
      <c r="JFY277" s="27"/>
      <c r="JFZ277" s="27"/>
      <c r="JGA277" s="27"/>
      <c r="JGB277" s="27"/>
      <c r="JGC277" s="27"/>
      <c r="JGD277" s="27"/>
      <c r="JGE277" s="27"/>
      <c r="JGF277" s="27"/>
      <c r="JGG277" s="27"/>
      <c r="JGH277" s="27"/>
      <c r="JGI277" s="27"/>
      <c r="JGJ277" s="27"/>
      <c r="JGK277" s="27"/>
      <c r="JGL277" s="27"/>
      <c r="JGM277" s="27"/>
      <c r="JGN277" s="27"/>
      <c r="JGO277" s="27"/>
      <c r="JGP277" s="27"/>
      <c r="JGQ277" s="27"/>
      <c r="JGR277" s="27"/>
      <c r="JGS277" s="27"/>
      <c r="JGT277" s="27"/>
      <c r="JGU277" s="27"/>
      <c r="JGV277" s="27"/>
      <c r="JGW277" s="27"/>
      <c r="JGX277" s="27"/>
      <c r="JGY277" s="27"/>
      <c r="JGZ277" s="27"/>
      <c r="JHA277" s="27"/>
      <c r="JHB277" s="27"/>
      <c r="JHC277" s="27"/>
      <c r="JHD277" s="27"/>
      <c r="JHE277" s="27"/>
      <c r="JHF277" s="27"/>
      <c r="JHG277" s="27"/>
      <c r="JHH277" s="27"/>
      <c r="JHI277" s="27"/>
      <c r="JHJ277" s="27"/>
      <c r="JHK277" s="27"/>
      <c r="JHL277" s="27"/>
      <c r="JHM277" s="27"/>
      <c r="JHN277" s="27"/>
      <c r="JHO277" s="27"/>
      <c r="JHP277" s="27"/>
      <c r="JHQ277" s="27"/>
      <c r="JHR277" s="27"/>
      <c r="JHS277" s="27"/>
      <c r="JHT277" s="27"/>
      <c r="JHU277" s="27"/>
      <c r="JHV277" s="27"/>
      <c r="JHW277" s="27"/>
      <c r="JHX277" s="27"/>
      <c r="JHY277" s="27"/>
      <c r="JHZ277" s="27"/>
      <c r="JIA277" s="27"/>
      <c r="JIB277" s="27"/>
      <c r="JIC277" s="27"/>
      <c r="JID277" s="27"/>
      <c r="JIE277" s="27"/>
      <c r="JIF277" s="27"/>
      <c r="JIG277" s="27"/>
      <c r="JIH277" s="27"/>
      <c r="JII277" s="27"/>
      <c r="JIJ277" s="27"/>
      <c r="JIK277" s="27"/>
      <c r="JIL277" s="27"/>
      <c r="JIM277" s="27"/>
      <c r="JIN277" s="27"/>
      <c r="JIO277" s="27"/>
      <c r="JIP277" s="27"/>
      <c r="JIQ277" s="27"/>
      <c r="JIR277" s="27"/>
      <c r="JIS277" s="27"/>
      <c r="JIT277" s="27"/>
      <c r="JIU277" s="27"/>
      <c r="JIV277" s="27"/>
      <c r="JIW277" s="27"/>
      <c r="JIX277" s="27"/>
      <c r="JIY277" s="27"/>
      <c r="JIZ277" s="27"/>
      <c r="JJA277" s="27"/>
      <c r="JJB277" s="27"/>
      <c r="JJC277" s="27"/>
      <c r="JJD277" s="27"/>
      <c r="JJE277" s="27"/>
      <c r="JJF277" s="27"/>
      <c r="JJG277" s="27"/>
      <c r="JJH277" s="27"/>
      <c r="JJI277" s="27"/>
      <c r="JJJ277" s="27"/>
      <c r="JJK277" s="27"/>
      <c r="JJL277" s="27"/>
      <c r="JJM277" s="27"/>
      <c r="JJN277" s="27"/>
      <c r="JJO277" s="27"/>
      <c r="JJP277" s="27"/>
      <c r="JJQ277" s="27"/>
      <c r="JJR277" s="27"/>
      <c r="JJS277" s="27"/>
      <c r="JJT277" s="27"/>
      <c r="JJU277" s="27"/>
      <c r="JJV277" s="27"/>
      <c r="JJW277" s="27"/>
      <c r="JJX277" s="27"/>
      <c r="JJY277" s="27"/>
      <c r="JJZ277" s="27"/>
      <c r="JKA277" s="27"/>
      <c r="JKB277" s="27"/>
      <c r="JKC277" s="27"/>
      <c r="JKD277" s="27"/>
      <c r="JKE277" s="27"/>
      <c r="JKF277" s="27"/>
      <c r="JKG277" s="27"/>
      <c r="JKH277" s="27"/>
      <c r="JKI277" s="27"/>
      <c r="JKJ277" s="27"/>
      <c r="JKK277" s="27"/>
      <c r="JKL277" s="27"/>
      <c r="JKM277" s="27"/>
      <c r="JKN277" s="27"/>
      <c r="JKO277" s="27"/>
      <c r="JKP277" s="27"/>
      <c r="JKQ277" s="27"/>
      <c r="JKR277" s="27"/>
      <c r="JKS277" s="27"/>
      <c r="JKT277" s="27"/>
      <c r="JKU277" s="27"/>
      <c r="JKV277" s="27"/>
      <c r="JKW277" s="27"/>
      <c r="JKX277" s="27"/>
      <c r="JKY277" s="27"/>
      <c r="JKZ277" s="27"/>
      <c r="JLA277" s="27"/>
      <c r="JLB277" s="27"/>
      <c r="JLC277" s="27"/>
      <c r="JLD277" s="27"/>
      <c r="JLE277" s="27"/>
      <c r="JLF277" s="27"/>
      <c r="JLG277" s="27"/>
      <c r="JLH277" s="27"/>
      <c r="JLI277" s="27"/>
      <c r="JLJ277" s="27"/>
      <c r="JLK277" s="27"/>
      <c r="JLL277" s="27"/>
      <c r="JLM277" s="27"/>
      <c r="JLN277" s="27"/>
      <c r="JLO277" s="27"/>
      <c r="JLP277" s="27"/>
      <c r="JLQ277" s="27"/>
      <c r="JLR277" s="27"/>
      <c r="JLS277" s="27"/>
      <c r="JLT277" s="27"/>
      <c r="JLU277" s="27"/>
      <c r="JLV277" s="27"/>
      <c r="JLW277" s="27"/>
      <c r="JLX277" s="27"/>
      <c r="JLY277" s="27"/>
      <c r="JLZ277" s="27"/>
      <c r="JMA277" s="27"/>
      <c r="JMB277" s="27"/>
      <c r="JMC277" s="27"/>
      <c r="JMD277" s="27"/>
      <c r="JME277" s="27"/>
      <c r="JMF277" s="27"/>
      <c r="JMG277" s="27"/>
      <c r="JMH277" s="27"/>
      <c r="JMI277" s="27"/>
      <c r="JMJ277" s="27"/>
      <c r="JMK277" s="27"/>
      <c r="JML277" s="27"/>
      <c r="JMM277" s="27"/>
      <c r="JMN277" s="27"/>
      <c r="JMO277" s="27"/>
      <c r="JMP277" s="27"/>
      <c r="JMQ277" s="27"/>
      <c r="JMR277" s="27"/>
      <c r="JMS277" s="27"/>
      <c r="JMT277" s="27"/>
      <c r="JMU277" s="27"/>
      <c r="JMV277" s="27"/>
      <c r="JMW277" s="27"/>
      <c r="JMX277" s="27"/>
      <c r="JMY277" s="27"/>
      <c r="JMZ277" s="27"/>
      <c r="JNA277" s="27"/>
      <c r="JNB277" s="27"/>
      <c r="JNC277" s="27"/>
      <c r="JND277" s="27"/>
      <c r="JNE277" s="27"/>
      <c r="JNF277" s="27"/>
      <c r="JNG277" s="27"/>
      <c r="JNH277" s="27"/>
      <c r="JNI277" s="27"/>
      <c r="JNJ277" s="27"/>
      <c r="JNK277" s="27"/>
      <c r="JNL277" s="27"/>
      <c r="JNM277" s="27"/>
      <c r="JNN277" s="27"/>
      <c r="JNO277" s="27"/>
      <c r="JNP277" s="27"/>
      <c r="JNQ277" s="27"/>
      <c r="JNR277" s="27"/>
      <c r="JNS277" s="27"/>
      <c r="JNT277" s="27"/>
      <c r="JNU277" s="27"/>
      <c r="JNV277" s="27"/>
      <c r="JNW277" s="27"/>
      <c r="JNX277" s="27"/>
      <c r="JNY277" s="27"/>
      <c r="JNZ277" s="27"/>
      <c r="JOA277" s="27"/>
      <c r="JOB277" s="27"/>
      <c r="JOC277" s="27"/>
      <c r="JOD277" s="27"/>
      <c r="JOE277" s="27"/>
      <c r="JOF277" s="27"/>
      <c r="JOG277" s="27"/>
      <c r="JOH277" s="27"/>
      <c r="JOI277" s="27"/>
      <c r="JOJ277" s="27"/>
      <c r="JOK277" s="27"/>
      <c r="JOL277" s="27"/>
      <c r="JOM277" s="27"/>
      <c r="JON277" s="27"/>
      <c r="JOO277" s="27"/>
      <c r="JOP277" s="27"/>
      <c r="JOQ277" s="27"/>
      <c r="JOR277" s="27"/>
      <c r="JOS277" s="27"/>
      <c r="JOT277" s="27"/>
      <c r="JOU277" s="27"/>
      <c r="JOV277" s="27"/>
      <c r="JOW277" s="27"/>
      <c r="JOX277" s="27"/>
      <c r="JOY277" s="27"/>
      <c r="JOZ277" s="27"/>
      <c r="JPA277" s="27"/>
      <c r="JPB277" s="27"/>
      <c r="JPC277" s="27"/>
      <c r="JPD277" s="27"/>
      <c r="JPE277" s="27"/>
      <c r="JPF277" s="27"/>
      <c r="JPG277" s="27"/>
      <c r="JPH277" s="27"/>
      <c r="JPI277" s="27"/>
      <c r="JPJ277" s="27"/>
      <c r="JPK277" s="27"/>
      <c r="JPL277" s="27"/>
      <c r="JPM277" s="27"/>
      <c r="JPN277" s="27"/>
      <c r="JPO277" s="27"/>
      <c r="JPP277" s="27"/>
      <c r="JPQ277" s="27"/>
      <c r="JPR277" s="27"/>
      <c r="JPS277" s="27"/>
      <c r="JPT277" s="27"/>
      <c r="JPU277" s="27"/>
      <c r="JPV277" s="27"/>
      <c r="JPW277" s="27"/>
      <c r="JPX277" s="27"/>
      <c r="JPY277" s="27"/>
      <c r="JPZ277" s="27"/>
      <c r="JQA277" s="27"/>
      <c r="JQB277" s="27"/>
      <c r="JQC277" s="27"/>
      <c r="JQD277" s="27"/>
      <c r="JQE277" s="27"/>
      <c r="JQF277" s="27"/>
      <c r="JQG277" s="27"/>
      <c r="JQH277" s="27"/>
      <c r="JQI277" s="27"/>
      <c r="JQJ277" s="27"/>
      <c r="JQK277" s="27"/>
      <c r="JQL277" s="27"/>
      <c r="JQM277" s="27"/>
      <c r="JQN277" s="27"/>
      <c r="JQO277" s="27"/>
      <c r="JQP277" s="27"/>
      <c r="JQQ277" s="27"/>
      <c r="JQR277" s="27"/>
      <c r="JQS277" s="27"/>
      <c r="JQT277" s="27"/>
      <c r="JQU277" s="27"/>
      <c r="JQV277" s="27"/>
      <c r="JQW277" s="27"/>
      <c r="JQX277" s="27"/>
      <c r="JQY277" s="27"/>
      <c r="JQZ277" s="27"/>
      <c r="JRA277" s="27"/>
      <c r="JRB277" s="27"/>
      <c r="JRC277" s="27"/>
      <c r="JRD277" s="27"/>
      <c r="JRE277" s="27"/>
      <c r="JRF277" s="27"/>
      <c r="JRG277" s="27"/>
      <c r="JRH277" s="27"/>
      <c r="JRI277" s="27"/>
      <c r="JRJ277" s="27"/>
      <c r="JRK277" s="27"/>
      <c r="JRL277" s="27"/>
      <c r="JRM277" s="27"/>
      <c r="JRN277" s="27"/>
      <c r="JRO277" s="27"/>
      <c r="JRP277" s="27"/>
      <c r="JRQ277" s="27"/>
      <c r="JRR277" s="27"/>
      <c r="JRS277" s="27"/>
      <c r="JRT277" s="27"/>
      <c r="JRU277" s="27"/>
      <c r="JRV277" s="27"/>
      <c r="JRW277" s="27"/>
      <c r="JRX277" s="27"/>
      <c r="JRY277" s="27"/>
      <c r="JRZ277" s="27"/>
      <c r="JSA277" s="27"/>
      <c r="JSB277" s="27"/>
      <c r="JSC277" s="27"/>
      <c r="JSD277" s="27"/>
      <c r="JSE277" s="27"/>
      <c r="JSF277" s="27"/>
      <c r="JSG277" s="27"/>
      <c r="JSH277" s="27"/>
      <c r="JSI277" s="27"/>
      <c r="JSJ277" s="27"/>
      <c r="JSK277" s="27"/>
      <c r="JSL277" s="27"/>
      <c r="JSM277" s="27"/>
      <c r="JSN277" s="27"/>
      <c r="JSO277" s="27"/>
      <c r="JSP277" s="27"/>
      <c r="JSQ277" s="27"/>
      <c r="JSR277" s="27"/>
      <c r="JSS277" s="27"/>
      <c r="JST277" s="27"/>
      <c r="JSU277" s="27"/>
      <c r="JSV277" s="27"/>
      <c r="JSW277" s="27"/>
      <c r="JSX277" s="27"/>
      <c r="JSY277" s="27"/>
      <c r="JSZ277" s="27"/>
      <c r="JTA277" s="27"/>
      <c r="JTB277" s="27"/>
      <c r="JTC277" s="27"/>
      <c r="JTD277" s="27"/>
      <c r="JTE277" s="27"/>
      <c r="JTF277" s="27"/>
      <c r="JTG277" s="27"/>
      <c r="JTH277" s="27"/>
      <c r="JTI277" s="27"/>
      <c r="JTJ277" s="27"/>
      <c r="JTK277" s="27"/>
      <c r="JTL277" s="27"/>
      <c r="JTM277" s="27"/>
      <c r="JTN277" s="27"/>
      <c r="JTO277" s="27"/>
      <c r="JTP277" s="27"/>
      <c r="JTQ277" s="27"/>
      <c r="JTR277" s="27"/>
      <c r="JTS277" s="27"/>
      <c r="JTT277" s="27"/>
      <c r="JTU277" s="27"/>
      <c r="JTV277" s="27"/>
      <c r="JTW277" s="27"/>
      <c r="JTX277" s="27"/>
      <c r="JTY277" s="27"/>
      <c r="JTZ277" s="27"/>
      <c r="JUA277" s="27"/>
      <c r="JUB277" s="27"/>
      <c r="JUC277" s="27"/>
      <c r="JUD277" s="27"/>
      <c r="JUE277" s="27"/>
      <c r="JUF277" s="27"/>
      <c r="JUG277" s="27"/>
      <c r="JUH277" s="27"/>
      <c r="JUI277" s="27"/>
      <c r="JUJ277" s="27"/>
      <c r="JUK277" s="27"/>
      <c r="JUL277" s="27"/>
      <c r="JUM277" s="27"/>
      <c r="JUN277" s="27"/>
      <c r="JUO277" s="27"/>
      <c r="JUP277" s="27"/>
      <c r="JUQ277" s="27"/>
      <c r="JUR277" s="27"/>
      <c r="JUS277" s="27"/>
      <c r="JUT277" s="27"/>
      <c r="JUU277" s="27"/>
      <c r="JUV277" s="27"/>
      <c r="JUW277" s="27"/>
      <c r="JUX277" s="27"/>
      <c r="JUY277" s="27"/>
      <c r="JUZ277" s="27"/>
      <c r="JVA277" s="27"/>
      <c r="JVB277" s="27"/>
      <c r="JVC277" s="27"/>
      <c r="JVD277" s="27"/>
      <c r="JVE277" s="27"/>
      <c r="JVF277" s="27"/>
      <c r="JVG277" s="27"/>
      <c r="JVH277" s="27"/>
      <c r="JVI277" s="27"/>
      <c r="JVJ277" s="27"/>
      <c r="JVK277" s="27"/>
      <c r="JVL277" s="27"/>
      <c r="JVM277" s="27"/>
      <c r="JVN277" s="27"/>
      <c r="JVO277" s="27"/>
      <c r="JVP277" s="27"/>
      <c r="JVQ277" s="27"/>
      <c r="JVR277" s="27"/>
      <c r="JVS277" s="27"/>
      <c r="JVT277" s="27"/>
      <c r="JVU277" s="27"/>
      <c r="JVV277" s="27"/>
      <c r="JVW277" s="27"/>
      <c r="JVX277" s="27"/>
      <c r="JVY277" s="27"/>
      <c r="JVZ277" s="27"/>
      <c r="JWA277" s="27"/>
      <c r="JWB277" s="27"/>
      <c r="JWC277" s="27"/>
      <c r="JWD277" s="27"/>
      <c r="JWE277" s="27"/>
      <c r="JWF277" s="27"/>
      <c r="JWG277" s="27"/>
      <c r="JWH277" s="27"/>
      <c r="JWI277" s="27"/>
      <c r="JWJ277" s="27"/>
      <c r="JWK277" s="27"/>
      <c r="JWL277" s="27"/>
      <c r="JWM277" s="27"/>
      <c r="JWN277" s="27"/>
      <c r="JWO277" s="27"/>
      <c r="JWP277" s="27"/>
      <c r="JWQ277" s="27"/>
      <c r="JWR277" s="27"/>
      <c r="JWS277" s="27"/>
      <c r="JWT277" s="27"/>
      <c r="JWU277" s="27"/>
      <c r="JWV277" s="27"/>
      <c r="JWW277" s="27"/>
      <c r="JWX277" s="27"/>
      <c r="JWY277" s="27"/>
      <c r="JWZ277" s="27"/>
      <c r="JXA277" s="27"/>
      <c r="JXB277" s="27"/>
      <c r="JXC277" s="27"/>
      <c r="JXD277" s="27"/>
      <c r="JXE277" s="27"/>
      <c r="JXF277" s="27"/>
      <c r="JXG277" s="27"/>
      <c r="JXH277" s="27"/>
      <c r="JXI277" s="27"/>
      <c r="JXJ277" s="27"/>
      <c r="JXK277" s="27"/>
      <c r="JXL277" s="27"/>
      <c r="JXM277" s="27"/>
      <c r="JXN277" s="27"/>
      <c r="JXO277" s="27"/>
      <c r="JXP277" s="27"/>
      <c r="JXQ277" s="27"/>
      <c r="JXR277" s="27"/>
      <c r="JXS277" s="27"/>
      <c r="JXT277" s="27"/>
      <c r="JXU277" s="27"/>
      <c r="JXV277" s="27"/>
      <c r="JXW277" s="27"/>
      <c r="JXX277" s="27"/>
      <c r="JXY277" s="27"/>
      <c r="JXZ277" s="27"/>
      <c r="JYA277" s="27"/>
      <c r="JYB277" s="27"/>
      <c r="JYC277" s="27"/>
      <c r="JYD277" s="27"/>
      <c r="JYE277" s="27"/>
      <c r="JYF277" s="27"/>
      <c r="JYG277" s="27"/>
      <c r="JYH277" s="27"/>
      <c r="JYI277" s="27"/>
      <c r="JYJ277" s="27"/>
      <c r="JYK277" s="27"/>
      <c r="JYL277" s="27"/>
      <c r="JYM277" s="27"/>
      <c r="JYN277" s="27"/>
      <c r="JYO277" s="27"/>
      <c r="JYP277" s="27"/>
      <c r="JYQ277" s="27"/>
      <c r="JYR277" s="27"/>
      <c r="JYS277" s="27"/>
      <c r="JYT277" s="27"/>
      <c r="JYU277" s="27"/>
      <c r="JYV277" s="27"/>
      <c r="JYW277" s="27"/>
      <c r="JYX277" s="27"/>
      <c r="JYY277" s="27"/>
      <c r="JYZ277" s="27"/>
      <c r="JZA277" s="27"/>
      <c r="JZB277" s="27"/>
      <c r="JZC277" s="27"/>
      <c r="JZD277" s="27"/>
      <c r="JZE277" s="27"/>
      <c r="JZF277" s="27"/>
      <c r="JZG277" s="27"/>
      <c r="JZH277" s="27"/>
      <c r="JZI277" s="27"/>
      <c r="JZJ277" s="27"/>
      <c r="JZK277" s="27"/>
      <c r="JZL277" s="27"/>
      <c r="JZM277" s="27"/>
      <c r="JZN277" s="27"/>
      <c r="JZO277" s="27"/>
      <c r="JZP277" s="27"/>
      <c r="JZQ277" s="27"/>
      <c r="JZR277" s="27"/>
      <c r="JZS277" s="27"/>
      <c r="JZT277" s="27"/>
      <c r="JZU277" s="27"/>
      <c r="JZV277" s="27"/>
      <c r="JZW277" s="27"/>
      <c r="JZX277" s="27"/>
      <c r="JZY277" s="27"/>
      <c r="JZZ277" s="27"/>
      <c r="KAA277" s="27"/>
      <c r="KAB277" s="27"/>
      <c r="KAC277" s="27"/>
      <c r="KAD277" s="27"/>
      <c r="KAE277" s="27"/>
      <c r="KAF277" s="27"/>
      <c r="KAG277" s="27"/>
      <c r="KAH277" s="27"/>
      <c r="KAI277" s="27"/>
      <c r="KAJ277" s="27"/>
      <c r="KAK277" s="27"/>
      <c r="KAL277" s="27"/>
      <c r="KAM277" s="27"/>
      <c r="KAN277" s="27"/>
      <c r="KAO277" s="27"/>
      <c r="KAP277" s="27"/>
      <c r="KAQ277" s="27"/>
      <c r="KAR277" s="27"/>
      <c r="KAS277" s="27"/>
      <c r="KAT277" s="27"/>
      <c r="KAU277" s="27"/>
      <c r="KAV277" s="27"/>
      <c r="KAW277" s="27"/>
      <c r="KAX277" s="27"/>
      <c r="KAY277" s="27"/>
      <c r="KAZ277" s="27"/>
      <c r="KBA277" s="27"/>
      <c r="KBB277" s="27"/>
      <c r="KBC277" s="27"/>
      <c r="KBD277" s="27"/>
      <c r="KBE277" s="27"/>
      <c r="KBF277" s="27"/>
      <c r="KBG277" s="27"/>
      <c r="KBH277" s="27"/>
      <c r="KBI277" s="27"/>
      <c r="KBJ277" s="27"/>
      <c r="KBK277" s="27"/>
      <c r="KBL277" s="27"/>
      <c r="KBM277" s="27"/>
      <c r="KBN277" s="27"/>
      <c r="KBO277" s="27"/>
      <c r="KBP277" s="27"/>
      <c r="KBQ277" s="27"/>
      <c r="KBR277" s="27"/>
      <c r="KBS277" s="27"/>
      <c r="KBT277" s="27"/>
      <c r="KBU277" s="27"/>
      <c r="KBV277" s="27"/>
      <c r="KBW277" s="27"/>
      <c r="KBX277" s="27"/>
      <c r="KBY277" s="27"/>
      <c r="KBZ277" s="27"/>
      <c r="KCA277" s="27"/>
      <c r="KCB277" s="27"/>
      <c r="KCC277" s="27"/>
      <c r="KCD277" s="27"/>
      <c r="KCE277" s="27"/>
      <c r="KCF277" s="27"/>
      <c r="KCG277" s="27"/>
      <c r="KCH277" s="27"/>
      <c r="KCI277" s="27"/>
      <c r="KCJ277" s="27"/>
      <c r="KCK277" s="27"/>
      <c r="KCL277" s="27"/>
      <c r="KCM277" s="27"/>
      <c r="KCN277" s="27"/>
      <c r="KCO277" s="27"/>
      <c r="KCP277" s="27"/>
      <c r="KCQ277" s="27"/>
      <c r="KCR277" s="27"/>
      <c r="KCS277" s="27"/>
      <c r="KCT277" s="27"/>
      <c r="KCU277" s="27"/>
      <c r="KCV277" s="27"/>
      <c r="KCW277" s="27"/>
      <c r="KCX277" s="27"/>
      <c r="KCY277" s="27"/>
      <c r="KCZ277" s="27"/>
      <c r="KDA277" s="27"/>
      <c r="KDB277" s="27"/>
      <c r="KDC277" s="27"/>
      <c r="KDD277" s="27"/>
      <c r="KDE277" s="27"/>
      <c r="KDF277" s="27"/>
      <c r="KDG277" s="27"/>
      <c r="KDH277" s="27"/>
      <c r="KDI277" s="27"/>
      <c r="KDJ277" s="27"/>
      <c r="KDK277" s="27"/>
      <c r="KDL277" s="27"/>
      <c r="KDM277" s="27"/>
      <c r="KDN277" s="27"/>
      <c r="KDO277" s="27"/>
      <c r="KDP277" s="27"/>
      <c r="KDQ277" s="27"/>
      <c r="KDR277" s="27"/>
      <c r="KDS277" s="27"/>
      <c r="KDT277" s="27"/>
      <c r="KDU277" s="27"/>
      <c r="KDV277" s="27"/>
      <c r="KDW277" s="27"/>
      <c r="KDX277" s="27"/>
      <c r="KDY277" s="27"/>
      <c r="KDZ277" s="27"/>
      <c r="KEA277" s="27"/>
      <c r="KEB277" s="27"/>
      <c r="KEC277" s="27"/>
      <c r="KED277" s="27"/>
      <c r="KEE277" s="27"/>
      <c r="KEF277" s="27"/>
      <c r="KEG277" s="27"/>
      <c r="KEH277" s="27"/>
      <c r="KEI277" s="27"/>
      <c r="KEJ277" s="27"/>
      <c r="KEK277" s="27"/>
      <c r="KEL277" s="27"/>
      <c r="KEM277" s="27"/>
      <c r="KEN277" s="27"/>
      <c r="KEO277" s="27"/>
      <c r="KEP277" s="27"/>
      <c r="KEQ277" s="27"/>
      <c r="KER277" s="27"/>
      <c r="KES277" s="27"/>
      <c r="KET277" s="27"/>
      <c r="KEU277" s="27"/>
      <c r="KEV277" s="27"/>
      <c r="KEW277" s="27"/>
      <c r="KEX277" s="27"/>
      <c r="KEY277" s="27"/>
      <c r="KEZ277" s="27"/>
      <c r="KFA277" s="27"/>
      <c r="KFB277" s="27"/>
      <c r="KFC277" s="27"/>
      <c r="KFD277" s="27"/>
      <c r="KFE277" s="27"/>
      <c r="KFF277" s="27"/>
      <c r="KFG277" s="27"/>
      <c r="KFH277" s="27"/>
      <c r="KFI277" s="27"/>
      <c r="KFJ277" s="27"/>
      <c r="KFK277" s="27"/>
      <c r="KFL277" s="27"/>
      <c r="KFM277" s="27"/>
      <c r="KFN277" s="27"/>
      <c r="KFO277" s="27"/>
      <c r="KFP277" s="27"/>
      <c r="KFQ277" s="27"/>
      <c r="KFR277" s="27"/>
      <c r="KFS277" s="27"/>
      <c r="KFT277" s="27"/>
      <c r="KFU277" s="27"/>
      <c r="KFV277" s="27"/>
      <c r="KFW277" s="27"/>
      <c r="KFX277" s="27"/>
      <c r="KFY277" s="27"/>
      <c r="KFZ277" s="27"/>
      <c r="KGA277" s="27"/>
      <c r="KGB277" s="27"/>
      <c r="KGC277" s="27"/>
      <c r="KGD277" s="27"/>
      <c r="KGE277" s="27"/>
      <c r="KGF277" s="27"/>
      <c r="KGG277" s="27"/>
      <c r="KGH277" s="27"/>
      <c r="KGI277" s="27"/>
      <c r="KGJ277" s="27"/>
      <c r="KGK277" s="27"/>
      <c r="KGL277" s="27"/>
      <c r="KGM277" s="27"/>
      <c r="KGN277" s="27"/>
      <c r="KGO277" s="27"/>
      <c r="KGP277" s="27"/>
      <c r="KGQ277" s="27"/>
      <c r="KGR277" s="27"/>
      <c r="KGS277" s="27"/>
      <c r="KGT277" s="27"/>
      <c r="KGU277" s="27"/>
      <c r="KGV277" s="27"/>
      <c r="KGW277" s="27"/>
      <c r="KGX277" s="27"/>
      <c r="KGY277" s="27"/>
      <c r="KGZ277" s="27"/>
      <c r="KHA277" s="27"/>
      <c r="KHB277" s="27"/>
      <c r="KHC277" s="27"/>
      <c r="KHD277" s="27"/>
      <c r="KHE277" s="27"/>
      <c r="KHF277" s="27"/>
      <c r="KHG277" s="27"/>
      <c r="KHH277" s="27"/>
      <c r="KHI277" s="27"/>
      <c r="KHJ277" s="27"/>
      <c r="KHK277" s="27"/>
      <c r="KHL277" s="27"/>
      <c r="KHM277" s="27"/>
      <c r="KHN277" s="27"/>
      <c r="KHO277" s="27"/>
      <c r="KHP277" s="27"/>
      <c r="KHQ277" s="27"/>
      <c r="KHR277" s="27"/>
      <c r="KHS277" s="27"/>
      <c r="KHT277" s="27"/>
      <c r="KHU277" s="27"/>
      <c r="KHV277" s="27"/>
      <c r="KHW277" s="27"/>
      <c r="KHX277" s="27"/>
      <c r="KHY277" s="27"/>
      <c r="KHZ277" s="27"/>
      <c r="KIA277" s="27"/>
      <c r="KIB277" s="27"/>
      <c r="KIC277" s="27"/>
      <c r="KID277" s="27"/>
      <c r="KIE277" s="27"/>
      <c r="KIF277" s="27"/>
      <c r="KIG277" s="27"/>
      <c r="KIH277" s="27"/>
      <c r="KII277" s="27"/>
      <c r="KIJ277" s="27"/>
      <c r="KIK277" s="27"/>
      <c r="KIL277" s="27"/>
      <c r="KIM277" s="27"/>
      <c r="KIN277" s="27"/>
      <c r="KIO277" s="27"/>
      <c r="KIP277" s="27"/>
      <c r="KIQ277" s="27"/>
      <c r="KIR277" s="27"/>
      <c r="KIS277" s="27"/>
      <c r="KIT277" s="27"/>
      <c r="KIU277" s="27"/>
      <c r="KIV277" s="27"/>
      <c r="KIW277" s="27"/>
      <c r="KIX277" s="27"/>
      <c r="KIY277" s="27"/>
      <c r="KIZ277" s="27"/>
      <c r="KJA277" s="27"/>
      <c r="KJB277" s="27"/>
      <c r="KJC277" s="27"/>
      <c r="KJD277" s="27"/>
      <c r="KJE277" s="27"/>
      <c r="KJF277" s="27"/>
      <c r="KJG277" s="27"/>
      <c r="KJH277" s="27"/>
      <c r="KJI277" s="27"/>
      <c r="KJJ277" s="27"/>
      <c r="KJK277" s="27"/>
      <c r="KJL277" s="27"/>
      <c r="KJM277" s="27"/>
      <c r="KJN277" s="27"/>
      <c r="KJO277" s="27"/>
      <c r="KJP277" s="27"/>
      <c r="KJQ277" s="27"/>
      <c r="KJR277" s="27"/>
      <c r="KJS277" s="27"/>
      <c r="KJT277" s="27"/>
      <c r="KJU277" s="27"/>
      <c r="KJV277" s="27"/>
      <c r="KJW277" s="27"/>
      <c r="KJX277" s="27"/>
      <c r="KJY277" s="27"/>
      <c r="KJZ277" s="27"/>
      <c r="KKA277" s="27"/>
      <c r="KKB277" s="27"/>
      <c r="KKC277" s="27"/>
      <c r="KKD277" s="27"/>
      <c r="KKE277" s="27"/>
      <c r="KKF277" s="27"/>
      <c r="KKG277" s="27"/>
      <c r="KKH277" s="27"/>
      <c r="KKI277" s="27"/>
      <c r="KKJ277" s="27"/>
      <c r="KKK277" s="27"/>
      <c r="KKL277" s="27"/>
      <c r="KKM277" s="27"/>
      <c r="KKN277" s="27"/>
      <c r="KKO277" s="27"/>
      <c r="KKP277" s="27"/>
      <c r="KKQ277" s="27"/>
      <c r="KKR277" s="27"/>
      <c r="KKS277" s="27"/>
      <c r="KKT277" s="27"/>
      <c r="KKU277" s="27"/>
      <c r="KKV277" s="27"/>
      <c r="KKW277" s="27"/>
      <c r="KKX277" s="27"/>
      <c r="KKY277" s="27"/>
      <c r="KKZ277" s="27"/>
      <c r="KLA277" s="27"/>
      <c r="KLB277" s="27"/>
      <c r="KLC277" s="27"/>
      <c r="KLD277" s="27"/>
      <c r="KLE277" s="27"/>
      <c r="KLF277" s="27"/>
      <c r="KLG277" s="27"/>
      <c r="KLH277" s="27"/>
      <c r="KLI277" s="27"/>
      <c r="KLJ277" s="27"/>
      <c r="KLK277" s="27"/>
      <c r="KLL277" s="27"/>
      <c r="KLM277" s="27"/>
      <c r="KLN277" s="27"/>
      <c r="KLO277" s="27"/>
      <c r="KLP277" s="27"/>
      <c r="KLQ277" s="27"/>
      <c r="KLR277" s="27"/>
      <c r="KLS277" s="27"/>
      <c r="KLT277" s="27"/>
      <c r="KLU277" s="27"/>
      <c r="KLV277" s="27"/>
      <c r="KLW277" s="27"/>
      <c r="KLX277" s="27"/>
      <c r="KLY277" s="27"/>
      <c r="KLZ277" s="27"/>
      <c r="KMA277" s="27"/>
      <c r="KMB277" s="27"/>
      <c r="KMC277" s="27"/>
      <c r="KMD277" s="27"/>
      <c r="KME277" s="27"/>
      <c r="KMF277" s="27"/>
      <c r="KMG277" s="27"/>
      <c r="KMH277" s="27"/>
      <c r="KMI277" s="27"/>
      <c r="KMJ277" s="27"/>
      <c r="KMK277" s="27"/>
      <c r="KML277" s="27"/>
      <c r="KMM277" s="27"/>
      <c r="KMN277" s="27"/>
      <c r="KMO277" s="27"/>
      <c r="KMP277" s="27"/>
      <c r="KMQ277" s="27"/>
      <c r="KMR277" s="27"/>
      <c r="KMS277" s="27"/>
      <c r="KMT277" s="27"/>
      <c r="KMU277" s="27"/>
      <c r="KMV277" s="27"/>
      <c r="KMW277" s="27"/>
      <c r="KMX277" s="27"/>
      <c r="KMY277" s="27"/>
      <c r="KMZ277" s="27"/>
      <c r="KNA277" s="27"/>
      <c r="KNB277" s="27"/>
      <c r="KNC277" s="27"/>
      <c r="KND277" s="27"/>
      <c r="KNE277" s="27"/>
      <c r="KNF277" s="27"/>
      <c r="KNG277" s="27"/>
      <c r="KNH277" s="27"/>
      <c r="KNI277" s="27"/>
      <c r="KNJ277" s="27"/>
      <c r="KNK277" s="27"/>
      <c r="KNL277" s="27"/>
      <c r="KNM277" s="27"/>
      <c r="KNN277" s="27"/>
      <c r="KNO277" s="27"/>
      <c r="KNP277" s="27"/>
      <c r="KNQ277" s="27"/>
      <c r="KNR277" s="27"/>
      <c r="KNS277" s="27"/>
      <c r="KNT277" s="27"/>
      <c r="KNU277" s="27"/>
      <c r="KNV277" s="27"/>
      <c r="KNW277" s="27"/>
      <c r="KNX277" s="27"/>
      <c r="KNY277" s="27"/>
      <c r="KNZ277" s="27"/>
      <c r="KOA277" s="27"/>
      <c r="KOB277" s="27"/>
      <c r="KOC277" s="27"/>
      <c r="KOD277" s="27"/>
      <c r="KOE277" s="27"/>
      <c r="KOF277" s="27"/>
      <c r="KOG277" s="27"/>
      <c r="KOH277" s="27"/>
      <c r="KOI277" s="27"/>
      <c r="KOJ277" s="27"/>
      <c r="KOK277" s="27"/>
      <c r="KOL277" s="27"/>
      <c r="KOM277" s="27"/>
      <c r="KON277" s="27"/>
      <c r="KOO277" s="27"/>
      <c r="KOP277" s="27"/>
      <c r="KOQ277" s="27"/>
      <c r="KOR277" s="27"/>
      <c r="KOS277" s="27"/>
      <c r="KOT277" s="27"/>
      <c r="KOU277" s="27"/>
      <c r="KOV277" s="27"/>
      <c r="KOW277" s="27"/>
      <c r="KOX277" s="27"/>
      <c r="KOY277" s="27"/>
      <c r="KOZ277" s="27"/>
      <c r="KPA277" s="27"/>
      <c r="KPB277" s="27"/>
      <c r="KPC277" s="27"/>
      <c r="KPD277" s="27"/>
      <c r="KPE277" s="27"/>
      <c r="KPF277" s="27"/>
      <c r="KPG277" s="27"/>
      <c r="KPH277" s="27"/>
      <c r="KPI277" s="27"/>
      <c r="KPJ277" s="27"/>
      <c r="KPK277" s="27"/>
      <c r="KPL277" s="27"/>
      <c r="KPM277" s="27"/>
      <c r="KPN277" s="27"/>
      <c r="KPO277" s="27"/>
      <c r="KPP277" s="27"/>
      <c r="KPQ277" s="27"/>
      <c r="KPR277" s="27"/>
      <c r="KPS277" s="27"/>
      <c r="KPT277" s="27"/>
      <c r="KPU277" s="27"/>
      <c r="KPV277" s="27"/>
      <c r="KPW277" s="27"/>
      <c r="KPX277" s="27"/>
      <c r="KPY277" s="27"/>
      <c r="KPZ277" s="27"/>
      <c r="KQA277" s="27"/>
      <c r="KQB277" s="27"/>
      <c r="KQC277" s="27"/>
      <c r="KQD277" s="27"/>
      <c r="KQE277" s="27"/>
      <c r="KQF277" s="27"/>
      <c r="KQG277" s="27"/>
      <c r="KQH277" s="27"/>
      <c r="KQI277" s="27"/>
      <c r="KQJ277" s="27"/>
      <c r="KQK277" s="27"/>
      <c r="KQL277" s="27"/>
      <c r="KQM277" s="27"/>
      <c r="KQN277" s="27"/>
      <c r="KQO277" s="27"/>
      <c r="KQP277" s="27"/>
      <c r="KQQ277" s="27"/>
      <c r="KQR277" s="27"/>
      <c r="KQS277" s="27"/>
      <c r="KQT277" s="27"/>
      <c r="KQU277" s="27"/>
      <c r="KQV277" s="27"/>
      <c r="KQW277" s="27"/>
      <c r="KQX277" s="27"/>
      <c r="KQY277" s="27"/>
      <c r="KQZ277" s="27"/>
      <c r="KRA277" s="27"/>
      <c r="KRB277" s="27"/>
      <c r="KRC277" s="27"/>
      <c r="KRD277" s="27"/>
      <c r="KRE277" s="27"/>
      <c r="KRF277" s="27"/>
      <c r="KRG277" s="27"/>
      <c r="KRH277" s="27"/>
      <c r="KRI277" s="27"/>
      <c r="KRJ277" s="27"/>
      <c r="KRK277" s="27"/>
      <c r="KRL277" s="27"/>
      <c r="KRM277" s="27"/>
      <c r="KRN277" s="27"/>
      <c r="KRO277" s="27"/>
      <c r="KRP277" s="27"/>
      <c r="KRQ277" s="27"/>
      <c r="KRR277" s="27"/>
      <c r="KRS277" s="27"/>
      <c r="KRT277" s="27"/>
      <c r="KRU277" s="27"/>
      <c r="KRV277" s="27"/>
      <c r="KRW277" s="27"/>
      <c r="KRX277" s="27"/>
      <c r="KRY277" s="27"/>
      <c r="KRZ277" s="27"/>
      <c r="KSA277" s="27"/>
      <c r="KSB277" s="27"/>
      <c r="KSC277" s="27"/>
      <c r="KSD277" s="27"/>
      <c r="KSE277" s="27"/>
      <c r="KSF277" s="27"/>
      <c r="KSG277" s="27"/>
      <c r="KSH277" s="27"/>
      <c r="KSI277" s="27"/>
      <c r="KSJ277" s="27"/>
      <c r="KSK277" s="27"/>
      <c r="KSL277" s="27"/>
      <c r="KSM277" s="27"/>
      <c r="KSN277" s="27"/>
      <c r="KSO277" s="27"/>
      <c r="KSP277" s="27"/>
      <c r="KSQ277" s="27"/>
      <c r="KSR277" s="27"/>
      <c r="KSS277" s="27"/>
      <c r="KST277" s="27"/>
      <c r="KSU277" s="27"/>
      <c r="KSV277" s="27"/>
      <c r="KSW277" s="27"/>
      <c r="KSX277" s="27"/>
      <c r="KSY277" s="27"/>
      <c r="KSZ277" s="27"/>
      <c r="KTA277" s="27"/>
      <c r="KTB277" s="27"/>
      <c r="KTC277" s="27"/>
      <c r="KTD277" s="27"/>
      <c r="KTE277" s="27"/>
      <c r="KTF277" s="27"/>
      <c r="KTG277" s="27"/>
      <c r="KTH277" s="27"/>
      <c r="KTI277" s="27"/>
      <c r="KTJ277" s="27"/>
      <c r="KTK277" s="27"/>
      <c r="KTL277" s="27"/>
      <c r="KTM277" s="27"/>
      <c r="KTN277" s="27"/>
      <c r="KTO277" s="27"/>
      <c r="KTP277" s="27"/>
      <c r="KTQ277" s="27"/>
      <c r="KTR277" s="27"/>
      <c r="KTS277" s="27"/>
      <c r="KTT277" s="27"/>
      <c r="KTU277" s="27"/>
      <c r="KTV277" s="27"/>
      <c r="KTW277" s="27"/>
      <c r="KTX277" s="27"/>
      <c r="KTY277" s="27"/>
      <c r="KTZ277" s="27"/>
      <c r="KUA277" s="27"/>
      <c r="KUB277" s="27"/>
      <c r="KUC277" s="27"/>
      <c r="KUD277" s="27"/>
      <c r="KUE277" s="27"/>
      <c r="KUF277" s="27"/>
      <c r="KUG277" s="27"/>
      <c r="KUH277" s="27"/>
      <c r="KUI277" s="27"/>
      <c r="KUJ277" s="27"/>
      <c r="KUK277" s="27"/>
      <c r="KUL277" s="27"/>
      <c r="KUM277" s="27"/>
      <c r="KUN277" s="27"/>
      <c r="KUO277" s="27"/>
      <c r="KUP277" s="27"/>
      <c r="KUQ277" s="27"/>
      <c r="KUR277" s="27"/>
      <c r="KUS277" s="27"/>
      <c r="KUT277" s="27"/>
      <c r="KUU277" s="27"/>
      <c r="KUV277" s="27"/>
      <c r="KUW277" s="27"/>
      <c r="KUX277" s="27"/>
      <c r="KUY277" s="27"/>
      <c r="KUZ277" s="27"/>
      <c r="KVA277" s="27"/>
      <c r="KVB277" s="27"/>
      <c r="KVC277" s="27"/>
      <c r="KVD277" s="27"/>
      <c r="KVE277" s="27"/>
      <c r="KVF277" s="27"/>
      <c r="KVG277" s="27"/>
      <c r="KVH277" s="27"/>
      <c r="KVI277" s="27"/>
      <c r="KVJ277" s="27"/>
      <c r="KVK277" s="27"/>
      <c r="KVL277" s="27"/>
      <c r="KVM277" s="27"/>
      <c r="KVN277" s="27"/>
      <c r="KVO277" s="27"/>
      <c r="KVP277" s="27"/>
      <c r="KVQ277" s="27"/>
      <c r="KVR277" s="27"/>
      <c r="KVS277" s="27"/>
      <c r="KVT277" s="27"/>
      <c r="KVU277" s="27"/>
      <c r="KVV277" s="27"/>
      <c r="KVW277" s="27"/>
      <c r="KVX277" s="27"/>
      <c r="KVY277" s="27"/>
      <c r="KVZ277" s="27"/>
      <c r="KWA277" s="27"/>
      <c r="KWB277" s="27"/>
      <c r="KWC277" s="27"/>
      <c r="KWD277" s="27"/>
      <c r="KWE277" s="27"/>
      <c r="KWF277" s="27"/>
      <c r="KWG277" s="27"/>
      <c r="KWH277" s="27"/>
      <c r="KWI277" s="27"/>
      <c r="KWJ277" s="27"/>
      <c r="KWK277" s="27"/>
      <c r="KWL277" s="27"/>
      <c r="KWM277" s="27"/>
      <c r="KWN277" s="27"/>
      <c r="KWO277" s="27"/>
      <c r="KWP277" s="27"/>
      <c r="KWQ277" s="27"/>
      <c r="KWR277" s="27"/>
      <c r="KWS277" s="27"/>
      <c r="KWT277" s="27"/>
      <c r="KWU277" s="27"/>
      <c r="KWV277" s="27"/>
      <c r="KWW277" s="27"/>
      <c r="KWX277" s="27"/>
      <c r="KWY277" s="27"/>
      <c r="KWZ277" s="27"/>
      <c r="KXA277" s="27"/>
      <c r="KXB277" s="27"/>
      <c r="KXC277" s="27"/>
      <c r="KXD277" s="27"/>
      <c r="KXE277" s="27"/>
      <c r="KXF277" s="27"/>
      <c r="KXG277" s="27"/>
      <c r="KXH277" s="27"/>
      <c r="KXI277" s="27"/>
      <c r="KXJ277" s="27"/>
      <c r="KXK277" s="27"/>
      <c r="KXL277" s="27"/>
      <c r="KXM277" s="27"/>
      <c r="KXN277" s="27"/>
      <c r="KXO277" s="27"/>
      <c r="KXP277" s="27"/>
      <c r="KXQ277" s="27"/>
      <c r="KXR277" s="27"/>
      <c r="KXS277" s="27"/>
      <c r="KXT277" s="27"/>
      <c r="KXU277" s="27"/>
      <c r="KXV277" s="27"/>
      <c r="KXW277" s="27"/>
      <c r="KXX277" s="27"/>
      <c r="KXY277" s="27"/>
      <c r="KXZ277" s="27"/>
      <c r="KYA277" s="27"/>
      <c r="KYB277" s="27"/>
      <c r="KYC277" s="27"/>
      <c r="KYD277" s="27"/>
      <c r="KYE277" s="27"/>
      <c r="KYF277" s="27"/>
      <c r="KYG277" s="27"/>
      <c r="KYH277" s="27"/>
      <c r="KYI277" s="27"/>
      <c r="KYJ277" s="27"/>
      <c r="KYK277" s="27"/>
      <c r="KYL277" s="27"/>
      <c r="KYM277" s="27"/>
      <c r="KYN277" s="27"/>
      <c r="KYO277" s="27"/>
      <c r="KYP277" s="27"/>
      <c r="KYQ277" s="27"/>
      <c r="KYR277" s="27"/>
      <c r="KYS277" s="27"/>
      <c r="KYT277" s="27"/>
      <c r="KYU277" s="27"/>
      <c r="KYV277" s="27"/>
      <c r="KYW277" s="27"/>
      <c r="KYX277" s="27"/>
      <c r="KYY277" s="27"/>
      <c r="KYZ277" s="27"/>
      <c r="KZA277" s="27"/>
      <c r="KZB277" s="27"/>
      <c r="KZC277" s="27"/>
      <c r="KZD277" s="27"/>
      <c r="KZE277" s="27"/>
      <c r="KZF277" s="27"/>
      <c r="KZG277" s="27"/>
      <c r="KZH277" s="27"/>
      <c r="KZI277" s="27"/>
      <c r="KZJ277" s="27"/>
      <c r="KZK277" s="27"/>
      <c r="KZL277" s="27"/>
      <c r="KZM277" s="27"/>
      <c r="KZN277" s="27"/>
      <c r="KZO277" s="27"/>
      <c r="KZP277" s="27"/>
      <c r="KZQ277" s="27"/>
      <c r="KZR277" s="27"/>
      <c r="KZS277" s="27"/>
      <c r="KZT277" s="27"/>
      <c r="KZU277" s="27"/>
      <c r="KZV277" s="27"/>
      <c r="KZW277" s="27"/>
      <c r="KZX277" s="27"/>
      <c r="KZY277" s="27"/>
      <c r="KZZ277" s="27"/>
      <c r="LAA277" s="27"/>
      <c r="LAB277" s="27"/>
      <c r="LAC277" s="27"/>
      <c r="LAD277" s="27"/>
      <c r="LAE277" s="27"/>
      <c r="LAF277" s="27"/>
      <c r="LAG277" s="27"/>
      <c r="LAH277" s="27"/>
      <c r="LAI277" s="27"/>
      <c r="LAJ277" s="27"/>
      <c r="LAK277" s="27"/>
      <c r="LAL277" s="27"/>
      <c r="LAM277" s="27"/>
      <c r="LAN277" s="27"/>
      <c r="LAO277" s="27"/>
      <c r="LAP277" s="27"/>
      <c r="LAQ277" s="27"/>
      <c r="LAR277" s="27"/>
      <c r="LAS277" s="27"/>
      <c r="LAT277" s="27"/>
      <c r="LAU277" s="27"/>
      <c r="LAV277" s="27"/>
      <c r="LAW277" s="27"/>
      <c r="LAX277" s="27"/>
      <c r="LAY277" s="27"/>
      <c r="LAZ277" s="27"/>
      <c r="LBA277" s="27"/>
      <c r="LBB277" s="27"/>
      <c r="LBC277" s="27"/>
      <c r="LBD277" s="27"/>
      <c r="LBE277" s="27"/>
      <c r="LBF277" s="27"/>
      <c r="LBG277" s="27"/>
      <c r="LBH277" s="27"/>
      <c r="LBI277" s="27"/>
      <c r="LBJ277" s="27"/>
      <c r="LBK277" s="27"/>
      <c r="LBL277" s="27"/>
      <c r="LBM277" s="27"/>
      <c r="LBN277" s="27"/>
      <c r="LBO277" s="27"/>
      <c r="LBP277" s="27"/>
      <c r="LBQ277" s="27"/>
      <c r="LBR277" s="27"/>
      <c r="LBS277" s="27"/>
      <c r="LBT277" s="27"/>
      <c r="LBU277" s="27"/>
      <c r="LBV277" s="27"/>
      <c r="LBW277" s="27"/>
      <c r="LBX277" s="27"/>
      <c r="LBY277" s="27"/>
      <c r="LBZ277" s="27"/>
      <c r="LCA277" s="27"/>
      <c r="LCB277" s="27"/>
      <c r="LCC277" s="27"/>
      <c r="LCD277" s="27"/>
      <c r="LCE277" s="27"/>
      <c r="LCF277" s="27"/>
      <c r="LCG277" s="27"/>
      <c r="LCH277" s="27"/>
      <c r="LCI277" s="27"/>
      <c r="LCJ277" s="27"/>
      <c r="LCK277" s="27"/>
      <c r="LCL277" s="27"/>
      <c r="LCM277" s="27"/>
      <c r="LCN277" s="27"/>
      <c r="LCO277" s="27"/>
      <c r="LCP277" s="27"/>
      <c r="LCQ277" s="27"/>
      <c r="LCR277" s="27"/>
      <c r="LCS277" s="27"/>
      <c r="LCT277" s="27"/>
      <c r="LCU277" s="27"/>
      <c r="LCV277" s="27"/>
      <c r="LCW277" s="27"/>
      <c r="LCX277" s="27"/>
      <c r="LCY277" s="27"/>
      <c r="LCZ277" s="27"/>
      <c r="LDA277" s="27"/>
      <c r="LDB277" s="27"/>
      <c r="LDC277" s="27"/>
      <c r="LDD277" s="27"/>
      <c r="LDE277" s="27"/>
      <c r="LDF277" s="27"/>
      <c r="LDG277" s="27"/>
      <c r="LDH277" s="27"/>
      <c r="LDI277" s="27"/>
      <c r="LDJ277" s="27"/>
      <c r="LDK277" s="27"/>
      <c r="LDL277" s="27"/>
      <c r="LDM277" s="27"/>
      <c r="LDN277" s="27"/>
      <c r="LDO277" s="27"/>
      <c r="LDP277" s="27"/>
      <c r="LDQ277" s="27"/>
      <c r="LDR277" s="27"/>
      <c r="LDS277" s="27"/>
      <c r="LDT277" s="27"/>
      <c r="LDU277" s="27"/>
      <c r="LDV277" s="27"/>
      <c r="LDW277" s="27"/>
      <c r="LDX277" s="27"/>
      <c r="LDY277" s="27"/>
      <c r="LDZ277" s="27"/>
      <c r="LEA277" s="27"/>
      <c r="LEB277" s="27"/>
      <c r="LEC277" s="27"/>
      <c r="LED277" s="27"/>
      <c r="LEE277" s="27"/>
      <c r="LEF277" s="27"/>
      <c r="LEG277" s="27"/>
      <c r="LEH277" s="27"/>
      <c r="LEI277" s="27"/>
      <c r="LEJ277" s="27"/>
      <c r="LEK277" s="27"/>
      <c r="LEL277" s="27"/>
      <c r="LEM277" s="27"/>
      <c r="LEN277" s="27"/>
      <c r="LEO277" s="27"/>
      <c r="LEP277" s="27"/>
      <c r="LEQ277" s="27"/>
      <c r="LER277" s="27"/>
      <c r="LES277" s="27"/>
      <c r="LET277" s="27"/>
      <c r="LEU277" s="27"/>
      <c r="LEV277" s="27"/>
      <c r="LEW277" s="27"/>
      <c r="LEX277" s="27"/>
      <c r="LEY277" s="27"/>
      <c r="LEZ277" s="27"/>
      <c r="LFA277" s="27"/>
      <c r="LFB277" s="27"/>
      <c r="LFC277" s="27"/>
      <c r="LFD277" s="27"/>
      <c r="LFE277" s="27"/>
      <c r="LFF277" s="27"/>
      <c r="LFG277" s="27"/>
      <c r="LFH277" s="27"/>
      <c r="LFI277" s="27"/>
      <c r="LFJ277" s="27"/>
      <c r="LFK277" s="27"/>
      <c r="LFL277" s="27"/>
      <c r="LFM277" s="27"/>
      <c r="LFN277" s="27"/>
      <c r="LFO277" s="27"/>
      <c r="LFP277" s="27"/>
      <c r="LFQ277" s="27"/>
      <c r="LFR277" s="27"/>
      <c r="LFS277" s="27"/>
      <c r="LFT277" s="27"/>
      <c r="LFU277" s="27"/>
      <c r="LFV277" s="27"/>
      <c r="LFW277" s="27"/>
      <c r="LFX277" s="27"/>
      <c r="LFY277" s="27"/>
      <c r="LFZ277" s="27"/>
      <c r="LGA277" s="27"/>
      <c r="LGB277" s="27"/>
      <c r="LGC277" s="27"/>
      <c r="LGD277" s="27"/>
      <c r="LGE277" s="27"/>
      <c r="LGF277" s="27"/>
      <c r="LGG277" s="27"/>
      <c r="LGH277" s="27"/>
      <c r="LGI277" s="27"/>
      <c r="LGJ277" s="27"/>
      <c r="LGK277" s="27"/>
      <c r="LGL277" s="27"/>
      <c r="LGM277" s="27"/>
      <c r="LGN277" s="27"/>
      <c r="LGO277" s="27"/>
      <c r="LGP277" s="27"/>
      <c r="LGQ277" s="27"/>
      <c r="LGR277" s="27"/>
      <c r="LGS277" s="27"/>
      <c r="LGT277" s="27"/>
      <c r="LGU277" s="27"/>
      <c r="LGV277" s="27"/>
      <c r="LGW277" s="27"/>
      <c r="LGX277" s="27"/>
      <c r="LGY277" s="27"/>
      <c r="LGZ277" s="27"/>
      <c r="LHA277" s="27"/>
      <c r="LHB277" s="27"/>
      <c r="LHC277" s="27"/>
      <c r="LHD277" s="27"/>
      <c r="LHE277" s="27"/>
      <c r="LHF277" s="27"/>
      <c r="LHG277" s="27"/>
      <c r="LHH277" s="27"/>
      <c r="LHI277" s="27"/>
      <c r="LHJ277" s="27"/>
      <c r="LHK277" s="27"/>
      <c r="LHL277" s="27"/>
      <c r="LHM277" s="27"/>
      <c r="LHN277" s="27"/>
      <c r="LHO277" s="27"/>
      <c r="LHP277" s="27"/>
      <c r="LHQ277" s="27"/>
      <c r="LHR277" s="27"/>
      <c r="LHS277" s="27"/>
      <c r="LHT277" s="27"/>
      <c r="LHU277" s="27"/>
      <c r="LHV277" s="27"/>
      <c r="LHW277" s="27"/>
      <c r="LHX277" s="27"/>
      <c r="LHY277" s="27"/>
      <c r="LHZ277" s="27"/>
      <c r="LIA277" s="27"/>
      <c r="LIB277" s="27"/>
      <c r="LIC277" s="27"/>
      <c r="LID277" s="27"/>
      <c r="LIE277" s="27"/>
      <c r="LIF277" s="27"/>
      <c r="LIG277" s="27"/>
      <c r="LIH277" s="27"/>
      <c r="LII277" s="27"/>
      <c r="LIJ277" s="27"/>
      <c r="LIK277" s="27"/>
      <c r="LIL277" s="27"/>
      <c r="LIM277" s="27"/>
      <c r="LIN277" s="27"/>
      <c r="LIO277" s="27"/>
      <c r="LIP277" s="27"/>
      <c r="LIQ277" s="27"/>
      <c r="LIR277" s="27"/>
      <c r="LIS277" s="27"/>
      <c r="LIT277" s="27"/>
      <c r="LIU277" s="27"/>
      <c r="LIV277" s="27"/>
      <c r="LIW277" s="27"/>
      <c r="LIX277" s="27"/>
      <c r="LIY277" s="27"/>
      <c r="LIZ277" s="27"/>
      <c r="LJA277" s="27"/>
      <c r="LJB277" s="27"/>
      <c r="LJC277" s="27"/>
      <c r="LJD277" s="27"/>
      <c r="LJE277" s="27"/>
      <c r="LJF277" s="27"/>
      <c r="LJG277" s="27"/>
      <c r="LJH277" s="27"/>
      <c r="LJI277" s="27"/>
      <c r="LJJ277" s="27"/>
      <c r="LJK277" s="27"/>
      <c r="LJL277" s="27"/>
      <c r="LJM277" s="27"/>
      <c r="LJN277" s="27"/>
      <c r="LJO277" s="27"/>
      <c r="LJP277" s="27"/>
      <c r="LJQ277" s="27"/>
      <c r="LJR277" s="27"/>
      <c r="LJS277" s="27"/>
      <c r="LJT277" s="27"/>
      <c r="LJU277" s="27"/>
      <c r="LJV277" s="27"/>
      <c r="LJW277" s="27"/>
      <c r="LJX277" s="27"/>
      <c r="LJY277" s="27"/>
      <c r="LJZ277" s="27"/>
      <c r="LKA277" s="27"/>
      <c r="LKB277" s="27"/>
      <c r="LKC277" s="27"/>
      <c r="LKD277" s="27"/>
      <c r="LKE277" s="27"/>
      <c r="LKF277" s="27"/>
      <c r="LKG277" s="27"/>
      <c r="LKH277" s="27"/>
      <c r="LKI277" s="27"/>
      <c r="LKJ277" s="27"/>
      <c r="LKK277" s="27"/>
      <c r="LKL277" s="27"/>
      <c r="LKM277" s="27"/>
      <c r="LKN277" s="27"/>
      <c r="LKO277" s="27"/>
      <c r="LKP277" s="27"/>
      <c r="LKQ277" s="27"/>
      <c r="LKR277" s="27"/>
      <c r="LKS277" s="27"/>
      <c r="LKT277" s="27"/>
      <c r="LKU277" s="27"/>
      <c r="LKV277" s="27"/>
      <c r="LKW277" s="27"/>
      <c r="LKX277" s="27"/>
      <c r="LKY277" s="27"/>
      <c r="LKZ277" s="27"/>
      <c r="LLA277" s="27"/>
      <c r="LLB277" s="27"/>
      <c r="LLC277" s="27"/>
      <c r="LLD277" s="27"/>
      <c r="LLE277" s="27"/>
      <c r="LLF277" s="27"/>
      <c r="LLG277" s="27"/>
      <c r="LLH277" s="27"/>
      <c r="LLI277" s="27"/>
      <c r="LLJ277" s="27"/>
      <c r="LLK277" s="27"/>
      <c r="LLL277" s="27"/>
      <c r="LLM277" s="27"/>
      <c r="LLN277" s="27"/>
      <c r="LLO277" s="27"/>
      <c r="LLP277" s="27"/>
      <c r="LLQ277" s="27"/>
      <c r="LLR277" s="27"/>
      <c r="LLS277" s="27"/>
      <c r="LLT277" s="27"/>
      <c r="LLU277" s="27"/>
      <c r="LLV277" s="27"/>
      <c r="LLW277" s="27"/>
      <c r="LLX277" s="27"/>
      <c r="LLY277" s="27"/>
      <c r="LLZ277" s="27"/>
      <c r="LMA277" s="27"/>
      <c r="LMB277" s="27"/>
      <c r="LMC277" s="27"/>
      <c r="LMD277" s="27"/>
      <c r="LME277" s="27"/>
      <c r="LMF277" s="27"/>
      <c r="LMG277" s="27"/>
      <c r="LMH277" s="27"/>
      <c r="LMI277" s="27"/>
      <c r="LMJ277" s="27"/>
      <c r="LMK277" s="27"/>
      <c r="LML277" s="27"/>
      <c r="LMM277" s="27"/>
      <c r="LMN277" s="27"/>
      <c r="LMO277" s="27"/>
      <c r="LMP277" s="27"/>
      <c r="LMQ277" s="27"/>
      <c r="LMR277" s="27"/>
      <c r="LMS277" s="27"/>
      <c r="LMT277" s="27"/>
      <c r="LMU277" s="27"/>
      <c r="LMV277" s="27"/>
      <c r="LMW277" s="27"/>
      <c r="LMX277" s="27"/>
      <c r="LMY277" s="27"/>
      <c r="LMZ277" s="27"/>
      <c r="LNA277" s="27"/>
      <c r="LNB277" s="27"/>
      <c r="LNC277" s="27"/>
      <c r="LND277" s="27"/>
      <c r="LNE277" s="27"/>
      <c r="LNF277" s="27"/>
      <c r="LNG277" s="27"/>
      <c r="LNH277" s="27"/>
      <c r="LNI277" s="27"/>
      <c r="LNJ277" s="27"/>
      <c r="LNK277" s="27"/>
      <c r="LNL277" s="27"/>
      <c r="LNM277" s="27"/>
      <c r="LNN277" s="27"/>
      <c r="LNO277" s="27"/>
      <c r="LNP277" s="27"/>
      <c r="LNQ277" s="27"/>
      <c r="LNR277" s="27"/>
      <c r="LNS277" s="27"/>
      <c r="LNT277" s="27"/>
      <c r="LNU277" s="27"/>
      <c r="LNV277" s="27"/>
      <c r="LNW277" s="27"/>
      <c r="LNX277" s="27"/>
      <c r="LNY277" s="27"/>
      <c r="LNZ277" s="27"/>
      <c r="LOA277" s="27"/>
      <c r="LOB277" s="27"/>
      <c r="LOC277" s="27"/>
      <c r="LOD277" s="27"/>
      <c r="LOE277" s="27"/>
      <c r="LOF277" s="27"/>
      <c r="LOG277" s="27"/>
      <c r="LOH277" s="27"/>
      <c r="LOI277" s="27"/>
      <c r="LOJ277" s="27"/>
      <c r="LOK277" s="27"/>
      <c r="LOL277" s="27"/>
      <c r="LOM277" s="27"/>
      <c r="LON277" s="27"/>
      <c r="LOO277" s="27"/>
      <c r="LOP277" s="27"/>
      <c r="LOQ277" s="27"/>
      <c r="LOR277" s="27"/>
      <c r="LOS277" s="27"/>
      <c r="LOT277" s="27"/>
      <c r="LOU277" s="27"/>
      <c r="LOV277" s="27"/>
      <c r="LOW277" s="27"/>
      <c r="LOX277" s="27"/>
      <c r="LOY277" s="27"/>
      <c r="LOZ277" s="27"/>
      <c r="LPA277" s="27"/>
      <c r="LPB277" s="27"/>
      <c r="LPC277" s="27"/>
      <c r="LPD277" s="27"/>
      <c r="LPE277" s="27"/>
      <c r="LPF277" s="27"/>
      <c r="LPG277" s="27"/>
      <c r="LPH277" s="27"/>
      <c r="LPI277" s="27"/>
      <c r="LPJ277" s="27"/>
      <c r="LPK277" s="27"/>
      <c r="LPL277" s="27"/>
      <c r="LPM277" s="27"/>
      <c r="LPN277" s="27"/>
      <c r="LPO277" s="27"/>
      <c r="LPP277" s="27"/>
      <c r="LPQ277" s="27"/>
      <c r="LPR277" s="27"/>
      <c r="LPS277" s="27"/>
      <c r="LPT277" s="27"/>
      <c r="LPU277" s="27"/>
      <c r="LPV277" s="27"/>
      <c r="LPW277" s="27"/>
      <c r="LPX277" s="27"/>
      <c r="LPY277" s="27"/>
      <c r="LPZ277" s="27"/>
      <c r="LQA277" s="27"/>
      <c r="LQB277" s="27"/>
      <c r="LQC277" s="27"/>
      <c r="LQD277" s="27"/>
      <c r="LQE277" s="27"/>
      <c r="LQF277" s="27"/>
      <c r="LQG277" s="27"/>
      <c r="LQH277" s="27"/>
      <c r="LQI277" s="27"/>
      <c r="LQJ277" s="27"/>
      <c r="LQK277" s="27"/>
      <c r="LQL277" s="27"/>
      <c r="LQM277" s="27"/>
      <c r="LQN277" s="27"/>
      <c r="LQO277" s="27"/>
      <c r="LQP277" s="27"/>
      <c r="LQQ277" s="27"/>
      <c r="LQR277" s="27"/>
      <c r="LQS277" s="27"/>
      <c r="LQT277" s="27"/>
      <c r="LQU277" s="27"/>
      <c r="LQV277" s="27"/>
      <c r="LQW277" s="27"/>
      <c r="LQX277" s="27"/>
      <c r="LQY277" s="27"/>
      <c r="LQZ277" s="27"/>
      <c r="LRA277" s="27"/>
      <c r="LRB277" s="27"/>
      <c r="LRC277" s="27"/>
      <c r="LRD277" s="27"/>
      <c r="LRE277" s="27"/>
      <c r="LRF277" s="27"/>
      <c r="LRG277" s="27"/>
      <c r="LRH277" s="27"/>
      <c r="LRI277" s="27"/>
      <c r="LRJ277" s="27"/>
      <c r="LRK277" s="27"/>
      <c r="LRL277" s="27"/>
      <c r="LRM277" s="27"/>
      <c r="LRN277" s="27"/>
      <c r="LRO277" s="27"/>
      <c r="LRP277" s="27"/>
      <c r="LRQ277" s="27"/>
      <c r="LRR277" s="27"/>
      <c r="LRS277" s="27"/>
      <c r="LRT277" s="27"/>
      <c r="LRU277" s="27"/>
      <c r="LRV277" s="27"/>
      <c r="LRW277" s="27"/>
      <c r="LRX277" s="27"/>
      <c r="LRY277" s="27"/>
      <c r="LRZ277" s="27"/>
      <c r="LSA277" s="27"/>
      <c r="LSB277" s="27"/>
      <c r="LSC277" s="27"/>
      <c r="LSD277" s="27"/>
      <c r="LSE277" s="27"/>
      <c r="LSF277" s="27"/>
      <c r="LSG277" s="27"/>
      <c r="LSH277" s="27"/>
      <c r="LSI277" s="27"/>
      <c r="LSJ277" s="27"/>
      <c r="LSK277" s="27"/>
      <c r="LSL277" s="27"/>
      <c r="LSM277" s="27"/>
      <c r="LSN277" s="27"/>
      <c r="LSO277" s="27"/>
      <c r="LSP277" s="27"/>
      <c r="LSQ277" s="27"/>
      <c r="LSR277" s="27"/>
      <c r="LSS277" s="27"/>
      <c r="LST277" s="27"/>
      <c r="LSU277" s="27"/>
      <c r="LSV277" s="27"/>
      <c r="LSW277" s="27"/>
      <c r="LSX277" s="27"/>
      <c r="LSY277" s="27"/>
      <c r="LSZ277" s="27"/>
      <c r="LTA277" s="27"/>
      <c r="LTB277" s="27"/>
      <c r="LTC277" s="27"/>
      <c r="LTD277" s="27"/>
      <c r="LTE277" s="27"/>
      <c r="LTF277" s="27"/>
      <c r="LTG277" s="27"/>
      <c r="LTH277" s="27"/>
      <c r="LTI277" s="27"/>
      <c r="LTJ277" s="27"/>
      <c r="LTK277" s="27"/>
      <c r="LTL277" s="27"/>
      <c r="LTM277" s="27"/>
      <c r="LTN277" s="27"/>
      <c r="LTO277" s="27"/>
      <c r="LTP277" s="27"/>
      <c r="LTQ277" s="27"/>
      <c r="LTR277" s="27"/>
      <c r="LTS277" s="27"/>
      <c r="LTT277" s="27"/>
      <c r="LTU277" s="27"/>
      <c r="LTV277" s="27"/>
      <c r="LTW277" s="27"/>
      <c r="LTX277" s="27"/>
      <c r="LTY277" s="27"/>
      <c r="LTZ277" s="27"/>
      <c r="LUA277" s="27"/>
      <c r="LUB277" s="27"/>
      <c r="LUC277" s="27"/>
      <c r="LUD277" s="27"/>
      <c r="LUE277" s="27"/>
      <c r="LUF277" s="27"/>
      <c r="LUG277" s="27"/>
      <c r="LUH277" s="27"/>
      <c r="LUI277" s="27"/>
      <c r="LUJ277" s="27"/>
      <c r="LUK277" s="27"/>
      <c r="LUL277" s="27"/>
      <c r="LUM277" s="27"/>
      <c r="LUN277" s="27"/>
      <c r="LUO277" s="27"/>
      <c r="LUP277" s="27"/>
      <c r="LUQ277" s="27"/>
      <c r="LUR277" s="27"/>
      <c r="LUS277" s="27"/>
      <c r="LUT277" s="27"/>
      <c r="LUU277" s="27"/>
      <c r="LUV277" s="27"/>
      <c r="LUW277" s="27"/>
      <c r="LUX277" s="27"/>
      <c r="LUY277" s="27"/>
      <c r="LUZ277" s="27"/>
      <c r="LVA277" s="27"/>
      <c r="LVB277" s="27"/>
      <c r="LVC277" s="27"/>
      <c r="LVD277" s="27"/>
      <c r="LVE277" s="27"/>
      <c r="LVF277" s="27"/>
      <c r="LVG277" s="27"/>
      <c r="LVH277" s="27"/>
      <c r="LVI277" s="27"/>
      <c r="LVJ277" s="27"/>
      <c r="LVK277" s="27"/>
      <c r="LVL277" s="27"/>
      <c r="LVM277" s="27"/>
      <c r="LVN277" s="27"/>
      <c r="LVO277" s="27"/>
      <c r="LVP277" s="27"/>
      <c r="LVQ277" s="27"/>
      <c r="LVR277" s="27"/>
      <c r="LVS277" s="27"/>
      <c r="LVT277" s="27"/>
      <c r="LVU277" s="27"/>
      <c r="LVV277" s="27"/>
      <c r="LVW277" s="27"/>
      <c r="LVX277" s="27"/>
      <c r="LVY277" s="27"/>
      <c r="LVZ277" s="27"/>
      <c r="LWA277" s="27"/>
      <c r="LWB277" s="27"/>
      <c r="LWC277" s="27"/>
      <c r="LWD277" s="27"/>
      <c r="LWE277" s="27"/>
      <c r="LWF277" s="27"/>
      <c r="LWG277" s="27"/>
      <c r="LWH277" s="27"/>
      <c r="LWI277" s="27"/>
      <c r="LWJ277" s="27"/>
      <c r="LWK277" s="27"/>
      <c r="LWL277" s="27"/>
      <c r="LWM277" s="27"/>
      <c r="LWN277" s="27"/>
      <c r="LWO277" s="27"/>
      <c r="LWP277" s="27"/>
      <c r="LWQ277" s="27"/>
      <c r="LWR277" s="27"/>
      <c r="LWS277" s="27"/>
      <c r="LWT277" s="27"/>
      <c r="LWU277" s="27"/>
      <c r="LWV277" s="27"/>
      <c r="LWW277" s="27"/>
      <c r="LWX277" s="27"/>
      <c r="LWY277" s="27"/>
      <c r="LWZ277" s="27"/>
      <c r="LXA277" s="27"/>
      <c r="LXB277" s="27"/>
      <c r="LXC277" s="27"/>
      <c r="LXD277" s="27"/>
      <c r="LXE277" s="27"/>
      <c r="LXF277" s="27"/>
      <c r="LXG277" s="27"/>
      <c r="LXH277" s="27"/>
      <c r="LXI277" s="27"/>
      <c r="LXJ277" s="27"/>
      <c r="LXK277" s="27"/>
      <c r="LXL277" s="27"/>
      <c r="LXM277" s="27"/>
      <c r="LXN277" s="27"/>
      <c r="LXO277" s="27"/>
      <c r="LXP277" s="27"/>
      <c r="LXQ277" s="27"/>
      <c r="LXR277" s="27"/>
      <c r="LXS277" s="27"/>
      <c r="LXT277" s="27"/>
      <c r="LXU277" s="27"/>
      <c r="LXV277" s="27"/>
      <c r="LXW277" s="27"/>
      <c r="LXX277" s="27"/>
      <c r="LXY277" s="27"/>
      <c r="LXZ277" s="27"/>
      <c r="LYA277" s="27"/>
      <c r="LYB277" s="27"/>
      <c r="LYC277" s="27"/>
      <c r="LYD277" s="27"/>
      <c r="LYE277" s="27"/>
      <c r="LYF277" s="27"/>
      <c r="LYG277" s="27"/>
      <c r="LYH277" s="27"/>
      <c r="LYI277" s="27"/>
      <c r="LYJ277" s="27"/>
      <c r="LYK277" s="27"/>
      <c r="LYL277" s="27"/>
      <c r="LYM277" s="27"/>
      <c r="LYN277" s="27"/>
      <c r="LYO277" s="27"/>
      <c r="LYP277" s="27"/>
      <c r="LYQ277" s="27"/>
      <c r="LYR277" s="27"/>
      <c r="LYS277" s="27"/>
      <c r="LYT277" s="27"/>
      <c r="LYU277" s="27"/>
      <c r="LYV277" s="27"/>
      <c r="LYW277" s="27"/>
      <c r="LYX277" s="27"/>
      <c r="LYY277" s="27"/>
      <c r="LYZ277" s="27"/>
      <c r="LZA277" s="27"/>
      <c r="LZB277" s="27"/>
      <c r="LZC277" s="27"/>
      <c r="LZD277" s="27"/>
      <c r="LZE277" s="27"/>
      <c r="LZF277" s="27"/>
      <c r="LZG277" s="27"/>
      <c r="LZH277" s="27"/>
      <c r="LZI277" s="27"/>
      <c r="LZJ277" s="27"/>
      <c r="LZK277" s="27"/>
      <c r="LZL277" s="27"/>
      <c r="LZM277" s="27"/>
      <c r="LZN277" s="27"/>
      <c r="LZO277" s="27"/>
      <c r="LZP277" s="27"/>
      <c r="LZQ277" s="27"/>
      <c r="LZR277" s="27"/>
      <c r="LZS277" s="27"/>
      <c r="LZT277" s="27"/>
      <c r="LZU277" s="27"/>
      <c r="LZV277" s="27"/>
      <c r="LZW277" s="27"/>
      <c r="LZX277" s="27"/>
      <c r="LZY277" s="27"/>
      <c r="LZZ277" s="27"/>
      <c r="MAA277" s="27"/>
      <c r="MAB277" s="27"/>
      <c r="MAC277" s="27"/>
      <c r="MAD277" s="27"/>
      <c r="MAE277" s="27"/>
      <c r="MAF277" s="27"/>
      <c r="MAG277" s="27"/>
      <c r="MAH277" s="27"/>
      <c r="MAI277" s="27"/>
      <c r="MAJ277" s="27"/>
      <c r="MAK277" s="27"/>
      <c r="MAL277" s="27"/>
      <c r="MAM277" s="27"/>
      <c r="MAN277" s="27"/>
      <c r="MAO277" s="27"/>
      <c r="MAP277" s="27"/>
      <c r="MAQ277" s="27"/>
      <c r="MAR277" s="27"/>
      <c r="MAS277" s="27"/>
      <c r="MAT277" s="27"/>
      <c r="MAU277" s="27"/>
      <c r="MAV277" s="27"/>
      <c r="MAW277" s="27"/>
      <c r="MAX277" s="27"/>
      <c r="MAY277" s="27"/>
      <c r="MAZ277" s="27"/>
      <c r="MBA277" s="27"/>
      <c r="MBB277" s="27"/>
      <c r="MBC277" s="27"/>
      <c r="MBD277" s="27"/>
      <c r="MBE277" s="27"/>
      <c r="MBF277" s="27"/>
      <c r="MBG277" s="27"/>
      <c r="MBH277" s="27"/>
      <c r="MBI277" s="27"/>
      <c r="MBJ277" s="27"/>
      <c r="MBK277" s="27"/>
      <c r="MBL277" s="27"/>
      <c r="MBM277" s="27"/>
      <c r="MBN277" s="27"/>
      <c r="MBO277" s="27"/>
      <c r="MBP277" s="27"/>
      <c r="MBQ277" s="27"/>
      <c r="MBR277" s="27"/>
      <c r="MBS277" s="27"/>
      <c r="MBT277" s="27"/>
      <c r="MBU277" s="27"/>
      <c r="MBV277" s="27"/>
      <c r="MBW277" s="27"/>
      <c r="MBX277" s="27"/>
      <c r="MBY277" s="27"/>
      <c r="MBZ277" s="27"/>
      <c r="MCA277" s="27"/>
      <c r="MCB277" s="27"/>
      <c r="MCC277" s="27"/>
      <c r="MCD277" s="27"/>
      <c r="MCE277" s="27"/>
      <c r="MCF277" s="27"/>
      <c r="MCG277" s="27"/>
      <c r="MCH277" s="27"/>
      <c r="MCI277" s="27"/>
      <c r="MCJ277" s="27"/>
      <c r="MCK277" s="27"/>
      <c r="MCL277" s="27"/>
      <c r="MCM277" s="27"/>
      <c r="MCN277" s="27"/>
      <c r="MCO277" s="27"/>
      <c r="MCP277" s="27"/>
      <c r="MCQ277" s="27"/>
      <c r="MCR277" s="27"/>
      <c r="MCS277" s="27"/>
      <c r="MCT277" s="27"/>
      <c r="MCU277" s="27"/>
      <c r="MCV277" s="27"/>
      <c r="MCW277" s="27"/>
      <c r="MCX277" s="27"/>
      <c r="MCY277" s="27"/>
      <c r="MCZ277" s="27"/>
      <c r="MDA277" s="27"/>
      <c r="MDB277" s="27"/>
      <c r="MDC277" s="27"/>
      <c r="MDD277" s="27"/>
      <c r="MDE277" s="27"/>
      <c r="MDF277" s="27"/>
      <c r="MDG277" s="27"/>
      <c r="MDH277" s="27"/>
      <c r="MDI277" s="27"/>
      <c r="MDJ277" s="27"/>
      <c r="MDK277" s="27"/>
      <c r="MDL277" s="27"/>
      <c r="MDM277" s="27"/>
      <c r="MDN277" s="27"/>
      <c r="MDO277" s="27"/>
      <c r="MDP277" s="27"/>
      <c r="MDQ277" s="27"/>
      <c r="MDR277" s="27"/>
      <c r="MDS277" s="27"/>
      <c r="MDT277" s="27"/>
      <c r="MDU277" s="27"/>
      <c r="MDV277" s="27"/>
      <c r="MDW277" s="27"/>
      <c r="MDX277" s="27"/>
      <c r="MDY277" s="27"/>
      <c r="MDZ277" s="27"/>
      <c r="MEA277" s="27"/>
      <c r="MEB277" s="27"/>
      <c r="MEC277" s="27"/>
      <c r="MED277" s="27"/>
      <c r="MEE277" s="27"/>
      <c r="MEF277" s="27"/>
      <c r="MEG277" s="27"/>
      <c r="MEH277" s="27"/>
      <c r="MEI277" s="27"/>
      <c r="MEJ277" s="27"/>
      <c r="MEK277" s="27"/>
      <c r="MEL277" s="27"/>
      <c r="MEM277" s="27"/>
      <c r="MEN277" s="27"/>
      <c r="MEO277" s="27"/>
      <c r="MEP277" s="27"/>
      <c r="MEQ277" s="27"/>
      <c r="MER277" s="27"/>
      <c r="MES277" s="27"/>
      <c r="MET277" s="27"/>
      <c r="MEU277" s="27"/>
      <c r="MEV277" s="27"/>
      <c r="MEW277" s="27"/>
      <c r="MEX277" s="27"/>
      <c r="MEY277" s="27"/>
      <c r="MEZ277" s="27"/>
      <c r="MFA277" s="27"/>
      <c r="MFB277" s="27"/>
      <c r="MFC277" s="27"/>
      <c r="MFD277" s="27"/>
      <c r="MFE277" s="27"/>
      <c r="MFF277" s="27"/>
      <c r="MFG277" s="27"/>
      <c r="MFH277" s="27"/>
      <c r="MFI277" s="27"/>
      <c r="MFJ277" s="27"/>
      <c r="MFK277" s="27"/>
      <c r="MFL277" s="27"/>
      <c r="MFM277" s="27"/>
      <c r="MFN277" s="27"/>
      <c r="MFO277" s="27"/>
      <c r="MFP277" s="27"/>
      <c r="MFQ277" s="27"/>
      <c r="MFR277" s="27"/>
      <c r="MFS277" s="27"/>
      <c r="MFT277" s="27"/>
      <c r="MFU277" s="27"/>
      <c r="MFV277" s="27"/>
      <c r="MFW277" s="27"/>
      <c r="MFX277" s="27"/>
      <c r="MFY277" s="27"/>
      <c r="MFZ277" s="27"/>
      <c r="MGA277" s="27"/>
      <c r="MGB277" s="27"/>
      <c r="MGC277" s="27"/>
      <c r="MGD277" s="27"/>
      <c r="MGE277" s="27"/>
      <c r="MGF277" s="27"/>
      <c r="MGG277" s="27"/>
      <c r="MGH277" s="27"/>
      <c r="MGI277" s="27"/>
      <c r="MGJ277" s="27"/>
      <c r="MGK277" s="27"/>
      <c r="MGL277" s="27"/>
      <c r="MGM277" s="27"/>
      <c r="MGN277" s="27"/>
      <c r="MGO277" s="27"/>
      <c r="MGP277" s="27"/>
      <c r="MGQ277" s="27"/>
      <c r="MGR277" s="27"/>
      <c r="MGS277" s="27"/>
      <c r="MGT277" s="27"/>
      <c r="MGU277" s="27"/>
      <c r="MGV277" s="27"/>
      <c r="MGW277" s="27"/>
      <c r="MGX277" s="27"/>
      <c r="MGY277" s="27"/>
      <c r="MGZ277" s="27"/>
      <c r="MHA277" s="27"/>
      <c r="MHB277" s="27"/>
      <c r="MHC277" s="27"/>
      <c r="MHD277" s="27"/>
      <c r="MHE277" s="27"/>
      <c r="MHF277" s="27"/>
      <c r="MHG277" s="27"/>
      <c r="MHH277" s="27"/>
      <c r="MHI277" s="27"/>
      <c r="MHJ277" s="27"/>
      <c r="MHK277" s="27"/>
      <c r="MHL277" s="27"/>
      <c r="MHM277" s="27"/>
      <c r="MHN277" s="27"/>
      <c r="MHO277" s="27"/>
      <c r="MHP277" s="27"/>
      <c r="MHQ277" s="27"/>
      <c r="MHR277" s="27"/>
      <c r="MHS277" s="27"/>
      <c r="MHT277" s="27"/>
      <c r="MHU277" s="27"/>
      <c r="MHV277" s="27"/>
      <c r="MHW277" s="27"/>
      <c r="MHX277" s="27"/>
      <c r="MHY277" s="27"/>
      <c r="MHZ277" s="27"/>
      <c r="MIA277" s="27"/>
      <c r="MIB277" s="27"/>
      <c r="MIC277" s="27"/>
      <c r="MID277" s="27"/>
      <c r="MIE277" s="27"/>
      <c r="MIF277" s="27"/>
      <c r="MIG277" s="27"/>
      <c r="MIH277" s="27"/>
      <c r="MII277" s="27"/>
      <c r="MIJ277" s="27"/>
      <c r="MIK277" s="27"/>
      <c r="MIL277" s="27"/>
      <c r="MIM277" s="27"/>
      <c r="MIN277" s="27"/>
      <c r="MIO277" s="27"/>
      <c r="MIP277" s="27"/>
      <c r="MIQ277" s="27"/>
      <c r="MIR277" s="27"/>
      <c r="MIS277" s="27"/>
      <c r="MIT277" s="27"/>
      <c r="MIU277" s="27"/>
      <c r="MIV277" s="27"/>
      <c r="MIW277" s="27"/>
      <c r="MIX277" s="27"/>
      <c r="MIY277" s="27"/>
      <c r="MIZ277" s="27"/>
      <c r="MJA277" s="27"/>
      <c r="MJB277" s="27"/>
      <c r="MJC277" s="27"/>
      <c r="MJD277" s="27"/>
      <c r="MJE277" s="27"/>
      <c r="MJF277" s="27"/>
      <c r="MJG277" s="27"/>
      <c r="MJH277" s="27"/>
      <c r="MJI277" s="27"/>
      <c r="MJJ277" s="27"/>
      <c r="MJK277" s="27"/>
      <c r="MJL277" s="27"/>
      <c r="MJM277" s="27"/>
      <c r="MJN277" s="27"/>
      <c r="MJO277" s="27"/>
      <c r="MJP277" s="27"/>
      <c r="MJQ277" s="27"/>
      <c r="MJR277" s="27"/>
      <c r="MJS277" s="27"/>
      <c r="MJT277" s="27"/>
      <c r="MJU277" s="27"/>
      <c r="MJV277" s="27"/>
      <c r="MJW277" s="27"/>
      <c r="MJX277" s="27"/>
      <c r="MJY277" s="27"/>
      <c r="MJZ277" s="27"/>
      <c r="MKA277" s="27"/>
      <c r="MKB277" s="27"/>
      <c r="MKC277" s="27"/>
      <c r="MKD277" s="27"/>
      <c r="MKE277" s="27"/>
      <c r="MKF277" s="27"/>
      <c r="MKG277" s="27"/>
      <c r="MKH277" s="27"/>
      <c r="MKI277" s="27"/>
      <c r="MKJ277" s="27"/>
      <c r="MKK277" s="27"/>
      <c r="MKL277" s="27"/>
      <c r="MKM277" s="27"/>
      <c r="MKN277" s="27"/>
      <c r="MKO277" s="27"/>
      <c r="MKP277" s="27"/>
      <c r="MKQ277" s="27"/>
      <c r="MKR277" s="27"/>
      <c r="MKS277" s="27"/>
      <c r="MKT277" s="27"/>
      <c r="MKU277" s="27"/>
      <c r="MKV277" s="27"/>
      <c r="MKW277" s="27"/>
      <c r="MKX277" s="27"/>
      <c r="MKY277" s="27"/>
      <c r="MKZ277" s="27"/>
      <c r="MLA277" s="27"/>
      <c r="MLB277" s="27"/>
      <c r="MLC277" s="27"/>
      <c r="MLD277" s="27"/>
      <c r="MLE277" s="27"/>
      <c r="MLF277" s="27"/>
      <c r="MLG277" s="27"/>
      <c r="MLH277" s="27"/>
      <c r="MLI277" s="27"/>
      <c r="MLJ277" s="27"/>
      <c r="MLK277" s="27"/>
      <c r="MLL277" s="27"/>
      <c r="MLM277" s="27"/>
      <c r="MLN277" s="27"/>
      <c r="MLO277" s="27"/>
      <c r="MLP277" s="27"/>
      <c r="MLQ277" s="27"/>
      <c r="MLR277" s="27"/>
      <c r="MLS277" s="27"/>
      <c r="MLT277" s="27"/>
      <c r="MLU277" s="27"/>
      <c r="MLV277" s="27"/>
      <c r="MLW277" s="27"/>
      <c r="MLX277" s="27"/>
      <c r="MLY277" s="27"/>
      <c r="MLZ277" s="27"/>
      <c r="MMA277" s="27"/>
      <c r="MMB277" s="27"/>
      <c r="MMC277" s="27"/>
      <c r="MMD277" s="27"/>
      <c r="MME277" s="27"/>
      <c r="MMF277" s="27"/>
      <c r="MMG277" s="27"/>
      <c r="MMH277" s="27"/>
      <c r="MMI277" s="27"/>
      <c r="MMJ277" s="27"/>
      <c r="MMK277" s="27"/>
      <c r="MML277" s="27"/>
      <c r="MMM277" s="27"/>
      <c r="MMN277" s="27"/>
      <c r="MMO277" s="27"/>
      <c r="MMP277" s="27"/>
      <c r="MMQ277" s="27"/>
      <c r="MMR277" s="27"/>
      <c r="MMS277" s="27"/>
      <c r="MMT277" s="27"/>
      <c r="MMU277" s="27"/>
      <c r="MMV277" s="27"/>
      <c r="MMW277" s="27"/>
      <c r="MMX277" s="27"/>
      <c r="MMY277" s="27"/>
      <c r="MMZ277" s="27"/>
      <c r="MNA277" s="27"/>
      <c r="MNB277" s="27"/>
      <c r="MNC277" s="27"/>
      <c r="MND277" s="27"/>
      <c r="MNE277" s="27"/>
      <c r="MNF277" s="27"/>
      <c r="MNG277" s="27"/>
      <c r="MNH277" s="27"/>
      <c r="MNI277" s="27"/>
      <c r="MNJ277" s="27"/>
      <c r="MNK277" s="27"/>
      <c r="MNL277" s="27"/>
      <c r="MNM277" s="27"/>
      <c r="MNN277" s="27"/>
      <c r="MNO277" s="27"/>
      <c r="MNP277" s="27"/>
      <c r="MNQ277" s="27"/>
      <c r="MNR277" s="27"/>
      <c r="MNS277" s="27"/>
      <c r="MNT277" s="27"/>
      <c r="MNU277" s="27"/>
      <c r="MNV277" s="27"/>
      <c r="MNW277" s="27"/>
      <c r="MNX277" s="27"/>
      <c r="MNY277" s="27"/>
      <c r="MNZ277" s="27"/>
      <c r="MOA277" s="27"/>
      <c r="MOB277" s="27"/>
      <c r="MOC277" s="27"/>
      <c r="MOD277" s="27"/>
      <c r="MOE277" s="27"/>
      <c r="MOF277" s="27"/>
      <c r="MOG277" s="27"/>
      <c r="MOH277" s="27"/>
      <c r="MOI277" s="27"/>
      <c r="MOJ277" s="27"/>
      <c r="MOK277" s="27"/>
      <c r="MOL277" s="27"/>
      <c r="MOM277" s="27"/>
      <c r="MON277" s="27"/>
      <c r="MOO277" s="27"/>
      <c r="MOP277" s="27"/>
      <c r="MOQ277" s="27"/>
      <c r="MOR277" s="27"/>
      <c r="MOS277" s="27"/>
      <c r="MOT277" s="27"/>
      <c r="MOU277" s="27"/>
      <c r="MOV277" s="27"/>
      <c r="MOW277" s="27"/>
      <c r="MOX277" s="27"/>
      <c r="MOY277" s="27"/>
      <c r="MOZ277" s="27"/>
      <c r="MPA277" s="27"/>
      <c r="MPB277" s="27"/>
      <c r="MPC277" s="27"/>
      <c r="MPD277" s="27"/>
      <c r="MPE277" s="27"/>
      <c r="MPF277" s="27"/>
      <c r="MPG277" s="27"/>
      <c r="MPH277" s="27"/>
      <c r="MPI277" s="27"/>
      <c r="MPJ277" s="27"/>
      <c r="MPK277" s="27"/>
      <c r="MPL277" s="27"/>
      <c r="MPM277" s="27"/>
      <c r="MPN277" s="27"/>
      <c r="MPO277" s="27"/>
      <c r="MPP277" s="27"/>
      <c r="MPQ277" s="27"/>
      <c r="MPR277" s="27"/>
      <c r="MPS277" s="27"/>
      <c r="MPT277" s="27"/>
      <c r="MPU277" s="27"/>
      <c r="MPV277" s="27"/>
      <c r="MPW277" s="27"/>
      <c r="MPX277" s="27"/>
      <c r="MPY277" s="27"/>
      <c r="MPZ277" s="27"/>
      <c r="MQA277" s="27"/>
      <c r="MQB277" s="27"/>
      <c r="MQC277" s="27"/>
      <c r="MQD277" s="27"/>
      <c r="MQE277" s="27"/>
      <c r="MQF277" s="27"/>
      <c r="MQG277" s="27"/>
      <c r="MQH277" s="27"/>
      <c r="MQI277" s="27"/>
      <c r="MQJ277" s="27"/>
      <c r="MQK277" s="27"/>
      <c r="MQL277" s="27"/>
      <c r="MQM277" s="27"/>
      <c r="MQN277" s="27"/>
      <c r="MQO277" s="27"/>
      <c r="MQP277" s="27"/>
      <c r="MQQ277" s="27"/>
      <c r="MQR277" s="27"/>
      <c r="MQS277" s="27"/>
      <c r="MQT277" s="27"/>
      <c r="MQU277" s="27"/>
      <c r="MQV277" s="27"/>
      <c r="MQW277" s="27"/>
      <c r="MQX277" s="27"/>
      <c r="MQY277" s="27"/>
      <c r="MQZ277" s="27"/>
      <c r="MRA277" s="27"/>
      <c r="MRB277" s="27"/>
      <c r="MRC277" s="27"/>
      <c r="MRD277" s="27"/>
      <c r="MRE277" s="27"/>
      <c r="MRF277" s="27"/>
      <c r="MRG277" s="27"/>
      <c r="MRH277" s="27"/>
      <c r="MRI277" s="27"/>
      <c r="MRJ277" s="27"/>
      <c r="MRK277" s="27"/>
      <c r="MRL277" s="27"/>
      <c r="MRM277" s="27"/>
      <c r="MRN277" s="27"/>
      <c r="MRO277" s="27"/>
      <c r="MRP277" s="27"/>
      <c r="MRQ277" s="27"/>
      <c r="MRR277" s="27"/>
      <c r="MRS277" s="27"/>
      <c r="MRT277" s="27"/>
      <c r="MRU277" s="27"/>
      <c r="MRV277" s="27"/>
      <c r="MRW277" s="27"/>
      <c r="MRX277" s="27"/>
      <c r="MRY277" s="27"/>
      <c r="MRZ277" s="27"/>
      <c r="MSA277" s="27"/>
      <c r="MSB277" s="27"/>
      <c r="MSC277" s="27"/>
      <c r="MSD277" s="27"/>
      <c r="MSE277" s="27"/>
      <c r="MSF277" s="27"/>
      <c r="MSG277" s="27"/>
      <c r="MSH277" s="27"/>
      <c r="MSI277" s="27"/>
      <c r="MSJ277" s="27"/>
      <c r="MSK277" s="27"/>
      <c r="MSL277" s="27"/>
      <c r="MSM277" s="27"/>
      <c r="MSN277" s="27"/>
      <c r="MSO277" s="27"/>
      <c r="MSP277" s="27"/>
      <c r="MSQ277" s="27"/>
      <c r="MSR277" s="27"/>
      <c r="MSS277" s="27"/>
      <c r="MST277" s="27"/>
      <c r="MSU277" s="27"/>
      <c r="MSV277" s="27"/>
      <c r="MSW277" s="27"/>
      <c r="MSX277" s="27"/>
      <c r="MSY277" s="27"/>
      <c r="MSZ277" s="27"/>
      <c r="MTA277" s="27"/>
      <c r="MTB277" s="27"/>
      <c r="MTC277" s="27"/>
      <c r="MTD277" s="27"/>
      <c r="MTE277" s="27"/>
      <c r="MTF277" s="27"/>
      <c r="MTG277" s="27"/>
      <c r="MTH277" s="27"/>
      <c r="MTI277" s="27"/>
      <c r="MTJ277" s="27"/>
      <c r="MTK277" s="27"/>
      <c r="MTL277" s="27"/>
      <c r="MTM277" s="27"/>
      <c r="MTN277" s="27"/>
      <c r="MTO277" s="27"/>
      <c r="MTP277" s="27"/>
      <c r="MTQ277" s="27"/>
      <c r="MTR277" s="27"/>
      <c r="MTS277" s="27"/>
      <c r="MTT277" s="27"/>
      <c r="MTU277" s="27"/>
      <c r="MTV277" s="27"/>
      <c r="MTW277" s="27"/>
      <c r="MTX277" s="27"/>
      <c r="MTY277" s="27"/>
      <c r="MTZ277" s="27"/>
      <c r="MUA277" s="27"/>
      <c r="MUB277" s="27"/>
      <c r="MUC277" s="27"/>
      <c r="MUD277" s="27"/>
      <c r="MUE277" s="27"/>
      <c r="MUF277" s="27"/>
      <c r="MUG277" s="27"/>
      <c r="MUH277" s="27"/>
      <c r="MUI277" s="27"/>
      <c r="MUJ277" s="27"/>
      <c r="MUK277" s="27"/>
      <c r="MUL277" s="27"/>
      <c r="MUM277" s="27"/>
      <c r="MUN277" s="27"/>
      <c r="MUO277" s="27"/>
      <c r="MUP277" s="27"/>
      <c r="MUQ277" s="27"/>
      <c r="MUR277" s="27"/>
      <c r="MUS277" s="27"/>
      <c r="MUT277" s="27"/>
      <c r="MUU277" s="27"/>
      <c r="MUV277" s="27"/>
      <c r="MUW277" s="27"/>
      <c r="MUX277" s="27"/>
      <c r="MUY277" s="27"/>
      <c r="MUZ277" s="27"/>
      <c r="MVA277" s="27"/>
      <c r="MVB277" s="27"/>
      <c r="MVC277" s="27"/>
      <c r="MVD277" s="27"/>
      <c r="MVE277" s="27"/>
      <c r="MVF277" s="27"/>
      <c r="MVG277" s="27"/>
      <c r="MVH277" s="27"/>
      <c r="MVI277" s="27"/>
      <c r="MVJ277" s="27"/>
      <c r="MVK277" s="27"/>
      <c r="MVL277" s="27"/>
      <c r="MVM277" s="27"/>
      <c r="MVN277" s="27"/>
      <c r="MVO277" s="27"/>
      <c r="MVP277" s="27"/>
      <c r="MVQ277" s="27"/>
      <c r="MVR277" s="27"/>
      <c r="MVS277" s="27"/>
      <c r="MVT277" s="27"/>
      <c r="MVU277" s="27"/>
      <c r="MVV277" s="27"/>
      <c r="MVW277" s="27"/>
      <c r="MVX277" s="27"/>
      <c r="MVY277" s="27"/>
      <c r="MVZ277" s="27"/>
      <c r="MWA277" s="27"/>
      <c r="MWB277" s="27"/>
      <c r="MWC277" s="27"/>
      <c r="MWD277" s="27"/>
      <c r="MWE277" s="27"/>
      <c r="MWF277" s="27"/>
      <c r="MWG277" s="27"/>
      <c r="MWH277" s="27"/>
      <c r="MWI277" s="27"/>
      <c r="MWJ277" s="27"/>
      <c r="MWK277" s="27"/>
      <c r="MWL277" s="27"/>
      <c r="MWM277" s="27"/>
      <c r="MWN277" s="27"/>
      <c r="MWO277" s="27"/>
      <c r="MWP277" s="27"/>
      <c r="MWQ277" s="27"/>
      <c r="MWR277" s="27"/>
      <c r="MWS277" s="27"/>
      <c r="MWT277" s="27"/>
      <c r="MWU277" s="27"/>
      <c r="MWV277" s="27"/>
      <c r="MWW277" s="27"/>
      <c r="MWX277" s="27"/>
      <c r="MWY277" s="27"/>
      <c r="MWZ277" s="27"/>
      <c r="MXA277" s="27"/>
      <c r="MXB277" s="27"/>
      <c r="MXC277" s="27"/>
      <c r="MXD277" s="27"/>
      <c r="MXE277" s="27"/>
      <c r="MXF277" s="27"/>
      <c r="MXG277" s="27"/>
      <c r="MXH277" s="27"/>
      <c r="MXI277" s="27"/>
      <c r="MXJ277" s="27"/>
      <c r="MXK277" s="27"/>
      <c r="MXL277" s="27"/>
      <c r="MXM277" s="27"/>
      <c r="MXN277" s="27"/>
      <c r="MXO277" s="27"/>
      <c r="MXP277" s="27"/>
      <c r="MXQ277" s="27"/>
      <c r="MXR277" s="27"/>
      <c r="MXS277" s="27"/>
      <c r="MXT277" s="27"/>
      <c r="MXU277" s="27"/>
      <c r="MXV277" s="27"/>
      <c r="MXW277" s="27"/>
      <c r="MXX277" s="27"/>
      <c r="MXY277" s="27"/>
      <c r="MXZ277" s="27"/>
      <c r="MYA277" s="27"/>
      <c r="MYB277" s="27"/>
      <c r="MYC277" s="27"/>
      <c r="MYD277" s="27"/>
      <c r="MYE277" s="27"/>
      <c r="MYF277" s="27"/>
      <c r="MYG277" s="27"/>
      <c r="MYH277" s="27"/>
      <c r="MYI277" s="27"/>
      <c r="MYJ277" s="27"/>
      <c r="MYK277" s="27"/>
      <c r="MYL277" s="27"/>
      <c r="MYM277" s="27"/>
      <c r="MYN277" s="27"/>
      <c r="MYO277" s="27"/>
      <c r="MYP277" s="27"/>
      <c r="MYQ277" s="27"/>
      <c r="MYR277" s="27"/>
      <c r="MYS277" s="27"/>
      <c r="MYT277" s="27"/>
      <c r="MYU277" s="27"/>
      <c r="MYV277" s="27"/>
      <c r="MYW277" s="27"/>
      <c r="MYX277" s="27"/>
      <c r="MYY277" s="27"/>
      <c r="MYZ277" s="27"/>
      <c r="MZA277" s="27"/>
      <c r="MZB277" s="27"/>
      <c r="MZC277" s="27"/>
      <c r="MZD277" s="27"/>
      <c r="MZE277" s="27"/>
      <c r="MZF277" s="27"/>
      <c r="MZG277" s="27"/>
      <c r="MZH277" s="27"/>
      <c r="MZI277" s="27"/>
      <c r="MZJ277" s="27"/>
      <c r="MZK277" s="27"/>
      <c r="MZL277" s="27"/>
      <c r="MZM277" s="27"/>
      <c r="MZN277" s="27"/>
      <c r="MZO277" s="27"/>
      <c r="MZP277" s="27"/>
      <c r="MZQ277" s="27"/>
      <c r="MZR277" s="27"/>
      <c r="MZS277" s="27"/>
      <c r="MZT277" s="27"/>
      <c r="MZU277" s="27"/>
      <c r="MZV277" s="27"/>
      <c r="MZW277" s="27"/>
      <c r="MZX277" s="27"/>
      <c r="MZY277" s="27"/>
      <c r="MZZ277" s="27"/>
      <c r="NAA277" s="27"/>
      <c r="NAB277" s="27"/>
      <c r="NAC277" s="27"/>
      <c r="NAD277" s="27"/>
      <c r="NAE277" s="27"/>
      <c r="NAF277" s="27"/>
      <c r="NAG277" s="27"/>
      <c r="NAH277" s="27"/>
      <c r="NAI277" s="27"/>
      <c r="NAJ277" s="27"/>
      <c r="NAK277" s="27"/>
      <c r="NAL277" s="27"/>
      <c r="NAM277" s="27"/>
      <c r="NAN277" s="27"/>
      <c r="NAO277" s="27"/>
      <c r="NAP277" s="27"/>
      <c r="NAQ277" s="27"/>
      <c r="NAR277" s="27"/>
      <c r="NAS277" s="27"/>
      <c r="NAT277" s="27"/>
      <c r="NAU277" s="27"/>
      <c r="NAV277" s="27"/>
      <c r="NAW277" s="27"/>
      <c r="NAX277" s="27"/>
      <c r="NAY277" s="27"/>
      <c r="NAZ277" s="27"/>
      <c r="NBA277" s="27"/>
      <c r="NBB277" s="27"/>
      <c r="NBC277" s="27"/>
      <c r="NBD277" s="27"/>
      <c r="NBE277" s="27"/>
      <c r="NBF277" s="27"/>
      <c r="NBG277" s="27"/>
      <c r="NBH277" s="27"/>
      <c r="NBI277" s="27"/>
      <c r="NBJ277" s="27"/>
      <c r="NBK277" s="27"/>
      <c r="NBL277" s="27"/>
      <c r="NBM277" s="27"/>
      <c r="NBN277" s="27"/>
      <c r="NBO277" s="27"/>
      <c r="NBP277" s="27"/>
      <c r="NBQ277" s="27"/>
      <c r="NBR277" s="27"/>
      <c r="NBS277" s="27"/>
      <c r="NBT277" s="27"/>
      <c r="NBU277" s="27"/>
      <c r="NBV277" s="27"/>
      <c r="NBW277" s="27"/>
      <c r="NBX277" s="27"/>
      <c r="NBY277" s="27"/>
      <c r="NBZ277" s="27"/>
      <c r="NCA277" s="27"/>
      <c r="NCB277" s="27"/>
      <c r="NCC277" s="27"/>
      <c r="NCD277" s="27"/>
      <c r="NCE277" s="27"/>
      <c r="NCF277" s="27"/>
      <c r="NCG277" s="27"/>
      <c r="NCH277" s="27"/>
      <c r="NCI277" s="27"/>
      <c r="NCJ277" s="27"/>
      <c r="NCK277" s="27"/>
      <c r="NCL277" s="27"/>
      <c r="NCM277" s="27"/>
      <c r="NCN277" s="27"/>
      <c r="NCO277" s="27"/>
      <c r="NCP277" s="27"/>
      <c r="NCQ277" s="27"/>
      <c r="NCR277" s="27"/>
      <c r="NCS277" s="27"/>
      <c r="NCT277" s="27"/>
      <c r="NCU277" s="27"/>
      <c r="NCV277" s="27"/>
      <c r="NCW277" s="27"/>
      <c r="NCX277" s="27"/>
      <c r="NCY277" s="27"/>
      <c r="NCZ277" s="27"/>
      <c r="NDA277" s="27"/>
      <c r="NDB277" s="27"/>
      <c r="NDC277" s="27"/>
      <c r="NDD277" s="27"/>
      <c r="NDE277" s="27"/>
      <c r="NDF277" s="27"/>
      <c r="NDG277" s="27"/>
      <c r="NDH277" s="27"/>
      <c r="NDI277" s="27"/>
      <c r="NDJ277" s="27"/>
      <c r="NDK277" s="27"/>
      <c r="NDL277" s="27"/>
      <c r="NDM277" s="27"/>
      <c r="NDN277" s="27"/>
      <c r="NDO277" s="27"/>
      <c r="NDP277" s="27"/>
      <c r="NDQ277" s="27"/>
      <c r="NDR277" s="27"/>
      <c r="NDS277" s="27"/>
      <c r="NDT277" s="27"/>
      <c r="NDU277" s="27"/>
      <c r="NDV277" s="27"/>
      <c r="NDW277" s="27"/>
      <c r="NDX277" s="27"/>
      <c r="NDY277" s="27"/>
      <c r="NDZ277" s="27"/>
      <c r="NEA277" s="27"/>
      <c r="NEB277" s="27"/>
      <c r="NEC277" s="27"/>
      <c r="NED277" s="27"/>
      <c r="NEE277" s="27"/>
      <c r="NEF277" s="27"/>
      <c r="NEG277" s="27"/>
      <c r="NEH277" s="27"/>
      <c r="NEI277" s="27"/>
      <c r="NEJ277" s="27"/>
      <c r="NEK277" s="27"/>
      <c r="NEL277" s="27"/>
      <c r="NEM277" s="27"/>
      <c r="NEN277" s="27"/>
      <c r="NEO277" s="27"/>
      <c r="NEP277" s="27"/>
      <c r="NEQ277" s="27"/>
      <c r="NER277" s="27"/>
      <c r="NES277" s="27"/>
      <c r="NET277" s="27"/>
      <c r="NEU277" s="27"/>
      <c r="NEV277" s="27"/>
      <c r="NEW277" s="27"/>
      <c r="NEX277" s="27"/>
      <c r="NEY277" s="27"/>
      <c r="NEZ277" s="27"/>
      <c r="NFA277" s="27"/>
      <c r="NFB277" s="27"/>
      <c r="NFC277" s="27"/>
      <c r="NFD277" s="27"/>
      <c r="NFE277" s="27"/>
      <c r="NFF277" s="27"/>
      <c r="NFG277" s="27"/>
      <c r="NFH277" s="27"/>
      <c r="NFI277" s="27"/>
      <c r="NFJ277" s="27"/>
      <c r="NFK277" s="27"/>
      <c r="NFL277" s="27"/>
      <c r="NFM277" s="27"/>
      <c r="NFN277" s="27"/>
      <c r="NFO277" s="27"/>
      <c r="NFP277" s="27"/>
      <c r="NFQ277" s="27"/>
      <c r="NFR277" s="27"/>
      <c r="NFS277" s="27"/>
      <c r="NFT277" s="27"/>
      <c r="NFU277" s="27"/>
      <c r="NFV277" s="27"/>
      <c r="NFW277" s="27"/>
      <c r="NFX277" s="27"/>
      <c r="NFY277" s="27"/>
      <c r="NFZ277" s="27"/>
      <c r="NGA277" s="27"/>
      <c r="NGB277" s="27"/>
      <c r="NGC277" s="27"/>
      <c r="NGD277" s="27"/>
      <c r="NGE277" s="27"/>
      <c r="NGF277" s="27"/>
      <c r="NGG277" s="27"/>
      <c r="NGH277" s="27"/>
      <c r="NGI277" s="27"/>
      <c r="NGJ277" s="27"/>
      <c r="NGK277" s="27"/>
      <c r="NGL277" s="27"/>
      <c r="NGM277" s="27"/>
      <c r="NGN277" s="27"/>
      <c r="NGO277" s="27"/>
      <c r="NGP277" s="27"/>
      <c r="NGQ277" s="27"/>
      <c r="NGR277" s="27"/>
      <c r="NGS277" s="27"/>
      <c r="NGT277" s="27"/>
      <c r="NGU277" s="27"/>
      <c r="NGV277" s="27"/>
      <c r="NGW277" s="27"/>
      <c r="NGX277" s="27"/>
      <c r="NGY277" s="27"/>
      <c r="NGZ277" s="27"/>
      <c r="NHA277" s="27"/>
      <c r="NHB277" s="27"/>
      <c r="NHC277" s="27"/>
      <c r="NHD277" s="27"/>
      <c r="NHE277" s="27"/>
      <c r="NHF277" s="27"/>
      <c r="NHG277" s="27"/>
      <c r="NHH277" s="27"/>
      <c r="NHI277" s="27"/>
      <c r="NHJ277" s="27"/>
      <c r="NHK277" s="27"/>
      <c r="NHL277" s="27"/>
      <c r="NHM277" s="27"/>
      <c r="NHN277" s="27"/>
      <c r="NHO277" s="27"/>
      <c r="NHP277" s="27"/>
      <c r="NHQ277" s="27"/>
      <c r="NHR277" s="27"/>
      <c r="NHS277" s="27"/>
      <c r="NHT277" s="27"/>
      <c r="NHU277" s="27"/>
      <c r="NHV277" s="27"/>
      <c r="NHW277" s="27"/>
      <c r="NHX277" s="27"/>
      <c r="NHY277" s="27"/>
      <c r="NHZ277" s="27"/>
      <c r="NIA277" s="27"/>
      <c r="NIB277" s="27"/>
      <c r="NIC277" s="27"/>
      <c r="NID277" s="27"/>
      <c r="NIE277" s="27"/>
      <c r="NIF277" s="27"/>
      <c r="NIG277" s="27"/>
      <c r="NIH277" s="27"/>
      <c r="NII277" s="27"/>
      <c r="NIJ277" s="27"/>
      <c r="NIK277" s="27"/>
      <c r="NIL277" s="27"/>
      <c r="NIM277" s="27"/>
      <c r="NIN277" s="27"/>
      <c r="NIO277" s="27"/>
      <c r="NIP277" s="27"/>
      <c r="NIQ277" s="27"/>
      <c r="NIR277" s="27"/>
      <c r="NIS277" s="27"/>
      <c r="NIT277" s="27"/>
      <c r="NIU277" s="27"/>
      <c r="NIV277" s="27"/>
      <c r="NIW277" s="27"/>
      <c r="NIX277" s="27"/>
      <c r="NIY277" s="27"/>
      <c r="NIZ277" s="27"/>
      <c r="NJA277" s="27"/>
      <c r="NJB277" s="27"/>
      <c r="NJC277" s="27"/>
      <c r="NJD277" s="27"/>
      <c r="NJE277" s="27"/>
      <c r="NJF277" s="27"/>
      <c r="NJG277" s="27"/>
      <c r="NJH277" s="27"/>
      <c r="NJI277" s="27"/>
      <c r="NJJ277" s="27"/>
      <c r="NJK277" s="27"/>
      <c r="NJL277" s="27"/>
      <c r="NJM277" s="27"/>
      <c r="NJN277" s="27"/>
      <c r="NJO277" s="27"/>
      <c r="NJP277" s="27"/>
      <c r="NJQ277" s="27"/>
      <c r="NJR277" s="27"/>
      <c r="NJS277" s="27"/>
      <c r="NJT277" s="27"/>
      <c r="NJU277" s="27"/>
      <c r="NJV277" s="27"/>
      <c r="NJW277" s="27"/>
      <c r="NJX277" s="27"/>
      <c r="NJY277" s="27"/>
      <c r="NJZ277" s="27"/>
      <c r="NKA277" s="27"/>
      <c r="NKB277" s="27"/>
      <c r="NKC277" s="27"/>
      <c r="NKD277" s="27"/>
      <c r="NKE277" s="27"/>
      <c r="NKF277" s="27"/>
      <c r="NKG277" s="27"/>
      <c r="NKH277" s="27"/>
      <c r="NKI277" s="27"/>
      <c r="NKJ277" s="27"/>
      <c r="NKK277" s="27"/>
      <c r="NKL277" s="27"/>
      <c r="NKM277" s="27"/>
      <c r="NKN277" s="27"/>
      <c r="NKO277" s="27"/>
      <c r="NKP277" s="27"/>
      <c r="NKQ277" s="27"/>
      <c r="NKR277" s="27"/>
      <c r="NKS277" s="27"/>
      <c r="NKT277" s="27"/>
      <c r="NKU277" s="27"/>
      <c r="NKV277" s="27"/>
      <c r="NKW277" s="27"/>
      <c r="NKX277" s="27"/>
      <c r="NKY277" s="27"/>
      <c r="NKZ277" s="27"/>
      <c r="NLA277" s="27"/>
      <c r="NLB277" s="27"/>
      <c r="NLC277" s="27"/>
      <c r="NLD277" s="27"/>
      <c r="NLE277" s="27"/>
      <c r="NLF277" s="27"/>
      <c r="NLG277" s="27"/>
      <c r="NLH277" s="27"/>
      <c r="NLI277" s="27"/>
      <c r="NLJ277" s="27"/>
      <c r="NLK277" s="27"/>
      <c r="NLL277" s="27"/>
      <c r="NLM277" s="27"/>
      <c r="NLN277" s="27"/>
      <c r="NLO277" s="27"/>
      <c r="NLP277" s="27"/>
      <c r="NLQ277" s="27"/>
      <c r="NLR277" s="27"/>
      <c r="NLS277" s="27"/>
      <c r="NLT277" s="27"/>
      <c r="NLU277" s="27"/>
      <c r="NLV277" s="27"/>
      <c r="NLW277" s="27"/>
      <c r="NLX277" s="27"/>
      <c r="NLY277" s="27"/>
      <c r="NLZ277" s="27"/>
      <c r="NMA277" s="27"/>
      <c r="NMB277" s="27"/>
      <c r="NMC277" s="27"/>
      <c r="NMD277" s="27"/>
      <c r="NME277" s="27"/>
      <c r="NMF277" s="27"/>
      <c r="NMG277" s="27"/>
      <c r="NMH277" s="27"/>
      <c r="NMI277" s="27"/>
      <c r="NMJ277" s="27"/>
      <c r="NMK277" s="27"/>
      <c r="NML277" s="27"/>
      <c r="NMM277" s="27"/>
      <c r="NMN277" s="27"/>
      <c r="NMO277" s="27"/>
      <c r="NMP277" s="27"/>
      <c r="NMQ277" s="27"/>
      <c r="NMR277" s="27"/>
      <c r="NMS277" s="27"/>
      <c r="NMT277" s="27"/>
      <c r="NMU277" s="27"/>
      <c r="NMV277" s="27"/>
      <c r="NMW277" s="27"/>
      <c r="NMX277" s="27"/>
      <c r="NMY277" s="27"/>
      <c r="NMZ277" s="27"/>
      <c r="NNA277" s="27"/>
      <c r="NNB277" s="27"/>
      <c r="NNC277" s="27"/>
      <c r="NND277" s="27"/>
      <c r="NNE277" s="27"/>
      <c r="NNF277" s="27"/>
      <c r="NNG277" s="27"/>
      <c r="NNH277" s="27"/>
      <c r="NNI277" s="27"/>
      <c r="NNJ277" s="27"/>
      <c r="NNK277" s="27"/>
      <c r="NNL277" s="27"/>
      <c r="NNM277" s="27"/>
      <c r="NNN277" s="27"/>
      <c r="NNO277" s="27"/>
      <c r="NNP277" s="27"/>
      <c r="NNQ277" s="27"/>
      <c r="NNR277" s="27"/>
      <c r="NNS277" s="27"/>
      <c r="NNT277" s="27"/>
      <c r="NNU277" s="27"/>
      <c r="NNV277" s="27"/>
      <c r="NNW277" s="27"/>
      <c r="NNX277" s="27"/>
      <c r="NNY277" s="27"/>
      <c r="NNZ277" s="27"/>
      <c r="NOA277" s="27"/>
      <c r="NOB277" s="27"/>
      <c r="NOC277" s="27"/>
      <c r="NOD277" s="27"/>
      <c r="NOE277" s="27"/>
      <c r="NOF277" s="27"/>
      <c r="NOG277" s="27"/>
      <c r="NOH277" s="27"/>
      <c r="NOI277" s="27"/>
      <c r="NOJ277" s="27"/>
      <c r="NOK277" s="27"/>
      <c r="NOL277" s="27"/>
      <c r="NOM277" s="27"/>
      <c r="NON277" s="27"/>
      <c r="NOO277" s="27"/>
      <c r="NOP277" s="27"/>
      <c r="NOQ277" s="27"/>
      <c r="NOR277" s="27"/>
      <c r="NOS277" s="27"/>
      <c r="NOT277" s="27"/>
      <c r="NOU277" s="27"/>
      <c r="NOV277" s="27"/>
      <c r="NOW277" s="27"/>
      <c r="NOX277" s="27"/>
      <c r="NOY277" s="27"/>
      <c r="NOZ277" s="27"/>
      <c r="NPA277" s="27"/>
      <c r="NPB277" s="27"/>
      <c r="NPC277" s="27"/>
      <c r="NPD277" s="27"/>
      <c r="NPE277" s="27"/>
      <c r="NPF277" s="27"/>
      <c r="NPG277" s="27"/>
      <c r="NPH277" s="27"/>
      <c r="NPI277" s="27"/>
      <c r="NPJ277" s="27"/>
      <c r="NPK277" s="27"/>
      <c r="NPL277" s="27"/>
      <c r="NPM277" s="27"/>
      <c r="NPN277" s="27"/>
      <c r="NPO277" s="27"/>
      <c r="NPP277" s="27"/>
      <c r="NPQ277" s="27"/>
      <c r="NPR277" s="27"/>
      <c r="NPS277" s="27"/>
      <c r="NPT277" s="27"/>
      <c r="NPU277" s="27"/>
      <c r="NPV277" s="27"/>
      <c r="NPW277" s="27"/>
      <c r="NPX277" s="27"/>
      <c r="NPY277" s="27"/>
      <c r="NPZ277" s="27"/>
      <c r="NQA277" s="27"/>
      <c r="NQB277" s="27"/>
      <c r="NQC277" s="27"/>
      <c r="NQD277" s="27"/>
      <c r="NQE277" s="27"/>
      <c r="NQF277" s="27"/>
      <c r="NQG277" s="27"/>
      <c r="NQH277" s="27"/>
      <c r="NQI277" s="27"/>
      <c r="NQJ277" s="27"/>
      <c r="NQK277" s="27"/>
      <c r="NQL277" s="27"/>
      <c r="NQM277" s="27"/>
      <c r="NQN277" s="27"/>
      <c r="NQO277" s="27"/>
      <c r="NQP277" s="27"/>
      <c r="NQQ277" s="27"/>
      <c r="NQR277" s="27"/>
      <c r="NQS277" s="27"/>
      <c r="NQT277" s="27"/>
      <c r="NQU277" s="27"/>
      <c r="NQV277" s="27"/>
      <c r="NQW277" s="27"/>
      <c r="NQX277" s="27"/>
      <c r="NQY277" s="27"/>
      <c r="NQZ277" s="27"/>
      <c r="NRA277" s="27"/>
      <c r="NRB277" s="27"/>
      <c r="NRC277" s="27"/>
      <c r="NRD277" s="27"/>
      <c r="NRE277" s="27"/>
      <c r="NRF277" s="27"/>
      <c r="NRG277" s="27"/>
      <c r="NRH277" s="27"/>
      <c r="NRI277" s="27"/>
      <c r="NRJ277" s="27"/>
      <c r="NRK277" s="27"/>
      <c r="NRL277" s="27"/>
      <c r="NRM277" s="27"/>
      <c r="NRN277" s="27"/>
      <c r="NRO277" s="27"/>
      <c r="NRP277" s="27"/>
      <c r="NRQ277" s="27"/>
      <c r="NRR277" s="27"/>
      <c r="NRS277" s="27"/>
      <c r="NRT277" s="27"/>
      <c r="NRU277" s="27"/>
      <c r="NRV277" s="27"/>
      <c r="NRW277" s="27"/>
      <c r="NRX277" s="27"/>
      <c r="NRY277" s="27"/>
      <c r="NRZ277" s="27"/>
      <c r="NSA277" s="27"/>
      <c r="NSB277" s="27"/>
      <c r="NSC277" s="27"/>
      <c r="NSD277" s="27"/>
      <c r="NSE277" s="27"/>
      <c r="NSF277" s="27"/>
      <c r="NSG277" s="27"/>
      <c r="NSH277" s="27"/>
      <c r="NSI277" s="27"/>
      <c r="NSJ277" s="27"/>
      <c r="NSK277" s="27"/>
      <c r="NSL277" s="27"/>
      <c r="NSM277" s="27"/>
      <c r="NSN277" s="27"/>
      <c r="NSO277" s="27"/>
      <c r="NSP277" s="27"/>
      <c r="NSQ277" s="27"/>
      <c r="NSR277" s="27"/>
      <c r="NSS277" s="27"/>
      <c r="NST277" s="27"/>
      <c r="NSU277" s="27"/>
      <c r="NSV277" s="27"/>
      <c r="NSW277" s="27"/>
      <c r="NSX277" s="27"/>
      <c r="NSY277" s="27"/>
      <c r="NSZ277" s="27"/>
      <c r="NTA277" s="27"/>
      <c r="NTB277" s="27"/>
      <c r="NTC277" s="27"/>
      <c r="NTD277" s="27"/>
      <c r="NTE277" s="27"/>
      <c r="NTF277" s="27"/>
      <c r="NTG277" s="27"/>
      <c r="NTH277" s="27"/>
      <c r="NTI277" s="27"/>
      <c r="NTJ277" s="27"/>
      <c r="NTK277" s="27"/>
      <c r="NTL277" s="27"/>
      <c r="NTM277" s="27"/>
      <c r="NTN277" s="27"/>
      <c r="NTO277" s="27"/>
      <c r="NTP277" s="27"/>
      <c r="NTQ277" s="27"/>
      <c r="NTR277" s="27"/>
      <c r="NTS277" s="27"/>
      <c r="NTT277" s="27"/>
      <c r="NTU277" s="27"/>
      <c r="NTV277" s="27"/>
      <c r="NTW277" s="27"/>
      <c r="NTX277" s="27"/>
      <c r="NTY277" s="27"/>
      <c r="NTZ277" s="27"/>
      <c r="NUA277" s="27"/>
      <c r="NUB277" s="27"/>
      <c r="NUC277" s="27"/>
      <c r="NUD277" s="27"/>
      <c r="NUE277" s="27"/>
      <c r="NUF277" s="27"/>
      <c r="NUG277" s="27"/>
      <c r="NUH277" s="27"/>
      <c r="NUI277" s="27"/>
      <c r="NUJ277" s="27"/>
      <c r="NUK277" s="27"/>
      <c r="NUL277" s="27"/>
      <c r="NUM277" s="27"/>
      <c r="NUN277" s="27"/>
      <c r="NUO277" s="27"/>
      <c r="NUP277" s="27"/>
      <c r="NUQ277" s="27"/>
      <c r="NUR277" s="27"/>
      <c r="NUS277" s="27"/>
      <c r="NUT277" s="27"/>
      <c r="NUU277" s="27"/>
      <c r="NUV277" s="27"/>
      <c r="NUW277" s="27"/>
      <c r="NUX277" s="27"/>
      <c r="NUY277" s="27"/>
      <c r="NUZ277" s="27"/>
      <c r="NVA277" s="27"/>
      <c r="NVB277" s="27"/>
      <c r="NVC277" s="27"/>
      <c r="NVD277" s="27"/>
      <c r="NVE277" s="27"/>
      <c r="NVF277" s="27"/>
      <c r="NVG277" s="27"/>
      <c r="NVH277" s="27"/>
      <c r="NVI277" s="27"/>
      <c r="NVJ277" s="27"/>
      <c r="NVK277" s="27"/>
      <c r="NVL277" s="27"/>
      <c r="NVM277" s="27"/>
      <c r="NVN277" s="27"/>
      <c r="NVO277" s="27"/>
      <c r="NVP277" s="27"/>
      <c r="NVQ277" s="27"/>
      <c r="NVR277" s="27"/>
      <c r="NVS277" s="27"/>
      <c r="NVT277" s="27"/>
      <c r="NVU277" s="27"/>
      <c r="NVV277" s="27"/>
      <c r="NVW277" s="27"/>
      <c r="NVX277" s="27"/>
      <c r="NVY277" s="27"/>
      <c r="NVZ277" s="27"/>
      <c r="NWA277" s="27"/>
      <c r="NWB277" s="27"/>
      <c r="NWC277" s="27"/>
      <c r="NWD277" s="27"/>
      <c r="NWE277" s="27"/>
      <c r="NWF277" s="27"/>
      <c r="NWG277" s="27"/>
      <c r="NWH277" s="27"/>
      <c r="NWI277" s="27"/>
      <c r="NWJ277" s="27"/>
      <c r="NWK277" s="27"/>
      <c r="NWL277" s="27"/>
      <c r="NWM277" s="27"/>
      <c r="NWN277" s="27"/>
      <c r="NWO277" s="27"/>
      <c r="NWP277" s="27"/>
      <c r="NWQ277" s="27"/>
      <c r="NWR277" s="27"/>
      <c r="NWS277" s="27"/>
      <c r="NWT277" s="27"/>
      <c r="NWU277" s="27"/>
      <c r="NWV277" s="27"/>
      <c r="NWW277" s="27"/>
      <c r="NWX277" s="27"/>
      <c r="NWY277" s="27"/>
      <c r="NWZ277" s="27"/>
      <c r="NXA277" s="27"/>
      <c r="NXB277" s="27"/>
      <c r="NXC277" s="27"/>
      <c r="NXD277" s="27"/>
      <c r="NXE277" s="27"/>
      <c r="NXF277" s="27"/>
      <c r="NXG277" s="27"/>
      <c r="NXH277" s="27"/>
      <c r="NXI277" s="27"/>
      <c r="NXJ277" s="27"/>
      <c r="NXK277" s="27"/>
      <c r="NXL277" s="27"/>
      <c r="NXM277" s="27"/>
      <c r="NXN277" s="27"/>
      <c r="NXO277" s="27"/>
      <c r="NXP277" s="27"/>
      <c r="NXQ277" s="27"/>
      <c r="NXR277" s="27"/>
      <c r="NXS277" s="27"/>
      <c r="NXT277" s="27"/>
      <c r="NXU277" s="27"/>
      <c r="NXV277" s="27"/>
      <c r="NXW277" s="27"/>
      <c r="NXX277" s="27"/>
      <c r="NXY277" s="27"/>
      <c r="NXZ277" s="27"/>
      <c r="NYA277" s="27"/>
      <c r="NYB277" s="27"/>
      <c r="NYC277" s="27"/>
      <c r="NYD277" s="27"/>
      <c r="NYE277" s="27"/>
      <c r="NYF277" s="27"/>
      <c r="NYG277" s="27"/>
      <c r="NYH277" s="27"/>
      <c r="NYI277" s="27"/>
      <c r="NYJ277" s="27"/>
      <c r="NYK277" s="27"/>
      <c r="NYL277" s="27"/>
      <c r="NYM277" s="27"/>
      <c r="NYN277" s="27"/>
      <c r="NYO277" s="27"/>
      <c r="NYP277" s="27"/>
      <c r="NYQ277" s="27"/>
      <c r="NYR277" s="27"/>
      <c r="NYS277" s="27"/>
      <c r="NYT277" s="27"/>
      <c r="NYU277" s="27"/>
      <c r="NYV277" s="27"/>
      <c r="NYW277" s="27"/>
      <c r="NYX277" s="27"/>
      <c r="NYY277" s="27"/>
      <c r="NYZ277" s="27"/>
      <c r="NZA277" s="27"/>
      <c r="NZB277" s="27"/>
      <c r="NZC277" s="27"/>
      <c r="NZD277" s="27"/>
      <c r="NZE277" s="27"/>
      <c r="NZF277" s="27"/>
      <c r="NZG277" s="27"/>
      <c r="NZH277" s="27"/>
      <c r="NZI277" s="27"/>
      <c r="NZJ277" s="27"/>
      <c r="NZK277" s="27"/>
      <c r="NZL277" s="27"/>
      <c r="NZM277" s="27"/>
      <c r="NZN277" s="27"/>
      <c r="NZO277" s="27"/>
      <c r="NZP277" s="27"/>
      <c r="NZQ277" s="27"/>
      <c r="NZR277" s="27"/>
      <c r="NZS277" s="27"/>
      <c r="NZT277" s="27"/>
      <c r="NZU277" s="27"/>
      <c r="NZV277" s="27"/>
      <c r="NZW277" s="27"/>
      <c r="NZX277" s="27"/>
      <c r="NZY277" s="27"/>
      <c r="NZZ277" s="27"/>
      <c r="OAA277" s="27"/>
      <c r="OAB277" s="27"/>
      <c r="OAC277" s="27"/>
      <c r="OAD277" s="27"/>
      <c r="OAE277" s="27"/>
      <c r="OAF277" s="27"/>
      <c r="OAG277" s="27"/>
      <c r="OAH277" s="27"/>
      <c r="OAI277" s="27"/>
      <c r="OAJ277" s="27"/>
      <c r="OAK277" s="27"/>
      <c r="OAL277" s="27"/>
      <c r="OAM277" s="27"/>
      <c r="OAN277" s="27"/>
      <c r="OAO277" s="27"/>
      <c r="OAP277" s="27"/>
      <c r="OAQ277" s="27"/>
      <c r="OAR277" s="27"/>
      <c r="OAS277" s="27"/>
      <c r="OAT277" s="27"/>
      <c r="OAU277" s="27"/>
      <c r="OAV277" s="27"/>
      <c r="OAW277" s="27"/>
      <c r="OAX277" s="27"/>
      <c r="OAY277" s="27"/>
      <c r="OAZ277" s="27"/>
      <c r="OBA277" s="27"/>
      <c r="OBB277" s="27"/>
      <c r="OBC277" s="27"/>
      <c r="OBD277" s="27"/>
      <c r="OBE277" s="27"/>
      <c r="OBF277" s="27"/>
      <c r="OBG277" s="27"/>
      <c r="OBH277" s="27"/>
      <c r="OBI277" s="27"/>
      <c r="OBJ277" s="27"/>
      <c r="OBK277" s="27"/>
      <c r="OBL277" s="27"/>
      <c r="OBM277" s="27"/>
      <c r="OBN277" s="27"/>
      <c r="OBO277" s="27"/>
      <c r="OBP277" s="27"/>
      <c r="OBQ277" s="27"/>
      <c r="OBR277" s="27"/>
      <c r="OBS277" s="27"/>
      <c r="OBT277" s="27"/>
      <c r="OBU277" s="27"/>
      <c r="OBV277" s="27"/>
      <c r="OBW277" s="27"/>
      <c r="OBX277" s="27"/>
      <c r="OBY277" s="27"/>
      <c r="OBZ277" s="27"/>
      <c r="OCA277" s="27"/>
      <c r="OCB277" s="27"/>
      <c r="OCC277" s="27"/>
      <c r="OCD277" s="27"/>
      <c r="OCE277" s="27"/>
      <c r="OCF277" s="27"/>
      <c r="OCG277" s="27"/>
      <c r="OCH277" s="27"/>
      <c r="OCI277" s="27"/>
      <c r="OCJ277" s="27"/>
      <c r="OCK277" s="27"/>
      <c r="OCL277" s="27"/>
      <c r="OCM277" s="27"/>
      <c r="OCN277" s="27"/>
      <c r="OCO277" s="27"/>
      <c r="OCP277" s="27"/>
      <c r="OCQ277" s="27"/>
      <c r="OCR277" s="27"/>
      <c r="OCS277" s="27"/>
      <c r="OCT277" s="27"/>
      <c r="OCU277" s="27"/>
      <c r="OCV277" s="27"/>
      <c r="OCW277" s="27"/>
      <c r="OCX277" s="27"/>
      <c r="OCY277" s="27"/>
      <c r="OCZ277" s="27"/>
      <c r="ODA277" s="27"/>
      <c r="ODB277" s="27"/>
      <c r="ODC277" s="27"/>
      <c r="ODD277" s="27"/>
      <c r="ODE277" s="27"/>
      <c r="ODF277" s="27"/>
      <c r="ODG277" s="27"/>
      <c r="ODH277" s="27"/>
      <c r="ODI277" s="27"/>
      <c r="ODJ277" s="27"/>
      <c r="ODK277" s="27"/>
      <c r="ODL277" s="27"/>
      <c r="ODM277" s="27"/>
      <c r="ODN277" s="27"/>
      <c r="ODO277" s="27"/>
      <c r="ODP277" s="27"/>
      <c r="ODQ277" s="27"/>
      <c r="ODR277" s="27"/>
      <c r="ODS277" s="27"/>
      <c r="ODT277" s="27"/>
      <c r="ODU277" s="27"/>
      <c r="ODV277" s="27"/>
      <c r="ODW277" s="27"/>
      <c r="ODX277" s="27"/>
      <c r="ODY277" s="27"/>
      <c r="ODZ277" s="27"/>
      <c r="OEA277" s="27"/>
      <c r="OEB277" s="27"/>
      <c r="OEC277" s="27"/>
      <c r="OED277" s="27"/>
      <c r="OEE277" s="27"/>
      <c r="OEF277" s="27"/>
      <c r="OEG277" s="27"/>
      <c r="OEH277" s="27"/>
      <c r="OEI277" s="27"/>
      <c r="OEJ277" s="27"/>
      <c r="OEK277" s="27"/>
      <c r="OEL277" s="27"/>
      <c r="OEM277" s="27"/>
      <c r="OEN277" s="27"/>
      <c r="OEO277" s="27"/>
      <c r="OEP277" s="27"/>
      <c r="OEQ277" s="27"/>
      <c r="OER277" s="27"/>
      <c r="OES277" s="27"/>
      <c r="OET277" s="27"/>
      <c r="OEU277" s="27"/>
      <c r="OEV277" s="27"/>
      <c r="OEW277" s="27"/>
      <c r="OEX277" s="27"/>
      <c r="OEY277" s="27"/>
      <c r="OEZ277" s="27"/>
      <c r="OFA277" s="27"/>
      <c r="OFB277" s="27"/>
      <c r="OFC277" s="27"/>
      <c r="OFD277" s="27"/>
      <c r="OFE277" s="27"/>
      <c r="OFF277" s="27"/>
      <c r="OFG277" s="27"/>
      <c r="OFH277" s="27"/>
      <c r="OFI277" s="27"/>
      <c r="OFJ277" s="27"/>
      <c r="OFK277" s="27"/>
      <c r="OFL277" s="27"/>
      <c r="OFM277" s="27"/>
      <c r="OFN277" s="27"/>
      <c r="OFO277" s="27"/>
      <c r="OFP277" s="27"/>
      <c r="OFQ277" s="27"/>
      <c r="OFR277" s="27"/>
      <c r="OFS277" s="27"/>
      <c r="OFT277" s="27"/>
      <c r="OFU277" s="27"/>
      <c r="OFV277" s="27"/>
      <c r="OFW277" s="27"/>
      <c r="OFX277" s="27"/>
      <c r="OFY277" s="27"/>
      <c r="OFZ277" s="27"/>
      <c r="OGA277" s="27"/>
      <c r="OGB277" s="27"/>
      <c r="OGC277" s="27"/>
      <c r="OGD277" s="27"/>
      <c r="OGE277" s="27"/>
      <c r="OGF277" s="27"/>
      <c r="OGG277" s="27"/>
      <c r="OGH277" s="27"/>
      <c r="OGI277" s="27"/>
      <c r="OGJ277" s="27"/>
      <c r="OGK277" s="27"/>
      <c r="OGL277" s="27"/>
      <c r="OGM277" s="27"/>
      <c r="OGN277" s="27"/>
      <c r="OGO277" s="27"/>
      <c r="OGP277" s="27"/>
      <c r="OGQ277" s="27"/>
      <c r="OGR277" s="27"/>
      <c r="OGS277" s="27"/>
      <c r="OGT277" s="27"/>
      <c r="OGU277" s="27"/>
      <c r="OGV277" s="27"/>
      <c r="OGW277" s="27"/>
      <c r="OGX277" s="27"/>
      <c r="OGY277" s="27"/>
      <c r="OGZ277" s="27"/>
      <c r="OHA277" s="27"/>
      <c r="OHB277" s="27"/>
      <c r="OHC277" s="27"/>
      <c r="OHD277" s="27"/>
      <c r="OHE277" s="27"/>
      <c r="OHF277" s="27"/>
      <c r="OHG277" s="27"/>
      <c r="OHH277" s="27"/>
      <c r="OHI277" s="27"/>
      <c r="OHJ277" s="27"/>
      <c r="OHK277" s="27"/>
      <c r="OHL277" s="27"/>
      <c r="OHM277" s="27"/>
      <c r="OHN277" s="27"/>
      <c r="OHO277" s="27"/>
      <c r="OHP277" s="27"/>
      <c r="OHQ277" s="27"/>
      <c r="OHR277" s="27"/>
      <c r="OHS277" s="27"/>
      <c r="OHT277" s="27"/>
      <c r="OHU277" s="27"/>
      <c r="OHV277" s="27"/>
      <c r="OHW277" s="27"/>
      <c r="OHX277" s="27"/>
      <c r="OHY277" s="27"/>
      <c r="OHZ277" s="27"/>
      <c r="OIA277" s="27"/>
      <c r="OIB277" s="27"/>
      <c r="OIC277" s="27"/>
      <c r="OID277" s="27"/>
      <c r="OIE277" s="27"/>
      <c r="OIF277" s="27"/>
      <c r="OIG277" s="27"/>
      <c r="OIH277" s="27"/>
      <c r="OII277" s="27"/>
      <c r="OIJ277" s="27"/>
      <c r="OIK277" s="27"/>
      <c r="OIL277" s="27"/>
      <c r="OIM277" s="27"/>
      <c r="OIN277" s="27"/>
      <c r="OIO277" s="27"/>
      <c r="OIP277" s="27"/>
      <c r="OIQ277" s="27"/>
      <c r="OIR277" s="27"/>
      <c r="OIS277" s="27"/>
      <c r="OIT277" s="27"/>
      <c r="OIU277" s="27"/>
      <c r="OIV277" s="27"/>
      <c r="OIW277" s="27"/>
      <c r="OIX277" s="27"/>
      <c r="OIY277" s="27"/>
      <c r="OIZ277" s="27"/>
      <c r="OJA277" s="27"/>
      <c r="OJB277" s="27"/>
      <c r="OJC277" s="27"/>
      <c r="OJD277" s="27"/>
      <c r="OJE277" s="27"/>
      <c r="OJF277" s="27"/>
      <c r="OJG277" s="27"/>
      <c r="OJH277" s="27"/>
      <c r="OJI277" s="27"/>
      <c r="OJJ277" s="27"/>
      <c r="OJK277" s="27"/>
      <c r="OJL277" s="27"/>
      <c r="OJM277" s="27"/>
      <c r="OJN277" s="27"/>
      <c r="OJO277" s="27"/>
      <c r="OJP277" s="27"/>
      <c r="OJQ277" s="27"/>
      <c r="OJR277" s="27"/>
      <c r="OJS277" s="27"/>
      <c r="OJT277" s="27"/>
      <c r="OJU277" s="27"/>
      <c r="OJV277" s="27"/>
      <c r="OJW277" s="27"/>
      <c r="OJX277" s="27"/>
      <c r="OJY277" s="27"/>
      <c r="OJZ277" s="27"/>
      <c r="OKA277" s="27"/>
      <c r="OKB277" s="27"/>
      <c r="OKC277" s="27"/>
      <c r="OKD277" s="27"/>
      <c r="OKE277" s="27"/>
      <c r="OKF277" s="27"/>
      <c r="OKG277" s="27"/>
      <c r="OKH277" s="27"/>
      <c r="OKI277" s="27"/>
      <c r="OKJ277" s="27"/>
      <c r="OKK277" s="27"/>
      <c r="OKL277" s="27"/>
      <c r="OKM277" s="27"/>
      <c r="OKN277" s="27"/>
      <c r="OKO277" s="27"/>
      <c r="OKP277" s="27"/>
      <c r="OKQ277" s="27"/>
      <c r="OKR277" s="27"/>
      <c r="OKS277" s="27"/>
      <c r="OKT277" s="27"/>
      <c r="OKU277" s="27"/>
      <c r="OKV277" s="27"/>
      <c r="OKW277" s="27"/>
      <c r="OKX277" s="27"/>
      <c r="OKY277" s="27"/>
      <c r="OKZ277" s="27"/>
      <c r="OLA277" s="27"/>
      <c r="OLB277" s="27"/>
      <c r="OLC277" s="27"/>
      <c r="OLD277" s="27"/>
      <c r="OLE277" s="27"/>
      <c r="OLF277" s="27"/>
      <c r="OLG277" s="27"/>
      <c r="OLH277" s="27"/>
      <c r="OLI277" s="27"/>
      <c r="OLJ277" s="27"/>
      <c r="OLK277" s="27"/>
      <c r="OLL277" s="27"/>
      <c r="OLM277" s="27"/>
      <c r="OLN277" s="27"/>
      <c r="OLO277" s="27"/>
      <c r="OLP277" s="27"/>
      <c r="OLQ277" s="27"/>
      <c r="OLR277" s="27"/>
      <c r="OLS277" s="27"/>
      <c r="OLT277" s="27"/>
      <c r="OLU277" s="27"/>
      <c r="OLV277" s="27"/>
      <c r="OLW277" s="27"/>
      <c r="OLX277" s="27"/>
      <c r="OLY277" s="27"/>
      <c r="OLZ277" s="27"/>
      <c r="OMA277" s="27"/>
      <c r="OMB277" s="27"/>
      <c r="OMC277" s="27"/>
      <c r="OMD277" s="27"/>
      <c r="OME277" s="27"/>
      <c r="OMF277" s="27"/>
      <c r="OMG277" s="27"/>
      <c r="OMH277" s="27"/>
      <c r="OMI277" s="27"/>
      <c r="OMJ277" s="27"/>
      <c r="OMK277" s="27"/>
      <c r="OML277" s="27"/>
      <c r="OMM277" s="27"/>
      <c r="OMN277" s="27"/>
      <c r="OMO277" s="27"/>
      <c r="OMP277" s="27"/>
      <c r="OMQ277" s="27"/>
      <c r="OMR277" s="27"/>
      <c r="OMS277" s="27"/>
      <c r="OMT277" s="27"/>
      <c r="OMU277" s="27"/>
      <c r="OMV277" s="27"/>
      <c r="OMW277" s="27"/>
      <c r="OMX277" s="27"/>
      <c r="OMY277" s="27"/>
      <c r="OMZ277" s="27"/>
      <c r="ONA277" s="27"/>
      <c r="ONB277" s="27"/>
      <c r="ONC277" s="27"/>
      <c r="OND277" s="27"/>
      <c r="ONE277" s="27"/>
      <c r="ONF277" s="27"/>
      <c r="ONG277" s="27"/>
      <c r="ONH277" s="27"/>
      <c r="ONI277" s="27"/>
      <c r="ONJ277" s="27"/>
      <c r="ONK277" s="27"/>
      <c r="ONL277" s="27"/>
      <c r="ONM277" s="27"/>
      <c r="ONN277" s="27"/>
      <c r="ONO277" s="27"/>
      <c r="ONP277" s="27"/>
      <c r="ONQ277" s="27"/>
      <c r="ONR277" s="27"/>
      <c r="ONS277" s="27"/>
      <c r="ONT277" s="27"/>
      <c r="ONU277" s="27"/>
      <c r="ONV277" s="27"/>
      <c r="ONW277" s="27"/>
      <c r="ONX277" s="27"/>
      <c r="ONY277" s="27"/>
      <c r="ONZ277" s="27"/>
      <c r="OOA277" s="27"/>
      <c r="OOB277" s="27"/>
      <c r="OOC277" s="27"/>
      <c r="OOD277" s="27"/>
      <c r="OOE277" s="27"/>
      <c r="OOF277" s="27"/>
      <c r="OOG277" s="27"/>
      <c r="OOH277" s="27"/>
      <c r="OOI277" s="27"/>
      <c r="OOJ277" s="27"/>
      <c r="OOK277" s="27"/>
      <c r="OOL277" s="27"/>
      <c r="OOM277" s="27"/>
      <c r="OON277" s="27"/>
      <c r="OOO277" s="27"/>
      <c r="OOP277" s="27"/>
      <c r="OOQ277" s="27"/>
      <c r="OOR277" s="27"/>
      <c r="OOS277" s="27"/>
      <c r="OOT277" s="27"/>
      <c r="OOU277" s="27"/>
      <c r="OOV277" s="27"/>
      <c r="OOW277" s="27"/>
      <c r="OOX277" s="27"/>
      <c r="OOY277" s="27"/>
      <c r="OOZ277" s="27"/>
      <c r="OPA277" s="27"/>
      <c r="OPB277" s="27"/>
      <c r="OPC277" s="27"/>
      <c r="OPD277" s="27"/>
      <c r="OPE277" s="27"/>
      <c r="OPF277" s="27"/>
      <c r="OPG277" s="27"/>
      <c r="OPH277" s="27"/>
      <c r="OPI277" s="27"/>
      <c r="OPJ277" s="27"/>
      <c r="OPK277" s="27"/>
      <c r="OPL277" s="27"/>
      <c r="OPM277" s="27"/>
      <c r="OPN277" s="27"/>
      <c r="OPO277" s="27"/>
      <c r="OPP277" s="27"/>
      <c r="OPQ277" s="27"/>
      <c r="OPR277" s="27"/>
      <c r="OPS277" s="27"/>
      <c r="OPT277" s="27"/>
      <c r="OPU277" s="27"/>
      <c r="OPV277" s="27"/>
      <c r="OPW277" s="27"/>
      <c r="OPX277" s="27"/>
      <c r="OPY277" s="27"/>
      <c r="OPZ277" s="27"/>
      <c r="OQA277" s="27"/>
      <c r="OQB277" s="27"/>
      <c r="OQC277" s="27"/>
      <c r="OQD277" s="27"/>
      <c r="OQE277" s="27"/>
      <c r="OQF277" s="27"/>
      <c r="OQG277" s="27"/>
      <c r="OQH277" s="27"/>
      <c r="OQI277" s="27"/>
      <c r="OQJ277" s="27"/>
      <c r="OQK277" s="27"/>
      <c r="OQL277" s="27"/>
      <c r="OQM277" s="27"/>
      <c r="OQN277" s="27"/>
      <c r="OQO277" s="27"/>
      <c r="OQP277" s="27"/>
      <c r="OQQ277" s="27"/>
      <c r="OQR277" s="27"/>
      <c r="OQS277" s="27"/>
      <c r="OQT277" s="27"/>
      <c r="OQU277" s="27"/>
      <c r="OQV277" s="27"/>
      <c r="OQW277" s="27"/>
      <c r="OQX277" s="27"/>
      <c r="OQY277" s="27"/>
      <c r="OQZ277" s="27"/>
      <c r="ORA277" s="27"/>
      <c r="ORB277" s="27"/>
      <c r="ORC277" s="27"/>
      <c r="ORD277" s="27"/>
      <c r="ORE277" s="27"/>
      <c r="ORF277" s="27"/>
      <c r="ORG277" s="27"/>
      <c r="ORH277" s="27"/>
      <c r="ORI277" s="27"/>
      <c r="ORJ277" s="27"/>
      <c r="ORK277" s="27"/>
      <c r="ORL277" s="27"/>
      <c r="ORM277" s="27"/>
      <c r="ORN277" s="27"/>
      <c r="ORO277" s="27"/>
      <c r="ORP277" s="27"/>
      <c r="ORQ277" s="27"/>
      <c r="ORR277" s="27"/>
      <c r="ORS277" s="27"/>
      <c r="ORT277" s="27"/>
      <c r="ORU277" s="27"/>
      <c r="ORV277" s="27"/>
      <c r="ORW277" s="27"/>
      <c r="ORX277" s="27"/>
      <c r="ORY277" s="27"/>
      <c r="ORZ277" s="27"/>
      <c r="OSA277" s="27"/>
      <c r="OSB277" s="27"/>
      <c r="OSC277" s="27"/>
      <c r="OSD277" s="27"/>
      <c r="OSE277" s="27"/>
      <c r="OSF277" s="27"/>
      <c r="OSG277" s="27"/>
      <c r="OSH277" s="27"/>
      <c r="OSI277" s="27"/>
      <c r="OSJ277" s="27"/>
      <c r="OSK277" s="27"/>
      <c r="OSL277" s="27"/>
      <c r="OSM277" s="27"/>
      <c r="OSN277" s="27"/>
      <c r="OSO277" s="27"/>
      <c r="OSP277" s="27"/>
      <c r="OSQ277" s="27"/>
      <c r="OSR277" s="27"/>
      <c r="OSS277" s="27"/>
      <c r="OST277" s="27"/>
      <c r="OSU277" s="27"/>
      <c r="OSV277" s="27"/>
      <c r="OSW277" s="27"/>
      <c r="OSX277" s="27"/>
      <c r="OSY277" s="27"/>
      <c r="OSZ277" s="27"/>
      <c r="OTA277" s="27"/>
      <c r="OTB277" s="27"/>
      <c r="OTC277" s="27"/>
      <c r="OTD277" s="27"/>
      <c r="OTE277" s="27"/>
      <c r="OTF277" s="27"/>
      <c r="OTG277" s="27"/>
      <c r="OTH277" s="27"/>
      <c r="OTI277" s="27"/>
      <c r="OTJ277" s="27"/>
      <c r="OTK277" s="27"/>
      <c r="OTL277" s="27"/>
      <c r="OTM277" s="27"/>
      <c r="OTN277" s="27"/>
      <c r="OTO277" s="27"/>
      <c r="OTP277" s="27"/>
      <c r="OTQ277" s="27"/>
      <c r="OTR277" s="27"/>
      <c r="OTS277" s="27"/>
      <c r="OTT277" s="27"/>
      <c r="OTU277" s="27"/>
      <c r="OTV277" s="27"/>
      <c r="OTW277" s="27"/>
      <c r="OTX277" s="27"/>
      <c r="OTY277" s="27"/>
      <c r="OTZ277" s="27"/>
      <c r="OUA277" s="27"/>
      <c r="OUB277" s="27"/>
      <c r="OUC277" s="27"/>
      <c r="OUD277" s="27"/>
      <c r="OUE277" s="27"/>
      <c r="OUF277" s="27"/>
      <c r="OUG277" s="27"/>
      <c r="OUH277" s="27"/>
      <c r="OUI277" s="27"/>
      <c r="OUJ277" s="27"/>
      <c r="OUK277" s="27"/>
      <c r="OUL277" s="27"/>
      <c r="OUM277" s="27"/>
      <c r="OUN277" s="27"/>
      <c r="OUO277" s="27"/>
      <c r="OUP277" s="27"/>
      <c r="OUQ277" s="27"/>
      <c r="OUR277" s="27"/>
      <c r="OUS277" s="27"/>
      <c r="OUT277" s="27"/>
      <c r="OUU277" s="27"/>
      <c r="OUV277" s="27"/>
      <c r="OUW277" s="27"/>
      <c r="OUX277" s="27"/>
      <c r="OUY277" s="27"/>
      <c r="OUZ277" s="27"/>
      <c r="OVA277" s="27"/>
      <c r="OVB277" s="27"/>
      <c r="OVC277" s="27"/>
      <c r="OVD277" s="27"/>
      <c r="OVE277" s="27"/>
      <c r="OVF277" s="27"/>
      <c r="OVG277" s="27"/>
      <c r="OVH277" s="27"/>
      <c r="OVI277" s="27"/>
      <c r="OVJ277" s="27"/>
      <c r="OVK277" s="27"/>
      <c r="OVL277" s="27"/>
      <c r="OVM277" s="27"/>
      <c r="OVN277" s="27"/>
      <c r="OVO277" s="27"/>
      <c r="OVP277" s="27"/>
      <c r="OVQ277" s="27"/>
      <c r="OVR277" s="27"/>
      <c r="OVS277" s="27"/>
      <c r="OVT277" s="27"/>
      <c r="OVU277" s="27"/>
      <c r="OVV277" s="27"/>
      <c r="OVW277" s="27"/>
      <c r="OVX277" s="27"/>
      <c r="OVY277" s="27"/>
      <c r="OVZ277" s="27"/>
      <c r="OWA277" s="27"/>
      <c r="OWB277" s="27"/>
      <c r="OWC277" s="27"/>
      <c r="OWD277" s="27"/>
      <c r="OWE277" s="27"/>
      <c r="OWF277" s="27"/>
      <c r="OWG277" s="27"/>
      <c r="OWH277" s="27"/>
      <c r="OWI277" s="27"/>
      <c r="OWJ277" s="27"/>
      <c r="OWK277" s="27"/>
      <c r="OWL277" s="27"/>
      <c r="OWM277" s="27"/>
      <c r="OWN277" s="27"/>
      <c r="OWO277" s="27"/>
      <c r="OWP277" s="27"/>
      <c r="OWQ277" s="27"/>
      <c r="OWR277" s="27"/>
      <c r="OWS277" s="27"/>
      <c r="OWT277" s="27"/>
      <c r="OWU277" s="27"/>
      <c r="OWV277" s="27"/>
      <c r="OWW277" s="27"/>
      <c r="OWX277" s="27"/>
      <c r="OWY277" s="27"/>
      <c r="OWZ277" s="27"/>
      <c r="OXA277" s="27"/>
      <c r="OXB277" s="27"/>
      <c r="OXC277" s="27"/>
      <c r="OXD277" s="27"/>
      <c r="OXE277" s="27"/>
      <c r="OXF277" s="27"/>
      <c r="OXG277" s="27"/>
      <c r="OXH277" s="27"/>
      <c r="OXI277" s="27"/>
      <c r="OXJ277" s="27"/>
      <c r="OXK277" s="27"/>
      <c r="OXL277" s="27"/>
      <c r="OXM277" s="27"/>
      <c r="OXN277" s="27"/>
      <c r="OXO277" s="27"/>
      <c r="OXP277" s="27"/>
      <c r="OXQ277" s="27"/>
      <c r="OXR277" s="27"/>
      <c r="OXS277" s="27"/>
      <c r="OXT277" s="27"/>
      <c r="OXU277" s="27"/>
      <c r="OXV277" s="27"/>
      <c r="OXW277" s="27"/>
      <c r="OXX277" s="27"/>
      <c r="OXY277" s="27"/>
      <c r="OXZ277" s="27"/>
      <c r="OYA277" s="27"/>
      <c r="OYB277" s="27"/>
      <c r="OYC277" s="27"/>
      <c r="OYD277" s="27"/>
      <c r="OYE277" s="27"/>
      <c r="OYF277" s="27"/>
      <c r="OYG277" s="27"/>
      <c r="OYH277" s="27"/>
      <c r="OYI277" s="27"/>
      <c r="OYJ277" s="27"/>
      <c r="OYK277" s="27"/>
      <c r="OYL277" s="27"/>
      <c r="OYM277" s="27"/>
      <c r="OYN277" s="27"/>
      <c r="OYO277" s="27"/>
      <c r="OYP277" s="27"/>
      <c r="OYQ277" s="27"/>
      <c r="OYR277" s="27"/>
      <c r="OYS277" s="27"/>
      <c r="OYT277" s="27"/>
      <c r="OYU277" s="27"/>
      <c r="OYV277" s="27"/>
      <c r="OYW277" s="27"/>
      <c r="OYX277" s="27"/>
      <c r="OYY277" s="27"/>
      <c r="OYZ277" s="27"/>
      <c r="OZA277" s="27"/>
      <c r="OZB277" s="27"/>
      <c r="OZC277" s="27"/>
      <c r="OZD277" s="27"/>
      <c r="OZE277" s="27"/>
      <c r="OZF277" s="27"/>
      <c r="OZG277" s="27"/>
      <c r="OZH277" s="27"/>
      <c r="OZI277" s="27"/>
      <c r="OZJ277" s="27"/>
      <c r="OZK277" s="27"/>
      <c r="OZL277" s="27"/>
      <c r="OZM277" s="27"/>
      <c r="OZN277" s="27"/>
      <c r="OZO277" s="27"/>
      <c r="OZP277" s="27"/>
      <c r="OZQ277" s="27"/>
      <c r="OZR277" s="27"/>
      <c r="OZS277" s="27"/>
      <c r="OZT277" s="27"/>
      <c r="OZU277" s="27"/>
      <c r="OZV277" s="27"/>
      <c r="OZW277" s="27"/>
      <c r="OZX277" s="27"/>
      <c r="OZY277" s="27"/>
      <c r="OZZ277" s="27"/>
      <c r="PAA277" s="27"/>
      <c r="PAB277" s="27"/>
      <c r="PAC277" s="27"/>
      <c r="PAD277" s="27"/>
      <c r="PAE277" s="27"/>
      <c r="PAF277" s="27"/>
      <c r="PAG277" s="27"/>
      <c r="PAH277" s="27"/>
      <c r="PAI277" s="27"/>
      <c r="PAJ277" s="27"/>
      <c r="PAK277" s="27"/>
      <c r="PAL277" s="27"/>
      <c r="PAM277" s="27"/>
      <c r="PAN277" s="27"/>
      <c r="PAO277" s="27"/>
      <c r="PAP277" s="27"/>
      <c r="PAQ277" s="27"/>
      <c r="PAR277" s="27"/>
      <c r="PAS277" s="27"/>
      <c r="PAT277" s="27"/>
      <c r="PAU277" s="27"/>
      <c r="PAV277" s="27"/>
      <c r="PAW277" s="27"/>
      <c r="PAX277" s="27"/>
      <c r="PAY277" s="27"/>
      <c r="PAZ277" s="27"/>
      <c r="PBA277" s="27"/>
      <c r="PBB277" s="27"/>
      <c r="PBC277" s="27"/>
      <c r="PBD277" s="27"/>
      <c r="PBE277" s="27"/>
      <c r="PBF277" s="27"/>
      <c r="PBG277" s="27"/>
      <c r="PBH277" s="27"/>
      <c r="PBI277" s="27"/>
      <c r="PBJ277" s="27"/>
      <c r="PBK277" s="27"/>
      <c r="PBL277" s="27"/>
      <c r="PBM277" s="27"/>
      <c r="PBN277" s="27"/>
      <c r="PBO277" s="27"/>
      <c r="PBP277" s="27"/>
      <c r="PBQ277" s="27"/>
      <c r="PBR277" s="27"/>
      <c r="PBS277" s="27"/>
      <c r="PBT277" s="27"/>
      <c r="PBU277" s="27"/>
      <c r="PBV277" s="27"/>
      <c r="PBW277" s="27"/>
      <c r="PBX277" s="27"/>
      <c r="PBY277" s="27"/>
      <c r="PBZ277" s="27"/>
      <c r="PCA277" s="27"/>
      <c r="PCB277" s="27"/>
      <c r="PCC277" s="27"/>
      <c r="PCD277" s="27"/>
      <c r="PCE277" s="27"/>
      <c r="PCF277" s="27"/>
      <c r="PCG277" s="27"/>
      <c r="PCH277" s="27"/>
      <c r="PCI277" s="27"/>
      <c r="PCJ277" s="27"/>
      <c r="PCK277" s="27"/>
      <c r="PCL277" s="27"/>
      <c r="PCM277" s="27"/>
      <c r="PCN277" s="27"/>
      <c r="PCO277" s="27"/>
      <c r="PCP277" s="27"/>
      <c r="PCQ277" s="27"/>
      <c r="PCR277" s="27"/>
      <c r="PCS277" s="27"/>
      <c r="PCT277" s="27"/>
      <c r="PCU277" s="27"/>
      <c r="PCV277" s="27"/>
      <c r="PCW277" s="27"/>
      <c r="PCX277" s="27"/>
      <c r="PCY277" s="27"/>
      <c r="PCZ277" s="27"/>
      <c r="PDA277" s="27"/>
      <c r="PDB277" s="27"/>
      <c r="PDC277" s="27"/>
      <c r="PDD277" s="27"/>
      <c r="PDE277" s="27"/>
      <c r="PDF277" s="27"/>
      <c r="PDG277" s="27"/>
      <c r="PDH277" s="27"/>
      <c r="PDI277" s="27"/>
      <c r="PDJ277" s="27"/>
      <c r="PDK277" s="27"/>
      <c r="PDL277" s="27"/>
      <c r="PDM277" s="27"/>
      <c r="PDN277" s="27"/>
      <c r="PDO277" s="27"/>
      <c r="PDP277" s="27"/>
      <c r="PDQ277" s="27"/>
      <c r="PDR277" s="27"/>
      <c r="PDS277" s="27"/>
      <c r="PDT277" s="27"/>
      <c r="PDU277" s="27"/>
      <c r="PDV277" s="27"/>
      <c r="PDW277" s="27"/>
      <c r="PDX277" s="27"/>
      <c r="PDY277" s="27"/>
      <c r="PDZ277" s="27"/>
      <c r="PEA277" s="27"/>
      <c r="PEB277" s="27"/>
      <c r="PEC277" s="27"/>
      <c r="PED277" s="27"/>
      <c r="PEE277" s="27"/>
      <c r="PEF277" s="27"/>
      <c r="PEG277" s="27"/>
      <c r="PEH277" s="27"/>
      <c r="PEI277" s="27"/>
      <c r="PEJ277" s="27"/>
      <c r="PEK277" s="27"/>
      <c r="PEL277" s="27"/>
      <c r="PEM277" s="27"/>
      <c r="PEN277" s="27"/>
      <c r="PEO277" s="27"/>
      <c r="PEP277" s="27"/>
      <c r="PEQ277" s="27"/>
      <c r="PER277" s="27"/>
      <c r="PES277" s="27"/>
      <c r="PET277" s="27"/>
      <c r="PEU277" s="27"/>
      <c r="PEV277" s="27"/>
      <c r="PEW277" s="27"/>
      <c r="PEX277" s="27"/>
      <c r="PEY277" s="27"/>
      <c r="PEZ277" s="27"/>
      <c r="PFA277" s="27"/>
      <c r="PFB277" s="27"/>
      <c r="PFC277" s="27"/>
      <c r="PFD277" s="27"/>
      <c r="PFE277" s="27"/>
      <c r="PFF277" s="27"/>
      <c r="PFG277" s="27"/>
      <c r="PFH277" s="27"/>
      <c r="PFI277" s="27"/>
      <c r="PFJ277" s="27"/>
      <c r="PFK277" s="27"/>
      <c r="PFL277" s="27"/>
      <c r="PFM277" s="27"/>
      <c r="PFN277" s="27"/>
      <c r="PFO277" s="27"/>
      <c r="PFP277" s="27"/>
      <c r="PFQ277" s="27"/>
      <c r="PFR277" s="27"/>
      <c r="PFS277" s="27"/>
      <c r="PFT277" s="27"/>
      <c r="PFU277" s="27"/>
      <c r="PFV277" s="27"/>
      <c r="PFW277" s="27"/>
      <c r="PFX277" s="27"/>
      <c r="PFY277" s="27"/>
      <c r="PFZ277" s="27"/>
      <c r="PGA277" s="27"/>
      <c r="PGB277" s="27"/>
      <c r="PGC277" s="27"/>
      <c r="PGD277" s="27"/>
      <c r="PGE277" s="27"/>
      <c r="PGF277" s="27"/>
      <c r="PGG277" s="27"/>
      <c r="PGH277" s="27"/>
      <c r="PGI277" s="27"/>
      <c r="PGJ277" s="27"/>
      <c r="PGK277" s="27"/>
      <c r="PGL277" s="27"/>
      <c r="PGM277" s="27"/>
      <c r="PGN277" s="27"/>
      <c r="PGO277" s="27"/>
      <c r="PGP277" s="27"/>
      <c r="PGQ277" s="27"/>
      <c r="PGR277" s="27"/>
      <c r="PGS277" s="27"/>
      <c r="PGT277" s="27"/>
      <c r="PGU277" s="27"/>
      <c r="PGV277" s="27"/>
      <c r="PGW277" s="27"/>
      <c r="PGX277" s="27"/>
      <c r="PGY277" s="27"/>
      <c r="PGZ277" s="27"/>
      <c r="PHA277" s="27"/>
      <c r="PHB277" s="27"/>
      <c r="PHC277" s="27"/>
      <c r="PHD277" s="27"/>
      <c r="PHE277" s="27"/>
      <c r="PHF277" s="27"/>
      <c r="PHG277" s="27"/>
      <c r="PHH277" s="27"/>
      <c r="PHI277" s="27"/>
      <c r="PHJ277" s="27"/>
      <c r="PHK277" s="27"/>
      <c r="PHL277" s="27"/>
      <c r="PHM277" s="27"/>
      <c r="PHN277" s="27"/>
      <c r="PHO277" s="27"/>
      <c r="PHP277" s="27"/>
      <c r="PHQ277" s="27"/>
      <c r="PHR277" s="27"/>
      <c r="PHS277" s="27"/>
      <c r="PHT277" s="27"/>
      <c r="PHU277" s="27"/>
      <c r="PHV277" s="27"/>
      <c r="PHW277" s="27"/>
      <c r="PHX277" s="27"/>
      <c r="PHY277" s="27"/>
      <c r="PHZ277" s="27"/>
      <c r="PIA277" s="27"/>
      <c r="PIB277" s="27"/>
      <c r="PIC277" s="27"/>
      <c r="PID277" s="27"/>
      <c r="PIE277" s="27"/>
      <c r="PIF277" s="27"/>
      <c r="PIG277" s="27"/>
      <c r="PIH277" s="27"/>
      <c r="PII277" s="27"/>
      <c r="PIJ277" s="27"/>
      <c r="PIK277" s="27"/>
      <c r="PIL277" s="27"/>
      <c r="PIM277" s="27"/>
      <c r="PIN277" s="27"/>
      <c r="PIO277" s="27"/>
      <c r="PIP277" s="27"/>
      <c r="PIQ277" s="27"/>
      <c r="PIR277" s="27"/>
      <c r="PIS277" s="27"/>
      <c r="PIT277" s="27"/>
      <c r="PIU277" s="27"/>
      <c r="PIV277" s="27"/>
      <c r="PIW277" s="27"/>
      <c r="PIX277" s="27"/>
      <c r="PIY277" s="27"/>
      <c r="PIZ277" s="27"/>
      <c r="PJA277" s="27"/>
      <c r="PJB277" s="27"/>
      <c r="PJC277" s="27"/>
      <c r="PJD277" s="27"/>
      <c r="PJE277" s="27"/>
      <c r="PJF277" s="27"/>
      <c r="PJG277" s="27"/>
      <c r="PJH277" s="27"/>
      <c r="PJI277" s="27"/>
      <c r="PJJ277" s="27"/>
      <c r="PJK277" s="27"/>
      <c r="PJL277" s="27"/>
      <c r="PJM277" s="27"/>
      <c r="PJN277" s="27"/>
      <c r="PJO277" s="27"/>
      <c r="PJP277" s="27"/>
      <c r="PJQ277" s="27"/>
      <c r="PJR277" s="27"/>
      <c r="PJS277" s="27"/>
      <c r="PJT277" s="27"/>
      <c r="PJU277" s="27"/>
      <c r="PJV277" s="27"/>
      <c r="PJW277" s="27"/>
      <c r="PJX277" s="27"/>
      <c r="PJY277" s="27"/>
      <c r="PJZ277" s="27"/>
      <c r="PKA277" s="27"/>
      <c r="PKB277" s="27"/>
      <c r="PKC277" s="27"/>
      <c r="PKD277" s="27"/>
      <c r="PKE277" s="27"/>
      <c r="PKF277" s="27"/>
      <c r="PKG277" s="27"/>
      <c r="PKH277" s="27"/>
      <c r="PKI277" s="27"/>
      <c r="PKJ277" s="27"/>
      <c r="PKK277" s="27"/>
      <c r="PKL277" s="27"/>
      <c r="PKM277" s="27"/>
      <c r="PKN277" s="27"/>
      <c r="PKO277" s="27"/>
      <c r="PKP277" s="27"/>
      <c r="PKQ277" s="27"/>
      <c r="PKR277" s="27"/>
      <c r="PKS277" s="27"/>
      <c r="PKT277" s="27"/>
      <c r="PKU277" s="27"/>
      <c r="PKV277" s="27"/>
      <c r="PKW277" s="27"/>
      <c r="PKX277" s="27"/>
      <c r="PKY277" s="27"/>
      <c r="PKZ277" s="27"/>
      <c r="PLA277" s="27"/>
      <c r="PLB277" s="27"/>
      <c r="PLC277" s="27"/>
      <c r="PLD277" s="27"/>
      <c r="PLE277" s="27"/>
      <c r="PLF277" s="27"/>
      <c r="PLG277" s="27"/>
      <c r="PLH277" s="27"/>
      <c r="PLI277" s="27"/>
      <c r="PLJ277" s="27"/>
      <c r="PLK277" s="27"/>
      <c r="PLL277" s="27"/>
      <c r="PLM277" s="27"/>
      <c r="PLN277" s="27"/>
      <c r="PLO277" s="27"/>
      <c r="PLP277" s="27"/>
      <c r="PLQ277" s="27"/>
      <c r="PLR277" s="27"/>
      <c r="PLS277" s="27"/>
      <c r="PLT277" s="27"/>
      <c r="PLU277" s="27"/>
      <c r="PLV277" s="27"/>
      <c r="PLW277" s="27"/>
      <c r="PLX277" s="27"/>
      <c r="PLY277" s="27"/>
      <c r="PLZ277" s="27"/>
      <c r="PMA277" s="27"/>
      <c r="PMB277" s="27"/>
      <c r="PMC277" s="27"/>
      <c r="PMD277" s="27"/>
      <c r="PME277" s="27"/>
      <c r="PMF277" s="27"/>
      <c r="PMG277" s="27"/>
      <c r="PMH277" s="27"/>
      <c r="PMI277" s="27"/>
      <c r="PMJ277" s="27"/>
      <c r="PMK277" s="27"/>
      <c r="PML277" s="27"/>
      <c r="PMM277" s="27"/>
      <c r="PMN277" s="27"/>
      <c r="PMO277" s="27"/>
      <c r="PMP277" s="27"/>
      <c r="PMQ277" s="27"/>
      <c r="PMR277" s="27"/>
      <c r="PMS277" s="27"/>
      <c r="PMT277" s="27"/>
      <c r="PMU277" s="27"/>
      <c r="PMV277" s="27"/>
      <c r="PMW277" s="27"/>
      <c r="PMX277" s="27"/>
      <c r="PMY277" s="27"/>
      <c r="PMZ277" s="27"/>
      <c r="PNA277" s="27"/>
      <c r="PNB277" s="27"/>
      <c r="PNC277" s="27"/>
      <c r="PND277" s="27"/>
      <c r="PNE277" s="27"/>
      <c r="PNF277" s="27"/>
      <c r="PNG277" s="27"/>
      <c r="PNH277" s="27"/>
      <c r="PNI277" s="27"/>
      <c r="PNJ277" s="27"/>
      <c r="PNK277" s="27"/>
      <c r="PNL277" s="27"/>
      <c r="PNM277" s="27"/>
      <c r="PNN277" s="27"/>
      <c r="PNO277" s="27"/>
      <c r="PNP277" s="27"/>
      <c r="PNQ277" s="27"/>
      <c r="PNR277" s="27"/>
      <c r="PNS277" s="27"/>
      <c r="PNT277" s="27"/>
      <c r="PNU277" s="27"/>
      <c r="PNV277" s="27"/>
      <c r="PNW277" s="27"/>
      <c r="PNX277" s="27"/>
      <c r="PNY277" s="27"/>
      <c r="PNZ277" s="27"/>
      <c r="POA277" s="27"/>
      <c r="POB277" s="27"/>
      <c r="POC277" s="27"/>
      <c r="POD277" s="27"/>
      <c r="POE277" s="27"/>
      <c r="POF277" s="27"/>
      <c r="POG277" s="27"/>
      <c r="POH277" s="27"/>
      <c r="POI277" s="27"/>
      <c r="POJ277" s="27"/>
      <c r="POK277" s="27"/>
      <c r="POL277" s="27"/>
      <c r="POM277" s="27"/>
      <c r="PON277" s="27"/>
      <c r="POO277" s="27"/>
      <c r="POP277" s="27"/>
      <c r="POQ277" s="27"/>
      <c r="POR277" s="27"/>
      <c r="POS277" s="27"/>
      <c r="POT277" s="27"/>
      <c r="POU277" s="27"/>
      <c r="POV277" s="27"/>
      <c r="POW277" s="27"/>
      <c r="POX277" s="27"/>
      <c r="POY277" s="27"/>
      <c r="POZ277" s="27"/>
      <c r="PPA277" s="27"/>
      <c r="PPB277" s="27"/>
      <c r="PPC277" s="27"/>
      <c r="PPD277" s="27"/>
      <c r="PPE277" s="27"/>
      <c r="PPF277" s="27"/>
      <c r="PPG277" s="27"/>
      <c r="PPH277" s="27"/>
      <c r="PPI277" s="27"/>
      <c r="PPJ277" s="27"/>
      <c r="PPK277" s="27"/>
      <c r="PPL277" s="27"/>
      <c r="PPM277" s="27"/>
      <c r="PPN277" s="27"/>
      <c r="PPO277" s="27"/>
      <c r="PPP277" s="27"/>
      <c r="PPQ277" s="27"/>
      <c r="PPR277" s="27"/>
      <c r="PPS277" s="27"/>
      <c r="PPT277" s="27"/>
      <c r="PPU277" s="27"/>
      <c r="PPV277" s="27"/>
      <c r="PPW277" s="27"/>
      <c r="PPX277" s="27"/>
      <c r="PPY277" s="27"/>
      <c r="PPZ277" s="27"/>
      <c r="PQA277" s="27"/>
      <c r="PQB277" s="27"/>
      <c r="PQC277" s="27"/>
      <c r="PQD277" s="27"/>
      <c r="PQE277" s="27"/>
      <c r="PQF277" s="27"/>
      <c r="PQG277" s="27"/>
      <c r="PQH277" s="27"/>
      <c r="PQI277" s="27"/>
      <c r="PQJ277" s="27"/>
      <c r="PQK277" s="27"/>
      <c r="PQL277" s="27"/>
      <c r="PQM277" s="27"/>
      <c r="PQN277" s="27"/>
      <c r="PQO277" s="27"/>
      <c r="PQP277" s="27"/>
      <c r="PQQ277" s="27"/>
      <c r="PQR277" s="27"/>
      <c r="PQS277" s="27"/>
      <c r="PQT277" s="27"/>
      <c r="PQU277" s="27"/>
      <c r="PQV277" s="27"/>
      <c r="PQW277" s="27"/>
      <c r="PQX277" s="27"/>
      <c r="PQY277" s="27"/>
      <c r="PQZ277" s="27"/>
      <c r="PRA277" s="27"/>
      <c r="PRB277" s="27"/>
      <c r="PRC277" s="27"/>
      <c r="PRD277" s="27"/>
      <c r="PRE277" s="27"/>
      <c r="PRF277" s="27"/>
      <c r="PRG277" s="27"/>
      <c r="PRH277" s="27"/>
      <c r="PRI277" s="27"/>
      <c r="PRJ277" s="27"/>
      <c r="PRK277" s="27"/>
      <c r="PRL277" s="27"/>
      <c r="PRM277" s="27"/>
      <c r="PRN277" s="27"/>
      <c r="PRO277" s="27"/>
      <c r="PRP277" s="27"/>
      <c r="PRQ277" s="27"/>
      <c r="PRR277" s="27"/>
      <c r="PRS277" s="27"/>
      <c r="PRT277" s="27"/>
      <c r="PRU277" s="27"/>
      <c r="PRV277" s="27"/>
      <c r="PRW277" s="27"/>
      <c r="PRX277" s="27"/>
      <c r="PRY277" s="27"/>
      <c r="PRZ277" s="27"/>
      <c r="PSA277" s="27"/>
      <c r="PSB277" s="27"/>
      <c r="PSC277" s="27"/>
      <c r="PSD277" s="27"/>
      <c r="PSE277" s="27"/>
      <c r="PSF277" s="27"/>
      <c r="PSG277" s="27"/>
      <c r="PSH277" s="27"/>
      <c r="PSI277" s="27"/>
      <c r="PSJ277" s="27"/>
      <c r="PSK277" s="27"/>
      <c r="PSL277" s="27"/>
      <c r="PSM277" s="27"/>
      <c r="PSN277" s="27"/>
      <c r="PSO277" s="27"/>
      <c r="PSP277" s="27"/>
      <c r="PSQ277" s="27"/>
      <c r="PSR277" s="27"/>
      <c r="PSS277" s="27"/>
      <c r="PST277" s="27"/>
      <c r="PSU277" s="27"/>
      <c r="PSV277" s="27"/>
      <c r="PSW277" s="27"/>
      <c r="PSX277" s="27"/>
      <c r="PSY277" s="27"/>
      <c r="PSZ277" s="27"/>
      <c r="PTA277" s="27"/>
      <c r="PTB277" s="27"/>
      <c r="PTC277" s="27"/>
      <c r="PTD277" s="27"/>
      <c r="PTE277" s="27"/>
      <c r="PTF277" s="27"/>
      <c r="PTG277" s="27"/>
      <c r="PTH277" s="27"/>
      <c r="PTI277" s="27"/>
      <c r="PTJ277" s="27"/>
      <c r="PTK277" s="27"/>
      <c r="PTL277" s="27"/>
      <c r="PTM277" s="27"/>
      <c r="PTN277" s="27"/>
      <c r="PTO277" s="27"/>
      <c r="PTP277" s="27"/>
      <c r="PTQ277" s="27"/>
      <c r="PTR277" s="27"/>
      <c r="PTS277" s="27"/>
      <c r="PTT277" s="27"/>
      <c r="PTU277" s="27"/>
      <c r="PTV277" s="27"/>
      <c r="PTW277" s="27"/>
      <c r="PTX277" s="27"/>
      <c r="PTY277" s="27"/>
      <c r="PTZ277" s="27"/>
      <c r="PUA277" s="27"/>
      <c r="PUB277" s="27"/>
      <c r="PUC277" s="27"/>
      <c r="PUD277" s="27"/>
      <c r="PUE277" s="27"/>
      <c r="PUF277" s="27"/>
      <c r="PUG277" s="27"/>
      <c r="PUH277" s="27"/>
      <c r="PUI277" s="27"/>
      <c r="PUJ277" s="27"/>
      <c r="PUK277" s="27"/>
      <c r="PUL277" s="27"/>
      <c r="PUM277" s="27"/>
      <c r="PUN277" s="27"/>
      <c r="PUO277" s="27"/>
      <c r="PUP277" s="27"/>
      <c r="PUQ277" s="27"/>
      <c r="PUR277" s="27"/>
      <c r="PUS277" s="27"/>
      <c r="PUT277" s="27"/>
      <c r="PUU277" s="27"/>
      <c r="PUV277" s="27"/>
      <c r="PUW277" s="27"/>
      <c r="PUX277" s="27"/>
      <c r="PUY277" s="27"/>
      <c r="PUZ277" s="27"/>
      <c r="PVA277" s="27"/>
      <c r="PVB277" s="27"/>
      <c r="PVC277" s="27"/>
      <c r="PVD277" s="27"/>
      <c r="PVE277" s="27"/>
      <c r="PVF277" s="27"/>
      <c r="PVG277" s="27"/>
      <c r="PVH277" s="27"/>
      <c r="PVI277" s="27"/>
      <c r="PVJ277" s="27"/>
      <c r="PVK277" s="27"/>
      <c r="PVL277" s="27"/>
      <c r="PVM277" s="27"/>
      <c r="PVN277" s="27"/>
      <c r="PVO277" s="27"/>
      <c r="PVP277" s="27"/>
      <c r="PVQ277" s="27"/>
      <c r="PVR277" s="27"/>
      <c r="PVS277" s="27"/>
      <c r="PVT277" s="27"/>
      <c r="PVU277" s="27"/>
      <c r="PVV277" s="27"/>
      <c r="PVW277" s="27"/>
      <c r="PVX277" s="27"/>
      <c r="PVY277" s="27"/>
      <c r="PVZ277" s="27"/>
      <c r="PWA277" s="27"/>
      <c r="PWB277" s="27"/>
      <c r="PWC277" s="27"/>
      <c r="PWD277" s="27"/>
      <c r="PWE277" s="27"/>
      <c r="PWF277" s="27"/>
      <c r="PWG277" s="27"/>
      <c r="PWH277" s="27"/>
      <c r="PWI277" s="27"/>
      <c r="PWJ277" s="27"/>
      <c r="PWK277" s="27"/>
      <c r="PWL277" s="27"/>
      <c r="PWM277" s="27"/>
      <c r="PWN277" s="27"/>
      <c r="PWO277" s="27"/>
      <c r="PWP277" s="27"/>
      <c r="PWQ277" s="27"/>
      <c r="PWR277" s="27"/>
      <c r="PWS277" s="27"/>
      <c r="PWT277" s="27"/>
      <c r="PWU277" s="27"/>
      <c r="PWV277" s="27"/>
      <c r="PWW277" s="27"/>
      <c r="PWX277" s="27"/>
      <c r="PWY277" s="27"/>
      <c r="PWZ277" s="27"/>
      <c r="PXA277" s="27"/>
      <c r="PXB277" s="27"/>
      <c r="PXC277" s="27"/>
      <c r="PXD277" s="27"/>
      <c r="PXE277" s="27"/>
      <c r="PXF277" s="27"/>
      <c r="PXG277" s="27"/>
      <c r="PXH277" s="27"/>
      <c r="PXI277" s="27"/>
      <c r="PXJ277" s="27"/>
      <c r="PXK277" s="27"/>
      <c r="PXL277" s="27"/>
      <c r="PXM277" s="27"/>
      <c r="PXN277" s="27"/>
      <c r="PXO277" s="27"/>
      <c r="PXP277" s="27"/>
      <c r="PXQ277" s="27"/>
      <c r="PXR277" s="27"/>
      <c r="PXS277" s="27"/>
      <c r="PXT277" s="27"/>
      <c r="PXU277" s="27"/>
      <c r="PXV277" s="27"/>
      <c r="PXW277" s="27"/>
      <c r="PXX277" s="27"/>
      <c r="PXY277" s="27"/>
      <c r="PXZ277" s="27"/>
      <c r="PYA277" s="27"/>
      <c r="PYB277" s="27"/>
      <c r="PYC277" s="27"/>
      <c r="PYD277" s="27"/>
      <c r="PYE277" s="27"/>
      <c r="PYF277" s="27"/>
      <c r="PYG277" s="27"/>
      <c r="PYH277" s="27"/>
      <c r="PYI277" s="27"/>
      <c r="PYJ277" s="27"/>
      <c r="PYK277" s="27"/>
      <c r="PYL277" s="27"/>
      <c r="PYM277" s="27"/>
      <c r="PYN277" s="27"/>
      <c r="PYO277" s="27"/>
      <c r="PYP277" s="27"/>
      <c r="PYQ277" s="27"/>
      <c r="PYR277" s="27"/>
      <c r="PYS277" s="27"/>
      <c r="PYT277" s="27"/>
      <c r="PYU277" s="27"/>
      <c r="PYV277" s="27"/>
      <c r="PYW277" s="27"/>
      <c r="PYX277" s="27"/>
      <c r="PYY277" s="27"/>
      <c r="PYZ277" s="27"/>
      <c r="PZA277" s="27"/>
      <c r="PZB277" s="27"/>
      <c r="PZC277" s="27"/>
      <c r="PZD277" s="27"/>
      <c r="PZE277" s="27"/>
      <c r="PZF277" s="27"/>
      <c r="PZG277" s="27"/>
      <c r="PZH277" s="27"/>
      <c r="PZI277" s="27"/>
      <c r="PZJ277" s="27"/>
      <c r="PZK277" s="27"/>
      <c r="PZL277" s="27"/>
      <c r="PZM277" s="27"/>
      <c r="PZN277" s="27"/>
      <c r="PZO277" s="27"/>
      <c r="PZP277" s="27"/>
      <c r="PZQ277" s="27"/>
      <c r="PZR277" s="27"/>
      <c r="PZS277" s="27"/>
      <c r="PZT277" s="27"/>
      <c r="PZU277" s="27"/>
      <c r="PZV277" s="27"/>
      <c r="PZW277" s="27"/>
      <c r="PZX277" s="27"/>
      <c r="PZY277" s="27"/>
      <c r="PZZ277" s="27"/>
      <c r="QAA277" s="27"/>
      <c r="QAB277" s="27"/>
      <c r="QAC277" s="27"/>
      <c r="QAD277" s="27"/>
      <c r="QAE277" s="27"/>
      <c r="QAF277" s="27"/>
      <c r="QAG277" s="27"/>
      <c r="QAH277" s="27"/>
      <c r="QAI277" s="27"/>
      <c r="QAJ277" s="27"/>
      <c r="QAK277" s="27"/>
      <c r="QAL277" s="27"/>
      <c r="QAM277" s="27"/>
      <c r="QAN277" s="27"/>
      <c r="QAO277" s="27"/>
      <c r="QAP277" s="27"/>
      <c r="QAQ277" s="27"/>
      <c r="QAR277" s="27"/>
      <c r="QAS277" s="27"/>
      <c r="QAT277" s="27"/>
      <c r="QAU277" s="27"/>
      <c r="QAV277" s="27"/>
      <c r="QAW277" s="27"/>
      <c r="QAX277" s="27"/>
      <c r="QAY277" s="27"/>
      <c r="QAZ277" s="27"/>
      <c r="QBA277" s="27"/>
      <c r="QBB277" s="27"/>
      <c r="QBC277" s="27"/>
      <c r="QBD277" s="27"/>
      <c r="QBE277" s="27"/>
      <c r="QBF277" s="27"/>
      <c r="QBG277" s="27"/>
      <c r="QBH277" s="27"/>
      <c r="QBI277" s="27"/>
      <c r="QBJ277" s="27"/>
      <c r="QBK277" s="27"/>
      <c r="QBL277" s="27"/>
      <c r="QBM277" s="27"/>
      <c r="QBN277" s="27"/>
      <c r="QBO277" s="27"/>
      <c r="QBP277" s="27"/>
      <c r="QBQ277" s="27"/>
      <c r="QBR277" s="27"/>
      <c r="QBS277" s="27"/>
      <c r="QBT277" s="27"/>
      <c r="QBU277" s="27"/>
      <c r="QBV277" s="27"/>
      <c r="QBW277" s="27"/>
      <c r="QBX277" s="27"/>
      <c r="QBY277" s="27"/>
      <c r="QBZ277" s="27"/>
      <c r="QCA277" s="27"/>
      <c r="QCB277" s="27"/>
      <c r="QCC277" s="27"/>
      <c r="QCD277" s="27"/>
      <c r="QCE277" s="27"/>
      <c r="QCF277" s="27"/>
      <c r="QCG277" s="27"/>
      <c r="QCH277" s="27"/>
      <c r="QCI277" s="27"/>
      <c r="QCJ277" s="27"/>
      <c r="QCK277" s="27"/>
      <c r="QCL277" s="27"/>
      <c r="QCM277" s="27"/>
      <c r="QCN277" s="27"/>
      <c r="QCO277" s="27"/>
      <c r="QCP277" s="27"/>
      <c r="QCQ277" s="27"/>
      <c r="QCR277" s="27"/>
      <c r="QCS277" s="27"/>
      <c r="QCT277" s="27"/>
      <c r="QCU277" s="27"/>
      <c r="QCV277" s="27"/>
      <c r="QCW277" s="27"/>
      <c r="QCX277" s="27"/>
      <c r="QCY277" s="27"/>
      <c r="QCZ277" s="27"/>
      <c r="QDA277" s="27"/>
      <c r="QDB277" s="27"/>
      <c r="QDC277" s="27"/>
      <c r="QDD277" s="27"/>
      <c r="QDE277" s="27"/>
      <c r="QDF277" s="27"/>
      <c r="QDG277" s="27"/>
      <c r="QDH277" s="27"/>
      <c r="QDI277" s="27"/>
      <c r="QDJ277" s="27"/>
      <c r="QDK277" s="27"/>
      <c r="QDL277" s="27"/>
      <c r="QDM277" s="27"/>
      <c r="QDN277" s="27"/>
      <c r="QDO277" s="27"/>
      <c r="QDP277" s="27"/>
      <c r="QDQ277" s="27"/>
      <c r="QDR277" s="27"/>
      <c r="QDS277" s="27"/>
      <c r="QDT277" s="27"/>
      <c r="QDU277" s="27"/>
      <c r="QDV277" s="27"/>
      <c r="QDW277" s="27"/>
      <c r="QDX277" s="27"/>
      <c r="QDY277" s="27"/>
      <c r="QDZ277" s="27"/>
      <c r="QEA277" s="27"/>
      <c r="QEB277" s="27"/>
      <c r="QEC277" s="27"/>
      <c r="QED277" s="27"/>
      <c r="QEE277" s="27"/>
      <c r="QEF277" s="27"/>
      <c r="QEG277" s="27"/>
      <c r="QEH277" s="27"/>
      <c r="QEI277" s="27"/>
      <c r="QEJ277" s="27"/>
      <c r="QEK277" s="27"/>
      <c r="QEL277" s="27"/>
      <c r="QEM277" s="27"/>
      <c r="QEN277" s="27"/>
      <c r="QEO277" s="27"/>
      <c r="QEP277" s="27"/>
      <c r="QEQ277" s="27"/>
      <c r="QER277" s="27"/>
      <c r="QES277" s="27"/>
      <c r="QET277" s="27"/>
      <c r="QEU277" s="27"/>
      <c r="QEV277" s="27"/>
      <c r="QEW277" s="27"/>
      <c r="QEX277" s="27"/>
      <c r="QEY277" s="27"/>
      <c r="QEZ277" s="27"/>
      <c r="QFA277" s="27"/>
      <c r="QFB277" s="27"/>
      <c r="QFC277" s="27"/>
      <c r="QFD277" s="27"/>
      <c r="QFE277" s="27"/>
      <c r="QFF277" s="27"/>
      <c r="QFG277" s="27"/>
      <c r="QFH277" s="27"/>
      <c r="QFI277" s="27"/>
      <c r="QFJ277" s="27"/>
      <c r="QFK277" s="27"/>
      <c r="QFL277" s="27"/>
      <c r="QFM277" s="27"/>
      <c r="QFN277" s="27"/>
      <c r="QFO277" s="27"/>
      <c r="QFP277" s="27"/>
      <c r="QFQ277" s="27"/>
      <c r="QFR277" s="27"/>
      <c r="QFS277" s="27"/>
      <c r="QFT277" s="27"/>
      <c r="QFU277" s="27"/>
      <c r="QFV277" s="27"/>
      <c r="QFW277" s="27"/>
      <c r="QFX277" s="27"/>
      <c r="QFY277" s="27"/>
      <c r="QFZ277" s="27"/>
      <c r="QGA277" s="27"/>
      <c r="QGB277" s="27"/>
      <c r="QGC277" s="27"/>
      <c r="QGD277" s="27"/>
      <c r="QGE277" s="27"/>
      <c r="QGF277" s="27"/>
      <c r="QGG277" s="27"/>
      <c r="QGH277" s="27"/>
      <c r="QGI277" s="27"/>
      <c r="QGJ277" s="27"/>
      <c r="QGK277" s="27"/>
      <c r="QGL277" s="27"/>
      <c r="QGM277" s="27"/>
      <c r="QGN277" s="27"/>
      <c r="QGO277" s="27"/>
      <c r="QGP277" s="27"/>
      <c r="QGQ277" s="27"/>
      <c r="QGR277" s="27"/>
      <c r="QGS277" s="27"/>
      <c r="QGT277" s="27"/>
      <c r="QGU277" s="27"/>
      <c r="QGV277" s="27"/>
      <c r="QGW277" s="27"/>
      <c r="QGX277" s="27"/>
      <c r="QGY277" s="27"/>
      <c r="QGZ277" s="27"/>
      <c r="QHA277" s="27"/>
      <c r="QHB277" s="27"/>
      <c r="QHC277" s="27"/>
      <c r="QHD277" s="27"/>
      <c r="QHE277" s="27"/>
      <c r="QHF277" s="27"/>
      <c r="QHG277" s="27"/>
      <c r="QHH277" s="27"/>
      <c r="QHI277" s="27"/>
      <c r="QHJ277" s="27"/>
      <c r="QHK277" s="27"/>
      <c r="QHL277" s="27"/>
      <c r="QHM277" s="27"/>
      <c r="QHN277" s="27"/>
      <c r="QHO277" s="27"/>
      <c r="QHP277" s="27"/>
      <c r="QHQ277" s="27"/>
      <c r="QHR277" s="27"/>
      <c r="QHS277" s="27"/>
      <c r="QHT277" s="27"/>
      <c r="QHU277" s="27"/>
      <c r="QHV277" s="27"/>
      <c r="QHW277" s="27"/>
      <c r="QHX277" s="27"/>
      <c r="QHY277" s="27"/>
      <c r="QHZ277" s="27"/>
      <c r="QIA277" s="27"/>
      <c r="QIB277" s="27"/>
      <c r="QIC277" s="27"/>
      <c r="QID277" s="27"/>
      <c r="QIE277" s="27"/>
      <c r="QIF277" s="27"/>
      <c r="QIG277" s="27"/>
      <c r="QIH277" s="27"/>
      <c r="QII277" s="27"/>
      <c r="QIJ277" s="27"/>
      <c r="QIK277" s="27"/>
      <c r="QIL277" s="27"/>
      <c r="QIM277" s="27"/>
      <c r="QIN277" s="27"/>
      <c r="QIO277" s="27"/>
      <c r="QIP277" s="27"/>
      <c r="QIQ277" s="27"/>
      <c r="QIR277" s="27"/>
      <c r="QIS277" s="27"/>
      <c r="QIT277" s="27"/>
      <c r="QIU277" s="27"/>
      <c r="QIV277" s="27"/>
      <c r="QIW277" s="27"/>
      <c r="QIX277" s="27"/>
      <c r="QIY277" s="27"/>
      <c r="QIZ277" s="27"/>
      <c r="QJA277" s="27"/>
      <c r="QJB277" s="27"/>
      <c r="QJC277" s="27"/>
      <c r="QJD277" s="27"/>
      <c r="QJE277" s="27"/>
      <c r="QJF277" s="27"/>
      <c r="QJG277" s="27"/>
      <c r="QJH277" s="27"/>
      <c r="QJI277" s="27"/>
      <c r="QJJ277" s="27"/>
      <c r="QJK277" s="27"/>
      <c r="QJL277" s="27"/>
      <c r="QJM277" s="27"/>
      <c r="QJN277" s="27"/>
      <c r="QJO277" s="27"/>
      <c r="QJP277" s="27"/>
      <c r="QJQ277" s="27"/>
      <c r="QJR277" s="27"/>
      <c r="QJS277" s="27"/>
      <c r="QJT277" s="27"/>
      <c r="QJU277" s="27"/>
      <c r="QJV277" s="27"/>
      <c r="QJW277" s="27"/>
      <c r="QJX277" s="27"/>
      <c r="QJY277" s="27"/>
      <c r="QJZ277" s="27"/>
      <c r="QKA277" s="27"/>
      <c r="QKB277" s="27"/>
      <c r="QKC277" s="27"/>
      <c r="QKD277" s="27"/>
      <c r="QKE277" s="27"/>
      <c r="QKF277" s="27"/>
      <c r="QKG277" s="27"/>
      <c r="QKH277" s="27"/>
      <c r="QKI277" s="27"/>
      <c r="QKJ277" s="27"/>
      <c r="QKK277" s="27"/>
      <c r="QKL277" s="27"/>
      <c r="QKM277" s="27"/>
      <c r="QKN277" s="27"/>
      <c r="QKO277" s="27"/>
      <c r="QKP277" s="27"/>
      <c r="QKQ277" s="27"/>
      <c r="QKR277" s="27"/>
      <c r="QKS277" s="27"/>
      <c r="QKT277" s="27"/>
      <c r="QKU277" s="27"/>
      <c r="QKV277" s="27"/>
      <c r="QKW277" s="27"/>
      <c r="QKX277" s="27"/>
      <c r="QKY277" s="27"/>
      <c r="QKZ277" s="27"/>
      <c r="QLA277" s="27"/>
      <c r="QLB277" s="27"/>
      <c r="QLC277" s="27"/>
      <c r="QLD277" s="27"/>
      <c r="QLE277" s="27"/>
      <c r="QLF277" s="27"/>
      <c r="QLG277" s="27"/>
      <c r="QLH277" s="27"/>
      <c r="QLI277" s="27"/>
      <c r="QLJ277" s="27"/>
      <c r="QLK277" s="27"/>
      <c r="QLL277" s="27"/>
      <c r="QLM277" s="27"/>
      <c r="QLN277" s="27"/>
      <c r="QLO277" s="27"/>
      <c r="QLP277" s="27"/>
      <c r="QLQ277" s="27"/>
      <c r="QLR277" s="27"/>
      <c r="QLS277" s="27"/>
      <c r="QLT277" s="27"/>
      <c r="QLU277" s="27"/>
      <c r="QLV277" s="27"/>
      <c r="QLW277" s="27"/>
      <c r="QLX277" s="27"/>
      <c r="QLY277" s="27"/>
      <c r="QLZ277" s="27"/>
      <c r="QMA277" s="27"/>
      <c r="QMB277" s="27"/>
      <c r="QMC277" s="27"/>
      <c r="QMD277" s="27"/>
      <c r="QME277" s="27"/>
      <c r="QMF277" s="27"/>
      <c r="QMG277" s="27"/>
      <c r="QMH277" s="27"/>
      <c r="QMI277" s="27"/>
      <c r="QMJ277" s="27"/>
      <c r="QMK277" s="27"/>
      <c r="QML277" s="27"/>
      <c r="QMM277" s="27"/>
      <c r="QMN277" s="27"/>
      <c r="QMO277" s="27"/>
      <c r="QMP277" s="27"/>
      <c r="QMQ277" s="27"/>
      <c r="QMR277" s="27"/>
      <c r="QMS277" s="27"/>
      <c r="QMT277" s="27"/>
      <c r="QMU277" s="27"/>
      <c r="QMV277" s="27"/>
      <c r="QMW277" s="27"/>
      <c r="QMX277" s="27"/>
      <c r="QMY277" s="27"/>
      <c r="QMZ277" s="27"/>
      <c r="QNA277" s="27"/>
      <c r="QNB277" s="27"/>
      <c r="QNC277" s="27"/>
      <c r="QND277" s="27"/>
      <c r="QNE277" s="27"/>
      <c r="QNF277" s="27"/>
      <c r="QNG277" s="27"/>
      <c r="QNH277" s="27"/>
      <c r="QNI277" s="27"/>
      <c r="QNJ277" s="27"/>
      <c r="QNK277" s="27"/>
      <c r="QNL277" s="27"/>
      <c r="QNM277" s="27"/>
      <c r="QNN277" s="27"/>
      <c r="QNO277" s="27"/>
      <c r="QNP277" s="27"/>
      <c r="QNQ277" s="27"/>
      <c r="QNR277" s="27"/>
      <c r="QNS277" s="27"/>
      <c r="QNT277" s="27"/>
      <c r="QNU277" s="27"/>
      <c r="QNV277" s="27"/>
      <c r="QNW277" s="27"/>
      <c r="QNX277" s="27"/>
      <c r="QNY277" s="27"/>
      <c r="QNZ277" s="27"/>
      <c r="QOA277" s="27"/>
      <c r="QOB277" s="27"/>
      <c r="QOC277" s="27"/>
      <c r="QOD277" s="27"/>
      <c r="QOE277" s="27"/>
      <c r="QOF277" s="27"/>
      <c r="QOG277" s="27"/>
      <c r="QOH277" s="27"/>
      <c r="QOI277" s="27"/>
      <c r="QOJ277" s="27"/>
      <c r="QOK277" s="27"/>
      <c r="QOL277" s="27"/>
      <c r="QOM277" s="27"/>
      <c r="QON277" s="27"/>
      <c r="QOO277" s="27"/>
      <c r="QOP277" s="27"/>
      <c r="QOQ277" s="27"/>
      <c r="QOR277" s="27"/>
      <c r="QOS277" s="27"/>
      <c r="QOT277" s="27"/>
      <c r="QOU277" s="27"/>
      <c r="QOV277" s="27"/>
      <c r="QOW277" s="27"/>
      <c r="QOX277" s="27"/>
      <c r="QOY277" s="27"/>
      <c r="QOZ277" s="27"/>
      <c r="QPA277" s="27"/>
      <c r="QPB277" s="27"/>
      <c r="QPC277" s="27"/>
      <c r="QPD277" s="27"/>
      <c r="QPE277" s="27"/>
      <c r="QPF277" s="27"/>
      <c r="QPG277" s="27"/>
      <c r="QPH277" s="27"/>
      <c r="QPI277" s="27"/>
      <c r="QPJ277" s="27"/>
      <c r="QPK277" s="27"/>
      <c r="QPL277" s="27"/>
      <c r="QPM277" s="27"/>
      <c r="QPN277" s="27"/>
      <c r="QPO277" s="27"/>
      <c r="QPP277" s="27"/>
      <c r="QPQ277" s="27"/>
      <c r="QPR277" s="27"/>
      <c r="QPS277" s="27"/>
      <c r="QPT277" s="27"/>
      <c r="QPU277" s="27"/>
      <c r="QPV277" s="27"/>
      <c r="QPW277" s="27"/>
      <c r="QPX277" s="27"/>
      <c r="QPY277" s="27"/>
      <c r="QPZ277" s="27"/>
      <c r="QQA277" s="27"/>
      <c r="QQB277" s="27"/>
      <c r="QQC277" s="27"/>
      <c r="QQD277" s="27"/>
      <c r="QQE277" s="27"/>
      <c r="QQF277" s="27"/>
      <c r="QQG277" s="27"/>
      <c r="QQH277" s="27"/>
      <c r="QQI277" s="27"/>
      <c r="QQJ277" s="27"/>
      <c r="QQK277" s="27"/>
      <c r="QQL277" s="27"/>
      <c r="QQM277" s="27"/>
      <c r="QQN277" s="27"/>
      <c r="QQO277" s="27"/>
      <c r="QQP277" s="27"/>
      <c r="QQQ277" s="27"/>
      <c r="QQR277" s="27"/>
      <c r="QQS277" s="27"/>
      <c r="QQT277" s="27"/>
      <c r="QQU277" s="27"/>
      <c r="QQV277" s="27"/>
      <c r="QQW277" s="27"/>
      <c r="QQX277" s="27"/>
      <c r="QQY277" s="27"/>
      <c r="QQZ277" s="27"/>
      <c r="QRA277" s="27"/>
      <c r="QRB277" s="27"/>
      <c r="QRC277" s="27"/>
      <c r="QRD277" s="27"/>
      <c r="QRE277" s="27"/>
      <c r="QRF277" s="27"/>
      <c r="QRG277" s="27"/>
      <c r="QRH277" s="27"/>
      <c r="QRI277" s="27"/>
      <c r="QRJ277" s="27"/>
      <c r="QRK277" s="27"/>
      <c r="QRL277" s="27"/>
      <c r="QRM277" s="27"/>
      <c r="QRN277" s="27"/>
      <c r="QRO277" s="27"/>
      <c r="QRP277" s="27"/>
      <c r="QRQ277" s="27"/>
      <c r="QRR277" s="27"/>
      <c r="QRS277" s="27"/>
      <c r="QRT277" s="27"/>
      <c r="QRU277" s="27"/>
      <c r="QRV277" s="27"/>
      <c r="QRW277" s="27"/>
      <c r="QRX277" s="27"/>
      <c r="QRY277" s="27"/>
      <c r="QRZ277" s="27"/>
      <c r="QSA277" s="27"/>
      <c r="QSB277" s="27"/>
      <c r="QSC277" s="27"/>
      <c r="QSD277" s="27"/>
      <c r="QSE277" s="27"/>
      <c r="QSF277" s="27"/>
      <c r="QSG277" s="27"/>
      <c r="QSH277" s="27"/>
      <c r="QSI277" s="27"/>
      <c r="QSJ277" s="27"/>
      <c r="QSK277" s="27"/>
      <c r="QSL277" s="27"/>
      <c r="QSM277" s="27"/>
      <c r="QSN277" s="27"/>
      <c r="QSO277" s="27"/>
      <c r="QSP277" s="27"/>
      <c r="QSQ277" s="27"/>
      <c r="QSR277" s="27"/>
      <c r="QSS277" s="27"/>
      <c r="QST277" s="27"/>
      <c r="QSU277" s="27"/>
      <c r="QSV277" s="27"/>
      <c r="QSW277" s="27"/>
      <c r="QSX277" s="27"/>
      <c r="QSY277" s="27"/>
      <c r="QSZ277" s="27"/>
      <c r="QTA277" s="27"/>
      <c r="QTB277" s="27"/>
      <c r="QTC277" s="27"/>
      <c r="QTD277" s="27"/>
      <c r="QTE277" s="27"/>
      <c r="QTF277" s="27"/>
      <c r="QTG277" s="27"/>
      <c r="QTH277" s="27"/>
      <c r="QTI277" s="27"/>
      <c r="QTJ277" s="27"/>
      <c r="QTK277" s="27"/>
      <c r="QTL277" s="27"/>
      <c r="QTM277" s="27"/>
      <c r="QTN277" s="27"/>
      <c r="QTO277" s="27"/>
      <c r="QTP277" s="27"/>
      <c r="QTQ277" s="27"/>
      <c r="QTR277" s="27"/>
      <c r="QTS277" s="27"/>
      <c r="QTT277" s="27"/>
      <c r="QTU277" s="27"/>
      <c r="QTV277" s="27"/>
      <c r="QTW277" s="27"/>
      <c r="QTX277" s="27"/>
      <c r="QTY277" s="27"/>
      <c r="QTZ277" s="27"/>
      <c r="QUA277" s="27"/>
      <c r="QUB277" s="27"/>
      <c r="QUC277" s="27"/>
      <c r="QUD277" s="27"/>
      <c r="QUE277" s="27"/>
      <c r="QUF277" s="27"/>
      <c r="QUG277" s="27"/>
      <c r="QUH277" s="27"/>
      <c r="QUI277" s="27"/>
      <c r="QUJ277" s="27"/>
      <c r="QUK277" s="27"/>
      <c r="QUL277" s="27"/>
      <c r="QUM277" s="27"/>
      <c r="QUN277" s="27"/>
      <c r="QUO277" s="27"/>
      <c r="QUP277" s="27"/>
      <c r="QUQ277" s="27"/>
      <c r="QUR277" s="27"/>
      <c r="QUS277" s="27"/>
      <c r="QUT277" s="27"/>
      <c r="QUU277" s="27"/>
      <c r="QUV277" s="27"/>
      <c r="QUW277" s="27"/>
      <c r="QUX277" s="27"/>
      <c r="QUY277" s="27"/>
      <c r="QUZ277" s="27"/>
      <c r="QVA277" s="27"/>
      <c r="QVB277" s="27"/>
      <c r="QVC277" s="27"/>
      <c r="QVD277" s="27"/>
      <c r="QVE277" s="27"/>
      <c r="QVF277" s="27"/>
      <c r="QVG277" s="27"/>
      <c r="QVH277" s="27"/>
      <c r="QVI277" s="27"/>
      <c r="QVJ277" s="27"/>
      <c r="QVK277" s="27"/>
      <c r="QVL277" s="27"/>
      <c r="QVM277" s="27"/>
      <c r="QVN277" s="27"/>
      <c r="QVO277" s="27"/>
      <c r="QVP277" s="27"/>
      <c r="QVQ277" s="27"/>
      <c r="QVR277" s="27"/>
      <c r="QVS277" s="27"/>
      <c r="QVT277" s="27"/>
      <c r="QVU277" s="27"/>
      <c r="QVV277" s="27"/>
      <c r="QVW277" s="27"/>
      <c r="QVX277" s="27"/>
      <c r="QVY277" s="27"/>
      <c r="QVZ277" s="27"/>
      <c r="QWA277" s="27"/>
      <c r="QWB277" s="27"/>
      <c r="QWC277" s="27"/>
      <c r="QWD277" s="27"/>
      <c r="QWE277" s="27"/>
      <c r="QWF277" s="27"/>
      <c r="QWG277" s="27"/>
      <c r="QWH277" s="27"/>
      <c r="QWI277" s="27"/>
      <c r="QWJ277" s="27"/>
      <c r="QWK277" s="27"/>
      <c r="QWL277" s="27"/>
      <c r="QWM277" s="27"/>
      <c r="QWN277" s="27"/>
      <c r="QWO277" s="27"/>
      <c r="QWP277" s="27"/>
      <c r="QWQ277" s="27"/>
      <c r="QWR277" s="27"/>
      <c r="QWS277" s="27"/>
      <c r="QWT277" s="27"/>
      <c r="QWU277" s="27"/>
      <c r="QWV277" s="27"/>
      <c r="QWW277" s="27"/>
      <c r="QWX277" s="27"/>
      <c r="QWY277" s="27"/>
      <c r="QWZ277" s="27"/>
      <c r="QXA277" s="27"/>
      <c r="QXB277" s="27"/>
      <c r="QXC277" s="27"/>
      <c r="QXD277" s="27"/>
      <c r="QXE277" s="27"/>
      <c r="QXF277" s="27"/>
      <c r="QXG277" s="27"/>
      <c r="QXH277" s="27"/>
      <c r="QXI277" s="27"/>
      <c r="QXJ277" s="27"/>
      <c r="QXK277" s="27"/>
      <c r="QXL277" s="27"/>
      <c r="QXM277" s="27"/>
      <c r="QXN277" s="27"/>
      <c r="QXO277" s="27"/>
      <c r="QXP277" s="27"/>
      <c r="QXQ277" s="27"/>
      <c r="QXR277" s="27"/>
      <c r="QXS277" s="27"/>
      <c r="QXT277" s="27"/>
      <c r="QXU277" s="27"/>
      <c r="QXV277" s="27"/>
      <c r="QXW277" s="27"/>
      <c r="QXX277" s="27"/>
      <c r="QXY277" s="27"/>
      <c r="QXZ277" s="27"/>
      <c r="QYA277" s="27"/>
      <c r="QYB277" s="27"/>
      <c r="QYC277" s="27"/>
      <c r="QYD277" s="27"/>
      <c r="QYE277" s="27"/>
      <c r="QYF277" s="27"/>
      <c r="QYG277" s="27"/>
      <c r="QYH277" s="27"/>
      <c r="QYI277" s="27"/>
      <c r="QYJ277" s="27"/>
      <c r="QYK277" s="27"/>
      <c r="QYL277" s="27"/>
      <c r="QYM277" s="27"/>
      <c r="QYN277" s="27"/>
      <c r="QYO277" s="27"/>
      <c r="QYP277" s="27"/>
      <c r="QYQ277" s="27"/>
      <c r="QYR277" s="27"/>
      <c r="QYS277" s="27"/>
      <c r="QYT277" s="27"/>
      <c r="QYU277" s="27"/>
      <c r="QYV277" s="27"/>
      <c r="QYW277" s="27"/>
      <c r="QYX277" s="27"/>
      <c r="QYY277" s="27"/>
      <c r="QYZ277" s="27"/>
      <c r="QZA277" s="27"/>
      <c r="QZB277" s="27"/>
      <c r="QZC277" s="27"/>
      <c r="QZD277" s="27"/>
      <c r="QZE277" s="27"/>
      <c r="QZF277" s="27"/>
      <c r="QZG277" s="27"/>
      <c r="QZH277" s="27"/>
      <c r="QZI277" s="27"/>
      <c r="QZJ277" s="27"/>
      <c r="QZK277" s="27"/>
      <c r="QZL277" s="27"/>
      <c r="QZM277" s="27"/>
      <c r="QZN277" s="27"/>
      <c r="QZO277" s="27"/>
      <c r="QZP277" s="27"/>
      <c r="QZQ277" s="27"/>
      <c r="QZR277" s="27"/>
      <c r="QZS277" s="27"/>
      <c r="QZT277" s="27"/>
      <c r="QZU277" s="27"/>
      <c r="QZV277" s="27"/>
      <c r="QZW277" s="27"/>
      <c r="QZX277" s="27"/>
      <c r="QZY277" s="27"/>
      <c r="QZZ277" s="27"/>
      <c r="RAA277" s="27"/>
      <c r="RAB277" s="27"/>
      <c r="RAC277" s="27"/>
      <c r="RAD277" s="27"/>
      <c r="RAE277" s="27"/>
      <c r="RAF277" s="27"/>
      <c r="RAG277" s="27"/>
      <c r="RAH277" s="27"/>
      <c r="RAI277" s="27"/>
      <c r="RAJ277" s="27"/>
      <c r="RAK277" s="27"/>
      <c r="RAL277" s="27"/>
      <c r="RAM277" s="27"/>
      <c r="RAN277" s="27"/>
      <c r="RAO277" s="27"/>
      <c r="RAP277" s="27"/>
      <c r="RAQ277" s="27"/>
      <c r="RAR277" s="27"/>
      <c r="RAS277" s="27"/>
      <c r="RAT277" s="27"/>
      <c r="RAU277" s="27"/>
      <c r="RAV277" s="27"/>
      <c r="RAW277" s="27"/>
      <c r="RAX277" s="27"/>
      <c r="RAY277" s="27"/>
      <c r="RAZ277" s="27"/>
      <c r="RBA277" s="27"/>
      <c r="RBB277" s="27"/>
      <c r="RBC277" s="27"/>
      <c r="RBD277" s="27"/>
      <c r="RBE277" s="27"/>
      <c r="RBF277" s="27"/>
      <c r="RBG277" s="27"/>
      <c r="RBH277" s="27"/>
      <c r="RBI277" s="27"/>
      <c r="RBJ277" s="27"/>
      <c r="RBK277" s="27"/>
      <c r="RBL277" s="27"/>
      <c r="RBM277" s="27"/>
      <c r="RBN277" s="27"/>
      <c r="RBO277" s="27"/>
      <c r="RBP277" s="27"/>
      <c r="RBQ277" s="27"/>
      <c r="RBR277" s="27"/>
      <c r="RBS277" s="27"/>
      <c r="RBT277" s="27"/>
      <c r="RBU277" s="27"/>
      <c r="RBV277" s="27"/>
      <c r="RBW277" s="27"/>
      <c r="RBX277" s="27"/>
      <c r="RBY277" s="27"/>
      <c r="RBZ277" s="27"/>
      <c r="RCA277" s="27"/>
      <c r="RCB277" s="27"/>
      <c r="RCC277" s="27"/>
      <c r="RCD277" s="27"/>
      <c r="RCE277" s="27"/>
      <c r="RCF277" s="27"/>
      <c r="RCG277" s="27"/>
      <c r="RCH277" s="27"/>
      <c r="RCI277" s="27"/>
      <c r="RCJ277" s="27"/>
      <c r="RCK277" s="27"/>
      <c r="RCL277" s="27"/>
      <c r="RCM277" s="27"/>
      <c r="RCN277" s="27"/>
      <c r="RCO277" s="27"/>
      <c r="RCP277" s="27"/>
      <c r="RCQ277" s="27"/>
      <c r="RCR277" s="27"/>
      <c r="RCS277" s="27"/>
      <c r="RCT277" s="27"/>
      <c r="RCU277" s="27"/>
      <c r="RCV277" s="27"/>
      <c r="RCW277" s="27"/>
      <c r="RCX277" s="27"/>
      <c r="RCY277" s="27"/>
      <c r="RCZ277" s="27"/>
      <c r="RDA277" s="27"/>
      <c r="RDB277" s="27"/>
      <c r="RDC277" s="27"/>
      <c r="RDD277" s="27"/>
      <c r="RDE277" s="27"/>
      <c r="RDF277" s="27"/>
      <c r="RDG277" s="27"/>
      <c r="RDH277" s="27"/>
      <c r="RDI277" s="27"/>
      <c r="RDJ277" s="27"/>
      <c r="RDK277" s="27"/>
      <c r="RDL277" s="27"/>
      <c r="RDM277" s="27"/>
      <c r="RDN277" s="27"/>
      <c r="RDO277" s="27"/>
      <c r="RDP277" s="27"/>
      <c r="RDQ277" s="27"/>
      <c r="RDR277" s="27"/>
      <c r="RDS277" s="27"/>
      <c r="RDT277" s="27"/>
      <c r="RDU277" s="27"/>
      <c r="RDV277" s="27"/>
      <c r="RDW277" s="27"/>
      <c r="RDX277" s="27"/>
      <c r="RDY277" s="27"/>
      <c r="RDZ277" s="27"/>
      <c r="REA277" s="27"/>
      <c r="REB277" s="27"/>
      <c r="REC277" s="27"/>
      <c r="RED277" s="27"/>
      <c r="REE277" s="27"/>
      <c r="REF277" s="27"/>
      <c r="REG277" s="27"/>
      <c r="REH277" s="27"/>
      <c r="REI277" s="27"/>
      <c r="REJ277" s="27"/>
      <c r="REK277" s="27"/>
      <c r="REL277" s="27"/>
      <c r="REM277" s="27"/>
      <c r="REN277" s="27"/>
      <c r="REO277" s="27"/>
      <c r="REP277" s="27"/>
      <c r="REQ277" s="27"/>
      <c r="RER277" s="27"/>
      <c r="RES277" s="27"/>
      <c r="RET277" s="27"/>
      <c r="REU277" s="27"/>
      <c r="REV277" s="27"/>
      <c r="REW277" s="27"/>
      <c r="REX277" s="27"/>
      <c r="REY277" s="27"/>
      <c r="REZ277" s="27"/>
      <c r="RFA277" s="27"/>
      <c r="RFB277" s="27"/>
      <c r="RFC277" s="27"/>
      <c r="RFD277" s="27"/>
      <c r="RFE277" s="27"/>
      <c r="RFF277" s="27"/>
      <c r="RFG277" s="27"/>
      <c r="RFH277" s="27"/>
      <c r="RFI277" s="27"/>
      <c r="RFJ277" s="27"/>
      <c r="RFK277" s="27"/>
      <c r="RFL277" s="27"/>
      <c r="RFM277" s="27"/>
      <c r="RFN277" s="27"/>
      <c r="RFO277" s="27"/>
      <c r="RFP277" s="27"/>
      <c r="RFQ277" s="27"/>
      <c r="RFR277" s="27"/>
      <c r="RFS277" s="27"/>
      <c r="RFT277" s="27"/>
      <c r="RFU277" s="27"/>
      <c r="RFV277" s="27"/>
      <c r="RFW277" s="27"/>
      <c r="RFX277" s="27"/>
      <c r="RFY277" s="27"/>
      <c r="RFZ277" s="27"/>
      <c r="RGA277" s="27"/>
      <c r="RGB277" s="27"/>
      <c r="RGC277" s="27"/>
      <c r="RGD277" s="27"/>
      <c r="RGE277" s="27"/>
      <c r="RGF277" s="27"/>
      <c r="RGG277" s="27"/>
      <c r="RGH277" s="27"/>
      <c r="RGI277" s="27"/>
      <c r="RGJ277" s="27"/>
      <c r="RGK277" s="27"/>
      <c r="RGL277" s="27"/>
      <c r="RGM277" s="27"/>
      <c r="RGN277" s="27"/>
      <c r="RGO277" s="27"/>
      <c r="RGP277" s="27"/>
      <c r="RGQ277" s="27"/>
      <c r="RGR277" s="27"/>
      <c r="RGS277" s="27"/>
      <c r="RGT277" s="27"/>
      <c r="RGU277" s="27"/>
      <c r="RGV277" s="27"/>
      <c r="RGW277" s="27"/>
      <c r="RGX277" s="27"/>
      <c r="RGY277" s="27"/>
      <c r="RGZ277" s="27"/>
      <c r="RHA277" s="27"/>
      <c r="RHB277" s="27"/>
      <c r="RHC277" s="27"/>
      <c r="RHD277" s="27"/>
      <c r="RHE277" s="27"/>
      <c r="RHF277" s="27"/>
      <c r="RHG277" s="27"/>
      <c r="RHH277" s="27"/>
      <c r="RHI277" s="27"/>
      <c r="RHJ277" s="27"/>
      <c r="RHK277" s="27"/>
      <c r="RHL277" s="27"/>
      <c r="RHM277" s="27"/>
      <c r="RHN277" s="27"/>
      <c r="RHO277" s="27"/>
      <c r="RHP277" s="27"/>
      <c r="RHQ277" s="27"/>
      <c r="RHR277" s="27"/>
      <c r="RHS277" s="27"/>
      <c r="RHT277" s="27"/>
      <c r="RHU277" s="27"/>
      <c r="RHV277" s="27"/>
      <c r="RHW277" s="27"/>
      <c r="RHX277" s="27"/>
      <c r="RHY277" s="27"/>
      <c r="RHZ277" s="27"/>
      <c r="RIA277" s="27"/>
      <c r="RIB277" s="27"/>
      <c r="RIC277" s="27"/>
      <c r="RID277" s="27"/>
      <c r="RIE277" s="27"/>
      <c r="RIF277" s="27"/>
      <c r="RIG277" s="27"/>
      <c r="RIH277" s="27"/>
      <c r="RII277" s="27"/>
      <c r="RIJ277" s="27"/>
      <c r="RIK277" s="27"/>
      <c r="RIL277" s="27"/>
      <c r="RIM277" s="27"/>
      <c r="RIN277" s="27"/>
      <c r="RIO277" s="27"/>
      <c r="RIP277" s="27"/>
      <c r="RIQ277" s="27"/>
      <c r="RIR277" s="27"/>
      <c r="RIS277" s="27"/>
      <c r="RIT277" s="27"/>
      <c r="RIU277" s="27"/>
      <c r="RIV277" s="27"/>
      <c r="RIW277" s="27"/>
      <c r="RIX277" s="27"/>
      <c r="RIY277" s="27"/>
      <c r="RIZ277" s="27"/>
      <c r="RJA277" s="27"/>
      <c r="RJB277" s="27"/>
      <c r="RJC277" s="27"/>
      <c r="RJD277" s="27"/>
      <c r="RJE277" s="27"/>
      <c r="RJF277" s="27"/>
      <c r="RJG277" s="27"/>
      <c r="RJH277" s="27"/>
      <c r="RJI277" s="27"/>
      <c r="RJJ277" s="27"/>
      <c r="RJK277" s="27"/>
      <c r="RJL277" s="27"/>
      <c r="RJM277" s="27"/>
      <c r="RJN277" s="27"/>
      <c r="RJO277" s="27"/>
      <c r="RJP277" s="27"/>
      <c r="RJQ277" s="27"/>
      <c r="RJR277" s="27"/>
      <c r="RJS277" s="27"/>
      <c r="RJT277" s="27"/>
      <c r="RJU277" s="27"/>
      <c r="RJV277" s="27"/>
      <c r="RJW277" s="27"/>
      <c r="RJX277" s="27"/>
      <c r="RJY277" s="27"/>
      <c r="RJZ277" s="27"/>
      <c r="RKA277" s="27"/>
      <c r="RKB277" s="27"/>
      <c r="RKC277" s="27"/>
      <c r="RKD277" s="27"/>
      <c r="RKE277" s="27"/>
      <c r="RKF277" s="27"/>
      <c r="RKG277" s="27"/>
      <c r="RKH277" s="27"/>
      <c r="RKI277" s="27"/>
      <c r="RKJ277" s="27"/>
      <c r="RKK277" s="27"/>
      <c r="RKL277" s="27"/>
      <c r="RKM277" s="27"/>
      <c r="RKN277" s="27"/>
      <c r="RKO277" s="27"/>
      <c r="RKP277" s="27"/>
      <c r="RKQ277" s="27"/>
      <c r="RKR277" s="27"/>
      <c r="RKS277" s="27"/>
      <c r="RKT277" s="27"/>
      <c r="RKU277" s="27"/>
      <c r="RKV277" s="27"/>
      <c r="RKW277" s="27"/>
      <c r="RKX277" s="27"/>
      <c r="RKY277" s="27"/>
      <c r="RKZ277" s="27"/>
      <c r="RLA277" s="27"/>
      <c r="RLB277" s="27"/>
      <c r="RLC277" s="27"/>
      <c r="RLD277" s="27"/>
      <c r="RLE277" s="27"/>
      <c r="RLF277" s="27"/>
      <c r="RLG277" s="27"/>
      <c r="RLH277" s="27"/>
      <c r="RLI277" s="27"/>
      <c r="RLJ277" s="27"/>
      <c r="RLK277" s="27"/>
      <c r="RLL277" s="27"/>
      <c r="RLM277" s="27"/>
      <c r="RLN277" s="27"/>
      <c r="RLO277" s="27"/>
      <c r="RLP277" s="27"/>
      <c r="RLQ277" s="27"/>
      <c r="RLR277" s="27"/>
      <c r="RLS277" s="27"/>
      <c r="RLT277" s="27"/>
      <c r="RLU277" s="27"/>
      <c r="RLV277" s="27"/>
      <c r="RLW277" s="27"/>
      <c r="RLX277" s="27"/>
      <c r="RLY277" s="27"/>
      <c r="RLZ277" s="27"/>
      <c r="RMA277" s="27"/>
      <c r="RMB277" s="27"/>
      <c r="RMC277" s="27"/>
      <c r="RMD277" s="27"/>
      <c r="RME277" s="27"/>
      <c r="RMF277" s="27"/>
      <c r="RMG277" s="27"/>
      <c r="RMH277" s="27"/>
      <c r="RMI277" s="27"/>
      <c r="RMJ277" s="27"/>
      <c r="RMK277" s="27"/>
      <c r="RML277" s="27"/>
      <c r="RMM277" s="27"/>
      <c r="RMN277" s="27"/>
      <c r="RMO277" s="27"/>
      <c r="RMP277" s="27"/>
      <c r="RMQ277" s="27"/>
      <c r="RMR277" s="27"/>
      <c r="RMS277" s="27"/>
      <c r="RMT277" s="27"/>
      <c r="RMU277" s="27"/>
      <c r="RMV277" s="27"/>
      <c r="RMW277" s="27"/>
      <c r="RMX277" s="27"/>
      <c r="RMY277" s="27"/>
      <c r="RMZ277" s="27"/>
      <c r="RNA277" s="27"/>
      <c r="RNB277" s="27"/>
      <c r="RNC277" s="27"/>
      <c r="RND277" s="27"/>
      <c r="RNE277" s="27"/>
      <c r="RNF277" s="27"/>
      <c r="RNG277" s="27"/>
      <c r="RNH277" s="27"/>
      <c r="RNI277" s="27"/>
      <c r="RNJ277" s="27"/>
      <c r="RNK277" s="27"/>
      <c r="RNL277" s="27"/>
      <c r="RNM277" s="27"/>
      <c r="RNN277" s="27"/>
      <c r="RNO277" s="27"/>
      <c r="RNP277" s="27"/>
      <c r="RNQ277" s="27"/>
      <c r="RNR277" s="27"/>
      <c r="RNS277" s="27"/>
      <c r="RNT277" s="27"/>
      <c r="RNU277" s="27"/>
      <c r="RNV277" s="27"/>
      <c r="RNW277" s="27"/>
      <c r="RNX277" s="27"/>
      <c r="RNY277" s="27"/>
      <c r="RNZ277" s="27"/>
      <c r="ROA277" s="27"/>
      <c r="ROB277" s="27"/>
      <c r="ROC277" s="27"/>
      <c r="ROD277" s="27"/>
      <c r="ROE277" s="27"/>
      <c r="ROF277" s="27"/>
      <c r="ROG277" s="27"/>
      <c r="ROH277" s="27"/>
      <c r="ROI277" s="27"/>
      <c r="ROJ277" s="27"/>
      <c r="ROK277" s="27"/>
      <c r="ROL277" s="27"/>
      <c r="ROM277" s="27"/>
      <c r="RON277" s="27"/>
      <c r="ROO277" s="27"/>
      <c r="ROP277" s="27"/>
      <c r="ROQ277" s="27"/>
      <c r="ROR277" s="27"/>
      <c r="ROS277" s="27"/>
      <c r="ROT277" s="27"/>
      <c r="ROU277" s="27"/>
      <c r="ROV277" s="27"/>
      <c r="ROW277" s="27"/>
      <c r="ROX277" s="27"/>
      <c r="ROY277" s="27"/>
      <c r="ROZ277" s="27"/>
      <c r="RPA277" s="27"/>
      <c r="RPB277" s="27"/>
      <c r="RPC277" s="27"/>
      <c r="RPD277" s="27"/>
      <c r="RPE277" s="27"/>
      <c r="RPF277" s="27"/>
      <c r="RPG277" s="27"/>
      <c r="RPH277" s="27"/>
      <c r="RPI277" s="27"/>
      <c r="RPJ277" s="27"/>
      <c r="RPK277" s="27"/>
      <c r="RPL277" s="27"/>
      <c r="RPM277" s="27"/>
      <c r="RPN277" s="27"/>
      <c r="RPO277" s="27"/>
      <c r="RPP277" s="27"/>
      <c r="RPQ277" s="27"/>
      <c r="RPR277" s="27"/>
      <c r="RPS277" s="27"/>
      <c r="RPT277" s="27"/>
      <c r="RPU277" s="27"/>
      <c r="RPV277" s="27"/>
      <c r="RPW277" s="27"/>
      <c r="RPX277" s="27"/>
      <c r="RPY277" s="27"/>
      <c r="RPZ277" s="27"/>
      <c r="RQA277" s="27"/>
      <c r="RQB277" s="27"/>
      <c r="RQC277" s="27"/>
      <c r="RQD277" s="27"/>
      <c r="RQE277" s="27"/>
      <c r="RQF277" s="27"/>
      <c r="RQG277" s="27"/>
      <c r="RQH277" s="27"/>
      <c r="RQI277" s="27"/>
      <c r="RQJ277" s="27"/>
      <c r="RQK277" s="27"/>
      <c r="RQL277" s="27"/>
      <c r="RQM277" s="27"/>
      <c r="RQN277" s="27"/>
      <c r="RQO277" s="27"/>
      <c r="RQP277" s="27"/>
      <c r="RQQ277" s="27"/>
      <c r="RQR277" s="27"/>
      <c r="RQS277" s="27"/>
      <c r="RQT277" s="27"/>
      <c r="RQU277" s="27"/>
      <c r="RQV277" s="27"/>
      <c r="RQW277" s="27"/>
      <c r="RQX277" s="27"/>
      <c r="RQY277" s="27"/>
      <c r="RQZ277" s="27"/>
      <c r="RRA277" s="27"/>
      <c r="RRB277" s="27"/>
      <c r="RRC277" s="27"/>
      <c r="RRD277" s="27"/>
      <c r="RRE277" s="27"/>
      <c r="RRF277" s="27"/>
      <c r="RRG277" s="27"/>
      <c r="RRH277" s="27"/>
      <c r="RRI277" s="27"/>
      <c r="RRJ277" s="27"/>
      <c r="RRK277" s="27"/>
      <c r="RRL277" s="27"/>
      <c r="RRM277" s="27"/>
      <c r="RRN277" s="27"/>
      <c r="RRO277" s="27"/>
      <c r="RRP277" s="27"/>
      <c r="RRQ277" s="27"/>
      <c r="RRR277" s="27"/>
      <c r="RRS277" s="27"/>
      <c r="RRT277" s="27"/>
      <c r="RRU277" s="27"/>
      <c r="RRV277" s="27"/>
      <c r="RRW277" s="27"/>
      <c r="RRX277" s="27"/>
      <c r="RRY277" s="27"/>
      <c r="RRZ277" s="27"/>
      <c r="RSA277" s="27"/>
      <c r="RSB277" s="27"/>
      <c r="RSC277" s="27"/>
      <c r="RSD277" s="27"/>
      <c r="RSE277" s="27"/>
      <c r="RSF277" s="27"/>
      <c r="RSG277" s="27"/>
      <c r="RSH277" s="27"/>
      <c r="RSI277" s="27"/>
      <c r="RSJ277" s="27"/>
      <c r="RSK277" s="27"/>
      <c r="RSL277" s="27"/>
      <c r="RSM277" s="27"/>
      <c r="RSN277" s="27"/>
      <c r="RSO277" s="27"/>
      <c r="RSP277" s="27"/>
      <c r="RSQ277" s="27"/>
      <c r="RSR277" s="27"/>
      <c r="RSS277" s="27"/>
      <c r="RST277" s="27"/>
      <c r="RSU277" s="27"/>
      <c r="RSV277" s="27"/>
      <c r="RSW277" s="27"/>
      <c r="RSX277" s="27"/>
      <c r="RSY277" s="27"/>
      <c r="RSZ277" s="27"/>
      <c r="RTA277" s="27"/>
      <c r="RTB277" s="27"/>
      <c r="RTC277" s="27"/>
      <c r="RTD277" s="27"/>
      <c r="RTE277" s="27"/>
      <c r="RTF277" s="27"/>
      <c r="RTG277" s="27"/>
      <c r="RTH277" s="27"/>
      <c r="RTI277" s="27"/>
      <c r="RTJ277" s="27"/>
      <c r="RTK277" s="27"/>
      <c r="RTL277" s="27"/>
      <c r="RTM277" s="27"/>
      <c r="RTN277" s="27"/>
      <c r="RTO277" s="27"/>
      <c r="RTP277" s="27"/>
      <c r="RTQ277" s="27"/>
      <c r="RTR277" s="27"/>
      <c r="RTS277" s="27"/>
      <c r="RTT277" s="27"/>
      <c r="RTU277" s="27"/>
      <c r="RTV277" s="27"/>
      <c r="RTW277" s="27"/>
      <c r="RTX277" s="27"/>
      <c r="RTY277" s="27"/>
      <c r="RTZ277" s="27"/>
      <c r="RUA277" s="27"/>
      <c r="RUB277" s="27"/>
      <c r="RUC277" s="27"/>
      <c r="RUD277" s="27"/>
      <c r="RUE277" s="27"/>
      <c r="RUF277" s="27"/>
      <c r="RUG277" s="27"/>
      <c r="RUH277" s="27"/>
      <c r="RUI277" s="27"/>
      <c r="RUJ277" s="27"/>
      <c r="RUK277" s="27"/>
      <c r="RUL277" s="27"/>
      <c r="RUM277" s="27"/>
      <c r="RUN277" s="27"/>
      <c r="RUO277" s="27"/>
      <c r="RUP277" s="27"/>
      <c r="RUQ277" s="27"/>
      <c r="RUR277" s="27"/>
      <c r="RUS277" s="27"/>
      <c r="RUT277" s="27"/>
      <c r="RUU277" s="27"/>
      <c r="RUV277" s="27"/>
      <c r="RUW277" s="27"/>
      <c r="RUX277" s="27"/>
      <c r="RUY277" s="27"/>
      <c r="RUZ277" s="27"/>
      <c r="RVA277" s="27"/>
      <c r="RVB277" s="27"/>
      <c r="RVC277" s="27"/>
      <c r="RVD277" s="27"/>
      <c r="RVE277" s="27"/>
      <c r="RVF277" s="27"/>
      <c r="RVG277" s="27"/>
      <c r="RVH277" s="27"/>
      <c r="RVI277" s="27"/>
      <c r="RVJ277" s="27"/>
      <c r="RVK277" s="27"/>
      <c r="RVL277" s="27"/>
      <c r="RVM277" s="27"/>
      <c r="RVN277" s="27"/>
      <c r="RVO277" s="27"/>
      <c r="RVP277" s="27"/>
      <c r="RVQ277" s="27"/>
      <c r="RVR277" s="27"/>
      <c r="RVS277" s="27"/>
      <c r="RVT277" s="27"/>
      <c r="RVU277" s="27"/>
      <c r="RVV277" s="27"/>
      <c r="RVW277" s="27"/>
      <c r="RVX277" s="27"/>
      <c r="RVY277" s="27"/>
      <c r="RVZ277" s="27"/>
      <c r="RWA277" s="27"/>
      <c r="RWB277" s="27"/>
      <c r="RWC277" s="27"/>
      <c r="RWD277" s="27"/>
      <c r="RWE277" s="27"/>
      <c r="RWF277" s="27"/>
      <c r="RWG277" s="27"/>
      <c r="RWH277" s="27"/>
      <c r="RWI277" s="27"/>
      <c r="RWJ277" s="27"/>
      <c r="RWK277" s="27"/>
      <c r="RWL277" s="27"/>
      <c r="RWM277" s="27"/>
      <c r="RWN277" s="27"/>
      <c r="RWO277" s="27"/>
      <c r="RWP277" s="27"/>
      <c r="RWQ277" s="27"/>
      <c r="RWR277" s="27"/>
      <c r="RWS277" s="27"/>
      <c r="RWT277" s="27"/>
      <c r="RWU277" s="27"/>
      <c r="RWV277" s="27"/>
      <c r="RWW277" s="27"/>
      <c r="RWX277" s="27"/>
      <c r="RWY277" s="27"/>
      <c r="RWZ277" s="27"/>
      <c r="RXA277" s="27"/>
      <c r="RXB277" s="27"/>
      <c r="RXC277" s="27"/>
      <c r="RXD277" s="27"/>
      <c r="RXE277" s="27"/>
      <c r="RXF277" s="27"/>
      <c r="RXG277" s="27"/>
      <c r="RXH277" s="27"/>
      <c r="RXI277" s="27"/>
      <c r="RXJ277" s="27"/>
      <c r="RXK277" s="27"/>
      <c r="RXL277" s="27"/>
      <c r="RXM277" s="27"/>
      <c r="RXN277" s="27"/>
      <c r="RXO277" s="27"/>
      <c r="RXP277" s="27"/>
      <c r="RXQ277" s="27"/>
      <c r="RXR277" s="27"/>
      <c r="RXS277" s="27"/>
      <c r="RXT277" s="27"/>
      <c r="RXU277" s="27"/>
      <c r="RXV277" s="27"/>
      <c r="RXW277" s="27"/>
      <c r="RXX277" s="27"/>
      <c r="RXY277" s="27"/>
      <c r="RXZ277" s="27"/>
      <c r="RYA277" s="27"/>
      <c r="RYB277" s="27"/>
      <c r="RYC277" s="27"/>
      <c r="RYD277" s="27"/>
      <c r="RYE277" s="27"/>
      <c r="RYF277" s="27"/>
      <c r="RYG277" s="27"/>
      <c r="RYH277" s="27"/>
      <c r="RYI277" s="27"/>
      <c r="RYJ277" s="27"/>
      <c r="RYK277" s="27"/>
      <c r="RYL277" s="27"/>
      <c r="RYM277" s="27"/>
      <c r="RYN277" s="27"/>
      <c r="RYO277" s="27"/>
      <c r="RYP277" s="27"/>
      <c r="RYQ277" s="27"/>
      <c r="RYR277" s="27"/>
      <c r="RYS277" s="27"/>
      <c r="RYT277" s="27"/>
      <c r="RYU277" s="27"/>
      <c r="RYV277" s="27"/>
      <c r="RYW277" s="27"/>
      <c r="RYX277" s="27"/>
      <c r="RYY277" s="27"/>
      <c r="RYZ277" s="27"/>
      <c r="RZA277" s="27"/>
      <c r="RZB277" s="27"/>
      <c r="RZC277" s="27"/>
      <c r="RZD277" s="27"/>
      <c r="RZE277" s="27"/>
      <c r="RZF277" s="27"/>
      <c r="RZG277" s="27"/>
      <c r="RZH277" s="27"/>
      <c r="RZI277" s="27"/>
      <c r="RZJ277" s="27"/>
      <c r="RZK277" s="27"/>
      <c r="RZL277" s="27"/>
      <c r="RZM277" s="27"/>
      <c r="RZN277" s="27"/>
      <c r="RZO277" s="27"/>
      <c r="RZP277" s="27"/>
      <c r="RZQ277" s="27"/>
      <c r="RZR277" s="27"/>
      <c r="RZS277" s="27"/>
      <c r="RZT277" s="27"/>
      <c r="RZU277" s="27"/>
      <c r="RZV277" s="27"/>
      <c r="RZW277" s="27"/>
      <c r="RZX277" s="27"/>
      <c r="RZY277" s="27"/>
      <c r="RZZ277" s="27"/>
      <c r="SAA277" s="27"/>
      <c r="SAB277" s="27"/>
      <c r="SAC277" s="27"/>
      <c r="SAD277" s="27"/>
      <c r="SAE277" s="27"/>
      <c r="SAF277" s="27"/>
      <c r="SAG277" s="27"/>
      <c r="SAH277" s="27"/>
      <c r="SAI277" s="27"/>
      <c r="SAJ277" s="27"/>
      <c r="SAK277" s="27"/>
      <c r="SAL277" s="27"/>
      <c r="SAM277" s="27"/>
      <c r="SAN277" s="27"/>
      <c r="SAO277" s="27"/>
      <c r="SAP277" s="27"/>
      <c r="SAQ277" s="27"/>
      <c r="SAR277" s="27"/>
      <c r="SAS277" s="27"/>
      <c r="SAT277" s="27"/>
      <c r="SAU277" s="27"/>
      <c r="SAV277" s="27"/>
      <c r="SAW277" s="27"/>
      <c r="SAX277" s="27"/>
      <c r="SAY277" s="27"/>
      <c r="SAZ277" s="27"/>
      <c r="SBA277" s="27"/>
      <c r="SBB277" s="27"/>
      <c r="SBC277" s="27"/>
      <c r="SBD277" s="27"/>
      <c r="SBE277" s="27"/>
      <c r="SBF277" s="27"/>
      <c r="SBG277" s="27"/>
      <c r="SBH277" s="27"/>
      <c r="SBI277" s="27"/>
      <c r="SBJ277" s="27"/>
      <c r="SBK277" s="27"/>
      <c r="SBL277" s="27"/>
      <c r="SBM277" s="27"/>
      <c r="SBN277" s="27"/>
      <c r="SBO277" s="27"/>
      <c r="SBP277" s="27"/>
      <c r="SBQ277" s="27"/>
      <c r="SBR277" s="27"/>
      <c r="SBS277" s="27"/>
      <c r="SBT277" s="27"/>
      <c r="SBU277" s="27"/>
      <c r="SBV277" s="27"/>
      <c r="SBW277" s="27"/>
      <c r="SBX277" s="27"/>
      <c r="SBY277" s="27"/>
      <c r="SBZ277" s="27"/>
      <c r="SCA277" s="27"/>
      <c r="SCB277" s="27"/>
      <c r="SCC277" s="27"/>
      <c r="SCD277" s="27"/>
      <c r="SCE277" s="27"/>
      <c r="SCF277" s="27"/>
      <c r="SCG277" s="27"/>
      <c r="SCH277" s="27"/>
      <c r="SCI277" s="27"/>
      <c r="SCJ277" s="27"/>
      <c r="SCK277" s="27"/>
      <c r="SCL277" s="27"/>
      <c r="SCM277" s="27"/>
      <c r="SCN277" s="27"/>
      <c r="SCO277" s="27"/>
      <c r="SCP277" s="27"/>
      <c r="SCQ277" s="27"/>
      <c r="SCR277" s="27"/>
      <c r="SCS277" s="27"/>
      <c r="SCT277" s="27"/>
      <c r="SCU277" s="27"/>
      <c r="SCV277" s="27"/>
      <c r="SCW277" s="27"/>
      <c r="SCX277" s="27"/>
      <c r="SCY277" s="27"/>
      <c r="SCZ277" s="27"/>
      <c r="SDA277" s="27"/>
      <c r="SDB277" s="27"/>
      <c r="SDC277" s="27"/>
      <c r="SDD277" s="27"/>
      <c r="SDE277" s="27"/>
      <c r="SDF277" s="27"/>
      <c r="SDG277" s="27"/>
      <c r="SDH277" s="27"/>
      <c r="SDI277" s="27"/>
      <c r="SDJ277" s="27"/>
      <c r="SDK277" s="27"/>
      <c r="SDL277" s="27"/>
      <c r="SDM277" s="27"/>
      <c r="SDN277" s="27"/>
      <c r="SDO277" s="27"/>
      <c r="SDP277" s="27"/>
      <c r="SDQ277" s="27"/>
      <c r="SDR277" s="27"/>
      <c r="SDS277" s="27"/>
      <c r="SDT277" s="27"/>
      <c r="SDU277" s="27"/>
      <c r="SDV277" s="27"/>
      <c r="SDW277" s="27"/>
      <c r="SDX277" s="27"/>
      <c r="SDY277" s="27"/>
      <c r="SDZ277" s="27"/>
      <c r="SEA277" s="27"/>
      <c r="SEB277" s="27"/>
      <c r="SEC277" s="27"/>
      <c r="SED277" s="27"/>
      <c r="SEE277" s="27"/>
      <c r="SEF277" s="27"/>
      <c r="SEG277" s="27"/>
      <c r="SEH277" s="27"/>
      <c r="SEI277" s="27"/>
      <c r="SEJ277" s="27"/>
      <c r="SEK277" s="27"/>
      <c r="SEL277" s="27"/>
      <c r="SEM277" s="27"/>
      <c r="SEN277" s="27"/>
      <c r="SEO277" s="27"/>
      <c r="SEP277" s="27"/>
      <c r="SEQ277" s="27"/>
      <c r="SER277" s="27"/>
      <c r="SES277" s="27"/>
      <c r="SET277" s="27"/>
      <c r="SEU277" s="27"/>
      <c r="SEV277" s="27"/>
      <c r="SEW277" s="27"/>
      <c r="SEX277" s="27"/>
      <c r="SEY277" s="27"/>
      <c r="SEZ277" s="27"/>
      <c r="SFA277" s="27"/>
      <c r="SFB277" s="27"/>
      <c r="SFC277" s="27"/>
      <c r="SFD277" s="27"/>
      <c r="SFE277" s="27"/>
      <c r="SFF277" s="27"/>
      <c r="SFG277" s="27"/>
      <c r="SFH277" s="27"/>
      <c r="SFI277" s="27"/>
      <c r="SFJ277" s="27"/>
      <c r="SFK277" s="27"/>
      <c r="SFL277" s="27"/>
      <c r="SFM277" s="27"/>
      <c r="SFN277" s="27"/>
      <c r="SFO277" s="27"/>
      <c r="SFP277" s="27"/>
      <c r="SFQ277" s="27"/>
      <c r="SFR277" s="27"/>
      <c r="SFS277" s="27"/>
      <c r="SFT277" s="27"/>
      <c r="SFU277" s="27"/>
      <c r="SFV277" s="27"/>
      <c r="SFW277" s="27"/>
      <c r="SFX277" s="27"/>
      <c r="SFY277" s="27"/>
      <c r="SFZ277" s="27"/>
      <c r="SGA277" s="27"/>
      <c r="SGB277" s="27"/>
      <c r="SGC277" s="27"/>
      <c r="SGD277" s="27"/>
      <c r="SGE277" s="27"/>
      <c r="SGF277" s="27"/>
      <c r="SGG277" s="27"/>
      <c r="SGH277" s="27"/>
      <c r="SGI277" s="27"/>
      <c r="SGJ277" s="27"/>
      <c r="SGK277" s="27"/>
      <c r="SGL277" s="27"/>
      <c r="SGM277" s="27"/>
      <c r="SGN277" s="27"/>
      <c r="SGO277" s="27"/>
      <c r="SGP277" s="27"/>
      <c r="SGQ277" s="27"/>
      <c r="SGR277" s="27"/>
      <c r="SGS277" s="27"/>
      <c r="SGT277" s="27"/>
      <c r="SGU277" s="27"/>
      <c r="SGV277" s="27"/>
      <c r="SGW277" s="27"/>
      <c r="SGX277" s="27"/>
      <c r="SGY277" s="27"/>
      <c r="SGZ277" s="27"/>
      <c r="SHA277" s="27"/>
      <c r="SHB277" s="27"/>
      <c r="SHC277" s="27"/>
      <c r="SHD277" s="27"/>
      <c r="SHE277" s="27"/>
      <c r="SHF277" s="27"/>
      <c r="SHG277" s="27"/>
      <c r="SHH277" s="27"/>
      <c r="SHI277" s="27"/>
      <c r="SHJ277" s="27"/>
      <c r="SHK277" s="27"/>
      <c r="SHL277" s="27"/>
      <c r="SHM277" s="27"/>
      <c r="SHN277" s="27"/>
      <c r="SHO277" s="27"/>
      <c r="SHP277" s="27"/>
      <c r="SHQ277" s="27"/>
      <c r="SHR277" s="27"/>
      <c r="SHS277" s="27"/>
      <c r="SHT277" s="27"/>
      <c r="SHU277" s="27"/>
      <c r="SHV277" s="27"/>
      <c r="SHW277" s="27"/>
      <c r="SHX277" s="27"/>
      <c r="SHY277" s="27"/>
      <c r="SHZ277" s="27"/>
      <c r="SIA277" s="27"/>
      <c r="SIB277" s="27"/>
      <c r="SIC277" s="27"/>
      <c r="SID277" s="27"/>
      <c r="SIE277" s="27"/>
      <c r="SIF277" s="27"/>
      <c r="SIG277" s="27"/>
      <c r="SIH277" s="27"/>
      <c r="SII277" s="27"/>
      <c r="SIJ277" s="27"/>
      <c r="SIK277" s="27"/>
      <c r="SIL277" s="27"/>
      <c r="SIM277" s="27"/>
      <c r="SIN277" s="27"/>
      <c r="SIO277" s="27"/>
      <c r="SIP277" s="27"/>
      <c r="SIQ277" s="27"/>
      <c r="SIR277" s="27"/>
      <c r="SIS277" s="27"/>
      <c r="SIT277" s="27"/>
      <c r="SIU277" s="27"/>
      <c r="SIV277" s="27"/>
      <c r="SIW277" s="27"/>
      <c r="SIX277" s="27"/>
      <c r="SIY277" s="27"/>
      <c r="SIZ277" s="27"/>
      <c r="SJA277" s="27"/>
      <c r="SJB277" s="27"/>
      <c r="SJC277" s="27"/>
      <c r="SJD277" s="27"/>
      <c r="SJE277" s="27"/>
      <c r="SJF277" s="27"/>
      <c r="SJG277" s="27"/>
      <c r="SJH277" s="27"/>
      <c r="SJI277" s="27"/>
      <c r="SJJ277" s="27"/>
      <c r="SJK277" s="27"/>
      <c r="SJL277" s="27"/>
      <c r="SJM277" s="27"/>
      <c r="SJN277" s="27"/>
      <c r="SJO277" s="27"/>
      <c r="SJP277" s="27"/>
      <c r="SJQ277" s="27"/>
      <c r="SJR277" s="27"/>
      <c r="SJS277" s="27"/>
      <c r="SJT277" s="27"/>
      <c r="SJU277" s="27"/>
      <c r="SJV277" s="27"/>
      <c r="SJW277" s="27"/>
      <c r="SJX277" s="27"/>
      <c r="SJY277" s="27"/>
      <c r="SJZ277" s="27"/>
      <c r="SKA277" s="27"/>
      <c r="SKB277" s="27"/>
      <c r="SKC277" s="27"/>
      <c r="SKD277" s="27"/>
      <c r="SKE277" s="27"/>
      <c r="SKF277" s="27"/>
      <c r="SKG277" s="27"/>
      <c r="SKH277" s="27"/>
      <c r="SKI277" s="27"/>
      <c r="SKJ277" s="27"/>
      <c r="SKK277" s="27"/>
      <c r="SKL277" s="27"/>
      <c r="SKM277" s="27"/>
      <c r="SKN277" s="27"/>
      <c r="SKO277" s="27"/>
      <c r="SKP277" s="27"/>
      <c r="SKQ277" s="27"/>
      <c r="SKR277" s="27"/>
      <c r="SKS277" s="27"/>
      <c r="SKT277" s="27"/>
      <c r="SKU277" s="27"/>
      <c r="SKV277" s="27"/>
      <c r="SKW277" s="27"/>
      <c r="SKX277" s="27"/>
      <c r="SKY277" s="27"/>
      <c r="SKZ277" s="27"/>
      <c r="SLA277" s="27"/>
      <c r="SLB277" s="27"/>
      <c r="SLC277" s="27"/>
      <c r="SLD277" s="27"/>
      <c r="SLE277" s="27"/>
      <c r="SLF277" s="27"/>
      <c r="SLG277" s="27"/>
      <c r="SLH277" s="27"/>
      <c r="SLI277" s="27"/>
      <c r="SLJ277" s="27"/>
      <c r="SLK277" s="27"/>
      <c r="SLL277" s="27"/>
      <c r="SLM277" s="27"/>
      <c r="SLN277" s="27"/>
      <c r="SLO277" s="27"/>
      <c r="SLP277" s="27"/>
      <c r="SLQ277" s="27"/>
      <c r="SLR277" s="27"/>
      <c r="SLS277" s="27"/>
      <c r="SLT277" s="27"/>
      <c r="SLU277" s="27"/>
      <c r="SLV277" s="27"/>
      <c r="SLW277" s="27"/>
      <c r="SLX277" s="27"/>
      <c r="SLY277" s="27"/>
      <c r="SLZ277" s="27"/>
      <c r="SMA277" s="27"/>
      <c r="SMB277" s="27"/>
      <c r="SMC277" s="27"/>
      <c r="SMD277" s="27"/>
      <c r="SME277" s="27"/>
      <c r="SMF277" s="27"/>
      <c r="SMG277" s="27"/>
      <c r="SMH277" s="27"/>
      <c r="SMI277" s="27"/>
      <c r="SMJ277" s="27"/>
      <c r="SMK277" s="27"/>
      <c r="SML277" s="27"/>
      <c r="SMM277" s="27"/>
      <c r="SMN277" s="27"/>
      <c r="SMO277" s="27"/>
      <c r="SMP277" s="27"/>
      <c r="SMQ277" s="27"/>
      <c r="SMR277" s="27"/>
      <c r="SMS277" s="27"/>
      <c r="SMT277" s="27"/>
      <c r="SMU277" s="27"/>
      <c r="SMV277" s="27"/>
      <c r="SMW277" s="27"/>
      <c r="SMX277" s="27"/>
      <c r="SMY277" s="27"/>
      <c r="SMZ277" s="27"/>
      <c r="SNA277" s="27"/>
      <c r="SNB277" s="27"/>
      <c r="SNC277" s="27"/>
      <c r="SND277" s="27"/>
      <c r="SNE277" s="27"/>
      <c r="SNF277" s="27"/>
      <c r="SNG277" s="27"/>
      <c r="SNH277" s="27"/>
      <c r="SNI277" s="27"/>
      <c r="SNJ277" s="27"/>
      <c r="SNK277" s="27"/>
      <c r="SNL277" s="27"/>
      <c r="SNM277" s="27"/>
      <c r="SNN277" s="27"/>
      <c r="SNO277" s="27"/>
      <c r="SNP277" s="27"/>
      <c r="SNQ277" s="27"/>
      <c r="SNR277" s="27"/>
      <c r="SNS277" s="27"/>
      <c r="SNT277" s="27"/>
      <c r="SNU277" s="27"/>
      <c r="SNV277" s="27"/>
      <c r="SNW277" s="27"/>
      <c r="SNX277" s="27"/>
      <c r="SNY277" s="27"/>
      <c r="SNZ277" s="27"/>
      <c r="SOA277" s="27"/>
      <c r="SOB277" s="27"/>
      <c r="SOC277" s="27"/>
      <c r="SOD277" s="27"/>
      <c r="SOE277" s="27"/>
      <c r="SOF277" s="27"/>
      <c r="SOG277" s="27"/>
      <c r="SOH277" s="27"/>
      <c r="SOI277" s="27"/>
      <c r="SOJ277" s="27"/>
      <c r="SOK277" s="27"/>
      <c r="SOL277" s="27"/>
      <c r="SOM277" s="27"/>
      <c r="SON277" s="27"/>
      <c r="SOO277" s="27"/>
      <c r="SOP277" s="27"/>
      <c r="SOQ277" s="27"/>
      <c r="SOR277" s="27"/>
      <c r="SOS277" s="27"/>
      <c r="SOT277" s="27"/>
      <c r="SOU277" s="27"/>
      <c r="SOV277" s="27"/>
      <c r="SOW277" s="27"/>
      <c r="SOX277" s="27"/>
      <c r="SOY277" s="27"/>
      <c r="SOZ277" s="27"/>
      <c r="SPA277" s="27"/>
      <c r="SPB277" s="27"/>
      <c r="SPC277" s="27"/>
      <c r="SPD277" s="27"/>
      <c r="SPE277" s="27"/>
      <c r="SPF277" s="27"/>
      <c r="SPG277" s="27"/>
      <c r="SPH277" s="27"/>
      <c r="SPI277" s="27"/>
      <c r="SPJ277" s="27"/>
      <c r="SPK277" s="27"/>
      <c r="SPL277" s="27"/>
      <c r="SPM277" s="27"/>
      <c r="SPN277" s="27"/>
      <c r="SPO277" s="27"/>
      <c r="SPP277" s="27"/>
      <c r="SPQ277" s="27"/>
      <c r="SPR277" s="27"/>
      <c r="SPS277" s="27"/>
      <c r="SPT277" s="27"/>
      <c r="SPU277" s="27"/>
      <c r="SPV277" s="27"/>
      <c r="SPW277" s="27"/>
      <c r="SPX277" s="27"/>
      <c r="SPY277" s="27"/>
      <c r="SPZ277" s="27"/>
      <c r="SQA277" s="27"/>
      <c r="SQB277" s="27"/>
      <c r="SQC277" s="27"/>
      <c r="SQD277" s="27"/>
      <c r="SQE277" s="27"/>
      <c r="SQF277" s="27"/>
      <c r="SQG277" s="27"/>
      <c r="SQH277" s="27"/>
      <c r="SQI277" s="27"/>
      <c r="SQJ277" s="27"/>
      <c r="SQK277" s="27"/>
      <c r="SQL277" s="27"/>
      <c r="SQM277" s="27"/>
      <c r="SQN277" s="27"/>
      <c r="SQO277" s="27"/>
      <c r="SQP277" s="27"/>
      <c r="SQQ277" s="27"/>
      <c r="SQR277" s="27"/>
      <c r="SQS277" s="27"/>
      <c r="SQT277" s="27"/>
      <c r="SQU277" s="27"/>
      <c r="SQV277" s="27"/>
      <c r="SQW277" s="27"/>
      <c r="SQX277" s="27"/>
      <c r="SQY277" s="27"/>
      <c r="SQZ277" s="27"/>
      <c r="SRA277" s="27"/>
      <c r="SRB277" s="27"/>
      <c r="SRC277" s="27"/>
      <c r="SRD277" s="27"/>
      <c r="SRE277" s="27"/>
      <c r="SRF277" s="27"/>
      <c r="SRG277" s="27"/>
      <c r="SRH277" s="27"/>
      <c r="SRI277" s="27"/>
      <c r="SRJ277" s="27"/>
      <c r="SRK277" s="27"/>
      <c r="SRL277" s="27"/>
      <c r="SRM277" s="27"/>
      <c r="SRN277" s="27"/>
      <c r="SRO277" s="27"/>
      <c r="SRP277" s="27"/>
      <c r="SRQ277" s="27"/>
      <c r="SRR277" s="27"/>
      <c r="SRS277" s="27"/>
      <c r="SRT277" s="27"/>
      <c r="SRU277" s="27"/>
      <c r="SRV277" s="27"/>
      <c r="SRW277" s="27"/>
      <c r="SRX277" s="27"/>
      <c r="SRY277" s="27"/>
      <c r="SRZ277" s="27"/>
      <c r="SSA277" s="27"/>
      <c r="SSB277" s="27"/>
      <c r="SSC277" s="27"/>
      <c r="SSD277" s="27"/>
      <c r="SSE277" s="27"/>
      <c r="SSF277" s="27"/>
      <c r="SSG277" s="27"/>
      <c r="SSH277" s="27"/>
      <c r="SSI277" s="27"/>
      <c r="SSJ277" s="27"/>
      <c r="SSK277" s="27"/>
      <c r="SSL277" s="27"/>
      <c r="SSM277" s="27"/>
      <c r="SSN277" s="27"/>
      <c r="SSO277" s="27"/>
      <c r="SSP277" s="27"/>
      <c r="SSQ277" s="27"/>
      <c r="SSR277" s="27"/>
      <c r="SSS277" s="27"/>
      <c r="SST277" s="27"/>
      <c r="SSU277" s="27"/>
      <c r="SSV277" s="27"/>
      <c r="SSW277" s="27"/>
      <c r="SSX277" s="27"/>
      <c r="SSY277" s="27"/>
      <c r="SSZ277" s="27"/>
      <c r="STA277" s="27"/>
      <c r="STB277" s="27"/>
      <c r="STC277" s="27"/>
      <c r="STD277" s="27"/>
      <c r="STE277" s="27"/>
      <c r="STF277" s="27"/>
      <c r="STG277" s="27"/>
      <c r="STH277" s="27"/>
      <c r="STI277" s="27"/>
      <c r="STJ277" s="27"/>
      <c r="STK277" s="27"/>
      <c r="STL277" s="27"/>
      <c r="STM277" s="27"/>
      <c r="STN277" s="27"/>
      <c r="STO277" s="27"/>
      <c r="STP277" s="27"/>
      <c r="STQ277" s="27"/>
      <c r="STR277" s="27"/>
      <c r="STS277" s="27"/>
      <c r="STT277" s="27"/>
      <c r="STU277" s="27"/>
      <c r="STV277" s="27"/>
      <c r="STW277" s="27"/>
      <c r="STX277" s="27"/>
      <c r="STY277" s="27"/>
      <c r="STZ277" s="27"/>
      <c r="SUA277" s="27"/>
      <c r="SUB277" s="27"/>
      <c r="SUC277" s="27"/>
      <c r="SUD277" s="27"/>
      <c r="SUE277" s="27"/>
      <c r="SUF277" s="27"/>
      <c r="SUG277" s="27"/>
      <c r="SUH277" s="27"/>
      <c r="SUI277" s="27"/>
      <c r="SUJ277" s="27"/>
      <c r="SUK277" s="27"/>
      <c r="SUL277" s="27"/>
      <c r="SUM277" s="27"/>
      <c r="SUN277" s="27"/>
      <c r="SUO277" s="27"/>
      <c r="SUP277" s="27"/>
      <c r="SUQ277" s="27"/>
      <c r="SUR277" s="27"/>
      <c r="SUS277" s="27"/>
      <c r="SUT277" s="27"/>
      <c r="SUU277" s="27"/>
      <c r="SUV277" s="27"/>
      <c r="SUW277" s="27"/>
      <c r="SUX277" s="27"/>
      <c r="SUY277" s="27"/>
      <c r="SUZ277" s="27"/>
      <c r="SVA277" s="27"/>
      <c r="SVB277" s="27"/>
      <c r="SVC277" s="27"/>
      <c r="SVD277" s="27"/>
      <c r="SVE277" s="27"/>
      <c r="SVF277" s="27"/>
      <c r="SVG277" s="27"/>
      <c r="SVH277" s="27"/>
      <c r="SVI277" s="27"/>
      <c r="SVJ277" s="27"/>
      <c r="SVK277" s="27"/>
      <c r="SVL277" s="27"/>
      <c r="SVM277" s="27"/>
      <c r="SVN277" s="27"/>
      <c r="SVO277" s="27"/>
      <c r="SVP277" s="27"/>
      <c r="SVQ277" s="27"/>
      <c r="SVR277" s="27"/>
      <c r="SVS277" s="27"/>
      <c r="SVT277" s="27"/>
      <c r="SVU277" s="27"/>
      <c r="SVV277" s="27"/>
      <c r="SVW277" s="27"/>
      <c r="SVX277" s="27"/>
      <c r="SVY277" s="27"/>
      <c r="SVZ277" s="27"/>
      <c r="SWA277" s="27"/>
      <c r="SWB277" s="27"/>
      <c r="SWC277" s="27"/>
      <c r="SWD277" s="27"/>
      <c r="SWE277" s="27"/>
      <c r="SWF277" s="27"/>
      <c r="SWG277" s="27"/>
      <c r="SWH277" s="27"/>
      <c r="SWI277" s="27"/>
      <c r="SWJ277" s="27"/>
      <c r="SWK277" s="27"/>
      <c r="SWL277" s="27"/>
      <c r="SWM277" s="27"/>
      <c r="SWN277" s="27"/>
      <c r="SWO277" s="27"/>
      <c r="SWP277" s="27"/>
      <c r="SWQ277" s="27"/>
      <c r="SWR277" s="27"/>
      <c r="SWS277" s="27"/>
      <c r="SWT277" s="27"/>
      <c r="SWU277" s="27"/>
      <c r="SWV277" s="27"/>
      <c r="SWW277" s="27"/>
      <c r="SWX277" s="27"/>
      <c r="SWY277" s="27"/>
      <c r="SWZ277" s="27"/>
      <c r="SXA277" s="27"/>
      <c r="SXB277" s="27"/>
      <c r="SXC277" s="27"/>
      <c r="SXD277" s="27"/>
      <c r="SXE277" s="27"/>
      <c r="SXF277" s="27"/>
      <c r="SXG277" s="27"/>
      <c r="SXH277" s="27"/>
      <c r="SXI277" s="27"/>
      <c r="SXJ277" s="27"/>
      <c r="SXK277" s="27"/>
      <c r="SXL277" s="27"/>
      <c r="SXM277" s="27"/>
      <c r="SXN277" s="27"/>
      <c r="SXO277" s="27"/>
      <c r="SXP277" s="27"/>
      <c r="SXQ277" s="27"/>
      <c r="SXR277" s="27"/>
      <c r="SXS277" s="27"/>
      <c r="SXT277" s="27"/>
      <c r="SXU277" s="27"/>
      <c r="SXV277" s="27"/>
      <c r="SXW277" s="27"/>
      <c r="SXX277" s="27"/>
      <c r="SXY277" s="27"/>
      <c r="SXZ277" s="27"/>
      <c r="SYA277" s="27"/>
      <c r="SYB277" s="27"/>
      <c r="SYC277" s="27"/>
      <c r="SYD277" s="27"/>
      <c r="SYE277" s="27"/>
      <c r="SYF277" s="27"/>
      <c r="SYG277" s="27"/>
      <c r="SYH277" s="27"/>
      <c r="SYI277" s="27"/>
      <c r="SYJ277" s="27"/>
      <c r="SYK277" s="27"/>
      <c r="SYL277" s="27"/>
      <c r="SYM277" s="27"/>
      <c r="SYN277" s="27"/>
      <c r="SYO277" s="27"/>
      <c r="SYP277" s="27"/>
      <c r="SYQ277" s="27"/>
      <c r="SYR277" s="27"/>
      <c r="SYS277" s="27"/>
      <c r="SYT277" s="27"/>
      <c r="SYU277" s="27"/>
      <c r="SYV277" s="27"/>
      <c r="SYW277" s="27"/>
      <c r="SYX277" s="27"/>
      <c r="SYY277" s="27"/>
      <c r="SYZ277" s="27"/>
      <c r="SZA277" s="27"/>
      <c r="SZB277" s="27"/>
      <c r="SZC277" s="27"/>
      <c r="SZD277" s="27"/>
      <c r="SZE277" s="27"/>
      <c r="SZF277" s="27"/>
      <c r="SZG277" s="27"/>
      <c r="SZH277" s="27"/>
      <c r="SZI277" s="27"/>
      <c r="SZJ277" s="27"/>
      <c r="SZK277" s="27"/>
      <c r="SZL277" s="27"/>
      <c r="SZM277" s="27"/>
      <c r="SZN277" s="27"/>
      <c r="SZO277" s="27"/>
      <c r="SZP277" s="27"/>
      <c r="SZQ277" s="27"/>
      <c r="SZR277" s="27"/>
      <c r="SZS277" s="27"/>
      <c r="SZT277" s="27"/>
      <c r="SZU277" s="27"/>
      <c r="SZV277" s="27"/>
      <c r="SZW277" s="27"/>
      <c r="SZX277" s="27"/>
      <c r="SZY277" s="27"/>
      <c r="SZZ277" s="27"/>
      <c r="TAA277" s="27"/>
      <c r="TAB277" s="27"/>
      <c r="TAC277" s="27"/>
      <c r="TAD277" s="27"/>
      <c r="TAE277" s="27"/>
      <c r="TAF277" s="27"/>
      <c r="TAG277" s="27"/>
      <c r="TAH277" s="27"/>
      <c r="TAI277" s="27"/>
      <c r="TAJ277" s="27"/>
      <c r="TAK277" s="27"/>
      <c r="TAL277" s="27"/>
      <c r="TAM277" s="27"/>
      <c r="TAN277" s="27"/>
      <c r="TAO277" s="27"/>
      <c r="TAP277" s="27"/>
      <c r="TAQ277" s="27"/>
      <c r="TAR277" s="27"/>
      <c r="TAS277" s="27"/>
      <c r="TAT277" s="27"/>
      <c r="TAU277" s="27"/>
      <c r="TAV277" s="27"/>
      <c r="TAW277" s="27"/>
      <c r="TAX277" s="27"/>
      <c r="TAY277" s="27"/>
      <c r="TAZ277" s="27"/>
      <c r="TBA277" s="27"/>
      <c r="TBB277" s="27"/>
      <c r="TBC277" s="27"/>
      <c r="TBD277" s="27"/>
      <c r="TBE277" s="27"/>
      <c r="TBF277" s="27"/>
      <c r="TBG277" s="27"/>
      <c r="TBH277" s="27"/>
      <c r="TBI277" s="27"/>
      <c r="TBJ277" s="27"/>
      <c r="TBK277" s="27"/>
      <c r="TBL277" s="27"/>
      <c r="TBM277" s="27"/>
      <c r="TBN277" s="27"/>
      <c r="TBO277" s="27"/>
      <c r="TBP277" s="27"/>
      <c r="TBQ277" s="27"/>
      <c r="TBR277" s="27"/>
      <c r="TBS277" s="27"/>
      <c r="TBT277" s="27"/>
      <c r="TBU277" s="27"/>
      <c r="TBV277" s="27"/>
      <c r="TBW277" s="27"/>
      <c r="TBX277" s="27"/>
      <c r="TBY277" s="27"/>
      <c r="TBZ277" s="27"/>
      <c r="TCA277" s="27"/>
      <c r="TCB277" s="27"/>
      <c r="TCC277" s="27"/>
      <c r="TCD277" s="27"/>
      <c r="TCE277" s="27"/>
      <c r="TCF277" s="27"/>
      <c r="TCG277" s="27"/>
      <c r="TCH277" s="27"/>
      <c r="TCI277" s="27"/>
      <c r="TCJ277" s="27"/>
      <c r="TCK277" s="27"/>
      <c r="TCL277" s="27"/>
      <c r="TCM277" s="27"/>
      <c r="TCN277" s="27"/>
      <c r="TCO277" s="27"/>
      <c r="TCP277" s="27"/>
      <c r="TCQ277" s="27"/>
      <c r="TCR277" s="27"/>
      <c r="TCS277" s="27"/>
      <c r="TCT277" s="27"/>
      <c r="TCU277" s="27"/>
      <c r="TCV277" s="27"/>
      <c r="TCW277" s="27"/>
      <c r="TCX277" s="27"/>
      <c r="TCY277" s="27"/>
      <c r="TCZ277" s="27"/>
      <c r="TDA277" s="27"/>
      <c r="TDB277" s="27"/>
      <c r="TDC277" s="27"/>
      <c r="TDD277" s="27"/>
      <c r="TDE277" s="27"/>
      <c r="TDF277" s="27"/>
      <c r="TDG277" s="27"/>
      <c r="TDH277" s="27"/>
      <c r="TDI277" s="27"/>
      <c r="TDJ277" s="27"/>
      <c r="TDK277" s="27"/>
      <c r="TDL277" s="27"/>
      <c r="TDM277" s="27"/>
      <c r="TDN277" s="27"/>
      <c r="TDO277" s="27"/>
      <c r="TDP277" s="27"/>
      <c r="TDQ277" s="27"/>
      <c r="TDR277" s="27"/>
      <c r="TDS277" s="27"/>
      <c r="TDT277" s="27"/>
      <c r="TDU277" s="27"/>
      <c r="TDV277" s="27"/>
      <c r="TDW277" s="27"/>
      <c r="TDX277" s="27"/>
      <c r="TDY277" s="27"/>
      <c r="TDZ277" s="27"/>
      <c r="TEA277" s="27"/>
      <c r="TEB277" s="27"/>
      <c r="TEC277" s="27"/>
      <c r="TED277" s="27"/>
      <c r="TEE277" s="27"/>
      <c r="TEF277" s="27"/>
      <c r="TEG277" s="27"/>
      <c r="TEH277" s="27"/>
      <c r="TEI277" s="27"/>
      <c r="TEJ277" s="27"/>
      <c r="TEK277" s="27"/>
      <c r="TEL277" s="27"/>
      <c r="TEM277" s="27"/>
      <c r="TEN277" s="27"/>
      <c r="TEO277" s="27"/>
      <c r="TEP277" s="27"/>
      <c r="TEQ277" s="27"/>
      <c r="TER277" s="27"/>
      <c r="TES277" s="27"/>
      <c r="TET277" s="27"/>
      <c r="TEU277" s="27"/>
      <c r="TEV277" s="27"/>
      <c r="TEW277" s="27"/>
      <c r="TEX277" s="27"/>
      <c r="TEY277" s="27"/>
      <c r="TEZ277" s="27"/>
      <c r="TFA277" s="27"/>
      <c r="TFB277" s="27"/>
      <c r="TFC277" s="27"/>
      <c r="TFD277" s="27"/>
      <c r="TFE277" s="27"/>
      <c r="TFF277" s="27"/>
      <c r="TFG277" s="27"/>
      <c r="TFH277" s="27"/>
      <c r="TFI277" s="27"/>
      <c r="TFJ277" s="27"/>
      <c r="TFK277" s="27"/>
      <c r="TFL277" s="27"/>
      <c r="TFM277" s="27"/>
      <c r="TFN277" s="27"/>
      <c r="TFO277" s="27"/>
      <c r="TFP277" s="27"/>
      <c r="TFQ277" s="27"/>
      <c r="TFR277" s="27"/>
      <c r="TFS277" s="27"/>
      <c r="TFT277" s="27"/>
      <c r="TFU277" s="27"/>
      <c r="TFV277" s="27"/>
      <c r="TFW277" s="27"/>
      <c r="TFX277" s="27"/>
      <c r="TFY277" s="27"/>
      <c r="TFZ277" s="27"/>
      <c r="TGA277" s="27"/>
      <c r="TGB277" s="27"/>
      <c r="TGC277" s="27"/>
      <c r="TGD277" s="27"/>
      <c r="TGE277" s="27"/>
      <c r="TGF277" s="27"/>
      <c r="TGG277" s="27"/>
      <c r="TGH277" s="27"/>
      <c r="TGI277" s="27"/>
      <c r="TGJ277" s="27"/>
      <c r="TGK277" s="27"/>
      <c r="TGL277" s="27"/>
      <c r="TGM277" s="27"/>
      <c r="TGN277" s="27"/>
      <c r="TGO277" s="27"/>
      <c r="TGP277" s="27"/>
      <c r="TGQ277" s="27"/>
      <c r="TGR277" s="27"/>
      <c r="TGS277" s="27"/>
      <c r="TGT277" s="27"/>
      <c r="TGU277" s="27"/>
      <c r="TGV277" s="27"/>
      <c r="TGW277" s="27"/>
      <c r="TGX277" s="27"/>
      <c r="TGY277" s="27"/>
      <c r="TGZ277" s="27"/>
      <c r="THA277" s="27"/>
      <c r="THB277" s="27"/>
      <c r="THC277" s="27"/>
      <c r="THD277" s="27"/>
      <c r="THE277" s="27"/>
      <c r="THF277" s="27"/>
      <c r="THG277" s="27"/>
      <c r="THH277" s="27"/>
      <c r="THI277" s="27"/>
      <c r="THJ277" s="27"/>
      <c r="THK277" s="27"/>
      <c r="THL277" s="27"/>
      <c r="THM277" s="27"/>
      <c r="THN277" s="27"/>
      <c r="THO277" s="27"/>
      <c r="THP277" s="27"/>
      <c r="THQ277" s="27"/>
      <c r="THR277" s="27"/>
      <c r="THS277" s="27"/>
      <c r="THT277" s="27"/>
      <c r="THU277" s="27"/>
      <c r="THV277" s="27"/>
      <c r="THW277" s="27"/>
      <c r="THX277" s="27"/>
      <c r="THY277" s="27"/>
      <c r="THZ277" s="27"/>
      <c r="TIA277" s="27"/>
      <c r="TIB277" s="27"/>
      <c r="TIC277" s="27"/>
      <c r="TID277" s="27"/>
      <c r="TIE277" s="27"/>
      <c r="TIF277" s="27"/>
      <c r="TIG277" s="27"/>
      <c r="TIH277" s="27"/>
      <c r="TII277" s="27"/>
      <c r="TIJ277" s="27"/>
      <c r="TIK277" s="27"/>
      <c r="TIL277" s="27"/>
      <c r="TIM277" s="27"/>
      <c r="TIN277" s="27"/>
      <c r="TIO277" s="27"/>
      <c r="TIP277" s="27"/>
      <c r="TIQ277" s="27"/>
      <c r="TIR277" s="27"/>
      <c r="TIS277" s="27"/>
      <c r="TIT277" s="27"/>
      <c r="TIU277" s="27"/>
      <c r="TIV277" s="27"/>
      <c r="TIW277" s="27"/>
      <c r="TIX277" s="27"/>
      <c r="TIY277" s="27"/>
      <c r="TIZ277" s="27"/>
      <c r="TJA277" s="27"/>
      <c r="TJB277" s="27"/>
      <c r="TJC277" s="27"/>
      <c r="TJD277" s="27"/>
      <c r="TJE277" s="27"/>
      <c r="TJF277" s="27"/>
      <c r="TJG277" s="27"/>
      <c r="TJH277" s="27"/>
      <c r="TJI277" s="27"/>
      <c r="TJJ277" s="27"/>
      <c r="TJK277" s="27"/>
      <c r="TJL277" s="27"/>
      <c r="TJM277" s="27"/>
      <c r="TJN277" s="27"/>
      <c r="TJO277" s="27"/>
      <c r="TJP277" s="27"/>
      <c r="TJQ277" s="27"/>
      <c r="TJR277" s="27"/>
      <c r="TJS277" s="27"/>
      <c r="TJT277" s="27"/>
      <c r="TJU277" s="27"/>
      <c r="TJV277" s="27"/>
      <c r="TJW277" s="27"/>
      <c r="TJX277" s="27"/>
      <c r="TJY277" s="27"/>
      <c r="TJZ277" s="27"/>
      <c r="TKA277" s="27"/>
      <c r="TKB277" s="27"/>
      <c r="TKC277" s="27"/>
      <c r="TKD277" s="27"/>
      <c r="TKE277" s="27"/>
      <c r="TKF277" s="27"/>
      <c r="TKG277" s="27"/>
      <c r="TKH277" s="27"/>
      <c r="TKI277" s="27"/>
      <c r="TKJ277" s="27"/>
      <c r="TKK277" s="27"/>
      <c r="TKL277" s="27"/>
      <c r="TKM277" s="27"/>
      <c r="TKN277" s="27"/>
      <c r="TKO277" s="27"/>
      <c r="TKP277" s="27"/>
      <c r="TKQ277" s="27"/>
      <c r="TKR277" s="27"/>
      <c r="TKS277" s="27"/>
      <c r="TKT277" s="27"/>
      <c r="TKU277" s="27"/>
      <c r="TKV277" s="27"/>
      <c r="TKW277" s="27"/>
      <c r="TKX277" s="27"/>
      <c r="TKY277" s="27"/>
      <c r="TKZ277" s="27"/>
      <c r="TLA277" s="27"/>
      <c r="TLB277" s="27"/>
      <c r="TLC277" s="27"/>
      <c r="TLD277" s="27"/>
      <c r="TLE277" s="27"/>
      <c r="TLF277" s="27"/>
      <c r="TLG277" s="27"/>
      <c r="TLH277" s="27"/>
      <c r="TLI277" s="27"/>
      <c r="TLJ277" s="27"/>
      <c r="TLK277" s="27"/>
      <c r="TLL277" s="27"/>
      <c r="TLM277" s="27"/>
      <c r="TLN277" s="27"/>
      <c r="TLO277" s="27"/>
      <c r="TLP277" s="27"/>
      <c r="TLQ277" s="27"/>
      <c r="TLR277" s="27"/>
      <c r="TLS277" s="27"/>
      <c r="TLT277" s="27"/>
      <c r="TLU277" s="27"/>
      <c r="TLV277" s="27"/>
      <c r="TLW277" s="27"/>
      <c r="TLX277" s="27"/>
      <c r="TLY277" s="27"/>
      <c r="TLZ277" s="27"/>
      <c r="TMA277" s="27"/>
      <c r="TMB277" s="27"/>
      <c r="TMC277" s="27"/>
      <c r="TMD277" s="27"/>
      <c r="TME277" s="27"/>
      <c r="TMF277" s="27"/>
      <c r="TMG277" s="27"/>
      <c r="TMH277" s="27"/>
      <c r="TMI277" s="27"/>
      <c r="TMJ277" s="27"/>
      <c r="TMK277" s="27"/>
      <c r="TML277" s="27"/>
      <c r="TMM277" s="27"/>
      <c r="TMN277" s="27"/>
      <c r="TMO277" s="27"/>
      <c r="TMP277" s="27"/>
      <c r="TMQ277" s="27"/>
      <c r="TMR277" s="27"/>
      <c r="TMS277" s="27"/>
      <c r="TMT277" s="27"/>
      <c r="TMU277" s="27"/>
      <c r="TMV277" s="27"/>
      <c r="TMW277" s="27"/>
      <c r="TMX277" s="27"/>
      <c r="TMY277" s="27"/>
      <c r="TMZ277" s="27"/>
      <c r="TNA277" s="27"/>
      <c r="TNB277" s="27"/>
      <c r="TNC277" s="27"/>
      <c r="TND277" s="27"/>
      <c r="TNE277" s="27"/>
      <c r="TNF277" s="27"/>
      <c r="TNG277" s="27"/>
      <c r="TNH277" s="27"/>
      <c r="TNI277" s="27"/>
      <c r="TNJ277" s="27"/>
      <c r="TNK277" s="27"/>
      <c r="TNL277" s="27"/>
      <c r="TNM277" s="27"/>
      <c r="TNN277" s="27"/>
      <c r="TNO277" s="27"/>
      <c r="TNP277" s="27"/>
      <c r="TNQ277" s="27"/>
      <c r="TNR277" s="27"/>
      <c r="TNS277" s="27"/>
      <c r="TNT277" s="27"/>
      <c r="TNU277" s="27"/>
      <c r="TNV277" s="27"/>
      <c r="TNW277" s="27"/>
      <c r="TNX277" s="27"/>
      <c r="TNY277" s="27"/>
      <c r="TNZ277" s="27"/>
      <c r="TOA277" s="27"/>
      <c r="TOB277" s="27"/>
      <c r="TOC277" s="27"/>
      <c r="TOD277" s="27"/>
      <c r="TOE277" s="27"/>
      <c r="TOF277" s="27"/>
      <c r="TOG277" s="27"/>
      <c r="TOH277" s="27"/>
      <c r="TOI277" s="27"/>
      <c r="TOJ277" s="27"/>
      <c r="TOK277" s="27"/>
      <c r="TOL277" s="27"/>
      <c r="TOM277" s="27"/>
      <c r="TON277" s="27"/>
      <c r="TOO277" s="27"/>
      <c r="TOP277" s="27"/>
      <c r="TOQ277" s="27"/>
      <c r="TOR277" s="27"/>
      <c r="TOS277" s="27"/>
      <c r="TOT277" s="27"/>
      <c r="TOU277" s="27"/>
      <c r="TOV277" s="27"/>
      <c r="TOW277" s="27"/>
      <c r="TOX277" s="27"/>
      <c r="TOY277" s="27"/>
      <c r="TOZ277" s="27"/>
      <c r="TPA277" s="27"/>
      <c r="TPB277" s="27"/>
      <c r="TPC277" s="27"/>
      <c r="TPD277" s="27"/>
      <c r="TPE277" s="27"/>
      <c r="TPF277" s="27"/>
      <c r="TPG277" s="27"/>
      <c r="TPH277" s="27"/>
      <c r="TPI277" s="27"/>
      <c r="TPJ277" s="27"/>
      <c r="TPK277" s="27"/>
      <c r="TPL277" s="27"/>
      <c r="TPM277" s="27"/>
      <c r="TPN277" s="27"/>
      <c r="TPO277" s="27"/>
      <c r="TPP277" s="27"/>
      <c r="TPQ277" s="27"/>
      <c r="TPR277" s="27"/>
      <c r="TPS277" s="27"/>
      <c r="TPT277" s="27"/>
      <c r="TPU277" s="27"/>
      <c r="TPV277" s="27"/>
      <c r="TPW277" s="27"/>
      <c r="TPX277" s="27"/>
      <c r="TPY277" s="27"/>
      <c r="TPZ277" s="27"/>
      <c r="TQA277" s="27"/>
      <c r="TQB277" s="27"/>
      <c r="TQC277" s="27"/>
      <c r="TQD277" s="27"/>
      <c r="TQE277" s="27"/>
      <c r="TQF277" s="27"/>
      <c r="TQG277" s="27"/>
      <c r="TQH277" s="27"/>
      <c r="TQI277" s="27"/>
      <c r="TQJ277" s="27"/>
      <c r="TQK277" s="27"/>
      <c r="TQL277" s="27"/>
      <c r="TQM277" s="27"/>
      <c r="TQN277" s="27"/>
      <c r="TQO277" s="27"/>
      <c r="TQP277" s="27"/>
      <c r="TQQ277" s="27"/>
      <c r="TQR277" s="27"/>
      <c r="TQS277" s="27"/>
      <c r="TQT277" s="27"/>
      <c r="TQU277" s="27"/>
      <c r="TQV277" s="27"/>
      <c r="TQW277" s="27"/>
      <c r="TQX277" s="27"/>
      <c r="TQY277" s="27"/>
      <c r="TQZ277" s="27"/>
      <c r="TRA277" s="27"/>
      <c r="TRB277" s="27"/>
      <c r="TRC277" s="27"/>
      <c r="TRD277" s="27"/>
      <c r="TRE277" s="27"/>
      <c r="TRF277" s="27"/>
      <c r="TRG277" s="27"/>
      <c r="TRH277" s="27"/>
      <c r="TRI277" s="27"/>
      <c r="TRJ277" s="27"/>
      <c r="TRK277" s="27"/>
      <c r="TRL277" s="27"/>
      <c r="TRM277" s="27"/>
      <c r="TRN277" s="27"/>
      <c r="TRO277" s="27"/>
      <c r="TRP277" s="27"/>
      <c r="TRQ277" s="27"/>
      <c r="TRR277" s="27"/>
      <c r="TRS277" s="27"/>
      <c r="TRT277" s="27"/>
      <c r="TRU277" s="27"/>
      <c r="TRV277" s="27"/>
      <c r="TRW277" s="27"/>
      <c r="TRX277" s="27"/>
      <c r="TRY277" s="27"/>
      <c r="TRZ277" s="27"/>
      <c r="TSA277" s="27"/>
      <c r="TSB277" s="27"/>
      <c r="TSC277" s="27"/>
      <c r="TSD277" s="27"/>
      <c r="TSE277" s="27"/>
      <c r="TSF277" s="27"/>
      <c r="TSG277" s="27"/>
      <c r="TSH277" s="27"/>
      <c r="TSI277" s="27"/>
      <c r="TSJ277" s="27"/>
      <c r="TSK277" s="27"/>
      <c r="TSL277" s="27"/>
      <c r="TSM277" s="27"/>
      <c r="TSN277" s="27"/>
      <c r="TSO277" s="27"/>
      <c r="TSP277" s="27"/>
      <c r="TSQ277" s="27"/>
      <c r="TSR277" s="27"/>
      <c r="TSS277" s="27"/>
      <c r="TST277" s="27"/>
      <c r="TSU277" s="27"/>
      <c r="TSV277" s="27"/>
      <c r="TSW277" s="27"/>
      <c r="TSX277" s="27"/>
      <c r="TSY277" s="27"/>
      <c r="TSZ277" s="27"/>
      <c r="TTA277" s="27"/>
      <c r="TTB277" s="27"/>
      <c r="TTC277" s="27"/>
      <c r="TTD277" s="27"/>
      <c r="TTE277" s="27"/>
      <c r="TTF277" s="27"/>
      <c r="TTG277" s="27"/>
      <c r="TTH277" s="27"/>
      <c r="TTI277" s="27"/>
      <c r="TTJ277" s="27"/>
      <c r="TTK277" s="27"/>
      <c r="TTL277" s="27"/>
      <c r="TTM277" s="27"/>
      <c r="TTN277" s="27"/>
      <c r="TTO277" s="27"/>
      <c r="TTP277" s="27"/>
      <c r="TTQ277" s="27"/>
      <c r="TTR277" s="27"/>
      <c r="TTS277" s="27"/>
      <c r="TTT277" s="27"/>
      <c r="TTU277" s="27"/>
      <c r="TTV277" s="27"/>
      <c r="TTW277" s="27"/>
      <c r="TTX277" s="27"/>
      <c r="TTY277" s="27"/>
      <c r="TTZ277" s="27"/>
      <c r="TUA277" s="27"/>
      <c r="TUB277" s="27"/>
      <c r="TUC277" s="27"/>
      <c r="TUD277" s="27"/>
      <c r="TUE277" s="27"/>
      <c r="TUF277" s="27"/>
      <c r="TUG277" s="27"/>
      <c r="TUH277" s="27"/>
      <c r="TUI277" s="27"/>
      <c r="TUJ277" s="27"/>
      <c r="TUK277" s="27"/>
      <c r="TUL277" s="27"/>
      <c r="TUM277" s="27"/>
      <c r="TUN277" s="27"/>
      <c r="TUO277" s="27"/>
      <c r="TUP277" s="27"/>
      <c r="TUQ277" s="27"/>
      <c r="TUR277" s="27"/>
      <c r="TUS277" s="27"/>
      <c r="TUT277" s="27"/>
      <c r="TUU277" s="27"/>
      <c r="TUV277" s="27"/>
      <c r="TUW277" s="27"/>
      <c r="TUX277" s="27"/>
      <c r="TUY277" s="27"/>
      <c r="TUZ277" s="27"/>
      <c r="TVA277" s="27"/>
      <c r="TVB277" s="27"/>
      <c r="TVC277" s="27"/>
      <c r="TVD277" s="27"/>
      <c r="TVE277" s="27"/>
      <c r="TVF277" s="27"/>
      <c r="TVG277" s="27"/>
      <c r="TVH277" s="27"/>
      <c r="TVI277" s="27"/>
      <c r="TVJ277" s="27"/>
      <c r="TVK277" s="27"/>
      <c r="TVL277" s="27"/>
      <c r="TVM277" s="27"/>
      <c r="TVN277" s="27"/>
      <c r="TVO277" s="27"/>
      <c r="TVP277" s="27"/>
      <c r="TVQ277" s="27"/>
      <c r="TVR277" s="27"/>
      <c r="TVS277" s="27"/>
      <c r="TVT277" s="27"/>
      <c r="TVU277" s="27"/>
      <c r="TVV277" s="27"/>
      <c r="TVW277" s="27"/>
      <c r="TVX277" s="27"/>
      <c r="TVY277" s="27"/>
      <c r="TVZ277" s="27"/>
      <c r="TWA277" s="27"/>
      <c r="TWB277" s="27"/>
      <c r="TWC277" s="27"/>
      <c r="TWD277" s="27"/>
      <c r="TWE277" s="27"/>
      <c r="TWF277" s="27"/>
      <c r="TWG277" s="27"/>
      <c r="TWH277" s="27"/>
      <c r="TWI277" s="27"/>
      <c r="TWJ277" s="27"/>
      <c r="TWK277" s="27"/>
      <c r="TWL277" s="27"/>
      <c r="TWM277" s="27"/>
      <c r="TWN277" s="27"/>
      <c r="TWO277" s="27"/>
      <c r="TWP277" s="27"/>
      <c r="TWQ277" s="27"/>
      <c r="TWR277" s="27"/>
      <c r="TWS277" s="27"/>
      <c r="TWT277" s="27"/>
      <c r="TWU277" s="27"/>
      <c r="TWV277" s="27"/>
      <c r="TWW277" s="27"/>
      <c r="TWX277" s="27"/>
      <c r="TWY277" s="27"/>
      <c r="TWZ277" s="27"/>
      <c r="TXA277" s="27"/>
      <c r="TXB277" s="27"/>
      <c r="TXC277" s="27"/>
      <c r="TXD277" s="27"/>
      <c r="TXE277" s="27"/>
      <c r="TXF277" s="27"/>
      <c r="TXG277" s="27"/>
      <c r="TXH277" s="27"/>
      <c r="TXI277" s="27"/>
      <c r="TXJ277" s="27"/>
      <c r="TXK277" s="27"/>
      <c r="TXL277" s="27"/>
      <c r="TXM277" s="27"/>
      <c r="TXN277" s="27"/>
      <c r="TXO277" s="27"/>
      <c r="TXP277" s="27"/>
      <c r="TXQ277" s="27"/>
      <c r="TXR277" s="27"/>
      <c r="TXS277" s="27"/>
      <c r="TXT277" s="27"/>
      <c r="TXU277" s="27"/>
      <c r="TXV277" s="27"/>
      <c r="TXW277" s="27"/>
      <c r="TXX277" s="27"/>
      <c r="TXY277" s="27"/>
      <c r="TXZ277" s="27"/>
      <c r="TYA277" s="27"/>
      <c r="TYB277" s="27"/>
      <c r="TYC277" s="27"/>
      <c r="TYD277" s="27"/>
      <c r="TYE277" s="27"/>
      <c r="TYF277" s="27"/>
      <c r="TYG277" s="27"/>
      <c r="TYH277" s="27"/>
      <c r="TYI277" s="27"/>
      <c r="TYJ277" s="27"/>
      <c r="TYK277" s="27"/>
      <c r="TYL277" s="27"/>
      <c r="TYM277" s="27"/>
      <c r="TYN277" s="27"/>
      <c r="TYO277" s="27"/>
      <c r="TYP277" s="27"/>
      <c r="TYQ277" s="27"/>
      <c r="TYR277" s="27"/>
      <c r="TYS277" s="27"/>
      <c r="TYT277" s="27"/>
      <c r="TYU277" s="27"/>
      <c r="TYV277" s="27"/>
      <c r="TYW277" s="27"/>
      <c r="TYX277" s="27"/>
      <c r="TYY277" s="27"/>
      <c r="TYZ277" s="27"/>
      <c r="TZA277" s="27"/>
      <c r="TZB277" s="27"/>
      <c r="TZC277" s="27"/>
      <c r="TZD277" s="27"/>
      <c r="TZE277" s="27"/>
      <c r="TZF277" s="27"/>
      <c r="TZG277" s="27"/>
      <c r="TZH277" s="27"/>
      <c r="TZI277" s="27"/>
      <c r="TZJ277" s="27"/>
      <c r="TZK277" s="27"/>
      <c r="TZL277" s="27"/>
      <c r="TZM277" s="27"/>
      <c r="TZN277" s="27"/>
      <c r="TZO277" s="27"/>
      <c r="TZP277" s="27"/>
      <c r="TZQ277" s="27"/>
      <c r="TZR277" s="27"/>
      <c r="TZS277" s="27"/>
      <c r="TZT277" s="27"/>
      <c r="TZU277" s="27"/>
      <c r="TZV277" s="27"/>
      <c r="TZW277" s="27"/>
      <c r="TZX277" s="27"/>
      <c r="TZY277" s="27"/>
      <c r="TZZ277" s="27"/>
      <c r="UAA277" s="27"/>
      <c r="UAB277" s="27"/>
      <c r="UAC277" s="27"/>
      <c r="UAD277" s="27"/>
      <c r="UAE277" s="27"/>
      <c r="UAF277" s="27"/>
      <c r="UAG277" s="27"/>
      <c r="UAH277" s="27"/>
      <c r="UAI277" s="27"/>
      <c r="UAJ277" s="27"/>
      <c r="UAK277" s="27"/>
      <c r="UAL277" s="27"/>
      <c r="UAM277" s="27"/>
      <c r="UAN277" s="27"/>
      <c r="UAO277" s="27"/>
      <c r="UAP277" s="27"/>
      <c r="UAQ277" s="27"/>
      <c r="UAR277" s="27"/>
      <c r="UAS277" s="27"/>
      <c r="UAT277" s="27"/>
      <c r="UAU277" s="27"/>
      <c r="UAV277" s="27"/>
      <c r="UAW277" s="27"/>
      <c r="UAX277" s="27"/>
      <c r="UAY277" s="27"/>
      <c r="UAZ277" s="27"/>
      <c r="UBA277" s="27"/>
      <c r="UBB277" s="27"/>
      <c r="UBC277" s="27"/>
      <c r="UBD277" s="27"/>
      <c r="UBE277" s="27"/>
      <c r="UBF277" s="27"/>
      <c r="UBG277" s="27"/>
      <c r="UBH277" s="27"/>
      <c r="UBI277" s="27"/>
      <c r="UBJ277" s="27"/>
      <c r="UBK277" s="27"/>
      <c r="UBL277" s="27"/>
      <c r="UBM277" s="27"/>
      <c r="UBN277" s="27"/>
      <c r="UBO277" s="27"/>
      <c r="UBP277" s="27"/>
      <c r="UBQ277" s="27"/>
      <c r="UBR277" s="27"/>
      <c r="UBS277" s="27"/>
      <c r="UBT277" s="27"/>
      <c r="UBU277" s="27"/>
      <c r="UBV277" s="27"/>
      <c r="UBW277" s="27"/>
      <c r="UBX277" s="27"/>
      <c r="UBY277" s="27"/>
      <c r="UBZ277" s="27"/>
      <c r="UCA277" s="27"/>
      <c r="UCB277" s="27"/>
      <c r="UCC277" s="27"/>
      <c r="UCD277" s="27"/>
      <c r="UCE277" s="27"/>
      <c r="UCF277" s="27"/>
      <c r="UCG277" s="27"/>
      <c r="UCH277" s="27"/>
      <c r="UCI277" s="27"/>
      <c r="UCJ277" s="27"/>
      <c r="UCK277" s="27"/>
      <c r="UCL277" s="27"/>
      <c r="UCM277" s="27"/>
      <c r="UCN277" s="27"/>
      <c r="UCO277" s="27"/>
      <c r="UCP277" s="27"/>
      <c r="UCQ277" s="27"/>
      <c r="UCR277" s="27"/>
      <c r="UCS277" s="27"/>
      <c r="UCT277" s="27"/>
      <c r="UCU277" s="27"/>
      <c r="UCV277" s="27"/>
      <c r="UCW277" s="27"/>
      <c r="UCX277" s="27"/>
      <c r="UCY277" s="27"/>
      <c r="UCZ277" s="27"/>
      <c r="UDA277" s="27"/>
      <c r="UDB277" s="27"/>
      <c r="UDC277" s="27"/>
      <c r="UDD277" s="27"/>
      <c r="UDE277" s="27"/>
      <c r="UDF277" s="27"/>
      <c r="UDG277" s="27"/>
      <c r="UDH277" s="27"/>
      <c r="UDI277" s="27"/>
      <c r="UDJ277" s="27"/>
      <c r="UDK277" s="27"/>
      <c r="UDL277" s="27"/>
      <c r="UDM277" s="27"/>
      <c r="UDN277" s="27"/>
      <c r="UDO277" s="27"/>
      <c r="UDP277" s="27"/>
      <c r="UDQ277" s="27"/>
      <c r="UDR277" s="27"/>
      <c r="UDS277" s="27"/>
      <c r="UDT277" s="27"/>
      <c r="UDU277" s="27"/>
      <c r="UDV277" s="27"/>
      <c r="UDW277" s="27"/>
      <c r="UDX277" s="27"/>
      <c r="UDY277" s="27"/>
      <c r="UDZ277" s="27"/>
      <c r="UEA277" s="27"/>
      <c r="UEB277" s="27"/>
      <c r="UEC277" s="27"/>
      <c r="UED277" s="27"/>
      <c r="UEE277" s="27"/>
      <c r="UEF277" s="27"/>
      <c r="UEG277" s="27"/>
      <c r="UEH277" s="27"/>
      <c r="UEI277" s="27"/>
      <c r="UEJ277" s="27"/>
      <c r="UEK277" s="27"/>
      <c r="UEL277" s="27"/>
      <c r="UEM277" s="27"/>
      <c r="UEN277" s="27"/>
      <c r="UEO277" s="27"/>
      <c r="UEP277" s="27"/>
      <c r="UEQ277" s="27"/>
      <c r="UER277" s="27"/>
      <c r="UES277" s="27"/>
      <c r="UET277" s="27"/>
      <c r="UEU277" s="27"/>
      <c r="UEV277" s="27"/>
      <c r="UEW277" s="27"/>
      <c r="UEX277" s="27"/>
      <c r="UEY277" s="27"/>
      <c r="UEZ277" s="27"/>
      <c r="UFA277" s="27"/>
      <c r="UFB277" s="27"/>
      <c r="UFC277" s="27"/>
      <c r="UFD277" s="27"/>
      <c r="UFE277" s="27"/>
      <c r="UFF277" s="27"/>
      <c r="UFG277" s="27"/>
      <c r="UFH277" s="27"/>
      <c r="UFI277" s="27"/>
      <c r="UFJ277" s="27"/>
      <c r="UFK277" s="27"/>
      <c r="UFL277" s="27"/>
      <c r="UFM277" s="27"/>
      <c r="UFN277" s="27"/>
      <c r="UFO277" s="27"/>
      <c r="UFP277" s="27"/>
      <c r="UFQ277" s="27"/>
      <c r="UFR277" s="27"/>
      <c r="UFS277" s="27"/>
      <c r="UFT277" s="27"/>
      <c r="UFU277" s="27"/>
      <c r="UFV277" s="27"/>
      <c r="UFW277" s="27"/>
      <c r="UFX277" s="27"/>
      <c r="UFY277" s="27"/>
      <c r="UFZ277" s="27"/>
      <c r="UGA277" s="27"/>
      <c r="UGB277" s="27"/>
      <c r="UGC277" s="27"/>
      <c r="UGD277" s="27"/>
      <c r="UGE277" s="27"/>
      <c r="UGF277" s="27"/>
      <c r="UGG277" s="27"/>
      <c r="UGH277" s="27"/>
      <c r="UGI277" s="27"/>
      <c r="UGJ277" s="27"/>
      <c r="UGK277" s="27"/>
      <c r="UGL277" s="27"/>
      <c r="UGM277" s="27"/>
      <c r="UGN277" s="27"/>
      <c r="UGO277" s="27"/>
      <c r="UGP277" s="27"/>
      <c r="UGQ277" s="27"/>
      <c r="UGR277" s="27"/>
      <c r="UGS277" s="27"/>
      <c r="UGT277" s="27"/>
      <c r="UGU277" s="27"/>
      <c r="UGV277" s="27"/>
      <c r="UGW277" s="27"/>
      <c r="UGX277" s="27"/>
      <c r="UGY277" s="27"/>
      <c r="UGZ277" s="27"/>
      <c r="UHA277" s="27"/>
      <c r="UHB277" s="27"/>
      <c r="UHC277" s="27"/>
      <c r="UHD277" s="27"/>
      <c r="UHE277" s="27"/>
      <c r="UHF277" s="27"/>
      <c r="UHG277" s="27"/>
      <c r="UHH277" s="27"/>
      <c r="UHI277" s="27"/>
      <c r="UHJ277" s="27"/>
      <c r="UHK277" s="27"/>
      <c r="UHL277" s="27"/>
      <c r="UHM277" s="27"/>
      <c r="UHN277" s="27"/>
      <c r="UHO277" s="27"/>
      <c r="UHP277" s="27"/>
      <c r="UHQ277" s="27"/>
      <c r="UHR277" s="27"/>
      <c r="UHS277" s="27"/>
      <c r="UHT277" s="27"/>
      <c r="UHU277" s="27"/>
      <c r="UHV277" s="27"/>
      <c r="UHW277" s="27"/>
      <c r="UHX277" s="27"/>
      <c r="UHY277" s="27"/>
      <c r="UHZ277" s="27"/>
      <c r="UIA277" s="27"/>
      <c r="UIB277" s="27"/>
      <c r="UIC277" s="27"/>
      <c r="UID277" s="27"/>
      <c r="UIE277" s="27"/>
      <c r="UIF277" s="27"/>
      <c r="UIG277" s="27"/>
      <c r="UIH277" s="27"/>
      <c r="UII277" s="27"/>
      <c r="UIJ277" s="27"/>
      <c r="UIK277" s="27"/>
      <c r="UIL277" s="27"/>
      <c r="UIM277" s="27"/>
      <c r="UIN277" s="27"/>
      <c r="UIO277" s="27"/>
      <c r="UIP277" s="27"/>
      <c r="UIQ277" s="27"/>
      <c r="UIR277" s="27"/>
      <c r="UIS277" s="27"/>
      <c r="UIT277" s="27"/>
      <c r="UIU277" s="27"/>
      <c r="UIV277" s="27"/>
      <c r="UIW277" s="27"/>
      <c r="UIX277" s="27"/>
      <c r="UIY277" s="27"/>
      <c r="UIZ277" s="27"/>
      <c r="UJA277" s="27"/>
      <c r="UJB277" s="27"/>
      <c r="UJC277" s="27"/>
      <c r="UJD277" s="27"/>
      <c r="UJE277" s="27"/>
      <c r="UJF277" s="27"/>
      <c r="UJG277" s="27"/>
      <c r="UJH277" s="27"/>
      <c r="UJI277" s="27"/>
      <c r="UJJ277" s="27"/>
      <c r="UJK277" s="27"/>
      <c r="UJL277" s="27"/>
      <c r="UJM277" s="27"/>
      <c r="UJN277" s="27"/>
      <c r="UJO277" s="27"/>
      <c r="UJP277" s="27"/>
      <c r="UJQ277" s="27"/>
      <c r="UJR277" s="27"/>
      <c r="UJS277" s="27"/>
      <c r="UJT277" s="27"/>
      <c r="UJU277" s="27"/>
      <c r="UJV277" s="27"/>
      <c r="UJW277" s="27"/>
      <c r="UJX277" s="27"/>
      <c r="UJY277" s="27"/>
      <c r="UJZ277" s="27"/>
      <c r="UKA277" s="27"/>
      <c r="UKB277" s="27"/>
      <c r="UKC277" s="27"/>
      <c r="UKD277" s="27"/>
      <c r="UKE277" s="27"/>
      <c r="UKF277" s="27"/>
      <c r="UKG277" s="27"/>
      <c r="UKH277" s="27"/>
      <c r="UKI277" s="27"/>
      <c r="UKJ277" s="27"/>
      <c r="UKK277" s="27"/>
      <c r="UKL277" s="27"/>
      <c r="UKM277" s="27"/>
      <c r="UKN277" s="27"/>
      <c r="UKO277" s="27"/>
      <c r="UKP277" s="27"/>
      <c r="UKQ277" s="27"/>
      <c r="UKR277" s="27"/>
      <c r="UKS277" s="27"/>
      <c r="UKT277" s="27"/>
      <c r="UKU277" s="27"/>
      <c r="UKV277" s="27"/>
      <c r="UKW277" s="27"/>
      <c r="UKX277" s="27"/>
      <c r="UKY277" s="27"/>
      <c r="UKZ277" s="27"/>
      <c r="ULA277" s="27"/>
      <c r="ULB277" s="27"/>
      <c r="ULC277" s="27"/>
      <c r="ULD277" s="27"/>
      <c r="ULE277" s="27"/>
      <c r="ULF277" s="27"/>
      <c r="ULG277" s="27"/>
      <c r="ULH277" s="27"/>
      <c r="ULI277" s="27"/>
      <c r="ULJ277" s="27"/>
      <c r="ULK277" s="27"/>
      <c r="ULL277" s="27"/>
      <c r="ULM277" s="27"/>
      <c r="ULN277" s="27"/>
      <c r="ULO277" s="27"/>
      <c r="ULP277" s="27"/>
      <c r="ULQ277" s="27"/>
      <c r="ULR277" s="27"/>
      <c r="ULS277" s="27"/>
      <c r="ULT277" s="27"/>
      <c r="ULU277" s="27"/>
      <c r="ULV277" s="27"/>
      <c r="ULW277" s="27"/>
      <c r="ULX277" s="27"/>
      <c r="ULY277" s="27"/>
      <c r="ULZ277" s="27"/>
      <c r="UMA277" s="27"/>
      <c r="UMB277" s="27"/>
      <c r="UMC277" s="27"/>
      <c r="UMD277" s="27"/>
      <c r="UME277" s="27"/>
      <c r="UMF277" s="27"/>
      <c r="UMG277" s="27"/>
      <c r="UMH277" s="27"/>
      <c r="UMI277" s="27"/>
      <c r="UMJ277" s="27"/>
      <c r="UMK277" s="27"/>
      <c r="UML277" s="27"/>
      <c r="UMM277" s="27"/>
      <c r="UMN277" s="27"/>
      <c r="UMO277" s="27"/>
      <c r="UMP277" s="27"/>
      <c r="UMQ277" s="27"/>
      <c r="UMR277" s="27"/>
      <c r="UMS277" s="27"/>
      <c r="UMT277" s="27"/>
      <c r="UMU277" s="27"/>
      <c r="UMV277" s="27"/>
      <c r="UMW277" s="27"/>
      <c r="UMX277" s="27"/>
      <c r="UMY277" s="27"/>
      <c r="UMZ277" s="27"/>
      <c r="UNA277" s="27"/>
      <c r="UNB277" s="27"/>
      <c r="UNC277" s="27"/>
      <c r="UND277" s="27"/>
      <c r="UNE277" s="27"/>
      <c r="UNF277" s="27"/>
      <c r="UNG277" s="27"/>
      <c r="UNH277" s="27"/>
      <c r="UNI277" s="27"/>
      <c r="UNJ277" s="27"/>
      <c r="UNK277" s="27"/>
      <c r="UNL277" s="27"/>
      <c r="UNM277" s="27"/>
      <c r="UNN277" s="27"/>
      <c r="UNO277" s="27"/>
      <c r="UNP277" s="27"/>
      <c r="UNQ277" s="27"/>
      <c r="UNR277" s="27"/>
      <c r="UNS277" s="27"/>
      <c r="UNT277" s="27"/>
      <c r="UNU277" s="27"/>
      <c r="UNV277" s="27"/>
      <c r="UNW277" s="27"/>
      <c r="UNX277" s="27"/>
      <c r="UNY277" s="27"/>
      <c r="UNZ277" s="27"/>
      <c r="UOA277" s="27"/>
      <c r="UOB277" s="27"/>
      <c r="UOC277" s="27"/>
      <c r="UOD277" s="27"/>
      <c r="UOE277" s="27"/>
      <c r="UOF277" s="27"/>
      <c r="UOG277" s="27"/>
      <c r="UOH277" s="27"/>
      <c r="UOI277" s="27"/>
      <c r="UOJ277" s="27"/>
      <c r="UOK277" s="27"/>
      <c r="UOL277" s="27"/>
      <c r="UOM277" s="27"/>
      <c r="UON277" s="27"/>
      <c r="UOO277" s="27"/>
      <c r="UOP277" s="27"/>
      <c r="UOQ277" s="27"/>
      <c r="UOR277" s="27"/>
      <c r="UOS277" s="27"/>
      <c r="UOT277" s="27"/>
      <c r="UOU277" s="27"/>
      <c r="UOV277" s="27"/>
      <c r="UOW277" s="27"/>
      <c r="UOX277" s="27"/>
      <c r="UOY277" s="27"/>
      <c r="UOZ277" s="27"/>
      <c r="UPA277" s="27"/>
      <c r="UPB277" s="27"/>
      <c r="UPC277" s="27"/>
      <c r="UPD277" s="27"/>
      <c r="UPE277" s="27"/>
      <c r="UPF277" s="27"/>
      <c r="UPG277" s="27"/>
      <c r="UPH277" s="27"/>
      <c r="UPI277" s="27"/>
      <c r="UPJ277" s="27"/>
      <c r="UPK277" s="27"/>
      <c r="UPL277" s="27"/>
      <c r="UPM277" s="27"/>
      <c r="UPN277" s="27"/>
      <c r="UPO277" s="27"/>
      <c r="UPP277" s="27"/>
      <c r="UPQ277" s="27"/>
      <c r="UPR277" s="27"/>
      <c r="UPS277" s="27"/>
      <c r="UPT277" s="27"/>
      <c r="UPU277" s="27"/>
      <c r="UPV277" s="27"/>
      <c r="UPW277" s="27"/>
      <c r="UPX277" s="27"/>
      <c r="UPY277" s="27"/>
      <c r="UPZ277" s="27"/>
      <c r="UQA277" s="27"/>
      <c r="UQB277" s="27"/>
      <c r="UQC277" s="27"/>
      <c r="UQD277" s="27"/>
      <c r="UQE277" s="27"/>
      <c r="UQF277" s="27"/>
      <c r="UQG277" s="27"/>
      <c r="UQH277" s="27"/>
      <c r="UQI277" s="27"/>
      <c r="UQJ277" s="27"/>
      <c r="UQK277" s="27"/>
      <c r="UQL277" s="27"/>
      <c r="UQM277" s="27"/>
      <c r="UQN277" s="27"/>
      <c r="UQO277" s="27"/>
      <c r="UQP277" s="27"/>
      <c r="UQQ277" s="27"/>
      <c r="UQR277" s="27"/>
      <c r="UQS277" s="27"/>
      <c r="UQT277" s="27"/>
      <c r="UQU277" s="27"/>
      <c r="UQV277" s="27"/>
      <c r="UQW277" s="27"/>
      <c r="UQX277" s="27"/>
      <c r="UQY277" s="27"/>
      <c r="UQZ277" s="27"/>
      <c r="URA277" s="27"/>
      <c r="URB277" s="27"/>
      <c r="URC277" s="27"/>
      <c r="URD277" s="27"/>
      <c r="URE277" s="27"/>
      <c r="URF277" s="27"/>
      <c r="URG277" s="27"/>
      <c r="URH277" s="27"/>
      <c r="URI277" s="27"/>
      <c r="URJ277" s="27"/>
      <c r="URK277" s="27"/>
      <c r="URL277" s="27"/>
      <c r="URM277" s="27"/>
      <c r="URN277" s="27"/>
      <c r="URO277" s="27"/>
      <c r="URP277" s="27"/>
      <c r="URQ277" s="27"/>
      <c r="URR277" s="27"/>
      <c r="URS277" s="27"/>
      <c r="URT277" s="27"/>
      <c r="URU277" s="27"/>
      <c r="URV277" s="27"/>
      <c r="URW277" s="27"/>
      <c r="URX277" s="27"/>
      <c r="URY277" s="27"/>
      <c r="URZ277" s="27"/>
      <c r="USA277" s="27"/>
      <c r="USB277" s="27"/>
      <c r="USC277" s="27"/>
      <c r="USD277" s="27"/>
      <c r="USE277" s="27"/>
      <c r="USF277" s="27"/>
      <c r="USG277" s="27"/>
      <c r="USH277" s="27"/>
      <c r="USI277" s="27"/>
      <c r="USJ277" s="27"/>
      <c r="USK277" s="27"/>
      <c r="USL277" s="27"/>
      <c r="USM277" s="27"/>
      <c r="USN277" s="27"/>
      <c r="USO277" s="27"/>
      <c r="USP277" s="27"/>
      <c r="USQ277" s="27"/>
      <c r="USR277" s="27"/>
      <c r="USS277" s="27"/>
      <c r="UST277" s="27"/>
      <c r="USU277" s="27"/>
      <c r="USV277" s="27"/>
      <c r="USW277" s="27"/>
      <c r="USX277" s="27"/>
      <c r="USY277" s="27"/>
      <c r="USZ277" s="27"/>
      <c r="UTA277" s="27"/>
      <c r="UTB277" s="27"/>
      <c r="UTC277" s="27"/>
      <c r="UTD277" s="27"/>
      <c r="UTE277" s="27"/>
      <c r="UTF277" s="27"/>
      <c r="UTG277" s="27"/>
      <c r="UTH277" s="27"/>
      <c r="UTI277" s="27"/>
      <c r="UTJ277" s="27"/>
      <c r="UTK277" s="27"/>
      <c r="UTL277" s="27"/>
      <c r="UTM277" s="27"/>
      <c r="UTN277" s="27"/>
      <c r="UTO277" s="27"/>
      <c r="UTP277" s="27"/>
      <c r="UTQ277" s="27"/>
      <c r="UTR277" s="27"/>
      <c r="UTS277" s="27"/>
      <c r="UTT277" s="27"/>
      <c r="UTU277" s="27"/>
      <c r="UTV277" s="27"/>
      <c r="UTW277" s="27"/>
      <c r="UTX277" s="27"/>
      <c r="UTY277" s="27"/>
      <c r="UTZ277" s="27"/>
      <c r="UUA277" s="27"/>
      <c r="UUB277" s="27"/>
      <c r="UUC277" s="27"/>
      <c r="UUD277" s="27"/>
      <c r="UUE277" s="27"/>
      <c r="UUF277" s="27"/>
      <c r="UUG277" s="27"/>
      <c r="UUH277" s="27"/>
      <c r="UUI277" s="27"/>
      <c r="UUJ277" s="27"/>
      <c r="UUK277" s="27"/>
      <c r="UUL277" s="27"/>
      <c r="UUM277" s="27"/>
      <c r="UUN277" s="27"/>
      <c r="UUO277" s="27"/>
      <c r="UUP277" s="27"/>
      <c r="UUQ277" s="27"/>
      <c r="UUR277" s="27"/>
      <c r="UUS277" s="27"/>
      <c r="UUT277" s="27"/>
      <c r="UUU277" s="27"/>
      <c r="UUV277" s="27"/>
      <c r="UUW277" s="27"/>
      <c r="UUX277" s="27"/>
      <c r="UUY277" s="27"/>
      <c r="UUZ277" s="27"/>
      <c r="UVA277" s="27"/>
      <c r="UVB277" s="27"/>
      <c r="UVC277" s="27"/>
      <c r="UVD277" s="27"/>
      <c r="UVE277" s="27"/>
      <c r="UVF277" s="27"/>
      <c r="UVG277" s="27"/>
      <c r="UVH277" s="27"/>
      <c r="UVI277" s="27"/>
      <c r="UVJ277" s="27"/>
      <c r="UVK277" s="27"/>
      <c r="UVL277" s="27"/>
      <c r="UVM277" s="27"/>
      <c r="UVN277" s="27"/>
      <c r="UVO277" s="27"/>
      <c r="UVP277" s="27"/>
      <c r="UVQ277" s="27"/>
      <c r="UVR277" s="27"/>
      <c r="UVS277" s="27"/>
      <c r="UVT277" s="27"/>
      <c r="UVU277" s="27"/>
      <c r="UVV277" s="27"/>
      <c r="UVW277" s="27"/>
      <c r="UVX277" s="27"/>
      <c r="UVY277" s="27"/>
      <c r="UVZ277" s="27"/>
      <c r="UWA277" s="27"/>
      <c r="UWB277" s="27"/>
      <c r="UWC277" s="27"/>
      <c r="UWD277" s="27"/>
      <c r="UWE277" s="27"/>
      <c r="UWF277" s="27"/>
      <c r="UWG277" s="27"/>
      <c r="UWH277" s="27"/>
      <c r="UWI277" s="27"/>
      <c r="UWJ277" s="27"/>
      <c r="UWK277" s="27"/>
      <c r="UWL277" s="27"/>
      <c r="UWM277" s="27"/>
      <c r="UWN277" s="27"/>
      <c r="UWO277" s="27"/>
      <c r="UWP277" s="27"/>
      <c r="UWQ277" s="27"/>
      <c r="UWR277" s="27"/>
      <c r="UWS277" s="27"/>
      <c r="UWT277" s="27"/>
      <c r="UWU277" s="27"/>
      <c r="UWV277" s="27"/>
      <c r="UWW277" s="27"/>
      <c r="UWX277" s="27"/>
      <c r="UWY277" s="27"/>
      <c r="UWZ277" s="27"/>
      <c r="UXA277" s="27"/>
      <c r="UXB277" s="27"/>
      <c r="UXC277" s="27"/>
      <c r="UXD277" s="27"/>
      <c r="UXE277" s="27"/>
      <c r="UXF277" s="27"/>
      <c r="UXG277" s="27"/>
      <c r="UXH277" s="27"/>
      <c r="UXI277" s="27"/>
      <c r="UXJ277" s="27"/>
      <c r="UXK277" s="27"/>
      <c r="UXL277" s="27"/>
      <c r="UXM277" s="27"/>
      <c r="UXN277" s="27"/>
      <c r="UXO277" s="27"/>
      <c r="UXP277" s="27"/>
      <c r="UXQ277" s="27"/>
      <c r="UXR277" s="27"/>
      <c r="UXS277" s="27"/>
      <c r="UXT277" s="27"/>
      <c r="UXU277" s="27"/>
      <c r="UXV277" s="27"/>
      <c r="UXW277" s="27"/>
      <c r="UXX277" s="27"/>
      <c r="UXY277" s="27"/>
      <c r="UXZ277" s="27"/>
      <c r="UYA277" s="27"/>
      <c r="UYB277" s="27"/>
      <c r="UYC277" s="27"/>
      <c r="UYD277" s="27"/>
      <c r="UYE277" s="27"/>
      <c r="UYF277" s="27"/>
      <c r="UYG277" s="27"/>
      <c r="UYH277" s="27"/>
      <c r="UYI277" s="27"/>
      <c r="UYJ277" s="27"/>
      <c r="UYK277" s="27"/>
      <c r="UYL277" s="27"/>
      <c r="UYM277" s="27"/>
      <c r="UYN277" s="27"/>
      <c r="UYO277" s="27"/>
      <c r="UYP277" s="27"/>
      <c r="UYQ277" s="27"/>
      <c r="UYR277" s="27"/>
      <c r="UYS277" s="27"/>
      <c r="UYT277" s="27"/>
      <c r="UYU277" s="27"/>
      <c r="UYV277" s="27"/>
      <c r="UYW277" s="27"/>
      <c r="UYX277" s="27"/>
      <c r="UYY277" s="27"/>
      <c r="UYZ277" s="27"/>
      <c r="UZA277" s="27"/>
      <c r="UZB277" s="27"/>
      <c r="UZC277" s="27"/>
      <c r="UZD277" s="27"/>
      <c r="UZE277" s="27"/>
      <c r="UZF277" s="27"/>
      <c r="UZG277" s="27"/>
      <c r="UZH277" s="27"/>
      <c r="UZI277" s="27"/>
      <c r="UZJ277" s="27"/>
      <c r="UZK277" s="27"/>
      <c r="UZL277" s="27"/>
      <c r="UZM277" s="27"/>
      <c r="UZN277" s="27"/>
      <c r="UZO277" s="27"/>
      <c r="UZP277" s="27"/>
      <c r="UZQ277" s="27"/>
      <c r="UZR277" s="27"/>
      <c r="UZS277" s="27"/>
      <c r="UZT277" s="27"/>
      <c r="UZU277" s="27"/>
      <c r="UZV277" s="27"/>
      <c r="UZW277" s="27"/>
      <c r="UZX277" s="27"/>
      <c r="UZY277" s="27"/>
      <c r="UZZ277" s="27"/>
      <c r="VAA277" s="27"/>
      <c r="VAB277" s="27"/>
      <c r="VAC277" s="27"/>
      <c r="VAD277" s="27"/>
      <c r="VAE277" s="27"/>
      <c r="VAF277" s="27"/>
      <c r="VAG277" s="27"/>
      <c r="VAH277" s="27"/>
      <c r="VAI277" s="27"/>
      <c r="VAJ277" s="27"/>
      <c r="VAK277" s="27"/>
      <c r="VAL277" s="27"/>
      <c r="VAM277" s="27"/>
      <c r="VAN277" s="27"/>
      <c r="VAO277" s="27"/>
      <c r="VAP277" s="27"/>
      <c r="VAQ277" s="27"/>
      <c r="VAR277" s="27"/>
      <c r="VAS277" s="27"/>
      <c r="VAT277" s="27"/>
      <c r="VAU277" s="27"/>
      <c r="VAV277" s="27"/>
      <c r="VAW277" s="27"/>
      <c r="VAX277" s="27"/>
      <c r="VAY277" s="27"/>
      <c r="VAZ277" s="27"/>
      <c r="VBA277" s="27"/>
      <c r="VBB277" s="27"/>
      <c r="VBC277" s="27"/>
      <c r="VBD277" s="27"/>
      <c r="VBE277" s="27"/>
      <c r="VBF277" s="27"/>
      <c r="VBG277" s="27"/>
      <c r="VBH277" s="27"/>
      <c r="VBI277" s="27"/>
      <c r="VBJ277" s="27"/>
      <c r="VBK277" s="27"/>
      <c r="VBL277" s="27"/>
      <c r="VBM277" s="27"/>
      <c r="VBN277" s="27"/>
      <c r="VBO277" s="27"/>
      <c r="VBP277" s="27"/>
      <c r="VBQ277" s="27"/>
      <c r="VBR277" s="27"/>
      <c r="VBS277" s="27"/>
      <c r="VBT277" s="27"/>
      <c r="VBU277" s="27"/>
      <c r="VBV277" s="27"/>
      <c r="VBW277" s="27"/>
      <c r="VBX277" s="27"/>
      <c r="VBY277" s="27"/>
      <c r="VBZ277" s="27"/>
      <c r="VCA277" s="27"/>
      <c r="VCB277" s="27"/>
      <c r="VCC277" s="27"/>
      <c r="VCD277" s="27"/>
      <c r="VCE277" s="27"/>
      <c r="VCF277" s="27"/>
      <c r="VCG277" s="27"/>
      <c r="VCH277" s="27"/>
      <c r="VCI277" s="27"/>
      <c r="VCJ277" s="27"/>
      <c r="VCK277" s="27"/>
      <c r="VCL277" s="27"/>
      <c r="VCM277" s="27"/>
      <c r="VCN277" s="27"/>
      <c r="VCO277" s="27"/>
      <c r="VCP277" s="27"/>
      <c r="VCQ277" s="27"/>
      <c r="VCR277" s="27"/>
      <c r="VCS277" s="27"/>
      <c r="VCT277" s="27"/>
      <c r="VCU277" s="27"/>
      <c r="VCV277" s="27"/>
      <c r="VCW277" s="27"/>
      <c r="VCX277" s="27"/>
      <c r="VCY277" s="27"/>
      <c r="VCZ277" s="27"/>
      <c r="VDA277" s="27"/>
      <c r="VDB277" s="27"/>
      <c r="VDC277" s="27"/>
      <c r="VDD277" s="27"/>
      <c r="VDE277" s="27"/>
      <c r="VDF277" s="27"/>
      <c r="VDG277" s="27"/>
      <c r="VDH277" s="27"/>
      <c r="VDI277" s="27"/>
      <c r="VDJ277" s="27"/>
      <c r="VDK277" s="27"/>
      <c r="VDL277" s="27"/>
      <c r="VDM277" s="27"/>
      <c r="VDN277" s="27"/>
      <c r="VDO277" s="27"/>
      <c r="VDP277" s="27"/>
      <c r="VDQ277" s="27"/>
      <c r="VDR277" s="27"/>
      <c r="VDS277" s="27"/>
      <c r="VDT277" s="27"/>
      <c r="VDU277" s="27"/>
      <c r="VDV277" s="27"/>
      <c r="VDW277" s="27"/>
      <c r="VDX277" s="27"/>
      <c r="VDY277" s="27"/>
      <c r="VDZ277" s="27"/>
      <c r="VEA277" s="27"/>
      <c r="VEB277" s="27"/>
      <c r="VEC277" s="27"/>
      <c r="VED277" s="27"/>
      <c r="VEE277" s="27"/>
      <c r="VEF277" s="27"/>
      <c r="VEG277" s="27"/>
      <c r="VEH277" s="27"/>
      <c r="VEI277" s="27"/>
      <c r="VEJ277" s="27"/>
      <c r="VEK277" s="27"/>
      <c r="VEL277" s="27"/>
      <c r="VEM277" s="27"/>
      <c r="VEN277" s="27"/>
      <c r="VEO277" s="27"/>
      <c r="VEP277" s="27"/>
      <c r="VEQ277" s="27"/>
      <c r="VER277" s="27"/>
      <c r="VES277" s="27"/>
      <c r="VET277" s="27"/>
      <c r="VEU277" s="27"/>
      <c r="VEV277" s="27"/>
      <c r="VEW277" s="27"/>
      <c r="VEX277" s="27"/>
      <c r="VEY277" s="27"/>
      <c r="VEZ277" s="27"/>
      <c r="VFA277" s="27"/>
      <c r="VFB277" s="27"/>
      <c r="VFC277" s="27"/>
      <c r="VFD277" s="27"/>
      <c r="VFE277" s="27"/>
      <c r="VFF277" s="27"/>
      <c r="VFG277" s="27"/>
      <c r="VFH277" s="27"/>
      <c r="VFI277" s="27"/>
      <c r="VFJ277" s="27"/>
      <c r="VFK277" s="27"/>
      <c r="VFL277" s="27"/>
      <c r="VFM277" s="27"/>
      <c r="VFN277" s="27"/>
      <c r="VFO277" s="27"/>
      <c r="VFP277" s="27"/>
      <c r="VFQ277" s="27"/>
      <c r="VFR277" s="27"/>
      <c r="VFS277" s="27"/>
      <c r="VFT277" s="27"/>
      <c r="VFU277" s="27"/>
      <c r="VFV277" s="27"/>
      <c r="VFW277" s="27"/>
      <c r="VFX277" s="27"/>
      <c r="VFY277" s="27"/>
      <c r="VFZ277" s="27"/>
      <c r="VGA277" s="27"/>
      <c r="VGB277" s="27"/>
      <c r="VGC277" s="27"/>
      <c r="VGD277" s="27"/>
      <c r="VGE277" s="27"/>
      <c r="VGF277" s="27"/>
      <c r="VGG277" s="27"/>
      <c r="VGH277" s="27"/>
      <c r="VGI277" s="27"/>
      <c r="VGJ277" s="27"/>
      <c r="VGK277" s="27"/>
      <c r="VGL277" s="27"/>
      <c r="VGM277" s="27"/>
      <c r="VGN277" s="27"/>
      <c r="VGO277" s="27"/>
      <c r="VGP277" s="27"/>
      <c r="VGQ277" s="27"/>
      <c r="VGR277" s="27"/>
      <c r="VGS277" s="27"/>
      <c r="VGT277" s="27"/>
      <c r="VGU277" s="27"/>
      <c r="VGV277" s="27"/>
      <c r="VGW277" s="27"/>
      <c r="VGX277" s="27"/>
      <c r="VGY277" s="27"/>
      <c r="VGZ277" s="27"/>
      <c r="VHA277" s="27"/>
      <c r="VHB277" s="27"/>
      <c r="VHC277" s="27"/>
      <c r="VHD277" s="27"/>
      <c r="VHE277" s="27"/>
      <c r="VHF277" s="27"/>
      <c r="VHG277" s="27"/>
      <c r="VHH277" s="27"/>
      <c r="VHI277" s="27"/>
      <c r="VHJ277" s="27"/>
      <c r="VHK277" s="27"/>
      <c r="VHL277" s="27"/>
      <c r="VHM277" s="27"/>
      <c r="VHN277" s="27"/>
      <c r="VHO277" s="27"/>
      <c r="VHP277" s="27"/>
      <c r="VHQ277" s="27"/>
      <c r="VHR277" s="27"/>
      <c r="VHS277" s="27"/>
      <c r="VHT277" s="27"/>
      <c r="VHU277" s="27"/>
      <c r="VHV277" s="27"/>
      <c r="VHW277" s="27"/>
      <c r="VHX277" s="27"/>
      <c r="VHY277" s="27"/>
      <c r="VHZ277" s="27"/>
      <c r="VIA277" s="27"/>
      <c r="VIB277" s="27"/>
      <c r="VIC277" s="27"/>
      <c r="VID277" s="27"/>
      <c r="VIE277" s="27"/>
      <c r="VIF277" s="27"/>
      <c r="VIG277" s="27"/>
      <c r="VIH277" s="27"/>
      <c r="VII277" s="27"/>
      <c r="VIJ277" s="27"/>
      <c r="VIK277" s="27"/>
      <c r="VIL277" s="27"/>
      <c r="VIM277" s="27"/>
      <c r="VIN277" s="27"/>
      <c r="VIO277" s="27"/>
      <c r="VIP277" s="27"/>
      <c r="VIQ277" s="27"/>
      <c r="VIR277" s="27"/>
      <c r="VIS277" s="27"/>
      <c r="VIT277" s="27"/>
      <c r="VIU277" s="27"/>
      <c r="VIV277" s="27"/>
      <c r="VIW277" s="27"/>
      <c r="VIX277" s="27"/>
      <c r="VIY277" s="27"/>
      <c r="VIZ277" s="27"/>
      <c r="VJA277" s="27"/>
      <c r="VJB277" s="27"/>
      <c r="VJC277" s="27"/>
      <c r="VJD277" s="27"/>
      <c r="VJE277" s="27"/>
      <c r="VJF277" s="27"/>
      <c r="VJG277" s="27"/>
      <c r="VJH277" s="27"/>
      <c r="VJI277" s="27"/>
      <c r="VJJ277" s="27"/>
      <c r="VJK277" s="27"/>
      <c r="VJL277" s="27"/>
      <c r="VJM277" s="27"/>
      <c r="VJN277" s="27"/>
      <c r="VJO277" s="27"/>
      <c r="VJP277" s="27"/>
      <c r="VJQ277" s="27"/>
      <c r="VJR277" s="27"/>
      <c r="VJS277" s="27"/>
      <c r="VJT277" s="27"/>
      <c r="VJU277" s="27"/>
      <c r="VJV277" s="27"/>
      <c r="VJW277" s="27"/>
      <c r="VJX277" s="27"/>
      <c r="VJY277" s="27"/>
      <c r="VJZ277" s="27"/>
      <c r="VKA277" s="27"/>
      <c r="VKB277" s="27"/>
      <c r="VKC277" s="27"/>
      <c r="VKD277" s="27"/>
      <c r="VKE277" s="27"/>
      <c r="VKF277" s="27"/>
      <c r="VKG277" s="27"/>
      <c r="VKH277" s="27"/>
      <c r="VKI277" s="27"/>
      <c r="VKJ277" s="27"/>
      <c r="VKK277" s="27"/>
      <c r="VKL277" s="27"/>
      <c r="VKM277" s="27"/>
      <c r="VKN277" s="27"/>
      <c r="VKO277" s="27"/>
      <c r="VKP277" s="27"/>
      <c r="VKQ277" s="27"/>
      <c r="VKR277" s="27"/>
      <c r="VKS277" s="27"/>
      <c r="VKT277" s="27"/>
      <c r="VKU277" s="27"/>
      <c r="VKV277" s="27"/>
      <c r="VKW277" s="27"/>
      <c r="VKX277" s="27"/>
      <c r="VKY277" s="27"/>
      <c r="VKZ277" s="27"/>
      <c r="VLA277" s="27"/>
      <c r="VLB277" s="27"/>
      <c r="VLC277" s="27"/>
      <c r="VLD277" s="27"/>
      <c r="VLE277" s="27"/>
      <c r="VLF277" s="27"/>
      <c r="VLG277" s="27"/>
      <c r="VLH277" s="27"/>
      <c r="VLI277" s="27"/>
      <c r="VLJ277" s="27"/>
      <c r="VLK277" s="27"/>
      <c r="VLL277" s="27"/>
      <c r="VLM277" s="27"/>
      <c r="VLN277" s="27"/>
      <c r="VLO277" s="27"/>
      <c r="VLP277" s="27"/>
      <c r="VLQ277" s="27"/>
      <c r="VLR277" s="27"/>
      <c r="VLS277" s="27"/>
      <c r="VLT277" s="27"/>
      <c r="VLU277" s="27"/>
      <c r="VLV277" s="27"/>
      <c r="VLW277" s="27"/>
      <c r="VLX277" s="27"/>
      <c r="VLY277" s="27"/>
      <c r="VLZ277" s="27"/>
      <c r="VMA277" s="27"/>
      <c r="VMB277" s="27"/>
      <c r="VMC277" s="27"/>
      <c r="VMD277" s="27"/>
      <c r="VME277" s="27"/>
      <c r="VMF277" s="27"/>
      <c r="VMG277" s="27"/>
      <c r="VMH277" s="27"/>
      <c r="VMI277" s="27"/>
      <c r="VMJ277" s="27"/>
      <c r="VMK277" s="27"/>
      <c r="VML277" s="27"/>
      <c r="VMM277" s="27"/>
      <c r="VMN277" s="27"/>
      <c r="VMO277" s="27"/>
      <c r="VMP277" s="27"/>
      <c r="VMQ277" s="27"/>
      <c r="VMR277" s="27"/>
      <c r="VMS277" s="27"/>
      <c r="VMT277" s="27"/>
      <c r="VMU277" s="27"/>
      <c r="VMV277" s="27"/>
      <c r="VMW277" s="27"/>
      <c r="VMX277" s="27"/>
      <c r="VMY277" s="27"/>
      <c r="VMZ277" s="27"/>
      <c r="VNA277" s="27"/>
      <c r="VNB277" s="27"/>
      <c r="VNC277" s="27"/>
      <c r="VND277" s="27"/>
      <c r="VNE277" s="27"/>
      <c r="VNF277" s="27"/>
      <c r="VNG277" s="27"/>
      <c r="VNH277" s="27"/>
      <c r="VNI277" s="27"/>
      <c r="VNJ277" s="27"/>
      <c r="VNK277" s="27"/>
      <c r="VNL277" s="27"/>
      <c r="VNM277" s="27"/>
      <c r="VNN277" s="27"/>
      <c r="VNO277" s="27"/>
      <c r="VNP277" s="27"/>
      <c r="VNQ277" s="27"/>
      <c r="VNR277" s="27"/>
      <c r="VNS277" s="27"/>
      <c r="VNT277" s="27"/>
      <c r="VNU277" s="27"/>
      <c r="VNV277" s="27"/>
      <c r="VNW277" s="27"/>
      <c r="VNX277" s="27"/>
      <c r="VNY277" s="27"/>
      <c r="VNZ277" s="27"/>
      <c r="VOA277" s="27"/>
      <c r="VOB277" s="27"/>
      <c r="VOC277" s="27"/>
      <c r="VOD277" s="27"/>
      <c r="VOE277" s="27"/>
      <c r="VOF277" s="27"/>
      <c r="VOG277" s="27"/>
      <c r="VOH277" s="27"/>
      <c r="VOI277" s="27"/>
      <c r="VOJ277" s="27"/>
      <c r="VOK277" s="27"/>
      <c r="VOL277" s="27"/>
      <c r="VOM277" s="27"/>
      <c r="VON277" s="27"/>
      <c r="VOO277" s="27"/>
      <c r="VOP277" s="27"/>
      <c r="VOQ277" s="27"/>
      <c r="VOR277" s="27"/>
      <c r="VOS277" s="27"/>
      <c r="VOT277" s="27"/>
      <c r="VOU277" s="27"/>
      <c r="VOV277" s="27"/>
      <c r="VOW277" s="27"/>
      <c r="VOX277" s="27"/>
      <c r="VOY277" s="27"/>
      <c r="VOZ277" s="27"/>
      <c r="VPA277" s="27"/>
      <c r="VPB277" s="27"/>
      <c r="VPC277" s="27"/>
      <c r="VPD277" s="27"/>
      <c r="VPE277" s="27"/>
      <c r="VPF277" s="27"/>
      <c r="VPG277" s="27"/>
      <c r="VPH277" s="27"/>
      <c r="VPI277" s="27"/>
      <c r="VPJ277" s="27"/>
      <c r="VPK277" s="27"/>
      <c r="VPL277" s="27"/>
      <c r="VPM277" s="27"/>
      <c r="VPN277" s="27"/>
      <c r="VPO277" s="27"/>
      <c r="VPP277" s="27"/>
      <c r="VPQ277" s="27"/>
      <c r="VPR277" s="27"/>
      <c r="VPS277" s="27"/>
      <c r="VPT277" s="27"/>
      <c r="VPU277" s="27"/>
      <c r="VPV277" s="27"/>
      <c r="VPW277" s="27"/>
      <c r="VPX277" s="27"/>
      <c r="VPY277" s="27"/>
      <c r="VPZ277" s="27"/>
      <c r="VQA277" s="27"/>
      <c r="VQB277" s="27"/>
      <c r="VQC277" s="27"/>
      <c r="VQD277" s="27"/>
      <c r="VQE277" s="27"/>
      <c r="VQF277" s="27"/>
      <c r="VQG277" s="27"/>
      <c r="VQH277" s="27"/>
      <c r="VQI277" s="27"/>
      <c r="VQJ277" s="27"/>
      <c r="VQK277" s="27"/>
      <c r="VQL277" s="27"/>
      <c r="VQM277" s="27"/>
      <c r="VQN277" s="27"/>
      <c r="VQO277" s="27"/>
      <c r="VQP277" s="27"/>
      <c r="VQQ277" s="27"/>
      <c r="VQR277" s="27"/>
      <c r="VQS277" s="27"/>
      <c r="VQT277" s="27"/>
      <c r="VQU277" s="27"/>
      <c r="VQV277" s="27"/>
      <c r="VQW277" s="27"/>
      <c r="VQX277" s="27"/>
      <c r="VQY277" s="27"/>
      <c r="VQZ277" s="27"/>
      <c r="VRA277" s="27"/>
      <c r="VRB277" s="27"/>
      <c r="VRC277" s="27"/>
      <c r="VRD277" s="27"/>
      <c r="VRE277" s="27"/>
      <c r="VRF277" s="27"/>
      <c r="VRG277" s="27"/>
      <c r="VRH277" s="27"/>
      <c r="VRI277" s="27"/>
      <c r="VRJ277" s="27"/>
      <c r="VRK277" s="27"/>
      <c r="VRL277" s="27"/>
      <c r="VRM277" s="27"/>
      <c r="VRN277" s="27"/>
      <c r="VRO277" s="27"/>
      <c r="VRP277" s="27"/>
      <c r="VRQ277" s="27"/>
      <c r="VRR277" s="27"/>
      <c r="VRS277" s="27"/>
      <c r="VRT277" s="27"/>
      <c r="VRU277" s="27"/>
      <c r="VRV277" s="27"/>
      <c r="VRW277" s="27"/>
      <c r="VRX277" s="27"/>
      <c r="VRY277" s="27"/>
      <c r="VRZ277" s="27"/>
      <c r="VSA277" s="27"/>
      <c r="VSB277" s="27"/>
      <c r="VSC277" s="27"/>
      <c r="VSD277" s="27"/>
      <c r="VSE277" s="27"/>
      <c r="VSF277" s="27"/>
      <c r="VSG277" s="27"/>
      <c r="VSH277" s="27"/>
      <c r="VSI277" s="27"/>
      <c r="VSJ277" s="27"/>
      <c r="VSK277" s="27"/>
      <c r="VSL277" s="27"/>
      <c r="VSM277" s="27"/>
      <c r="VSN277" s="27"/>
      <c r="VSO277" s="27"/>
      <c r="VSP277" s="27"/>
      <c r="VSQ277" s="27"/>
      <c r="VSR277" s="27"/>
      <c r="VSS277" s="27"/>
      <c r="VST277" s="27"/>
      <c r="VSU277" s="27"/>
      <c r="VSV277" s="27"/>
      <c r="VSW277" s="27"/>
      <c r="VSX277" s="27"/>
      <c r="VSY277" s="27"/>
      <c r="VSZ277" s="27"/>
      <c r="VTA277" s="27"/>
      <c r="VTB277" s="27"/>
      <c r="VTC277" s="27"/>
      <c r="VTD277" s="27"/>
      <c r="VTE277" s="27"/>
      <c r="VTF277" s="27"/>
      <c r="VTG277" s="27"/>
      <c r="VTH277" s="27"/>
      <c r="VTI277" s="27"/>
      <c r="VTJ277" s="27"/>
      <c r="VTK277" s="27"/>
      <c r="VTL277" s="27"/>
      <c r="VTM277" s="27"/>
      <c r="VTN277" s="27"/>
      <c r="VTO277" s="27"/>
      <c r="VTP277" s="27"/>
      <c r="VTQ277" s="27"/>
      <c r="VTR277" s="27"/>
      <c r="VTS277" s="27"/>
      <c r="VTT277" s="27"/>
      <c r="VTU277" s="27"/>
      <c r="VTV277" s="27"/>
      <c r="VTW277" s="27"/>
      <c r="VTX277" s="27"/>
      <c r="VTY277" s="27"/>
      <c r="VTZ277" s="27"/>
      <c r="VUA277" s="27"/>
      <c r="VUB277" s="27"/>
      <c r="VUC277" s="27"/>
      <c r="VUD277" s="27"/>
      <c r="VUE277" s="27"/>
      <c r="VUF277" s="27"/>
      <c r="VUG277" s="27"/>
      <c r="VUH277" s="27"/>
      <c r="VUI277" s="27"/>
      <c r="VUJ277" s="27"/>
      <c r="VUK277" s="27"/>
      <c r="VUL277" s="27"/>
      <c r="VUM277" s="27"/>
      <c r="VUN277" s="27"/>
      <c r="VUO277" s="27"/>
      <c r="VUP277" s="27"/>
      <c r="VUQ277" s="27"/>
      <c r="VUR277" s="27"/>
      <c r="VUS277" s="27"/>
      <c r="VUT277" s="27"/>
      <c r="VUU277" s="27"/>
      <c r="VUV277" s="27"/>
      <c r="VUW277" s="27"/>
      <c r="VUX277" s="27"/>
      <c r="VUY277" s="27"/>
      <c r="VUZ277" s="27"/>
      <c r="VVA277" s="27"/>
      <c r="VVB277" s="27"/>
      <c r="VVC277" s="27"/>
      <c r="VVD277" s="27"/>
      <c r="VVE277" s="27"/>
      <c r="VVF277" s="27"/>
      <c r="VVG277" s="27"/>
      <c r="VVH277" s="27"/>
      <c r="VVI277" s="27"/>
      <c r="VVJ277" s="27"/>
      <c r="VVK277" s="27"/>
      <c r="VVL277" s="27"/>
      <c r="VVM277" s="27"/>
      <c r="VVN277" s="27"/>
      <c r="VVO277" s="27"/>
      <c r="VVP277" s="27"/>
      <c r="VVQ277" s="27"/>
      <c r="VVR277" s="27"/>
      <c r="VVS277" s="27"/>
      <c r="VVT277" s="27"/>
      <c r="VVU277" s="27"/>
      <c r="VVV277" s="27"/>
      <c r="VVW277" s="27"/>
      <c r="VVX277" s="27"/>
      <c r="VVY277" s="27"/>
      <c r="VVZ277" s="27"/>
      <c r="VWA277" s="27"/>
      <c r="VWB277" s="27"/>
      <c r="VWC277" s="27"/>
      <c r="VWD277" s="27"/>
      <c r="VWE277" s="27"/>
      <c r="VWF277" s="27"/>
      <c r="VWG277" s="27"/>
      <c r="VWH277" s="27"/>
      <c r="VWI277" s="27"/>
      <c r="VWJ277" s="27"/>
      <c r="VWK277" s="27"/>
      <c r="VWL277" s="27"/>
      <c r="VWM277" s="27"/>
      <c r="VWN277" s="27"/>
      <c r="VWO277" s="27"/>
      <c r="VWP277" s="27"/>
      <c r="VWQ277" s="27"/>
      <c r="VWR277" s="27"/>
      <c r="VWS277" s="27"/>
      <c r="VWT277" s="27"/>
      <c r="VWU277" s="27"/>
      <c r="VWV277" s="27"/>
      <c r="VWW277" s="27"/>
      <c r="VWX277" s="27"/>
      <c r="VWY277" s="27"/>
      <c r="VWZ277" s="27"/>
      <c r="VXA277" s="27"/>
      <c r="VXB277" s="27"/>
      <c r="VXC277" s="27"/>
      <c r="VXD277" s="27"/>
      <c r="VXE277" s="27"/>
      <c r="VXF277" s="27"/>
      <c r="VXG277" s="27"/>
      <c r="VXH277" s="27"/>
      <c r="VXI277" s="27"/>
      <c r="VXJ277" s="27"/>
      <c r="VXK277" s="27"/>
      <c r="VXL277" s="27"/>
      <c r="VXM277" s="27"/>
      <c r="VXN277" s="27"/>
      <c r="VXO277" s="27"/>
      <c r="VXP277" s="27"/>
      <c r="VXQ277" s="27"/>
      <c r="VXR277" s="27"/>
      <c r="VXS277" s="27"/>
      <c r="VXT277" s="27"/>
      <c r="VXU277" s="27"/>
      <c r="VXV277" s="27"/>
      <c r="VXW277" s="27"/>
      <c r="VXX277" s="27"/>
      <c r="VXY277" s="27"/>
      <c r="VXZ277" s="27"/>
      <c r="VYA277" s="27"/>
      <c r="VYB277" s="27"/>
      <c r="VYC277" s="27"/>
      <c r="VYD277" s="27"/>
      <c r="VYE277" s="27"/>
      <c r="VYF277" s="27"/>
      <c r="VYG277" s="27"/>
      <c r="VYH277" s="27"/>
      <c r="VYI277" s="27"/>
      <c r="VYJ277" s="27"/>
      <c r="VYK277" s="27"/>
      <c r="VYL277" s="27"/>
      <c r="VYM277" s="27"/>
      <c r="VYN277" s="27"/>
      <c r="VYO277" s="27"/>
      <c r="VYP277" s="27"/>
      <c r="VYQ277" s="27"/>
      <c r="VYR277" s="27"/>
      <c r="VYS277" s="27"/>
      <c r="VYT277" s="27"/>
      <c r="VYU277" s="27"/>
      <c r="VYV277" s="27"/>
      <c r="VYW277" s="27"/>
      <c r="VYX277" s="27"/>
      <c r="VYY277" s="27"/>
      <c r="VYZ277" s="27"/>
      <c r="VZA277" s="27"/>
      <c r="VZB277" s="27"/>
      <c r="VZC277" s="27"/>
      <c r="VZD277" s="27"/>
      <c r="VZE277" s="27"/>
      <c r="VZF277" s="27"/>
      <c r="VZG277" s="27"/>
      <c r="VZH277" s="27"/>
      <c r="VZI277" s="27"/>
      <c r="VZJ277" s="27"/>
      <c r="VZK277" s="27"/>
      <c r="VZL277" s="27"/>
      <c r="VZM277" s="27"/>
      <c r="VZN277" s="27"/>
      <c r="VZO277" s="27"/>
      <c r="VZP277" s="27"/>
      <c r="VZQ277" s="27"/>
      <c r="VZR277" s="27"/>
      <c r="VZS277" s="27"/>
      <c r="VZT277" s="27"/>
      <c r="VZU277" s="27"/>
      <c r="VZV277" s="27"/>
      <c r="VZW277" s="27"/>
      <c r="VZX277" s="27"/>
      <c r="VZY277" s="27"/>
      <c r="VZZ277" s="27"/>
      <c r="WAA277" s="27"/>
      <c r="WAB277" s="27"/>
      <c r="WAC277" s="27"/>
      <c r="WAD277" s="27"/>
      <c r="WAE277" s="27"/>
      <c r="WAF277" s="27"/>
      <c r="WAG277" s="27"/>
      <c r="WAH277" s="27"/>
      <c r="WAI277" s="27"/>
      <c r="WAJ277" s="27"/>
      <c r="WAK277" s="27"/>
      <c r="WAL277" s="27"/>
      <c r="WAM277" s="27"/>
      <c r="WAN277" s="27"/>
      <c r="WAO277" s="27"/>
      <c r="WAP277" s="27"/>
      <c r="WAQ277" s="27"/>
      <c r="WAR277" s="27"/>
      <c r="WAS277" s="27"/>
      <c r="WAT277" s="27"/>
      <c r="WAU277" s="27"/>
      <c r="WAV277" s="27"/>
      <c r="WAW277" s="27"/>
      <c r="WAX277" s="27"/>
      <c r="WAY277" s="27"/>
      <c r="WAZ277" s="27"/>
      <c r="WBA277" s="27"/>
      <c r="WBB277" s="27"/>
      <c r="WBC277" s="27"/>
      <c r="WBD277" s="27"/>
      <c r="WBE277" s="27"/>
      <c r="WBF277" s="27"/>
      <c r="WBG277" s="27"/>
      <c r="WBH277" s="27"/>
      <c r="WBI277" s="27"/>
      <c r="WBJ277" s="27"/>
      <c r="WBK277" s="27"/>
      <c r="WBL277" s="27"/>
      <c r="WBM277" s="27"/>
      <c r="WBN277" s="27"/>
      <c r="WBO277" s="27"/>
      <c r="WBP277" s="27"/>
      <c r="WBQ277" s="27"/>
      <c r="WBR277" s="27"/>
      <c r="WBS277" s="27"/>
      <c r="WBT277" s="27"/>
      <c r="WBU277" s="27"/>
      <c r="WBV277" s="27"/>
      <c r="WBW277" s="27"/>
      <c r="WBX277" s="27"/>
      <c r="WBY277" s="27"/>
      <c r="WBZ277" s="27"/>
      <c r="WCA277" s="27"/>
      <c r="WCB277" s="27"/>
      <c r="WCC277" s="27"/>
      <c r="WCD277" s="27"/>
      <c r="WCE277" s="27"/>
      <c r="WCF277" s="27"/>
      <c r="WCG277" s="27"/>
      <c r="WCH277" s="27"/>
      <c r="WCI277" s="27"/>
      <c r="WCJ277" s="27"/>
      <c r="WCK277" s="27"/>
      <c r="WCL277" s="27"/>
      <c r="WCM277" s="27"/>
      <c r="WCN277" s="27"/>
      <c r="WCO277" s="27"/>
      <c r="WCP277" s="27"/>
      <c r="WCQ277" s="27"/>
      <c r="WCR277" s="27"/>
      <c r="WCS277" s="27"/>
      <c r="WCT277" s="27"/>
      <c r="WCU277" s="27"/>
      <c r="WCV277" s="27"/>
      <c r="WCW277" s="27"/>
      <c r="WCX277" s="27"/>
      <c r="WCY277" s="27"/>
      <c r="WCZ277" s="27"/>
      <c r="WDA277" s="27"/>
      <c r="WDB277" s="27"/>
      <c r="WDC277" s="27"/>
      <c r="WDD277" s="27"/>
      <c r="WDE277" s="27"/>
      <c r="WDF277" s="27"/>
      <c r="WDG277" s="27"/>
      <c r="WDH277" s="27"/>
      <c r="WDI277" s="27"/>
      <c r="WDJ277" s="27"/>
      <c r="WDK277" s="27"/>
      <c r="WDL277" s="27"/>
      <c r="WDM277" s="27"/>
      <c r="WDN277" s="27"/>
      <c r="WDO277" s="27"/>
      <c r="WDP277" s="27"/>
      <c r="WDQ277" s="27"/>
      <c r="WDR277" s="27"/>
      <c r="WDS277" s="27"/>
      <c r="WDT277" s="27"/>
      <c r="WDU277" s="27"/>
      <c r="WDV277" s="27"/>
      <c r="WDW277" s="27"/>
      <c r="WDX277" s="27"/>
      <c r="WDY277" s="27"/>
      <c r="WDZ277" s="27"/>
      <c r="WEA277" s="27"/>
      <c r="WEB277" s="27"/>
      <c r="WEC277" s="27"/>
      <c r="WED277" s="27"/>
      <c r="WEE277" s="27"/>
      <c r="WEF277" s="27"/>
      <c r="WEG277" s="27"/>
      <c r="WEH277" s="27"/>
      <c r="WEI277" s="27"/>
      <c r="WEJ277" s="27"/>
      <c r="WEK277" s="27"/>
      <c r="WEL277" s="27"/>
      <c r="WEM277" s="27"/>
      <c r="WEN277" s="27"/>
      <c r="WEO277" s="27"/>
      <c r="WEP277" s="27"/>
      <c r="WEQ277" s="27"/>
      <c r="WER277" s="27"/>
      <c r="WES277" s="27"/>
      <c r="WET277" s="27"/>
      <c r="WEU277" s="27"/>
      <c r="WEV277" s="27"/>
      <c r="WEW277" s="27"/>
      <c r="WEX277" s="27"/>
      <c r="WEY277" s="27"/>
      <c r="WEZ277" s="27"/>
      <c r="WFA277" s="27"/>
      <c r="WFB277" s="27"/>
      <c r="WFC277" s="27"/>
      <c r="WFD277" s="27"/>
      <c r="WFE277" s="27"/>
      <c r="WFF277" s="27"/>
      <c r="WFG277" s="27"/>
      <c r="WFH277" s="27"/>
      <c r="WFI277" s="27"/>
      <c r="WFJ277" s="27"/>
      <c r="WFK277" s="27"/>
      <c r="WFL277" s="27"/>
      <c r="WFM277" s="27"/>
      <c r="WFN277" s="27"/>
      <c r="WFO277" s="27"/>
      <c r="WFP277" s="27"/>
      <c r="WFQ277" s="27"/>
      <c r="WFR277" s="27"/>
      <c r="WFS277" s="27"/>
      <c r="WFT277" s="27"/>
      <c r="WFU277" s="27"/>
      <c r="WFV277" s="27"/>
      <c r="WFW277" s="27"/>
      <c r="WFX277" s="27"/>
      <c r="WFY277" s="27"/>
      <c r="WFZ277" s="27"/>
      <c r="WGA277" s="27"/>
      <c r="WGB277" s="27"/>
      <c r="WGC277" s="27"/>
      <c r="WGD277" s="27"/>
      <c r="WGE277" s="27"/>
      <c r="WGF277" s="27"/>
      <c r="WGG277" s="27"/>
      <c r="WGH277" s="27"/>
      <c r="WGI277" s="27"/>
      <c r="WGJ277" s="27"/>
      <c r="WGK277" s="27"/>
      <c r="WGL277" s="27"/>
      <c r="WGM277" s="27"/>
      <c r="WGN277" s="27"/>
      <c r="WGO277" s="27"/>
      <c r="WGP277" s="27"/>
      <c r="WGQ277" s="27"/>
      <c r="WGR277" s="27"/>
      <c r="WGS277" s="27"/>
      <c r="WGT277" s="27"/>
      <c r="WGU277" s="27"/>
      <c r="WGV277" s="27"/>
      <c r="WGW277" s="27"/>
      <c r="WGX277" s="27"/>
      <c r="WGY277" s="27"/>
      <c r="WGZ277" s="27"/>
      <c r="WHA277" s="27"/>
      <c r="WHB277" s="27"/>
      <c r="WHC277" s="27"/>
      <c r="WHD277" s="27"/>
      <c r="WHE277" s="27"/>
      <c r="WHF277" s="27"/>
      <c r="WHG277" s="27"/>
      <c r="WHH277" s="27"/>
      <c r="WHI277" s="27"/>
      <c r="WHJ277" s="27"/>
      <c r="WHK277" s="27"/>
      <c r="WHL277" s="27"/>
      <c r="WHM277" s="27"/>
      <c r="WHN277" s="27"/>
      <c r="WHO277" s="27"/>
      <c r="WHP277" s="27"/>
      <c r="WHQ277" s="27"/>
      <c r="WHR277" s="27"/>
      <c r="WHS277" s="27"/>
      <c r="WHT277" s="27"/>
      <c r="WHU277" s="27"/>
      <c r="WHV277" s="27"/>
      <c r="WHW277" s="27"/>
      <c r="WHX277" s="27"/>
      <c r="WHY277" s="27"/>
      <c r="WHZ277" s="27"/>
      <c r="WIA277" s="27"/>
      <c r="WIB277" s="27"/>
      <c r="WIC277" s="27"/>
      <c r="WID277" s="27"/>
      <c r="WIE277" s="27"/>
      <c r="WIF277" s="27"/>
      <c r="WIG277" s="27"/>
      <c r="WIH277" s="27"/>
      <c r="WII277" s="27"/>
      <c r="WIJ277" s="27"/>
      <c r="WIK277" s="27"/>
      <c r="WIL277" s="27"/>
      <c r="WIM277" s="27"/>
      <c r="WIN277" s="27"/>
      <c r="WIO277" s="27"/>
      <c r="WIP277" s="27"/>
      <c r="WIQ277" s="27"/>
      <c r="WIR277" s="27"/>
      <c r="WIS277" s="27"/>
      <c r="WIT277" s="27"/>
      <c r="WIU277" s="27"/>
      <c r="WIV277" s="27"/>
      <c r="WIW277" s="27"/>
      <c r="WIX277" s="27"/>
      <c r="WIY277" s="27"/>
      <c r="WIZ277" s="27"/>
      <c r="WJA277" s="27"/>
      <c r="WJB277" s="27"/>
      <c r="WJC277" s="27"/>
      <c r="WJD277" s="27"/>
      <c r="WJE277" s="27"/>
      <c r="WJF277" s="27"/>
      <c r="WJG277" s="27"/>
      <c r="WJH277" s="27"/>
      <c r="WJI277" s="27"/>
      <c r="WJJ277" s="27"/>
      <c r="WJK277" s="27"/>
      <c r="WJL277" s="27"/>
      <c r="WJM277" s="27"/>
      <c r="WJN277" s="27"/>
      <c r="WJO277" s="27"/>
      <c r="WJP277" s="27"/>
      <c r="WJQ277" s="27"/>
      <c r="WJR277" s="27"/>
      <c r="WJS277" s="27"/>
      <c r="WJT277" s="27"/>
      <c r="WJU277" s="27"/>
      <c r="WJV277" s="27"/>
      <c r="WJW277" s="27"/>
      <c r="WJX277" s="27"/>
      <c r="WJY277" s="27"/>
      <c r="WJZ277" s="27"/>
      <c r="WKA277" s="27"/>
      <c r="WKB277" s="27"/>
      <c r="WKC277" s="27"/>
      <c r="WKD277" s="27"/>
      <c r="WKE277" s="27"/>
      <c r="WKF277" s="27"/>
      <c r="WKG277" s="27"/>
      <c r="WKH277" s="27"/>
      <c r="WKI277" s="27"/>
      <c r="WKJ277" s="27"/>
      <c r="WKK277" s="27"/>
      <c r="WKL277" s="27"/>
      <c r="WKM277" s="27"/>
      <c r="WKN277" s="27"/>
      <c r="WKO277" s="27"/>
      <c r="WKP277" s="27"/>
      <c r="WKQ277" s="27"/>
      <c r="WKR277" s="27"/>
      <c r="WKS277" s="27"/>
      <c r="WKT277" s="27"/>
      <c r="WKU277" s="27"/>
      <c r="WKV277" s="27"/>
      <c r="WKW277" s="27"/>
      <c r="WKX277" s="27"/>
      <c r="WKY277" s="27"/>
      <c r="WKZ277" s="27"/>
      <c r="WLA277" s="27"/>
      <c r="WLB277" s="27"/>
      <c r="WLC277" s="27"/>
      <c r="WLD277" s="27"/>
      <c r="WLE277" s="27"/>
      <c r="WLF277" s="27"/>
      <c r="WLG277" s="27"/>
      <c r="WLH277" s="27"/>
      <c r="WLI277" s="27"/>
      <c r="WLJ277" s="27"/>
      <c r="WLK277" s="27"/>
      <c r="WLL277" s="27"/>
      <c r="WLM277" s="27"/>
      <c r="WLN277" s="27"/>
      <c r="WLO277" s="27"/>
      <c r="WLP277" s="27"/>
      <c r="WLQ277" s="27"/>
      <c r="WLR277" s="27"/>
      <c r="WLS277" s="27"/>
      <c r="WLT277" s="27"/>
      <c r="WLU277" s="27"/>
      <c r="WLV277" s="27"/>
      <c r="WLW277" s="27"/>
      <c r="WLX277" s="27"/>
      <c r="WLY277" s="27"/>
      <c r="WLZ277" s="27"/>
      <c r="WMA277" s="27"/>
      <c r="WMB277" s="27"/>
      <c r="WMC277" s="27"/>
      <c r="WMD277" s="27"/>
      <c r="WME277" s="27"/>
      <c r="WMF277" s="27"/>
      <c r="WMG277" s="27"/>
      <c r="WMH277" s="27"/>
      <c r="WMI277" s="27"/>
      <c r="WMJ277" s="27"/>
      <c r="WMK277" s="27"/>
      <c r="WML277" s="27"/>
      <c r="WMM277" s="27"/>
      <c r="WMN277" s="27"/>
      <c r="WMO277" s="27"/>
      <c r="WMP277" s="27"/>
      <c r="WMQ277" s="27"/>
      <c r="WMR277" s="27"/>
      <c r="WMS277" s="27"/>
      <c r="WMT277" s="27"/>
      <c r="WMU277" s="27"/>
      <c r="WMV277" s="27"/>
      <c r="WMW277" s="27"/>
      <c r="WMX277" s="27"/>
      <c r="WMY277" s="27"/>
      <c r="WMZ277" s="27"/>
      <c r="WNA277" s="27"/>
      <c r="WNB277" s="27"/>
      <c r="WNC277" s="27"/>
      <c r="WND277" s="27"/>
      <c r="WNE277" s="27"/>
      <c r="WNF277" s="27"/>
      <c r="WNG277" s="27"/>
      <c r="WNH277" s="27"/>
      <c r="WNI277" s="27"/>
      <c r="WNJ277" s="27"/>
      <c r="WNK277" s="27"/>
      <c r="WNL277" s="27"/>
      <c r="WNM277" s="27"/>
      <c r="WNN277" s="27"/>
      <c r="WNO277" s="27"/>
      <c r="WNP277" s="27"/>
      <c r="WNQ277" s="27"/>
      <c r="WNR277" s="27"/>
      <c r="WNS277" s="27"/>
      <c r="WNT277" s="27"/>
      <c r="WNU277" s="27"/>
      <c r="WNV277" s="27"/>
      <c r="WNW277" s="27"/>
      <c r="WNX277" s="27"/>
      <c r="WNY277" s="27"/>
      <c r="WNZ277" s="27"/>
      <c r="WOA277" s="27"/>
      <c r="WOB277" s="27"/>
      <c r="WOC277" s="27"/>
      <c r="WOD277" s="27"/>
      <c r="WOE277" s="27"/>
      <c r="WOF277" s="27"/>
      <c r="WOG277" s="27"/>
      <c r="WOH277" s="27"/>
      <c r="WOI277" s="27"/>
      <c r="WOJ277" s="27"/>
      <c r="WOK277" s="27"/>
      <c r="WOL277" s="27"/>
      <c r="WOM277" s="27"/>
      <c r="WON277" s="27"/>
      <c r="WOO277" s="27"/>
      <c r="WOP277" s="27"/>
      <c r="WOQ277" s="27"/>
      <c r="WOR277" s="27"/>
      <c r="WOS277" s="27"/>
      <c r="WOT277" s="27"/>
      <c r="WOU277" s="27"/>
      <c r="WOV277" s="27"/>
      <c r="WOW277" s="27"/>
      <c r="WOX277" s="27"/>
      <c r="WOY277" s="27"/>
      <c r="WOZ277" s="27"/>
      <c r="WPA277" s="27"/>
      <c r="WPB277" s="27"/>
      <c r="WPC277" s="27"/>
      <c r="WPD277" s="27"/>
      <c r="WPE277" s="27"/>
      <c r="WPF277" s="27"/>
      <c r="WPG277" s="27"/>
      <c r="WPH277" s="27"/>
      <c r="WPI277" s="27"/>
      <c r="WPJ277" s="27"/>
      <c r="WPK277" s="27"/>
      <c r="WPL277" s="27"/>
      <c r="WPM277" s="27"/>
      <c r="WPN277" s="27"/>
      <c r="WPO277" s="27"/>
      <c r="WPP277" s="27"/>
      <c r="WPQ277" s="27"/>
      <c r="WPR277" s="27"/>
      <c r="WPS277" s="27"/>
      <c r="WPT277" s="27"/>
      <c r="WPU277" s="27"/>
      <c r="WPV277" s="27"/>
      <c r="WPW277" s="27"/>
      <c r="WPX277" s="27"/>
      <c r="WPY277" s="27"/>
      <c r="WPZ277" s="27"/>
      <c r="WQA277" s="27"/>
      <c r="WQB277" s="27"/>
      <c r="WQC277" s="27"/>
      <c r="WQD277" s="27"/>
      <c r="WQE277" s="27"/>
      <c r="WQF277" s="27"/>
      <c r="WQG277" s="27"/>
      <c r="WQH277" s="27"/>
      <c r="WQI277" s="27"/>
      <c r="WQJ277" s="27"/>
      <c r="WQK277" s="27"/>
      <c r="WQL277" s="27"/>
      <c r="WQM277" s="27"/>
      <c r="WQN277" s="27"/>
      <c r="WQO277" s="27"/>
      <c r="WQP277" s="27"/>
      <c r="WQQ277" s="27"/>
      <c r="WQR277" s="27"/>
      <c r="WQS277" s="27"/>
      <c r="WQT277" s="27"/>
      <c r="WQU277" s="27"/>
      <c r="WQV277" s="27"/>
      <c r="WQW277" s="27"/>
      <c r="WQX277" s="27"/>
      <c r="WQY277" s="27"/>
      <c r="WQZ277" s="27"/>
      <c r="WRA277" s="27"/>
      <c r="WRB277" s="27"/>
      <c r="WRC277" s="27"/>
      <c r="WRD277" s="27"/>
      <c r="WRE277" s="27"/>
      <c r="WRF277" s="27"/>
      <c r="WRG277" s="27"/>
      <c r="WRH277" s="27"/>
      <c r="WRI277" s="27"/>
      <c r="WRJ277" s="27"/>
      <c r="WRK277" s="27"/>
      <c r="WRL277" s="27"/>
      <c r="WRM277" s="27"/>
      <c r="WRN277" s="27"/>
      <c r="WRO277" s="27"/>
      <c r="WRP277" s="27"/>
      <c r="WRQ277" s="27"/>
      <c r="WRR277" s="27"/>
      <c r="WRS277" s="27"/>
      <c r="WRT277" s="27"/>
      <c r="WRU277" s="27"/>
      <c r="WRV277" s="27"/>
      <c r="WRW277" s="27"/>
      <c r="WRX277" s="27"/>
      <c r="WRY277" s="27"/>
      <c r="WRZ277" s="27"/>
      <c r="WSA277" s="27"/>
      <c r="WSB277" s="27"/>
      <c r="WSC277" s="27"/>
      <c r="WSD277" s="27"/>
      <c r="WSE277" s="27"/>
      <c r="WSF277" s="27"/>
      <c r="WSG277" s="27"/>
      <c r="WSH277" s="27"/>
      <c r="WSI277" s="27"/>
      <c r="WSJ277" s="27"/>
      <c r="WSK277" s="27"/>
      <c r="WSL277" s="27"/>
      <c r="WSM277" s="27"/>
      <c r="WSN277" s="27"/>
      <c r="WSO277" s="27"/>
      <c r="WSP277" s="27"/>
      <c r="WSQ277" s="27"/>
      <c r="WSR277" s="27"/>
      <c r="WSS277" s="27"/>
      <c r="WST277" s="27"/>
      <c r="WSU277" s="27"/>
      <c r="WSV277" s="27"/>
      <c r="WSW277" s="27"/>
      <c r="WSX277" s="27"/>
      <c r="WSY277" s="27"/>
      <c r="WSZ277" s="27"/>
      <c r="WTA277" s="27"/>
      <c r="WTB277" s="27"/>
      <c r="WTC277" s="27"/>
      <c r="WTD277" s="27"/>
      <c r="WTE277" s="27"/>
      <c r="WTF277" s="27"/>
      <c r="WTG277" s="27"/>
      <c r="WTH277" s="27"/>
      <c r="WTI277" s="27"/>
      <c r="WTJ277" s="27"/>
      <c r="WTK277" s="27"/>
      <c r="WTL277" s="27"/>
      <c r="WTM277" s="27"/>
      <c r="WTN277" s="27"/>
      <c r="WTO277" s="27"/>
      <c r="WTP277" s="27"/>
      <c r="WTQ277" s="27"/>
      <c r="WTR277" s="27"/>
      <c r="WTS277" s="27"/>
      <c r="WTT277" s="27"/>
      <c r="WTU277" s="27"/>
      <c r="WTV277" s="27"/>
      <c r="WTW277" s="27"/>
      <c r="WTX277" s="27"/>
      <c r="WTY277" s="27"/>
      <c r="WTZ277" s="27"/>
      <c r="WUA277" s="27"/>
      <c r="WUB277" s="27"/>
      <c r="WUC277" s="27"/>
      <c r="WUD277" s="27"/>
      <c r="WUE277" s="27"/>
      <c r="WUF277" s="27"/>
      <c r="WUG277" s="27"/>
      <c r="WUH277" s="27"/>
      <c r="WUI277" s="27"/>
      <c r="WUJ277" s="27"/>
      <c r="WUK277" s="27"/>
      <c r="WUL277" s="27"/>
      <c r="WUM277" s="27"/>
      <c r="WUN277" s="27"/>
      <c r="WUO277" s="27"/>
      <c r="WUP277" s="27"/>
      <c r="WUQ277" s="27"/>
      <c r="WUR277" s="27"/>
      <c r="WUS277" s="27"/>
      <c r="WUT277" s="27"/>
      <c r="WUU277" s="27"/>
      <c r="WUV277" s="27"/>
      <c r="WUW277" s="27"/>
      <c r="WUX277" s="27"/>
      <c r="WUY277" s="27"/>
      <c r="WUZ277" s="27"/>
      <c r="WVA277" s="27"/>
      <c r="WVB277" s="27"/>
      <c r="WVC277" s="27"/>
      <c r="WVD277" s="27"/>
      <c r="WVE277" s="27"/>
      <c r="WVF277" s="27"/>
      <c r="WVG277" s="27"/>
      <c r="WVH277" s="27"/>
      <c r="WVI277" s="27"/>
      <c r="WVJ277" s="27"/>
      <c r="WVK277" s="27"/>
      <c r="WVL277" s="27"/>
      <c r="WVM277" s="27"/>
      <c r="WVN277" s="27"/>
      <c r="WVO277" s="27"/>
      <c r="WVP277" s="27"/>
      <c r="WVQ277" s="27"/>
      <c r="WVR277" s="27"/>
      <c r="WVS277" s="27"/>
      <c r="WVT277" s="27"/>
      <c r="WVU277" s="27"/>
      <c r="WVV277" s="27"/>
      <c r="WVW277" s="27"/>
      <c r="WVX277" s="27"/>
      <c r="WVY277" s="27"/>
      <c r="WVZ277" s="27"/>
      <c r="WWA277" s="27"/>
      <c r="WWB277" s="27"/>
      <c r="WWC277" s="27"/>
      <c r="WWD277" s="27"/>
      <c r="WWE277" s="27"/>
      <c r="WWF277" s="27"/>
      <c r="WWG277" s="27"/>
      <c r="WWH277" s="27"/>
      <c r="WWI277" s="27"/>
      <c r="WWJ277" s="27"/>
      <c r="WWK277" s="27"/>
      <c r="WWL277" s="27"/>
      <c r="WWM277" s="27"/>
      <c r="WWN277" s="27"/>
      <c r="WWO277" s="27"/>
      <c r="WWP277" s="27"/>
      <c r="WWQ277" s="27"/>
      <c r="WWR277" s="27"/>
      <c r="WWS277" s="27"/>
      <c r="WWT277" s="27"/>
      <c r="WWU277" s="27"/>
      <c r="WWV277" s="27"/>
      <c r="WWW277" s="27"/>
      <c r="WWX277" s="27"/>
      <c r="WWY277" s="27"/>
      <c r="WWZ277" s="27"/>
      <c r="WXA277" s="27"/>
      <c r="WXB277" s="27"/>
      <c r="WXC277" s="27"/>
      <c r="WXD277" s="27"/>
      <c r="WXE277" s="27"/>
      <c r="WXF277" s="27"/>
      <c r="WXG277" s="27"/>
      <c r="WXH277" s="27"/>
      <c r="WXI277" s="27"/>
      <c r="WXJ277" s="27"/>
      <c r="WXK277" s="27"/>
      <c r="WXL277" s="27"/>
      <c r="WXM277" s="27"/>
      <c r="WXN277" s="27"/>
      <c r="WXO277" s="27"/>
      <c r="WXP277" s="27"/>
      <c r="WXQ277" s="27"/>
      <c r="WXR277" s="27"/>
      <c r="WXS277" s="27"/>
      <c r="WXT277" s="27"/>
      <c r="WXU277" s="27"/>
      <c r="WXV277" s="27"/>
      <c r="WXW277" s="27"/>
      <c r="WXX277" s="27"/>
      <c r="WXY277" s="27"/>
      <c r="WXZ277" s="27"/>
      <c r="WYA277" s="27"/>
      <c r="WYB277" s="27"/>
      <c r="WYC277" s="27"/>
      <c r="WYD277" s="27"/>
      <c r="WYE277" s="27"/>
      <c r="WYF277" s="27"/>
      <c r="WYG277" s="27"/>
      <c r="WYH277" s="27"/>
      <c r="WYI277" s="27"/>
      <c r="WYJ277" s="27"/>
      <c r="WYK277" s="27"/>
      <c r="WYL277" s="27"/>
      <c r="WYM277" s="27"/>
      <c r="WYN277" s="27"/>
      <c r="WYO277" s="27"/>
      <c r="WYP277" s="27"/>
      <c r="WYQ277" s="27"/>
      <c r="WYR277" s="27"/>
      <c r="WYS277" s="27"/>
      <c r="WYT277" s="27"/>
      <c r="WYU277" s="27"/>
      <c r="WYV277" s="27"/>
      <c r="WYW277" s="27"/>
      <c r="WYX277" s="27"/>
      <c r="WYY277" s="27"/>
      <c r="WYZ277" s="27"/>
      <c r="WZA277" s="27"/>
      <c r="WZB277" s="27"/>
      <c r="WZC277" s="27"/>
      <c r="WZD277" s="27"/>
      <c r="WZE277" s="27"/>
      <c r="WZF277" s="27"/>
      <c r="WZG277" s="27"/>
      <c r="WZH277" s="27"/>
      <c r="WZI277" s="27"/>
      <c r="WZJ277" s="27"/>
      <c r="WZK277" s="27"/>
      <c r="WZL277" s="27"/>
      <c r="WZM277" s="27"/>
      <c r="WZN277" s="27"/>
      <c r="WZO277" s="27"/>
      <c r="WZP277" s="27"/>
      <c r="WZQ277" s="27"/>
      <c r="WZR277" s="27"/>
      <c r="WZS277" s="27"/>
      <c r="WZT277" s="27"/>
      <c r="WZU277" s="27"/>
      <c r="WZV277" s="27"/>
      <c r="WZW277" s="27"/>
      <c r="WZX277" s="27"/>
      <c r="WZY277" s="27"/>
      <c r="WZZ277" s="27"/>
      <c r="XAA277" s="27"/>
      <c r="XAB277" s="27"/>
      <c r="XAC277" s="27"/>
      <c r="XAD277" s="27"/>
      <c r="XAE277" s="27"/>
      <c r="XAF277" s="27"/>
      <c r="XAG277" s="27"/>
      <c r="XAH277" s="27"/>
      <c r="XAI277" s="27"/>
      <c r="XAJ277" s="27"/>
      <c r="XAK277" s="27"/>
      <c r="XAL277" s="27"/>
      <c r="XAM277" s="27"/>
      <c r="XAN277" s="27"/>
      <c r="XAO277" s="27"/>
      <c r="XAP277" s="27"/>
      <c r="XAQ277" s="27"/>
      <c r="XAR277" s="27"/>
      <c r="XAS277" s="27"/>
      <c r="XAT277" s="27"/>
      <c r="XAU277" s="27"/>
      <c r="XAV277" s="27"/>
      <c r="XAW277" s="27"/>
      <c r="XAX277" s="27"/>
      <c r="XAY277" s="27"/>
      <c r="XAZ277" s="27"/>
      <c r="XBA277" s="27"/>
      <c r="XBB277" s="27"/>
      <c r="XBC277" s="27"/>
      <c r="XBD277" s="27"/>
      <c r="XBE277" s="27"/>
      <c r="XBF277" s="27"/>
      <c r="XBG277" s="27"/>
      <c r="XBH277" s="27"/>
      <c r="XBI277" s="27"/>
      <c r="XBJ277" s="27"/>
      <c r="XBK277" s="27"/>
      <c r="XBL277" s="27"/>
      <c r="XBM277" s="27"/>
      <c r="XBN277" s="27"/>
      <c r="XBO277" s="27"/>
      <c r="XBP277" s="27"/>
      <c r="XBQ277" s="27"/>
      <c r="XBR277" s="27"/>
      <c r="XBS277" s="27"/>
      <c r="XBT277" s="27"/>
      <c r="XBU277" s="27"/>
      <c r="XBV277" s="27"/>
      <c r="XBW277" s="27"/>
      <c r="XBX277" s="27"/>
      <c r="XBY277" s="27"/>
      <c r="XBZ277" s="27"/>
      <c r="XCA277" s="27"/>
      <c r="XCB277" s="27"/>
      <c r="XCC277" s="27"/>
      <c r="XCD277" s="27"/>
      <c r="XCE277" s="27"/>
      <c r="XCF277" s="27"/>
      <c r="XCG277" s="27"/>
      <c r="XCH277" s="27"/>
      <c r="XCI277" s="27"/>
      <c r="XCJ277" s="27"/>
      <c r="XCK277" s="27"/>
      <c r="XCL277" s="27"/>
      <c r="XCM277" s="27"/>
      <c r="XCN277" s="27"/>
      <c r="XCO277" s="27"/>
      <c r="XCP277" s="27"/>
      <c r="XCQ277" s="27"/>
      <c r="XCR277" s="27"/>
      <c r="XCS277" s="27"/>
      <c r="XCT277" s="27"/>
      <c r="XCU277" s="27"/>
      <c r="XCV277" s="27"/>
      <c r="XCW277" s="27"/>
      <c r="XCX277" s="27"/>
      <c r="XCY277" s="27"/>
      <c r="XCZ277" s="27"/>
      <c r="XDA277" s="27"/>
      <c r="XDB277" s="27"/>
      <c r="XDC277" s="27"/>
      <c r="XDD277" s="27"/>
      <c r="XDE277" s="27"/>
      <c r="XDF277" s="27"/>
      <c r="XDG277" s="27"/>
      <c r="XDH277" s="27"/>
      <c r="XDI277" s="27"/>
      <c r="XDJ277" s="27"/>
      <c r="XDK277" s="27"/>
      <c r="XDL277" s="27"/>
      <c r="XDM277" s="27"/>
      <c r="XDN277" s="27"/>
      <c r="XDO277" s="27"/>
      <c r="XDP277" s="27"/>
      <c r="XDQ277" s="27"/>
      <c r="XDR277" s="27"/>
      <c r="XDS277" s="27"/>
      <c r="XDT277" s="27"/>
      <c r="XDU277" s="27"/>
      <c r="XDV277" s="27"/>
      <c r="XDW277" s="27"/>
      <c r="XDX277" s="27"/>
      <c r="XDY277" s="27"/>
      <c r="XDZ277" s="27"/>
      <c r="XEA277" s="27"/>
      <c r="XEB277" s="27"/>
      <c r="XEC277" s="27"/>
      <c r="XED277" s="27"/>
      <c r="XEE277" s="27"/>
      <c r="XEF277" s="27"/>
      <c r="XEG277" s="27"/>
      <c r="XEH277" s="27"/>
      <c r="XEI277" s="27"/>
      <c r="XEJ277" s="27"/>
      <c r="XEK277" s="27"/>
      <c r="XEL277" s="27"/>
      <c r="XEM277" s="27"/>
      <c r="XEN277" s="27"/>
      <c r="XEO277" s="27"/>
      <c r="XEP277" s="27"/>
      <c r="XEQ277" s="27"/>
      <c r="XER277" s="27"/>
      <c r="XES277" s="27"/>
      <c r="XET277" s="27"/>
      <c r="XEU277" s="27"/>
      <c r="XEV277" s="27"/>
      <c r="XEW277" s="27"/>
      <c r="XEX277" s="27"/>
    </row>
    <row r="278" s="3" customFormat="1" customHeight="1" outlineLevel="1" spans="1:16378">
      <c r="A278" s="7"/>
      <c r="B278" s="7"/>
      <c r="C278" s="90"/>
      <c r="D278" s="7"/>
      <c r="E278" s="54"/>
      <c r="F278" s="54"/>
      <c r="G278" s="7"/>
      <c r="H278" s="7" t="s">
        <v>527</v>
      </c>
      <c r="I278" s="7" t="s">
        <v>528</v>
      </c>
      <c r="J278" s="7">
        <v>1</v>
      </c>
      <c r="K278" s="7"/>
      <c r="L278" s="7"/>
      <c r="M278" s="7"/>
      <c r="N278" s="7"/>
      <c r="O278" s="7"/>
      <c r="P278" s="7"/>
      <c r="Q278" s="7">
        <f t="shared" si="31"/>
        <v>0</v>
      </c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  <c r="BL278" s="27"/>
      <c r="BM278" s="27"/>
      <c r="BN278" s="27"/>
      <c r="BO278" s="27"/>
      <c r="BP278" s="27"/>
      <c r="BQ278" s="27"/>
      <c r="BR278" s="27"/>
      <c r="BS278" s="27"/>
      <c r="BT278" s="27"/>
      <c r="BU278" s="27"/>
      <c r="BV278" s="27"/>
      <c r="BW278" s="27"/>
      <c r="BX278" s="27"/>
      <c r="BY278" s="27"/>
      <c r="BZ278" s="27"/>
      <c r="CA278" s="27"/>
      <c r="CB278" s="27"/>
      <c r="CC278" s="27"/>
      <c r="CD278" s="27"/>
      <c r="CE278" s="27"/>
      <c r="CF278" s="27"/>
      <c r="CG278" s="27"/>
      <c r="CH278" s="27"/>
      <c r="CI278" s="27"/>
      <c r="CJ278" s="27"/>
      <c r="CK278" s="27"/>
      <c r="CL278" s="27"/>
      <c r="CM278" s="27"/>
      <c r="CN278" s="27"/>
      <c r="CO278" s="27"/>
      <c r="CP278" s="27"/>
      <c r="CQ278" s="27"/>
      <c r="CR278" s="27"/>
      <c r="CS278" s="27"/>
      <c r="CT278" s="27"/>
      <c r="CU278" s="27"/>
      <c r="CV278" s="27"/>
      <c r="CW278" s="27"/>
      <c r="CX278" s="27"/>
      <c r="CY278" s="27"/>
      <c r="CZ278" s="27"/>
      <c r="DA278" s="27"/>
      <c r="DB278" s="27"/>
      <c r="DC278" s="27"/>
      <c r="DD278" s="27"/>
      <c r="DE278" s="27"/>
      <c r="DF278" s="27"/>
      <c r="DG278" s="27"/>
      <c r="DH278" s="27"/>
      <c r="DI278" s="27"/>
      <c r="DJ278" s="27"/>
      <c r="DK278" s="27"/>
      <c r="DL278" s="27"/>
      <c r="DM278" s="27"/>
      <c r="DN278" s="27"/>
      <c r="DO278" s="27"/>
      <c r="DP278" s="27"/>
      <c r="DQ278" s="27"/>
      <c r="DR278" s="27"/>
      <c r="DS278" s="27"/>
      <c r="DT278" s="27"/>
      <c r="DU278" s="27"/>
      <c r="DV278" s="27"/>
      <c r="DW278" s="27"/>
      <c r="DX278" s="27"/>
      <c r="DY278" s="27"/>
      <c r="DZ278" s="27"/>
      <c r="EA278" s="27"/>
      <c r="EB278" s="27"/>
      <c r="EC278" s="27"/>
      <c r="ED278" s="27"/>
      <c r="EE278" s="27"/>
      <c r="EF278" s="27"/>
      <c r="EG278" s="27"/>
      <c r="EH278" s="27"/>
      <c r="EI278" s="27"/>
      <c r="EJ278" s="27"/>
      <c r="EK278" s="27"/>
      <c r="EL278" s="27"/>
      <c r="EM278" s="27"/>
      <c r="EN278" s="27"/>
      <c r="EO278" s="27"/>
      <c r="EP278" s="27"/>
      <c r="EQ278" s="27"/>
      <c r="ER278" s="27"/>
      <c r="ES278" s="27"/>
      <c r="ET278" s="27"/>
      <c r="EU278" s="27"/>
      <c r="EV278" s="27"/>
      <c r="EW278" s="27"/>
      <c r="EX278" s="27"/>
      <c r="EY278" s="27"/>
      <c r="EZ278" s="27"/>
      <c r="FA278" s="27"/>
      <c r="FB278" s="27"/>
      <c r="FC278" s="27"/>
      <c r="FD278" s="27"/>
      <c r="FE278" s="27"/>
      <c r="FF278" s="27"/>
      <c r="FG278" s="27"/>
      <c r="FH278" s="27"/>
      <c r="FI278" s="27"/>
      <c r="FJ278" s="27"/>
      <c r="FK278" s="27"/>
      <c r="FL278" s="27"/>
      <c r="FM278" s="27"/>
      <c r="FN278" s="27"/>
      <c r="FO278" s="27"/>
      <c r="FP278" s="27"/>
      <c r="FQ278" s="27"/>
      <c r="FR278" s="27"/>
      <c r="FS278" s="27"/>
      <c r="FT278" s="27"/>
      <c r="FU278" s="27"/>
      <c r="FV278" s="27"/>
      <c r="FW278" s="27"/>
      <c r="FX278" s="27"/>
      <c r="FY278" s="27"/>
      <c r="FZ278" s="27"/>
      <c r="GA278" s="27"/>
      <c r="GB278" s="27"/>
      <c r="GC278" s="27"/>
      <c r="GD278" s="27"/>
      <c r="GE278" s="27"/>
      <c r="GF278" s="27"/>
      <c r="GG278" s="27"/>
      <c r="GH278" s="27"/>
      <c r="GI278" s="27"/>
      <c r="GJ278" s="27"/>
      <c r="GK278" s="27"/>
      <c r="GL278" s="27"/>
      <c r="GM278" s="27"/>
      <c r="GN278" s="27"/>
      <c r="GO278" s="27"/>
      <c r="GP278" s="27"/>
      <c r="GQ278" s="27"/>
      <c r="GR278" s="27"/>
      <c r="GS278" s="27"/>
      <c r="GT278" s="27"/>
      <c r="GU278" s="27"/>
      <c r="GV278" s="27"/>
      <c r="GW278" s="27"/>
      <c r="GX278" s="27"/>
      <c r="GY278" s="27"/>
      <c r="GZ278" s="27"/>
      <c r="HA278" s="27"/>
      <c r="HB278" s="27"/>
      <c r="HC278" s="27"/>
      <c r="HD278" s="27"/>
      <c r="HE278" s="27"/>
      <c r="HF278" s="27"/>
      <c r="HG278" s="27"/>
      <c r="HH278" s="27"/>
      <c r="HI278" s="27"/>
      <c r="HJ278" s="27"/>
      <c r="HK278" s="27"/>
      <c r="HL278" s="27"/>
      <c r="HM278" s="27"/>
      <c r="HN278" s="27"/>
      <c r="HO278" s="27"/>
      <c r="HP278" s="27"/>
      <c r="HQ278" s="27"/>
      <c r="HR278" s="27"/>
      <c r="HS278" s="27"/>
      <c r="HT278" s="27"/>
      <c r="HU278" s="27"/>
      <c r="HV278" s="27"/>
      <c r="HW278" s="27"/>
      <c r="HX278" s="27"/>
      <c r="HY278" s="27"/>
      <c r="HZ278" s="27"/>
      <c r="IA278" s="27"/>
      <c r="IB278" s="27"/>
      <c r="IC278" s="27"/>
      <c r="ID278" s="27"/>
      <c r="IE278" s="27"/>
      <c r="IF278" s="27"/>
      <c r="IG278" s="27"/>
      <c r="IH278" s="27"/>
      <c r="II278" s="27"/>
      <c r="IJ278" s="27"/>
      <c r="IK278" s="27"/>
      <c r="IL278" s="27"/>
      <c r="IM278" s="27"/>
      <c r="IN278" s="27"/>
      <c r="IO278" s="27"/>
      <c r="IP278" s="27"/>
      <c r="IQ278" s="27"/>
      <c r="IR278" s="27"/>
      <c r="IS278" s="27"/>
      <c r="IT278" s="27"/>
      <c r="IU278" s="27"/>
      <c r="IV278" s="27"/>
      <c r="IW278" s="27"/>
      <c r="IX278" s="27"/>
      <c r="IY278" s="27"/>
      <c r="IZ278" s="27"/>
      <c r="JA278" s="27"/>
      <c r="JB278" s="27"/>
      <c r="JC278" s="27"/>
      <c r="JD278" s="27"/>
      <c r="JE278" s="27"/>
      <c r="JF278" s="27"/>
      <c r="JG278" s="27"/>
      <c r="JH278" s="27"/>
      <c r="JI278" s="27"/>
      <c r="JJ278" s="27"/>
      <c r="JK278" s="27"/>
      <c r="JL278" s="27"/>
      <c r="JM278" s="27"/>
      <c r="JN278" s="27"/>
      <c r="JO278" s="27"/>
      <c r="JP278" s="27"/>
      <c r="JQ278" s="27"/>
      <c r="JR278" s="27"/>
      <c r="JS278" s="27"/>
      <c r="JT278" s="27"/>
      <c r="JU278" s="27"/>
      <c r="JV278" s="27"/>
      <c r="JW278" s="27"/>
      <c r="JX278" s="27"/>
      <c r="JY278" s="27"/>
      <c r="JZ278" s="27"/>
      <c r="KA278" s="27"/>
      <c r="KB278" s="27"/>
      <c r="KC278" s="27"/>
      <c r="KD278" s="27"/>
      <c r="KE278" s="27"/>
      <c r="KF278" s="27"/>
      <c r="KG278" s="27"/>
      <c r="KH278" s="27"/>
      <c r="KI278" s="27"/>
      <c r="KJ278" s="27"/>
      <c r="KK278" s="27"/>
      <c r="KL278" s="27"/>
      <c r="KM278" s="27"/>
      <c r="KN278" s="27"/>
      <c r="KO278" s="27"/>
      <c r="KP278" s="27"/>
      <c r="KQ278" s="27"/>
      <c r="KR278" s="27"/>
      <c r="KS278" s="27"/>
      <c r="KT278" s="27"/>
      <c r="KU278" s="27"/>
      <c r="KV278" s="27"/>
      <c r="KW278" s="27"/>
      <c r="KX278" s="27"/>
      <c r="KY278" s="27"/>
      <c r="KZ278" s="27"/>
      <c r="LA278" s="27"/>
      <c r="LB278" s="27"/>
      <c r="LC278" s="27"/>
      <c r="LD278" s="27"/>
      <c r="LE278" s="27"/>
      <c r="LF278" s="27"/>
      <c r="LG278" s="27"/>
      <c r="LH278" s="27"/>
      <c r="LI278" s="27"/>
      <c r="LJ278" s="27"/>
      <c r="LK278" s="27"/>
      <c r="LL278" s="27"/>
      <c r="LM278" s="27"/>
      <c r="LN278" s="27"/>
      <c r="LO278" s="27"/>
      <c r="LP278" s="27"/>
      <c r="LQ278" s="27"/>
      <c r="LR278" s="27"/>
      <c r="LS278" s="27"/>
      <c r="LT278" s="27"/>
      <c r="LU278" s="27"/>
      <c r="LV278" s="27"/>
      <c r="LW278" s="27"/>
      <c r="LX278" s="27"/>
      <c r="LY278" s="27"/>
      <c r="LZ278" s="27"/>
      <c r="MA278" s="27"/>
      <c r="MB278" s="27"/>
      <c r="MC278" s="27"/>
      <c r="MD278" s="27"/>
      <c r="ME278" s="27"/>
      <c r="MF278" s="27"/>
      <c r="MG278" s="27"/>
      <c r="MH278" s="27"/>
      <c r="MI278" s="27"/>
      <c r="MJ278" s="27"/>
      <c r="MK278" s="27"/>
      <c r="ML278" s="27"/>
      <c r="MM278" s="27"/>
      <c r="MN278" s="27"/>
      <c r="MO278" s="27"/>
      <c r="MP278" s="27"/>
      <c r="MQ278" s="27"/>
      <c r="MR278" s="27"/>
      <c r="MS278" s="27"/>
      <c r="MT278" s="27"/>
      <c r="MU278" s="27"/>
      <c r="MV278" s="27"/>
      <c r="MW278" s="27"/>
      <c r="MX278" s="27"/>
      <c r="MY278" s="27"/>
      <c r="MZ278" s="27"/>
      <c r="NA278" s="27"/>
      <c r="NB278" s="27"/>
      <c r="NC278" s="27"/>
      <c r="ND278" s="27"/>
      <c r="NE278" s="27"/>
      <c r="NF278" s="27"/>
      <c r="NG278" s="27"/>
      <c r="NH278" s="27"/>
      <c r="NI278" s="27"/>
      <c r="NJ278" s="27"/>
      <c r="NK278" s="27"/>
      <c r="NL278" s="27"/>
      <c r="NM278" s="27"/>
      <c r="NN278" s="27"/>
      <c r="NO278" s="27"/>
      <c r="NP278" s="27"/>
      <c r="NQ278" s="27"/>
      <c r="NR278" s="27"/>
      <c r="NS278" s="27"/>
      <c r="NT278" s="27"/>
      <c r="NU278" s="27"/>
      <c r="NV278" s="27"/>
      <c r="NW278" s="27"/>
      <c r="NX278" s="27"/>
      <c r="NY278" s="27"/>
      <c r="NZ278" s="27"/>
      <c r="OA278" s="27"/>
      <c r="OB278" s="27"/>
      <c r="OC278" s="27"/>
      <c r="OD278" s="27"/>
      <c r="OE278" s="27"/>
      <c r="OF278" s="27"/>
      <c r="OG278" s="27"/>
      <c r="OH278" s="27"/>
      <c r="OI278" s="27"/>
      <c r="OJ278" s="27"/>
      <c r="OK278" s="27"/>
      <c r="OL278" s="27"/>
      <c r="OM278" s="27"/>
      <c r="ON278" s="27"/>
      <c r="OO278" s="27"/>
      <c r="OP278" s="27"/>
      <c r="OQ278" s="27"/>
      <c r="OR278" s="27"/>
      <c r="OS278" s="27"/>
      <c r="OT278" s="27"/>
      <c r="OU278" s="27"/>
      <c r="OV278" s="27"/>
      <c r="OW278" s="27"/>
      <c r="OX278" s="27"/>
      <c r="OY278" s="27"/>
      <c r="OZ278" s="27"/>
      <c r="PA278" s="27"/>
      <c r="PB278" s="27"/>
      <c r="PC278" s="27"/>
      <c r="PD278" s="27"/>
      <c r="PE278" s="27"/>
      <c r="PF278" s="27"/>
      <c r="PG278" s="27"/>
      <c r="PH278" s="27"/>
      <c r="PI278" s="27"/>
      <c r="PJ278" s="27"/>
      <c r="PK278" s="27"/>
      <c r="PL278" s="27"/>
      <c r="PM278" s="27"/>
      <c r="PN278" s="27"/>
      <c r="PO278" s="27"/>
      <c r="PP278" s="27"/>
      <c r="PQ278" s="27"/>
      <c r="PR278" s="27"/>
      <c r="PS278" s="27"/>
      <c r="PT278" s="27"/>
      <c r="PU278" s="27"/>
      <c r="PV278" s="27"/>
      <c r="PW278" s="27"/>
      <c r="PX278" s="27"/>
      <c r="PY278" s="27"/>
      <c r="PZ278" s="27"/>
      <c r="QA278" s="27"/>
      <c r="QB278" s="27"/>
      <c r="QC278" s="27"/>
      <c r="QD278" s="27"/>
      <c r="QE278" s="27"/>
      <c r="QF278" s="27"/>
      <c r="QG278" s="27"/>
      <c r="QH278" s="27"/>
      <c r="QI278" s="27"/>
      <c r="QJ278" s="27"/>
      <c r="QK278" s="27"/>
      <c r="QL278" s="27"/>
      <c r="QM278" s="27"/>
      <c r="QN278" s="27"/>
      <c r="QO278" s="27"/>
      <c r="QP278" s="27"/>
      <c r="QQ278" s="27"/>
      <c r="QR278" s="27"/>
      <c r="QS278" s="27"/>
      <c r="QT278" s="27"/>
      <c r="QU278" s="27"/>
      <c r="QV278" s="27"/>
      <c r="QW278" s="27"/>
      <c r="QX278" s="27"/>
      <c r="QY278" s="27"/>
      <c r="QZ278" s="27"/>
      <c r="RA278" s="27"/>
      <c r="RB278" s="27"/>
      <c r="RC278" s="27"/>
      <c r="RD278" s="27"/>
      <c r="RE278" s="27"/>
      <c r="RF278" s="27"/>
      <c r="RG278" s="27"/>
      <c r="RH278" s="27"/>
      <c r="RI278" s="27"/>
      <c r="RJ278" s="27"/>
      <c r="RK278" s="27"/>
      <c r="RL278" s="27"/>
      <c r="RM278" s="27"/>
      <c r="RN278" s="27"/>
      <c r="RO278" s="27"/>
      <c r="RP278" s="27"/>
      <c r="RQ278" s="27"/>
      <c r="RR278" s="27"/>
      <c r="RS278" s="27"/>
      <c r="RT278" s="27"/>
      <c r="RU278" s="27"/>
      <c r="RV278" s="27"/>
      <c r="RW278" s="27"/>
      <c r="RX278" s="27"/>
      <c r="RY278" s="27"/>
      <c r="RZ278" s="27"/>
      <c r="SA278" s="27"/>
      <c r="SB278" s="27"/>
      <c r="SC278" s="27"/>
      <c r="SD278" s="27"/>
      <c r="SE278" s="27"/>
      <c r="SF278" s="27"/>
      <c r="SG278" s="27"/>
      <c r="SH278" s="27"/>
      <c r="SI278" s="27"/>
      <c r="SJ278" s="27"/>
      <c r="SK278" s="27"/>
      <c r="SL278" s="27"/>
      <c r="SM278" s="27"/>
      <c r="SN278" s="27"/>
      <c r="SO278" s="27"/>
      <c r="SP278" s="27"/>
      <c r="SQ278" s="27"/>
      <c r="SR278" s="27"/>
      <c r="SS278" s="27"/>
      <c r="ST278" s="27"/>
      <c r="SU278" s="27"/>
      <c r="SV278" s="27"/>
      <c r="SW278" s="27"/>
      <c r="SX278" s="27"/>
      <c r="SY278" s="27"/>
      <c r="SZ278" s="27"/>
      <c r="TA278" s="27"/>
      <c r="TB278" s="27"/>
      <c r="TC278" s="27"/>
      <c r="TD278" s="27"/>
      <c r="TE278" s="27"/>
      <c r="TF278" s="27"/>
      <c r="TG278" s="27"/>
      <c r="TH278" s="27"/>
      <c r="TI278" s="27"/>
      <c r="TJ278" s="27"/>
      <c r="TK278" s="27"/>
      <c r="TL278" s="27"/>
      <c r="TM278" s="27"/>
      <c r="TN278" s="27"/>
      <c r="TO278" s="27"/>
      <c r="TP278" s="27"/>
      <c r="TQ278" s="27"/>
      <c r="TR278" s="27"/>
      <c r="TS278" s="27"/>
      <c r="TT278" s="27"/>
      <c r="TU278" s="27"/>
      <c r="TV278" s="27"/>
      <c r="TW278" s="27"/>
      <c r="TX278" s="27"/>
      <c r="TY278" s="27"/>
      <c r="TZ278" s="27"/>
      <c r="UA278" s="27"/>
      <c r="UB278" s="27"/>
      <c r="UC278" s="27"/>
      <c r="UD278" s="27"/>
      <c r="UE278" s="27"/>
      <c r="UF278" s="27"/>
      <c r="UG278" s="27"/>
      <c r="UH278" s="27"/>
      <c r="UI278" s="27"/>
      <c r="UJ278" s="27"/>
      <c r="UK278" s="27"/>
      <c r="UL278" s="27"/>
      <c r="UM278" s="27"/>
      <c r="UN278" s="27"/>
      <c r="UO278" s="27"/>
      <c r="UP278" s="27"/>
      <c r="UQ278" s="27"/>
      <c r="UR278" s="27"/>
      <c r="US278" s="27"/>
      <c r="UT278" s="27"/>
      <c r="UU278" s="27"/>
      <c r="UV278" s="27"/>
      <c r="UW278" s="27"/>
      <c r="UX278" s="27"/>
      <c r="UY278" s="27"/>
      <c r="UZ278" s="27"/>
      <c r="VA278" s="27"/>
      <c r="VB278" s="27"/>
      <c r="VC278" s="27"/>
      <c r="VD278" s="27"/>
      <c r="VE278" s="27"/>
      <c r="VF278" s="27"/>
      <c r="VG278" s="27"/>
      <c r="VH278" s="27"/>
      <c r="VI278" s="27"/>
      <c r="VJ278" s="27"/>
      <c r="VK278" s="27"/>
      <c r="VL278" s="27"/>
      <c r="VM278" s="27"/>
      <c r="VN278" s="27"/>
      <c r="VO278" s="27"/>
      <c r="VP278" s="27"/>
      <c r="VQ278" s="27"/>
      <c r="VR278" s="27"/>
      <c r="VS278" s="27"/>
      <c r="VT278" s="27"/>
      <c r="VU278" s="27"/>
      <c r="VV278" s="27"/>
      <c r="VW278" s="27"/>
      <c r="VX278" s="27"/>
      <c r="VY278" s="27"/>
      <c r="VZ278" s="27"/>
      <c r="WA278" s="27"/>
      <c r="WB278" s="27"/>
      <c r="WC278" s="27"/>
      <c r="WD278" s="27"/>
      <c r="WE278" s="27"/>
      <c r="WF278" s="27"/>
      <c r="WG278" s="27"/>
      <c r="WH278" s="27"/>
      <c r="WI278" s="27"/>
      <c r="WJ278" s="27"/>
      <c r="WK278" s="27"/>
      <c r="WL278" s="27"/>
      <c r="WM278" s="27"/>
      <c r="WN278" s="27"/>
      <c r="WO278" s="27"/>
      <c r="WP278" s="27"/>
      <c r="WQ278" s="27"/>
      <c r="WR278" s="27"/>
      <c r="WS278" s="27"/>
      <c r="WT278" s="27"/>
      <c r="WU278" s="27"/>
      <c r="WV278" s="27"/>
      <c r="WW278" s="27"/>
      <c r="WX278" s="27"/>
      <c r="WY278" s="27"/>
      <c r="WZ278" s="27"/>
      <c r="XA278" s="27"/>
      <c r="XB278" s="27"/>
      <c r="XC278" s="27"/>
      <c r="XD278" s="27"/>
      <c r="XE278" s="27"/>
      <c r="XF278" s="27"/>
      <c r="XG278" s="27"/>
      <c r="XH278" s="27"/>
      <c r="XI278" s="27"/>
      <c r="XJ278" s="27"/>
      <c r="XK278" s="27"/>
      <c r="XL278" s="27"/>
      <c r="XM278" s="27"/>
      <c r="XN278" s="27"/>
      <c r="XO278" s="27"/>
      <c r="XP278" s="27"/>
      <c r="XQ278" s="27"/>
      <c r="XR278" s="27"/>
      <c r="XS278" s="27"/>
      <c r="XT278" s="27"/>
      <c r="XU278" s="27"/>
      <c r="XV278" s="27"/>
      <c r="XW278" s="27"/>
      <c r="XX278" s="27"/>
      <c r="XY278" s="27"/>
      <c r="XZ278" s="27"/>
      <c r="YA278" s="27"/>
      <c r="YB278" s="27"/>
      <c r="YC278" s="27"/>
      <c r="YD278" s="27"/>
      <c r="YE278" s="27"/>
      <c r="YF278" s="27"/>
      <c r="YG278" s="27"/>
      <c r="YH278" s="27"/>
      <c r="YI278" s="27"/>
      <c r="YJ278" s="27"/>
      <c r="YK278" s="27"/>
      <c r="YL278" s="27"/>
      <c r="YM278" s="27"/>
      <c r="YN278" s="27"/>
      <c r="YO278" s="27"/>
      <c r="YP278" s="27"/>
      <c r="YQ278" s="27"/>
      <c r="YR278" s="27"/>
      <c r="YS278" s="27"/>
      <c r="YT278" s="27"/>
      <c r="YU278" s="27"/>
      <c r="YV278" s="27"/>
      <c r="YW278" s="27"/>
      <c r="YX278" s="27"/>
      <c r="YY278" s="27"/>
      <c r="YZ278" s="27"/>
      <c r="ZA278" s="27"/>
      <c r="ZB278" s="27"/>
      <c r="ZC278" s="27"/>
      <c r="ZD278" s="27"/>
      <c r="ZE278" s="27"/>
      <c r="ZF278" s="27"/>
      <c r="ZG278" s="27"/>
      <c r="ZH278" s="27"/>
      <c r="ZI278" s="27"/>
      <c r="ZJ278" s="27"/>
      <c r="ZK278" s="27"/>
      <c r="ZL278" s="27"/>
      <c r="ZM278" s="27"/>
      <c r="ZN278" s="27"/>
      <c r="ZO278" s="27"/>
      <c r="ZP278" s="27"/>
      <c r="ZQ278" s="27"/>
      <c r="ZR278" s="27"/>
      <c r="ZS278" s="27"/>
      <c r="ZT278" s="27"/>
      <c r="ZU278" s="27"/>
      <c r="ZV278" s="27"/>
      <c r="ZW278" s="27"/>
      <c r="ZX278" s="27"/>
      <c r="ZY278" s="27"/>
      <c r="ZZ278" s="27"/>
      <c r="AAA278" s="27"/>
      <c r="AAB278" s="27"/>
      <c r="AAC278" s="27"/>
      <c r="AAD278" s="27"/>
      <c r="AAE278" s="27"/>
      <c r="AAF278" s="27"/>
      <c r="AAG278" s="27"/>
      <c r="AAH278" s="27"/>
      <c r="AAI278" s="27"/>
      <c r="AAJ278" s="27"/>
      <c r="AAK278" s="27"/>
      <c r="AAL278" s="27"/>
      <c r="AAM278" s="27"/>
      <c r="AAN278" s="27"/>
      <c r="AAO278" s="27"/>
      <c r="AAP278" s="27"/>
      <c r="AAQ278" s="27"/>
      <c r="AAR278" s="27"/>
      <c r="AAS278" s="27"/>
      <c r="AAT278" s="27"/>
      <c r="AAU278" s="27"/>
      <c r="AAV278" s="27"/>
      <c r="AAW278" s="27"/>
      <c r="AAX278" s="27"/>
      <c r="AAY278" s="27"/>
      <c r="AAZ278" s="27"/>
      <c r="ABA278" s="27"/>
      <c r="ABB278" s="27"/>
      <c r="ABC278" s="27"/>
      <c r="ABD278" s="27"/>
      <c r="ABE278" s="27"/>
      <c r="ABF278" s="27"/>
      <c r="ABG278" s="27"/>
      <c r="ABH278" s="27"/>
      <c r="ABI278" s="27"/>
      <c r="ABJ278" s="27"/>
      <c r="ABK278" s="27"/>
      <c r="ABL278" s="27"/>
      <c r="ABM278" s="27"/>
      <c r="ABN278" s="27"/>
      <c r="ABO278" s="27"/>
      <c r="ABP278" s="27"/>
      <c r="ABQ278" s="27"/>
      <c r="ABR278" s="27"/>
      <c r="ABS278" s="27"/>
      <c r="ABT278" s="27"/>
      <c r="ABU278" s="27"/>
      <c r="ABV278" s="27"/>
      <c r="ABW278" s="27"/>
      <c r="ABX278" s="27"/>
      <c r="ABY278" s="27"/>
      <c r="ABZ278" s="27"/>
      <c r="ACA278" s="27"/>
      <c r="ACB278" s="27"/>
      <c r="ACC278" s="27"/>
      <c r="ACD278" s="27"/>
      <c r="ACE278" s="27"/>
      <c r="ACF278" s="27"/>
      <c r="ACG278" s="27"/>
      <c r="ACH278" s="27"/>
      <c r="ACI278" s="27"/>
      <c r="ACJ278" s="27"/>
      <c r="ACK278" s="27"/>
      <c r="ACL278" s="27"/>
      <c r="ACM278" s="27"/>
      <c r="ACN278" s="27"/>
      <c r="ACO278" s="27"/>
      <c r="ACP278" s="27"/>
      <c r="ACQ278" s="27"/>
      <c r="ACR278" s="27"/>
      <c r="ACS278" s="27"/>
      <c r="ACT278" s="27"/>
      <c r="ACU278" s="27"/>
      <c r="ACV278" s="27"/>
      <c r="ACW278" s="27"/>
      <c r="ACX278" s="27"/>
      <c r="ACY278" s="27"/>
      <c r="ACZ278" s="27"/>
      <c r="ADA278" s="27"/>
      <c r="ADB278" s="27"/>
      <c r="ADC278" s="27"/>
      <c r="ADD278" s="27"/>
      <c r="ADE278" s="27"/>
      <c r="ADF278" s="27"/>
      <c r="ADG278" s="27"/>
      <c r="ADH278" s="27"/>
      <c r="ADI278" s="27"/>
      <c r="ADJ278" s="27"/>
      <c r="ADK278" s="27"/>
      <c r="ADL278" s="27"/>
      <c r="ADM278" s="27"/>
      <c r="ADN278" s="27"/>
      <c r="ADO278" s="27"/>
      <c r="ADP278" s="27"/>
      <c r="ADQ278" s="27"/>
      <c r="ADR278" s="27"/>
      <c r="ADS278" s="27"/>
      <c r="ADT278" s="27"/>
      <c r="ADU278" s="27"/>
      <c r="ADV278" s="27"/>
      <c r="ADW278" s="27"/>
      <c r="ADX278" s="27"/>
      <c r="ADY278" s="27"/>
      <c r="ADZ278" s="27"/>
      <c r="AEA278" s="27"/>
      <c r="AEB278" s="27"/>
      <c r="AEC278" s="27"/>
      <c r="AED278" s="27"/>
      <c r="AEE278" s="27"/>
      <c r="AEF278" s="27"/>
      <c r="AEG278" s="27"/>
      <c r="AEH278" s="27"/>
      <c r="AEI278" s="27"/>
      <c r="AEJ278" s="27"/>
      <c r="AEK278" s="27"/>
      <c r="AEL278" s="27"/>
      <c r="AEM278" s="27"/>
      <c r="AEN278" s="27"/>
      <c r="AEO278" s="27"/>
      <c r="AEP278" s="27"/>
      <c r="AEQ278" s="27"/>
      <c r="AER278" s="27"/>
      <c r="AES278" s="27"/>
      <c r="AET278" s="27"/>
      <c r="AEU278" s="27"/>
      <c r="AEV278" s="27"/>
      <c r="AEW278" s="27"/>
      <c r="AEX278" s="27"/>
      <c r="AEY278" s="27"/>
      <c r="AEZ278" s="27"/>
      <c r="AFA278" s="27"/>
      <c r="AFB278" s="27"/>
      <c r="AFC278" s="27"/>
      <c r="AFD278" s="27"/>
      <c r="AFE278" s="27"/>
      <c r="AFF278" s="27"/>
      <c r="AFG278" s="27"/>
      <c r="AFH278" s="27"/>
      <c r="AFI278" s="27"/>
      <c r="AFJ278" s="27"/>
      <c r="AFK278" s="27"/>
      <c r="AFL278" s="27"/>
      <c r="AFM278" s="27"/>
      <c r="AFN278" s="27"/>
      <c r="AFO278" s="27"/>
      <c r="AFP278" s="27"/>
      <c r="AFQ278" s="27"/>
      <c r="AFR278" s="27"/>
      <c r="AFS278" s="27"/>
      <c r="AFT278" s="27"/>
      <c r="AFU278" s="27"/>
      <c r="AFV278" s="27"/>
      <c r="AFW278" s="27"/>
      <c r="AFX278" s="27"/>
      <c r="AFY278" s="27"/>
      <c r="AFZ278" s="27"/>
      <c r="AGA278" s="27"/>
      <c r="AGB278" s="27"/>
      <c r="AGC278" s="27"/>
      <c r="AGD278" s="27"/>
      <c r="AGE278" s="27"/>
      <c r="AGF278" s="27"/>
      <c r="AGG278" s="27"/>
      <c r="AGH278" s="27"/>
      <c r="AGI278" s="27"/>
      <c r="AGJ278" s="27"/>
      <c r="AGK278" s="27"/>
      <c r="AGL278" s="27"/>
      <c r="AGM278" s="27"/>
      <c r="AGN278" s="27"/>
      <c r="AGO278" s="27"/>
      <c r="AGP278" s="27"/>
      <c r="AGQ278" s="27"/>
      <c r="AGR278" s="27"/>
      <c r="AGS278" s="27"/>
      <c r="AGT278" s="27"/>
      <c r="AGU278" s="27"/>
      <c r="AGV278" s="27"/>
      <c r="AGW278" s="27"/>
      <c r="AGX278" s="27"/>
      <c r="AGY278" s="27"/>
      <c r="AGZ278" s="27"/>
      <c r="AHA278" s="27"/>
      <c r="AHB278" s="27"/>
      <c r="AHC278" s="27"/>
      <c r="AHD278" s="27"/>
      <c r="AHE278" s="27"/>
      <c r="AHF278" s="27"/>
      <c r="AHG278" s="27"/>
      <c r="AHH278" s="27"/>
      <c r="AHI278" s="27"/>
      <c r="AHJ278" s="27"/>
      <c r="AHK278" s="27"/>
      <c r="AHL278" s="27"/>
      <c r="AHM278" s="27"/>
      <c r="AHN278" s="27"/>
      <c r="AHO278" s="27"/>
      <c r="AHP278" s="27"/>
      <c r="AHQ278" s="27"/>
      <c r="AHR278" s="27"/>
      <c r="AHS278" s="27"/>
      <c r="AHT278" s="27"/>
      <c r="AHU278" s="27"/>
      <c r="AHV278" s="27"/>
      <c r="AHW278" s="27"/>
      <c r="AHX278" s="27"/>
      <c r="AHY278" s="27"/>
      <c r="AHZ278" s="27"/>
      <c r="AIA278" s="27"/>
      <c r="AIB278" s="27"/>
      <c r="AIC278" s="27"/>
      <c r="AID278" s="27"/>
      <c r="AIE278" s="27"/>
      <c r="AIF278" s="27"/>
      <c r="AIG278" s="27"/>
      <c r="AIH278" s="27"/>
      <c r="AII278" s="27"/>
      <c r="AIJ278" s="27"/>
      <c r="AIK278" s="27"/>
      <c r="AIL278" s="27"/>
      <c r="AIM278" s="27"/>
      <c r="AIN278" s="27"/>
      <c r="AIO278" s="27"/>
      <c r="AIP278" s="27"/>
      <c r="AIQ278" s="27"/>
      <c r="AIR278" s="27"/>
      <c r="AIS278" s="27"/>
      <c r="AIT278" s="27"/>
      <c r="AIU278" s="27"/>
      <c r="AIV278" s="27"/>
      <c r="AIW278" s="27"/>
      <c r="AIX278" s="27"/>
      <c r="AIY278" s="27"/>
      <c r="AIZ278" s="27"/>
      <c r="AJA278" s="27"/>
      <c r="AJB278" s="27"/>
      <c r="AJC278" s="27"/>
      <c r="AJD278" s="27"/>
      <c r="AJE278" s="27"/>
      <c r="AJF278" s="27"/>
      <c r="AJG278" s="27"/>
      <c r="AJH278" s="27"/>
      <c r="AJI278" s="27"/>
      <c r="AJJ278" s="27"/>
      <c r="AJK278" s="27"/>
      <c r="AJL278" s="27"/>
      <c r="AJM278" s="27"/>
      <c r="AJN278" s="27"/>
      <c r="AJO278" s="27"/>
      <c r="AJP278" s="27"/>
      <c r="AJQ278" s="27"/>
      <c r="AJR278" s="27"/>
      <c r="AJS278" s="27"/>
      <c r="AJT278" s="27"/>
      <c r="AJU278" s="27"/>
      <c r="AJV278" s="27"/>
      <c r="AJW278" s="27"/>
      <c r="AJX278" s="27"/>
      <c r="AJY278" s="27"/>
      <c r="AJZ278" s="27"/>
      <c r="AKA278" s="27"/>
      <c r="AKB278" s="27"/>
      <c r="AKC278" s="27"/>
      <c r="AKD278" s="27"/>
      <c r="AKE278" s="27"/>
      <c r="AKF278" s="27"/>
      <c r="AKG278" s="27"/>
      <c r="AKH278" s="27"/>
      <c r="AKI278" s="27"/>
      <c r="AKJ278" s="27"/>
      <c r="AKK278" s="27"/>
      <c r="AKL278" s="27"/>
      <c r="AKM278" s="27"/>
      <c r="AKN278" s="27"/>
      <c r="AKO278" s="27"/>
      <c r="AKP278" s="27"/>
      <c r="AKQ278" s="27"/>
      <c r="AKR278" s="27"/>
      <c r="AKS278" s="27"/>
      <c r="AKT278" s="27"/>
      <c r="AKU278" s="27"/>
      <c r="AKV278" s="27"/>
      <c r="AKW278" s="27"/>
      <c r="AKX278" s="27"/>
      <c r="AKY278" s="27"/>
      <c r="AKZ278" s="27"/>
      <c r="ALA278" s="27"/>
      <c r="ALB278" s="27"/>
      <c r="ALC278" s="27"/>
      <c r="ALD278" s="27"/>
      <c r="ALE278" s="27"/>
      <c r="ALF278" s="27"/>
      <c r="ALG278" s="27"/>
      <c r="ALH278" s="27"/>
      <c r="ALI278" s="27"/>
      <c r="ALJ278" s="27"/>
      <c r="ALK278" s="27"/>
      <c r="ALL278" s="27"/>
      <c r="ALM278" s="27"/>
      <c r="ALN278" s="27"/>
      <c r="ALO278" s="27"/>
      <c r="ALP278" s="27"/>
      <c r="ALQ278" s="27"/>
      <c r="ALR278" s="27"/>
      <c r="ALS278" s="27"/>
      <c r="ALT278" s="27"/>
      <c r="ALU278" s="27"/>
      <c r="ALV278" s="27"/>
      <c r="ALW278" s="27"/>
      <c r="ALX278" s="27"/>
      <c r="ALY278" s="27"/>
      <c r="ALZ278" s="27"/>
      <c r="AMA278" s="27"/>
      <c r="AMB278" s="27"/>
      <c r="AMC278" s="27"/>
      <c r="AMD278" s="27"/>
      <c r="AME278" s="27"/>
      <c r="AMF278" s="27"/>
      <c r="AMG278" s="27"/>
      <c r="AMH278" s="27"/>
      <c r="AMI278" s="27"/>
      <c r="AMJ278" s="27"/>
      <c r="AMK278" s="27"/>
      <c r="AML278" s="27"/>
      <c r="AMM278" s="27"/>
      <c r="AMN278" s="27"/>
      <c r="AMO278" s="27"/>
      <c r="AMP278" s="27"/>
      <c r="AMQ278" s="27"/>
      <c r="AMR278" s="27"/>
      <c r="AMS278" s="27"/>
      <c r="AMT278" s="27"/>
      <c r="AMU278" s="27"/>
      <c r="AMV278" s="27"/>
      <c r="AMW278" s="27"/>
      <c r="AMX278" s="27"/>
      <c r="AMY278" s="27"/>
      <c r="AMZ278" s="27"/>
      <c r="ANA278" s="27"/>
      <c r="ANB278" s="27"/>
      <c r="ANC278" s="27"/>
      <c r="AND278" s="27"/>
      <c r="ANE278" s="27"/>
      <c r="ANF278" s="27"/>
      <c r="ANG278" s="27"/>
      <c r="ANH278" s="27"/>
      <c r="ANI278" s="27"/>
      <c r="ANJ278" s="27"/>
      <c r="ANK278" s="27"/>
      <c r="ANL278" s="27"/>
      <c r="ANM278" s="27"/>
      <c r="ANN278" s="27"/>
      <c r="ANO278" s="27"/>
      <c r="ANP278" s="27"/>
      <c r="ANQ278" s="27"/>
      <c r="ANR278" s="27"/>
      <c r="ANS278" s="27"/>
      <c r="ANT278" s="27"/>
      <c r="ANU278" s="27"/>
      <c r="ANV278" s="27"/>
      <c r="ANW278" s="27"/>
      <c r="ANX278" s="27"/>
      <c r="ANY278" s="27"/>
      <c r="ANZ278" s="27"/>
      <c r="AOA278" s="27"/>
      <c r="AOB278" s="27"/>
      <c r="AOC278" s="27"/>
      <c r="AOD278" s="27"/>
      <c r="AOE278" s="27"/>
      <c r="AOF278" s="27"/>
      <c r="AOG278" s="27"/>
      <c r="AOH278" s="27"/>
      <c r="AOI278" s="27"/>
      <c r="AOJ278" s="27"/>
      <c r="AOK278" s="27"/>
      <c r="AOL278" s="27"/>
      <c r="AOM278" s="27"/>
      <c r="AON278" s="27"/>
      <c r="AOO278" s="27"/>
      <c r="AOP278" s="27"/>
      <c r="AOQ278" s="27"/>
      <c r="AOR278" s="27"/>
      <c r="AOS278" s="27"/>
      <c r="AOT278" s="27"/>
      <c r="AOU278" s="27"/>
      <c r="AOV278" s="27"/>
      <c r="AOW278" s="27"/>
      <c r="AOX278" s="27"/>
      <c r="AOY278" s="27"/>
      <c r="AOZ278" s="27"/>
      <c r="APA278" s="27"/>
      <c r="APB278" s="27"/>
      <c r="APC278" s="27"/>
      <c r="APD278" s="27"/>
      <c r="APE278" s="27"/>
      <c r="APF278" s="27"/>
      <c r="APG278" s="27"/>
      <c r="APH278" s="27"/>
      <c r="API278" s="27"/>
      <c r="APJ278" s="27"/>
      <c r="APK278" s="27"/>
      <c r="APL278" s="27"/>
      <c r="APM278" s="27"/>
      <c r="APN278" s="27"/>
      <c r="APO278" s="27"/>
      <c r="APP278" s="27"/>
      <c r="APQ278" s="27"/>
      <c r="APR278" s="27"/>
      <c r="APS278" s="27"/>
      <c r="APT278" s="27"/>
      <c r="APU278" s="27"/>
      <c r="APV278" s="27"/>
      <c r="APW278" s="27"/>
      <c r="APX278" s="27"/>
      <c r="APY278" s="27"/>
      <c r="APZ278" s="27"/>
      <c r="AQA278" s="27"/>
      <c r="AQB278" s="27"/>
      <c r="AQC278" s="27"/>
      <c r="AQD278" s="27"/>
      <c r="AQE278" s="27"/>
      <c r="AQF278" s="27"/>
      <c r="AQG278" s="27"/>
      <c r="AQH278" s="27"/>
      <c r="AQI278" s="27"/>
      <c r="AQJ278" s="27"/>
      <c r="AQK278" s="27"/>
      <c r="AQL278" s="27"/>
      <c r="AQM278" s="27"/>
      <c r="AQN278" s="27"/>
      <c r="AQO278" s="27"/>
      <c r="AQP278" s="27"/>
      <c r="AQQ278" s="27"/>
      <c r="AQR278" s="27"/>
      <c r="AQS278" s="27"/>
      <c r="AQT278" s="27"/>
      <c r="AQU278" s="27"/>
      <c r="AQV278" s="27"/>
      <c r="AQW278" s="27"/>
      <c r="AQX278" s="27"/>
      <c r="AQY278" s="27"/>
      <c r="AQZ278" s="27"/>
      <c r="ARA278" s="27"/>
      <c r="ARB278" s="27"/>
      <c r="ARC278" s="27"/>
      <c r="ARD278" s="27"/>
      <c r="ARE278" s="27"/>
      <c r="ARF278" s="27"/>
      <c r="ARG278" s="27"/>
      <c r="ARH278" s="27"/>
      <c r="ARI278" s="27"/>
      <c r="ARJ278" s="27"/>
      <c r="ARK278" s="27"/>
      <c r="ARL278" s="27"/>
      <c r="ARM278" s="27"/>
      <c r="ARN278" s="27"/>
      <c r="ARO278" s="27"/>
      <c r="ARP278" s="27"/>
      <c r="ARQ278" s="27"/>
      <c r="ARR278" s="27"/>
      <c r="ARS278" s="27"/>
      <c r="ART278" s="27"/>
      <c r="ARU278" s="27"/>
      <c r="ARV278" s="27"/>
      <c r="ARW278" s="27"/>
      <c r="ARX278" s="27"/>
      <c r="ARY278" s="27"/>
      <c r="ARZ278" s="27"/>
      <c r="ASA278" s="27"/>
      <c r="ASB278" s="27"/>
      <c r="ASC278" s="27"/>
      <c r="ASD278" s="27"/>
      <c r="ASE278" s="27"/>
      <c r="ASF278" s="27"/>
      <c r="ASG278" s="27"/>
      <c r="ASH278" s="27"/>
      <c r="ASI278" s="27"/>
      <c r="ASJ278" s="27"/>
      <c r="ASK278" s="27"/>
      <c r="ASL278" s="27"/>
      <c r="ASM278" s="27"/>
      <c r="ASN278" s="27"/>
      <c r="ASO278" s="27"/>
      <c r="ASP278" s="27"/>
      <c r="ASQ278" s="27"/>
      <c r="ASR278" s="27"/>
      <c r="ASS278" s="27"/>
      <c r="AST278" s="27"/>
      <c r="ASU278" s="27"/>
      <c r="ASV278" s="27"/>
      <c r="ASW278" s="27"/>
      <c r="ASX278" s="27"/>
      <c r="ASY278" s="27"/>
      <c r="ASZ278" s="27"/>
      <c r="ATA278" s="27"/>
      <c r="ATB278" s="27"/>
      <c r="ATC278" s="27"/>
      <c r="ATD278" s="27"/>
      <c r="ATE278" s="27"/>
      <c r="ATF278" s="27"/>
      <c r="ATG278" s="27"/>
      <c r="ATH278" s="27"/>
      <c r="ATI278" s="27"/>
      <c r="ATJ278" s="27"/>
      <c r="ATK278" s="27"/>
      <c r="ATL278" s="27"/>
      <c r="ATM278" s="27"/>
      <c r="ATN278" s="27"/>
      <c r="ATO278" s="27"/>
      <c r="ATP278" s="27"/>
      <c r="ATQ278" s="27"/>
      <c r="ATR278" s="27"/>
      <c r="ATS278" s="27"/>
      <c r="ATT278" s="27"/>
      <c r="ATU278" s="27"/>
      <c r="ATV278" s="27"/>
      <c r="ATW278" s="27"/>
      <c r="ATX278" s="27"/>
      <c r="ATY278" s="27"/>
      <c r="ATZ278" s="27"/>
      <c r="AUA278" s="27"/>
      <c r="AUB278" s="27"/>
      <c r="AUC278" s="27"/>
      <c r="AUD278" s="27"/>
      <c r="AUE278" s="27"/>
      <c r="AUF278" s="27"/>
      <c r="AUG278" s="27"/>
      <c r="AUH278" s="27"/>
      <c r="AUI278" s="27"/>
      <c r="AUJ278" s="27"/>
      <c r="AUK278" s="27"/>
      <c r="AUL278" s="27"/>
      <c r="AUM278" s="27"/>
      <c r="AUN278" s="27"/>
      <c r="AUO278" s="27"/>
      <c r="AUP278" s="27"/>
      <c r="AUQ278" s="27"/>
      <c r="AUR278" s="27"/>
      <c r="AUS278" s="27"/>
      <c r="AUT278" s="27"/>
      <c r="AUU278" s="27"/>
      <c r="AUV278" s="27"/>
      <c r="AUW278" s="27"/>
      <c r="AUX278" s="27"/>
      <c r="AUY278" s="27"/>
      <c r="AUZ278" s="27"/>
      <c r="AVA278" s="27"/>
      <c r="AVB278" s="27"/>
      <c r="AVC278" s="27"/>
      <c r="AVD278" s="27"/>
      <c r="AVE278" s="27"/>
      <c r="AVF278" s="27"/>
      <c r="AVG278" s="27"/>
      <c r="AVH278" s="27"/>
      <c r="AVI278" s="27"/>
      <c r="AVJ278" s="27"/>
      <c r="AVK278" s="27"/>
      <c r="AVL278" s="27"/>
      <c r="AVM278" s="27"/>
      <c r="AVN278" s="27"/>
      <c r="AVO278" s="27"/>
      <c r="AVP278" s="27"/>
      <c r="AVQ278" s="27"/>
      <c r="AVR278" s="27"/>
      <c r="AVS278" s="27"/>
      <c r="AVT278" s="27"/>
      <c r="AVU278" s="27"/>
      <c r="AVV278" s="27"/>
      <c r="AVW278" s="27"/>
      <c r="AVX278" s="27"/>
      <c r="AVY278" s="27"/>
      <c r="AVZ278" s="27"/>
      <c r="AWA278" s="27"/>
      <c r="AWB278" s="27"/>
      <c r="AWC278" s="27"/>
      <c r="AWD278" s="27"/>
      <c r="AWE278" s="27"/>
      <c r="AWF278" s="27"/>
      <c r="AWG278" s="27"/>
      <c r="AWH278" s="27"/>
      <c r="AWI278" s="27"/>
      <c r="AWJ278" s="27"/>
      <c r="AWK278" s="27"/>
      <c r="AWL278" s="27"/>
      <c r="AWM278" s="27"/>
      <c r="AWN278" s="27"/>
      <c r="AWO278" s="27"/>
      <c r="AWP278" s="27"/>
      <c r="AWQ278" s="27"/>
      <c r="AWR278" s="27"/>
      <c r="AWS278" s="27"/>
      <c r="AWT278" s="27"/>
      <c r="AWU278" s="27"/>
      <c r="AWV278" s="27"/>
      <c r="AWW278" s="27"/>
      <c r="AWX278" s="27"/>
      <c r="AWY278" s="27"/>
      <c r="AWZ278" s="27"/>
      <c r="AXA278" s="27"/>
      <c r="AXB278" s="27"/>
      <c r="AXC278" s="27"/>
      <c r="AXD278" s="27"/>
      <c r="AXE278" s="27"/>
      <c r="AXF278" s="27"/>
      <c r="AXG278" s="27"/>
      <c r="AXH278" s="27"/>
      <c r="AXI278" s="27"/>
      <c r="AXJ278" s="27"/>
      <c r="AXK278" s="27"/>
      <c r="AXL278" s="27"/>
      <c r="AXM278" s="27"/>
      <c r="AXN278" s="27"/>
      <c r="AXO278" s="27"/>
      <c r="AXP278" s="27"/>
      <c r="AXQ278" s="27"/>
      <c r="AXR278" s="27"/>
      <c r="AXS278" s="27"/>
      <c r="AXT278" s="27"/>
      <c r="AXU278" s="27"/>
      <c r="AXV278" s="27"/>
      <c r="AXW278" s="27"/>
      <c r="AXX278" s="27"/>
      <c r="AXY278" s="27"/>
      <c r="AXZ278" s="27"/>
      <c r="AYA278" s="27"/>
      <c r="AYB278" s="27"/>
      <c r="AYC278" s="27"/>
      <c r="AYD278" s="27"/>
      <c r="AYE278" s="27"/>
      <c r="AYF278" s="27"/>
      <c r="AYG278" s="27"/>
      <c r="AYH278" s="27"/>
      <c r="AYI278" s="27"/>
      <c r="AYJ278" s="27"/>
      <c r="AYK278" s="27"/>
      <c r="AYL278" s="27"/>
      <c r="AYM278" s="27"/>
      <c r="AYN278" s="27"/>
      <c r="AYO278" s="27"/>
      <c r="AYP278" s="27"/>
      <c r="AYQ278" s="27"/>
      <c r="AYR278" s="27"/>
      <c r="AYS278" s="27"/>
      <c r="AYT278" s="27"/>
      <c r="AYU278" s="27"/>
      <c r="AYV278" s="27"/>
      <c r="AYW278" s="27"/>
      <c r="AYX278" s="27"/>
      <c r="AYY278" s="27"/>
      <c r="AYZ278" s="27"/>
      <c r="AZA278" s="27"/>
      <c r="AZB278" s="27"/>
      <c r="AZC278" s="27"/>
      <c r="AZD278" s="27"/>
      <c r="AZE278" s="27"/>
      <c r="AZF278" s="27"/>
      <c r="AZG278" s="27"/>
      <c r="AZH278" s="27"/>
      <c r="AZI278" s="27"/>
      <c r="AZJ278" s="27"/>
      <c r="AZK278" s="27"/>
      <c r="AZL278" s="27"/>
      <c r="AZM278" s="27"/>
      <c r="AZN278" s="27"/>
      <c r="AZO278" s="27"/>
      <c r="AZP278" s="27"/>
      <c r="AZQ278" s="27"/>
      <c r="AZR278" s="27"/>
      <c r="AZS278" s="27"/>
      <c r="AZT278" s="27"/>
      <c r="AZU278" s="27"/>
      <c r="AZV278" s="27"/>
      <c r="AZW278" s="27"/>
      <c r="AZX278" s="27"/>
      <c r="AZY278" s="27"/>
      <c r="AZZ278" s="27"/>
      <c r="BAA278" s="27"/>
      <c r="BAB278" s="27"/>
      <c r="BAC278" s="27"/>
      <c r="BAD278" s="27"/>
      <c r="BAE278" s="27"/>
      <c r="BAF278" s="27"/>
      <c r="BAG278" s="27"/>
      <c r="BAH278" s="27"/>
      <c r="BAI278" s="27"/>
      <c r="BAJ278" s="27"/>
      <c r="BAK278" s="27"/>
      <c r="BAL278" s="27"/>
      <c r="BAM278" s="27"/>
      <c r="BAN278" s="27"/>
      <c r="BAO278" s="27"/>
      <c r="BAP278" s="27"/>
      <c r="BAQ278" s="27"/>
      <c r="BAR278" s="27"/>
      <c r="BAS278" s="27"/>
      <c r="BAT278" s="27"/>
      <c r="BAU278" s="27"/>
      <c r="BAV278" s="27"/>
      <c r="BAW278" s="27"/>
      <c r="BAX278" s="27"/>
      <c r="BAY278" s="27"/>
      <c r="BAZ278" s="27"/>
      <c r="BBA278" s="27"/>
      <c r="BBB278" s="27"/>
      <c r="BBC278" s="27"/>
      <c r="BBD278" s="27"/>
      <c r="BBE278" s="27"/>
      <c r="BBF278" s="27"/>
      <c r="BBG278" s="27"/>
      <c r="BBH278" s="27"/>
      <c r="BBI278" s="27"/>
      <c r="BBJ278" s="27"/>
      <c r="BBK278" s="27"/>
      <c r="BBL278" s="27"/>
      <c r="BBM278" s="27"/>
      <c r="BBN278" s="27"/>
      <c r="BBO278" s="27"/>
      <c r="BBP278" s="27"/>
      <c r="BBQ278" s="27"/>
      <c r="BBR278" s="27"/>
      <c r="BBS278" s="27"/>
      <c r="BBT278" s="27"/>
      <c r="BBU278" s="27"/>
      <c r="BBV278" s="27"/>
      <c r="BBW278" s="27"/>
      <c r="BBX278" s="27"/>
      <c r="BBY278" s="27"/>
      <c r="BBZ278" s="27"/>
      <c r="BCA278" s="27"/>
      <c r="BCB278" s="27"/>
      <c r="BCC278" s="27"/>
      <c r="BCD278" s="27"/>
      <c r="BCE278" s="27"/>
      <c r="BCF278" s="27"/>
      <c r="BCG278" s="27"/>
      <c r="BCH278" s="27"/>
      <c r="BCI278" s="27"/>
      <c r="BCJ278" s="27"/>
      <c r="BCK278" s="27"/>
      <c r="BCL278" s="27"/>
      <c r="BCM278" s="27"/>
      <c r="BCN278" s="27"/>
      <c r="BCO278" s="27"/>
      <c r="BCP278" s="27"/>
      <c r="BCQ278" s="27"/>
      <c r="BCR278" s="27"/>
      <c r="BCS278" s="27"/>
      <c r="BCT278" s="27"/>
      <c r="BCU278" s="27"/>
      <c r="BCV278" s="27"/>
      <c r="BCW278" s="27"/>
      <c r="BCX278" s="27"/>
      <c r="BCY278" s="27"/>
      <c r="BCZ278" s="27"/>
      <c r="BDA278" s="27"/>
      <c r="BDB278" s="27"/>
      <c r="BDC278" s="27"/>
      <c r="BDD278" s="27"/>
      <c r="BDE278" s="27"/>
      <c r="BDF278" s="27"/>
      <c r="BDG278" s="27"/>
      <c r="BDH278" s="27"/>
      <c r="BDI278" s="27"/>
      <c r="BDJ278" s="27"/>
      <c r="BDK278" s="27"/>
      <c r="BDL278" s="27"/>
      <c r="BDM278" s="27"/>
      <c r="BDN278" s="27"/>
      <c r="BDO278" s="27"/>
      <c r="BDP278" s="27"/>
      <c r="BDQ278" s="27"/>
      <c r="BDR278" s="27"/>
      <c r="BDS278" s="27"/>
      <c r="BDT278" s="27"/>
      <c r="BDU278" s="27"/>
      <c r="BDV278" s="27"/>
      <c r="BDW278" s="27"/>
      <c r="BDX278" s="27"/>
      <c r="BDY278" s="27"/>
      <c r="BDZ278" s="27"/>
      <c r="BEA278" s="27"/>
      <c r="BEB278" s="27"/>
      <c r="BEC278" s="27"/>
      <c r="BED278" s="27"/>
      <c r="BEE278" s="27"/>
      <c r="BEF278" s="27"/>
      <c r="BEG278" s="27"/>
      <c r="BEH278" s="27"/>
      <c r="BEI278" s="27"/>
      <c r="BEJ278" s="27"/>
      <c r="BEK278" s="27"/>
      <c r="BEL278" s="27"/>
      <c r="BEM278" s="27"/>
      <c r="BEN278" s="27"/>
      <c r="BEO278" s="27"/>
      <c r="BEP278" s="27"/>
      <c r="BEQ278" s="27"/>
      <c r="BER278" s="27"/>
      <c r="BES278" s="27"/>
      <c r="BET278" s="27"/>
      <c r="BEU278" s="27"/>
      <c r="BEV278" s="27"/>
      <c r="BEW278" s="27"/>
      <c r="BEX278" s="27"/>
      <c r="BEY278" s="27"/>
      <c r="BEZ278" s="27"/>
      <c r="BFA278" s="27"/>
      <c r="BFB278" s="27"/>
      <c r="BFC278" s="27"/>
      <c r="BFD278" s="27"/>
      <c r="BFE278" s="27"/>
      <c r="BFF278" s="27"/>
      <c r="BFG278" s="27"/>
      <c r="BFH278" s="27"/>
      <c r="BFI278" s="27"/>
      <c r="BFJ278" s="27"/>
      <c r="BFK278" s="27"/>
      <c r="BFL278" s="27"/>
      <c r="BFM278" s="27"/>
      <c r="BFN278" s="27"/>
      <c r="BFO278" s="27"/>
      <c r="BFP278" s="27"/>
      <c r="BFQ278" s="27"/>
      <c r="BFR278" s="27"/>
      <c r="BFS278" s="27"/>
      <c r="BFT278" s="27"/>
      <c r="BFU278" s="27"/>
      <c r="BFV278" s="27"/>
      <c r="BFW278" s="27"/>
      <c r="BFX278" s="27"/>
      <c r="BFY278" s="27"/>
      <c r="BFZ278" s="27"/>
      <c r="BGA278" s="27"/>
      <c r="BGB278" s="27"/>
      <c r="BGC278" s="27"/>
      <c r="BGD278" s="27"/>
      <c r="BGE278" s="27"/>
      <c r="BGF278" s="27"/>
      <c r="BGG278" s="27"/>
      <c r="BGH278" s="27"/>
      <c r="BGI278" s="27"/>
      <c r="BGJ278" s="27"/>
      <c r="BGK278" s="27"/>
      <c r="BGL278" s="27"/>
      <c r="BGM278" s="27"/>
      <c r="BGN278" s="27"/>
      <c r="BGO278" s="27"/>
      <c r="BGP278" s="27"/>
      <c r="BGQ278" s="27"/>
      <c r="BGR278" s="27"/>
      <c r="BGS278" s="27"/>
      <c r="BGT278" s="27"/>
      <c r="BGU278" s="27"/>
      <c r="BGV278" s="27"/>
      <c r="BGW278" s="27"/>
      <c r="BGX278" s="27"/>
      <c r="BGY278" s="27"/>
      <c r="BGZ278" s="27"/>
      <c r="BHA278" s="27"/>
      <c r="BHB278" s="27"/>
      <c r="BHC278" s="27"/>
      <c r="BHD278" s="27"/>
      <c r="BHE278" s="27"/>
      <c r="BHF278" s="27"/>
      <c r="BHG278" s="27"/>
      <c r="BHH278" s="27"/>
      <c r="BHI278" s="27"/>
      <c r="BHJ278" s="27"/>
      <c r="BHK278" s="27"/>
      <c r="BHL278" s="27"/>
      <c r="BHM278" s="27"/>
      <c r="BHN278" s="27"/>
      <c r="BHO278" s="27"/>
      <c r="BHP278" s="27"/>
      <c r="BHQ278" s="27"/>
      <c r="BHR278" s="27"/>
      <c r="BHS278" s="27"/>
      <c r="BHT278" s="27"/>
      <c r="BHU278" s="27"/>
      <c r="BHV278" s="27"/>
      <c r="BHW278" s="27"/>
      <c r="BHX278" s="27"/>
      <c r="BHY278" s="27"/>
      <c r="BHZ278" s="27"/>
      <c r="BIA278" s="27"/>
      <c r="BIB278" s="27"/>
      <c r="BIC278" s="27"/>
      <c r="BID278" s="27"/>
      <c r="BIE278" s="27"/>
      <c r="BIF278" s="27"/>
      <c r="BIG278" s="27"/>
      <c r="BIH278" s="27"/>
      <c r="BII278" s="27"/>
      <c r="BIJ278" s="27"/>
      <c r="BIK278" s="27"/>
      <c r="BIL278" s="27"/>
      <c r="BIM278" s="27"/>
      <c r="BIN278" s="27"/>
      <c r="BIO278" s="27"/>
      <c r="BIP278" s="27"/>
      <c r="BIQ278" s="27"/>
      <c r="BIR278" s="27"/>
      <c r="BIS278" s="27"/>
      <c r="BIT278" s="27"/>
      <c r="BIU278" s="27"/>
      <c r="BIV278" s="27"/>
      <c r="BIW278" s="27"/>
      <c r="BIX278" s="27"/>
      <c r="BIY278" s="27"/>
      <c r="BIZ278" s="27"/>
      <c r="BJA278" s="27"/>
      <c r="BJB278" s="27"/>
      <c r="BJC278" s="27"/>
      <c r="BJD278" s="27"/>
      <c r="BJE278" s="27"/>
      <c r="BJF278" s="27"/>
      <c r="BJG278" s="27"/>
      <c r="BJH278" s="27"/>
      <c r="BJI278" s="27"/>
      <c r="BJJ278" s="27"/>
      <c r="BJK278" s="27"/>
      <c r="BJL278" s="27"/>
      <c r="BJM278" s="27"/>
      <c r="BJN278" s="27"/>
      <c r="BJO278" s="27"/>
      <c r="BJP278" s="27"/>
      <c r="BJQ278" s="27"/>
      <c r="BJR278" s="27"/>
      <c r="BJS278" s="27"/>
      <c r="BJT278" s="27"/>
      <c r="BJU278" s="27"/>
      <c r="BJV278" s="27"/>
      <c r="BJW278" s="27"/>
      <c r="BJX278" s="27"/>
      <c r="BJY278" s="27"/>
      <c r="BJZ278" s="27"/>
      <c r="BKA278" s="27"/>
      <c r="BKB278" s="27"/>
      <c r="BKC278" s="27"/>
      <c r="BKD278" s="27"/>
      <c r="BKE278" s="27"/>
      <c r="BKF278" s="27"/>
      <c r="BKG278" s="27"/>
      <c r="BKH278" s="27"/>
      <c r="BKI278" s="27"/>
      <c r="BKJ278" s="27"/>
      <c r="BKK278" s="27"/>
      <c r="BKL278" s="27"/>
      <c r="BKM278" s="27"/>
      <c r="BKN278" s="27"/>
      <c r="BKO278" s="27"/>
      <c r="BKP278" s="27"/>
      <c r="BKQ278" s="27"/>
      <c r="BKR278" s="27"/>
      <c r="BKS278" s="27"/>
      <c r="BKT278" s="27"/>
      <c r="BKU278" s="27"/>
      <c r="BKV278" s="27"/>
      <c r="BKW278" s="27"/>
      <c r="BKX278" s="27"/>
      <c r="BKY278" s="27"/>
      <c r="BKZ278" s="27"/>
      <c r="BLA278" s="27"/>
      <c r="BLB278" s="27"/>
      <c r="BLC278" s="27"/>
      <c r="BLD278" s="27"/>
      <c r="BLE278" s="27"/>
      <c r="BLF278" s="27"/>
      <c r="BLG278" s="27"/>
      <c r="BLH278" s="27"/>
      <c r="BLI278" s="27"/>
      <c r="BLJ278" s="27"/>
      <c r="BLK278" s="27"/>
      <c r="BLL278" s="27"/>
      <c r="BLM278" s="27"/>
      <c r="BLN278" s="27"/>
      <c r="BLO278" s="27"/>
      <c r="BLP278" s="27"/>
      <c r="BLQ278" s="27"/>
      <c r="BLR278" s="27"/>
      <c r="BLS278" s="27"/>
      <c r="BLT278" s="27"/>
      <c r="BLU278" s="27"/>
      <c r="BLV278" s="27"/>
      <c r="BLW278" s="27"/>
      <c r="BLX278" s="27"/>
      <c r="BLY278" s="27"/>
      <c r="BLZ278" s="27"/>
      <c r="BMA278" s="27"/>
      <c r="BMB278" s="27"/>
      <c r="BMC278" s="27"/>
      <c r="BMD278" s="27"/>
      <c r="BME278" s="27"/>
      <c r="BMF278" s="27"/>
      <c r="BMG278" s="27"/>
      <c r="BMH278" s="27"/>
      <c r="BMI278" s="27"/>
      <c r="BMJ278" s="27"/>
      <c r="BMK278" s="27"/>
      <c r="BML278" s="27"/>
      <c r="BMM278" s="27"/>
      <c r="BMN278" s="27"/>
      <c r="BMO278" s="27"/>
      <c r="BMP278" s="27"/>
      <c r="BMQ278" s="27"/>
      <c r="BMR278" s="27"/>
      <c r="BMS278" s="27"/>
      <c r="BMT278" s="27"/>
      <c r="BMU278" s="27"/>
      <c r="BMV278" s="27"/>
      <c r="BMW278" s="27"/>
      <c r="BMX278" s="27"/>
      <c r="BMY278" s="27"/>
      <c r="BMZ278" s="27"/>
      <c r="BNA278" s="27"/>
      <c r="BNB278" s="27"/>
      <c r="BNC278" s="27"/>
      <c r="BND278" s="27"/>
      <c r="BNE278" s="27"/>
      <c r="BNF278" s="27"/>
      <c r="BNG278" s="27"/>
      <c r="BNH278" s="27"/>
      <c r="BNI278" s="27"/>
      <c r="BNJ278" s="27"/>
      <c r="BNK278" s="27"/>
      <c r="BNL278" s="27"/>
      <c r="BNM278" s="27"/>
      <c r="BNN278" s="27"/>
      <c r="BNO278" s="27"/>
      <c r="BNP278" s="27"/>
      <c r="BNQ278" s="27"/>
      <c r="BNR278" s="27"/>
      <c r="BNS278" s="27"/>
      <c r="BNT278" s="27"/>
      <c r="BNU278" s="27"/>
      <c r="BNV278" s="27"/>
      <c r="BNW278" s="27"/>
      <c r="BNX278" s="27"/>
      <c r="BNY278" s="27"/>
      <c r="BNZ278" s="27"/>
      <c r="BOA278" s="27"/>
      <c r="BOB278" s="27"/>
      <c r="BOC278" s="27"/>
      <c r="BOD278" s="27"/>
      <c r="BOE278" s="27"/>
      <c r="BOF278" s="27"/>
      <c r="BOG278" s="27"/>
      <c r="BOH278" s="27"/>
      <c r="BOI278" s="27"/>
      <c r="BOJ278" s="27"/>
      <c r="BOK278" s="27"/>
      <c r="BOL278" s="27"/>
      <c r="BOM278" s="27"/>
      <c r="BON278" s="27"/>
      <c r="BOO278" s="27"/>
      <c r="BOP278" s="27"/>
      <c r="BOQ278" s="27"/>
      <c r="BOR278" s="27"/>
      <c r="BOS278" s="27"/>
      <c r="BOT278" s="27"/>
      <c r="BOU278" s="27"/>
      <c r="BOV278" s="27"/>
      <c r="BOW278" s="27"/>
      <c r="BOX278" s="27"/>
      <c r="BOY278" s="27"/>
      <c r="BOZ278" s="27"/>
      <c r="BPA278" s="27"/>
      <c r="BPB278" s="27"/>
      <c r="BPC278" s="27"/>
      <c r="BPD278" s="27"/>
      <c r="BPE278" s="27"/>
      <c r="BPF278" s="27"/>
      <c r="BPG278" s="27"/>
      <c r="BPH278" s="27"/>
      <c r="BPI278" s="27"/>
      <c r="BPJ278" s="27"/>
      <c r="BPK278" s="27"/>
      <c r="BPL278" s="27"/>
      <c r="BPM278" s="27"/>
      <c r="BPN278" s="27"/>
      <c r="BPO278" s="27"/>
      <c r="BPP278" s="27"/>
      <c r="BPQ278" s="27"/>
      <c r="BPR278" s="27"/>
      <c r="BPS278" s="27"/>
      <c r="BPT278" s="27"/>
      <c r="BPU278" s="27"/>
      <c r="BPV278" s="27"/>
      <c r="BPW278" s="27"/>
      <c r="BPX278" s="27"/>
      <c r="BPY278" s="27"/>
      <c r="BPZ278" s="27"/>
      <c r="BQA278" s="27"/>
      <c r="BQB278" s="27"/>
      <c r="BQC278" s="27"/>
      <c r="BQD278" s="27"/>
      <c r="BQE278" s="27"/>
      <c r="BQF278" s="27"/>
      <c r="BQG278" s="27"/>
      <c r="BQH278" s="27"/>
      <c r="BQI278" s="27"/>
      <c r="BQJ278" s="27"/>
      <c r="BQK278" s="27"/>
      <c r="BQL278" s="27"/>
      <c r="BQM278" s="27"/>
      <c r="BQN278" s="27"/>
      <c r="BQO278" s="27"/>
      <c r="BQP278" s="27"/>
      <c r="BQQ278" s="27"/>
      <c r="BQR278" s="27"/>
      <c r="BQS278" s="27"/>
      <c r="BQT278" s="27"/>
      <c r="BQU278" s="27"/>
      <c r="BQV278" s="27"/>
      <c r="BQW278" s="27"/>
      <c r="BQX278" s="27"/>
      <c r="BQY278" s="27"/>
      <c r="BQZ278" s="27"/>
      <c r="BRA278" s="27"/>
      <c r="BRB278" s="27"/>
      <c r="BRC278" s="27"/>
      <c r="BRD278" s="27"/>
      <c r="BRE278" s="27"/>
      <c r="BRF278" s="27"/>
      <c r="BRG278" s="27"/>
      <c r="BRH278" s="27"/>
      <c r="BRI278" s="27"/>
      <c r="BRJ278" s="27"/>
      <c r="BRK278" s="27"/>
      <c r="BRL278" s="27"/>
      <c r="BRM278" s="27"/>
      <c r="BRN278" s="27"/>
      <c r="BRO278" s="27"/>
      <c r="BRP278" s="27"/>
      <c r="BRQ278" s="27"/>
      <c r="BRR278" s="27"/>
      <c r="BRS278" s="27"/>
      <c r="BRT278" s="27"/>
      <c r="BRU278" s="27"/>
      <c r="BRV278" s="27"/>
      <c r="BRW278" s="27"/>
      <c r="BRX278" s="27"/>
      <c r="BRY278" s="27"/>
      <c r="BRZ278" s="27"/>
      <c r="BSA278" s="27"/>
      <c r="BSB278" s="27"/>
      <c r="BSC278" s="27"/>
      <c r="BSD278" s="27"/>
      <c r="BSE278" s="27"/>
      <c r="BSF278" s="27"/>
      <c r="BSG278" s="27"/>
      <c r="BSH278" s="27"/>
      <c r="BSI278" s="27"/>
      <c r="BSJ278" s="27"/>
      <c r="BSK278" s="27"/>
      <c r="BSL278" s="27"/>
      <c r="BSM278" s="27"/>
      <c r="BSN278" s="27"/>
      <c r="BSO278" s="27"/>
      <c r="BSP278" s="27"/>
      <c r="BSQ278" s="27"/>
      <c r="BSR278" s="27"/>
      <c r="BSS278" s="27"/>
      <c r="BST278" s="27"/>
      <c r="BSU278" s="27"/>
      <c r="BSV278" s="27"/>
      <c r="BSW278" s="27"/>
      <c r="BSX278" s="27"/>
      <c r="BSY278" s="27"/>
      <c r="BSZ278" s="27"/>
      <c r="BTA278" s="27"/>
      <c r="BTB278" s="27"/>
      <c r="BTC278" s="27"/>
      <c r="BTD278" s="27"/>
      <c r="BTE278" s="27"/>
      <c r="BTF278" s="27"/>
      <c r="BTG278" s="27"/>
      <c r="BTH278" s="27"/>
      <c r="BTI278" s="27"/>
      <c r="BTJ278" s="27"/>
      <c r="BTK278" s="27"/>
      <c r="BTL278" s="27"/>
      <c r="BTM278" s="27"/>
      <c r="BTN278" s="27"/>
      <c r="BTO278" s="27"/>
      <c r="BTP278" s="27"/>
      <c r="BTQ278" s="27"/>
      <c r="BTR278" s="27"/>
      <c r="BTS278" s="27"/>
      <c r="BTT278" s="27"/>
      <c r="BTU278" s="27"/>
      <c r="BTV278" s="27"/>
      <c r="BTW278" s="27"/>
      <c r="BTX278" s="27"/>
      <c r="BTY278" s="27"/>
      <c r="BTZ278" s="27"/>
      <c r="BUA278" s="27"/>
      <c r="BUB278" s="27"/>
      <c r="BUC278" s="27"/>
      <c r="BUD278" s="27"/>
      <c r="BUE278" s="27"/>
      <c r="BUF278" s="27"/>
      <c r="BUG278" s="27"/>
      <c r="BUH278" s="27"/>
      <c r="BUI278" s="27"/>
      <c r="BUJ278" s="27"/>
      <c r="BUK278" s="27"/>
      <c r="BUL278" s="27"/>
      <c r="BUM278" s="27"/>
      <c r="BUN278" s="27"/>
      <c r="BUO278" s="27"/>
      <c r="BUP278" s="27"/>
      <c r="BUQ278" s="27"/>
      <c r="BUR278" s="27"/>
      <c r="BUS278" s="27"/>
      <c r="BUT278" s="27"/>
      <c r="BUU278" s="27"/>
      <c r="BUV278" s="27"/>
      <c r="BUW278" s="27"/>
      <c r="BUX278" s="27"/>
      <c r="BUY278" s="27"/>
      <c r="BUZ278" s="27"/>
      <c r="BVA278" s="27"/>
      <c r="BVB278" s="27"/>
      <c r="BVC278" s="27"/>
      <c r="BVD278" s="27"/>
      <c r="BVE278" s="27"/>
      <c r="BVF278" s="27"/>
      <c r="BVG278" s="27"/>
      <c r="BVH278" s="27"/>
      <c r="BVI278" s="27"/>
      <c r="BVJ278" s="27"/>
      <c r="BVK278" s="27"/>
      <c r="BVL278" s="27"/>
      <c r="BVM278" s="27"/>
      <c r="BVN278" s="27"/>
      <c r="BVO278" s="27"/>
      <c r="BVP278" s="27"/>
      <c r="BVQ278" s="27"/>
      <c r="BVR278" s="27"/>
      <c r="BVS278" s="27"/>
      <c r="BVT278" s="27"/>
      <c r="BVU278" s="27"/>
      <c r="BVV278" s="27"/>
      <c r="BVW278" s="27"/>
      <c r="BVX278" s="27"/>
      <c r="BVY278" s="27"/>
      <c r="BVZ278" s="27"/>
      <c r="BWA278" s="27"/>
      <c r="BWB278" s="27"/>
      <c r="BWC278" s="27"/>
      <c r="BWD278" s="27"/>
      <c r="BWE278" s="27"/>
      <c r="BWF278" s="27"/>
      <c r="BWG278" s="27"/>
      <c r="BWH278" s="27"/>
      <c r="BWI278" s="27"/>
      <c r="BWJ278" s="27"/>
      <c r="BWK278" s="27"/>
      <c r="BWL278" s="27"/>
      <c r="BWM278" s="27"/>
      <c r="BWN278" s="27"/>
      <c r="BWO278" s="27"/>
      <c r="BWP278" s="27"/>
      <c r="BWQ278" s="27"/>
      <c r="BWR278" s="27"/>
      <c r="BWS278" s="27"/>
      <c r="BWT278" s="27"/>
      <c r="BWU278" s="27"/>
      <c r="BWV278" s="27"/>
      <c r="BWW278" s="27"/>
      <c r="BWX278" s="27"/>
      <c r="BWY278" s="27"/>
      <c r="BWZ278" s="27"/>
      <c r="BXA278" s="27"/>
      <c r="BXB278" s="27"/>
      <c r="BXC278" s="27"/>
      <c r="BXD278" s="27"/>
      <c r="BXE278" s="27"/>
      <c r="BXF278" s="27"/>
      <c r="BXG278" s="27"/>
      <c r="BXH278" s="27"/>
      <c r="BXI278" s="27"/>
      <c r="BXJ278" s="27"/>
      <c r="BXK278" s="27"/>
      <c r="BXL278" s="27"/>
      <c r="BXM278" s="27"/>
      <c r="BXN278" s="27"/>
      <c r="BXO278" s="27"/>
      <c r="BXP278" s="27"/>
      <c r="BXQ278" s="27"/>
      <c r="BXR278" s="27"/>
      <c r="BXS278" s="27"/>
      <c r="BXT278" s="27"/>
      <c r="BXU278" s="27"/>
      <c r="BXV278" s="27"/>
      <c r="BXW278" s="27"/>
      <c r="BXX278" s="27"/>
      <c r="BXY278" s="27"/>
      <c r="BXZ278" s="27"/>
      <c r="BYA278" s="27"/>
      <c r="BYB278" s="27"/>
      <c r="BYC278" s="27"/>
      <c r="BYD278" s="27"/>
      <c r="BYE278" s="27"/>
      <c r="BYF278" s="27"/>
      <c r="BYG278" s="27"/>
      <c r="BYH278" s="27"/>
      <c r="BYI278" s="27"/>
      <c r="BYJ278" s="27"/>
      <c r="BYK278" s="27"/>
      <c r="BYL278" s="27"/>
      <c r="BYM278" s="27"/>
      <c r="BYN278" s="27"/>
      <c r="BYO278" s="27"/>
      <c r="BYP278" s="27"/>
      <c r="BYQ278" s="27"/>
      <c r="BYR278" s="27"/>
      <c r="BYS278" s="27"/>
      <c r="BYT278" s="27"/>
      <c r="BYU278" s="27"/>
      <c r="BYV278" s="27"/>
      <c r="BYW278" s="27"/>
      <c r="BYX278" s="27"/>
      <c r="BYY278" s="27"/>
      <c r="BYZ278" s="27"/>
      <c r="BZA278" s="27"/>
      <c r="BZB278" s="27"/>
      <c r="BZC278" s="27"/>
      <c r="BZD278" s="27"/>
      <c r="BZE278" s="27"/>
      <c r="BZF278" s="27"/>
      <c r="BZG278" s="27"/>
      <c r="BZH278" s="27"/>
      <c r="BZI278" s="27"/>
      <c r="BZJ278" s="27"/>
      <c r="BZK278" s="27"/>
      <c r="BZL278" s="27"/>
      <c r="BZM278" s="27"/>
      <c r="BZN278" s="27"/>
      <c r="BZO278" s="27"/>
      <c r="BZP278" s="27"/>
      <c r="BZQ278" s="27"/>
      <c r="BZR278" s="27"/>
      <c r="BZS278" s="27"/>
      <c r="BZT278" s="27"/>
      <c r="BZU278" s="27"/>
      <c r="BZV278" s="27"/>
      <c r="BZW278" s="27"/>
      <c r="BZX278" s="27"/>
      <c r="BZY278" s="27"/>
      <c r="BZZ278" s="27"/>
      <c r="CAA278" s="27"/>
      <c r="CAB278" s="27"/>
      <c r="CAC278" s="27"/>
      <c r="CAD278" s="27"/>
      <c r="CAE278" s="27"/>
      <c r="CAF278" s="27"/>
      <c r="CAG278" s="27"/>
      <c r="CAH278" s="27"/>
      <c r="CAI278" s="27"/>
      <c r="CAJ278" s="27"/>
      <c r="CAK278" s="27"/>
      <c r="CAL278" s="27"/>
      <c r="CAM278" s="27"/>
      <c r="CAN278" s="27"/>
      <c r="CAO278" s="27"/>
      <c r="CAP278" s="27"/>
      <c r="CAQ278" s="27"/>
      <c r="CAR278" s="27"/>
      <c r="CAS278" s="27"/>
      <c r="CAT278" s="27"/>
      <c r="CAU278" s="27"/>
      <c r="CAV278" s="27"/>
      <c r="CAW278" s="27"/>
      <c r="CAX278" s="27"/>
      <c r="CAY278" s="27"/>
      <c r="CAZ278" s="27"/>
      <c r="CBA278" s="27"/>
      <c r="CBB278" s="27"/>
      <c r="CBC278" s="27"/>
      <c r="CBD278" s="27"/>
      <c r="CBE278" s="27"/>
      <c r="CBF278" s="27"/>
      <c r="CBG278" s="27"/>
      <c r="CBH278" s="27"/>
      <c r="CBI278" s="27"/>
      <c r="CBJ278" s="27"/>
      <c r="CBK278" s="27"/>
      <c r="CBL278" s="27"/>
      <c r="CBM278" s="27"/>
      <c r="CBN278" s="27"/>
      <c r="CBO278" s="27"/>
      <c r="CBP278" s="27"/>
      <c r="CBQ278" s="27"/>
      <c r="CBR278" s="27"/>
      <c r="CBS278" s="27"/>
      <c r="CBT278" s="27"/>
      <c r="CBU278" s="27"/>
      <c r="CBV278" s="27"/>
      <c r="CBW278" s="27"/>
      <c r="CBX278" s="27"/>
      <c r="CBY278" s="27"/>
      <c r="CBZ278" s="27"/>
      <c r="CCA278" s="27"/>
      <c r="CCB278" s="27"/>
      <c r="CCC278" s="27"/>
      <c r="CCD278" s="27"/>
      <c r="CCE278" s="27"/>
      <c r="CCF278" s="27"/>
      <c r="CCG278" s="27"/>
      <c r="CCH278" s="27"/>
      <c r="CCI278" s="27"/>
      <c r="CCJ278" s="27"/>
      <c r="CCK278" s="27"/>
      <c r="CCL278" s="27"/>
      <c r="CCM278" s="27"/>
      <c r="CCN278" s="27"/>
      <c r="CCO278" s="27"/>
      <c r="CCP278" s="27"/>
      <c r="CCQ278" s="27"/>
      <c r="CCR278" s="27"/>
      <c r="CCS278" s="27"/>
      <c r="CCT278" s="27"/>
      <c r="CCU278" s="27"/>
      <c r="CCV278" s="27"/>
      <c r="CCW278" s="27"/>
      <c r="CCX278" s="27"/>
      <c r="CCY278" s="27"/>
      <c r="CCZ278" s="27"/>
      <c r="CDA278" s="27"/>
      <c r="CDB278" s="27"/>
      <c r="CDC278" s="27"/>
      <c r="CDD278" s="27"/>
      <c r="CDE278" s="27"/>
      <c r="CDF278" s="27"/>
      <c r="CDG278" s="27"/>
      <c r="CDH278" s="27"/>
      <c r="CDI278" s="27"/>
      <c r="CDJ278" s="27"/>
      <c r="CDK278" s="27"/>
      <c r="CDL278" s="27"/>
      <c r="CDM278" s="27"/>
      <c r="CDN278" s="27"/>
      <c r="CDO278" s="27"/>
      <c r="CDP278" s="27"/>
      <c r="CDQ278" s="27"/>
      <c r="CDR278" s="27"/>
      <c r="CDS278" s="27"/>
      <c r="CDT278" s="27"/>
      <c r="CDU278" s="27"/>
      <c r="CDV278" s="27"/>
      <c r="CDW278" s="27"/>
      <c r="CDX278" s="27"/>
      <c r="CDY278" s="27"/>
      <c r="CDZ278" s="27"/>
      <c r="CEA278" s="27"/>
      <c r="CEB278" s="27"/>
      <c r="CEC278" s="27"/>
      <c r="CED278" s="27"/>
      <c r="CEE278" s="27"/>
      <c r="CEF278" s="27"/>
      <c r="CEG278" s="27"/>
      <c r="CEH278" s="27"/>
      <c r="CEI278" s="27"/>
      <c r="CEJ278" s="27"/>
      <c r="CEK278" s="27"/>
      <c r="CEL278" s="27"/>
      <c r="CEM278" s="27"/>
      <c r="CEN278" s="27"/>
      <c r="CEO278" s="27"/>
      <c r="CEP278" s="27"/>
      <c r="CEQ278" s="27"/>
      <c r="CER278" s="27"/>
      <c r="CES278" s="27"/>
      <c r="CET278" s="27"/>
      <c r="CEU278" s="27"/>
      <c r="CEV278" s="27"/>
      <c r="CEW278" s="27"/>
      <c r="CEX278" s="27"/>
      <c r="CEY278" s="27"/>
      <c r="CEZ278" s="27"/>
      <c r="CFA278" s="27"/>
      <c r="CFB278" s="27"/>
      <c r="CFC278" s="27"/>
      <c r="CFD278" s="27"/>
      <c r="CFE278" s="27"/>
      <c r="CFF278" s="27"/>
      <c r="CFG278" s="27"/>
      <c r="CFH278" s="27"/>
      <c r="CFI278" s="27"/>
      <c r="CFJ278" s="27"/>
      <c r="CFK278" s="27"/>
      <c r="CFL278" s="27"/>
      <c r="CFM278" s="27"/>
      <c r="CFN278" s="27"/>
      <c r="CFO278" s="27"/>
      <c r="CFP278" s="27"/>
      <c r="CFQ278" s="27"/>
      <c r="CFR278" s="27"/>
      <c r="CFS278" s="27"/>
      <c r="CFT278" s="27"/>
      <c r="CFU278" s="27"/>
      <c r="CFV278" s="27"/>
      <c r="CFW278" s="27"/>
      <c r="CFX278" s="27"/>
      <c r="CFY278" s="27"/>
      <c r="CFZ278" s="27"/>
      <c r="CGA278" s="27"/>
      <c r="CGB278" s="27"/>
      <c r="CGC278" s="27"/>
      <c r="CGD278" s="27"/>
      <c r="CGE278" s="27"/>
      <c r="CGF278" s="27"/>
      <c r="CGG278" s="27"/>
      <c r="CGH278" s="27"/>
      <c r="CGI278" s="27"/>
      <c r="CGJ278" s="27"/>
      <c r="CGK278" s="27"/>
      <c r="CGL278" s="27"/>
      <c r="CGM278" s="27"/>
      <c r="CGN278" s="27"/>
      <c r="CGO278" s="27"/>
      <c r="CGP278" s="27"/>
      <c r="CGQ278" s="27"/>
      <c r="CGR278" s="27"/>
      <c r="CGS278" s="27"/>
      <c r="CGT278" s="27"/>
      <c r="CGU278" s="27"/>
      <c r="CGV278" s="27"/>
      <c r="CGW278" s="27"/>
      <c r="CGX278" s="27"/>
      <c r="CGY278" s="27"/>
      <c r="CGZ278" s="27"/>
      <c r="CHA278" s="27"/>
      <c r="CHB278" s="27"/>
      <c r="CHC278" s="27"/>
      <c r="CHD278" s="27"/>
      <c r="CHE278" s="27"/>
      <c r="CHF278" s="27"/>
      <c r="CHG278" s="27"/>
      <c r="CHH278" s="27"/>
      <c r="CHI278" s="27"/>
      <c r="CHJ278" s="27"/>
      <c r="CHK278" s="27"/>
      <c r="CHL278" s="27"/>
      <c r="CHM278" s="27"/>
      <c r="CHN278" s="27"/>
      <c r="CHO278" s="27"/>
      <c r="CHP278" s="27"/>
      <c r="CHQ278" s="27"/>
      <c r="CHR278" s="27"/>
      <c r="CHS278" s="27"/>
      <c r="CHT278" s="27"/>
      <c r="CHU278" s="27"/>
      <c r="CHV278" s="27"/>
      <c r="CHW278" s="27"/>
      <c r="CHX278" s="27"/>
      <c r="CHY278" s="27"/>
      <c r="CHZ278" s="27"/>
      <c r="CIA278" s="27"/>
      <c r="CIB278" s="27"/>
      <c r="CIC278" s="27"/>
      <c r="CID278" s="27"/>
      <c r="CIE278" s="27"/>
      <c r="CIF278" s="27"/>
      <c r="CIG278" s="27"/>
      <c r="CIH278" s="27"/>
      <c r="CII278" s="27"/>
      <c r="CIJ278" s="27"/>
      <c r="CIK278" s="27"/>
      <c r="CIL278" s="27"/>
      <c r="CIM278" s="27"/>
      <c r="CIN278" s="27"/>
      <c r="CIO278" s="27"/>
      <c r="CIP278" s="27"/>
      <c r="CIQ278" s="27"/>
      <c r="CIR278" s="27"/>
      <c r="CIS278" s="27"/>
      <c r="CIT278" s="27"/>
      <c r="CIU278" s="27"/>
      <c r="CIV278" s="27"/>
      <c r="CIW278" s="27"/>
      <c r="CIX278" s="27"/>
      <c r="CIY278" s="27"/>
      <c r="CIZ278" s="27"/>
      <c r="CJA278" s="27"/>
      <c r="CJB278" s="27"/>
      <c r="CJC278" s="27"/>
      <c r="CJD278" s="27"/>
      <c r="CJE278" s="27"/>
      <c r="CJF278" s="27"/>
      <c r="CJG278" s="27"/>
      <c r="CJH278" s="27"/>
      <c r="CJI278" s="27"/>
      <c r="CJJ278" s="27"/>
      <c r="CJK278" s="27"/>
      <c r="CJL278" s="27"/>
      <c r="CJM278" s="27"/>
      <c r="CJN278" s="27"/>
      <c r="CJO278" s="27"/>
      <c r="CJP278" s="27"/>
      <c r="CJQ278" s="27"/>
      <c r="CJR278" s="27"/>
      <c r="CJS278" s="27"/>
      <c r="CJT278" s="27"/>
      <c r="CJU278" s="27"/>
      <c r="CJV278" s="27"/>
      <c r="CJW278" s="27"/>
      <c r="CJX278" s="27"/>
      <c r="CJY278" s="27"/>
      <c r="CJZ278" s="27"/>
      <c r="CKA278" s="27"/>
      <c r="CKB278" s="27"/>
      <c r="CKC278" s="27"/>
      <c r="CKD278" s="27"/>
      <c r="CKE278" s="27"/>
      <c r="CKF278" s="27"/>
      <c r="CKG278" s="27"/>
      <c r="CKH278" s="27"/>
      <c r="CKI278" s="27"/>
      <c r="CKJ278" s="27"/>
      <c r="CKK278" s="27"/>
      <c r="CKL278" s="27"/>
      <c r="CKM278" s="27"/>
      <c r="CKN278" s="27"/>
      <c r="CKO278" s="27"/>
      <c r="CKP278" s="27"/>
      <c r="CKQ278" s="27"/>
      <c r="CKR278" s="27"/>
      <c r="CKS278" s="27"/>
      <c r="CKT278" s="27"/>
      <c r="CKU278" s="27"/>
      <c r="CKV278" s="27"/>
      <c r="CKW278" s="27"/>
      <c r="CKX278" s="27"/>
      <c r="CKY278" s="27"/>
      <c r="CKZ278" s="27"/>
      <c r="CLA278" s="27"/>
      <c r="CLB278" s="27"/>
      <c r="CLC278" s="27"/>
      <c r="CLD278" s="27"/>
      <c r="CLE278" s="27"/>
      <c r="CLF278" s="27"/>
      <c r="CLG278" s="27"/>
      <c r="CLH278" s="27"/>
      <c r="CLI278" s="27"/>
      <c r="CLJ278" s="27"/>
      <c r="CLK278" s="27"/>
      <c r="CLL278" s="27"/>
      <c r="CLM278" s="27"/>
      <c r="CLN278" s="27"/>
      <c r="CLO278" s="27"/>
      <c r="CLP278" s="27"/>
      <c r="CLQ278" s="27"/>
      <c r="CLR278" s="27"/>
      <c r="CLS278" s="27"/>
      <c r="CLT278" s="27"/>
      <c r="CLU278" s="27"/>
      <c r="CLV278" s="27"/>
      <c r="CLW278" s="27"/>
      <c r="CLX278" s="27"/>
      <c r="CLY278" s="27"/>
      <c r="CLZ278" s="27"/>
      <c r="CMA278" s="27"/>
      <c r="CMB278" s="27"/>
      <c r="CMC278" s="27"/>
      <c r="CMD278" s="27"/>
      <c r="CME278" s="27"/>
      <c r="CMF278" s="27"/>
      <c r="CMG278" s="27"/>
      <c r="CMH278" s="27"/>
      <c r="CMI278" s="27"/>
      <c r="CMJ278" s="27"/>
      <c r="CMK278" s="27"/>
      <c r="CML278" s="27"/>
      <c r="CMM278" s="27"/>
      <c r="CMN278" s="27"/>
      <c r="CMO278" s="27"/>
      <c r="CMP278" s="27"/>
      <c r="CMQ278" s="27"/>
      <c r="CMR278" s="27"/>
      <c r="CMS278" s="27"/>
      <c r="CMT278" s="27"/>
      <c r="CMU278" s="27"/>
      <c r="CMV278" s="27"/>
      <c r="CMW278" s="27"/>
      <c r="CMX278" s="27"/>
      <c r="CMY278" s="27"/>
      <c r="CMZ278" s="27"/>
      <c r="CNA278" s="27"/>
      <c r="CNB278" s="27"/>
      <c r="CNC278" s="27"/>
      <c r="CND278" s="27"/>
      <c r="CNE278" s="27"/>
      <c r="CNF278" s="27"/>
      <c r="CNG278" s="27"/>
      <c r="CNH278" s="27"/>
      <c r="CNI278" s="27"/>
      <c r="CNJ278" s="27"/>
      <c r="CNK278" s="27"/>
      <c r="CNL278" s="27"/>
      <c r="CNM278" s="27"/>
      <c r="CNN278" s="27"/>
      <c r="CNO278" s="27"/>
      <c r="CNP278" s="27"/>
      <c r="CNQ278" s="27"/>
      <c r="CNR278" s="27"/>
      <c r="CNS278" s="27"/>
      <c r="CNT278" s="27"/>
      <c r="CNU278" s="27"/>
      <c r="CNV278" s="27"/>
      <c r="CNW278" s="27"/>
      <c r="CNX278" s="27"/>
      <c r="CNY278" s="27"/>
      <c r="CNZ278" s="27"/>
      <c r="COA278" s="27"/>
      <c r="COB278" s="27"/>
      <c r="COC278" s="27"/>
      <c r="COD278" s="27"/>
      <c r="COE278" s="27"/>
      <c r="COF278" s="27"/>
      <c r="COG278" s="27"/>
      <c r="COH278" s="27"/>
      <c r="COI278" s="27"/>
      <c r="COJ278" s="27"/>
      <c r="COK278" s="27"/>
      <c r="COL278" s="27"/>
      <c r="COM278" s="27"/>
      <c r="CON278" s="27"/>
      <c r="COO278" s="27"/>
      <c r="COP278" s="27"/>
      <c r="COQ278" s="27"/>
      <c r="COR278" s="27"/>
      <c r="COS278" s="27"/>
      <c r="COT278" s="27"/>
      <c r="COU278" s="27"/>
      <c r="COV278" s="27"/>
      <c r="COW278" s="27"/>
      <c r="COX278" s="27"/>
      <c r="COY278" s="27"/>
      <c r="COZ278" s="27"/>
      <c r="CPA278" s="27"/>
      <c r="CPB278" s="27"/>
      <c r="CPC278" s="27"/>
      <c r="CPD278" s="27"/>
      <c r="CPE278" s="27"/>
      <c r="CPF278" s="27"/>
      <c r="CPG278" s="27"/>
      <c r="CPH278" s="27"/>
      <c r="CPI278" s="27"/>
      <c r="CPJ278" s="27"/>
      <c r="CPK278" s="27"/>
      <c r="CPL278" s="27"/>
      <c r="CPM278" s="27"/>
      <c r="CPN278" s="27"/>
      <c r="CPO278" s="27"/>
      <c r="CPP278" s="27"/>
      <c r="CPQ278" s="27"/>
      <c r="CPR278" s="27"/>
      <c r="CPS278" s="27"/>
      <c r="CPT278" s="27"/>
      <c r="CPU278" s="27"/>
      <c r="CPV278" s="27"/>
      <c r="CPW278" s="27"/>
      <c r="CPX278" s="27"/>
      <c r="CPY278" s="27"/>
      <c r="CPZ278" s="27"/>
      <c r="CQA278" s="27"/>
      <c r="CQB278" s="27"/>
      <c r="CQC278" s="27"/>
      <c r="CQD278" s="27"/>
      <c r="CQE278" s="27"/>
      <c r="CQF278" s="27"/>
      <c r="CQG278" s="27"/>
      <c r="CQH278" s="27"/>
      <c r="CQI278" s="27"/>
      <c r="CQJ278" s="27"/>
      <c r="CQK278" s="27"/>
      <c r="CQL278" s="27"/>
      <c r="CQM278" s="27"/>
      <c r="CQN278" s="27"/>
      <c r="CQO278" s="27"/>
      <c r="CQP278" s="27"/>
      <c r="CQQ278" s="27"/>
      <c r="CQR278" s="27"/>
      <c r="CQS278" s="27"/>
      <c r="CQT278" s="27"/>
      <c r="CQU278" s="27"/>
      <c r="CQV278" s="27"/>
      <c r="CQW278" s="27"/>
      <c r="CQX278" s="27"/>
      <c r="CQY278" s="27"/>
      <c r="CQZ278" s="27"/>
      <c r="CRA278" s="27"/>
      <c r="CRB278" s="27"/>
      <c r="CRC278" s="27"/>
      <c r="CRD278" s="27"/>
      <c r="CRE278" s="27"/>
      <c r="CRF278" s="27"/>
      <c r="CRG278" s="27"/>
      <c r="CRH278" s="27"/>
      <c r="CRI278" s="27"/>
      <c r="CRJ278" s="27"/>
      <c r="CRK278" s="27"/>
      <c r="CRL278" s="27"/>
      <c r="CRM278" s="27"/>
      <c r="CRN278" s="27"/>
      <c r="CRO278" s="27"/>
      <c r="CRP278" s="27"/>
      <c r="CRQ278" s="27"/>
      <c r="CRR278" s="27"/>
      <c r="CRS278" s="27"/>
      <c r="CRT278" s="27"/>
      <c r="CRU278" s="27"/>
      <c r="CRV278" s="27"/>
      <c r="CRW278" s="27"/>
      <c r="CRX278" s="27"/>
      <c r="CRY278" s="27"/>
      <c r="CRZ278" s="27"/>
      <c r="CSA278" s="27"/>
      <c r="CSB278" s="27"/>
      <c r="CSC278" s="27"/>
      <c r="CSD278" s="27"/>
      <c r="CSE278" s="27"/>
      <c r="CSF278" s="27"/>
      <c r="CSG278" s="27"/>
      <c r="CSH278" s="27"/>
      <c r="CSI278" s="27"/>
      <c r="CSJ278" s="27"/>
      <c r="CSK278" s="27"/>
      <c r="CSL278" s="27"/>
      <c r="CSM278" s="27"/>
      <c r="CSN278" s="27"/>
      <c r="CSO278" s="27"/>
      <c r="CSP278" s="27"/>
      <c r="CSQ278" s="27"/>
      <c r="CSR278" s="27"/>
      <c r="CSS278" s="27"/>
      <c r="CST278" s="27"/>
      <c r="CSU278" s="27"/>
      <c r="CSV278" s="27"/>
      <c r="CSW278" s="27"/>
      <c r="CSX278" s="27"/>
      <c r="CSY278" s="27"/>
      <c r="CSZ278" s="27"/>
      <c r="CTA278" s="27"/>
      <c r="CTB278" s="27"/>
      <c r="CTC278" s="27"/>
      <c r="CTD278" s="27"/>
      <c r="CTE278" s="27"/>
      <c r="CTF278" s="27"/>
      <c r="CTG278" s="27"/>
      <c r="CTH278" s="27"/>
      <c r="CTI278" s="27"/>
      <c r="CTJ278" s="27"/>
      <c r="CTK278" s="27"/>
      <c r="CTL278" s="27"/>
      <c r="CTM278" s="27"/>
      <c r="CTN278" s="27"/>
      <c r="CTO278" s="27"/>
      <c r="CTP278" s="27"/>
      <c r="CTQ278" s="27"/>
      <c r="CTR278" s="27"/>
      <c r="CTS278" s="27"/>
      <c r="CTT278" s="27"/>
      <c r="CTU278" s="27"/>
      <c r="CTV278" s="27"/>
      <c r="CTW278" s="27"/>
      <c r="CTX278" s="27"/>
      <c r="CTY278" s="27"/>
      <c r="CTZ278" s="27"/>
      <c r="CUA278" s="27"/>
      <c r="CUB278" s="27"/>
      <c r="CUC278" s="27"/>
      <c r="CUD278" s="27"/>
      <c r="CUE278" s="27"/>
      <c r="CUF278" s="27"/>
      <c r="CUG278" s="27"/>
      <c r="CUH278" s="27"/>
      <c r="CUI278" s="27"/>
      <c r="CUJ278" s="27"/>
      <c r="CUK278" s="27"/>
      <c r="CUL278" s="27"/>
      <c r="CUM278" s="27"/>
      <c r="CUN278" s="27"/>
      <c r="CUO278" s="27"/>
      <c r="CUP278" s="27"/>
      <c r="CUQ278" s="27"/>
      <c r="CUR278" s="27"/>
      <c r="CUS278" s="27"/>
      <c r="CUT278" s="27"/>
      <c r="CUU278" s="27"/>
      <c r="CUV278" s="27"/>
      <c r="CUW278" s="27"/>
      <c r="CUX278" s="27"/>
      <c r="CUY278" s="27"/>
      <c r="CUZ278" s="27"/>
      <c r="CVA278" s="27"/>
      <c r="CVB278" s="27"/>
      <c r="CVC278" s="27"/>
      <c r="CVD278" s="27"/>
      <c r="CVE278" s="27"/>
      <c r="CVF278" s="27"/>
      <c r="CVG278" s="27"/>
      <c r="CVH278" s="27"/>
      <c r="CVI278" s="27"/>
      <c r="CVJ278" s="27"/>
      <c r="CVK278" s="27"/>
      <c r="CVL278" s="27"/>
      <c r="CVM278" s="27"/>
      <c r="CVN278" s="27"/>
      <c r="CVO278" s="27"/>
      <c r="CVP278" s="27"/>
      <c r="CVQ278" s="27"/>
      <c r="CVR278" s="27"/>
      <c r="CVS278" s="27"/>
      <c r="CVT278" s="27"/>
      <c r="CVU278" s="27"/>
      <c r="CVV278" s="27"/>
      <c r="CVW278" s="27"/>
      <c r="CVX278" s="27"/>
      <c r="CVY278" s="27"/>
      <c r="CVZ278" s="27"/>
      <c r="CWA278" s="27"/>
      <c r="CWB278" s="27"/>
      <c r="CWC278" s="27"/>
      <c r="CWD278" s="27"/>
      <c r="CWE278" s="27"/>
      <c r="CWF278" s="27"/>
      <c r="CWG278" s="27"/>
      <c r="CWH278" s="27"/>
      <c r="CWI278" s="27"/>
      <c r="CWJ278" s="27"/>
      <c r="CWK278" s="27"/>
      <c r="CWL278" s="27"/>
      <c r="CWM278" s="27"/>
      <c r="CWN278" s="27"/>
      <c r="CWO278" s="27"/>
      <c r="CWP278" s="27"/>
      <c r="CWQ278" s="27"/>
      <c r="CWR278" s="27"/>
      <c r="CWS278" s="27"/>
      <c r="CWT278" s="27"/>
      <c r="CWU278" s="27"/>
      <c r="CWV278" s="27"/>
      <c r="CWW278" s="27"/>
      <c r="CWX278" s="27"/>
      <c r="CWY278" s="27"/>
      <c r="CWZ278" s="27"/>
      <c r="CXA278" s="27"/>
      <c r="CXB278" s="27"/>
      <c r="CXC278" s="27"/>
      <c r="CXD278" s="27"/>
      <c r="CXE278" s="27"/>
      <c r="CXF278" s="27"/>
      <c r="CXG278" s="27"/>
      <c r="CXH278" s="27"/>
      <c r="CXI278" s="27"/>
      <c r="CXJ278" s="27"/>
      <c r="CXK278" s="27"/>
      <c r="CXL278" s="27"/>
      <c r="CXM278" s="27"/>
      <c r="CXN278" s="27"/>
      <c r="CXO278" s="27"/>
      <c r="CXP278" s="27"/>
      <c r="CXQ278" s="27"/>
      <c r="CXR278" s="27"/>
      <c r="CXS278" s="27"/>
      <c r="CXT278" s="27"/>
      <c r="CXU278" s="27"/>
      <c r="CXV278" s="27"/>
      <c r="CXW278" s="27"/>
      <c r="CXX278" s="27"/>
      <c r="CXY278" s="27"/>
      <c r="CXZ278" s="27"/>
      <c r="CYA278" s="27"/>
      <c r="CYB278" s="27"/>
      <c r="CYC278" s="27"/>
      <c r="CYD278" s="27"/>
      <c r="CYE278" s="27"/>
      <c r="CYF278" s="27"/>
      <c r="CYG278" s="27"/>
      <c r="CYH278" s="27"/>
      <c r="CYI278" s="27"/>
      <c r="CYJ278" s="27"/>
      <c r="CYK278" s="27"/>
      <c r="CYL278" s="27"/>
      <c r="CYM278" s="27"/>
      <c r="CYN278" s="27"/>
      <c r="CYO278" s="27"/>
      <c r="CYP278" s="27"/>
      <c r="CYQ278" s="27"/>
      <c r="CYR278" s="27"/>
      <c r="CYS278" s="27"/>
      <c r="CYT278" s="27"/>
      <c r="CYU278" s="27"/>
      <c r="CYV278" s="27"/>
      <c r="CYW278" s="27"/>
      <c r="CYX278" s="27"/>
      <c r="CYY278" s="27"/>
      <c r="CYZ278" s="27"/>
      <c r="CZA278" s="27"/>
      <c r="CZB278" s="27"/>
      <c r="CZC278" s="27"/>
      <c r="CZD278" s="27"/>
      <c r="CZE278" s="27"/>
      <c r="CZF278" s="27"/>
      <c r="CZG278" s="27"/>
      <c r="CZH278" s="27"/>
      <c r="CZI278" s="27"/>
      <c r="CZJ278" s="27"/>
      <c r="CZK278" s="27"/>
      <c r="CZL278" s="27"/>
      <c r="CZM278" s="27"/>
      <c r="CZN278" s="27"/>
      <c r="CZO278" s="27"/>
      <c r="CZP278" s="27"/>
      <c r="CZQ278" s="27"/>
      <c r="CZR278" s="27"/>
      <c r="CZS278" s="27"/>
      <c r="CZT278" s="27"/>
      <c r="CZU278" s="27"/>
      <c r="CZV278" s="27"/>
      <c r="CZW278" s="27"/>
      <c r="CZX278" s="27"/>
      <c r="CZY278" s="27"/>
      <c r="CZZ278" s="27"/>
      <c r="DAA278" s="27"/>
      <c r="DAB278" s="27"/>
      <c r="DAC278" s="27"/>
      <c r="DAD278" s="27"/>
      <c r="DAE278" s="27"/>
      <c r="DAF278" s="27"/>
      <c r="DAG278" s="27"/>
      <c r="DAH278" s="27"/>
      <c r="DAI278" s="27"/>
      <c r="DAJ278" s="27"/>
      <c r="DAK278" s="27"/>
      <c r="DAL278" s="27"/>
      <c r="DAM278" s="27"/>
      <c r="DAN278" s="27"/>
      <c r="DAO278" s="27"/>
      <c r="DAP278" s="27"/>
      <c r="DAQ278" s="27"/>
      <c r="DAR278" s="27"/>
      <c r="DAS278" s="27"/>
      <c r="DAT278" s="27"/>
      <c r="DAU278" s="27"/>
      <c r="DAV278" s="27"/>
      <c r="DAW278" s="27"/>
      <c r="DAX278" s="27"/>
      <c r="DAY278" s="27"/>
      <c r="DAZ278" s="27"/>
      <c r="DBA278" s="27"/>
      <c r="DBB278" s="27"/>
      <c r="DBC278" s="27"/>
      <c r="DBD278" s="27"/>
      <c r="DBE278" s="27"/>
      <c r="DBF278" s="27"/>
      <c r="DBG278" s="27"/>
      <c r="DBH278" s="27"/>
      <c r="DBI278" s="27"/>
      <c r="DBJ278" s="27"/>
      <c r="DBK278" s="27"/>
      <c r="DBL278" s="27"/>
      <c r="DBM278" s="27"/>
      <c r="DBN278" s="27"/>
      <c r="DBO278" s="27"/>
      <c r="DBP278" s="27"/>
      <c r="DBQ278" s="27"/>
      <c r="DBR278" s="27"/>
      <c r="DBS278" s="27"/>
      <c r="DBT278" s="27"/>
      <c r="DBU278" s="27"/>
      <c r="DBV278" s="27"/>
      <c r="DBW278" s="27"/>
      <c r="DBX278" s="27"/>
      <c r="DBY278" s="27"/>
      <c r="DBZ278" s="27"/>
      <c r="DCA278" s="27"/>
      <c r="DCB278" s="27"/>
      <c r="DCC278" s="27"/>
      <c r="DCD278" s="27"/>
      <c r="DCE278" s="27"/>
      <c r="DCF278" s="27"/>
      <c r="DCG278" s="27"/>
      <c r="DCH278" s="27"/>
      <c r="DCI278" s="27"/>
      <c r="DCJ278" s="27"/>
      <c r="DCK278" s="27"/>
      <c r="DCL278" s="27"/>
      <c r="DCM278" s="27"/>
      <c r="DCN278" s="27"/>
      <c r="DCO278" s="27"/>
      <c r="DCP278" s="27"/>
      <c r="DCQ278" s="27"/>
      <c r="DCR278" s="27"/>
      <c r="DCS278" s="27"/>
      <c r="DCT278" s="27"/>
      <c r="DCU278" s="27"/>
      <c r="DCV278" s="27"/>
      <c r="DCW278" s="27"/>
      <c r="DCX278" s="27"/>
      <c r="DCY278" s="27"/>
      <c r="DCZ278" s="27"/>
      <c r="DDA278" s="27"/>
      <c r="DDB278" s="27"/>
      <c r="DDC278" s="27"/>
      <c r="DDD278" s="27"/>
      <c r="DDE278" s="27"/>
      <c r="DDF278" s="27"/>
      <c r="DDG278" s="27"/>
      <c r="DDH278" s="27"/>
      <c r="DDI278" s="27"/>
      <c r="DDJ278" s="27"/>
      <c r="DDK278" s="27"/>
      <c r="DDL278" s="27"/>
      <c r="DDM278" s="27"/>
      <c r="DDN278" s="27"/>
      <c r="DDO278" s="27"/>
      <c r="DDP278" s="27"/>
      <c r="DDQ278" s="27"/>
      <c r="DDR278" s="27"/>
      <c r="DDS278" s="27"/>
      <c r="DDT278" s="27"/>
      <c r="DDU278" s="27"/>
      <c r="DDV278" s="27"/>
      <c r="DDW278" s="27"/>
      <c r="DDX278" s="27"/>
      <c r="DDY278" s="27"/>
      <c r="DDZ278" s="27"/>
      <c r="DEA278" s="27"/>
      <c r="DEB278" s="27"/>
      <c r="DEC278" s="27"/>
      <c r="DED278" s="27"/>
      <c r="DEE278" s="27"/>
      <c r="DEF278" s="27"/>
      <c r="DEG278" s="27"/>
      <c r="DEH278" s="27"/>
      <c r="DEI278" s="27"/>
      <c r="DEJ278" s="27"/>
      <c r="DEK278" s="27"/>
      <c r="DEL278" s="27"/>
      <c r="DEM278" s="27"/>
      <c r="DEN278" s="27"/>
      <c r="DEO278" s="27"/>
      <c r="DEP278" s="27"/>
      <c r="DEQ278" s="27"/>
      <c r="DER278" s="27"/>
      <c r="DES278" s="27"/>
      <c r="DET278" s="27"/>
      <c r="DEU278" s="27"/>
      <c r="DEV278" s="27"/>
      <c r="DEW278" s="27"/>
      <c r="DEX278" s="27"/>
      <c r="DEY278" s="27"/>
      <c r="DEZ278" s="27"/>
      <c r="DFA278" s="27"/>
      <c r="DFB278" s="27"/>
      <c r="DFC278" s="27"/>
      <c r="DFD278" s="27"/>
      <c r="DFE278" s="27"/>
      <c r="DFF278" s="27"/>
      <c r="DFG278" s="27"/>
      <c r="DFH278" s="27"/>
      <c r="DFI278" s="27"/>
      <c r="DFJ278" s="27"/>
      <c r="DFK278" s="27"/>
      <c r="DFL278" s="27"/>
      <c r="DFM278" s="27"/>
      <c r="DFN278" s="27"/>
      <c r="DFO278" s="27"/>
      <c r="DFP278" s="27"/>
      <c r="DFQ278" s="27"/>
      <c r="DFR278" s="27"/>
      <c r="DFS278" s="27"/>
      <c r="DFT278" s="27"/>
      <c r="DFU278" s="27"/>
      <c r="DFV278" s="27"/>
      <c r="DFW278" s="27"/>
      <c r="DFX278" s="27"/>
      <c r="DFY278" s="27"/>
      <c r="DFZ278" s="27"/>
      <c r="DGA278" s="27"/>
      <c r="DGB278" s="27"/>
      <c r="DGC278" s="27"/>
      <c r="DGD278" s="27"/>
      <c r="DGE278" s="27"/>
      <c r="DGF278" s="27"/>
      <c r="DGG278" s="27"/>
      <c r="DGH278" s="27"/>
      <c r="DGI278" s="27"/>
      <c r="DGJ278" s="27"/>
      <c r="DGK278" s="27"/>
      <c r="DGL278" s="27"/>
      <c r="DGM278" s="27"/>
      <c r="DGN278" s="27"/>
      <c r="DGO278" s="27"/>
      <c r="DGP278" s="27"/>
      <c r="DGQ278" s="27"/>
      <c r="DGR278" s="27"/>
      <c r="DGS278" s="27"/>
      <c r="DGT278" s="27"/>
      <c r="DGU278" s="27"/>
      <c r="DGV278" s="27"/>
      <c r="DGW278" s="27"/>
      <c r="DGX278" s="27"/>
      <c r="DGY278" s="27"/>
      <c r="DGZ278" s="27"/>
      <c r="DHA278" s="27"/>
      <c r="DHB278" s="27"/>
      <c r="DHC278" s="27"/>
      <c r="DHD278" s="27"/>
      <c r="DHE278" s="27"/>
      <c r="DHF278" s="27"/>
      <c r="DHG278" s="27"/>
      <c r="DHH278" s="27"/>
      <c r="DHI278" s="27"/>
      <c r="DHJ278" s="27"/>
      <c r="DHK278" s="27"/>
      <c r="DHL278" s="27"/>
      <c r="DHM278" s="27"/>
      <c r="DHN278" s="27"/>
      <c r="DHO278" s="27"/>
      <c r="DHP278" s="27"/>
      <c r="DHQ278" s="27"/>
      <c r="DHR278" s="27"/>
      <c r="DHS278" s="27"/>
      <c r="DHT278" s="27"/>
      <c r="DHU278" s="27"/>
      <c r="DHV278" s="27"/>
      <c r="DHW278" s="27"/>
      <c r="DHX278" s="27"/>
      <c r="DHY278" s="27"/>
      <c r="DHZ278" s="27"/>
      <c r="DIA278" s="27"/>
      <c r="DIB278" s="27"/>
      <c r="DIC278" s="27"/>
      <c r="DID278" s="27"/>
      <c r="DIE278" s="27"/>
      <c r="DIF278" s="27"/>
      <c r="DIG278" s="27"/>
      <c r="DIH278" s="27"/>
      <c r="DII278" s="27"/>
      <c r="DIJ278" s="27"/>
      <c r="DIK278" s="27"/>
      <c r="DIL278" s="27"/>
      <c r="DIM278" s="27"/>
      <c r="DIN278" s="27"/>
      <c r="DIO278" s="27"/>
      <c r="DIP278" s="27"/>
      <c r="DIQ278" s="27"/>
      <c r="DIR278" s="27"/>
      <c r="DIS278" s="27"/>
      <c r="DIT278" s="27"/>
      <c r="DIU278" s="27"/>
      <c r="DIV278" s="27"/>
      <c r="DIW278" s="27"/>
      <c r="DIX278" s="27"/>
      <c r="DIY278" s="27"/>
      <c r="DIZ278" s="27"/>
      <c r="DJA278" s="27"/>
      <c r="DJB278" s="27"/>
      <c r="DJC278" s="27"/>
      <c r="DJD278" s="27"/>
      <c r="DJE278" s="27"/>
      <c r="DJF278" s="27"/>
      <c r="DJG278" s="27"/>
      <c r="DJH278" s="27"/>
      <c r="DJI278" s="27"/>
      <c r="DJJ278" s="27"/>
      <c r="DJK278" s="27"/>
      <c r="DJL278" s="27"/>
      <c r="DJM278" s="27"/>
      <c r="DJN278" s="27"/>
      <c r="DJO278" s="27"/>
      <c r="DJP278" s="27"/>
      <c r="DJQ278" s="27"/>
      <c r="DJR278" s="27"/>
      <c r="DJS278" s="27"/>
      <c r="DJT278" s="27"/>
      <c r="DJU278" s="27"/>
      <c r="DJV278" s="27"/>
      <c r="DJW278" s="27"/>
      <c r="DJX278" s="27"/>
      <c r="DJY278" s="27"/>
      <c r="DJZ278" s="27"/>
      <c r="DKA278" s="27"/>
      <c r="DKB278" s="27"/>
      <c r="DKC278" s="27"/>
      <c r="DKD278" s="27"/>
      <c r="DKE278" s="27"/>
      <c r="DKF278" s="27"/>
      <c r="DKG278" s="27"/>
      <c r="DKH278" s="27"/>
      <c r="DKI278" s="27"/>
      <c r="DKJ278" s="27"/>
      <c r="DKK278" s="27"/>
      <c r="DKL278" s="27"/>
      <c r="DKM278" s="27"/>
      <c r="DKN278" s="27"/>
      <c r="DKO278" s="27"/>
      <c r="DKP278" s="27"/>
      <c r="DKQ278" s="27"/>
      <c r="DKR278" s="27"/>
      <c r="DKS278" s="27"/>
      <c r="DKT278" s="27"/>
      <c r="DKU278" s="27"/>
      <c r="DKV278" s="27"/>
      <c r="DKW278" s="27"/>
      <c r="DKX278" s="27"/>
      <c r="DKY278" s="27"/>
      <c r="DKZ278" s="27"/>
      <c r="DLA278" s="27"/>
      <c r="DLB278" s="27"/>
      <c r="DLC278" s="27"/>
      <c r="DLD278" s="27"/>
      <c r="DLE278" s="27"/>
      <c r="DLF278" s="27"/>
      <c r="DLG278" s="27"/>
      <c r="DLH278" s="27"/>
      <c r="DLI278" s="27"/>
      <c r="DLJ278" s="27"/>
      <c r="DLK278" s="27"/>
      <c r="DLL278" s="27"/>
      <c r="DLM278" s="27"/>
      <c r="DLN278" s="27"/>
      <c r="DLO278" s="27"/>
      <c r="DLP278" s="27"/>
      <c r="DLQ278" s="27"/>
      <c r="DLR278" s="27"/>
      <c r="DLS278" s="27"/>
      <c r="DLT278" s="27"/>
      <c r="DLU278" s="27"/>
      <c r="DLV278" s="27"/>
      <c r="DLW278" s="27"/>
      <c r="DLX278" s="27"/>
      <c r="DLY278" s="27"/>
      <c r="DLZ278" s="27"/>
      <c r="DMA278" s="27"/>
      <c r="DMB278" s="27"/>
      <c r="DMC278" s="27"/>
      <c r="DMD278" s="27"/>
      <c r="DME278" s="27"/>
      <c r="DMF278" s="27"/>
      <c r="DMG278" s="27"/>
      <c r="DMH278" s="27"/>
      <c r="DMI278" s="27"/>
      <c r="DMJ278" s="27"/>
      <c r="DMK278" s="27"/>
      <c r="DML278" s="27"/>
      <c r="DMM278" s="27"/>
      <c r="DMN278" s="27"/>
      <c r="DMO278" s="27"/>
      <c r="DMP278" s="27"/>
      <c r="DMQ278" s="27"/>
      <c r="DMR278" s="27"/>
      <c r="DMS278" s="27"/>
      <c r="DMT278" s="27"/>
      <c r="DMU278" s="27"/>
      <c r="DMV278" s="27"/>
      <c r="DMW278" s="27"/>
      <c r="DMX278" s="27"/>
      <c r="DMY278" s="27"/>
      <c r="DMZ278" s="27"/>
      <c r="DNA278" s="27"/>
      <c r="DNB278" s="27"/>
      <c r="DNC278" s="27"/>
      <c r="DND278" s="27"/>
      <c r="DNE278" s="27"/>
      <c r="DNF278" s="27"/>
      <c r="DNG278" s="27"/>
      <c r="DNH278" s="27"/>
      <c r="DNI278" s="27"/>
      <c r="DNJ278" s="27"/>
      <c r="DNK278" s="27"/>
      <c r="DNL278" s="27"/>
      <c r="DNM278" s="27"/>
      <c r="DNN278" s="27"/>
      <c r="DNO278" s="27"/>
      <c r="DNP278" s="27"/>
      <c r="DNQ278" s="27"/>
      <c r="DNR278" s="27"/>
      <c r="DNS278" s="27"/>
      <c r="DNT278" s="27"/>
      <c r="DNU278" s="27"/>
      <c r="DNV278" s="27"/>
      <c r="DNW278" s="27"/>
      <c r="DNX278" s="27"/>
      <c r="DNY278" s="27"/>
      <c r="DNZ278" s="27"/>
      <c r="DOA278" s="27"/>
      <c r="DOB278" s="27"/>
      <c r="DOC278" s="27"/>
      <c r="DOD278" s="27"/>
      <c r="DOE278" s="27"/>
      <c r="DOF278" s="27"/>
      <c r="DOG278" s="27"/>
      <c r="DOH278" s="27"/>
      <c r="DOI278" s="27"/>
      <c r="DOJ278" s="27"/>
      <c r="DOK278" s="27"/>
      <c r="DOL278" s="27"/>
      <c r="DOM278" s="27"/>
      <c r="DON278" s="27"/>
      <c r="DOO278" s="27"/>
      <c r="DOP278" s="27"/>
      <c r="DOQ278" s="27"/>
      <c r="DOR278" s="27"/>
      <c r="DOS278" s="27"/>
      <c r="DOT278" s="27"/>
      <c r="DOU278" s="27"/>
      <c r="DOV278" s="27"/>
      <c r="DOW278" s="27"/>
      <c r="DOX278" s="27"/>
      <c r="DOY278" s="27"/>
      <c r="DOZ278" s="27"/>
      <c r="DPA278" s="27"/>
      <c r="DPB278" s="27"/>
      <c r="DPC278" s="27"/>
      <c r="DPD278" s="27"/>
      <c r="DPE278" s="27"/>
      <c r="DPF278" s="27"/>
      <c r="DPG278" s="27"/>
      <c r="DPH278" s="27"/>
      <c r="DPI278" s="27"/>
      <c r="DPJ278" s="27"/>
      <c r="DPK278" s="27"/>
      <c r="DPL278" s="27"/>
      <c r="DPM278" s="27"/>
      <c r="DPN278" s="27"/>
      <c r="DPO278" s="27"/>
      <c r="DPP278" s="27"/>
      <c r="DPQ278" s="27"/>
      <c r="DPR278" s="27"/>
      <c r="DPS278" s="27"/>
      <c r="DPT278" s="27"/>
      <c r="DPU278" s="27"/>
      <c r="DPV278" s="27"/>
      <c r="DPW278" s="27"/>
      <c r="DPX278" s="27"/>
      <c r="DPY278" s="27"/>
      <c r="DPZ278" s="27"/>
      <c r="DQA278" s="27"/>
      <c r="DQB278" s="27"/>
      <c r="DQC278" s="27"/>
      <c r="DQD278" s="27"/>
      <c r="DQE278" s="27"/>
      <c r="DQF278" s="27"/>
      <c r="DQG278" s="27"/>
      <c r="DQH278" s="27"/>
      <c r="DQI278" s="27"/>
      <c r="DQJ278" s="27"/>
      <c r="DQK278" s="27"/>
      <c r="DQL278" s="27"/>
      <c r="DQM278" s="27"/>
      <c r="DQN278" s="27"/>
      <c r="DQO278" s="27"/>
      <c r="DQP278" s="27"/>
      <c r="DQQ278" s="27"/>
      <c r="DQR278" s="27"/>
      <c r="DQS278" s="27"/>
      <c r="DQT278" s="27"/>
      <c r="DQU278" s="27"/>
      <c r="DQV278" s="27"/>
      <c r="DQW278" s="27"/>
      <c r="DQX278" s="27"/>
      <c r="DQY278" s="27"/>
      <c r="DQZ278" s="27"/>
      <c r="DRA278" s="27"/>
      <c r="DRB278" s="27"/>
      <c r="DRC278" s="27"/>
      <c r="DRD278" s="27"/>
      <c r="DRE278" s="27"/>
      <c r="DRF278" s="27"/>
      <c r="DRG278" s="27"/>
      <c r="DRH278" s="27"/>
      <c r="DRI278" s="27"/>
      <c r="DRJ278" s="27"/>
      <c r="DRK278" s="27"/>
      <c r="DRL278" s="27"/>
      <c r="DRM278" s="27"/>
      <c r="DRN278" s="27"/>
      <c r="DRO278" s="27"/>
      <c r="DRP278" s="27"/>
      <c r="DRQ278" s="27"/>
      <c r="DRR278" s="27"/>
      <c r="DRS278" s="27"/>
      <c r="DRT278" s="27"/>
      <c r="DRU278" s="27"/>
      <c r="DRV278" s="27"/>
      <c r="DRW278" s="27"/>
      <c r="DRX278" s="27"/>
      <c r="DRY278" s="27"/>
      <c r="DRZ278" s="27"/>
      <c r="DSA278" s="27"/>
      <c r="DSB278" s="27"/>
      <c r="DSC278" s="27"/>
      <c r="DSD278" s="27"/>
      <c r="DSE278" s="27"/>
      <c r="DSF278" s="27"/>
      <c r="DSG278" s="27"/>
      <c r="DSH278" s="27"/>
      <c r="DSI278" s="27"/>
      <c r="DSJ278" s="27"/>
      <c r="DSK278" s="27"/>
      <c r="DSL278" s="27"/>
      <c r="DSM278" s="27"/>
      <c r="DSN278" s="27"/>
      <c r="DSO278" s="27"/>
      <c r="DSP278" s="27"/>
      <c r="DSQ278" s="27"/>
      <c r="DSR278" s="27"/>
      <c r="DSS278" s="27"/>
      <c r="DST278" s="27"/>
      <c r="DSU278" s="27"/>
      <c r="DSV278" s="27"/>
      <c r="DSW278" s="27"/>
      <c r="DSX278" s="27"/>
      <c r="DSY278" s="27"/>
      <c r="DSZ278" s="27"/>
      <c r="DTA278" s="27"/>
      <c r="DTB278" s="27"/>
      <c r="DTC278" s="27"/>
      <c r="DTD278" s="27"/>
      <c r="DTE278" s="27"/>
      <c r="DTF278" s="27"/>
      <c r="DTG278" s="27"/>
      <c r="DTH278" s="27"/>
      <c r="DTI278" s="27"/>
      <c r="DTJ278" s="27"/>
      <c r="DTK278" s="27"/>
      <c r="DTL278" s="27"/>
      <c r="DTM278" s="27"/>
      <c r="DTN278" s="27"/>
      <c r="DTO278" s="27"/>
      <c r="DTP278" s="27"/>
      <c r="DTQ278" s="27"/>
      <c r="DTR278" s="27"/>
      <c r="DTS278" s="27"/>
      <c r="DTT278" s="27"/>
      <c r="DTU278" s="27"/>
      <c r="DTV278" s="27"/>
      <c r="DTW278" s="27"/>
      <c r="DTX278" s="27"/>
      <c r="DTY278" s="27"/>
      <c r="DTZ278" s="27"/>
      <c r="DUA278" s="27"/>
      <c r="DUB278" s="27"/>
      <c r="DUC278" s="27"/>
      <c r="DUD278" s="27"/>
      <c r="DUE278" s="27"/>
      <c r="DUF278" s="27"/>
      <c r="DUG278" s="27"/>
      <c r="DUH278" s="27"/>
      <c r="DUI278" s="27"/>
      <c r="DUJ278" s="27"/>
      <c r="DUK278" s="27"/>
      <c r="DUL278" s="27"/>
      <c r="DUM278" s="27"/>
      <c r="DUN278" s="27"/>
      <c r="DUO278" s="27"/>
      <c r="DUP278" s="27"/>
      <c r="DUQ278" s="27"/>
      <c r="DUR278" s="27"/>
      <c r="DUS278" s="27"/>
      <c r="DUT278" s="27"/>
      <c r="DUU278" s="27"/>
      <c r="DUV278" s="27"/>
      <c r="DUW278" s="27"/>
      <c r="DUX278" s="27"/>
      <c r="DUY278" s="27"/>
      <c r="DUZ278" s="27"/>
      <c r="DVA278" s="27"/>
      <c r="DVB278" s="27"/>
      <c r="DVC278" s="27"/>
      <c r="DVD278" s="27"/>
      <c r="DVE278" s="27"/>
      <c r="DVF278" s="27"/>
      <c r="DVG278" s="27"/>
      <c r="DVH278" s="27"/>
      <c r="DVI278" s="27"/>
      <c r="DVJ278" s="27"/>
      <c r="DVK278" s="27"/>
      <c r="DVL278" s="27"/>
      <c r="DVM278" s="27"/>
      <c r="DVN278" s="27"/>
      <c r="DVO278" s="27"/>
      <c r="DVP278" s="27"/>
      <c r="DVQ278" s="27"/>
      <c r="DVR278" s="27"/>
      <c r="DVS278" s="27"/>
      <c r="DVT278" s="27"/>
      <c r="DVU278" s="27"/>
      <c r="DVV278" s="27"/>
      <c r="DVW278" s="27"/>
      <c r="DVX278" s="27"/>
      <c r="DVY278" s="27"/>
      <c r="DVZ278" s="27"/>
      <c r="DWA278" s="27"/>
      <c r="DWB278" s="27"/>
      <c r="DWC278" s="27"/>
      <c r="DWD278" s="27"/>
      <c r="DWE278" s="27"/>
      <c r="DWF278" s="27"/>
      <c r="DWG278" s="27"/>
      <c r="DWH278" s="27"/>
      <c r="DWI278" s="27"/>
      <c r="DWJ278" s="27"/>
      <c r="DWK278" s="27"/>
      <c r="DWL278" s="27"/>
      <c r="DWM278" s="27"/>
      <c r="DWN278" s="27"/>
      <c r="DWO278" s="27"/>
      <c r="DWP278" s="27"/>
      <c r="DWQ278" s="27"/>
      <c r="DWR278" s="27"/>
      <c r="DWS278" s="27"/>
      <c r="DWT278" s="27"/>
      <c r="DWU278" s="27"/>
      <c r="DWV278" s="27"/>
      <c r="DWW278" s="27"/>
      <c r="DWX278" s="27"/>
      <c r="DWY278" s="27"/>
      <c r="DWZ278" s="27"/>
      <c r="DXA278" s="27"/>
      <c r="DXB278" s="27"/>
      <c r="DXC278" s="27"/>
      <c r="DXD278" s="27"/>
      <c r="DXE278" s="27"/>
      <c r="DXF278" s="27"/>
      <c r="DXG278" s="27"/>
      <c r="DXH278" s="27"/>
      <c r="DXI278" s="27"/>
      <c r="DXJ278" s="27"/>
      <c r="DXK278" s="27"/>
      <c r="DXL278" s="27"/>
      <c r="DXM278" s="27"/>
      <c r="DXN278" s="27"/>
      <c r="DXO278" s="27"/>
      <c r="DXP278" s="27"/>
      <c r="DXQ278" s="27"/>
      <c r="DXR278" s="27"/>
      <c r="DXS278" s="27"/>
      <c r="DXT278" s="27"/>
      <c r="DXU278" s="27"/>
      <c r="DXV278" s="27"/>
      <c r="DXW278" s="27"/>
      <c r="DXX278" s="27"/>
      <c r="DXY278" s="27"/>
      <c r="DXZ278" s="27"/>
      <c r="DYA278" s="27"/>
      <c r="DYB278" s="27"/>
      <c r="DYC278" s="27"/>
      <c r="DYD278" s="27"/>
      <c r="DYE278" s="27"/>
      <c r="DYF278" s="27"/>
      <c r="DYG278" s="27"/>
      <c r="DYH278" s="27"/>
      <c r="DYI278" s="27"/>
      <c r="DYJ278" s="27"/>
      <c r="DYK278" s="27"/>
      <c r="DYL278" s="27"/>
      <c r="DYM278" s="27"/>
      <c r="DYN278" s="27"/>
      <c r="DYO278" s="27"/>
      <c r="DYP278" s="27"/>
      <c r="DYQ278" s="27"/>
      <c r="DYR278" s="27"/>
      <c r="DYS278" s="27"/>
      <c r="DYT278" s="27"/>
      <c r="DYU278" s="27"/>
      <c r="DYV278" s="27"/>
      <c r="DYW278" s="27"/>
      <c r="DYX278" s="27"/>
      <c r="DYY278" s="27"/>
      <c r="DYZ278" s="27"/>
      <c r="DZA278" s="27"/>
      <c r="DZB278" s="27"/>
      <c r="DZC278" s="27"/>
      <c r="DZD278" s="27"/>
      <c r="DZE278" s="27"/>
      <c r="DZF278" s="27"/>
      <c r="DZG278" s="27"/>
      <c r="DZH278" s="27"/>
      <c r="DZI278" s="27"/>
      <c r="DZJ278" s="27"/>
      <c r="DZK278" s="27"/>
      <c r="DZL278" s="27"/>
      <c r="DZM278" s="27"/>
      <c r="DZN278" s="27"/>
      <c r="DZO278" s="27"/>
      <c r="DZP278" s="27"/>
      <c r="DZQ278" s="27"/>
      <c r="DZR278" s="27"/>
      <c r="DZS278" s="27"/>
      <c r="DZT278" s="27"/>
      <c r="DZU278" s="27"/>
      <c r="DZV278" s="27"/>
      <c r="DZW278" s="27"/>
      <c r="DZX278" s="27"/>
      <c r="DZY278" s="27"/>
      <c r="DZZ278" s="27"/>
      <c r="EAA278" s="27"/>
      <c r="EAB278" s="27"/>
      <c r="EAC278" s="27"/>
      <c r="EAD278" s="27"/>
      <c r="EAE278" s="27"/>
      <c r="EAF278" s="27"/>
      <c r="EAG278" s="27"/>
      <c r="EAH278" s="27"/>
      <c r="EAI278" s="27"/>
      <c r="EAJ278" s="27"/>
      <c r="EAK278" s="27"/>
      <c r="EAL278" s="27"/>
      <c r="EAM278" s="27"/>
      <c r="EAN278" s="27"/>
      <c r="EAO278" s="27"/>
      <c r="EAP278" s="27"/>
      <c r="EAQ278" s="27"/>
      <c r="EAR278" s="27"/>
      <c r="EAS278" s="27"/>
      <c r="EAT278" s="27"/>
      <c r="EAU278" s="27"/>
      <c r="EAV278" s="27"/>
      <c r="EAW278" s="27"/>
      <c r="EAX278" s="27"/>
      <c r="EAY278" s="27"/>
      <c r="EAZ278" s="27"/>
      <c r="EBA278" s="27"/>
      <c r="EBB278" s="27"/>
      <c r="EBC278" s="27"/>
      <c r="EBD278" s="27"/>
      <c r="EBE278" s="27"/>
      <c r="EBF278" s="27"/>
      <c r="EBG278" s="27"/>
      <c r="EBH278" s="27"/>
      <c r="EBI278" s="27"/>
      <c r="EBJ278" s="27"/>
      <c r="EBK278" s="27"/>
      <c r="EBL278" s="27"/>
      <c r="EBM278" s="27"/>
      <c r="EBN278" s="27"/>
      <c r="EBO278" s="27"/>
      <c r="EBP278" s="27"/>
      <c r="EBQ278" s="27"/>
      <c r="EBR278" s="27"/>
      <c r="EBS278" s="27"/>
      <c r="EBT278" s="27"/>
      <c r="EBU278" s="27"/>
      <c r="EBV278" s="27"/>
      <c r="EBW278" s="27"/>
      <c r="EBX278" s="27"/>
      <c r="EBY278" s="27"/>
      <c r="EBZ278" s="27"/>
      <c r="ECA278" s="27"/>
      <c r="ECB278" s="27"/>
      <c r="ECC278" s="27"/>
      <c r="ECD278" s="27"/>
      <c r="ECE278" s="27"/>
      <c r="ECF278" s="27"/>
      <c r="ECG278" s="27"/>
      <c r="ECH278" s="27"/>
      <c r="ECI278" s="27"/>
      <c r="ECJ278" s="27"/>
      <c r="ECK278" s="27"/>
      <c r="ECL278" s="27"/>
      <c r="ECM278" s="27"/>
      <c r="ECN278" s="27"/>
      <c r="ECO278" s="27"/>
      <c r="ECP278" s="27"/>
      <c r="ECQ278" s="27"/>
      <c r="ECR278" s="27"/>
      <c r="ECS278" s="27"/>
      <c r="ECT278" s="27"/>
      <c r="ECU278" s="27"/>
      <c r="ECV278" s="27"/>
      <c r="ECW278" s="27"/>
      <c r="ECX278" s="27"/>
      <c r="ECY278" s="27"/>
      <c r="ECZ278" s="27"/>
      <c r="EDA278" s="27"/>
      <c r="EDB278" s="27"/>
      <c r="EDC278" s="27"/>
      <c r="EDD278" s="27"/>
      <c r="EDE278" s="27"/>
      <c r="EDF278" s="27"/>
      <c r="EDG278" s="27"/>
      <c r="EDH278" s="27"/>
      <c r="EDI278" s="27"/>
      <c r="EDJ278" s="27"/>
      <c r="EDK278" s="27"/>
      <c r="EDL278" s="27"/>
      <c r="EDM278" s="27"/>
      <c r="EDN278" s="27"/>
      <c r="EDO278" s="27"/>
      <c r="EDP278" s="27"/>
      <c r="EDQ278" s="27"/>
      <c r="EDR278" s="27"/>
      <c r="EDS278" s="27"/>
      <c r="EDT278" s="27"/>
      <c r="EDU278" s="27"/>
      <c r="EDV278" s="27"/>
      <c r="EDW278" s="27"/>
      <c r="EDX278" s="27"/>
      <c r="EDY278" s="27"/>
      <c r="EDZ278" s="27"/>
      <c r="EEA278" s="27"/>
      <c r="EEB278" s="27"/>
      <c r="EEC278" s="27"/>
      <c r="EED278" s="27"/>
      <c r="EEE278" s="27"/>
      <c r="EEF278" s="27"/>
      <c r="EEG278" s="27"/>
      <c r="EEH278" s="27"/>
      <c r="EEI278" s="27"/>
      <c r="EEJ278" s="27"/>
      <c r="EEK278" s="27"/>
      <c r="EEL278" s="27"/>
      <c r="EEM278" s="27"/>
      <c r="EEN278" s="27"/>
      <c r="EEO278" s="27"/>
      <c r="EEP278" s="27"/>
      <c r="EEQ278" s="27"/>
      <c r="EER278" s="27"/>
      <c r="EES278" s="27"/>
      <c r="EET278" s="27"/>
      <c r="EEU278" s="27"/>
      <c r="EEV278" s="27"/>
      <c r="EEW278" s="27"/>
      <c r="EEX278" s="27"/>
      <c r="EEY278" s="27"/>
      <c r="EEZ278" s="27"/>
      <c r="EFA278" s="27"/>
      <c r="EFB278" s="27"/>
      <c r="EFC278" s="27"/>
      <c r="EFD278" s="27"/>
      <c r="EFE278" s="27"/>
      <c r="EFF278" s="27"/>
      <c r="EFG278" s="27"/>
      <c r="EFH278" s="27"/>
      <c r="EFI278" s="27"/>
      <c r="EFJ278" s="27"/>
      <c r="EFK278" s="27"/>
      <c r="EFL278" s="27"/>
      <c r="EFM278" s="27"/>
      <c r="EFN278" s="27"/>
      <c r="EFO278" s="27"/>
      <c r="EFP278" s="27"/>
      <c r="EFQ278" s="27"/>
      <c r="EFR278" s="27"/>
      <c r="EFS278" s="27"/>
      <c r="EFT278" s="27"/>
      <c r="EFU278" s="27"/>
      <c r="EFV278" s="27"/>
      <c r="EFW278" s="27"/>
      <c r="EFX278" s="27"/>
      <c r="EFY278" s="27"/>
      <c r="EFZ278" s="27"/>
      <c r="EGA278" s="27"/>
      <c r="EGB278" s="27"/>
      <c r="EGC278" s="27"/>
      <c r="EGD278" s="27"/>
      <c r="EGE278" s="27"/>
      <c r="EGF278" s="27"/>
      <c r="EGG278" s="27"/>
      <c r="EGH278" s="27"/>
      <c r="EGI278" s="27"/>
      <c r="EGJ278" s="27"/>
      <c r="EGK278" s="27"/>
      <c r="EGL278" s="27"/>
      <c r="EGM278" s="27"/>
      <c r="EGN278" s="27"/>
      <c r="EGO278" s="27"/>
      <c r="EGP278" s="27"/>
      <c r="EGQ278" s="27"/>
      <c r="EGR278" s="27"/>
      <c r="EGS278" s="27"/>
      <c r="EGT278" s="27"/>
      <c r="EGU278" s="27"/>
      <c r="EGV278" s="27"/>
      <c r="EGW278" s="27"/>
      <c r="EGX278" s="27"/>
      <c r="EGY278" s="27"/>
      <c r="EGZ278" s="27"/>
      <c r="EHA278" s="27"/>
      <c r="EHB278" s="27"/>
      <c r="EHC278" s="27"/>
      <c r="EHD278" s="27"/>
      <c r="EHE278" s="27"/>
      <c r="EHF278" s="27"/>
      <c r="EHG278" s="27"/>
      <c r="EHH278" s="27"/>
      <c r="EHI278" s="27"/>
      <c r="EHJ278" s="27"/>
      <c r="EHK278" s="27"/>
      <c r="EHL278" s="27"/>
      <c r="EHM278" s="27"/>
      <c r="EHN278" s="27"/>
      <c r="EHO278" s="27"/>
      <c r="EHP278" s="27"/>
      <c r="EHQ278" s="27"/>
      <c r="EHR278" s="27"/>
      <c r="EHS278" s="27"/>
      <c r="EHT278" s="27"/>
      <c r="EHU278" s="27"/>
      <c r="EHV278" s="27"/>
      <c r="EHW278" s="27"/>
      <c r="EHX278" s="27"/>
      <c r="EHY278" s="27"/>
      <c r="EHZ278" s="27"/>
      <c r="EIA278" s="27"/>
      <c r="EIB278" s="27"/>
      <c r="EIC278" s="27"/>
      <c r="EID278" s="27"/>
      <c r="EIE278" s="27"/>
      <c r="EIF278" s="27"/>
      <c r="EIG278" s="27"/>
      <c r="EIH278" s="27"/>
      <c r="EII278" s="27"/>
      <c r="EIJ278" s="27"/>
      <c r="EIK278" s="27"/>
      <c r="EIL278" s="27"/>
      <c r="EIM278" s="27"/>
      <c r="EIN278" s="27"/>
      <c r="EIO278" s="27"/>
      <c r="EIP278" s="27"/>
      <c r="EIQ278" s="27"/>
      <c r="EIR278" s="27"/>
      <c r="EIS278" s="27"/>
      <c r="EIT278" s="27"/>
      <c r="EIU278" s="27"/>
      <c r="EIV278" s="27"/>
      <c r="EIW278" s="27"/>
      <c r="EIX278" s="27"/>
      <c r="EIY278" s="27"/>
      <c r="EIZ278" s="27"/>
      <c r="EJA278" s="27"/>
      <c r="EJB278" s="27"/>
      <c r="EJC278" s="27"/>
      <c r="EJD278" s="27"/>
      <c r="EJE278" s="27"/>
      <c r="EJF278" s="27"/>
      <c r="EJG278" s="27"/>
      <c r="EJH278" s="27"/>
      <c r="EJI278" s="27"/>
      <c r="EJJ278" s="27"/>
      <c r="EJK278" s="27"/>
      <c r="EJL278" s="27"/>
      <c r="EJM278" s="27"/>
      <c r="EJN278" s="27"/>
      <c r="EJO278" s="27"/>
      <c r="EJP278" s="27"/>
      <c r="EJQ278" s="27"/>
      <c r="EJR278" s="27"/>
      <c r="EJS278" s="27"/>
      <c r="EJT278" s="27"/>
      <c r="EJU278" s="27"/>
      <c r="EJV278" s="27"/>
      <c r="EJW278" s="27"/>
      <c r="EJX278" s="27"/>
      <c r="EJY278" s="27"/>
      <c r="EJZ278" s="27"/>
      <c r="EKA278" s="27"/>
      <c r="EKB278" s="27"/>
      <c r="EKC278" s="27"/>
      <c r="EKD278" s="27"/>
      <c r="EKE278" s="27"/>
      <c r="EKF278" s="27"/>
      <c r="EKG278" s="27"/>
      <c r="EKH278" s="27"/>
      <c r="EKI278" s="27"/>
      <c r="EKJ278" s="27"/>
      <c r="EKK278" s="27"/>
      <c r="EKL278" s="27"/>
      <c r="EKM278" s="27"/>
      <c r="EKN278" s="27"/>
      <c r="EKO278" s="27"/>
      <c r="EKP278" s="27"/>
      <c r="EKQ278" s="27"/>
      <c r="EKR278" s="27"/>
      <c r="EKS278" s="27"/>
      <c r="EKT278" s="27"/>
      <c r="EKU278" s="27"/>
      <c r="EKV278" s="27"/>
      <c r="EKW278" s="27"/>
      <c r="EKX278" s="27"/>
      <c r="EKY278" s="27"/>
      <c r="EKZ278" s="27"/>
      <c r="ELA278" s="27"/>
      <c r="ELB278" s="27"/>
      <c r="ELC278" s="27"/>
      <c r="ELD278" s="27"/>
      <c r="ELE278" s="27"/>
      <c r="ELF278" s="27"/>
      <c r="ELG278" s="27"/>
      <c r="ELH278" s="27"/>
      <c r="ELI278" s="27"/>
      <c r="ELJ278" s="27"/>
      <c r="ELK278" s="27"/>
      <c r="ELL278" s="27"/>
      <c r="ELM278" s="27"/>
      <c r="ELN278" s="27"/>
      <c r="ELO278" s="27"/>
      <c r="ELP278" s="27"/>
      <c r="ELQ278" s="27"/>
      <c r="ELR278" s="27"/>
      <c r="ELS278" s="27"/>
      <c r="ELT278" s="27"/>
      <c r="ELU278" s="27"/>
      <c r="ELV278" s="27"/>
      <c r="ELW278" s="27"/>
      <c r="ELX278" s="27"/>
      <c r="ELY278" s="27"/>
      <c r="ELZ278" s="27"/>
      <c r="EMA278" s="27"/>
      <c r="EMB278" s="27"/>
      <c r="EMC278" s="27"/>
      <c r="EMD278" s="27"/>
      <c r="EME278" s="27"/>
      <c r="EMF278" s="27"/>
      <c r="EMG278" s="27"/>
      <c r="EMH278" s="27"/>
      <c r="EMI278" s="27"/>
      <c r="EMJ278" s="27"/>
      <c r="EMK278" s="27"/>
      <c r="EML278" s="27"/>
      <c r="EMM278" s="27"/>
      <c r="EMN278" s="27"/>
      <c r="EMO278" s="27"/>
      <c r="EMP278" s="27"/>
      <c r="EMQ278" s="27"/>
      <c r="EMR278" s="27"/>
      <c r="EMS278" s="27"/>
      <c r="EMT278" s="27"/>
      <c r="EMU278" s="27"/>
      <c r="EMV278" s="27"/>
      <c r="EMW278" s="27"/>
      <c r="EMX278" s="27"/>
      <c r="EMY278" s="27"/>
      <c r="EMZ278" s="27"/>
      <c r="ENA278" s="27"/>
      <c r="ENB278" s="27"/>
      <c r="ENC278" s="27"/>
      <c r="END278" s="27"/>
      <c r="ENE278" s="27"/>
      <c r="ENF278" s="27"/>
      <c r="ENG278" s="27"/>
      <c r="ENH278" s="27"/>
      <c r="ENI278" s="27"/>
      <c r="ENJ278" s="27"/>
      <c r="ENK278" s="27"/>
      <c r="ENL278" s="27"/>
      <c r="ENM278" s="27"/>
      <c r="ENN278" s="27"/>
      <c r="ENO278" s="27"/>
      <c r="ENP278" s="27"/>
      <c r="ENQ278" s="27"/>
      <c r="ENR278" s="27"/>
      <c r="ENS278" s="27"/>
      <c r="ENT278" s="27"/>
      <c r="ENU278" s="27"/>
      <c r="ENV278" s="27"/>
      <c r="ENW278" s="27"/>
      <c r="ENX278" s="27"/>
      <c r="ENY278" s="27"/>
      <c r="ENZ278" s="27"/>
      <c r="EOA278" s="27"/>
      <c r="EOB278" s="27"/>
      <c r="EOC278" s="27"/>
      <c r="EOD278" s="27"/>
      <c r="EOE278" s="27"/>
      <c r="EOF278" s="27"/>
      <c r="EOG278" s="27"/>
      <c r="EOH278" s="27"/>
      <c r="EOI278" s="27"/>
      <c r="EOJ278" s="27"/>
      <c r="EOK278" s="27"/>
      <c r="EOL278" s="27"/>
      <c r="EOM278" s="27"/>
      <c r="EON278" s="27"/>
      <c r="EOO278" s="27"/>
      <c r="EOP278" s="27"/>
      <c r="EOQ278" s="27"/>
      <c r="EOR278" s="27"/>
      <c r="EOS278" s="27"/>
      <c r="EOT278" s="27"/>
      <c r="EOU278" s="27"/>
      <c r="EOV278" s="27"/>
      <c r="EOW278" s="27"/>
      <c r="EOX278" s="27"/>
      <c r="EOY278" s="27"/>
      <c r="EOZ278" s="27"/>
      <c r="EPA278" s="27"/>
      <c r="EPB278" s="27"/>
      <c r="EPC278" s="27"/>
      <c r="EPD278" s="27"/>
      <c r="EPE278" s="27"/>
      <c r="EPF278" s="27"/>
      <c r="EPG278" s="27"/>
      <c r="EPH278" s="27"/>
      <c r="EPI278" s="27"/>
      <c r="EPJ278" s="27"/>
      <c r="EPK278" s="27"/>
      <c r="EPL278" s="27"/>
      <c r="EPM278" s="27"/>
      <c r="EPN278" s="27"/>
      <c r="EPO278" s="27"/>
      <c r="EPP278" s="27"/>
      <c r="EPQ278" s="27"/>
      <c r="EPR278" s="27"/>
      <c r="EPS278" s="27"/>
      <c r="EPT278" s="27"/>
      <c r="EPU278" s="27"/>
      <c r="EPV278" s="27"/>
      <c r="EPW278" s="27"/>
      <c r="EPX278" s="27"/>
      <c r="EPY278" s="27"/>
      <c r="EPZ278" s="27"/>
      <c r="EQA278" s="27"/>
      <c r="EQB278" s="27"/>
      <c r="EQC278" s="27"/>
      <c r="EQD278" s="27"/>
      <c r="EQE278" s="27"/>
      <c r="EQF278" s="27"/>
      <c r="EQG278" s="27"/>
      <c r="EQH278" s="27"/>
      <c r="EQI278" s="27"/>
      <c r="EQJ278" s="27"/>
      <c r="EQK278" s="27"/>
      <c r="EQL278" s="27"/>
      <c r="EQM278" s="27"/>
      <c r="EQN278" s="27"/>
      <c r="EQO278" s="27"/>
      <c r="EQP278" s="27"/>
      <c r="EQQ278" s="27"/>
      <c r="EQR278" s="27"/>
      <c r="EQS278" s="27"/>
      <c r="EQT278" s="27"/>
      <c r="EQU278" s="27"/>
      <c r="EQV278" s="27"/>
      <c r="EQW278" s="27"/>
      <c r="EQX278" s="27"/>
      <c r="EQY278" s="27"/>
      <c r="EQZ278" s="27"/>
      <c r="ERA278" s="27"/>
      <c r="ERB278" s="27"/>
      <c r="ERC278" s="27"/>
      <c r="ERD278" s="27"/>
      <c r="ERE278" s="27"/>
      <c r="ERF278" s="27"/>
      <c r="ERG278" s="27"/>
      <c r="ERH278" s="27"/>
      <c r="ERI278" s="27"/>
      <c r="ERJ278" s="27"/>
      <c r="ERK278" s="27"/>
      <c r="ERL278" s="27"/>
      <c r="ERM278" s="27"/>
      <c r="ERN278" s="27"/>
      <c r="ERO278" s="27"/>
      <c r="ERP278" s="27"/>
      <c r="ERQ278" s="27"/>
      <c r="ERR278" s="27"/>
      <c r="ERS278" s="27"/>
      <c r="ERT278" s="27"/>
      <c r="ERU278" s="27"/>
      <c r="ERV278" s="27"/>
      <c r="ERW278" s="27"/>
      <c r="ERX278" s="27"/>
      <c r="ERY278" s="27"/>
      <c r="ERZ278" s="27"/>
      <c r="ESA278" s="27"/>
      <c r="ESB278" s="27"/>
      <c r="ESC278" s="27"/>
      <c r="ESD278" s="27"/>
      <c r="ESE278" s="27"/>
      <c r="ESF278" s="27"/>
      <c r="ESG278" s="27"/>
      <c r="ESH278" s="27"/>
      <c r="ESI278" s="27"/>
      <c r="ESJ278" s="27"/>
      <c r="ESK278" s="27"/>
      <c r="ESL278" s="27"/>
      <c r="ESM278" s="27"/>
      <c r="ESN278" s="27"/>
      <c r="ESO278" s="27"/>
      <c r="ESP278" s="27"/>
      <c r="ESQ278" s="27"/>
      <c r="ESR278" s="27"/>
      <c r="ESS278" s="27"/>
      <c r="EST278" s="27"/>
      <c r="ESU278" s="27"/>
      <c r="ESV278" s="27"/>
      <c r="ESW278" s="27"/>
      <c r="ESX278" s="27"/>
      <c r="ESY278" s="27"/>
      <c r="ESZ278" s="27"/>
      <c r="ETA278" s="27"/>
      <c r="ETB278" s="27"/>
      <c r="ETC278" s="27"/>
      <c r="ETD278" s="27"/>
      <c r="ETE278" s="27"/>
      <c r="ETF278" s="27"/>
      <c r="ETG278" s="27"/>
      <c r="ETH278" s="27"/>
      <c r="ETI278" s="27"/>
      <c r="ETJ278" s="27"/>
      <c r="ETK278" s="27"/>
      <c r="ETL278" s="27"/>
      <c r="ETM278" s="27"/>
      <c r="ETN278" s="27"/>
      <c r="ETO278" s="27"/>
      <c r="ETP278" s="27"/>
      <c r="ETQ278" s="27"/>
      <c r="ETR278" s="27"/>
      <c r="ETS278" s="27"/>
      <c r="ETT278" s="27"/>
      <c r="ETU278" s="27"/>
      <c r="ETV278" s="27"/>
      <c r="ETW278" s="27"/>
      <c r="ETX278" s="27"/>
      <c r="ETY278" s="27"/>
      <c r="ETZ278" s="27"/>
      <c r="EUA278" s="27"/>
      <c r="EUB278" s="27"/>
      <c r="EUC278" s="27"/>
      <c r="EUD278" s="27"/>
      <c r="EUE278" s="27"/>
      <c r="EUF278" s="27"/>
      <c r="EUG278" s="27"/>
      <c r="EUH278" s="27"/>
      <c r="EUI278" s="27"/>
      <c r="EUJ278" s="27"/>
      <c r="EUK278" s="27"/>
      <c r="EUL278" s="27"/>
      <c r="EUM278" s="27"/>
      <c r="EUN278" s="27"/>
      <c r="EUO278" s="27"/>
      <c r="EUP278" s="27"/>
      <c r="EUQ278" s="27"/>
      <c r="EUR278" s="27"/>
      <c r="EUS278" s="27"/>
      <c r="EUT278" s="27"/>
      <c r="EUU278" s="27"/>
      <c r="EUV278" s="27"/>
      <c r="EUW278" s="27"/>
      <c r="EUX278" s="27"/>
      <c r="EUY278" s="27"/>
      <c r="EUZ278" s="27"/>
      <c r="EVA278" s="27"/>
      <c r="EVB278" s="27"/>
      <c r="EVC278" s="27"/>
      <c r="EVD278" s="27"/>
      <c r="EVE278" s="27"/>
      <c r="EVF278" s="27"/>
      <c r="EVG278" s="27"/>
      <c r="EVH278" s="27"/>
      <c r="EVI278" s="27"/>
      <c r="EVJ278" s="27"/>
      <c r="EVK278" s="27"/>
      <c r="EVL278" s="27"/>
      <c r="EVM278" s="27"/>
      <c r="EVN278" s="27"/>
      <c r="EVO278" s="27"/>
      <c r="EVP278" s="27"/>
      <c r="EVQ278" s="27"/>
      <c r="EVR278" s="27"/>
      <c r="EVS278" s="27"/>
      <c r="EVT278" s="27"/>
      <c r="EVU278" s="27"/>
      <c r="EVV278" s="27"/>
      <c r="EVW278" s="27"/>
      <c r="EVX278" s="27"/>
      <c r="EVY278" s="27"/>
      <c r="EVZ278" s="27"/>
      <c r="EWA278" s="27"/>
      <c r="EWB278" s="27"/>
      <c r="EWC278" s="27"/>
      <c r="EWD278" s="27"/>
      <c r="EWE278" s="27"/>
      <c r="EWF278" s="27"/>
      <c r="EWG278" s="27"/>
      <c r="EWH278" s="27"/>
      <c r="EWI278" s="27"/>
      <c r="EWJ278" s="27"/>
      <c r="EWK278" s="27"/>
      <c r="EWL278" s="27"/>
      <c r="EWM278" s="27"/>
      <c r="EWN278" s="27"/>
      <c r="EWO278" s="27"/>
      <c r="EWP278" s="27"/>
      <c r="EWQ278" s="27"/>
      <c r="EWR278" s="27"/>
      <c r="EWS278" s="27"/>
      <c r="EWT278" s="27"/>
      <c r="EWU278" s="27"/>
      <c r="EWV278" s="27"/>
      <c r="EWW278" s="27"/>
      <c r="EWX278" s="27"/>
      <c r="EWY278" s="27"/>
      <c r="EWZ278" s="27"/>
      <c r="EXA278" s="27"/>
      <c r="EXB278" s="27"/>
      <c r="EXC278" s="27"/>
      <c r="EXD278" s="27"/>
      <c r="EXE278" s="27"/>
      <c r="EXF278" s="27"/>
      <c r="EXG278" s="27"/>
      <c r="EXH278" s="27"/>
      <c r="EXI278" s="27"/>
      <c r="EXJ278" s="27"/>
      <c r="EXK278" s="27"/>
      <c r="EXL278" s="27"/>
      <c r="EXM278" s="27"/>
      <c r="EXN278" s="27"/>
      <c r="EXO278" s="27"/>
      <c r="EXP278" s="27"/>
      <c r="EXQ278" s="27"/>
      <c r="EXR278" s="27"/>
      <c r="EXS278" s="27"/>
      <c r="EXT278" s="27"/>
      <c r="EXU278" s="27"/>
      <c r="EXV278" s="27"/>
      <c r="EXW278" s="27"/>
      <c r="EXX278" s="27"/>
      <c r="EXY278" s="27"/>
      <c r="EXZ278" s="27"/>
      <c r="EYA278" s="27"/>
      <c r="EYB278" s="27"/>
      <c r="EYC278" s="27"/>
      <c r="EYD278" s="27"/>
      <c r="EYE278" s="27"/>
      <c r="EYF278" s="27"/>
      <c r="EYG278" s="27"/>
      <c r="EYH278" s="27"/>
      <c r="EYI278" s="27"/>
      <c r="EYJ278" s="27"/>
      <c r="EYK278" s="27"/>
      <c r="EYL278" s="27"/>
      <c r="EYM278" s="27"/>
      <c r="EYN278" s="27"/>
      <c r="EYO278" s="27"/>
      <c r="EYP278" s="27"/>
      <c r="EYQ278" s="27"/>
      <c r="EYR278" s="27"/>
      <c r="EYS278" s="27"/>
      <c r="EYT278" s="27"/>
      <c r="EYU278" s="27"/>
      <c r="EYV278" s="27"/>
      <c r="EYW278" s="27"/>
      <c r="EYX278" s="27"/>
      <c r="EYY278" s="27"/>
      <c r="EYZ278" s="27"/>
      <c r="EZA278" s="27"/>
      <c r="EZB278" s="27"/>
      <c r="EZC278" s="27"/>
      <c r="EZD278" s="27"/>
      <c r="EZE278" s="27"/>
      <c r="EZF278" s="27"/>
      <c r="EZG278" s="27"/>
      <c r="EZH278" s="27"/>
      <c r="EZI278" s="27"/>
      <c r="EZJ278" s="27"/>
      <c r="EZK278" s="27"/>
      <c r="EZL278" s="27"/>
      <c r="EZM278" s="27"/>
      <c r="EZN278" s="27"/>
      <c r="EZO278" s="27"/>
      <c r="EZP278" s="27"/>
      <c r="EZQ278" s="27"/>
      <c r="EZR278" s="27"/>
      <c r="EZS278" s="27"/>
      <c r="EZT278" s="27"/>
      <c r="EZU278" s="27"/>
      <c r="EZV278" s="27"/>
      <c r="EZW278" s="27"/>
      <c r="EZX278" s="27"/>
      <c r="EZY278" s="27"/>
      <c r="EZZ278" s="27"/>
      <c r="FAA278" s="27"/>
      <c r="FAB278" s="27"/>
      <c r="FAC278" s="27"/>
      <c r="FAD278" s="27"/>
      <c r="FAE278" s="27"/>
      <c r="FAF278" s="27"/>
      <c r="FAG278" s="27"/>
      <c r="FAH278" s="27"/>
      <c r="FAI278" s="27"/>
      <c r="FAJ278" s="27"/>
      <c r="FAK278" s="27"/>
      <c r="FAL278" s="27"/>
      <c r="FAM278" s="27"/>
      <c r="FAN278" s="27"/>
      <c r="FAO278" s="27"/>
      <c r="FAP278" s="27"/>
      <c r="FAQ278" s="27"/>
      <c r="FAR278" s="27"/>
      <c r="FAS278" s="27"/>
      <c r="FAT278" s="27"/>
      <c r="FAU278" s="27"/>
      <c r="FAV278" s="27"/>
      <c r="FAW278" s="27"/>
      <c r="FAX278" s="27"/>
      <c r="FAY278" s="27"/>
      <c r="FAZ278" s="27"/>
      <c r="FBA278" s="27"/>
      <c r="FBB278" s="27"/>
      <c r="FBC278" s="27"/>
      <c r="FBD278" s="27"/>
      <c r="FBE278" s="27"/>
      <c r="FBF278" s="27"/>
      <c r="FBG278" s="27"/>
      <c r="FBH278" s="27"/>
      <c r="FBI278" s="27"/>
      <c r="FBJ278" s="27"/>
      <c r="FBK278" s="27"/>
      <c r="FBL278" s="27"/>
      <c r="FBM278" s="27"/>
      <c r="FBN278" s="27"/>
      <c r="FBO278" s="27"/>
      <c r="FBP278" s="27"/>
      <c r="FBQ278" s="27"/>
      <c r="FBR278" s="27"/>
      <c r="FBS278" s="27"/>
      <c r="FBT278" s="27"/>
      <c r="FBU278" s="27"/>
      <c r="FBV278" s="27"/>
      <c r="FBW278" s="27"/>
      <c r="FBX278" s="27"/>
      <c r="FBY278" s="27"/>
      <c r="FBZ278" s="27"/>
      <c r="FCA278" s="27"/>
      <c r="FCB278" s="27"/>
      <c r="FCC278" s="27"/>
      <c r="FCD278" s="27"/>
      <c r="FCE278" s="27"/>
      <c r="FCF278" s="27"/>
      <c r="FCG278" s="27"/>
      <c r="FCH278" s="27"/>
      <c r="FCI278" s="27"/>
      <c r="FCJ278" s="27"/>
      <c r="FCK278" s="27"/>
      <c r="FCL278" s="27"/>
      <c r="FCM278" s="27"/>
      <c r="FCN278" s="27"/>
      <c r="FCO278" s="27"/>
      <c r="FCP278" s="27"/>
      <c r="FCQ278" s="27"/>
      <c r="FCR278" s="27"/>
      <c r="FCS278" s="27"/>
      <c r="FCT278" s="27"/>
      <c r="FCU278" s="27"/>
      <c r="FCV278" s="27"/>
      <c r="FCW278" s="27"/>
      <c r="FCX278" s="27"/>
      <c r="FCY278" s="27"/>
      <c r="FCZ278" s="27"/>
      <c r="FDA278" s="27"/>
      <c r="FDB278" s="27"/>
      <c r="FDC278" s="27"/>
      <c r="FDD278" s="27"/>
      <c r="FDE278" s="27"/>
      <c r="FDF278" s="27"/>
      <c r="FDG278" s="27"/>
      <c r="FDH278" s="27"/>
      <c r="FDI278" s="27"/>
      <c r="FDJ278" s="27"/>
      <c r="FDK278" s="27"/>
      <c r="FDL278" s="27"/>
      <c r="FDM278" s="27"/>
      <c r="FDN278" s="27"/>
      <c r="FDO278" s="27"/>
      <c r="FDP278" s="27"/>
      <c r="FDQ278" s="27"/>
      <c r="FDR278" s="27"/>
      <c r="FDS278" s="27"/>
      <c r="FDT278" s="27"/>
      <c r="FDU278" s="27"/>
      <c r="FDV278" s="27"/>
      <c r="FDW278" s="27"/>
      <c r="FDX278" s="27"/>
      <c r="FDY278" s="27"/>
      <c r="FDZ278" s="27"/>
      <c r="FEA278" s="27"/>
      <c r="FEB278" s="27"/>
      <c r="FEC278" s="27"/>
      <c r="FED278" s="27"/>
      <c r="FEE278" s="27"/>
      <c r="FEF278" s="27"/>
      <c r="FEG278" s="27"/>
      <c r="FEH278" s="27"/>
      <c r="FEI278" s="27"/>
      <c r="FEJ278" s="27"/>
      <c r="FEK278" s="27"/>
      <c r="FEL278" s="27"/>
      <c r="FEM278" s="27"/>
      <c r="FEN278" s="27"/>
      <c r="FEO278" s="27"/>
      <c r="FEP278" s="27"/>
      <c r="FEQ278" s="27"/>
      <c r="FER278" s="27"/>
      <c r="FES278" s="27"/>
      <c r="FET278" s="27"/>
      <c r="FEU278" s="27"/>
      <c r="FEV278" s="27"/>
      <c r="FEW278" s="27"/>
      <c r="FEX278" s="27"/>
      <c r="FEY278" s="27"/>
      <c r="FEZ278" s="27"/>
      <c r="FFA278" s="27"/>
      <c r="FFB278" s="27"/>
      <c r="FFC278" s="27"/>
      <c r="FFD278" s="27"/>
      <c r="FFE278" s="27"/>
      <c r="FFF278" s="27"/>
      <c r="FFG278" s="27"/>
      <c r="FFH278" s="27"/>
      <c r="FFI278" s="27"/>
      <c r="FFJ278" s="27"/>
      <c r="FFK278" s="27"/>
      <c r="FFL278" s="27"/>
      <c r="FFM278" s="27"/>
      <c r="FFN278" s="27"/>
      <c r="FFO278" s="27"/>
      <c r="FFP278" s="27"/>
      <c r="FFQ278" s="27"/>
      <c r="FFR278" s="27"/>
      <c r="FFS278" s="27"/>
      <c r="FFT278" s="27"/>
      <c r="FFU278" s="27"/>
      <c r="FFV278" s="27"/>
      <c r="FFW278" s="27"/>
      <c r="FFX278" s="27"/>
      <c r="FFY278" s="27"/>
      <c r="FFZ278" s="27"/>
      <c r="FGA278" s="27"/>
      <c r="FGB278" s="27"/>
      <c r="FGC278" s="27"/>
      <c r="FGD278" s="27"/>
      <c r="FGE278" s="27"/>
      <c r="FGF278" s="27"/>
      <c r="FGG278" s="27"/>
      <c r="FGH278" s="27"/>
      <c r="FGI278" s="27"/>
      <c r="FGJ278" s="27"/>
      <c r="FGK278" s="27"/>
      <c r="FGL278" s="27"/>
      <c r="FGM278" s="27"/>
      <c r="FGN278" s="27"/>
      <c r="FGO278" s="27"/>
      <c r="FGP278" s="27"/>
      <c r="FGQ278" s="27"/>
      <c r="FGR278" s="27"/>
      <c r="FGS278" s="27"/>
      <c r="FGT278" s="27"/>
      <c r="FGU278" s="27"/>
      <c r="FGV278" s="27"/>
      <c r="FGW278" s="27"/>
      <c r="FGX278" s="27"/>
      <c r="FGY278" s="27"/>
      <c r="FGZ278" s="27"/>
      <c r="FHA278" s="27"/>
      <c r="FHB278" s="27"/>
      <c r="FHC278" s="27"/>
      <c r="FHD278" s="27"/>
      <c r="FHE278" s="27"/>
      <c r="FHF278" s="27"/>
      <c r="FHG278" s="27"/>
      <c r="FHH278" s="27"/>
      <c r="FHI278" s="27"/>
      <c r="FHJ278" s="27"/>
      <c r="FHK278" s="27"/>
      <c r="FHL278" s="27"/>
      <c r="FHM278" s="27"/>
      <c r="FHN278" s="27"/>
      <c r="FHO278" s="27"/>
      <c r="FHP278" s="27"/>
      <c r="FHQ278" s="27"/>
      <c r="FHR278" s="27"/>
      <c r="FHS278" s="27"/>
      <c r="FHT278" s="27"/>
      <c r="FHU278" s="27"/>
      <c r="FHV278" s="27"/>
      <c r="FHW278" s="27"/>
      <c r="FHX278" s="27"/>
      <c r="FHY278" s="27"/>
      <c r="FHZ278" s="27"/>
      <c r="FIA278" s="27"/>
      <c r="FIB278" s="27"/>
      <c r="FIC278" s="27"/>
      <c r="FID278" s="27"/>
      <c r="FIE278" s="27"/>
      <c r="FIF278" s="27"/>
      <c r="FIG278" s="27"/>
      <c r="FIH278" s="27"/>
      <c r="FII278" s="27"/>
      <c r="FIJ278" s="27"/>
      <c r="FIK278" s="27"/>
      <c r="FIL278" s="27"/>
      <c r="FIM278" s="27"/>
      <c r="FIN278" s="27"/>
      <c r="FIO278" s="27"/>
      <c r="FIP278" s="27"/>
      <c r="FIQ278" s="27"/>
      <c r="FIR278" s="27"/>
      <c r="FIS278" s="27"/>
      <c r="FIT278" s="27"/>
      <c r="FIU278" s="27"/>
      <c r="FIV278" s="27"/>
      <c r="FIW278" s="27"/>
      <c r="FIX278" s="27"/>
      <c r="FIY278" s="27"/>
      <c r="FIZ278" s="27"/>
      <c r="FJA278" s="27"/>
      <c r="FJB278" s="27"/>
      <c r="FJC278" s="27"/>
      <c r="FJD278" s="27"/>
      <c r="FJE278" s="27"/>
      <c r="FJF278" s="27"/>
      <c r="FJG278" s="27"/>
      <c r="FJH278" s="27"/>
      <c r="FJI278" s="27"/>
      <c r="FJJ278" s="27"/>
      <c r="FJK278" s="27"/>
      <c r="FJL278" s="27"/>
      <c r="FJM278" s="27"/>
      <c r="FJN278" s="27"/>
      <c r="FJO278" s="27"/>
      <c r="FJP278" s="27"/>
      <c r="FJQ278" s="27"/>
      <c r="FJR278" s="27"/>
      <c r="FJS278" s="27"/>
      <c r="FJT278" s="27"/>
      <c r="FJU278" s="27"/>
      <c r="FJV278" s="27"/>
      <c r="FJW278" s="27"/>
      <c r="FJX278" s="27"/>
      <c r="FJY278" s="27"/>
      <c r="FJZ278" s="27"/>
      <c r="FKA278" s="27"/>
      <c r="FKB278" s="27"/>
      <c r="FKC278" s="27"/>
      <c r="FKD278" s="27"/>
      <c r="FKE278" s="27"/>
      <c r="FKF278" s="27"/>
      <c r="FKG278" s="27"/>
      <c r="FKH278" s="27"/>
      <c r="FKI278" s="27"/>
      <c r="FKJ278" s="27"/>
      <c r="FKK278" s="27"/>
      <c r="FKL278" s="27"/>
      <c r="FKM278" s="27"/>
      <c r="FKN278" s="27"/>
      <c r="FKO278" s="27"/>
      <c r="FKP278" s="27"/>
      <c r="FKQ278" s="27"/>
      <c r="FKR278" s="27"/>
      <c r="FKS278" s="27"/>
      <c r="FKT278" s="27"/>
      <c r="FKU278" s="27"/>
      <c r="FKV278" s="27"/>
      <c r="FKW278" s="27"/>
      <c r="FKX278" s="27"/>
      <c r="FKY278" s="27"/>
      <c r="FKZ278" s="27"/>
      <c r="FLA278" s="27"/>
      <c r="FLB278" s="27"/>
      <c r="FLC278" s="27"/>
      <c r="FLD278" s="27"/>
      <c r="FLE278" s="27"/>
      <c r="FLF278" s="27"/>
      <c r="FLG278" s="27"/>
      <c r="FLH278" s="27"/>
      <c r="FLI278" s="27"/>
      <c r="FLJ278" s="27"/>
      <c r="FLK278" s="27"/>
      <c r="FLL278" s="27"/>
      <c r="FLM278" s="27"/>
      <c r="FLN278" s="27"/>
      <c r="FLO278" s="27"/>
      <c r="FLP278" s="27"/>
      <c r="FLQ278" s="27"/>
      <c r="FLR278" s="27"/>
      <c r="FLS278" s="27"/>
      <c r="FLT278" s="27"/>
      <c r="FLU278" s="27"/>
      <c r="FLV278" s="27"/>
      <c r="FLW278" s="27"/>
      <c r="FLX278" s="27"/>
      <c r="FLY278" s="27"/>
      <c r="FLZ278" s="27"/>
      <c r="FMA278" s="27"/>
      <c r="FMB278" s="27"/>
      <c r="FMC278" s="27"/>
      <c r="FMD278" s="27"/>
      <c r="FME278" s="27"/>
      <c r="FMF278" s="27"/>
      <c r="FMG278" s="27"/>
      <c r="FMH278" s="27"/>
      <c r="FMI278" s="27"/>
      <c r="FMJ278" s="27"/>
      <c r="FMK278" s="27"/>
      <c r="FML278" s="27"/>
      <c r="FMM278" s="27"/>
      <c r="FMN278" s="27"/>
      <c r="FMO278" s="27"/>
      <c r="FMP278" s="27"/>
      <c r="FMQ278" s="27"/>
      <c r="FMR278" s="27"/>
      <c r="FMS278" s="27"/>
      <c r="FMT278" s="27"/>
      <c r="FMU278" s="27"/>
      <c r="FMV278" s="27"/>
      <c r="FMW278" s="27"/>
      <c r="FMX278" s="27"/>
      <c r="FMY278" s="27"/>
      <c r="FMZ278" s="27"/>
      <c r="FNA278" s="27"/>
      <c r="FNB278" s="27"/>
      <c r="FNC278" s="27"/>
      <c r="FND278" s="27"/>
      <c r="FNE278" s="27"/>
      <c r="FNF278" s="27"/>
      <c r="FNG278" s="27"/>
      <c r="FNH278" s="27"/>
      <c r="FNI278" s="27"/>
      <c r="FNJ278" s="27"/>
      <c r="FNK278" s="27"/>
      <c r="FNL278" s="27"/>
      <c r="FNM278" s="27"/>
      <c r="FNN278" s="27"/>
      <c r="FNO278" s="27"/>
      <c r="FNP278" s="27"/>
      <c r="FNQ278" s="27"/>
      <c r="FNR278" s="27"/>
      <c r="FNS278" s="27"/>
      <c r="FNT278" s="27"/>
      <c r="FNU278" s="27"/>
      <c r="FNV278" s="27"/>
      <c r="FNW278" s="27"/>
      <c r="FNX278" s="27"/>
      <c r="FNY278" s="27"/>
      <c r="FNZ278" s="27"/>
      <c r="FOA278" s="27"/>
      <c r="FOB278" s="27"/>
      <c r="FOC278" s="27"/>
      <c r="FOD278" s="27"/>
      <c r="FOE278" s="27"/>
      <c r="FOF278" s="27"/>
      <c r="FOG278" s="27"/>
      <c r="FOH278" s="27"/>
      <c r="FOI278" s="27"/>
      <c r="FOJ278" s="27"/>
      <c r="FOK278" s="27"/>
      <c r="FOL278" s="27"/>
      <c r="FOM278" s="27"/>
      <c r="FON278" s="27"/>
      <c r="FOO278" s="27"/>
      <c r="FOP278" s="27"/>
      <c r="FOQ278" s="27"/>
      <c r="FOR278" s="27"/>
      <c r="FOS278" s="27"/>
      <c r="FOT278" s="27"/>
      <c r="FOU278" s="27"/>
      <c r="FOV278" s="27"/>
      <c r="FOW278" s="27"/>
      <c r="FOX278" s="27"/>
      <c r="FOY278" s="27"/>
      <c r="FOZ278" s="27"/>
      <c r="FPA278" s="27"/>
      <c r="FPB278" s="27"/>
      <c r="FPC278" s="27"/>
      <c r="FPD278" s="27"/>
      <c r="FPE278" s="27"/>
      <c r="FPF278" s="27"/>
      <c r="FPG278" s="27"/>
      <c r="FPH278" s="27"/>
      <c r="FPI278" s="27"/>
      <c r="FPJ278" s="27"/>
      <c r="FPK278" s="27"/>
      <c r="FPL278" s="27"/>
      <c r="FPM278" s="27"/>
      <c r="FPN278" s="27"/>
      <c r="FPO278" s="27"/>
      <c r="FPP278" s="27"/>
      <c r="FPQ278" s="27"/>
      <c r="FPR278" s="27"/>
      <c r="FPS278" s="27"/>
      <c r="FPT278" s="27"/>
      <c r="FPU278" s="27"/>
      <c r="FPV278" s="27"/>
      <c r="FPW278" s="27"/>
      <c r="FPX278" s="27"/>
      <c r="FPY278" s="27"/>
      <c r="FPZ278" s="27"/>
      <c r="FQA278" s="27"/>
      <c r="FQB278" s="27"/>
      <c r="FQC278" s="27"/>
      <c r="FQD278" s="27"/>
      <c r="FQE278" s="27"/>
      <c r="FQF278" s="27"/>
      <c r="FQG278" s="27"/>
      <c r="FQH278" s="27"/>
      <c r="FQI278" s="27"/>
      <c r="FQJ278" s="27"/>
      <c r="FQK278" s="27"/>
      <c r="FQL278" s="27"/>
      <c r="FQM278" s="27"/>
      <c r="FQN278" s="27"/>
      <c r="FQO278" s="27"/>
      <c r="FQP278" s="27"/>
      <c r="FQQ278" s="27"/>
      <c r="FQR278" s="27"/>
      <c r="FQS278" s="27"/>
      <c r="FQT278" s="27"/>
      <c r="FQU278" s="27"/>
      <c r="FQV278" s="27"/>
      <c r="FQW278" s="27"/>
      <c r="FQX278" s="27"/>
      <c r="FQY278" s="27"/>
      <c r="FQZ278" s="27"/>
      <c r="FRA278" s="27"/>
      <c r="FRB278" s="27"/>
      <c r="FRC278" s="27"/>
      <c r="FRD278" s="27"/>
      <c r="FRE278" s="27"/>
      <c r="FRF278" s="27"/>
      <c r="FRG278" s="27"/>
      <c r="FRH278" s="27"/>
      <c r="FRI278" s="27"/>
      <c r="FRJ278" s="27"/>
      <c r="FRK278" s="27"/>
      <c r="FRL278" s="27"/>
      <c r="FRM278" s="27"/>
      <c r="FRN278" s="27"/>
      <c r="FRO278" s="27"/>
      <c r="FRP278" s="27"/>
      <c r="FRQ278" s="27"/>
      <c r="FRR278" s="27"/>
      <c r="FRS278" s="27"/>
      <c r="FRT278" s="27"/>
      <c r="FRU278" s="27"/>
      <c r="FRV278" s="27"/>
      <c r="FRW278" s="27"/>
      <c r="FRX278" s="27"/>
      <c r="FRY278" s="27"/>
      <c r="FRZ278" s="27"/>
      <c r="FSA278" s="27"/>
      <c r="FSB278" s="27"/>
      <c r="FSC278" s="27"/>
      <c r="FSD278" s="27"/>
      <c r="FSE278" s="27"/>
      <c r="FSF278" s="27"/>
      <c r="FSG278" s="27"/>
      <c r="FSH278" s="27"/>
      <c r="FSI278" s="27"/>
      <c r="FSJ278" s="27"/>
      <c r="FSK278" s="27"/>
      <c r="FSL278" s="27"/>
      <c r="FSM278" s="27"/>
      <c r="FSN278" s="27"/>
      <c r="FSO278" s="27"/>
      <c r="FSP278" s="27"/>
      <c r="FSQ278" s="27"/>
      <c r="FSR278" s="27"/>
      <c r="FSS278" s="27"/>
      <c r="FST278" s="27"/>
      <c r="FSU278" s="27"/>
      <c r="FSV278" s="27"/>
      <c r="FSW278" s="27"/>
      <c r="FSX278" s="27"/>
      <c r="FSY278" s="27"/>
      <c r="FSZ278" s="27"/>
      <c r="FTA278" s="27"/>
      <c r="FTB278" s="27"/>
      <c r="FTC278" s="27"/>
      <c r="FTD278" s="27"/>
      <c r="FTE278" s="27"/>
      <c r="FTF278" s="27"/>
      <c r="FTG278" s="27"/>
      <c r="FTH278" s="27"/>
      <c r="FTI278" s="27"/>
      <c r="FTJ278" s="27"/>
      <c r="FTK278" s="27"/>
      <c r="FTL278" s="27"/>
      <c r="FTM278" s="27"/>
      <c r="FTN278" s="27"/>
      <c r="FTO278" s="27"/>
      <c r="FTP278" s="27"/>
      <c r="FTQ278" s="27"/>
      <c r="FTR278" s="27"/>
      <c r="FTS278" s="27"/>
      <c r="FTT278" s="27"/>
      <c r="FTU278" s="27"/>
      <c r="FTV278" s="27"/>
      <c r="FTW278" s="27"/>
      <c r="FTX278" s="27"/>
      <c r="FTY278" s="27"/>
      <c r="FTZ278" s="27"/>
      <c r="FUA278" s="27"/>
      <c r="FUB278" s="27"/>
      <c r="FUC278" s="27"/>
      <c r="FUD278" s="27"/>
      <c r="FUE278" s="27"/>
      <c r="FUF278" s="27"/>
      <c r="FUG278" s="27"/>
      <c r="FUH278" s="27"/>
      <c r="FUI278" s="27"/>
      <c r="FUJ278" s="27"/>
      <c r="FUK278" s="27"/>
      <c r="FUL278" s="27"/>
      <c r="FUM278" s="27"/>
      <c r="FUN278" s="27"/>
      <c r="FUO278" s="27"/>
      <c r="FUP278" s="27"/>
      <c r="FUQ278" s="27"/>
      <c r="FUR278" s="27"/>
      <c r="FUS278" s="27"/>
      <c r="FUT278" s="27"/>
      <c r="FUU278" s="27"/>
      <c r="FUV278" s="27"/>
      <c r="FUW278" s="27"/>
      <c r="FUX278" s="27"/>
      <c r="FUY278" s="27"/>
      <c r="FUZ278" s="27"/>
      <c r="FVA278" s="27"/>
      <c r="FVB278" s="27"/>
      <c r="FVC278" s="27"/>
      <c r="FVD278" s="27"/>
      <c r="FVE278" s="27"/>
      <c r="FVF278" s="27"/>
      <c r="FVG278" s="27"/>
      <c r="FVH278" s="27"/>
      <c r="FVI278" s="27"/>
      <c r="FVJ278" s="27"/>
      <c r="FVK278" s="27"/>
      <c r="FVL278" s="27"/>
      <c r="FVM278" s="27"/>
      <c r="FVN278" s="27"/>
      <c r="FVO278" s="27"/>
      <c r="FVP278" s="27"/>
      <c r="FVQ278" s="27"/>
      <c r="FVR278" s="27"/>
      <c r="FVS278" s="27"/>
      <c r="FVT278" s="27"/>
      <c r="FVU278" s="27"/>
      <c r="FVV278" s="27"/>
      <c r="FVW278" s="27"/>
      <c r="FVX278" s="27"/>
      <c r="FVY278" s="27"/>
      <c r="FVZ278" s="27"/>
      <c r="FWA278" s="27"/>
      <c r="FWB278" s="27"/>
      <c r="FWC278" s="27"/>
      <c r="FWD278" s="27"/>
      <c r="FWE278" s="27"/>
      <c r="FWF278" s="27"/>
      <c r="FWG278" s="27"/>
      <c r="FWH278" s="27"/>
      <c r="FWI278" s="27"/>
      <c r="FWJ278" s="27"/>
      <c r="FWK278" s="27"/>
      <c r="FWL278" s="27"/>
      <c r="FWM278" s="27"/>
      <c r="FWN278" s="27"/>
      <c r="FWO278" s="27"/>
      <c r="FWP278" s="27"/>
      <c r="FWQ278" s="27"/>
      <c r="FWR278" s="27"/>
      <c r="FWS278" s="27"/>
      <c r="FWT278" s="27"/>
      <c r="FWU278" s="27"/>
      <c r="FWV278" s="27"/>
      <c r="FWW278" s="27"/>
      <c r="FWX278" s="27"/>
      <c r="FWY278" s="27"/>
      <c r="FWZ278" s="27"/>
      <c r="FXA278" s="27"/>
      <c r="FXB278" s="27"/>
      <c r="FXC278" s="27"/>
      <c r="FXD278" s="27"/>
      <c r="FXE278" s="27"/>
      <c r="FXF278" s="27"/>
      <c r="FXG278" s="27"/>
      <c r="FXH278" s="27"/>
      <c r="FXI278" s="27"/>
      <c r="FXJ278" s="27"/>
      <c r="FXK278" s="27"/>
      <c r="FXL278" s="27"/>
      <c r="FXM278" s="27"/>
      <c r="FXN278" s="27"/>
      <c r="FXO278" s="27"/>
      <c r="FXP278" s="27"/>
      <c r="FXQ278" s="27"/>
      <c r="FXR278" s="27"/>
      <c r="FXS278" s="27"/>
      <c r="FXT278" s="27"/>
      <c r="FXU278" s="27"/>
      <c r="FXV278" s="27"/>
      <c r="FXW278" s="27"/>
      <c r="FXX278" s="27"/>
      <c r="FXY278" s="27"/>
      <c r="FXZ278" s="27"/>
      <c r="FYA278" s="27"/>
      <c r="FYB278" s="27"/>
      <c r="FYC278" s="27"/>
      <c r="FYD278" s="27"/>
      <c r="FYE278" s="27"/>
      <c r="FYF278" s="27"/>
      <c r="FYG278" s="27"/>
      <c r="FYH278" s="27"/>
      <c r="FYI278" s="27"/>
      <c r="FYJ278" s="27"/>
      <c r="FYK278" s="27"/>
      <c r="FYL278" s="27"/>
      <c r="FYM278" s="27"/>
      <c r="FYN278" s="27"/>
      <c r="FYO278" s="27"/>
      <c r="FYP278" s="27"/>
      <c r="FYQ278" s="27"/>
      <c r="FYR278" s="27"/>
      <c r="FYS278" s="27"/>
      <c r="FYT278" s="27"/>
      <c r="FYU278" s="27"/>
      <c r="FYV278" s="27"/>
      <c r="FYW278" s="27"/>
      <c r="FYX278" s="27"/>
      <c r="FYY278" s="27"/>
      <c r="FYZ278" s="27"/>
      <c r="FZA278" s="27"/>
      <c r="FZB278" s="27"/>
      <c r="FZC278" s="27"/>
      <c r="FZD278" s="27"/>
      <c r="FZE278" s="27"/>
      <c r="FZF278" s="27"/>
      <c r="FZG278" s="27"/>
      <c r="FZH278" s="27"/>
      <c r="FZI278" s="27"/>
      <c r="FZJ278" s="27"/>
      <c r="FZK278" s="27"/>
      <c r="FZL278" s="27"/>
      <c r="FZM278" s="27"/>
      <c r="FZN278" s="27"/>
      <c r="FZO278" s="27"/>
      <c r="FZP278" s="27"/>
      <c r="FZQ278" s="27"/>
      <c r="FZR278" s="27"/>
      <c r="FZS278" s="27"/>
      <c r="FZT278" s="27"/>
      <c r="FZU278" s="27"/>
      <c r="FZV278" s="27"/>
      <c r="FZW278" s="27"/>
      <c r="FZX278" s="27"/>
      <c r="FZY278" s="27"/>
      <c r="FZZ278" s="27"/>
      <c r="GAA278" s="27"/>
      <c r="GAB278" s="27"/>
      <c r="GAC278" s="27"/>
      <c r="GAD278" s="27"/>
      <c r="GAE278" s="27"/>
      <c r="GAF278" s="27"/>
      <c r="GAG278" s="27"/>
      <c r="GAH278" s="27"/>
      <c r="GAI278" s="27"/>
      <c r="GAJ278" s="27"/>
      <c r="GAK278" s="27"/>
      <c r="GAL278" s="27"/>
      <c r="GAM278" s="27"/>
      <c r="GAN278" s="27"/>
      <c r="GAO278" s="27"/>
      <c r="GAP278" s="27"/>
      <c r="GAQ278" s="27"/>
      <c r="GAR278" s="27"/>
      <c r="GAS278" s="27"/>
      <c r="GAT278" s="27"/>
      <c r="GAU278" s="27"/>
      <c r="GAV278" s="27"/>
      <c r="GAW278" s="27"/>
      <c r="GAX278" s="27"/>
      <c r="GAY278" s="27"/>
      <c r="GAZ278" s="27"/>
      <c r="GBA278" s="27"/>
      <c r="GBB278" s="27"/>
      <c r="GBC278" s="27"/>
      <c r="GBD278" s="27"/>
      <c r="GBE278" s="27"/>
      <c r="GBF278" s="27"/>
      <c r="GBG278" s="27"/>
      <c r="GBH278" s="27"/>
      <c r="GBI278" s="27"/>
      <c r="GBJ278" s="27"/>
      <c r="GBK278" s="27"/>
      <c r="GBL278" s="27"/>
      <c r="GBM278" s="27"/>
      <c r="GBN278" s="27"/>
      <c r="GBO278" s="27"/>
      <c r="GBP278" s="27"/>
      <c r="GBQ278" s="27"/>
      <c r="GBR278" s="27"/>
      <c r="GBS278" s="27"/>
      <c r="GBT278" s="27"/>
      <c r="GBU278" s="27"/>
      <c r="GBV278" s="27"/>
      <c r="GBW278" s="27"/>
      <c r="GBX278" s="27"/>
      <c r="GBY278" s="27"/>
      <c r="GBZ278" s="27"/>
      <c r="GCA278" s="27"/>
      <c r="GCB278" s="27"/>
      <c r="GCC278" s="27"/>
      <c r="GCD278" s="27"/>
      <c r="GCE278" s="27"/>
      <c r="GCF278" s="27"/>
      <c r="GCG278" s="27"/>
      <c r="GCH278" s="27"/>
      <c r="GCI278" s="27"/>
      <c r="GCJ278" s="27"/>
      <c r="GCK278" s="27"/>
      <c r="GCL278" s="27"/>
      <c r="GCM278" s="27"/>
      <c r="GCN278" s="27"/>
      <c r="GCO278" s="27"/>
      <c r="GCP278" s="27"/>
      <c r="GCQ278" s="27"/>
      <c r="GCR278" s="27"/>
      <c r="GCS278" s="27"/>
      <c r="GCT278" s="27"/>
      <c r="GCU278" s="27"/>
      <c r="GCV278" s="27"/>
      <c r="GCW278" s="27"/>
      <c r="GCX278" s="27"/>
      <c r="GCY278" s="27"/>
      <c r="GCZ278" s="27"/>
      <c r="GDA278" s="27"/>
      <c r="GDB278" s="27"/>
      <c r="GDC278" s="27"/>
      <c r="GDD278" s="27"/>
      <c r="GDE278" s="27"/>
      <c r="GDF278" s="27"/>
      <c r="GDG278" s="27"/>
      <c r="GDH278" s="27"/>
      <c r="GDI278" s="27"/>
      <c r="GDJ278" s="27"/>
      <c r="GDK278" s="27"/>
      <c r="GDL278" s="27"/>
      <c r="GDM278" s="27"/>
      <c r="GDN278" s="27"/>
      <c r="GDO278" s="27"/>
      <c r="GDP278" s="27"/>
      <c r="GDQ278" s="27"/>
      <c r="GDR278" s="27"/>
      <c r="GDS278" s="27"/>
      <c r="GDT278" s="27"/>
      <c r="GDU278" s="27"/>
      <c r="GDV278" s="27"/>
      <c r="GDW278" s="27"/>
      <c r="GDX278" s="27"/>
      <c r="GDY278" s="27"/>
      <c r="GDZ278" s="27"/>
      <c r="GEA278" s="27"/>
      <c r="GEB278" s="27"/>
      <c r="GEC278" s="27"/>
      <c r="GED278" s="27"/>
      <c r="GEE278" s="27"/>
      <c r="GEF278" s="27"/>
      <c r="GEG278" s="27"/>
      <c r="GEH278" s="27"/>
      <c r="GEI278" s="27"/>
      <c r="GEJ278" s="27"/>
      <c r="GEK278" s="27"/>
      <c r="GEL278" s="27"/>
      <c r="GEM278" s="27"/>
      <c r="GEN278" s="27"/>
      <c r="GEO278" s="27"/>
      <c r="GEP278" s="27"/>
      <c r="GEQ278" s="27"/>
      <c r="GER278" s="27"/>
      <c r="GES278" s="27"/>
      <c r="GET278" s="27"/>
      <c r="GEU278" s="27"/>
      <c r="GEV278" s="27"/>
      <c r="GEW278" s="27"/>
      <c r="GEX278" s="27"/>
      <c r="GEY278" s="27"/>
      <c r="GEZ278" s="27"/>
      <c r="GFA278" s="27"/>
      <c r="GFB278" s="27"/>
      <c r="GFC278" s="27"/>
      <c r="GFD278" s="27"/>
      <c r="GFE278" s="27"/>
      <c r="GFF278" s="27"/>
      <c r="GFG278" s="27"/>
      <c r="GFH278" s="27"/>
      <c r="GFI278" s="27"/>
      <c r="GFJ278" s="27"/>
      <c r="GFK278" s="27"/>
      <c r="GFL278" s="27"/>
      <c r="GFM278" s="27"/>
      <c r="GFN278" s="27"/>
      <c r="GFO278" s="27"/>
      <c r="GFP278" s="27"/>
      <c r="GFQ278" s="27"/>
      <c r="GFR278" s="27"/>
      <c r="GFS278" s="27"/>
      <c r="GFT278" s="27"/>
      <c r="GFU278" s="27"/>
      <c r="GFV278" s="27"/>
      <c r="GFW278" s="27"/>
      <c r="GFX278" s="27"/>
      <c r="GFY278" s="27"/>
      <c r="GFZ278" s="27"/>
      <c r="GGA278" s="27"/>
      <c r="GGB278" s="27"/>
      <c r="GGC278" s="27"/>
      <c r="GGD278" s="27"/>
      <c r="GGE278" s="27"/>
      <c r="GGF278" s="27"/>
      <c r="GGG278" s="27"/>
      <c r="GGH278" s="27"/>
      <c r="GGI278" s="27"/>
      <c r="GGJ278" s="27"/>
      <c r="GGK278" s="27"/>
      <c r="GGL278" s="27"/>
      <c r="GGM278" s="27"/>
      <c r="GGN278" s="27"/>
      <c r="GGO278" s="27"/>
      <c r="GGP278" s="27"/>
      <c r="GGQ278" s="27"/>
      <c r="GGR278" s="27"/>
      <c r="GGS278" s="27"/>
      <c r="GGT278" s="27"/>
      <c r="GGU278" s="27"/>
      <c r="GGV278" s="27"/>
      <c r="GGW278" s="27"/>
      <c r="GGX278" s="27"/>
      <c r="GGY278" s="27"/>
      <c r="GGZ278" s="27"/>
      <c r="GHA278" s="27"/>
      <c r="GHB278" s="27"/>
      <c r="GHC278" s="27"/>
      <c r="GHD278" s="27"/>
      <c r="GHE278" s="27"/>
      <c r="GHF278" s="27"/>
      <c r="GHG278" s="27"/>
      <c r="GHH278" s="27"/>
      <c r="GHI278" s="27"/>
      <c r="GHJ278" s="27"/>
      <c r="GHK278" s="27"/>
      <c r="GHL278" s="27"/>
      <c r="GHM278" s="27"/>
      <c r="GHN278" s="27"/>
      <c r="GHO278" s="27"/>
      <c r="GHP278" s="27"/>
      <c r="GHQ278" s="27"/>
      <c r="GHR278" s="27"/>
      <c r="GHS278" s="27"/>
      <c r="GHT278" s="27"/>
      <c r="GHU278" s="27"/>
      <c r="GHV278" s="27"/>
      <c r="GHW278" s="27"/>
      <c r="GHX278" s="27"/>
      <c r="GHY278" s="27"/>
      <c r="GHZ278" s="27"/>
      <c r="GIA278" s="27"/>
      <c r="GIB278" s="27"/>
      <c r="GIC278" s="27"/>
      <c r="GID278" s="27"/>
      <c r="GIE278" s="27"/>
      <c r="GIF278" s="27"/>
      <c r="GIG278" s="27"/>
      <c r="GIH278" s="27"/>
      <c r="GII278" s="27"/>
      <c r="GIJ278" s="27"/>
      <c r="GIK278" s="27"/>
      <c r="GIL278" s="27"/>
      <c r="GIM278" s="27"/>
      <c r="GIN278" s="27"/>
      <c r="GIO278" s="27"/>
      <c r="GIP278" s="27"/>
      <c r="GIQ278" s="27"/>
      <c r="GIR278" s="27"/>
      <c r="GIS278" s="27"/>
      <c r="GIT278" s="27"/>
      <c r="GIU278" s="27"/>
      <c r="GIV278" s="27"/>
      <c r="GIW278" s="27"/>
      <c r="GIX278" s="27"/>
      <c r="GIY278" s="27"/>
      <c r="GIZ278" s="27"/>
      <c r="GJA278" s="27"/>
      <c r="GJB278" s="27"/>
      <c r="GJC278" s="27"/>
      <c r="GJD278" s="27"/>
      <c r="GJE278" s="27"/>
      <c r="GJF278" s="27"/>
      <c r="GJG278" s="27"/>
      <c r="GJH278" s="27"/>
      <c r="GJI278" s="27"/>
      <c r="GJJ278" s="27"/>
      <c r="GJK278" s="27"/>
      <c r="GJL278" s="27"/>
      <c r="GJM278" s="27"/>
      <c r="GJN278" s="27"/>
      <c r="GJO278" s="27"/>
      <c r="GJP278" s="27"/>
      <c r="GJQ278" s="27"/>
      <c r="GJR278" s="27"/>
      <c r="GJS278" s="27"/>
      <c r="GJT278" s="27"/>
      <c r="GJU278" s="27"/>
      <c r="GJV278" s="27"/>
      <c r="GJW278" s="27"/>
      <c r="GJX278" s="27"/>
      <c r="GJY278" s="27"/>
      <c r="GJZ278" s="27"/>
      <c r="GKA278" s="27"/>
      <c r="GKB278" s="27"/>
      <c r="GKC278" s="27"/>
      <c r="GKD278" s="27"/>
      <c r="GKE278" s="27"/>
      <c r="GKF278" s="27"/>
      <c r="GKG278" s="27"/>
      <c r="GKH278" s="27"/>
      <c r="GKI278" s="27"/>
      <c r="GKJ278" s="27"/>
      <c r="GKK278" s="27"/>
      <c r="GKL278" s="27"/>
      <c r="GKM278" s="27"/>
      <c r="GKN278" s="27"/>
      <c r="GKO278" s="27"/>
      <c r="GKP278" s="27"/>
      <c r="GKQ278" s="27"/>
      <c r="GKR278" s="27"/>
      <c r="GKS278" s="27"/>
      <c r="GKT278" s="27"/>
      <c r="GKU278" s="27"/>
      <c r="GKV278" s="27"/>
      <c r="GKW278" s="27"/>
      <c r="GKX278" s="27"/>
      <c r="GKY278" s="27"/>
      <c r="GKZ278" s="27"/>
      <c r="GLA278" s="27"/>
      <c r="GLB278" s="27"/>
      <c r="GLC278" s="27"/>
      <c r="GLD278" s="27"/>
      <c r="GLE278" s="27"/>
      <c r="GLF278" s="27"/>
      <c r="GLG278" s="27"/>
      <c r="GLH278" s="27"/>
      <c r="GLI278" s="27"/>
      <c r="GLJ278" s="27"/>
      <c r="GLK278" s="27"/>
      <c r="GLL278" s="27"/>
      <c r="GLM278" s="27"/>
      <c r="GLN278" s="27"/>
      <c r="GLO278" s="27"/>
      <c r="GLP278" s="27"/>
      <c r="GLQ278" s="27"/>
      <c r="GLR278" s="27"/>
      <c r="GLS278" s="27"/>
      <c r="GLT278" s="27"/>
      <c r="GLU278" s="27"/>
      <c r="GLV278" s="27"/>
      <c r="GLW278" s="27"/>
      <c r="GLX278" s="27"/>
      <c r="GLY278" s="27"/>
      <c r="GLZ278" s="27"/>
      <c r="GMA278" s="27"/>
      <c r="GMB278" s="27"/>
      <c r="GMC278" s="27"/>
      <c r="GMD278" s="27"/>
      <c r="GME278" s="27"/>
      <c r="GMF278" s="27"/>
      <c r="GMG278" s="27"/>
      <c r="GMH278" s="27"/>
      <c r="GMI278" s="27"/>
      <c r="GMJ278" s="27"/>
      <c r="GMK278" s="27"/>
      <c r="GML278" s="27"/>
      <c r="GMM278" s="27"/>
      <c r="GMN278" s="27"/>
      <c r="GMO278" s="27"/>
      <c r="GMP278" s="27"/>
      <c r="GMQ278" s="27"/>
      <c r="GMR278" s="27"/>
      <c r="GMS278" s="27"/>
      <c r="GMT278" s="27"/>
      <c r="GMU278" s="27"/>
      <c r="GMV278" s="27"/>
      <c r="GMW278" s="27"/>
      <c r="GMX278" s="27"/>
      <c r="GMY278" s="27"/>
      <c r="GMZ278" s="27"/>
      <c r="GNA278" s="27"/>
      <c r="GNB278" s="27"/>
      <c r="GNC278" s="27"/>
      <c r="GND278" s="27"/>
      <c r="GNE278" s="27"/>
      <c r="GNF278" s="27"/>
      <c r="GNG278" s="27"/>
      <c r="GNH278" s="27"/>
      <c r="GNI278" s="27"/>
      <c r="GNJ278" s="27"/>
      <c r="GNK278" s="27"/>
      <c r="GNL278" s="27"/>
      <c r="GNM278" s="27"/>
      <c r="GNN278" s="27"/>
      <c r="GNO278" s="27"/>
      <c r="GNP278" s="27"/>
      <c r="GNQ278" s="27"/>
      <c r="GNR278" s="27"/>
      <c r="GNS278" s="27"/>
      <c r="GNT278" s="27"/>
      <c r="GNU278" s="27"/>
      <c r="GNV278" s="27"/>
      <c r="GNW278" s="27"/>
      <c r="GNX278" s="27"/>
      <c r="GNY278" s="27"/>
      <c r="GNZ278" s="27"/>
      <c r="GOA278" s="27"/>
      <c r="GOB278" s="27"/>
      <c r="GOC278" s="27"/>
      <c r="GOD278" s="27"/>
      <c r="GOE278" s="27"/>
      <c r="GOF278" s="27"/>
      <c r="GOG278" s="27"/>
      <c r="GOH278" s="27"/>
      <c r="GOI278" s="27"/>
      <c r="GOJ278" s="27"/>
      <c r="GOK278" s="27"/>
      <c r="GOL278" s="27"/>
      <c r="GOM278" s="27"/>
      <c r="GON278" s="27"/>
      <c r="GOO278" s="27"/>
      <c r="GOP278" s="27"/>
      <c r="GOQ278" s="27"/>
      <c r="GOR278" s="27"/>
      <c r="GOS278" s="27"/>
      <c r="GOT278" s="27"/>
      <c r="GOU278" s="27"/>
      <c r="GOV278" s="27"/>
      <c r="GOW278" s="27"/>
      <c r="GOX278" s="27"/>
      <c r="GOY278" s="27"/>
      <c r="GOZ278" s="27"/>
      <c r="GPA278" s="27"/>
      <c r="GPB278" s="27"/>
      <c r="GPC278" s="27"/>
      <c r="GPD278" s="27"/>
      <c r="GPE278" s="27"/>
      <c r="GPF278" s="27"/>
      <c r="GPG278" s="27"/>
      <c r="GPH278" s="27"/>
      <c r="GPI278" s="27"/>
      <c r="GPJ278" s="27"/>
      <c r="GPK278" s="27"/>
      <c r="GPL278" s="27"/>
      <c r="GPM278" s="27"/>
      <c r="GPN278" s="27"/>
      <c r="GPO278" s="27"/>
      <c r="GPP278" s="27"/>
      <c r="GPQ278" s="27"/>
      <c r="GPR278" s="27"/>
      <c r="GPS278" s="27"/>
      <c r="GPT278" s="27"/>
      <c r="GPU278" s="27"/>
      <c r="GPV278" s="27"/>
      <c r="GPW278" s="27"/>
      <c r="GPX278" s="27"/>
      <c r="GPY278" s="27"/>
      <c r="GPZ278" s="27"/>
      <c r="GQA278" s="27"/>
      <c r="GQB278" s="27"/>
      <c r="GQC278" s="27"/>
      <c r="GQD278" s="27"/>
      <c r="GQE278" s="27"/>
      <c r="GQF278" s="27"/>
      <c r="GQG278" s="27"/>
      <c r="GQH278" s="27"/>
      <c r="GQI278" s="27"/>
      <c r="GQJ278" s="27"/>
      <c r="GQK278" s="27"/>
      <c r="GQL278" s="27"/>
      <c r="GQM278" s="27"/>
      <c r="GQN278" s="27"/>
      <c r="GQO278" s="27"/>
      <c r="GQP278" s="27"/>
      <c r="GQQ278" s="27"/>
      <c r="GQR278" s="27"/>
      <c r="GQS278" s="27"/>
      <c r="GQT278" s="27"/>
      <c r="GQU278" s="27"/>
      <c r="GQV278" s="27"/>
      <c r="GQW278" s="27"/>
      <c r="GQX278" s="27"/>
      <c r="GQY278" s="27"/>
      <c r="GQZ278" s="27"/>
      <c r="GRA278" s="27"/>
      <c r="GRB278" s="27"/>
      <c r="GRC278" s="27"/>
      <c r="GRD278" s="27"/>
      <c r="GRE278" s="27"/>
      <c r="GRF278" s="27"/>
      <c r="GRG278" s="27"/>
      <c r="GRH278" s="27"/>
      <c r="GRI278" s="27"/>
      <c r="GRJ278" s="27"/>
      <c r="GRK278" s="27"/>
      <c r="GRL278" s="27"/>
      <c r="GRM278" s="27"/>
      <c r="GRN278" s="27"/>
      <c r="GRO278" s="27"/>
      <c r="GRP278" s="27"/>
      <c r="GRQ278" s="27"/>
      <c r="GRR278" s="27"/>
      <c r="GRS278" s="27"/>
      <c r="GRT278" s="27"/>
      <c r="GRU278" s="27"/>
      <c r="GRV278" s="27"/>
      <c r="GRW278" s="27"/>
      <c r="GRX278" s="27"/>
      <c r="GRY278" s="27"/>
      <c r="GRZ278" s="27"/>
      <c r="GSA278" s="27"/>
      <c r="GSB278" s="27"/>
      <c r="GSC278" s="27"/>
      <c r="GSD278" s="27"/>
      <c r="GSE278" s="27"/>
      <c r="GSF278" s="27"/>
      <c r="GSG278" s="27"/>
      <c r="GSH278" s="27"/>
      <c r="GSI278" s="27"/>
      <c r="GSJ278" s="27"/>
      <c r="GSK278" s="27"/>
      <c r="GSL278" s="27"/>
      <c r="GSM278" s="27"/>
      <c r="GSN278" s="27"/>
      <c r="GSO278" s="27"/>
      <c r="GSP278" s="27"/>
      <c r="GSQ278" s="27"/>
      <c r="GSR278" s="27"/>
      <c r="GSS278" s="27"/>
      <c r="GST278" s="27"/>
      <c r="GSU278" s="27"/>
      <c r="GSV278" s="27"/>
      <c r="GSW278" s="27"/>
      <c r="GSX278" s="27"/>
      <c r="GSY278" s="27"/>
      <c r="GSZ278" s="27"/>
      <c r="GTA278" s="27"/>
      <c r="GTB278" s="27"/>
      <c r="GTC278" s="27"/>
      <c r="GTD278" s="27"/>
      <c r="GTE278" s="27"/>
      <c r="GTF278" s="27"/>
      <c r="GTG278" s="27"/>
      <c r="GTH278" s="27"/>
      <c r="GTI278" s="27"/>
      <c r="GTJ278" s="27"/>
      <c r="GTK278" s="27"/>
      <c r="GTL278" s="27"/>
      <c r="GTM278" s="27"/>
      <c r="GTN278" s="27"/>
      <c r="GTO278" s="27"/>
      <c r="GTP278" s="27"/>
      <c r="GTQ278" s="27"/>
      <c r="GTR278" s="27"/>
      <c r="GTS278" s="27"/>
      <c r="GTT278" s="27"/>
      <c r="GTU278" s="27"/>
      <c r="GTV278" s="27"/>
      <c r="GTW278" s="27"/>
      <c r="GTX278" s="27"/>
      <c r="GTY278" s="27"/>
      <c r="GTZ278" s="27"/>
      <c r="GUA278" s="27"/>
      <c r="GUB278" s="27"/>
      <c r="GUC278" s="27"/>
      <c r="GUD278" s="27"/>
      <c r="GUE278" s="27"/>
      <c r="GUF278" s="27"/>
      <c r="GUG278" s="27"/>
      <c r="GUH278" s="27"/>
      <c r="GUI278" s="27"/>
      <c r="GUJ278" s="27"/>
      <c r="GUK278" s="27"/>
      <c r="GUL278" s="27"/>
      <c r="GUM278" s="27"/>
      <c r="GUN278" s="27"/>
      <c r="GUO278" s="27"/>
      <c r="GUP278" s="27"/>
      <c r="GUQ278" s="27"/>
      <c r="GUR278" s="27"/>
      <c r="GUS278" s="27"/>
      <c r="GUT278" s="27"/>
      <c r="GUU278" s="27"/>
      <c r="GUV278" s="27"/>
      <c r="GUW278" s="27"/>
      <c r="GUX278" s="27"/>
      <c r="GUY278" s="27"/>
      <c r="GUZ278" s="27"/>
      <c r="GVA278" s="27"/>
      <c r="GVB278" s="27"/>
      <c r="GVC278" s="27"/>
      <c r="GVD278" s="27"/>
      <c r="GVE278" s="27"/>
      <c r="GVF278" s="27"/>
      <c r="GVG278" s="27"/>
      <c r="GVH278" s="27"/>
      <c r="GVI278" s="27"/>
      <c r="GVJ278" s="27"/>
      <c r="GVK278" s="27"/>
      <c r="GVL278" s="27"/>
      <c r="GVM278" s="27"/>
      <c r="GVN278" s="27"/>
      <c r="GVO278" s="27"/>
      <c r="GVP278" s="27"/>
      <c r="GVQ278" s="27"/>
      <c r="GVR278" s="27"/>
      <c r="GVS278" s="27"/>
      <c r="GVT278" s="27"/>
      <c r="GVU278" s="27"/>
      <c r="GVV278" s="27"/>
      <c r="GVW278" s="27"/>
      <c r="GVX278" s="27"/>
      <c r="GVY278" s="27"/>
      <c r="GVZ278" s="27"/>
      <c r="GWA278" s="27"/>
      <c r="GWB278" s="27"/>
      <c r="GWC278" s="27"/>
      <c r="GWD278" s="27"/>
      <c r="GWE278" s="27"/>
      <c r="GWF278" s="27"/>
      <c r="GWG278" s="27"/>
      <c r="GWH278" s="27"/>
      <c r="GWI278" s="27"/>
      <c r="GWJ278" s="27"/>
      <c r="GWK278" s="27"/>
      <c r="GWL278" s="27"/>
      <c r="GWM278" s="27"/>
      <c r="GWN278" s="27"/>
      <c r="GWO278" s="27"/>
      <c r="GWP278" s="27"/>
      <c r="GWQ278" s="27"/>
      <c r="GWR278" s="27"/>
      <c r="GWS278" s="27"/>
      <c r="GWT278" s="27"/>
      <c r="GWU278" s="27"/>
      <c r="GWV278" s="27"/>
      <c r="GWW278" s="27"/>
      <c r="GWX278" s="27"/>
      <c r="GWY278" s="27"/>
      <c r="GWZ278" s="27"/>
      <c r="GXA278" s="27"/>
      <c r="GXB278" s="27"/>
      <c r="GXC278" s="27"/>
      <c r="GXD278" s="27"/>
      <c r="GXE278" s="27"/>
      <c r="GXF278" s="27"/>
      <c r="GXG278" s="27"/>
      <c r="GXH278" s="27"/>
      <c r="GXI278" s="27"/>
      <c r="GXJ278" s="27"/>
      <c r="GXK278" s="27"/>
      <c r="GXL278" s="27"/>
      <c r="GXM278" s="27"/>
      <c r="GXN278" s="27"/>
      <c r="GXO278" s="27"/>
      <c r="GXP278" s="27"/>
      <c r="GXQ278" s="27"/>
      <c r="GXR278" s="27"/>
      <c r="GXS278" s="27"/>
      <c r="GXT278" s="27"/>
      <c r="GXU278" s="27"/>
      <c r="GXV278" s="27"/>
      <c r="GXW278" s="27"/>
      <c r="GXX278" s="27"/>
      <c r="GXY278" s="27"/>
      <c r="GXZ278" s="27"/>
      <c r="GYA278" s="27"/>
      <c r="GYB278" s="27"/>
      <c r="GYC278" s="27"/>
      <c r="GYD278" s="27"/>
      <c r="GYE278" s="27"/>
      <c r="GYF278" s="27"/>
      <c r="GYG278" s="27"/>
      <c r="GYH278" s="27"/>
      <c r="GYI278" s="27"/>
      <c r="GYJ278" s="27"/>
      <c r="GYK278" s="27"/>
      <c r="GYL278" s="27"/>
      <c r="GYM278" s="27"/>
      <c r="GYN278" s="27"/>
      <c r="GYO278" s="27"/>
      <c r="GYP278" s="27"/>
      <c r="GYQ278" s="27"/>
      <c r="GYR278" s="27"/>
      <c r="GYS278" s="27"/>
      <c r="GYT278" s="27"/>
      <c r="GYU278" s="27"/>
      <c r="GYV278" s="27"/>
      <c r="GYW278" s="27"/>
      <c r="GYX278" s="27"/>
      <c r="GYY278" s="27"/>
      <c r="GYZ278" s="27"/>
      <c r="GZA278" s="27"/>
      <c r="GZB278" s="27"/>
      <c r="GZC278" s="27"/>
      <c r="GZD278" s="27"/>
      <c r="GZE278" s="27"/>
      <c r="GZF278" s="27"/>
      <c r="GZG278" s="27"/>
      <c r="GZH278" s="27"/>
      <c r="GZI278" s="27"/>
      <c r="GZJ278" s="27"/>
      <c r="GZK278" s="27"/>
      <c r="GZL278" s="27"/>
      <c r="GZM278" s="27"/>
      <c r="GZN278" s="27"/>
      <c r="GZO278" s="27"/>
      <c r="GZP278" s="27"/>
      <c r="GZQ278" s="27"/>
      <c r="GZR278" s="27"/>
      <c r="GZS278" s="27"/>
      <c r="GZT278" s="27"/>
      <c r="GZU278" s="27"/>
      <c r="GZV278" s="27"/>
      <c r="GZW278" s="27"/>
      <c r="GZX278" s="27"/>
      <c r="GZY278" s="27"/>
      <c r="GZZ278" s="27"/>
      <c r="HAA278" s="27"/>
      <c r="HAB278" s="27"/>
      <c r="HAC278" s="27"/>
      <c r="HAD278" s="27"/>
      <c r="HAE278" s="27"/>
      <c r="HAF278" s="27"/>
      <c r="HAG278" s="27"/>
      <c r="HAH278" s="27"/>
      <c r="HAI278" s="27"/>
      <c r="HAJ278" s="27"/>
      <c r="HAK278" s="27"/>
      <c r="HAL278" s="27"/>
      <c r="HAM278" s="27"/>
      <c r="HAN278" s="27"/>
      <c r="HAO278" s="27"/>
      <c r="HAP278" s="27"/>
      <c r="HAQ278" s="27"/>
      <c r="HAR278" s="27"/>
      <c r="HAS278" s="27"/>
      <c r="HAT278" s="27"/>
      <c r="HAU278" s="27"/>
      <c r="HAV278" s="27"/>
      <c r="HAW278" s="27"/>
      <c r="HAX278" s="27"/>
      <c r="HAY278" s="27"/>
      <c r="HAZ278" s="27"/>
      <c r="HBA278" s="27"/>
      <c r="HBB278" s="27"/>
      <c r="HBC278" s="27"/>
      <c r="HBD278" s="27"/>
      <c r="HBE278" s="27"/>
      <c r="HBF278" s="27"/>
      <c r="HBG278" s="27"/>
      <c r="HBH278" s="27"/>
      <c r="HBI278" s="27"/>
      <c r="HBJ278" s="27"/>
      <c r="HBK278" s="27"/>
      <c r="HBL278" s="27"/>
      <c r="HBM278" s="27"/>
      <c r="HBN278" s="27"/>
      <c r="HBO278" s="27"/>
      <c r="HBP278" s="27"/>
      <c r="HBQ278" s="27"/>
      <c r="HBR278" s="27"/>
      <c r="HBS278" s="27"/>
      <c r="HBT278" s="27"/>
      <c r="HBU278" s="27"/>
      <c r="HBV278" s="27"/>
      <c r="HBW278" s="27"/>
      <c r="HBX278" s="27"/>
      <c r="HBY278" s="27"/>
      <c r="HBZ278" s="27"/>
      <c r="HCA278" s="27"/>
      <c r="HCB278" s="27"/>
      <c r="HCC278" s="27"/>
      <c r="HCD278" s="27"/>
      <c r="HCE278" s="27"/>
      <c r="HCF278" s="27"/>
      <c r="HCG278" s="27"/>
      <c r="HCH278" s="27"/>
      <c r="HCI278" s="27"/>
      <c r="HCJ278" s="27"/>
      <c r="HCK278" s="27"/>
      <c r="HCL278" s="27"/>
      <c r="HCM278" s="27"/>
      <c r="HCN278" s="27"/>
      <c r="HCO278" s="27"/>
      <c r="HCP278" s="27"/>
      <c r="HCQ278" s="27"/>
      <c r="HCR278" s="27"/>
      <c r="HCS278" s="27"/>
      <c r="HCT278" s="27"/>
      <c r="HCU278" s="27"/>
      <c r="HCV278" s="27"/>
      <c r="HCW278" s="27"/>
      <c r="HCX278" s="27"/>
      <c r="HCY278" s="27"/>
      <c r="HCZ278" s="27"/>
      <c r="HDA278" s="27"/>
      <c r="HDB278" s="27"/>
      <c r="HDC278" s="27"/>
      <c r="HDD278" s="27"/>
      <c r="HDE278" s="27"/>
      <c r="HDF278" s="27"/>
      <c r="HDG278" s="27"/>
      <c r="HDH278" s="27"/>
      <c r="HDI278" s="27"/>
      <c r="HDJ278" s="27"/>
      <c r="HDK278" s="27"/>
      <c r="HDL278" s="27"/>
      <c r="HDM278" s="27"/>
      <c r="HDN278" s="27"/>
      <c r="HDO278" s="27"/>
      <c r="HDP278" s="27"/>
      <c r="HDQ278" s="27"/>
      <c r="HDR278" s="27"/>
      <c r="HDS278" s="27"/>
      <c r="HDT278" s="27"/>
      <c r="HDU278" s="27"/>
      <c r="HDV278" s="27"/>
      <c r="HDW278" s="27"/>
      <c r="HDX278" s="27"/>
      <c r="HDY278" s="27"/>
      <c r="HDZ278" s="27"/>
      <c r="HEA278" s="27"/>
      <c r="HEB278" s="27"/>
      <c r="HEC278" s="27"/>
      <c r="HED278" s="27"/>
      <c r="HEE278" s="27"/>
      <c r="HEF278" s="27"/>
      <c r="HEG278" s="27"/>
      <c r="HEH278" s="27"/>
      <c r="HEI278" s="27"/>
      <c r="HEJ278" s="27"/>
      <c r="HEK278" s="27"/>
      <c r="HEL278" s="27"/>
      <c r="HEM278" s="27"/>
      <c r="HEN278" s="27"/>
      <c r="HEO278" s="27"/>
      <c r="HEP278" s="27"/>
      <c r="HEQ278" s="27"/>
      <c r="HER278" s="27"/>
      <c r="HES278" s="27"/>
      <c r="HET278" s="27"/>
      <c r="HEU278" s="27"/>
      <c r="HEV278" s="27"/>
      <c r="HEW278" s="27"/>
      <c r="HEX278" s="27"/>
      <c r="HEY278" s="27"/>
      <c r="HEZ278" s="27"/>
      <c r="HFA278" s="27"/>
      <c r="HFB278" s="27"/>
      <c r="HFC278" s="27"/>
      <c r="HFD278" s="27"/>
      <c r="HFE278" s="27"/>
      <c r="HFF278" s="27"/>
      <c r="HFG278" s="27"/>
      <c r="HFH278" s="27"/>
      <c r="HFI278" s="27"/>
      <c r="HFJ278" s="27"/>
      <c r="HFK278" s="27"/>
      <c r="HFL278" s="27"/>
      <c r="HFM278" s="27"/>
      <c r="HFN278" s="27"/>
      <c r="HFO278" s="27"/>
      <c r="HFP278" s="27"/>
      <c r="HFQ278" s="27"/>
      <c r="HFR278" s="27"/>
      <c r="HFS278" s="27"/>
      <c r="HFT278" s="27"/>
      <c r="HFU278" s="27"/>
      <c r="HFV278" s="27"/>
      <c r="HFW278" s="27"/>
      <c r="HFX278" s="27"/>
      <c r="HFY278" s="27"/>
      <c r="HFZ278" s="27"/>
      <c r="HGA278" s="27"/>
      <c r="HGB278" s="27"/>
      <c r="HGC278" s="27"/>
      <c r="HGD278" s="27"/>
      <c r="HGE278" s="27"/>
      <c r="HGF278" s="27"/>
      <c r="HGG278" s="27"/>
      <c r="HGH278" s="27"/>
      <c r="HGI278" s="27"/>
      <c r="HGJ278" s="27"/>
      <c r="HGK278" s="27"/>
      <c r="HGL278" s="27"/>
      <c r="HGM278" s="27"/>
      <c r="HGN278" s="27"/>
      <c r="HGO278" s="27"/>
      <c r="HGP278" s="27"/>
      <c r="HGQ278" s="27"/>
      <c r="HGR278" s="27"/>
      <c r="HGS278" s="27"/>
      <c r="HGT278" s="27"/>
      <c r="HGU278" s="27"/>
      <c r="HGV278" s="27"/>
      <c r="HGW278" s="27"/>
      <c r="HGX278" s="27"/>
      <c r="HGY278" s="27"/>
      <c r="HGZ278" s="27"/>
      <c r="HHA278" s="27"/>
      <c r="HHB278" s="27"/>
      <c r="HHC278" s="27"/>
      <c r="HHD278" s="27"/>
      <c r="HHE278" s="27"/>
      <c r="HHF278" s="27"/>
      <c r="HHG278" s="27"/>
      <c r="HHH278" s="27"/>
      <c r="HHI278" s="27"/>
      <c r="HHJ278" s="27"/>
      <c r="HHK278" s="27"/>
      <c r="HHL278" s="27"/>
      <c r="HHM278" s="27"/>
      <c r="HHN278" s="27"/>
      <c r="HHO278" s="27"/>
      <c r="HHP278" s="27"/>
      <c r="HHQ278" s="27"/>
      <c r="HHR278" s="27"/>
      <c r="HHS278" s="27"/>
      <c r="HHT278" s="27"/>
      <c r="HHU278" s="27"/>
      <c r="HHV278" s="27"/>
      <c r="HHW278" s="27"/>
      <c r="HHX278" s="27"/>
      <c r="HHY278" s="27"/>
      <c r="HHZ278" s="27"/>
      <c r="HIA278" s="27"/>
      <c r="HIB278" s="27"/>
      <c r="HIC278" s="27"/>
      <c r="HID278" s="27"/>
      <c r="HIE278" s="27"/>
      <c r="HIF278" s="27"/>
      <c r="HIG278" s="27"/>
      <c r="HIH278" s="27"/>
      <c r="HII278" s="27"/>
      <c r="HIJ278" s="27"/>
      <c r="HIK278" s="27"/>
      <c r="HIL278" s="27"/>
      <c r="HIM278" s="27"/>
      <c r="HIN278" s="27"/>
      <c r="HIO278" s="27"/>
      <c r="HIP278" s="27"/>
      <c r="HIQ278" s="27"/>
      <c r="HIR278" s="27"/>
      <c r="HIS278" s="27"/>
      <c r="HIT278" s="27"/>
      <c r="HIU278" s="27"/>
      <c r="HIV278" s="27"/>
      <c r="HIW278" s="27"/>
      <c r="HIX278" s="27"/>
      <c r="HIY278" s="27"/>
      <c r="HIZ278" s="27"/>
      <c r="HJA278" s="27"/>
      <c r="HJB278" s="27"/>
      <c r="HJC278" s="27"/>
      <c r="HJD278" s="27"/>
      <c r="HJE278" s="27"/>
      <c r="HJF278" s="27"/>
      <c r="HJG278" s="27"/>
      <c r="HJH278" s="27"/>
      <c r="HJI278" s="27"/>
      <c r="HJJ278" s="27"/>
      <c r="HJK278" s="27"/>
      <c r="HJL278" s="27"/>
      <c r="HJM278" s="27"/>
      <c r="HJN278" s="27"/>
      <c r="HJO278" s="27"/>
      <c r="HJP278" s="27"/>
      <c r="HJQ278" s="27"/>
      <c r="HJR278" s="27"/>
      <c r="HJS278" s="27"/>
      <c r="HJT278" s="27"/>
      <c r="HJU278" s="27"/>
      <c r="HJV278" s="27"/>
      <c r="HJW278" s="27"/>
      <c r="HJX278" s="27"/>
      <c r="HJY278" s="27"/>
      <c r="HJZ278" s="27"/>
      <c r="HKA278" s="27"/>
      <c r="HKB278" s="27"/>
      <c r="HKC278" s="27"/>
      <c r="HKD278" s="27"/>
      <c r="HKE278" s="27"/>
      <c r="HKF278" s="27"/>
      <c r="HKG278" s="27"/>
      <c r="HKH278" s="27"/>
      <c r="HKI278" s="27"/>
      <c r="HKJ278" s="27"/>
      <c r="HKK278" s="27"/>
      <c r="HKL278" s="27"/>
      <c r="HKM278" s="27"/>
      <c r="HKN278" s="27"/>
      <c r="HKO278" s="27"/>
      <c r="HKP278" s="27"/>
      <c r="HKQ278" s="27"/>
      <c r="HKR278" s="27"/>
      <c r="HKS278" s="27"/>
      <c r="HKT278" s="27"/>
      <c r="HKU278" s="27"/>
      <c r="HKV278" s="27"/>
      <c r="HKW278" s="27"/>
      <c r="HKX278" s="27"/>
      <c r="HKY278" s="27"/>
      <c r="HKZ278" s="27"/>
      <c r="HLA278" s="27"/>
      <c r="HLB278" s="27"/>
      <c r="HLC278" s="27"/>
      <c r="HLD278" s="27"/>
      <c r="HLE278" s="27"/>
      <c r="HLF278" s="27"/>
      <c r="HLG278" s="27"/>
      <c r="HLH278" s="27"/>
      <c r="HLI278" s="27"/>
      <c r="HLJ278" s="27"/>
      <c r="HLK278" s="27"/>
      <c r="HLL278" s="27"/>
      <c r="HLM278" s="27"/>
      <c r="HLN278" s="27"/>
      <c r="HLO278" s="27"/>
      <c r="HLP278" s="27"/>
      <c r="HLQ278" s="27"/>
      <c r="HLR278" s="27"/>
      <c r="HLS278" s="27"/>
      <c r="HLT278" s="27"/>
      <c r="HLU278" s="27"/>
      <c r="HLV278" s="27"/>
      <c r="HLW278" s="27"/>
      <c r="HLX278" s="27"/>
      <c r="HLY278" s="27"/>
      <c r="HLZ278" s="27"/>
      <c r="HMA278" s="27"/>
      <c r="HMB278" s="27"/>
      <c r="HMC278" s="27"/>
      <c r="HMD278" s="27"/>
      <c r="HME278" s="27"/>
      <c r="HMF278" s="27"/>
      <c r="HMG278" s="27"/>
      <c r="HMH278" s="27"/>
      <c r="HMI278" s="27"/>
      <c r="HMJ278" s="27"/>
      <c r="HMK278" s="27"/>
      <c r="HML278" s="27"/>
      <c r="HMM278" s="27"/>
      <c r="HMN278" s="27"/>
      <c r="HMO278" s="27"/>
      <c r="HMP278" s="27"/>
      <c r="HMQ278" s="27"/>
      <c r="HMR278" s="27"/>
      <c r="HMS278" s="27"/>
      <c r="HMT278" s="27"/>
      <c r="HMU278" s="27"/>
      <c r="HMV278" s="27"/>
      <c r="HMW278" s="27"/>
      <c r="HMX278" s="27"/>
      <c r="HMY278" s="27"/>
      <c r="HMZ278" s="27"/>
      <c r="HNA278" s="27"/>
      <c r="HNB278" s="27"/>
      <c r="HNC278" s="27"/>
      <c r="HND278" s="27"/>
      <c r="HNE278" s="27"/>
      <c r="HNF278" s="27"/>
      <c r="HNG278" s="27"/>
      <c r="HNH278" s="27"/>
      <c r="HNI278" s="27"/>
      <c r="HNJ278" s="27"/>
      <c r="HNK278" s="27"/>
      <c r="HNL278" s="27"/>
      <c r="HNM278" s="27"/>
      <c r="HNN278" s="27"/>
      <c r="HNO278" s="27"/>
      <c r="HNP278" s="27"/>
      <c r="HNQ278" s="27"/>
      <c r="HNR278" s="27"/>
      <c r="HNS278" s="27"/>
      <c r="HNT278" s="27"/>
      <c r="HNU278" s="27"/>
      <c r="HNV278" s="27"/>
      <c r="HNW278" s="27"/>
      <c r="HNX278" s="27"/>
      <c r="HNY278" s="27"/>
      <c r="HNZ278" s="27"/>
      <c r="HOA278" s="27"/>
      <c r="HOB278" s="27"/>
      <c r="HOC278" s="27"/>
      <c r="HOD278" s="27"/>
      <c r="HOE278" s="27"/>
      <c r="HOF278" s="27"/>
      <c r="HOG278" s="27"/>
      <c r="HOH278" s="27"/>
      <c r="HOI278" s="27"/>
      <c r="HOJ278" s="27"/>
      <c r="HOK278" s="27"/>
      <c r="HOL278" s="27"/>
      <c r="HOM278" s="27"/>
      <c r="HON278" s="27"/>
      <c r="HOO278" s="27"/>
      <c r="HOP278" s="27"/>
      <c r="HOQ278" s="27"/>
      <c r="HOR278" s="27"/>
      <c r="HOS278" s="27"/>
      <c r="HOT278" s="27"/>
      <c r="HOU278" s="27"/>
      <c r="HOV278" s="27"/>
      <c r="HOW278" s="27"/>
      <c r="HOX278" s="27"/>
      <c r="HOY278" s="27"/>
      <c r="HOZ278" s="27"/>
      <c r="HPA278" s="27"/>
      <c r="HPB278" s="27"/>
      <c r="HPC278" s="27"/>
      <c r="HPD278" s="27"/>
      <c r="HPE278" s="27"/>
      <c r="HPF278" s="27"/>
      <c r="HPG278" s="27"/>
      <c r="HPH278" s="27"/>
      <c r="HPI278" s="27"/>
      <c r="HPJ278" s="27"/>
      <c r="HPK278" s="27"/>
      <c r="HPL278" s="27"/>
      <c r="HPM278" s="27"/>
      <c r="HPN278" s="27"/>
      <c r="HPO278" s="27"/>
      <c r="HPP278" s="27"/>
      <c r="HPQ278" s="27"/>
      <c r="HPR278" s="27"/>
      <c r="HPS278" s="27"/>
      <c r="HPT278" s="27"/>
      <c r="HPU278" s="27"/>
      <c r="HPV278" s="27"/>
      <c r="HPW278" s="27"/>
      <c r="HPX278" s="27"/>
      <c r="HPY278" s="27"/>
      <c r="HPZ278" s="27"/>
      <c r="HQA278" s="27"/>
      <c r="HQB278" s="27"/>
      <c r="HQC278" s="27"/>
      <c r="HQD278" s="27"/>
      <c r="HQE278" s="27"/>
      <c r="HQF278" s="27"/>
      <c r="HQG278" s="27"/>
      <c r="HQH278" s="27"/>
      <c r="HQI278" s="27"/>
      <c r="HQJ278" s="27"/>
      <c r="HQK278" s="27"/>
      <c r="HQL278" s="27"/>
      <c r="HQM278" s="27"/>
      <c r="HQN278" s="27"/>
      <c r="HQO278" s="27"/>
      <c r="HQP278" s="27"/>
      <c r="HQQ278" s="27"/>
      <c r="HQR278" s="27"/>
      <c r="HQS278" s="27"/>
      <c r="HQT278" s="27"/>
      <c r="HQU278" s="27"/>
      <c r="HQV278" s="27"/>
      <c r="HQW278" s="27"/>
      <c r="HQX278" s="27"/>
      <c r="HQY278" s="27"/>
      <c r="HQZ278" s="27"/>
      <c r="HRA278" s="27"/>
      <c r="HRB278" s="27"/>
      <c r="HRC278" s="27"/>
      <c r="HRD278" s="27"/>
      <c r="HRE278" s="27"/>
      <c r="HRF278" s="27"/>
      <c r="HRG278" s="27"/>
      <c r="HRH278" s="27"/>
      <c r="HRI278" s="27"/>
      <c r="HRJ278" s="27"/>
      <c r="HRK278" s="27"/>
      <c r="HRL278" s="27"/>
      <c r="HRM278" s="27"/>
      <c r="HRN278" s="27"/>
      <c r="HRO278" s="27"/>
      <c r="HRP278" s="27"/>
      <c r="HRQ278" s="27"/>
      <c r="HRR278" s="27"/>
      <c r="HRS278" s="27"/>
      <c r="HRT278" s="27"/>
      <c r="HRU278" s="27"/>
      <c r="HRV278" s="27"/>
      <c r="HRW278" s="27"/>
      <c r="HRX278" s="27"/>
      <c r="HRY278" s="27"/>
      <c r="HRZ278" s="27"/>
      <c r="HSA278" s="27"/>
      <c r="HSB278" s="27"/>
      <c r="HSC278" s="27"/>
      <c r="HSD278" s="27"/>
      <c r="HSE278" s="27"/>
      <c r="HSF278" s="27"/>
      <c r="HSG278" s="27"/>
      <c r="HSH278" s="27"/>
      <c r="HSI278" s="27"/>
      <c r="HSJ278" s="27"/>
      <c r="HSK278" s="27"/>
      <c r="HSL278" s="27"/>
      <c r="HSM278" s="27"/>
      <c r="HSN278" s="27"/>
      <c r="HSO278" s="27"/>
      <c r="HSP278" s="27"/>
      <c r="HSQ278" s="27"/>
      <c r="HSR278" s="27"/>
      <c r="HSS278" s="27"/>
      <c r="HST278" s="27"/>
      <c r="HSU278" s="27"/>
      <c r="HSV278" s="27"/>
      <c r="HSW278" s="27"/>
      <c r="HSX278" s="27"/>
      <c r="HSY278" s="27"/>
      <c r="HSZ278" s="27"/>
      <c r="HTA278" s="27"/>
      <c r="HTB278" s="27"/>
      <c r="HTC278" s="27"/>
      <c r="HTD278" s="27"/>
      <c r="HTE278" s="27"/>
      <c r="HTF278" s="27"/>
      <c r="HTG278" s="27"/>
      <c r="HTH278" s="27"/>
      <c r="HTI278" s="27"/>
      <c r="HTJ278" s="27"/>
      <c r="HTK278" s="27"/>
      <c r="HTL278" s="27"/>
      <c r="HTM278" s="27"/>
      <c r="HTN278" s="27"/>
      <c r="HTO278" s="27"/>
      <c r="HTP278" s="27"/>
      <c r="HTQ278" s="27"/>
      <c r="HTR278" s="27"/>
      <c r="HTS278" s="27"/>
      <c r="HTT278" s="27"/>
      <c r="HTU278" s="27"/>
      <c r="HTV278" s="27"/>
      <c r="HTW278" s="27"/>
      <c r="HTX278" s="27"/>
      <c r="HTY278" s="27"/>
      <c r="HTZ278" s="27"/>
      <c r="HUA278" s="27"/>
      <c r="HUB278" s="27"/>
      <c r="HUC278" s="27"/>
      <c r="HUD278" s="27"/>
      <c r="HUE278" s="27"/>
      <c r="HUF278" s="27"/>
      <c r="HUG278" s="27"/>
      <c r="HUH278" s="27"/>
      <c r="HUI278" s="27"/>
      <c r="HUJ278" s="27"/>
      <c r="HUK278" s="27"/>
      <c r="HUL278" s="27"/>
      <c r="HUM278" s="27"/>
      <c r="HUN278" s="27"/>
      <c r="HUO278" s="27"/>
      <c r="HUP278" s="27"/>
      <c r="HUQ278" s="27"/>
      <c r="HUR278" s="27"/>
      <c r="HUS278" s="27"/>
      <c r="HUT278" s="27"/>
      <c r="HUU278" s="27"/>
      <c r="HUV278" s="27"/>
      <c r="HUW278" s="27"/>
      <c r="HUX278" s="27"/>
      <c r="HUY278" s="27"/>
      <c r="HUZ278" s="27"/>
      <c r="HVA278" s="27"/>
      <c r="HVB278" s="27"/>
      <c r="HVC278" s="27"/>
      <c r="HVD278" s="27"/>
      <c r="HVE278" s="27"/>
      <c r="HVF278" s="27"/>
      <c r="HVG278" s="27"/>
      <c r="HVH278" s="27"/>
      <c r="HVI278" s="27"/>
      <c r="HVJ278" s="27"/>
      <c r="HVK278" s="27"/>
      <c r="HVL278" s="27"/>
      <c r="HVM278" s="27"/>
      <c r="HVN278" s="27"/>
      <c r="HVO278" s="27"/>
      <c r="HVP278" s="27"/>
      <c r="HVQ278" s="27"/>
      <c r="HVR278" s="27"/>
      <c r="HVS278" s="27"/>
      <c r="HVT278" s="27"/>
      <c r="HVU278" s="27"/>
      <c r="HVV278" s="27"/>
      <c r="HVW278" s="27"/>
      <c r="HVX278" s="27"/>
      <c r="HVY278" s="27"/>
      <c r="HVZ278" s="27"/>
      <c r="HWA278" s="27"/>
      <c r="HWB278" s="27"/>
      <c r="HWC278" s="27"/>
      <c r="HWD278" s="27"/>
      <c r="HWE278" s="27"/>
      <c r="HWF278" s="27"/>
      <c r="HWG278" s="27"/>
      <c r="HWH278" s="27"/>
      <c r="HWI278" s="27"/>
      <c r="HWJ278" s="27"/>
      <c r="HWK278" s="27"/>
      <c r="HWL278" s="27"/>
      <c r="HWM278" s="27"/>
      <c r="HWN278" s="27"/>
      <c r="HWO278" s="27"/>
      <c r="HWP278" s="27"/>
      <c r="HWQ278" s="27"/>
      <c r="HWR278" s="27"/>
      <c r="HWS278" s="27"/>
      <c r="HWT278" s="27"/>
      <c r="HWU278" s="27"/>
      <c r="HWV278" s="27"/>
      <c r="HWW278" s="27"/>
      <c r="HWX278" s="27"/>
      <c r="HWY278" s="27"/>
      <c r="HWZ278" s="27"/>
      <c r="HXA278" s="27"/>
      <c r="HXB278" s="27"/>
      <c r="HXC278" s="27"/>
      <c r="HXD278" s="27"/>
      <c r="HXE278" s="27"/>
      <c r="HXF278" s="27"/>
      <c r="HXG278" s="27"/>
      <c r="HXH278" s="27"/>
      <c r="HXI278" s="27"/>
      <c r="HXJ278" s="27"/>
      <c r="HXK278" s="27"/>
      <c r="HXL278" s="27"/>
      <c r="HXM278" s="27"/>
      <c r="HXN278" s="27"/>
      <c r="HXO278" s="27"/>
      <c r="HXP278" s="27"/>
      <c r="HXQ278" s="27"/>
      <c r="HXR278" s="27"/>
      <c r="HXS278" s="27"/>
      <c r="HXT278" s="27"/>
      <c r="HXU278" s="27"/>
      <c r="HXV278" s="27"/>
      <c r="HXW278" s="27"/>
      <c r="HXX278" s="27"/>
      <c r="HXY278" s="27"/>
      <c r="HXZ278" s="27"/>
      <c r="HYA278" s="27"/>
      <c r="HYB278" s="27"/>
      <c r="HYC278" s="27"/>
      <c r="HYD278" s="27"/>
      <c r="HYE278" s="27"/>
      <c r="HYF278" s="27"/>
      <c r="HYG278" s="27"/>
      <c r="HYH278" s="27"/>
      <c r="HYI278" s="27"/>
      <c r="HYJ278" s="27"/>
      <c r="HYK278" s="27"/>
      <c r="HYL278" s="27"/>
      <c r="HYM278" s="27"/>
      <c r="HYN278" s="27"/>
      <c r="HYO278" s="27"/>
      <c r="HYP278" s="27"/>
      <c r="HYQ278" s="27"/>
      <c r="HYR278" s="27"/>
      <c r="HYS278" s="27"/>
      <c r="HYT278" s="27"/>
      <c r="HYU278" s="27"/>
      <c r="HYV278" s="27"/>
      <c r="HYW278" s="27"/>
      <c r="HYX278" s="27"/>
      <c r="HYY278" s="27"/>
      <c r="HYZ278" s="27"/>
      <c r="HZA278" s="27"/>
      <c r="HZB278" s="27"/>
      <c r="HZC278" s="27"/>
      <c r="HZD278" s="27"/>
      <c r="HZE278" s="27"/>
      <c r="HZF278" s="27"/>
      <c r="HZG278" s="27"/>
      <c r="HZH278" s="27"/>
      <c r="HZI278" s="27"/>
      <c r="HZJ278" s="27"/>
      <c r="HZK278" s="27"/>
      <c r="HZL278" s="27"/>
      <c r="HZM278" s="27"/>
      <c r="HZN278" s="27"/>
      <c r="HZO278" s="27"/>
      <c r="HZP278" s="27"/>
      <c r="HZQ278" s="27"/>
      <c r="HZR278" s="27"/>
      <c r="HZS278" s="27"/>
      <c r="HZT278" s="27"/>
      <c r="HZU278" s="27"/>
      <c r="HZV278" s="27"/>
      <c r="HZW278" s="27"/>
      <c r="HZX278" s="27"/>
      <c r="HZY278" s="27"/>
      <c r="HZZ278" s="27"/>
      <c r="IAA278" s="27"/>
      <c r="IAB278" s="27"/>
      <c r="IAC278" s="27"/>
      <c r="IAD278" s="27"/>
      <c r="IAE278" s="27"/>
      <c r="IAF278" s="27"/>
      <c r="IAG278" s="27"/>
      <c r="IAH278" s="27"/>
      <c r="IAI278" s="27"/>
      <c r="IAJ278" s="27"/>
      <c r="IAK278" s="27"/>
      <c r="IAL278" s="27"/>
      <c r="IAM278" s="27"/>
      <c r="IAN278" s="27"/>
      <c r="IAO278" s="27"/>
      <c r="IAP278" s="27"/>
      <c r="IAQ278" s="27"/>
      <c r="IAR278" s="27"/>
      <c r="IAS278" s="27"/>
      <c r="IAT278" s="27"/>
      <c r="IAU278" s="27"/>
      <c r="IAV278" s="27"/>
      <c r="IAW278" s="27"/>
      <c r="IAX278" s="27"/>
      <c r="IAY278" s="27"/>
      <c r="IAZ278" s="27"/>
      <c r="IBA278" s="27"/>
      <c r="IBB278" s="27"/>
      <c r="IBC278" s="27"/>
      <c r="IBD278" s="27"/>
      <c r="IBE278" s="27"/>
      <c r="IBF278" s="27"/>
      <c r="IBG278" s="27"/>
      <c r="IBH278" s="27"/>
      <c r="IBI278" s="27"/>
      <c r="IBJ278" s="27"/>
      <c r="IBK278" s="27"/>
      <c r="IBL278" s="27"/>
      <c r="IBM278" s="27"/>
      <c r="IBN278" s="27"/>
      <c r="IBO278" s="27"/>
      <c r="IBP278" s="27"/>
      <c r="IBQ278" s="27"/>
      <c r="IBR278" s="27"/>
      <c r="IBS278" s="27"/>
      <c r="IBT278" s="27"/>
      <c r="IBU278" s="27"/>
      <c r="IBV278" s="27"/>
      <c r="IBW278" s="27"/>
      <c r="IBX278" s="27"/>
      <c r="IBY278" s="27"/>
      <c r="IBZ278" s="27"/>
      <c r="ICA278" s="27"/>
      <c r="ICB278" s="27"/>
      <c r="ICC278" s="27"/>
      <c r="ICD278" s="27"/>
      <c r="ICE278" s="27"/>
      <c r="ICF278" s="27"/>
      <c r="ICG278" s="27"/>
      <c r="ICH278" s="27"/>
      <c r="ICI278" s="27"/>
      <c r="ICJ278" s="27"/>
      <c r="ICK278" s="27"/>
      <c r="ICL278" s="27"/>
      <c r="ICM278" s="27"/>
      <c r="ICN278" s="27"/>
      <c r="ICO278" s="27"/>
      <c r="ICP278" s="27"/>
      <c r="ICQ278" s="27"/>
      <c r="ICR278" s="27"/>
      <c r="ICS278" s="27"/>
      <c r="ICT278" s="27"/>
      <c r="ICU278" s="27"/>
      <c r="ICV278" s="27"/>
      <c r="ICW278" s="27"/>
      <c r="ICX278" s="27"/>
      <c r="ICY278" s="27"/>
      <c r="ICZ278" s="27"/>
      <c r="IDA278" s="27"/>
      <c r="IDB278" s="27"/>
      <c r="IDC278" s="27"/>
      <c r="IDD278" s="27"/>
      <c r="IDE278" s="27"/>
      <c r="IDF278" s="27"/>
      <c r="IDG278" s="27"/>
      <c r="IDH278" s="27"/>
      <c r="IDI278" s="27"/>
      <c r="IDJ278" s="27"/>
      <c r="IDK278" s="27"/>
      <c r="IDL278" s="27"/>
      <c r="IDM278" s="27"/>
      <c r="IDN278" s="27"/>
      <c r="IDO278" s="27"/>
      <c r="IDP278" s="27"/>
      <c r="IDQ278" s="27"/>
      <c r="IDR278" s="27"/>
      <c r="IDS278" s="27"/>
      <c r="IDT278" s="27"/>
      <c r="IDU278" s="27"/>
      <c r="IDV278" s="27"/>
      <c r="IDW278" s="27"/>
      <c r="IDX278" s="27"/>
      <c r="IDY278" s="27"/>
      <c r="IDZ278" s="27"/>
      <c r="IEA278" s="27"/>
      <c r="IEB278" s="27"/>
      <c r="IEC278" s="27"/>
      <c r="IED278" s="27"/>
      <c r="IEE278" s="27"/>
      <c r="IEF278" s="27"/>
      <c r="IEG278" s="27"/>
      <c r="IEH278" s="27"/>
      <c r="IEI278" s="27"/>
      <c r="IEJ278" s="27"/>
      <c r="IEK278" s="27"/>
      <c r="IEL278" s="27"/>
      <c r="IEM278" s="27"/>
      <c r="IEN278" s="27"/>
      <c r="IEO278" s="27"/>
      <c r="IEP278" s="27"/>
      <c r="IEQ278" s="27"/>
      <c r="IER278" s="27"/>
      <c r="IES278" s="27"/>
      <c r="IET278" s="27"/>
      <c r="IEU278" s="27"/>
      <c r="IEV278" s="27"/>
      <c r="IEW278" s="27"/>
      <c r="IEX278" s="27"/>
      <c r="IEY278" s="27"/>
      <c r="IEZ278" s="27"/>
      <c r="IFA278" s="27"/>
      <c r="IFB278" s="27"/>
      <c r="IFC278" s="27"/>
      <c r="IFD278" s="27"/>
      <c r="IFE278" s="27"/>
      <c r="IFF278" s="27"/>
      <c r="IFG278" s="27"/>
      <c r="IFH278" s="27"/>
      <c r="IFI278" s="27"/>
      <c r="IFJ278" s="27"/>
      <c r="IFK278" s="27"/>
      <c r="IFL278" s="27"/>
      <c r="IFM278" s="27"/>
      <c r="IFN278" s="27"/>
      <c r="IFO278" s="27"/>
      <c r="IFP278" s="27"/>
      <c r="IFQ278" s="27"/>
      <c r="IFR278" s="27"/>
      <c r="IFS278" s="27"/>
      <c r="IFT278" s="27"/>
      <c r="IFU278" s="27"/>
      <c r="IFV278" s="27"/>
      <c r="IFW278" s="27"/>
      <c r="IFX278" s="27"/>
      <c r="IFY278" s="27"/>
      <c r="IFZ278" s="27"/>
      <c r="IGA278" s="27"/>
      <c r="IGB278" s="27"/>
      <c r="IGC278" s="27"/>
      <c r="IGD278" s="27"/>
      <c r="IGE278" s="27"/>
      <c r="IGF278" s="27"/>
      <c r="IGG278" s="27"/>
      <c r="IGH278" s="27"/>
      <c r="IGI278" s="27"/>
      <c r="IGJ278" s="27"/>
      <c r="IGK278" s="27"/>
      <c r="IGL278" s="27"/>
      <c r="IGM278" s="27"/>
      <c r="IGN278" s="27"/>
      <c r="IGO278" s="27"/>
      <c r="IGP278" s="27"/>
      <c r="IGQ278" s="27"/>
      <c r="IGR278" s="27"/>
      <c r="IGS278" s="27"/>
      <c r="IGT278" s="27"/>
      <c r="IGU278" s="27"/>
      <c r="IGV278" s="27"/>
      <c r="IGW278" s="27"/>
      <c r="IGX278" s="27"/>
      <c r="IGY278" s="27"/>
      <c r="IGZ278" s="27"/>
      <c r="IHA278" s="27"/>
      <c r="IHB278" s="27"/>
      <c r="IHC278" s="27"/>
      <c r="IHD278" s="27"/>
      <c r="IHE278" s="27"/>
      <c r="IHF278" s="27"/>
      <c r="IHG278" s="27"/>
      <c r="IHH278" s="27"/>
      <c r="IHI278" s="27"/>
      <c r="IHJ278" s="27"/>
      <c r="IHK278" s="27"/>
      <c r="IHL278" s="27"/>
      <c r="IHM278" s="27"/>
      <c r="IHN278" s="27"/>
      <c r="IHO278" s="27"/>
      <c r="IHP278" s="27"/>
      <c r="IHQ278" s="27"/>
      <c r="IHR278" s="27"/>
      <c r="IHS278" s="27"/>
      <c r="IHT278" s="27"/>
      <c r="IHU278" s="27"/>
      <c r="IHV278" s="27"/>
      <c r="IHW278" s="27"/>
      <c r="IHX278" s="27"/>
      <c r="IHY278" s="27"/>
      <c r="IHZ278" s="27"/>
      <c r="IIA278" s="27"/>
      <c r="IIB278" s="27"/>
      <c r="IIC278" s="27"/>
      <c r="IID278" s="27"/>
      <c r="IIE278" s="27"/>
      <c r="IIF278" s="27"/>
      <c r="IIG278" s="27"/>
      <c r="IIH278" s="27"/>
      <c r="III278" s="27"/>
      <c r="IIJ278" s="27"/>
      <c r="IIK278" s="27"/>
      <c r="IIL278" s="27"/>
      <c r="IIM278" s="27"/>
      <c r="IIN278" s="27"/>
      <c r="IIO278" s="27"/>
      <c r="IIP278" s="27"/>
      <c r="IIQ278" s="27"/>
      <c r="IIR278" s="27"/>
      <c r="IIS278" s="27"/>
      <c r="IIT278" s="27"/>
      <c r="IIU278" s="27"/>
      <c r="IIV278" s="27"/>
      <c r="IIW278" s="27"/>
      <c r="IIX278" s="27"/>
      <c r="IIY278" s="27"/>
      <c r="IIZ278" s="27"/>
      <c r="IJA278" s="27"/>
      <c r="IJB278" s="27"/>
      <c r="IJC278" s="27"/>
      <c r="IJD278" s="27"/>
      <c r="IJE278" s="27"/>
      <c r="IJF278" s="27"/>
      <c r="IJG278" s="27"/>
      <c r="IJH278" s="27"/>
      <c r="IJI278" s="27"/>
      <c r="IJJ278" s="27"/>
      <c r="IJK278" s="27"/>
      <c r="IJL278" s="27"/>
      <c r="IJM278" s="27"/>
      <c r="IJN278" s="27"/>
      <c r="IJO278" s="27"/>
      <c r="IJP278" s="27"/>
      <c r="IJQ278" s="27"/>
      <c r="IJR278" s="27"/>
      <c r="IJS278" s="27"/>
      <c r="IJT278" s="27"/>
      <c r="IJU278" s="27"/>
      <c r="IJV278" s="27"/>
      <c r="IJW278" s="27"/>
      <c r="IJX278" s="27"/>
      <c r="IJY278" s="27"/>
      <c r="IJZ278" s="27"/>
      <c r="IKA278" s="27"/>
      <c r="IKB278" s="27"/>
      <c r="IKC278" s="27"/>
      <c r="IKD278" s="27"/>
      <c r="IKE278" s="27"/>
      <c r="IKF278" s="27"/>
      <c r="IKG278" s="27"/>
      <c r="IKH278" s="27"/>
      <c r="IKI278" s="27"/>
      <c r="IKJ278" s="27"/>
      <c r="IKK278" s="27"/>
      <c r="IKL278" s="27"/>
      <c r="IKM278" s="27"/>
      <c r="IKN278" s="27"/>
      <c r="IKO278" s="27"/>
      <c r="IKP278" s="27"/>
      <c r="IKQ278" s="27"/>
      <c r="IKR278" s="27"/>
      <c r="IKS278" s="27"/>
      <c r="IKT278" s="27"/>
      <c r="IKU278" s="27"/>
      <c r="IKV278" s="27"/>
      <c r="IKW278" s="27"/>
      <c r="IKX278" s="27"/>
      <c r="IKY278" s="27"/>
      <c r="IKZ278" s="27"/>
      <c r="ILA278" s="27"/>
      <c r="ILB278" s="27"/>
      <c r="ILC278" s="27"/>
      <c r="ILD278" s="27"/>
      <c r="ILE278" s="27"/>
      <c r="ILF278" s="27"/>
      <c r="ILG278" s="27"/>
      <c r="ILH278" s="27"/>
      <c r="ILI278" s="27"/>
      <c r="ILJ278" s="27"/>
      <c r="ILK278" s="27"/>
      <c r="ILL278" s="27"/>
      <c r="ILM278" s="27"/>
      <c r="ILN278" s="27"/>
      <c r="ILO278" s="27"/>
      <c r="ILP278" s="27"/>
      <c r="ILQ278" s="27"/>
      <c r="ILR278" s="27"/>
      <c r="ILS278" s="27"/>
      <c r="ILT278" s="27"/>
      <c r="ILU278" s="27"/>
      <c r="ILV278" s="27"/>
      <c r="ILW278" s="27"/>
      <c r="ILX278" s="27"/>
      <c r="ILY278" s="27"/>
      <c r="ILZ278" s="27"/>
      <c r="IMA278" s="27"/>
      <c r="IMB278" s="27"/>
      <c r="IMC278" s="27"/>
      <c r="IMD278" s="27"/>
      <c r="IME278" s="27"/>
      <c r="IMF278" s="27"/>
      <c r="IMG278" s="27"/>
      <c r="IMH278" s="27"/>
      <c r="IMI278" s="27"/>
      <c r="IMJ278" s="27"/>
      <c r="IMK278" s="27"/>
      <c r="IML278" s="27"/>
      <c r="IMM278" s="27"/>
      <c r="IMN278" s="27"/>
      <c r="IMO278" s="27"/>
      <c r="IMP278" s="27"/>
      <c r="IMQ278" s="27"/>
      <c r="IMR278" s="27"/>
      <c r="IMS278" s="27"/>
      <c r="IMT278" s="27"/>
      <c r="IMU278" s="27"/>
      <c r="IMV278" s="27"/>
      <c r="IMW278" s="27"/>
      <c r="IMX278" s="27"/>
      <c r="IMY278" s="27"/>
      <c r="IMZ278" s="27"/>
      <c r="INA278" s="27"/>
      <c r="INB278" s="27"/>
      <c r="INC278" s="27"/>
      <c r="IND278" s="27"/>
      <c r="INE278" s="27"/>
      <c r="INF278" s="27"/>
      <c r="ING278" s="27"/>
      <c r="INH278" s="27"/>
      <c r="INI278" s="27"/>
      <c r="INJ278" s="27"/>
      <c r="INK278" s="27"/>
      <c r="INL278" s="27"/>
      <c r="INM278" s="27"/>
      <c r="INN278" s="27"/>
      <c r="INO278" s="27"/>
      <c r="INP278" s="27"/>
      <c r="INQ278" s="27"/>
      <c r="INR278" s="27"/>
      <c r="INS278" s="27"/>
      <c r="INT278" s="27"/>
      <c r="INU278" s="27"/>
      <c r="INV278" s="27"/>
      <c r="INW278" s="27"/>
      <c r="INX278" s="27"/>
      <c r="INY278" s="27"/>
      <c r="INZ278" s="27"/>
      <c r="IOA278" s="27"/>
      <c r="IOB278" s="27"/>
      <c r="IOC278" s="27"/>
      <c r="IOD278" s="27"/>
      <c r="IOE278" s="27"/>
      <c r="IOF278" s="27"/>
      <c r="IOG278" s="27"/>
      <c r="IOH278" s="27"/>
      <c r="IOI278" s="27"/>
      <c r="IOJ278" s="27"/>
      <c r="IOK278" s="27"/>
      <c r="IOL278" s="27"/>
      <c r="IOM278" s="27"/>
      <c r="ION278" s="27"/>
      <c r="IOO278" s="27"/>
      <c r="IOP278" s="27"/>
      <c r="IOQ278" s="27"/>
      <c r="IOR278" s="27"/>
      <c r="IOS278" s="27"/>
      <c r="IOT278" s="27"/>
      <c r="IOU278" s="27"/>
      <c r="IOV278" s="27"/>
      <c r="IOW278" s="27"/>
      <c r="IOX278" s="27"/>
      <c r="IOY278" s="27"/>
      <c r="IOZ278" s="27"/>
      <c r="IPA278" s="27"/>
      <c r="IPB278" s="27"/>
      <c r="IPC278" s="27"/>
      <c r="IPD278" s="27"/>
      <c r="IPE278" s="27"/>
      <c r="IPF278" s="27"/>
      <c r="IPG278" s="27"/>
      <c r="IPH278" s="27"/>
      <c r="IPI278" s="27"/>
      <c r="IPJ278" s="27"/>
      <c r="IPK278" s="27"/>
      <c r="IPL278" s="27"/>
      <c r="IPM278" s="27"/>
      <c r="IPN278" s="27"/>
      <c r="IPO278" s="27"/>
      <c r="IPP278" s="27"/>
      <c r="IPQ278" s="27"/>
      <c r="IPR278" s="27"/>
      <c r="IPS278" s="27"/>
      <c r="IPT278" s="27"/>
      <c r="IPU278" s="27"/>
      <c r="IPV278" s="27"/>
      <c r="IPW278" s="27"/>
      <c r="IPX278" s="27"/>
      <c r="IPY278" s="27"/>
      <c r="IPZ278" s="27"/>
      <c r="IQA278" s="27"/>
      <c r="IQB278" s="27"/>
      <c r="IQC278" s="27"/>
      <c r="IQD278" s="27"/>
      <c r="IQE278" s="27"/>
      <c r="IQF278" s="27"/>
      <c r="IQG278" s="27"/>
      <c r="IQH278" s="27"/>
      <c r="IQI278" s="27"/>
      <c r="IQJ278" s="27"/>
      <c r="IQK278" s="27"/>
      <c r="IQL278" s="27"/>
      <c r="IQM278" s="27"/>
      <c r="IQN278" s="27"/>
      <c r="IQO278" s="27"/>
      <c r="IQP278" s="27"/>
      <c r="IQQ278" s="27"/>
      <c r="IQR278" s="27"/>
      <c r="IQS278" s="27"/>
      <c r="IQT278" s="27"/>
      <c r="IQU278" s="27"/>
      <c r="IQV278" s="27"/>
      <c r="IQW278" s="27"/>
      <c r="IQX278" s="27"/>
      <c r="IQY278" s="27"/>
      <c r="IQZ278" s="27"/>
      <c r="IRA278" s="27"/>
      <c r="IRB278" s="27"/>
      <c r="IRC278" s="27"/>
      <c r="IRD278" s="27"/>
      <c r="IRE278" s="27"/>
      <c r="IRF278" s="27"/>
      <c r="IRG278" s="27"/>
      <c r="IRH278" s="27"/>
      <c r="IRI278" s="27"/>
      <c r="IRJ278" s="27"/>
      <c r="IRK278" s="27"/>
      <c r="IRL278" s="27"/>
      <c r="IRM278" s="27"/>
      <c r="IRN278" s="27"/>
      <c r="IRO278" s="27"/>
      <c r="IRP278" s="27"/>
      <c r="IRQ278" s="27"/>
      <c r="IRR278" s="27"/>
      <c r="IRS278" s="27"/>
      <c r="IRT278" s="27"/>
      <c r="IRU278" s="27"/>
      <c r="IRV278" s="27"/>
      <c r="IRW278" s="27"/>
      <c r="IRX278" s="27"/>
      <c r="IRY278" s="27"/>
      <c r="IRZ278" s="27"/>
      <c r="ISA278" s="27"/>
      <c r="ISB278" s="27"/>
      <c r="ISC278" s="27"/>
      <c r="ISD278" s="27"/>
      <c r="ISE278" s="27"/>
      <c r="ISF278" s="27"/>
      <c r="ISG278" s="27"/>
      <c r="ISH278" s="27"/>
      <c r="ISI278" s="27"/>
      <c r="ISJ278" s="27"/>
      <c r="ISK278" s="27"/>
      <c r="ISL278" s="27"/>
      <c r="ISM278" s="27"/>
      <c r="ISN278" s="27"/>
      <c r="ISO278" s="27"/>
      <c r="ISP278" s="27"/>
      <c r="ISQ278" s="27"/>
      <c r="ISR278" s="27"/>
      <c r="ISS278" s="27"/>
      <c r="IST278" s="27"/>
      <c r="ISU278" s="27"/>
      <c r="ISV278" s="27"/>
      <c r="ISW278" s="27"/>
      <c r="ISX278" s="27"/>
      <c r="ISY278" s="27"/>
      <c r="ISZ278" s="27"/>
      <c r="ITA278" s="27"/>
      <c r="ITB278" s="27"/>
      <c r="ITC278" s="27"/>
      <c r="ITD278" s="27"/>
      <c r="ITE278" s="27"/>
      <c r="ITF278" s="27"/>
      <c r="ITG278" s="27"/>
      <c r="ITH278" s="27"/>
      <c r="ITI278" s="27"/>
      <c r="ITJ278" s="27"/>
      <c r="ITK278" s="27"/>
      <c r="ITL278" s="27"/>
      <c r="ITM278" s="27"/>
      <c r="ITN278" s="27"/>
      <c r="ITO278" s="27"/>
      <c r="ITP278" s="27"/>
      <c r="ITQ278" s="27"/>
      <c r="ITR278" s="27"/>
      <c r="ITS278" s="27"/>
      <c r="ITT278" s="27"/>
      <c r="ITU278" s="27"/>
      <c r="ITV278" s="27"/>
      <c r="ITW278" s="27"/>
      <c r="ITX278" s="27"/>
      <c r="ITY278" s="27"/>
      <c r="ITZ278" s="27"/>
      <c r="IUA278" s="27"/>
      <c r="IUB278" s="27"/>
      <c r="IUC278" s="27"/>
      <c r="IUD278" s="27"/>
      <c r="IUE278" s="27"/>
      <c r="IUF278" s="27"/>
      <c r="IUG278" s="27"/>
      <c r="IUH278" s="27"/>
      <c r="IUI278" s="27"/>
      <c r="IUJ278" s="27"/>
      <c r="IUK278" s="27"/>
      <c r="IUL278" s="27"/>
      <c r="IUM278" s="27"/>
      <c r="IUN278" s="27"/>
      <c r="IUO278" s="27"/>
      <c r="IUP278" s="27"/>
      <c r="IUQ278" s="27"/>
      <c r="IUR278" s="27"/>
      <c r="IUS278" s="27"/>
      <c r="IUT278" s="27"/>
      <c r="IUU278" s="27"/>
      <c r="IUV278" s="27"/>
      <c r="IUW278" s="27"/>
      <c r="IUX278" s="27"/>
      <c r="IUY278" s="27"/>
      <c r="IUZ278" s="27"/>
      <c r="IVA278" s="27"/>
      <c r="IVB278" s="27"/>
      <c r="IVC278" s="27"/>
      <c r="IVD278" s="27"/>
      <c r="IVE278" s="27"/>
      <c r="IVF278" s="27"/>
      <c r="IVG278" s="27"/>
      <c r="IVH278" s="27"/>
      <c r="IVI278" s="27"/>
      <c r="IVJ278" s="27"/>
      <c r="IVK278" s="27"/>
      <c r="IVL278" s="27"/>
      <c r="IVM278" s="27"/>
      <c r="IVN278" s="27"/>
      <c r="IVO278" s="27"/>
      <c r="IVP278" s="27"/>
      <c r="IVQ278" s="27"/>
      <c r="IVR278" s="27"/>
      <c r="IVS278" s="27"/>
      <c r="IVT278" s="27"/>
      <c r="IVU278" s="27"/>
      <c r="IVV278" s="27"/>
      <c r="IVW278" s="27"/>
      <c r="IVX278" s="27"/>
      <c r="IVY278" s="27"/>
      <c r="IVZ278" s="27"/>
      <c r="IWA278" s="27"/>
      <c r="IWB278" s="27"/>
      <c r="IWC278" s="27"/>
      <c r="IWD278" s="27"/>
      <c r="IWE278" s="27"/>
      <c r="IWF278" s="27"/>
      <c r="IWG278" s="27"/>
      <c r="IWH278" s="27"/>
      <c r="IWI278" s="27"/>
      <c r="IWJ278" s="27"/>
      <c r="IWK278" s="27"/>
      <c r="IWL278" s="27"/>
      <c r="IWM278" s="27"/>
      <c r="IWN278" s="27"/>
      <c r="IWO278" s="27"/>
      <c r="IWP278" s="27"/>
      <c r="IWQ278" s="27"/>
      <c r="IWR278" s="27"/>
      <c r="IWS278" s="27"/>
      <c r="IWT278" s="27"/>
      <c r="IWU278" s="27"/>
      <c r="IWV278" s="27"/>
      <c r="IWW278" s="27"/>
      <c r="IWX278" s="27"/>
      <c r="IWY278" s="27"/>
      <c r="IWZ278" s="27"/>
      <c r="IXA278" s="27"/>
      <c r="IXB278" s="27"/>
      <c r="IXC278" s="27"/>
      <c r="IXD278" s="27"/>
      <c r="IXE278" s="27"/>
      <c r="IXF278" s="27"/>
      <c r="IXG278" s="27"/>
      <c r="IXH278" s="27"/>
      <c r="IXI278" s="27"/>
      <c r="IXJ278" s="27"/>
      <c r="IXK278" s="27"/>
      <c r="IXL278" s="27"/>
      <c r="IXM278" s="27"/>
      <c r="IXN278" s="27"/>
      <c r="IXO278" s="27"/>
      <c r="IXP278" s="27"/>
      <c r="IXQ278" s="27"/>
      <c r="IXR278" s="27"/>
      <c r="IXS278" s="27"/>
      <c r="IXT278" s="27"/>
      <c r="IXU278" s="27"/>
      <c r="IXV278" s="27"/>
      <c r="IXW278" s="27"/>
      <c r="IXX278" s="27"/>
      <c r="IXY278" s="27"/>
      <c r="IXZ278" s="27"/>
      <c r="IYA278" s="27"/>
      <c r="IYB278" s="27"/>
      <c r="IYC278" s="27"/>
      <c r="IYD278" s="27"/>
      <c r="IYE278" s="27"/>
      <c r="IYF278" s="27"/>
      <c r="IYG278" s="27"/>
      <c r="IYH278" s="27"/>
      <c r="IYI278" s="27"/>
      <c r="IYJ278" s="27"/>
      <c r="IYK278" s="27"/>
      <c r="IYL278" s="27"/>
      <c r="IYM278" s="27"/>
      <c r="IYN278" s="27"/>
      <c r="IYO278" s="27"/>
      <c r="IYP278" s="27"/>
      <c r="IYQ278" s="27"/>
      <c r="IYR278" s="27"/>
      <c r="IYS278" s="27"/>
      <c r="IYT278" s="27"/>
      <c r="IYU278" s="27"/>
      <c r="IYV278" s="27"/>
      <c r="IYW278" s="27"/>
      <c r="IYX278" s="27"/>
      <c r="IYY278" s="27"/>
      <c r="IYZ278" s="27"/>
      <c r="IZA278" s="27"/>
      <c r="IZB278" s="27"/>
      <c r="IZC278" s="27"/>
      <c r="IZD278" s="27"/>
      <c r="IZE278" s="27"/>
      <c r="IZF278" s="27"/>
      <c r="IZG278" s="27"/>
      <c r="IZH278" s="27"/>
      <c r="IZI278" s="27"/>
      <c r="IZJ278" s="27"/>
      <c r="IZK278" s="27"/>
      <c r="IZL278" s="27"/>
      <c r="IZM278" s="27"/>
      <c r="IZN278" s="27"/>
      <c r="IZO278" s="27"/>
      <c r="IZP278" s="27"/>
      <c r="IZQ278" s="27"/>
      <c r="IZR278" s="27"/>
      <c r="IZS278" s="27"/>
      <c r="IZT278" s="27"/>
      <c r="IZU278" s="27"/>
      <c r="IZV278" s="27"/>
      <c r="IZW278" s="27"/>
      <c r="IZX278" s="27"/>
      <c r="IZY278" s="27"/>
      <c r="IZZ278" s="27"/>
      <c r="JAA278" s="27"/>
      <c r="JAB278" s="27"/>
      <c r="JAC278" s="27"/>
      <c r="JAD278" s="27"/>
      <c r="JAE278" s="27"/>
      <c r="JAF278" s="27"/>
      <c r="JAG278" s="27"/>
      <c r="JAH278" s="27"/>
      <c r="JAI278" s="27"/>
      <c r="JAJ278" s="27"/>
      <c r="JAK278" s="27"/>
      <c r="JAL278" s="27"/>
      <c r="JAM278" s="27"/>
      <c r="JAN278" s="27"/>
      <c r="JAO278" s="27"/>
      <c r="JAP278" s="27"/>
      <c r="JAQ278" s="27"/>
      <c r="JAR278" s="27"/>
      <c r="JAS278" s="27"/>
      <c r="JAT278" s="27"/>
      <c r="JAU278" s="27"/>
      <c r="JAV278" s="27"/>
      <c r="JAW278" s="27"/>
      <c r="JAX278" s="27"/>
      <c r="JAY278" s="27"/>
      <c r="JAZ278" s="27"/>
      <c r="JBA278" s="27"/>
      <c r="JBB278" s="27"/>
      <c r="JBC278" s="27"/>
      <c r="JBD278" s="27"/>
      <c r="JBE278" s="27"/>
      <c r="JBF278" s="27"/>
      <c r="JBG278" s="27"/>
      <c r="JBH278" s="27"/>
      <c r="JBI278" s="27"/>
      <c r="JBJ278" s="27"/>
      <c r="JBK278" s="27"/>
      <c r="JBL278" s="27"/>
      <c r="JBM278" s="27"/>
      <c r="JBN278" s="27"/>
      <c r="JBO278" s="27"/>
      <c r="JBP278" s="27"/>
      <c r="JBQ278" s="27"/>
      <c r="JBR278" s="27"/>
      <c r="JBS278" s="27"/>
      <c r="JBT278" s="27"/>
      <c r="JBU278" s="27"/>
      <c r="JBV278" s="27"/>
      <c r="JBW278" s="27"/>
      <c r="JBX278" s="27"/>
      <c r="JBY278" s="27"/>
      <c r="JBZ278" s="27"/>
      <c r="JCA278" s="27"/>
      <c r="JCB278" s="27"/>
      <c r="JCC278" s="27"/>
      <c r="JCD278" s="27"/>
      <c r="JCE278" s="27"/>
      <c r="JCF278" s="27"/>
      <c r="JCG278" s="27"/>
      <c r="JCH278" s="27"/>
      <c r="JCI278" s="27"/>
      <c r="JCJ278" s="27"/>
      <c r="JCK278" s="27"/>
      <c r="JCL278" s="27"/>
      <c r="JCM278" s="27"/>
      <c r="JCN278" s="27"/>
      <c r="JCO278" s="27"/>
      <c r="JCP278" s="27"/>
      <c r="JCQ278" s="27"/>
      <c r="JCR278" s="27"/>
      <c r="JCS278" s="27"/>
      <c r="JCT278" s="27"/>
      <c r="JCU278" s="27"/>
      <c r="JCV278" s="27"/>
      <c r="JCW278" s="27"/>
      <c r="JCX278" s="27"/>
      <c r="JCY278" s="27"/>
      <c r="JCZ278" s="27"/>
      <c r="JDA278" s="27"/>
      <c r="JDB278" s="27"/>
      <c r="JDC278" s="27"/>
      <c r="JDD278" s="27"/>
      <c r="JDE278" s="27"/>
      <c r="JDF278" s="27"/>
      <c r="JDG278" s="27"/>
      <c r="JDH278" s="27"/>
      <c r="JDI278" s="27"/>
      <c r="JDJ278" s="27"/>
      <c r="JDK278" s="27"/>
      <c r="JDL278" s="27"/>
      <c r="JDM278" s="27"/>
      <c r="JDN278" s="27"/>
      <c r="JDO278" s="27"/>
      <c r="JDP278" s="27"/>
      <c r="JDQ278" s="27"/>
      <c r="JDR278" s="27"/>
      <c r="JDS278" s="27"/>
      <c r="JDT278" s="27"/>
      <c r="JDU278" s="27"/>
      <c r="JDV278" s="27"/>
      <c r="JDW278" s="27"/>
      <c r="JDX278" s="27"/>
      <c r="JDY278" s="27"/>
      <c r="JDZ278" s="27"/>
      <c r="JEA278" s="27"/>
      <c r="JEB278" s="27"/>
      <c r="JEC278" s="27"/>
      <c r="JED278" s="27"/>
      <c r="JEE278" s="27"/>
      <c r="JEF278" s="27"/>
      <c r="JEG278" s="27"/>
      <c r="JEH278" s="27"/>
      <c r="JEI278" s="27"/>
      <c r="JEJ278" s="27"/>
      <c r="JEK278" s="27"/>
      <c r="JEL278" s="27"/>
      <c r="JEM278" s="27"/>
      <c r="JEN278" s="27"/>
      <c r="JEO278" s="27"/>
      <c r="JEP278" s="27"/>
      <c r="JEQ278" s="27"/>
      <c r="JER278" s="27"/>
      <c r="JES278" s="27"/>
      <c r="JET278" s="27"/>
      <c r="JEU278" s="27"/>
      <c r="JEV278" s="27"/>
      <c r="JEW278" s="27"/>
      <c r="JEX278" s="27"/>
      <c r="JEY278" s="27"/>
      <c r="JEZ278" s="27"/>
      <c r="JFA278" s="27"/>
      <c r="JFB278" s="27"/>
      <c r="JFC278" s="27"/>
      <c r="JFD278" s="27"/>
      <c r="JFE278" s="27"/>
      <c r="JFF278" s="27"/>
      <c r="JFG278" s="27"/>
      <c r="JFH278" s="27"/>
      <c r="JFI278" s="27"/>
      <c r="JFJ278" s="27"/>
      <c r="JFK278" s="27"/>
      <c r="JFL278" s="27"/>
      <c r="JFM278" s="27"/>
      <c r="JFN278" s="27"/>
      <c r="JFO278" s="27"/>
      <c r="JFP278" s="27"/>
      <c r="JFQ278" s="27"/>
      <c r="JFR278" s="27"/>
      <c r="JFS278" s="27"/>
      <c r="JFT278" s="27"/>
      <c r="JFU278" s="27"/>
      <c r="JFV278" s="27"/>
      <c r="JFW278" s="27"/>
      <c r="JFX278" s="27"/>
      <c r="JFY278" s="27"/>
      <c r="JFZ278" s="27"/>
      <c r="JGA278" s="27"/>
      <c r="JGB278" s="27"/>
      <c r="JGC278" s="27"/>
      <c r="JGD278" s="27"/>
      <c r="JGE278" s="27"/>
      <c r="JGF278" s="27"/>
      <c r="JGG278" s="27"/>
      <c r="JGH278" s="27"/>
      <c r="JGI278" s="27"/>
      <c r="JGJ278" s="27"/>
      <c r="JGK278" s="27"/>
      <c r="JGL278" s="27"/>
      <c r="JGM278" s="27"/>
      <c r="JGN278" s="27"/>
      <c r="JGO278" s="27"/>
      <c r="JGP278" s="27"/>
      <c r="JGQ278" s="27"/>
      <c r="JGR278" s="27"/>
      <c r="JGS278" s="27"/>
      <c r="JGT278" s="27"/>
      <c r="JGU278" s="27"/>
      <c r="JGV278" s="27"/>
      <c r="JGW278" s="27"/>
      <c r="JGX278" s="27"/>
      <c r="JGY278" s="27"/>
      <c r="JGZ278" s="27"/>
      <c r="JHA278" s="27"/>
      <c r="JHB278" s="27"/>
      <c r="JHC278" s="27"/>
      <c r="JHD278" s="27"/>
      <c r="JHE278" s="27"/>
      <c r="JHF278" s="27"/>
      <c r="JHG278" s="27"/>
      <c r="JHH278" s="27"/>
      <c r="JHI278" s="27"/>
      <c r="JHJ278" s="27"/>
      <c r="JHK278" s="27"/>
      <c r="JHL278" s="27"/>
      <c r="JHM278" s="27"/>
      <c r="JHN278" s="27"/>
      <c r="JHO278" s="27"/>
      <c r="JHP278" s="27"/>
      <c r="JHQ278" s="27"/>
      <c r="JHR278" s="27"/>
      <c r="JHS278" s="27"/>
      <c r="JHT278" s="27"/>
      <c r="JHU278" s="27"/>
      <c r="JHV278" s="27"/>
      <c r="JHW278" s="27"/>
      <c r="JHX278" s="27"/>
      <c r="JHY278" s="27"/>
      <c r="JHZ278" s="27"/>
      <c r="JIA278" s="27"/>
      <c r="JIB278" s="27"/>
      <c r="JIC278" s="27"/>
      <c r="JID278" s="27"/>
      <c r="JIE278" s="27"/>
      <c r="JIF278" s="27"/>
      <c r="JIG278" s="27"/>
      <c r="JIH278" s="27"/>
      <c r="JII278" s="27"/>
      <c r="JIJ278" s="27"/>
      <c r="JIK278" s="27"/>
      <c r="JIL278" s="27"/>
      <c r="JIM278" s="27"/>
      <c r="JIN278" s="27"/>
      <c r="JIO278" s="27"/>
      <c r="JIP278" s="27"/>
      <c r="JIQ278" s="27"/>
      <c r="JIR278" s="27"/>
      <c r="JIS278" s="27"/>
      <c r="JIT278" s="27"/>
      <c r="JIU278" s="27"/>
      <c r="JIV278" s="27"/>
      <c r="JIW278" s="27"/>
      <c r="JIX278" s="27"/>
      <c r="JIY278" s="27"/>
      <c r="JIZ278" s="27"/>
      <c r="JJA278" s="27"/>
      <c r="JJB278" s="27"/>
      <c r="JJC278" s="27"/>
      <c r="JJD278" s="27"/>
      <c r="JJE278" s="27"/>
      <c r="JJF278" s="27"/>
      <c r="JJG278" s="27"/>
      <c r="JJH278" s="27"/>
      <c r="JJI278" s="27"/>
      <c r="JJJ278" s="27"/>
      <c r="JJK278" s="27"/>
      <c r="JJL278" s="27"/>
      <c r="JJM278" s="27"/>
      <c r="JJN278" s="27"/>
      <c r="JJO278" s="27"/>
      <c r="JJP278" s="27"/>
      <c r="JJQ278" s="27"/>
      <c r="JJR278" s="27"/>
      <c r="JJS278" s="27"/>
      <c r="JJT278" s="27"/>
      <c r="JJU278" s="27"/>
      <c r="JJV278" s="27"/>
      <c r="JJW278" s="27"/>
      <c r="JJX278" s="27"/>
      <c r="JJY278" s="27"/>
      <c r="JJZ278" s="27"/>
      <c r="JKA278" s="27"/>
      <c r="JKB278" s="27"/>
      <c r="JKC278" s="27"/>
      <c r="JKD278" s="27"/>
      <c r="JKE278" s="27"/>
      <c r="JKF278" s="27"/>
      <c r="JKG278" s="27"/>
      <c r="JKH278" s="27"/>
      <c r="JKI278" s="27"/>
      <c r="JKJ278" s="27"/>
      <c r="JKK278" s="27"/>
      <c r="JKL278" s="27"/>
      <c r="JKM278" s="27"/>
      <c r="JKN278" s="27"/>
      <c r="JKO278" s="27"/>
      <c r="JKP278" s="27"/>
      <c r="JKQ278" s="27"/>
      <c r="JKR278" s="27"/>
      <c r="JKS278" s="27"/>
      <c r="JKT278" s="27"/>
      <c r="JKU278" s="27"/>
      <c r="JKV278" s="27"/>
      <c r="JKW278" s="27"/>
      <c r="JKX278" s="27"/>
      <c r="JKY278" s="27"/>
      <c r="JKZ278" s="27"/>
      <c r="JLA278" s="27"/>
      <c r="JLB278" s="27"/>
      <c r="JLC278" s="27"/>
      <c r="JLD278" s="27"/>
      <c r="JLE278" s="27"/>
      <c r="JLF278" s="27"/>
      <c r="JLG278" s="27"/>
      <c r="JLH278" s="27"/>
      <c r="JLI278" s="27"/>
      <c r="JLJ278" s="27"/>
      <c r="JLK278" s="27"/>
      <c r="JLL278" s="27"/>
      <c r="JLM278" s="27"/>
      <c r="JLN278" s="27"/>
      <c r="JLO278" s="27"/>
      <c r="JLP278" s="27"/>
      <c r="JLQ278" s="27"/>
      <c r="JLR278" s="27"/>
      <c r="JLS278" s="27"/>
      <c r="JLT278" s="27"/>
      <c r="JLU278" s="27"/>
      <c r="JLV278" s="27"/>
      <c r="JLW278" s="27"/>
      <c r="JLX278" s="27"/>
      <c r="JLY278" s="27"/>
      <c r="JLZ278" s="27"/>
      <c r="JMA278" s="27"/>
      <c r="JMB278" s="27"/>
      <c r="JMC278" s="27"/>
      <c r="JMD278" s="27"/>
      <c r="JME278" s="27"/>
      <c r="JMF278" s="27"/>
      <c r="JMG278" s="27"/>
      <c r="JMH278" s="27"/>
      <c r="JMI278" s="27"/>
      <c r="JMJ278" s="27"/>
      <c r="JMK278" s="27"/>
      <c r="JML278" s="27"/>
      <c r="JMM278" s="27"/>
      <c r="JMN278" s="27"/>
      <c r="JMO278" s="27"/>
      <c r="JMP278" s="27"/>
      <c r="JMQ278" s="27"/>
      <c r="JMR278" s="27"/>
      <c r="JMS278" s="27"/>
      <c r="JMT278" s="27"/>
      <c r="JMU278" s="27"/>
      <c r="JMV278" s="27"/>
      <c r="JMW278" s="27"/>
      <c r="JMX278" s="27"/>
      <c r="JMY278" s="27"/>
      <c r="JMZ278" s="27"/>
      <c r="JNA278" s="27"/>
      <c r="JNB278" s="27"/>
      <c r="JNC278" s="27"/>
      <c r="JND278" s="27"/>
      <c r="JNE278" s="27"/>
      <c r="JNF278" s="27"/>
      <c r="JNG278" s="27"/>
      <c r="JNH278" s="27"/>
      <c r="JNI278" s="27"/>
      <c r="JNJ278" s="27"/>
      <c r="JNK278" s="27"/>
      <c r="JNL278" s="27"/>
      <c r="JNM278" s="27"/>
      <c r="JNN278" s="27"/>
      <c r="JNO278" s="27"/>
      <c r="JNP278" s="27"/>
      <c r="JNQ278" s="27"/>
      <c r="JNR278" s="27"/>
      <c r="JNS278" s="27"/>
      <c r="JNT278" s="27"/>
      <c r="JNU278" s="27"/>
      <c r="JNV278" s="27"/>
      <c r="JNW278" s="27"/>
      <c r="JNX278" s="27"/>
      <c r="JNY278" s="27"/>
      <c r="JNZ278" s="27"/>
      <c r="JOA278" s="27"/>
      <c r="JOB278" s="27"/>
      <c r="JOC278" s="27"/>
      <c r="JOD278" s="27"/>
      <c r="JOE278" s="27"/>
      <c r="JOF278" s="27"/>
      <c r="JOG278" s="27"/>
      <c r="JOH278" s="27"/>
      <c r="JOI278" s="27"/>
      <c r="JOJ278" s="27"/>
      <c r="JOK278" s="27"/>
      <c r="JOL278" s="27"/>
      <c r="JOM278" s="27"/>
      <c r="JON278" s="27"/>
      <c r="JOO278" s="27"/>
      <c r="JOP278" s="27"/>
      <c r="JOQ278" s="27"/>
      <c r="JOR278" s="27"/>
      <c r="JOS278" s="27"/>
      <c r="JOT278" s="27"/>
      <c r="JOU278" s="27"/>
      <c r="JOV278" s="27"/>
      <c r="JOW278" s="27"/>
      <c r="JOX278" s="27"/>
      <c r="JOY278" s="27"/>
      <c r="JOZ278" s="27"/>
      <c r="JPA278" s="27"/>
      <c r="JPB278" s="27"/>
      <c r="JPC278" s="27"/>
      <c r="JPD278" s="27"/>
      <c r="JPE278" s="27"/>
      <c r="JPF278" s="27"/>
      <c r="JPG278" s="27"/>
      <c r="JPH278" s="27"/>
      <c r="JPI278" s="27"/>
      <c r="JPJ278" s="27"/>
      <c r="JPK278" s="27"/>
      <c r="JPL278" s="27"/>
      <c r="JPM278" s="27"/>
      <c r="JPN278" s="27"/>
      <c r="JPO278" s="27"/>
      <c r="JPP278" s="27"/>
      <c r="JPQ278" s="27"/>
      <c r="JPR278" s="27"/>
      <c r="JPS278" s="27"/>
      <c r="JPT278" s="27"/>
      <c r="JPU278" s="27"/>
      <c r="JPV278" s="27"/>
      <c r="JPW278" s="27"/>
      <c r="JPX278" s="27"/>
      <c r="JPY278" s="27"/>
      <c r="JPZ278" s="27"/>
      <c r="JQA278" s="27"/>
      <c r="JQB278" s="27"/>
      <c r="JQC278" s="27"/>
      <c r="JQD278" s="27"/>
      <c r="JQE278" s="27"/>
      <c r="JQF278" s="27"/>
      <c r="JQG278" s="27"/>
      <c r="JQH278" s="27"/>
      <c r="JQI278" s="27"/>
      <c r="JQJ278" s="27"/>
      <c r="JQK278" s="27"/>
      <c r="JQL278" s="27"/>
      <c r="JQM278" s="27"/>
      <c r="JQN278" s="27"/>
      <c r="JQO278" s="27"/>
      <c r="JQP278" s="27"/>
      <c r="JQQ278" s="27"/>
      <c r="JQR278" s="27"/>
      <c r="JQS278" s="27"/>
      <c r="JQT278" s="27"/>
      <c r="JQU278" s="27"/>
      <c r="JQV278" s="27"/>
      <c r="JQW278" s="27"/>
      <c r="JQX278" s="27"/>
      <c r="JQY278" s="27"/>
      <c r="JQZ278" s="27"/>
      <c r="JRA278" s="27"/>
      <c r="JRB278" s="27"/>
      <c r="JRC278" s="27"/>
      <c r="JRD278" s="27"/>
      <c r="JRE278" s="27"/>
      <c r="JRF278" s="27"/>
      <c r="JRG278" s="27"/>
      <c r="JRH278" s="27"/>
      <c r="JRI278" s="27"/>
      <c r="JRJ278" s="27"/>
      <c r="JRK278" s="27"/>
      <c r="JRL278" s="27"/>
      <c r="JRM278" s="27"/>
      <c r="JRN278" s="27"/>
      <c r="JRO278" s="27"/>
      <c r="JRP278" s="27"/>
      <c r="JRQ278" s="27"/>
      <c r="JRR278" s="27"/>
      <c r="JRS278" s="27"/>
      <c r="JRT278" s="27"/>
      <c r="JRU278" s="27"/>
      <c r="JRV278" s="27"/>
      <c r="JRW278" s="27"/>
      <c r="JRX278" s="27"/>
      <c r="JRY278" s="27"/>
      <c r="JRZ278" s="27"/>
      <c r="JSA278" s="27"/>
      <c r="JSB278" s="27"/>
      <c r="JSC278" s="27"/>
      <c r="JSD278" s="27"/>
      <c r="JSE278" s="27"/>
      <c r="JSF278" s="27"/>
      <c r="JSG278" s="27"/>
      <c r="JSH278" s="27"/>
      <c r="JSI278" s="27"/>
      <c r="JSJ278" s="27"/>
      <c r="JSK278" s="27"/>
      <c r="JSL278" s="27"/>
      <c r="JSM278" s="27"/>
      <c r="JSN278" s="27"/>
      <c r="JSO278" s="27"/>
      <c r="JSP278" s="27"/>
      <c r="JSQ278" s="27"/>
      <c r="JSR278" s="27"/>
      <c r="JSS278" s="27"/>
      <c r="JST278" s="27"/>
      <c r="JSU278" s="27"/>
      <c r="JSV278" s="27"/>
      <c r="JSW278" s="27"/>
      <c r="JSX278" s="27"/>
      <c r="JSY278" s="27"/>
      <c r="JSZ278" s="27"/>
      <c r="JTA278" s="27"/>
      <c r="JTB278" s="27"/>
      <c r="JTC278" s="27"/>
      <c r="JTD278" s="27"/>
      <c r="JTE278" s="27"/>
      <c r="JTF278" s="27"/>
      <c r="JTG278" s="27"/>
      <c r="JTH278" s="27"/>
      <c r="JTI278" s="27"/>
      <c r="JTJ278" s="27"/>
      <c r="JTK278" s="27"/>
      <c r="JTL278" s="27"/>
      <c r="JTM278" s="27"/>
      <c r="JTN278" s="27"/>
      <c r="JTO278" s="27"/>
      <c r="JTP278" s="27"/>
      <c r="JTQ278" s="27"/>
      <c r="JTR278" s="27"/>
      <c r="JTS278" s="27"/>
      <c r="JTT278" s="27"/>
      <c r="JTU278" s="27"/>
      <c r="JTV278" s="27"/>
      <c r="JTW278" s="27"/>
      <c r="JTX278" s="27"/>
      <c r="JTY278" s="27"/>
      <c r="JTZ278" s="27"/>
      <c r="JUA278" s="27"/>
      <c r="JUB278" s="27"/>
      <c r="JUC278" s="27"/>
      <c r="JUD278" s="27"/>
      <c r="JUE278" s="27"/>
      <c r="JUF278" s="27"/>
      <c r="JUG278" s="27"/>
      <c r="JUH278" s="27"/>
      <c r="JUI278" s="27"/>
      <c r="JUJ278" s="27"/>
      <c r="JUK278" s="27"/>
      <c r="JUL278" s="27"/>
      <c r="JUM278" s="27"/>
      <c r="JUN278" s="27"/>
      <c r="JUO278" s="27"/>
      <c r="JUP278" s="27"/>
      <c r="JUQ278" s="27"/>
      <c r="JUR278" s="27"/>
      <c r="JUS278" s="27"/>
      <c r="JUT278" s="27"/>
      <c r="JUU278" s="27"/>
      <c r="JUV278" s="27"/>
      <c r="JUW278" s="27"/>
      <c r="JUX278" s="27"/>
      <c r="JUY278" s="27"/>
      <c r="JUZ278" s="27"/>
      <c r="JVA278" s="27"/>
      <c r="JVB278" s="27"/>
      <c r="JVC278" s="27"/>
      <c r="JVD278" s="27"/>
      <c r="JVE278" s="27"/>
      <c r="JVF278" s="27"/>
      <c r="JVG278" s="27"/>
      <c r="JVH278" s="27"/>
      <c r="JVI278" s="27"/>
      <c r="JVJ278" s="27"/>
      <c r="JVK278" s="27"/>
      <c r="JVL278" s="27"/>
      <c r="JVM278" s="27"/>
      <c r="JVN278" s="27"/>
      <c r="JVO278" s="27"/>
      <c r="JVP278" s="27"/>
      <c r="JVQ278" s="27"/>
      <c r="JVR278" s="27"/>
      <c r="JVS278" s="27"/>
      <c r="JVT278" s="27"/>
      <c r="JVU278" s="27"/>
      <c r="JVV278" s="27"/>
      <c r="JVW278" s="27"/>
      <c r="JVX278" s="27"/>
      <c r="JVY278" s="27"/>
      <c r="JVZ278" s="27"/>
      <c r="JWA278" s="27"/>
      <c r="JWB278" s="27"/>
      <c r="JWC278" s="27"/>
      <c r="JWD278" s="27"/>
      <c r="JWE278" s="27"/>
      <c r="JWF278" s="27"/>
      <c r="JWG278" s="27"/>
      <c r="JWH278" s="27"/>
      <c r="JWI278" s="27"/>
      <c r="JWJ278" s="27"/>
      <c r="JWK278" s="27"/>
      <c r="JWL278" s="27"/>
      <c r="JWM278" s="27"/>
      <c r="JWN278" s="27"/>
      <c r="JWO278" s="27"/>
      <c r="JWP278" s="27"/>
      <c r="JWQ278" s="27"/>
      <c r="JWR278" s="27"/>
      <c r="JWS278" s="27"/>
      <c r="JWT278" s="27"/>
      <c r="JWU278" s="27"/>
      <c r="JWV278" s="27"/>
      <c r="JWW278" s="27"/>
      <c r="JWX278" s="27"/>
      <c r="JWY278" s="27"/>
      <c r="JWZ278" s="27"/>
      <c r="JXA278" s="27"/>
      <c r="JXB278" s="27"/>
      <c r="JXC278" s="27"/>
      <c r="JXD278" s="27"/>
      <c r="JXE278" s="27"/>
      <c r="JXF278" s="27"/>
      <c r="JXG278" s="27"/>
      <c r="JXH278" s="27"/>
      <c r="JXI278" s="27"/>
      <c r="JXJ278" s="27"/>
      <c r="JXK278" s="27"/>
      <c r="JXL278" s="27"/>
      <c r="JXM278" s="27"/>
      <c r="JXN278" s="27"/>
      <c r="JXO278" s="27"/>
      <c r="JXP278" s="27"/>
      <c r="JXQ278" s="27"/>
      <c r="JXR278" s="27"/>
      <c r="JXS278" s="27"/>
      <c r="JXT278" s="27"/>
      <c r="JXU278" s="27"/>
      <c r="JXV278" s="27"/>
      <c r="JXW278" s="27"/>
      <c r="JXX278" s="27"/>
      <c r="JXY278" s="27"/>
      <c r="JXZ278" s="27"/>
      <c r="JYA278" s="27"/>
      <c r="JYB278" s="27"/>
      <c r="JYC278" s="27"/>
      <c r="JYD278" s="27"/>
      <c r="JYE278" s="27"/>
      <c r="JYF278" s="27"/>
      <c r="JYG278" s="27"/>
      <c r="JYH278" s="27"/>
      <c r="JYI278" s="27"/>
      <c r="JYJ278" s="27"/>
      <c r="JYK278" s="27"/>
      <c r="JYL278" s="27"/>
      <c r="JYM278" s="27"/>
      <c r="JYN278" s="27"/>
      <c r="JYO278" s="27"/>
      <c r="JYP278" s="27"/>
      <c r="JYQ278" s="27"/>
      <c r="JYR278" s="27"/>
      <c r="JYS278" s="27"/>
      <c r="JYT278" s="27"/>
      <c r="JYU278" s="27"/>
      <c r="JYV278" s="27"/>
      <c r="JYW278" s="27"/>
      <c r="JYX278" s="27"/>
      <c r="JYY278" s="27"/>
      <c r="JYZ278" s="27"/>
      <c r="JZA278" s="27"/>
      <c r="JZB278" s="27"/>
      <c r="JZC278" s="27"/>
      <c r="JZD278" s="27"/>
      <c r="JZE278" s="27"/>
      <c r="JZF278" s="27"/>
      <c r="JZG278" s="27"/>
      <c r="JZH278" s="27"/>
      <c r="JZI278" s="27"/>
      <c r="JZJ278" s="27"/>
      <c r="JZK278" s="27"/>
      <c r="JZL278" s="27"/>
      <c r="JZM278" s="27"/>
      <c r="JZN278" s="27"/>
      <c r="JZO278" s="27"/>
      <c r="JZP278" s="27"/>
      <c r="JZQ278" s="27"/>
      <c r="JZR278" s="27"/>
      <c r="JZS278" s="27"/>
      <c r="JZT278" s="27"/>
      <c r="JZU278" s="27"/>
      <c r="JZV278" s="27"/>
      <c r="JZW278" s="27"/>
      <c r="JZX278" s="27"/>
      <c r="JZY278" s="27"/>
      <c r="JZZ278" s="27"/>
      <c r="KAA278" s="27"/>
      <c r="KAB278" s="27"/>
      <c r="KAC278" s="27"/>
      <c r="KAD278" s="27"/>
      <c r="KAE278" s="27"/>
      <c r="KAF278" s="27"/>
      <c r="KAG278" s="27"/>
      <c r="KAH278" s="27"/>
      <c r="KAI278" s="27"/>
      <c r="KAJ278" s="27"/>
      <c r="KAK278" s="27"/>
      <c r="KAL278" s="27"/>
      <c r="KAM278" s="27"/>
      <c r="KAN278" s="27"/>
      <c r="KAO278" s="27"/>
      <c r="KAP278" s="27"/>
      <c r="KAQ278" s="27"/>
      <c r="KAR278" s="27"/>
      <c r="KAS278" s="27"/>
      <c r="KAT278" s="27"/>
      <c r="KAU278" s="27"/>
      <c r="KAV278" s="27"/>
      <c r="KAW278" s="27"/>
      <c r="KAX278" s="27"/>
      <c r="KAY278" s="27"/>
      <c r="KAZ278" s="27"/>
      <c r="KBA278" s="27"/>
      <c r="KBB278" s="27"/>
      <c r="KBC278" s="27"/>
      <c r="KBD278" s="27"/>
      <c r="KBE278" s="27"/>
      <c r="KBF278" s="27"/>
      <c r="KBG278" s="27"/>
      <c r="KBH278" s="27"/>
      <c r="KBI278" s="27"/>
      <c r="KBJ278" s="27"/>
      <c r="KBK278" s="27"/>
      <c r="KBL278" s="27"/>
      <c r="KBM278" s="27"/>
      <c r="KBN278" s="27"/>
      <c r="KBO278" s="27"/>
      <c r="KBP278" s="27"/>
      <c r="KBQ278" s="27"/>
      <c r="KBR278" s="27"/>
      <c r="KBS278" s="27"/>
      <c r="KBT278" s="27"/>
      <c r="KBU278" s="27"/>
      <c r="KBV278" s="27"/>
      <c r="KBW278" s="27"/>
      <c r="KBX278" s="27"/>
      <c r="KBY278" s="27"/>
      <c r="KBZ278" s="27"/>
      <c r="KCA278" s="27"/>
      <c r="KCB278" s="27"/>
      <c r="KCC278" s="27"/>
      <c r="KCD278" s="27"/>
      <c r="KCE278" s="27"/>
      <c r="KCF278" s="27"/>
      <c r="KCG278" s="27"/>
      <c r="KCH278" s="27"/>
      <c r="KCI278" s="27"/>
      <c r="KCJ278" s="27"/>
      <c r="KCK278" s="27"/>
      <c r="KCL278" s="27"/>
      <c r="KCM278" s="27"/>
      <c r="KCN278" s="27"/>
      <c r="KCO278" s="27"/>
      <c r="KCP278" s="27"/>
      <c r="KCQ278" s="27"/>
      <c r="KCR278" s="27"/>
      <c r="KCS278" s="27"/>
      <c r="KCT278" s="27"/>
      <c r="KCU278" s="27"/>
      <c r="KCV278" s="27"/>
      <c r="KCW278" s="27"/>
      <c r="KCX278" s="27"/>
      <c r="KCY278" s="27"/>
      <c r="KCZ278" s="27"/>
      <c r="KDA278" s="27"/>
      <c r="KDB278" s="27"/>
      <c r="KDC278" s="27"/>
      <c r="KDD278" s="27"/>
      <c r="KDE278" s="27"/>
      <c r="KDF278" s="27"/>
      <c r="KDG278" s="27"/>
      <c r="KDH278" s="27"/>
      <c r="KDI278" s="27"/>
      <c r="KDJ278" s="27"/>
      <c r="KDK278" s="27"/>
      <c r="KDL278" s="27"/>
      <c r="KDM278" s="27"/>
      <c r="KDN278" s="27"/>
      <c r="KDO278" s="27"/>
      <c r="KDP278" s="27"/>
      <c r="KDQ278" s="27"/>
      <c r="KDR278" s="27"/>
      <c r="KDS278" s="27"/>
      <c r="KDT278" s="27"/>
      <c r="KDU278" s="27"/>
      <c r="KDV278" s="27"/>
      <c r="KDW278" s="27"/>
      <c r="KDX278" s="27"/>
      <c r="KDY278" s="27"/>
      <c r="KDZ278" s="27"/>
      <c r="KEA278" s="27"/>
      <c r="KEB278" s="27"/>
      <c r="KEC278" s="27"/>
      <c r="KED278" s="27"/>
      <c r="KEE278" s="27"/>
      <c r="KEF278" s="27"/>
      <c r="KEG278" s="27"/>
      <c r="KEH278" s="27"/>
      <c r="KEI278" s="27"/>
      <c r="KEJ278" s="27"/>
      <c r="KEK278" s="27"/>
      <c r="KEL278" s="27"/>
      <c r="KEM278" s="27"/>
      <c r="KEN278" s="27"/>
      <c r="KEO278" s="27"/>
      <c r="KEP278" s="27"/>
      <c r="KEQ278" s="27"/>
      <c r="KER278" s="27"/>
      <c r="KES278" s="27"/>
      <c r="KET278" s="27"/>
      <c r="KEU278" s="27"/>
      <c r="KEV278" s="27"/>
      <c r="KEW278" s="27"/>
      <c r="KEX278" s="27"/>
      <c r="KEY278" s="27"/>
      <c r="KEZ278" s="27"/>
      <c r="KFA278" s="27"/>
      <c r="KFB278" s="27"/>
      <c r="KFC278" s="27"/>
      <c r="KFD278" s="27"/>
      <c r="KFE278" s="27"/>
      <c r="KFF278" s="27"/>
      <c r="KFG278" s="27"/>
      <c r="KFH278" s="27"/>
      <c r="KFI278" s="27"/>
      <c r="KFJ278" s="27"/>
      <c r="KFK278" s="27"/>
      <c r="KFL278" s="27"/>
      <c r="KFM278" s="27"/>
      <c r="KFN278" s="27"/>
      <c r="KFO278" s="27"/>
      <c r="KFP278" s="27"/>
      <c r="KFQ278" s="27"/>
      <c r="KFR278" s="27"/>
      <c r="KFS278" s="27"/>
      <c r="KFT278" s="27"/>
      <c r="KFU278" s="27"/>
      <c r="KFV278" s="27"/>
      <c r="KFW278" s="27"/>
      <c r="KFX278" s="27"/>
      <c r="KFY278" s="27"/>
      <c r="KFZ278" s="27"/>
      <c r="KGA278" s="27"/>
      <c r="KGB278" s="27"/>
      <c r="KGC278" s="27"/>
      <c r="KGD278" s="27"/>
      <c r="KGE278" s="27"/>
      <c r="KGF278" s="27"/>
      <c r="KGG278" s="27"/>
      <c r="KGH278" s="27"/>
      <c r="KGI278" s="27"/>
      <c r="KGJ278" s="27"/>
      <c r="KGK278" s="27"/>
      <c r="KGL278" s="27"/>
      <c r="KGM278" s="27"/>
      <c r="KGN278" s="27"/>
      <c r="KGO278" s="27"/>
      <c r="KGP278" s="27"/>
      <c r="KGQ278" s="27"/>
      <c r="KGR278" s="27"/>
      <c r="KGS278" s="27"/>
      <c r="KGT278" s="27"/>
      <c r="KGU278" s="27"/>
      <c r="KGV278" s="27"/>
      <c r="KGW278" s="27"/>
      <c r="KGX278" s="27"/>
      <c r="KGY278" s="27"/>
      <c r="KGZ278" s="27"/>
      <c r="KHA278" s="27"/>
      <c r="KHB278" s="27"/>
      <c r="KHC278" s="27"/>
      <c r="KHD278" s="27"/>
      <c r="KHE278" s="27"/>
      <c r="KHF278" s="27"/>
      <c r="KHG278" s="27"/>
      <c r="KHH278" s="27"/>
      <c r="KHI278" s="27"/>
      <c r="KHJ278" s="27"/>
      <c r="KHK278" s="27"/>
      <c r="KHL278" s="27"/>
      <c r="KHM278" s="27"/>
      <c r="KHN278" s="27"/>
      <c r="KHO278" s="27"/>
      <c r="KHP278" s="27"/>
      <c r="KHQ278" s="27"/>
      <c r="KHR278" s="27"/>
      <c r="KHS278" s="27"/>
      <c r="KHT278" s="27"/>
      <c r="KHU278" s="27"/>
      <c r="KHV278" s="27"/>
      <c r="KHW278" s="27"/>
      <c r="KHX278" s="27"/>
      <c r="KHY278" s="27"/>
      <c r="KHZ278" s="27"/>
      <c r="KIA278" s="27"/>
      <c r="KIB278" s="27"/>
      <c r="KIC278" s="27"/>
      <c r="KID278" s="27"/>
      <c r="KIE278" s="27"/>
      <c r="KIF278" s="27"/>
      <c r="KIG278" s="27"/>
      <c r="KIH278" s="27"/>
      <c r="KII278" s="27"/>
      <c r="KIJ278" s="27"/>
      <c r="KIK278" s="27"/>
      <c r="KIL278" s="27"/>
      <c r="KIM278" s="27"/>
      <c r="KIN278" s="27"/>
      <c r="KIO278" s="27"/>
      <c r="KIP278" s="27"/>
      <c r="KIQ278" s="27"/>
      <c r="KIR278" s="27"/>
      <c r="KIS278" s="27"/>
      <c r="KIT278" s="27"/>
      <c r="KIU278" s="27"/>
      <c r="KIV278" s="27"/>
      <c r="KIW278" s="27"/>
      <c r="KIX278" s="27"/>
      <c r="KIY278" s="27"/>
      <c r="KIZ278" s="27"/>
      <c r="KJA278" s="27"/>
      <c r="KJB278" s="27"/>
      <c r="KJC278" s="27"/>
      <c r="KJD278" s="27"/>
      <c r="KJE278" s="27"/>
      <c r="KJF278" s="27"/>
      <c r="KJG278" s="27"/>
      <c r="KJH278" s="27"/>
      <c r="KJI278" s="27"/>
      <c r="KJJ278" s="27"/>
      <c r="KJK278" s="27"/>
      <c r="KJL278" s="27"/>
      <c r="KJM278" s="27"/>
      <c r="KJN278" s="27"/>
      <c r="KJO278" s="27"/>
      <c r="KJP278" s="27"/>
      <c r="KJQ278" s="27"/>
      <c r="KJR278" s="27"/>
      <c r="KJS278" s="27"/>
      <c r="KJT278" s="27"/>
      <c r="KJU278" s="27"/>
      <c r="KJV278" s="27"/>
      <c r="KJW278" s="27"/>
      <c r="KJX278" s="27"/>
      <c r="KJY278" s="27"/>
      <c r="KJZ278" s="27"/>
      <c r="KKA278" s="27"/>
      <c r="KKB278" s="27"/>
      <c r="KKC278" s="27"/>
      <c r="KKD278" s="27"/>
      <c r="KKE278" s="27"/>
      <c r="KKF278" s="27"/>
      <c r="KKG278" s="27"/>
      <c r="KKH278" s="27"/>
      <c r="KKI278" s="27"/>
      <c r="KKJ278" s="27"/>
      <c r="KKK278" s="27"/>
      <c r="KKL278" s="27"/>
      <c r="KKM278" s="27"/>
      <c r="KKN278" s="27"/>
      <c r="KKO278" s="27"/>
      <c r="KKP278" s="27"/>
      <c r="KKQ278" s="27"/>
      <c r="KKR278" s="27"/>
      <c r="KKS278" s="27"/>
      <c r="KKT278" s="27"/>
      <c r="KKU278" s="27"/>
      <c r="KKV278" s="27"/>
      <c r="KKW278" s="27"/>
      <c r="KKX278" s="27"/>
      <c r="KKY278" s="27"/>
      <c r="KKZ278" s="27"/>
      <c r="KLA278" s="27"/>
      <c r="KLB278" s="27"/>
      <c r="KLC278" s="27"/>
      <c r="KLD278" s="27"/>
      <c r="KLE278" s="27"/>
      <c r="KLF278" s="27"/>
      <c r="KLG278" s="27"/>
      <c r="KLH278" s="27"/>
      <c r="KLI278" s="27"/>
      <c r="KLJ278" s="27"/>
      <c r="KLK278" s="27"/>
      <c r="KLL278" s="27"/>
      <c r="KLM278" s="27"/>
      <c r="KLN278" s="27"/>
      <c r="KLO278" s="27"/>
      <c r="KLP278" s="27"/>
      <c r="KLQ278" s="27"/>
      <c r="KLR278" s="27"/>
      <c r="KLS278" s="27"/>
      <c r="KLT278" s="27"/>
      <c r="KLU278" s="27"/>
      <c r="KLV278" s="27"/>
      <c r="KLW278" s="27"/>
      <c r="KLX278" s="27"/>
      <c r="KLY278" s="27"/>
      <c r="KLZ278" s="27"/>
      <c r="KMA278" s="27"/>
      <c r="KMB278" s="27"/>
      <c r="KMC278" s="27"/>
      <c r="KMD278" s="27"/>
      <c r="KME278" s="27"/>
      <c r="KMF278" s="27"/>
      <c r="KMG278" s="27"/>
      <c r="KMH278" s="27"/>
      <c r="KMI278" s="27"/>
      <c r="KMJ278" s="27"/>
      <c r="KMK278" s="27"/>
      <c r="KML278" s="27"/>
      <c r="KMM278" s="27"/>
      <c r="KMN278" s="27"/>
      <c r="KMO278" s="27"/>
      <c r="KMP278" s="27"/>
      <c r="KMQ278" s="27"/>
      <c r="KMR278" s="27"/>
      <c r="KMS278" s="27"/>
      <c r="KMT278" s="27"/>
      <c r="KMU278" s="27"/>
      <c r="KMV278" s="27"/>
      <c r="KMW278" s="27"/>
      <c r="KMX278" s="27"/>
      <c r="KMY278" s="27"/>
      <c r="KMZ278" s="27"/>
      <c r="KNA278" s="27"/>
      <c r="KNB278" s="27"/>
      <c r="KNC278" s="27"/>
      <c r="KND278" s="27"/>
      <c r="KNE278" s="27"/>
      <c r="KNF278" s="27"/>
      <c r="KNG278" s="27"/>
      <c r="KNH278" s="27"/>
      <c r="KNI278" s="27"/>
      <c r="KNJ278" s="27"/>
      <c r="KNK278" s="27"/>
      <c r="KNL278" s="27"/>
      <c r="KNM278" s="27"/>
      <c r="KNN278" s="27"/>
      <c r="KNO278" s="27"/>
      <c r="KNP278" s="27"/>
      <c r="KNQ278" s="27"/>
      <c r="KNR278" s="27"/>
      <c r="KNS278" s="27"/>
      <c r="KNT278" s="27"/>
      <c r="KNU278" s="27"/>
      <c r="KNV278" s="27"/>
      <c r="KNW278" s="27"/>
      <c r="KNX278" s="27"/>
      <c r="KNY278" s="27"/>
      <c r="KNZ278" s="27"/>
      <c r="KOA278" s="27"/>
      <c r="KOB278" s="27"/>
      <c r="KOC278" s="27"/>
      <c r="KOD278" s="27"/>
      <c r="KOE278" s="27"/>
      <c r="KOF278" s="27"/>
      <c r="KOG278" s="27"/>
      <c r="KOH278" s="27"/>
      <c r="KOI278" s="27"/>
      <c r="KOJ278" s="27"/>
      <c r="KOK278" s="27"/>
      <c r="KOL278" s="27"/>
      <c r="KOM278" s="27"/>
      <c r="KON278" s="27"/>
      <c r="KOO278" s="27"/>
      <c r="KOP278" s="27"/>
      <c r="KOQ278" s="27"/>
      <c r="KOR278" s="27"/>
      <c r="KOS278" s="27"/>
      <c r="KOT278" s="27"/>
      <c r="KOU278" s="27"/>
      <c r="KOV278" s="27"/>
      <c r="KOW278" s="27"/>
      <c r="KOX278" s="27"/>
      <c r="KOY278" s="27"/>
      <c r="KOZ278" s="27"/>
      <c r="KPA278" s="27"/>
      <c r="KPB278" s="27"/>
      <c r="KPC278" s="27"/>
      <c r="KPD278" s="27"/>
      <c r="KPE278" s="27"/>
      <c r="KPF278" s="27"/>
      <c r="KPG278" s="27"/>
      <c r="KPH278" s="27"/>
      <c r="KPI278" s="27"/>
      <c r="KPJ278" s="27"/>
      <c r="KPK278" s="27"/>
      <c r="KPL278" s="27"/>
      <c r="KPM278" s="27"/>
      <c r="KPN278" s="27"/>
      <c r="KPO278" s="27"/>
      <c r="KPP278" s="27"/>
      <c r="KPQ278" s="27"/>
      <c r="KPR278" s="27"/>
      <c r="KPS278" s="27"/>
      <c r="KPT278" s="27"/>
      <c r="KPU278" s="27"/>
      <c r="KPV278" s="27"/>
      <c r="KPW278" s="27"/>
      <c r="KPX278" s="27"/>
      <c r="KPY278" s="27"/>
      <c r="KPZ278" s="27"/>
      <c r="KQA278" s="27"/>
      <c r="KQB278" s="27"/>
      <c r="KQC278" s="27"/>
      <c r="KQD278" s="27"/>
      <c r="KQE278" s="27"/>
      <c r="KQF278" s="27"/>
      <c r="KQG278" s="27"/>
      <c r="KQH278" s="27"/>
      <c r="KQI278" s="27"/>
      <c r="KQJ278" s="27"/>
      <c r="KQK278" s="27"/>
      <c r="KQL278" s="27"/>
      <c r="KQM278" s="27"/>
      <c r="KQN278" s="27"/>
      <c r="KQO278" s="27"/>
      <c r="KQP278" s="27"/>
      <c r="KQQ278" s="27"/>
      <c r="KQR278" s="27"/>
      <c r="KQS278" s="27"/>
      <c r="KQT278" s="27"/>
      <c r="KQU278" s="27"/>
      <c r="KQV278" s="27"/>
      <c r="KQW278" s="27"/>
      <c r="KQX278" s="27"/>
      <c r="KQY278" s="27"/>
      <c r="KQZ278" s="27"/>
      <c r="KRA278" s="27"/>
      <c r="KRB278" s="27"/>
      <c r="KRC278" s="27"/>
      <c r="KRD278" s="27"/>
      <c r="KRE278" s="27"/>
      <c r="KRF278" s="27"/>
      <c r="KRG278" s="27"/>
      <c r="KRH278" s="27"/>
      <c r="KRI278" s="27"/>
      <c r="KRJ278" s="27"/>
      <c r="KRK278" s="27"/>
      <c r="KRL278" s="27"/>
      <c r="KRM278" s="27"/>
      <c r="KRN278" s="27"/>
      <c r="KRO278" s="27"/>
      <c r="KRP278" s="27"/>
      <c r="KRQ278" s="27"/>
      <c r="KRR278" s="27"/>
      <c r="KRS278" s="27"/>
      <c r="KRT278" s="27"/>
      <c r="KRU278" s="27"/>
      <c r="KRV278" s="27"/>
      <c r="KRW278" s="27"/>
      <c r="KRX278" s="27"/>
      <c r="KRY278" s="27"/>
      <c r="KRZ278" s="27"/>
      <c r="KSA278" s="27"/>
      <c r="KSB278" s="27"/>
      <c r="KSC278" s="27"/>
      <c r="KSD278" s="27"/>
      <c r="KSE278" s="27"/>
      <c r="KSF278" s="27"/>
      <c r="KSG278" s="27"/>
      <c r="KSH278" s="27"/>
      <c r="KSI278" s="27"/>
      <c r="KSJ278" s="27"/>
      <c r="KSK278" s="27"/>
      <c r="KSL278" s="27"/>
      <c r="KSM278" s="27"/>
      <c r="KSN278" s="27"/>
      <c r="KSO278" s="27"/>
      <c r="KSP278" s="27"/>
      <c r="KSQ278" s="27"/>
      <c r="KSR278" s="27"/>
      <c r="KSS278" s="27"/>
      <c r="KST278" s="27"/>
      <c r="KSU278" s="27"/>
      <c r="KSV278" s="27"/>
      <c r="KSW278" s="27"/>
      <c r="KSX278" s="27"/>
      <c r="KSY278" s="27"/>
      <c r="KSZ278" s="27"/>
      <c r="KTA278" s="27"/>
      <c r="KTB278" s="27"/>
      <c r="KTC278" s="27"/>
      <c r="KTD278" s="27"/>
      <c r="KTE278" s="27"/>
      <c r="KTF278" s="27"/>
      <c r="KTG278" s="27"/>
      <c r="KTH278" s="27"/>
      <c r="KTI278" s="27"/>
      <c r="KTJ278" s="27"/>
      <c r="KTK278" s="27"/>
      <c r="KTL278" s="27"/>
      <c r="KTM278" s="27"/>
      <c r="KTN278" s="27"/>
      <c r="KTO278" s="27"/>
      <c r="KTP278" s="27"/>
      <c r="KTQ278" s="27"/>
      <c r="KTR278" s="27"/>
      <c r="KTS278" s="27"/>
      <c r="KTT278" s="27"/>
      <c r="KTU278" s="27"/>
      <c r="KTV278" s="27"/>
      <c r="KTW278" s="27"/>
      <c r="KTX278" s="27"/>
      <c r="KTY278" s="27"/>
      <c r="KTZ278" s="27"/>
      <c r="KUA278" s="27"/>
      <c r="KUB278" s="27"/>
      <c r="KUC278" s="27"/>
      <c r="KUD278" s="27"/>
      <c r="KUE278" s="27"/>
      <c r="KUF278" s="27"/>
      <c r="KUG278" s="27"/>
      <c r="KUH278" s="27"/>
      <c r="KUI278" s="27"/>
      <c r="KUJ278" s="27"/>
      <c r="KUK278" s="27"/>
      <c r="KUL278" s="27"/>
      <c r="KUM278" s="27"/>
      <c r="KUN278" s="27"/>
      <c r="KUO278" s="27"/>
      <c r="KUP278" s="27"/>
      <c r="KUQ278" s="27"/>
      <c r="KUR278" s="27"/>
      <c r="KUS278" s="27"/>
      <c r="KUT278" s="27"/>
      <c r="KUU278" s="27"/>
      <c r="KUV278" s="27"/>
      <c r="KUW278" s="27"/>
      <c r="KUX278" s="27"/>
      <c r="KUY278" s="27"/>
      <c r="KUZ278" s="27"/>
      <c r="KVA278" s="27"/>
      <c r="KVB278" s="27"/>
      <c r="KVC278" s="27"/>
      <c r="KVD278" s="27"/>
      <c r="KVE278" s="27"/>
      <c r="KVF278" s="27"/>
      <c r="KVG278" s="27"/>
      <c r="KVH278" s="27"/>
      <c r="KVI278" s="27"/>
      <c r="KVJ278" s="27"/>
      <c r="KVK278" s="27"/>
      <c r="KVL278" s="27"/>
      <c r="KVM278" s="27"/>
      <c r="KVN278" s="27"/>
      <c r="KVO278" s="27"/>
      <c r="KVP278" s="27"/>
      <c r="KVQ278" s="27"/>
      <c r="KVR278" s="27"/>
      <c r="KVS278" s="27"/>
      <c r="KVT278" s="27"/>
      <c r="KVU278" s="27"/>
      <c r="KVV278" s="27"/>
      <c r="KVW278" s="27"/>
      <c r="KVX278" s="27"/>
      <c r="KVY278" s="27"/>
      <c r="KVZ278" s="27"/>
      <c r="KWA278" s="27"/>
      <c r="KWB278" s="27"/>
      <c r="KWC278" s="27"/>
      <c r="KWD278" s="27"/>
      <c r="KWE278" s="27"/>
      <c r="KWF278" s="27"/>
      <c r="KWG278" s="27"/>
      <c r="KWH278" s="27"/>
      <c r="KWI278" s="27"/>
      <c r="KWJ278" s="27"/>
      <c r="KWK278" s="27"/>
      <c r="KWL278" s="27"/>
      <c r="KWM278" s="27"/>
      <c r="KWN278" s="27"/>
      <c r="KWO278" s="27"/>
      <c r="KWP278" s="27"/>
      <c r="KWQ278" s="27"/>
      <c r="KWR278" s="27"/>
      <c r="KWS278" s="27"/>
      <c r="KWT278" s="27"/>
      <c r="KWU278" s="27"/>
      <c r="KWV278" s="27"/>
      <c r="KWW278" s="27"/>
      <c r="KWX278" s="27"/>
      <c r="KWY278" s="27"/>
      <c r="KWZ278" s="27"/>
      <c r="KXA278" s="27"/>
      <c r="KXB278" s="27"/>
      <c r="KXC278" s="27"/>
      <c r="KXD278" s="27"/>
      <c r="KXE278" s="27"/>
      <c r="KXF278" s="27"/>
      <c r="KXG278" s="27"/>
      <c r="KXH278" s="27"/>
      <c r="KXI278" s="27"/>
      <c r="KXJ278" s="27"/>
      <c r="KXK278" s="27"/>
      <c r="KXL278" s="27"/>
      <c r="KXM278" s="27"/>
      <c r="KXN278" s="27"/>
      <c r="KXO278" s="27"/>
      <c r="KXP278" s="27"/>
      <c r="KXQ278" s="27"/>
      <c r="KXR278" s="27"/>
      <c r="KXS278" s="27"/>
      <c r="KXT278" s="27"/>
      <c r="KXU278" s="27"/>
      <c r="KXV278" s="27"/>
      <c r="KXW278" s="27"/>
      <c r="KXX278" s="27"/>
      <c r="KXY278" s="27"/>
      <c r="KXZ278" s="27"/>
      <c r="KYA278" s="27"/>
      <c r="KYB278" s="27"/>
      <c r="KYC278" s="27"/>
      <c r="KYD278" s="27"/>
      <c r="KYE278" s="27"/>
      <c r="KYF278" s="27"/>
      <c r="KYG278" s="27"/>
      <c r="KYH278" s="27"/>
      <c r="KYI278" s="27"/>
      <c r="KYJ278" s="27"/>
      <c r="KYK278" s="27"/>
      <c r="KYL278" s="27"/>
      <c r="KYM278" s="27"/>
      <c r="KYN278" s="27"/>
      <c r="KYO278" s="27"/>
      <c r="KYP278" s="27"/>
      <c r="KYQ278" s="27"/>
      <c r="KYR278" s="27"/>
      <c r="KYS278" s="27"/>
      <c r="KYT278" s="27"/>
      <c r="KYU278" s="27"/>
      <c r="KYV278" s="27"/>
      <c r="KYW278" s="27"/>
      <c r="KYX278" s="27"/>
      <c r="KYY278" s="27"/>
      <c r="KYZ278" s="27"/>
      <c r="KZA278" s="27"/>
      <c r="KZB278" s="27"/>
      <c r="KZC278" s="27"/>
      <c r="KZD278" s="27"/>
      <c r="KZE278" s="27"/>
      <c r="KZF278" s="27"/>
      <c r="KZG278" s="27"/>
      <c r="KZH278" s="27"/>
      <c r="KZI278" s="27"/>
      <c r="KZJ278" s="27"/>
      <c r="KZK278" s="27"/>
      <c r="KZL278" s="27"/>
      <c r="KZM278" s="27"/>
      <c r="KZN278" s="27"/>
      <c r="KZO278" s="27"/>
      <c r="KZP278" s="27"/>
      <c r="KZQ278" s="27"/>
      <c r="KZR278" s="27"/>
      <c r="KZS278" s="27"/>
      <c r="KZT278" s="27"/>
      <c r="KZU278" s="27"/>
      <c r="KZV278" s="27"/>
      <c r="KZW278" s="27"/>
      <c r="KZX278" s="27"/>
      <c r="KZY278" s="27"/>
      <c r="KZZ278" s="27"/>
      <c r="LAA278" s="27"/>
      <c r="LAB278" s="27"/>
      <c r="LAC278" s="27"/>
      <c r="LAD278" s="27"/>
      <c r="LAE278" s="27"/>
      <c r="LAF278" s="27"/>
      <c r="LAG278" s="27"/>
      <c r="LAH278" s="27"/>
      <c r="LAI278" s="27"/>
      <c r="LAJ278" s="27"/>
      <c r="LAK278" s="27"/>
      <c r="LAL278" s="27"/>
      <c r="LAM278" s="27"/>
      <c r="LAN278" s="27"/>
      <c r="LAO278" s="27"/>
      <c r="LAP278" s="27"/>
      <c r="LAQ278" s="27"/>
      <c r="LAR278" s="27"/>
      <c r="LAS278" s="27"/>
      <c r="LAT278" s="27"/>
      <c r="LAU278" s="27"/>
      <c r="LAV278" s="27"/>
      <c r="LAW278" s="27"/>
      <c r="LAX278" s="27"/>
      <c r="LAY278" s="27"/>
      <c r="LAZ278" s="27"/>
      <c r="LBA278" s="27"/>
      <c r="LBB278" s="27"/>
      <c r="LBC278" s="27"/>
      <c r="LBD278" s="27"/>
      <c r="LBE278" s="27"/>
      <c r="LBF278" s="27"/>
      <c r="LBG278" s="27"/>
      <c r="LBH278" s="27"/>
      <c r="LBI278" s="27"/>
      <c r="LBJ278" s="27"/>
      <c r="LBK278" s="27"/>
      <c r="LBL278" s="27"/>
      <c r="LBM278" s="27"/>
      <c r="LBN278" s="27"/>
      <c r="LBO278" s="27"/>
      <c r="LBP278" s="27"/>
      <c r="LBQ278" s="27"/>
      <c r="LBR278" s="27"/>
      <c r="LBS278" s="27"/>
      <c r="LBT278" s="27"/>
      <c r="LBU278" s="27"/>
      <c r="LBV278" s="27"/>
      <c r="LBW278" s="27"/>
      <c r="LBX278" s="27"/>
      <c r="LBY278" s="27"/>
      <c r="LBZ278" s="27"/>
      <c r="LCA278" s="27"/>
      <c r="LCB278" s="27"/>
      <c r="LCC278" s="27"/>
      <c r="LCD278" s="27"/>
      <c r="LCE278" s="27"/>
      <c r="LCF278" s="27"/>
      <c r="LCG278" s="27"/>
      <c r="LCH278" s="27"/>
      <c r="LCI278" s="27"/>
      <c r="LCJ278" s="27"/>
      <c r="LCK278" s="27"/>
      <c r="LCL278" s="27"/>
      <c r="LCM278" s="27"/>
      <c r="LCN278" s="27"/>
      <c r="LCO278" s="27"/>
      <c r="LCP278" s="27"/>
      <c r="LCQ278" s="27"/>
      <c r="LCR278" s="27"/>
      <c r="LCS278" s="27"/>
      <c r="LCT278" s="27"/>
      <c r="LCU278" s="27"/>
      <c r="LCV278" s="27"/>
      <c r="LCW278" s="27"/>
      <c r="LCX278" s="27"/>
      <c r="LCY278" s="27"/>
      <c r="LCZ278" s="27"/>
      <c r="LDA278" s="27"/>
      <c r="LDB278" s="27"/>
      <c r="LDC278" s="27"/>
      <c r="LDD278" s="27"/>
      <c r="LDE278" s="27"/>
      <c r="LDF278" s="27"/>
      <c r="LDG278" s="27"/>
      <c r="LDH278" s="27"/>
      <c r="LDI278" s="27"/>
      <c r="LDJ278" s="27"/>
      <c r="LDK278" s="27"/>
      <c r="LDL278" s="27"/>
      <c r="LDM278" s="27"/>
      <c r="LDN278" s="27"/>
      <c r="LDO278" s="27"/>
      <c r="LDP278" s="27"/>
      <c r="LDQ278" s="27"/>
      <c r="LDR278" s="27"/>
      <c r="LDS278" s="27"/>
      <c r="LDT278" s="27"/>
      <c r="LDU278" s="27"/>
      <c r="LDV278" s="27"/>
      <c r="LDW278" s="27"/>
      <c r="LDX278" s="27"/>
      <c r="LDY278" s="27"/>
      <c r="LDZ278" s="27"/>
      <c r="LEA278" s="27"/>
      <c r="LEB278" s="27"/>
      <c r="LEC278" s="27"/>
      <c r="LED278" s="27"/>
      <c r="LEE278" s="27"/>
      <c r="LEF278" s="27"/>
      <c r="LEG278" s="27"/>
      <c r="LEH278" s="27"/>
      <c r="LEI278" s="27"/>
      <c r="LEJ278" s="27"/>
      <c r="LEK278" s="27"/>
      <c r="LEL278" s="27"/>
      <c r="LEM278" s="27"/>
      <c r="LEN278" s="27"/>
      <c r="LEO278" s="27"/>
      <c r="LEP278" s="27"/>
      <c r="LEQ278" s="27"/>
      <c r="LER278" s="27"/>
      <c r="LES278" s="27"/>
      <c r="LET278" s="27"/>
      <c r="LEU278" s="27"/>
      <c r="LEV278" s="27"/>
      <c r="LEW278" s="27"/>
      <c r="LEX278" s="27"/>
      <c r="LEY278" s="27"/>
      <c r="LEZ278" s="27"/>
      <c r="LFA278" s="27"/>
      <c r="LFB278" s="27"/>
      <c r="LFC278" s="27"/>
      <c r="LFD278" s="27"/>
      <c r="LFE278" s="27"/>
      <c r="LFF278" s="27"/>
      <c r="LFG278" s="27"/>
      <c r="LFH278" s="27"/>
      <c r="LFI278" s="27"/>
      <c r="LFJ278" s="27"/>
      <c r="LFK278" s="27"/>
      <c r="LFL278" s="27"/>
      <c r="LFM278" s="27"/>
      <c r="LFN278" s="27"/>
      <c r="LFO278" s="27"/>
      <c r="LFP278" s="27"/>
      <c r="LFQ278" s="27"/>
      <c r="LFR278" s="27"/>
      <c r="LFS278" s="27"/>
      <c r="LFT278" s="27"/>
      <c r="LFU278" s="27"/>
      <c r="LFV278" s="27"/>
      <c r="LFW278" s="27"/>
      <c r="LFX278" s="27"/>
      <c r="LFY278" s="27"/>
      <c r="LFZ278" s="27"/>
      <c r="LGA278" s="27"/>
      <c r="LGB278" s="27"/>
      <c r="LGC278" s="27"/>
      <c r="LGD278" s="27"/>
      <c r="LGE278" s="27"/>
      <c r="LGF278" s="27"/>
      <c r="LGG278" s="27"/>
      <c r="LGH278" s="27"/>
      <c r="LGI278" s="27"/>
      <c r="LGJ278" s="27"/>
      <c r="LGK278" s="27"/>
      <c r="LGL278" s="27"/>
      <c r="LGM278" s="27"/>
      <c r="LGN278" s="27"/>
      <c r="LGO278" s="27"/>
      <c r="LGP278" s="27"/>
      <c r="LGQ278" s="27"/>
      <c r="LGR278" s="27"/>
      <c r="LGS278" s="27"/>
      <c r="LGT278" s="27"/>
      <c r="LGU278" s="27"/>
      <c r="LGV278" s="27"/>
      <c r="LGW278" s="27"/>
      <c r="LGX278" s="27"/>
      <c r="LGY278" s="27"/>
      <c r="LGZ278" s="27"/>
      <c r="LHA278" s="27"/>
      <c r="LHB278" s="27"/>
      <c r="LHC278" s="27"/>
      <c r="LHD278" s="27"/>
      <c r="LHE278" s="27"/>
      <c r="LHF278" s="27"/>
      <c r="LHG278" s="27"/>
      <c r="LHH278" s="27"/>
      <c r="LHI278" s="27"/>
      <c r="LHJ278" s="27"/>
      <c r="LHK278" s="27"/>
      <c r="LHL278" s="27"/>
      <c r="LHM278" s="27"/>
      <c r="LHN278" s="27"/>
      <c r="LHO278" s="27"/>
      <c r="LHP278" s="27"/>
      <c r="LHQ278" s="27"/>
      <c r="LHR278" s="27"/>
      <c r="LHS278" s="27"/>
      <c r="LHT278" s="27"/>
      <c r="LHU278" s="27"/>
      <c r="LHV278" s="27"/>
      <c r="LHW278" s="27"/>
      <c r="LHX278" s="27"/>
      <c r="LHY278" s="27"/>
      <c r="LHZ278" s="27"/>
      <c r="LIA278" s="27"/>
      <c r="LIB278" s="27"/>
      <c r="LIC278" s="27"/>
      <c r="LID278" s="27"/>
      <c r="LIE278" s="27"/>
      <c r="LIF278" s="27"/>
      <c r="LIG278" s="27"/>
      <c r="LIH278" s="27"/>
      <c r="LII278" s="27"/>
      <c r="LIJ278" s="27"/>
      <c r="LIK278" s="27"/>
      <c r="LIL278" s="27"/>
      <c r="LIM278" s="27"/>
      <c r="LIN278" s="27"/>
      <c r="LIO278" s="27"/>
      <c r="LIP278" s="27"/>
      <c r="LIQ278" s="27"/>
      <c r="LIR278" s="27"/>
      <c r="LIS278" s="27"/>
      <c r="LIT278" s="27"/>
      <c r="LIU278" s="27"/>
      <c r="LIV278" s="27"/>
      <c r="LIW278" s="27"/>
      <c r="LIX278" s="27"/>
      <c r="LIY278" s="27"/>
      <c r="LIZ278" s="27"/>
      <c r="LJA278" s="27"/>
      <c r="LJB278" s="27"/>
      <c r="LJC278" s="27"/>
      <c r="LJD278" s="27"/>
      <c r="LJE278" s="27"/>
      <c r="LJF278" s="27"/>
      <c r="LJG278" s="27"/>
      <c r="LJH278" s="27"/>
      <c r="LJI278" s="27"/>
      <c r="LJJ278" s="27"/>
      <c r="LJK278" s="27"/>
      <c r="LJL278" s="27"/>
      <c r="LJM278" s="27"/>
      <c r="LJN278" s="27"/>
      <c r="LJO278" s="27"/>
      <c r="LJP278" s="27"/>
      <c r="LJQ278" s="27"/>
      <c r="LJR278" s="27"/>
      <c r="LJS278" s="27"/>
      <c r="LJT278" s="27"/>
      <c r="LJU278" s="27"/>
      <c r="LJV278" s="27"/>
      <c r="LJW278" s="27"/>
      <c r="LJX278" s="27"/>
      <c r="LJY278" s="27"/>
      <c r="LJZ278" s="27"/>
      <c r="LKA278" s="27"/>
      <c r="LKB278" s="27"/>
      <c r="LKC278" s="27"/>
      <c r="LKD278" s="27"/>
      <c r="LKE278" s="27"/>
      <c r="LKF278" s="27"/>
      <c r="LKG278" s="27"/>
      <c r="LKH278" s="27"/>
      <c r="LKI278" s="27"/>
      <c r="LKJ278" s="27"/>
      <c r="LKK278" s="27"/>
      <c r="LKL278" s="27"/>
      <c r="LKM278" s="27"/>
      <c r="LKN278" s="27"/>
      <c r="LKO278" s="27"/>
      <c r="LKP278" s="27"/>
      <c r="LKQ278" s="27"/>
      <c r="LKR278" s="27"/>
      <c r="LKS278" s="27"/>
      <c r="LKT278" s="27"/>
      <c r="LKU278" s="27"/>
      <c r="LKV278" s="27"/>
      <c r="LKW278" s="27"/>
      <c r="LKX278" s="27"/>
      <c r="LKY278" s="27"/>
      <c r="LKZ278" s="27"/>
      <c r="LLA278" s="27"/>
      <c r="LLB278" s="27"/>
      <c r="LLC278" s="27"/>
      <c r="LLD278" s="27"/>
      <c r="LLE278" s="27"/>
      <c r="LLF278" s="27"/>
      <c r="LLG278" s="27"/>
      <c r="LLH278" s="27"/>
      <c r="LLI278" s="27"/>
      <c r="LLJ278" s="27"/>
      <c r="LLK278" s="27"/>
      <c r="LLL278" s="27"/>
      <c r="LLM278" s="27"/>
      <c r="LLN278" s="27"/>
      <c r="LLO278" s="27"/>
      <c r="LLP278" s="27"/>
      <c r="LLQ278" s="27"/>
      <c r="LLR278" s="27"/>
      <c r="LLS278" s="27"/>
      <c r="LLT278" s="27"/>
      <c r="LLU278" s="27"/>
      <c r="LLV278" s="27"/>
      <c r="LLW278" s="27"/>
      <c r="LLX278" s="27"/>
      <c r="LLY278" s="27"/>
      <c r="LLZ278" s="27"/>
      <c r="LMA278" s="27"/>
      <c r="LMB278" s="27"/>
      <c r="LMC278" s="27"/>
      <c r="LMD278" s="27"/>
      <c r="LME278" s="27"/>
      <c r="LMF278" s="27"/>
      <c r="LMG278" s="27"/>
      <c r="LMH278" s="27"/>
      <c r="LMI278" s="27"/>
      <c r="LMJ278" s="27"/>
      <c r="LMK278" s="27"/>
      <c r="LML278" s="27"/>
      <c r="LMM278" s="27"/>
      <c r="LMN278" s="27"/>
      <c r="LMO278" s="27"/>
      <c r="LMP278" s="27"/>
      <c r="LMQ278" s="27"/>
      <c r="LMR278" s="27"/>
      <c r="LMS278" s="27"/>
      <c r="LMT278" s="27"/>
      <c r="LMU278" s="27"/>
      <c r="LMV278" s="27"/>
      <c r="LMW278" s="27"/>
      <c r="LMX278" s="27"/>
      <c r="LMY278" s="27"/>
      <c r="LMZ278" s="27"/>
      <c r="LNA278" s="27"/>
      <c r="LNB278" s="27"/>
      <c r="LNC278" s="27"/>
      <c r="LND278" s="27"/>
      <c r="LNE278" s="27"/>
      <c r="LNF278" s="27"/>
      <c r="LNG278" s="27"/>
      <c r="LNH278" s="27"/>
      <c r="LNI278" s="27"/>
      <c r="LNJ278" s="27"/>
      <c r="LNK278" s="27"/>
      <c r="LNL278" s="27"/>
      <c r="LNM278" s="27"/>
      <c r="LNN278" s="27"/>
      <c r="LNO278" s="27"/>
      <c r="LNP278" s="27"/>
      <c r="LNQ278" s="27"/>
      <c r="LNR278" s="27"/>
      <c r="LNS278" s="27"/>
      <c r="LNT278" s="27"/>
      <c r="LNU278" s="27"/>
      <c r="LNV278" s="27"/>
      <c r="LNW278" s="27"/>
      <c r="LNX278" s="27"/>
      <c r="LNY278" s="27"/>
      <c r="LNZ278" s="27"/>
      <c r="LOA278" s="27"/>
      <c r="LOB278" s="27"/>
      <c r="LOC278" s="27"/>
      <c r="LOD278" s="27"/>
      <c r="LOE278" s="27"/>
      <c r="LOF278" s="27"/>
      <c r="LOG278" s="27"/>
      <c r="LOH278" s="27"/>
      <c r="LOI278" s="27"/>
      <c r="LOJ278" s="27"/>
      <c r="LOK278" s="27"/>
      <c r="LOL278" s="27"/>
      <c r="LOM278" s="27"/>
      <c r="LON278" s="27"/>
      <c r="LOO278" s="27"/>
      <c r="LOP278" s="27"/>
      <c r="LOQ278" s="27"/>
      <c r="LOR278" s="27"/>
      <c r="LOS278" s="27"/>
      <c r="LOT278" s="27"/>
      <c r="LOU278" s="27"/>
      <c r="LOV278" s="27"/>
      <c r="LOW278" s="27"/>
      <c r="LOX278" s="27"/>
      <c r="LOY278" s="27"/>
      <c r="LOZ278" s="27"/>
      <c r="LPA278" s="27"/>
      <c r="LPB278" s="27"/>
      <c r="LPC278" s="27"/>
      <c r="LPD278" s="27"/>
      <c r="LPE278" s="27"/>
      <c r="LPF278" s="27"/>
      <c r="LPG278" s="27"/>
      <c r="LPH278" s="27"/>
      <c r="LPI278" s="27"/>
      <c r="LPJ278" s="27"/>
      <c r="LPK278" s="27"/>
      <c r="LPL278" s="27"/>
      <c r="LPM278" s="27"/>
      <c r="LPN278" s="27"/>
      <c r="LPO278" s="27"/>
      <c r="LPP278" s="27"/>
      <c r="LPQ278" s="27"/>
      <c r="LPR278" s="27"/>
      <c r="LPS278" s="27"/>
      <c r="LPT278" s="27"/>
      <c r="LPU278" s="27"/>
      <c r="LPV278" s="27"/>
      <c r="LPW278" s="27"/>
      <c r="LPX278" s="27"/>
      <c r="LPY278" s="27"/>
      <c r="LPZ278" s="27"/>
      <c r="LQA278" s="27"/>
      <c r="LQB278" s="27"/>
      <c r="LQC278" s="27"/>
      <c r="LQD278" s="27"/>
      <c r="LQE278" s="27"/>
      <c r="LQF278" s="27"/>
      <c r="LQG278" s="27"/>
      <c r="LQH278" s="27"/>
      <c r="LQI278" s="27"/>
      <c r="LQJ278" s="27"/>
      <c r="LQK278" s="27"/>
      <c r="LQL278" s="27"/>
      <c r="LQM278" s="27"/>
      <c r="LQN278" s="27"/>
      <c r="LQO278" s="27"/>
      <c r="LQP278" s="27"/>
      <c r="LQQ278" s="27"/>
      <c r="LQR278" s="27"/>
      <c r="LQS278" s="27"/>
      <c r="LQT278" s="27"/>
      <c r="LQU278" s="27"/>
      <c r="LQV278" s="27"/>
      <c r="LQW278" s="27"/>
      <c r="LQX278" s="27"/>
      <c r="LQY278" s="27"/>
      <c r="LQZ278" s="27"/>
      <c r="LRA278" s="27"/>
      <c r="LRB278" s="27"/>
      <c r="LRC278" s="27"/>
      <c r="LRD278" s="27"/>
      <c r="LRE278" s="27"/>
      <c r="LRF278" s="27"/>
      <c r="LRG278" s="27"/>
      <c r="LRH278" s="27"/>
      <c r="LRI278" s="27"/>
      <c r="LRJ278" s="27"/>
      <c r="LRK278" s="27"/>
      <c r="LRL278" s="27"/>
      <c r="LRM278" s="27"/>
      <c r="LRN278" s="27"/>
      <c r="LRO278" s="27"/>
      <c r="LRP278" s="27"/>
      <c r="LRQ278" s="27"/>
      <c r="LRR278" s="27"/>
      <c r="LRS278" s="27"/>
      <c r="LRT278" s="27"/>
      <c r="LRU278" s="27"/>
      <c r="LRV278" s="27"/>
      <c r="LRW278" s="27"/>
      <c r="LRX278" s="27"/>
      <c r="LRY278" s="27"/>
      <c r="LRZ278" s="27"/>
      <c r="LSA278" s="27"/>
      <c r="LSB278" s="27"/>
      <c r="LSC278" s="27"/>
      <c r="LSD278" s="27"/>
      <c r="LSE278" s="27"/>
      <c r="LSF278" s="27"/>
      <c r="LSG278" s="27"/>
      <c r="LSH278" s="27"/>
      <c r="LSI278" s="27"/>
      <c r="LSJ278" s="27"/>
      <c r="LSK278" s="27"/>
      <c r="LSL278" s="27"/>
      <c r="LSM278" s="27"/>
      <c r="LSN278" s="27"/>
      <c r="LSO278" s="27"/>
      <c r="LSP278" s="27"/>
      <c r="LSQ278" s="27"/>
      <c r="LSR278" s="27"/>
      <c r="LSS278" s="27"/>
      <c r="LST278" s="27"/>
      <c r="LSU278" s="27"/>
      <c r="LSV278" s="27"/>
      <c r="LSW278" s="27"/>
      <c r="LSX278" s="27"/>
      <c r="LSY278" s="27"/>
      <c r="LSZ278" s="27"/>
      <c r="LTA278" s="27"/>
      <c r="LTB278" s="27"/>
      <c r="LTC278" s="27"/>
      <c r="LTD278" s="27"/>
      <c r="LTE278" s="27"/>
      <c r="LTF278" s="27"/>
      <c r="LTG278" s="27"/>
      <c r="LTH278" s="27"/>
      <c r="LTI278" s="27"/>
      <c r="LTJ278" s="27"/>
      <c r="LTK278" s="27"/>
      <c r="LTL278" s="27"/>
      <c r="LTM278" s="27"/>
      <c r="LTN278" s="27"/>
      <c r="LTO278" s="27"/>
      <c r="LTP278" s="27"/>
      <c r="LTQ278" s="27"/>
      <c r="LTR278" s="27"/>
      <c r="LTS278" s="27"/>
      <c r="LTT278" s="27"/>
      <c r="LTU278" s="27"/>
      <c r="LTV278" s="27"/>
      <c r="LTW278" s="27"/>
      <c r="LTX278" s="27"/>
      <c r="LTY278" s="27"/>
      <c r="LTZ278" s="27"/>
      <c r="LUA278" s="27"/>
      <c r="LUB278" s="27"/>
      <c r="LUC278" s="27"/>
      <c r="LUD278" s="27"/>
      <c r="LUE278" s="27"/>
      <c r="LUF278" s="27"/>
      <c r="LUG278" s="27"/>
      <c r="LUH278" s="27"/>
      <c r="LUI278" s="27"/>
      <c r="LUJ278" s="27"/>
      <c r="LUK278" s="27"/>
      <c r="LUL278" s="27"/>
      <c r="LUM278" s="27"/>
      <c r="LUN278" s="27"/>
      <c r="LUO278" s="27"/>
      <c r="LUP278" s="27"/>
      <c r="LUQ278" s="27"/>
      <c r="LUR278" s="27"/>
      <c r="LUS278" s="27"/>
      <c r="LUT278" s="27"/>
      <c r="LUU278" s="27"/>
      <c r="LUV278" s="27"/>
      <c r="LUW278" s="27"/>
      <c r="LUX278" s="27"/>
      <c r="LUY278" s="27"/>
      <c r="LUZ278" s="27"/>
      <c r="LVA278" s="27"/>
      <c r="LVB278" s="27"/>
      <c r="LVC278" s="27"/>
      <c r="LVD278" s="27"/>
      <c r="LVE278" s="27"/>
      <c r="LVF278" s="27"/>
      <c r="LVG278" s="27"/>
      <c r="LVH278" s="27"/>
      <c r="LVI278" s="27"/>
      <c r="LVJ278" s="27"/>
      <c r="LVK278" s="27"/>
      <c r="LVL278" s="27"/>
      <c r="LVM278" s="27"/>
      <c r="LVN278" s="27"/>
      <c r="LVO278" s="27"/>
      <c r="LVP278" s="27"/>
      <c r="LVQ278" s="27"/>
      <c r="LVR278" s="27"/>
      <c r="LVS278" s="27"/>
      <c r="LVT278" s="27"/>
      <c r="LVU278" s="27"/>
      <c r="LVV278" s="27"/>
      <c r="LVW278" s="27"/>
      <c r="LVX278" s="27"/>
      <c r="LVY278" s="27"/>
      <c r="LVZ278" s="27"/>
      <c r="LWA278" s="27"/>
      <c r="LWB278" s="27"/>
      <c r="LWC278" s="27"/>
      <c r="LWD278" s="27"/>
      <c r="LWE278" s="27"/>
      <c r="LWF278" s="27"/>
      <c r="LWG278" s="27"/>
      <c r="LWH278" s="27"/>
      <c r="LWI278" s="27"/>
      <c r="LWJ278" s="27"/>
      <c r="LWK278" s="27"/>
      <c r="LWL278" s="27"/>
      <c r="LWM278" s="27"/>
      <c r="LWN278" s="27"/>
      <c r="LWO278" s="27"/>
      <c r="LWP278" s="27"/>
      <c r="LWQ278" s="27"/>
      <c r="LWR278" s="27"/>
      <c r="LWS278" s="27"/>
      <c r="LWT278" s="27"/>
      <c r="LWU278" s="27"/>
      <c r="LWV278" s="27"/>
      <c r="LWW278" s="27"/>
      <c r="LWX278" s="27"/>
      <c r="LWY278" s="27"/>
      <c r="LWZ278" s="27"/>
      <c r="LXA278" s="27"/>
      <c r="LXB278" s="27"/>
      <c r="LXC278" s="27"/>
      <c r="LXD278" s="27"/>
      <c r="LXE278" s="27"/>
      <c r="LXF278" s="27"/>
      <c r="LXG278" s="27"/>
      <c r="LXH278" s="27"/>
      <c r="LXI278" s="27"/>
      <c r="LXJ278" s="27"/>
      <c r="LXK278" s="27"/>
      <c r="LXL278" s="27"/>
      <c r="LXM278" s="27"/>
      <c r="LXN278" s="27"/>
      <c r="LXO278" s="27"/>
      <c r="LXP278" s="27"/>
      <c r="LXQ278" s="27"/>
      <c r="LXR278" s="27"/>
      <c r="LXS278" s="27"/>
      <c r="LXT278" s="27"/>
      <c r="LXU278" s="27"/>
      <c r="LXV278" s="27"/>
      <c r="LXW278" s="27"/>
      <c r="LXX278" s="27"/>
      <c r="LXY278" s="27"/>
      <c r="LXZ278" s="27"/>
      <c r="LYA278" s="27"/>
      <c r="LYB278" s="27"/>
      <c r="LYC278" s="27"/>
      <c r="LYD278" s="27"/>
      <c r="LYE278" s="27"/>
      <c r="LYF278" s="27"/>
      <c r="LYG278" s="27"/>
      <c r="LYH278" s="27"/>
      <c r="LYI278" s="27"/>
      <c r="LYJ278" s="27"/>
      <c r="LYK278" s="27"/>
      <c r="LYL278" s="27"/>
      <c r="LYM278" s="27"/>
      <c r="LYN278" s="27"/>
      <c r="LYO278" s="27"/>
      <c r="LYP278" s="27"/>
      <c r="LYQ278" s="27"/>
      <c r="LYR278" s="27"/>
      <c r="LYS278" s="27"/>
      <c r="LYT278" s="27"/>
      <c r="LYU278" s="27"/>
      <c r="LYV278" s="27"/>
      <c r="LYW278" s="27"/>
      <c r="LYX278" s="27"/>
      <c r="LYY278" s="27"/>
      <c r="LYZ278" s="27"/>
      <c r="LZA278" s="27"/>
      <c r="LZB278" s="27"/>
      <c r="LZC278" s="27"/>
      <c r="LZD278" s="27"/>
      <c r="LZE278" s="27"/>
      <c r="LZF278" s="27"/>
      <c r="LZG278" s="27"/>
      <c r="LZH278" s="27"/>
      <c r="LZI278" s="27"/>
      <c r="LZJ278" s="27"/>
      <c r="LZK278" s="27"/>
      <c r="LZL278" s="27"/>
      <c r="LZM278" s="27"/>
      <c r="LZN278" s="27"/>
      <c r="LZO278" s="27"/>
      <c r="LZP278" s="27"/>
      <c r="LZQ278" s="27"/>
      <c r="LZR278" s="27"/>
      <c r="LZS278" s="27"/>
      <c r="LZT278" s="27"/>
      <c r="LZU278" s="27"/>
      <c r="LZV278" s="27"/>
      <c r="LZW278" s="27"/>
      <c r="LZX278" s="27"/>
      <c r="LZY278" s="27"/>
      <c r="LZZ278" s="27"/>
      <c r="MAA278" s="27"/>
      <c r="MAB278" s="27"/>
      <c r="MAC278" s="27"/>
      <c r="MAD278" s="27"/>
      <c r="MAE278" s="27"/>
      <c r="MAF278" s="27"/>
      <c r="MAG278" s="27"/>
      <c r="MAH278" s="27"/>
      <c r="MAI278" s="27"/>
      <c r="MAJ278" s="27"/>
      <c r="MAK278" s="27"/>
      <c r="MAL278" s="27"/>
      <c r="MAM278" s="27"/>
      <c r="MAN278" s="27"/>
      <c r="MAO278" s="27"/>
      <c r="MAP278" s="27"/>
      <c r="MAQ278" s="27"/>
      <c r="MAR278" s="27"/>
      <c r="MAS278" s="27"/>
      <c r="MAT278" s="27"/>
      <c r="MAU278" s="27"/>
      <c r="MAV278" s="27"/>
      <c r="MAW278" s="27"/>
      <c r="MAX278" s="27"/>
      <c r="MAY278" s="27"/>
      <c r="MAZ278" s="27"/>
      <c r="MBA278" s="27"/>
      <c r="MBB278" s="27"/>
      <c r="MBC278" s="27"/>
      <c r="MBD278" s="27"/>
      <c r="MBE278" s="27"/>
      <c r="MBF278" s="27"/>
      <c r="MBG278" s="27"/>
      <c r="MBH278" s="27"/>
      <c r="MBI278" s="27"/>
      <c r="MBJ278" s="27"/>
      <c r="MBK278" s="27"/>
      <c r="MBL278" s="27"/>
      <c r="MBM278" s="27"/>
      <c r="MBN278" s="27"/>
      <c r="MBO278" s="27"/>
      <c r="MBP278" s="27"/>
      <c r="MBQ278" s="27"/>
      <c r="MBR278" s="27"/>
      <c r="MBS278" s="27"/>
      <c r="MBT278" s="27"/>
      <c r="MBU278" s="27"/>
      <c r="MBV278" s="27"/>
      <c r="MBW278" s="27"/>
      <c r="MBX278" s="27"/>
      <c r="MBY278" s="27"/>
      <c r="MBZ278" s="27"/>
      <c r="MCA278" s="27"/>
      <c r="MCB278" s="27"/>
      <c r="MCC278" s="27"/>
      <c r="MCD278" s="27"/>
      <c r="MCE278" s="27"/>
      <c r="MCF278" s="27"/>
      <c r="MCG278" s="27"/>
      <c r="MCH278" s="27"/>
      <c r="MCI278" s="27"/>
      <c r="MCJ278" s="27"/>
      <c r="MCK278" s="27"/>
      <c r="MCL278" s="27"/>
      <c r="MCM278" s="27"/>
      <c r="MCN278" s="27"/>
      <c r="MCO278" s="27"/>
      <c r="MCP278" s="27"/>
      <c r="MCQ278" s="27"/>
      <c r="MCR278" s="27"/>
      <c r="MCS278" s="27"/>
      <c r="MCT278" s="27"/>
      <c r="MCU278" s="27"/>
      <c r="MCV278" s="27"/>
      <c r="MCW278" s="27"/>
      <c r="MCX278" s="27"/>
      <c r="MCY278" s="27"/>
      <c r="MCZ278" s="27"/>
      <c r="MDA278" s="27"/>
      <c r="MDB278" s="27"/>
      <c r="MDC278" s="27"/>
      <c r="MDD278" s="27"/>
      <c r="MDE278" s="27"/>
      <c r="MDF278" s="27"/>
      <c r="MDG278" s="27"/>
      <c r="MDH278" s="27"/>
      <c r="MDI278" s="27"/>
      <c r="MDJ278" s="27"/>
      <c r="MDK278" s="27"/>
      <c r="MDL278" s="27"/>
      <c r="MDM278" s="27"/>
      <c r="MDN278" s="27"/>
      <c r="MDO278" s="27"/>
      <c r="MDP278" s="27"/>
      <c r="MDQ278" s="27"/>
      <c r="MDR278" s="27"/>
      <c r="MDS278" s="27"/>
      <c r="MDT278" s="27"/>
      <c r="MDU278" s="27"/>
      <c r="MDV278" s="27"/>
      <c r="MDW278" s="27"/>
      <c r="MDX278" s="27"/>
      <c r="MDY278" s="27"/>
      <c r="MDZ278" s="27"/>
      <c r="MEA278" s="27"/>
      <c r="MEB278" s="27"/>
      <c r="MEC278" s="27"/>
      <c r="MED278" s="27"/>
      <c r="MEE278" s="27"/>
      <c r="MEF278" s="27"/>
      <c r="MEG278" s="27"/>
      <c r="MEH278" s="27"/>
      <c r="MEI278" s="27"/>
      <c r="MEJ278" s="27"/>
      <c r="MEK278" s="27"/>
      <c r="MEL278" s="27"/>
      <c r="MEM278" s="27"/>
      <c r="MEN278" s="27"/>
      <c r="MEO278" s="27"/>
      <c r="MEP278" s="27"/>
      <c r="MEQ278" s="27"/>
      <c r="MER278" s="27"/>
      <c r="MES278" s="27"/>
      <c r="MET278" s="27"/>
      <c r="MEU278" s="27"/>
      <c r="MEV278" s="27"/>
      <c r="MEW278" s="27"/>
      <c r="MEX278" s="27"/>
      <c r="MEY278" s="27"/>
      <c r="MEZ278" s="27"/>
      <c r="MFA278" s="27"/>
      <c r="MFB278" s="27"/>
      <c r="MFC278" s="27"/>
      <c r="MFD278" s="27"/>
      <c r="MFE278" s="27"/>
      <c r="MFF278" s="27"/>
      <c r="MFG278" s="27"/>
      <c r="MFH278" s="27"/>
      <c r="MFI278" s="27"/>
      <c r="MFJ278" s="27"/>
      <c r="MFK278" s="27"/>
      <c r="MFL278" s="27"/>
      <c r="MFM278" s="27"/>
      <c r="MFN278" s="27"/>
      <c r="MFO278" s="27"/>
      <c r="MFP278" s="27"/>
      <c r="MFQ278" s="27"/>
      <c r="MFR278" s="27"/>
      <c r="MFS278" s="27"/>
      <c r="MFT278" s="27"/>
      <c r="MFU278" s="27"/>
      <c r="MFV278" s="27"/>
      <c r="MFW278" s="27"/>
      <c r="MFX278" s="27"/>
      <c r="MFY278" s="27"/>
      <c r="MFZ278" s="27"/>
      <c r="MGA278" s="27"/>
      <c r="MGB278" s="27"/>
      <c r="MGC278" s="27"/>
      <c r="MGD278" s="27"/>
      <c r="MGE278" s="27"/>
      <c r="MGF278" s="27"/>
      <c r="MGG278" s="27"/>
      <c r="MGH278" s="27"/>
      <c r="MGI278" s="27"/>
      <c r="MGJ278" s="27"/>
      <c r="MGK278" s="27"/>
      <c r="MGL278" s="27"/>
      <c r="MGM278" s="27"/>
      <c r="MGN278" s="27"/>
      <c r="MGO278" s="27"/>
      <c r="MGP278" s="27"/>
      <c r="MGQ278" s="27"/>
      <c r="MGR278" s="27"/>
      <c r="MGS278" s="27"/>
      <c r="MGT278" s="27"/>
      <c r="MGU278" s="27"/>
      <c r="MGV278" s="27"/>
      <c r="MGW278" s="27"/>
      <c r="MGX278" s="27"/>
      <c r="MGY278" s="27"/>
      <c r="MGZ278" s="27"/>
      <c r="MHA278" s="27"/>
      <c r="MHB278" s="27"/>
      <c r="MHC278" s="27"/>
      <c r="MHD278" s="27"/>
      <c r="MHE278" s="27"/>
      <c r="MHF278" s="27"/>
      <c r="MHG278" s="27"/>
      <c r="MHH278" s="27"/>
      <c r="MHI278" s="27"/>
      <c r="MHJ278" s="27"/>
      <c r="MHK278" s="27"/>
      <c r="MHL278" s="27"/>
      <c r="MHM278" s="27"/>
      <c r="MHN278" s="27"/>
      <c r="MHO278" s="27"/>
      <c r="MHP278" s="27"/>
      <c r="MHQ278" s="27"/>
      <c r="MHR278" s="27"/>
      <c r="MHS278" s="27"/>
      <c r="MHT278" s="27"/>
      <c r="MHU278" s="27"/>
      <c r="MHV278" s="27"/>
      <c r="MHW278" s="27"/>
      <c r="MHX278" s="27"/>
      <c r="MHY278" s="27"/>
      <c r="MHZ278" s="27"/>
      <c r="MIA278" s="27"/>
      <c r="MIB278" s="27"/>
      <c r="MIC278" s="27"/>
      <c r="MID278" s="27"/>
      <c r="MIE278" s="27"/>
      <c r="MIF278" s="27"/>
      <c r="MIG278" s="27"/>
      <c r="MIH278" s="27"/>
      <c r="MII278" s="27"/>
      <c r="MIJ278" s="27"/>
      <c r="MIK278" s="27"/>
      <c r="MIL278" s="27"/>
      <c r="MIM278" s="27"/>
      <c r="MIN278" s="27"/>
      <c r="MIO278" s="27"/>
      <c r="MIP278" s="27"/>
      <c r="MIQ278" s="27"/>
      <c r="MIR278" s="27"/>
      <c r="MIS278" s="27"/>
      <c r="MIT278" s="27"/>
      <c r="MIU278" s="27"/>
      <c r="MIV278" s="27"/>
      <c r="MIW278" s="27"/>
      <c r="MIX278" s="27"/>
      <c r="MIY278" s="27"/>
      <c r="MIZ278" s="27"/>
      <c r="MJA278" s="27"/>
      <c r="MJB278" s="27"/>
      <c r="MJC278" s="27"/>
      <c r="MJD278" s="27"/>
      <c r="MJE278" s="27"/>
      <c r="MJF278" s="27"/>
      <c r="MJG278" s="27"/>
      <c r="MJH278" s="27"/>
      <c r="MJI278" s="27"/>
      <c r="MJJ278" s="27"/>
      <c r="MJK278" s="27"/>
      <c r="MJL278" s="27"/>
      <c r="MJM278" s="27"/>
      <c r="MJN278" s="27"/>
      <c r="MJO278" s="27"/>
      <c r="MJP278" s="27"/>
      <c r="MJQ278" s="27"/>
      <c r="MJR278" s="27"/>
      <c r="MJS278" s="27"/>
      <c r="MJT278" s="27"/>
      <c r="MJU278" s="27"/>
      <c r="MJV278" s="27"/>
      <c r="MJW278" s="27"/>
      <c r="MJX278" s="27"/>
      <c r="MJY278" s="27"/>
      <c r="MJZ278" s="27"/>
      <c r="MKA278" s="27"/>
      <c r="MKB278" s="27"/>
      <c r="MKC278" s="27"/>
      <c r="MKD278" s="27"/>
      <c r="MKE278" s="27"/>
      <c r="MKF278" s="27"/>
      <c r="MKG278" s="27"/>
      <c r="MKH278" s="27"/>
      <c r="MKI278" s="27"/>
      <c r="MKJ278" s="27"/>
      <c r="MKK278" s="27"/>
      <c r="MKL278" s="27"/>
      <c r="MKM278" s="27"/>
      <c r="MKN278" s="27"/>
      <c r="MKO278" s="27"/>
      <c r="MKP278" s="27"/>
      <c r="MKQ278" s="27"/>
      <c r="MKR278" s="27"/>
      <c r="MKS278" s="27"/>
      <c r="MKT278" s="27"/>
      <c r="MKU278" s="27"/>
      <c r="MKV278" s="27"/>
      <c r="MKW278" s="27"/>
      <c r="MKX278" s="27"/>
      <c r="MKY278" s="27"/>
      <c r="MKZ278" s="27"/>
      <c r="MLA278" s="27"/>
      <c r="MLB278" s="27"/>
      <c r="MLC278" s="27"/>
      <c r="MLD278" s="27"/>
      <c r="MLE278" s="27"/>
      <c r="MLF278" s="27"/>
      <c r="MLG278" s="27"/>
      <c r="MLH278" s="27"/>
      <c r="MLI278" s="27"/>
      <c r="MLJ278" s="27"/>
      <c r="MLK278" s="27"/>
      <c r="MLL278" s="27"/>
      <c r="MLM278" s="27"/>
      <c r="MLN278" s="27"/>
      <c r="MLO278" s="27"/>
      <c r="MLP278" s="27"/>
      <c r="MLQ278" s="27"/>
      <c r="MLR278" s="27"/>
      <c r="MLS278" s="27"/>
      <c r="MLT278" s="27"/>
      <c r="MLU278" s="27"/>
      <c r="MLV278" s="27"/>
      <c r="MLW278" s="27"/>
      <c r="MLX278" s="27"/>
      <c r="MLY278" s="27"/>
      <c r="MLZ278" s="27"/>
      <c r="MMA278" s="27"/>
      <c r="MMB278" s="27"/>
      <c r="MMC278" s="27"/>
      <c r="MMD278" s="27"/>
      <c r="MME278" s="27"/>
      <c r="MMF278" s="27"/>
      <c r="MMG278" s="27"/>
      <c r="MMH278" s="27"/>
      <c r="MMI278" s="27"/>
      <c r="MMJ278" s="27"/>
      <c r="MMK278" s="27"/>
      <c r="MML278" s="27"/>
      <c r="MMM278" s="27"/>
      <c r="MMN278" s="27"/>
      <c r="MMO278" s="27"/>
      <c r="MMP278" s="27"/>
      <c r="MMQ278" s="27"/>
      <c r="MMR278" s="27"/>
      <c r="MMS278" s="27"/>
      <c r="MMT278" s="27"/>
      <c r="MMU278" s="27"/>
      <c r="MMV278" s="27"/>
      <c r="MMW278" s="27"/>
      <c r="MMX278" s="27"/>
      <c r="MMY278" s="27"/>
      <c r="MMZ278" s="27"/>
      <c r="MNA278" s="27"/>
      <c r="MNB278" s="27"/>
      <c r="MNC278" s="27"/>
      <c r="MND278" s="27"/>
      <c r="MNE278" s="27"/>
      <c r="MNF278" s="27"/>
      <c r="MNG278" s="27"/>
      <c r="MNH278" s="27"/>
      <c r="MNI278" s="27"/>
      <c r="MNJ278" s="27"/>
      <c r="MNK278" s="27"/>
      <c r="MNL278" s="27"/>
      <c r="MNM278" s="27"/>
      <c r="MNN278" s="27"/>
      <c r="MNO278" s="27"/>
      <c r="MNP278" s="27"/>
      <c r="MNQ278" s="27"/>
      <c r="MNR278" s="27"/>
      <c r="MNS278" s="27"/>
      <c r="MNT278" s="27"/>
      <c r="MNU278" s="27"/>
      <c r="MNV278" s="27"/>
      <c r="MNW278" s="27"/>
      <c r="MNX278" s="27"/>
      <c r="MNY278" s="27"/>
      <c r="MNZ278" s="27"/>
      <c r="MOA278" s="27"/>
      <c r="MOB278" s="27"/>
      <c r="MOC278" s="27"/>
      <c r="MOD278" s="27"/>
      <c r="MOE278" s="27"/>
      <c r="MOF278" s="27"/>
      <c r="MOG278" s="27"/>
      <c r="MOH278" s="27"/>
      <c r="MOI278" s="27"/>
      <c r="MOJ278" s="27"/>
      <c r="MOK278" s="27"/>
      <c r="MOL278" s="27"/>
      <c r="MOM278" s="27"/>
      <c r="MON278" s="27"/>
      <c r="MOO278" s="27"/>
      <c r="MOP278" s="27"/>
      <c r="MOQ278" s="27"/>
      <c r="MOR278" s="27"/>
      <c r="MOS278" s="27"/>
      <c r="MOT278" s="27"/>
      <c r="MOU278" s="27"/>
      <c r="MOV278" s="27"/>
      <c r="MOW278" s="27"/>
      <c r="MOX278" s="27"/>
      <c r="MOY278" s="27"/>
      <c r="MOZ278" s="27"/>
      <c r="MPA278" s="27"/>
      <c r="MPB278" s="27"/>
      <c r="MPC278" s="27"/>
      <c r="MPD278" s="27"/>
      <c r="MPE278" s="27"/>
      <c r="MPF278" s="27"/>
      <c r="MPG278" s="27"/>
      <c r="MPH278" s="27"/>
      <c r="MPI278" s="27"/>
      <c r="MPJ278" s="27"/>
      <c r="MPK278" s="27"/>
      <c r="MPL278" s="27"/>
      <c r="MPM278" s="27"/>
      <c r="MPN278" s="27"/>
      <c r="MPO278" s="27"/>
      <c r="MPP278" s="27"/>
      <c r="MPQ278" s="27"/>
      <c r="MPR278" s="27"/>
      <c r="MPS278" s="27"/>
      <c r="MPT278" s="27"/>
      <c r="MPU278" s="27"/>
      <c r="MPV278" s="27"/>
      <c r="MPW278" s="27"/>
      <c r="MPX278" s="27"/>
      <c r="MPY278" s="27"/>
      <c r="MPZ278" s="27"/>
      <c r="MQA278" s="27"/>
      <c r="MQB278" s="27"/>
      <c r="MQC278" s="27"/>
      <c r="MQD278" s="27"/>
      <c r="MQE278" s="27"/>
      <c r="MQF278" s="27"/>
      <c r="MQG278" s="27"/>
      <c r="MQH278" s="27"/>
      <c r="MQI278" s="27"/>
      <c r="MQJ278" s="27"/>
      <c r="MQK278" s="27"/>
      <c r="MQL278" s="27"/>
      <c r="MQM278" s="27"/>
      <c r="MQN278" s="27"/>
      <c r="MQO278" s="27"/>
      <c r="MQP278" s="27"/>
      <c r="MQQ278" s="27"/>
      <c r="MQR278" s="27"/>
      <c r="MQS278" s="27"/>
      <c r="MQT278" s="27"/>
      <c r="MQU278" s="27"/>
      <c r="MQV278" s="27"/>
      <c r="MQW278" s="27"/>
      <c r="MQX278" s="27"/>
      <c r="MQY278" s="27"/>
      <c r="MQZ278" s="27"/>
      <c r="MRA278" s="27"/>
      <c r="MRB278" s="27"/>
      <c r="MRC278" s="27"/>
      <c r="MRD278" s="27"/>
      <c r="MRE278" s="27"/>
      <c r="MRF278" s="27"/>
      <c r="MRG278" s="27"/>
      <c r="MRH278" s="27"/>
      <c r="MRI278" s="27"/>
      <c r="MRJ278" s="27"/>
      <c r="MRK278" s="27"/>
      <c r="MRL278" s="27"/>
      <c r="MRM278" s="27"/>
      <c r="MRN278" s="27"/>
      <c r="MRO278" s="27"/>
      <c r="MRP278" s="27"/>
      <c r="MRQ278" s="27"/>
      <c r="MRR278" s="27"/>
      <c r="MRS278" s="27"/>
      <c r="MRT278" s="27"/>
      <c r="MRU278" s="27"/>
      <c r="MRV278" s="27"/>
      <c r="MRW278" s="27"/>
      <c r="MRX278" s="27"/>
      <c r="MRY278" s="27"/>
      <c r="MRZ278" s="27"/>
      <c r="MSA278" s="27"/>
      <c r="MSB278" s="27"/>
      <c r="MSC278" s="27"/>
      <c r="MSD278" s="27"/>
      <c r="MSE278" s="27"/>
      <c r="MSF278" s="27"/>
      <c r="MSG278" s="27"/>
      <c r="MSH278" s="27"/>
      <c r="MSI278" s="27"/>
      <c r="MSJ278" s="27"/>
      <c r="MSK278" s="27"/>
      <c r="MSL278" s="27"/>
      <c r="MSM278" s="27"/>
      <c r="MSN278" s="27"/>
      <c r="MSO278" s="27"/>
      <c r="MSP278" s="27"/>
      <c r="MSQ278" s="27"/>
      <c r="MSR278" s="27"/>
      <c r="MSS278" s="27"/>
      <c r="MST278" s="27"/>
      <c r="MSU278" s="27"/>
      <c r="MSV278" s="27"/>
      <c r="MSW278" s="27"/>
      <c r="MSX278" s="27"/>
      <c r="MSY278" s="27"/>
      <c r="MSZ278" s="27"/>
      <c r="MTA278" s="27"/>
      <c r="MTB278" s="27"/>
      <c r="MTC278" s="27"/>
      <c r="MTD278" s="27"/>
      <c r="MTE278" s="27"/>
      <c r="MTF278" s="27"/>
      <c r="MTG278" s="27"/>
      <c r="MTH278" s="27"/>
      <c r="MTI278" s="27"/>
      <c r="MTJ278" s="27"/>
      <c r="MTK278" s="27"/>
      <c r="MTL278" s="27"/>
      <c r="MTM278" s="27"/>
      <c r="MTN278" s="27"/>
      <c r="MTO278" s="27"/>
      <c r="MTP278" s="27"/>
      <c r="MTQ278" s="27"/>
      <c r="MTR278" s="27"/>
      <c r="MTS278" s="27"/>
      <c r="MTT278" s="27"/>
      <c r="MTU278" s="27"/>
      <c r="MTV278" s="27"/>
      <c r="MTW278" s="27"/>
      <c r="MTX278" s="27"/>
      <c r="MTY278" s="27"/>
      <c r="MTZ278" s="27"/>
      <c r="MUA278" s="27"/>
      <c r="MUB278" s="27"/>
      <c r="MUC278" s="27"/>
      <c r="MUD278" s="27"/>
      <c r="MUE278" s="27"/>
      <c r="MUF278" s="27"/>
      <c r="MUG278" s="27"/>
      <c r="MUH278" s="27"/>
      <c r="MUI278" s="27"/>
      <c r="MUJ278" s="27"/>
      <c r="MUK278" s="27"/>
      <c r="MUL278" s="27"/>
      <c r="MUM278" s="27"/>
      <c r="MUN278" s="27"/>
      <c r="MUO278" s="27"/>
      <c r="MUP278" s="27"/>
      <c r="MUQ278" s="27"/>
      <c r="MUR278" s="27"/>
      <c r="MUS278" s="27"/>
      <c r="MUT278" s="27"/>
      <c r="MUU278" s="27"/>
      <c r="MUV278" s="27"/>
      <c r="MUW278" s="27"/>
      <c r="MUX278" s="27"/>
      <c r="MUY278" s="27"/>
      <c r="MUZ278" s="27"/>
      <c r="MVA278" s="27"/>
      <c r="MVB278" s="27"/>
      <c r="MVC278" s="27"/>
      <c r="MVD278" s="27"/>
      <c r="MVE278" s="27"/>
      <c r="MVF278" s="27"/>
      <c r="MVG278" s="27"/>
      <c r="MVH278" s="27"/>
      <c r="MVI278" s="27"/>
      <c r="MVJ278" s="27"/>
      <c r="MVK278" s="27"/>
      <c r="MVL278" s="27"/>
      <c r="MVM278" s="27"/>
      <c r="MVN278" s="27"/>
      <c r="MVO278" s="27"/>
      <c r="MVP278" s="27"/>
      <c r="MVQ278" s="27"/>
      <c r="MVR278" s="27"/>
      <c r="MVS278" s="27"/>
      <c r="MVT278" s="27"/>
      <c r="MVU278" s="27"/>
      <c r="MVV278" s="27"/>
      <c r="MVW278" s="27"/>
      <c r="MVX278" s="27"/>
      <c r="MVY278" s="27"/>
      <c r="MVZ278" s="27"/>
      <c r="MWA278" s="27"/>
      <c r="MWB278" s="27"/>
      <c r="MWC278" s="27"/>
      <c r="MWD278" s="27"/>
      <c r="MWE278" s="27"/>
      <c r="MWF278" s="27"/>
      <c r="MWG278" s="27"/>
      <c r="MWH278" s="27"/>
      <c r="MWI278" s="27"/>
      <c r="MWJ278" s="27"/>
      <c r="MWK278" s="27"/>
      <c r="MWL278" s="27"/>
      <c r="MWM278" s="27"/>
      <c r="MWN278" s="27"/>
      <c r="MWO278" s="27"/>
      <c r="MWP278" s="27"/>
      <c r="MWQ278" s="27"/>
      <c r="MWR278" s="27"/>
      <c r="MWS278" s="27"/>
      <c r="MWT278" s="27"/>
      <c r="MWU278" s="27"/>
      <c r="MWV278" s="27"/>
      <c r="MWW278" s="27"/>
      <c r="MWX278" s="27"/>
      <c r="MWY278" s="27"/>
      <c r="MWZ278" s="27"/>
      <c r="MXA278" s="27"/>
      <c r="MXB278" s="27"/>
      <c r="MXC278" s="27"/>
      <c r="MXD278" s="27"/>
      <c r="MXE278" s="27"/>
      <c r="MXF278" s="27"/>
      <c r="MXG278" s="27"/>
      <c r="MXH278" s="27"/>
      <c r="MXI278" s="27"/>
      <c r="MXJ278" s="27"/>
      <c r="MXK278" s="27"/>
      <c r="MXL278" s="27"/>
      <c r="MXM278" s="27"/>
      <c r="MXN278" s="27"/>
      <c r="MXO278" s="27"/>
      <c r="MXP278" s="27"/>
      <c r="MXQ278" s="27"/>
      <c r="MXR278" s="27"/>
      <c r="MXS278" s="27"/>
      <c r="MXT278" s="27"/>
      <c r="MXU278" s="27"/>
      <c r="MXV278" s="27"/>
      <c r="MXW278" s="27"/>
      <c r="MXX278" s="27"/>
      <c r="MXY278" s="27"/>
      <c r="MXZ278" s="27"/>
      <c r="MYA278" s="27"/>
      <c r="MYB278" s="27"/>
      <c r="MYC278" s="27"/>
      <c r="MYD278" s="27"/>
      <c r="MYE278" s="27"/>
      <c r="MYF278" s="27"/>
      <c r="MYG278" s="27"/>
      <c r="MYH278" s="27"/>
      <c r="MYI278" s="27"/>
      <c r="MYJ278" s="27"/>
      <c r="MYK278" s="27"/>
      <c r="MYL278" s="27"/>
      <c r="MYM278" s="27"/>
      <c r="MYN278" s="27"/>
      <c r="MYO278" s="27"/>
      <c r="MYP278" s="27"/>
      <c r="MYQ278" s="27"/>
      <c r="MYR278" s="27"/>
      <c r="MYS278" s="27"/>
      <c r="MYT278" s="27"/>
      <c r="MYU278" s="27"/>
      <c r="MYV278" s="27"/>
      <c r="MYW278" s="27"/>
      <c r="MYX278" s="27"/>
      <c r="MYY278" s="27"/>
      <c r="MYZ278" s="27"/>
      <c r="MZA278" s="27"/>
      <c r="MZB278" s="27"/>
      <c r="MZC278" s="27"/>
      <c r="MZD278" s="27"/>
      <c r="MZE278" s="27"/>
      <c r="MZF278" s="27"/>
      <c r="MZG278" s="27"/>
      <c r="MZH278" s="27"/>
      <c r="MZI278" s="27"/>
      <c r="MZJ278" s="27"/>
      <c r="MZK278" s="27"/>
      <c r="MZL278" s="27"/>
      <c r="MZM278" s="27"/>
      <c r="MZN278" s="27"/>
      <c r="MZO278" s="27"/>
      <c r="MZP278" s="27"/>
      <c r="MZQ278" s="27"/>
      <c r="MZR278" s="27"/>
      <c r="MZS278" s="27"/>
      <c r="MZT278" s="27"/>
      <c r="MZU278" s="27"/>
      <c r="MZV278" s="27"/>
      <c r="MZW278" s="27"/>
      <c r="MZX278" s="27"/>
      <c r="MZY278" s="27"/>
      <c r="MZZ278" s="27"/>
      <c r="NAA278" s="27"/>
      <c r="NAB278" s="27"/>
      <c r="NAC278" s="27"/>
      <c r="NAD278" s="27"/>
      <c r="NAE278" s="27"/>
      <c r="NAF278" s="27"/>
      <c r="NAG278" s="27"/>
      <c r="NAH278" s="27"/>
      <c r="NAI278" s="27"/>
      <c r="NAJ278" s="27"/>
      <c r="NAK278" s="27"/>
      <c r="NAL278" s="27"/>
      <c r="NAM278" s="27"/>
      <c r="NAN278" s="27"/>
      <c r="NAO278" s="27"/>
      <c r="NAP278" s="27"/>
      <c r="NAQ278" s="27"/>
      <c r="NAR278" s="27"/>
      <c r="NAS278" s="27"/>
      <c r="NAT278" s="27"/>
      <c r="NAU278" s="27"/>
      <c r="NAV278" s="27"/>
      <c r="NAW278" s="27"/>
      <c r="NAX278" s="27"/>
      <c r="NAY278" s="27"/>
      <c r="NAZ278" s="27"/>
      <c r="NBA278" s="27"/>
      <c r="NBB278" s="27"/>
      <c r="NBC278" s="27"/>
      <c r="NBD278" s="27"/>
      <c r="NBE278" s="27"/>
      <c r="NBF278" s="27"/>
      <c r="NBG278" s="27"/>
      <c r="NBH278" s="27"/>
      <c r="NBI278" s="27"/>
      <c r="NBJ278" s="27"/>
      <c r="NBK278" s="27"/>
      <c r="NBL278" s="27"/>
      <c r="NBM278" s="27"/>
      <c r="NBN278" s="27"/>
      <c r="NBO278" s="27"/>
      <c r="NBP278" s="27"/>
      <c r="NBQ278" s="27"/>
      <c r="NBR278" s="27"/>
      <c r="NBS278" s="27"/>
      <c r="NBT278" s="27"/>
      <c r="NBU278" s="27"/>
      <c r="NBV278" s="27"/>
      <c r="NBW278" s="27"/>
      <c r="NBX278" s="27"/>
      <c r="NBY278" s="27"/>
      <c r="NBZ278" s="27"/>
      <c r="NCA278" s="27"/>
      <c r="NCB278" s="27"/>
      <c r="NCC278" s="27"/>
      <c r="NCD278" s="27"/>
      <c r="NCE278" s="27"/>
      <c r="NCF278" s="27"/>
      <c r="NCG278" s="27"/>
      <c r="NCH278" s="27"/>
      <c r="NCI278" s="27"/>
      <c r="NCJ278" s="27"/>
      <c r="NCK278" s="27"/>
      <c r="NCL278" s="27"/>
      <c r="NCM278" s="27"/>
      <c r="NCN278" s="27"/>
      <c r="NCO278" s="27"/>
      <c r="NCP278" s="27"/>
      <c r="NCQ278" s="27"/>
      <c r="NCR278" s="27"/>
      <c r="NCS278" s="27"/>
      <c r="NCT278" s="27"/>
      <c r="NCU278" s="27"/>
      <c r="NCV278" s="27"/>
      <c r="NCW278" s="27"/>
      <c r="NCX278" s="27"/>
      <c r="NCY278" s="27"/>
      <c r="NCZ278" s="27"/>
      <c r="NDA278" s="27"/>
      <c r="NDB278" s="27"/>
      <c r="NDC278" s="27"/>
      <c r="NDD278" s="27"/>
      <c r="NDE278" s="27"/>
      <c r="NDF278" s="27"/>
      <c r="NDG278" s="27"/>
      <c r="NDH278" s="27"/>
      <c r="NDI278" s="27"/>
      <c r="NDJ278" s="27"/>
      <c r="NDK278" s="27"/>
      <c r="NDL278" s="27"/>
      <c r="NDM278" s="27"/>
      <c r="NDN278" s="27"/>
      <c r="NDO278" s="27"/>
      <c r="NDP278" s="27"/>
      <c r="NDQ278" s="27"/>
      <c r="NDR278" s="27"/>
      <c r="NDS278" s="27"/>
      <c r="NDT278" s="27"/>
      <c r="NDU278" s="27"/>
      <c r="NDV278" s="27"/>
      <c r="NDW278" s="27"/>
      <c r="NDX278" s="27"/>
      <c r="NDY278" s="27"/>
      <c r="NDZ278" s="27"/>
      <c r="NEA278" s="27"/>
      <c r="NEB278" s="27"/>
      <c r="NEC278" s="27"/>
      <c r="NED278" s="27"/>
      <c r="NEE278" s="27"/>
      <c r="NEF278" s="27"/>
      <c r="NEG278" s="27"/>
      <c r="NEH278" s="27"/>
      <c r="NEI278" s="27"/>
      <c r="NEJ278" s="27"/>
      <c r="NEK278" s="27"/>
      <c r="NEL278" s="27"/>
      <c r="NEM278" s="27"/>
      <c r="NEN278" s="27"/>
      <c r="NEO278" s="27"/>
      <c r="NEP278" s="27"/>
      <c r="NEQ278" s="27"/>
      <c r="NER278" s="27"/>
      <c r="NES278" s="27"/>
      <c r="NET278" s="27"/>
      <c r="NEU278" s="27"/>
      <c r="NEV278" s="27"/>
      <c r="NEW278" s="27"/>
      <c r="NEX278" s="27"/>
      <c r="NEY278" s="27"/>
      <c r="NEZ278" s="27"/>
      <c r="NFA278" s="27"/>
      <c r="NFB278" s="27"/>
      <c r="NFC278" s="27"/>
      <c r="NFD278" s="27"/>
      <c r="NFE278" s="27"/>
      <c r="NFF278" s="27"/>
      <c r="NFG278" s="27"/>
      <c r="NFH278" s="27"/>
      <c r="NFI278" s="27"/>
      <c r="NFJ278" s="27"/>
      <c r="NFK278" s="27"/>
      <c r="NFL278" s="27"/>
      <c r="NFM278" s="27"/>
      <c r="NFN278" s="27"/>
      <c r="NFO278" s="27"/>
      <c r="NFP278" s="27"/>
      <c r="NFQ278" s="27"/>
      <c r="NFR278" s="27"/>
      <c r="NFS278" s="27"/>
      <c r="NFT278" s="27"/>
      <c r="NFU278" s="27"/>
      <c r="NFV278" s="27"/>
      <c r="NFW278" s="27"/>
      <c r="NFX278" s="27"/>
      <c r="NFY278" s="27"/>
      <c r="NFZ278" s="27"/>
      <c r="NGA278" s="27"/>
      <c r="NGB278" s="27"/>
      <c r="NGC278" s="27"/>
      <c r="NGD278" s="27"/>
      <c r="NGE278" s="27"/>
      <c r="NGF278" s="27"/>
      <c r="NGG278" s="27"/>
      <c r="NGH278" s="27"/>
      <c r="NGI278" s="27"/>
      <c r="NGJ278" s="27"/>
      <c r="NGK278" s="27"/>
      <c r="NGL278" s="27"/>
      <c r="NGM278" s="27"/>
      <c r="NGN278" s="27"/>
      <c r="NGO278" s="27"/>
      <c r="NGP278" s="27"/>
      <c r="NGQ278" s="27"/>
      <c r="NGR278" s="27"/>
      <c r="NGS278" s="27"/>
      <c r="NGT278" s="27"/>
      <c r="NGU278" s="27"/>
      <c r="NGV278" s="27"/>
      <c r="NGW278" s="27"/>
      <c r="NGX278" s="27"/>
      <c r="NGY278" s="27"/>
      <c r="NGZ278" s="27"/>
      <c r="NHA278" s="27"/>
      <c r="NHB278" s="27"/>
      <c r="NHC278" s="27"/>
      <c r="NHD278" s="27"/>
      <c r="NHE278" s="27"/>
      <c r="NHF278" s="27"/>
      <c r="NHG278" s="27"/>
      <c r="NHH278" s="27"/>
      <c r="NHI278" s="27"/>
      <c r="NHJ278" s="27"/>
      <c r="NHK278" s="27"/>
      <c r="NHL278" s="27"/>
      <c r="NHM278" s="27"/>
      <c r="NHN278" s="27"/>
      <c r="NHO278" s="27"/>
      <c r="NHP278" s="27"/>
      <c r="NHQ278" s="27"/>
      <c r="NHR278" s="27"/>
      <c r="NHS278" s="27"/>
      <c r="NHT278" s="27"/>
      <c r="NHU278" s="27"/>
      <c r="NHV278" s="27"/>
      <c r="NHW278" s="27"/>
      <c r="NHX278" s="27"/>
      <c r="NHY278" s="27"/>
      <c r="NHZ278" s="27"/>
      <c r="NIA278" s="27"/>
      <c r="NIB278" s="27"/>
      <c r="NIC278" s="27"/>
      <c r="NID278" s="27"/>
      <c r="NIE278" s="27"/>
      <c r="NIF278" s="27"/>
      <c r="NIG278" s="27"/>
      <c r="NIH278" s="27"/>
      <c r="NII278" s="27"/>
      <c r="NIJ278" s="27"/>
      <c r="NIK278" s="27"/>
      <c r="NIL278" s="27"/>
      <c r="NIM278" s="27"/>
      <c r="NIN278" s="27"/>
      <c r="NIO278" s="27"/>
      <c r="NIP278" s="27"/>
      <c r="NIQ278" s="27"/>
      <c r="NIR278" s="27"/>
      <c r="NIS278" s="27"/>
      <c r="NIT278" s="27"/>
      <c r="NIU278" s="27"/>
      <c r="NIV278" s="27"/>
      <c r="NIW278" s="27"/>
      <c r="NIX278" s="27"/>
      <c r="NIY278" s="27"/>
      <c r="NIZ278" s="27"/>
      <c r="NJA278" s="27"/>
      <c r="NJB278" s="27"/>
      <c r="NJC278" s="27"/>
      <c r="NJD278" s="27"/>
      <c r="NJE278" s="27"/>
      <c r="NJF278" s="27"/>
      <c r="NJG278" s="27"/>
      <c r="NJH278" s="27"/>
      <c r="NJI278" s="27"/>
      <c r="NJJ278" s="27"/>
      <c r="NJK278" s="27"/>
      <c r="NJL278" s="27"/>
      <c r="NJM278" s="27"/>
      <c r="NJN278" s="27"/>
      <c r="NJO278" s="27"/>
      <c r="NJP278" s="27"/>
      <c r="NJQ278" s="27"/>
      <c r="NJR278" s="27"/>
      <c r="NJS278" s="27"/>
      <c r="NJT278" s="27"/>
      <c r="NJU278" s="27"/>
      <c r="NJV278" s="27"/>
      <c r="NJW278" s="27"/>
      <c r="NJX278" s="27"/>
      <c r="NJY278" s="27"/>
      <c r="NJZ278" s="27"/>
      <c r="NKA278" s="27"/>
      <c r="NKB278" s="27"/>
      <c r="NKC278" s="27"/>
      <c r="NKD278" s="27"/>
      <c r="NKE278" s="27"/>
      <c r="NKF278" s="27"/>
      <c r="NKG278" s="27"/>
      <c r="NKH278" s="27"/>
      <c r="NKI278" s="27"/>
      <c r="NKJ278" s="27"/>
      <c r="NKK278" s="27"/>
      <c r="NKL278" s="27"/>
      <c r="NKM278" s="27"/>
      <c r="NKN278" s="27"/>
      <c r="NKO278" s="27"/>
      <c r="NKP278" s="27"/>
      <c r="NKQ278" s="27"/>
      <c r="NKR278" s="27"/>
      <c r="NKS278" s="27"/>
      <c r="NKT278" s="27"/>
      <c r="NKU278" s="27"/>
      <c r="NKV278" s="27"/>
      <c r="NKW278" s="27"/>
      <c r="NKX278" s="27"/>
      <c r="NKY278" s="27"/>
      <c r="NKZ278" s="27"/>
      <c r="NLA278" s="27"/>
      <c r="NLB278" s="27"/>
      <c r="NLC278" s="27"/>
      <c r="NLD278" s="27"/>
      <c r="NLE278" s="27"/>
      <c r="NLF278" s="27"/>
      <c r="NLG278" s="27"/>
      <c r="NLH278" s="27"/>
      <c r="NLI278" s="27"/>
      <c r="NLJ278" s="27"/>
      <c r="NLK278" s="27"/>
      <c r="NLL278" s="27"/>
      <c r="NLM278" s="27"/>
      <c r="NLN278" s="27"/>
      <c r="NLO278" s="27"/>
      <c r="NLP278" s="27"/>
      <c r="NLQ278" s="27"/>
      <c r="NLR278" s="27"/>
      <c r="NLS278" s="27"/>
      <c r="NLT278" s="27"/>
      <c r="NLU278" s="27"/>
      <c r="NLV278" s="27"/>
      <c r="NLW278" s="27"/>
      <c r="NLX278" s="27"/>
      <c r="NLY278" s="27"/>
      <c r="NLZ278" s="27"/>
      <c r="NMA278" s="27"/>
      <c r="NMB278" s="27"/>
      <c r="NMC278" s="27"/>
      <c r="NMD278" s="27"/>
      <c r="NME278" s="27"/>
      <c r="NMF278" s="27"/>
      <c r="NMG278" s="27"/>
      <c r="NMH278" s="27"/>
      <c r="NMI278" s="27"/>
      <c r="NMJ278" s="27"/>
      <c r="NMK278" s="27"/>
      <c r="NML278" s="27"/>
      <c r="NMM278" s="27"/>
      <c r="NMN278" s="27"/>
      <c r="NMO278" s="27"/>
      <c r="NMP278" s="27"/>
      <c r="NMQ278" s="27"/>
      <c r="NMR278" s="27"/>
      <c r="NMS278" s="27"/>
      <c r="NMT278" s="27"/>
      <c r="NMU278" s="27"/>
      <c r="NMV278" s="27"/>
      <c r="NMW278" s="27"/>
      <c r="NMX278" s="27"/>
      <c r="NMY278" s="27"/>
      <c r="NMZ278" s="27"/>
      <c r="NNA278" s="27"/>
      <c r="NNB278" s="27"/>
      <c r="NNC278" s="27"/>
      <c r="NND278" s="27"/>
      <c r="NNE278" s="27"/>
      <c r="NNF278" s="27"/>
      <c r="NNG278" s="27"/>
      <c r="NNH278" s="27"/>
      <c r="NNI278" s="27"/>
      <c r="NNJ278" s="27"/>
      <c r="NNK278" s="27"/>
      <c r="NNL278" s="27"/>
      <c r="NNM278" s="27"/>
      <c r="NNN278" s="27"/>
      <c r="NNO278" s="27"/>
      <c r="NNP278" s="27"/>
      <c r="NNQ278" s="27"/>
      <c r="NNR278" s="27"/>
      <c r="NNS278" s="27"/>
      <c r="NNT278" s="27"/>
      <c r="NNU278" s="27"/>
      <c r="NNV278" s="27"/>
      <c r="NNW278" s="27"/>
      <c r="NNX278" s="27"/>
      <c r="NNY278" s="27"/>
      <c r="NNZ278" s="27"/>
      <c r="NOA278" s="27"/>
      <c r="NOB278" s="27"/>
      <c r="NOC278" s="27"/>
      <c r="NOD278" s="27"/>
      <c r="NOE278" s="27"/>
      <c r="NOF278" s="27"/>
      <c r="NOG278" s="27"/>
      <c r="NOH278" s="27"/>
      <c r="NOI278" s="27"/>
      <c r="NOJ278" s="27"/>
      <c r="NOK278" s="27"/>
      <c r="NOL278" s="27"/>
      <c r="NOM278" s="27"/>
      <c r="NON278" s="27"/>
      <c r="NOO278" s="27"/>
      <c r="NOP278" s="27"/>
      <c r="NOQ278" s="27"/>
      <c r="NOR278" s="27"/>
      <c r="NOS278" s="27"/>
      <c r="NOT278" s="27"/>
      <c r="NOU278" s="27"/>
      <c r="NOV278" s="27"/>
      <c r="NOW278" s="27"/>
      <c r="NOX278" s="27"/>
      <c r="NOY278" s="27"/>
      <c r="NOZ278" s="27"/>
      <c r="NPA278" s="27"/>
      <c r="NPB278" s="27"/>
      <c r="NPC278" s="27"/>
      <c r="NPD278" s="27"/>
      <c r="NPE278" s="27"/>
      <c r="NPF278" s="27"/>
      <c r="NPG278" s="27"/>
      <c r="NPH278" s="27"/>
      <c r="NPI278" s="27"/>
      <c r="NPJ278" s="27"/>
      <c r="NPK278" s="27"/>
      <c r="NPL278" s="27"/>
      <c r="NPM278" s="27"/>
      <c r="NPN278" s="27"/>
      <c r="NPO278" s="27"/>
      <c r="NPP278" s="27"/>
      <c r="NPQ278" s="27"/>
      <c r="NPR278" s="27"/>
      <c r="NPS278" s="27"/>
      <c r="NPT278" s="27"/>
      <c r="NPU278" s="27"/>
      <c r="NPV278" s="27"/>
      <c r="NPW278" s="27"/>
      <c r="NPX278" s="27"/>
      <c r="NPY278" s="27"/>
      <c r="NPZ278" s="27"/>
      <c r="NQA278" s="27"/>
      <c r="NQB278" s="27"/>
      <c r="NQC278" s="27"/>
      <c r="NQD278" s="27"/>
      <c r="NQE278" s="27"/>
      <c r="NQF278" s="27"/>
      <c r="NQG278" s="27"/>
      <c r="NQH278" s="27"/>
      <c r="NQI278" s="27"/>
      <c r="NQJ278" s="27"/>
      <c r="NQK278" s="27"/>
      <c r="NQL278" s="27"/>
      <c r="NQM278" s="27"/>
      <c r="NQN278" s="27"/>
      <c r="NQO278" s="27"/>
      <c r="NQP278" s="27"/>
      <c r="NQQ278" s="27"/>
      <c r="NQR278" s="27"/>
      <c r="NQS278" s="27"/>
      <c r="NQT278" s="27"/>
      <c r="NQU278" s="27"/>
      <c r="NQV278" s="27"/>
      <c r="NQW278" s="27"/>
      <c r="NQX278" s="27"/>
      <c r="NQY278" s="27"/>
      <c r="NQZ278" s="27"/>
      <c r="NRA278" s="27"/>
      <c r="NRB278" s="27"/>
      <c r="NRC278" s="27"/>
      <c r="NRD278" s="27"/>
      <c r="NRE278" s="27"/>
      <c r="NRF278" s="27"/>
      <c r="NRG278" s="27"/>
      <c r="NRH278" s="27"/>
      <c r="NRI278" s="27"/>
      <c r="NRJ278" s="27"/>
      <c r="NRK278" s="27"/>
      <c r="NRL278" s="27"/>
      <c r="NRM278" s="27"/>
      <c r="NRN278" s="27"/>
      <c r="NRO278" s="27"/>
      <c r="NRP278" s="27"/>
      <c r="NRQ278" s="27"/>
      <c r="NRR278" s="27"/>
      <c r="NRS278" s="27"/>
      <c r="NRT278" s="27"/>
      <c r="NRU278" s="27"/>
      <c r="NRV278" s="27"/>
      <c r="NRW278" s="27"/>
      <c r="NRX278" s="27"/>
      <c r="NRY278" s="27"/>
      <c r="NRZ278" s="27"/>
      <c r="NSA278" s="27"/>
      <c r="NSB278" s="27"/>
      <c r="NSC278" s="27"/>
      <c r="NSD278" s="27"/>
      <c r="NSE278" s="27"/>
      <c r="NSF278" s="27"/>
      <c r="NSG278" s="27"/>
      <c r="NSH278" s="27"/>
      <c r="NSI278" s="27"/>
      <c r="NSJ278" s="27"/>
      <c r="NSK278" s="27"/>
      <c r="NSL278" s="27"/>
      <c r="NSM278" s="27"/>
      <c r="NSN278" s="27"/>
      <c r="NSO278" s="27"/>
      <c r="NSP278" s="27"/>
      <c r="NSQ278" s="27"/>
      <c r="NSR278" s="27"/>
      <c r="NSS278" s="27"/>
      <c r="NST278" s="27"/>
      <c r="NSU278" s="27"/>
      <c r="NSV278" s="27"/>
      <c r="NSW278" s="27"/>
      <c r="NSX278" s="27"/>
      <c r="NSY278" s="27"/>
      <c r="NSZ278" s="27"/>
      <c r="NTA278" s="27"/>
      <c r="NTB278" s="27"/>
      <c r="NTC278" s="27"/>
      <c r="NTD278" s="27"/>
      <c r="NTE278" s="27"/>
      <c r="NTF278" s="27"/>
      <c r="NTG278" s="27"/>
      <c r="NTH278" s="27"/>
      <c r="NTI278" s="27"/>
      <c r="NTJ278" s="27"/>
      <c r="NTK278" s="27"/>
      <c r="NTL278" s="27"/>
      <c r="NTM278" s="27"/>
      <c r="NTN278" s="27"/>
      <c r="NTO278" s="27"/>
      <c r="NTP278" s="27"/>
      <c r="NTQ278" s="27"/>
      <c r="NTR278" s="27"/>
      <c r="NTS278" s="27"/>
      <c r="NTT278" s="27"/>
      <c r="NTU278" s="27"/>
      <c r="NTV278" s="27"/>
      <c r="NTW278" s="27"/>
      <c r="NTX278" s="27"/>
      <c r="NTY278" s="27"/>
      <c r="NTZ278" s="27"/>
      <c r="NUA278" s="27"/>
      <c r="NUB278" s="27"/>
      <c r="NUC278" s="27"/>
      <c r="NUD278" s="27"/>
      <c r="NUE278" s="27"/>
      <c r="NUF278" s="27"/>
      <c r="NUG278" s="27"/>
      <c r="NUH278" s="27"/>
      <c r="NUI278" s="27"/>
      <c r="NUJ278" s="27"/>
      <c r="NUK278" s="27"/>
      <c r="NUL278" s="27"/>
      <c r="NUM278" s="27"/>
      <c r="NUN278" s="27"/>
      <c r="NUO278" s="27"/>
      <c r="NUP278" s="27"/>
      <c r="NUQ278" s="27"/>
      <c r="NUR278" s="27"/>
      <c r="NUS278" s="27"/>
      <c r="NUT278" s="27"/>
      <c r="NUU278" s="27"/>
      <c r="NUV278" s="27"/>
      <c r="NUW278" s="27"/>
      <c r="NUX278" s="27"/>
      <c r="NUY278" s="27"/>
      <c r="NUZ278" s="27"/>
      <c r="NVA278" s="27"/>
      <c r="NVB278" s="27"/>
      <c r="NVC278" s="27"/>
      <c r="NVD278" s="27"/>
      <c r="NVE278" s="27"/>
      <c r="NVF278" s="27"/>
      <c r="NVG278" s="27"/>
      <c r="NVH278" s="27"/>
      <c r="NVI278" s="27"/>
      <c r="NVJ278" s="27"/>
      <c r="NVK278" s="27"/>
      <c r="NVL278" s="27"/>
      <c r="NVM278" s="27"/>
      <c r="NVN278" s="27"/>
      <c r="NVO278" s="27"/>
      <c r="NVP278" s="27"/>
      <c r="NVQ278" s="27"/>
      <c r="NVR278" s="27"/>
      <c r="NVS278" s="27"/>
      <c r="NVT278" s="27"/>
      <c r="NVU278" s="27"/>
      <c r="NVV278" s="27"/>
      <c r="NVW278" s="27"/>
      <c r="NVX278" s="27"/>
      <c r="NVY278" s="27"/>
      <c r="NVZ278" s="27"/>
      <c r="NWA278" s="27"/>
      <c r="NWB278" s="27"/>
      <c r="NWC278" s="27"/>
      <c r="NWD278" s="27"/>
      <c r="NWE278" s="27"/>
      <c r="NWF278" s="27"/>
      <c r="NWG278" s="27"/>
      <c r="NWH278" s="27"/>
      <c r="NWI278" s="27"/>
      <c r="NWJ278" s="27"/>
      <c r="NWK278" s="27"/>
      <c r="NWL278" s="27"/>
      <c r="NWM278" s="27"/>
      <c r="NWN278" s="27"/>
      <c r="NWO278" s="27"/>
      <c r="NWP278" s="27"/>
      <c r="NWQ278" s="27"/>
      <c r="NWR278" s="27"/>
      <c r="NWS278" s="27"/>
      <c r="NWT278" s="27"/>
      <c r="NWU278" s="27"/>
      <c r="NWV278" s="27"/>
      <c r="NWW278" s="27"/>
      <c r="NWX278" s="27"/>
      <c r="NWY278" s="27"/>
      <c r="NWZ278" s="27"/>
      <c r="NXA278" s="27"/>
      <c r="NXB278" s="27"/>
      <c r="NXC278" s="27"/>
      <c r="NXD278" s="27"/>
      <c r="NXE278" s="27"/>
      <c r="NXF278" s="27"/>
      <c r="NXG278" s="27"/>
      <c r="NXH278" s="27"/>
      <c r="NXI278" s="27"/>
      <c r="NXJ278" s="27"/>
      <c r="NXK278" s="27"/>
      <c r="NXL278" s="27"/>
      <c r="NXM278" s="27"/>
      <c r="NXN278" s="27"/>
      <c r="NXO278" s="27"/>
      <c r="NXP278" s="27"/>
      <c r="NXQ278" s="27"/>
      <c r="NXR278" s="27"/>
      <c r="NXS278" s="27"/>
      <c r="NXT278" s="27"/>
      <c r="NXU278" s="27"/>
      <c r="NXV278" s="27"/>
      <c r="NXW278" s="27"/>
      <c r="NXX278" s="27"/>
      <c r="NXY278" s="27"/>
      <c r="NXZ278" s="27"/>
      <c r="NYA278" s="27"/>
      <c r="NYB278" s="27"/>
      <c r="NYC278" s="27"/>
      <c r="NYD278" s="27"/>
      <c r="NYE278" s="27"/>
      <c r="NYF278" s="27"/>
      <c r="NYG278" s="27"/>
      <c r="NYH278" s="27"/>
      <c r="NYI278" s="27"/>
      <c r="NYJ278" s="27"/>
      <c r="NYK278" s="27"/>
      <c r="NYL278" s="27"/>
      <c r="NYM278" s="27"/>
      <c r="NYN278" s="27"/>
      <c r="NYO278" s="27"/>
      <c r="NYP278" s="27"/>
      <c r="NYQ278" s="27"/>
      <c r="NYR278" s="27"/>
      <c r="NYS278" s="27"/>
      <c r="NYT278" s="27"/>
      <c r="NYU278" s="27"/>
      <c r="NYV278" s="27"/>
      <c r="NYW278" s="27"/>
      <c r="NYX278" s="27"/>
      <c r="NYY278" s="27"/>
      <c r="NYZ278" s="27"/>
      <c r="NZA278" s="27"/>
      <c r="NZB278" s="27"/>
      <c r="NZC278" s="27"/>
      <c r="NZD278" s="27"/>
      <c r="NZE278" s="27"/>
      <c r="NZF278" s="27"/>
      <c r="NZG278" s="27"/>
      <c r="NZH278" s="27"/>
      <c r="NZI278" s="27"/>
      <c r="NZJ278" s="27"/>
      <c r="NZK278" s="27"/>
      <c r="NZL278" s="27"/>
      <c r="NZM278" s="27"/>
      <c r="NZN278" s="27"/>
      <c r="NZO278" s="27"/>
      <c r="NZP278" s="27"/>
      <c r="NZQ278" s="27"/>
      <c r="NZR278" s="27"/>
      <c r="NZS278" s="27"/>
      <c r="NZT278" s="27"/>
      <c r="NZU278" s="27"/>
      <c r="NZV278" s="27"/>
      <c r="NZW278" s="27"/>
      <c r="NZX278" s="27"/>
      <c r="NZY278" s="27"/>
      <c r="NZZ278" s="27"/>
      <c r="OAA278" s="27"/>
      <c r="OAB278" s="27"/>
      <c r="OAC278" s="27"/>
      <c r="OAD278" s="27"/>
      <c r="OAE278" s="27"/>
      <c r="OAF278" s="27"/>
      <c r="OAG278" s="27"/>
      <c r="OAH278" s="27"/>
      <c r="OAI278" s="27"/>
      <c r="OAJ278" s="27"/>
      <c r="OAK278" s="27"/>
      <c r="OAL278" s="27"/>
      <c r="OAM278" s="27"/>
      <c r="OAN278" s="27"/>
      <c r="OAO278" s="27"/>
      <c r="OAP278" s="27"/>
      <c r="OAQ278" s="27"/>
      <c r="OAR278" s="27"/>
      <c r="OAS278" s="27"/>
      <c r="OAT278" s="27"/>
      <c r="OAU278" s="27"/>
      <c r="OAV278" s="27"/>
      <c r="OAW278" s="27"/>
      <c r="OAX278" s="27"/>
      <c r="OAY278" s="27"/>
      <c r="OAZ278" s="27"/>
      <c r="OBA278" s="27"/>
      <c r="OBB278" s="27"/>
      <c r="OBC278" s="27"/>
      <c r="OBD278" s="27"/>
      <c r="OBE278" s="27"/>
      <c r="OBF278" s="27"/>
      <c r="OBG278" s="27"/>
      <c r="OBH278" s="27"/>
      <c r="OBI278" s="27"/>
      <c r="OBJ278" s="27"/>
      <c r="OBK278" s="27"/>
      <c r="OBL278" s="27"/>
      <c r="OBM278" s="27"/>
      <c r="OBN278" s="27"/>
      <c r="OBO278" s="27"/>
      <c r="OBP278" s="27"/>
      <c r="OBQ278" s="27"/>
      <c r="OBR278" s="27"/>
      <c r="OBS278" s="27"/>
      <c r="OBT278" s="27"/>
      <c r="OBU278" s="27"/>
      <c r="OBV278" s="27"/>
      <c r="OBW278" s="27"/>
      <c r="OBX278" s="27"/>
      <c r="OBY278" s="27"/>
      <c r="OBZ278" s="27"/>
      <c r="OCA278" s="27"/>
      <c r="OCB278" s="27"/>
      <c r="OCC278" s="27"/>
      <c r="OCD278" s="27"/>
      <c r="OCE278" s="27"/>
      <c r="OCF278" s="27"/>
      <c r="OCG278" s="27"/>
      <c r="OCH278" s="27"/>
      <c r="OCI278" s="27"/>
      <c r="OCJ278" s="27"/>
      <c r="OCK278" s="27"/>
      <c r="OCL278" s="27"/>
      <c r="OCM278" s="27"/>
      <c r="OCN278" s="27"/>
      <c r="OCO278" s="27"/>
      <c r="OCP278" s="27"/>
      <c r="OCQ278" s="27"/>
      <c r="OCR278" s="27"/>
      <c r="OCS278" s="27"/>
      <c r="OCT278" s="27"/>
      <c r="OCU278" s="27"/>
      <c r="OCV278" s="27"/>
      <c r="OCW278" s="27"/>
      <c r="OCX278" s="27"/>
      <c r="OCY278" s="27"/>
      <c r="OCZ278" s="27"/>
      <c r="ODA278" s="27"/>
      <c r="ODB278" s="27"/>
      <c r="ODC278" s="27"/>
      <c r="ODD278" s="27"/>
      <c r="ODE278" s="27"/>
      <c r="ODF278" s="27"/>
      <c r="ODG278" s="27"/>
      <c r="ODH278" s="27"/>
      <c r="ODI278" s="27"/>
      <c r="ODJ278" s="27"/>
      <c r="ODK278" s="27"/>
      <c r="ODL278" s="27"/>
      <c r="ODM278" s="27"/>
      <c r="ODN278" s="27"/>
      <c r="ODO278" s="27"/>
      <c r="ODP278" s="27"/>
      <c r="ODQ278" s="27"/>
      <c r="ODR278" s="27"/>
      <c r="ODS278" s="27"/>
      <c r="ODT278" s="27"/>
      <c r="ODU278" s="27"/>
      <c r="ODV278" s="27"/>
      <c r="ODW278" s="27"/>
      <c r="ODX278" s="27"/>
      <c r="ODY278" s="27"/>
      <c r="ODZ278" s="27"/>
      <c r="OEA278" s="27"/>
      <c r="OEB278" s="27"/>
      <c r="OEC278" s="27"/>
      <c r="OED278" s="27"/>
      <c r="OEE278" s="27"/>
      <c r="OEF278" s="27"/>
      <c r="OEG278" s="27"/>
      <c r="OEH278" s="27"/>
      <c r="OEI278" s="27"/>
      <c r="OEJ278" s="27"/>
      <c r="OEK278" s="27"/>
      <c r="OEL278" s="27"/>
      <c r="OEM278" s="27"/>
      <c r="OEN278" s="27"/>
      <c r="OEO278" s="27"/>
      <c r="OEP278" s="27"/>
      <c r="OEQ278" s="27"/>
      <c r="OER278" s="27"/>
      <c r="OES278" s="27"/>
      <c r="OET278" s="27"/>
      <c r="OEU278" s="27"/>
      <c r="OEV278" s="27"/>
      <c r="OEW278" s="27"/>
      <c r="OEX278" s="27"/>
      <c r="OEY278" s="27"/>
      <c r="OEZ278" s="27"/>
      <c r="OFA278" s="27"/>
      <c r="OFB278" s="27"/>
      <c r="OFC278" s="27"/>
      <c r="OFD278" s="27"/>
      <c r="OFE278" s="27"/>
      <c r="OFF278" s="27"/>
      <c r="OFG278" s="27"/>
      <c r="OFH278" s="27"/>
      <c r="OFI278" s="27"/>
      <c r="OFJ278" s="27"/>
      <c r="OFK278" s="27"/>
      <c r="OFL278" s="27"/>
      <c r="OFM278" s="27"/>
      <c r="OFN278" s="27"/>
      <c r="OFO278" s="27"/>
      <c r="OFP278" s="27"/>
      <c r="OFQ278" s="27"/>
      <c r="OFR278" s="27"/>
      <c r="OFS278" s="27"/>
      <c r="OFT278" s="27"/>
      <c r="OFU278" s="27"/>
      <c r="OFV278" s="27"/>
      <c r="OFW278" s="27"/>
      <c r="OFX278" s="27"/>
      <c r="OFY278" s="27"/>
      <c r="OFZ278" s="27"/>
      <c r="OGA278" s="27"/>
      <c r="OGB278" s="27"/>
      <c r="OGC278" s="27"/>
      <c r="OGD278" s="27"/>
      <c r="OGE278" s="27"/>
      <c r="OGF278" s="27"/>
      <c r="OGG278" s="27"/>
      <c r="OGH278" s="27"/>
      <c r="OGI278" s="27"/>
      <c r="OGJ278" s="27"/>
      <c r="OGK278" s="27"/>
      <c r="OGL278" s="27"/>
      <c r="OGM278" s="27"/>
      <c r="OGN278" s="27"/>
      <c r="OGO278" s="27"/>
      <c r="OGP278" s="27"/>
      <c r="OGQ278" s="27"/>
      <c r="OGR278" s="27"/>
      <c r="OGS278" s="27"/>
      <c r="OGT278" s="27"/>
      <c r="OGU278" s="27"/>
      <c r="OGV278" s="27"/>
      <c r="OGW278" s="27"/>
      <c r="OGX278" s="27"/>
      <c r="OGY278" s="27"/>
      <c r="OGZ278" s="27"/>
      <c r="OHA278" s="27"/>
      <c r="OHB278" s="27"/>
      <c r="OHC278" s="27"/>
      <c r="OHD278" s="27"/>
      <c r="OHE278" s="27"/>
      <c r="OHF278" s="27"/>
      <c r="OHG278" s="27"/>
      <c r="OHH278" s="27"/>
      <c r="OHI278" s="27"/>
      <c r="OHJ278" s="27"/>
      <c r="OHK278" s="27"/>
      <c r="OHL278" s="27"/>
      <c r="OHM278" s="27"/>
      <c r="OHN278" s="27"/>
      <c r="OHO278" s="27"/>
      <c r="OHP278" s="27"/>
      <c r="OHQ278" s="27"/>
      <c r="OHR278" s="27"/>
      <c r="OHS278" s="27"/>
      <c r="OHT278" s="27"/>
      <c r="OHU278" s="27"/>
      <c r="OHV278" s="27"/>
      <c r="OHW278" s="27"/>
      <c r="OHX278" s="27"/>
      <c r="OHY278" s="27"/>
      <c r="OHZ278" s="27"/>
      <c r="OIA278" s="27"/>
      <c r="OIB278" s="27"/>
      <c r="OIC278" s="27"/>
      <c r="OID278" s="27"/>
      <c r="OIE278" s="27"/>
      <c r="OIF278" s="27"/>
      <c r="OIG278" s="27"/>
      <c r="OIH278" s="27"/>
      <c r="OII278" s="27"/>
      <c r="OIJ278" s="27"/>
      <c r="OIK278" s="27"/>
      <c r="OIL278" s="27"/>
      <c r="OIM278" s="27"/>
      <c r="OIN278" s="27"/>
      <c r="OIO278" s="27"/>
      <c r="OIP278" s="27"/>
      <c r="OIQ278" s="27"/>
      <c r="OIR278" s="27"/>
      <c r="OIS278" s="27"/>
      <c r="OIT278" s="27"/>
      <c r="OIU278" s="27"/>
      <c r="OIV278" s="27"/>
      <c r="OIW278" s="27"/>
      <c r="OIX278" s="27"/>
      <c r="OIY278" s="27"/>
      <c r="OIZ278" s="27"/>
      <c r="OJA278" s="27"/>
      <c r="OJB278" s="27"/>
      <c r="OJC278" s="27"/>
      <c r="OJD278" s="27"/>
      <c r="OJE278" s="27"/>
      <c r="OJF278" s="27"/>
      <c r="OJG278" s="27"/>
      <c r="OJH278" s="27"/>
      <c r="OJI278" s="27"/>
      <c r="OJJ278" s="27"/>
      <c r="OJK278" s="27"/>
      <c r="OJL278" s="27"/>
      <c r="OJM278" s="27"/>
      <c r="OJN278" s="27"/>
      <c r="OJO278" s="27"/>
      <c r="OJP278" s="27"/>
      <c r="OJQ278" s="27"/>
      <c r="OJR278" s="27"/>
      <c r="OJS278" s="27"/>
      <c r="OJT278" s="27"/>
      <c r="OJU278" s="27"/>
      <c r="OJV278" s="27"/>
      <c r="OJW278" s="27"/>
      <c r="OJX278" s="27"/>
      <c r="OJY278" s="27"/>
      <c r="OJZ278" s="27"/>
      <c r="OKA278" s="27"/>
      <c r="OKB278" s="27"/>
      <c r="OKC278" s="27"/>
      <c r="OKD278" s="27"/>
      <c r="OKE278" s="27"/>
      <c r="OKF278" s="27"/>
      <c r="OKG278" s="27"/>
      <c r="OKH278" s="27"/>
      <c r="OKI278" s="27"/>
      <c r="OKJ278" s="27"/>
      <c r="OKK278" s="27"/>
      <c r="OKL278" s="27"/>
      <c r="OKM278" s="27"/>
      <c r="OKN278" s="27"/>
      <c r="OKO278" s="27"/>
      <c r="OKP278" s="27"/>
      <c r="OKQ278" s="27"/>
      <c r="OKR278" s="27"/>
      <c r="OKS278" s="27"/>
      <c r="OKT278" s="27"/>
      <c r="OKU278" s="27"/>
      <c r="OKV278" s="27"/>
      <c r="OKW278" s="27"/>
      <c r="OKX278" s="27"/>
      <c r="OKY278" s="27"/>
      <c r="OKZ278" s="27"/>
      <c r="OLA278" s="27"/>
      <c r="OLB278" s="27"/>
      <c r="OLC278" s="27"/>
      <c r="OLD278" s="27"/>
      <c r="OLE278" s="27"/>
      <c r="OLF278" s="27"/>
      <c r="OLG278" s="27"/>
      <c r="OLH278" s="27"/>
      <c r="OLI278" s="27"/>
      <c r="OLJ278" s="27"/>
      <c r="OLK278" s="27"/>
      <c r="OLL278" s="27"/>
      <c r="OLM278" s="27"/>
      <c r="OLN278" s="27"/>
      <c r="OLO278" s="27"/>
      <c r="OLP278" s="27"/>
      <c r="OLQ278" s="27"/>
      <c r="OLR278" s="27"/>
      <c r="OLS278" s="27"/>
      <c r="OLT278" s="27"/>
      <c r="OLU278" s="27"/>
      <c r="OLV278" s="27"/>
      <c r="OLW278" s="27"/>
      <c r="OLX278" s="27"/>
      <c r="OLY278" s="27"/>
      <c r="OLZ278" s="27"/>
      <c r="OMA278" s="27"/>
      <c r="OMB278" s="27"/>
      <c r="OMC278" s="27"/>
      <c r="OMD278" s="27"/>
      <c r="OME278" s="27"/>
      <c r="OMF278" s="27"/>
      <c r="OMG278" s="27"/>
      <c r="OMH278" s="27"/>
      <c r="OMI278" s="27"/>
      <c r="OMJ278" s="27"/>
      <c r="OMK278" s="27"/>
      <c r="OML278" s="27"/>
      <c r="OMM278" s="27"/>
      <c r="OMN278" s="27"/>
      <c r="OMO278" s="27"/>
      <c r="OMP278" s="27"/>
      <c r="OMQ278" s="27"/>
      <c r="OMR278" s="27"/>
      <c r="OMS278" s="27"/>
      <c r="OMT278" s="27"/>
      <c r="OMU278" s="27"/>
      <c r="OMV278" s="27"/>
      <c r="OMW278" s="27"/>
      <c r="OMX278" s="27"/>
      <c r="OMY278" s="27"/>
      <c r="OMZ278" s="27"/>
      <c r="ONA278" s="27"/>
      <c r="ONB278" s="27"/>
      <c r="ONC278" s="27"/>
      <c r="OND278" s="27"/>
      <c r="ONE278" s="27"/>
      <c r="ONF278" s="27"/>
      <c r="ONG278" s="27"/>
      <c r="ONH278" s="27"/>
      <c r="ONI278" s="27"/>
      <c r="ONJ278" s="27"/>
      <c r="ONK278" s="27"/>
      <c r="ONL278" s="27"/>
      <c r="ONM278" s="27"/>
      <c r="ONN278" s="27"/>
      <c r="ONO278" s="27"/>
      <c r="ONP278" s="27"/>
      <c r="ONQ278" s="27"/>
      <c r="ONR278" s="27"/>
      <c r="ONS278" s="27"/>
      <c r="ONT278" s="27"/>
      <c r="ONU278" s="27"/>
      <c r="ONV278" s="27"/>
      <c r="ONW278" s="27"/>
      <c r="ONX278" s="27"/>
      <c r="ONY278" s="27"/>
      <c r="ONZ278" s="27"/>
      <c r="OOA278" s="27"/>
      <c r="OOB278" s="27"/>
      <c r="OOC278" s="27"/>
      <c r="OOD278" s="27"/>
      <c r="OOE278" s="27"/>
      <c r="OOF278" s="27"/>
      <c r="OOG278" s="27"/>
      <c r="OOH278" s="27"/>
      <c r="OOI278" s="27"/>
      <c r="OOJ278" s="27"/>
      <c r="OOK278" s="27"/>
      <c r="OOL278" s="27"/>
      <c r="OOM278" s="27"/>
      <c r="OON278" s="27"/>
      <c r="OOO278" s="27"/>
      <c r="OOP278" s="27"/>
      <c r="OOQ278" s="27"/>
      <c r="OOR278" s="27"/>
      <c r="OOS278" s="27"/>
      <c r="OOT278" s="27"/>
      <c r="OOU278" s="27"/>
      <c r="OOV278" s="27"/>
      <c r="OOW278" s="27"/>
      <c r="OOX278" s="27"/>
      <c r="OOY278" s="27"/>
      <c r="OOZ278" s="27"/>
      <c r="OPA278" s="27"/>
      <c r="OPB278" s="27"/>
      <c r="OPC278" s="27"/>
      <c r="OPD278" s="27"/>
      <c r="OPE278" s="27"/>
      <c r="OPF278" s="27"/>
      <c r="OPG278" s="27"/>
      <c r="OPH278" s="27"/>
      <c r="OPI278" s="27"/>
      <c r="OPJ278" s="27"/>
      <c r="OPK278" s="27"/>
      <c r="OPL278" s="27"/>
      <c r="OPM278" s="27"/>
      <c r="OPN278" s="27"/>
      <c r="OPO278" s="27"/>
      <c r="OPP278" s="27"/>
      <c r="OPQ278" s="27"/>
      <c r="OPR278" s="27"/>
      <c r="OPS278" s="27"/>
      <c r="OPT278" s="27"/>
      <c r="OPU278" s="27"/>
      <c r="OPV278" s="27"/>
      <c r="OPW278" s="27"/>
      <c r="OPX278" s="27"/>
      <c r="OPY278" s="27"/>
      <c r="OPZ278" s="27"/>
      <c r="OQA278" s="27"/>
      <c r="OQB278" s="27"/>
      <c r="OQC278" s="27"/>
      <c r="OQD278" s="27"/>
      <c r="OQE278" s="27"/>
      <c r="OQF278" s="27"/>
      <c r="OQG278" s="27"/>
      <c r="OQH278" s="27"/>
      <c r="OQI278" s="27"/>
      <c r="OQJ278" s="27"/>
      <c r="OQK278" s="27"/>
      <c r="OQL278" s="27"/>
      <c r="OQM278" s="27"/>
      <c r="OQN278" s="27"/>
      <c r="OQO278" s="27"/>
      <c r="OQP278" s="27"/>
      <c r="OQQ278" s="27"/>
      <c r="OQR278" s="27"/>
      <c r="OQS278" s="27"/>
      <c r="OQT278" s="27"/>
      <c r="OQU278" s="27"/>
      <c r="OQV278" s="27"/>
      <c r="OQW278" s="27"/>
      <c r="OQX278" s="27"/>
      <c r="OQY278" s="27"/>
      <c r="OQZ278" s="27"/>
      <c r="ORA278" s="27"/>
      <c r="ORB278" s="27"/>
      <c r="ORC278" s="27"/>
      <c r="ORD278" s="27"/>
      <c r="ORE278" s="27"/>
      <c r="ORF278" s="27"/>
      <c r="ORG278" s="27"/>
      <c r="ORH278" s="27"/>
      <c r="ORI278" s="27"/>
      <c r="ORJ278" s="27"/>
      <c r="ORK278" s="27"/>
      <c r="ORL278" s="27"/>
      <c r="ORM278" s="27"/>
      <c r="ORN278" s="27"/>
      <c r="ORO278" s="27"/>
      <c r="ORP278" s="27"/>
      <c r="ORQ278" s="27"/>
      <c r="ORR278" s="27"/>
      <c r="ORS278" s="27"/>
      <c r="ORT278" s="27"/>
      <c r="ORU278" s="27"/>
      <c r="ORV278" s="27"/>
      <c r="ORW278" s="27"/>
      <c r="ORX278" s="27"/>
      <c r="ORY278" s="27"/>
      <c r="ORZ278" s="27"/>
      <c r="OSA278" s="27"/>
      <c r="OSB278" s="27"/>
      <c r="OSC278" s="27"/>
      <c r="OSD278" s="27"/>
      <c r="OSE278" s="27"/>
      <c r="OSF278" s="27"/>
      <c r="OSG278" s="27"/>
      <c r="OSH278" s="27"/>
      <c r="OSI278" s="27"/>
      <c r="OSJ278" s="27"/>
      <c r="OSK278" s="27"/>
      <c r="OSL278" s="27"/>
      <c r="OSM278" s="27"/>
      <c r="OSN278" s="27"/>
      <c r="OSO278" s="27"/>
      <c r="OSP278" s="27"/>
      <c r="OSQ278" s="27"/>
      <c r="OSR278" s="27"/>
      <c r="OSS278" s="27"/>
      <c r="OST278" s="27"/>
      <c r="OSU278" s="27"/>
      <c r="OSV278" s="27"/>
      <c r="OSW278" s="27"/>
      <c r="OSX278" s="27"/>
      <c r="OSY278" s="27"/>
      <c r="OSZ278" s="27"/>
      <c r="OTA278" s="27"/>
      <c r="OTB278" s="27"/>
      <c r="OTC278" s="27"/>
      <c r="OTD278" s="27"/>
      <c r="OTE278" s="27"/>
      <c r="OTF278" s="27"/>
      <c r="OTG278" s="27"/>
      <c r="OTH278" s="27"/>
      <c r="OTI278" s="27"/>
      <c r="OTJ278" s="27"/>
      <c r="OTK278" s="27"/>
      <c r="OTL278" s="27"/>
      <c r="OTM278" s="27"/>
      <c r="OTN278" s="27"/>
      <c r="OTO278" s="27"/>
      <c r="OTP278" s="27"/>
      <c r="OTQ278" s="27"/>
      <c r="OTR278" s="27"/>
      <c r="OTS278" s="27"/>
      <c r="OTT278" s="27"/>
      <c r="OTU278" s="27"/>
      <c r="OTV278" s="27"/>
      <c r="OTW278" s="27"/>
      <c r="OTX278" s="27"/>
      <c r="OTY278" s="27"/>
      <c r="OTZ278" s="27"/>
      <c r="OUA278" s="27"/>
      <c r="OUB278" s="27"/>
      <c r="OUC278" s="27"/>
      <c r="OUD278" s="27"/>
      <c r="OUE278" s="27"/>
      <c r="OUF278" s="27"/>
      <c r="OUG278" s="27"/>
      <c r="OUH278" s="27"/>
      <c r="OUI278" s="27"/>
      <c r="OUJ278" s="27"/>
      <c r="OUK278" s="27"/>
      <c r="OUL278" s="27"/>
      <c r="OUM278" s="27"/>
      <c r="OUN278" s="27"/>
      <c r="OUO278" s="27"/>
      <c r="OUP278" s="27"/>
      <c r="OUQ278" s="27"/>
      <c r="OUR278" s="27"/>
      <c r="OUS278" s="27"/>
      <c r="OUT278" s="27"/>
      <c r="OUU278" s="27"/>
      <c r="OUV278" s="27"/>
      <c r="OUW278" s="27"/>
      <c r="OUX278" s="27"/>
      <c r="OUY278" s="27"/>
      <c r="OUZ278" s="27"/>
      <c r="OVA278" s="27"/>
      <c r="OVB278" s="27"/>
      <c r="OVC278" s="27"/>
      <c r="OVD278" s="27"/>
      <c r="OVE278" s="27"/>
      <c r="OVF278" s="27"/>
      <c r="OVG278" s="27"/>
      <c r="OVH278" s="27"/>
      <c r="OVI278" s="27"/>
      <c r="OVJ278" s="27"/>
      <c r="OVK278" s="27"/>
      <c r="OVL278" s="27"/>
      <c r="OVM278" s="27"/>
      <c r="OVN278" s="27"/>
      <c r="OVO278" s="27"/>
      <c r="OVP278" s="27"/>
      <c r="OVQ278" s="27"/>
      <c r="OVR278" s="27"/>
      <c r="OVS278" s="27"/>
      <c r="OVT278" s="27"/>
      <c r="OVU278" s="27"/>
      <c r="OVV278" s="27"/>
      <c r="OVW278" s="27"/>
      <c r="OVX278" s="27"/>
      <c r="OVY278" s="27"/>
      <c r="OVZ278" s="27"/>
      <c r="OWA278" s="27"/>
      <c r="OWB278" s="27"/>
      <c r="OWC278" s="27"/>
      <c r="OWD278" s="27"/>
      <c r="OWE278" s="27"/>
      <c r="OWF278" s="27"/>
      <c r="OWG278" s="27"/>
      <c r="OWH278" s="27"/>
      <c r="OWI278" s="27"/>
      <c r="OWJ278" s="27"/>
      <c r="OWK278" s="27"/>
      <c r="OWL278" s="27"/>
      <c r="OWM278" s="27"/>
      <c r="OWN278" s="27"/>
      <c r="OWO278" s="27"/>
      <c r="OWP278" s="27"/>
      <c r="OWQ278" s="27"/>
      <c r="OWR278" s="27"/>
      <c r="OWS278" s="27"/>
      <c r="OWT278" s="27"/>
      <c r="OWU278" s="27"/>
      <c r="OWV278" s="27"/>
      <c r="OWW278" s="27"/>
      <c r="OWX278" s="27"/>
      <c r="OWY278" s="27"/>
      <c r="OWZ278" s="27"/>
      <c r="OXA278" s="27"/>
      <c r="OXB278" s="27"/>
      <c r="OXC278" s="27"/>
      <c r="OXD278" s="27"/>
      <c r="OXE278" s="27"/>
      <c r="OXF278" s="27"/>
      <c r="OXG278" s="27"/>
      <c r="OXH278" s="27"/>
      <c r="OXI278" s="27"/>
      <c r="OXJ278" s="27"/>
      <c r="OXK278" s="27"/>
      <c r="OXL278" s="27"/>
      <c r="OXM278" s="27"/>
      <c r="OXN278" s="27"/>
      <c r="OXO278" s="27"/>
      <c r="OXP278" s="27"/>
      <c r="OXQ278" s="27"/>
      <c r="OXR278" s="27"/>
      <c r="OXS278" s="27"/>
      <c r="OXT278" s="27"/>
      <c r="OXU278" s="27"/>
      <c r="OXV278" s="27"/>
      <c r="OXW278" s="27"/>
      <c r="OXX278" s="27"/>
      <c r="OXY278" s="27"/>
      <c r="OXZ278" s="27"/>
      <c r="OYA278" s="27"/>
      <c r="OYB278" s="27"/>
      <c r="OYC278" s="27"/>
      <c r="OYD278" s="27"/>
      <c r="OYE278" s="27"/>
      <c r="OYF278" s="27"/>
      <c r="OYG278" s="27"/>
      <c r="OYH278" s="27"/>
      <c r="OYI278" s="27"/>
      <c r="OYJ278" s="27"/>
      <c r="OYK278" s="27"/>
      <c r="OYL278" s="27"/>
      <c r="OYM278" s="27"/>
      <c r="OYN278" s="27"/>
      <c r="OYO278" s="27"/>
      <c r="OYP278" s="27"/>
      <c r="OYQ278" s="27"/>
      <c r="OYR278" s="27"/>
      <c r="OYS278" s="27"/>
      <c r="OYT278" s="27"/>
      <c r="OYU278" s="27"/>
      <c r="OYV278" s="27"/>
      <c r="OYW278" s="27"/>
      <c r="OYX278" s="27"/>
      <c r="OYY278" s="27"/>
      <c r="OYZ278" s="27"/>
      <c r="OZA278" s="27"/>
      <c r="OZB278" s="27"/>
      <c r="OZC278" s="27"/>
      <c r="OZD278" s="27"/>
      <c r="OZE278" s="27"/>
      <c r="OZF278" s="27"/>
      <c r="OZG278" s="27"/>
      <c r="OZH278" s="27"/>
      <c r="OZI278" s="27"/>
      <c r="OZJ278" s="27"/>
      <c r="OZK278" s="27"/>
      <c r="OZL278" s="27"/>
      <c r="OZM278" s="27"/>
      <c r="OZN278" s="27"/>
      <c r="OZO278" s="27"/>
      <c r="OZP278" s="27"/>
      <c r="OZQ278" s="27"/>
      <c r="OZR278" s="27"/>
      <c r="OZS278" s="27"/>
      <c r="OZT278" s="27"/>
      <c r="OZU278" s="27"/>
      <c r="OZV278" s="27"/>
      <c r="OZW278" s="27"/>
      <c r="OZX278" s="27"/>
      <c r="OZY278" s="27"/>
      <c r="OZZ278" s="27"/>
      <c r="PAA278" s="27"/>
      <c r="PAB278" s="27"/>
      <c r="PAC278" s="27"/>
      <c r="PAD278" s="27"/>
      <c r="PAE278" s="27"/>
      <c r="PAF278" s="27"/>
      <c r="PAG278" s="27"/>
      <c r="PAH278" s="27"/>
      <c r="PAI278" s="27"/>
      <c r="PAJ278" s="27"/>
      <c r="PAK278" s="27"/>
      <c r="PAL278" s="27"/>
      <c r="PAM278" s="27"/>
      <c r="PAN278" s="27"/>
      <c r="PAO278" s="27"/>
      <c r="PAP278" s="27"/>
      <c r="PAQ278" s="27"/>
      <c r="PAR278" s="27"/>
      <c r="PAS278" s="27"/>
      <c r="PAT278" s="27"/>
      <c r="PAU278" s="27"/>
      <c r="PAV278" s="27"/>
      <c r="PAW278" s="27"/>
      <c r="PAX278" s="27"/>
      <c r="PAY278" s="27"/>
      <c r="PAZ278" s="27"/>
      <c r="PBA278" s="27"/>
      <c r="PBB278" s="27"/>
      <c r="PBC278" s="27"/>
      <c r="PBD278" s="27"/>
      <c r="PBE278" s="27"/>
      <c r="PBF278" s="27"/>
      <c r="PBG278" s="27"/>
      <c r="PBH278" s="27"/>
      <c r="PBI278" s="27"/>
      <c r="PBJ278" s="27"/>
      <c r="PBK278" s="27"/>
      <c r="PBL278" s="27"/>
      <c r="PBM278" s="27"/>
      <c r="PBN278" s="27"/>
      <c r="PBO278" s="27"/>
      <c r="PBP278" s="27"/>
      <c r="PBQ278" s="27"/>
      <c r="PBR278" s="27"/>
      <c r="PBS278" s="27"/>
      <c r="PBT278" s="27"/>
      <c r="PBU278" s="27"/>
      <c r="PBV278" s="27"/>
      <c r="PBW278" s="27"/>
      <c r="PBX278" s="27"/>
      <c r="PBY278" s="27"/>
      <c r="PBZ278" s="27"/>
      <c r="PCA278" s="27"/>
      <c r="PCB278" s="27"/>
      <c r="PCC278" s="27"/>
      <c r="PCD278" s="27"/>
      <c r="PCE278" s="27"/>
      <c r="PCF278" s="27"/>
      <c r="PCG278" s="27"/>
      <c r="PCH278" s="27"/>
      <c r="PCI278" s="27"/>
      <c r="PCJ278" s="27"/>
      <c r="PCK278" s="27"/>
      <c r="PCL278" s="27"/>
      <c r="PCM278" s="27"/>
      <c r="PCN278" s="27"/>
      <c r="PCO278" s="27"/>
      <c r="PCP278" s="27"/>
      <c r="PCQ278" s="27"/>
      <c r="PCR278" s="27"/>
      <c r="PCS278" s="27"/>
      <c r="PCT278" s="27"/>
      <c r="PCU278" s="27"/>
      <c r="PCV278" s="27"/>
      <c r="PCW278" s="27"/>
      <c r="PCX278" s="27"/>
      <c r="PCY278" s="27"/>
      <c r="PCZ278" s="27"/>
      <c r="PDA278" s="27"/>
      <c r="PDB278" s="27"/>
      <c r="PDC278" s="27"/>
      <c r="PDD278" s="27"/>
      <c r="PDE278" s="27"/>
      <c r="PDF278" s="27"/>
      <c r="PDG278" s="27"/>
      <c r="PDH278" s="27"/>
      <c r="PDI278" s="27"/>
      <c r="PDJ278" s="27"/>
      <c r="PDK278" s="27"/>
      <c r="PDL278" s="27"/>
      <c r="PDM278" s="27"/>
      <c r="PDN278" s="27"/>
      <c r="PDO278" s="27"/>
      <c r="PDP278" s="27"/>
      <c r="PDQ278" s="27"/>
      <c r="PDR278" s="27"/>
      <c r="PDS278" s="27"/>
      <c r="PDT278" s="27"/>
      <c r="PDU278" s="27"/>
      <c r="PDV278" s="27"/>
      <c r="PDW278" s="27"/>
      <c r="PDX278" s="27"/>
      <c r="PDY278" s="27"/>
      <c r="PDZ278" s="27"/>
      <c r="PEA278" s="27"/>
      <c r="PEB278" s="27"/>
      <c r="PEC278" s="27"/>
      <c r="PED278" s="27"/>
      <c r="PEE278" s="27"/>
      <c r="PEF278" s="27"/>
      <c r="PEG278" s="27"/>
      <c r="PEH278" s="27"/>
      <c r="PEI278" s="27"/>
      <c r="PEJ278" s="27"/>
      <c r="PEK278" s="27"/>
      <c r="PEL278" s="27"/>
      <c r="PEM278" s="27"/>
      <c r="PEN278" s="27"/>
      <c r="PEO278" s="27"/>
      <c r="PEP278" s="27"/>
      <c r="PEQ278" s="27"/>
      <c r="PER278" s="27"/>
      <c r="PES278" s="27"/>
      <c r="PET278" s="27"/>
      <c r="PEU278" s="27"/>
      <c r="PEV278" s="27"/>
      <c r="PEW278" s="27"/>
      <c r="PEX278" s="27"/>
      <c r="PEY278" s="27"/>
      <c r="PEZ278" s="27"/>
      <c r="PFA278" s="27"/>
      <c r="PFB278" s="27"/>
      <c r="PFC278" s="27"/>
      <c r="PFD278" s="27"/>
      <c r="PFE278" s="27"/>
      <c r="PFF278" s="27"/>
      <c r="PFG278" s="27"/>
      <c r="PFH278" s="27"/>
      <c r="PFI278" s="27"/>
      <c r="PFJ278" s="27"/>
      <c r="PFK278" s="27"/>
      <c r="PFL278" s="27"/>
      <c r="PFM278" s="27"/>
      <c r="PFN278" s="27"/>
      <c r="PFO278" s="27"/>
      <c r="PFP278" s="27"/>
      <c r="PFQ278" s="27"/>
      <c r="PFR278" s="27"/>
      <c r="PFS278" s="27"/>
      <c r="PFT278" s="27"/>
      <c r="PFU278" s="27"/>
      <c r="PFV278" s="27"/>
      <c r="PFW278" s="27"/>
      <c r="PFX278" s="27"/>
      <c r="PFY278" s="27"/>
      <c r="PFZ278" s="27"/>
      <c r="PGA278" s="27"/>
      <c r="PGB278" s="27"/>
      <c r="PGC278" s="27"/>
      <c r="PGD278" s="27"/>
      <c r="PGE278" s="27"/>
      <c r="PGF278" s="27"/>
      <c r="PGG278" s="27"/>
      <c r="PGH278" s="27"/>
      <c r="PGI278" s="27"/>
      <c r="PGJ278" s="27"/>
      <c r="PGK278" s="27"/>
      <c r="PGL278" s="27"/>
      <c r="PGM278" s="27"/>
      <c r="PGN278" s="27"/>
      <c r="PGO278" s="27"/>
      <c r="PGP278" s="27"/>
      <c r="PGQ278" s="27"/>
      <c r="PGR278" s="27"/>
      <c r="PGS278" s="27"/>
      <c r="PGT278" s="27"/>
      <c r="PGU278" s="27"/>
      <c r="PGV278" s="27"/>
      <c r="PGW278" s="27"/>
      <c r="PGX278" s="27"/>
      <c r="PGY278" s="27"/>
      <c r="PGZ278" s="27"/>
      <c r="PHA278" s="27"/>
      <c r="PHB278" s="27"/>
      <c r="PHC278" s="27"/>
      <c r="PHD278" s="27"/>
      <c r="PHE278" s="27"/>
      <c r="PHF278" s="27"/>
      <c r="PHG278" s="27"/>
      <c r="PHH278" s="27"/>
      <c r="PHI278" s="27"/>
      <c r="PHJ278" s="27"/>
      <c r="PHK278" s="27"/>
      <c r="PHL278" s="27"/>
      <c r="PHM278" s="27"/>
      <c r="PHN278" s="27"/>
      <c r="PHO278" s="27"/>
      <c r="PHP278" s="27"/>
      <c r="PHQ278" s="27"/>
      <c r="PHR278" s="27"/>
      <c r="PHS278" s="27"/>
      <c r="PHT278" s="27"/>
      <c r="PHU278" s="27"/>
      <c r="PHV278" s="27"/>
      <c r="PHW278" s="27"/>
      <c r="PHX278" s="27"/>
      <c r="PHY278" s="27"/>
      <c r="PHZ278" s="27"/>
      <c r="PIA278" s="27"/>
      <c r="PIB278" s="27"/>
      <c r="PIC278" s="27"/>
      <c r="PID278" s="27"/>
      <c r="PIE278" s="27"/>
      <c r="PIF278" s="27"/>
      <c r="PIG278" s="27"/>
      <c r="PIH278" s="27"/>
      <c r="PII278" s="27"/>
      <c r="PIJ278" s="27"/>
      <c r="PIK278" s="27"/>
      <c r="PIL278" s="27"/>
      <c r="PIM278" s="27"/>
      <c r="PIN278" s="27"/>
      <c r="PIO278" s="27"/>
      <c r="PIP278" s="27"/>
      <c r="PIQ278" s="27"/>
      <c r="PIR278" s="27"/>
      <c r="PIS278" s="27"/>
      <c r="PIT278" s="27"/>
      <c r="PIU278" s="27"/>
      <c r="PIV278" s="27"/>
      <c r="PIW278" s="27"/>
      <c r="PIX278" s="27"/>
      <c r="PIY278" s="27"/>
      <c r="PIZ278" s="27"/>
      <c r="PJA278" s="27"/>
      <c r="PJB278" s="27"/>
      <c r="PJC278" s="27"/>
      <c r="PJD278" s="27"/>
      <c r="PJE278" s="27"/>
      <c r="PJF278" s="27"/>
      <c r="PJG278" s="27"/>
      <c r="PJH278" s="27"/>
      <c r="PJI278" s="27"/>
      <c r="PJJ278" s="27"/>
      <c r="PJK278" s="27"/>
      <c r="PJL278" s="27"/>
      <c r="PJM278" s="27"/>
      <c r="PJN278" s="27"/>
      <c r="PJO278" s="27"/>
      <c r="PJP278" s="27"/>
      <c r="PJQ278" s="27"/>
      <c r="PJR278" s="27"/>
      <c r="PJS278" s="27"/>
      <c r="PJT278" s="27"/>
      <c r="PJU278" s="27"/>
      <c r="PJV278" s="27"/>
      <c r="PJW278" s="27"/>
      <c r="PJX278" s="27"/>
      <c r="PJY278" s="27"/>
      <c r="PJZ278" s="27"/>
      <c r="PKA278" s="27"/>
      <c r="PKB278" s="27"/>
      <c r="PKC278" s="27"/>
      <c r="PKD278" s="27"/>
      <c r="PKE278" s="27"/>
      <c r="PKF278" s="27"/>
      <c r="PKG278" s="27"/>
      <c r="PKH278" s="27"/>
      <c r="PKI278" s="27"/>
      <c r="PKJ278" s="27"/>
      <c r="PKK278" s="27"/>
      <c r="PKL278" s="27"/>
      <c r="PKM278" s="27"/>
      <c r="PKN278" s="27"/>
      <c r="PKO278" s="27"/>
      <c r="PKP278" s="27"/>
      <c r="PKQ278" s="27"/>
      <c r="PKR278" s="27"/>
      <c r="PKS278" s="27"/>
      <c r="PKT278" s="27"/>
      <c r="PKU278" s="27"/>
      <c r="PKV278" s="27"/>
      <c r="PKW278" s="27"/>
      <c r="PKX278" s="27"/>
      <c r="PKY278" s="27"/>
      <c r="PKZ278" s="27"/>
      <c r="PLA278" s="27"/>
      <c r="PLB278" s="27"/>
      <c r="PLC278" s="27"/>
      <c r="PLD278" s="27"/>
      <c r="PLE278" s="27"/>
      <c r="PLF278" s="27"/>
      <c r="PLG278" s="27"/>
      <c r="PLH278" s="27"/>
      <c r="PLI278" s="27"/>
      <c r="PLJ278" s="27"/>
      <c r="PLK278" s="27"/>
      <c r="PLL278" s="27"/>
      <c r="PLM278" s="27"/>
      <c r="PLN278" s="27"/>
      <c r="PLO278" s="27"/>
      <c r="PLP278" s="27"/>
      <c r="PLQ278" s="27"/>
      <c r="PLR278" s="27"/>
      <c r="PLS278" s="27"/>
      <c r="PLT278" s="27"/>
      <c r="PLU278" s="27"/>
      <c r="PLV278" s="27"/>
      <c r="PLW278" s="27"/>
      <c r="PLX278" s="27"/>
      <c r="PLY278" s="27"/>
      <c r="PLZ278" s="27"/>
      <c r="PMA278" s="27"/>
      <c r="PMB278" s="27"/>
      <c r="PMC278" s="27"/>
      <c r="PMD278" s="27"/>
      <c r="PME278" s="27"/>
      <c r="PMF278" s="27"/>
      <c r="PMG278" s="27"/>
      <c r="PMH278" s="27"/>
      <c r="PMI278" s="27"/>
      <c r="PMJ278" s="27"/>
      <c r="PMK278" s="27"/>
      <c r="PML278" s="27"/>
      <c r="PMM278" s="27"/>
      <c r="PMN278" s="27"/>
      <c r="PMO278" s="27"/>
      <c r="PMP278" s="27"/>
      <c r="PMQ278" s="27"/>
      <c r="PMR278" s="27"/>
      <c r="PMS278" s="27"/>
      <c r="PMT278" s="27"/>
      <c r="PMU278" s="27"/>
      <c r="PMV278" s="27"/>
      <c r="PMW278" s="27"/>
      <c r="PMX278" s="27"/>
      <c r="PMY278" s="27"/>
      <c r="PMZ278" s="27"/>
      <c r="PNA278" s="27"/>
      <c r="PNB278" s="27"/>
      <c r="PNC278" s="27"/>
      <c r="PND278" s="27"/>
      <c r="PNE278" s="27"/>
      <c r="PNF278" s="27"/>
      <c r="PNG278" s="27"/>
      <c r="PNH278" s="27"/>
      <c r="PNI278" s="27"/>
      <c r="PNJ278" s="27"/>
      <c r="PNK278" s="27"/>
      <c r="PNL278" s="27"/>
      <c r="PNM278" s="27"/>
      <c r="PNN278" s="27"/>
      <c r="PNO278" s="27"/>
      <c r="PNP278" s="27"/>
      <c r="PNQ278" s="27"/>
      <c r="PNR278" s="27"/>
      <c r="PNS278" s="27"/>
      <c r="PNT278" s="27"/>
      <c r="PNU278" s="27"/>
      <c r="PNV278" s="27"/>
      <c r="PNW278" s="27"/>
      <c r="PNX278" s="27"/>
      <c r="PNY278" s="27"/>
      <c r="PNZ278" s="27"/>
      <c r="POA278" s="27"/>
      <c r="POB278" s="27"/>
      <c r="POC278" s="27"/>
      <c r="POD278" s="27"/>
      <c r="POE278" s="27"/>
      <c r="POF278" s="27"/>
      <c r="POG278" s="27"/>
      <c r="POH278" s="27"/>
      <c r="POI278" s="27"/>
      <c r="POJ278" s="27"/>
      <c r="POK278" s="27"/>
      <c r="POL278" s="27"/>
      <c r="POM278" s="27"/>
      <c r="PON278" s="27"/>
      <c r="POO278" s="27"/>
      <c r="POP278" s="27"/>
      <c r="POQ278" s="27"/>
      <c r="POR278" s="27"/>
      <c r="POS278" s="27"/>
      <c r="POT278" s="27"/>
      <c r="POU278" s="27"/>
      <c r="POV278" s="27"/>
      <c r="POW278" s="27"/>
      <c r="POX278" s="27"/>
      <c r="POY278" s="27"/>
      <c r="POZ278" s="27"/>
      <c r="PPA278" s="27"/>
      <c r="PPB278" s="27"/>
      <c r="PPC278" s="27"/>
      <c r="PPD278" s="27"/>
      <c r="PPE278" s="27"/>
      <c r="PPF278" s="27"/>
      <c r="PPG278" s="27"/>
      <c r="PPH278" s="27"/>
      <c r="PPI278" s="27"/>
      <c r="PPJ278" s="27"/>
      <c r="PPK278" s="27"/>
      <c r="PPL278" s="27"/>
      <c r="PPM278" s="27"/>
      <c r="PPN278" s="27"/>
      <c r="PPO278" s="27"/>
      <c r="PPP278" s="27"/>
      <c r="PPQ278" s="27"/>
      <c r="PPR278" s="27"/>
      <c r="PPS278" s="27"/>
      <c r="PPT278" s="27"/>
      <c r="PPU278" s="27"/>
      <c r="PPV278" s="27"/>
      <c r="PPW278" s="27"/>
      <c r="PPX278" s="27"/>
      <c r="PPY278" s="27"/>
      <c r="PPZ278" s="27"/>
      <c r="PQA278" s="27"/>
      <c r="PQB278" s="27"/>
      <c r="PQC278" s="27"/>
      <c r="PQD278" s="27"/>
      <c r="PQE278" s="27"/>
      <c r="PQF278" s="27"/>
      <c r="PQG278" s="27"/>
      <c r="PQH278" s="27"/>
      <c r="PQI278" s="27"/>
      <c r="PQJ278" s="27"/>
      <c r="PQK278" s="27"/>
      <c r="PQL278" s="27"/>
      <c r="PQM278" s="27"/>
      <c r="PQN278" s="27"/>
      <c r="PQO278" s="27"/>
      <c r="PQP278" s="27"/>
      <c r="PQQ278" s="27"/>
      <c r="PQR278" s="27"/>
      <c r="PQS278" s="27"/>
      <c r="PQT278" s="27"/>
      <c r="PQU278" s="27"/>
      <c r="PQV278" s="27"/>
      <c r="PQW278" s="27"/>
      <c r="PQX278" s="27"/>
      <c r="PQY278" s="27"/>
      <c r="PQZ278" s="27"/>
      <c r="PRA278" s="27"/>
      <c r="PRB278" s="27"/>
      <c r="PRC278" s="27"/>
      <c r="PRD278" s="27"/>
      <c r="PRE278" s="27"/>
      <c r="PRF278" s="27"/>
      <c r="PRG278" s="27"/>
      <c r="PRH278" s="27"/>
      <c r="PRI278" s="27"/>
      <c r="PRJ278" s="27"/>
      <c r="PRK278" s="27"/>
      <c r="PRL278" s="27"/>
      <c r="PRM278" s="27"/>
      <c r="PRN278" s="27"/>
      <c r="PRO278" s="27"/>
      <c r="PRP278" s="27"/>
      <c r="PRQ278" s="27"/>
      <c r="PRR278" s="27"/>
      <c r="PRS278" s="27"/>
      <c r="PRT278" s="27"/>
      <c r="PRU278" s="27"/>
      <c r="PRV278" s="27"/>
      <c r="PRW278" s="27"/>
      <c r="PRX278" s="27"/>
      <c r="PRY278" s="27"/>
      <c r="PRZ278" s="27"/>
      <c r="PSA278" s="27"/>
      <c r="PSB278" s="27"/>
      <c r="PSC278" s="27"/>
      <c r="PSD278" s="27"/>
      <c r="PSE278" s="27"/>
      <c r="PSF278" s="27"/>
      <c r="PSG278" s="27"/>
      <c r="PSH278" s="27"/>
      <c r="PSI278" s="27"/>
      <c r="PSJ278" s="27"/>
      <c r="PSK278" s="27"/>
      <c r="PSL278" s="27"/>
      <c r="PSM278" s="27"/>
      <c r="PSN278" s="27"/>
      <c r="PSO278" s="27"/>
      <c r="PSP278" s="27"/>
      <c r="PSQ278" s="27"/>
      <c r="PSR278" s="27"/>
      <c r="PSS278" s="27"/>
      <c r="PST278" s="27"/>
      <c r="PSU278" s="27"/>
      <c r="PSV278" s="27"/>
      <c r="PSW278" s="27"/>
      <c r="PSX278" s="27"/>
      <c r="PSY278" s="27"/>
      <c r="PSZ278" s="27"/>
      <c r="PTA278" s="27"/>
      <c r="PTB278" s="27"/>
      <c r="PTC278" s="27"/>
      <c r="PTD278" s="27"/>
      <c r="PTE278" s="27"/>
      <c r="PTF278" s="27"/>
      <c r="PTG278" s="27"/>
      <c r="PTH278" s="27"/>
      <c r="PTI278" s="27"/>
      <c r="PTJ278" s="27"/>
      <c r="PTK278" s="27"/>
      <c r="PTL278" s="27"/>
      <c r="PTM278" s="27"/>
      <c r="PTN278" s="27"/>
      <c r="PTO278" s="27"/>
      <c r="PTP278" s="27"/>
      <c r="PTQ278" s="27"/>
      <c r="PTR278" s="27"/>
      <c r="PTS278" s="27"/>
      <c r="PTT278" s="27"/>
      <c r="PTU278" s="27"/>
      <c r="PTV278" s="27"/>
      <c r="PTW278" s="27"/>
      <c r="PTX278" s="27"/>
      <c r="PTY278" s="27"/>
      <c r="PTZ278" s="27"/>
      <c r="PUA278" s="27"/>
      <c r="PUB278" s="27"/>
      <c r="PUC278" s="27"/>
      <c r="PUD278" s="27"/>
      <c r="PUE278" s="27"/>
      <c r="PUF278" s="27"/>
      <c r="PUG278" s="27"/>
      <c r="PUH278" s="27"/>
      <c r="PUI278" s="27"/>
      <c r="PUJ278" s="27"/>
      <c r="PUK278" s="27"/>
      <c r="PUL278" s="27"/>
      <c r="PUM278" s="27"/>
      <c r="PUN278" s="27"/>
      <c r="PUO278" s="27"/>
      <c r="PUP278" s="27"/>
      <c r="PUQ278" s="27"/>
      <c r="PUR278" s="27"/>
      <c r="PUS278" s="27"/>
      <c r="PUT278" s="27"/>
      <c r="PUU278" s="27"/>
      <c r="PUV278" s="27"/>
      <c r="PUW278" s="27"/>
      <c r="PUX278" s="27"/>
      <c r="PUY278" s="27"/>
      <c r="PUZ278" s="27"/>
      <c r="PVA278" s="27"/>
      <c r="PVB278" s="27"/>
      <c r="PVC278" s="27"/>
      <c r="PVD278" s="27"/>
      <c r="PVE278" s="27"/>
      <c r="PVF278" s="27"/>
      <c r="PVG278" s="27"/>
      <c r="PVH278" s="27"/>
      <c r="PVI278" s="27"/>
      <c r="PVJ278" s="27"/>
      <c r="PVK278" s="27"/>
      <c r="PVL278" s="27"/>
      <c r="PVM278" s="27"/>
      <c r="PVN278" s="27"/>
      <c r="PVO278" s="27"/>
      <c r="PVP278" s="27"/>
      <c r="PVQ278" s="27"/>
      <c r="PVR278" s="27"/>
      <c r="PVS278" s="27"/>
      <c r="PVT278" s="27"/>
      <c r="PVU278" s="27"/>
      <c r="PVV278" s="27"/>
      <c r="PVW278" s="27"/>
      <c r="PVX278" s="27"/>
      <c r="PVY278" s="27"/>
      <c r="PVZ278" s="27"/>
      <c r="PWA278" s="27"/>
      <c r="PWB278" s="27"/>
      <c r="PWC278" s="27"/>
      <c r="PWD278" s="27"/>
      <c r="PWE278" s="27"/>
      <c r="PWF278" s="27"/>
      <c r="PWG278" s="27"/>
      <c r="PWH278" s="27"/>
      <c r="PWI278" s="27"/>
      <c r="PWJ278" s="27"/>
      <c r="PWK278" s="27"/>
      <c r="PWL278" s="27"/>
      <c r="PWM278" s="27"/>
      <c r="PWN278" s="27"/>
      <c r="PWO278" s="27"/>
      <c r="PWP278" s="27"/>
      <c r="PWQ278" s="27"/>
      <c r="PWR278" s="27"/>
      <c r="PWS278" s="27"/>
      <c r="PWT278" s="27"/>
      <c r="PWU278" s="27"/>
      <c r="PWV278" s="27"/>
      <c r="PWW278" s="27"/>
      <c r="PWX278" s="27"/>
      <c r="PWY278" s="27"/>
      <c r="PWZ278" s="27"/>
      <c r="PXA278" s="27"/>
      <c r="PXB278" s="27"/>
      <c r="PXC278" s="27"/>
      <c r="PXD278" s="27"/>
      <c r="PXE278" s="27"/>
      <c r="PXF278" s="27"/>
      <c r="PXG278" s="27"/>
      <c r="PXH278" s="27"/>
      <c r="PXI278" s="27"/>
      <c r="PXJ278" s="27"/>
      <c r="PXK278" s="27"/>
      <c r="PXL278" s="27"/>
      <c r="PXM278" s="27"/>
      <c r="PXN278" s="27"/>
      <c r="PXO278" s="27"/>
      <c r="PXP278" s="27"/>
      <c r="PXQ278" s="27"/>
      <c r="PXR278" s="27"/>
      <c r="PXS278" s="27"/>
      <c r="PXT278" s="27"/>
      <c r="PXU278" s="27"/>
      <c r="PXV278" s="27"/>
      <c r="PXW278" s="27"/>
      <c r="PXX278" s="27"/>
      <c r="PXY278" s="27"/>
      <c r="PXZ278" s="27"/>
      <c r="PYA278" s="27"/>
      <c r="PYB278" s="27"/>
      <c r="PYC278" s="27"/>
      <c r="PYD278" s="27"/>
      <c r="PYE278" s="27"/>
      <c r="PYF278" s="27"/>
      <c r="PYG278" s="27"/>
      <c r="PYH278" s="27"/>
      <c r="PYI278" s="27"/>
      <c r="PYJ278" s="27"/>
      <c r="PYK278" s="27"/>
      <c r="PYL278" s="27"/>
      <c r="PYM278" s="27"/>
      <c r="PYN278" s="27"/>
      <c r="PYO278" s="27"/>
      <c r="PYP278" s="27"/>
      <c r="PYQ278" s="27"/>
      <c r="PYR278" s="27"/>
      <c r="PYS278" s="27"/>
      <c r="PYT278" s="27"/>
      <c r="PYU278" s="27"/>
      <c r="PYV278" s="27"/>
      <c r="PYW278" s="27"/>
      <c r="PYX278" s="27"/>
      <c r="PYY278" s="27"/>
      <c r="PYZ278" s="27"/>
      <c r="PZA278" s="27"/>
      <c r="PZB278" s="27"/>
      <c r="PZC278" s="27"/>
      <c r="PZD278" s="27"/>
      <c r="PZE278" s="27"/>
      <c r="PZF278" s="27"/>
      <c r="PZG278" s="27"/>
      <c r="PZH278" s="27"/>
      <c r="PZI278" s="27"/>
      <c r="PZJ278" s="27"/>
      <c r="PZK278" s="27"/>
      <c r="PZL278" s="27"/>
      <c r="PZM278" s="27"/>
      <c r="PZN278" s="27"/>
      <c r="PZO278" s="27"/>
      <c r="PZP278" s="27"/>
      <c r="PZQ278" s="27"/>
      <c r="PZR278" s="27"/>
      <c r="PZS278" s="27"/>
      <c r="PZT278" s="27"/>
      <c r="PZU278" s="27"/>
      <c r="PZV278" s="27"/>
      <c r="PZW278" s="27"/>
      <c r="PZX278" s="27"/>
      <c r="PZY278" s="27"/>
      <c r="PZZ278" s="27"/>
      <c r="QAA278" s="27"/>
      <c r="QAB278" s="27"/>
      <c r="QAC278" s="27"/>
      <c r="QAD278" s="27"/>
      <c r="QAE278" s="27"/>
      <c r="QAF278" s="27"/>
      <c r="QAG278" s="27"/>
      <c r="QAH278" s="27"/>
      <c r="QAI278" s="27"/>
      <c r="QAJ278" s="27"/>
      <c r="QAK278" s="27"/>
      <c r="QAL278" s="27"/>
      <c r="QAM278" s="27"/>
      <c r="QAN278" s="27"/>
      <c r="QAO278" s="27"/>
      <c r="QAP278" s="27"/>
      <c r="QAQ278" s="27"/>
      <c r="QAR278" s="27"/>
      <c r="QAS278" s="27"/>
      <c r="QAT278" s="27"/>
      <c r="QAU278" s="27"/>
      <c r="QAV278" s="27"/>
      <c r="QAW278" s="27"/>
      <c r="QAX278" s="27"/>
      <c r="QAY278" s="27"/>
      <c r="QAZ278" s="27"/>
      <c r="QBA278" s="27"/>
      <c r="QBB278" s="27"/>
      <c r="QBC278" s="27"/>
      <c r="QBD278" s="27"/>
      <c r="QBE278" s="27"/>
      <c r="QBF278" s="27"/>
      <c r="QBG278" s="27"/>
      <c r="QBH278" s="27"/>
      <c r="QBI278" s="27"/>
      <c r="QBJ278" s="27"/>
      <c r="QBK278" s="27"/>
      <c r="QBL278" s="27"/>
      <c r="QBM278" s="27"/>
      <c r="QBN278" s="27"/>
      <c r="QBO278" s="27"/>
      <c r="QBP278" s="27"/>
      <c r="QBQ278" s="27"/>
      <c r="QBR278" s="27"/>
      <c r="QBS278" s="27"/>
      <c r="QBT278" s="27"/>
      <c r="QBU278" s="27"/>
      <c r="QBV278" s="27"/>
      <c r="QBW278" s="27"/>
      <c r="QBX278" s="27"/>
      <c r="QBY278" s="27"/>
      <c r="QBZ278" s="27"/>
      <c r="QCA278" s="27"/>
      <c r="QCB278" s="27"/>
      <c r="QCC278" s="27"/>
      <c r="QCD278" s="27"/>
      <c r="QCE278" s="27"/>
      <c r="QCF278" s="27"/>
      <c r="QCG278" s="27"/>
      <c r="QCH278" s="27"/>
      <c r="QCI278" s="27"/>
      <c r="QCJ278" s="27"/>
      <c r="QCK278" s="27"/>
      <c r="QCL278" s="27"/>
      <c r="QCM278" s="27"/>
      <c r="QCN278" s="27"/>
      <c r="QCO278" s="27"/>
      <c r="QCP278" s="27"/>
      <c r="QCQ278" s="27"/>
      <c r="QCR278" s="27"/>
      <c r="QCS278" s="27"/>
      <c r="QCT278" s="27"/>
      <c r="QCU278" s="27"/>
      <c r="QCV278" s="27"/>
      <c r="QCW278" s="27"/>
      <c r="QCX278" s="27"/>
      <c r="QCY278" s="27"/>
      <c r="QCZ278" s="27"/>
      <c r="QDA278" s="27"/>
      <c r="QDB278" s="27"/>
      <c r="QDC278" s="27"/>
      <c r="QDD278" s="27"/>
      <c r="QDE278" s="27"/>
      <c r="QDF278" s="27"/>
      <c r="QDG278" s="27"/>
      <c r="QDH278" s="27"/>
      <c r="QDI278" s="27"/>
      <c r="QDJ278" s="27"/>
      <c r="QDK278" s="27"/>
      <c r="QDL278" s="27"/>
      <c r="QDM278" s="27"/>
      <c r="QDN278" s="27"/>
      <c r="QDO278" s="27"/>
      <c r="QDP278" s="27"/>
      <c r="QDQ278" s="27"/>
      <c r="QDR278" s="27"/>
      <c r="QDS278" s="27"/>
      <c r="QDT278" s="27"/>
      <c r="QDU278" s="27"/>
      <c r="QDV278" s="27"/>
      <c r="QDW278" s="27"/>
      <c r="QDX278" s="27"/>
      <c r="QDY278" s="27"/>
      <c r="QDZ278" s="27"/>
      <c r="QEA278" s="27"/>
      <c r="QEB278" s="27"/>
      <c r="QEC278" s="27"/>
      <c r="QED278" s="27"/>
      <c r="QEE278" s="27"/>
      <c r="QEF278" s="27"/>
      <c r="QEG278" s="27"/>
      <c r="QEH278" s="27"/>
      <c r="QEI278" s="27"/>
      <c r="QEJ278" s="27"/>
      <c r="QEK278" s="27"/>
      <c r="QEL278" s="27"/>
      <c r="QEM278" s="27"/>
      <c r="QEN278" s="27"/>
      <c r="QEO278" s="27"/>
      <c r="QEP278" s="27"/>
      <c r="QEQ278" s="27"/>
      <c r="QER278" s="27"/>
      <c r="QES278" s="27"/>
      <c r="QET278" s="27"/>
      <c r="QEU278" s="27"/>
      <c r="QEV278" s="27"/>
      <c r="QEW278" s="27"/>
      <c r="QEX278" s="27"/>
      <c r="QEY278" s="27"/>
      <c r="QEZ278" s="27"/>
      <c r="QFA278" s="27"/>
      <c r="QFB278" s="27"/>
      <c r="QFC278" s="27"/>
      <c r="QFD278" s="27"/>
      <c r="QFE278" s="27"/>
      <c r="QFF278" s="27"/>
      <c r="QFG278" s="27"/>
      <c r="QFH278" s="27"/>
      <c r="QFI278" s="27"/>
      <c r="QFJ278" s="27"/>
      <c r="QFK278" s="27"/>
      <c r="QFL278" s="27"/>
      <c r="QFM278" s="27"/>
      <c r="QFN278" s="27"/>
      <c r="QFO278" s="27"/>
      <c r="QFP278" s="27"/>
      <c r="QFQ278" s="27"/>
      <c r="QFR278" s="27"/>
      <c r="QFS278" s="27"/>
      <c r="QFT278" s="27"/>
      <c r="QFU278" s="27"/>
      <c r="QFV278" s="27"/>
      <c r="QFW278" s="27"/>
      <c r="QFX278" s="27"/>
      <c r="QFY278" s="27"/>
      <c r="QFZ278" s="27"/>
      <c r="QGA278" s="27"/>
      <c r="QGB278" s="27"/>
      <c r="QGC278" s="27"/>
      <c r="QGD278" s="27"/>
      <c r="QGE278" s="27"/>
      <c r="QGF278" s="27"/>
      <c r="QGG278" s="27"/>
      <c r="QGH278" s="27"/>
      <c r="QGI278" s="27"/>
      <c r="QGJ278" s="27"/>
      <c r="QGK278" s="27"/>
      <c r="QGL278" s="27"/>
      <c r="QGM278" s="27"/>
      <c r="QGN278" s="27"/>
      <c r="QGO278" s="27"/>
      <c r="QGP278" s="27"/>
      <c r="QGQ278" s="27"/>
      <c r="QGR278" s="27"/>
      <c r="QGS278" s="27"/>
      <c r="QGT278" s="27"/>
      <c r="QGU278" s="27"/>
      <c r="QGV278" s="27"/>
      <c r="QGW278" s="27"/>
      <c r="QGX278" s="27"/>
      <c r="QGY278" s="27"/>
      <c r="QGZ278" s="27"/>
      <c r="QHA278" s="27"/>
      <c r="QHB278" s="27"/>
      <c r="QHC278" s="27"/>
      <c r="QHD278" s="27"/>
      <c r="QHE278" s="27"/>
      <c r="QHF278" s="27"/>
      <c r="QHG278" s="27"/>
      <c r="QHH278" s="27"/>
      <c r="QHI278" s="27"/>
      <c r="QHJ278" s="27"/>
      <c r="QHK278" s="27"/>
      <c r="QHL278" s="27"/>
      <c r="QHM278" s="27"/>
      <c r="QHN278" s="27"/>
      <c r="QHO278" s="27"/>
      <c r="QHP278" s="27"/>
      <c r="QHQ278" s="27"/>
      <c r="QHR278" s="27"/>
      <c r="QHS278" s="27"/>
      <c r="QHT278" s="27"/>
      <c r="QHU278" s="27"/>
      <c r="QHV278" s="27"/>
      <c r="QHW278" s="27"/>
      <c r="QHX278" s="27"/>
      <c r="QHY278" s="27"/>
      <c r="QHZ278" s="27"/>
      <c r="QIA278" s="27"/>
      <c r="QIB278" s="27"/>
      <c r="QIC278" s="27"/>
      <c r="QID278" s="27"/>
      <c r="QIE278" s="27"/>
      <c r="QIF278" s="27"/>
      <c r="QIG278" s="27"/>
      <c r="QIH278" s="27"/>
      <c r="QII278" s="27"/>
      <c r="QIJ278" s="27"/>
      <c r="QIK278" s="27"/>
      <c r="QIL278" s="27"/>
      <c r="QIM278" s="27"/>
      <c r="QIN278" s="27"/>
      <c r="QIO278" s="27"/>
      <c r="QIP278" s="27"/>
      <c r="QIQ278" s="27"/>
      <c r="QIR278" s="27"/>
      <c r="QIS278" s="27"/>
      <c r="QIT278" s="27"/>
      <c r="QIU278" s="27"/>
      <c r="QIV278" s="27"/>
      <c r="QIW278" s="27"/>
      <c r="QIX278" s="27"/>
      <c r="QIY278" s="27"/>
      <c r="QIZ278" s="27"/>
      <c r="QJA278" s="27"/>
      <c r="QJB278" s="27"/>
      <c r="QJC278" s="27"/>
      <c r="QJD278" s="27"/>
      <c r="QJE278" s="27"/>
      <c r="QJF278" s="27"/>
      <c r="QJG278" s="27"/>
      <c r="QJH278" s="27"/>
      <c r="QJI278" s="27"/>
      <c r="QJJ278" s="27"/>
      <c r="QJK278" s="27"/>
      <c r="QJL278" s="27"/>
      <c r="QJM278" s="27"/>
      <c r="QJN278" s="27"/>
      <c r="QJO278" s="27"/>
      <c r="QJP278" s="27"/>
      <c r="QJQ278" s="27"/>
      <c r="QJR278" s="27"/>
      <c r="QJS278" s="27"/>
      <c r="QJT278" s="27"/>
      <c r="QJU278" s="27"/>
      <c r="QJV278" s="27"/>
      <c r="QJW278" s="27"/>
      <c r="QJX278" s="27"/>
      <c r="QJY278" s="27"/>
      <c r="QJZ278" s="27"/>
      <c r="QKA278" s="27"/>
      <c r="QKB278" s="27"/>
      <c r="QKC278" s="27"/>
      <c r="QKD278" s="27"/>
      <c r="QKE278" s="27"/>
      <c r="QKF278" s="27"/>
      <c r="QKG278" s="27"/>
      <c r="QKH278" s="27"/>
      <c r="QKI278" s="27"/>
      <c r="QKJ278" s="27"/>
      <c r="QKK278" s="27"/>
      <c r="QKL278" s="27"/>
      <c r="QKM278" s="27"/>
      <c r="QKN278" s="27"/>
      <c r="QKO278" s="27"/>
      <c r="QKP278" s="27"/>
      <c r="QKQ278" s="27"/>
      <c r="QKR278" s="27"/>
      <c r="QKS278" s="27"/>
      <c r="QKT278" s="27"/>
      <c r="QKU278" s="27"/>
      <c r="QKV278" s="27"/>
      <c r="QKW278" s="27"/>
      <c r="QKX278" s="27"/>
      <c r="QKY278" s="27"/>
      <c r="QKZ278" s="27"/>
      <c r="QLA278" s="27"/>
      <c r="QLB278" s="27"/>
      <c r="QLC278" s="27"/>
      <c r="QLD278" s="27"/>
      <c r="QLE278" s="27"/>
      <c r="QLF278" s="27"/>
      <c r="QLG278" s="27"/>
      <c r="QLH278" s="27"/>
      <c r="QLI278" s="27"/>
      <c r="QLJ278" s="27"/>
      <c r="QLK278" s="27"/>
      <c r="QLL278" s="27"/>
      <c r="QLM278" s="27"/>
      <c r="QLN278" s="27"/>
      <c r="QLO278" s="27"/>
      <c r="QLP278" s="27"/>
      <c r="QLQ278" s="27"/>
      <c r="QLR278" s="27"/>
      <c r="QLS278" s="27"/>
      <c r="QLT278" s="27"/>
      <c r="QLU278" s="27"/>
      <c r="QLV278" s="27"/>
      <c r="QLW278" s="27"/>
      <c r="QLX278" s="27"/>
      <c r="QLY278" s="27"/>
      <c r="QLZ278" s="27"/>
      <c r="QMA278" s="27"/>
      <c r="QMB278" s="27"/>
      <c r="QMC278" s="27"/>
      <c r="QMD278" s="27"/>
      <c r="QME278" s="27"/>
      <c r="QMF278" s="27"/>
      <c r="QMG278" s="27"/>
      <c r="QMH278" s="27"/>
      <c r="QMI278" s="27"/>
      <c r="QMJ278" s="27"/>
      <c r="QMK278" s="27"/>
      <c r="QML278" s="27"/>
      <c r="QMM278" s="27"/>
      <c r="QMN278" s="27"/>
      <c r="QMO278" s="27"/>
      <c r="QMP278" s="27"/>
      <c r="QMQ278" s="27"/>
      <c r="QMR278" s="27"/>
      <c r="QMS278" s="27"/>
      <c r="QMT278" s="27"/>
      <c r="QMU278" s="27"/>
      <c r="QMV278" s="27"/>
      <c r="QMW278" s="27"/>
      <c r="QMX278" s="27"/>
      <c r="QMY278" s="27"/>
      <c r="QMZ278" s="27"/>
      <c r="QNA278" s="27"/>
      <c r="QNB278" s="27"/>
      <c r="QNC278" s="27"/>
      <c r="QND278" s="27"/>
      <c r="QNE278" s="27"/>
      <c r="QNF278" s="27"/>
      <c r="QNG278" s="27"/>
      <c r="QNH278" s="27"/>
      <c r="QNI278" s="27"/>
      <c r="QNJ278" s="27"/>
      <c r="QNK278" s="27"/>
      <c r="QNL278" s="27"/>
      <c r="QNM278" s="27"/>
      <c r="QNN278" s="27"/>
      <c r="QNO278" s="27"/>
      <c r="QNP278" s="27"/>
      <c r="QNQ278" s="27"/>
      <c r="QNR278" s="27"/>
      <c r="QNS278" s="27"/>
      <c r="QNT278" s="27"/>
      <c r="QNU278" s="27"/>
      <c r="QNV278" s="27"/>
      <c r="QNW278" s="27"/>
      <c r="QNX278" s="27"/>
      <c r="QNY278" s="27"/>
      <c r="QNZ278" s="27"/>
      <c r="QOA278" s="27"/>
      <c r="QOB278" s="27"/>
      <c r="QOC278" s="27"/>
      <c r="QOD278" s="27"/>
      <c r="QOE278" s="27"/>
      <c r="QOF278" s="27"/>
      <c r="QOG278" s="27"/>
      <c r="QOH278" s="27"/>
      <c r="QOI278" s="27"/>
      <c r="QOJ278" s="27"/>
      <c r="QOK278" s="27"/>
      <c r="QOL278" s="27"/>
      <c r="QOM278" s="27"/>
      <c r="QON278" s="27"/>
      <c r="QOO278" s="27"/>
      <c r="QOP278" s="27"/>
      <c r="QOQ278" s="27"/>
      <c r="QOR278" s="27"/>
      <c r="QOS278" s="27"/>
      <c r="QOT278" s="27"/>
      <c r="QOU278" s="27"/>
      <c r="QOV278" s="27"/>
      <c r="QOW278" s="27"/>
      <c r="QOX278" s="27"/>
      <c r="QOY278" s="27"/>
      <c r="QOZ278" s="27"/>
      <c r="QPA278" s="27"/>
      <c r="QPB278" s="27"/>
      <c r="QPC278" s="27"/>
      <c r="QPD278" s="27"/>
      <c r="QPE278" s="27"/>
      <c r="QPF278" s="27"/>
      <c r="QPG278" s="27"/>
      <c r="QPH278" s="27"/>
      <c r="QPI278" s="27"/>
      <c r="QPJ278" s="27"/>
      <c r="QPK278" s="27"/>
      <c r="QPL278" s="27"/>
      <c r="QPM278" s="27"/>
      <c r="QPN278" s="27"/>
      <c r="QPO278" s="27"/>
      <c r="QPP278" s="27"/>
      <c r="QPQ278" s="27"/>
      <c r="QPR278" s="27"/>
      <c r="QPS278" s="27"/>
      <c r="QPT278" s="27"/>
      <c r="QPU278" s="27"/>
      <c r="QPV278" s="27"/>
      <c r="QPW278" s="27"/>
      <c r="QPX278" s="27"/>
      <c r="QPY278" s="27"/>
      <c r="QPZ278" s="27"/>
      <c r="QQA278" s="27"/>
      <c r="QQB278" s="27"/>
      <c r="QQC278" s="27"/>
      <c r="QQD278" s="27"/>
      <c r="QQE278" s="27"/>
      <c r="QQF278" s="27"/>
      <c r="QQG278" s="27"/>
      <c r="QQH278" s="27"/>
      <c r="QQI278" s="27"/>
      <c r="QQJ278" s="27"/>
      <c r="QQK278" s="27"/>
      <c r="QQL278" s="27"/>
      <c r="QQM278" s="27"/>
      <c r="QQN278" s="27"/>
      <c r="QQO278" s="27"/>
      <c r="QQP278" s="27"/>
      <c r="QQQ278" s="27"/>
      <c r="QQR278" s="27"/>
      <c r="QQS278" s="27"/>
      <c r="QQT278" s="27"/>
      <c r="QQU278" s="27"/>
      <c r="QQV278" s="27"/>
      <c r="QQW278" s="27"/>
      <c r="QQX278" s="27"/>
      <c r="QQY278" s="27"/>
      <c r="QQZ278" s="27"/>
      <c r="QRA278" s="27"/>
      <c r="QRB278" s="27"/>
      <c r="QRC278" s="27"/>
      <c r="QRD278" s="27"/>
      <c r="QRE278" s="27"/>
      <c r="QRF278" s="27"/>
      <c r="QRG278" s="27"/>
      <c r="QRH278" s="27"/>
      <c r="QRI278" s="27"/>
      <c r="QRJ278" s="27"/>
      <c r="QRK278" s="27"/>
      <c r="QRL278" s="27"/>
      <c r="QRM278" s="27"/>
      <c r="QRN278" s="27"/>
      <c r="QRO278" s="27"/>
      <c r="QRP278" s="27"/>
      <c r="QRQ278" s="27"/>
      <c r="QRR278" s="27"/>
      <c r="QRS278" s="27"/>
      <c r="QRT278" s="27"/>
      <c r="QRU278" s="27"/>
      <c r="QRV278" s="27"/>
      <c r="QRW278" s="27"/>
      <c r="QRX278" s="27"/>
      <c r="QRY278" s="27"/>
      <c r="QRZ278" s="27"/>
      <c r="QSA278" s="27"/>
      <c r="QSB278" s="27"/>
      <c r="QSC278" s="27"/>
      <c r="QSD278" s="27"/>
      <c r="QSE278" s="27"/>
      <c r="QSF278" s="27"/>
      <c r="QSG278" s="27"/>
      <c r="QSH278" s="27"/>
      <c r="QSI278" s="27"/>
      <c r="QSJ278" s="27"/>
      <c r="QSK278" s="27"/>
      <c r="QSL278" s="27"/>
      <c r="QSM278" s="27"/>
      <c r="QSN278" s="27"/>
      <c r="QSO278" s="27"/>
      <c r="QSP278" s="27"/>
      <c r="QSQ278" s="27"/>
      <c r="QSR278" s="27"/>
      <c r="QSS278" s="27"/>
      <c r="QST278" s="27"/>
      <c r="QSU278" s="27"/>
      <c r="QSV278" s="27"/>
      <c r="QSW278" s="27"/>
      <c r="QSX278" s="27"/>
      <c r="QSY278" s="27"/>
      <c r="QSZ278" s="27"/>
      <c r="QTA278" s="27"/>
      <c r="QTB278" s="27"/>
      <c r="QTC278" s="27"/>
      <c r="QTD278" s="27"/>
      <c r="QTE278" s="27"/>
      <c r="QTF278" s="27"/>
      <c r="QTG278" s="27"/>
      <c r="QTH278" s="27"/>
      <c r="QTI278" s="27"/>
      <c r="QTJ278" s="27"/>
      <c r="QTK278" s="27"/>
      <c r="QTL278" s="27"/>
      <c r="QTM278" s="27"/>
      <c r="QTN278" s="27"/>
      <c r="QTO278" s="27"/>
      <c r="QTP278" s="27"/>
      <c r="QTQ278" s="27"/>
      <c r="QTR278" s="27"/>
      <c r="QTS278" s="27"/>
      <c r="QTT278" s="27"/>
      <c r="QTU278" s="27"/>
      <c r="QTV278" s="27"/>
      <c r="QTW278" s="27"/>
      <c r="QTX278" s="27"/>
      <c r="QTY278" s="27"/>
      <c r="QTZ278" s="27"/>
      <c r="QUA278" s="27"/>
      <c r="QUB278" s="27"/>
      <c r="QUC278" s="27"/>
      <c r="QUD278" s="27"/>
      <c r="QUE278" s="27"/>
      <c r="QUF278" s="27"/>
      <c r="QUG278" s="27"/>
      <c r="QUH278" s="27"/>
      <c r="QUI278" s="27"/>
      <c r="QUJ278" s="27"/>
      <c r="QUK278" s="27"/>
      <c r="QUL278" s="27"/>
      <c r="QUM278" s="27"/>
      <c r="QUN278" s="27"/>
      <c r="QUO278" s="27"/>
      <c r="QUP278" s="27"/>
      <c r="QUQ278" s="27"/>
      <c r="QUR278" s="27"/>
      <c r="QUS278" s="27"/>
      <c r="QUT278" s="27"/>
      <c r="QUU278" s="27"/>
      <c r="QUV278" s="27"/>
      <c r="QUW278" s="27"/>
      <c r="QUX278" s="27"/>
      <c r="QUY278" s="27"/>
      <c r="QUZ278" s="27"/>
      <c r="QVA278" s="27"/>
      <c r="QVB278" s="27"/>
      <c r="QVC278" s="27"/>
      <c r="QVD278" s="27"/>
      <c r="QVE278" s="27"/>
      <c r="QVF278" s="27"/>
      <c r="QVG278" s="27"/>
      <c r="QVH278" s="27"/>
      <c r="QVI278" s="27"/>
      <c r="QVJ278" s="27"/>
      <c r="QVK278" s="27"/>
      <c r="QVL278" s="27"/>
      <c r="QVM278" s="27"/>
      <c r="QVN278" s="27"/>
      <c r="QVO278" s="27"/>
      <c r="QVP278" s="27"/>
      <c r="QVQ278" s="27"/>
      <c r="QVR278" s="27"/>
      <c r="QVS278" s="27"/>
      <c r="QVT278" s="27"/>
      <c r="QVU278" s="27"/>
      <c r="QVV278" s="27"/>
      <c r="QVW278" s="27"/>
      <c r="QVX278" s="27"/>
      <c r="QVY278" s="27"/>
      <c r="QVZ278" s="27"/>
      <c r="QWA278" s="27"/>
      <c r="QWB278" s="27"/>
      <c r="QWC278" s="27"/>
      <c r="QWD278" s="27"/>
      <c r="QWE278" s="27"/>
      <c r="QWF278" s="27"/>
      <c r="QWG278" s="27"/>
      <c r="QWH278" s="27"/>
      <c r="QWI278" s="27"/>
      <c r="QWJ278" s="27"/>
      <c r="QWK278" s="27"/>
      <c r="QWL278" s="27"/>
      <c r="QWM278" s="27"/>
      <c r="QWN278" s="27"/>
      <c r="QWO278" s="27"/>
      <c r="QWP278" s="27"/>
      <c r="QWQ278" s="27"/>
      <c r="QWR278" s="27"/>
      <c r="QWS278" s="27"/>
      <c r="QWT278" s="27"/>
      <c r="QWU278" s="27"/>
      <c r="QWV278" s="27"/>
      <c r="QWW278" s="27"/>
      <c r="QWX278" s="27"/>
      <c r="QWY278" s="27"/>
      <c r="QWZ278" s="27"/>
      <c r="QXA278" s="27"/>
      <c r="QXB278" s="27"/>
      <c r="QXC278" s="27"/>
      <c r="QXD278" s="27"/>
      <c r="QXE278" s="27"/>
      <c r="QXF278" s="27"/>
      <c r="QXG278" s="27"/>
      <c r="QXH278" s="27"/>
      <c r="QXI278" s="27"/>
      <c r="QXJ278" s="27"/>
      <c r="QXK278" s="27"/>
      <c r="QXL278" s="27"/>
      <c r="QXM278" s="27"/>
      <c r="QXN278" s="27"/>
      <c r="QXO278" s="27"/>
      <c r="QXP278" s="27"/>
      <c r="QXQ278" s="27"/>
      <c r="QXR278" s="27"/>
      <c r="QXS278" s="27"/>
      <c r="QXT278" s="27"/>
      <c r="QXU278" s="27"/>
      <c r="QXV278" s="27"/>
      <c r="QXW278" s="27"/>
      <c r="QXX278" s="27"/>
      <c r="QXY278" s="27"/>
      <c r="QXZ278" s="27"/>
      <c r="QYA278" s="27"/>
      <c r="QYB278" s="27"/>
      <c r="QYC278" s="27"/>
      <c r="QYD278" s="27"/>
      <c r="QYE278" s="27"/>
      <c r="QYF278" s="27"/>
      <c r="QYG278" s="27"/>
      <c r="QYH278" s="27"/>
      <c r="QYI278" s="27"/>
      <c r="QYJ278" s="27"/>
      <c r="QYK278" s="27"/>
      <c r="QYL278" s="27"/>
      <c r="QYM278" s="27"/>
      <c r="QYN278" s="27"/>
      <c r="QYO278" s="27"/>
      <c r="QYP278" s="27"/>
      <c r="QYQ278" s="27"/>
      <c r="QYR278" s="27"/>
      <c r="QYS278" s="27"/>
      <c r="QYT278" s="27"/>
      <c r="QYU278" s="27"/>
      <c r="QYV278" s="27"/>
      <c r="QYW278" s="27"/>
      <c r="QYX278" s="27"/>
      <c r="QYY278" s="27"/>
      <c r="QYZ278" s="27"/>
      <c r="QZA278" s="27"/>
      <c r="QZB278" s="27"/>
      <c r="QZC278" s="27"/>
      <c r="QZD278" s="27"/>
      <c r="QZE278" s="27"/>
      <c r="QZF278" s="27"/>
      <c r="QZG278" s="27"/>
      <c r="QZH278" s="27"/>
      <c r="QZI278" s="27"/>
      <c r="QZJ278" s="27"/>
      <c r="QZK278" s="27"/>
      <c r="QZL278" s="27"/>
      <c r="QZM278" s="27"/>
      <c r="QZN278" s="27"/>
      <c r="QZO278" s="27"/>
      <c r="QZP278" s="27"/>
      <c r="QZQ278" s="27"/>
      <c r="QZR278" s="27"/>
      <c r="QZS278" s="27"/>
      <c r="QZT278" s="27"/>
      <c r="QZU278" s="27"/>
      <c r="QZV278" s="27"/>
      <c r="QZW278" s="27"/>
      <c r="QZX278" s="27"/>
      <c r="QZY278" s="27"/>
      <c r="QZZ278" s="27"/>
      <c r="RAA278" s="27"/>
      <c r="RAB278" s="27"/>
      <c r="RAC278" s="27"/>
      <c r="RAD278" s="27"/>
      <c r="RAE278" s="27"/>
      <c r="RAF278" s="27"/>
      <c r="RAG278" s="27"/>
      <c r="RAH278" s="27"/>
      <c r="RAI278" s="27"/>
      <c r="RAJ278" s="27"/>
      <c r="RAK278" s="27"/>
      <c r="RAL278" s="27"/>
      <c r="RAM278" s="27"/>
      <c r="RAN278" s="27"/>
      <c r="RAO278" s="27"/>
      <c r="RAP278" s="27"/>
      <c r="RAQ278" s="27"/>
      <c r="RAR278" s="27"/>
      <c r="RAS278" s="27"/>
      <c r="RAT278" s="27"/>
      <c r="RAU278" s="27"/>
      <c r="RAV278" s="27"/>
      <c r="RAW278" s="27"/>
      <c r="RAX278" s="27"/>
      <c r="RAY278" s="27"/>
      <c r="RAZ278" s="27"/>
      <c r="RBA278" s="27"/>
      <c r="RBB278" s="27"/>
      <c r="RBC278" s="27"/>
      <c r="RBD278" s="27"/>
      <c r="RBE278" s="27"/>
      <c r="RBF278" s="27"/>
      <c r="RBG278" s="27"/>
      <c r="RBH278" s="27"/>
      <c r="RBI278" s="27"/>
      <c r="RBJ278" s="27"/>
      <c r="RBK278" s="27"/>
      <c r="RBL278" s="27"/>
      <c r="RBM278" s="27"/>
      <c r="RBN278" s="27"/>
      <c r="RBO278" s="27"/>
      <c r="RBP278" s="27"/>
      <c r="RBQ278" s="27"/>
      <c r="RBR278" s="27"/>
      <c r="RBS278" s="27"/>
      <c r="RBT278" s="27"/>
      <c r="RBU278" s="27"/>
      <c r="RBV278" s="27"/>
      <c r="RBW278" s="27"/>
      <c r="RBX278" s="27"/>
      <c r="RBY278" s="27"/>
      <c r="RBZ278" s="27"/>
      <c r="RCA278" s="27"/>
      <c r="RCB278" s="27"/>
      <c r="RCC278" s="27"/>
      <c r="RCD278" s="27"/>
      <c r="RCE278" s="27"/>
      <c r="RCF278" s="27"/>
      <c r="RCG278" s="27"/>
      <c r="RCH278" s="27"/>
      <c r="RCI278" s="27"/>
      <c r="RCJ278" s="27"/>
      <c r="RCK278" s="27"/>
      <c r="RCL278" s="27"/>
      <c r="RCM278" s="27"/>
      <c r="RCN278" s="27"/>
      <c r="RCO278" s="27"/>
      <c r="RCP278" s="27"/>
      <c r="RCQ278" s="27"/>
      <c r="RCR278" s="27"/>
      <c r="RCS278" s="27"/>
      <c r="RCT278" s="27"/>
      <c r="RCU278" s="27"/>
      <c r="RCV278" s="27"/>
      <c r="RCW278" s="27"/>
      <c r="RCX278" s="27"/>
      <c r="RCY278" s="27"/>
      <c r="RCZ278" s="27"/>
      <c r="RDA278" s="27"/>
      <c r="RDB278" s="27"/>
      <c r="RDC278" s="27"/>
      <c r="RDD278" s="27"/>
      <c r="RDE278" s="27"/>
      <c r="RDF278" s="27"/>
      <c r="RDG278" s="27"/>
      <c r="RDH278" s="27"/>
      <c r="RDI278" s="27"/>
      <c r="RDJ278" s="27"/>
      <c r="RDK278" s="27"/>
      <c r="RDL278" s="27"/>
      <c r="RDM278" s="27"/>
      <c r="RDN278" s="27"/>
      <c r="RDO278" s="27"/>
      <c r="RDP278" s="27"/>
      <c r="RDQ278" s="27"/>
      <c r="RDR278" s="27"/>
      <c r="RDS278" s="27"/>
      <c r="RDT278" s="27"/>
      <c r="RDU278" s="27"/>
      <c r="RDV278" s="27"/>
      <c r="RDW278" s="27"/>
      <c r="RDX278" s="27"/>
      <c r="RDY278" s="27"/>
      <c r="RDZ278" s="27"/>
      <c r="REA278" s="27"/>
      <c r="REB278" s="27"/>
      <c r="REC278" s="27"/>
      <c r="RED278" s="27"/>
      <c r="REE278" s="27"/>
      <c r="REF278" s="27"/>
      <c r="REG278" s="27"/>
      <c r="REH278" s="27"/>
      <c r="REI278" s="27"/>
      <c r="REJ278" s="27"/>
      <c r="REK278" s="27"/>
      <c r="REL278" s="27"/>
      <c r="REM278" s="27"/>
      <c r="REN278" s="27"/>
      <c r="REO278" s="27"/>
      <c r="REP278" s="27"/>
      <c r="REQ278" s="27"/>
      <c r="RER278" s="27"/>
      <c r="RES278" s="27"/>
      <c r="RET278" s="27"/>
      <c r="REU278" s="27"/>
      <c r="REV278" s="27"/>
      <c r="REW278" s="27"/>
      <c r="REX278" s="27"/>
      <c r="REY278" s="27"/>
      <c r="REZ278" s="27"/>
      <c r="RFA278" s="27"/>
      <c r="RFB278" s="27"/>
      <c r="RFC278" s="27"/>
      <c r="RFD278" s="27"/>
      <c r="RFE278" s="27"/>
      <c r="RFF278" s="27"/>
      <c r="RFG278" s="27"/>
      <c r="RFH278" s="27"/>
      <c r="RFI278" s="27"/>
      <c r="RFJ278" s="27"/>
      <c r="RFK278" s="27"/>
      <c r="RFL278" s="27"/>
      <c r="RFM278" s="27"/>
      <c r="RFN278" s="27"/>
      <c r="RFO278" s="27"/>
      <c r="RFP278" s="27"/>
      <c r="RFQ278" s="27"/>
      <c r="RFR278" s="27"/>
      <c r="RFS278" s="27"/>
      <c r="RFT278" s="27"/>
      <c r="RFU278" s="27"/>
      <c r="RFV278" s="27"/>
      <c r="RFW278" s="27"/>
      <c r="RFX278" s="27"/>
      <c r="RFY278" s="27"/>
      <c r="RFZ278" s="27"/>
      <c r="RGA278" s="27"/>
      <c r="RGB278" s="27"/>
      <c r="RGC278" s="27"/>
      <c r="RGD278" s="27"/>
      <c r="RGE278" s="27"/>
      <c r="RGF278" s="27"/>
      <c r="RGG278" s="27"/>
      <c r="RGH278" s="27"/>
      <c r="RGI278" s="27"/>
      <c r="RGJ278" s="27"/>
      <c r="RGK278" s="27"/>
      <c r="RGL278" s="27"/>
      <c r="RGM278" s="27"/>
      <c r="RGN278" s="27"/>
      <c r="RGO278" s="27"/>
      <c r="RGP278" s="27"/>
      <c r="RGQ278" s="27"/>
      <c r="RGR278" s="27"/>
      <c r="RGS278" s="27"/>
      <c r="RGT278" s="27"/>
      <c r="RGU278" s="27"/>
      <c r="RGV278" s="27"/>
      <c r="RGW278" s="27"/>
      <c r="RGX278" s="27"/>
      <c r="RGY278" s="27"/>
      <c r="RGZ278" s="27"/>
      <c r="RHA278" s="27"/>
      <c r="RHB278" s="27"/>
      <c r="RHC278" s="27"/>
      <c r="RHD278" s="27"/>
      <c r="RHE278" s="27"/>
      <c r="RHF278" s="27"/>
      <c r="RHG278" s="27"/>
      <c r="RHH278" s="27"/>
      <c r="RHI278" s="27"/>
      <c r="RHJ278" s="27"/>
      <c r="RHK278" s="27"/>
      <c r="RHL278" s="27"/>
      <c r="RHM278" s="27"/>
      <c r="RHN278" s="27"/>
      <c r="RHO278" s="27"/>
      <c r="RHP278" s="27"/>
      <c r="RHQ278" s="27"/>
      <c r="RHR278" s="27"/>
      <c r="RHS278" s="27"/>
      <c r="RHT278" s="27"/>
      <c r="RHU278" s="27"/>
      <c r="RHV278" s="27"/>
      <c r="RHW278" s="27"/>
      <c r="RHX278" s="27"/>
      <c r="RHY278" s="27"/>
      <c r="RHZ278" s="27"/>
      <c r="RIA278" s="27"/>
      <c r="RIB278" s="27"/>
      <c r="RIC278" s="27"/>
      <c r="RID278" s="27"/>
      <c r="RIE278" s="27"/>
      <c r="RIF278" s="27"/>
      <c r="RIG278" s="27"/>
      <c r="RIH278" s="27"/>
      <c r="RII278" s="27"/>
      <c r="RIJ278" s="27"/>
      <c r="RIK278" s="27"/>
      <c r="RIL278" s="27"/>
      <c r="RIM278" s="27"/>
      <c r="RIN278" s="27"/>
      <c r="RIO278" s="27"/>
      <c r="RIP278" s="27"/>
      <c r="RIQ278" s="27"/>
      <c r="RIR278" s="27"/>
      <c r="RIS278" s="27"/>
      <c r="RIT278" s="27"/>
      <c r="RIU278" s="27"/>
      <c r="RIV278" s="27"/>
      <c r="RIW278" s="27"/>
      <c r="RIX278" s="27"/>
      <c r="RIY278" s="27"/>
      <c r="RIZ278" s="27"/>
      <c r="RJA278" s="27"/>
      <c r="RJB278" s="27"/>
      <c r="RJC278" s="27"/>
      <c r="RJD278" s="27"/>
      <c r="RJE278" s="27"/>
      <c r="RJF278" s="27"/>
      <c r="RJG278" s="27"/>
      <c r="RJH278" s="27"/>
      <c r="RJI278" s="27"/>
      <c r="RJJ278" s="27"/>
      <c r="RJK278" s="27"/>
      <c r="RJL278" s="27"/>
      <c r="RJM278" s="27"/>
      <c r="RJN278" s="27"/>
      <c r="RJO278" s="27"/>
      <c r="RJP278" s="27"/>
      <c r="RJQ278" s="27"/>
      <c r="RJR278" s="27"/>
      <c r="RJS278" s="27"/>
      <c r="RJT278" s="27"/>
      <c r="RJU278" s="27"/>
      <c r="RJV278" s="27"/>
      <c r="RJW278" s="27"/>
      <c r="RJX278" s="27"/>
      <c r="RJY278" s="27"/>
      <c r="RJZ278" s="27"/>
      <c r="RKA278" s="27"/>
      <c r="RKB278" s="27"/>
      <c r="RKC278" s="27"/>
      <c r="RKD278" s="27"/>
      <c r="RKE278" s="27"/>
      <c r="RKF278" s="27"/>
      <c r="RKG278" s="27"/>
      <c r="RKH278" s="27"/>
      <c r="RKI278" s="27"/>
      <c r="RKJ278" s="27"/>
      <c r="RKK278" s="27"/>
      <c r="RKL278" s="27"/>
      <c r="RKM278" s="27"/>
      <c r="RKN278" s="27"/>
      <c r="RKO278" s="27"/>
      <c r="RKP278" s="27"/>
      <c r="RKQ278" s="27"/>
      <c r="RKR278" s="27"/>
      <c r="RKS278" s="27"/>
      <c r="RKT278" s="27"/>
      <c r="RKU278" s="27"/>
      <c r="RKV278" s="27"/>
      <c r="RKW278" s="27"/>
      <c r="RKX278" s="27"/>
      <c r="RKY278" s="27"/>
      <c r="RKZ278" s="27"/>
      <c r="RLA278" s="27"/>
      <c r="RLB278" s="27"/>
      <c r="RLC278" s="27"/>
      <c r="RLD278" s="27"/>
      <c r="RLE278" s="27"/>
      <c r="RLF278" s="27"/>
      <c r="RLG278" s="27"/>
      <c r="RLH278" s="27"/>
      <c r="RLI278" s="27"/>
      <c r="RLJ278" s="27"/>
      <c r="RLK278" s="27"/>
      <c r="RLL278" s="27"/>
      <c r="RLM278" s="27"/>
      <c r="RLN278" s="27"/>
      <c r="RLO278" s="27"/>
      <c r="RLP278" s="27"/>
      <c r="RLQ278" s="27"/>
      <c r="RLR278" s="27"/>
      <c r="RLS278" s="27"/>
      <c r="RLT278" s="27"/>
      <c r="RLU278" s="27"/>
      <c r="RLV278" s="27"/>
      <c r="RLW278" s="27"/>
      <c r="RLX278" s="27"/>
      <c r="RLY278" s="27"/>
      <c r="RLZ278" s="27"/>
      <c r="RMA278" s="27"/>
      <c r="RMB278" s="27"/>
      <c r="RMC278" s="27"/>
      <c r="RMD278" s="27"/>
      <c r="RME278" s="27"/>
      <c r="RMF278" s="27"/>
      <c r="RMG278" s="27"/>
      <c r="RMH278" s="27"/>
      <c r="RMI278" s="27"/>
      <c r="RMJ278" s="27"/>
      <c r="RMK278" s="27"/>
      <c r="RML278" s="27"/>
      <c r="RMM278" s="27"/>
      <c r="RMN278" s="27"/>
      <c r="RMO278" s="27"/>
      <c r="RMP278" s="27"/>
      <c r="RMQ278" s="27"/>
      <c r="RMR278" s="27"/>
      <c r="RMS278" s="27"/>
      <c r="RMT278" s="27"/>
      <c r="RMU278" s="27"/>
      <c r="RMV278" s="27"/>
      <c r="RMW278" s="27"/>
      <c r="RMX278" s="27"/>
      <c r="RMY278" s="27"/>
      <c r="RMZ278" s="27"/>
      <c r="RNA278" s="27"/>
      <c r="RNB278" s="27"/>
      <c r="RNC278" s="27"/>
      <c r="RND278" s="27"/>
      <c r="RNE278" s="27"/>
      <c r="RNF278" s="27"/>
      <c r="RNG278" s="27"/>
      <c r="RNH278" s="27"/>
      <c r="RNI278" s="27"/>
      <c r="RNJ278" s="27"/>
      <c r="RNK278" s="27"/>
      <c r="RNL278" s="27"/>
      <c r="RNM278" s="27"/>
      <c r="RNN278" s="27"/>
      <c r="RNO278" s="27"/>
      <c r="RNP278" s="27"/>
      <c r="RNQ278" s="27"/>
      <c r="RNR278" s="27"/>
      <c r="RNS278" s="27"/>
      <c r="RNT278" s="27"/>
      <c r="RNU278" s="27"/>
      <c r="RNV278" s="27"/>
      <c r="RNW278" s="27"/>
      <c r="RNX278" s="27"/>
      <c r="RNY278" s="27"/>
      <c r="RNZ278" s="27"/>
      <c r="ROA278" s="27"/>
      <c r="ROB278" s="27"/>
      <c r="ROC278" s="27"/>
      <c r="ROD278" s="27"/>
      <c r="ROE278" s="27"/>
      <c r="ROF278" s="27"/>
      <c r="ROG278" s="27"/>
      <c r="ROH278" s="27"/>
      <c r="ROI278" s="27"/>
      <c r="ROJ278" s="27"/>
      <c r="ROK278" s="27"/>
      <c r="ROL278" s="27"/>
      <c r="ROM278" s="27"/>
      <c r="RON278" s="27"/>
      <c r="ROO278" s="27"/>
      <c r="ROP278" s="27"/>
      <c r="ROQ278" s="27"/>
      <c r="ROR278" s="27"/>
      <c r="ROS278" s="27"/>
      <c r="ROT278" s="27"/>
      <c r="ROU278" s="27"/>
      <c r="ROV278" s="27"/>
      <c r="ROW278" s="27"/>
      <c r="ROX278" s="27"/>
      <c r="ROY278" s="27"/>
      <c r="ROZ278" s="27"/>
      <c r="RPA278" s="27"/>
      <c r="RPB278" s="27"/>
      <c r="RPC278" s="27"/>
      <c r="RPD278" s="27"/>
      <c r="RPE278" s="27"/>
      <c r="RPF278" s="27"/>
      <c r="RPG278" s="27"/>
      <c r="RPH278" s="27"/>
      <c r="RPI278" s="27"/>
      <c r="RPJ278" s="27"/>
      <c r="RPK278" s="27"/>
      <c r="RPL278" s="27"/>
      <c r="RPM278" s="27"/>
      <c r="RPN278" s="27"/>
      <c r="RPO278" s="27"/>
      <c r="RPP278" s="27"/>
      <c r="RPQ278" s="27"/>
      <c r="RPR278" s="27"/>
      <c r="RPS278" s="27"/>
      <c r="RPT278" s="27"/>
      <c r="RPU278" s="27"/>
      <c r="RPV278" s="27"/>
      <c r="RPW278" s="27"/>
      <c r="RPX278" s="27"/>
      <c r="RPY278" s="27"/>
      <c r="RPZ278" s="27"/>
      <c r="RQA278" s="27"/>
      <c r="RQB278" s="27"/>
      <c r="RQC278" s="27"/>
      <c r="RQD278" s="27"/>
      <c r="RQE278" s="27"/>
      <c r="RQF278" s="27"/>
      <c r="RQG278" s="27"/>
      <c r="RQH278" s="27"/>
      <c r="RQI278" s="27"/>
      <c r="RQJ278" s="27"/>
      <c r="RQK278" s="27"/>
      <c r="RQL278" s="27"/>
      <c r="RQM278" s="27"/>
      <c r="RQN278" s="27"/>
      <c r="RQO278" s="27"/>
      <c r="RQP278" s="27"/>
      <c r="RQQ278" s="27"/>
      <c r="RQR278" s="27"/>
      <c r="RQS278" s="27"/>
      <c r="RQT278" s="27"/>
      <c r="RQU278" s="27"/>
      <c r="RQV278" s="27"/>
      <c r="RQW278" s="27"/>
      <c r="RQX278" s="27"/>
      <c r="RQY278" s="27"/>
      <c r="RQZ278" s="27"/>
      <c r="RRA278" s="27"/>
      <c r="RRB278" s="27"/>
      <c r="RRC278" s="27"/>
      <c r="RRD278" s="27"/>
      <c r="RRE278" s="27"/>
      <c r="RRF278" s="27"/>
      <c r="RRG278" s="27"/>
      <c r="RRH278" s="27"/>
      <c r="RRI278" s="27"/>
      <c r="RRJ278" s="27"/>
      <c r="RRK278" s="27"/>
      <c r="RRL278" s="27"/>
      <c r="RRM278" s="27"/>
      <c r="RRN278" s="27"/>
      <c r="RRO278" s="27"/>
      <c r="RRP278" s="27"/>
      <c r="RRQ278" s="27"/>
      <c r="RRR278" s="27"/>
      <c r="RRS278" s="27"/>
      <c r="RRT278" s="27"/>
      <c r="RRU278" s="27"/>
      <c r="RRV278" s="27"/>
      <c r="RRW278" s="27"/>
      <c r="RRX278" s="27"/>
      <c r="RRY278" s="27"/>
      <c r="RRZ278" s="27"/>
      <c r="RSA278" s="27"/>
      <c r="RSB278" s="27"/>
      <c r="RSC278" s="27"/>
      <c r="RSD278" s="27"/>
      <c r="RSE278" s="27"/>
      <c r="RSF278" s="27"/>
      <c r="RSG278" s="27"/>
      <c r="RSH278" s="27"/>
      <c r="RSI278" s="27"/>
      <c r="RSJ278" s="27"/>
      <c r="RSK278" s="27"/>
      <c r="RSL278" s="27"/>
      <c r="RSM278" s="27"/>
      <c r="RSN278" s="27"/>
      <c r="RSO278" s="27"/>
      <c r="RSP278" s="27"/>
      <c r="RSQ278" s="27"/>
      <c r="RSR278" s="27"/>
      <c r="RSS278" s="27"/>
      <c r="RST278" s="27"/>
      <c r="RSU278" s="27"/>
      <c r="RSV278" s="27"/>
      <c r="RSW278" s="27"/>
      <c r="RSX278" s="27"/>
      <c r="RSY278" s="27"/>
      <c r="RSZ278" s="27"/>
      <c r="RTA278" s="27"/>
      <c r="RTB278" s="27"/>
      <c r="RTC278" s="27"/>
      <c r="RTD278" s="27"/>
      <c r="RTE278" s="27"/>
      <c r="RTF278" s="27"/>
      <c r="RTG278" s="27"/>
      <c r="RTH278" s="27"/>
      <c r="RTI278" s="27"/>
      <c r="RTJ278" s="27"/>
      <c r="RTK278" s="27"/>
      <c r="RTL278" s="27"/>
      <c r="RTM278" s="27"/>
      <c r="RTN278" s="27"/>
      <c r="RTO278" s="27"/>
      <c r="RTP278" s="27"/>
      <c r="RTQ278" s="27"/>
      <c r="RTR278" s="27"/>
      <c r="RTS278" s="27"/>
      <c r="RTT278" s="27"/>
      <c r="RTU278" s="27"/>
      <c r="RTV278" s="27"/>
      <c r="RTW278" s="27"/>
      <c r="RTX278" s="27"/>
      <c r="RTY278" s="27"/>
      <c r="RTZ278" s="27"/>
      <c r="RUA278" s="27"/>
      <c r="RUB278" s="27"/>
      <c r="RUC278" s="27"/>
      <c r="RUD278" s="27"/>
      <c r="RUE278" s="27"/>
      <c r="RUF278" s="27"/>
      <c r="RUG278" s="27"/>
      <c r="RUH278" s="27"/>
      <c r="RUI278" s="27"/>
      <c r="RUJ278" s="27"/>
      <c r="RUK278" s="27"/>
      <c r="RUL278" s="27"/>
      <c r="RUM278" s="27"/>
      <c r="RUN278" s="27"/>
      <c r="RUO278" s="27"/>
      <c r="RUP278" s="27"/>
      <c r="RUQ278" s="27"/>
      <c r="RUR278" s="27"/>
      <c r="RUS278" s="27"/>
      <c r="RUT278" s="27"/>
      <c r="RUU278" s="27"/>
      <c r="RUV278" s="27"/>
      <c r="RUW278" s="27"/>
      <c r="RUX278" s="27"/>
      <c r="RUY278" s="27"/>
      <c r="RUZ278" s="27"/>
      <c r="RVA278" s="27"/>
      <c r="RVB278" s="27"/>
      <c r="RVC278" s="27"/>
      <c r="RVD278" s="27"/>
      <c r="RVE278" s="27"/>
      <c r="RVF278" s="27"/>
      <c r="RVG278" s="27"/>
      <c r="RVH278" s="27"/>
      <c r="RVI278" s="27"/>
      <c r="RVJ278" s="27"/>
      <c r="RVK278" s="27"/>
      <c r="RVL278" s="27"/>
      <c r="RVM278" s="27"/>
      <c r="RVN278" s="27"/>
      <c r="RVO278" s="27"/>
      <c r="RVP278" s="27"/>
      <c r="RVQ278" s="27"/>
      <c r="RVR278" s="27"/>
      <c r="RVS278" s="27"/>
      <c r="RVT278" s="27"/>
      <c r="RVU278" s="27"/>
      <c r="RVV278" s="27"/>
      <c r="RVW278" s="27"/>
      <c r="RVX278" s="27"/>
      <c r="RVY278" s="27"/>
      <c r="RVZ278" s="27"/>
      <c r="RWA278" s="27"/>
      <c r="RWB278" s="27"/>
      <c r="RWC278" s="27"/>
      <c r="RWD278" s="27"/>
      <c r="RWE278" s="27"/>
      <c r="RWF278" s="27"/>
      <c r="RWG278" s="27"/>
      <c r="RWH278" s="27"/>
      <c r="RWI278" s="27"/>
      <c r="RWJ278" s="27"/>
      <c r="RWK278" s="27"/>
      <c r="RWL278" s="27"/>
      <c r="RWM278" s="27"/>
      <c r="RWN278" s="27"/>
      <c r="RWO278" s="27"/>
      <c r="RWP278" s="27"/>
      <c r="RWQ278" s="27"/>
      <c r="RWR278" s="27"/>
      <c r="RWS278" s="27"/>
      <c r="RWT278" s="27"/>
      <c r="RWU278" s="27"/>
      <c r="RWV278" s="27"/>
      <c r="RWW278" s="27"/>
      <c r="RWX278" s="27"/>
      <c r="RWY278" s="27"/>
      <c r="RWZ278" s="27"/>
      <c r="RXA278" s="27"/>
      <c r="RXB278" s="27"/>
      <c r="RXC278" s="27"/>
      <c r="RXD278" s="27"/>
      <c r="RXE278" s="27"/>
      <c r="RXF278" s="27"/>
      <c r="RXG278" s="27"/>
      <c r="RXH278" s="27"/>
      <c r="RXI278" s="27"/>
      <c r="RXJ278" s="27"/>
      <c r="RXK278" s="27"/>
      <c r="RXL278" s="27"/>
      <c r="RXM278" s="27"/>
      <c r="RXN278" s="27"/>
      <c r="RXO278" s="27"/>
      <c r="RXP278" s="27"/>
      <c r="RXQ278" s="27"/>
      <c r="RXR278" s="27"/>
      <c r="RXS278" s="27"/>
      <c r="RXT278" s="27"/>
      <c r="RXU278" s="27"/>
      <c r="RXV278" s="27"/>
      <c r="RXW278" s="27"/>
      <c r="RXX278" s="27"/>
      <c r="RXY278" s="27"/>
      <c r="RXZ278" s="27"/>
      <c r="RYA278" s="27"/>
      <c r="RYB278" s="27"/>
      <c r="RYC278" s="27"/>
      <c r="RYD278" s="27"/>
      <c r="RYE278" s="27"/>
      <c r="RYF278" s="27"/>
      <c r="RYG278" s="27"/>
      <c r="RYH278" s="27"/>
      <c r="RYI278" s="27"/>
      <c r="RYJ278" s="27"/>
      <c r="RYK278" s="27"/>
      <c r="RYL278" s="27"/>
      <c r="RYM278" s="27"/>
      <c r="RYN278" s="27"/>
      <c r="RYO278" s="27"/>
      <c r="RYP278" s="27"/>
      <c r="RYQ278" s="27"/>
      <c r="RYR278" s="27"/>
      <c r="RYS278" s="27"/>
      <c r="RYT278" s="27"/>
      <c r="RYU278" s="27"/>
      <c r="RYV278" s="27"/>
      <c r="RYW278" s="27"/>
      <c r="RYX278" s="27"/>
      <c r="RYY278" s="27"/>
      <c r="RYZ278" s="27"/>
      <c r="RZA278" s="27"/>
      <c r="RZB278" s="27"/>
      <c r="RZC278" s="27"/>
      <c r="RZD278" s="27"/>
      <c r="RZE278" s="27"/>
      <c r="RZF278" s="27"/>
      <c r="RZG278" s="27"/>
      <c r="RZH278" s="27"/>
      <c r="RZI278" s="27"/>
      <c r="RZJ278" s="27"/>
      <c r="RZK278" s="27"/>
      <c r="RZL278" s="27"/>
      <c r="RZM278" s="27"/>
      <c r="RZN278" s="27"/>
      <c r="RZO278" s="27"/>
      <c r="RZP278" s="27"/>
      <c r="RZQ278" s="27"/>
      <c r="RZR278" s="27"/>
      <c r="RZS278" s="27"/>
      <c r="RZT278" s="27"/>
      <c r="RZU278" s="27"/>
      <c r="RZV278" s="27"/>
      <c r="RZW278" s="27"/>
      <c r="RZX278" s="27"/>
      <c r="RZY278" s="27"/>
      <c r="RZZ278" s="27"/>
      <c r="SAA278" s="27"/>
      <c r="SAB278" s="27"/>
      <c r="SAC278" s="27"/>
      <c r="SAD278" s="27"/>
      <c r="SAE278" s="27"/>
      <c r="SAF278" s="27"/>
      <c r="SAG278" s="27"/>
      <c r="SAH278" s="27"/>
      <c r="SAI278" s="27"/>
      <c r="SAJ278" s="27"/>
      <c r="SAK278" s="27"/>
      <c r="SAL278" s="27"/>
      <c r="SAM278" s="27"/>
      <c r="SAN278" s="27"/>
      <c r="SAO278" s="27"/>
      <c r="SAP278" s="27"/>
      <c r="SAQ278" s="27"/>
      <c r="SAR278" s="27"/>
      <c r="SAS278" s="27"/>
      <c r="SAT278" s="27"/>
      <c r="SAU278" s="27"/>
      <c r="SAV278" s="27"/>
      <c r="SAW278" s="27"/>
      <c r="SAX278" s="27"/>
      <c r="SAY278" s="27"/>
      <c r="SAZ278" s="27"/>
      <c r="SBA278" s="27"/>
      <c r="SBB278" s="27"/>
      <c r="SBC278" s="27"/>
      <c r="SBD278" s="27"/>
      <c r="SBE278" s="27"/>
      <c r="SBF278" s="27"/>
      <c r="SBG278" s="27"/>
      <c r="SBH278" s="27"/>
      <c r="SBI278" s="27"/>
      <c r="SBJ278" s="27"/>
      <c r="SBK278" s="27"/>
      <c r="SBL278" s="27"/>
      <c r="SBM278" s="27"/>
      <c r="SBN278" s="27"/>
      <c r="SBO278" s="27"/>
      <c r="SBP278" s="27"/>
      <c r="SBQ278" s="27"/>
      <c r="SBR278" s="27"/>
      <c r="SBS278" s="27"/>
      <c r="SBT278" s="27"/>
      <c r="SBU278" s="27"/>
      <c r="SBV278" s="27"/>
      <c r="SBW278" s="27"/>
      <c r="SBX278" s="27"/>
      <c r="SBY278" s="27"/>
      <c r="SBZ278" s="27"/>
      <c r="SCA278" s="27"/>
      <c r="SCB278" s="27"/>
      <c r="SCC278" s="27"/>
      <c r="SCD278" s="27"/>
      <c r="SCE278" s="27"/>
      <c r="SCF278" s="27"/>
      <c r="SCG278" s="27"/>
      <c r="SCH278" s="27"/>
      <c r="SCI278" s="27"/>
      <c r="SCJ278" s="27"/>
      <c r="SCK278" s="27"/>
      <c r="SCL278" s="27"/>
      <c r="SCM278" s="27"/>
      <c r="SCN278" s="27"/>
      <c r="SCO278" s="27"/>
      <c r="SCP278" s="27"/>
      <c r="SCQ278" s="27"/>
      <c r="SCR278" s="27"/>
      <c r="SCS278" s="27"/>
      <c r="SCT278" s="27"/>
      <c r="SCU278" s="27"/>
      <c r="SCV278" s="27"/>
      <c r="SCW278" s="27"/>
      <c r="SCX278" s="27"/>
      <c r="SCY278" s="27"/>
      <c r="SCZ278" s="27"/>
      <c r="SDA278" s="27"/>
      <c r="SDB278" s="27"/>
      <c r="SDC278" s="27"/>
      <c r="SDD278" s="27"/>
      <c r="SDE278" s="27"/>
      <c r="SDF278" s="27"/>
      <c r="SDG278" s="27"/>
      <c r="SDH278" s="27"/>
      <c r="SDI278" s="27"/>
      <c r="SDJ278" s="27"/>
      <c r="SDK278" s="27"/>
      <c r="SDL278" s="27"/>
      <c r="SDM278" s="27"/>
      <c r="SDN278" s="27"/>
      <c r="SDO278" s="27"/>
      <c r="SDP278" s="27"/>
      <c r="SDQ278" s="27"/>
      <c r="SDR278" s="27"/>
      <c r="SDS278" s="27"/>
      <c r="SDT278" s="27"/>
      <c r="SDU278" s="27"/>
      <c r="SDV278" s="27"/>
      <c r="SDW278" s="27"/>
      <c r="SDX278" s="27"/>
      <c r="SDY278" s="27"/>
      <c r="SDZ278" s="27"/>
      <c r="SEA278" s="27"/>
      <c r="SEB278" s="27"/>
      <c r="SEC278" s="27"/>
      <c r="SED278" s="27"/>
      <c r="SEE278" s="27"/>
      <c r="SEF278" s="27"/>
      <c r="SEG278" s="27"/>
      <c r="SEH278" s="27"/>
      <c r="SEI278" s="27"/>
      <c r="SEJ278" s="27"/>
      <c r="SEK278" s="27"/>
      <c r="SEL278" s="27"/>
      <c r="SEM278" s="27"/>
      <c r="SEN278" s="27"/>
      <c r="SEO278" s="27"/>
      <c r="SEP278" s="27"/>
      <c r="SEQ278" s="27"/>
      <c r="SER278" s="27"/>
      <c r="SES278" s="27"/>
      <c r="SET278" s="27"/>
      <c r="SEU278" s="27"/>
      <c r="SEV278" s="27"/>
      <c r="SEW278" s="27"/>
      <c r="SEX278" s="27"/>
      <c r="SEY278" s="27"/>
      <c r="SEZ278" s="27"/>
      <c r="SFA278" s="27"/>
      <c r="SFB278" s="27"/>
      <c r="SFC278" s="27"/>
      <c r="SFD278" s="27"/>
      <c r="SFE278" s="27"/>
      <c r="SFF278" s="27"/>
      <c r="SFG278" s="27"/>
      <c r="SFH278" s="27"/>
      <c r="SFI278" s="27"/>
      <c r="SFJ278" s="27"/>
      <c r="SFK278" s="27"/>
      <c r="SFL278" s="27"/>
      <c r="SFM278" s="27"/>
      <c r="SFN278" s="27"/>
      <c r="SFO278" s="27"/>
      <c r="SFP278" s="27"/>
      <c r="SFQ278" s="27"/>
      <c r="SFR278" s="27"/>
      <c r="SFS278" s="27"/>
      <c r="SFT278" s="27"/>
      <c r="SFU278" s="27"/>
      <c r="SFV278" s="27"/>
      <c r="SFW278" s="27"/>
      <c r="SFX278" s="27"/>
      <c r="SFY278" s="27"/>
      <c r="SFZ278" s="27"/>
      <c r="SGA278" s="27"/>
      <c r="SGB278" s="27"/>
      <c r="SGC278" s="27"/>
      <c r="SGD278" s="27"/>
      <c r="SGE278" s="27"/>
      <c r="SGF278" s="27"/>
      <c r="SGG278" s="27"/>
      <c r="SGH278" s="27"/>
      <c r="SGI278" s="27"/>
      <c r="SGJ278" s="27"/>
      <c r="SGK278" s="27"/>
      <c r="SGL278" s="27"/>
      <c r="SGM278" s="27"/>
      <c r="SGN278" s="27"/>
      <c r="SGO278" s="27"/>
      <c r="SGP278" s="27"/>
      <c r="SGQ278" s="27"/>
      <c r="SGR278" s="27"/>
      <c r="SGS278" s="27"/>
      <c r="SGT278" s="27"/>
      <c r="SGU278" s="27"/>
      <c r="SGV278" s="27"/>
      <c r="SGW278" s="27"/>
      <c r="SGX278" s="27"/>
      <c r="SGY278" s="27"/>
      <c r="SGZ278" s="27"/>
      <c r="SHA278" s="27"/>
      <c r="SHB278" s="27"/>
      <c r="SHC278" s="27"/>
      <c r="SHD278" s="27"/>
      <c r="SHE278" s="27"/>
      <c r="SHF278" s="27"/>
      <c r="SHG278" s="27"/>
      <c r="SHH278" s="27"/>
      <c r="SHI278" s="27"/>
      <c r="SHJ278" s="27"/>
      <c r="SHK278" s="27"/>
      <c r="SHL278" s="27"/>
      <c r="SHM278" s="27"/>
      <c r="SHN278" s="27"/>
      <c r="SHO278" s="27"/>
      <c r="SHP278" s="27"/>
      <c r="SHQ278" s="27"/>
      <c r="SHR278" s="27"/>
      <c r="SHS278" s="27"/>
      <c r="SHT278" s="27"/>
      <c r="SHU278" s="27"/>
      <c r="SHV278" s="27"/>
      <c r="SHW278" s="27"/>
      <c r="SHX278" s="27"/>
      <c r="SHY278" s="27"/>
      <c r="SHZ278" s="27"/>
      <c r="SIA278" s="27"/>
      <c r="SIB278" s="27"/>
      <c r="SIC278" s="27"/>
      <c r="SID278" s="27"/>
      <c r="SIE278" s="27"/>
      <c r="SIF278" s="27"/>
      <c r="SIG278" s="27"/>
      <c r="SIH278" s="27"/>
      <c r="SII278" s="27"/>
      <c r="SIJ278" s="27"/>
      <c r="SIK278" s="27"/>
      <c r="SIL278" s="27"/>
      <c r="SIM278" s="27"/>
      <c r="SIN278" s="27"/>
      <c r="SIO278" s="27"/>
      <c r="SIP278" s="27"/>
      <c r="SIQ278" s="27"/>
      <c r="SIR278" s="27"/>
      <c r="SIS278" s="27"/>
      <c r="SIT278" s="27"/>
      <c r="SIU278" s="27"/>
      <c r="SIV278" s="27"/>
      <c r="SIW278" s="27"/>
      <c r="SIX278" s="27"/>
      <c r="SIY278" s="27"/>
      <c r="SIZ278" s="27"/>
      <c r="SJA278" s="27"/>
      <c r="SJB278" s="27"/>
      <c r="SJC278" s="27"/>
      <c r="SJD278" s="27"/>
      <c r="SJE278" s="27"/>
      <c r="SJF278" s="27"/>
      <c r="SJG278" s="27"/>
      <c r="SJH278" s="27"/>
      <c r="SJI278" s="27"/>
      <c r="SJJ278" s="27"/>
      <c r="SJK278" s="27"/>
      <c r="SJL278" s="27"/>
      <c r="SJM278" s="27"/>
      <c r="SJN278" s="27"/>
      <c r="SJO278" s="27"/>
      <c r="SJP278" s="27"/>
      <c r="SJQ278" s="27"/>
      <c r="SJR278" s="27"/>
      <c r="SJS278" s="27"/>
      <c r="SJT278" s="27"/>
      <c r="SJU278" s="27"/>
      <c r="SJV278" s="27"/>
      <c r="SJW278" s="27"/>
      <c r="SJX278" s="27"/>
      <c r="SJY278" s="27"/>
      <c r="SJZ278" s="27"/>
      <c r="SKA278" s="27"/>
      <c r="SKB278" s="27"/>
      <c r="SKC278" s="27"/>
      <c r="SKD278" s="27"/>
      <c r="SKE278" s="27"/>
      <c r="SKF278" s="27"/>
      <c r="SKG278" s="27"/>
      <c r="SKH278" s="27"/>
      <c r="SKI278" s="27"/>
      <c r="SKJ278" s="27"/>
      <c r="SKK278" s="27"/>
      <c r="SKL278" s="27"/>
      <c r="SKM278" s="27"/>
      <c r="SKN278" s="27"/>
      <c r="SKO278" s="27"/>
      <c r="SKP278" s="27"/>
      <c r="SKQ278" s="27"/>
      <c r="SKR278" s="27"/>
      <c r="SKS278" s="27"/>
      <c r="SKT278" s="27"/>
      <c r="SKU278" s="27"/>
      <c r="SKV278" s="27"/>
      <c r="SKW278" s="27"/>
      <c r="SKX278" s="27"/>
      <c r="SKY278" s="27"/>
      <c r="SKZ278" s="27"/>
      <c r="SLA278" s="27"/>
      <c r="SLB278" s="27"/>
      <c r="SLC278" s="27"/>
      <c r="SLD278" s="27"/>
      <c r="SLE278" s="27"/>
      <c r="SLF278" s="27"/>
      <c r="SLG278" s="27"/>
      <c r="SLH278" s="27"/>
      <c r="SLI278" s="27"/>
      <c r="SLJ278" s="27"/>
      <c r="SLK278" s="27"/>
      <c r="SLL278" s="27"/>
      <c r="SLM278" s="27"/>
      <c r="SLN278" s="27"/>
      <c r="SLO278" s="27"/>
      <c r="SLP278" s="27"/>
      <c r="SLQ278" s="27"/>
      <c r="SLR278" s="27"/>
      <c r="SLS278" s="27"/>
      <c r="SLT278" s="27"/>
      <c r="SLU278" s="27"/>
      <c r="SLV278" s="27"/>
      <c r="SLW278" s="27"/>
      <c r="SLX278" s="27"/>
      <c r="SLY278" s="27"/>
      <c r="SLZ278" s="27"/>
      <c r="SMA278" s="27"/>
      <c r="SMB278" s="27"/>
      <c r="SMC278" s="27"/>
      <c r="SMD278" s="27"/>
      <c r="SME278" s="27"/>
      <c r="SMF278" s="27"/>
      <c r="SMG278" s="27"/>
      <c r="SMH278" s="27"/>
      <c r="SMI278" s="27"/>
      <c r="SMJ278" s="27"/>
      <c r="SMK278" s="27"/>
      <c r="SML278" s="27"/>
      <c r="SMM278" s="27"/>
      <c r="SMN278" s="27"/>
      <c r="SMO278" s="27"/>
      <c r="SMP278" s="27"/>
      <c r="SMQ278" s="27"/>
      <c r="SMR278" s="27"/>
      <c r="SMS278" s="27"/>
      <c r="SMT278" s="27"/>
      <c r="SMU278" s="27"/>
      <c r="SMV278" s="27"/>
      <c r="SMW278" s="27"/>
      <c r="SMX278" s="27"/>
      <c r="SMY278" s="27"/>
      <c r="SMZ278" s="27"/>
      <c r="SNA278" s="27"/>
      <c r="SNB278" s="27"/>
      <c r="SNC278" s="27"/>
      <c r="SND278" s="27"/>
      <c r="SNE278" s="27"/>
      <c r="SNF278" s="27"/>
      <c r="SNG278" s="27"/>
      <c r="SNH278" s="27"/>
      <c r="SNI278" s="27"/>
      <c r="SNJ278" s="27"/>
      <c r="SNK278" s="27"/>
      <c r="SNL278" s="27"/>
      <c r="SNM278" s="27"/>
      <c r="SNN278" s="27"/>
      <c r="SNO278" s="27"/>
      <c r="SNP278" s="27"/>
      <c r="SNQ278" s="27"/>
      <c r="SNR278" s="27"/>
      <c r="SNS278" s="27"/>
      <c r="SNT278" s="27"/>
      <c r="SNU278" s="27"/>
      <c r="SNV278" s="27"/>
      <c r="SNW278" s="27"/>
      <c r="SNX278" s="27"/>
      <c r="SNY278" s="27"/>
      <c r="SNZ278" s="27"/>
      <c r="SOA278" s="27"/>
      <c r="SOB278" s="27"/>
      <c r="SOC278" s="27"/>
      <c r="SOD278" s="27"/>
      <c r="SOE278" s="27"/>
      <c r="SOF278" s="27"/>
      <c r="SOG278" s="27"/>
      <c r="SOH278" s="27"/>
      <c r="SOI278" s="27"/>
      <c r="SOJ278" s="27"/>
      <c r="SOK278" s="27"/>
      <c r="SOL278" s="27"/>
      <c r="SOM278" s="27"/>
      <c r="SON278" s="27"/>
      <c r="SOO278" s="27"/>
      <c r="SOP278" s="27"/>
      <c r="SOQ278" s="27"/>
      <c r="SOR278" s="27"/>
      <c r="SOS278" s="27"/>
      <c r="SOT278" s="27"/>
      <c r="SOU278" s="27"/>
      <c r="SOV278" s="27"/>
      <c r="SOW278" s="27"/>
      <c r="SOX278" s="27"/>
      <c r="SOY278" s="27"/>
      <c r="SOZ278" s="27"/>
      <c r="SPA278" s="27"/>
      <c r="SPB278" s="27"/>
      <c r="SPC278" s="27"/>
      <c r="SPD278" s="27"/>
      <c r="SPE278" s="27"/>
      <c r="SPF278" s="27"/>
      <c r="SPG278" s="27"/>
      <c r="SPH278" s="27"/>
      <c r="SPI278" s="27"/>
      <c r="SPJ278" s="27"/>
      <c r="SPK278" s="27"/>
      <c r="SPL278" s="27"/>
      <c r="SPM278" s="27"/>
      <c r="SPN278" s="27"/>
      <c r="SPO278" s="27"/>
      <c r="SPP278" s="27"/>
      <c r="SPQ278" s="27"/>
      <c r="SPR278" s="27"/>
      <c r="SPS278" s="27"/>
      <c r="SPT278" s="27"/>
      <c r="SPU278" s="27"/>
      <c r="SPV278" s="27"/>
      <c r="SPW278" s="27"/>
      <c r="SPX278" s="27"/>
      <c r="SPY278" s="27"/>
      <c r="SPZ278" s="27"/>
      <c r="SQA278" s="27"/>
      <c r="SQB278" s="27"/>
      <c r="SQC278" s="27"/>
      <c r="SQD278" s="27"/>
      <c r="SQE278" s="27"/>
      <c r="SQF278" s="27"/>
      <c r="SQG278" s="27"/>
      <c r="SQH278" s="27"/>
      <c r="SQI278" s="27"/>
      <c r="SQJ278" s="27"/>
      <c r="SQK278" s="27"/>
      <c r="SQL278" s="27"/>
      <c r="SQM278" s="27"/>
      <c r="SQN278" s="27"/>
      <c r="SQO278" s="27"/>
      <c r="SQP278" s="27"/>
      <c r="SQQ278" s="27"/>
      <c r="SQR278" s="27"/>
      <c r="SQS278" s="27"/>
      <c r="SQT278" s="27"/>
      <c r="SQU278" s="27"/>
      <c r="SQV278" s="27"/>
      <c r="SQW278" s="27"/>
      <c r="SQX278" s="27"/>
      <c r="SQY278" s="27"/>
      <c r="SQZ278" s="27"/>
      <c r="SRA278" s="27"/>
      <c r="SRB278" s="27"/>
      <c r="SRC278" s="27"/>
      <c r="SRD278" s="27"/>
      <c r="SRE278" s="27"/>
      <c r="SRF278" s="27"/>
      <c r="SRG278" s="27"/>
      <c r="SRH278" s="27"/>
      <c r="SRI278" s="27"/>
      <c r="SRJ278" s="27"/>
      <c r="SRK278" s="27"/>
      <c r="SRL278" s="27"/>
      <c r="SRM278" s="27"/>
      <c r="SRN278" s="27"/>
      <c r="SRO278" s="27"/>
      <c r="SRP278" s="27"/>
      <c r="SRQ278" s="27"/>
      <c r="SRR278" s="27"/>
      <c r="SRS278" s="27"/>
      <c r="SRT278" s="27"/>
      <c r="SRU278" s="27"/>
      <c r="SRV278" s="27"/>
      <c r="SRW278" s="27"/>
      <c r="SRX278" s="27"/>
      <c r="SRY278" s="27"/>
      <c r="SRZ278" s="27"/>
      <c r="SSA278" s="27"/>
      <c r="SSB278" s="27"/>
      <c r="SSC278" s="27"/>
      <c r="SSD278" s="27"/>
      <c r="SSE278" s="27"/>
      <c r="SSF278" s="27"/>
      <c r="SSG278" s="27"/>
      <c r="SSH278" s="27"/>
      <c r="SSI278" s="27"/>
      <c r="SSJ278" s="27"/>
      <c r="SSK278" s="27"/>
      <c r="SSL278" s="27"/>
      <c r="SSM278" s="27"/>
      <c r="SSN278" s="27"/>
      <c r="SSO278" s="27"/>
      <c r="SSP278" s="27"/>
      <c r="SSQ278" s="27"/>
      <c r="SSR278" s="27"/>
      <c r="SSS278" s="27"/>
      <c r="SST278" s="27"/>
      <c r="SSU278" s="27"/>
      <c r="SSV278" s="27"/>
      <c r="SSW278" s="27"/>
      <c r="SSX278" s="27"/>
      <c r="SSY278" s="27"/>
      <c r="SSZ278" s="27"/>
      <c r="STA278" s="27"/>
      <c r="STB278" s="27"/>
      <c r="STC278" s="27"/>
      <c r="STD278" s="27"/>
      <c r="STE278" s="27"/>
      <c r="STF278" s="27"/>
      <c r="STG278" s="27"/>
      <c r="STH278" s="27"/>
      <c r="STI278" s="27"/>
      <c r="STJ278" s="27"/>
      <c r="STK278" s="27"/>
      <c r="STL278" s="27"/>
      <c r="STM278" s="27"/>
      <c r="STN278" s="27"/>
      <c r="STO278" s="27"/>
      <c r="STP278" s="27"/>
      <c r="STQ278" s="27"/>
      <c r="STR278" s="27"/>
      <c r="STS278" s="27"/>
      <c r="STT278" s="27"/>
      <c r="STU278" s="27"/>
      <c r="STV278" s="27"/>
      <c r="STW278" s="27"/>
      <c r="STX278" s="27"/>
      <c r="STY278" s="27"/>
      <c r="STZ278" s="27"/>
      <c r="SUA278" s="27"/>
      <c r="SUB278" s="27"/>
      <c r="SUC278" s="27"/>
      <c r="SUD278" s="27"/>
      <c r="SUE278" s="27"/>
      <c r="SUF278" s="27"/>
      <c r="SUG278" s="27"/>
      <c r="SUH278" s="27"/>
      <c r="SUI278" s="27"/>
      <c r="SUJ278" s="27"/>
      <c r="SUK278" s="27"/>
      <c r="SUL278" s="27"/>
      <c r="SUM278" s="27"/>
      <c r="SUN278" s="27"/>
      <c r="SUO278" s="27"/>
      <c r="SUP278" s="27"/>
      <c r="SUQ278" s="27"/>
      <c r="SUR278" s="27"/>
      <c r="SUS278" s="27"/>
      <c r="SUT278" s="27"/>
      <c r="SUU278" s="27"/>
      <c r="SUV278" s="27"/>
      <c r="SUW278" s="27"/>
      <c r="SUX278" s="27"/>
      <c r="SUY278" s="27"/>
      <c r="SUZ278" s="27"/>
      <c r="SVA278" s="27"/>
      <c r="SVB278" s="27"/>
      <c r="SVC278" s="27"/>
      <c r="SVD278" s="27"/>
      <c r="SVE278" s="27"/>
      <c r="SVF278" s="27"/>
      <c r="SVG278" s="27"/>
      <c r="SVH278" s="27"/>
      <c r="SVI278" s="27"/>
      <c r="SVJ278" s="27"/>
      <c r="SVK278" s="27"/>
      <c r="SVL278" s="27"/>
      <c r="SVM278" s="27"/>
      <c r="SVN278" s="27"/>
      <c r="SVO278" s="27"/>
      <c r="SVP278" s="27"/>
      <c r="SVQ278" s="27"/>
      <c r="SVR278" s="27"/>
      <c r="SVS278" s="27"/>
      <c r="SVT278" s="27"/>
      <c r="SVU278" s="27"/>
      <c r="SVV278" s="27"/>
      <c r="SVW278" s="27"/>
      <c r="SVX278" s="27"/>
      <c r="SVY278" s="27"/>
      <c r="SVZ278" s="27"/>
      <c r="SWA278" s="27"/>
      <c r="SWB278" s="27"/>
      <c r="SWC278" s="27"/>
      <c r="SWD278" s="27"/>
      <c r="SWE278" s="27"/>
      <c r="SWF278" s="27"/>
      <c r="SWG278" s="27"/>
      <c r="SWH278" s="27"/>
      <c r="SWI278" s="27"/>
      <c r="SWJ278" s="27"/>
      <c r="SWK278" s="27"/>
      <c r="SWL278" s="27"/>
      <c r="SWM278" s="27"/>
      <c r="SWN278" s="27"/>
      <c r="SWO278" s="27"/>
      <c r="SWP278" s="27"/>
      <c r="SWQ278" s="27"/>
      <c r="SWR278" s="27"/>
      <c r="SWS278" s="27"/>
      <c r="SWT278" s="27"/>
      <c r="SWU278" s="27"/>
      <c r="SWV278" s="27"/>
      <c r="SWW278" s="27"/>
      <c r="SWX278" s="27"/>
      <c r="SWY278" s="27"/>
      <c r="SWZ278" s="27"/>
      <c r="SXA278" s="27"/>
      <c r="SXB278" s="27"/>
      <c r="SXC278" s="27"/>
      <c r="SXD278" s="27"/>
      <c r="SXE278" s="27"/>
      <c r="SXF278" s="27"/>
      <c r="SXG278" s="27"/>
      <c r="SXH278" s="27"/>
      <c r="SXI278" s="27"/>
      <c r="SXJ278" s="27"/>
      <c r="SXK278" s="27"/>
      <c r="SXL278" s="27"/>
      <c r="SXM278" s="27"/>
      <c r="SXN278" s="27"/>
      <c r="SXO278" s="27"/>
      <c r="SXP278" s="27"/>
      <c r="SXQ278" s="27"/>
      <c r="SXR278" s="27"/>
      <c r="SXS278" s="27"/>
      <c r="SXT278" s="27"/>
      <c r="SXU278" s="27"/>
      <c r="SXV278" s="27"/>
      <c r="SXW278" s="27"/>
      <c r="SXX278" s="27"/>
      <c r="SXY278" s="27"/>
      <c r="SXZ278" s="27"/>
      <c r="SYA278" s="27"/>
      <c r="SYB278" s="27"/>
      <c r="SYC278" s="27"/>
      <c r="SYD278" s="27"/>
      <c r="SYE278" s="27"/>
      <c r="SYF278" s="27"/>
      <c r="SYG278" s="27"/>
      <c r="SYH278" s="27"/>
      <c r="SYI278" s="27"/>
      <c r="SYJ278" s="27"/>
      <c r="SYK278" s="27"/>
      <c r="SYL278" s="27"/>
      <c r="SYM278" s="27"/>
      <c r="SYN278" s="27"/>
      <c r="SYO278" s="27"/>
      <c r="SYP278" s="27"/>
      <c r="SYQ278" s="27"/>
      <c r="SYR278" s="27"/>
      <c r="SYS278" s="27"/>
      <c r="SYT278" s="27"/>
      <c r="SYU278" s="27"/>
      <c r="SYV278" s="27"/>
      <c r="SYW278" s="27"/>
      <c r="SYX278" s="27"/>
      <c r="SYY278" s="27"/>
      <c r="SYZ278" s="27"/>
      <c r="SZA278" s="27"/>
      <c r="SZB278" s="27"/>
      <c r="SZC278" s="27"/>
      <c r="SZD278" s="27"/>
      <c r="SZE278" s="27"/>
      <c r="SZF278" s="27"/>
      <c r="SZG278" s="27"/>
      <c r="SZH278" s="27"/>
      <c r="SZI278" s="27"/>
      <c r="SZJ278" s="27"/>
      <c r="SZK278" s="27"/>
      <c r="SZL278" s="27"/>
      <c r="SZM278" s="27"/>
      <c r="SZN278" s="27"/>
      <c r="SZO278" s="27"/>
      <c r="SZP278" s="27"/>
      <c r="SZQ278" s="27"/>
      <c r="SZR278" s="27"/>
      <c r="SZS278" s="27"/>
      <c r="SZT278" s="27"/>
      <c r="SZU278" s="27"/>
      <c r="SZV278" s="27"/>
      <c r="SZW278" s="27"/>
      <c r="SZX278" s="27"/>
      <c r="SZY278" s="27"/>
      <c r="SZZ278" s="27"/>
      <c r="TAA278" s="27"/>
      <c r="TAB278" s="27"/>
      <c r="TAC278" s="27"/>
      <c r="TAD278" s="27"/>
      <c r="TAE278" s="27"/>
      <c r="TAF278" s="27"/>
      <c r="TAG278" s="27"/>
      <c r="TAH278" s="27"/>
      <c r="TAI278" s="27"/>
      <c r="TAJ278" s="27"/>
      <c r="TAK278" s="27"/>
      <c r="TAL278" s="27"/>
      <c r="TAM278" s="27"/>
      <c r="TAN278" s="27"/>
      <c r="TAO278" s="27"/>
      <c r="TAP278" s="27"/>
      <c r="TAQ278" s="27"/>
      <c r="TAR278" s="27"/>
      <c r="TAS278" s="27"/>
      <c r="TAT278" s="27"/>
      <c r="TAU278" s="27"/>
      <c r="TAV278" s="27"/>
      <c r="TAW278" s="27"/>
      <c r="TAX278" s="27"/>
      <c r="TAY278" s="27"/>
      <c r="TAZ278" s="27"/>
      <c r="TBA278" s="27"/>
      <c r="TBB278" s="27"/>
      <c r="TBC278" s="27"/>
      <c r="TBD278" s="27"/>
      <c r="TBE278" s="27"/>
      <c r="TBF278" s="27"/>
      <c r="TBG278" s="27"/>
      <c r="TBH278" s="27"/>
      <c r="TBI278" s="27"/>
      <c r="TBJ278" s="27"/>
      <c r="TBK278" s="27"/>
      <c r="TBL278" s="27"/>
      <c r="TBM278" s="27"/>
      <c r="TBN278" s="27"/>
      <c r="TBO278" s="27"/>
      <c r="TBP278" s="27"/>
      <c r="TBQ278" s="27"/>
      <c r="TBR278" s="27"/>
      <c r="TBS278" s="27"/>
      <c r="TBT278" s="27"/>
      <c r="TBU278" s="27"/>
      <c r="TBV278" s="27"/>
      <c r="TBW278" s="27"/>
      <c r="TBX278" s="27"/>
      <c r="TBY278" s="27"/>
      <c r="TBZ278" s="27"/>
      <c r="TCA278" s="27"/>
      <c r="TCB278" s="27"/>
      <c r="TCC278" s="27"/>
      <c r="TCD278" s="27"/>
      <c r="TCE278" s="27"/>
      <c r="TCF278" s="27"/>
      <c r="TCG278" s="27"/>
      <c r="TCH278" s="27"/>
      <c r="TCI278" s="27"/>
      <c r="TCJ278" s="27"/>
      <c r="TCK278" s="27"/>
      <c r="TCL278" s="27"/>
      <c r="TCM278" s="27"/>
      <c r="TCN278" s="27"/>
      <c r="TCO278" s="27"/>
      <c r="TCP278" s="27"/>
      <c r="TCQ278" s="27"/>
      <c r="TCR278" s="27"/>
      <c r="TCS278" s="27"/>
      <c r="TCT278" s="27"/>
      <c r="TCU278" s="27"/>
      <c r="TCV278" s="27"/>
      <c r="TCW278" s="27"/>
      <c r="TCX278" s="27"/>
      <c r="TCY278" s="27"/>
      <c r="TCZ278" s="27"/>
      <c r="TDA278" s="27"/>
      <c r="TDB278" s="27"/>
      <c r="TDC278" s="27"/>
      <c r="TDD278" s="27"/>
      <c r="TDE278" s="27"/>
      <c r="TDF278" s="27"/>
      <c r="TDG278" s="27"/>
      <c r="TDH278" s="27"/>
      <c r="TDI278" s="27"/>
      <c r="TDJ278" s="27"/>
      <c r="TDK278" s="27"/>
      <c r="TDL278" s="27"/>
      <c r="TDM278" s="27"/>
      <c r="TDN278" s="27"/>
      <c r="TDO278" s="27"/>
      <c r="TDP278" s="27"/>
      <c r="TDQ278" s="27"/>
      <c r="TDR278" s="27"/>
      <c r="TDS278" s="27"/>
      <c r="TDT278" s="27"/>
      <c r="TDU278" s="27"/>
      <c r="TDV278" s="27"/>
      <c r="TDW278" s="27"/>
      <c r="TDX278" s="27"/>
      <c r="TDY278" s="27"/>
      <c r="TDZ278" s="27"/>
      <c r="TEA278" s="27"/>
      <c r="TEB278" s="27"/>
      <c r="TEC278" s="27"/>
      <c r="TED278" s="27"/>
      <c r="TEE278" s="27"/>
      <c r="TEF278" s="27"/>
      <c r="TEG278" s="27"/>
      <c r="TEH278" s="27"/>
      <c r="TEI278" s="27"/>
      <c r="TEJ278" s="27"/>
      <c r="TEK278" s="27"/>
      <c r="TEL278" s="27"/>
      <c r="TEM278" s="27"/>
      <c r="TEN278" s="27"/>
      <c r="TEO278" s="27"/>
      <c r="TEP278" s="27"/>
      <c r="TEQ278" s="27"/>
      <c r="TER278" s="27"/>
      <c r="TES278" s="27"/>
      <c r="TET278" s="27"/>
      <c r="TEU278" s="27"/>
      <c r="TEV278" s="27"/>
      <c r="TEW278" s="27"/>
      <c r="TEX278" s="27"/>
      <c r="TEY278" s="27"/>
      <c r="TEZ278" s="27"/>
      <c r="TFA278" s="27"/>
      <c r="TFB278" s="27"/>
      <c r="TFC278" s="27"/>
      <c r="TFD278" s="27"/>
      <c r="TFE278" s="27"/>
      <c r="TFF278" s="27"/>
      <c r="TFG278" s="27"/>
      <c r="TFH278" s="27"/>
      <c r="TFI278" s="27"/>
      <c r="TFJ278" s="27"/>
      <c r="TFK278" s="27"/>
      <c r="TFL278" s="27"/>
      <c r="TFM278" s="27"/>
      <c r="TFN278" s="27"/>
      <c r="TFO278" s="27"/>
      <c r="TFP278" s="27"/>
      <c r="TFQ278" s="27"/>
      <c r="TFR278" s="27"/>
      <c r="TFS278" s="27"/>
      <c r="TFT278" s="27"/>
      <c r="TFU278" s="27"/>
      <c r="TFV278" s="27"/>
      <c r="TFW278" s="27"/>
      <c r="TFX278" s="27"/>
      <c r="TFY278" s="27"/>
      <c r="TFZ278" s="27"/>
      <c r="TGA278" s="27"/>
      <c r="TGB278" s="27"/>
      <c r="TGC278" s="27"/>
      <c r="TGD278" s="27"/>
      <c r="TGE278" s="27"/>
      <c r="TGF278" s="27"/>
      <c r="TGG278" s="27"/>
      <c r="TGH278" s="27"/>
      <c r="TGI278" s="27"/>
      <c r="TGJ278" s="27"/>
      <c r="TGK278" s="27"/>
      <c r="TGL278" s="27"/>
      <c r="TGM278" s="27"/>
      <c r="TGN278" s="27"/>
      <c r="TGO278" s="27"/>
      <c r="TGP278" s="27"/>
      <c r="TGQ278" s="27"/>
      <c r="TGR278" s="27"/>
      <c r="TGS278" s="27"/>
      <c r="TGT278" s="27"/>
      <c r="TGU278" s="27"/>
      <c r="TGV278" s="27"/>
      <c r="TGW278" s="27"/>
      <c r="TGX278" s="27"/>
      <c r="TGY278" s="27"/>
      <c r="TGZ278" s="27"/>
      <c r="THA278" s="27"/>
      <c r="THB278" s="27"/>
      <c r="THC278" s="27"/>
      <c r="THD278" s="27"/>
      <c r="THE278" s="27"/>
      <c r="THF278" s="27"/>
      <c r="THG278" s="27"/>
      <c r="THH278" s="27"/>
      <c r="THI278" s="27"/>
      <c r="THJ278" s="27"/>
      <c r="THK278" s="27"/>
      <c r="THL278" s="27"/>
      <c r="THM278" s="27"/>
      <c r="THN278" s="27"/>
      <c r="THO278" s="27"/>
      <c r="THP278" s="27"/>
      <c r="THQ278" s="27"/>
      <c r="THR278" s="27"/>
      <c r="THS278" s="27"/>
      <c r="THT278" s="27"/>
      <c r="THU278" s="27"/>
      <c r="THV278" s="27"/>
      <c r="THW278" s="27"/>
      <c r="THX278" s="27"/>
      <c r="THY278" s="27"/>
      <c r="THZ278" s="27"/>
      <c r="TIA278" s="27"/>
      <c r="TIB278" s="27"/>
      <c r="TIC278" s="27"/>
      <c r="TID278" s="27"/>
      <c r="TIE278" s="27"/>
      <c r="TIF278" s="27"/>
      <c r="TIG278" s="27"/>
      <c r="TIH278" s="27"/>
      <c r="TII278" s="27"/>
      <c r="TIJ278" s="27"/>
      <c r="TIK278" s="27"/>
      <c r="TIL278" s="27"/>
      <c r="TIM278" s="27"/>
      <c r="TIN278" s="27"/>
      <c r="TIO278" s="27"/>
      <c r="TIP278" s="27"/>
      <c r="TIQ278" s="27"/>
      <c r="TIR278" s="27"/>
      <c r="TIS278" s="27"/>
      <c r="TIT278" s="27"/>
      <c r="TIU278" s="27"/>
      <c r="TIV278" s="27"/>
      <c r="TIW278" s="27"/>
      <c r="TIX278" s="27"/>
      <c r="TIY278" s="27"/>
      <c r="TIZ278" s="27"/>
      <c r="TJA278" s="27"/>
      <c r="TJB278" s="27"/>
      <c r="TJC278" s="27"/>
      <c r="TJD278" s="27"/>
      <c r="TJE278" s="27"/>
      <c r="TJF278" s="27"/>
      <c r="TJG278" s="27"/>
      <c r="TJH278" s="27"/>
      <c r="TJI278" s="27"/>
      <c r="TJJ278" s="27"/>
      <c r="TJK278" s="27"/>
      <c r="TJL278" s="27"/>
      <c r="TJM278" s="27"/>
      <c r="TJN278" s="27"/>
      <c r="TJO278" s="27"/>
      <c r="TJP278" s="27"/>
      <c r="TJQ278" s="27"/>
      <c r="TJR278" s="27"/>
      <c r="TJS278" s="27"/>
      <c r="TJT278" s="27"/>
      <c r="TJU278" s="27"/>
      <c r="TJV278" s="27"/>
      <c r="TJW278" s="27"/>
      <c r="TJX278" s="27"/>
      <c r="TJY278" s="27"/>
      <c r="TJZ278" s="27"/>
      <c r="TKA278" s="27"/>
      <c r="TKB278" s="27"/>
      <c r="TKC278" s="27"/>
      <c r="TKD278" s="27"/>
      <c r="TKE278" s="27"/>
      <c r="TKF278" s="27"/>
      <c r="TKG278" s="27"/>
      <c r="TKH278" s="27"/>
      <c r="TKI278" s="27"/>
      <c r="TKJ278" s="27"/>
      <c r="TKK278" s="27"/>
      <c r="TKL278" s="27"/>
      <c r="TKM278" s="27"/>
      <c r="TKN278" s="27"/>
      <c r="TKO278" s="27"/>
      <c r="TKP278" s="27"/>
      <c r="TKQ278" s="27"/>
      <c r="TKR278" s="27"/>
      <c r="TKS278" s="27"/>
      <c r="TKT278" s="27"/>
      <c r="TKU278" s="27"/>
      <c r="TKV278" s="27"/>
      <c r="TKW278" s="27"/>
      <c r="TKX278" s="27"/>
      <c r="TKY278" s="27"/>
      <c r="TKZ278" s="27"/>
      <c r="TLA278" s="27"/>
      <c r="TLB278" s="27"/>
      <c r="TLC278" s="27"/>
      <c r="TLD278" s="27"/>
      <c r="TLE278" s="27"/>
      <c r="TLF278" s="27"/>
      <c r="TLG278" s="27"/>
      <c r="TLH278" s="27"/>
      <c r="TLI278" s="27"/>
      <c r="TLJ278" s="27"/>
      <c r="TLK278" s="27"/>
      <c r="TLL278" s="27"/>
      <c r="TLM278" s="27"/>
      <c r="TLN278" s="27"/>
      <c r="TLO278" s="27"/>
      <c r="TLP278" s="27"/>
      <c r="TLQ278" s="27"/>
      <c r="TLR278" s="27"/>
      <c r="TLS278" s="27"/>
      <c r="TLT278" s="27"/>
      <c r="TLU278" s="27"/>
      <c r="TLV278" s="27"/>
      <c r="TLW278" s="27"/>
      <c r="TLX278" s="27"/>
      <c r="TLY278" s="27"/>
      <c r="TLZ278" s="27"/>
      <c r="TMA278" s="27"/>
      <c r="TMB278" s="27"/>
      <c r="TMC278" s="27"/>
      <c r="TMD278" s="27"/>
      <c r="TME278" s="27"/>
      <c r="TMF278" s="27"/>
      <c r="TMG278" s="27"/>
      <c r="TMH278" s="27"/>
      <c r="TMI278" s="27"/>
      <c r="TMJ278" s="27"/>
      <c r="TMK278" s="27"/>
      <c r="TML278" s="27"/>
      <c r="TMM278" s="27"/>
      <c r="TMN278" s="27"/>
      <c r="TMO278" s="27"/>
      <c r="TMP278" s="27"/>
      <c r="TMQ278" s="27"/>
      <c r="TMR278" s="27"/>
      <c r="TMS278" s="27"/>
      <c r="TMT278" s="27"/>
      <c r="TMU278" s="27"/>
      <c r="TMV278" s="27"/>
      <c r="TMW278" s="27"/>
      <c r="TMX278" s="27"/>
      <c r="TMY278" s="27"/>
      <c r="TMZ278" s="27"/>
      <c r="TNA278" s="27"/>
      <c r="TNB278" s="27"/>
      <c r="TNC278" s="27"/>
      <c r="TND278" s="27"/>
      <c r="TNE278" s="27"/>
      <c r="TNF278" s="27"/>
      <c r="TNG278" s="27"/>
      <c r="TNH278" s="27"/>
      <c r="TNI278" s="27"/>
      <c r="TNJ278" s="27"/>
      <c r="TNK278" s="27"/>
      <c r="TNL278" s="27"/>
      <c r="TNM278" s="27"/>
      <c r="TNN278" s="27"/>
      <c r="TNO278" s="27"/>
      <c r="TNP278" s="27"/>
      <c r="TNQ278" s="27"/>
      <c r="TNR278" s="27"/>
      <c r="TNS278" s="27"/>
      <c r="TNT278" s="27"/>
      <c r="TNU278" s="27"/>
      <c r="TNV278" s="27"/>
      <c r="TNW278" s="27"/>
      <c r="TNX278" s="27"/>
      <c r="TNY278" s="27"/>
      <c r="TNZ278" s="27"/>
      <c r="TOA278" s="27"/>
      <c r="TOB278" s="27"/>
      <c r="TOC278" s="27"/>
      <c r="TOD278" s="27"/>
      <c r="TOE278" s="27"/>
      <c r="TOF278" s="27"/>
      <c r="TOG278" s="27"/>
      <c r="TOH278" s="27"/>
      <c r="TOI278" s="27"/>
      <c r="TOJ278" s="27"/>
      <c r="TOK278" s="27"/>
      <c r="TOL278" s="27"/>
      <c r="TOM278" s="27"/>
      <c r="TON278" s="27"/>
      <c r="TOO278" s="27"/>
      <c r="TOP278" s="27"/>
      <c r="TOQ278" s="27"/>
      <c r="TOR278" s="27"/>
      <c r="TOS278" s="27"/>
      <c r="TOT278" s="27"/>
      <c r="TOU278" s="27"/>
      <c r="TOV278" s="27"/>
      <c r="TOW278" s="27"/>
      <c r="TOX278" s="27"/>
      <c r="TOY278" s="27"/>
      <c r="TOZ278" s="27"/>
      <c r="TPA278" s="27"/>
      <c r="TPB278" s="27"/>
      <c r="TPC278" s="27"/>
      <c r="TPD278" s="27"/>
      <c r="TPE278" s="27"/>
      <c r="TPF278" s="27"/>
      <c r="TPG278" s="27"/>
      <c r="TPH278" s="27"/>
      <c r="TPI278" s="27"/>
      <c r="TPJ278" s="27"/>
      <c r="TPK278" s="27"/>
      <c r="TPL278" s="27"/>
      <c r="TPM278" s="27"/>
      <c r="TPN278" s="27"/>
      <c r="TPO278" s="27"/>
      <c r="TPP278" s="27"/>
      <c r="TPQ278" s="27"/>
      <c r="TPR278" s="27"/>
      <c r="TPS278" s="27"/>
      <c r="TPT278" s="27"/>
      <c r="TPU278" s="27"/>
      <c r="TPV278" s="27"/>
      <c r="TPW278" s="27"/>
      <c r="TPX278" s="27"/>
      <c r="TPY278" s="27"/>
      <c r="TPZ278" s="27"/>
      <c r="TQA278" s="27"/>
      <c r="TQB278" s="27"/>
      <c r="TQC278" s="27"/>
      <c r="TQD278" s="27"/>
      <c r="TQE278" s="27"/>
      <c r="TQF278" s="27"/>
      <c r="TQG278" s="27"/>
      <c r="TQH278" s="27"/>
      <c r="TQI278" s="27"/>
      <c r="TQJ278" s="27"/>
      <c r="TQK278" s="27"/>
      <c r="TQL278" s="27"/>
      <c r="TQM278" s="27"/>
      <c r="TQN278" s="27"/>
      <c r="TQO278" s="27"/>
      <c r="TQP278" s="27"/>
      <c r="TQQ278" s="27"/>
      <c r="TQR278" s="27"/>
      <c r="TQS278" s="27"/>
      <c r="TQT278" s="27"/>
      <c r="TQU278" s="27"/>
      <c r="TQV278" s="27"/>
      <c r="TQW278" s="27"/>
      <c r="TQX278" s="27"/>
      <c r="TQY278" s="27"/>
      <c r="TQZ278" s="27"/>
      <c r="TRA278" s="27"/>
      <c r="TRB278" s="27"/>
      <c r="TRC278" s="27"/>
      <c r="TRD278" s="27"/>
      <c r="TRE278" s="27"/>
      <c r="TRF278" s="27"/>
      <c r="TRG278" s="27"/>
      <c r="TRH278" s="27"/>
      <c r="TRI278" s="27"/>
      <c r="TRJ278" s="27"/>
      <c r="TRK278" s="27"/>
      <c r="TRL278" s="27"/>
      <c r="TRM278" s="27"/>
      <c r="TRN278" s="27"/>
      <c r="TRO278" s="27"/>
      <c r="TRP278" s="27"/>
      <c r="TRQ278" s="27"/>
      <c r="TRR278" s="27"/>
      <c r="TRS278" s="27"/>
      <c r="TRT278" s="27"/>
      <c r="TRU278" s="27"/>
      <c r="TRV278" s="27"/>
      <c r="TRW278" s="27"/>
      <c r="TRX278" s="27"/>
      <c r="TRY278" s="27"/>
      <c r="TRZ278" s="27"/>
      <c r="TSA278" s="27"/>
      <c r="TSB278" s="27"/>
      <c r="TSC278" s="27"/>
      <c r="TSD278" s="27"/>
      <c r="TSE278" s="27"/>
      <c r="TSF278" s="27"/>
      <c r="TSG278" s="27"/>
      <c r="TSH278" s="27"/>
      <c r="TSI278" s="27"/>
      <c r="TSJ278" s="27"/>
      <c r="TSK278" s="27"/>
      <c r="TSL278" s="27"/>
      <c r="TSM278" s="27"/>
      <c r="TSN278" s="27"/>
      <c r="TSO278" s="27"/>
      <c r="TSP278" s="27"/>
      <c r="TSQ278" s="27"/>
      <c r="TSR278" s="27"/>
      <c r="TSS278" s="27"/>
      <c r="TST278" s="27"/>
      <c r="TSU278" s="27"/>
      <c r="TSV278" s="27"/>
      <c r="TSW278" s="27"/>
      <c r="TSX278" s="27"/>
      <c r="TSY278" s="27"/>
      <c r="TSZ278" s="27"/>
      <c r="TTA278" s="27"/>
      <c r="TTB278" s="27"/>
      <c r="TTC278" s="27"/>
      <c r="TTD278" s="27"/>
      <c r="TTE278" s="27"/>
      <c r="TTF278" s="27"/>
      <c r="TTG278" s="27"/>
      <c r="TTH278" s="27"/>
      <c r="TTI278" s="27"/>
      <c r="TTJ278" s="27"/>
      <c r="TTK278" s="27"/>
      <c r="TTL278" s="27"/>
      <c r="TTM278" s="27"/>
      <c r="TTN278" s="27"/>
      <c r="TTO278" s="27"/>
      <c r="TTP278" s="27"/>
      <c r="TTQ278" s="27"/>
      <c r="TTR278" s="27"/>
      <c r="TTS278" s="27"/>
      <c r="TTT278" s="27"/>
      <c r="TTU278" s="27"/>
      <c r="TTV278" s="27"/>
      <c r="TTW278" s="27"/>
      <c r="TTX278" s="27"/>
      <c r="TTY278" s="27"/>
      <c r="TTZ278" s="27"/>
      <c r="TUA278" s="27"/>
      <c r="TUB278" s="27"/>
      <c r="TUC278" s="27"/>
      <c r="TUD278" s="27"/>
      <c r="TUE278" s="27"/>
      <c r="TUF278" s="27"/>
      <c r="TUG278" s="27"/>
      <c r="TUH278" s="27"/>
      <c r="TUI278" s="27"/>
      <c r="TUJ278" s="27"/>
      <c r="TUK278" s="27"/>
      <c r="TUL278" s="27"/>
      <c r="TUM278" s="27"/>
      <c r="TUN278" s="27"/>
      <c r="TUO278" s="27"/>
      <c r="TUP278" s="27"/>
      <c r="TUQ278" s="27"/>
      <c r="TUR278" s="27"/>
      <c r="TUS278" s="27"/>
      <c r="TUT278" s="27"/>
      <c r="TUU278" s="27"/>
      <c r="TUV278" s="27"/>
      <c r="TUW278" s="27"/>
      <c r="TUX278" s="27"/>
      <c r="TUY278" s="27"/>
      <c r="TUZ278" s="27"/>
      <c r="TVA278" s="27"/>
      <c r="TVB278" s="27"/>
      <c r="TVC278" s="27"/>
      <c r="TVD278" s="27"/>
      <c r="TVE278" s="27"/>
      <c r="TVF278" s="27"/>
      <c r="TVG278" s="27"/>
      <c r="TVH278" s="27"/>
      <c r="TVI278" s="27"/>
      <c r="TVJ278" s="27"/>
      <c r="TVK278" s="27"/>
      <c r="TVL278" s="27"/>
      <c r="TVM278" s="27"/>
      <c r="TVN278" s="27"/>
      <c r="TVO278" s="27"/>
      <c r="TVP278" s="27"/>
      <c r="TVQ278" s="27"/>
      <c r="TVR278" s="27"/>
      <c r="TVS278" s="27"/>
      <c r="TVT278" s="27"/>
      <c r="TVU278" s="27"/>
      <c r="TVV278" s="27"/>
      <c r="TVW278" s="27"/>
      <c r="TVX278" s="27"/>
      <c r="TVY278" s="27"/>
      <c r="TVZ278" s="27"/>
      <c r="TWA278" s="27"/>
      <c r="TWB278" s="27"/>
      <c r="TWC278" s="27"/>
      <c r="TWD278" s="27"/>
      <c r="TWE278" s="27"/>
      <c r="TWF278" s="27"/>
      <c r="TWG278" s="27"/>
      <c r="TWH278" s="27"/>
      <c r="TWI278" s="27"/>
      <c r="TWJ278" s="27"/>
      <c r="TWK278" s="27"/>
      <c r="TWL278" s="27"/>
      <c r="TWM278" s="27"/>
      <c r="TWN278" s="27"/>
      <c r="TWO278" s="27"/>
      <c r="TWP278" s="27"/>
      <c r="TWQ278" s="27"/>
      <c r="TWR278" s="27"/>
      <c r="TWS278" s="27"/>
      <c r="TWT278" s="27"/>
      <c r="TWU278" s="27"/>
      <c r="TWV278" s="27"/>
      <c r="TWW278" s="27"/>
      <c r="TWX278" s="27"/>
      <c r="TWY278" s="27"/>
      <c r="TWZ278" s="27"/>
      <c r="TXA278" s="27"/>
      <c r="TXB278" s="27"/>
      <c r="TXC278" s="27"/>
      <c r="TXD278" s="27"/>
      <c r="TXE278" s="27"/>
      <c r="TXF278" s="27"/>
      <c r="TXG278" s="27"/>
      <c r="TXH278" s="27"/>
      <c r="TXI278" s="27"/>
      <c r="TXJ278" s="27"/>
      <c r="TXK278" s="27"/>
      <c r="TXL278" s="27"/>
      <c r="TXM278" s="27"/>
      <c r="TXN278" s="27"/>
      <c r="TXO278" s="27"/>
      <c r="TXP278" s="27"/>
      <c r="TXQ278" s="27"/>
      <c r="TXR278" s="27"/>
      <c r="TXS278" s="27"/>
      <c r="TXT278" s="27"/>
      <c r="TXU278" s="27"/>
      <c r="TXV278" s="27"/>
      <c r="TXW278" s="27"/>
      <c r="TXX278" s="27"/>
      <c r="TXY278" s="27"/>
      <c r="TXZ278" s="27"/>
      <c r="TYA278" s="27"/>
      <c r="TYB278" s="27"/>
      <c r="TYC278" s="27"/>
      <c r="TYD278" s="27"/>
      <c r="TYE278" s="27"/>
      <c r="TYF278" s="27"/>
      <c r="TYG278" s="27"/>
      <c r="TYH278" s="27"/>
      <c r="TYI278" s="27"/>
      <c r="TYJ278" s="27"/>
      <c r="TYK278" s="27"/>
      <c r="TYL278" s="27"/>
      <c r="TYM278" s="27"/>
      <c r="TYN278" s="27"/>
      <c r="TYO278" s="27"/>
      <c r="TYP278" s="27"/>
      <c r="TYQ278" s="27"/>
      <c r="TYR278" s="27"/>
      <c r="TYS278" s="27"/>
      <c r="TYT278" s="27"/>
      <c r="TYU278" s="27"/>
      <c r="TYV278" s="27"/>
      <c r="TYW278" s="27"/>
      <c r="TYX278" s="27"/>
      <c r="TYY278" s="27"/>
      <c r="TYZ278" s="27"/>
      <c r="TZA278" s="27"/>
      <c r="TZB278" s="27"/>
      <c r="TZC278" s="27"/>
      <c r="TZD278" s="27"/>
      <c r="TZE278" s="27"/>
      <c r="TZF278" s="27"/>
      <c r="TZG278" s="27"/>
      <c r="TZH278" s="27"/>
      <c r="TZI278" s="27"/>
      <c r="TZJ278" s="27"/>
      <c r="TZK278" s="27"/>
      <c r="TZL278" s="27"/>
      <c r="TZM278" s="27"/>
      <c r="TZN278" s="27"/>
      <c r="TZO278" s="27"/>
      <c r="TZP278" s="27"/>
      <c r="TZQ278" s="27"/>
      <c r="TZR278" s="27"/>
      <c r="TZS278" s="27"/>
      <c r="TZT278" s="27"/>
      <c r="TZU278" s="27"/>
      <c r="TZV278" s="27"/>
      <c r="TZW278" s="27"/>
      <c r="TZX278" s="27"/>
      <c r="TZY278" s="27"/>
      <c r="TZZ278" s="27"/>
      <c r="UAA278" s="27"/>
      <c r="UAB278" s="27"/>
      <c r="UAC278" s="27"/>
      <c r="UAD278" s="27"/>
      <c r="UAE278" s="27"/>
      <c r="UAF278" s="27"/>
      <c r="UAG278" s="27"/>
      <c r="UAH278" s="27"/>
      <c r="UAI278" s="27"/>
      <c r="UAJ278" s="27"/>
      <c r="UAK278" s="27"/>
      <c r="UAL278" s="27"/>
      <c r="UAM278" s="27"/>
      <c r="UAN278" s="27"/>
      <c r="UAO278" s="27"/>
      <c r="UAP278" s="27"/>
      <c r="UAQ278" s="27"/>
      <c r="UAR278" s="27"/>
      <c r="UAS278" s="27"/>
      <c r="UAT278" s="27"/>
      <c r="UAU278" s="27"/>
      <c r="UAV278" s="27"/>
      <c r="UAW278" s="27"/>
      <c r="UAX278" s="27"/>
      <c r="UAY278" s="27"/>
      <c r="UAZ278" s="27"/>
      <c r="UBA278" s="27"/>
      <c r="UBB278" s="27"/>
      <c r="UBC278" s="27"/>
      <c r="UBD278" s="27"/>
      <c r="UBE278" s="27"/>
      <c r="UBF278" s="27"/>
      <c r="UBG278" s="27"/>
      <c r="UBH278" s="27"/>
      <c r="UBI278" s="27"/>
      <c r="UBJ278" s="27"/>
      <c r="UBK278" s="27"/>
      <c r="UBL278" s="27"/>
      <c r="UBM278" s="27"/>
      <c r="UBN278" s="27"/>
      <c r="UBO278" s="27"/>
      <c r="UBP278" s="27"/>
      <c r="UBQ278" s="27"/>
      <c r="UBR278" s="27"/>
      <c r="UBS278" s="27"/>
      <c r="UBT278" s="27"/>
      <c r="UBU278" s="27"/>
      <c r="UBV278" s="27"/>
      <c r="UBW278" s="27"/>
      <c r="UBX278" s="27"/>
      <c r="UBY278" s="27"/>
      <c r="UBZ278" s="27"/>
      <c r="UCA278" s="27"/>
      <c r="UCB278" s="27"/>
      <c r="UCC278" s="27"/>
      <c r="UCD278" s="27"/>
      <c r="UCE278" s="27"/>
      <c r="UCF278" s="27"/>
      <c r="UCG278" s="27"/>
      <c r="UCH278" s="27"/>
      <c r="UCI278" s="27"/>
      <c r="UCJ278" s="27"/>
      <c r="UCK278" s="27"/>
      <c r="UCL278" s="27"/>
      <c r="UCM278" s="27"/>
      <c r="UCN278" s="27"/>
      <c r="UCO278" s="27"/>
      <c r="UCP278" s="27"/>
      <c r="UCQ278" s="27"/>
      <c r="UCR278" s="27"/>
      <c r="UCS278" s="27"/>
      <c r="UCT278" s="27"/>
      <c r="UCU278" s="27"/>
      <c r="UCV278" s="27"/>
      <c r="UCW278" s="27"/>
      <c r="UCX278" s="27"/>
      <c r="UCY278" s="27"/>
      <c r="UCZ278" s="27"/>
      <c r="UDA278" s="27"/>
      <c r="UDB278" s="27"/>
      <c r="UDC278" s="27"/>
      <c r="UDD278" s="27"/>
      <c r="UDE278" s="27"/>
      <c r="UDF278" s="27"/>
      <c r="UDG278" s="27"/>
      <c r="UDH278" s="27"/>
      <c r="UDI278" s="27"/>
      <c r="UDJ278" s="27"/>
      <c r="UDK278" s="27"/>
      <c r="UDL278" s="27"/>
      <c r="UDM278" s="27"/>
      <c r="UDN278" s="27"/>
      <c r="UDO278" s="27"/>
      <c r="UDP278" s="27"/>
      <c r="UDQ278" s="27"/>
      <c r="UDR278" s="27"/>
      <c r="UDS278" s="27"/>
      <c r="UDT278" s="27"/>
      <c r="UDU278" s="27"/>
      <c r="UDV278" s="27"/>
      <c r="UDW278" s="27"/>
      <c r="UDX278" s="27"/>
      <c r="UDY278" s="27"/>
      <c r="UDZ278" s="27"/>
      <c r="UEA278" s="27"/>
      <c r="UEB278" s="27"/>
      <c r="UEC278" s="27"/>
      <c r="UED278" s="27"/>
      <c r="UEE278" s="27"/>
      <c r="UEF278" s="27"/>
      <c r="UEG278" s="27"/>
      <c r="UEH278" s="27"/>
      <c r="UEI278" s="27"/>
      <c r="UEJ278" s="27"/>
      <c r="UEK278" s="27"/>
      <c r="UEL278" s="27"/>
      <c r="UEM278" s="27"/>
      <c r="UEN278" s="27"/>
      <c r="UEO278" s="27"/>
      <c r="UEP278" s="27"/>
      <c r="UEQ278" s="27"/>
      <c r="UER278" s="27"/>
      <c r="UES278" s="27"/>
      <c r="UET278" s="27"/>
      <c r="UEU278" s="27"/>
      <c r="UEV278" s="27"/>
      <c r="UEW278" s="27"/>
      <c r="UEX278" s="27"/>
      <c r="UEY278" s="27"/>
      <c r="UEZ278" s="27"/>
      <c r="UFA278" s="27"/>
      <c r="UFB278" s="27"/>
      <c r="UFC278" s="27"/>
      <c r="UFD278" s="27"/>
      <c r="UFE278" s="27"/>
      <c r="UFF278" s="27"/>
      <c r="UFG278" s="27"/>
      <c r="UFH278" s="27"/>
      <c r="UFI278" s="27"/>
      <c r="UFJ278" s="27"/>
      <c r="UFK278" s="27"/>
      <c r="UFL278" s="27"/>
      <c r="UFM278" s="27"/>
      <c r="UFN278" s="27"/>
      <c r="UFO278" s="27"/>
      <c r="UFP278" s="27"/>
      <c r="UFQ278" s="27"/>
      <c r="UFR278" s="27"/>
      <c r="UFS278" s="27"/>
      <c r="UFT278" s="27"/>
      <c r="UFU278" s="27"/>
      <c r="UFV278" s="27"/>
      <c r="UFW278" s="27"/>
      <c r="UFX278" s="27"/>
      <c r="UFY278" s="27"/>
      <c r="UFZ278" s="27"/>
      <c r="UGA278" s="27"/>
      <c r="UGB278" s="27"/>
      <c r="UGC278" s="27"/>
      <c r="UGD278" s="27"/>
      <c r="UGE278" s="27"/>
      <c r="UGF278" s="27"/>
      <c r="UGG278" s="27"/>
      <c r="UGH278" s="27"/>
      <c r="UGI278" s="27"/>
      <c r="UGJ278" s="27"/>
      <c r="UGK278" s="27"/>
      <c r="UGL278" s="27"/>
      <c r="UGM278" s="27"/>
      <c r="UGN278" s="27"/>
      <c r="UGO278" s="27"/>
      <c r="UGP278" s="27"/>
      <c r="UGQ278" s="27"/>
      <c r="UGR278" s="27"/>
      <c r="UGS278" s="27"/>
      <c r="UGT278" s="27"/>
      <c r="UGU278" s="27"/>
      <c r="UGV278" s="27"/>
      <c r="UGW278" s="27"/>
      <c r="UGX278" s="27"/>
      <c r="UGY278" s="27"/>
      <c r="UGZ278" s="27"/>
      <c r="UHA278" s="27"/>
      <c r="UHB278" s="27"/>
      <c r="UHC278" s="27"/>
      <c r="UHD278" s="27"/>
      <c r="UHE278" s="27"/>
      <c r="UHF278" s="27"/>
      <c r="UHG278" s="27"/>
      <c r="UHH278" s="27"/>
      <c r="UHI278" s="27"/>
      <c r="UHJ278" s="27"/>
      <c r="UHK278" s="27"/>
      <c r="UHL278" s="27"/>
      <c r="UHM278" s="27"/>
      <c r="UHN278" s="27"/>
      <c r="UHO278" s="27"/>
      <c r="UHP278" s="27"/>
      <c r="UHQ278" s="27"/>
      <c r="UHR278" s="27"/>
      <c r="UHS278" s="27"/>
      <c r="UHT278" s="27"/>
      <c r="UHU278" s="27"/>
      <c r="UHV278" s="27"/>
      <c r="UHW278" s="27"/>
      <c r="UHX278" s="27"/>
      <c r="UHY278" s="27"/>
      <c r="UHZ278" s="27"/>
      <c r="UIA278" s="27"/>
      <c r="UIB278" s="27"/>
      <c r="UIC278" s="27"/>
      <c r="UID278" s="27"/>
      <c r="UIE278" s="27"/>
      <c r="UIF278" s="27"/>
      <c r="UIG278" s="27"/>
      <c r="UIH278" s="27"/>
      <c r="UII278" s="27"/>
      <c r="UIJ278" s="27"/>
      <c r="UIK278" s="27"/>
      <c r="UIL278" s="27"/>
      <c r="UIM278" s="27"/>
      <c r="UIN278" s="27"/>
      <c r="UIO278" s="27"/>
      <c r="UIP278" s="27"/>
      <c r="UIQ278" s="27"/>
      <c r="UIR278" s="27"/>
      <c r="UIS278" s="27"/>
      <c r="UIT278" s="27"/>
      <c r="UIU278" s="27"/>
      <c r="UIV278" s="27"/>
      <c r="UIW278" s="27"/>
      <c r="UIX278" s="27"/>
      <c r="UIY278" s="27"/>
      <c r="UIZ278" s="27"/>
      <c r="UJA278" s="27"/>
      <c r="UJB278" s="27"/>
      <c r="UJC278" s="27"/>
      <c r="UJD278" s="27"/>
      <c r="UJE278" s="27"/>
      <c r="UJF278" s="27"/>
      <c r="UJG278" s="27"/>
      <c r="UJH278" s="27"/>
      <c r="UJI278" s="27"/>
      <c r="UJJ278" s="27"/>
      <c r="UJK278" s="27"/>
      <c r="UJL278" s="27"/>
      <c r="UJM278" s="27"/>
      <c r="UJN278" s="27"/>
      <c r="UJO278" s="27"/>
      <c r="UJP278" s="27"/>
      <c r="UJQ278" s="27"/>
      <c r="UJR278" s="27"/>
      <c r="UJS278" s="27"/>
      <c r="UJT278" s="27"/>
      <c r="UJU278" s="27"/>
      <c r="UJV278" s="27"/>
      <c r="UJW278" s="27"/>
      <c r="UJX278" s="27"/>
      <c r="UJY278" s="27"/>
      <c r="UJZ278" s="27"/>
      <c r="UKA278" s="27"/>
      <c r="UKB278" s="27"/>
      <c r="UKC278" s="27"/>
      <c r="UKD278" s="27"/>
      <c r="UKE278" s="27"/>
      <c r="UKF278" s="27"/>
      <c r="UKG278" s="27"/>
      <c r="UKH278" s="27"/>
      <c r="UKI278" s="27"/>
      <c r="UKJ278" s="27"/>
      <c r="UKK278" s="27"/>
      <c r="UKL278" s="27"/>
      <c r="UKM278" s="27"/>
      <c r="UKN278" s="27"/>
      <c r="UKO278" s="27"/>
      <c r="UKP278" s="27"/>
      <c r="UKQ278" s="27"/>
      <c r="UKR278" s="27"/>
      <c r="UKS278" s="27"/>
      <c r="UKT278" s="27"/>
      <c r="UKU278" s="27"/>
      <c r="UKV278" s="27"/>
      <c r="UKW278" s="27"/>
      <c r="UKX278" s="27"/>
      <c r="UKY278" s="27"/>
      <c r="UKZ278" s="27"/>
      <c r="ULA278" s="27"/>
      <c r="ULB278" s="27"/>
      <c r="ULC278" s="27"/>
      <c r="ULD278" s="27"/>
      <c r="ULE278" s="27"/>
      <c r="ULF278" s="27"/>
      <c r="ULG278" s="27"/>
      <c r="ULH278" s="27"/>
      <c r="ULI278" s="27"/>
      <c r="ULJ278" s="27"/>
      <c r="ULK278" s="27"/>
      <c r="ULL278" s="27"/>
      <c r="ULM278" s="27"/>
      <c r="ULN278" s="27"/>
      <c r="ULO278" s="27"/>
      <c r="ULP278" s="27"/>
      <c r="ULQ278" s="27"/>
      <c r="ULR278" s="27"/>
      <c r="ULS278" s="27"/>
      <c r="ULT278" s="27"/>
      <c r="ULU278" s="27"/>
      <c r="ULV278" s="27"/>
      <c r="ULW278" s="27"/>
      <c r="ULX278" s="27"/>
      <c r="ULY278" s="27"/>
      <c r="ULZ278" s="27"/>
      <c r="UMA278" s="27"/>
      <c r="UMB278" s="27"/>
      <c r="UMC278" s="27"/>
      <c r="UMD278" s="27"/>
      <c r="UME278" s="27"/>
      <c r="UMF278" s="27"/>
      <c r="UMG278" s="27"/>
      <c r="UMH278" s="27"/>
      <c r="UMI278" s="27"/>
      <c r="UMJ278" s="27"/>
      <c r="UMK278" s="27"/>
      <c r="UML278" s="27"/>
      <c r="UMM278" s="27"/>
      <c r="UMN278" s="27"/>
      <c r="UMO278" s="27"/>
      <c r="UMP278" s="27"/>
      <c r="UMQ278" s="27"/>
      <c r="UMR278" s="27"/>
      <c r="UMS278" s="27"/>
      <c r="UMT278" s="27"/>
      <c r="UMU278" s="27"/>
      <c r="UMV278" s="27"/>
      <c r="UMW278" s="27"/>
      <c r="UMX278" s="27"/>
      <c r="UMY278" s="27"/>
      <c r="UMZ278" s="27"/>
      <c r="UNA278" s="27"/>
      <c r="UNB278" s="27"/>
      <c r="UNC278" s="27"/>
      <c r="UND278" s="27"/>
      <c r="UNE278" s="27"/>
      <c r="UNF278" s="27"/>
      <c r="UNG278" s="27"/>
      <c r="UNH278" s="27"/>
      <c r="UNI278" s="27"/>
      <c r="UNJ278" s="27"/>
      <c r="UNK278" s="27"/>
      <c r="UNL278" s="27"/>
      <c r="UNM278" s="27"/>
      <c r="UNN278" s="27"/>
      <c r="UNO278" s="27"/>
      <c r="UNP278" s="27"/>
      <c r="UNQ278" s="27"/>
      <c r="UNR278" s="27"/>
      <c r="UNS278" s="27"/>
      <c r="UNT278" s="27"/>
      <c r="UNU278" s="27"/>
      <c r="UNV278" s="27"/>
      <c r="UNW278" s="27"/>
      <c r="UNX278" s="27"/>
      <c r="UNY278" s="27"/>
      <c r="UNZ278" s="27"/>
      <c r="UOA278" s="27"/>
      <c r="UOB278" s="27"/>
      <c r="UOC278" s="27"/>
      <c r="UOD278" s="27"/>
      <c r="UOE278" s="27"/>
      <c r="UOF278" s="27"/>
      <c r="UOG278" s="27"/>
      <c r="UOH278" s="27"/>
      <c r="UOI278" s="27"/>
      <c r="UOJ278" s="27"/>
      <c r="UOK278" s="27"/>
      <c r="UOL278" s="27"/>
      <c r="UOM278" s="27"/>
      <c r="UON278" s="27"/>
      <c r="UOO278" s="27"/>
      <c r="UOP278" s="27"/>
      <c r="UOQ278" s="27"/>
      <c r="UOR278" s="27"/>
      <c r="UOS278" s="27"/>
      <c r="UOT278" s="27"/>
      <c r="UOU278" s="27"/>
      <c r="UOV278" s="27"/>
      <c r="UOW278" s="27"/>
      <c r="UOX278" s="27"/>
      <c r="UOY278" s="27"/>
      <c r="UOZ278" s="27"/>
      <c r="UPA278" s="27"/>
      <c r="UPB278" s="27"/>
      <c r="UPC278" s="27"/>
      <c r="UPD278" s="27"/>
      <c r="UPE278" s="27"/>
      <c r="UPF278" s="27"/>
      <c r="UPG278" s="27"/>
      <c r="UPH278" s="27"/>
      <c r="UPI278" s="27"/>
      <c r="UPJ278" s="27"/>
      <c r="UPK278" s="27"/>
      <c r="UPL278" s="27"/>
      <c r="UPM278" s="27"/>
      <c r="UPN278" s="27"/>
      <c r="UPO278" s="27"/>
      <c r="UPP278" s="27"/>
      <c r="UPQ278" s="27"/>
      <c r="UPR278" s="27"/>
      <c r="UPS278" s="27"/>
      <c r="UPT278" s="27"/>
      <c r="UPU278" s="27"/>
      <c r="UPV278" s="27"/>
      <c r="UPW278" s="27"/>
      <c r="UPX278" s="27"/>
      <c r="UPY278" s="27"/>
      <c r="UPZ278" s="27"/>
      <c r="UQA278" s="27"/>
      <c r="UQB278" s="27"/>
      <c r="UQC278" s="27"/>
      <c r="UQD278" s="27"/>
      <c r="UQE278" s="27"/>
      <c r="UQF278" s="27"/>
      <c r="UQG278" s="27"/>
      <c r="UQH278" s="27"/>
      <c r="UQI278" s="27"/>
      <c r="UQJ278" s="27"/>
      <c r="UQK278" s="27"/>
      <c r="UQL278" s="27"/>
      <c r="UQM278" s="27"/>
      <c r="UQN278" s="27"/>
      <c r="UQO278" s="27"/>
      <c r="UQP278" s="27"/>
      <c r="UQQ278" s="27"/>
      <c r="UQR278" s="27"/>
      <c r="UQS278" s="27"/>
      <c r="UQT278" s="27"/>
      <c r="UQU278" s="27"/>
      <c r="UQV278" s="27"/>
      <c r="UQW278" s="27"/>
      <c r="UQX278" s="27"/>
      <c r="UQY278" s="27"/>
      <c r="UQZ278" s="27"/>
      <c r="URA278" s="27"/>
      <c r="URB278" s="27"/>
      <c r="URC278" s="27"/>
      <c r="URD278" s="27"/>
      <c r="URE278" s="27"/>
      <c r="URF278" s="27"/>
      <c r="URG278" s="27"/>
      <c r="URH278" s="27"/>
      <c r="URI278" s="27"/>
      <c r="URJ278" s="27"/>
      <c r="URK278" s="27"/>
      <c r="URL278" s="27"/>
      <c r="URM278" s="27"/>
      <c r="URN278" s="27"/>
      <c r="URO278" s="27"/>
      <c r="URP278" s="27"/>
      <c r="URQ278" s="27"/>
      <c r="URR278" s="27"/>
      <c r="URS278" s="27"/>
      <c r="URT278" s="27"/>
      <c r="URU278" s="27"/>
      <c r="URV278" s="27"/>
      <c r="URW278" s="27"/>
      <c r="URX278" s="27"/>
      <c r="URY278" s="27"/>
      <c r="URZ278" s="27"/>
      <c r="USA278" s="27"/>
      <c r="USB278" s="27"/>
      <c r="USC278" s="27"/>
      <c r="USD278" s="27"/>
      <c r="USE278" s="27"/>
      <c r="USF278" s="27"/>
      <c r="USG278" s="27"/>
      <c r="USH278" s="27"/>
      <c r="USI278" s="27"/>
      <c r="USJ278" s="27"/>
      <c r="USK278" s="27"/>
      <c r="USL278" s="27"/>
      <c r="USM278" s="27"/>
      <c r="USN278" s="27"/>
      <c r="USO278" s="27"/>
      <c r="USP278" s="27"/>
      <c r="USQ278" s="27"/>
      <c r="USR278" s="27"/>
      <c r="USS278" s="27"/>
      <c r="UST278" s="27"/>
      <c r="USU278" s="27"/>
      <c r="USV278" s="27"/>
      <c r="USW278" s="27"/>
      <c r="USX278" s="27"/>
      <c r="USY278" s="27"/>
      <c r="USZ278" s="27"/>
      <c r="UTA278" s="27"/>
      <c r="UTB278" s="27"/>
      <c r="UTC278" s="27"/>
      <c r="UTD278" s="27"/>
      <c r="UTE278" s="27"/>
      <c r="UTF278" s="27"/>
      <c r="UTG278" s="27"/>
      <c r="UTH278" s="27"/>
      <c r="UTI278" s="27"/>
      <c r="UTJ278" s="27"/>
      <c r="UTK278" s="27"/>
      <c r="UTL278" s="27"/>
      <c r="UTM278" s="27"/>
      <c r="UTN278" s="27"/>
      <c r="UTO278" s="27"/>
      <c r="UTP278" s="27"/>
      <c r="UTQ278" s="27"/>
      <c r="UTR278" s="27"/>
      <c r="UTS278" s="27"/>
      <c r="UTT278" s="27"/>
      <c r="UTU278" s="27"/>
      <c r="UTV278" s="27"/>
      <c r="UTW278" s="27"/>
      <c r="UTX278" s="27"/>
      <c r="UTY278" s="27"/>
      <c r="UTZ278" s="27"/>
      <c r="UUA278" s="27"/>
      <c r="UUB278" s="27"/>
      <c r="UUC278" s="27"/>
      <c r="UUD278" s="27"/>
      <c r="UUE278" s="27"/>
      <c r="UUF278" s="27"/>
      <c r="UUG278" s="27"/>
      <c r="UUH278" s="27"/>
      <c r="UUI278" s="27"/>
      <c r="UUJ278" s="27"/>
      <c r="UUK278" s="27"/>
      <c r="UUL278" s="27"/>
      <c r="UUM278" s="27"/>
      <c r="UUN278" s="27"/>
      <c r="UUO278" s="27"/>
      <c r="UUP278" s="27"/>
      <c r="UUQ278" s="27"/>
      <c r="UUR278" s="27"/>
      <c r="UUS278" s="27"/>
      <c r="UUT278" s="27"/>
      <c r="UUU278" s="27"/>
      <c r="UUV278" s="27"/>
      <c r="UUW278" s="27"/>
      <c r="UUX278" s="27"/>
      <c r="UUY278" s="27"/>
      <c r="UUZ278" s="27"/>
      <c r="UVA278" s="27"/>
      <c r="UVB278" s="27"/>
      <c r="UVC278" s="27"/>
      <c r="UVD278" s="27"/>
      <c r="UVE278" s="27"/>
      <c r="UVF278" s="27"/>
      <c r="UVG278" s="27"/>
      <c r="UVH278" s="27"/>
      <c r="UVI278" s="27"/>
      <c r="UVJ278" s="27"/>
      <c r="UVK278" s="27"/>
      <c r="UVL278" s="27"/>
      <c r="UVM278" s="27"/>
      <c r="UVN278" s="27"/>
      <c r="UVO278" s="27"/>
      <c r="UVP278" s="27"/>
      <c r="UVQ278" s="27"/>
      <c r="UVR278" s="27"/>
      <c r="UVS278" s="27"/>
      <c r="UVT278" s="27"/>
      <c r="UVU278" s="27"/>
      <c r="UVV278" s="27"/>
      <c r="UVW278" s="27"/>
      <c r="UVX278" s="27"/>
      <c r="UVY278" s="27"/>
      <c r="UVZ278" s="27"/>
      <c r="UWA278" s="27"/>
      <c r="UWB278" s="27"/>
      <c r="UWC278" s="27"/>
      <c r="UWD278" s="27"/>
      <c r="UWE278" s="27"/>
      <c r="UWF278" s="27"/>
      <c r="UWG278" s="27"/>
      <c r="UWH278" s="27"/>
      <c r="UWI278" s="27"/>
      <c r="UWJ278" s="27"/>
      <c r="UWK278" s="27"/>
      <c r="UWL278" s="27"/>
      <c r="UWM278" s="27"/>
      <c r="UWN278" s="27"/>
      <c r="UWO278" s="27"/>
      <c r="UWP278" s="27"/>
      <c r="UWQ278" s="27"/>
      <c r="UWR278" s="27"/>
      <c r="UWS278" s="27"/>
      <c r="UWT278" s="27"/>
      <c r="UWU278" s="27"/>
      <c r="UWV278" s="27"/>
      <c r="UWW278" s="27"/>
      <c r="UWX278" s="27"/>
      <c r="UWY278" s="27"/>
      <c r="UWZ278" s="27"/>
      <c r="UXA278" s="27"/>
      <c r="UXB278" s="27"/>
      <c r="UXC278" s="27"/>
      <c r="UXD278" s="27"/>
      <c r="UXE278" s="27"/>
      <c r="UXF278" s="27"/>
      <c r="UXG278" s="27"/>
      <c r="UXH278" s="27"/>
      <c r="UXI278" s="27"/>
      <c r="UXJ278" s="27"/>
      <c r="UXK278" s="27"/>
      <c r="UXL278" s="27"/>
      <c r="UXM278" s="27"/>
      <c r="UXN278" s="27"/>
      <c r="UXO278" s="27"/>
      <c r="UXP278" s="27"/>
      <c r="UXQ278" s="27"/>
      <c r="UXR278" s="27"/>
      <c r="UXS278" s="27"/>
      <c r="UXT278" s="27"/>
      <c r="UXU278" s="27"/>
      <c r="UXV278" s="27"/>
      <c r="UXW278" s="27"/>
      <c r="UXX278" s="27"/>
      <c r="UXY278" s="27"/>
      <c r="UXZ278" s="27"/>
      <c r="UYA278" s="27"/>
      <c r="UYB278" s="27"/>
      <c r="UYC278" s="27"/>
      <c r="UYD278" s="27"/>
      <c r="UYE278" s="27"/>
      <c r="UYF278" s="27"/>
      <c r="UYG278" s="27"/>
      <c r="UYH278" s="27"/>
      <c r="UYI278" s="27"/>
      <c r="UYJ278" s="27"/>
      <c r="UYK278" s="27"/>
      <c r="UYL278" s="27"/>
      <c r="UYM278" s="27"/>
      <c r="UYN278" s="27"/>
      <c r="UYO278" s="27"/>
      <c r="UYP278" s="27"/>
      <c r="UYQ278" s="27"/>
      <c r="UYR278" s="27"/>
      <c r="UYS278" s="27"/>
      <c r="UYT278" s="27"/>
      <c r="UYU278" s="27"/>
      <c r="UYV278" s="27"/>
      <c r="UYW278" s="27"/>
      <c r="UYX278" s="27"/>
      <c r="UYY278" s="27"/>
      <c r="UYZ278" s="27"/>
      <c r="UZA278" s="27"/>
      <c r="UZB278" s="27"/>
      <c r="UZC278" s="27"/>
      <c r="UZD278" s="27"/>
      <c r="UZE278" s="27"/>
      <c r="UZF278" s="27"/>
      <c r="UZG278" s="27"/>
      <c r="UZH278" s="27"/>
      <c r="UZI278" s="27"/>
      <c r="UZJ278" s="27"/>
      <c r="UZK278" s="27"/>
      <c r="UZL278" s="27"/>
      <c r="UZM278" s="27"/>
      <c r="UZN278" s="27"/>
      <c r="UZO278" s="27"/>
      <c r="UZP278" s="27"/>
      <c r="UZQ278" s="27"/>
      <c r="UZR278" s="27"/>
      <c r="UZS278" s="27"/>
      <c r="UZT278" s="27"/>
      <c r="UZU278" s="27"/>
      <c r="UZV278" s="27"/>
      <c r="UZW278" s="27"/>
      <c r="UZX278" s="27"/>
      <c r="UZY278" s="27"/>
      <c r="UZZ278" s="27"/>
      <c r="VAA278" s="27"/>
      <c r="VAB278" s="27"/>
      <c r="VAC278" s="27"/>
      <c r="VAD278" s="27"/>
      <c r="VAE278" s="27"/>
      <c r="VAF278" s="27"/>
      <c r="VAG278" s="27"/>
      <c r="VAH278" s="27"/>
      <c r="VAI278" s="27"/>
      <c r="VAJ278" s="27"/>
      <c r="VAK278" s="27"/>
      <c r="VAL278" s="27"/>
      <c r="VAM278" s="27"/>
      <c r="VAN278" s="27"/>
      <c r="VAO278" s="27"/>
      <c r="VAP278" s="27"/>
      <c r="VAQ278" s="27"/>
      <c r="VAR278" s="27"/>
      <c r="VAS278" s="27"/>
      <c r="VAT278" s="27"/>
      <c r="VAU278" s="27"/>
      <c r="VAV278" s="27"/>
      <c r="VAW278" s="27"/>
      <c r="VAX278" s="27"/>
      <c r="VAY278" s="27"/>
      <c r="VAZ278" s="27"/>
      <c r="VBA278" s="27"/>
      <c r="VBB278" s="27"/>
      <c r="VBC278" s="27"/>
      <c r="VBD278" s="27"/>
      <c r="VBE278" s="27"/>
      <c r="VBF278" s="27"/>
      <c r="VBG278" s="27"/>
      <c r="VBH278" s="27"/>
      <c r="VBI278" s="27"/>
      <c r="VBJ278" s="27"/>
      <c r="VBK278" s="27"/>
      <c r="VBL278" s="27"/>
      <c r="VBM278" s="27"/>
      <c r="VBN278" s="27"/>
      <c r="VBO278" s="27"/>
      <c r="VBP278" s="27"/>
      <c r="VBQ278" s="27"/>
      <c r="VBR278" s="27"/>
      <c r="VBS278" s="27"/>
      <c r="VBT278" s="27"/>
      <c r="VBU278" s="27"/>
      <c r="VBV278" s="27"/>
      <c r="VBW278" s="27"/>
      <c r="VBX278" s="27"/>
      <c r="VBY278" s="27"/>
      <c r="VBZ278" s="27"/>
      <c r="VCA278" s="27"/>
      <c r="VCB278" s="27"/>
      <c r="VCC278" s="27"/>
      <c r="VCD278" s="27"/>
      <c r="VCE278" s="27"/>
      <c r="VCF278" s="27"/>
      <c r="VCG278" s="27"/>
      <c r="VCH278" s="27"/>
      <c r="VCI278" s="27"/>
      <c r="VCJ278" s="27"/>
      <c r="VCK278" s="27"/>
      <c r="VCL278" s="27"/>
      <c r="VCM278" s="27"/>
      <c r="VCN278" s="27"/>
      <c r="VCO278" s="27"/>
      <c r="VCP278" s="27"/>
      <c r="VCQ278" s="27"/>
      <c r="VCR278" s="27"/>
      <c r="VCS278" s="27"/>
      <c r="VCT278" s="27"/>
      <c r="VCU278" s="27"/>
      <c r="VCV278" s="27"/>
      <c r="VCW278" s="27"/>
      <c r="VCX278" s="27"/>
      <c r="VCY278" s="27"/>
      <c r="VCZ278" s="27"/>
      <c r="VDA278" s="27"/>
      <c r="VDB278" s="27"/>
      <c r="VDC278" s="27"/>
      <c r="VDD278" s="27"/>
      <c r="VDE278" s="27"/>
      <c r="VDF278" s="27"/>
      <c r="VDG278" s="27"/>
      <c r="VDH278" s="27"/>
      <c r="VDI278" s="27"/>
      <c r="VDJ278" s="27"/>
      <c r="VDK278" s="27"/>
      <c r="VDL278" s="27"/>
      <c r="VDM278" s="27"/>
      <c r="VDN278" s="27"/>
      <c r="VDO278" s="27"/>
      <c r="VDP278" s="27"/>
      <c r="VDQ278" s="27"/>
      <c r="VDR278" s="27"/>
      <c r="VDS278" s="27"/>
      <c r="VDT278" s="27"/>
      <c r="VDU278" s="27"/>
      <c r="VDV278" s="27"/>
      <c r="VDW278" s="27"/>
      <c r="VDX278" s="27"/>
      <c r="VDY278" s="27"/>
      <c r="VDZ278" s="27"/>
      <c r="VEA278" s="27"/>
      <c r="VEB278" s="27"/>
      <c r="VEC278" s="27"/>
      <c r="VED278" s="27"/>
      <c r="VEE278" s="27"/>
      <c r="VEF278" s="27"/>
      <c r="VEG278" s="27"/>
      <c r="VEH278" s="27"/>
      <c r="VEI278" s="27"/>
      <c r="VEJ278" s="27"/>
      <c r="VEK278" s="27"/>
      <c r="VEL278" s="27"/>
      <c r="VEM278" s="27"/>
      <c r="VEN278" s="27"/>
      <c r="VEO278" s="27"/>
      <c r="VEP278" s="27"/>
      <c r="VEQ278" s="27"/>
      <c r="VER278" s="27"/>
      <c r="VES278" s="27"/>
      <c r="VET278" s="27"/>
      <c r="VEU278" s="27"/>
      <c r="VEV278" s="27"/>
      <c r="VEW278" s="27"/>
      <c r="VEX278" s="27"/>
      <c r="VEY278" s="27"/>
      <c r="VEZ278" s="27"/>
      <c r="VFA278" s="27"/>
      <c r="VFB278" s="27"/>
      <c r="VFC278" s="27"/>
      <c r="VFD278" s="27"/>
      <c r="VFE278" s="27"/>
      <c r="VFF278" s="27"/>
      <c r="VFG278" s="27"/>
      <c r="VFH278" s="27"/>
      <c r="VFI278" s="27"/>
      <c r="VFJ278" s="27"/>
      <c r="VFK278" s="27"/>
      <c r="VFL278" s="27"/>
      <c r="VFM278" s="27"/>
      <c r="VFN278" s="27"/>
      <c r="VFO278" s="27"/>
      <c r="VFP278" s="27"/>
      <c r="VFQ278" s="27"/>
      <c r="VFR278" s="27"/>
      <c r="VFS278" s="27"/>
      <c r="VFT278" s="27"/>
      <c r="VFU278" s="27"/>
      <c r="VFV278" s="27"/>
      <c r="VFW278" s="27"/>
      <c r="VFX278" s="27"/>
      <c r="VFY278" s="27"/>
      <c r="VFZ278" s="27"/>
      <c r="VGA278" s="27"/>
      <c r="VGB278" s="27"/>
      <c r="VGC278" s="27"/>
      <c r="VGD278" s="27"/>
      <c r="VGE278" s="27"/>
      <c r="VGF278" s="27"/>
      <c r="VGG278" s="27"/>
      <c r="VGH278" s="27"/>
      <c r="VGI278" s="27"/>
      <c r="VGJ278" s="27"/>
      <c r="VGK278" s="27"/>
      <c r="VGL278" s="27"/>
      <c r="VGM278" s="27"/>
      <c r="VGN278" s="27"/>
      <c r="VGO278" s="27"/>
      <c r="VGP278" s="27"/>
      <c r="VGQ278" s="27"/>
      <c r="VGR278" s="27"/>
      <c r="VGS278" s="27"/>
      <c r="VGT278" s="27"/>
      <c r="VGU278" s="27"/>
      <c r="VGV278" s="27"/>
      <c r="VGW278" s="27"/>
      <c r="VGX278" s="27"/>
      <c r="VGY278" s="27"/>
      <c r="VGZ278" s="27"/>
      <c r="VHA278" s="27"/>
      <c r="VHB278" s="27"/>
      <c r="VHC278" s="27"/>
      <c r="VHD278" s="27"/>
      <c r="VHE278" s="27"/>
      <c r="VHF278" s="27"/>
      <c r="VHG278" s="27"/>
      <c r="VHH278" s="27"/>
      <c r="VHI278" s="27"/>
      <c r="VHJ278" s="27"/>
      <c r="VHK278" s="27"/>
      <c r="VHL278" s="27"/>
      <c r="VHM278" s="27"/>
      <c r="VHN278" s="27"/>
      <c r="VHO278" s="27"/>
      <c r="VHP278" s="27"/>
      <c r="VHQ278" s="27"/>
      <c r="VHR278" s="27"/>
      <c r="VHS278" s="27"/>
      <c r="VHT278" s="27"/>
      <c r="VHU278" s="27"/>
      <c r="VHV278" s="27"/>
      <c r="VHW278" s="27"/>
      <c r="VHX278" s="27"/>
      <c r="VHY278" s="27"/>
      <c r="VHZ278" s="27"/>
      <c r="VIA278" s="27"/>
      <c r="VIB278" s="27"/>
      <c r="VIC278" s="27"/>
      <c r="VID278" s="27"/>
      <c r="VIE278" s="27"/>
      <c r="VIF278" s="27"/>
      <c r="VIG278" s="27"/>
      <c r="VIH278" s="27"/>
      <c r="VII278" s="27"/>
      <c r="VIJ278" s="27"/>
      <c r="VIK278" s="27"/>
      <c r="VIL278" s="27"/>
      <c r="VIM278" s="27"/>
      <c r="VIN278" s="27"/>
      <c r="VIO278" s="27"/>
      <c r="VIP278" s="27"/>
      <c r="VIQ278" s="27"/>
      <c r="VIR278" s="27"/>
      <c r="VIS278" s="27"/>
      <c r="VIT278" s="27"/>
      <c r="VIU278" s="27"/>
      <c r="VIV278" s="27"/>
      <c r="VIW278" s="27"/>
      <c r="VIX278" s="27"/>
      <c r="VIY278" s="27"/>
      <c r="VIZ278" s="27"/>
      <c r="VJA278" s="27"/>
      <c r="VJB278" s="27"/>
      <c r="VJC278" s="27"/>
      <c r="VJD278" s="27"/>
      <c r="VJE278" s="27"/>
      <c r="VJF278" s="27"/>
      <c r="VJG278" s="27"/>
      <c r="VJH278" s="27"/>
      <c r="VJI278" s="27"/>
      <c r="VJJ278" s="27"/>
      <c r="VJK278" s="27"/>
      <c r="VJL278" s="27"/>
      <c r="VJM278" s="27"/>
      <c r="VJN278" s="27"/>
      <c r="VJO278" s="27"/>
      <c r="VJP278" s="27"/>
      <c r="VJQ278" s="27"/>
      <c r="VJR278" s="27"/>
      <c r="VJS278" s="27"/>
      <c r="VJT278" s="27"/>
      <c r="VJU278" s="27"/>
      <c r="VJV278" s="27"/>
      <c r="VJW278" s="27"/>
      <c r="VJX278" s="27"/>
      <c r="VJY278" s="27"/>
      <c r="VJZ278" s="27"/>
      <c r="VKA278" s="27"/>
      <c r="VKB278" s="27"/>
      <c r="VKC278" s="27"/>
      <c r="VKD278" s="27"/>
      <c r="VKE278" s="27"/>
      <c r="VKF278" s="27"/>
      <c r="VKG278" s="27"/>
      <c r="VKH278" s="27"/>
      <c r="VKI278" s="27"/>
      <c r="VKJ278" s="27"/>
      <c r="VKK278" s="27"/>
      <c r="VKL278" s="27"/>
      <c r="VKM278" s="27"/>
      <c r="VKN278" s="27"/>
      <c r="VKO278" s="27"/>
      <c r="VKP278" s="27"/>
      <c r="VKQ278" s="27"/>
      <c r="VKR278" s="27"/>
      <c r="VKS278" s="27"/>
      <c r="VKT278" s="27"/>
      <c r="VKU278" s="27"/>
      <c r="VKV278" s="27"/>
      <c r="VKW278" s="27"/>
      <c r="VKX278" s="27"/>
      <c r="VKY278" s="27"/>
      <c r="VKZ278" s="27"/>
      <c r="VLA278" s="27"/>
      <c r="VLB278" s="27"/>
      <c r="VLC278" s="27"/>
      <c r="VLD278" s="27"/>
      <c r="VLE278" s="27"/>
      <c r="VLF278" s="27"/>
      <c r="VLG278" s="27"/>
      <c r="VLH278" s="27"/>
      <c r="VLI278" s="27"/>
      <c r="VLJ278" s="27"/>
      <c r="VLK278" s="27"/>
      <c r="VLL278" s="27"/>
      <c r="VLM278" s="27"/>
      <c r="VLN278" s="27"/>
      <c r="VLO278" s="27"/>
      <c r="VLP278" s="27"/>
      <c r="VLQ278" s="27"/>
      <c r="VLR278" s="27"/>
      <c r="VLS278" s="27"/>
      <c r="VLT278" s="27"/>
      <c r="VLU278" s="27"/>
      <c r="VLV278" s="27"/>
      <c r="VLW278" s="27"/>
      <c r="VLX278" s="27"/>
      <c r="VLY278" s="27"/>
      <c r="VLZ278" s="27"/>
      <c r="VMA278" s="27"/>
      <c r="VMB278" s="27"/>
      <c r="VMC278" s="27"/>
      <c r="VMD278" s="27"/>
      <c r="VME278" s="27"/>
      <c r="VMF278" s="27"/>
      <c r="VMG278" s="27"/>
      <c r="VMH278" s="27"/>
      <c r="VMI278" s="27"/>
      <c r="VMJ278" s="27"/>
      <c r="VMK278" s="27"/>
      <c r="VML278" s="27"/>
      <c r="VMM278" s="27"/>
      <c r="VMN278" s="27"/>
      <c r="VMO278" s="27"/>
      <c r="VMP278" s="27"/>
      <c r="VMQ278" s="27"/>
      <c r="VMR278" s="27"/>
      <c r="VMS278" s="27"/>
      <c r="VMT278" s="27"/>
      <c r="VMU278" s="27"/>
      <c r="VMV278" s="27"/>
      <c r="VMW278" s="27"/>
      <c r="VMX278" s="27"/>
      <c r="VMY278" s="27"/>
      <c r="VMZ278" s="27"/>
      <c r="VNA278" s="27"/>
      <c r="VNB278" s="27"/>
      <c r="VNC278" s="27"/>
      <c r="VND278" s="27"/>
      <c r="VNE278" s="27"/>
      <c r="VNF278" s="27"/>
      <c r="VNG278" s="27"/>
      <c r="VNH278" s="27"/>
      <c r="VNI278" s="27"/>
      <c r="VNJ278" s="27"/>
      <c r="VNK278" s="27"/>
      <c r="VNL278" s="27"/>
      <c r="VNM278" s="27"/>
      <c r="VNN278" s="27"/>
      <c r="VNO278" s="27"/>
      <c r="VNP278" s="27"/>
      <c r="VNQ278" s="27"/>
      <c r="VNR278" s="27"/>
      <c r="VNS278" s="27"/>
      <c r="VNT278" s="27"/>
      <c r="VNU278" s="27"/>
      <c r="VNV278" s="27"/>
      <c r="VNW278" s="27"/>
      <c r="VNX278" s="27"/>
      <c r="VNY278" s="27"/>
      <c r="VNZ278" s="27"/>
      <c r="VOA278" s="27"/>
      <c r="VOB278" s="27"/>
      <c r="VOC278" s="27"/>
      <c r="VOD278" s="27"/>
      <c r="VOE278" s="27"/>
      <c r="VOF278" s="27"/>
      <c r="VOG278" s="27"/>
      <c r="VOH278" s="27"/>
      <c r="VOI278" s="27"/>
      <c r="VOJ278" s="27"/>
      <c r="VOK278" s="27"/>
      <c r="VOL278" s="27"/>
      <c r="VOM278" s="27"/>
      <c r="VON278" s="27"/>
      <c r="VOO278" s="27"/>
      <c r="VOP278" s="27"/>
      <c r="VOQ278" s="27"/>
      <c r="VOR278" s="27"/>
      <c r="VOS278" s="27"/>
      <c r="VOT278" s="27"/>
      <c r="VOU278" s="27"/>
      <c r="VOV278" s="27"/>
      <c r="VOW278" s="27"/>
      <c r="VOX278" s="27"/>
      <c r="VOY278" s="27"/>
      <c r="VOZ278" s="27"/>
      <c r="VPA278" s="27"/>
      <c r="VPB278" s="27"/>
      <c r="VPC278" s="27"/>
      <c r="VPD278" s="27"/>
      <c r="VPE278" s="27"/>
      <c r="VPF278" s="27"/>
      <c r="VPG278" s="27"/>
      <c r="VPH278" s="27"/>
      <c r="VPI278" s="27"/>
      <c r="VPJ278" s="27"/>
      <c r="VPK278" s="27"/>
      <c r="VPL278" s="27"/>
      <c r="VPM278" s="27"/>
      <c r="VPN278" s="27"/>
      <c r="VPO278" s="27"/>
      <c r="VPP278" s="27"/>
      <c r="VPQ278" s="27"/>
      <c r="VPR278" s="27"/>
      <c r="VPS278" s="27"/>
      <c r="VPT278" s="27"/>
      <c r="VPU278" s="27"/>
      <c r="VPV278" s="27"/>
      <c r="VPW278" s="27"/>
      <c r="VPX278" s="27"/>
      <c r="VPY278" s="27"/>
      <c r="VPZ278" s="27"/>
      <c r="VQA278" s="27"/>
      <c r="VQB278" s="27"/>
      <c r="VQC278" s="27"/>
      <c r="VQD278" s="27"/>
      <c r="VQE278" s="27"/>
      <c r="VQF278" s="27"/>
      <c r="VQG278" s="27"/>
      <c r="VQH278" s="27"/>
      <c r="VQI278" s="27"/>
      <c r="VQJ278" s="27"/>
      <c r="VQK278" s="27"/>
      <c r="VQL278" s="27"/>
      <c r="VQM278" s="27"/>
      <c r="VQN278" s="27"/>
      <c r="VQO278" s="27"/>
      <c r="VQP278" s="27"/>
      <c r="VQQ278" s="27"/>
      <c r="VQR278" s="27"/>
      <c r="VQS278" s="27"/>
      <c r="VQT278" s="27"/>
      <c r="VQU278" s="27"/>
      <c r="VQV278" s="27"/>
      <c r="VQW278" s="27"/>
      <c r="VQX278" s="27"/>
      <c r="VQY278" s="27"/>
      <c r="VQZ278" s="27"/>
      <c r="VRA278" s="27"/>
      <c r="VRB278" s="27"/>
      <c r="VRC278" s="27"/>
      <c r="VRD278" s="27"/>
      <c r="VRE278" s="27"/>
      <c r="VRF278" s="27"/>
      <c r="VRG278" s="27"/>
      <c r="VRH278" s="27"/>
      <c r="VRI278" s="27"/>
      <c r="VRJ278" s="27"/>
      <c r="VRK278" s="27"/>
      <c r="VRL278" s="27"/>
      <c r="VRM278" s="27"/>
      <c r="VRN278" s="27"/>
      <c r="VRO278" s="27"/>
      <c r="VRP278" s="27"/>
      <c r="VRQ278" s="27"/>
      <c r="VRR278" s="27"/>
      <c r="VRS278" s="27"/>
      <c r="VRT278" s="27"/>
      <c r="VRU278" s="27"/>
      <c r="VRV278" s="27"/>
      <c r="VRW278" s="27"/>
      <c r="VRX278" s="27"/>
      <c r="VRY278" s="27"/>
      <c r="VRZ278" s="27"/>
      <c r="VSA278" s="27"/>
      <c r="VSB278" s="27"/>
      <c r="VSC278" s="27"/>
      <c r="VSD278" s="27"/>
      <c r="VSE278" s="27"/>
      <c r="VSF278" s="27"/>
      <c r="VSG278" s="27"/>
      <c r="VSH278" s="27"/>
      <c r="VSI278" s="27"/>
      <c r="VSJ278" s="27"/>
      <c r="VSK278" s="27"/>
      <c r="VSL278" s="27"/>
      <c r="VSM278" s="27"/>
      <c r="VSN278" s="27"/>
      <c r="VSO278" s="27"/>
      <c r="VSP278" s="27"/>
      <c r="VSQ278" s="27"/>
      <c r="VSR278" s="27"/>
      <c r="VSS278" s="27"/>
      <c r="VST278" s="27"/>
      <c r="VSU278" s="27"/>
      <c r="VSV278" s="27"/>
      <c r="VSW278" s="27"/>
      <c r="VSX278" s="27"/>
      <c r="VSY278" s="27"/>
      <c r="VSZ278" s="27"/>
      <c r="VTA278" s="27"/>
      <c r="VTB278" s="27"/>
      <c r="VTC278" s="27"/>
      <c r="VTD278" s="27"/>
      <c r="VTE278" s="27"/>
      <c r="VTF278" s="27"/>
      <c r="VTG278" s="27"/>
      <c r="VTH278" s="27"/>
      <c r="VTI278" s="27"/>
      <c r="VTJ278" s="27"/>
      <c r="VTK278" s="27"/>
      <c r="VTL278" s="27"/>
      <c r="VTM278" s="27"/>
      <c r="VTN278" s="27"/>
      <c r="VTO278" s="27"/>
      <c r="VTP278" s="27"/>
      <c r="VTQ278" s="27"/>
      <c r="VTR278" s="27"/>
      <c r="VTS278" s="27"/>
      <c r="VTT278" s="27"/>
      <c r="VTU278" s="27"/>
      <c r="VTV278" s="27"/>
      <c r="VTW278" s="27"/>
      <c r="VTX278" s="27"/>
      <c r="VTY278" s="27"/>
      <c r="VTZ278" s="27"/>
      <c r="VUA278" s="27"/>
      <c r="VUB278" s="27"/>
      <c r="VUC278" s="27"/>
      <c r="VUD278" s="27"/>
      <c r="VUE278" s="27"/>
      <c r="VUF278" s="27"/>
      <c r="VUG278" s="27"/>
      <c r="VUH278" s="27"/>
      <c r="VUI278" s="27"/>
      <c r="VUJ278" s="27"/>
      <c r="VUK278" s="27"/>
      <c r="VUL278" s="27"/>
      <c r="VUM278" s="27"/>
      <c r="VUN278" s="27"/>
      <c r="VUO278" s="27"/>
      <c r="VUP278" s="27"/>
      <c r="VUQ278" s="27"/>
      <c r="VUR278" s="27"/>
      <c r="VUS278" s="27"/>
      <c r="VUT278" s="27"/>
      <c r="VUU278" s="27"/>
      <c r="VUV278" s="27"/>
      <c r="VUW278" s="27"/>
      <c r="VUX278" s="27"/>
      <c r="VUY278" s="27"/>
      <c r="VUZ278" s="27"/>
      <c r="VVA278" s="27"/>
      <c r="VVB278" s="27"/>
      <c r="VVC278" s="27"/>
      <c r="VVD278" s="27"/>
      <c r="VVE278" s="27"/>
      <c r="VVF278" s="27"/>
      <c r="VVG278" s="27"/>
      <c r="VVH278" s="27"/>
      <c r="VVI278" s="27"/>
      <c r="VVJ278" s="27"/>
      <c r="VVK278" s="27"/>
      <c r="VVL278" s="27"/>
      <c r="VVM278" s="27"/>
      <c r="VVN278" s="27"/>
      <c r="VVO278" s="27"/>
      <c r="VVP278" s="27"/>
      <c r="VVQ278" s="27"/>
      <c r="VVR278" s="27"/>
      <c r="VVS278" s="27"/>
      <c r="VVT278" s="27"/>
      <c r="VVU278" s="27"/>
      <c r="VVV278" s="27"/>
      <c r="VVW278" s="27"/>
      <c r="VVX278" s="27"/>
      <c r="VVY278" s="27"/>
      <c r="VVZ278" s="27"/>
      <c r="VWA278" s="27"/>
      <c r="VWB278" s="27"/>
      <c r="VWC278" s="27"/>
      <c r="VWD278" s="27"/>
      <c r="VWE278" s="27"/>
      <c r="VWF278" s="27"/>
      <c r="VWG278" s="27"/>
      <c r="VWH278" s="27"/>
      <c r="VWI278" s="27"/>
      <c r="VWJ278" s="27"/>
      <c r="VWK278" s="27"/>
      <c r="VWL278" s="27"/>
      <c r="VWM278" s="27"/>
      <c r="VWN278" s="27"/>
      <c r="VWO278" s="27"/>
      <c r="VWP278" s="27"/>
      <c r="VWQ278" s="27"/>
      <c r="VWR278" s="27"/>
      <c r="VWS278" s="27"/>
      <c r="VWT278" s="27"/>
      <c r="VWU278" s="27"/>
      <c r="VWV278" s="27"/>
      <c r="VWW278" s="27"/>
      <c r="VWX278" s="27"/>
      <c r="VWY278" s="27"/>
      <c r="VWZ278" s="27"/>
      <c r="VXA278" s="27"/>
      <c r="VXB278" s="27"/>
      <c r="VXC278" s="27"/>
      <c r="VXD278" s="27"/>
      <c r="VXE278" s="27"/>
      <c r="VXF278" s="27"/>
      <c r="VXG278" s="27"/>
      <c r="VXH278" s="27"/>
      <c r="VXI278" s="27"/>
      <c r="VXJ278" s="27"/>
      <c r="VXK278" s="27"/>
      <c r="VXL278" s="27"/>
      <c r="VXM278" s="27"/>
      <c r="VXN278" s="27"/>
      <c r="VXO278" s="27"/>
      <c r="VXP278" s="27"/>
      <c r="VXQ278" s="27"/>
      <c r="VXR278" s="27"/>
      <c r="VXS278" s="27"/>
      <c r="VXT278" s="27"/>
      <c r="VXU278" s="27"/>
      <c r="VXV278" s="27"/>
      <c r="VXW278" s="27"/>
      <c r="VXX278" s="27"/>
      <c r="VXY278" s="27"/>
      <c r="VXZ278" s="27"/>
      <c r="VYA278" s="27"/>
      <c r="VYB278" s="27"/>
      <c r="VYC278" s="27"/>
      <c r="VYD278" s="27"/>
      <c r="VYE278" s="27"/>
      <c r="VYF278" s="27"/>
      <c r="VYG278" s="27"/>
      <c r="VYH278" s="27"/>
      <c r="VYI278" s="27"/>
      <c r="VYJ278" s="27"/>
      <c r="VYK278" s="27"/>
      <c r="VYL278" s="27"/>
      <c r="VYM278" s="27"/>
      <c r="VYN278" s="27"/>
      <c r="VYO278" s="27"/>
      <c r="VYP278" s="27"/>
      <c r="VYQ278" s="27"/>
      <c r="VYR278" s="27"/>
      <c r="VYS278" s="27"/>
      <c r="VYT278" s="27"/>
      <c r="VYU278" s="27"/>
      <c r="VYV278" s="27"/>
      <c r="VYW278" s="27"/>
      <c r="VYX278" s="27"/>
      <c r="VYY278" s="27"/>
      <c r="VYZ278" s="27"/>
      <c r="VZA278" s="27"/>
      <c r="VZB278" s="27"/>
      <c r="VZC278" s="27"/>
      <c r="VZD278" s="27"/>
      <c r="VZE278" s="27"/>
      <c r="VZF278" s="27"/>
      <c r="VZG278" s="27"/>
      <c r="VZH278" s="27"/>
      <c r="VZI278" s="27"/>
      <c r="VZJ278" s="27"/>
      <c r="VZK278" s="27"/>
      <c r="VZL278" s="27"/>
      <c r="VZM278" s="27"/>
      <c r="VZN278" s="27"/>
      <c r="VZO278" s="27"/>
      <c r="VZP278" s="27"/>
      <c r="VZQ278" s="27"/>
      <c r="VZR278" s="27"/>
      <c r="VZS278" s="27"/>
      <c r="VZT278" s="27"/>
      <c r="VZU278" s="27"/>
      <c r="VZV278" s="27"/>
      <c r="VZW278" s="27"/>
      <c r="VZX278" s="27"/>
      <c r="VZY278" s="27"/>
      <c r="VZZ278" s="27"/>
      <c r="WAA278" s="27"/>
      <c r="WAB278" s="27"/>
      <c r="WAC278" s="27"/>
      <c r="WAD278" s="27"/>
      <c r="WAE278" s="27"/>
      <c r="WAF278" s="27"/>
      <c r="WAG278" s="27"/>
      <c r="WAH278" s="27"/>
      <c r="WAI278" s="27"/>
      <c r="WAJ278" s="27"/>
      <c r="WAK278" s="27"/>
      <c r="WAL278" s="27"/>
      <c r="WAM278" s="27"/>
      <c r="WAN278" s="27"/>
      <c r="WAO278" s="27"/>
      <c r="WAP278" s="27"/>
      <c r="WAQ278" s="27"/>
      <c r="WAR278" s="27"/>
      <c r="WAS278" s="27"/>
      <c r="WAT278" s="27"/>
      <c r="WAU278" s="27"/>
      <c r="WAV278" s="27"/>
      <c r="WAW278" s="27"/>
      <c r="WAX278" s="27"/>
      <c r="WAY278" s="27"/>
      <c r="WAZ278" s="27"/>
      <c r="WBA278" s="27"/>
      <c r="WBB278" s="27"/>
      <c r="WBC278" s="27"/>
      <c r="WBD278" s="27"/>
      <c r="WBE278" s="27"/>
      <c r="WBF278" s="27"/>
      <c r="WBG278" s="27"/>
      <c r="WBH278" s="27"/>
      <c r="WBI278" s="27"/>
      <c r="WBJ278" s="27"/>
      <c r="WBK278" s="27"/>
      <c r="WBL278" s="27"/>
      <c r="WBM278" s="27"/>
      <c r="WBN278" s="27"/>
      <c r="WBO278" s="27"/>
      <c r="WBP278" s="27"/>
      <c r="WBQ278" s="27"/>
      <c r="WBR278" s="27"/>
      <c r="WBS278" s="27"/>
      <c r="WBT278" s="27"/>
      <c r="WBU278" s="27"/>
      <c r="WBV278" s="27"/>
      <c r="WBW278" s="27"/>
      <c r="WBX278" s="27"/>
      <c r="WBY278" s="27"/>
      <c r="WBZ278" s="27"/>
      <c r="WCA278" s="27"/>
      <c r="WCB278" s="27"/>
      <c r="WCC278" s="27"/>
      <c r="WCD278" s="27"/>
      <c r="WCE278" s="27"/>
      <c r="WCF278" s="27"/>
      <c r="WCG278" s="27"/>
      <c r="WCH278" s="27"/>
      <c r="WCI278" s="27"/>
      <c r="WCJ278" s="27"/>
      <c r="WCK278" s="27"/>
      <c r="WCL278" s="27"/>
      <c r="WCM278" s="27"/>
      <c r="WCN278" s="27"/>
      <c r="WCO278" s="27"/>
      <c r="WCP278" s="27"/>
      <c r="WCQ278" s="27"/>
      <c r="WCR278" s="27"/>
      <c r="WCS278" s="27"/>
      <c r="WCT278" s="27"/>
      <c r="WCU278" s="27"/>
      <c r="WCV278" s="27"/>
      <c r="WCW278" s="27"/>
      <c r="WCX278" s="27"/>
      <c r="WCY278" s="27"/>
      <c r="WCZ278" s="27"/>
      <c r="WDA278" s="27"/>
      <c r="WDB278" s="27"/>
      <c r="WDC278" s="27"/>
      <c r="WDD278" s="27"/>
      <c r="WDE278" s="27"/>
      <c r="WDF278" s="27"/>
      <c r="WDG278" s="27"/>
      <c r="WDH278" s="27"/>
      <c r="WDI278" s="27"/>
      <c r="WDJ278" s="27"/>
      <c r="WDK278" s="27"/>
      <c r="WDL278" s="27"/>
      <c r="WDM278" s="27"/>
      <c r="WDN278" s="27"/>
      <c r="WDO278" s="27"/>
      <c r="WDP278" s="27"/>
      <c r="WDQ278" s="27"/>
      <c r="WDR278" s="27"/>
      <c r="WDS278" s="27"/>
      <c r="WDT278" s="27"/>
      <c r="WDU278" s="27"/>
      <c r="WDV278" s="27"/>
      <c r="WDW278" s="27"/>
      <c r="WDX278" s="27"/>
      <c r="WDY278" s="27"/>
      <c r="WDZ278" s="27"/>
      <c r="WEA278" s="27"/>
      <c r="WEB278" s="27"/>
      <c r="WEC278" s="27"/>
      <c r="WED278" s="27"/>
      <c r="WEE278" s="27"/>
      <c r="WEF278" s="27"/>
      <c r="WEG278" s="27"/>
      <c r="WEH278" s="27"/>
      <c r="WEI278" s="27"/>
      <c r="WEJ278" s="27"/>
      <c r="WEK278" s="27"/>
      <c r="WEL278" s="27"/>
      <c r="WEM278" s="27"/>
      <c r="WEN278" s="27"/>
      <c r="WEO278" s="27"/>
      <c r="WEP278" s="27"/>
      <c r="WEQ278" s="27"/>
      <c r="WER278" s="27"/>
      <c r="WES278" s="27"/>
      <c r="WET278" s="27"/>
      <c r="WEU278" s="27"/>
      <c r="WEV278" s="27"/>
      <c r="WEW278" s="27"/>
      <c r="WEX278" s="27"/>
      <c r="WEY278" s="27"/>
      <c r="WEZ278" s="27"/>
      <c r="WFA278" s="27"/>
      <c r="WFB278" s="27"/>
      <c r="WFC278" s="27"/>
      <c r="WFD278" s="27"/>
      <c r="WFE278" s="27"/>
      <c r="WFF278" s="27"/>
      <c r="WFG278" s="27"/>
      <c r="WFH278" s="27"/>
      <c r="WFI278" s="27"/>
      <c r="WFJ278" s="27"/>
      <c r="WFK278" s="27"/>
      <c r="WFL278" s="27"/>
      <c r="WFM278" s="27"/>
      <c r="WFN278" s="27"/>
      <c r="WFO278" s="27"/>
      <c r="WFP278" s="27"/>
      <c r="WFQ278" s="27"/>
      <c r="WFR278" s="27"/>
      <c r="WFS278" s="27"/>
      <c r="WFT278" s="27"/>
      <c r="WFU278" s="27"/>
      <c r="WFV278" s="27"/>
      <c r="WFW278" s="27"/>
      <c r="WFX278" s="27"/>
      <c r="WFY278" s="27"/>
      <c r="WFZ278" s="27"/>
      <c r="WGA278" s="27"/>
      <c r="WGB278" s="27"/>
      <c r="WGC278" s="27"/>
      <c r="WGD278" s="27"/>
      <c r="WGE278" s="27"/>
      <c r="WGF278" s="27"/>
      <c r="WGG278" s="27"/>
      <c r="WGH278" s="27"/>
      <c r="WGI278" s="27"/>
      <c r="WGJ278" s="27"/>
      <c r="WGK278" s="27"/>
      <c r="WGL278" s="27"/>
      <c r="WGM278" s="27"/>
      <c r="WGN278" s="27"/>
      <c r="WGO278" s="27"/>
      <c r="WGP278" s="27"/>
      <c r="WGQ278" s="27"/>
      <c r="WGR278" s="27"/>
      <c r="WGS278" s="27"/>
      <c r="WGT278" s="27"/>
      <c r="WGU278" s="27"/>
      <c r="WGV278" s="27"/>
      <c r="WGW278" s="27"/>
      <c r="WGX278" s="27"/>
      <c r="WGY278" s="27"/>
      <c r="WGZ278" s="27"/>
      <c r="WHA278" s="27"/>
      <c r="WHB278" s="27"/>
      <c r="WHC278" s="27"/>
      <c r="WHD278" s="27"/>
      <c r="WHE278" s="27"/>
      <c r="WHF278" s="27"/>
      <c r="WHG278" s="27"/>
      <c r="WHH278" s="27"/>
      <c r="WHI278" s="27"/>
      <c r="WHJ278" s="27"/>
      <c r="WHK278" s="27"/>
      <c r="WHL278" s="27"/>
      <c r="WHM278" s="27"/>
      <c r="WHN278" s="27"/>
      <c r="WHO278" s="27"/>
      <c r="WHP278" s="27"/>
      <c r="WHQ278" s="27"/>
      <c r="WHR278" s="27"/>
      <c r="WHS278" s="27"/>
      <c r="WHT278" s="27"/>
      <c r="WHU278" s="27"/>
      <c r="WHV278" s="27"/>
      <c r="WHW278" s="27"/>
      <c r="WHX278" s="27"/>
      <c r="WHY278" s="27"/>
      <c r="WHZ278" s="27"/>
      <c r="WIA278" s="27"/>
      <c r="WIB278" s="27"/>
      <c r="WIC278" s="27"/>
      <c r="WID278" s="27"/>
      <c r="WIE278" s="27"/>
      <c r="WIF278" s="27"/>
      <c r="WIG278" s="27"/>
      <c r="WIH278" s="27"/>
      <c r="WII278" s="27"/>
      <c r="WIJ278" s="27"/>
      <c r="WIK278" s="27"/>
      <c r="WIL278" s="27"/>
      <c r="WIM278" s="27"/>
      <c r="WIN278" s="27"/>
      <c r="WIO278" s="27"/>
      <c r="WIP278" s="27"/>
      <c r="WIQ278" s="27"/>
      <c r="WIR278" s="27"/>
      <c r="WIS278" s="27"/>
      <c r="WIT278" s="27"/>
      <c r="WIU278" s="27"/>
      <c r="WIV278" s="27"/>
      <c r="WIW278" s="27"/>
      <c r="WIX278" s="27"/>
      <c r="WIY278" s="27"/>
      <c r="WIZ278" s="27"/>
      <c r="WJA278" s="27"/>
      <c r="WJB278" s="27"/>
      <c r="WJC278" s="27"/>
      <c r="WJD278" s="27"/>
      <c r="WJE278" s="27"/>
      <c r="WJF278" s="27"/>
      <c r="WJG278" s="27"/>
      <c r="WJH278" s="27"/>
      <c r="WJI278" s="27"/>
      <c r="WJJ278" s="27"/>
      <c r="WJK278" s="27"/>
      <c r="WJL278" s="27"/>
      <c r="WJM278" s="27"/>
      <c r="WJN278" s="27"/>
      <c r="WJO278" s="27"/>
      <c r="WJP278" s="27"/>
      <c r="WJQ278" s="27"/>
      <c r="WJR278" s="27"/>
      <c r="WJS278" s="27"/>
      <c r="WJT278" s="27"/>
      <c r="WJU278" s="27"/>
      <c r="WJV278" s="27"/>
      <c r="WJW278" s="27"/>
      <c r="WJX278" s="27"/>
      <c r="WJY278" s="27"/>
      <c r="WJZ278" s="27"/>
      <c r="WKA278" s="27"/>
      <c r="WKB278" s="27"/>
      <c r="WKC278" s="27"/>
      <c r="WKD278" s="27"/>
      <c r="WKE278" s="27"/>
      <c r="WKF278" s="27"/>
      <c r="WKG278" s="27"/>
      <c r="WKH278" s="27"/>
      <c r="WKI278" s="27"/>
      <c r="WKJ278" s="27"/>
      <c r="WKK278" s="27"/>
      <c r="WKL278" s="27"/>
      <c r="WKM278" s="27"/>
      <c r="WKN278" s="27"/>
      <c r="WKO278" s="27"/>
      <c r="WKP278" s="27"/>
      <c r="WKQ278" s="27"/>
      <c r="WKR278" s="27"/>
      <c r="WKS278" s="27"/>
      <c r="WKT278" s="27"/>
      <c r="WKU278" s="27"/>
      <c r="WKV278" s="27"/>
      <c r="WKW278" s="27"/>
      <c r="WKX278" s="27"/>
      <c r="WKY278" s="27"/>
      <c r="WKZ278" s="27"/>
      <c r="WLA278" s="27"/>
      <c r="WLB278" s="27"/>
      <c r="WLC278" s="27"/>
      <c r="WLD278" s="27"/>
      <c r="WLE278" s="27"/>
      <c r="WLF278" s="27"/>
      <c r="WLG278" s="27"/>
      <c r="WLH278" s="27"/>
      <c r="WLI278" s="27"/>
      <c r="WLJ278" s="27"/>
      <c r="WLK278" s="27"/>
      <c r="WLL278" s="27"/>
      <c r="WLM278" s="27"/>
      <c r="WLN278" s="27"/>
      <c r="WLO278" s="27"/>
      <c r="WLP278" s="27"/>
      <c r="WLQ278" s="27"/>
      <c r="WLR278" s="27"/>
      <c r="WLS278" s="27"/>
      <c r="WLT278" s="27"/>
      <c r="WLU278" s="27"/>
      <c r="WLV278" s="27"/>
      <c r="WLW278" s="27"/>
      <c r="WLX278" s="27"/>
      <c r="WLY278" s="27"/>
      <c r="WLZ278" s="27"/>
      <c r="WMA278" s="27"/>
      <c r="WMB278" s="27"/>
      <c r="WMC278" s="27"/>
      <c r="WMD278" s="27"/>
      <c r="WME278" s="27"/>
      <c r="WMF278" s="27"/>
      <c r="WMG278" s="27"/>
      <c r="WMH278" s="27"/>
      <c r="WMI278" s="27"/>
      <c r="WMJ278" s="27"/>
      <c r="WMK278" s="27"/>
      <c r="WML278" s="27"/>
      <c r="WMM278" s="27"/>
      <c r="WMN278" s="27"/>
      <c r="WMO278" s="27"/>
      <c r="WMP278" s="27"/>
      <c r="WMQ278" s="27"/>
      <c r="WMR278" s="27"/>
      <c r="WMS278" s="27"/>
      <c r="WMT278" s="27"/>
      <c r="WMU278" s="27"/>
      <c r="WMV278" s="27"/>
      <c r="WMW278" s="27"/>
      <c r="WMX278" s="27"/>
      <c r="WMY278" s="27"/>
      <c r="WMZ278" s="27"/>
      <c r="WNA278" s="27"/>
      <c r="WNB278" s="27"/>
      <c r="WNC278" s="27"/>
      <c r="WND278" s="27"/>
      <c r="WNE278" s="27"/>
      <c r="WNF278" s="27"/>
      <c r="WNG278" s="27"/>
      <c r="WNH278" s="27"/>
      <c r="WNI278" s="27"/>
      <c r="WNJ278" s="27"/>
      <c r="WNK278" s="27"/>
      <c r="WNL278" s="27"/>
      <c r="WNM278" s="27"/>
      <c r="WNN278" s="27"/>
      <c r="WNO278" s="27"/>
      <c r="WNP278" s="27"/>
      <c r="WNQ278" s="27"/>
      <c r="WNR278" s="27"/>
      <c r="WNS278" s="27"/>
      <c r="WNT278" s="27"/>
      <c r="WNU278" s="27"/>
      <c r="WNV278" s="27"/>
      <c r="WNW278" s="27"/>
      <c r="WNX278" s="27"/>
      <c r="WNY278" s="27"/>
      <c r="WNZ278" s="27"/>
      <c r="WOA278" s="27"/>
      <c r="WOB278" s="27"/>
      <c r="WOC278" s="27"/>
      <c r="WOD278" s="27"/>
      <c r="WOE278" s="27"/>
      <c r="WOF278" s="27"/>
      <c r="WOG278" s="27"/>
      <c r="WOH278" s="27"/>
      <c r="WOI278" s="27"/>
      <c r="WOJ278" s="27"/>
      <c r="WOK278" s="27"/>
      <c r="WOL278" s="27"/>
      <c r="WOM278" s="27"/>
      <c r="WON278" s="27"/>
      <c r="WOO278" s="27"/>
      <c r="WOP278" s="27"/>
      <c r="WOQ278" s="27"/>
      <c r="WOR278" s="27"/>
      <c r="WOS278" s="27"/>
      <c r="WOT278" s="27"/>
      <c r="WOU278" s="27"/>
      <c r="WOV278" s="27"/>
      <c r="WOW278" s="27"/>
      <c r="WOX278" s="27"/>
      <c r="WOY278" s="27"/>
      <c r="WOZ278" s="27"/>
      <c r="WPA278" s="27"/>
      <c r="WPB278" s="27"/>
      <c r="WPC278" s="27"/>
      <c r="WPD278" s="27"/>
      <c r="WPE278" s="27"/>
      <c r="WPF278" s="27"/>
      <c r="WPG278" s="27"/>
      <c r="WPH278" s="27"/>
      <c r="WPI278" s="27"/>
      <c r="WPJ278" s="27"/>
      <c r="WPK278" s="27"/>
      <c r="WPL278" s="27"/>
      <c r="WPM278" s="27"/>
      <c r="WPN278" s="27"/>
      <c r="WPO278" s="27"/>
      <c r="WPP278" s="27"/>
      <c r="WPQ278" s="27"/>
      <c r="WPR278" s="27"/>
      <c r="WPS278" s="27"/>
      <c r="WPT278" s="27"/>
      <c r="WPU278" s="27"/>
      <c r="WPV278" s="27"/>
      <c r="WPW278" s="27"/>
      <c r="WPX278" s="27"/>
      <c r="WPY278" s="27"/>
      <c r="WPZ278" s="27"/>
      <c r="WQA278" s="27"/>
      <c r="WQB278" s="27"/>
      <c r="WQC278" s="27"/>
      <c r="WQD278" s="27"/>
      <c r="WQE278" s="27"/>
      <c r="WQF278" s="27"/>
      <c r="WQG278" s="27"/>
      <c r="WQH278" s="27"/>
      <c r="WQI278" s="27"/>
      <c r="WQJ278" s="27"/>
      <c r="WQK278" s="27"/>
      <c r="WQL278" s="27"/>
      <c r="WQM278" s="27"/>
      <c r="WQN278" s="27"/>
      <c r="WQO278" s="27"/>
      <c r="WQP278" s="27"/>
      <c r="WQQ278" s="27"/>
      <c r="WQR278" s="27"/>
      <c r="WQS278" s="27"/>
      <c r="WQT278" s="27"/>
      <c r="WQU278" s="27"/>
      <c r="WQV278" s="27"/>
      <c r="WQW278" s="27"/>
      <c r="WQX278" s="27"/>
      <c r="WQY278" s="27"/>
      <c r="WQZ278" s="27"/>
      <c r="WRA278" s="27"/>
      <c r="WRB278" s="27"/>
      <c r="WRC278" s="27"/>
      <c r="WRD278" s="27"/>
      <c r="WRE278" s="27"/>
      <c r="WRF278" s="27"/>
      <c r="WRG278" s="27"/>
      <c r="WRH278" s="27"/>
      <c r="WRI278" s="27"/>
      <c r="WRJ278" s="27"/>
      <c r="WRK278" s="27"/>
      <c r="WRL278" s="27"/>
      <c r="WRM278" s="27"/>
      <c r="WRN278" s="27"/>
      <c r="WRO278" s="27"/>
      <c r="WRP278" s="27"/>
      <c r="WRQ278" s="27"/>
      <c r="WRR278" s="27"/>
      <c r="WRS278" s="27"/>
      <c r="WRT278" s="27"/>
      <c r="WRU278" s="27"/>
      <c r="WRV278" s="27"/>
      <c r="WRW278" s="27"/>
      <c r="WRX278" s="27"/>
      <c r="WRY278" s="27"/>
      <c r="WRZ278" s="27"/>
      <c r="WSA278" s="27"/>
      <c r="WSB278" s="27"/>
      <c r="WSC278" s="27"/>
      <c r="WSD278" s="27"/>
      <c r="WSE278" s="27"/>
      <c r="WSF278" s="27"/>
      <c r="WSG278" s="27"/>
      <c r="WSH278" s="27"/>
      <c r="WSI278" s="27"/>
      <c r="WSJ278" s="27"/>
      <c r="WSK278" s="27"/>
      <c r="WSL278" s="27"/>
      <c r="WSM278" s="27"/>
      <c r="WSN278" s="27"/>
      <c r="WSO278" s="27"/>
      <c r="WSP278" s="27"/>
      <c r="WSQ278" s="27"/>
      <c r="WSR278" s="27"/>
      <c r="WSS278" s="27"/>
      <c r="WST278" s="27"/>
      <c r="WSU278" s="27"/>
      <c r="WSV278" s="27"/>
      <c r="WSW278" s="27"/>
      <c r="WSX278" s="27"/>
      <c r="WSY278" s="27"/>
      <c r="WSZ278" s="27"/>
      <c r="WTA278" s="27"/>
      <c r="WTB278" s="27"/>
      <c r="WTC278" s="27"/>
      <c r="WTD278" s="27"/>
      <c r="WTE278" s="27"/>
      <c r="WTF278" s="27"/>
      <c r="WTG278" s="27"/>
      <c r="WTH278" s="27"/>
      <c r="WTI278" s="27"/>
      <c r="WTJ278" s="27"/>
      <c r="WTK278" s="27"/>
      <c r="WTL278" s="27"/>
      <c r="WTM278" s="27"/>
      <c r="WTN278" s="27"/>
      <c r="WTO278" s="27"/>
      <c r="WTP278" s="27"/>
      <c r="WTQ278" s="27"/>
      <c r="WTR278" s="27"/>
      <c r="WTS278" s="27"/>
      <c r="WTT278" s="27"/>
      <c r="WTU278" s="27"/>
      <c r="WTV278" s="27"/>
      <c r="WTW278" s="27"/>
      <c r="WTX278" s="27"/>
      <c r="WTY278" s="27"/>
      <c r="WTZ278" s="27"/>
      <c r="WUA278" s="27"/>
      <c r="WUB278" s="27"/>
      <c r="WUC278" s="27"/>
      <c r="WUD278" s="27"/>
      <c r="WUE278" s="27"/>
      <c r="WUF278" s="27"/>
      <c r="WUG278" s="27"/>
      <c r="WUH278" s="27"/>
      <c r="WUI278" s="27"/>
      <c r="WUJ278" s="27"/>
      <c r="WUK278" s="27"/>
      <c r="WUL278" s="27"/>
      <c r="WUM278" s="27"/>
      <c r="WUN278" s="27"/>
      <c r="WUO278" s="27"/>
      <c r="WUP278" s="27"/>
      <c r="WUQ278" s="27"/>
      <c r="WUR278" s="27"/>
      <c r="WUS278" s="27"/>
      <c r="WUT278" s="27"/>
      <c r="WUU278" s="27"/>
      <c r="WUV278" s="27"/>
      <c r="WUW278" s="27"/>
      <c r="WUX278" s="27"/>
      <c r="WUY278" s="27"/>
      <c r="WUZ278" s="27"/>
      <c r="WVA278" s="27"/>
      <c r="WVB278" s="27"/>
      <c r="WVC278" s="27"/>
      <c r="WVD278" s="27"/>
      <c r="WVE278" s="27"/>
      <c r="WVF278" s="27"/>
      <c r="WVG278" s="27"/>
      <c r="WVH278" s="27"/>
      <c r="WVI278" s="27"/>
      <c r="WVJ278" s="27"/>
      <c r="WVK278" s="27"/>
      <c r="WVL278" s="27"/>
      <c r="WVM278" s="27"/>
      <c r="WVN278" s="27"/>
      <c r="WVO278" s="27"/>
      <c r="WVP278" s="27"/>
      <c r="WVQ278" s="27"/>
      <c r="WVR278" s="27"/>
      <c r="WVS278" s="27"/>
      <c r="WVT278" s="27"/>
      <c r="WVU278" s="27"/>
      <c r="WVV278" s="27"/>
      <c r="WVW278" s="27"/>
      <c r="WVX278" s="27"/>
      <c r="WVY278" s="27"/>
      <c r="WVZ278" s="27"/>
      <c r="WWA278" s="27"/>
      <c r="WWB278" s="27"/>
      <c r="WWC278" s="27"/>
      <c r="WWD278" s="27"/>
      <c r="WWE278" s="27"/>
      <c r="WWF278" s="27"/>
      <c r="WWG278" s="27"/>
      <c r="WWH278" s="27"/>
      <c r="WWI278" s="27"/>
      <c r="WWJ278" s="27"/>
      <c r="WWK278" s="27"/>
      <c r="WWL278" s="27"/>
      <c r="WWM278" s="27"/>
      <c r="WWN278" s="27"/>
      <c r="WWO278" s="27"/>
      <c r="WWP278" s="27"/>
      <c r="WWQ278" s="27"/>
      <c r="WWR278" s="27"/>
      <c r="WWS278" s="27"/>
      <c r="WWT278" s="27"/>
      <c r="WWU278" s="27"/>
      <c r="WWV278" s="27"/>
      <c r="WWW278" s="27"/>
      <c r="WWX278" s="27"/>
      <c r="WWY278" s="27"/>
      <c r="WWZ278" s="27"/>
      <c r="WXA278" s="27"/>
      <c r="WXB278" s="27"/>
      <c r="WXC278" s="27"/>
      <c r="WXD278" s="27"/>
      <c r="WXE278" s="27"/>
      <c r="WXF278" s="27"/>
      <c r="WXG278" s="27"/>
      <c r="WXH278" s="27"/>
      <c r="WXI278" s="27"/>
      <c r="WXJ278" s="27"/>
      <c r="WXK278" s="27"/>
      <c r="WXL278" s="27"/>
      <c r="WXM278" s="27"/>
      <c r="WXN278" s="27"/>
      <c r="WXO278" s="27"/>
      <c r="WXP278" s="27"/>
      <c r="WXQ278" s="27"/>
      <c r="WXR278" s="27"/>
      <c r="WXS278" s="27"/>
      <c r="WXT278" s="27"/>
      <c r="WXU278" s="27"/>
      <c r="WXV278" s="27"/>
      <c r="WXW278" s="27"/>
      <c r="WXX278" s="27"/>
      <c r="WXY278" s="27"/>
      <c r="WXZ278" s="27"/>
      <c r="WYA278" s="27"/>
      <c r="WYB278" s="27"/>
      <c r="WYC278" s="27"/>
      <c r="WYD278" s="27"/>
      <c r="WYE278" s="27"/>
      <c r="WYF278" s="27"/>
      <c r="WYG278" s="27"/>
      <c r="WYH278" s="27"/>
      <c r="WYI278" s="27"/>
      <c r="WYJ278" s="27"/>
      <c r="WYK278" s="27"/>
      <c r="WYL278" s="27"/>
      <c r="WYM278" s="27"/>
      <c r="WYN278" s="27"/>
      <c r="WYO278" s="27"/>
      <c r="WYP278" s="27"/>
      <c r="WYQ278" s="27"/>
      <c r="WYR278" s="27"/>
      <c r="WYS278" s="27"/>
      <c r="WYT278" s="27"/>
      <c r="WYU278" s="27"/>
      <c r="WYV278" s="27"/>
      <c r="WYW278" s="27"/>
      <c r="WYX278" s="27"/>
      <c r="WYY278" s="27"/>
      <c r="WYZ278" s="27"/>
      <c r="WZA278" s="27"/>
      <c r="WZB278" s="27"/>
      <c r="WZC278" s="27"/>
      <c r="WZD278" s="27"/>
      <c r="WZE278" s="27"/>
      <c r="WZF278" s="27"/>
      <c r="WZG278" s="27"/>
      <c r="WZH278" s="27"/>
      <c r="WZI278" s="27"/>
      <c r="WZJ278" s="27"/>
      <c r="WZK278" s="27"/>
      <c r="WZL278" s="27"/>
      <c r="WZM278" s="27"/>
      <c r="WZN278" s="27"/>
      <c r="WZO278" s="27"/>
      <c r="WZP278" s="27"/>
      <c r="WZQ278" s="27"/>
      <c r="WZR278" s="27"/>
      <c r="WZS278" s="27"/>
      <c r="WZT278" s="27"/>
      <c r="WZU278" s="27"/>
      <c r="WZV278" s="27"/>
      <c r="WZW278" s="27"/>
      <c r="WZX278" s="27"/>
      <c r="WZY278" s="27"/>
      <c r="WZZ278" s="27"/>
      <c r="XAA278" s="27"/>
      <c r="XAB278" s="27"/>
      <c r="XAC278" s="27"/>
      <c r="XAD278" s="27"/>
      <c r="XAE278" s="27"/>
      <c r="XAF278" s="27"/>
      <c r="XAG278" s="27"/>
      <c r="XAH278" s="27"/>
      <c r="XAI278" s="27"/>
      <c r="XAJ278" s="27"/>
      <c r="XAK278" s="27"/>
      <c r="XAL278" s="27"/>
      <c r="XAM278" s="27"/>
      <c r="XAN278" s="27"/>
      <c r="XAO278" s="27"/>
      <c r="XAP278" s="27"/>
      <c r="XAQ278" s="27"/>
      <c r="XAR278" s="27"/>
      <c r="XAS278" s="27"/>
      <c r="XAT278" s="27"/>
      <c r="XAU278" s="27"/>
      <c r="XAV278" s="27"/>
      <c r="XAW278" s="27"/>
      <c r="XAX278" s="27"/>
      <c r="XAY278" s="27"/>
      <c r="XAZ278" s="27"/>
      <c r="XBA278" s="27"/>
      <c r="XBB278" s="27"/>
      <c r="XBC278" s="27"/>
      <c r="XBD278" s="27"/>
      <c r="XBE278" s="27"/>
      <c r="XBF278" s="27"/>
      <c r="XBG278" s="27"/>
      <c r="XBH278" s="27"/>
      <c r="XBI278" s="27"/>
      <c r="XBJ278" s="27"/>
      <c r="XBK278" s="27"/>
      <c r="XBL278" s="27"/>
      <c r="XBM278" s="27"/>
      <c r="XBN278" s="27"/>
      <c r="XBO278" s="27"/>
      <c r="XBP278" s="27"/>
      <c r="XBQ278" s="27"/>
      <c r="XBR278" s="27"/>
      <c r="XBS278" s="27"/>
      <c r="XBT278" s="27"/>
      <c r="XBU278" s="27"/>
      <c r="XBV278" s="27"/>
      <c r="XBW278" s="27"/>
      <c r="XBX278" s="27"/>
      <c r="XBY278" s="27"/>
      <c r="XBZ278" s="27"/>
      <c r="XCA278" s="27"/>
      <c r="XCB278" s="27"/>
      <c r="XCC278" s="27"/>
      <c r="XCD278" s="27"/>
      <c r="XCE278" s="27"/>
      <c r="XCF278" s="27"/>
      <c r="XCG278" s="27"/>
      <c r="XCH278" s="27"/>
      <c r="XCI278" s="27"/>
      <c r="XCJ278" s="27"/>
      <c r="XCK278" s="27"/>
      <c r="XCL278" s="27"/>
      <c r="XCM278" s="27"/>
      <c r="XCN278" s="27"/>
      <c r="XCO278" s="27"/>
      <c r="XCP278" s="27"/>
      <c r="XCQ278" s="27"/>
      <c r="XCR278" s="27"/>
      <c r="XCS278" s="27"/>
      <c r="XCT278" s="27"/>
      <c r="XCU278" s="27"/>
      <c r="XCV278" s="27"/>
      <c r="XCW278" s="27"/>
      <c r="XCX278" s="27"/>
      <c r="XCY278" s="27"/>
      <c r="XCZ278" s="27"/>
      <c r="XDA278" s="27"/>
      <c r="XDB278" s="27"/>
      <c r="XDC278" s="27"/>
      <c r="XDD278" s="27"/>
      <c r="XDE278" s="27"/>
      <c r="XDF278" s="27"/>
      <c r="XDG278" s="27"/>
      <c r="XDH278" s="27"/>
      <c r="XDI278" s="27"/>
      <c r="XDJ278" s="27"/>
      <c r="XDK278" s="27"/>
      <c r="XDL278" s="27"/>
      <c r="XDM278" s="27"/>
      <c r="XDN278" s="27"/>
      <c r="XDO278" s="27"/>
      <c r="XDP278" s="27"/>
      <c r="XDQ278" s="27"/>
      <c r="XDR278" s="27"/>
      <c r="XDS278" s="27"/>
      <c r="XDT278" s="27"/>
      <c r="XDU278" s="27"/>
      <c r="XDV278" s="27"/>
      <c r="XDW278" s="27"/>
      <c r="XDX278" s="27"/>
      <c r="XDY278" s="27"/>
      <c r="XDZ278" s="27"/>
      <c r="XEA278" s="27"/>
      <c r="XEB278" s="27"/>
      <c r="XEC278" s="27"/>
      <c r="XED278" s="27"/>
      <c r="XEE278" s="27"/>
      <c r="XEF278" s="27"/>
      <c r="XEG278" s="27"/>
      <c r="XEH278" s="27"/>
      <c r="XEI278" s="27"/>
      <c r="XEJ278" s="27"/>
      <c r="XEK278" s="27"/>
      <c r="XEL278" s="27"/>
      <c r="XEM278" s="27"/>
      <c r="XEN278" s="27"/>
      <c r="XEO278" s="27"/>
      <c r="XEP278" s="27"/>
      <c r="XEQ278" s="27"/>
      <c r="XER278" s="27"/>
      <c r="XES278" s="27"/>
      <c r="XET278" s="27"/>
      <c r="XEU278" s="27"/>
      <c r="XEV278" s="27"/>
      <c r="XEW278" s="27"/>
      <c r="XEX278" s="27"/>
    </row>
    <row r="279" s="3" customFormat="1" customHeight="1" outlineLevel="1" spans="1:16378">
      <c r="A279" s="7"/>
      <c r="B279" s="7"/>
      <c r="C279" s="90"/>
      <c r="D279" s="7"/>
      <c r="E279" s="54"/>
      <c r="F279" s="54"/>
      <c r="G279" s="7"/>
      <c r="H279" s="7" t="s">
        <v>529</v>
      </c>
      <c r="I279" s="7" t="s">
        <v>530</v>
      </c>
      <c r="J279" s="7">
        <v>6</v>
      </c>
      <c r="K279" s="7"/>
      <c r="L279" s="7"/>
      <c r="M279" s="7"/>
      <c r="N279" s="7"/>
      <c r="O279" s="7"/>
      <c r="P279" s="7"/>
      <c r="Q279" s="7">
        <f t="shared" si="31"/>
        <v>0</v>
      </c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  <c r="BL279" s="27"/>
      <c r="BM279" s="27"/>
      <c r="BN279" s="27"/>
      <c r="BO279" s="27"/>
      <c r="BP279" s="27"/>
      <c r="BQ279" s="27"/>
      <c r="BR279" s="27"/>
      <c r="BS279" s="27"/>
      <c r="BT279" s="27"/>
      <c r="BU279" s="27"/>
      <c r="BV279" s="27"/>
      <c r="BW279" s="27"/>
      <c r="BX279" s="27"/>
      <c r="BY279" s="27"/>
      <c r="BZ279" s="27"/>
      <c r="CA279" s="27"/>
      <c r="CB279" s="27"/>
      <c r="CC279" s="27"/>
      <c r="CD279" s="27"/>
      <c r="CE279" s="27"/>
      <c r="CF279" s="27"/>
      <c r="CG279" s="27"/>
      <c r="CH279" s="27"/>
      <c r="CI279" s="27"/>
      <c r="CJ279" s="27"/>
      <c r="CK279" s="27"/>
      <c r="CL279" s="27"/>
      <c r="CM279" s="27"/>
      <c r="CN279" s="27"/>
      <c r="CO279" s="27"/>
      <c r="CP279" s="27"/>
      <c r="CQ279" s="27"/>
      <c r="CR279" s="27"/>
      <c r="CS279" s="27"/>
      <c r="CT279" s="27"/>
      <c r="CU279" s="27"/>
      <c r="CV279" s="27"/>
      <c r="CW279" s="27"/>
      <c r="CX279" s="27"/>
      <c r="CY279" s="27"/>
      <c r="CZ279" s="27"/>
      <c r="DA279" s="27"/>
      <c r="DB279" s="27"/>
      <c r="DC279" s="27"/>
      <c r="DD279" s="27"/>
      <c r="DE279" s="27"/>
      <c r="DF279" s="27"/>
      <c r="DG279" s="27"/>
      <c r="DH279" s="27"/>
      <c r="DI279" s="27"/>
      <c r="DJ279" s="27"/>
      <c r="DK279" s="27"/>
      <c r="DL279" s="27"/>
      <c r="DM279" s="27"/>
      <c r="DN279" s="27"/>
      <c r="DO279" s="27"/>
      <c r="DP279" s="27"/>
      <c r="DQ279" s="27"/>
      <c r="DR279" s="27"/>
      <c r="DS279" s="27"/>
      <c r="DT279" s="27"/>
      <c r="DU279" s="27"/>
      <c r="DV279" s="27"/>
      <c r="DW279" s="27"/>
      <c r="DX279" s="27"/>
      <c r="DY279" s="27"/>
      <c r="DZ279" s="27"/>
      <c r="EA279" s="27"/>
      <c r="EB279" s="27"/>
      <c r="EC279" s="27"/>
      <c r="ED279" s="27"/>
      <c r="EE279" s="27"/>
      <c r="EF279" s="27"/>
      <c r="EG279" s="27"/>
      <c r="EH279" s="27"/>
      <c r="EI279" s="27"/>
      <c r="EJ279" s="27"/>
      <c r="EK279" s="27"/>
      <c r="EL279" s="27"/>
      <c r="EM279" s="27"/>
      <c r="EN279" s="27"/>
      <c r="EO279" s="27"/>
      <c r="EP279" s="27"/>
      <c r="EQ279" s="27"/>
      <c r="ER279" s="27"/>
      <c r="ES279" s="27"/>
      <c r="ET279" s="27"/>
      <c r="EU279" s="27"/>
      <c r="EV279" s="27"/>
      <c r="EW279" s="27"/>
      <c r="EX279" s="27"/>
      <c r="EY279" s="27"/>
      <c r="EZ279" s="27"/>
      <c r="FA279" s="27"/>
      <c r="FB279" s="27"/>
      <c r="FC279" s="27"/>
      <c r="FD279" s="27"/>
      <c r="FE279" s="27"/>
      <c r="FF279" s="27"/>
      <c r="FG279" s="27"/>
      <c r="FH279" s="27"/>
      <c r="FI279" s="27"/>
      <c r="FJ279" s="27"/>
      <c r="FK279" s="27"/>
      <c r="FL279" s="27"/>
      <c r="FM279" s="27"/>
      <c r="FN279" s="27"/>
      <c r="FO279" s="27"/>
      <c r="FP279" s="27"/>
      <c r="FQ279" s="27"/>
      <c r="FR279" s="27"/>
      <c r="FS279" s="27"/>
      <c r="FT279" s="27"/>
      <c r="FU279" s="27"/>
      <c r="FV279" s="27"/>
      <c r="FW279" s="27"/>
      <c r="FX279" s="27"/>
      <c r="FY279" s="27"/>
      <c r="FZ279" s="27"/>
      <c r="GA279" s="27"/>
      <c r="GB279" s="27"/>
      <c r="GC279" s="27"/>
      <c r="GD279" s="27"/>
      <c r="GE279" s="27"/>
      <c r="GF279" s="27"/>
      <c r="GG279" s="27"/>
      <c r="GH279" s="27"/>
      <c r="GI279" s="27"/>
      <c r="GJ279" s="27"/>
      <c r="GK279" s="27"/>
      <c r="GL279" s="27"/>
      <c r="GM279" s="27"/>
      <c r="GN279" s="27"/>
      <c r="GO279" s="27"/>
      <c r="GP279" s="27"/>
      <c r="GQ279" s="27"/>
      <c r="GR279" s="27"/>
      <c r="GS279" s="27"/>
      <c r="GT279" s="27"/>
      <c r="GU279" s="27"/>
      <c r="GV279" s="27"/>
      <c r="GW279" s="27"/>
      <c r="GX279" s="27"/>
      <c r="GY279" s="27"/>
      <c r="GZ279" s="27"/>
      <c r="HA279" s="27"/>
      <c r="HB279" s="27"/>
      <c r="HC279" s="27"/>
      <c r="HD279" s="27"/>
      <c r="HE279" s="27"/>
      <c r="HF279" s="27"/>
      <c r="HG279" s="27"/>
      <c r="HH279" s="27"/>
      <c r="HI279" s="27"/>
      <c r="HJ279" s="27"/>
      <c r="HK279" s="27"/>
      <c r="HL279" s="27"/>
      <c r="HM279" s="27"/>
      <c r="HN279" s="27"/>
      <c r="HO279" s="27"/>
      <c r="HP279" s="27"/>
      <c r="HQ279" s="27"/>
      <c r="HR279" s="27"/>
      <c r="HS279" s="27"/>
      <c r="HT279" s="27"/>
      <c r="HU279" s="27"/>
      <c r="HV279" s="27"/>
      <c r="HW279" s="27"/>
      <c r="HX279" s="27"/>
      <c r="HY279" s="27"/>
      <c r="HZ279" s="27"/>
      <c r="IA279" s="27"/>
      <c r="IB279" s="27"/>
      <c r="IC279" s="27"/>
      <c r="ID279" s="27"/>
      <c r="IE279" s="27"/>
      <c r="IF279" s="27"/>
      <c r="IG279" s="27"/>
      <c r="IH279" s="27"/>
      <c r="II279" s="27"/>
      <c r="IJ279" s="27"/>
      <c r="IK279" s="27"/>
      <c r="IL279" s="27"/>
      <c r="IM279" s="27"/>
      <c r="IN279" s="27"/>
      <c r="IO279" s="27"/>
      <c r="IP279" s="27"/>
      <c r="IQ279" s="27"/>
      <c r="IR279" s="27"/>
      <c r="IS279" s="27"/>
      <c r="IT279" s="27"/>
      <c r="IU279" s="27"/>
      <c r="IV279" s="27"/>
      <c r="IW279" s="27"/>
      <c r="IX279" s="27"/>
      <c r="IY279" s="27"/>
      <c r="IZ279" s="27"/>
      <c r="JA279" s="27"/>
      <c r="JB279" s="27"/>
      <c r="JC279" s="27"/>
      <c r="JD279" s="27"/>
      <c r="JE279" s="27"/>
      <c r="JF279" s="27"/>
      <c r="JG279" s="27"/>
      <c r="JH279" s="27"/>
      <c r="JI279" s="27"/>
      <c r="JJ279" s="27"/>
      <c r="JK279" s="27"/>
      <c r="JL279" s="27"/>
      <c r="JM279" s="27"/>
      <c r="JN279" s="27"/>
      <c r="JO279" s="27"/>
      <c r="JP279" s="27"/>
      <c r="JQ279" s="27"/>
      <c r="JR279" s="27"/>
      <c r="JS279" s="27"/>
      <c r="JT279" s="27"/>
      <c r="JU279" s="27"/>
      <c r="JV279" s="27"/>
      <c r="JW279" s="27"/>
      <c r="JX279" s="27"/>
      <c r="JY279" s="27"/>
      <c r="JZ279" s="27"/>
      <c r="KA279" s="27"/>
      <c r="KB279" s="27"/>
      <c r="KC279" s="27"/>
      <c r="KD279" s="27"/>
      <c r="KE279" s="27"/>
      <c r="KF279" s="27"/>
      <c r="KG279" s="27"/>
      <c r="KH279" s="27"/>
      <c r="KI279" s="27"/>
      <c r="KJ279" s="27"/>
      <c r="KK279" s="27"/>
      <c r="KL279" s="27"/>
      <c r="KM279" s="27"/>
      <c r="KN279" s="27"/>
      <c r="KO279" s="27"/>
      <c r="KP279" s="27"/>
      <c r="KQ279" s="27"/>
      <c r="KR279" s="27"/>
      <c r="KS279" s="27"/>
      <c r="KT279" s="27"/>
      <c r="KU279" s="27"/>
      <c r="KV279" s="27"/>
      <c r="KW279" s="27"/>
      <c r="KX279" s="27"/>
      <c r="KY279" s="27"/>
      <c r="KZ279" s="27"/>
      <c r="LA279" s="27"/>
      <c r="LB279" s="27"/>
      <c r="LC279" s="27"/>
      <c r="LD279" s="27"/>
      <c r="LE279" s="27"/>
      <c r="LF279" s="27"/>
      <c r="LG279" s="27"/>
      <c r="LH279" s="27"/>
      <c r="LI279" s="27"/>
      <c r="LJ279" s="27"/>
      <c r="LK279" s="27"/>
      <c r="LL279" s="27"/>
      <c r="LM279" s="27"/>
      <c r="LN279" s="27"/>
      <c r="LO279" s="27"/>
      <c r="LP279" s="27"/>
      <c r="LQ279" s="27"/>
      <c r="LR279" s="27"/>
      <c r="LS279" s="27"/>
      <c r="LT279" s="27"/>
      <c r="LU279" s="27"/>
      <c r="LV279" s="27"/>
      <c r="LW279" s="27"/>
      <c r="LX279" s="27"/>
      <c r="LY279" s="27"/>
      <c r="LZ279" s="27"/>
      <c r="MA279" s="27"/>
      <c r="MB279" s="27"/>
      <c r="MC279" s="27"/>
      <c r="MD279" s="27"/>
      <c r="ME279" s="27"/>
      <c r="MF279" s="27"/>
      <c r="MG279" s="27"/>
      <c r="MH279" s="27"/>
      <c r="MI279" s="27"/>
      <c r="MJ279" s="27"/>
      <c r="MK279" s="27"/>
      <c r="ML279" s="27"/>
      <c r="MM279" s="27"/>
      <c r="MN279" s="27"/>
      <c r="MO279" s="27"/>
      <c r="MP279" s="27"/>
      <c r="MQ279" s="27"/>
      <c r="MR279" s="27"/>
      <c r="MS279" s="27"/>
      <c r="MT279" s="27"/>
      <c r="MU279" s="27"/>
      <c r="MV279" s="27"/>
      <c r="MW279" s="27"/>
      <c r="MX279" s="27"/>
      <c r="MY279" s="27"/>
      <c r="MZ279" s="27"/>
      <c r="NA279" s="27"/>
      <c r="NB279" s="27"/>
      <c r="NC279" s="27"/>
      <c r="ND279" s="27"/>
      <c r="NE279" s="27"/>
      <c r="NF279" s="27"/>
      <c r="NG279" s="27"/>
      <c r="NH279" s="27"/>
      <c r="NI279" s="27"/>
      <c r="NJ279" s="27"/>
      <c r="NK279" s="27"/>
      <c r="NL279" s="27"/>
      <c r="NM279" s="27"/>
      <c r="NN279" s="27"/>
      <c r="NO279" s="27"/>
      <c r="NP279" s="27"/>
      <c r="NQ279" s="27"/>
      <c r="NR279" s="27"/>
      <c r="NS279" s="27"/>
      <c r="NT279" s="27"/>
      <c r="NU279" s="27"/>
      <c r="NV279" s="27"/>
      <c r="NW279" s="27"/>
      <c r="NX279" s="27"/>
      <c r="NY279" s="27"/>
      <c r="NZ279" s="27"/>
      <c r="OA279" s="27"/>
      <c r="OB279" s="27"/>
      <c r="OC279" s="27"/>
      <c r="OD279" s="27"/>
      <c r="OE279" s="27"/>
      <c r="OF279" s="27"/>
      <c r="OG279" s="27"/>
      <c r="OH279" s="27"/>
      <c r="OI279" s="27"/>
      <c r="OJ279" s="27"/>
      <c r="OK279" s="27"/>
      <c r="OL279" s="27"/>
      <c r="OM279" s="27"/>
      <c r="ON279" s="27"/>
      <c r="OO279" s="27"/>
      <c r="OP279" s="27"/>
      <c r="OQ279" s="27"/>
      <c r="OR279" s="27"/>
      <c r="OS279" s="27"/>
      <c r="OT279" s="27"/>
      <c r="OU279" s="27"/>
      <c r="OV279" s="27"/>
      <c r="OW279" s="27"/>
      <c r="OX279" s="27"/>
      <c r="OY279" s="27"/>
      <c r="OZ279" s="27"/>
      <c r="PA279" s="27"/>
      <c r="PB279" s="27"/>
      <c r="PC279" s="27"/>
      <c r="PD279" s="27"/>
      <c r="PE279" s="27"/>
      <c r="PF279" s="27"/>
      <c r="PG279" s="27"/>
      <c r="PH279" s="27"/>
      <c r="PI279" s="27"/>
      <c r="PJ279" s="27"/>
      <c r="PK279" s="27"/>
      <c r="PL279" s="27"/>
      <c r="PM279" s="27"/>
      <c r="PN279" s="27"/>
      <c r="PO279" s="27"/>
      <c r="PP279" s="27"/>
      <c r="PQ279" s="27"/>
      <c r="PR279" s="27"/>
      <c r="PS279" s="27"/>
      <c r="PT279" s="27"/>
      <c r="PU279" s="27"/>
      <c r="PV279" s="27"/>
      <c r="PW279" s="27"/>
      <c r="PX279" s="27"/>
      <c r="PY279" s="27"/>
      <c r="PZ279" s="27"/>
      <c r="QA279" s="27"/>
      <c r="QB279" s="27"/>
      <c r="QC279" s="27"/>
      <c r="QD279" s="27"/>
      <c r="QE279" s="27"/>
      <c r="QF279" s="27"/>
      <c r="QG279" s="27"/>
      <c r="QH279" s="27"/>
      <c r="QI279" s="27"/>
      <c r="QJ279" s="27"/>
      <c r="QK279" s="27"/>
      <c r="QL279" s="27"/>
      <c r="QM279" s="27"/>
      <c r="QN279" s="27"/>
      <c r="QO279" s="27"/>
      <c r="QP279" s="27"/>
      <c r="QQ279" s="27"/>
      <c r="QR279" s="27"/>
      <c r="QS279" s="27"/>
      <c r="QT279" s="27"/>
      <c r="QU279" s="27"/>
      <c r="QV279" s="27"/>
      <c r="QW279" s="27"/>
      <c r="QX279" s="27"/>
      <c r="QY279" s="27"/>
      <c r="QZ279" s="27"/>
      <c r="RA279" s="27"/>
      <c r="RB279" s="27"/>
      <c r="RC279" s="27"/>
      <c r="RD279" s="27"/>
      <c r="RE279" s="27"/>
      <c r="RF279" s="27"/>
      <c r="RG279" s="27"/>
      <c r="RH279" s="27"/>
      <c r="RI279" s="27"/>
      <c r="RJ279" s="27"/>
      <c r="RK279" s="27"/>
      <c r="RL279" s="27"/>
      <c r="RM279" s="27"/>
      <c r="RN279" s="27"/>
      <c r="RO279" s="27"/>
      <c r="RP279" s="27"/>
      <c r="RQ279" s="27"/>
      <c r="RR279" s="27"/>
      <c r="RS279" s="27"/>
      <c r="RT279" s="27"/>
      <c r="RU279" s="27"/>
      <c r="RV279" s="27"/>
      <c r="RW279" s="27"/>
      <c r="RX279" s="27"/>
      <c r="RY279" s="27"/>
      <c r="RZ279" s="27"/>
      <c r="SA279" s="27"/>
      <c r="SB279" s="27"/>
      <c r="SC279" s="27"/>
      <c r="SD279" s="27"/>
      <c r="SE279" s="27"/>
      <c r="SF279" s="27"/>
      <c r="SG279" s="27"/>
      <c r="SH279" s="27"/>
      <c r="SI279" s="27"/>
      <c r="SJ279" s="27"/>
      <c r="SK279" s="27"/>
      <c r="SL279" s="27"/>
      <c r="SM279" s="27"/>
      <c r="SN279" s="27"/>
      <c r="SO279" s="27"/>
      <c r="SP279" s="27"/>
      <c r="SQ279" s="27"/>
      <c r="SR279" s="27"/>
      <c r="SS279" s="27"/>
      <c r="ST279" s="27"/>
      <c r="SU279" s="27"/>
      <c r="SV279" s="27"/>
      <c r="SW279" s="27"/>
      <c r="SX279" s="27"/>
      <c r="SY279" s="27"/>
      <c r="SZ279" s="27"/>
      <c r="TA279" s="27"/>
      <c r="TB279" s="27"/>
      <c r="TC279" s="27"/>
      <c r="TD279" s="27"/>
      <c r="TE279" s="27"/>
      <c r="TF279" s="27"/>
      <c r="TG279" s="27"/>
      <c r="TH279" s="27"/>
      <c r="TI279" s="27"/>
      <c r="TJ279" s="27"/>
      <c r="TK279" s="27"/>
      <c r="TL279" s="27"/>
      <c r="TM279" s="27"/>
      <c r="TN279" s="27"/>
      <c r="TO279" s="27"/>
      <c r="TP279" s="27"/>
      <c r="TQ279" s="27"/>
      <c r="TR279" s="27"/>
      <c r="TS279" s="27"/>
      <c r="TT279" s="27"/>
      <c r="TU279" s="27"/>
      <c r="TV279" s="27"/>
      <c r="TW279" s="27"/>
      <c r="TX279" s="27"/>
      <c r="TY279" s="27"/>
      <c r="TZ279" s="27"/>
      <c r="UA279" s="27"/>
      <c r="UB279" s="27"/>
      <c r="UC279" s="27"/>
      <c r="UD279" s="27"/>
      <c r="UE279" s="27"/>
      <c r="UF279" s="27"/>
      <c r="UG279" s="27"/>
      <c r="UH279" s="27"/>
      <c r="UI279" s="27"/>
      <c r="UJ279" s="27"/>
      <c r="UK279" s="27"/>
      <c r="UL279" s="27"/>
      <c r="UM279" s="27"/>
      <c r="UN279" s="27"/>
      <c r="UO279" s="27"/>
      <c r="UP279" s="27"/>
      <c r="UQ279" s="27"/>
      <c r="UR279" s="27"/>
      <c r="US279" s="27"/>
      <c r="UT279" s="27"/>
      <c r="UU279" s="27"/>
      <c r="UV279" s="27"/>
      <c r="UW279" s="27"/>
      <c r="UX279" s="27"/>
      <c r="UY279" s="27"/>
      <c r="UZ279" s="27"/>
      <c r="VA279" s="27"/>
      <c r="VB279" s="27"/>
      <c r="VC279" s="27"/>
      <c r="VD279" s="27"/>
      <c r="VE279" s="27"/>
      <c r="VF279" s="27"/>
      <c r="VG279" s="27"/>
      <c r="VH279" s="27"/>
      <c r="VI279" s="27"/>
      <c r="VJ279" s="27"/>
      <c r="VK279" s="27"/>
      <c r="VL279" s="27"/>
      <c r="VM279" s="27"/>
      <c r="VN279" s="27"/>
      <c r="VO279" s="27"/>
      <c r="VP279" s="27"/>
      <c r="VQ279" s="27"/>
      <c r="VR279" s="27"/>
      <c r="VS279" s="27"/>
      <c r="VT279" s="27"/>
      <c r="VU279" s="27"/>
      <c r="VV279" s="27"/>
      <c r="VW279" s="27"/>
      <c r="VX279" s="27"/>
      <c r="VY279" s="27"/>
      <c r="VZ279" s="27"/>
      <c r="WA279" s="27"/>
      <c r="WB279" s="27"/>
      <c r="WC279" s="27"/>
      <c r="WD279" s="27"/>
      <c r="WE279" s="27"/>
      <c r="WF279" s="27"/>
      <c r="WG279" s="27"/>
      <c r="WH279" s="27"/>
      <c r="WI279" s="27"/>
      <c r="WJ279" s="27"/>
      <c r="WK279" s="27"/>
      <c r="WL279" s="27"/>
      <c r="WM279" s="27"/>
      <c r="WN279" s="27"/>
      <c r="WO279" s="27"/>
      <c r="WP279" s="27"/>
      <c r="WQ279" s="27"/>
      <c r="WR279" s="27"/>
      <c r="WS279" s="27"/>
      <c r="WT279" s="27"/>
      <c r="WU279" s="27"/>
      <c r="WV279" s="27"/>
      <c r="WW279" s="27"/>
      <c r="WX279" s="27"/>
      <c r="WY279" s="27"/>
      <c r="WZ279" s="27"/>
      <c r="XA279" s="27"/>
      <c r="XB279" s="27"/>
      <c r="XC279" s="27"/>
      <c r="XD279" s="27"/>
      <c r="XE279" s="27"/>
      <c r="XF279" s="27"/>
      <c r="XG279" s="27"/>
      <c r="XH279" s="27"/>
      <c r="XI279" s="27"/>
      <c r="XJ279" s="27"/>
      <c r="XK279" s="27"/>
      <c r="XL279" s="27"/>
      <c r="XM279" s="27"/>
      <c r="XN279" s="27"/>
      <c r="XO279" s="27"/>
      <c r="XP279" s="27"/>
      <c r="XQ279" s="27"/>
      <c r="XR279" s="27"/>
      <c r="XS279" s="27"/>
      <c r="XT279" s="27"/>
      <c r="XU279" s="27"/>
      <c r="XV279" s="27"/>
      <c r="XW279" s="27"/>
      <c r="XX279" s="27"/>
      <c r="XY279" s="27"/>
      <c r="XZ279" s="27"/>
      <c r="YA279" s="27"/>
      <c r="YB279" s="27"/>
      <c r="YC279" s="27"/>
      <c r="YD279" s="27"/>
      <c r="YE279" s="27"/>
      <c r="YF279" s="27"/>
      <c r="YG279" s="27"/>
      <c r="YH279" s="27"/>
      <c r="YI279" s="27"/>
      <c r="YJ279" s="27"/>
      <c r="YK279" s="27"/>
      <c r="YL279" s="27"/>
      <c r="YM279" s="27"/>
      <c r="YN279" s="27"/>
      <c r="YO279" s="27"/>
      <c r="YP279" s="27"/>
      <c r="YQ279" s="27"/>
      <c r="YR279" s="27"/>
      <c r="YS279" s="27"/>
      <c r="YT279" s="27"/>
      <c r="YU279" s="27"/>
      <c r="YV279" s="27"/>
      <c r="YW279" s="27"/>
      <c r="YX279" s="27"/>
      <c r="YY279" s="27"/>
      <c r="YZ279" s="27"/>
      <c r="ZA279" s="27"/>
      <c r="ZB279" s="27"/>
      <c r="ZC279" s="27"/>
      <c r="ZD279" s="27"/>
      <c r="ZE279" s="27"/>
      <c r="ZF279" s="27"/>
      <c r="ZG279" s="27"/>
      <c r="ZH279" s="27"/>
      <c r="ZI279" s="27"/>
      <c r="ZJ279" s="27"/>
      <c r="ZK279" s="27"/>
      <c r="ZL279" s="27"/>
      <c r="ZM279" s="27"/>
      <c r="ZN279" s="27"/>
      <c r="ZO279" s="27"/>
      <c r="ZP279" s="27"/>
      <c r="ZQ279" s="27"/>
      <c r="ZR279" s="27"/>
      <c r="ZS279" s="27"/>
      <c r="ZT279" s="27"/>
      <c r="ZU279" s="27"/>
      <c r="ZV279" s="27"/>
      <c r="ZW279" s="27"/>
      <c r="ZX279" s="27"/>
      <c r="ZY279" s="27"/>
      <c r="ZZ279" s="27"/>
      <c r="AAA279" s="27"/>
      <c r="AAB279" s="27"/>
      <c r="AAC279" s="27"/>
      <c r="AAD279" s="27"/>
      <c r="AAE279" s="27"/>
      <c r="AAF279" s="27"/>
      <c r="AAG279" s="27"/>
      <c r="AAH279" s="27"/>
      <c r="AAI279" s="27"/>
      <c r="AAJ279" s="27"/>
      <c r="AAK279" s="27"/>
      <c r="AAL279" s="27"/>
      <c r="AAM279" s="27"/>
      <c r="AAN279" s="27"/>
      <c r="AAO279" s="27"/>
      <c r="AAP279" s="27"/>
      <c r="AAQ279" s="27"/>
      <c r="AAR279" s="27"/>
      <c r="AAS279" s="27"/>
      <c r="AAT279" s="27"/>
      <c r="AAU279" s="27"/>
      <c r="AAV279" s="27"/>
      <c r="AAW279" s="27"/>
      <c r="AAX279" s="27"/>
      <c r="AAY279" s="27"/>
      <c r="AAZ279" s="27"/>
      <c r="ABA279" s="27"/>
      <c r="ABB279" s="27"/>
      <c r="ABC279" s="27"/>
      <c r="ABD279" s="27"/>
      <c r="ABE279" s="27"/>
      <c r="ABF279" s="27"/>
      <c r="ABG279" s="27"/>
      <c r="ABH279" s="27"/>
      <c r="ABI279" s="27"/>
      <c r="ABJ279" s="27"/>
      <c r="ABK279" s="27"/>
      <c r="ABL279" s="27"/>
      <c r="ABM279" s="27"/>
      <c r="ABN279" s="27"/>
      <c r="ABO279" s="27"/>
      <c r="ABP279" s="27"/>
      <c r="ABQ279" s="27"/>
      <c r="ABR279" s="27"/>
      <c r="ABS279" s="27"/>
      <c r="ABT279" s="27"/>
      <c r="ABU279" s="27"/>
      <c r="ABV279" s="27"/>
      <c r="ABW279" s="27"/>
      <c r="ABX279" s="27"/>
      <c r="ABY279" s="27"/>
      <c r="ABZ279" s="27"/>
      <c r="ACA279" s="27"/>
      <c r="ACB279" s="27"/>
      <c r="ACC279" s="27"/>
      <c r="ACD279" s="27"/>
      <c r="ACE279" s="27"/>
      <c r="ACF279" s="27"/>
      <c r="ACG279" s="27"/>
      <c r="ACH279" s="27"/>
      <c r="ACI279" s="27"/>
      <c r="ACJ279" s="27"/>
      <c r="ACK279" s="27"/>
      <c r="ACL279" s="27"/>
      <c r="ACM279" s="27"/>
      <c r="ACN279" s="27"/>
      <c r="ACO279" s="27"/>
      <c r="ACP279" s="27"/>
      <c r="ACQ279" s="27"/>
      <c r="ACR279" s="27"/>
      <c r="ACS279" s="27"/>
      <c r="ACT279" s="27"/>
      <c r="ACU279" s="27"/>
      <c r="ACV279" s="27"/>
      <c r="ACW279" s="27"/>
      <c r="ACX279" s="27"/>
      <c r="ACY279" s="27"/>
      <c r="ACZ279" s="27"/>
      <c r="ADA279" s="27"/>
      <c r="ADB279" s="27"/>
      <c r="ADC279" s="27"/>
      <c r="ADD279" s="27"/>
      <c r="ADE279" s="27"/>
      <c r="ADF279" s="27"/>
      <c r="ADG279" s="27"/>
      <c r="ADH279" s="27"/>
      <c r="ADI279" s="27"/>
      <c r="ADJ279" s="27"/>
      <c r="ADK279" s="27"/>
      <c r="ADL279" s="27"/>
      <c r="ADM279" s="27"/>
      <c r="ADN279" s="27"/>
      <c r="ADO279" s="27"/>
      <c r="ADP279" s="27"/>
      <c r="ADQ279" s="27"/>
      <c r="ADR279" s="27"/>
      <c r="ADS279" s="27"/>
      <c r="ADT279" s="27"/>
      <c r="ADU279" s="27"/>
      <c r="ADV279" s="27"/>
      <c r="ADW279" s="27"/>
      <c r="ADX279" s="27"/>
      <c r="ADY279" s="27"/>
      <c r="ADZ279" s="27"/>
      <c r="AEA279" s="27"/>
      <c r="AEB279" s="27"/>
      <c r="AEC279" s="27"/>
      <c r="AED279" s="27"/>
      <c r="AEE279" s="27"/>
      <c r="AEF279" s="27"/>
      <c r="AEG279" s="27"/>
      <c r="AEH279" s="27"/>
      <c r="AEI279" s="27"/>
      <c r="AEJ279" s="27"/>
      <c r="AEK279" s="27"/>
      <c r="AEL279" s="27"/>
      <c r="AEM279" s="27"/>
      <c r="AEN279" s="27"/>
      <c r="AEO279" s="27"/>
      <c r="AEP279" s="27"/>
      <c r="AEQ279" s="27"/>
      <c r="AER279" s="27"/>
      <c r="AES279" s="27"/>
      <c r="AET279" s="27"/>
      <c r="AEU279" s="27"/>
      <c r="AEV279" s="27"/>
      <c r="AEW279" s="27"/>
      <c r="AEX279" s="27"/>
      <c r="AEY279" s="27"/>
      <c r="AEZ279" s="27"/>
      <c r="AFA279" s="27"/>
      <c r="AFB279" s="27"/>
      <c r="AFC279" s="27"/>
      <c r="AFD279" s="27"/>
      <c r="AFE279" s="27"/>
      <c r="AFF279" s="27"/>
      <c r="AFG279" s="27"/>
      <c r="AFH279" s="27"/>
      <c r="AFI279" s="27"/>
      <c r="AFJ279" s="27"/>
      <c r="AFK279" s="27"/>
      <c r="AFL279" s="27"/>
      <c r="AFM279" s="27"/>
      <c r="AFN279" s="27"/>
      <c r="AFO279" s="27"/>
      <c r="AFP279" s="27"/>
      <c r="AFQ279" s="27"/>
      <c r="AFR279" s="27"/>
      <c r="AFS279" s="27"/>
      <c r="AFT279" s="27"/>
      <c r="AFU279" s="27"/>
      <c r="AFV279" s="27"/>
      <c r="AFW279" s="27"/>
      <c r="AFX279" s="27"/>
      <c r="AFY279" s="27"/>
      <c r="AFZ279" s="27"/>
      <c r="AGA279" s="27"/>
      <c r="AGB279" s="27"/>
      <c r="AGC279" s="27"/>
      <c r="AGD279" s="27"/>
      <c r="AGE279" s="27"/>
      <c r="AGF279" s="27"/>
      <c r="AGG279" s="27"/>
      <c r="AGH279" s="27"/>
      <c r="AGI279" s="27"/>
      <c r="AGJ279" s="27"/>
      <c r="AGK279" s="27"/>
      <c r="AGL279" s="27"/>
      <c r="AGM279" s="27"/>
      <c r="AGN279" s="27"/>
      <c r="AGO279" s="27"/>
      <c r="AGP279" s="27"/>
      <c r="AGQ279" s="27"/>
      <c r="AGR279" s="27"/>
      <c r="AGS279" s="27"/>
      <c r="AGT279" s="27"/>
      <c r="AGU279" s="27"/>
      <c r="AGV279" s="27"/>
      <c r="AGW279" s="27"/>
      <c r="AGX279" s="27"/>
      <c r="AGY279" s="27"/>
      <c r="AGZ279" s="27"/>
      <c r="AHA279" s="27"/>
      <c r="AHB279" s="27"/>
      <c r="AHC279" s="27"/>
      <c r="AHD279" s="27"/>
      <c r="AHE279" s="27"/>
      <c r="AHF279" s="27"/>
      <c r="AHG279" s="27"/>
      <c r="AHH279" s="27"/>
      <c r="AHI279" s="27"/>
      <c r="AHJ279" s="27"/>
      <c r="AHK279" s="27"/>
      <c r="AHL279" s="27"/>
      <c r="AHM279" s="27"/>
      <c r="AHN279" s="27"/>
      <c r="AHO279" s="27"/>
      <c r="AHP279" s="27"/>
      <c r="AHQ279" s="27"/>
      <c r="AHR279" s="27"/>
      <c r="AHS279" s="27"/>
      <c r="AHT279" s="27"/>
      <c r="AHU279" s="27"/>
      <c r="AHV279" s="27"/>
      <c r="AHW279" s="27"/>
      <c r="AHX279" s="27"/>
      <c r="AHY279" s="27"/>
      <c r="AHZ279" s="27"/>
      <c r="AIA279" s="27"/>
      <c r="AIB279" s="27"/>
      <c r="AIC279" s="27"/>
      <c r="AID279" s="27"/>
      <c r="AIE279" s="27"/>
      <c r="AIF279" s="27"/>
      <c r="AIG279" s="27"/>
      <c r="AIH279" s="27"/>
      <c r="AII279" s="27"/>
      <c r="AIJ279" s="27"/>
      <c r="AIK279" s="27"/>
      <c r="AIL279" s="27"/>
      <c r="AIM279" s="27"/>
      <c r="AIN279" s="27"/>
      <c r="AIO279" s="27"/>
      <c r="AIP279" s="27"/>
      <c r="AIQ279" s="27"/>
      <c r="AIR279" s="27"/>
      <c r="AIS279" s="27"/>
      <c r="AIT279" s="27"/>
      <c r="AIU279" s="27"/>
      <c r="AIV279" s="27"/>
      <c r="AIW279" s="27"/>
      <c r="AIX279" s="27"/>
      <c r="AIY279" s="27"/>
      <c r="AIZ279" s="27"/>
      <c r="AJA279" s="27"/>
      <c r="AJB279" s="27"/>
      <c r="AJC279" s="27"/>
      <c r="AJD279" s="27"/>
      <c r="AJE279" s="27"/>
      <c r="AJF279" s="27"/>
      <c r="AJG279" s="27"/>
      <c r="AJH279" s="27"/>
      <c r="AJI279" s="27"/>
      <c r="AJJ279" s="27"/>
      <c r="AJK279" s="27"/>
      <c r="AJL279" s="27"/>
      <c r="AJM279" s="27"/>
      <c r="AJN279" s="27"/>
      <c r="AJO279" s="27"/>
      <c r="AJP279" s="27"/>
      <c r="AJQ279" s="27"/>
      <c r="AJR279" s="27"/>
      <c r="AJS279" s="27"/>
      <c r="AJT279" s="27"/>
      <c r="AJU279" s="27"/>
      <c r="AJV279" s="27"/>
      <c r="AJW279" s="27"/>
      <c r="AJX279" s="27"/>
      <c r="AJY279" s="27"/>
      <c r="AJZ279" s="27"/>
      <c r="AKA279" s="27"/>
      <c r="AKB279" s="27"/>
      <c r="AKC279" s="27"/>
      <c r="AKD279" s="27"/>
      <c r="AKE279" s="27"/>
      <c r="AKF279" s="27"/>
      <c r="AKG279" s="27"/>
      <c r="AKH279" s="27"/>
      <c r="AKI279" s="27"/>
      <c r="AKJ279" s="27"/>
      <c r="AKK279" s="27"/>
      <c r="AKL279" s="27"/>
      <c r="AKM279" s="27"/>
      <c r="AKN279" s="27"/>
      <c r="AKO279" s="27"/>
      <c r="AKP279" s="27"/>
      <c r="AKQ279" s="27"/>
      <c r="AKR279" s="27"/>
      <c r="AKS279" s="27"/>
      <c r="AKT279" s="27"/>
      <c r="AKU279" s="27"/>
      <c r="AKV279" s="27"/>
      <c r="AKW279" s="27"/>
      <c r="AKX279" s="27"/>
      <c r="AKY279" s="27"/>
      <c r="AKZ279" s="27"/>
      <c r="ALA279" s="27"/>
      <c r="ALB279" s="27"/>
      <c r="ALC279" s="27"/>
      <c r="ALD279" s="27"/>
      <c r="ALE279" s="27"/>
      <c r="ALF279" s="27"/>
      <c r="ALG279" s="27"/>
      <c r="ALH279" s="27"/>
      <c r="ALI279" s="27"/>
      <c r="ALJ279" s="27"/>
      <c r="ALK279" s="27"/>
      <c r="ALL279" s="27"/>
      <c r="ALM279" s="27"/>
      <c r="ALN279" s="27"/>
      <c r="ALO279" s="27"/>
      <c r="ALP279" s="27"/>
      <c r="ALQ279" s="27"/>
      <c r="ALR279" s="27"/>
      <c r="ALS279" s="27"/>
      <c r="ALT279" s="27"/>
      <c r="ALU279" s="27"/>
      <c r="ALV279" s="27"/>
      <c r="ALW279" s="27"/>
      <c r="ALX279" s="27"/>
      <c r="ALY279" s="27"/>
      <c r="ALZ279" s="27"/>
      <c r="AMA279" s="27"/>
      <c r="AMB279" s="27"/>
      <c r="AMC279" s="27"/>
      <c r="AMD279" s="27"/>
      <c r="AME279" s="27"/>
      <c r="AMF279" s="27"/>
      <c r="AMG279" s="27"/>
      <c r="AMH279" s="27"/>
      <c r="AMI279" s="27"/>
      <c r="AMJ279" s="27"/>
      <c r="AMK279" s="27"/>
      <c r="AML279" s="27"/>
      <c r="AMM279" s="27"/>
      <c r="AMN279" s="27"/>
      <c r="AMO279" s="27"/>
      <c r="AMP279" s="27"/>
      <c r="AMQ279" s="27"/>
      <c r="AMR279" s="27"/>
      <c r="AMS279" s="27"/>
      <c r="AMT279" s="27"/>
      <c r="AMU279" s="27"/>
      <c r="AMV279" s="27"/>
      <c r="AMW279" s="27"/>
      <c r="AMX279" s="27"/>
      <c r="AMY279" s="27"/>
      <c r="AMZ279" s="27"/>
      <c r="ANA279" s="27"/>
      <c r="ANB279" s="27"/>
      <c r="ANC279" s="27"/>
      <c r="AND279" s="27"/>
      <c r="ANE279" s="27"/>
      <c r="ANF279" s="27"/>
      <c r="ANG279" s="27"/>
      <c r="ANH279" s="27"/>
      <c r="ANI279" s="27"/>
      <c r="ANJ279" s="27"/>
      <c r="ANK279" s="27"/>
      <c r="ANL279" s="27"/>
      <c r="ANM279" s="27"/>
      <c r="ANN279" s="27"/>
      <c r="ANO279" s="27"/>
      <c r="ANP279" s="27"/>
      <c r="ANQ279" s="27"/>
      <c r="ANR279" s="27"/>
      <c r="ANS279" s="27"/>
      <c r="ANT279" s="27"/>
      <c r="ANU279" s="27"/>
      <c r="ANV279" s="27"/>
      <c r="ANW279" s="27"/>
      <c r="ANX279" s="27"/>
      <c r="ANY279" s="27"/>
      <c r="ANZ279" s="27"/>
      <c r="AOA279" s="27"/>
      <c r="AOB279" s="27"/>
      <c r="AOC279" s="27"/>
      <c r="AOD279" s="27"/>
      <c r="AOE279" s="27"/>
      <c r="AOF279" s="27"/>
      <c r="AOG279" s="27"/>
      <c r="AOH279" s="27"/>
      <c r="AOI279" s="27"/>
      <c r="AOJ279" s="27"/>
      <c r="AOK279" s="27"/>
      <c r="AOL279" s="27"/>
      <c r="AOM279" s="27"/>
      <c r="AON279" s="27"/>
      <c r="AOO279" s="27"/>
      <c r="AOP279" s="27"/>
      <c r="AOQ279" s="27"/>
      <c r="AOR279" s="27"/>
      <c r="AOS279" s="27"/>
      <c r="AOT279" s="27"/>
      <c r="AOU279" s="27"/>
      <c r="AOV279" s="27"/>
      <c r="AOW279" s="27"/>
      <c r="AOX279" s="27"/>
      <c r="AOY279" s="27"/>
      <c r="AOZ279" s="27"/>
      <c r="APA279" s="27"/>
      <c r="APB279" s="27"/>
      <c r="APC279" s="27"/>
      <c r="APD279" s="27"/>
      <c r="APE279" s="27"/>
      <c r="APF279" s="27"/>
      <c r="APG279" s="27"/>
      <c r="APH279" s="27"/>
      <c r="API279" s="27"/>
      <c r="APJ279" s="27"/>
      <c r="APK279" s="27"/>
      <c r="APL279" s="27"/>
      <c r="APM279" s="27"/>
      <c r="APN279" s="27"/>
      <c r="APO279" s="27"/>
      <c r="APP279" s="27"/>
      <c r="APQ279" s="27"/>
      <c r="APR279" s="27"/>
      <c r="APS279" s="27"/>
      <c r="APT279" s="27"/>
      <c r="APU279" s="27"/>
      <c r="APV279" s="27"/>
      <c r="APW279" s="27"/>
      <c r="APX279" s="27"/>
      <c r="APY279" s="27"/>
      <c r="APZ279" s="27"/>
      <c r="AQA279" s="27"/>
      <c r="AQB279" s="27"/>
      <c r="AQC279" s="27"/>
      <c r="AQD279" s="27"/>
      <c r="AQE279" s="27"/>
      <c r="AQF279" s="27"/>
      <c r="AQG279" s="27"/>
      <c r="AQH279" s="27"/>
      <c r="AQI279" s="27"/>
      <c r="AQJ279" s="27"/>
      <c r="AQK279" s="27"/>
      <c r="AQL279" s="27"/>
      <c r="AQM279" s="27"/>
      <c r="AQN279" s="27"/>
      <c r="AQO279" s="27"/>
      <c r="AQP279" s="27"/>
      <c r="AQQ279" s="27"/>
      <c r="AQR279" s="27"/>
      <c r="AQS279" s="27"/>
      <c r="AQT279" s="27"/>
      <c r="AQU279" s="27"/>
      <c r="AQV279" s="27"/>
      <c r="AQW279" s="27"/>
      <c r="AQX279" s="27"/>
      <c r="AQY279" s="27"/>
      <c r="AQZ279" s="27"/>
      <c r="ARA279" s="27"/>
      <c r="ARB279" s="27"/>
      <c r="ARC279" s="27"/>
      <c r="ARD279" s="27"/>
      <c r="ARE279" s="27"/>
      <c r="ARF279" s="27"/>
      <c r="ARG279" s="27"/>
      <c r="ARH279" s="27"/>
      <c r="ARI279" s="27"/>
      <c r="ARJ279" s="27"/>
      <c r="ARK279" s="27"/>
      <c r="ARL279" s="27"/>
      <c r="ARM279" s="27"/>
      <c r="ARN279" s="27"/>
      <c r="ARO279" s="27"/>
      <c r="ARP279" s="27"/>
      <c r="ARQ279" s="27"/>
      <c r="ARR279" s="27"/>
      <c r="ARS279" s="27"/>
      <c r="ART279" s="27"/>
      <c r="ARU279" s="27"/>
      <c r="ARV279" s="27"/>
      <c r="ARW279" s="27"/>
      <c r="ARX279" s="27"/>
      <c r="ARY279" s="27"/>
      <c r="ARZ279" s="27"/>
      <c r="ASA279" s="27"/>
      <c r="ASB279" s="27"/>
      <c r="ASC279" s="27"/>
      <c r="ASD279" s="27"/>
      <c r="ASE279" s="27"/>
      <c r="ASF279" s="27"/>
      <c r="ASG279" s="27"/>
      <c r="ASH279" s="27"/>
      <c r="ASI279" s="27"/>
      <c r="ASJ279" s="27"/>
      <c r="ASK279" s="27"/>
      <c r="ASL279" s="27"/>
      <c r="ASM279" s="27"/>
      <c r="ASN279" s="27"/>
      <c r="ASO279" s="27"/>
      <c r="ASP279" s="27"/>
      <c r="ASQ279" s="27"/>
      <c r="ASR279" s="27"/>
      <c r="ASS279" s="27"/>
      <c r="AST279" s="27"/>
      <c r="ASU279" s="27"/>
      <c r="ASV279" s="27"/>
      <c r="ASW279" s="27"/>
      <c r="ASX279" s="27"/>
      <c r="ASY279" s="27"/>
      <c r="ASZ279" s="27"/>
      <c r="ATA279" s="27"/>
      <c r="ATB279" s="27"/>
      <c r="ATC279" s="27"/>
      <c r="ATD279" s="27"/>
      <c r="ATE279" s="27"/>
      <c r="ATF279" s="27"/>
      <c r="ATG279" s="27"/>
      <c r="ATH279" s="27"/>
      <c r="ATI279" s="27"/>
      <c r="ATJ279" s="27"/>
      <c r="ATK279" s="27"/>
      <c r="ATL279" s="27"/>
      <c r="ATM279" s="27"/>
      <c r="ATN279" s="27"/>
      <c r="ATO279" s="27"/>
      <c r="ATP279" s="27"/>
      <c r="ATQ279" s="27"/>
      <c r="ATR279" s="27"/>
      <c r="ATS279" s="27"/>
      <c r="ATT279" s="27"/>
      <c r="ATU279" s="27"/>
      <c r="ATV279" s="27"/>
      <c r="ATW279" s="27"/>
      <c r="ATX279" s="27"/>
      <c r="ATY279" s="27"/>
      <c r="ATZ279" s="27"/>
      <c r="AUA279" s="27"/>
      <c r="AUB279" s="27"/>
      <c r="AUC279" s="27"/>
      <c r="AUD279" s="27"/>
      <c r="AUE279" s="27"/>
      <c r="AUF279" s="27"/>
      <c r="AUG279" s="27"/>
      <c r="AUH279" s="27"/>
      <c r="AUI279" s="27"/>
      <c r="AUJ279" s="27"/>
      <c r="AUK279" s="27"/>
      <c r="AUL279" s="27"/>
      <c r="AUM279" s="27"/>
      <c r="AUN279" s="27"/>
      <c r="AUO279" s="27"/>
      <c r="AUP279" s="27"/>
      <c r="AUQ279" s="27"/>
      <c r="AUR279" s="27"/>
      <c r="AUS279" s="27"/>
      <c r="AUT279" s="27"/>
      <c r="AUU279" s="27"/>
      <c r="AUV279" s="27"/>
      <c r="AUW279" s="27"/>
      <c r="AUX279" s="27"/>
      <c r="AUY279" s="27"/>
      <c r="AUZ279" s="27"/>
      <c r="AVA279" s="27"/>
      <c r="AVB279" s="27"/>
      <c r="AVC279" s="27"/>
      <c r="AVD279" s="27"/>
      <c r="AVE279" s="27"/>
      <c r="AVF279" s="27"/>
      <c r="AVG279" s="27"/>
      <c r="AVH279" s="27"/>
      <c r="AVI279" s="27"/>
      <c r="AVJ279" s="27"/>
      <c r="AVK279" s="27"/>
      <c r="AVL279" s="27"/>
      <c r="AVM279" s="27"/>
      <c r="AVN279" s="27"/>
      <c r="AVO279" s="27"/>
      <c r="AVP279" s="27"/>
      <c r="AVQ279" s="27"/>
      <c r="AVR279" s="27"/>
      <c r="AVS279" s="27"/>
      <c r="AVT279" s="27"/>
      <c r="AVU279" s="27"/>
      <c r="AVV279" s="27"/>
      <c r="AVW279" s="27"/>
      <c r="AVX279" s="27"/>
      <c r="AVY279" s="27"/>
      <c r="AVZ279" s="27"/>
      <c r="AWA279" s="27"/>
      <c r="AWB279" s="27"/>
      <c r="AWC279" s="27"/>
      <c r="AWD279" s="27"/>
      <c r="AWE279" s="27"/>
      <c r="AWF279" s="27"/>
      <c r="AWG279" s="27"/>
      <c r="AWH279" s="27"/>
      <c r="AWI279" s="27"/>
      <c r="AWJ279" s="27"/>
      <c r="AWK279" s="27"/>
      <c r="AWL279" s="27"/>
      <c r="AWM279" s="27"/>
      <c r="AWN279" s="27"/>
      <c r="AWO279" s="27"/>
      <c r="AWP279" s="27"/>
      <c r="AWQ279" s="27"/>
      <c r="AWR279" s="27"/>
      <c r="AWS279" s="27"/>
      <c r="AWT279" s="27"/>
      <c r="AWU279" s="27"/>
      <c r="AWV279" s="27"/>
      <c r="AWW279" s="27"/>
      <c r="AWX279" s="27"/>
      <c r="AWY279" s="27"/>
      <c r="AWZ279" s="27"/>
      <c r="AXA279" s="27"/>
      <c r="AXB279" s="27"/>
      <c r="AXC279" s="27"/>
      <c r="AXD279" s="27"/>
      <c r="AXE279" s="27"/>
      <c r="AXF279" s="27"/>
      <c r="AXG279" s="27"/>
      <c r="AXH279" s="27"/>
      <c r="AXI279" s="27"/>
      <c r="AXJ279" s="27"/>
      <c r="AXK279" s="27"/>
      <c r="AXL279" s="27"/>
      <c r="AXM279" s="27"/>
      <c r="AXN279" s="27"/>
      <c r="AXO279" s="27"/>
      <c r="AXP279" s="27"/>
      <c r="AXQ279" s="27"/>
      <c r="AXR279" s="27"/>
      <c r="AXS279" s="27"/>
      <c r="AXT279" s="27"/>
      <c r="AXU279" s="27"/>
      <c r="AXV279" s="27"/>
      <c r="AXW279" s="27"/>
      <c r="AXX279" s="27"/>
      <c r="AXY279" s="27"/>
      <c r="AXZ279" s="27"/>
      <c r="AYA279" s="27"/>
      <c r="AYB279" s="27"/>
      <c r="AYC279" s="27"/>
      <c r="AYD279" s="27"/>
      <c r="AYE279" s="27"/>
      <c r="AYF279" s="27"/>
      <c r="AYG279" s="27"/>
      <c r="AYH279" s="27"/>
      <c r="AYI279" s="27"/>
      <c r="AYJ279" s="27"/>
      <c r="AYK279" s="27"/>
      <c r="AYL279" s="27"/>
      <c r="AYM279" s="27"/>
      <c r="AYN279" s="27"/>
      <c r="AYO279" s="27"/>
      <c r="AYP279" s="27"/>
      <c r="AYQ279" s="27"/>
      <c r="AYR279" s="27"/>
      <c r="AYS279" s="27"/>
      <c r="AYT279" s="27"/>
      <c r="AYU279" s="27"/>
      <c r="AYV279" s="27"/>
      <c r="AYW279" s="27"/>
      <c r="AYX279" s="27"/>
      <c r="AYY279" s="27"/>
      <c r="AYZ279" s="27"/>
      <c r="AZA279" s="27"/>
      <c r="AZB279" s="27"/>
      <c r="AZC279" s="27"/>
      <c r="AZD279" s="27"/>
      <c r="AZE279" s="27"/>
      <c r="AZF279" s="27"/>
      <c r="AZG279" s="27"/>
      <c r="AZH279" s="27"/>
      <c r="AZI279" s="27"/>
      <c r="AZJ279" s="27"/>
      <c r="AZK279" s="27"/>
      <c r="AZL279" s="27"/>
      <c r="AZM279" s="27"/>
      <c r="AZN279" s="27"/>
      <c r="AZO279" s="27"/>
      <c r="AZP279" s="27"/>
      <c r="AZQ279" s="27"/>
      <c r="AZR279" s="27"/>
      <c r="AZS279" s="27"/>
      <c r="AZT279" s="27"/>
      <c r="AZU279" s="27"/>
      <c r="AZV279" s="27"/>
      <c r="AZW279" s="27"/>
      <c r="AZX279" s="27"/>
      <c r="AZY279" s="27"/>
      <c r="AZZ279" s="27"/>
      <c r="BAA279" s="27"/>
      <c r="BAB279" s="27"/>
      <c r="BAC279" s="27"/>
      <c r="BAD279" s="27"/>
      <c r="BAE279" s="27"/>
      <c r="BAF279" s="27"/>
      <c r="BAG279" s="27"/>
      <c r="BAH279" s="27"/>
      <c r="BAI279" s="27"/>
      <c r="BAJ279" s="27"/>
      <c r="BAK279" s="27"/>
      <c r="BAL279" s="27"/>
      <c r="BAM279" s="27"/>
      <c r="BAN279" s="27"/>
      <c r="BAO279" s="27"/>
      <c r="BAP279" s="27"/>
      <c r="BAQ279" s="27"/>
      <c r="BAR279" s="27"/>
      <c r="BAS279" s="27"/>
      <c r="BAT279" s="27"/>
      <c r="BAU279" s="27"/>
      <c r="BAV279" s="27"/>
      <c r="BAW279" s="27"/>
      <c r="BAX279" s="27"/>
      <c r="BAY279" s="27"/>
      <c r="BAZ279" s="27"/>
      <c r="BBA279" s="27"/>
      <c r="BBB279" s="27"/>
      <c r="BBC279" s="27"/>
      <c r="BBD279" s="27"/>
      <c r="BBE279" s="27"/>
      <c r="BBF279" s="27"/>
      <c r="BBG279" s="27"/>
      <c r="BBH279" s="27"/>
      <c r="BBI279" s="27"/>
      <c r="BBJ279" s="27"/>
      <c r="BBK279" s="27"/>
      <c r="BBL279" s="27"/>
      <c r="BBM279" s="27"/>
      <c r="BBN279" s="27"/>
      <c r="BBO279" s="27"/>
      <c r="BBP279" s="27"/>
      <c r="BBQ279" s="27"/>
      <c r="BBR279" s="27"/>
      <c r="BBS279" s="27"/>
      <c r="BBT279" s="27"/>
      <c r="BBU279" s="27"/>
      <c r="BBV279" s="27"/>
      <c r="BBW279" s="27"/>
      <c r="BBX279" s="27"/>
      <c r="BBY279" s="27"/>
      <c r="BBZ279" s="27"/>
      <c r="BCA279" s="27"/>
      <c r="BCB279" s="27"/>
      <c r="BCC279" s="27"/>
      <c r="BCD279" s="27"/>
      <c r="BCE279" s="27"/>
      <c r="BCF279" s="27"/>
      <c r="BCG279" s="27"/>
      <c r="BCH279" s="27"/>
      <c r="BCI279" s="27"/>
      <c r="BCJ279" s="27"/>
      <c r="BCK279" s="27"/>
      <c r="BCL279" s="27"/>
      <c r="BCM279" s="27"/>
      <c r="BCN279" s="27"/>
      <c r="BCO279" s="27"/>
      <c r="BCP279" s="27"/>
      <c r="BCQ279" s="27"/>
      <c r="BCR279" s="27"/>
      <c r="BCS279" s="27"/>
      <c r="BCT279" s="27"/>
      <c r="BCU279" s="27"/>
      <c r="BCV279" s="27"/>
      <c r="BCW279" s="27"/>
      <c r="BCX279" s="27"/>
      <c r="BCY279" s="27"/>
      <c r="BCZ279" s="27"/>
      <c r="BDA279" s="27"/>
      <c r="BDB279" s="27"/>
      <c r="BDC279" s="27"/>
      <c r="BDD279" s="27"/>
      <c r="BDE279" s="27"/>
      <c r="BDF279" s="27"/>
      <c r="BDG279" s="27"/>
      <c r="BDH279" s="27"/>
      <c r="BDI279" s="27"/>
      <c r="BDJ279" s="27"/>
      <c r="BDK279" s="27"/>
      <c r="BDL279" s="27"/>
      <c r="BDM279" s="27"/>
      <c r="BDN279" s="27"/>
      <c r="BDO279" s="27"/>
      <c r="BDP279" s="27"/>
      <c r="BDQ279" s="27"/>
      <c r="BDR279" s="27"/>
      <c r="BDS279" s="27"/>
      <c r="BDT279" s="27"/>
      <c r="BDU279" s="27"/>
      <c r="BDV279" s="27"/>
      <c r="BDW279" s="27"/>
      <c r="BDX279" s="27"/>
      <c r="BDY279" s="27"/>
      <c r="BDZ279" s="27"/>
      <c r="BEA279" s="27"/>
      <c r="BEB279" s="27"/>
      <c r="BEC279" s="27"/>
      <c r="BED279" s="27"/>
      <c r="BEE279" s="27"/>
      <c r="BEF279" s="27"/>
      <c r="BEG279" s="27"/>
      <c r="BEH279" s="27"/>
      <c r="BEI279" s="27"/>
      <c r="BEJ279" s="27"/>
      <c r="BEK279" s="27"/>
      <c r="BEL279" s="27"/>
      <c r="BEM279" s="27"/>
      <c r="BEN279" s="27"/>
      <c r="BEO279" s="27"/>
      <c r="BEP279" s="27"/>
      <c r="BEQ279" s="27"/>
      <c r="BER279" s="27"/>
      <c r="BES279" s="27"/>
      <c r="BET279" s="27"/>
      <c r="BEU279" s="27"/>
      <c r="BEV279" s="27"/>
      <c r="BEW279" s="27"/>
      <c r="BEX279" s="27"/>
      <c r="BEY279" s="27"/>
      <c r="BEZ279" s="27"/>
      <c r="BFA279" s="27"/>
      <c r="BFB279" s="27"/>
      <c r="BFC279" s="27"/>
      <c r="BFD279" s="27"/>
      <c r="BFE279" s="27"/>
      <c r="BFF279" s="27"/>
      <c r="BFG279" s="27"/>
      <c r="BFH279" s="27"/>
      <c r="BFI279" s="27"/>
      <c r="BFJ279" s="27"/>
      <c r="BFK279" s="27"/>
      <c r="BFL279" s="27"/>
      <c r="BFM279" s="27"/>
      <c r="BFN279" s="27"/>
      <c r="BFO279" s="27"/>
      <c r="BFP279" s="27"/>
      <c r="BFQ279" s="27"/>
      <c r="BFR279" s="27"/>
      <c r="BFS279" s="27"/>
      <c r="BFT279" s="27"/>
      <c r="BFU279" s="27"/>
      <c r="BFV279" s="27"/>
      <c r="BFW279" s="27"/>
      <c r="BFX279" s="27"/>
      <c r="BFY279" s="27"/>
      <c r="BFZ279" s="27"/>
      <c r="BGA279" s="27"/>
      <c r="BGB279" s="27"/>
      <c r="BGC279" s="27"/>
      <c r="BGD279" s="27"/>
      <c r="BGE279" s="27"/>
      <c r="BGF279" s="27"/>
      <c r="BGG279" s="27"/>
      <c r="BGH279" s="27"/>
      <c r="BGI279" s="27"/>
      <c r="BGJ279" s="27"/>
      <c r="BGK279" s="27"/>
      <c r="BGL279" s="27"/>
      <c r="BGM279" s="27"/>
      <c r="BGN279" s="27"/>
      <c r="BGO279" s="27"/>
      <c r="BGP279" s="27"/>
      <c r="BGQ279" s="27"/>
      <c r="BGR279" s="27"/>
      <c r="BGS279" s="27"/>
      <c r="BGT279" s="27"/>
      <c r="BGU279" s="27"/>
      <c r="BGV279" s="27"/>
      <c r="BGW279" s="27"/>
      <c r="BGX279" s="27"/>
      <c r="BGY279" s="27"/>
      <c r="BGZ279" s="27"/>
      <c r="BHA279" s="27"/>
      <c r="BHB279" s="27"/>
      <c r="BHC279" s="27"/>
      <c r="BHD279" s="27"/>
      <c r="BHE279" s="27"/>
      <c r="BHF279" s="27"/>
      <c r="BHG279" s="27"/>
      <c r="BHH279" s="27"/>
      <c r="BHI279" s="27"/>
      <c r="BHJ279" s="27"/>
      <c r="BHK279" s="27"/>
      <c r="BHL279" s="27"/>
      <c r="BHM279" s="27"/>
      <c r="BHN279" s="27"/>
      <c r="BHO279" s="27"/>
      <c r="BHP279" s="27"/>
      <c r="BHQ279" s="27"/>
      <c r="BHR279" s="27"/>
      <c r="BHS279" s="27"/>
      <c r="BHT279" s="27"/>
      <c r="BHU279" s="27"/>
      <c r="BHV279" s="27"/>
      <c r="BHW279" s="27"/>
      <c r="BHX279" s="27"/>
      <c r="BHY279" s="27"/>
      <c r="BHZ279" s="27"/>
      <c r="BIA279" s="27"/>
      <c r="BIB279" s="27"/>
      <c r="BIC279" s="27"/>
      <c r="BID279" s="27"/>
      <c r="BIE279" s="27"/>
      <c r="BIF279" s="27"/>
      <c r="BIG279" s="27"/>
      <c r="BIH279" s="27"/>
      <c r="BII279" s="27"/>
      <c r="BIJ279" s="27"/>
      <c r="BIK279" s="27"/>
      <c r="BIL279" s="27"/>
      <c r="BIM279" s="27"/>
      <c r="BIN279" s="27"/>
      <c r="BIO279" s="27"/>
      <c r="BIP279" s="27"/>
      <c r="BIQ279" s="27"/>
      <c r="BIR279" s="27"/>
      <c r="BIS279" s="27"/>
      <c r="BIT279" s="27"/>
      <c r="BIU279" s="27"/>
      <c r="BIV279" s="27"/>
      <c r="BIW279" s="27"/>
      <c r="BIX279" s="27"/>
      <c r="BIY279" s="27"/>
      <c r="BIZ279" s="27"/>
      <c r="BJA279" s="27"/>
      <c r="BJB279" s="27"/>
      <c r="BJC279" s="27"/>
      <c r="BJD279" s="27"/>
      <c r="BJE279" s="27"/>
      <c r="BJF279" s="27"/>
      <c r="BJG279" s="27"/>
      <c r="BJH279" s="27"/>
      <c r="BJI279" s="27"/>
      <c r="BJJ279" s="27"/>
      <c r="BJK279" s="27"/>
      <c r="BJL279" s="27"/>
      <c r="BJM279" s="27"/>
      <c r="BJN279" s="27"/>
      <c r="BJO279" s="27"/>
      <c r="BJP279" s="27"/>
      <c r="BJQ279" s="27"/>
      <c r="BJR279" s="27"/>
      <c r="BJS279" s="27"/>
      <c r="BJT279" s="27"/>
      <c r="BJU279" s="27"/>
      <c r="BJV279" s="27"/>
      <c r="BJW279" s="27"/>
      <c r="BJX279" s="27"/>
      <c r="BJY279" s="27"/>
      <c r="BJZ279" s="27"/>
      <c r="BKA279" s="27"/>
      <c r="BKB279" s="27"/>
      <c r="BKC279" s="27"/>
      <c r="BKD279" s="27"/>
      <c r="BKE279" s="27"/>
      <c r="BKF279" s="27"/>
      <c r="BKG279" s="27"/>
      <c r="BKH279" s="27"/>
      <c r="BKI279" s="27"/>
      <c r="BKJ279" s="27"/>
      <c r="BKK279" s="27"/>
      <c r="BKL279" s="27"/>
      <c r="BKM279" s="27"/>
      <c r="BKN279" s="27"/>
      <c r="BKO279" s="27"/>
      <c r="BKP279" s="27"/>
      <c r="BKQ279" s="27"/>
      <c r="BKR279" s="27"/>
      <c r="BKS279" s="27"/>
      <c r="BKT279" s="27"/>
      <c r="BKU279" s="27"/>
      <c r="BKV279" s="27"/>
      <c r="BKW279" s="27"/>
      <c r="BKX279" s="27"/>
      <c r="BKY279" s="27"/>
      <c r="BKZ279" s="27"/>
      <c r="BLA279" s="27"/>
      <c r="BLB279" s="27"/>
      <c r="BLC279" s="27"/>
      <c r="BLD279" s="27"/>
      <c r="BLE279" s="27"/>
      <c r="BLF279" s="27"/>
      <c r="BLG279" s="27"/>
      <c r="BLH279" s="27"/>
      <c r="BLI279" s="27"/>
      <c r="BLJ279" s="27"/>
      <c r="BLK279" s="27"/>
      <c r="BLL279" s="27"/>
      <c r="BLM279" s="27"/>
      <c r="BLN279" s="27"/>
      <c r="BLO279" s="27"/>
      <c r="BLP279" s="27"/>
      <c r="BLQ279" s="27"/>
      <c r="BLR279" s="27"/>
      <c r="BLS279" s="27"/>
      <c r="BLT279" s="27"/>
      <c r="BLU279" s="27"/>
      <c r="BLV279" s="27"/>
      <c r="BLW279" s="27"/>
      <c r="BLX279" s="27"/>
      <c r="BLY279" s="27"/>
      <c r="BLZ279" s="27"/>
      <c r="BMA279" s="27"/>
      <c r="BMB279" s="27"/>
      <c r="BMC279" s="27"/>
      <c r="BMD279" s="27"/>
      <c r="BME279" s="27"/>
      <c r="BMF279" s="27"/>
      <c r="BMG279" s="27"/>
      <c r="BMH279" s="27"/>
      <c r="BMI279" s="27"/>
      <c r="BMJ279" s="27"/>
      <c r="BMK279" s="27"/>
      <c r="BML279" s="27"/>
      <c r="BMM279" s="27"/>
      <c r="BMN279" s="27"/>
      <c r="BMO279" s="27"/>
      <c r="BMP279" s="27"/>
      <c r="BMQ279" s="27"/>
      <c r="BMR279" s="27"/>
      <c r="BMS279" s="27"/>
      <c r="BMT279" s="27"/>
      <c r="BMU279" s="27"/>
      <c r="BMV279" s="27"/>
      <c r="BMW279" s="27"/>
      <c r="BMX279" s="27"/>
      <c r="BMY279" s="27"/>
      <c r="BMZ279" s="27"/>
      <c r="BNA279" s="27"/>
      <c r="BNB279" s="27"/>
      <c r="BNC279" s="27"/>
      <c r="BND279" s="27"/>
      <c r="BNE279" s="27"/>
      <c r="BNF279" s="27"/>
      <c r="BNG279" s="27"/>
      <c r="BNH279" s="27"/>
      <c r="BNI279" s="27"/>
      <c r="BNJ279" s="27"/>
      <c r="BNK279" s="27"/>
      <c r="BNL279" s="27"/>
      <c r="BNM279" s="27"/>
      <c r="BNN279" s="27"/>
      <c r="BNO279" s="27"/>
      <c r="BNP279" s="27"/>
      <c r="BNQ279" s="27"/>
      <c r="BNR279" s="27"/>
      <c r="BNS279" s="27"/>
      <c r="BNT279" s="27"/>
      <c r="BNU279" s="27"/>
      <c r="BNV279" s="27"/>
      <c r="BNW279" s="27"/>
      <c r="BNX279" s="27"/>
      <c r="BNY279" s="27"/>
      <c r="BNZ279" s="27"/>
      <c r="BOA279" s="27"/>
      <c r="BOB279" s="27"/>
      <c r="BOC279" s="27"/>
      <c r="BOD279" s="27"/>
      <c r="BOE279" s="27"/>
      <c r="BOF279" s="27"/>
      <c r="BOG279" s="27"/>
      <c r="BOH279" s="27"/>
      <c r="BOI279" s="27"/>
      <c r="BOJ279" s="27"/>
      <c r="BOK279" s="27"/>
      <c r="BOL279" s="27"/>
      <c r="BOM279" s="27"/>
      <c r="BON279" s="27"/>
      <c r="BOO279" s="27"/>
      <c r="BOP279" s="27"/>
      <c r="BOQ279" s="27"/>
      <c r="BOR279" s="27"/>
      <c r="BOS279" s="27"/>
      <c r="BOT279" s="27"/>
      <c r="BOU279" s="27"/>
      <c r="BOV279" s="27"/>
      <c r="BOW279" s="27"/>
      <c r="BOX279" s="27"/>
      <c r="BOY279" s="27"/>
      <c r="BOZ279" s="27"/>
      <c r="BPA279" s="27"/>
      <c r="BPB279" s="27"/>
      <c r="BPC279" s="27"/>
      <c r="BPD279" s="27"/>
      <c r="BPE279" s="27"/>
      <c r="BPF279" s="27"/>
      <c r="BPG279" s="27"/>
      <c r="BPH279" s="27"/>
      <c r="BPI279" s="27"/>
      <c r="BPJ279" s="27"/>
      <c r="BPK279" s="27"/>
      <c r="BPL279" s="27"/>
      <c r="BPM279" s="27"/>
      <c r="BPN279" s="27"/>
      <c r="BPO279" s="27"/>
      <c r="BPP279" s="27"/>
      <c r="BPQ279" s="27"/>
      <c r="BPR279" s="27"/>
      <c r="BPS279" s="27"/>
      <c r="BPT279" s="27"/>
      <c r="BPU279" s="27"/>
      <c r="BPV279" s="27"/>
      <c r="BPW279" s="27"/>
      <c r="BPX279" s="27"/>
      <c r="BPY279" s="27"/>
      <c r="BPZ279" s="27"/>
      <c r="BQA279" s="27"/>
      <c r="BQB279" s="27"/>
      <c r="BQC279" s="27"/>
      <c r="BQD279" s="27"/>
      <c r="BQE279" s="27"/>
      <c r="BQF279" s="27"/>
      <c r="BQG279" s="27"/>
      <c r="BQH279" s="27"/>
      <c r="BQI279" s="27"/>
      <c r="BQJ279" s="27"/>
      <c r="BQK279" s="27"/>
      <c r="BQL279" s="27"/>
      <c r="BQM279" s="27"/>
      <c r="BQN279" s="27"/>
      <c r="BQO279" s="27"/>
      <c r="BQP279" s="27"/>
      <c r="BQQ279" s="27"/>
      <c r="BQR279" s="27"/>
      <c r="BQS279" s="27"/>
      <c r="BQT279" s="27"/>
      <c r="BQU279" s="27"/>
      <c r="BQV279" s="27"/>
      <c r="BQW279" s="27"/>
      <c r="BQX279" s="27"/>
      <c r="BQY279" s="27"/>
      <c r="BQZ279" s="27"/>
      <c r="BRA279" s="27"/>
      <c r="BRB279" s="27"/>
      <c r="BRC279" s="27"/>
      <c r="BRD279" s="27"/>
      <c r="BRE279" s="27"/>
      <c r="BRF279" s="27"/>
      <c r="BRG279" s="27"/>
      <c r="BRH279" s="27"/>
      <c r="BRI279" s="27"/>
      <c r="BRJ279" s="27"/>
      <c r="BRK279" s="27"/>
      <c r="BRL279" s="27"/>
      <c r="BRM279" s="27"/>
      <c r="BRN279" s="27"/>
      <c r="BRO279" s="27"/>
      <c r="BRP279" s="27"/>
      <c r="BRQ279" s="27"/>
      <c r="BRR279" s="27"/>
      <c r="BRS279" s="27"/>
      <c r="BRT279" s="27"/>
      <c r="BRU279" s="27"/>
      <c r="BRV279" s="27"/>
      <c r="BRW279" s="27"/>
      <c r="BRX279" s="27"/>
      <c r="BRY279" s="27"/>
      <c r="BRZ279" s="27"/>
      <c r="BSA279" s="27"/>
      <c r="BSB279" s="27"/>
      <c r="BSC279" s="27"/>
      <c r="BSD279" s="27"/>
      <c r="BSE279" s="27"/>
      <c r="BSF279" s="27"/>
      <c r="BSG279" s="27"/>
      <c r="BSH279" s="27"/>
      <c r="BSI279" s="27"/>
      <c r="BSJ279" s="27"/>
      <c r="BSK279" s="27"/>
      <c r="BSL279" s="27"/>
      <c r="BSM279" s="27"/>
      <c r="BSN279" s="27"/>
      <c r="BSO279" s="27"/>
      <c r="BSP279" s="27"/>
      <c r="BSQ279" s="27"/>
      <c r="BSR279" s="27"/>
      <c r="BSS279" s="27"/>
      <c r="BST279" s="27"/>
      <c r="BSU279" s="27"/>
      <c r="BSV279" s="27"/>
      <c r="BSW279" s="27"/>
      <c r="BSX279" s="27"/>
      <c r="BSY279" s="27"/>
      <c r="BSZ279" s="27"/>
      <c r="BTA279" s="27"/>
      <c r="BTB279" s="27"/>
      <c r="BTC279" s="27"/>
      <c r="BTD279" s="27"/>
      <c r="BTE279" s="27"/>
      <c r="BTF279" s="27"/>
      <c r="BTG279" s="27"/>
      <c r="BTH279" s="27"/>
      <c r="BTI279" s="27"/>
      <c r="BTJ279" s="27"/>
      <c r="BTK279" s="27"/>
      <c r="BTL279" s="27"/>
      <c r="BTM279" s="27"/>
      <c r="BTN279" s="27"/>
      <c r="BTO279" s="27"/>
      <c r="BTP279" s="27"/>
      <c r="BTQ279" s="27"/>
      <c r="BTR279" s="27"/>
      <c r="BTS279" s="27"/>
      <c r="BTT279" s="27"/>
      <c r="BTU279" s="27"/>
      <c r="BTV279" s="27"/>
      <c r="BTW279" s="27"/>
      <c r="BTX279" s="27"/>
      <c r="BTY279" s="27"/>
      <c r="BTZ279" s="27"/>
      <c r="BUA279" s="27"/>
      <c r="BUB279" s="27"/>
      <c r="BUC279" s="27"/>
      <c r="BUD279" s="27"/>
      <c r="BUE279" s="27"/>
      <c r="BUF279" s="27"/>
      <c r="BUG279" s="27"/>
      <c r="BUH279" s="27"/>
      <c r="BUI279" s="27"/>
      <c r="BUJ279" s="27"/>
      <c r="BUK279" s="27"/>
      <c r="BUL279" s="27"/>
      <c r="BUM279" s="27"/>
      <c r="BUN279" s="27"/>
      <c r="BUO279" s="27"/>
      <c r="BUP279" s="27"/>
      <c r="BUQ279" s="27"/>
      <c r="BUR279" s="27"/>
      <c r="BUS279" s="27"/>
      <c r="BUT279" s="27"/>
      <c r="BUU279" s="27"/>
      <c r="BUV279" s="27"/>
      <c r="BUW279" s="27"/>
      <c r="BUX279" s="27"/>
      <c r="BUY279" s="27"/>
      <c r="BUZ279" s="27"/>
      <c r="BVA279" s="27"/>
      <c r="BVB279" s="27"/>
      <c r="BVC279" s="27"/>
      <c r="BVD279" s="27"/>
      <c r="BVE279" s="27"/>
      <c r="BVF279" s="27"/>
      <c r="BVG279" s="27"/>
      <c r="BVH279" s="27"/>
      <c r="BVI279" s="27"/>
      <c r="BVJ279" s="27"/>
      <c r="BVK279" s="27"/>
      <c r="BVL279" s="27"/>
      <c r="BVM279" s="27"/>
      <c r="BVN279" s="27"/>
      <c r="BVO279" s="27"/>
      <c r="BVP279" s="27"/>
      <c r="BVQ279" s="27"/>
      <c r="BVR279" s="27"/>
      <c r="BVS279" s="27"/>
      <c r="BVT279" s="27"/>
      <c r="BVU279" s="27"/>
      <c r="BVV279" s="27"/>
      <c r="BVW279" s="27"/>
      <c r="BVX279" s="27"/>
      <c r="BVY279" s="27"/>
      <c r="BVZ279" s="27"/>
      <c r="BWA279" s="27"/>
      <c r="BWB279" s="27"/>
      <c r="BWC279" s="27"/>
      <c r="BWD279" s="27"/>
      <c r="BWE279" s="27"/>
      <c r="BWF279" s="27"/>
      <c r="BWG279" s="27"/>
      <c r="BWH279" s="27"/>
      <c r="BWI279" s="27"/>
      <c r="BWJ279" s="27"/>
      <c r="BWK279" s="27"/>
      <c r="BWL279" s="27"/>
      <c r="BWM279" s="27"/>
      <c r="BWN279" s="27"/>
      <c r="BWO279" s="27"/>
      <c r="BWP279" s="27"/>
      <c r="BWQ279" s="27"/>
      <c r="BWR279" s="27"/>
      <c r="BWS279" s="27"/>
      <c r="BWT279" s="27"/>
      <c r="BWU279" s="27"/>
      <c r="BWV279" s="27"/>
      <c r="BWW279" s="27"/>
      <c r="BWX279" s="27"/>
      <c r="BWY279" s="27"/>
      <c r="BWZ279" s="27"/>
      <c r="BXA279" s="27"/>
      <c r="BXB279" s="27"/>
      <c r="BXC279" s="27"/>
      <c r="BXD279" s="27"/>
      <c r="BXE279" s="27"/>
      <c r="BXF279" s="27"/>
      <c r="BXG279" s="27"/>
      <c r="BXH279" s="27"/>
      <c r="BXI279" s="27"/>
      <c r="BXJ279" s="27"/>
      <c r="BXK279" s="27"/>
      <c r="BXL279" s="27"/>
      <c r="BXM279" s="27"/>
      <c r="BXN279" s="27"/>
      <c r="BXO279" s="27"/>
      <c r="BXP279" s="27"/>
      <c r="BXQ279" s="27"/>
      <c r="BXR279" s="27"/>
      <c r="BXS279" s="27"/>
      <c r="BXT279" s="27"/>
      <c r="BXU279" s="27"/>
      <c r="BXV279" s="27"/>
      <c r="BXW279" s="27"/>
      <c r="BXX279" s="27"/>
      <c r="BXY279" s="27"/>
      <c r="BXZ279" s="27"/>
      <c r="BYA279" s="27"/>
      <c r="BYB279" s="27"/>
      <c r="BYC279" s="27"/>
      <c r="BYD279" s="27"/>
      <c r="BYE279" s="27"/>
      <c r="BYF279" s="27"/>
      <c r="BYG279" s="27"/>
      <c r="BYH279" s="27"/>
      <c r="BYI279" s="27"/>
      <c r="BYJ279" s="27"/>
      <c r="BYK279" s="27"/>
      <c r="BYL279" s="27"/>
      <c r="BYM279" s="27"/>
      <c r="BYN279" s="27"/>
      <c r="BYO279" s="27"/>
      <c r="BYP279" s="27"/>
      <c r="BYQ279" s="27"/>
      <c r="BYR279" s="27"/>
      <c r="BYS279" s="27"/>
      <c r="BYT279" s="27"/>
      <c r="BYU279" s="27"/>
      <c r="BYV279" s="27"/>
      <c r="BYW279" s="27"/>
      <c r="BYX279" s="27"/>
      <c r="BYY279" s="27"/>
      <c r="BYZ279" s="27"/>
      <c r="BZA279" s="27"/>
      <c r="BZB279" s="27"/>
      <c r="BZC279" s="27"/>
      <c r="BZD279" s="27"/>
      <c r="BZE279" s="27"/>
      <c r="BZF279" s="27"/>
      <c r="BZG279" s="27"/>
      <c r="BZH279" s="27"/>
      <c r="BZI279" s="27"/>
      <c r="BZJ279" s="27"/>
      <c r="BZK279" s="27"/>
      <c r="BZL279" s="27"/>
      <c r="BZM279" s="27"/>
      <c r="BZN279" s="27"/>
      <c r="BZO279" s="27"/>
      <c r="BZP279" s="27"/>
      <c r="BZQ279" s="27"/>
      <c r="BZR279" s="27"/>
      <c r="BZS279" s="27"/>
      <c r="BZT279" s="27"/>
      <c r="BZU279" s="27"/>
      <c r="BZV279" s="27"/>
      <c r="BZW279" s="27"/>
      <c r="BZX279" s="27"/>
      <c r="BZY279" s="27"/>
      <c r="BZZ279" s="27"/>
      <c r="CAA279" s="27"/>
      <c r="CAB279" s="27"/>
      <c r="CAC279" s="27"/>
      <c r="CAD279" s="27"/>
      <c r="CAE279" s="27"/>
      <c r="CAF279" s="27"/>
      <c r="CAG279" s="27"/>
      <c r="CAH279" s="27"/>
      <c r="CAI279" s="27"/>
      <c r="CAJ279" s="27"/>
      <c r="CAK279" s="27"/>
      <c r="CAL279" s="27"/>
      <c r="CAM279" s="27"/>
      <c r="CAN279" s="27"/>
      <c r="CAO279" s="27"/>
      <c r="CAP279" s="27"/>
      <c r="CAQ279" s="27"/>
      <c r="CAR279" s="27"/>
      <c r="CAS279" s="27"/>
      <c r="CAT279" s="27"/>
      <c r="CAU279" s="27"/>
      <c r="CAV279" s="27"/>
      <c r="CAW279" s="27"/>
      <c r="CAX279" s="27"/>
      <c r="CAY279" s="27"/>
      <c r="CAZ279" s="27"/>
      <c r="CBA279" s="27"/>
      <c r="CBB279" s="27"/>
      <c r="CBC279" s="27"/>
      <c r="CBD279" s="27"/>
      <c r="CBE279" s="27"/>
      <c r="CBF279" s="27"/>
      <c r="CBG279" s="27"/>
      <c r="CBH279" s="27"/>
      <c r="CBI279" s="27"/>
      <c r="CBJ279" s="27"/>
      <c r="CBK279" s="27"/>
      <c r="CBL279" s="27"/>
      <c r="CBM279" s="27"/>
      <c r="CBN279" s="27"/>
      <c r="CBO279" s="27"/>
      <c r="CBP279" s="27"/>
      <c r="CBQ279" s="27"/>
      <c r="CBR279" s="27"/>
      <c r="CBS279" s="27"/>
      <c r="CBT279" s="27"/>
      <c r="CBU279" s="27"/>
      <c r="CBV279" s="27"/>
      <c r="CBW279" s="27"/>
      <c r="CBX279" s="27"/>
      <c r="CBY279" s="27"/>
      <c r="CBZ279" s="27"/>
      <c r="CCA279" s="27"/>
      <c r="CCB279" s="27"/>
      <c r="CCC279" s="27"/>
      <c r="CCD279" s="27"/>
      <c r="CCE279" s="27"/>
      <c r="CCF279" s="27"/>
      <c r="CCG279" s="27"/>
      <c r="CCH279" s="27"/>
      <c r="CCI279" s="27"/>
      <c r="CCJ279" s="27"/>
      <c r="CCK279" s="27"/>
      <c r="CCL279" s="27"/>
      <c r="CCM279" s="27"/>
      <c r="CCN279" s="27"/>
      <c r="CCO279" s="27"/>
      <c r="CCP279" s="27"/>
      <c r="CCQ279" s="27"/>
      <c r="CCR279" s="27"/>
      <c r="CCS279" s="27"/>
      <c r="CCT279" s="27"/>
      <c r="CCU279" s="27"/>
      <c r="CCV279" s="27"/>
      <c r="CCW279" s="27"/>
      <c r="CCX279" s="27"/>
      <c r="CCY279" s="27"/>
      <c r="CCZ279" s="27"/>
      <c r="CDA279" s="27"/>
      <c r="CDB279" s="27"/>
      <c r="CDC279" s="27"/>
      <c r="CDD279" s="27"/>
      <c r="CDE279" s="27"/>
      <c r="CDF279" s="27"/>
      <c r="CDG279" s="27"/>
      <c r="CDH279" s="27"/>
      <c r="CDI279" s="27"/>
      <c r="CDJ279" s="27"/>
      <c r="CDK279" s="27"/>
      <c r="CDL279" s="27"/>
      <c r="CDM279" s="27"/>
      <c r="CDN279" s="27"/>
      <c r="CDO279" s="27"/>
      <c r="CDP279" s="27"/>
      <c r="CDQ279" s="27"/>
      <c r="CDR279" s="27"/>
      <c r="CDS279" s="27"/>
      <c r="CDT279" s="27"/>
      <c r="CDU279" s="27"/>
      <c r="CDV279" s="27"/>
      <c r="CDW279" s="27"/>
      <c r="CDX279" s="27"/>
      <c r="CDY279" s="27"/>
      <c r="CDZ279" s="27"/>
      <c r="CEA279" s="27"/>
      <c r="CEB279" s="27"/>
      <c r="CEC279" s="27"/>
      <c r="CED279" s="27"/>
      <c r="CEE279" s="27"/>
      <c r="CEF279" s="27"/>
      <c r="CEG279" s="27"/>
      <c r="CEH279" s="27"/>
      <c r="CEI279" s="27"/>
      <c r="CEJ279" s="27"/>
      <c r="CEK279" s="27"/>
      <c r="CEL279" s="27"/>
      <c r="CEM279" s="27"/>
      <c r="CEN279" s="27"/>
      <c r="CEO279" s="27"/>
      <c r="CEP279" s="27"/>
      <c r="CEQ279" s="27"/>
      <c r="CER279" s="27"/>
      <c r="CES279" s="27"/>
      <c r="CET279" s="27"/>
      <c r="CEU279" s="27"/>
      <c r="CEV279" s="27"/>
      <c r="CEW279" s="27"/>
      <c r="CEX279" s="27"/>
      <c r="CEY279" s="27"/>
      <c r="CEZ279" s="27"/>
      <c r="CFA279" s="27"/>
      <c r="CFB279" s="27"/>
      <c r="CFC279" s="27"/>
      <c r="CFD279" s="27"/>
      <c r="CFE279" s="27"/>
      <c r="CFF279" s="27"/>
      <c r="CFG279" s="27"/>
      <c r="CFH279" s="27"/>
      <c r="CFI279" s="27"/>
      <c r="CFJ279" s="27"/>
      <c r="CFK279" s="27"/>
      <c r="CFL279" s="27"/>
      <c r="CFM279" s="27"/>
      <c r="CFN279" s="27"/>
      <c r="CFO279" s="27"/>
      <c r="CFP279" s="27"/>
      <c r="CFQ279" s="27"/>
      <c r="CFR279" s="27"/>
      <c r="CFS279" s="27"/>
      <c r="CFT279" s="27"/>
      <c r="CFU279" s="27"/>
      <c r="CFV279" s="27"/>
      <c r="CFW279" s="27"/>
      <c r="CFX279" s="27"/>
      <c r="CFY279" s="27"/>
      <c r="CFZ279" s="27"/>
      <c r="CGA279" s="27"/>
      <c r="CGB279" s="27"/>
      <c r="CGC279" s="27"/>
      <c r="CGD279" s="27"/>
      <c r="CGE279" s="27"/>
      <c r="CGF279" s="27"/>
      <c r="CGG279" s="27"/>
      <c r="CGH279" s="27"/>
      <c r="CGI279" s="27"/>
      <c r="CGJ279" s="27"/>
      <c r="CGK279" s="27"/>
      <c r="CGL279" s="27"/>
      <c r="CGM279" s="27"/>
      <c r="CGN279" s="27"/>
      <c r="CGO279" s="27"/>
      <c r="CGP279" s="27"/>
      <c r="CGQ279" s="27"/>
      <c r="CGR279" s="27"/>
      <c r="CGS279" s="27"/>
      <c r="CGT279" s="27"/>
      <c r="CGU279" s="27"/>
      <c r="CGV279" s="27"/>
      <c r="CGW279" s="27"/>
      <c r="CGX279" s="27"/>
      <c r="CGY279" s="27"/>
      <c r="CGZ279" s="27"/>
      <c r="CHA279" s="27"/>
      <c r="CHB279" s="27"/>
      <c r="CHC279" s="27"/>
      <c r="CHD279" s="27"/>
      <c r="CHE279" s="27"/>
      <c r="CHF279" s="27"/>
      <c r="CHG279" s="27"/>
      <c r="CHH279" s="27"/>
      <c r="CHI279" s="27"/>
      <c r="CHJ279" s="27"/>
      <c r="CHK279" s="27"/>
      <c r="CHL279" s="27"/>
      <c r="CHM279" s="27"/>
      <c r="CHN279" s="27"/>
      <c r="CHO279" s="27"/>
      <c r="CHP279" s="27"/>
      <c r="CHQ279" s="27"/>
      <c r="CHR279" s="27"/>
      <c r="CHS279" s="27"/>
      <c r="CHT279" s="27"/>
      <c r="CHU279" s="27"/>
      <c r="CHV279" s="27"/>
      <c r="CHW279" s="27"/>
      <c r="CHX279" s="27"/>
      <c r="CHY279" s="27"/>
      <c r="CHZ279" s="27"/>
      <c r="CIA279" s="27"/>
      <c r="CIB279" s="27"/>
      <c r="CIC279" s="27"/>
      <c r="CID279" s="27"/>
      <c r="CIE279" s="27"/>
      <c r="CIF279" s="27"/>
      <c r="CIG279" s="27"/>
      <c r="CIH279" s="27"/>
      <c r="CII279" s="27"/>
      <c r="CIJ279" s="27"/>
      <c r="CIK279" s="27"/>
      <c r="CIL279" s="27"/>
      <c r="CIM279" s="27"/>
      <c r="CIN279" s="27"/>
      <c r="CIO279" s="27"/>
      <c r="CIP279" s="27"/>
      <c r="CIQ279" s="27"/>
      <c r="CIR279" s="27"/>
      <c r="CIS279" s="27"/>
      <c r="CIT279" s="27"/>
      <c r="CIU279" s="27"/>
      <c r="CIV279" s="27"/>
      <c r="CIW279" s="27"/>
      <c r="CIX279" s="27"/>
      <c r="CIY279" s="27"/>
      <c r="CIZ279" s="27"/>
      <c r="CJA279" s="27"/>
      <c r="CJB279" s="27"/>
      <c r="CJC279" s="27"/>
      <c r="CJD279" s="27"/>
      <c r="CJE279" s="27"/>
      <c r="CJF279" s="27"/>
      <c r="CJG279" s="27"/>
      <c r="CJH279" s="27"/>
      <c r="CJI279" s="27"/>
      <c r="CJJ279" s="27"/>
      <c r="CJK279" s="27"/>
      <c r="CJL279" s="27"/>
      <c r="CJM279" s="27"/>
      <c r="CJN279" s="27"/>
      <c r="CJO279" s="27"/>
      <c r="CJP279" s="27"/>
      <c r="CJQ279" s="27"/>
      <c r="CJR279" s="27"/>
      <c r="CJS279" s="27"/>
      <c r="CJT279" s="27"/>
      <c r="CJU279" s="27"/>
      <c r="CJV279" s="27"/>
      <c r="CJW279" s="27"/>
      <c r="CJX279" s="27"/>
      <c r="CJY279" s="27"/>
      <c r="CJZ279" s="27"/>
      <c r="CKA279" s="27"/>
      <c r="CKB279" s="27"/>
      <c r="CKC279" s="27"/>
      <c r="CKD279" s="27"/>
      <c r="CKE279" s="27"/>
      <c r="CKF279" s="27"/>
      <c r="CKG279" s="27"/>
      <c r="CKH279" s="27"/>
      <c r="CKI279" s="27"/>
      <c r="CKJ279" s="27"/>
      <c r="CKK279" s="27"/>
      <c r="CKL279" s="27"/>
      <c r="CKM279" s="27"/>
      <c r="CKN279" s="27"/>
      <c r="CKO279" s="27"/>
      <c r="CKP279" s="27"/>
      <c r="CKQ279" s="27"/>
      <c r="CKR279" s="27"/>
      <c r="CKS279" s="27"/>
      <c r="CKT279" s="27"/>
      <c r="CKU279" s="27"/>
      <c r="CKV279" s="27"/>
      <c r="CKW279" s="27"/>
      <c r="CKX279" s="27"/>
      <c r="CKY279" s="27"/>
      <c r="CKZ279" s="27"/>
      <c r="CLA279" s="27"/>
      <c r="CLB279" s="27"/>
      <c r="CLC279" s="27"/>
      <c r="CLD279" s="27"/>
      <c r="CLE279" s="27"/>
      <c r="CLF279" s="27"/>
      <c r="CLG279" s="27"/>
      <c r="CLH279" s="27"/>
      <c r="CLI279" s="27"/>
      <c r="CLJ279" s="27"/>
      <c r="CLK279" s="27"/>
      <c r="CLL279" s="27"/>
      <c r="CLM279" s="27"/>
      <c r="CLN279" s="27"/>
      <c r="CLO279" s="27"/>
      <c r="CLP279" s="27"/>
      <c r="CLQ279" s="27"/>
      <c r="CLR279" s="27"/>
      <c r="CLS279" s="27"/>
      <c r="CLT279" s="27"/>
      <c r="CLU279" s="27"/>
      <c r="CLV279" s="27"/>
      <c r="CLW279" s="27"/>
      <c r="CLX279" s="27"/>
      <c r="CLY279" s="27"/>
      <c r="CLZ279" s="27"/>
      <c r="CMA279" s="27"/>
      <c r="CMB279" s="27"/>
      <c r="CMC279" s="27"/>
      <c r="CMD279" s="27"/>
      <c r="CME279" s="27"/>
      <c r="CMF279" s="27"/>
      <c r="CMG279" s="27"/>
      <c r="CMH279" s="27"/>
      <c r="CMI279" s="27"/>
      <c r="CMJ279" s="27"/>
      <c r="CMK279" s="27"/>
      <c r="CML279" s="27"/>
      <c r="CMM279" s="27"/>
      <c r="CMN279" s="27"/>
      <c r="CMO279" s="27"/>
      <c r="CMP279" s="27"/>
      <c r="CMQ279" s="27"/>
      <c r="CMR279" s="27"/>
      <c r="CMS279" s="27"/>
      <c r="CMT279" s="27"/>
      <c r="CMU279" s="27"/>
      <c r="CMV279" s="27"/>
      <c r="CMW279" s="27"/>
      <c r="CMX279" s="27"/>
      <c r="CMY279" s="27"/>
      <c r="CMZ279" s="27"/>
      <c r="CNA279" s="27"/>
      <c r="CNB279" s="27"/>
      <c r="CNC279" s="27"/>
      <c r="CND279" s="27"/>
      <c r="CNE279" s="27"/>
      <c r="CNF279" s="27"/>
      <c r="CNG279" s="27"/>
      <c r="CNH279" s="27"/>
      <c r="CNI279" s="27"/>
      <c r="CNJ279" s="27"/>
      <c r="CNK279" s="27"/>
      <c r="CNL279" s="27"/>
      <c r="CNM279" s="27"/>
      <c r="CNN279" s="27"/>
      <c r="CNO279" s="27"/>
      <c r="CNP279" s="27"/>
      <c r="CNQ279" s="27"/>
      <c r="CNR279" s="27"/>
      <c r="CNS279" s="27"/>
      <c r="CNT279" s="27"/>
      <c r="CNU279" s="27"/>
      <c r="CNV279" s="27"/>
      <c r="CNW279" s="27"/>
      <c r="CNX279" s="27"/>
      <c r="CNY279" s="27"/>
      <c r="CNZ279" s="27"/>
      <c r="COA279" s="27"/>
      <c r="COB279" s="27"/>
      <c r="COC279" s="27"/>
      <c r="COD279" s="27"/>
      <c r="COE279" s="27"/>
      <c r="COF279" s="27"/>
      <c r="COG279" s="27"/>
      <c r="COH279" s="27"/>
      <c r="COI279" s="27"/>
      <c r="COJ279" s="27"/>
      <c r="COK279" s="27"/>
      <c r="COL279" s="27"/>
      <c r="COM279" s="27"/>
      <c r="CON279" s="27"/>
      <c r="COO279" s="27"/>
      <c r="COP279" s="27"/>
      <c r="COQ279" s="27"/>
      <c r="COR279" s="27"/>
      <c r="COS279" s="27"/>
      <c r="COT279" s="27"/>
      <c r="COU279" s="27"/>
      <c r="COV279" s="27"/>
      <c r="COW279" s="27"/>
      <c r="COX279" s="27"/>
      <c r="COY279" s="27"/>
      <c r="COZ279" s="27"/>
      <c r="CPA279" s="27"/>
      <c r="CPB279" s="27"/>
      <c r="CPC279" s="27"/>
      <c r="CPD279" s="27"/>
      <c r="CPE279" s="27"/>
      <c r="CPF279" s="27"/>
      <c r="CPG279" s="27"/>
      <c r="CPH279" s="27"/>
      <c r="CPI279" s="27"/>
      <c r="CPJ279" s="27"/>
      <c r="CPK279" s="27"/>
      <c r="CPL279" s="27"/>
      <c r="CPM279" s="27"/>
      <c r="CPN279" s="27"/>
      <c r="CPO279" s="27"/>
      <c r="CPP279" s="27"/>
      <c r="CPQ279" s="27"/>
      <c r="CPR279" s="27"/>
      <c r="CPS279" s="27"/>
      <c r="CPT279" s="27"/>
      <c r="CPU279" s="27"/>
      <c r="CPV279" s="27"/>
      <c r="CPW279" s="27"/>
      <c r="CPX279" s="27"/>
      <c r="CPY279" s="27"/>
      <c r="CPZ279" s="27"/>
      <c r="CQA279" s="27"/>
      <c r="CQB279" s="27"/>
      <c r="CQC279" s="27"/>
      <c r="CQD279" s="27"/>
      <c r="CQE279" s="27"/>
      <c r="CQF279" s="27"/>
      <c r="CQG279" s="27"/>
      <c r="CQH279" s="27"/>
      <c r="CQI279" s="27"/>
      <c r="CQJ279" s="27"/>
      <c r="CQK279" s="27"/>
      <c r="CQL279" s="27"/>
      <c r="CQM279" s="27"/>
      <c r="CQN279" s="27"/>
      <c r="CQO279" s="27"/>
      <c r="CQP279" s="27"/>
      <c r="CQQ279" s="27"/>
      <c r="CQR279" s="27"/>
      <c r="CQS279" s="27"/>
      <c r="CQT279" s="27"/>
      <c r="CQU279" s="27"/>
      <c r="CQV279" s="27"/>
      <c r="CQW279" s="27"/>
      <c r="CQX279" s="27"/>
      <c r="CQY279" s="27"/>
      <c r="CQZ279" s="27"/>
      <c r="CRA279" s="27"/>
      <c r="CRB279" s="27"/>
      <c r="CRC279" s="27"/>
      <c r="CRD279" s="27"/>
      <c r="CRE279" s="27"/>
      <c r="CRF279" s="27"/>
      <c r="CRG279" s="27"/>
      <c r="CRH279" s="27"/>
      <c r="CRI279" s="27"/>
      <c r="CRJ279" s="27"/>
      <c r="CRK279" s="27"/>
      <c r="CRL279" s="27"/>
      <c r="CRM279" s="27"/>
      <c r="CRN279" s="27"/>
      <c r="CRO279" s="27"/>
      <c r="CRP279" s="27"/>
      <c r="CRQ279" s="27"/>
      <c r="CRR279" s="27"/>
      <c r="CRS279" s="27"/>
      <c r="CRT279" s="27"/>
      <c r="CRU279" s="27"/>
      <c r="CRV279" s="27"/>
      <c r="CRW279" s="27"/>
      <c r="CRX279" s="27"/>
      <c r="CRY279" s="27"/>
      <c r="CRZ279" s="27"/>
      <c r="CSA279" s="27"/>
      <c r="CSB279" s="27"/>
      <c r="CSC279" s="27"/>
      <c r="CSD279" s="27"/>
      <c r="CSE279" s="27"/>
      <c r="CSF279" s="27"/>
      <c r="CSG279" s="27"/>
      <c r="CSH279" s="27"/>
      <c r="CSI279" s="27"/>
      <c r="CSJ279" s="27"/>
      <c r="CSK279" s="27"/>
      <c r="CSL279" s="27"/>
      <c r="CSM279" s="27"/>
      <c r="CSN279" s="27"/>
      <c r="CSO279" s="27"/>
      <c r="CSP279" s="27"/>
      <c r="CSQ279" s="27"/>
      <c r="CSR279" s="27"/>
      <c r="CSS279" s="27"/>
      <c r="CST279" s="27"/>
      <c r="CSU279" s="27"/>
      <c r="CSV279" s="27"/>
      <c r="CSW279" s="27"/>
      <c r="CSX279" s="27"/>
      <c r="CSY279" s="27"/>
      <c r="CSZ279" s="27"/>
      <c r="CTA279" s="27"/>
      <c r="CTB279" s="27"/>
      <c r="CTC279" s="27"/>
      <c r="CTD279" s="27"/>
      <c r="CTE279" s="27"/>
      <c r="CTF279" s="27"/>
      <c r="CTG279" s="27"/>
      <c r="CTH279" s="27"/>
      <c r="CTI279" s="27"/>
      <c r="CTJ279" s="27"/>
      <c r="CTK279" s="27"/>
      <c r="CTL279" s="27"/>
      <c r="CTM279" s="27"/>
      <c r="CTN279" s="27"/>
      <c r="CTO279" s="27"/>
      <c r="CTP279" s="27"/>
      <c r="CTQ279" s="27"/>
      <c r="CTR279" s="27"/>
      <c r="CTS279" s="27"/>
      <c r="CTT279" s="27"/>
      <c r="CTU279" s="27"/>
      <c r="CTV279" s="27"/>
      <c r="CTW279" s="27"/>
      <c r="CTX279" s="27"/>
      <c r="CTY279" s="27"/>
      <c r="CTZ279" s="27"/>
      <c r="CUA279" s="27"/>
      <c r="CUB279" s="27"/>
      <c r="CUC279" s="27"/>
      <c r="CUD279" s="27"/>
      <c r="CUE279" s="27"/>
      <c r="CUF279" s="27"/>
      <c r="CUG279" s="27"/>
      <c r="CUH279" s="27"/>
      <c r="CUI279" s="27"/>
      <c r="CUJ279" s="27"/>
      <c r="CUK279" s="27"/>
      <c r="CUL279" s="27"/>
      <c r="CUM279" s="27"/>
      <c r="CUN279" s="27"/>
      <c r="CUO279" s="27"/>
      <c r="CUP279" s="27"/>
      <c r="CUQ279" s="27"/>
      <c r="CUR279" s="27"/>
      <c r="CUS279" s="27"/>
      <c r="CUT279" s="27"/>
      <c r="CUU279" s="27"/>
      <c r="CUV279" s="27"/>
      <c r="CUW279" s="27"/>
      <c r="CUX279" s="27"/>
      <c r="CUY279" s="27"/>
      <c r="CUZ279" s="27"/>
      <c r="CVA279" s="27"/>
      <c r="CVB279" s="27"/>
      <c r="CVC279" s="27"/>
      <c r="CVD279" s="27"/>
      <c r="CVE279" s="27"/>
      <c r="CVF279" s="27"/>
      <c r="CVG279" s="27"/>
      <c r="CVH279" s="27"/>
      <c r="CVI279" s="27"/>
      <c r="CVJ279" s="27"/>
      <c r="CVK279" s="27"/>
      <c r="CVL279" s="27"/>
      <c r="CVM279" s="27"/>
      <c r="CVN279" s="27"/>
      <c r="CVO279" s="27"/>
      <c r="CVP279" s="27"/>
      <c r="CVQ279" s="27"/>
      <c r="CVR279" s="27"/>
      <c r="CVS279" s="27"/>
      <c r="CVT279" s="27"/>
      <c r="CVU279" s="27"/>
      <c r="CVV279" s="27"/>
      <c r="CVW279" s="27"/>
      <c r="CVX279" s="27"/>
      <c r="CVY279" s="27"/>
      <c r="CVZ279" s="27"/>
      <c r="CWA279" s="27"/>
      <c r="CWB279" s="27"/>
      <c r="CWC279" s="27"/>
      <c r="CWD279" s="27"/>
      <c r="CWE279" s="27"/>
      <c r="CWF279" s="27"/>
      <c r="CWG279" s="27"/>
      <c r="CWH279" s="27"/>
      <c r="CWI279" s="27"/>
      <c r="CWJ279" s="27"/>
      <c r="CWK279" s="27"/>
      <c r="CWL279" s="27"/>
      <c r="CWM279" s="27"/>
      <c r="CWN279" s="27"/>
      <c r="CWO279" s="27"/>
      <c r="CWP279" s="27"/>
      <c r="CWQ279" s="27"/>
      <c r="CWR279" s="27"/>
      <c r="CWS279" s="27"/>
      <c r="CWT279" s="27"/>
      <c r="CWU279" s="27"/>
      <c r="CWV279" s="27"/>
      <c r="CWW279" s="27"/>
      <c r="CWX279" s="27"/>
      <c r="CWY279" s="27"/>
      <c r="CWZ279" s="27"/>
      <c r="CXA279" s="27"/>
      <c r="CXB279" s="27"/>
      <c r="CXC279" s="27"/>
      <c r="CXD279" s="27"/>
      <c r="CXE279" s="27"/>
      <c r="CXF279" s="27"/>
      <c r="CXG279" s="27"/>
      <c r="CXH279" s="27"/>
      <c r="CXI279" s="27"/>
      <c r="CXJ279" s="27"/>
      <c r="CXK279" s="27"/>
      <c r="CXL279" s="27"/>
      <c r="CXM279" s="27"/>
      <c r="CXN279" s="27"/>
      <c r="CXO279" s="27"/>
      <c r="CXP279" s="27"/>
      <c r="CXQ279" s="27"/>
      <c r="CXR279" s="27"/>
      <c r="CXS279" s="27"/>
      <c r="CXT279" s="27"/>
      <c r="CXU279" s="27"/>
      <c r="CXV279" s="27"/>
      <c r="CXW279" s="27"/>
      <c r="CXX279" s="27"/>
      <c r="CXY279" s="27"/>
      <c r="CXZ279" s="27"/>
      <c r="CYA279" s="27"/>
      <c r="CYB279" s="27"/>
      <c r="CYC279" s="27"/>
      <c r="CYD279" s="27"/>
      <c r="CYE279" s="27"/>
      <c r="CYF279" s="27"/>
      <c r="CYG279" s="27"/>
      <c r="CYH279" s="27"/>
      <c r="CYI279" s="27"/>
      <c r="CYJ279" s="27"/>
      <c r="CYK279" s="27"/>
      <c r="CYL279" s="27"/>
      <c r="CYM279" s="27"/>
      <c r="CYN279" s="27"/>
      <c r="CYO279" s="27"/>
      <c r="CYP279" s="27"/>
      <c r="CYQ279" s="27"/>
      <c r="CYR279" s="27"/>
      <c r="CYS279" s="27"/>
      <c r="CYT279" s="27"/>
      <c r="CYU279" s="27"/>
      <c r="CYV279" s="27"/>
      <c r="CYW279" s="27"/>
      <c r="CYX279" s="27"/>
      <c r="CYY279" s="27"/>
      <c r="CYZ279" s="27"/>
      <c r="CZA279" s="27"/>
      <c r="CZB279" s="27"/>
      <c r="CZC279" s="27"/>
      <c r="CZD279" s="27"/>
      <c r="CZE279" s="27"/>
      <c r="CZF279" s="27"/>
      <c r="CZG279" s="27"/>
      <c r="CZH279" s="27"/>
      <c r="CZI279" s="27"/>
      <c r="CZJ279" s="27"/>
      <c r="CZK279" s="27"/>
      <c r="CZL279" s="27"/>
      <c r="CZM279" s="27"/>
      <c r="CZN279" s="27"/>
      <c r="CZO279" s="27"/>
      <c r="CZP279" s="27"/>
      <c r="CZQ279" s="27"/>
      <c r="CZR279" s="27"/>
      <c r="CZS279" s="27"/>
      <c r="CZT279" s="27"/>
      <c r="CZU279" s="27"/>
      <c r="CZV279" s="27"/>
      <c r="CZW279" s="27"/>
      <c r="CZX279" s="27"/>
      <c r="CZY279" s="27"/>
      <c r="CZZ279" s="27"/>
      <c r="DAA279" s="27"/>
      <c r="DAB279" s="27"/>
      <c r="DAC279" s="27"/>
      <c r="DAD279" s="27"/>
      <c r="DAE279" s="27"/>
      <c r="DAF279" s="27"/>
      <c r="DAG279" s="27"/>
      <c r="DAH279" s="27"/>
      <c r="DAI279" s="27"/>
      <c r="DAJ279" s="27"/>
      <c r="DAK279" s="27"/>
      <c r="DAL279" s="27"/>
      <c r="DAM279" s="27"/>
      <c r="DAN279" s="27"/>
      <c r="DAO279" s="27"/>
      <c r="DAP279" s="27"/>
      <c r="DAQ279" s="27"/>
      <c r="DAR279" s="27"/>
      <c r="DAS279" s="27"/>
      <c r="DAT279" s="27"/>
      <c r="DAU279" s="27"/>
      <c r="DAV279" s="27"/>
      <c r="DAW279" s="27"/>
      <c r="DAX279" s="27"/>
      <c r="DAY279" s="27"/>
      <c r="DAZ279" s="27"/>
      <c r="DBA279" s="27"/>
      <c r="DBB279" s="27"/>
      <c r="DBC279" s="27"/>
      <c r="DBD279" s="27"/>
      <c r="DBE279" s="27"/>
      <c r="DBF279" s="27"/>
      <c r="DBG279" s="27"/>
      <c r="DBH279" s="27"/>
      <c r="DBI279" s="27"/>
      <c r="DBJ279" s="27"/>
      <c r="DBK279" s="27"/>
      <c r="DBL279" s="27"/>
      <c r="DBM279" s="27"/>
      <c r="DBN279" s="27"/>
      <c r="DBO279" s="27"/>
      <c r="DBP279" s="27"/>
      <c r="DBQ279" s="27"/>
      <c r="DBR279" s="27"/>
      <c r="DBS279" s="27"/>
      <c r="DBT279" s="27"/>
      <c r="DBU279" s="27"/>
      <c r="DBV279" s="27"/>
      <c r="DBW279" s="27"/>
      <c r="DBX279" s="27"/>
      <c r="DBY279" s="27"/>
      <c r="DBZ279" s="27"/>
      <c r="DCA279" s="27"/>
      <c r="DCB279" s="27"/>
      <c r="DCC279" s="27"/>
      <c r="DCD279" s="27"/>
      <c r="DCE279" s="27"/>
      <c r="DCF279" s="27"/>
      <c r="DCG279" s="27"/>
      <c r="DCH279" s="27"/>
      <c r="DCI279" s="27"/>
      <c r="DCJ279" s="27"/>
      <c r="DCK279" s="27"/>
      <c r="DCL279" s="27"/>
      <c r="DCM279" s="27"/>
      <c r="DCN279" s="27"/>
      <c r="DCO279" s="27"/>
      <c r="DCP279" s="27"/>
      <c r="DCQ279" s="27"/>
      <c r="DCR279" s="27"/>
      <c r="DCS279" s="27"/>
      <c r="DCT279" s="27"/>
      <c r="DCU279" s="27"/>
      <c r="DCV279" s="27"/>
      <c r="DCW279" s="27"/>
      <c r="DCX279" s="27"/>
      <c r="DCY279" s="27"/>
      <c r="DCZ279" s="27"/>
      <c r="DDA279" s="27"/>
      <c r="DDB279" s="27"/>
      <c r="DDC279" s="27"/>
      <c r="DDD279" s="27"/>
      <c r="DDE279" s="27"/>
      <c r="DDF279" s="27"/>
      <c r="DDG279" s="27"/>
      <c r="DDH279" s="27"/>
      <c r="DDI279" s="27"/>
      <c r="DDJ279" s="27"/>
      <c r="DDK279" s="27"/>
      <c r="DDL279" s="27"/>
      <c r="DDM279" s="27"/>
      <c r="DDN279" s="27"/>
      <c r="DDO279" s="27"/>
      <c r="DDP279" s="27"/>
      <c r="DDQ279" s="27"/>
      <c r="DDR279" s="27"/>
      <c r="DDS279" s="27"/>
      <c r="DDT279" s="27"/>
      <c r="DDU279" s="27"/>
      <c r="DDV279" s="27"/>
      <c r="DDW279" s="27"/>
      <c r="DDX279" s="27"/>
      <c r="DDY279" s="27"/>
      <c r="DDZ279" s="27"/>
      <c r="DEA279" s="27"/>
      <c r="DEB279" s="27"/>
      <c r="DEC279" s="27"/>
      <c r="DED279" s="27"/>
      <c r="DEE279" s="27"/>
      <c r="DEF279" s="27"/>
      <c r="DEG279" s="27"/>
      <c r="DEH279" s="27"/>
      <c r="DEI279" s="27"/>
      <c r="DEJ279" s="27"/>
      <c r="DEK279" s="27"/>
      <c r="DEL279" s="27"/>
      <c r="DEM279" s="27"/>
      <c r="DEN279" s="27"/>
      <c r="DEO279" s="27"/>
      <c r="DEP279" s="27"/>
      <c r="DEQ279" s="27"/>
      <c r="DER279" s="27"/>
      <c r="DES279" s="27"/>
      <c r="DET279" s="27"/>
      <c r="DEU279" s="27"/>
      <c r="DEV279" s="27"/>
      <c r="DEW279" s="27"/>
      <c r="DEX279" s="27"/>
      <c r="DEY279" s="27"/>
      <c r="DEZ279" s="27"/>
      <c r="DFA279" s="27"/>
      <c r="DFB279" s="27"/>
      <c r="DFC279" s="27"/>
      <c r="DFD279" s="27"/>
      <c r="DFE279" s="27"/>
      <c r="DFF279" s="27"/>
      <c r="DFG279" s="27"/>
      <c r="DFH279" s="27"/>
      <c r="DFI279" s="27"/>
      <c r="DFJ279" s="27"/>
      <c r="DFK279" s="27"/>
      <c r="DFL279" s="27"/>
      <c r="DFM279" s="27"/>
      <c r="DFN279" s="27"/>
      <c r="DFO279" s="27"/>
      <c r="DFP279" s="27"/>
      <c r="DFQ279" s="27"/>
      <c r="DFR279" s="27"/>
      <c r="DFS279" s="27"/>
      <c r="DFT279" s="27"/>
      <c r="DFU279" s="27"/>
      <c r="DFV279" s="27"/>
      <c r="DFW279" s="27"/>
      <c r="DFX279" s="27"/>
      <c r="DFY279" s="27"/>
      <c r="DFZ279" s="27"/>
      <c r="DGA279" s="27"/>
      <c r="DGB279" s="27"/>
      <c r="DGC279" s="27"/>
      <c r="DGD279" s="27"/>
      <c r="DGE279" s="27"/>
      <c r="DGF279" s="27"/>
      <c r="DGG279" s="27"/>
      <c r="DGH279" s="27"/>
      <c r="DGI279" s="27"/>
      <c r="DGJ279" s="27"/>
      <c r="DGK279" s="27"/>
      <c r="DGL279" s="27"/>
      <c r="DGM279" s="27"/>
      <c r="DGN279" s="27"/>
      <c r="DGO279" s="27"/>
      <c r="DGP279" s="27"/>
      <c r="DGQ279" s="27"/>
      <c r="DGR279" s="27"/>
      <c r="DGS279" s="27"/>
      <c r="DGT279" s="27"/>
      <c r="DGU279" s="27"/>
      <c r="DGV279" s="27"/>
      <c r="DGW279" s="27"/>
      <c r="DGX279" s="27"/>
      <c r="DGY279" s="27"/>
      <c r="DGZ279" s="27"/>
      <c r="DHA279" s="27"/>
      <c r="DHB279" s="27"/>
      <c r="DHC279" s="27"/>
      <c r="DHD279" s="27"/>
      <c r="DHE279" s="27"/>
      <c r="DHF279" s="27"/>
      <c r="DHG279" s="27"/>
      <c r="DHH279" s="27"/>
      <c r="DHI279" s="27"/>
      <c r="DHJ279" s="27"/>
      <c r="DHK279" s="27"/>
      <c r="DHL279" s="27"/>
      <c r="DHM279" s="27"/>
      <c r="DHN279" s="27"/>
      <c r="DHO279" s="27"/>
      <c r="DHP279" s="27"/>
      <c r="DHQ279" s="27"/>
      <c r="DHR279" s="27"/>
      <c r="DHS279" s="27"/>
      <c r="DHT279" s="27"/>
      <c r="DHU279" s="27"/>
      <c r="DHV279" s="27"/>
      <c r="DHW279" s="27"/>
      <c r="DHX279" s="27"/>
      <c r="DHY279" s="27"/>
      <c r="DHZ279" s="27"/>
      <c r="DIA279" s="27"/>
      <c r="DIB279" s="27"/>
      <c r="DIC279" s="27"/>
      <c r="DID279" s="27"/>
      <c r="DIE279" s="27"/>
      <c r="DIF279" s="27"/>
      <c r="DIG279" s="27"/>
      <c r="DIH279" s="27"/>
      <c r="DII279" s="27"/>
      <c r="DIJ279" s="27"/>
      <c r="DIK279" s="27"/>
      <c r="DIL279" s="27"/>
      <c r="DIM279" s="27"/>
      <c r="DIN279" s="27"/>
      <c r="DIO279" s="27"/>
      <c r="DIP279" s="27"/>
      <c r="DIQ279" s="27"/>
      <c r="DIR279" s="27"/>
      <c r="DIS279" s="27"/>
      <c r="DIT279" s="27"/>
      <c r="DIU279" s="27"/>
      <c r="DIV279" s="27"/>
      <c r="DIW279" s="27"/>
      <c r="DIX279" s="27"/>
      <c r="DIY279" s="27"/>
      <c r="DIZ279" s="27"/>
      <c r="DJA279" s="27"/>
      <c r="DJB279" s="27"/>
      <c r="DJC279" s="27"/>
      <c r="DJD279" s="27"/>
      <c r="DJE279" s="27"/>
      <c r="DJF279" s="27"/>
      <c r="DJG279" s="27"/>
      <c r="DJH279" s="27"/>
      <c r="DJI279" s="27"/>
      <c r="DJJ279" s="27"/>
      <c r="DJK279" s="27"/>
      <c r="DJL279" s="27"/>
      <c r="DJM279" s="27"/>
      <c r="DJN279" s="27"/>
      <c r="DJO279" s="27"/>
      <c r="DJP279" s="27"/>
      <c r="DJQ279" s="27"/>
      <c r="DJR279" s="27"/>
      <c r="DJS279" s="27"/>
      <c r="DJT279" s="27"/>
      <c r="DJU279" s="27"/>
      <c r="DJV279" s="27"/>
      <c r="DJW279" s="27"/>
      <c r="DJX279" s="27"/>
      <c r="DJY279" s="27"/>
      <c r="DJZ279" s="27"/>
      <c r="DKA279" s="27"/>
      <c r="DKB279" s="27"/>
      <c r="DKC279" s="27"/>
      <c r="DKD279" s="27"/>
      <c r="DKE279" s="27"/>
      <c r="DKF279" s="27"/>
      <c r="DKG279" s="27"/>
      <c r="DKH279" s="27"/>
      <c r="DKI279" s="27"/>
      <c r="DKJ279" s="27"/>
      <c r="DKK279" s="27"/>
      <c r="DKL279" s="27"/>
      <c r="DKM279" s="27"/>
      <c r="DKN279" s="27"/>
      <c r="DKO279" s="27"/>
      <c r="DKP279" s="27"/>
      <c r="DKQ279" s="27"/>
      <c r="DKR279" s="27"/>
      <c r="DKS279" s="27"/>
      <c r="DKT279" s="27"/>
      <c r="DKU279" s="27"/>
      <c r="DKV279" s="27"/>
      <c r="DKW279" s="27"/>
      <c r="DKX279" s="27"/>
      <c r="DKY279" s="27"/>
      <c r="DKZ279" s="27"/>
      <c r="DLA279" s="27"/>
      <c r="DLB279" s="27"/>
      <c r="DLC279" s="27"/>
      <c r="DLD279" s="27"/>
      <c r="DLE279" s="27"/>
      <c r="DLF279" s="27"/>
      <c r="DLG279" s="27"/>
      <c r="DLH279" s="27"/>
      <c r="DLI279" s="27"/>
      <c r="DLJ279" s="27"/>
      <c r="DLK279" s="27"/>
      <c r="DLL279" s="27"/>
      <c r="DLM279" s="27"/>
      <c r="DLN279" s="27"/>
      <c r="DLO279" s="27"/>
      <c r="DLP279" s="27"/>
      <c r="DLQ279" s="27"/>
      <c r="DLR279" s="27"/>
      <c r="DLS279" s="27"/>
      <c r="DLT279" s="27"/>
      <c r="DLU279" s="27"/>
      <c r="DLV279" s="27"/>
      <c r="DLW279" s="27"/>
      <c r="DLX279" s="27"/>
      <c r="DLY279" s="27"/>
      <c r="DLZ279" s="27"/>
      <c r="DMA279" s="27"/>
      <c r="DMB279" s="27"/>
      <c r="DMC279" s="27"/>
      <c r="DMD279" s="27"/>
      <c r="DME279" s="27"/>
      <c r="DMF279" s="27"/>
      <c r="DMG279" s="27"/>
      <c r="DMH279" s="27"/>
      <c r="DMI279" s="27"/>
      <c r="DMJ279" s="27"/>
      <c r="DMK279" s="27"/>
      <c r="DML279" s="27"/>
      <c r="DMM279" s="27"/>
      <c r="DMN279" s="27"/>
      <c r="DMO279" s="27"/>
      <c r="DMP279" s="27"/>
      <c r="DMQ279" s="27"/>
      <c r="DMR279" s="27"/>
      <c r="DMS279" s="27"/>
      <c r="DMT279" s="27"/>
      <c r="DMU279" s="27"/>
      <c r="DMV279" s="27"/>
      <c r="DMW279" s="27"/>
      <c r="DMX279" s="27"/>
      <c r="DMY279" s="27"/>
      <c r="DMZ279" s="27"/>
      <c r="DNA279" s="27"/>
      <c r="DNB279" s="27"/>
      <c r="DNC279" s="27"/>
      <c r="DND279" s="27"/>
      <c r="DNE279" s="27"/>
      <c r="DNF279" s="27"/>
      <c r="DNG279" s="27"/>
      <c r="DNH279" s="27"/>
      <c r="DNI279" s="27"/>
      <c r="DNJ279" s="27"/>
      <c r="DNK279" s="27"/>
      <c r="DNL279" s="27"/>
      <c r="DNM279" s="27"/>
      <c r="DNN279" s="27"/>
      <c r="DNO279" s="27"/>
      <c r="DNP279" s="27"/>
      <c r="DNQ279" s="27"/>
      <c r="DNR279" s="27"/>
      <c r="DNS279" s="27"/>
      <c r="DNT279" s="27"/>
      <c r="DNU279" s="27"/>
      <c r="DNV279" s="27"/>
      <c r="DNW279" s="27"/>
      <c r="DNX279" s="27"/>
      <c r="DNY279" s="27"/>
      <c r="DNZ279" s="27"/>
      <c r="DOA279" s="27"/>
      <c r="DOB279" s="27"/>
      <c r="DOC279" s="27"/>
      <c r="DOD279" s="27"/>
      <c r="DOE279" s="27"/>
      <c r="DOF279" s="27"/>
      <c r="DOG279" s="27"/>
      <c r="DOH279" s="27"/>
      <c r="DOI279" s="27"/>
      <c r="DOJ279" s="27"/>
      <c r="DOK279" s="27"/>
      <c r="DOL279" s="27"/>
      <c r="DOM279" s="27"/>
      <c r="DON279" s="27"/>
      <c r="DOO279" s="27"/>
      <c r="DOP279" s="27"/>
      <c r="DOQ279" s="27"/>
      <c r="DOR279" s="27"/>
      <c r="DOS279" s="27"/>
      <c r="DOT279" s="27"/>
      <c r="DOU279" s="27"/>
      <c r="DOV279" s="27"/>
      <c r="DOW279" s="27"/>
      <c r="DOX279" s="27"/>
      <c r="DOY279" s="27"/>
      <c r="DOZ279" s="27"/>
      <c r="DPA279" s="27"/>
      <c r="DPB279" s="27"/>
      <c r="DPC279" s="27"/>
      <c r="DPD279" s="27"/>
      <c r="DPE279" s="27"/>
      <c r="DPF279" s="27"/>
      <c r="DPG279" s="27"/>
      <c r="DPH279" s="27"/>
      <c r="DPI279" s="27"/>
      <c r="DPJ279" s="27"/>
      <c r="DPK279" s="27"/>
      <c r="DPL279" s="27"/>
      <c r="DPM279" s="27"/>
      <c r="DPN279" s="27"/>
      <c r="DPO279" s="27"/>
      <c r="DPP279" s="27"/>
      <c r="DPQ279" s="27"/>
      <c r="DPR279" s="27"/>
      <c r="DPS279" s="27"/>
      <c r="DPT279" s="27"/>
      <c r="DPU279" s="27"/>
      <c r="DPV279" s="27"/>
      <c r="DPW279" s="27"/>
      <c r="DPX279" s="27"/>
      <c r="DPY279" s="27"/>
      <c r="DPZ279" s="27"/>
      <c r="DQA279" s="27"/>
      <c r="DQB279" s="27"/>
      <c r="DQC279" s="27"/>
      <c r="DQD279" s="27"/>
      <c r="DQE279" s="27"/>
      <c r="DQF279" s="27"/>
      <c r="DQG279" s="27"/>
      <c r="DQH279" s="27"/>
      <c r="DQI279" s="27"/>
      <c r="DQJ279" s="27"/>
      <c r="DQK279" s="27"/>
      <c r="DQL279" s="27"/>
      <c r="DQM279" s="27"/>
      <c r="DQN279" s="27"/>
      <c r="DQO279" s="27"/>
      <c r="DQP279" s="27"/>
      <c r="DQQ279" s="27"/>
      <c r="DQR279" s="27"/>
      <c r="DQS279" s="27"/>
      <c r="DQT279" s="27"/>
      <c r="DQU279" s="27"/>
      <c r="DQV279" s="27"/>
      <c r="DQW279" s="27"/>
      <c r="DQX279" s="27"/>
      <c r="DQY279" s="27"/>
      <c r="DQZ279" s="27"/>
      <c r="DRA279" s="27"/>
      <c r="DRB279" s="27"/>
      <c r="DRC279" s="27"/>
      <c r="DRD279" s="27"/>
      <c r="DRE279" s="27"/>
      <c r="DRF279" s="27"/>
      <c r="DRG279" s="27"/>
      <c r="DRH279" s="27"/>
      <c r="DRI279" s="27"/>
      <c r="DRJ279" s="27"/>
      <c r="DRK279" s="27"/>
      <c r="DRL279" s="27"/>
      <c r="DRM279" s="27"/>
      <c r="DRN279" s="27"/>
      <c r="DRO279" s="27"/>
      <c r="DRP279" s="27"/>
      <c r="DRQ279" s="27"/>
      <c r="DRR279" s="27"/>
      <c r="DRS279" s="27"/>
      <c r="DRT279" s="27"/>
      <c r="DRU279" s="27"/>
      <c r="DRV279" s="27"/>
      <c r="DRW279" s="27"/>
      <c r="DRX279" s="27"/>
      <c r="DRY279" s="27"/>
      <c r="DRZ279" s="27"/>
      <c r="DSA279" s="27"/>
      <c r="DSB279" s="27"/>
      <c r="DSC279" s="27"/>
      <c r="DSD279" s="27"/>
      <c r="DSE279" s="27"/>
      <c r="DSF279" s="27"/>
      <c r="DSG279" s="27"/>
      <c r="DSH279" s="27"/>
      <c r="DSI279" s="27"/>
      <c r="DSJ279" s="27"/>
      <c r="DSK279" s="27"/>
      <c r="DSL279" s="27"/>
      <c r="DSM279" s="27"/>
      <c r="DSN279" s="27"/>
      <c r="DSO279" s="27"/>
      <c r="DSP279" s="27"/>
      <c r="DSQ279" s="27"/>
      <c r="DSR279" s="27"/>
      <c r="DSS279" s="27"/>
      <c r="DST279" s="27"/>
      <c r="DSU279" s="27"/>
      <c r="DSV279" s="27"/>
      <c r="DSW279" s="27"/>
      <c r="DSX279" s="27"/>
      <c r="DSY279" s="27"/>
      <c r="DSZ279" s="27"/>
      <c r="DTA279" s="27"/>
      <c r="DTB279" s="27"/>
      <c r="DTC279" s="27"/>
      <c r="DTD279" s="27"/>
      <c r="DTE279" s="27"/>
      <c r="DTF279" s="27"/>
      <c r="DTG279" s="27"/>
      <c r="DTH279" s="27"/>
      <c r="DTI279" s="27"/>
      <c r="DTJ279" s="27"/>
      <c r="DTK279" s="27"/>
      <c r="DTL279" s="27"/>
      <c r="DTM279" s="27"/>
      <c r="DTN279" s="27"/>
      <c r="DTO279" s="27"/>
      <c r="DTP279" s="27"/>
      <c r="DTQ279" s="27"/>
      <c r="DTR279" s="27"/>
      <c r="DTS279" s="27"/>
      <c r="DTT279" s="27"/>
      <c r="DTU279" s="27"/>
      <c r="DTV279" s="27"/>
      <c r="DTW279" s="27"/>
      <c r="DTX279" s="27"/>
      <c r="DTY279" s="27"/>
      <c r="DTZ279" s="27"/>
      <c r="DUA279" s="27"/>
      <c r="DUB279" s="27"/>
      <c r="DUC279" s="27"/>
      <c r="DUD279" s="27"/>
      <c r="DUE279" s="27"/>
      <c r="DUF279" s="27"/>
      <c r="DUG279" s="27"/>
      <c r="DUH279" s="27"/>
      <c r="DUI279" s="27"/>
      <c r="DUJ279" s="27"/>
      <c r="DUK279" s="27"/>
      <c r="DUL279" s="27"/>
      <c r="DUM279" s="27"/>
      <c r="DUN279" s="27"/>
      <c r="DUO279" s="27"/>
      <c r="DUP279" s="27"/>
      <c r="DUQ279" s="27"/>
      <c r="DUR279" s="27"/>
      <c r="DUS279" s="27"/>
      <c r="DUT279" s="27"/>
      <c r="DUU279" s="27"/>
      <c r="DUV279" s="27"/>
      <c r="DUW279" s="27"/>
      <c r="DUX279" s="27"/>
      <c r="DUY279" s="27"/>
      <c r="DUZ279" s="27"/>
      <c r="DVA279" s="27"/>
      <c r="DVB279" s="27"/>
      <c r="DVC279" s="27"/>
      <c r="DVD279" s="27"/>
      <c r="DVE279" s="27"/>
      <c r="DVF279" s="27"/>
      <c r="DVG279" s="27"/>
      <c r="DVH279" s="27"/>
      <c r="DVI279" s="27"/>
      <c r="DVJ279" s="27"/>
      <c r="DVK279" s="27"/>
      <c r="DVL279" s="27"/>
      <c r="DVM279" s="27"/>
      <c r="DVN279" s="27"/>
      <c r="DVO279" s="27"/>
      <c r="DVP279" s="27"/>
      <c r="DVQ279" s="27"/>
      <c r="DVR279" s="27"/>
      <c r="DVS279" s="27"/>
      <c r="DVT279" s="27"/>
      <c r="DVU279" s="27"/>
      <c r="DVV279" s="27"/>
      <c r="DVW279" s="27"/>
      <c r="DVX279" s="27"/>
      <c r="DVY279" s="27"/>
      <c r="DVZ279" s="27"/>
      <c r="DWA279" s="27"/>
      <c r="DWB279" s="27"/>
      <c r="DWC279" s="27"/>
      <c r="DWD279" s="27"/>
      <c r="DWE279" s="27"/>
      <c r="DWF279" s="27"/>
      <c r="DWG279" s="27"/>
      <c r="DWH279" s="27"/>
      <c r="DWI279" s="27"/>
      <c r="DWJ279" s="27"/>
      <c r="DWK279" s="27"/>
      <c r="DWL279" s="27"/>
      <c r="DWM279" s="27"/>
      <c r="DWN279" s="27"/>
      <c r="DWO279" s="27"/>
      <c r="DWP279" s="27"/>
      <c r="DWQ279" s="27"/>
      <c r="DWR279" s="27"/>
      <c r="DWS279" s="27"/>
      <c r="DWT279" s="27"/>
      <c r="DWU279" s="27"/>
      <c r="DWV279" s="27"/>
      <c r="DWW279" s="27"/>
      <c r="DWX279" s="27"/>
      <c r="DWY279" s="27"/>
      <c r="DWZ279" s="27"/>
      <c r="DXA279" s="27"/>
      <c r="DXB279" s="27"/>
      <c r="DXC279" s="27"/>
      <c r="DXD279" s="27"/>
      <c r="DXE279" s="27"/>
      <c r="DXF279" s="27"/>
      <c r="DXG279" s="27"/>
      <c r="DXH279" s="27"/>
      <c r="DXI279" s="27"/>
      <c r="DXJ279" s="27"/>
      <c r="DXK279" s="27"/>
      <c r="DXL279" s="27"/>
      <c r="DXM279" s="27"/>
      <c r="DXN279" s="27"/>
      <c r="DXO279" s="27"/>
      <c r="DXP279" s="27"/>
      <c r="DXQ279" s="27"/>
      <c r="DXR279" s="27"/>
      <c r="DXS279" s="27"/>
      <c r="DXT279" s="27"/>
      <c r="DXU279" s="27"/>
      <c r="DXV279" s="27"/>
      <c r="DXW279" s="27"/>
      <c r="DXX279" s="27"/>
      <c r="DXY279" s="27"/>
      <c r="DXZ279" s="27"/>
      <c r="DYA279" s="27"/>
      <c r="DYB279" s="27"/>
      <c r="DYC279" s="27"/>
      <c r="DYD279" s="27"/>
      <c r="DYE279" s="27"/>
      <c r="DYF279" s="27"/>
      <c r="DYG279" s="27"/>
      <c r="DYH279" s="27"/>
      <c r="DYI279" s="27"/>
      <c r="DYJ279" s="27"/>
      <c r="DYK279" s="27"/>
      <c r="DYL279" s="27"/>
      <c r="DYM279" s="27"/>
      <c r="DYN279" s="27"/>
      <c r="DYO279" s="27"/>
      <c r="DYP279" s="27"/>
      <c r="DYQ279" s="27"/>
      <c r="DYR279" s="27"/>
      <c r="DYS279" s="27"/>
      <c r="DYT279" s="27"/>
      <c r="DYU279" s="27"/>
      <c r="DYV279" s="27"/>
      <c r="DYW279" s="27"/>
      <c r="DYX279" s="27"/>
      <c r="DYY279" s="27"/>
      <c r="DYZ279" s="27"/>
      <c r="DZA279" s="27"/>
      <c r="DZB279" s="27"/>
      <c r="DZC279" s="27"/>
      <c r="DZD279" s="27"/>
      <c r="DZE279" s="27"/>
      <c r="DZF279" s="27"/>
      <c r="DZG279" s="27"/>
      <c r="DZH279" s="27"/>
      <c r="DZI279" s="27"/>
      <c r="DZJ279" s="27"/>
      <c r="DZK279" s="27"/>
      <c r="DZL279" s="27"/>
      <c r="DZM279" s="27"/>
      <c r="DZN279" s="27"/>
      <c r="DZO279" s="27"/>
      <c r="DZP279" s="27"/>
      <c r="DZQ279" s="27"/>
      <c r="DZR279" s="27"/>
      <c r="DZS279" s="27"/>
      <c r="DZT279" s="27"/>
      <c r="DZU279" s="27"/>
      <c r="DZV279" s="27"/>
      <c r="DZW279" s="27"/>
      <c r="DZX279" s="27"/>
      <c r="DZY279" s="27"/>
      <c r="DZZ279" s="27"/>
      <c r="EAA279" s="27"/>
      <c r="EAB279" s="27"/>
      <c r="EAC279" s="27"/>
      <c r="EAD279" s="27"/>
      <c r="EAE279" s="27"/>
      <c r="EAF279" s="27"/>
      <c r="EAG279" s="27"/>
      <c r="EAH279" s="27"/>
      <c r="EAI279" s="27"/>
      <c r="EAJ279" s="27"/>
      <c r="EAK279" s="27"/>
      <c r="EAL279" s="27"/>
      <c r="EAM279" s="27"/>
      <c r="EAN279" s="27"/>
      <c r="EAO279" s="27"/>
      <c r="EAP279" s="27"/>
      <c r="EAQ279" s="27"/>
      <c r="EAR279" s="27"/>
      <c r="EAS279" s="27"/>
      <c r="EAT279" s="27"/>
      <c r="EAU279" s="27"/>
      <c r="EAV279" s="27"/>
      <c r="EAW279" s="27"/>
      <c r="EAX279" s="27"/>
      <c r="EAY279" s="27"/>
      <c r="EAZ279" s="27"/>
      <c r="EBA279" s="27"/>
      <c r="EBB279" s="27"/>
      <c r="EBC279" s="27"/>
      <c r="EBD279" s="27"/>
      <c r="EBE279" s="27"/>
      <c r="EBF279" s="27"/>
      <c r="EBG279" s="27"/>
      <c r="EBH279" s="27"/>
      <c r="EBI279" s="27"/>
      <c r="EBJ279" s="27"/>
      <c r="EBK279" s="27"/>
      <c r="EBL279" s="27"/>
      <c r="EBM279" s="27"/>
      <c r="EBN279" s="27"/>
      <c r="EBO279" s="27"/>
      <c r="EBP279" s="27"/>
      <c r="EBQ279" s="27"/>
      <c r="EBR279" s="27"/>
      <c r="EBS279" s="27"/>
      <c r="EBT279" s="27"/>
      <c r="EBU279" s="27"/>
      <c r="EBV279" s="27"/>
      <c r="EBW279" s="27"/>
      <c r="EBX279" s="27"/>
      <c r="EBY279" s="27"/>
      <c r="EBZ279" s="27"/>
      <c r="ECA279" s="27"/>
      <c r="ECB279" s="27"/>
      <c r="ECC279" s="27"/>
      <c r="ECD279" s="27"/>
      <c r="ECE279" s="27"/>
      <c r="ECF279" s="27"/>
      <c r="ECG279" s="27"/>
      <c r="ECH279" s="27"/>
      <c r="ECI279" s="27"/>
      <c r="ECJ279" s="27"/>
      <c r="ECK279" s="27"/>
      <c r="ECL279" s="27"/>
      <c r="ECM279" s="27"/>
      <c r="ECN279" s="27"/>
      <c r="ECO279" s="27"/>
      <c r="ECP279" s="27"/>
      <c r="ECQ279" s="27"/>
      <c r="ECR279" s="27"/>
      <c r="ECS279" s="27"/>
      <c r="ECT279" s="27"/>
      <c r="ECU279" s="27"/>
      <c r="ECV279" s="27"/>
      <c r="ECW279" s="27"/>
      <c r="ECX279" s="27"/>
      <c r="ECY279" s="27"/>
      <c r="ECZ279" s="27"/>
      <c r="EDA279" s="27"/>
      <c r="EDB279" s="27"/>
      <c r="EDC279" s="27"/>
      <c r="EDD279" s="27"/>
      <c r="EDE279" s="27"/>
      <c r="EDF279" s="27"/>
      <c r="EDG279" s="27"/>
      <c r="EDH279" s="27"/>
      <c r="EDI279" s="27"/>
      <c r="EDJ279" s="27"/>
      <c r="EDK279" s="27"/>
      <c r="EDL279" s="27"/>
      <c r="EDM279" s="27"/>
      <c r="EDN279" s="27"/>
      <c r="EDO279" s="27"/>
      <c r="EDP279" s="27"/>
      <c r="EDQ279" s="27"/>
      <c r="EDR279" s="27"/>
      <c r="EDS279" s="27"/>
      <c r="EDT279" s="27"/>
      <c r="EDU279" s="27"/>
      <c r="EDV279" s="27"/>
      <c r="EDW279" s="27"/>
      <c r="EDX279" s="27"/>
      <c r="EDY279" s="27"/>
      <c r="EDZ279" s="27"/>
      <c r="EEA279" s="27"/>
      <c r="EEB279" s="27"/>
      <c r="EEC279" s="27"/>
      <c r="EED279" s="27"/>
      <c r="EEE279" s="27"/>
      <c r="EEF279" s="27"/>
      <c r="EEG279" s="27"/>
      <c r="EEH279" s="27"/>
      <c r="EEI279" s="27"/>
      <c r="EEJ279" s="27"/>
      <c r="EEK279" s="27"/>
      <c r="EEL279" s="27"/>
      <c r="EEM279" s="27"/>
      <c r="EEN279" s="27"/>
      <c r="EEO279" s="27"/>
      <c r="EEP279" s="27"/>
      <c r="EEQ279" s="27"/>
      <c r="EER279" s="27"/>
      <c r="EES279" s="27"/>
      <c r="EET279" s="27"/>
      <c r="EEU279" s="27"/>
      <c r="EEV279" s="27"/>
      <c r="EEW279" s="27"/>
      <c r="EEX279" s="27"/>
      <c r="EEY279" s="27"/>
      <c r="EEZ279" s="27"/>
      <c r="EFA279" s="27"/>
      <c r="EFB279" s="27"/>
      <c r="EFC279" s="27"/>
      <c r="EFD279" s="27"/>
      <c r="EFE279" s="27"/>
      <c r="EFF279" s="27"/>
      <c r="EFG279" s="27"/>
      <c r="EFH279" s="27"/>
      <c r="EFI279" s="27"/>
      <c r="EFJ279" s="27"/>
      <c r="EFK279" s="27"/>
      <c r="EFL279" s="27"/>
      <c r="EFM279" s="27"/>
      <c r="EFN279" s="27"/>
      <c r="EFO279" s="27"/>
      <c r="EFP279" s="27"/>
      <c r="EFQ279" s="27"/>
      <c r="EFR279" s="27"/>
      <c r="EFS279" s="27"/>
      <c r="EFT279" s="27"/>
      <c r="EFU279" s="27"/>
      <c r="EFV279" s="27"/>
      <c r="EFW279" s="27"/>
      <c r="EFX279" s="27"/>
      <c r="EFY279" s="27"/>
      <c r="EFZ279" s="27"/>
      <c r="EGA279" s="27"/>
      <c r="EGB279" s="27"/>
      <c r="EGC279" s="27"/>
      <c r="EGD279" s="27"/>
      <c r="EGE279" s="27"/>
      <c r="EGF279" s="27"/>
      <c r="EGG279" s="27"/>
      <c r="EGH279" s="27"/>
      <c r="EGI279" s="27"/>
      <c r="EGJ279" s="27"/>
      <c r="EGK279" s="27"/>
      <c r="EGL279" s="27"/>
      <c r="EGM279" s="27"/>
      <c r="EGN279" s="27"/>
      <c r="EGO279" s="27"/>
      <c r="EGP279" s="27"/>
      <c r="EGQ279" s="27"/>
      <c r="EGR279" s="27"/>
      <c r="EGS279" s="27"/>
      <c r="EGT279" s="27"/>
      <c r="EGU279" s="27"/>
      <c r="EGV279" s="27"/>
      <c r="EGW279" s="27"/>
      <c r="EGX279" s="27"/>
      <c r="EGY279" s="27"/>
      <c r="EGZ279" s="27"/>
      <c r="EHA279" s="27"/>
      <c r="EHB279" s="27"/>
      <c r="EHC279" s="27"/>
      <c r="EHD279" s="27"/>
      <c r="EHE279" s="27"/>
      <c r="EHF279" s="27"/>
      <c r="EHG279" s="27"/>
      <c r="EHH279" s="27"/>
      <c r="EHI279" s="27"/>
      <c r="EHJ279" s="27"/>
      <c r="EHK279" s="27"/>
      <c r="EHL279" s="27"/>
      <c r="EHM279" s="27"/>
      <c r="EHN279" s="27"/>
      <c r="EHO279" s="27"/>
      <c r="EHP279" s="27"/>
      <c r="EHQ279" s="27"/>
      <c r="EHR279" s="27"/>
      <c r="EHS279" s="27"/>
      <c r="EHT279" s="27"/>
      <c r="EHU279" s="27"/>
      <c r="EHV279" s="27"/>
      <c r="EHW279" s="27"/>
      <c r="EHX279" s="27"/>
      <c r="EHY279" s="27"/>
      <c r="EHZ279" s="27"/>
      <c r="EIA279" s="27"/>
      <c r="EIB279" s="27"/>
      <c r="EIC279" s="27"/>
      <c r="EID279" s="27"/>
      <c r="EIE279" s="27"/>
      <c r="EIF279" s="27"/>
      <c r="EIG279" s="27"/>
      <c r="EIH279" s="27"/>
      <c r="EII279" s="27"/>
      <c r="EIJ279" s="27"/>
      <c r="EIK279" s="27"/>
      <c r="EIL279" s="27"/>
      <c r="EIM279" s="27"/>
      <c r="EIN279" s="27"/>
      <c r="EIO279" s="27"/>
      <c r="EIP279" s="27"/>
      <c r="EIQ279" s="27"/>
      <c r="EIR279" s="27"/>
      <c r="EIS279" s="27"/>
      <c r="EIT279" s="27"/>
      <c r="EIU279" s="27"/>
      <c r="EIV279" s="27"/>
      <c r="EIW279" s="27"/>
      <c r="EIX279" s="27"/>
      <c r="EIY279" s="27"/>
      <c r="EIZ279" s="27"/>
      <c r="EJA279" s="27"/>
      <c r="EJB279" s="27"/>
      <c r="EJC279" s="27"/>
      <c r="EJD279" s="27"/>
      <c r="EJE279" s="27"/>
      <c r="EJF279" s="27"/>
      <c r="EJG279" s="27"/>
      <c r="EJH279" s="27"/>
      <c r="EJI279" s="27"/>
      <c r="EJJ279" s="27"/>
      <c r="EJK279" s="27"/>
      <c r="EJL279" s="27"/>
      <c r="EJM279" s="27"/>
      <c r="EJN279" s="27"/>
      <c r="EJO279" s="27"/>
      <c r="EJP279" s="27"/>
      <c r="EJQ279" s="27"/>
      <c r="EJR279" s="27"/>
      <c r="EJS279" s="27"/>
      <c r="EJT279" s="27"/>
      <c r="EJU279" s="27"/>
      <c r="EJV279" s="27"/>
      <c r="EJW279" s="27"/>
      <c r="EJX279" s="27"/>
      <c r="EJY279" s="27"/>
      <c r="EJZ279" s="27"/>
      <c r="EKA279" s="27"/>
      <c r="EKB279" s="27"/>
      <c r="EKC279" s="27"/>
      <c r="EKD279" s="27"/>
      <c r="EKE279" s="27"/>
      <c r="EKF279" s="27"/>
      <c r="EKG279" s="27"/>
      <c r="EKH279" s="27"/>
      <c r="EKI279" s="27"/>
      <c r="EKJ279" s="27"/>
      <c r="EKK279" s="27"/>
      <c r="EKL279" s="27"/>
      <c r="EKM279" s="27"/>
      <c r="EKN279" s="27"/>
      <c r="EKO279" s="27"/>
      <c r="EKP279" s="27"/>
      <c r="EKQ279" s="27"/>
      <c r="EKR279" s="27"/>
      <c r="EKS279" s="27"/>
      <c r="EKT279" s="27"/>
      <c r="EKU279" s="27"/>
      <c r="EKV279" s="27"/>
      <c r="EKW279" s="27"/>
      <c r="EKX279" s="27"/>
      <c r="EKY279" s="27"/>
      <c r="EKZ279" s="27"/>
      <c r="ELA279" s="27"/>
      <c r="ELB279" s="27"/>
      <c r="ELC279" s="27"/>
      <c r="ELD279" s="27"/>
      <c r="ELE279" s="27"/>
      <c r="ELF279" s="27"/>
      <c r="ELG279" s="27"/>
      <c r="ELH279" s="27"/>
      <c r="ELI279" s="27"/>
      <c r="ELJ279" s="27"/>
      <c r="ELK279" s="27"/>
      <c r="ELL279" s="27"/>
      <c r="ELM279" s="27"/>
      <c r="ELN279" s="27"/>
      <c r="ELO279" s="27"/>
      <c r="ELP279" s="27"/>
      <c r="ELQ279" s="27"/>
      <c r="ELR279" s="27"/>
      <c r="ELS279" s="27"/>
      <c r="ELT279" s="27"/>
      <c r="ELU279" s="27"/>
      <c r="ELV279" s="27"/>
      <c r="ELW279" s="27"/>
      <c r="ELX279" s="27"/>
      <c r="ELY279" s="27"/>
      <c r="ELZ279" s="27"/>
      <c r="EMA279" s="27"/>
      <c r="EMB279" s="27"/>
      <c r="EMC279" s="27"/>
      <c r="EMD279" s="27"/>
      <c r="EME279" s="27"/>
      <c r="EMF279" s="27"/>
      <c r="EMG279" s="27"/>
      <c r="EMH279" s="27"/>
      <c r="EMI279" s="27"/>
      <c r="EMJ279" s="27"/>
      <c r="EMK279" s="27"/>
      <c r="EML279" s="27"/>
      <c r="EMM279" s="27"/>
      <c r="EMN279" s="27"/>
      <c r="EMO279" s="27"/>
      <c r="EMP279" s="27"/>
      <c r="EMQ279" s="27"/>
      <c r="EMR279" s="27"/>
      <c r="EMS279" s="27"/>
      <c r="EMT279" s="27"/>
      <c r="EMU279" s="27"/>
      <c r="EMV279" s="27"/>
      <c r="EMW279" s="27"/>
      <c r="EMX279" s="27"/>
      <c r="EMY279" s="27"/>
      <c r="EMZ279" s="27"/>
      <c r="ENA279" s="27"/>
      <c r="ENB279" s="27"/>
      <c r="ENC279" s="27"/>
      <c r="END279" s="27"/>
      <c r="ENE279" s="27"/>
      <c r="ENF279" s="27"/>
      <c r="ENG279" s="27"/>
      <c r="ENH279" s="27"/>
      <c r="ENI279" s="27"/>
      <c r="ENJ279" s="27"/>
      <c r="ENK279" s="27"/>
      <c r="ENL279" s="27"/>
      <c r="ENM279" s="27"/>
      <c r="ENN279" s="27"/>
      <c r="ENO279" s="27"/>
      <c r="ENP279" s="27"/>
      <c r="ENQ279" s="27"/>
      <c r="ENR279" s="27"/>
      <c r="ENS279" s="27"/>
      <c r="ENT279" s="27"/>
      <c r="ENU279" s="27"/>
      <c r="ENV279" s="27"/>
      <c r="ENW279" s="27"/>
      <c r="ENX279" s="27"/>
      <c r="ENY279" s="27"/>
      <c r="ENZ279" s="27"/>
      <c r="EOA279" s="27"/>
      <c r="EOB279" s="27"/>
      <c r="EOC279" s="27"/>
      <c r="EOD279" s="27"/>
      <c r="EOE279" s="27"/>
      <c r="EOF279" s="27"/>
      <c r="EOG279" s="27"/>
      <c r="EOH279" s="27"/>
      <c r="EOI279" s="27"/>
      <c r="EOJ279" s="27"/>
      <c r="EOK279" s="27"/>
      <c r="EOL279" s="27"/>
      <c r="EOM279" s="27"/>
      <c r="EON279" s="27"/>
      <c r="EOO279" s="27"/>
      <c r="EOP279" s="27"/>
      <c r="EOQ279" s="27"/>
      <c r="EOR279" s="27"/>
      <c r="EOS279" s="27"/>
      <c r="EOT279" s="27"/>
      <c r="EOU279" s="27"/>
      <c r="EOV279" s="27"/>
      <c r="EOW279" s="27"/>
      <c r="EOX279" s="27"/>
      <c r="EOY279" s="27"/>
      <c r="EOZ279" s="27"/>
      <c r="EPA279" s="27"/>
      <c r="EPB279" s="27"/>
      <c r="EPC279" s="27"/>
      <c r="EPD279" s="27"/>
      <c r="EPE279" s="27"/>
      <c r="EPF279" s="27"/>
      <c r="EPG279" s="27"/>
      <c r="EPH279" s="27"/>
      <c r="EPI279" s="27"/>
      <c r="EPJ279" s="27"/>
      <c r="EPK279" s="27"/>
      <c r="EPL279" s="27"/>
      <c r="EPM279" s="27"/>
      <c r="EPN279" s="27"/>
      <c r="EPO279" s="27"/>
      <c r="EPP279" s="27"/>
      <c r="EPQ279" s="27"/>
      <c r="EPR279" s="27"/>
      <c r="EPS279" s="27"/>
      <c r="EPT279" s="27"/>
      <c r="EPU279" s="27"/>
      <c r="EPV279" s="27"/>
      <c r="EPW279" s="27"/>
      <c r="EPX279" s="27"/>
      <c r="EPY279" s="27"/>
      <c r="EPZ279" s="27"/>
      <c r="EQA279" s="27"/>
      <c r="EQB279" s="27"/>
      <c r="EQC279" s="27"/>
      <c r="EQD279" s="27"/>
      <c r="EQE279" s="27"/>
      <c r="EQF279" s="27"/>
      <c r="EQG279" s="27"/>
      <c r="EQH279" s="27"/>
      <c r="EQI279" s="27"/>
      <c r="EQJ279" s="27"/>
      <c r="EQK279" s="27"/>
      <c r="EQL279" s="27"/>
      <c r="EQM279" s="27"/>
      <c r="EQN279" s="27"/>
      <c r="EQO279" s="27"/>
      <c r="EQP279" s="27"/>
      <c r="EQQ279" s="27"/>
      <c r="EQR279" s="27"/>
      <c r="EQS279" s="27"/>
      <c r="EQT279" s="27"/>
      <c r="EQU279" s="27"/>
      <c r="EQV279" s="27"/>
      <c r="EQW279" s="27"/>
      <c r="EQX279" s="27"/>
      <c r="EQY279" s="27"/>
      <c r="EQZ279" s="27"/>
      <c r="ERA279" s="27"/>
      <c r="ERB279" s="27"/>
      <c r="ERC279" s="27"/>
      <c r="ERD279" s="27"/>
      <c r="ERE279" s="27"/>
      <c r="ERF279" s="27"/>
      <c r="ERG279" s="27"/>
      <c r="ERH279" s="27"/>
      <c r="ERI279" s="27"/>
      <c r="ERJ279" s="27"/>
      <c r="ERK279" s="27"/>
      <c r="ERL279" s="27"/>
      <c r="ERM279" s="27"/>
      <c r="ERN279" s="27"/>
      <c r="ERO279" s="27"/>
      <c r="ERP279" s="27"/>
      <c r="ERQ279" s="27"/>
      <c r="ERR279" s="27"/>
      <c r="ERS279" s="27"/>
      <c r="ERT279" s="27"/>
      <c r="ERU279" s="27"/>
      <c r="ERV279" s="27"/>
      <c r="ERW279" s="27"/>
      <c r="ERX279" s="27"/>
      <c r="ERY279" s="27"/>
      <c r="ERZ279" s="27"/>
      <c r="ESA279" s="27"/>
      <c r="ESB279" s="27"/>
      <c r="ESC279" s="27"/>
      <c r="ESD279" s="27"/>
      <c r="ESE279" s="27"/>
      <c r="ESF279" s="27"/>
      <c r="ESG279" s="27"/>
      <c r="ESH279" s="27"/>
      <c r="ESI279" s="27"/>
      <c r="ESJ279" s="27"/>
      <c r="ESK279" s="27"/>
      <c r="ESL279" s="27"/>
      <c r="ESM279" s="27"/>
      <c r="ESN279" s="27"/>
      <c r="ESO279" s="27"/>
      <c r="ESP279" s="27"/>
      <c r="ESQ279" s="27"/>
      <c r="ESR279" s="27"/>
      <c r="ESS279" s="27"/>
      <c r="EST279" s="27"/>
      <c r="ESU279" s="27"/>
      <c r="ESV279" s="27"/>
      <c r="ESW279" s="27"/>
      <c r="ESX279" s="27"/>
      <c r="ESY279" s="27"/>
      <c r="ESZ279" s="27"/>
      <c r="ETA279" s="27"/>
      <c r="ETB279" s="27"/>
      <c r="ETC279" s="27"/>
      <c r="ETD279" s="27"/>
      <c r="ETE279" s="27"/>
      <c r="ETF279" s="27"/>
      <c r="ETG279" s="27"/>
      <c r="ETH279" s="27"/>
      <c r="ETI279" s="27"/>
      <c r="ETJ279" s="27"/>
      <c r="ETK279" s="27"/>
      <c r="ETL279" s="27"/>
      <c r="ETM279" s="27"/>
      <c r="ETN279" s="27"/>
      <c r="ETO279" s="27"/>
      <c r="ETP279" s="27"/>
      <c r="ETQ279" s="27"/>
      <c r="ETR279" s="27"/>
      <c r="ETS279" s="27"/>
      <c r="ETT279" s="27"/>
      <c r="ETU279" s="27"/>
      <c r="ETV279" s="27"/>
      <c r="ETW279" s="27"/>
      <c r="ETX279" s="27"/>
      <c r="ETY279" s="27"/>
      <c r="ETZ279" s="27"/>
      <c r="EUA279" s="27"/>
      <c r="EUB279" s="27"/>
      <c r="EUC279" s="27"/>
      <c r="EUD279" s="27"/>
      <c r="EUE279" s="27"/>
      <c r="EUF279" s="27"/>
      <c r="EUG279" s="27"/>
      <c r="EUH279" s="27"/>
      <c r="EUI279" s="27"/>
      <c r="EUJ279" s="27"/>
      <c r="EUK279" s="27"/>
      <c r="EUL279" s="27"/>
      <c r="EUM279" s="27"/>
      <c r="EUN279" s="27"/>
      <c r="EUO279" s="27"/>
      <c r="EUP279" s="27"/>
      <c r="EUQ279" s="27"/>
      <c r="EUR279" s="27"/>
      <c r="EUS279" s="27"/>
      <c r="EUT279" s="27"/>
      <c r="EUU279" s="27"/>
      <c r="EUV279" s="27"/>
      <c r="EUW279" s="27"/>
      <c r="EUX279" s="27"/>
      <c r="EUY279" s="27"/>
      <c r="EUZ279" s="27"/>
      <c r="EVA279" s="27"/>
      <c r="EVB279" s="27"/>
      <c r="EVC279" s="27"/>
      <c r="EVD279" s="27"/>
      <c r="EVE279" s="27"/>
      <c r="EVF279" s="27"/>
      <c r="EVG279" s="27"/>
      <c r="EVH279" s="27"/>
      <c r="EVI279" s="27"/>
      <c r="EVJ279" s="27"/>
      <c r="EVK279" s="27"/>
      <c r="EVL279" s="27"/>
      <c r="EVM279" s="27"/>
      <c r="EVN279" s="27"/>
      <c r="EVO279" s="27"/>
      <c r="EVP279" s="27"/>
      <c r="EVQ279" s="27"/>
      <c r="EVR279" s="27"/>
      <c r="EVS279" s="27"/>
      <c r="EVT279" s="27"/>
      <c r="EVU279" s="27"/>
      <c r="EVV279" s="27"/>
      <c r="EVW279" s="27"/>
      <c r="EVX279" s="27"/>
      <c r="EVY279" s="27"/>
      <c r="EVZ279" s="27"/>
      <c r="EWA279" s="27"/>
      <c r="EWB279" s="27"/>
      <c r="EWC279" s="27"/>
      <c r="EWD279" s="27"/>
      <c r="EWE279" s="27"/>
      <c r="EWF279" s="27"/>
      <c r="EWG279" s="27"/>
      <c r="EWH279" s="27"/>
      <c r="EWI279" s="27"/>
      <c r="EWJ279" s="27"/>
      <c r="EWK279" s="27"/>
      <c r="EWL279" s="27"/>
      <c r="EWM279" s="27"/>
      <c r="EWN279" s="27"/>
      <c r="EWO279" s="27"/>
      <c r="EWP279" s="27"/>
      <c r="EWQ279" s="27"/>
      <c r="EWR279" s="27"/>
      <c r="EWS279" s="27"/>
      <c r="EWT279" s="27"/>
      <c r="EWU279" s="27"/>
      <c r="EWV279" s="27"/>
      <c r="EWW279" s="27"/>
      <c r="EWX279" s="27"/>
      <c r="EWY279" s="27"/>
      <c r="EWZ279" s="27"/>
      <c r="EXA279" s="27"/>
      <c r="EXB279" s="27"/>
      <c r="EXC279" s="27"/>
      <c r="EXD279" s="27"/>
      <c r="EXE279" s="27"/>
      <c r="EXF279" s="27"/>
      <c r="EXG279" s="27"/>
      <c r="EXH279" s="27"/>
      <c r="EXI279" s="27"/>
      <c r="EXJ279" s="27"/>
      <c r="EXK279" s="27"/>
      <c r="EXL279" s="27"/>
      <c r="EXM279" s="27"/>
      <c r="EXN279" s="27"/>
      <c r="EXO279" s="27"/>
      <c r="EXP279" s="27"/>
      <c r="EXQ279" s="27"/>
      <c r="EXR279" s="27"/>
      <c r="EXS279" s="27"/>
      <c r="EXT279" s="27"/>
      <c r="EXU279" s="27"/>
      <c r="EXV279" s="27"/>
      <c r="EXW279" s="27"/>
      <c r="EXX279" s="27"/>
      <c r="EXY279" s="27"/>
      <c r="EXZ279" s="27"/>
      <c r="EYA279" s="27"/>
      <c r="EYB279" s="27"/>
      <c r="EYC279" s="27"/>
      <c r="EYD279" s="27"/>
      <c r="EYE279" s="27"/>
      <c r="EYF279" s="27"/>
      <c r="EYG279" s="27"/>
      <c r="EYH279" s="27"/>
      <c r="EYI279" s="27"/>
      <c r="EYJ279" s="27"/>
      <c r="EYK279" s="27"/>
      <c r="EYL279" s="27"/>
      <c r="EYM279" s="27"/>
      <c r="EYN279" s="27"/>
      <c r="EYO279" s="27"/>
      <c r="EYP279" s="27"/>
      <c r="EYQ279" s="27"/>
      <c r="EYR279" s="27"/>
      <c r="EYS279" s="27"/>
      <c r="EYT279" s="27"/>
      <c r="EYU279" s="27"/>
      <c r="EYV279" s="27"/>
      <c r="EYW279" s="27"/>
      <c r="EYX279" s="27"/>
      <c r="EYY279" s="27"/>
      <c r="EYZ279" s="27"/>
      <c r="EZA279" s="27"/>
      <c r="EZB279" s="27"/>
      <c r="EZC279" s="27"/>
      <c r="EZD279" s="27"/>
      <c r="EZE279" s="27"/>
      <c r="EZF279" s="27"/>
      <c r="EZG279" s="27"/>
      <c r="EZH279" s="27"/>
      <c r="EZI279" s="27"/>
      <c r="EZJ279" s="27"/>
      <c r="EZK279" s="27"/>
      <c r="EZL279" s="27"/>
      <c r="EZM279" s="27"/>
      <c r="EZN279" s="27"/>
      <c r="EZO279" s="27"/>
      <c r="EZP279" s="27"/>
      <c r="EZQ279" s="27"/>
      <c r="EZR279" s="27"/>
      <c r="EZS279" s="27"/>
      <c r="EZT279" s="27"/>
      <c r="EZU279" s="27"/>
      <c r="EZV279" s="27"/>
      <c r="EZW279" s="27"/>
      <c r="EZX279" s="27"/>
      <c r="EZY279" s="27"/>
      <c r="EZZ279" s="27"/>
      <c r="FAA279" s="27"/>
      <c r="FAB279" s="27"/>
      <c r="FAC279" s="27"/>
      <c r="FAD279" s="27"/>
      <c r="FAE279" s="27"/>
      <c r="FAF279" s="27"/>
      <c r="FAG279" s="27"/>
      <c r="FAH279" s="27"/>
      <c r="FAI279" s="27"/>
      <c r="FAJ279" s="27"/>
      <c r="FAK279" s="27"/>
      <c r="FAL279" s="27"/>
      <c r="FAM279" s="27"/>
      <c r="FAN279" s="27"/>
      <c r="FAO279" s="27"/>
      <c r="FAP279" s="27"/>
      <c r="FAQ279" s="27"/>
      <c r="FAR279" s="27"/>
      <c r="FAS279" s="27"/>
      <c r="FAT279" s="27"/>
      <c r="FAU279" s="27"/>
      <c r="FAV279" s="27"/>
      <c r="FAW279" s="27"/>
      <c r="FAX279" s="27"/>
      <c r="FAY279" s="27"/>
      <c r="FAZ279" s="27"/>
      <c r="FBA279" s="27"/>
      <c r="FBB279" s="27"/>
      <c r="FBC279" s="27"/>
      <c r="FBD279" s="27"/>
      <c r="FBE279" s="27"/>
      <c r="FBF279" s="27"/>
      <c r="FBG279" s="27"/>
      <c r="FBH279" s="27"/>
      <c r="FBI279" s="27"/>
      <c r="FBJ279" s="27"/>
      <c r="FBK279" s="27"/>
      <c r="FBL279" s="27"/>
      <c r="FBM279" s="27"/>
      <c r="FBN279" s="27"/>
      <c r="FBO279" s="27"/>
      <c r="FBP279" s="27"/>
      <c r="FBQ279" s="27"/>
      <c r="FBR279" s="27"/>
      <c r="FBS279" s="27"/>
      <c r="FBT279" s="27"/>
      <c r="FBU279" s="27"/>
      <c r="FBV279" s="27"/>
      <c r="FBW279" s="27"/>
      <c r="FBX279" s="27"/>
      <c r="FBY279" s="27"/>
      <c r="FBZ279" s="27"/>
      <c r="FCA279" s="27"/>
      <c r="FCB279" s="27"/>
      <c r="FCC279" s="27"/>
      <c r="FCD279" s="27"/>
      <c r="FCE279" s="27"/>
      <c r="FCF279" s="27"/>
      <c r="FCG279" s="27"/>
      <c r="FCH279" s="27"/>
      <c r="FCI279" s="27"/>
      <c r="FCJ279" s="27"/>
      <c r="FCK279" s="27"/>
      <c r="FCL279" s="27"/>
      <c r="FCM279" s="27"/>
      <c r="FCN279" s="27"/>
      <c r="FCO279" s="27"/>
      <c r="FCP279" s="27"/>
      <c r="FCQ279" s="27"/>
      <c r="FCR279" s="27"/>
      <c r="FCS279" s="27"/>
      <c r="FCT279" s="27"/>
      <c r="FCU279" s="27"/>
      <c r="FCV279" s="27"/>
      <c r="FCW279" s="27"/>
      <c r="FCX279" s="27"/>
      <c r="FCY279" s="27"/>
      <c r="FCZ279" s="27"/>
      <c r="FDA279" s="27"/>
      <c r="FDB279" s="27"/>
      <c r="FDC279" s="27"/>
      <c r="FDD279" s="27"/>
      <c r="FDE279" s="27"/>
      <c r="FDF279" s="27"/>
      <c r="FDG279" s="27"/>
      <c r="FDH279" s="27"/>
      <c r="FDI279" s="27"/>
      <c r="FDJ279" s="27"/>
      <c r="FDK279" s="27"/>
      <c r="FDL279" s="27"/>
      <c r="FDM279" s="27"/>
      <c r="FDN279" s="27"/>
      <c r="FDO279" s="27"/>
      <c r="FDP279" s="27"/>
      <c r="FDQ279" s="27"/>
      <c r="FDR279" s="27"/>
      <c r="FDS279" s="27"/>
      <c r="FDT279" s="27"/>
      <c r="FDU279" s="27"/>
      <c r="FDV279" s="27"/>
      <c r="FDW279" s="27"/>
      <c r="FDX279" s="27"/>
      <c r="FDY279" s="27"/>
      <c r="FDZ279" s="27"/>
      <c r="FEA279" s="27"/>
      <c r="FEB279" s="27"/>
      <c r="FEC279" s="27"/>
      <c r="FED279" s="27"/>
      <c r="FEE279" s="27"/>
      <c r="FEF279" s="27"/>
      <c r="FEG279" s="27"/>
      <c r="FEH279" s="27"/>
      <c r="FEI279" s="27"/>
      <c r="FEJ279" s="27"/>
      <c r="FEK279" s="27"/>
      <c r="FEL279" s="27"/>
      <c r="FEM279" s="27"/>
      <c r="FEN279" s="27"/>
      <c r="FEO279" s="27"/>
      <c r="FEP279" s="27"/>
      <c r="FEQ279" s="27"/>
      <c r="FER279" s="27"/>
      <c r="FES279" s="27"/>
      <c r="FET279" s="27"/>
      <c r="FEU279" s="27"/>
      <c r="FEV279" s="27"/>
      <c r="FEW279" s="27"/>
      <c r="FEX279" s="27"/>
      <c r="FEY279" s="27"/>
      <c r="FEZ279" s="27"/>
      <c r="FFA279" s="27"/>
      <c r="FFB279" s="27"/>
      <c r="FFC279" s="27"/>
      <c r="FFD279" s="27"/>
      <c r="FFE279" s="27"/>
      <c r="FFF279" s="27"/>
      <c r="FFG279" s="27"/>
      <c r="FFH279" s="27"/>
      <c r="FFI279" s="27"/>
      <c r="FFJ279" s="27"/>
      <c r="FFK279" s="27"/>
      <c r="FFL279" s="27"/>
      <c r="FFM279" s="27"/>
      <c r="FFN279" s="27"/>
      <c r="FFO279" s="27"/>
      <c r="FFP279" s="27"/>
      <c r="FFQ279" s="27"/>
      <c r="FFR279" s="27"/>
      <c r="FFS279" s="27"/>
      <c r="FFT279" s="27"/>
      <c r="FFU279" s="27"/>
      <c r="FFV279" s="27"/>
      <c r="FFW279" s="27"/>
      <c r="FFX279" s="27"/>
      <c r="FFY279" s="27"/>
      <c r="FFZ279" s="27"/>
      <c r="FGA279" s="27"/>
      <c r="FGB279" s="27"/>
      <c r="FGC279" s="27"/>
      <c r="FGD279" s="27"/>
      <c r="FGE279" s="27"/>
      <c r="FGF279" s="27"/>
      <c r="FGG279" s="27"/>
      <c r="FGH279" s="27"/>
      <c r="FGI279" s="27"/>
      <c r="FGJ279" s="27"/>
      <c r="FGK279" s="27"/>
      <c r="FGL279" s="27"/>
      <c r="FGM279" s="27"/>
      <c r="FGN279" s="27"/>
      <c r="FGO279" s="27"/>
      <c r="FGP279" s="27"/>
      <c r="FGQ279" s="27"/>
      <c r="FGR279" s="27"/>
      <c r="FGS279" s="27"/>
      <c r="FGT279" s="27"/>
      <c r="FGU279" s="27"/>
      <c r="FGV279" s="27"/>
      <c r="FGW279" s="27"/>
      <c r="FGX279" s="27"/>
      <c r="FGY279" s="27"/>
      <c r="FGZ279" s="27"/>
      <c r="FHA279" s="27"/>
      <c r="FHB279" s="27"/>
      <c r="FHC279" s="27"/>
      <c r="FHD279" s="27"/>
      <c r="FHE279" s="27"/>
      <c r="FHF279" s="27"/>
      <c r="FHG279" s="27"/>
      <c r="FHH279" s="27"/>
      <c r="FHI279" s="27"/>
      <c r="FHJ279" s="27"/>
      <c r="FHK279" s="27"/>
      <c r="FHL279" s="27"/>
      <c r="FHM279" s="27"/>
      <c r="FHN279" s="27"/>
      <c r="FHO279" s="27"/>
      <c r="FHP279" s="27"/>
      <c r="FHQ279" s="27"/>
      <c r="FHR279" s="27"/>
      <c r="FHS279" s="27"/>
      <c r="FHT279" s="27"/>
      <c r="FHU279" s="27"/>
      <c r="FHV279" s="27"/>
      <c r="FHW279" s="27"/>
      <c r="FHX279" s="27"/>
      <c r="FHY279" s="27"/>
      <c r="FHZ279" s="27"/>
      <c r="FIA279" s="27"/>
      <c r="FIB279" s="27"/>
      <c r="FIC279" s="27"/>
      <c r="FID279" s="27"/>
      <c r="FIE279" s="27"/>
      <c r="FIF279" s="27"/>
      <c r="FIG279" s="27"/>
      <c r="FIH279" s="27"/>
      <c r="FII279" s="27"/>
      <c r="FIJ279" s="27"/>
      <c r="FIK279" s="27"/>
      <c r="FIL279" s="27"/>
      <c r="FIM279" s="27"/>
      <c r="FIN279" s="27"/>
      <c r="FIO279" s="27"/>
      <c r="FIP279" s="27"/>
      <c r="FIQ279" s="27"/>
      <c r="FIR279" s="27"/>
      <c r="FIS279" s="27"/>
      <c r="FIT279" s="27"/>
      <c r="FIU279" s="27"/>
      <c r="FIV279" s="27"/>
      <c r="FIW279" s="27"/>
      <c r="FIX279" s="27"/>
      <c r="FIY279" s="27"/>
      <c r="FIZ279" s="27"/>
      <c r="FJA279" s="27"/>
      <c r="FJB279" s="27"/>
      <c r="FJC279" s="27"/>
      <c r="FJD279" s="27"/>
      <c r="FJE279" s="27"/>
      <c r="FJF279" s="27"/>
      <c r="FJG279" s="27"/>
      <c r="FJH279" s="27"/>
      <c r="FJI279" s="27"/>
      <c r="FJJ279" s="27"/>
      <c r="FJK279" s="27"/>
      <c r="FJL279" s="27"/>
      <c r="FJM279" s="27"/>
      <c r="FJN279" s="27"/>
      <c r="FJO279" s="27"/>
      <c r="FJP279" s="27"/>
      <c r="FJQ279" s="27"/>
      <c r="FJR279" s="27"/>
      <c r="FJS279" s="27"/>
      <c r="FJT279" s="27"/>
      <c r="FJU279" s="27"/>
      <c r="FJV279" s="27"/>
      <c r="FJW279" s="27"/>
      <c r="FJX279" s="27"/>
      <c r="FJY279" s="27"/>
      <c r="FJZ279" s="27"/>
      <c r="FKA279" s="27"/>
      <c r="FKB279" s="27"/>
      <c r="FKC279" s="27"/>
      <c r="FKD279" s="27"/>
      <c r="FKE279" s="27"/>
      <c r="FKF279" s="27"/>
      <c r="FKG279" s="27"/>
      <c r="FKH279" s="27"/>
      <c r="FKI279" s="27"/>
      <c r="FKJ279" s="27"/>
      <c r="FKK279" s="27"/>
      <c r="FKL279" s="27"/>
      <c r="FKM279" s="27"/>
      <c r="FKN279" s="27"/>
      <c r="FKO279" s="27"/>
      <c r="FKP279" s="27"/>
      <c r="FKQ279" s="27"/>
      <c r="FKR279" s="27"/>
      <c r="FKS279" s="27"/>
      <c r="FKT279" s="27"/>
      <c r="FKU279" s="27"/>
      <c r="FKV279" s="27"/>
      <c r="FKW279" s="27"/>
      <c r="FKX279" s="27"/>
      <c r="FKY279" s="27"/>
      <c r="FKZ279" s="27"/>
      <c r="FLA279" s="27"/>
      <c r="FLB279" s="27"/>
      <c r="FLC279" s="27"/>
      <c r="FLD279" s="27"/>
      <c r="FLE279" s="27"/>
      <c r="FLF279" s="27"/>
      <c r="FLG279" s="27"/>
      <c r="FLH279" s="27"/>
      <c r="FLI279" s="27"/>
      <c r="FLJ279" s="27"/>
      <c r="FLK279" s="27"/>
      <c r="FLL279" s="27"/>
      <c r="FLM279" s="27"/>
      <c r="FLN279" s="27"/>
      <c r="FLO279" s="27"/>
      <c r="FLP279" s="27"/>
      <c r="FLQ279" s="27"/>
      <c r="FLR279" s="27"/>
      <c r="FLS279" s="27"/>
      <c r="FLT279" s="27"/>
      <c r="FLU279" s="27"/>
      <c r="FLV279" s="27"/>
      <c r="FLW279" s="27"/>
      <c r="FLX279" s="27"/>
      <c r="FLY279" s="27"/>
      <c r="FLZ279" s="27"/>
      <c r="FMA279" s="27"/>
      <c r="FMB279" s="27"/>
      <c r="FMC279" s="27"/>
      <c r="FMD279" s="27"/>
      <c r="FME279" s="27"/>
      <c r="FMF279" s="27"/>
      <c r="FMG279" s="27"/>
      <c r="FMH279" s="27"/>
      <c r="FMI279" s="27"/>
      <c r="FMJ279" s="27"/>
      <c r="FMK279" s="27"/>
      <c r="FML279" s="27"/>
      <c r="FMM279" s="27"/>
      <c r="FMN279" s="27"/>
      <c r="FMO279" s="27"/>
      <c r="FMP279" s="27"/>
      <c r="FMQ279" s="27"/>
      <c r="FMR279" s="27"/>
      <c r="FMS279" s="27"/>
      <c r="FMT279" s="27"/>
      <c r="FMU279" s="27"/>
      <c r="FMV279" s="27"/>
      <c r="FMW279" s="27"/>
      <c r="FMX279" s="27"/>
      <c r="FMY279" s="27"/>
      <c r="FMZ279" s="27"/>
      <c r="FNA279" s="27"/>
      <c r="FNB279" s="27"/>
      <c r="FNC279" s="27"/>
      <c r="FND279" s="27"/>
      <c r="FNE279" s="27"/>
      <c r="FNF279" s="27"/>
      <c r="FNG279" s="27"/>
      <c r="FNH279" s="27"/>
      <c r="FNI279" s="27"/>
      <c r="FNJ279" s="27"/>
      <c r="FNK279" s="27"/>
      <c r="FNL279" s="27"/>
      <c r="FNM279" s="27"/>
      <c r="FNN279" s="27"/>
      <c r="FNO279" s="27"/>
      <c r="FNP279" s="27"/>
      <c r="FNQ279" s="27"/>
      <c r="FNR279" s="27"/>
      <c r="FNS279" s="27"/>
      <c r="FNT279" s="27"/>
      <c r="FNU279" s="27"/>
      <c r="FNV279" s="27"/>
      <c r="FNW279" s="27"/>
      <c r="FNX279" s="27"/>
      <c r="FNY279" s="27"/>
      <c r="FNZ279" s="27"/>
      <c r="FOA279" s="27"/>
      <c r="FOB279" s="27"/>
      <c r="FOC279" s="27"/>
      <c r="FOD279" s="27"/>
      <c r="FOE279" s="27"/>
      <c r="FOF279" s="27"/>
      <c r="FOG279" s="27"/>
      <c r="FOH279" s="27"/>
      <c r="FOI279" s="27"/>
      <c r="FOJ279" s="27"/>
      <c r="FOK279" s="27"/>
      <c r="FOL279" s="27"/>
      <c r="FOM279" s="27"/>
      <c r="FON279" s="27"/>
      <c r="FOO279" s="27"/>
      <c r="FOP279" s="27"/>
      <c r="FOQ279" s="27"/>
      <c r="FOR279" s="27"/>
      <c r="FOS279" s="27"/>
      <c r="FOT279" s="27"/>
      <c r="FOU279" s="27"/>
      <c r="FOV279" s="27"/>
      <c r="FOW279" s="27"/>
      <c r="FOX279" s="27"/>
      <c r="FOY279" s="27"/>
      <c r="FOZ279" s="27"/>
      <c r="FPA279" s="27"/>
      <c r="FPB279" s="27"/>
      <c r="FPC279" s="27"/>
      <c r="FPD279" s="27"/>
      <c r="FPE279" s="27"/>
      <c r="FPF279" s="27"/>
      <c r="FPG279" s="27"/>
      <c r="FPH279" s="27"/>
      <c r="FPI279" s="27"/>
      <c r="FPJ279" s="27"/>
      <c r="FPK279" s="27"/>
      <c r="FPL279" s="27"/>
      <c r="FPM279" s="27"/>
      <c r="FPN279" s="27"/>
      <c r="FPO279" s="27"/>
      <c r="FPP279" s="27"/>
      <c r="FPQ279" s="27"/>
      <c r="FPR279" s="27"/>
      <c r="FPS279" s="27"/>
      <c r="FPT279" s="27"/>
      <c r="FPU279" s="27"/>
      <c r="FPV279" s="27"/>
      <c r="FPW279" s="27"/>
      <c r="FPX279" s="27"/>
      <c r="FPY279" s="27"/>
      <c r="FPZ279" s="27"/>
      <c r="FQA279" s="27"/>
      <c r="FQB279" s="27"/>
      <c r="FQC279" s="27"/>
      <c r="FQD279" s="27"/>
      <c r="FQE279" s="27"/>
      <c r="FQF279" s="27"/>
      <c r="FQG279" s="27"/>
      <c r="FQH279" s="27"/>
      <c r="FQI279" s="27"/>
      <c r="FQJ279" s="27"/>
      <c r="FQK279" s="27"/>
      <c r="FQL279" s="27"/>
      <c r="FQM279" s="27"/>
      <c r="FQN279" s="27"/>
      <c r="FQO279" s="27"/>
      <c r="FQP279" s="27"/>
      <c r="FQQ279" s="27"/>
      <c r="FQR279" s="27"/>
      <c r="FQS279" s="27"/>
      <c r="FQT279" s="27"/>
      <c r="FQU279" s="27"/>
      <c r="FQV279" s="27"/>
      <c r="FQW279" s="27"/>
      <c r="FQX279" s="27"/>
      <c r="FQY279" s="27"/>
      <c r="FQZ279" s="27"/>
      <c r="FRA279" s="27"/>
      <c r="FRB279" s="27"/>
      <c r="FRC279" s="27"/>
      <c r="FRD279" s="27"/>
      <c r="FRE279" s="27"/>
      <c r="FRF279" s="27"/>
      <c r="FRG279" s="27"/>
      <c r="FRH279" s="27"/>
      <c r="FRI279" s="27"/>
      <c r="FRJ279" s="27"/>
      <c r="FRK279" s="27"/>
      <c r="FRL279" s="27"/>
      <c r="FRM279" s="27"/>
      <c r="FRN279" s="27"/>
      <c r="FRO279" s="27"/>
      <c r="FRP279" s="27"/>
      <c r="FRQ279" s="27"/>
      <c r="FRR279" s="27"/>
      <c r="FRS279" s="27"/>
      <c r="FRT279" s="27"/>
      <c r="FRU279" s="27"/>
      <c r="FRV279" s="27"/>
      <c r="FRW279" s="27"/>
      <c r="FRX279" s="27"/>
      <c r="FRY279" s="27"/>
      <c r="FRZ279" s="27"/>
      <c r="FSA279" s="27"/>
      <c r="FSB279" s="27"/>
      <c r="FSC279" s="27"/>
      <c r="FSD279" s="27"/>
      <c r="FSE279" s="27"/>
      <c r="FSF279" s="27"/>
      <c r="FSG279" s="27"/>
      <c r="FSH279" s="27"/>
      <c r="FSI279" s="27"/>
      <c r="FSJ279" s="27"/>
      <c r="FSK279" s="27"/>
      <c r="FSL279" s="27"/>
      <c r="FSM279" s="27"/>
      <c r="FSN279" s="27"/>
      <c r="FSO279" s="27"/>
      <c r="FSP279" s="27"/>
      <c r="FSQ279" s="27"/>
      <c r="FSR279" s="27"/>
      <c r="FSS279" s="27"/>
      <c r="FST279" s="27"/>
      <c r="FSU279" s="27"/>
      <c r="FSV279" s="27"/>
      <c r="FSW279" s="27"/>
      <c r="FSX279" s="27"/>
      <c r="FSY279" s="27"/>
      <c r="FSZ279" s="27"/>
      <c r="FTA279" s="27"/>
      <c r="FTB279" s="27"/>
      <c r="FTC279" s="27"/>
      <c r="FTD279" s="27"/>
      <c r="FTE279" s="27"/>
      <c r="FTF279" s="27"/>
      <c r="FTG279" s="27"/>
      <c r="FTH279" s="27"/>
      <c r="FTI279" s="27"/>
      <c r="FTJ279" s="27"/>
      <c r="FTK279" s="27"/>
      <c r="FTL279" s="27"/>
      <c r="FTM279" s="27"/>
      <c r="FTN279" s="27"/>
      <c r="FTO279" s="27"/>
      <c r="FTP279" s="27"/>
      <c r="FTQ279" s="27"/>
      <c r="FTR279" s="27"/>
      <c r="FTS279" s="27"/>
      <c r="FTT279" s="27"/>
      <c r="FTU279" s="27"/>
      <c r="FTV279" s="27"/>
      <c r="FTW279" s="27"/>
      <c r="FTX279" s="27"/>
      <c r="FTY279" s="27"/>
      <c r="FTZ279" s="27"/>
      <c r="FUA279" s="27"/>
      <c r="FUB279" s="27"/>
      <c r="FUC279" s="27"/>
      <c r="FUD279" s="27"/>
      <c r="FUE279" s="27"/>
      <c r="FUF279" s="27"/>
      <c r="FUG279" s="27"/>
      <c r="FUH279" s="27"/>
      <c r="FUI279" s="27"/>
      <c r="FUJ279" s="27"/>
      <c r="FUK279" s="27"/>
      <c r="FUL279" s="27"/>
      <c r="FUM279" s="27"/>
      <c r="FUN279" s="27"/>
      <c r="FUO279" s="27"/>
      <c r="FUP279" s="27"/>
      <c r="FUQ279" s="27"/>
      <c r="FUR279" s="27"/>
      <c r="FUS279" s="27"/>
      <c r="FUT279" s="27"/>
      <c r="FUU279" s="27"/>
      <c r="FUV279" s="27"/>
      <c r="FUW279" s="27"/>
      <c r="FUX279" s="27"/>
      <c r="FUY279" s="27"/>
      <c r="FUZ279" s="27"/>
      <c r="FVA279" s="27"/>
      <c r="FVB279" s="27"/>
      <c r="FVC279" s="27"/>
      <c r="FVD279" s="27"/>
      <c r="FVE279" s="27"/>
      <c r="FVF279" s="27"/>
      <c r="FVG279" s="27"/>
      <c r="FVH279" s="27"/>
      <c r="FVI279" s="27"/>
      <c r="FVJ279" s="27"/>
      <c r="FVK279" s="27"/>
      <c r="FVL279" s="27"/>
      <c r="FVM279" s="27"/>
      <c r="FVN279" s="27"/>
      <c r="FVO279" s="27"/>
      <c r="FVP279" s="27"/>
      <c r="FVQ279" s="27"/>
      <c r="FVR279" s="27"/>
      <c r="FVS279" s="27"/>
      <c r="FVT279" s="27"/>
      <c r="FVU279" s="27"/>
      <c r="FVV279" s="27"/>
      <c r="FVW279" s="27"/>
      <c r="FVX279" s="27"/>
      <c r="FVY279" s="27"/>
      <c r="FVZ279" s="27"/>
      <c r="FWA279" s="27"/>
      <c r="FWB279" s="27"/>
      <c r="FWC279" s="27"/>
      <c r="FWD279" s="27"/>
      <c r="FWE279" s="27"/>
      <c r="FWF279" s="27"/>
      <c r="FWG279" s="27"/>
      <c r="FWH279" s="27"/>
      <c r="FWI279" s="27"/>
      <c r="FWJ279" s="27"/>
      <c r="FWK279" s="27"/>
      <c r="FWL279" s="27"/>
      <c r="FWM279" s="27"/>
      <c r="FWN279" s="27"/>
      <c r="FWO279" s="27"/>
      <c r="FWP279" s="27"/>
      <c r="FWQ279" s="27"/>
      <c r="FWR279" s="27"/>
      <c r="FWS279" s="27"/>
      <c r="FWT279" s="27"/>
      <c r="FWU279" s="27"/>
      <c r="FWV279" s="27"/>
      <c r="FWW279" s="27"/>
      <c r="FWX279" s="27"/>
      <c r="FWY279" s="27"/>
      <c r="FWZ279" s="27"/>
      <c r="FXA279" s="27"/>
      <c r="FXB279" s="27"/>
      <c r="FXC279" s="27"/>
      <c r="FXD279" s="27"/>
      <c r="FXE279" s="27"/>
      <c r="FXF279" s="27"/>
      <c r="FXG279" s="27"/>
      <c r="FXH279" s="27"/>
      <c r="FXI279" s="27"/>
      <c r="FXJ279" s="27"/>
      <c r="FXK279" s="27"/>
      <c r="FXL279" s="27"/>
      <c r="FXM279" s="27"/>
      <c r="FXN279" s="27"/>
      <c r="FXO279" s="27"/>
      <c r="FXP279" s="27"/>
      <c r="FXQ279" s="27"/>
      <c r="FXR279" s="27"/>
      <c r="FXS279" s="27"/>
      <c r="FXT279" s="27"/>
      <c r="FXU279" s="27"/>
      <c r="FXV279" s="27"/>
      <c r="FXW279" s="27"/>
      <c r="FXX279" s="27"/>
      <c r="FXY279" s="27"/>
      <c r="FXZ279" s="27"/>
      <c r="FYA279" s="27"/>
      <c r="FYB279" s="27"/>
      <c r="FYC279" s="27"/>
      <c r="FYD279" s="27"/>
      <c r="FYE279" s="27"/>
      <c r="FYF279" s="27"/>
      <c r="FYG279" s="27"/>
      <c r="FYH279" s="27"/>
      <c r="FYI279" s="27"/>
      <c r="FYJ279" s="27"/>
      <c r="FYK279" s="27"/>
      <c r="FYL279" s="27"/>
      <c r="FYM279" s="27"/>
      <c r="FYN279" s="27"/>
      <c r="FYO279" s="27"/>
      <c r="FYP279" s="27"/>
      <c r="FYQ279" s="27"/>
      <c r="FYR279" s="27"/>
      <c r="FYS279" s="27"/>
      <c r="FYT279" s="27"/>
      <c r="FYU279" s="27"/>
      <c r="FYV279" s="27"/>
      <c r="FYW279" s="27"/>
      <c r="FYX279" s="27"/>
      <c r="FYY279" s="27"/>
      <c r="FYZ279" s="27"/>
      <c r="FZA279" s="27"/>
      <c r="FZB279" s="27"/>
      <c r="FZC279" s="27"/>
      <c r="FZD279" s="27"/>
      <c r="FZE279" s="27"/>
      <c r="FZF279" s="27"/>
      <c r="FZG279" s="27"/>
      <c r="FZH279" s="27"/>
      <c r="FZI279" s="27"/>
      <c r="FZJ279" s="27"/>
      <c r="FZK279" s="27"/>
      <c r="FZL279" s="27"/>
      <c r="FZM279" s="27"/>
      <c r="FZN279" s="27"/>
      <c r="FZO279" s="27"/>
      <c r="FZP279" s="27"/>
      <c r="FZQ279" s="27"/>
      <c r="FZR279" s="27"/>
      <c r="FZS279" s="27"/>
      <c r="FZT279" s="27"/>
      <c r="FZU279" s="27"/>
      <c r="FZV279" s="27"/>
      <c r="FZW279" s="27"/>
      <c r="FZX279" s="27"/>
      <c r="FZY279" s="27"/>
      <c r="FZZ279" s="27"/>
      <c r="GAA279" s="27"/>
      <c r="GAB279" s="27"/>
      <c r="GAC279" s="27"/>
      <c r="GAD279" s="27"/>
      <c r="GAE279" s="27"/>
      <c r="GAF279" s="27"/>
      <c r="GAG279" s="27"/>
      <c r="GAH279" s="27"/>
      <c r="GAI279" s="27"/>
      <c r="GAJ279" s="27"/>
      <c r="GAK279" s="27"/>
      <c r="GAL279" s="27"/>
      <c r="GAM279" s="27"/>
      <c r="GAN279" s="27"/>
      <c r="GAO279" s="27"/>
      <c r="GAP279" s="27"/>
      <c r="GAQ279" s="27"/>
      <c r="GAR279" s="27"/>
      <c r="GAS279" s="27"/>
      <c r="GAT279" s="27"/>
      <c r="GAU279" s="27"/>
      <c r="GAV279" s="27"/>
      <c r="GAW279" s="27"/>
      <c r="GAX279" s="27"/>
      <c r="GAY279" s="27"/>
      <c r="GAZ279" s="27"/>
      <c r="GBA279" s="27"/>
      <c r="GBB279" s="27"/>
      <c r="GBC279" s="27"/>
      <c r="GBD279" s="27"/>
      <c r="GBE279" s="27"/>
      <c r="GBF279" s="27"/>
      <c r="GBG279" s="27"/>
      <c r="GBH279" s="27"/>
      <c r="GBI279" s="27"/>
      <c r="GBJ279" s="27"/>
      <c r="GBK279" s="27"/>
      <c r="GBL279" s="27"/>
      <c r="GBM279" s="27"/>
      <c r="GBN279" s="27"/>
      <c r="GBO279" s="27"/>
      <c r="GBP279" s="27"/>
      <c r="GBQ279" s="27"/>
      <c r="GBR279" s="27"/>
      <c r="GBS279" s="27"/>
      <c r="GBT279" s="27"/>
      <c r="GBU279" s="27"/>
      <c r="GBV279" s="27"/>
      <c r="GBW279" s="27"/>
      <c r="GBX279" s="27"/>
      <c r="GBY279" s="27"/>
      <c r="GBZ279" s="27"/>
      <c r="GCA279" s="27"/>
      <c r="GCB279" s="27"/>
      <c r="GCC279" s="27"/>
      <c r="GCD279" s="27"/>
      <c r="GCE279" s="27"/>
      <c r="GCF279" s="27"/>
      <c r="GCG279" s="27"/>
      <c r="GCH279" s="27"/>
      <c r="GCI279" s="27"/>
      <c r="GCJ279" s="27"/>
      <c r="GCK279" s="27"/>
      <c r="GCL279" s="27"/>
      <c r="GCM279" s="27"/>
      <c r="GCN279" s="27"/>
      <c r="GCO279" s="27"/>
      <c r="GCP279" s="27"/>
      <c r="GCQ279" s="27"/>
      <c r="GCR279" s="27"/>
      <c r="GCS279" s="27"/>
      <c r="GCT279" s="27"/>
      <c r="GCU279" s="27"/>
      <c r="GCV279" s="27"/>
      <c r="GCW279" s="27"/>
      <c r="GCX279" s="27"/>
      <c r="GCY279" s="27"/>
      <c r="GCZ279" s="27"/>
      <c r="GDA279" s="27"/>
      <c r="GDB279" s="27"/>
      <c r="GDC279" s="27"/>
      <c r="GDD279" s="27"/>
      <c r="GDE279" s="27"/>
      <c r="GDF279" s="27"/>
      <c r="GDG279" s="27"/>
      <c r="GDH279" s="27"/>
      <c r="GDI279" s="27"/>
      <c r="GDJ279" s="27"/>
      <c r="GDK279" s="27"/>
      <c r="GDL279" s="27"/>
      <c r="GDM279" s="27"/>
      <c r="GDN279" s="27"/>
      <c r="GDO279" s="27"/>
      <c r="GDP279" s="27"/>
      <c r="GDQ279" s="27"/>
      <c r="GDR279" s="27"/>
      <c r="GDS279" s="27"/>
      <c r="GDT279" s="27"/>
      <c r="GDU279" s="27"/>
      <c r="GDV279" s="27"/>
      <c r="GDW279" s="27"/>
      <c r="GDX279" s="27"/>
      <c r="GDY279" s="27"/>
      <c r="GDZ279" s="27"/>
      <c r="GEA279" s="27"/>
      <c r="GEB279" s="27"/>
      <c r="GEC279" s="27"/>
      <c r="GED279" s="27"/>
      <c r="GEE279" s="27"/>
      <c r="GEF279" s="27"/>
      <c r="GEG279" s="27"/>
      <c r="GEH279" s="27"/>
      <c r="GEI279" s="27"/>
      <c r="GEJ279" s="27"/>
      <c r="GEK279" s="27"/>
      <c r="GEL279" s="27"/>
      <c r="GEM279" s="27"/>
      <c r="GEN279" s="27"/>
      <c r="GEO279" s="27"/>
      <c r="GEP279" s="27"/>
      <c r="GEQ279" s="27"/>
      <c r="GER279" s="27"/>
      <c r="GES279" s="27"/>
      <c r="GET279" s="27"/>
      <c r="GEU279" s="27"/>
      <c r="GEV279" s="27"/>
      <c r="GEW279" s="27"/>
      <c r="GEX279" s="27"/>
      <c r="GEY279" s="27"/>
      <c r="GEZ279" s="27"/>
      <c r="GFA279" s="27"/>
      <c r="GFB279" s="27"/>
      <c r="GFC279" s="27"/>
      <c r="GFD279" s="27"/>
      <c r="GFE279" s="27"/>
      <c r="GFF279" s="27"/>
      <c r="GFG279" s="27"/>
      <c r="GFH279" s="27"/>
      <c r="GFI279" s="27"/>
      <c r="GFJ279" s="27"/>
      <c r="GFK279" s="27"/>
      <c r="GFL279" s="27"/>
      <c r="GFM279" s="27"/>
      <c r="GFN279" s="27"/>
      <c r="GFO279" s="27"/>
      <c r="GFP279" s="27"/>
      <c r="GFQ279" s="27"/>
      <c r="GFR279" s="27"/>
      <c r="GFS279" s="27"/>
      <c r="GFT279" s="27"/>
      <c r="GFU279" s="27"/>
      <c r="GFV279" s="27"/>
      <c r="GFW279" s="27"/>
      <c r="GFX279" s="27"/>
      <c r="GFY279" s="27"/>
      <c r="GFZ279" s="27"/>
      <c r="GGA279" s="27"/>
      <c r="GGB279" s="27"/>
      <c r="GGC279" s="27"/>
      <c r="GGD279" s="27"/>
      <c r="GGE279" s="27"/>
      <c r="GGF279" s="27"/>
      <c r="GGG279" s="27"/>
      <c r="GGH279" s="27"/>
      <c r="GGI279" s="27"/>
      <c r="GGJ279" s="27"/>
      <c r="GGK279" s="27"/>
      <c r="GGL279" s="27"/>
      <c r="GGM279" s="27"/>
      <c r="GGN279" s="27"/>
      <c r="GGO279" s="27"/>
      <c r="GGP279" s="27"/>
      <c r="GGQ279" s="27"/>
      <c r="GGR279" s="27"/>
      <c r="GGS279" s="27"/>
      <c r="GGT279" s="27"/>
      <c r="GGU279" s="27"/>
      <c r="GGV279" s="27"/>
      <c r="GGW279" s="27"/>
      <c r="GGX279" s="27"/>
      <c r="GGY279" s="27"/>
      <c r="GGZ279" s="27"/>
      <c r="GHA279" s="27"/>
      <c r="GHB279" s="27"/>
      <c r="GHC279" s="27"/>
      <c r="GHD279" s="27"/>
      <c r="GHE279" s="27"/>
      <c r="GHF279" s="27"/>
      <c r="GHG279" s="27"/>
      <c r="GHH279" s="27"/>
      <c r="GHI279" s="27"/>
      <c r="GHJ279" s="27"/>
      <c r="GHK279" s="27"/>
      <c r="GHL279" s="27"/>
      <c r="GHM279" s="27"/>
      <c r="GHN279" s="27"/>
      <c r="GHO279" s="27"/>
      <c r="GHP279" s="27"/>
      <c r="GHQ279" s="27"/>
      <c r="GHR279" s="27"/>
      <c r="GHS279" s="27"/>
      <c r="GHT279" s="27"/>
      <c r="GHU279" s="27"/>
      <c r="GHV279" s="27"/>
      <c r="GHW279" s="27"/>
      <c r="GHX279" s="27"/>
      <c r="GHY279" s="27"/>
      <c r="GHZ279" s="27"/>
      <c r="GIA279" s="27"/>
      <c r="GIB279" s="27"/>
      <c r="GIC279" s="27"/>
      <c r="GID279" s="27"/>
      <c r="GIE279" s="27"/>
      <c r="GIF279" s="27"/>
      <c r="GIG279" s="27"/>
      <c r="GIH279" s="27"/>
      <c r="GII279" s="27"/>
      <c r="GIJ279" s="27"/>
      <c r="GIK279" s="27"/>
      <c r="GIL279" s="27"/>
      <c r="GIM279" s="27"/>
      <c r="GIN279" s="27"/>
      <c r="GIO279" s="27"/>
      <c r="GIP279" s="27"/>
      <c r="GIQ279" s="27"/>
      <c r="GIR279" s="27"/>
      <c r="GIS279" s="27"/>
      <c r="GIT279" s="27"/>
      <c r="GIU279" s="27"/>
      <c r="GIV279" s="27"/>
      <c r="GIW279" s="27"/>
      <c r="GIX279" s="27"/>
      <c r="GIY279" s="27"/>
      <c r="GIZ279" s="27"/>
      <c r="GJA279" s="27"/>
      <c r="GJB279" s="27"/>
      <c r="GJC279" s="27"/>
      <c r="GJD279" s="27"/>
      <c r="GJE279" s="27"/>
      <c r="GJF279" s="27"/>
      <c r="GJG279" s="27"/>
      <c r="GJH279" s="27"/>
      <c r="GJI279" s="27"/>
      <c r="GJJ279" s="27"/>
      <c r="GJK279" s="27"/>
      <c r="GJL279" s="27"/>
      <c r="GJM279" s="27"/>
      <c r="GJN279" s="27"/>
      <c r="GJO279" s="27"/>
      <c r="GJP279" s="27"/>
      <c r="GJQ279" s="27"/>
      <c r="GJR279" s="27"/>
      <c r="GJS279" s="27"/>
      <c r="GJT279" s="27"/>
      <c r="GJU279" s="27"/>
      <c r="GJV279" s="27"/>
      <c r="GJW279" s="27"/>
      <c r="GJX279" s="27"/>
      <c r="GJY279" s="27"/>
      <c r="GJZ279" s="27"/>
      <c r="GKA279" s="27"/>
      <c r="GKB279" s="27"/>
      <c r="GKC279" s="27"/>
      <c r="GKD279" s="27"/>
      <c r="GKE279" s="27"/>
      <c r="GKF279" s="27"/>
      <c r="GKG279" s="27"/>
      <c r="GKH279" s="27"/>
      <c r="GKI279" s="27"/>
      <c r="GKJ279" s="27"/>
      <c r="GKK279" s="27"/>
      <c r="GKL279" s="27"/>
      <c r="GKM279" s="27"/>
      <c r="GKN279" s="27"/>
      <c r="GKO279" s="27"/>
      <c r="GKP279" s="27"/>
      <c r="GKQ279" s="27"/>
      <c r="GKR279" s="27"/>
      <c r="GKS279" s="27"/>
      <c r="GKT279" s="27"/>
      <c r="GKU279" s="27"/>
      <c r="GKV279" s="27"/>
      <c r="GKW279" s="27"/>
      <c r="GKX279" s="27"/>
      <c r="GKY279" s="27"/>
      <c r="GKZ279" s="27"/>
      <c r="GLA279" s="27"/>
      <c r="GLB279" s="27"/>
      <c r="GLC279" s="27"/>
      <c r="GLD279" s="27"/>
      <c r="GLE279" s="27"/>
      <c r="GLF279" s="27"/>
      <c r="GLG279" s="27"/>
      <c r="GLH279" s="27"/>
      <c r="GLI279" s="27"/>
      <c r="GLJ279" s="27"/>
      <c r="GLK279" s="27"/>
      <c r="GLL279" s="27"/>
      <c r="GLM279" s="27"/>
      <c r="GLN279" s="27"/>
      <c r="GLO279" s="27"/>
      <c r="GLP279" s="27"/>
      <c r="GLQ279" s="27"/>
      <c r="GLR279" s="27"/>
      <c r="GLS279" s="27"/>
      <c r="GLT279" s="27"/>
      <c r="GLU279" s="27"/>
      <c r="GLV279" s="27"/>
      <c r="GLW279" s="27"/>
      <c r="GLX279" s="27"/>
      <c r="GLY279" s="27"/>
      <c r="GLZ279" s="27"/>
      <c r="GMA279" s="27"/>
      <c r="GMB279" s="27"/>
      <c r="GMC279" s="27"/>
      <c r="GMD279" s="27"/>
      <c r="GME279" s="27"/>
      <c r="GMF279" s="27"/>
      <c r="GMG279" s="27"/>
      <c r="GMH279" s="27"/>
      <c r="GMI279" s="27"/>
      <c r="GMJ279" s="27"/>
      <c r="GMK279" s="27"/>
      <c r="GML279" s="27"/>
      <c r="GMM279" s="27"/>
      <c r="GMN279" s="27"/>
      <c r="GMO279" s="27"/>
      <c r="GMP279" s="27"/>
      <c r="GMQ279" s="27"/>
      <c r="GMR279" s="27"/>
      <c r="GMS279" s="27"/>
      <c r="GMT279" s="27"/>
      <c r="GMU279" s="27"/>
      <c r="GMV279" s="27"/>
      <c r="GMW279" s="27"/>
      <c r="GMX279" s="27"/>
      <c r="GMY279" s="27"/>
      <c r="GMZ279" s="27"/>
      <c r="GNA279" s="27"/>
      <c r="GNB279" s="27"/>
      <c r="GNC279" s="27"/>
      <c r="GND279" s="27"/>
      <c r="GNE279" s="27"/>
      <c r="GNF279" s="27"/>
      <c r="GNG279" s="27"/>
      <c r="GNH279" s="27"/>
      <c r="GNI279" s="27"/>
      <c r="GNJ279" s="27"/>
      <c r="GNK279" s="27"/>
      <c r="GNL279" s="27"/>
      <c r="GNM279" s="27"/>
      <c r="GNN279" s="27"/>
      <c r="GNO279" s="27"/>
      <c r="GNP279" s="27"/>
      <c r="GNQ279" s="27"/>
      <c r="GNR279" s="27"/>
      <c r="GNS279" s="27"/>
      <c r="GNT279" s="27"/>
      <c r="GNU279" s="27"/>
      <c r="GNV279" s="27"/>
      <c r="GNW279" s="27"/>
      <c r="GNX279" s="27"/>
      <c r="GNY279" s="27"/>
      <c r="GNZ279" s="27"/>
      <c r="GOA279" s="27"/>
      <c r="GOB279" s="27"/>
      <c r="GOC279" s="27"/>
      <c r="GOD279" s="27"/>
      <c r="GOE279" s="27"/>
      <c r="GOF279" s="27"/>
      <c r="GOG279" s="27"/>
      <c r="GOH279" s="27"/>
      <c r="GOI279" s="27"/>
      <c r="GOJ279" s="27"/>
      <c r="GOK279" s="27"/>
      <c r="GOL279" s="27"/>
      <c r="GOM279" s="27"/>
      <c r="GON279" s="27"/>
      <c r="GOO279" s="27"/>
      <c r="GOP279" s="27"/>
      <c r="GOQ279" s="27"/>
      <c r="GOR279" s="27"/>
      <c r="GOS279" s="27"/>
      <c r="GOT279" s="27"/>
      <c r="GOU279" s="27"/>
      <c r="GOV279" s="27"/>
      <c r="GOW279" s="27"/>
      <c r="GOX279" s="27"/>
      <c r="GOY279" s="27"/>
      <c r="GOZ279" s="27"/>
      <c r="GPA279" s="27"/>
      <c r="GPB279" s="27"/>
      <c r="GPC279" s="27"/>
      <c r="GPD279" s="27"/>
      <c r="GPE279" s="27"/>
      <c r="GPF279" s="27"/>
      <c r="GPG279" s="27"/>
      <c r="GPH279" s="27"/>
      <c r="GPI279" s="27"/>
      <c r="GPJ279" s="27"/>
      <c r="GPK279" s="27"/>
      <c r="GPL279" s="27"/>
      <c r="GPM279" s="27"/>
      <c r="GPN279" s="27"/>
      <c r="GPO279" s="27"/>
      <c r="GPP279" s="27"/>
      <c r="GPQ279" s="27"/>
      <c r="GPR279" s="27"/>
      <c r="GPS279" s="27"/>
      <c r="GPT279" s="27"/>
      <c r="GPU279" s="27"/>
      <c r="GPV279" s="27"/>
      <c r="GPW279" s="27"/>
      <c r="GPX279" s="27"/>
      <c r="GPY279" s="27"/>
      <c r="GPZ279" s="27"/>
      <c r="GQA279" s="27"/>
      <c r="GQB279" s="27"/>
      <c r="GQC279" s="27"/>
      <c r="GQD279" s="27"/>
      <c r="GQE279" s="27"/>
      <c r="GQF279" s="27"/>
      <c r="GQG279" s="27"/>
      <c r="GQH279" s="27"/>
      <c r="GQI279" s="27"/>
      <c r="GQJ279" s="27"/>
      <c r="GQK279" s="27"/>
      <c r="GQL279" s="27"/>
      <c r="GQM279" s="27"/>
      <c r="GQN279" s="27"/>
      <c r="GQO279" s="27"/>
      <c r="GQP279" s="27"/>
      <c r="GQQ279" s="27"/>
      <c r="GQR279" s="27"/>
      <c r="GQS279" s="27"/>
      <c r="GQT279" s="27"/>
      <c r="GQU279" s="27"/>
      <c r="GQV279" s="27"/>
      <c r="GQW279" s="27"/>
      <c r="GQX279" s="27"/>
      <c r="GQY279" s="27"/>
      <c r="GQZ279" s="27"/>
      <c r="GRA279" s="27"/>
      <c r="GRB279" s="27"/>
      <c r="GRC279" s="27"/>
      <c r="GRD279" s="27"/>
      <c r="GRE279" s="27"/>
      <c r="GRF279" s="27"/>
      <c r="GRG279" s="27"/>
      <c r="GRH279" s="27"/>
      <c r="GRI279" s="27"/>
      <c r="GRJ279" s="27"/>
      <c r="GRK279" s="27"/>
      <c r="GRL279" s="27"/>
      <c r="GRM279" s="27"/>
      <c r="GRN279" s="27"/>
      <c r="GRO279" s="27"/>
      <c r="GRP279" s="27"/>
      <c r="GRQ279" s="27"/>
      <c r="GRR279" s="27"/>
      <c r="GRS279" s="27"/>
      <c r="GRT279" s="27"/>
      <c r="GRU279" s="27"/>
      <c r="GRV279" s="27"/>
      <c r="GRW279" s="27"/>
      <c r="GRX279" s="27"/>
      <c r="GRY279" s="27"/>
      <c r="GRZ279" s="27"/>
      <c r="GSA279" s="27"/>
      <c r="GSB279" s="27"/>
      <c r="GSC279" s="27"/>
      <c r="GSD279" s="27"/>
      <c r="GSE279" s="27"/>
      <c r="GSF279" s="27"/>
      <c r="GSG279" s="27"/>
      <c r="GSH279" s="27"/>
      <c r="GSI279" s="27"/>
      <c r="GSJ279" s="27"/>
      <c r="GSK279" s="27"/>
      <c r="GSL279" s="27"/>
      <c r="GSM279" s="27"/>
      <c r="GSN279" s="27"/>
      <c r="GSO279" s="27"/>
      <c r="GSP279" s="27"/>
      <c r="GSQ279" s="27"/>
      <c r="GSR279" s="27"/>
      <c r="GSS279" s="27"/>
      <c r="GST279" s="27"/>
      <c r="GSU279" s="27"/>
      <c r="GSV279" s="27"/>
      <c r="GSW279" s="27"/>
      <c r="GSX279" s="27"/>
      <c r="GSY279" s="27"/>
      <c r="GSZ279" s="27"/>
      <c r="GTA279" s="27"/>
      <c r="GTB279" s="27"/>
      <c r="GTC279" s="27"/>
      <c r="GTD279" s="27"/>
      <c r="GTE279" s="27"/>
      <c r="GTF279" s="27"/>
      <c r="GTG279" s="27"/>
      <c r="GTH279" s="27"/>
      <c r="GTI279" s="27"/>
      <c r="GTJ279" s="27"/>
      <c r="GTK279" s="27"/>
      <c r="GTL279" s="27"/>
      <c r="GTM279" s="27"/>
      <c r="GTN279" s="27"/>
      <c r="GTO279" s="27"/>
      <c r="GTP279" s="27"/>
      <c r="GTQ279" s="27"/>
      <c r="GTR279" s="27"/>
      <c r="GTS279" s="27"/>
      <c r="GTT279" s="27"/>
      <c r="GTU279" s="27"/>
      <c r="GTV279" s="27"/>
      <c r="GTW279" s="27"/>
      <c r="GTX279" s="27"/>
      <c r="GTY279" s="27"/>
      <c r="GTZ279" s="27"/>
      <c r="GUA279" s="27"/>
      <c r="GUB279" s="27"/>
      <c r="GUC279" s="27"/>
      <c r="GUD279" s="27"/>
      <c r="GUE279" s="27"/>
      <c r="GUF279" s="27"/>
      <c r="GUG279" s="27"/>
      <c r="GUH279" s="27"/>
      <c r="GUI279" s="27"/>
      <c r="GUJ279" s="27"/>
      <c r="GUK279" s="27"/>
      <c r="GUL279" s="27"/>
      <c r="GUM279" s="27"/>
      <c r="GUN279" s="27"/>
      <c r="GUO279" s="27"/>
      <c r="GUP279" s="27"/>
      <c r="GUQ279" s="27"/>
      <c r="GUR279" s="27"/>
      <c r="GUS279" s="27"/>
      <c r="GUT279" s="27"/>
      <c r="GUU279" s="27"/>
      <c r="GUV279" s="27"/>
      <c r="GUW279" s="27"/>
      <c r="GUX279" s="27"/>
      <c r="GUY279" s="27"/>
      <c r="GUZ279" s="27"/>
      <c r="GVA279" s="27"/>
      <c r="GVB279" s="27"/>
      <c r="GVC279" s="27"/>
      <c r="GVD279" s="27"/>
      <c r="GVE279" s="27"/>
      <c r="GVF279" s="27"/>
      <c r="GVG279" s="27"/>
      <c r="GVH279" s="27"/>
      <c r="GVI279" s="27"/>
      <c r="GVJ279" s="27"/>
      <c r="GVK279" s="27"/>
      <c r="GVL279" s="27"/>
      <c r="GVM279" s="27"/>
      <c r="GVN279" s="27"/>
      <c r="GVO279" s="27"/>
      <c r="GVP279" s="27"/>
      <c r="GVQ279" s="27"/>
      <c r="GVR279" s="27"/>
      <c r="GVS279" s="27"/>
      <c r="GVT279" s="27"/>
      <c r="GVU279" s="27"/>
      <c r="GVV279" s="27"/>
      <c r="GVW279" s="27"/>
      <c r="GVX279" s="27"/>
      <c r="GVY279" s="27"/>
      <c r="GVZ279" s="27"/>
      <c r="GWA279" s="27"/>
      <c r="GWB279" s="27"/>
      <c r="GWC279" s="27"/>
      <c r="GWD279" s="27"/>
      <c r="GWE279" s="27"/>
      <c r="GWF279" s="27"/>
      <c r="GWG279" s="27"/>
      <c r="GWH279" s="27"/>
      <c r="GWI279" s="27"/>
      <c r="GWJ279" s="27"/>
      <c r="GWK279" s="27"/>
      <c r="GWL279" s="27"/>
      <c r="GWM279" s="27"/>
      <c r="GWN279" s="27"/>
      <c r="GWO279" s="27"/>
      <c r="GWP279" s="27"/>
      <c r="GWQ279" s="27"/>
      <c r="GWR279" s="27"/>
      <c r="GWS279" s="27"/>
      <c r="GWT279" s="27"/>
      <c r="GWU279" s="27"/>
      <c r="GWV279" s="27"/>
      <c r="GWW279" s="27"/>
      <c r="GWX279" s="27"/>
      <c r="GWY279" s="27"/>
      <c r="GWZ279" s="27"/>
      <c r="GXA279" s="27"/>
      <c r="GXB279" s="27"/>
      <c r="GXC279" s="27"/>
      <c r="GXD279" s="27"/>
      <c r="GXE279" s="27"/>
      <c r="GXF279" s="27"/>
      <c r="GXG279" s="27"/>
      <c r="GXH279" s="27"/>
      <c r="GXI279" s="27"/>
      <c r="GXJ279" s="27"/>
      <c r="GXK279" s="27"/>
      <c r="GXL279" s="27"/>
      <c r="GXM279" s="27"/>
      <c r="GXN279" s="27"/>
      <c r="GXO279" s="27"/>
      <c r="GXP279" s="27"/>
      <c r="GXQ279" s="27"/>
      <c r="GXR279" s="27"/>
      <c r="GXS279" s="27"/>
      <c r="GXT279" s="27"/>
      <c r="GXU279" s="27"/>
      <c r="GXV279" s="27"/>
      <c r="GXW279" s="27"/>
      <c r="GXX279" s="27"/>
      <c r="GXY279" s="27"/>
      <c r="GXZ279" s="27"/>
      <c r="GYA279" s="27"/>
      <c r="GYB279" s="27"/>
      <c r="GYC279" s="27"/>
      <c r="GYD279" s="27"/>
      <c r="GYE279" s="27"/>
      <c r="GYF279" s="27"/>
      <c r="GYG279" s="27"/>
      <c r="GYH279" s="27"/>
      <c r="GYI279" s="27"/>
      <c r="GYJ279" s="27"/>
      <c r="GYK279" s="27"/>
      <c r="GYL279" s="27"/>
      <c r="GYM279" s="27"/>
      <c r="GYN279" s="27"/>
      <c r="GYO279" s="27"/>
      <c r="GYP279" s="27"/>
      <c r="GYQ279" s="27"/>
      <c r="GYR279" s="27"/>
      <c r="GYS279" s="27"/>
      <c r="GYT279" s="27"/>
      <c r="GYU279" s="27"/>
      <c r="GYV279" s="27"/>
      <c r="GYW279" s="27"/>
      <c r="GYX279" s="27"/>
      <c r="GYY279" s="27"/>
      <c r="GYZ279" s="27"/>
      <c r="GZA279" s="27"/>
      <c r="GZB279" s="27"/>
      <c r="GZC279" s="27"/>
      <c r="GZD279" s="27"/>
      <c r="GZE279" s="27"/>
      <c r="GZF279" s="27"/>
      <c r="GZG279" s="27"/>
      <c r="GZH279" s="27"/>
      <c r="GZI279" s="27"/>
      <c r="GZJ279" s="27"/>
      <c r="GZK279" s="27"/>
      <c r="GZL279" s="27"/>
      <c r="GZM279" s="27"/>
      <c r="GZN279" s="27"/>
      <c r="GZO279" s="27"/>
      <c r="GZP279" s="27"/>
      <c r="GZQ279" s="27"/>
      <c r="GZR279" s="27"/>
      <c r="GZS279" s="27"/>
      <c r="GZT279" s="27"/>
      <c r="GZU279" s="27"/>
      <c r="GZV279" s="27"/>
      <c r="GZW279" s="27"/>
      <c r="GZX279" s="27"/>
      <c r="GZY279" s="27"/>
      <c r="GZZ279" s="27"/>
      <c r="HAA279" s="27"/>
      <c r="HAB279" s="27"/>
      <c r="HAC279" s="27"/>
      <c r="HAD279" s="27"/>
      <c r="HAE279" s="27"/>
      <c r="HAF279" s="27"/>
      <c r="HAG279" s="27"/>
      <c r="HAH279" s="27"/>
      <c r="HAI279" s="27"/>
      <c r="HAJ279" s="27"/>
      <c r="HAK279" s="27"/>
      <c r="HAL279" s="27"/>
      <c r="HAM279" s="27"/>
      <c r="HAN279" s="27"/>
      <c r="HAO279" s="27"/>
      <c r="HAP279" s="27"/>
      <c r="HAQ279" s="27"/>
      <c r="HAR279" s="27"/>
      <c r="HAS279" s="27"/>
      <c r="HAT279" s="27"/>
      <c r="HAU279" s="27"/>
      <c r="HAV279" s="27"/>
      <c r="HAW279" s="27"/>
      <c r="HAX279" s="27"/>
      <c r="HAY279" s="27"/>
      <c r="HAZ279" s="27"/>
      <c r="HBA279" s="27"/>
      <c r="HBB279" s="27"/>
      <c r="HBC279" s="27"/>
      <c r="HBD279" s="27"/>
      <c r="HBE279" s="27"/>
      <c r="HBF279" s="27"/>
      <c r="HBG279" s="27"/>
      <c r="HBH279" s="27"/>
      <c r="HBI279" s="27"/>
      <c r="HBJ279" s="27"/>
      <c r="HBK279" s="27"/>
      <c r="HBL279" s="27"/>
      <c r="HBM279" s="27"/>
      <c r="HBN279" s="27"/>
      <c r="HBO279" s="27"/>
      <c r="HBP279" s="27"/>
      <c r="HBQ279" s="27"/>
      <c r="HBR279" s="27"/>
      <c r="HBS279" s="27"/>
      <c r="HBT279" s="27"/>
      <c r="HBU279" s="27"/>
      <c r="HBV279" s="27"/>
      <c r="HBW279" s="27"/>
      <c r="HBX279" s="27"/>
      <c r="HBY279" s="27"/>
      <c r="HBZ279" s="27"/>
      <c r="HCA279" s="27"/>
      <c r="HCB279" s="27"/>
      <c r="HCC279" s="27"/>
      <c r="HCD279" s="27"/>
      <c r="HCE279" s="27"/>
      <c r="HCF279" s="27"/>
      <c r="HCG279" s="27"/>
      <c r="HCH279" s="27"/>
      <c r="HCI279" s="27"/>
      <c r="HCJ279" s="27"/>
      <c r="HCK279" s="27"/>
      <c r="HCL279" s="27"/>
      <c r="HCM279" s="27"/>
      <c r="HCN279" s="27"/>
      <c r="HCO279" s="27"/>
      <c r="HCP279" s="27"/>
      <c r="HCQ279" s="27"/>
      <c r="HCR279" s="27"/>
      <c r="HCS279" s="27"/>
      <c r="HCT279" s="27"/>
      <c r="HCU279" s="27"/>
      <c r="HCV279" s="27"/>
      <c r="HCW279" s="27"/>
      <c r="HCX279" s="27"/>
      <c r="HCY279" s="27"/>
      <c r="HCZ279" s="27"/>
      <c r="HDA279" s="27"/>
      <c r="HDB279" s="27"/>
      <c r="HDC279" s="27"/>
      <c r="HDD279" s="27"/>
      <c r="HDE279" s="27"/>
      <c r="HDF279" s="27"/>
      <c r="HDG279" s="27"/>
      <c r="HDH279" s="27"/>
      <c r="HDI279" s="27"/>
      <c r="HDJ279" s="27"/>
      <c r="HDK279" s="27"/>
      <c r="HDL279" s="27"/>
      <c r="HDM279" s="27"/>
      <c r="HDN279" s="27"/>
      <c r="HDO279" s="27"/>
      <c r="HDP279" s="27"/>
      <c r="HDQ279" s="27"/>
      <c r="HDR279" s="27"/>
      <c r="HDS279" s="27"/>
      <c r="HDT279" s="27"/>
      <c r="HDU279" s="27"/>
      <c r="HDV279" s="27"/>
      <c r="HDW279" s="27"/>
      <c r="HDX279" s="27"/>
      <c r="HDY279" s="27"/>
      <c r="HDZ279" s="27"/>
      <c r="HEA279" s="27"/>
      <c r="HEB279" s="27"/>
      <c r="HEC279" s="27"/>
      <c r="HED279" s="27"/>
      <c r="HEE279" s="27"/>
      <c r="HEF279" s="27"/>
      <c r="HEG279" s="27"/>
      <c r="HEH279" s="27"/>
      <c r="HEI279" s="27"/>
      <c r="HEJ279" s="27"/>
      <c r="HEK279" s="27"/>
      <c r="HEL279" s="27"/>
      <c r="HEM279" s="27"/>
      <c r="HEN279" s="27"/>
      <c r="HEO279" s="27"/>
      <c r="HEP279" s="27"/>
      <c r="HEQ279" s="27"/>
      <c r="HER279" s="27"/>
      <c r="HES279" s="27"/>
      <c r="HET279" s="27"/>
      <c r="HEU279" s="27"/>
      <c r="HEV279" s="27"/>
      <c r="HEW279" s="27"/>
      <c r="HEX279" s="27"/>
      <c r="HEY279" s="27"/>
      <c r="HEZ279" s="27"/>
      <c r="HFA279" s="27"/>
      <c r="HFB279" s="27"/>
      <c r="HFC279" s="27"/>
      <c r="HFD279" s="27"/>
      <c r="HFE279" s="27"/>
      <c r="HFF279" s="27"/>
      <c r="HFG279" s="27"/>
      <c r="HFH279" s="27"/>
      <c r="HFI279" s="27"/>
      <c r="HFJ279" s="27"/>
      <c r="HFK279" s="27"/>
      <c r="HFL279" s="27"/>
      <c r="HFM279" s="27"/>
      <c r="HFN279" s="27"/>
      <c r="HFO279" s="27"/>
      <c r="HFP279" s="27"/>
      <c r="HFQ279" s="27"/>
      <c r="HFR279" s="27"/>
      <c r="HFS279" s="27"/>
      <c r="HFT279" s="27"/>
      <c r="HFU279" s="27"/>
      <c r="HFV279" s="27"/>
      <c r="HFW279" s="27"/>
      <c r="HFX279" s="27"/>
      <c r="HFY279" s="27"/>
      <c r="HFZ279" s="27"/>
      <c r="HGA279" s="27"/>
      <c r="HGB279" s="27"/>
      <c r="HGC279" s="27"/>
      <c r="HGD279" s="27"/>
      <c r="HGE279" s="27"/>
      <c r="HGF279" s="27"/>
      <c r="HGG279" s="27"/>
      <c r="HGH279" s="27"/>
      <c r="HGI279" s="27"/>
      <c r="HGJ279" s="27"/>
      <c r="HGK279" s="27"/>
      <c r="HGL279" s="27"/>
      <c r="HGM279" s="27"/>
      <c r="HGN279" s="27"/>
      <c r="HGO279" s="27"/>
      <c r="HGP279" s="27"/>
      <c r="HGQ279" s="27"/>
      <c r="HGR279" s="27"/>
      <c r="HGS279" s="27"/>
      <c r="HGT279" s="27"/>
      <c r="HGU279" s="27"/>
      <c r="HGV279" s="27"/>
      <c r="HGW279" s="27"/>
      <c r="HGX279" s="27"/>
      <c r="HGY279" s="27"/>
      <c r="HGZ279" s="27"/>
      <c r="HHA279" s="27"/>
      <c r="HHB279" s="27"/>
      <c r="HHC279" s="27"/>
      <c r="HHD279" s="27"/>
      <c r="HHE279" s="27"/>
      <c r="HHF279" s="27"/>
      <c r="HHG279" s="27"/>
      <c r="HHH279" s="27"/>
      <c r="HHI279" s="27"/>
      <c r="HHJ279" s="27"/>
      <c r="HHK279" s="27"/>
      <c r="HHL279" s="27"/>
      <c r="HHM279" s="27"/>
      <c r="HHN279" s="27"/>
      <c r="HHO279" s="27"/>
      <c r="HHP279" s="27"/>
      <c r="HHQ279" s="27"/>
      <c r="HHR279" s="27"/>
      <c r="HHS279" s="27"/>
      <c r="HHT279" s="27"/>
      <c r="HHU279" s="27"/>
      <c r="HHV279" s="27"/>
      <c r="HHW279" s="27"/>
      <c r="HHX279" s="27"/>
      <c r="HHY279" s="27"/>
      <c r="HHZ279" s="27"/>
      <c r="HIA279" s="27"/>
      <c r="HIB279" s="27"/>
      <c r="HIC279" s="27"/>
      <c r="HID279" s="27"/>
      <c r="HIE279" s="27"/>
      <c r="HIF279" s="27"/>
      <c r="HIG279" s="27"/>
      <c r="HIH279" s="27"/>
      <c r="HII279" s="27"/>
      <c r="HIJ279" s="27"/>
      <c r="HIK279" s="27"/>
      <c r="HIL279" s="27"/>
      <c r="HIM279" s="27"/>
      <c r="HIN279" s="27"/>
      <c r="HIO279" s="27"/>
      <c r="HIP279" s="27"/>
      <c r="HIQ279" s="27"/>
      <c r="HIR279" s="27"/>
      <c r="HIS279" s="27"/>
      <c r="HIT279" s="27"/>
      <c r="HIU279" s="27"/>
      <c r="HIV279" s="27"/>
      <c r="HIW279" s="27"/>
      <c r="HIX279" s="27"/>
      <c r="HIY279" s="27"/>
      <c r="HIZ279" s="27"/>
      <c r="HJA279" s="27"/>
      <c r="HJB279" s="27"/>
      <c r="HJC279" s="27"/>
      <c r="HJD279" s="27"/>
      <c r="HJE279" s="27"/>
      <c r="HJF279" s="27"/>
      <c r="HJG279" s="27"/>
      <c r="HJH279" s="27"/>
      <c r="HJI279" s="27"/>
      <c r="HJJ279" s="27"/>
      <c r="HJK279" s="27"/>
      <c r="HJL279" s="27"/>
      <c r="HJM279" s="27"/>
      <c r="HJN279" s="27"/>
      <c r="HJO279" s="27"/>
      <c r="HJP279" s="27"/>
      <c r="HJQ279" s="27"/>
      <c r="HJR279" s="27"/>
      <c r="HJS279" s="27"/>
      <c r="HJT279" s="27"/>
      <c r="HJU279" s="27"/>
      <c r="HJV279" s="27"/>
      <c r="HJW279" s="27"/>
      <c r="HJX279" s="27"/>
      <c r="HJY279" s="27"/>
      <c r="HJZ279" s="27"/>
      <c r="HKA279" s="27"/>
      <c r="HKB279" s="27"/>
      <c r="HKC279" s="27"/>
      <c r="HKD279" s="27"/>
      <c r="HKE279" s="27"/>
      <c r="HKF279" s="27"/>
      <c r="HKG279" s="27"/>
      <c r="HKH279" s="27"/>
      <c r="HKI279" s="27"/>
      <c r="HKJ279" s="27"/>
      <c r="HKK279" s="27"/>
      <c r="HKL279" s="27"/>
      <c r="HKM279" s="27"/>
      <c r="HKN279" s="27"/>
      <c r="HKO279" s="27"/>
      <c r="HKP279" s="27"/>
      <c r="HKQ279" s="27"/>
      <c r="HKR279" s="27"/>
      <c r="HKS279" s="27"/>
      <c r="HKT279" s="27"/>
      <c r="HKU279" s="27"/>
      <c r="HKV279" s="27"/>
      <c r="HKW279" s="27"/>
      <c r="HKX279" s="27"/>
      <c r="HKY279" s="27"/>
      <c r="HKZ279" s="27"/>
      <c r="HLA279" s="27"/>
      <c r="HLB279" s="27"/>
      <c r="HLC279" s="27"/>
      <c r="HLD279" s="27"/>
      <c r="HLE279" s="27"/>
      <c r="HLF279" s="27"/>
      <c r="HLG279" s="27"/>
      <c r="HLH279" s="27"/>
      <c r="HLI279" s="27"/>
      <c r="HLJ279" s="27"/>
      <c r="HLK279" s="27"/>
      <c r="HLL279" s="27"/>
      <c r="HLM279" s="27"/>
      <c r="HLN279" s="27"/>
      <c r="HLO279" s="27"/>
      <c r="HLP279" s="27"/>
      <c r="HLQ279" s="27"/>
      <c r="HLR279" s="27"/>
      <c r="HLS279" s="27"/>
      <c r="HLT279" s="27"/>
      <c r="HLU279" s="27"/>
      <c r="HLV279" s="27"/>
      <c r="HLW279" s="27"/>
      <c r="HLX279" s="27"/>
      <c r="HLY279" s="27"/>
      <c r="HLZ279" s="27"/>
      <c r="HMA279" s="27"/>
      <c r="HMB279" s="27"/>
      <c r="HMC279" s="27"/>
      <c r="HMD279" s="27"/>
      <c r="HME279" s="27"/>
      <c r="HMF279" s="27"/>
      <c r="HMG279" s="27"/>
      <c r="HMH279" s="27"/>
      <c r="HMI279" s="27"/>
      <c r="HMJ279" s="27"/>
      <c r="HMK279" s="27"/>
      <c r="HML279" s="27"/>
      <c r="HMM279" s="27"/>
      <c r="HMN279" s="27"/>
      <c r="HMO279" s="27"/>
      <c r="HMP279" s="27"/>
      <c r="HMQ279" s="27"/>
      <c r="HMR279" s="27"/>
      <c r="HMS279" s="27"/>
      <c r="HMT279" s="27"/>
      <c r="HMU279" s="27"/>
      <c r="HMV279" s="27"/>
      <c r="HMW279" s="27"/>
      <c r="HMX279" s="27"/>
      <c r="HMY279" s="27"/>
      <c r="HMZ279" s="27"/>
      <c r="HNA279" s="27"/>
      <c r="HNB279" s="27"/>
      <c r="HNC279" s="27"/>
      <c r="HND279" s="27"/>
      <c r="HNE279" s="27"/>
      <c r="HNF279" s="27"/>
      <c r="HNG279" s="27"/>
      <c r="HNH279" s="27"/>
      <c r="HNI279" s="27"/>
      <c r="HNJ279" s="27"/>
      <c r="HNK279" s="27"/>
      <c r="HNL279" s="27"/>
      <c r="HNM279" s="27"/>
      <c r="HNN279" s="27"/>
      <c r="HNO279" s="27"/>
      <c r="HNP279" s="27"/>
      <c r="HNQ279" s="27"/>
      <c r="HNR279" s="27"/>
      <c r="HNS279" s="27"/>
      <c r="HNT279" s="27"/>
      <c r="HNU279" s="27"/>
      <c r="HNV279" s="27"/>
      <c r="HNW279" s="27"/>
      <c r="HNX279" s="27"/>
      <c r="HNY279" s="27"/>
      <c r="HNZ279" s="27"/>
      <c r="HOA279" s="27"/>
      <c r="HOB279" s="27"/>
      <c r="HOC279" s="27"/>
      <c r="HOD279" s="27"/>
      <c r="HOE279" s="27"/>
      <c r="HOF279" s="27"/>
      <c r="HOG279" s="27"/>
      <c r="HOH279" s="27"/>
      <c r="HOI279" s="27"/>
      <c r="HOJ279" s="27"/>
      <c r="HOK279" s="27"/>
      <c r="HOL279" s="27"/>
      <c r="HOM279" s="27"/>
      <c r="HON279" s="27"/>
      <c r="HOO279" s="27"/>
      <c r="HOP279" s="27"/>
      <c r="HOQ279" s="27"/>
      <c r="HOR279" s="27"/>
      <c r="HOS279" s="27"/>
      <c r="HOT279" s="27"/>
      <c r="HOU279" s="27"/>
      <c r="HOV279" s="27"/>
      <c r="HOW279" s="27"/>
      <c r="HOX279" s="27"/>
      <c r="HOY279" s="27"/>
      <c r="HOZ279" s="27"/>
      <c r="HPA279" s="27"/>
      <c r="HPB279" s="27"/>
      <c r="HPC279" s="27"/>
      <c r="HPD279" s="27"/>
      <c r="HPE279" s="27"/>
      <c r="HPF279" s="27"/>
      <c r="HPG279" s="27"/>
      <c r="HPH279" s="27"/>
      <c r="HPI279" s="27"/>
      <c r="HPJ279" s="27"/>
      <c r="HPK279" s="27"/>
      <c r="HPL279" s="27"/>
      <c r="HPM279" s="27"/>
      <c r="HPN279" s="27"/>
      <c r="HPO279" s="27"/>
      <c r="HPP279" s="27"/>
      <c r="HPQ279" s="27"/>
      <c r="HPR279" s="27"/>
      <c r="HPS279" s="27"/>
      <c r="HPT279" s="27"/>
      <c r="HPU279" s="27"/>
      <c r="HPV279" s="27"/>
      <c r="HPW279" s="27"/>
      <c r="HPX279" s="27"/>
      <c r="HPY279" s="27"/>
      <c r="HPZ279" s="27"/>
      <c r="HQA279" s="27"/>
      <c r="HQB279" s="27"/>
      <c r="HQC279" s="27"/>
      <c r="HQD279" s="27"/>
      <c r="HQE279" s="27"/>
      <c r="HQF279" s="27"/>
      <c r="HQG279" s="27"/>
      <c r="HQH279" s="27"/>
      <c r="HQI279" s="27"/>
      <c r="HQJ279" s="27"/>
      <c r="HQK279" s="27"/>
      <c r="HQL279" s="27"/>
      <c r="HQM279" s="27"/>
      <c r="HQN279" s="27"/>
      <c r="HQO279" s="27"/>
      <c r="HQP279" s="27"/>
      <c r="HQQ279" s="27"/>
      <c r="HQR279" s="27"/>
      <c r="HQS279" s="27"/>
      <c r="HQT279" s="27"/>
      <c r="HQU279" s="27"/>
      <c r="HQV279" s="27"/>
      <c r="HQW279" s="27"/>
      <c r="HQX279" s="27"/>
      <c r="HQY279" s="27"/>
      <c r="HQZ279" s="27"/>
      <c r="HRA279" s="27"/>
      <c r="HRB279" s="27"/>
      <c r="HRC279" s="27"/>
      <c r="HRD279" s="27"/>
      <c r="HRE279" s="27"/>
      <c r="HRF279" s="27"/>
      <c r="HRG279" s="27"/>
      <c r="HRH279" s="27"/>
      <c r="HRI279" s="27"/>
      <c r="HRJ279" s="27"/>
      <c r="HRK279" s="27"/>
      <c r="HRL279" s="27"/>
      <c r="HRM279" s="27"/>
      <c r="HRN279" s="27"/>
      <c r="HRO279" s="27"/>
      <c r="HRP279" s="27"/>
      <c r="HRQ279" s="27"/>
      <c r="HRR279" s="27"/>
      <c r="HRS279" s="27"/>
      <c r="HRT279" s="27"/>
      <c r="HRU279" s="27"/>
      <c r="HRV279" s="27"/>
      <c r="HRW279" s="27"/>
      <c r="HRX279" s="27"/>
      <c r="HRY279" s="27"/>
      <c r="HRZ279" s="27"/>
      <c r="HSA279" s="27"/>
      <c r="HSB279" s="27"/>
      <c r="HSC279" s="27"/>
      <c r="HSD279" s="27"/>
      <c r="HSE279" s="27"/>
      <c r="HSF279" s="27"/>
      <c r="HSG279" s="27"/>
      <c r="HSH279" s="27"/>
      <c r="HSI279" s="27"/>
      <c r="HSJ279" s="27"/>
      <c r="HSK279" s="27"/>
      <c r="HSL279" s="27"/>
      <c r="HSM279" s="27"/>
      <c r="HSN279" s="27"/>
      <c r="HSO279" s="27"/>
      <c r="HSP279" s="27"/>
      <c r="HSQ279" s="27"/>
      <c r="HSR279" s="27"/>
      <c r="HSS279" s="27"/>
      <c r="HST279" s="27"/>
      <c r="HSU279" s="27"/>
      <c r="HSV279" s="27"/>
      <c r="HSW279" s="27"/>
      <c r="HSX279" s="27"/>
      <c r="HSY279" s="27"/>
      <c r="HSZ279" s="27"/>
      <c r="HTA279" s="27"/>
      <c r="HTB279" s="27"/>
      <c r="HTC279" s="27"/>
      <c r="HTD279" s="27"/>
      <c r="HTE279" s="27"/>
      <c r="HTF279" s="27"/>
      <c r="HTG279" s="27"/>
      <c r="HTH279" s="27"/>
      <c r="HTI279" s="27"/>
      <c r="HTJ279" s="27"/>
      <c r="HTK279" s="27"/>
      <c r="HTL279" s="27"/>
      <c r="HTM279" s="27"/>
      <c r="HTN279" s="27"/>
      <c r="HTO279" s="27"/>
      <c r="HTP279" s="27"/>
      <c r="HTQ279" s="27"/>
      <c r="HTR279" s="27"/>
      <c r="HTS279" s="27"/>
      <c r="HTT279" s="27"/>
      <c r="HTU279" s="27"/>
      <c r="HTV279" s="27"/>
      <c r="HTW279" s="27"/>
      <c r="HTX279" s="27"/>
      <c r="HTY279" s="27"/>
      <c r="HTZ279" s="27"/>
      <c r="HUA279" s="27"/>
      <c r="HUB279" s="27"/>
      <c r="HUC279" s="27"/>
      <c r="HUD279" s="27"/>
      <c r="HUE279" s="27"/>
      <c r="HUF279" s="27"/>
      <c r="HUG279" s="27"/>
      <c r="HUH279" s="27"/>
      <c r="HUI279" s="27"/>
      <c r="HUJ279" s="27"/>
      <c r="HUK279" s="27"/>
      <c r="HUL279" s="27"/>
      <c r="HUM279" s="27"/>
      <c r="HUN279" s="27"/>
      <c r="HUO279" s="27"/>
      <c r="HUP279" s="27"/>
      <c r="HUQ279" s="27"/>
      <c r="HUR279" s="27"/>
      <c r="HUS279" s="27"/>
      <c r="HUT279" s="27"/>
      <c r="HUU279" s="27"/>
      <c r="HUV279" s="27"/>
      <c r="HUW279" s="27"/>
      <c r="HUX279" s="27"/>
      <c r="HUY279" s="27"/>
      <c r="HUZ279" s="27"/>
      <c r="HVA279" s="27"/>
      <c r="HVB279" s="27"/>
      <c r="HVC279" s="27"/>
      <c r="HVD279" s="27"/>
      <c r="HVE279" s="27"/>
      <c r="HVF279" s="27"/>
      <c r="HVG279" s="27"/>
      <c r="HVH279" s="27"/>
      <c r="HVI279" s="27"/>
      <c r="HVJ279" s="27"/>
      <c r="HVK279" s="27"/>
      <c r="HVL279" s="27"/>
      <c r="HVM279" s="27"/>
      <c r="HVN279" s="27"/>
      <c r="HVO279" s="27"/>
      <c r="HVP279" s="27"/>
      <c r="HVQ279" s="27"/>
      <c r="HVR279" s="27"/>
      <c r="HVS279" s="27"/>
      <c r="HVT279" s="27"/>
      <c r="HVU279" s="27"/>
      <c r="HVV279" s="27"/>
      <c r="HVW279" s="27"/>
      <c r="HVX279" s="27"/>
      <c r="HVY279" s="27"/>
      <c r="HVZ279" s="27"/>
      <c r="HWA279" s="27"/>
      <c r="HWB279" s="27"/>
      <c r="HWC279" s="27"/>
      <c r="HWD279" s="27"/>
      <c r="HWE279" s="27"/>
      <c r="HWF279" s="27"/>
      <c r="HWG279" s="27"/>
      <c r="HWH279" s="27"/>
      <c r="HWI279" s="27"/>
      <c r="HWJ279" s="27"/>
      <c r="HWK279" s="27"/>
      <c r="HWL279" s="27"/>
      <c r="HWM279" s="27"/>
      <c r="HWN279" s="27"/>
      <c r="HWO279" s="27"/>
      <c r="HWP279" s="27"/>
      <c r="HWQ279" s="27"/>
      <c r="HWR279" s="27"/>
      <c r="HWS279" s="27"/>
      <c r="HWT279" s="27"/>
      <c r="HWU279" s="27"/>
      <c r="HWV279" s="27"/>
      <c r="HWW279" s="27"/>
      <c r="HWX279" s="27"/>
      <c r="HWY279" s="27"/>
      <c r="HWZ279" s="27"/>
      <c r="HXA279" s="27"/>
      <c r="HXB279" s="27"/>
      <c r="HXC279" s="27"/>
      <c r="HXD279" s="27"/>
      <c r="HXE279" s="27"/>
      <c r="HXF279" s="27"/>
      <c r="HXG279" s="27"/>
      <c r="HXH279" s="27"/>
      <c r="HXI279" s="27"/>
      <c r="HXJ279" s="27"/>
      <c r="HXK279" s="27"/>
      <c r="HXL279" s="27"/>
      <c r="HXM279" s="27"/>
      <c r="HXN279" s="27"/>
      <c r="HXO279" s="27"/>
      <c r="HXP279" s="27"/>
      <c r="HXQ279" s="27"/>
      <c r="HXR279" s="27"/>
      <c r="HXS279" s="27"/>
      <c r="HXT279" s="27"/>
      <c r="HXU279" s="27"/>
      <c r="HXV279" s="27"/>
      <c r="HXW279" s="27"/>
      <c r="HXX279" s="27"/>
      <c r="HXY279" s="27"/>
      <c r="HXZ279" s="27"/>
      <c r="HYA279" s="27"/>
      <c r="HYB279" s="27"/>
      <c r="HYC279" s="27"/>
      <c r="HYD279" s="27"/>
      <c r="HYE279" s="27"/>
      <c r="HYF279" s="27"/>
      <c r="HYG279" s="27"/>
      <c r="HYH279" s="27"/>
      <c r="HYI279" s="27"/>
      <c r="HYJ279" s="27"/>
      <c r="HYK279" s="27"/>
      <c r="HYL279" s="27"/>
      <c r="HYM279" s="27"/>
      <c r="HYN279" s="27"/>
      <c r="HYO279" s="27"/>
      <c r="HYP279" s="27"/>
      <c r="HYQ279" s="27"/>
      <c r="HYR279" s="27"/>
      <c r="HYS279" s="27"/>
      <c r="HYT279" s="27"/>
      <c r="HYU279" s="27"/>
      <c r="HYV279" s="27"/>
      <c r="HYW279" s="27"/>
      <c r="HYX279" s="27"/>
      <c r="HYY279" s="27"/>
      <c r="HYZ279" s="27"/>
      <c r="HZA279" s="27"/>
      <c r="HZB279" s="27"/>
      <c r="HZC279" s="27"/>
      <c r="HZD279" s="27"/>
      <c r="HZE279" s="27"/>
      <c r="HZF279" s="27"/>
      <c r="HZG279" s="27"/>
      <c r="HZH279" s="27"/>
      <c r="HZI279" s="27"/>
      <c r="HZJ279" s="27"/>
      <c r="HZK279" s="27"/>
      <c r="HZL279" s="27"/>
      <c r="HZM279" s="27"/>
      <c r="HZN279" s="27"/>
      <c r="HZO279" s="27"/>
      <c r="HZP279" s="27"/>
      <c r="HZQ279" s="27"/>
      <c r="HZR279" s="27"/>
      <c r="HZS279" s="27"/>
      <c r="HZT279" s="27"/>
      <c r="HZU279" s="27"/>
      <c r="HZV279" s="27"/>
      <c r="HZW279" s="27"/>
      <c r="HZX279" s="27"/>
      <c r="HZY279" s="27"/>
      <c r="HZZ279" s="27"/>
      <c r="IAA279" s="27"/>
      <c r="IAB279" s="27"/>
      <c r="IAC279" s="27"/>
      <c r="IAD279" s="27"/>
      <c r="IAE279" s="27"/>
      <c r="IAF279" s="27"/>
      <c r="IAG279" s="27"/>
      <c r="IAH279" s="27"/>
      <c r="IAI279" s="27"/>
      <c r="IAJ279" s="27"/>
      <c r="IAK279" s="27"/>
      <c r="IAL279" s="27"/>
      <c r="IAM279" s="27"/>
      <c r="IAN279" s="27"/>
      <c r="IAO279" s="27"/>
      <c r="IAP279" s="27"/>
      <c r="IAQ279" s="27"/>
      <c r="IAR279" s="27"/>
      <c r="IAS279" s="27"/>
      <c r="IAT279" s="27"/>
      <c r="IAU279" s="27"/>
      <c r="IAV279" s="27"/>
      <c r="IAW279" s="27"/>
      <c r="IAX279" s="27"/>
      <c r="IAY279" s="27"/>
      <c r="IAZ279" s="27"/>
      <c r="IBA279" s="27"/>
      <c r="IBB279" s="27"/>
      <c r="IBC279" s="27"/>
      <c r="IBD279" s="27"/>
      <c r="IBE279" s="27"/>
      <c r="IBF279" s="27"/>
      <c r="IBG279" s="27"/>
      <c r="IBH279" s="27"/>
      <c r="IBI279" s="27"/>
      <c r="IBJ279" s="27"/>
      <c r="IBK279" s="27"/>
      <c r="IBL279" s="27"/>
      <c r="IBM279" s="27"/>
      <c r="IBN279" s="27"/>
      <c r="IBO279" s="27"/>
      <c r="IBP279" s="27"/>
      <c r="IBQ279" s="27"/>
      <c r="IBR279" s="27"/>
      <c r="IBS279" s="27"/>
      <c r="IBT279" s="27"/>
      <c r="IBU279" s="27"/>
      <c r="IBV279" s="27"/>
      <c r="IBW279" s="27"/>
      <c r="IBX279" s="27"/>
      <c r="IBY279" s="27"/>
      <c r="IBZ279" s="27"/>
      <c r="ICA279" s="27"/>
      <c r="ICB279" s="27"/>
      <c r="ICC279" s="27"/>
      <c r="ICD279" s="27"/>
      <c r="ICE279" s="27"/>
      <c r="ICF279" s="27"/>
      <c r="ICG279" s="27"/>
      <c r="ICH279" s="27"/>
      <c r="ICI279" s="27"/>
      <c r="ICJ279" s="27"/>
      <c r="ICK279" s="27"/>
      <c r="ICL279" s="27"/>
      <c r="ICM279" s="27"/>
      <c r="ICN279" s="27"/>
      <c r="ICO279" s="27"/>
      <c r="ICP279" s="27"/>
      <c r="ICQ279" s="27"/>
      <c r="ICR279" s="27"/>
      <c r="ICS279" s="27"/>
      <c r="ICT279" s="27"/>
      <c r="ICU279" s="27"/>
      <c r="ICV279" s="27"/>
      <c r="ICW279" s="27"/>
      <c r="ICX279" s="27"/>
      <c r="ICY279" s="27"/>
      <c r="ICZ279" s="27"/>
      <c r="IDA279" s="27"/>
      <c r="IDB279" s="27"/>
      <c r="IDC279" s="27"/>
      <c r="IDD279" s="27"/>
      <c r="IDE279" s="27"/>
      <c r="IDF279" s="27"/>
      <c r="IDG279" s="27"/>
      <c r="IDH279" s="27"/>
      <c r="IDI279" s="27"/>
      <c r="IDJ279" s="27"/>
      <c r="IDK279" s="27"/>
      <c r="IDL279" s="27"/>
      <c r="IDM279" s="27"/>
      <c r="IDN279" s="27"/>
      <c r="IDO279" s="27"/>
      <c r="IDP279" s="27"/>
      <c r="IDQ279" s="27"/>
      <c r="IDR279" s="27"/>
      <c r="IDS279" s="27"/>
      <c r="IDT279" s="27"/>
      <c r="IDU279" s="27"/>
      <c r="IDV279" s="27"/>
      <c r="IDW279" s="27"/>
      <c r="IDX279" s="27"/>
      <c r="IDY279" s="27"/>
      <c r="IDZ279" s="27"/>
      <c r="IEA279" s="27"/>
      <c r="IEB279" s="27"/>
      <c r="IEC279" s="27"/>
      <c r="IED279" s="27"/>
      <c r="IEE279" s="27"/>
      <c r="IEF279" s="27"/>
      <c r="IEG279" s="27"/>
      <c r="IEH279" s="27"/>
      <c r="IEI279" s="27"/>
      <c r="IEJ279" s="27"/>
      <c r="IEK279" s="27"/>
      <c r="IEL279" s="27"/>
      <c r="IEM279" s="27"/>
      <c r="IEN279" s="27"/>
      <c r="IEO279" s="27"/>
      <c r="IEP279" s="27"/>
      <c r="IEQ279" s="27"/>
      <c r="IER279" s="27"/>
      <c r="IES279" s="27"/>
      <c r="IET279" s="27"/>
      <c r="IEU279" s="27"/>
      <c r="IEV279" s="27"/>
      <c r="IEW279" s="27"/>
      <c r="IEX279" s="27"/>
      <c r="IEY279" s="27"/>
      <c r="IEZ279" s="27"/>
      <c r="IFA279" s="27"/>
      <c r="IFB279" s="27"/>
      <c r="IFC279" s="27"/>
      <c r="IFD279" s="27"/>
      <c r="IFE279" s="27"/>
      <c r="IFF279" s="27"/>
      <c r="IFG279" s="27"/>
      <c r="IFH279" s="27"/>
      <c r="IFI279" s="27"/>
      <c r="IFJ279" s="27"/>
      <c r="IFK279" s="27"/>
      <c r="IFL279" s="27"/>
      <c r="IFM279" s="27"/>
      <c r="IFN279" s="27"/>
      <c r="IFO279" s="27"/>
      <c r="IFP279" s="27"/>
      <c r="IFQ279" s="27"/>
      <c r="IFR279" s="27"/>
      <c r="IFS279" s="27"/>
      <c r="IFT279" s="27"/>
      <c r="IFU279" s="27"/>
      <c r="IFV279" s="27"/>
      <c r="IFW279" s="27"/>
      <c r="IFX279" s="27"/>
      <c r="IFY279" s="27"/>
      <c r="IFZ279" s="27"/>
      <c r="IGA279" s="27"/>
      <c r="IGB279" s="27"/>
      <c r="IGC279" s="27"/>
      <c r="IGD279" s="27"/>
      <c r="IGE279" s="27"/>
      <c r="IGF279" s="27"/>
      <c r="IGG279" s="27"/>
      <c r="IGH279" s="27"/>
      <c r="IGI279" s="27"/>
      <c r="IGJ279" s="27"/>
      <c r="IGK279" s="27"/>
      <c r="IGL279" s="27"/>
      <c r="IGM279" s="27"/>
      <c r="IGN279" s="27"/>
      <c r="IGO279" s="27"/>
      <c r="IGP279" s="27"/>
      <c r="IGQ279" s="27"/>
      <c r="IGR279" s="27"/>
      <c r="IGS279" s="27"/>
      <c r="IGT279" s="27"/>
      <c r="IGU279" s="27"/>
      <c r="IGV279" s="27"/>
      <c r="IGW279" s="27"/>
      <c r="IGX279" s="27"/>
      <c r="IGY279" s="27"/>
      <c r="IGZ279" s="27"/>
      <c r="IHA279" s="27"/>
      <c r="IHB279" s="27"/>
      <c r="IHC279" s="27"/>
      <c r="IHD279" s="27"/>
      <c r="IHE279" s="27"/>
      <c r="IHF279" s="27"/>
      <c r="IHG279" s="27"/>
      <c r="IHH279" s="27"/>
      <c r="IHI279" s="27"/>
      <c r="IHJ279" s="27"/>
      <c r="IHK279" s="27"/>
      <c r="IHL279" s="27"/>
      <c r="IHM279" s="27"/>
      <c r="IHN279" s="27"/>
      <c r="IHO279" s="27"/>
      <c r="IHP279" s="27"/>
      <c r="IHQ279" s="27"/>
      <c r="IHR279" s="27"/>
      <c r="IHS279" s="27"/>
      <c r="IHT279" s="27"/>
      <c r="IHU279" s="27"/>
      <c r="IHV279" s="27"/>
      <c r="IHW279" s="27"/>
      <c r="IHX279" s="27"/>
      <c r="IHY279" s="27"/>
      <c r="IHZ279" s="27"/>
      <c r="IIA279" s="27"/>
      <c r="IIB279" s="27"/>
      <c r="IIC279" s="27"/>
      <c r="IID279" s="27"/>
      <c r="IIE279" s="27"/>
      <c r="IIF279" s="27"/>
      <c r="IIG279" s="27"/>
      <c r="IIH279" s="27"/>
      <c r="III279" s="27"/>
      <c r="IIJ279" s="27"/>
      <c r="IIK279" s="27"/>
      <c r="IIL279" s="27"/>
      <c r="IIM279" s="27"/>
      <c r="IIN279" s="27"/>
      <c r="IIO279" s="27"/>
      <c r="IIP279" s="27"/>
      <c r="IIQ279" s="27"/>
      <c r="IIR279" s="27"/>
      <c r="IIS279" s="27"/>
      <c r="IIT279" s="27"/>
      <c r="IIU279" s="27"/>
      <c r="IIV279" s="27"/>
      <c r="IIW279" s="27"/>
      <c r="IIX279" s="27"/>
      <c r="IIY279" s="27"/>
      <c r="IIZ279" s="27"/>
      <c r="IJA279" s="27"/>
      <c r="IJB279" s="27"/>
      <c r="IJC279" s="27"/>
      <c r="IJD279" s="27"/>
      <c r="IJE279" s="27"/>
      <c r="IJF279" s="27"/>
      <c r="IJG279" s="27"/>
      <c r="IJH279" s="27"/>
      <c r="IJI279" s="27"/>
      <c r="IJJ279" s="27"/>
      <c r="IJK279" s="27"/>
      <c r="IJL279" s="27"/>
      <c r="IJM279" s="27"/>
      <c r="IJN279" s="27"/>
      <c r="IJO279" s="27"/>
      <c r="IJP279" s="27"/>
      <c r="IJQ279" s="27"/>
      <c r="IJR279" s="27"/>
      <c r="IJS279" s="27"/>
      <c r="IJT279" s="27"/>
      <c r="IJU279" s="27"/>
      <c r="IJV279" s="27"/>
      <c r="IJW279" s="27"/>
      <c r="IJX279" s="27"/>
      <c r="IJY279" s="27"/>
      <c r="IJZ279" s="27"/>
      <c r="IKA279" s="27"/>
      <c r="IKB279" s="27"/>
      <c r="IKC279" s="27"/>
      <c r="IKD279" s="27"/>
      <c r="IKE279" s="27"/>
      <c r="IKF279" s="27"/>
      <c r="IKG279" s="27"/>
      <c r="IKH279" s="27"/>
      <c r="IKI279" s="27"/>
      <c r="IKJ279" s="27"/>
      <c r="IKK279" s="27"/>
      <c r="IKL279" s="27"/>
      <c r="IKM279" s="27"/>
      <c r="IKN279" s="27"/>
      <c r="IKO279" s="27"/>
      <c r="IKP279" s="27"/>
      <c r="IKQ279" s="27"/>
      <c r="IKR279" s="27"/>
      <c r="IKS279" s="27"/>
      <c r="IKT279" s="27"/>
      <c r="IKU279" s="27"/>
      <c r="IKV279" s="27"/>
      <c r="IKW279" s="27"/>
      <c r="IKX279" s="27"/>
      <c r="IKY279" s="27"/>
      <c r="IKZ279" s="27"/>
      <c r="ILA279" s="27"/>
      <c r="ILB279" s="27"/>
      <c r="ILC279" s="27"/>
      <c r="ILD279" s="27"/>
      <c r="ILE279" s="27"/>
      <c r="ILF279" s="27"/>
      <c r="ILG279" s="27"/>
      <c r="ILH279" s="27"/>
      <c r="ILI279" s="27"/>
      <c r="ILJ279" s="27"/>
      <c r="ILK279" s="27"/>
      <c r="ILL279" s="27"/>
      <c r="ILM279" s="27"/>
      <c r="ILN279" s="27"/>
      <c r="ILO279" s="27"/>
      <c r="ILP279" s="27"/>
      <c r="ILQ279" s="27"/>
      <c r="ILR279" s="27"/>
      <c r="ILS279" s="27"/>
      <c r="ILT279" s="27"/>
      <c r="ILU279" s="27"/>
      <c r="ILV279" s="27"/>
      <c r="ILW279" s="27"/>
      <c r="ILX279" s="27"/>
      <c r="ILY279" s="27"/>
      <c r="ILZ279" s="27"/>
      <c r="IMA279" s="27"/>
      <c r="IMB279" s="27"/>
      <c r="IMC279" s="27"/>
      <c r="IMD279" s="27"/>
      <c r="IME279" s="27"/>
      <c r="IMF279" s="27"/>
      <c r="IMG279" s="27"/>
      <c r="IMH279" s="27"/>
      <c r="IMI279" s="27"/>
      <c r="IMJ279" s="27"/>
      <c r="IMK279" s="27"/>
      <c r="IML279" s="27"/>
      <c r="IMM279" s="27"/>
      <c r="IMN279" s="27"/>
      <c r="IMO279" s="27"/>
      <c r="IMP279" s="27"/>
      <c r="IMQ279" s="27"/>
      <c r="IMR279" s="27"/>
      <c r="IMS279" s="27"/>
      <c r="IMT279" s="27"/>
      <c r="IMU279" s="27"/>
      <c r="IMV279" s="27"/>
      <c r="IMW279" s="27"/>
      <c r="IMX279" s="27"/>
      <c r="IMY279" s="27"/>
      <c r="IMZ279" s="27"/>
      <c r="INA279" s="27"/>
      <c r="INB279" s="27"/>
      <c r="INC279" s="27"/>
      <c r="IND279" s="27"/>
      <c r="INE279" s="27"/>
      <c r="INF279" s="27"/>
      <c r="ING279" s="27"/>
      <c r="INH279" s="27"/>
      <c r="INI279" s="27"/>
      <c r="INJ279" s="27"/>
      <c r="INK279" s="27"/>
      <c r="INL279" s="27"/>
      <c r="INM279" s="27"/>
      <c r="INN279" s="27"/>
      <c r="INO279" s="27"/>
      <c r="INP279" s="27"/>
      <c r="INQ279" s="27"/>
      <c r="INR279" s="27"/>
      <c r="INS279" s="27"/>
      <c r="INT279" s="27"/>
      <c r="INU279" s="27"/>
      <c r="INV279" s="27"/>
      <c r="INW279" s="27"/>
      <c r="INX279" s="27"/>
      <c r="INY279" s="27"/>
      <c r="INZ279" s="27"/>
      <c r="IOA279" s="27"/>
      <c r="IOB279" s="27"/>
      <c r="IOC279" s="27"/>
      <c r="IOD279" s="27"/>
      <c r="IOE279" s="27"/>
      <c r="IOF279" s="27"/>
      <c r="IOG279" s="27"/>
      <c r="IOH279" s="27"/>
      <c r="IOI279" s="27"/>
      <c r="IOJ279" s="27"/>
      <c r="IOK279" s="27"/>
      <c r="IOL279" s="27"/>
      <c r="IOM279" s="27"/>
      <c r="ION279" s="27"/>
      <c r="IOO279" s="27"/>
      <c r="IOP279" s="27"/>
      <c r="IOQ279" s="27"/>
      <c r="IOR279" s="27"/>
      <c r="IOS279" s="27"/>
      <c r="IOT279" s="27"/>
      <c r="IOU279" s="27"/>
      <c r="IOV279" s="27"/>
      <c r="IOW279" s="27"/>
      <c r="IOX279" s="27"/>
      <c r="IOY279" s="27"/>
      <c r="IOZ279" s="27"/>
      <c r="IPA279" s="27"/>
      <c r="IPB279" s="27"/>
      <c r="IPC279" s="27"/>
      <c r="IPD279" s="27"/>
      <c r="IPE279" s="27"/>
      <c r="IPF279" s="27"/>
      <c r="IPG279" s="27"/>
      <c r="IPH279" s="27"/>
      <c r="IPI279" s="27"/>
      <c r="IPJ279" s="27"/>
      <c r="IPK279" s="27"/>
      <c r="IPL279" s="27"/>
      <c r="IPM279" s="27"/>
      <c r="IPN279" s="27"/>
      <c r="IPO279" s="27"/>
      <c r="IPP279" s="27"/>
      <c r="IPQ279" s="27"/>
      <c r="IPR279" s="27"/>
      <c r="IPS279" s="27"/>
      <c r="IPT279" s="27"/>
      <c r="IPU279" s="27"/>
      <c r="IPV279" s="27"/>
      <c r="IPW279" s="27"/>
      <c r="IPX279" s="27"/>
      <c r="IPY279" s="27"/>
      <c r="IPZ279" s="27"/>
      <c r="IQA279" s="27"/>
      <c r="IQB279" s="27"/>
      <c r="IQC279" s="27"/>
      <c r="IQD279" s="27"/>
      <c r="IQE279" s="27"/>
      <c r="IQF279" s="27"/>
      <c r="IQG279" s="27"/>
      <c r="IQH279" s="27"/>
      <c r="IQI279" s="27"/>
      <c r="IQJ279" s="27"/>
      <c r="IQK279" s="27"/>
      <c r="IQL279" s="27"/>
      <c r="IQM279" s="27"/>
      <c r="IQN279" s="27"/>
      <c r="IQO279" s="27"/>
      <c r="IQP279" s="27"/>
      <c r="IQQ279" s="27"/>
      <c r="IQR279" s="27"/>
      <c r="IQS279" s="27"/>
      <c r="IQT279" s="27"/>
      <c r="IQU279" s="27"/>
      <c r="IQV279" s="27"/>
      <c r="IQW279" s="27"/>
      <c r="IQX279" s="27"/>
      <c r="IQY279" s="27"/>
      <c r="IQZ279" s="27"/>
      <c r="IRA279" s="27"/>
      <c r="IRB279" s="27"/>
      <c r="IRC279" s="27"/>
      <c r="IRD279" s="27"/>
      <c r="IRE279" s="27"/>
      <c r="IRF279" s="27"/>
      <c r="IRG279" s="27"/>
      <c r="IRH279" s="27"/>
      <c r="IRI279" s="27"/>
      <c r="IRJ279" s="27"/>
      <c r="IRK279" s="27"/>
      <c r="IRL279" s="27"/>
      <c r="IRM279" s="27"/>
      <c r="IRN279" s="27"/>
      <c r="IRO279" s="27"/>
      <c r="IRP279" s="27"/>
      <c r="IRQ279" s="27"/>
      <c r="IRR279" s="27"/>
      <c r="IRS279" s="27"/>
      <c r="IRT279" s="27"/>
      <c r="IRU279" s="27"/>
      <c r="IRV279" s="27"/>
      <c r="IRW279" s="27"/>
      <c r="IRX279" s="27"/>
      <c r="IRY279" s="27"/>
      <c r="IRZ279" s="27"/>
      <c r="ISA279" s="27"/>
      <c r="ISB279" s="27"/>
      <c r="ISC279" s="27"/>
      <c r="ISD279" s="27"/>
      <c r="ISE279" s="27"/>
      <c r="ISF279" s="27"/>
      <c r="ISG279" s="27"/>
      <c r="ISH279" s="27"/>
      <c r="ISI279" s="27"/>
      <c r="ISJ279" s="27"/>
      <c r="ISK279" s="27"/>
      <c r="ISL279" s="27"/>
      <c r="ISM279" s="27"/>
      <c r="ISN279" s="27"/>
      <c r="ISO279" s="27"/>
      <c r="ISP279" s="27"/>
      <c r="ISQ279" s="27"/>
      <c r="ISR279" s="27"/>
      <c r="ISS279" s="27"/>
      <c r="IST279" s="27"/>
      <c r="ISU279" s="27"/>
      <c r="ISV279" s="27"/>
      <c r="ISW279" s="27"/>
      <c r="ISX279" s="27"/>
      <c r="ISY279" s="27"/>
      <c r="ISZ279" s="27"/>
      <c r="ITA279" s="27"/>
      <c r="ITB279" s="27"/>
      <c r="ITC279" s="27"/>
      <c r="ITD279" s="27"/>
      <c r="ITE279" s="27"/>
      <c r="ITF279" s="27"/>
      <c r="ITG279" s="27"/>
      <c r="ITH279" s="27"/>
      <c r="ITI279" s="27"/>
      <c r="ITJ279" s="27"/>
      <c r="ITK279" s="27"/>
      <c r="ITL279" s="27"/>
      <c r="ITM279" s="27"/>
      <c r="ITN279" s="27"/>
      <c r="ITO279" s="27"/>
      <c r="ITP279" s="27"/>
      <c r="ITQ279" s="27"/>
      <c r="ITR279" s="27"/>
      <c r="ITS279" s="27"/>
      <c r="ITT279" s="27"/>
      <c r="ITU279" s="27"/>
      <c r="ITV279" s="27"/>
      <c r="ITW279" s="27"/>
      <c r="ITX279" s="27"/>
      <c r="ITY279" s="27"/>
      <c r="ITZ279" s="27"/>
      <c r="IUA279" s="27"/>
      <c r="IUB279" s="27"/>
      <c r="IUC279" s="27"/>
      <c r="IUD279" s="27"/>
      <c r="IUE279" s="27"/>
      <c r="IUF279" s="27"/>
      <c r="IUG279" s="27"/>
      <c r="IUH279" s="27"/>
      <c r="IUI279" s="27"/>
      <c r="IUJ279" s="27"/>
      <c r="IUK279" s="27"/>
      <c r="IUL279" s="27"/>
      <c r="IUM279" s="27"/>
      <c r="IUN279" s="27"/>
      <c r="IUO279" s="27"/>
      <c r="IUP279" s="27"/>
      <c r="IUQ279" s="27"/>
      <c r="IUR279" s="27"/>
      <c r="IUS279" s="27"/>
      <c r="IUT279" s="27"/>
      <c r="IUU279" s="27"/>
      <c r="IUV279" s="27"/>
      <c r="IUW279" s="27"/>
      <c r="IUX279" s="27"/>
      <c r="IUY279" s="27"/>
      <c r="IUZ279" s="27"/>
      <c r="IVA279" s="27"/>
      <c r="IVB279" s="27"/>
      <c r="IVC279" s="27"/>
      <c r="IVD279" s="27"/>
      <c r="IVE279" s="27"/>
      <c r="IVF279" s="27"/>
      <c r="IVG279" s="27"/>
      <c r="IVH279" s="27"/>
      <c r="IVI279" s="27"/>
      <c r="IVJ279" s="27"/>
      <c r="IVK279" s="27"/>
      <c r="IVL279" s="27"/>
      <c r="IVM279" s="27"/>
      <c r="IVN279" s="27"/>
      <c r="IVO279" s="27"/>
      <c r="IVP279" s="27"/>
      <c r="IVQ279" s="27"/>
      <c r="IVR279" s="27"/>
      <c r="IVS279" s="27"/>
      <c r="IVT279" s="27"/>
      <c r="IVU279" s="27"/>
      <c r="IVV279" s="27"/>
      <c r="IVW279" s="27"/>
      <c r="IVX279" s="27"/>
      <c r="IVY279" s="27"/>
      <c r="IVZ279" s="27"/>
      <c r="IWA279" s="27"/>
      <c r="IWB279" s="27"/>
      <c r="IWC279" s="27"/>
      <c r="IWD279" s="27"/>
      <c r="IWE279" s="27"/>
      <c r="IWF279" s="27"/>
      <c r="IWG279" s="27"/>
      <c r="IWH279" s="27"/>
      <c r="IWI279" s="27"/>
      <c r="IWJ279" s="27"/>
      <c r="IWK279" s="27"/>
      <c r="IWL279" s="27"/>
      <c r="IWM279" s="27"/>
      <c r="IWN279" s="27"/>
      <c r="IWO279" s="27"/>
      <c r="IWP279" s="27"/>
      <c r="IWQ279" s="27"/>
      <c r="IWR279" s="27"/>
      <c r="IWS279" s="27"/>
      <c r="IWT279" s="27"/>
      <c r="IWU279" s="27"/>
      <c r="IWV279" s="27"/>
      <c r="IWW279" s="27"/>
      <c r="IWX279" s="27"/>
      <c r="IWY279" s="27"/>
      <c r="IWZ279" s="27"/>
      <c r="IXA279" s="27"/>
      <c r="IXB279" s="27"/>
      <c r="IXC279" s="27"/>
      <c r="IXD279" s="27"/>
      <c r="IXE279" s="27"/>
      <c r="IXF279" s="27"/>
      <c r="IXG279" s="27"/>
      <c r="IXH279" s="27"/>
      <c r="IXI279" s="27"/>
      <c r="IXJ279" s="27"/>
      <c r="IXK279" s="27"/>
      <c r="IXL279" s="27"/>
      <c r="IXM279" s="27"/>
      <c r="IXN279" s="27"/>
      <c r="IXO279" s="27"/>
      <c r="IXP279" s="27"/>
      <c r="IXQ279" s="27"/>
      <c r="IXR279" s="27"/>
      <c r="IXS279" s="27"/>
      <c r="IXT279" s="27"/>
      <c r="IXU279" s="27"/>
      <c r="IXV279" s="27"/>
      <c r="IXW279" s="27"/>
      <c r="IXX279" s="27"/>
      <c r="IXY279" s="27"/>
      <c r="IXZ279" s="27"/>
      <c r="IYA279" s="27"/>
      <c r="IYB279" s="27"/>
      <c r="IYC279" s="27"/>
      <c r="IYD279" s="27"/>
      <c r="IYE279" s="27"/>
      <c r="IYF279" s="27"/>
      <c r="IYG279" s="27"/>
      <c r="IYH279" s="27"/>
      <c r="IYI279" s="27"/>
      <c r="IYJ279" s="27"/>
      <c r="IYK279" s="27"/>
      <c r="IYL279" s="27"/>
      <c r="IYM279" s="27"/>
      <c r="IYN279" s="27"/>
      <c r="IYO279" s="27"/>
      <c r="IYP279" s="27"/>
      <c r="IYQ279" s="27"/>
      <c r="IYR279" s="27"/>
      <c r="IYS279" s="27"/>
      <c r="IYT279" s="27"/>
      <c r="IYU279" s="27"/>
      <c r="IYV279" s="27"/>
      <c r="IYW279" s="27"/>
      <c r="IYX279" s="27"/>
      <c r="IYY279" s="27"/>
      <c r="IYZ279" s="27"/>
      <c r="IZA279" s="27"/>
      <c r="IZB279" s="27"/>
      <c r="IZC279" s="27"/>
      <c r="IZD279" s="27"/>
      <c r="IZE279" s="27"/>
      <c r="IZF279" s="27"/>
      <c r="IZG279" s="27"/>
      <c r="IZH279" s="27"/>
      <c r="IZI279" s="27"/>
      <c r="IZJ279" s="27"/>
      <c r="IZK279" s="27"/>
      <c r="IZL279" s="27"/>
      <c r="IZM279" s="27"/>
      <c r="IZN279" s="27"/>
      <c r="IZO279" s="27"/>
      <c r="IZP279" s="27"/>
      <c r="IZQ279" s="27"/>
      <c r="IZR279" s="27"/>
      <c r="IZS279" s="27"/>
      <c r="IZT279" s="27"/>
      <c r="IZU279" s="27"/>
      <c r="IZV279" s="27"/>
      <c r="IZW279" s="27"/>
      <c r="IZX279" s="27"/>
      <c r="IZY279" s="27"/>
      <c r="IZZ279" s="27"/>
      <c r="JAA279" s="27"/>
      <c r="JAB279" s="27"/>
      <c r="JAC279" s="27"/>
      <c r="JAD279" s="27"/>
      <c r="JAE279" s="27"/>
      <c r="JAF279" s="27"/>
      <c r="JAG279" s="27"/>
      <c r="JAH279" s="27"/>
      <c r="JAI279" s="27"/>
      <c r="JAJ279" s="27"/>
      <c r="JAK279" s="27"/>
      <c r="JAL279" s="27"/>
      <c r="JAM279" s="27"/>
      <c r="JAN279" s="27"/>
      <c r="JAO279" s="27"/>
      <c r="JAP279" s="27"/>
      <c r="JAQ279" s="27"/>
      <c r="JAR279" s="27"/>
      <c r="JAS279" s="27"/>
      <c r="JAT279" s="27"/>
      <c r="JAU279" s="27"/>
      <c r="JAV279" s="27"/>
      <c r="JAW279" s="27"/>
      <c r="JAX279" s="27"/>
      <c r="JAY279" s="27"/>
      <c r="JAZ279" s="27"/>
      <c r="JBA279" s="27"/>
      <c r="JBB279" s="27"/>
      <c r="JBC279" s="27"/>
      <c r="JBD279" s="27"/>
      <c r="JBE279" s="27"/>
      <c r="JBF279" s="27"/>
      <c r="JBG279" s="27"/>
      <c r="JBH279" s="27"/>
      <c r="JBI279" s="27"/>
      <c r="JBJ279" s="27"/>
      <c r="JBK279" s="27"/>
      <c r="JBL279" s="27"/>
      <c r="JBM279" s="27"/>
      <c r="JBN279" s="27"/>
      <c r="JBO279" s="27"/>
      <c r="JBP279" s="27"/>
      <c r="JBQ279" s="27"/>
      <c r="JBR279" s="27"/>
      <c r="JBS279" s="27"/>
      <c r="JBT279" s="27"/>
      <c r="JBU279" s="27"/>
      <c r="JBV279" s="27"/>
      <c r="JBW279" s="27"/>
      <c r="JBX279" s="27"/>
      <c r="JBY279" s="27"/>
      <c r="JBZ279" s="27"/>
      <c r="JCA279" s="27"/>
      <c r="JCB279" s="27"/>
      <c r="JCC279" s="27"/>
      <c r="JCD279" s="27"/>
      <c r="JCE279" s="27"/>
      <c r="JCF279" s="27"/>
      <c r="JCG279" s="27"/>
      <c r="JCH279" s="27"/>
      <c r="JCI279" s="27"/>
      <c r="JCJ279" s="27"/>
      <c r="JCK279" s="27"/>
      <c r="JCL279" s="27"/>
      <c r="JCM279" s="27"/>
      <c r="JCN279" s="27"/>
      <c r="JCO279" s="27"/>
      <c r="JCP279" s="27"/>
      <c r="JCQ279" s="27"/>
      <c r="JCR279" s="27"/>
      <c r="JCS279" s="27"/>
      <c r="JCT279" s="27"/>
      <c r="JCU279" s="27"/>
      <c r="JCV279" s="27"/>
      <c r="JCW279" s="27"/>
      <c r="JCX279" s="27"/>
      <c r="JCY279" s="27"/>
      <c r="JCZ279" s="27"/>
      <c r="JDA279" s="27"/>
      <c r="JDB279" s="27"/>
      <c r="JDC279" s="27"/>
      <c r="JDD279" s="27"/>
      <c r="JDE279" s="27"/>
      <c r="JDF279" s="27"/>
      <c r="JDG279" s="27"/>
      <c r="JDH279" s="27"/>
      <c r="JDI279" s="27"/>
      <c r="JDJ279" s="27"/>
      <c r="JDK279" s="27"/>
      <c r="JDL279" s="27"/>
      <c r="JDM279" s="27"/>
      <c r="JDN279" s="27"/>
      <c r="JDO279" s="27"/>
      <c r="JDP279" s="27"/>
      <c r="JDQ279" s="27"/>
      <c r="JDR279" s="27"/>
      <c r="JDS279" s="27"/>
      <c r="JDT279" s="27"/>
      <c r="JDU279" s="27"/>
      <c r="JDV279" s="27"/>
      <c r="JDW279" s="27"/>
      <c r="JDX279" s="27"/>
      <c r="JDY279" s="27"/>
      <c r="JDZ279" s="27"/>
      <c r="JEA279" s="27"/>
      <c r="JEB279" s="27"/>
      <c r="JEC279" s="27"/>
      <c r="JED279" s="27"/>
      <c r="JEE279" s="27"/>
      <c r="JEF279" s="27"/>
      <c r="JEG279" s="27"/>
      <c r="JEH279" s="27"/>
      <c r="JEI279" s="27"/>
      <c r="JEJ279" s="27"/>
      <c r="JEK279" s="27"/>
      <c r="JEL279" s="27"/>
      <c r="JEM279" s="27"/>
      <c r="JEN279" s="27"/>
      <c r="JEO279" s="27"/>
      <c r="JEP279" s="27"/>
      <c r="JEQ279" s="27"/>
      <c r="JER279" s="27"/>
      <c r="JES279" s="27"/>
      <c r="JET279" s="27"/>
      <c r="JEU279" s="27"/>
      <c r="JEV279" s="27"/>
      <c r="JEW279" s="27"/>
      <c r="JEX279" s="27"/>
      <c r="JEY279" s="27"/>
      <c r="JEZ279" s="27"/>
      <c r="JFA279" s="27"/>
      <c r="JFB279" s="27"/>
      <c r="JFC279" s="27"/>
      <c r="JFD279" s="27"/>
      <c r="JFE279" s="27"/>
      <c r="JFF279" s="27"/>
      <c r="JFG279" s="27"/>
      <c r="JFH279" s="27"/>
      <c r="JFI279" s="27"/>
      <c r="JFJ279" s="27"/>
      <c r="JFK279" s="27"/>
      <c r="JFL279" s="27"/>
      <c r="JFM279" s="27"/>
      <c r="JFN279" s="27"/>
      <c r="JFO279" s="27"/>
      <c r="JFP279" s="27"/>
      <c r="JFQ279" s="27"/>
      <c r="JFR279" s="27"/>
      <c r="JFS279" s="27"/>
      <c r="JFT279" s="27"/>
      <c r="JFU279" s="27"/>
      <c r="JFV279" s="27"/>
      <c r="JFW279" s="27"/>
      <c r="JFX279" s="27"/>
      <c r="JFY279" s="27"/>
      <c r="JFZ279" s="27"/>
      <c r="JGA279" s="27"/>
      <c r="JGB279" s="27"/>
      <c r="JGC279" s="27"/>
      <c r="JGD279" s="27"/>
      <c r="JGE279" s="27"/>
      <c r="JGF279" s="27"/>
      <c r="JGG279" s="27"/>
      <c r="JGH279" s="27"/>
      <c r="JGI279" s="27"/>
      <c r="JGJ279" s="27"/>
      <c r="JGK279" s="27"/>
      <c r="JGL279" s="27"/>
      <c r="JGM279" s="27"/>
      <c r="JGN279" s="27"/>
      <c r="JGO279" s="27"/>
      <c r="JGP279" s="27"/>
      <c r="JGQ279" s="27"/>
      <c r="JGR279" s="27"/>
      <c r="JGS279" s="27"/>
      <c r="JGT279" s="27"/>
      <c r="JGU279" s="27"/>
      <c r="JGV279" s="27"/>
      <c r="JGW279" s="27"/>
      <c r="JGX279" s="27"/>
      <c r="JGY279" s="27"/>
      <c r="JGZ279" s="27"/>
      <c r="JHA279" s="27"/>
      <c r="JHB279" s="27"/>
      <c r="JHC279" s="27"/>
      <c r="JHD279" s="27"/>
      <c r="JHE279" s="27"/>
      <c r="JHF279" s="27"/>
      <c r="JHG279" s="27"/>
      <c r="JHH279" s="27"/>
      <c r="JHI279" s="27"/>
      <c r="JHJ279" s="27"/>
      <c r="JHK279" s="27"/>
      <c r="JHL279" s="27"/>
      <c r="JHM279" s="27"/>
      <c r="JHN279" s="27"/>
      <c r="JHO279" s="27"/>
      <c r="JHP279" s="27"/>
      <c r="JHQ279" s="27"/>
      <c r="JHR279" s="27"/>
      <c r="JHS279" s="27"/>
      <c r="JHT279" s="27"/>
      <c r="JHU279" s="27"/>
      <c r="JHV279" s="27"/>
      <c r="JHW279" s="27"/>
      <c r="JHX279" s="27"/>
      <c r="JHY279" s="27"/>
      <c r="JHZ279" s="27"/>
      <c r="JIA279" s="27"/>
      <c r="JIB279" s="27"/>
      <c r="JIC279" s="27"/>
      <c r="JID279" s="27"/>
      <c r="JIE279" s="27"/>
      <c r="JIF279" s="27"/>
      <c r="JIG279" s="27"/>
      <c r="JIH279" s="27"/>
      <c r="JII279" s="27"/>
      <c r="JIJ279" s="27"/>
      <c r="JIK279" s="27"/>
      <c r="JIL279" s="27"/>
      <c r="JIM279" s="27"/>
      <c r="JIN279" s="27"/>
      <c r="JIO279" s="27"/>
      <c r="JIP279" s="27"/>
      <c r="JIQ279" s="27"/>
      <c r="JIR279" s="27"/>
      <c r="JIS279" s="27"/>
      <c r="JIT279" s="27"/>
      <c r="JIU279" s="27"/>
      <c r="JIV279" s="27"/>
      <c r="JIW279" s="27"/>
      <c r="JIX279" s="27"/>
      <c r="JIY279" s="27"/>
      <c r="JIZ279" s="27"/>
      <c r="JJA279" s="27"/>
      <c r="JJB279" s="27"/>
      <c r="JJC279" s="27"/>
      <c r="JJD279" s="27"/>
      <c r="JJE279" s="27"/>
      <c r="JJF279" s="27"/>
      <c r="JJG279" s="27"/>
      <c r="JJH279" s="27"/>
      <c r="JJI279" s="27"/>
      <c r="JJJ279" s="27"/>
      <c r="JJK279" s="27"/>
      <c r="JJL279" s="27"/>
      <c r="JJM279" s="27"/>
      <c r="JJN279" s="27"/>
      <c r="JJO279" s="27"/>
      <c r="JJP279" s="27"/>
      <c r="JJQ279" s="27"/>
      <c r="JJR279" s="27"/>
      <c r="JJS279" s="27"/>
      <c r="JJT279" s="27"/>
      <c r="JJU279" s="27"/>
      <c r="JJV279" s="27"/>
      <c r="JJW279" s="27"/>
      <c r="JJX279" s="27"/>
      <c r="JJY279" s="27"/>
      <c r="JJZ279" s="27"/>
      <c r="JKA279" s="27"/>
      <c r="JKB279" s="27"/>
      <c r="JKC279" s="27"/>
      <c r="JKD279" s="27"/>
      <c r="JKE279" s="27"/>
      <c r="JKF279" s="27"/>
      <c r="JKG279" s="27"/>
      <c r="JKH279" s="27"/>
      <c r="JKI279" s="27"/>
      <c r="JKJ279" s="27"/>
      <c r="JKK279" s="27"/>
      <c r="JKL279" s="27"/>
      <c r="JKM279" s="27"/>
      <c r="JKN279" s="27"/>
      <c r="JKO279" s="27"/>
      <c r="JKP279" s="27"/>
      <c r="JKQ279" s="27"/>
      <c r="JKR279" s="27"/>
      <c r="JKS279" s="27"/>
      <c r="JKT279" s="27"/>
      <c r="JKU279" s="27"/>
      <c r="JKV279" s="27"/>
      <c r="JKW279" s="27"/>
      <c r="JKX279" s="27"/>
      <c r="JKY279" s="27"/>
      <c r="JKZ279" s="27"/>
      <c r="JLA279" s="27"/>
      <c r="JLB279" s="27"/>
      <c r="JLC279" s="27"/>
      <c r="JLD279" s="27"/>
      <c r="JLE279" s="27"/>
      <c r="JLF279" s="27"/>
      <c r="JLG279" s="27"/>
      <c r="JLH279" s="27"/>
      <c r="JLI279" s="27"/>
      <c r="JLJ279" s="27"/>
      <c r="JLK279" s="27"/>
      <c r="JLL279" s="27"/>
      <c r="JLM279" s="27"/>
      <c r="JLN279" s="27"/>
      <c r="JLO279" s="27"/>
      <c r="JLP279" s="27"/>
      <c r="JLQ279" s="27"/>
      <c r="JLR279" s="27"/>
      <c r="JLS279" s="27"/>
      <c r="JLT279" s="27"/>
      <c r="JLU279" s="27"/>
      <c r="JLV279" s="27"/>
      <c r="JLW279" s="27"/>
      <c r="JLX279" s="27"/>
      <c r="JLY279" s="27"/>
      <c r="JLZ279" s="27"/>
      <c r="JMA279" s="27"/>
      <c r="JMB279" s="27"/>
      <c r="JMC279" s="27"/>
      <c r="JMD279" s="27"/>
      <c r="JME279" s="27"/>
      <c r="JMF279" s="27"/>
      <c r="JMG279" s="27"/>
      <c r="JMH279" s="27"/>
      <c r="JMI279" s="27"/>
      <c r="JMJ279" s="27"/>
      <c r="JMK279" s="27"/>
      <c r="JML279" s="27"/>
      <c r="JMM279" s="27"/>
      <c r="JMN279" s="27"/>
      <c r="JMO279" s="27"/>
      <c r="JMP279" s="27"/>
      <c r="JMQ279" s="27"/>
      <c r="JMR279" s="27"/>
      <c r="JMS279" s="27"/>
      <c r="JMT279" s="27"/>
      <c r="JMU279" s="27"/>
      <c r="JMV279" s="27"/>
      <c r="JMW279" s="27"/>
      <c r="JMX279" s="27"/>
      <c r="JMY279" s="27"/>
      <c r="JMZ279" s="27"/>
      <c r="JNA279" s="27"/>
      <c r="JNB279" s="27"/>
      <c r="JNC279" s="27"/>
      <c r="JND279" s="27"/>
      <c r="JNE279" s="27"/>
      <c r="JNF279" s="27"/>
      <c r="JNG279" s="27"/>
      <c r="JNH279" s="27"/>
      <c r="JNI279" s="27"/>
      <c r="JNJ279" s="27"/>
      <c r="JNK279" s="27"/>
      <c r="JNL279" s="27"/>
      <c r="JNM279" s="27"/>
      <c r="JNN279" s="27"/>
      <c r="JNO279" s="27"/>
      <c r="JNP279" s="27"/>
      <c r="JNQ279" s="27"/>
      <c r="JNR279" s="27"/>
      <c r="JNS279" s="27"/>
      <c r="JNT279" s="27"/>
      <c r="JNU279" s="27"/>
      <c r="JNV279" s="27"/>
      <c r="JNW279" s="27"/>
      <c r="JNX279" s="27"/>
      <c r="JNY279" s="27"/>
      <c r="JNZ279" s="27"/>
      <c r="JOA279" s="27"/>
      <c r="JOB279" s="27"/>
      <c r="JOC279" s="27"/>
      <c r="JOD279" s="27"/>
      <c r="JOE279" s="27"/>
      <c r="JOF279" s="27"/>
      <c r="JOG279" s="27"/>
      <c r="JOH279" s="27"/>
      <c r="JOI279" s="27"/>
      <c r="JOJ279" s="27"/>
      <c r="JOK279" s="27"/>
      <c r="JOL279" s="27"/>
      <c r="JOM279" s="27"/>
      <c r="JON279" s="27"/>
      <c r="JOO279" s="27"/>
      <c r="JOP279" s="27"/>
      <c r="JOQ279" s="27"/>
      <c r="JOR279" s="27"/>
      <c r="JOS279" s="27"/>
      <c r="JOT279" s="27"/>
      <c r="JOU279" s="27"/>
      <c r="JOV279" s="27"/>
      <c r="JOW279" s="27"/>
      <c r="JOX279" s="27"/>
      <c r="JOY279" s="27"/>
      <c r="JOZ279" s="27"/>
      <c r="JPA279" s="27"/>
      <c r="JPB279" s="27"/>
      <c r="JPC279" s="27"/>
      <c r="JPD279" s="27"/>
      <c r="JPE279" s="27"/>
      <c r="JPF279" s="27"/>
      <c r="JPG279" s="27"/>
      <c r="JPH279" s="27"/>
      <c r="JPI279" s="27"/>
      <c r="JPJ279" s="27"/>
      <c r="JPK279" s="27"/>
      <c r="JPL279" s="27"/>
      <c r="JPM279" s="27"/>
      <c r="JPN279" s="27"/>
      <c r="JPO279" s="27"/>
      <c r="JPP279" s="27"/>
      <c r="JPQ279" s="27"/>
      <c r="JPR279" s="27"/>
      <c r="JPS279" s="27"/>
      <c r="JPT279" s="27"/>
      <c r="JPU279" s="27"/>
      <c r="JPV279" s="27"/>
      <c r="JPW279" s="27"/>
      <c r="JPX279" s="27"/>
      <c r="JPY279" s="27"/>
      <c r="JPZ279" s="27"/>
      <c r="JQA279" s="27"/>
      <c r="JQB279" s="27"/>
      <c r="JQC279" s="27"/>
      <c r="JQD279" s="27"/>
      <c r="JQE279" s="27"/>
      <c r="JQF279" s="27"/>
      <c r="JQG279" s="27"/>
      <c r="JQH279" s="27"/>
      <c r="JQI279" s="27"/>
      <c r="JQJ279" s="27"/>
      <c r="JQK279" s="27"/>
      <c r="JQL279" s="27"/>
      <c r="JQM279" s="27"/>
      <c r="JQN279" s="27"/>
      <c r="JQO279" s="27"/>
      <c r="JQP279" s="27"/>
      <c r="JQQ279" s="27"/>
      <c r="JQR279" s="27"/>
      <c r="JQS279" s="27"/>
      <c r="JQT279" s="27"/>
      <c r="JQU279" s="27"/>
      <c r="JQV279" s="27"/>
      <c r="JQW279" s="27"/>
      <c r="JQX279" s="27"/>
      <c r="JQY279" s="27"/>
      <c r="JQZ279" s="27"/>
      <c r="JRA279" s="27"/>
      <c r="JRB279" s="27"/>
      <c r="JRC279" s="27"/>
      <c r="JRD279" s="27"/>
      <c r="JRE279" s="27"/>
      <c r="JRF279" s="27"/>
      <c r="JRG279" s="27"/>
      <c r="JRH279" s="27"/>
      <c r="JRI279" s="27"/>
      <c r="JRJ279" s="27"/>
      <c r="JRK279" s="27"/>
      <c r="JRL279" s="27"/>
      <c r="JRM279" s="27"/>
      <c r="JRN279" s="27"/>
      <c r="JRO279" s="27"/>
      <c r="JRP279" s="27"/>
      <c r="JRQ279" s="27"/>
      <c r="JRR279" s="27"/>
      <c r="JRS279" s="27"/>
      <c r="JRT279" s="27"/>
      <c r="JRU279" s="27"/>
      <c r="JRV279" s="27"/>
      <c r="JRW279" s="27"/>
      <c r="JRX279" s="27"/>
      <c r="JRY279" s="27"/>
      <c r="JRZ279" s="27"/>
      <c r="JSA279" s="27"/>
      <c r="JSB279" s="27"/>
      <c r="JSC279" s="27"/>
      <c r="JSD279" s="27"/>
      <c r="JSE279" s="27"/>
      <c r="JSF279" s="27"/>
      <c r="JSG279" s="27"/>
      <c r="JSH279" s="27"/>
      <c r="JSI279" s="27"/>
      <c r="JSJ279" s="27"/>
      <c r="JSK279" s="27"/>
      <c r="JSL279" s="27"/>
      <c r="JSM279" s="27"/>
      <c r="JSN279" s="27"/>
      <c r="JSO279" s="27"/>
      <c r="JSP279" s="27"/>
      <c r="JSQ279" s="27"/>
      <c r="JSR279" s="27"/>
      <c r="JSS279" s="27"/>
      <c r="JST279" s="27"/>
      <c r="JSU279" s="27"/>
      <c r="JSV279" s="27"/>
      <c r="JSW279" s="27"/>
      <c r="JSX279" s="27"/>
      <c r="JSY279" s="27"/>
      <c r="JSZ279" s="27"/>
      <c r="JTA279" s="27"/>
      <c r="JTB279" s="27"/>
      <c r="JTC279" s="27"/>
      <c r="JTD279" s="27"/>
      <c r="JTE279" s="27"/>
      <c r="JTF279" s="27"/>
      <c r="JTG279" s="27"/>
      <c r="JTH279" s="27"/>
      <c r="JTI279" s="27"/>
      <c r="JTJ279" s="27"/>
      <c r="JTK279" s="27"/>
      <c r="JTL279" s="27"/>
      <c r="JTM279" s="27"/>
      <c r="JTN279" s="27"/>
      <c r="JTO279" s="27"/>
      <c r="JTP279" s="27"/>
      <c r="JTQ279" s="27"/>
      <c r="JTR279" s="27"/>
      <c r="JTS279" s="27"/>
      <c r="JTT279" s="27"/>
      <c r="JTU279" s="27"/>
      <c r="JTV279" s="27"/>
      <c r="JTW279" s="27"/>
      <c r="JTX279" s="27"/>
      <c r="JTY279" s="27"/>
      <c r="JTZ279" s="27"/>
      <c r="JUA279" s="27"/>
      <c r="JUB279" s="27"/>
      <c r="JUC279" s="27"/>
      <c r="JUD279" s="27"/>
      <c r="JUE279" s="27"/>
      <c r="JUF279" s="27"/>
      <c r="JUG279" s="27"/>
      <c r="JUH279" s="27"/>
      <c r="JUI279" s="27"/>
      <c r="JUJ279" s="27"/>
      <c r="JUK279" s="27"/>
      <c r="JUL279" s="27"/>
      <c r="JUM279" s="27"/>
      <c r="JUN279" s="27"/>
      <c r="JUO279" s="27"/>
      <c r="JUP279" s="27"/>
      <c r="JUQ279" s="27"/>
      <c r="JUR279" s="27"/>
      <c r="JUS279" s="27"/>
      <c r="JUT279" s="27"/>
      <c r="JUU279" s="27"/>
      <c r="JUV279" s="27"/>
      <c r="JUW279" s="27"/>
      <c r="JUX279" s="27"/>
      <c r="JUY279" s="27"/>
      <c r="JUZ279" s="27"/>
      <c r="JVA279" s="27"/>
      <c r="JVB279" s="27"/>
      <c r="JVC279" s="27"/>
      <c r="JVD279" s="27"/>
      <c r="JVE279" s="27"/>
      <c r="JVF279" s="27"/>
      <c r="JVG279" s="27"/>
      <c r="JVH279" s="27"/>
      <c r="JVI279" s="27"/>
      <c r="JVJ279" s="27"/>
      <c r="JVK279" s="27"/>
      <c r="JVL279" s="27"/>
      <c r="JVM279" s="27"/>
      <c r="JVN279" s="27"/>
      <c r="JVO279" s="27"/>
      <c r="JVP279" s="27"/>
      <c r="JVQ279" s="27"/>
      <c r="JVR279" s="27"/>
      <c r="JVS279" s="27"/>
      <c r="JVT279" s="27"/>
      <c r="JVU279" s="27"/>
      <c r="JVV279" s="27"/>
      <c r="JVW279" s="27"/>
      <c r="JVX279" s="27"/>
      <c r="JVY279" s="27"/>
      <c r="JVZ279" s="27"/>
      <c r="JWA279" s="27"/>
      <c r="JWB279" s="27"/>
      <c r="JWC279" s="27"/>
      <c r="JWD279" s="27"/>
      <c r="JWE279" s="27"/>
      <c r="JWF279" s="27"/>
      <c r="JWG279" s="27"/>
      <c r="JWH279" s="27"/>
      <c r="JWI279" s="27"/>
      <c r="JWJ279" s="27"/>
      <c r="JWK279" s="27"/>
      <c r="JWL279" s="27"/>
      <c r="JWM279" s="27"/>
      <c r="JWN279" s="27"/>
      <c r="JWO279" s="27"/>
      <c r="JWP279" s="27"/>
      <c r="JWQ279" s="27"/>
      <c r="JWR279" s="27"/>
      <c r="JWS279" s="27"/>
      <c r="JWT279" s="27"/>
      <c r="JWU279" s="27"/>
      <c r="JWV279" s="27"/>
      <c r="JWW279" s="27"/>
      <c r="JWX279" s="27"/>
      <c r="JWY279" s="27"/>
      <c r="JWZ279" s="27"/>
      <c r="JXA279" s="27"/>
      <c r="JXB279" s="27"/>
      <c r="JXC279" s="27"/>
      <c r="JXD279" s="27"/>
      <c r="JXE279" s="27"/>
      <c r="JXF279" s="27"/>
      <c r="JXG279" s="27"/>
      <c r="JXH279" s="27"/>
      <c r="JXI279" s="27"/>
      <c r="JXJ279" s="27"/>
      <c r="JXK279" s="27"/>
      <c r="JXL279" s="27"/>
      <c r="JXM279" s="27"/>
      <c r="JXN279" s="27"/>
      <c r="JXO279" s="27"/>
      <c r="JXP279" s="27"/>
      <c r="JXQ279" s="27"/>
      <c r="JXR279" s="27"/>
      <c r="JXS279" s="27"/>
      <c r="JXT279" s="27"/>
      <c r="JXU279" s="27"/>
      <c r="JXV279" s="27"/>
      <c r="JXW279" s="27"/>
      <c r="JXX279" s="27"/>
      <c r="JXY279" s="27"/>
      <c r="JXZ279" s="27"/>
      <c r="JYA279" s="27"/>
      <c r="JYB279" s="27"/>
      <c r="JYC279" s="27"/>
      <c r="JYD279" s="27"/>
      <c r="JYE279" s="27"/>
      <c r="JYF279" s="27"/>
      <c r="JYG279" s="27"/>
      <c r="JYH279" s="27"/>
      <c r="JYI279" s="27"/>
      <c r="JYJ279" s="27"/>
      <c r="JYK279" s="27"/>
      <c r="JYL279" s="27"/>
      <c r="JYM279" s="27"/>
      <c r="JYN279" s="27"/>
      <c r="JYO279" s="27"/>
      <c r="JYP279" s="27"/>
      <c r="JYQ279" s="27"/>
      <c r="JYR279" s="27"/>
      <c r="JYS279" s="27"/>
      <c r="JYT279" s="27"/>
      <c r="JYU279" s="27"/>
      <c r="JYV279" s="27"/>
      <c r="JYW279" s="27"/>
      <c r="JYX279" s="27"/>
      <c r="JYY279" s="27"/>
      <c r="JYZ279" s="27"/>
      <c r="JZA279" s="27"/>
      <c r="JZB279" s="27"/>
      <c r="JZC279" s="27"/>
      <c r="JZD279" s="27"/>
      <c r="JZE279" s="27"/>
      <c r="JZF279" s="27"/>
      <c r="JZG279" s="27"/>
      <c r="JZH279" s="27"/>
      <c r="JZI279" s="27"/>
      <c r="JZJ279" s="27"/>
      <c r="JZK279" s="27"/>
      <c r="JZL279" s="27"/>
      <c r="JZM279" s="27"/>
      <c r="JZN279" s="27"/>
      <c r="JZO279" s="27"/>
      <c r="JZP279" s="27"/>
      <c r="JZQ279" s="27"/>
      <c r="JZR279" s="27"/>
      <c r="JZS279" s="27"/>
      <c r="JZT279" s="27"/>
      <c r="JZU279" s="27"/>
      <c r="JZV279" s="27"/>
      <c r="JZW279" s="27"/>
      <c r="JZX279" s="27"/>
      <c r="JZY279" s="27"/>
      <c r="JZZ279" s="27"/>
      <c r="KAA279" s="27"/>
      <c r="KAB279" s="27"/>
      <c r="KAC279" s="27"/>
      <c r="KAD279" s="27"/>
      <c r="KAE279" s="27"/>
      <c r="KAF279" s="27"/>
      <c r="KAG279" s="27"/>
      <c r="KAH279" s="27"/>
      <c r="KAI279" s="27"/>
      <c r="KAJ279" s="27"/>
      <c r="KAK279" s="27"/>
      <c r="KAL279" s="27"/>
      <c r="KAM279" s="27"/>
      <c r="KAN279" s="27"/>
      <c r="KAO279" s="27"/>
      <c r="KAP279" s="27"/>
      <c r="KAQ279" s="27"/>
      <c r="KAR279" s="27"/>
      <c r="KAS279" s="27"/>
      <c r="KAT279" s="27"/>
      <c r="KAU279" s="27"/>
      <c r="KAV279" s="27"/>
      <c r="KAW279" s="27"/>
      <c r="KAX279" s="27"/>
      <c r="KAY279" s="27"/>
      <c r="KAZ279" s="27"/>
      <c r="KBA279" s="27"/>
      <c r="KBB279" s="27"/>
      <c r="KBC279" s="27"/>
      <c r="KBD279" s="27"/>
      <c r="KBE279" s="27"/>
      <c r="KBF279" s="27"/>
      <c r="KBG279" s="27"/>
      <c r="KBH279" s="27"/>
      <c r="KBI279" s="27"/>
      <c r="KBJ279" s="27"/>
      <c r="KBK279" s="27"/>
      <c r="KBL279" s="27"/>
      <c r="KBM279" s="27"/>
      <c r="KBN279" s="27"/>
      <c r="KBO279" s="27"/>
      <c r="KBP279" s="27"/>
      <c r="KBQ279" s="27"/>
      <c r="KBR279" s="27"/>
      <c r="KBS279" s="27"/>
      <c r="KBT279" s="27"/>
      <c r="KBU279" s="27"/>
      <c r="KBV279" s="27"/>
      <c r="KBW279" s="27"/>
      <c r="KBX279" s="27"/>
      <c r="KBY279" s="27"/>
      <c r="KBZ279" s="27"/>
      <c r="KCA279" s="27"/>
      <c r="KCB279" s="27"/>
      <c r="KCC279" s="27"/>
      <c r="KCD279" s="27"/>
      <c r="KCE279" s="27"/>
      <c r="KCF279" s="27"/>
      <c r="KCG279" s="27"/>
      <c r="KCH279" s="27"/>
      <c r="KCI279" s="27"/>
      <c r="KCJ279" s="27"/>
      <c r="KCK279" s="27"/>
      <c r="KCL279" s="27"/>
      <c r="KCM279" s="27"/>
      <c r="KCN279" s="27"/>
      <c r="KCO279" s="27"/>
      <c r="KCP279" s="27"/>
      <c r="KCQ279" s="27"/>
      <c r="KCR279" s="27"/>
      <c r="KCS279" s="27"/>
      <c r="KCT279" s="27"/>
      <c r="KCU279" s="27"/>
      <c r="KCV279" s="27"/>
      <c r="KCW279" s="27"/>
      <c r="KCX279" s="27"/>
      <c r="KCY279" s="27"/>
      <c r="KCZ279" s="27"/>
      <c r="KDA279" s="27"/>
      <c r="KDB279" s="27"/>
      <c r="KDC279" s="27"/>
      <c r="KDD279" s="27"/>
      <c r="KDE279" s="27"/>
      <c r="KDF279" s="27"/>
      <c r="KDG279" s="27"/>
      <c r="KDH279" s="27"/>
      <c r="KDI279" s="27"/>
      <c r="KDJ279" s="27"/>
      <c r="KDK279" s="27"/>
      <c r="KDL279" s="27"/>
      <c r="KDM279" s="27"/>
      <c r="KDN279" s="27"/>
      <c r="KDO279" s="27"/>
      <c r="KDP279" s="27"/>
      <c r="KDQ279" s="27"/>
      <c r="KDR279" s="27"/>
      <c r="KDS279" s="27"/>
      <c r="KDT279" s="27"/>
      <c r="KDU279" s="27"/>
      <c r="KDV279" s="27"/>
      <c r="KDW279" s="27"/>
      <c r="KDX279" s="27"/>
      <c r="KDY279" s="27"/>
      <c r="KDZ279" s="27"/>
      <c r="KEA279" s="27"/>
      <c r="KEB279" s="27"/>
      <c r="KEC279" s="27"/>
      <c r="KED279" s="27"/>
      <c r="KEE279" s="27"/>
      <c r="KEF279" s="27"/>
      <c r="KEG279" s="27"/>
      <c r="KEH279" s="27"/>
      <c r="KEI279" s="27"/>
      <c r="KEJ279" s="27"/>
      <c r="KEK279" s="27"/>
      <c r="KEL279" s="27"/>
      <c r="KEM279" s="27"/>
      <c r="KEN279" s="27"/>
      <c r="KEO279" s="27"/>
      <c r="KEP279" s="27"/>
      <c r="KEQ279" s="27"/>
      <c r="KER279" s="27"/>
      <c r="KES279" s="27"/>
      <c r="KET279" s="27"/>
      <c r="KEU279" s="27"/>
      <c r="KEV279" s="27"/>
      <c r="KEW279" s="27"/>
      <c r="KEX279" s="27"/>
      <c r="KEY279" s="27"/>
      <c r="KEZ279" s="27"/>
      <c r="KFA279" s="27"/>
      <c r="KFB279" s="27"/>
      <c r="KFC279" s="27"/>
      <c r="KFD279" s="27"/>
      <c r="KFE279" s="27"/>
      <c r="KFF279" s="27"/>
      <c r="KFG279" s="27"/>
      <c r="KFH279" s="27"/>
      <c r="KFI279" s="27"/>
      <c r="KFJ279" s="27"/>
      <c r="KFK279" s="27"/>
      <c r="KFL279" s="27"/>
      <c r="KFM279" s="27"/>
      <c r="KFN279" s="27"/>
      <c r="KFO279" s="27"/>
      <c r="KFP279" s="27"/>
      <c r="KFQ279" s="27"/>
      <c r="KFR279" s="27"/>
      <c r="KFS279" s="27"/>
      <c r="KFT279" s="27"/>
      <c r="KFU279" s="27"/>
      <c r="KFV279" s="27"/>
      <c r="KFW279" s="27"/>
      <c r="KFX279" s="27"/>
      <c r="KFY279" s="27"/>
      <c r="KFZ279" s="27"/>
      <c r="KGA279" s="27"/>
      <c r="KGB279" s="27"/>
      <c r="KGC279" s="27"/>
      <c r="KGD279" s="27"/>
      <c r="KGE279" s="27"/>
      <c r="KGF279" s="27"/>
      <c r="KGG279" s="27"/>
      <c r="KGH279" s="27"/>
      <c r="KGI279" s="27"/>
      <c r="KGJ279" s="27"/>
      <c r="KGK279" s="27"/>
      <c r="KGL279" s="27"/>
      <c r="KGM279" s="27"/>
      <c r="KGN279" s="27"/>
      <c r="KGO279" s="27"/>
      <c r="KGP279" s="27"/>
      <c r="KGQ279" s="27"/>
      <c r="KGR279" s="27"/>
      <c r="KGS279" s="27"/>
      <c r="KGT279" s="27"/>
      <c r="KGU279" s="27"/>
      <c r="KGV279" s="27"/>
      <c r="KGW279" s="27"/>
      <c r="KGX279" s="27"/>
      <c r="KGY279" s="27"/>
      <c r="KGZ279" s="27"/>
      <c r="KHA279" s="27"/>
      <c r="KHB279" s="27"/>
      <c r="KHC279" s="27"/>
      <c r="KHD279" s="27"/>
      <c r="KHE279" s="27"/>
      <c r="KHF279" s="27"/>
      <c r="KHG279" s="27"/>
      <c r="KHH279" s="27"/>
      <c r="KHI279" s="27"/>
      <c r="KHJ279" s="27"/>
      <c r="KHK279" s="27"/>
      <c r="KHL279" s="27"/>
      <c r="KHM279" s="27"/>
      <c r="KHN279" s="27"/>
      <c r="KHO279" s="27"/>
      <c r="KHP279" s="27"/>
      <c r="KHQ279" s="27"/>
      <c r="KHR279" s="27"/>
      <c r="KHS279" s="27"/>
      <c r="KHT279" s="27"/>
      <c r="KHU279" s="27"/>
      <c r="KHV279" s="27"/>
      <c r="KHW279" s="27"/>
      <c r="KHX279" s="27"/>
      <c r="KHY279" s="27"/>
      <c r="KHZ279" s="27"/>
      <c r="KIA279" s="27"/>
      <c r="KIB279" s="27"/>
      <c r="KIC279" s="27"/>
      <c r="KID279" s="27"/>
      <c r="KIE279" s="27"/>
      <c r="KIF279" s="27"/>
      <c r="KIG279" s="27"/>
      <c r="KIH279" s="27"/>
      <c r="KII279" s="27"/>
      <c r="KIJ279" s="27"/>
      <c r="KIK279" s="27"/>
      <c r="KIL279" s="27"/>
      <c r="KIM279" s="27"/>
      <c r="KIN279" s="27"/>
      <c r="KIO279" s="27"/>
      <c r="KIP279" s="27"/>
      <c r="KIQ279" s="27"/>
      <c r="KIR279" s="27"/>
      <c r="KIS279" s="27"/>
      <c r="KIT279" s="27"/>
      <c r="KIU279" s="27"/>
      <c r="KIV279" s="27"/>
      <c r="KIW279" s="27"/>
      <c r="KIX279" s="27"/>
      <c r="KIY279" s="27"/>
      <c r="KIZ279" s="27"/>
      <c r="KJA279" s="27"/>
      <c r="KJB279" s="27"/>
      <c r="KJC279" s="27"/>
      <c r="KJD279" s="27"/>
      <c r="KJE279" s="27"/>
      <c r="KJF279" s="27"/>
      <c r="KJG279" s="27"/>
      <c r="KJH279" s="27"/>
      <c r="KJI279" s="27"/>
      <c r="KJJ279" s="27"/>
      <c r="KJK279" s="27"/>
      <c r="KJL279" s="27"/>
      <c r="KJM279" s="27"/>
      <c r="KJN279" s="27"/>
      <c r="KJO279" s="27"/>
      <c r="KJP279" s="27"/>
      <c r="KJQ279" s="27"/>
      <c r="KJR279" s="27"/>
      <c r="KJS279" s="27"/>
      <c r="KJT279" s="27"/>
      <c r="KJU279" s="27"/>
      <c r="KJV279" s="27"/>
      <c r="KJW279" s="27"/>
      <c r="KJX279" s="27"/>
      <c r="KJY279" s="27"/>
      <c r="KJZ279" s="27"/>
      <c r="KKA279" s="27"/>
      <c r="KKB279" s="27"/>
      <c r="KKC279" s="27"/>
      <c r="KKD279" s="27"/>
      <c r="KKE279" s="27"/>
      <c r="KKF279" s="27"/>
      <c r="KKG279" s="27"/>
      <c r="KKH279" s="27"/>
      <c r="KKI279" s="27"/>
      <c r="KKJ279" s="27"/>
      <c r="KKK279" s="27"/>
      <c r="KKL279" s="27"/>
      <c r="KKM279" s="27"/>
      <c r="KKN279" s="27"/>
      <c r="KKO279" s="27"/>
      <c r="KKP279" s="27"/>
      <c r="KKQ279" s="27"/>
      <c r="KKR279" s="27"/>
      <c r="KKS279" s="27"/>
      <c r="KKT279" s="27"/>
      <c r="KKU279" s="27"/>
      <c r="KKV279" s="27"/>
      <c r="KKW279" s="27"/>
      <c r="KKX279" s="27"/>
      <c r="KKY279" s="27"/>
      <c r="KKZ279" s="27"/>
      <c r="KLA279" s="27"/>
      <c r="KLB279" s="27"/>
      <c r="KLC279" s="27"/>
      <c r="KLD279" s="27"/>
      <c r="KLE279" s="27"/>
      <c r="KLF279" s="27"/>
      <c r="KLG279" s="27"/>
      <c r="KLH279" s="27"/>
      <c r="KLI279" s="27"/>
      <c r="KLJ279" s="27"/>
      <c r="KLK279" s="27"/>
      <c r="KLL279" s="27"/>
      <c r="KLM279" s="27"/>
      <c r="KLN279" s="27"/>
      <c r="KLO279" s="27"/>
      <c r="KLP279" s="27"/>
      <c r="KLQ279" s="27"/>
      <c r="KLR279" s="27"/>
      <c r="KLS279" s="27"/>
      <c r="KLT279" s="27"/>
      <c r="KLU279" s="27"/>
      <c r="KLV279" s="27"/>
      <c r="KLW279" s="27"/>
      <c r="KLX279" s="27"/>
      <c r="KLY279" s="27"/>
      <c r="KLZ279" s="27"/>
      <c r="KMA279" s="27"/>
      <c r="KMB279" s="27"/>
      <c r="KMC279" s="27"/>
      <c r="KMD279" s="27"/>
      <c r="KME279" s="27"/>
      <c r="KMF279" s="27"/>
      <c r="KMG279" s="27"/>
      <c r="KMH279" s="27"/>
      <c r="KMI279" s="27"/>
      <c r="KMJ279" s="27"/>
      <c r="KMK279" s="27"/>
      <c r="KML279" s="27"/>
      <c r="KMM279" s="27"/>
      <c r="KMN279" s="27"/>
      <c r="KMO279" s="27"/>
      <c r="KMP279" s="27"/>
      <c r="KMQ279" s="27"/>
      <c r="KMR279" s="27"/>
      <c r="KMS279" s="27"/>
      <c r="KMT279" s="27"/>
      <c r="KMU279" s="27"/>
      <c r="KMV279" s="27"/>
      <c r="KMW279" s="27"/>
      <c r="KMX279" s="27"/>
      <c r="KMY279" s="27"/>
      <c r="KMZ279" s="27"/>
      <c r="KNA279" s="27"/>
      <c r="KNB279" s="27"/>
      <c r="KNC279" s="27"/>
      <c r="KND279" s="27"/>
      <c r="KNE279" s="27"/>
      <c r="KNF279" s="27"/>
      <c r="KNG279" s="27"/>
      <c r="KNH279" s="27"/>
      <c r="KNI279" s="27"/>
      <c r="KNJ279" s="27"/>
      <c r="KNK279" s="27"/>
      <c r="KNL279" s="27"/>
      <c r="KNM279" s="27"/>
      <c r="KNN279" s="27"/>
      <c r="KNO279" s="27"/>
      <c r="KNP279" s="27"/>
      <c r="KNQ279" s="27"/>
      <c r="KNR279" s="27"/>
      <c r="KNS279" s="27"/>
      <c r="KNT279" s="27"/>
      <c r="KNU279" s="27"/>
      <c r="KNV279" s="27"/>
      <c r="KNW279" s="27"/>
      <c r="KNX279" s="27"/>
      <c r="KNY279" s="27"/>
      <c r="KNZ279" s="27"/>
      <c r="KOA279" s="27"/>
      <c r="KOB279" s="27"/>
      <c r="KOC279" s="27"/>
      <c r="KOD279" s="27"/>
      <c r="KOE279" s="27"/>
      <c r="KOF279" s="27"/>
      <c r="KOG279" s="27"/>
      <c r="KOH279" s="27"/>
      <c r="KOI279" s="27"/>
      <c r="KOJ279" s="27"/>
      <c r="KOK279" s="27"/>
      <c r="KOL279" s="27"/>
      <c r="KOM279" s="27"/>
      <c r="KON279" s="27"/>
      <c r="KOO279" s="27"/>
      <c r="KOP279" s="27"/>
      <c r="KOQ279" s="27"/>
      <c r="KOR279" s="27"/>
      <c r="KOS279" s="27"/>
      <c r="KOT279" s="27"/>
      <c r="KOU279" s="27"/>
      <c r="KOV279" s="27"/>
      <c r="KOW279" s="27"/>
      <c r="KOX279" s="27"/>
      <c r="KOY279" s="27"/>
      <c r="KOZ279" s="27"/>
      <c r="KPA279" s="27"/>
      <c r="KPB279" s="27"/>
      <c r="KPC279" s="27"/>
      <c r="KPD279" s="27"/>
      <c r="KPE279" s="27"/>
      <c r="KPF279" s="27"/>
      <c r="KPG279" s="27"/>
      <c r="KPH279" s="27"/>
      <c r="KPI279" s="27"/>
      <c r="KPJ279" s="27"/>
      <c r="KPK279" s="27"/>
      <c r="KPL279" s="27"/>
      <c r="KPM279" s="27"/>
      <c r="KPN279" s="27"/>
      <c r="KPO279" s="27"/>
      <c r="KPP279" s="27"/>
      <c r="KPQ279" s="27"/>
      <c r="KPR279" s="27"/>
      <c r="KPS279" s="27"/>
      <c r="KPT279" s="27"/>
      <c r="KPU279" s="27"/>
      <c r="KPV279" s="27"/>
      <c r="KPW279" s="27"/>
      <c r="KPX279" s="27"/>
      <c r="KPY279" s="27"/>
      <c r="KPZ279" s="27"/>
      <c r="KQA279" s="27"/>
      <c r="KQB279" s="27"/>
      <c r="KQC279" s="27"/>
      <c r="KQD279" s="27"/>
      <c r="KQE279" s="27"/>
      <c r="KQF279" s="27"/>
      <c r="KQG279" s="27"/>
      <c r="KQH279" s="27"/>
      <c r="KQI279" s="27"/>
      <c r="KQJ279" s="27"/>
      <c r="KQK279" s="27"/>
      <c r="KQL279" s="27"/>
      <c r="KQM279" s="27"/>
      <c r="KQN279" s="27"/>
      <c r="KQO279" s="27"/>
      <c r="KQP279" s="27"/>
      <c r="KQQ279" s="27"/>
      <c r="KQR279" s="27"/>
      <c r="KQS279" s="27"/>
      <c r="KQT279" s="27"/>
      <c r="KQU279" s="27"/>
      <c r="KQV279" s="27"/>
      <c r="KQW279" s="27"/>
      <c r="KQX279" s="27"/>
      <c r="KQY279" s="27"/>
      <c r="KQZ279" s="27"/>
      <c r="KRA279" s="27"/>
      <c r="KRB279" s="27"/>
      <c r="KRC279" s="27"/>
      <c r="KRD279" s="27"/>
      <c r="KRE279" s="27"/>
      <c r="KRF279" s="27"/>
      <c r="KRG279" s="27"/>
      <c r="KRH279" s="27"/>
      <c r="KRI279" s="27"/>
      <c r="KRJ279" s="27"/>
      <c r="KRK279" s="27"/>
      <c r="KRL279" s="27"/>
      <c r="KRM279" s="27"/>
      <c r="KRN279" s="27"/>
      <c r="KRO279" s="27"/>
      <c r="KRP279" s="27"/>
      <c r="KRQ279" s="27"/>
      <c r="KRR279" s="27"/>
      <c r="KRS279" s="27"/>
      <c r="KRT279" s="27"/>
      <c r="KRU279" s="27"/>
      <c r="KRV279" s="27"/>
      <c r="KRW279" s="27"/>
      <c r="KRX279" s="27"/>
      <c r="KRY279" s="27"/>
      <c r="KRZ279" s="27"/>
      <c r="KSA279" s="27"/>
      <c r="KSB279" s="27"/>
      <c r="KSC279" s="27"/>
      <c r="KSD279" s="27"/>
      <c r="KSE279" s="27"/>
      <c r="KSF279" s="27"/>
      <c r="KSG279" s="27"/>
      <c r="KSH279" s="27"/>
      <c r="KSI279" s="27"/>
      <c r="KSJ279" s="27"/>
      <c r="KSK279" s="27"/>
      <c r="KSL279" s="27"/>
      <c r="KSM279" s="27"/>
      <c r="KSN279" s="27"/>
      <c r="KSO279" s="27"/>
      <c r="KSP279" s="27"/>
      <c r="KSQ279" s="27"/>
      <c r="KSR279" s="27"/>
      <c r="KSS279" s="27"/>
      <c r="KST279" s="27"/>
      <c r="KSU279" s="27"/>
      <c r="KSV279" s="27"/>
      <c r="KSW279" s="27"/>
      <c r="KSX279" s="27"/>
      <c r="KSY279" s="27"/>
      <c r="KSZ279" s="27"/>
      <c r="KTA279" s="27"/>
      <c r="KTB279" s="27"/>
      <c r="KTC279" s="27"/>
      <c r="KTD279" s="27"/>
      <c r="KTE279" s="27"/>
      <c r="KTF279" s="27"/>
      <c r="KTG279" s="27"/>
      <c r="KTH279" s="27"/>
      <c r="KTI279" s="27"/>
      <c r="KTJ279" s="27"/>
      <c r="KTK279" s="27"/>
      <c r="KTL279" s="27"/>
      <c r="KTM279" s="27"/>
      <c r="KTN279" s="27"/>
      <c r="KTO279" s="27"/>
      <c r="KTP279" s="27"/>
      <c r="KTQ279" s="27"/>
      <c r="KTR279" s="27"/>
      <c r="KTS279" s="27"/>
      <c r="KTT279" s="27"/>
      <c r="KTU279" s="27"/>
      <c r="KTV279" s="27"/>
      <c r="KTW279" s="27"/>
      <c r="KTX279" s="27"/>
      <c r="KTY279" s="27"/>
      <c r="KTZ279" s="27"/>
      <c r="KUA279" s="27"/>
      <c r="KUB279" s="27"/>
      <c r="KUC279" s="27"/>
      <c r="KUD279" s="27"/>
      <c r="KUE279" s="27"/>
      <c r="KUF279" s="27"/>
      <c r="KUG279" s="27"/>
      <c r="KUH279" s="27"/>
      <c r="KUI279" s="27"/>
      <c r="KUJ279" s="27"/>
      <c r="KUK279" s="27"/>
      <c r="KUL279" s="27"/>
      <c r="KUM279" s="27"/>
      <c r="KUN279" s="27"/>
      <c r="KUO279" s="27"/>
      <c r="KUP279" s="27"/>
      <c r="KUQ279" s="27"/>
      <c r="KUR279" s="27"/>
      <c r="KUS279" s="27"/>
      <c r="KUT279" s="27"/>
      <c r="KUU279" s="27"/>
      <c r="KUV279" s="27"/>
      <c r="KUW279" s="27"/>
      <c r="KUX279" s="27"/>
      <c r="KUY279" s="27"/>
      <c r="KUZ279" s="27"/>
      <c r="KVA279" s="27"/>
      <c r="KVB279" s="27"/>
      <c r="KVC279" s="27"/>
      <c r="KVD279" s="27"/>
      <c r="KVE279" s="27"/>
      <c r="KVF279" s="27"/>
      <c r="KVG279" s="27"/>
      <c r="KVH279" s="27"/>
      <c r="KVI279" s="27"/>
      <c r="KVJ279" s="27"/>
      <c r="KVK279" s="27"/>
      <c r="KVL279" s="27"/>
      <c r="KVM279" s="27"/>
      <c r="KVN279" s="27"/>
      <c r="KVO279" s="27"/>
      <c r="KVP279" s="27"/>
      <c r="KVQ279" s="27"/>
      <c r="KVR279" s="27"/>
      <c r="KVS279" s="27"/>
      <c r="KVT279" s="27"/>
      <c r="KVU279" s="27"/>
      <c r="KVV279" s="27"/>
      <c r="KVW279" s="27"/>
      <c r="KVX279" s="27"/>
      <c r="KVY279" s="27"/>
      <c r="KVZ279" s="27"/>
      <c r="KWA279" s="27"/>
      <c r="KWB279" s="27"/>
      <c r="KWC279" s="27"/>
      <c r="KWD279" s="27"/>
      <c r="KWE279" s="27"/>
      <c r="KWF279" s="27"/>
      <c r="KWG279" s="27"/>
      <c r="KWH279" s="27"/>
      <c r="KWI279" s="27"/>
      <c r="KWJ279" s="27"/>
      <c r="KWK279" s="27"/>
      <c r="KWL279" s="27"/>
      <c r="KWM279" s="27"/>
      <c r="KWN279" s="27"/>
      <c r="KWO279" s="27"/>
      <c r="KWP279" s="27"/>
      <c r="KWQ279" s="27"/>
      <c r="KWR279" s="27"/>
      <c r="KWS279" s="27"/>
      <c r="KWT279" s="27"/>
      <c r="KWU279" s="27"/>
      <c r="KWV279" s="27"/>
      <c r="KWW279" s="27"/>
      <c r="KWX279" s="27"/>
      <c r="KWY279" s="27"/>
      <c r="KWZ279" s="27"/>
      <c r="KXA279" s="27"/>
      <c r="KXB279" s="27"/>
      <c r="KXC279" s="27"/>
      <c r="KXD279" s="27"/>
      <c r="KXE279" s="27"/>
      <c r="KXF279" s="27"/>
      <c r="KXG279" s="27"/>
      <c r="KXH279" s="27"/>
      <c r="KXI279" s="27"/>
      <c r="KXJ279" s="27"/>
      <c r="KXK279" s="27"/>
      <c r="KXL279" s="27"/>
      <c r="KXM279" s="27"/>
      <c r="KXN279" s="27"/>
      <c r="KXO279" s="27"/>
      <c r="KXP279" s="27"/>
      <c r="KXQ279" s="27"/>
      <c r="KXR279" s="27"/>
      <c r="KXS279" s="27"/>
      <c r="KXT279" s="27"/>
      <c r="KXU279" s="27"/>
      <c r="KXV279" s="27"/>
      <c r="KXW279" s="27"/>
      <c r="KXX279" s="27"/>
      <c r="KXY279" s="27"/>
      <c r="KXZ279" s="27"/>
      <c r="KYA279" s="27"/>
      <c r="KYB279" s="27"/>
      <c r="KYC279" s="27"/>
      <c r="KYD279" s="27"/>
      <c r="KYE279" s="27"/>
      <c r="KYF279" s="27"/>
      <c r="KYG279" s="27"/>
      <c r="KYH279" s="27"/>
      <c r="KYI279" s="27"/>
      <c r="KYJ279" s="27"/>
      <c r="KYK279" s="27"/>
      <c r="KYL279" s="27"/>
      <c r="KYM279" s="27"/>
      <c r="KYN279" s="27"/>
      <c r="KYO279" s="27"/>
      <c r="KYP279" s="27"/>
      <c r="KYQ279" s="27"/>
      <c r="KYR279" s="27"/>
      <c r="KYS279" s="27"/>
      <c r="KYT279" s="27"/>
      <c r="KYU279" s="27"/>
      <c r="KYV279" s="27"/>
      <c r="KYW279" s="27"/>
      <c r="KYX279" s="27"/>
      <c r="KYY279" s="27"/>
      <c r="KYZ279" s="27"/>
      <c r="KZA279" s="27"/>
      <c r="KZB279" s="27"/>
      <c r="KZC279" s="27"/>
      <c r="KZD279" s="27"/>
      <c r="KZE279" s="27"/>
      <c r="KZF279" s="27"/>
      <c r="KZG279" s="27"/>
      <c r="KZH279" s="27"/>
      <c r="KZI279" s="27"/>
      <c r="KZJ279" s="27"/>
      <c r="KZK279" s="27"/>
      <c r="KZL279" s="27"/>
      <c r="KZM279" s="27"/>
      <c r="KZN279" s="27"/>
      <c r="KZO279" s="27"/>
      <c r="KZP279" s="27"/>
      <c r="KZQ279" s="27"/>
      <c r="KZR279" s="27"/>
      <c r="KZS279" s="27"/>
      <c r="KZT279" s="27"/>
      <c r="KZU279" s="27"/>
      <c r="KZV279" s="27"/>
      <c r="KZW279" s="27"/>
      <c r="KZX279" s="27"/>
      <c r="KZY279" s="27"/>
      <c r="KZZ279" s="27"/>
      <c r="LAA279" s="27"/>
      <c r="LAB279" s="27"/>
      <c r="LAC279" s="27"/>
      <c r="LAD279" s="27"/>
      <c r="LAE279" s="27"/>
      <c r="LAF279" s="27"/>
      <c r="LAG279" s="27"/>
      <c r="LAH279" s="27"/>
      <c r="LAI279" s="27"/>
      <c r="LAJ279" s="27"/>
      <c r="LAK279" s="27"/>
      <c r="LAL279" s="27"/>
      <c r="LAM279" s="27"/>
      <c r="LAN279" s="27"/>
      <c r="LAO279" s="27"/>
      <c r="LAP279" s="27"/>
      <c r="LAQ279" s="27"/>
      <c r="LAR279" s="27"/>
      <c r="LAS279" s="27"/>
      <c r="LAT279" s="27"/>
      <c r="LAU279" s="27"/>
      <c r="LAV279" s="27"/>
      <c r="LAW279" s="27"/>
      <c r="LAX279" s="27"/>
      <c r="LAY279" s="27"/>
      <c r="LAZ279" s="27"/>
      <c r="LBA279" s="27"/>
      <c r="LBB279" s="27"/>
      <c r="LBC279" s="27"/>
      <c r="LBD279" s="27"/>
      <c r="LBE279" s="27"/>
      <c r="LBF279" s="27"/>
      <c r="LBG279" s="27"/>
      <c r="LBH279" s="27"/>
      <c r="LBI279" s="27"/>
      <c r="LBJ279" s="27"/>
      <c r="LBK279" s="27"/>
      <c r="LBL279" s="27"/>
      <c r="LBM279" s="27"/>
      <c r="LBN279" s="27"/>
      <c r="LBO279" s="27"/>
      <c r="LBP279" s="27"/>
      <c r="LBQ279" s="27"/>
      <c r="LBR279" s="27"/>
      <c r="LBS279" s="27"/>
      <c r="LBT279" s="27"/>
      <c r="LBU279" s="27"/>
      <c r="LBV279" s="27"/>
      <c r="LBW279" s="27"/>
      <c r="LBX279" s="27"/>
      <c r="LBY279" s="27"/>
      <c r="LBZ279" s="27"/>
      <c r="LCA279" s="27"/>
      <c r="LCB279" s="27"/>
      <c r="LCC279" s="27"/>
      <c r="LCD279" s="27"/>
      <c r="LCE279" s="27"/>
      <c r="LCF279" s="27"/>
      <c r="LCG279" s="27"/>
      <c r="LCH279" s="27"/>
      <c r="LCI279" s="27"/>
      <c r="LCJ279" s="27"/>
      <c r="LCK279" s="27"/>
      <c r="LCL279" s="27"/>
      <c r="LCM279" s="27"/>
      <c r="LCN279" s="27"/>
      <c r="LCO279" s="27"/>
      <c r="LCP279" s="27"/>
      <c r="LCQ279" s="27"/>
      <c r="LCR279" s="27"/>
      <c r="LCS279" s="27"/>
      <c r="LCT279" s="27"/>
      <c r="LCU279" s="27"/>
      <c r="LCV279" s="27"/>
      <c r="LCW279" s="27"/>
      <c r="LCX279" s="27"/>
      <c r="LCY279" s="27"/>
      <c r="LCZ279" s="27"/>
      <c r="LDA279" s="27"/>
      <c r="LDB279" s="27"/>
      <c r="LDC279" s="27"/>
      <c r="LDD279" s="27"/>
      <c r="LDE279" s="27"/>
      <c r="LDF279" s="27"/>
      <c r="LDG279" s="27"/>
      <c r="LDH279" s="27"/>
      <c r="LDI279" s="27"/>
      <c r="LDJ279" s="27"/>
      <c r="LDK279" s="27"/>
      <c r="LDL279" s="27"/>
      <c r="LDM279" s="27"/>
      <c r="LDN279" s="27"/>
      <c r="LDO279" s="27"/>
      <c r="LDP279" s="27"/>
      <c r="LDQ279" s="27"/>
      <c r="LDR279" s="27"/>
      <c r="LDS279" s="27"/>
      <c r="LDT279" s="27"/>
      <c r="LDU279" s="27"/>
      <c r="LDV279" s="27"/>
      <c r="LDW279" s="27"/>
      <c r="LDX279" s="27"/>
      <c r="LDY279" s="27"/>
      <c r="LDZ279" s="27"/>
      <c r="LEA279" s="27"/>
      <c r="LEB279" s="27"/>
      <c r="LEC279" s="27"/>
      <c r="LED279" s="27"/>
      <c r="LEE279" s="27"/>
      <c r="LEF279" s="27"/>
      <c r="LEG279" s="27"/>
      <c r="LEH279" s="27"/>
      <c r="LEI279" s="27"/>
      <c r="LEJ279" s="27"/>
      <c r="LEK279" s="27"/>
      <c r="LEL279" s="27"/>
      <c r="LEM279" s="27"/>
      <c r="LEN279" s="27"/>
      <c r="LEO279" s="27"/>
      <c r="LEP279" s="27"/>
      <c r="LEQ279" s="27"/>
      <c r="LER279" s="27"/>
      <c r="LES279" s="27"/>
      <c r="LET279" s="27"/>
      <c r="LEU279" s="27"/>
      <c r="LEV279" s="27"/>
      <c r="LEW279" s="27"/>
      <c r="LEX279" s="27"/>
      <c r="LEY279" s="27"/>
      <c r="LEZ279" s="27"/>
      <c r="LFA279" s="27"/>
      <c r="LFB279" s="27"/>
      <c r="LFC279" s="27"/>
      <c r="LFD279" s="27"/>
      <c r="LFE279" s="27"/>
      <c r="LFF279" s="27"/>
      <c r="LFG279" s="27"/>
      <c r="LFH279" s="27"/>
      <c r="LFI279" s="27"/>
      <c r="LFJ279" s="27"/>
      <c r="LFK279" s="27"/>
      <c r="LFL279" s="27"/>
      <c r="LFM279" s="27"/>
      <c r="LFN279" s="27"/>
      <c r="LFO279" s="27"/>
      <c r="LFP279" s="27"/>
      <c r="LFQ279" s="27"/>
      <c r="LFR279" s="27"/>
      <c r="LFS279" s="27"/>
      <c r="LFT279" s="27"/>
      <c r="LFU279" s="27"/>
      <c r="LFV279" s="27"/>
      <c r="LFW279" s="27"/>
      <c r="LFX279" s="27"/>
      <c r="LFY279" s="27"/>
      <c r="LFZ279" s="27"/>
      <c r="LGA279" s="27"/>
      <c r="LGB279" s="27"/>
      <c r="LGC279" s="27"/>
      <c r="LGD279" s="27"/>
      <c r="LGE279" s="27"/>
      <c r="LGF279" s="27"/>
      <c r="LGG279" s="27"/>
      <c r="LGH279" s="27"/>
      <c r="LGI279" s="27"/>
      <c r="LGJ279" s="27"/>
      <c r="LGK279" s="27"/>
      <c r="LGL279" s="27"/>
      <c r="LGM279" s="27"/>
      <c r="LGN279" s="27"/>
      <c r="LGO279" s="27"/>
      <c r="LGP279" s="27"/>
      <c r="LGQ279" s="27"/>
      <c r="LGR279" s="27"/>
      <c r="LGS279" s="27"/>
      <c r="LGT279" s="27"/>
      <c r="LGU279" s="27"/>
      <c r="LGV279" s="27"/>
      <c r="LGW279" s="27"/>
      <c r="LGX279" s="27"/>
      <c r="LGY279" s="27"/>
      <c r="LGZ279" s="27"/>
      <c r="LHA279" s="27"/>
      <c r="LHB279" s="27"/>
      <c r="LHC279" s="27"/>
      <c r="LHD279" s="27"/>
      <c r="LHE279" s="27"/>
      <c r="LHF279" s="27"/>
      <c r="LHG279" s="27"/>
      <c r="LHH279" s="27"/>
      <c r="LHI279" s="27"/>
      <c r="LHJ279" s="27"/>
      <c r="LHK279" s="27"/>
      <c r="LHL279" s="27"/>
      <c r="LHM279" s="27"/>
      <c r="LHN279" s="27"/>
      <c r="LHO279" s="27"/>
      <c r="LHP279" s="27"/>
      <c r="LHQ279" s="27"/>
      <c r="LHR279" s="27"/>
      <c r="LHS279" s="27"/>
      <c r="LHT279" s="27"/>
      <c r="LHU279" s="27"/>
      <c r="LHV279" s="27"/>
      <c r="LHW279" s="27"/>
      <c r="LHX279" s="27"/>
      <c r="LHY279" s="27"/>
      <c r="LHZ279" s="27"/>
      <c r="LIA279" s="27"/>
      <c r="LIB279" s="27"/>
      <c r="LIC279" s="27"/>
      <c r="LID279" s="27"/>
      <c r="LIE279" s="27"/>
      <c r="LIF279" s="27"/>
      <c r="LIG279" s="27"/>
      <c r="LIH279" s="27"/>
      <c r="LII279" s="27"/>
      <c r="LIJ279" s="27"/>
      <c r="LIK279" s="27"/>
      <c r="LIL279" s="27"/>
      <c r="LIM279" s="27"/>
      <c r="LIN279" s="27"/>
      <c r="LIO279" s="27"/>
      <c r="LIP279" s="27"/>
      <c r="LIQ279" s="27"/>
      <c r="LIR279" s="27"/>
      <c r="LIS279" s="27"/>
      <c r="LIT279" s="27"/>
      <c r="LIU279" s="27"/>
      <c r="LIV279" s="27"/>
      <c r="LIW279" s="27"/>
      <c r="LIX279" s="27"/>
      <c r="LIY279" s="27"/>
      <c r="LIZ279" s="27"/>
      <c r="LJA279" s="27"/>
      <c r="LJB279" s="27"/>
      <c r="LJC279" s="27"/>
      <c r="LJD279" s="27"/>
      <c r="LJE279" s="27"/>
      <c r="LJF279" s="27"/>
      <c r="LJG279" s="27"/>
      <c r="LJH279" s="27"/>
      <c r="LJI279" s="27"/>
      <c r="LJJ279" s="27"/>
      <c r="LJK279" s="27"/>
      <c r="LJL279" s="27"/>
      <c r="LJM279" s="27"/>
      <c r="LJN279" s="27"/>
      <c r="LJO279" s="27"/>
      <c r="LJP279" s="27"/>
      <c r="LJQ279" s="27"/>
      <c r="LJR279" s="27"/>
      <c r="LJS279" s="27"/>
      <c r="LJT279" s="27"/>
      <c r="LJU279" s="27"/>
      <c r="LJV279" s="27"/>
      <c r="LJW279" s="27"/>
      <c r="LJX279" s="27"/>
      <c r="LJY279" s="27"/>
      <c r="LJZ279" s="27"/>
      <c r="LKA279" s="27"/>
      <c r="LKB279" s="27"/>
      <c r="LKC279" s="27"/>
      <c r="LKD279" s="27"/>
      <c r="LKE279" s="27"/>
      <c r="LKF279" s="27"/>
      <c r="LKG279" s="27"/>
      <c r="LKH279" s="27"/>
      <c r="LKI279" s="27"/>
      <c r="LKJ279" s="27"/>
      <c r="LKK279" s="27"/>
      <c r="LKL279" s="27"/>
      <c r="LKM279" s="27"/>
      <c r="LKN279" s="27"/>
      <c r="LKO279" s="27"/>
      <c r="LKP279" s="27"/>
      <c r="LKQ279" s="27"/>
      <c r="LKR279" s="27"/>
      <c r="LKS279" s="27"/>
      <c r="LKT279" s="27"/>
      <c r="LKU279" s="27"/>
      <c r="LKV279" s="27"/>
      <c r="LKW279" s="27"/>
      <c r="LKX279" s="27"/>
      <c r="LKY279" s="27"/>
      <c r="LKZ279" s="27"/>
      <c r="LLA279" s="27"/>
      <c r="LLB279" s="27"/>
      <c r="LLC279" s="27"/>
      <c r="LLD279" s="27"/>
      <c r="LLE279" s="27"/>
      <c r="LLF279" s="27"/>
      <c r="LLG279" s="27"/>
      <c r="LLH279" s="27"/>
      <c r="LLI279" s="27"/>
      <c r="LLJ279" s="27"/>
      <c r="LLK279" s="27"/>
      <c r="LLL279" s="27"/>
      <c r="LLM279" s="27"/>
      <c r="LLN279" s="27"/>
      <c r="LLO279" s="27"/>
      <c r="LLP279" s="27"/>
      <c r="LLQ279" s="27"/>
      <c r="LLR279" s="27"/>
      <c r="LLS279" s="27"/>
      <c r="LLT279" s="27"/>
      <c r="LLU279" s="27"/>
      <c r="LLV279" s="27"/>
      <c r="LLW279" s="27"/>
      <c r="LLX279" s="27"/>
      <c r="LLY279" s="27"/>
      <c r="LLZ279" s="27"/>
      <c r="LMA279" s="27"/>
      <c r="LMB279" s="27"/>
      <c r="LMC279" s="27"/>
      <c r="LMD279" s="27"/>
      <c r="LME279" s="27"/>
      <c r="LMF279" s="27"/>
      <c r="LMG279" s="27"/>
      <c r="LMH279" s="27"/>
      <c r="LMI279" s="27"/>
      <c r="LMJ279" s="27"/>
      <c r="LMK279" s="27"/>
      <c r="LML279" s="27"/>
      <c r="LMM279" s="27"/>
      <c r="LMN279" s="27"/>
      <c r="LMO279" s="27"/>
      <c r="LMP279" s="27"/>
      <c r="LMQ279" s="27"/>
      <c r="LMR279" s="27"/>
      <c r="LMS279" s="27"/>
      <c r="LMT279" s="27"/>
      <c r="LMU279" s="27"/>
      <c r="LMV279" s="27"/>
      <c r="LMW279" s="27"/>
      <c r="LMX279" s="27"/>
      <c r="LMY279" s="27"/>
      <c r="LMZ279" s="27"/>
      <c r="LNA279" s="27"/>
      <c r="LNB279" s="27"/>
      <c r="LNC279" s="27"/>
      <c r="LND279" s="27"/>
      <c r="LNE279" s="27"/>
      <c r="LNF279" s="27"/>
      <c r="LNG279" s="27"/>
      <c r="LNH279" s="27"/>
      <c r="LNI279" s="27"/>
      <c r="LNJ279" s="27"/>
      <c r="LNK279" s="27"/>
      <c r="LNL279" s="27"/>
      <c r="LNM279" s="27"/>
      <c r="LNN279" s="27"/>
      <c r="LNO279" s="27"/>
      <c r="LNP279" s="27"/>
      <c r="LNQ279" s="27"/>
      <c r="LNR279" s="27"/>
      <c r="LNS279" s="27"/>
      <c r="LNT279" s="27"/>
      <c r="LNU279" s="27"/>
      <c r="LNV279" s="27"/>
      <c r="LNW279" s="27"/>
      <c r="LNX279" s="27"/>
      <c r="LNY279" s="27"/>
      <c r="LNZ279" s="27"/>
      <c r="LOA279" s="27"/>
      <c r="LOB279" s="27"/>
      <c r="LOC279" s="27"/>
      <c r="LOD279" s="27"/>
      <c r="LOE279" s="27"/>
      <c r="LOF279" s="27"/>
      <c r="LOG279" s="27"/>
      <c r="LOH279" s="27"/>
      <c r="LOI279" s="27"/>
      <c r="LOJ279" s="27"/>
      <c r="LOK279" s="27"/>
      <c r="LOL279" s="27"/>
      <c r="LOM279" s="27"/>
      <c r="LON279" s="27"/>
      <c r="LOO279" s="27"/>
      <c r="LOP279" s="27"/>
      <c r="LOQ279" s="27"/>
      <c r="LOR279" s="27"/>
      <c r="LOS279" s="27"/>
      <c r="LOT279" s="27"/>
      <c r="LOU279" s="27"/>
      <c r="LOV279" s="27"/>
      <c r="LOW279" s="27"/>
      <c r="LOX279" s="27"/>
      <c r="LOY279" s="27"/>
      <c r="LOZ279" s="27"/>
      <c r="LPA279" s="27"/>
      <c r="LPB279" s="27"/>
      <c r="LPC279" s="27"/>
      <c r="LPD279" s="27"/>
      <c r="LPE279" s="27"/>
      <c r="LPF279" s="27"/>
      <c r="LPG279" s="27"/>
      <c r="LPH279" s="27"/>
      <c r="LPI279" s="27"/>
      <c r="LPJ279" s="27"/>
      <c r="LPK279" s="27"/>
      <c r="LPL279" s="27"/>
      <c r="LPM279" s="27"/>
      <c r="LPN279" s="27"/>
      <c r="LPO279" s="27"/>
      <c r="LPP279" s="27"/>
      <c r="LPQ279" s="27"/>
      <c r="LPR279" s="27"/>
      <c r="LPS279" s="27"/>
      <c r="LPT279" s="27"/>
      <c r="LPU279" s="27"/>
      <c r="LPV279" s="27"/>
      <c r="LPW279" s="27"/>
      <c r="LPX279" s="27"/>
      <c r="LPY279" s="27"/>
      <c r="LPZ279" s="27"/>
      <c r="LQA279" s="27"/>
      <c r="LQB279" s="27"/>
      <c r="LQC279" s="27"/>
      <c r="LQD279" s="27"/>
      <c r="LQE279" s="27"/>
      <c r="LQF279" s="27"/>
      <c r="LQG279" s="27"/>
      <c r="LQH279" s="27"/>
      <c r="LQI279" s="27"/>
      <c r="LQJ279" s="27"/>
      <c r="LQK279" s="27"/>
      <c r="LQL279" s="27"/>
      <c r="LQM279" s="27"/>
      <c r="LQN279" s="27"/>
      <c r="LQO279" s="27"/>
      <c r="LQP279" s="27"/>
      <c r="LQQ279" s="27"/>
      <c r="LQR279" s="27"/>
      <c r="LQS279" s="27"/>
      <c r="LQT279" s="27"/>
      <c r="LQU279" s="27"/>
      <c r="LQV279" s="27"/>
      <c r="LQW279" s="27"/>
      <c r="LQX279" s="27"/>
      <c r="LQY279" s="27"/>
      <c r="LQZ279" s="27"/>
      <c r="LRA279" s="27"/>
      <c r="LRB279" s="27"/>
      <c r="LRC279" s="27"/>
      <c r="LRD279" s="27"/>
      <c r="LRE279" s="27"/>
      <c r="LRF279" s="27"/>
      <c r="LRG279" s="27"/>
      <c r="LRH279" s="27"/>
      <c r="LRI279" s="27"/>
      <c r="LRJ279" s="27"/>
      <c r="LRK279" s="27"/>
      <c r="LRL279" s="27"/>
      <c r="LRM279" s="27"/>
      <c r="LRN279" s="27"/>
      <c r="LRO279" s="27"/>
      <c r="LRP279" s="27"/>
      <c r="LRQ279" s="27"/>
      <c r="LRR279" s="27"/>
      <c r="LRS279" s="27"/>
      <c r="LRT279" s="27"/>
      <c r="LRU279" s="27"/>
      <c r="LRV279" s="27"/>
      <c r="LRW279" s="27"/>
      <c r="LRX279" s="27"/>
      <c r="LRY279" s="27"/>
      <c r="LRZ279" s="27"/>
      <c r="LSA279" s="27"/>
      <c r="LSB279" s="27"/>
      <c r="LSC279" s="27"/>
      <c r="LSD279" s="27"/>
      <c r="LSE279" s="27"/>
      <c r="LSF279" s="27"/>
      <c r="LSG279" s="27"/>
      <c r="LSH279" s="27"/>
      <c r="LSI279" s="27"/>
      <c r="LSJ279" s="27"/>
      <c r="LSK279" s="27"/>
      <c r="LSL279" s="27"/>
      <c r="LSM279" s="27"/>
      <c r="LSN279" s="27"/>
      <c r="LSO279" s="27"/>
      <c r="LSP279" s="27"/>
      <c r="LSQ279" s="27"/>
      <c r="LSR279" s="27"/>
      <c r="LSS279" s="27"/>
      <c r="LST279" s="27"/>
      <c r="LSU279" s="27"/>
      <c r="LSV279" s="27"/>
      <c r="LSW279" s="27"/>
      <c r="LSX279" s="27"/>
      <c r="LSY279" s="27"/>
      <c r="LSZ279" s="27"/>
      <c r="LTA279" s="27"/>
      <c r="LTB279" s="27"/>
      <c r="LTC279" s="27"/>
      <c r="LTD279" s="27"/>
      <c r="LTE279" s="27"/>
      <c r="LTF279" s="27"/>
      <c r="LTG279" s="27"/>
      <c r="LTH279" s="27"/>
      <c r="LTI279" s="27"/>
      <c r="LTJ279" s="27"/>
      <c r="LTK279" s="27"/>
      <c r="LTL279" s="27"/>
      <c r="LTM279" s="27"/>
      <c r="LTN279" s="27"/>
      <c r="LTO279" s="27"/>
      <c r="LTP279" s="27"/>
      <c r="LTQ279" s="27"/>
      <c r="LTR279" s="27"/>
      <c r="LTS279" s="27"/>
      <c r="LTT279" s="27"/>
      <c r="LTU279" s="27"/>
      <c r="LTV279" s="27"/>
      <c r="LTW279" s="27"/>
      <c r="LTX279" s="27"/>
      <c r="LTY279" s="27"/>
      <c r="LTZ279" s="27"/>
      <c r="LUA279" s="27"/>
      <c r="LUB279" s="27"/>
      <c r="LUC279" s="27"/>
      <c r="LUD279" s="27"/>
      <c r="LUE279" s="27"/>
      <c r="LUF279" s="27"/>
      <c r="LUG279" s="27"/>
      <c r="LUH279" s="27"/>
      <c r="LUI279" s="27"/>
      <c r="LUJ279" s="27"/>
      <c r="LUK279" s="27"/>
      <c r="LUL279" s="27"/>
      <c r="LUM279" s="27"/>
      <c r="LUN279" s="27"/>
      <c r="LUO279" s="27"/>
      <c r="LUP279" s="27"/>
      <c r="LUQ279" s="27"/>
      <c r="LUR279" s="27"/>
      <c r="LUS279" s="27"/>
      <c r="LUT279" s="27"/>
      <c r="LUU279" s="27"/>
      <c r="LUV279" s="27"/>
      <c r="LUW279" s="27"/>
      <c r="LUX279" s="27"/>
      <c r="LUY279" s="27"/>
      <c r="LUZ279" s="27"/>
      <c r="LVA279" s="27"/>
      <c r="LVB279" s="27"/>
      <c r="LVC279" s="27"/>
      <c r="LVD279" s="27"/>
      <c r="LVE279" s="27"/>
      <c r="LVF279" s="27"/>
      <c r="LVG279" s="27"/>
      <c r="LVH279" s="27"/>
      <c r="LVI279" s="27"/>
      <c r="LVJ279" s="27"/>
      <c r="LVK279" s="27"/>
      <c r="LVL279" s="27"/>
      <c r="LVM279" s="27"/>
      <c r="LVN279" s="27"/>
      <c r="LVO279" s="27"/>
      <c r="LVP279" s="27"/>
      <c r="LVQ279" s="27"/>
      <c r="LVR279" s="27"/>
      <c r="LVS279" s="27"/>
      <c r="LVT279" s="27"/>
      <c r="LVU279" s="27"/>
      <c r="LVV279" s="27"/>
      <c r="LVW279" s="27"/>
      <c r="LVX279" s="27"/>
      <c r="LVY279" s="27"/>
      <c r="LVZ279" s="27"/>
      <c r="LWA279" s="27"/>
      <c r="LWB279" s="27"/>
      <c r="LWC279" s="27"/>
      <c r="LWD279" s="27"/>
      <c r="LWE279" s="27"/>
      <c r="LWF279" s="27"/>
      <c r="LWG279" s="27"/>
      <c r="LWH279" s="27"/>
      <c r="LWI279" s="27"/>
      <c r="LWJ279" s="27"/>
      <c r="LWK279" s="27"/>
      <c r="LWL279" s="27"/>
      <c r="LWM279" s="27"/>
      <c r="LWN279" s="27"/>
      <c r="LWO279" s="27"/>
      <c r="LWP279" s="27"/>
      <c r="LWQ279" s="27"/>
      <c r="LWR279" s="27"/>
      <c r="LWS279" s="27"/>
      <c r="LWT279" s="27"/>
      <c r="LWU279" s="27"/>
      <c r="LWV279" s="27"/>
      <c r="LWW279" s="27"/>
      <c r="LWX279" s="27"/>
      <c r="LWY279" s="27"/>
      <c r="LWZ279" s="27"/>
      <c r="LXA279" s="27"/>
      <c r="LXB279" s="27"/>
      <c r="LXC279" s="27"/>
      <c r="LXD279" s="27"/>
      <c r="LXE279" s="27"/>
      <c r="LXF279" s="27"/>
      <c r="LXG279" s="27"/>
      <c r="LXH279" s="27"/>
      <c r="LXI279" s="27"/>
      <c r="LXJ279" s="27"/>
      <c r="LXK279" s="27"/>
      <c r="LXL279" s="27"/>
      <c r="LXM279" s="27"/>
      <c r="LXN279" s="27"/>
      <c r="LXO279" s="27"/>
      <c r="LXP279" s="27"/>
      <c r="LXQ279" s="27"/>
      <c r="LXR279" s="27"/>
      <c r="LXS279" s="27"/>
      <c r="LXT279" s="27"/>
      <c r="LXU279" s="27"/>
      <c r="LXV279" s="27"/>
      <c r="LXW279" s="27"/>
      <c r="LXX279" s="27"/>
      <c r="LXY279" s="27"/>
      <c r="LXZ279" s="27"/>
      <c r="LYA279" s="27"/>
      <c r="LYB279" s="27"/>
      <c r="LYC279" s="27"/>
      <c r="LYD279" s="27"/>
      <c r="LYE279" s="27"/>
      <c r="LYF279" s="27"/>
      <c r="LYG279" s="27"/>
      <c r="LYH279" s="27"/>
      <c r="LYI279" s="27"/>
      <c r="LYJ279" s="27"/>
      <c r="LYK279" s="27"/>
      <c r="LYL279" s="27"/>
      <c r="LYM279" s="27"/>
      <c r="LYN279" s="27"/>
      <c r="LYO279" s="27"/>
      <c r="LYP279" s="27"/>
      <c r="LYQ279" s="27"/>
      <c r="LYR279" s="27"/>
      <c r="LYS279" s="27"/>
      <c r="LYT279" s="27"/>
      <c r="LYU279" s="27"/>
      <c r="LYV279" s="27"/>
      <c r="LYW279" s="27"/>
      <c r="LYX279" s="27"/>
      <c r="LYY279" s="27"/>
      <c r="LYZ279" s="27"/>
      <c r="LZA279" s="27"/>
      <c r="LZB279" s="27"/>
      <c r="LZC279" s="27"/>
      <c r="LZD279" s="27"/>
      <c r="LZE279" s="27"/>
      <c r="LZF279" s="27"/>
      <c r="LZG279" s="27"/>
      <c r="LZH279" s="27"/>
      <c r="LZI279" s="27"/>
      <c r="LZJ279" s="27"/>
      <c r="LZK279" s="27"/>
      <c r="LZL279" s="27"/>
      <c r="LZM279" s="27"/>
      <c r="LZN279" s="27"/>
      <c r="LZO279" s="27"/>
      <c r="LZP279" s="27"/>
      <c r="LZQ279" s="27"/>
      <c r="LZR279" s="27"/>
      <c r="LZS279" s="27"/>
      <c r="LZT279" s="27"/>
      <c r="LZU279" s="27"/>
      <c r="LZV279" s="27"/>
      <c r="LZW279" s="27"/>
      <c r="LZX279" s="27"/>
      <c r="LZY279" s="27"/>
      <c r="LZZ279" s="27"/>
      <c r="MAA279" s="27"/>
      <c r="MAB279" s="27"/>
      <c r="MAC279" s="27"/>
      <c r="MAD279" s="27"/>
      <c r="MAE279" s="27"/>
      <c r="MAF279" s="27"/>
      <c r="MAG279" s="27"/>
      <c r="MAH279" s="27"/>
      <c r="MAI279" s="27"/>
      <c r="MAJ279" s="27"/>
      <c r="MAK279" s="27"/>
      <c r="MAL279" s="27"/>
      <c r="MAM279" s="27"/>
      <c r="MAN279" s="27"/>
      <c r="MAO279" s="27"/>
      <c r="MAP279" s="27"/>
      <c r="MAQ279" s="27"/>
      <c r="MAR279" s="27"/>
      <c r="MAS279" s="27"/>
      <c r="MAT279" s="27"/>
      <c r="MAU279" s="27"/>
      <c r="MAV279" s="27"/>
      <c r="MAW279" s="27"/>
      <c r="MAX279" s="27"/>
      <c r="MAY279" s="27"/>
      <c r="MAZ279" s="27"/>
      <c r="MBA279" s="27"/>
      <c r="MBB279" s="27"/>
      <c r="MBC279" s="27"/>
      <c r="MBD279" s="27"/>
      <c r="MBE279" s="27"/>
      <c r="MBF279" s="27"/>
      <c r="MBG279" s="27"/>
      <c r="MBH279" s="27"/>
      <c r="MBI279" s="27"/>
      <c r="MBJ279" s="27"/>
      <c r="MBK279" s="27"/>
      <c r="MBL279" s="27"/>
      <c r="MBM279" s="27"/>
      <c r="MBN279" s="27"/>
      <c r="MBO279" s="27"/>
      <c r="MBP279" s="27"/>
      <c r="MBQ279" s="27"/>
      <c r="MBR279" s="27"/>
      <c r="MBS279" s="27"/>
      <c r="MBT279" s="27"/>
      <c r="MBU279" s="27"/>
      <c r="MBV279" s="27"/>
      <c r="MBW279" s="27"/>
      <c r="MBX279" s="27"/>
      <c r="MBY279" s="27"/>
      <c r="MBZ279" s="27"/>
      <c r="MCA279" s="27"/>
      <c r="MCB279" s="27"/>
      <c r="MCC279" s="27"/>
      <c r="MCD279" s="27"/>
      <c r="MCE279" s="27"/>
      <c r="MCF279" s="27"/>
      <c r="MCG279" s="27"/>
      <c r="MCH279" s="27"/>
      <c r="MCI279" s="27"/>
      <c r="MCJ279" s="27"/>
      <c r="MCK279" s="27"/>
      <c r="MCL279" s="27"/>
      <c r="MCM279" s="27"/>
      <c r="MCN279" s="27"/>
      <c r="MCO279" s="27"/>
      <c r="MCP279" s="27"/>
      <c r="MCQ279" s="27"/>
      <c r="MCR279" s="27"/>
      <c r="MCS279" s="27"/>
      <c r="MCT279" s="27"/>
      <c r="MCU279" s="27"/>
      <c r="MCV279" s="27"/>
      <c r="MCW279" s="27"/>
      <c r="MCX279" s="27"/>
      <c r="MCY279" s="27"/>
      <c r="MCZ279" s="27"/>
      <c r="MDA279" s="27"/>
      <c r="MDB279" s="27"/>
      <c r="MDC279" s="27"/>
      <c r="MDD279" s="27"/>
      <c r="MDE279" s="27"/>
      <c r="MDF279" s="27"/>
      <c r="MDG279" s="27"/>
      <c r="MDH279" s="27"/>
      <c r="MDI279" s="27"/>
      <c r="MDJ279" s="27"/>
      <c r="MDK279" s="27"/>
      <c r="MDL279" s="27"/>
      <c r="MDM279" s="27"/>
      <c r="MDN279" s="27"/>
      <c r="MDO279" s="27"/>
      <c r="MDP279" s="27"/>
      <c r="MDQ279" s="27"/>
      <c r="MDR279" s="27"/>
      <c r="MDS279" s="27"/>
      <c r="MDT279" s="27"/>
      <c r="MDU279" s="27"/>
      <c r="MDV279" s="27"/>
      <c r="MDW279" s="27"/>
      <c r="MDX279" s="27"/>
      <c r="MDY279" s="27"/>
      <c r="MDZ279" s="27"/>
      <c r="MEA279" s="27"/>
      <c r="MEB279" s="27"/>
      <c r="MEC279" s="27"/>
      <c r="MED279" s="27"/>
      <c r="MEE279" s="27"/>
      <c r="MEF279" s="27"/>
      <c r="MEG279" s="27"/>
      <c r="MEH279" s="27"/>
      <c r="MEI279" s="27"/>
      <c r="MEJ279" s="27"/>
      <c r="MEK279" s="27"/>
      <c r="MEL279" s="27"/>
      <c r="MEM279" s="27"/>
      <c r="MEN279" s="27"/>
      <c r="MEO279" s="27"/>
      <c r="MEP279" s="27"/>
      <c r="MEQ279" s="27"/>
      <c r="MER279" s="27"/>
      <c r="MES279" s="27"/>
      <c r="MET279" s="27"/>
      <c r="MEU279" s="27"/>
      <c r="MEV279" s="27"/>
      <c r="MEW279" s="27"/>
      <c r="MEX279" s="27"/>
      <c r="MEY279" s="27"/>
      <c r="MEZ279" s="27"/>
      <c r="MFA279" s="27"/>
      <c r="MFB279" s="27"/>
      <c r="MFC279" s="27"/>
      <c r="MFD279" s="27"/>
      <c r="MFE279" s="27"/>
      <c r="MFF279" s="27"/>
      <c r="MFG279" s="27"/>
      <c r="MFH279" s="27"/>
      <c r="MFI279" s="27"/>
      <c r="MFJ279" s="27"/>
      <c r="MFK279" s="27"/>
      <c r="MFL279" s="27"/>
      <c r="MFM279" s="27"/>
      <c r="MFN279" s="27"/>
      <c r="MFO279" s="27"/>
      <c r="MFP279" s="27"/>
      <c r="MFQ279" s="27"/>
      <c r="MFR279" s="27"/>
      <c r="MFS279" s="27"/>
      <c r="MFT279" s="27"/>
      <c r="MFU279" s="27"/>
      <c r="MFV279" s="27"/>
      <c r="MFW279" s="27"/>
      <c r="MFX279" s="27"/>
      <c r="MFY279" s="27"/>
      <c r="MFZ279" s="27"/>
      <c r="MGA279" s="27"/>
      <c r="MGB279" s="27"/>
      <c r="MGC279" s="27"/>
      <c r="MGD279" s="27"/>
      <c r="MGE279" s="27"/>
      <c r="MGF279" s="27"/>
      <c r="MGG279" s="27"/>
      <c r="MGH279" s="27"/>
      <c r="MGI279" s="27"/>
      <c r="MGJ279" s="27"/>
      <c r="MGK279" s="27"/>
      <c r="MGL279" s="27"/>
      <c r="MGM279" s="27"/>
      <c r="MGN279" s="27"/>
      <c r="MGO279" s="27"/>
      <c r="MGP279" s="27"/>
      <c r="MGQ279" s="27"/>
      <c r="MGR279" s="27"/>
      <c r="MGS279" s="27"/>
      <c r="MGT279" s="27"/>
      <c r="MGU279" s="27"/>
      <c r="MGV279" s="27"/>
      <c r="MGW279" s="27"/>
      <c r="MGX279" s="27"/>
      <c r="MGY279" s="27"/>
      <c r="MGZ279" s="27"/>
      <c r="MHA279" s="27"/>
      <c r="MHB279" s="27"/>
      <c r="MHC279" s="27"/>
      <c r="MHD279" s="27"/>
      <c r="MHE279" s="27"/>
      <c r="MHF279" s="27"/>
      <c r="MHG279" s="27"/>
      <c r="MHH279" s="27"/>
      <c r="MHI279" s="27"/>
      <c r="MHJ279" s="27"/>
      <c r="MHK279" s="27"/>
      <c r="MHL279" s="27"/>
      <c r="MHM279" s="27"/>
      <c r="MHN279" s="27"/>
      <c r="MHO279" s="27"/>
      <c r="MHP279" s="27"/>
      <c r="MHQ279" s="27"/>
      <c r="MHR279" s="27"/>
      <c r="MHS279" s="27"/>
      <c r="MHT279" s="27"/>
      <c r="MHU279" s="27"/>
      <c r="MHV279" s="27"/>
      <c r="MHW279" s="27"/>
      <c r="MHX279" s="27"/>
      <c r="MHY279" s="27"/>
      <c r="MHZ279" s="27"/>
      <c r="MIA279" s="27"/>
      <c r="MIB279" s="27"/>
      <c r="MIC279" s="27"/>
      <c r="MID279" s="27"/>
      <c r="MIE279" s="27"/>
      <c r="MIF279" s="27"/>
      <c r="MIG279" s="27"/>
      <c r="MIH279" s="27"/>
      <c r="MII279" s="27"/>
      <c r="MIJ279" s="27"/>
      <c r="MIK279" s="27"/>
      <c r="MIL279" s="27"/>
      <c r="MIM279" s="27"/>
      <c r="MIN279" s="27"/>
      <c r="MIO279" s="27"/>
      <c r="MIP279" s="27"/>
      <c r="MIQ279" s="27"/>
      <c r="MIR279" s="27"/>
      <c r="MIS279" s="27"/>
      <c r="MIT279" s="27"/>
      <c r="MIU279" s="27"/>
      <c r="MIV279" s="27"/>
      <c r="MIW279" s="27"/>
      <c r="MIX279" s="27"/>
      <c r="MIY279" s="27"/>
      <c r="MIZ279" s="27"/>
      <c r="MJA279" s="27"/>
      <c r="MJB279" s="27"/>
      <c r="MJC279" s="27"/>
      <c r="MJD279" s="27"/>
      <c r="MJE279" s="27"/>
      <c r="MJF279" s="27"/>
      <c r="MJG279" s="27"/>
      <c r="MJH279" s="27"/>
      <c r="MJI279" s="27"/>
      <c r="MJJ279" s="27"/>
      <c r="MJK279" s="27"/>
      <c r="MJL279" s="27"/>
      <c r="MJM279" s="27"/>
      <c r="MJN279" s="27"/>
      <c r="MJO279" s="27"/>
      <c r="MJP279" s="27"/>
      <c r="MJQ279" s="27"/>
      <c r="MJR279" s="27"/>
      <c r="MJS279" s="27"/>
      <c r="MJT279" s="27"/>
      <c r="MJU279" s="27"/>
      <c r="MJV279" s="27"/>
      <c r="MJW279" s="27"/>
      <c r="MJX279" s="27"/>
      <c r="MJY279" s="27"/>
      <c r="MJZ279" s="27"/>
      <c r="MKA279" s="27"/>
      <c r="MKB279" s="27"/>
      <c r="MKC279" s="27"/>
      <c r="MKD279" s="27"/>
      <c r="MKE279" s="27"/>
      <c r="MKF279" s="27"/>
      <c r="MKG279" s="27"/>
      <c r="MKH279" s="27"/>
      <c r="MKI279" s="27"/>
      <c r="MKJ279" s="27"/>
      <c r="MKK279" s="27"/>
      <c r="MKL279" s="27"/>
      <c r="MKM279" s="27"/>
      <c r="MKN279" s="27"/>
      <c r="MKO279" s="27"/>
      <c r="MKP279" s="27"/>
      <c r="MKQ279" s="27"/>
      <c r="MKR279" s="27"/>
      <c r="MKS279" s="27"/>
      <c r="MKT279" s="27"/>
      <c r="MKU279" s="27"/>
      <c r="MKV279" s="27"/>
      <c r="MKW279" s="27"/>
      <c r="MKX279" s="27"/>
      <c r="MKY279" s="27"/>
      <c r="MKZ279" s="27"/>
      <c r="MLA279" s="27"/>
      <c r="MLB279" s="27"/>
      <c r="MLC279" s="27"/>
      <c r="MLD279" s="27"/>
      <c r="MLE279" s="27"/>
      <c r="MLF279" s="27"/>
      <c r="MLG279" s="27"/>
      <c r="MLH279" s="27"/>
      <c r="MLI279" s="27"/>
      <c r="MLJ279" s="27"/>
      <c r="MLK279" s="27"/>
      <c r="MLL279" s="27"/>
      <c r="MLM279" s="27"/>
      <c r="MLN279" s="27"/>
      <c r="MLO279" s="27"/>
      <c r="MLP279" s="27"/>
      <c r="MLQ279" s="27"/>
      <c r="MLR279" s="27"/>
      <c r="MLS279" s="27"/>
      <c r="MLT279" s="27"/>
      <c r="MLU279" s="27"/>
      <c r="MLV279" s="27"/>
      <c r="MLW279" s="27"/>
      <c r="MLX279" s="27"/>
      <c r="MLY279" s="27"/>
      <c r="MLZ279" s="27"/>
      <c r="MMA279" s="27"/>
      <c r="MMB279" s="27"/>
      <c r="MMC279" s="27"/>
      <c r="MMD279" s="27"/>
      <c r="MME279" s="27"/>
      <c r="MMF279" s="27"/>
      <c r="MMG279" s="27"/>
      <c r="MMH279" s="27"/>
      <c r="MMI279" s="27"/>
      <c r="MMJ279" s="27"/>
      <c r="MMK279" s="27"/>
      <c r="MML279" s="27"/>
      <c r="MMM279" s="27"/>
      <c r="MMN279" s="27"/>
      <c r="MMO279" s="27"/>
      <c r="MMP279" s="27"/>
      <c r="MMQ279" s="27"/>
      <c r="MMR279" s="27"/>
      <c r="MMS279" s="27"/>
      <c r="MMT279" s="27"/>
      <c r="MMU279" s="27"/>
      <c r="MMV279" s="27"/>
      <c r="MMW279" s="27"/>
      <c r="MMX279" s="27"/>
      <c r="MMY279" s="27"/>
      <c r="MMZ279" s="27"/>
      <c r="MNA279" s="27"/>
      <c r="MNB279" s="27"/>
      <c r="MNC279" s="27"/>
      <c r="MND279" s="27"/>
      <c r="MNE279" s="27"/>
      <c r="MNF279" s="27"/>
      <c r="MNG279" s="27"/>
      <c r="MNH279" s="27"/>
      <c r="MNI279" s="27"/>
      <c r="MNJ279" s="27"/>
      <c r="MNK279" s="27"/>
      <c r="MNL279" s="27"/>
      <c r="MNM279" s="27"/>
      <c r="MNN279" s="27"/>
      <c r="MNO279" s="27"/>
      <c r="MNP279" s="27"/>
      <c r="MNQ279" s="27"/>
      <c r="MNR279" s="27"/>
      <c r="MNS279" s="27"/>
      <c r="MNT279" s="27"/>
      <c r="MNU279" s="27"/>
      <c r="MNV279" s="27"/>
      <c r="MNW279" s="27"/>
      <c r="MNX279" s="27"/>
      <c r="MNY279" s="27"/>
      <c r="MNZ279" s="27"/>
      <c r="MOA279" s="27"/>
      <c r="MOB279" s="27"/>
      <c r="MOC279" s="27"/>
      <c r="MOD279" s="27"/>
      <c r="MOE279" s="27"/>
      <c r="MOF279" s="27"/>
      <c r="MOG279" s="27"/>
      <c r="MOH279" s="27"/>
      <c r="MOI279" s="27"/>
      <c r="MOJ279" s="27"/>
      <c r="MOK279" s="27"/>
      <c r="MOL279" s="27"/>
      <c r="MOM279" s="27"/>
      <c r="MON279" s="27"/>
      <c r="MOO279" s="27"/>
      <c r="MOP279" s="27"/>
      <c r="MOQ279" s="27"/>
      <c r="MOR279" s="27"/>
      <c r="MOS279" s="27"/>
      <c r="MOT279" s="27"/>
      <c r="MOU279" s="27"/>
      <c r="MOV279" s="27"/>
      <c r="MOW279" s="27"/>
      <c r="MOX279" s="27"/>
      <c r="MOY279" s="27"/>
      <c r="MOZ279" s="27"/>
      <c r="MPA279" s="27"/>
      <c r="MPB279" s="27"/>
      <c r="MPC279" s="27"/>
      <c r="MPD279" s="27"/>
      <c r="MPE279" s="27"/>
      <c r="MPF279" s="27"/>
      <c r="MPG279" s="27"/>
      <c r="MPH279" s="27"/>
      <c r="MPI279" s="27"/>
      <c r="MPJ279" s="27"/>
      <c r="MPK279" s="27"/>
      <c r="MPL279" s="27"/>
      <c r="MPM279" s="27"/>
      <c r="MPN279" s="27"/>
      <c r="MPO279" s="27"/>
      <c r="MPP279" s="27"/>
      <c r="MPQ279" s="27"/>
      <c r="MPR279" s="27"/>
      <c r="MPS279" s="27"/>
      <c r="MPT279" s="27"/>
      <c r="MPU279" s="27"/>
      <c r="MPV279" s="27"/>
      <c r="MPW279" s="27"/>
      <c r="MPX279" s="27"/>
      <c r="MPY279" s="27"/>
      <c r="MPZ279" s="27"/>
      <c r="MQA279" s="27"/>
      <c r="MQB279" s="27"/>
      <c r="MQC279" s="27"/>
      <c r="MQD279" s="27"/>
      <c r="MQE279" s="27"/>
      <c r="MQF279" s="27"/>
      <c r="MQG279" s="27"/>
      <c r="MQH279" s="27"/>
      <c r="MQI279" s="27"/>
      <c r="MQJ279" s="27"/>
      <c r="MQK279" s="27"/>
      <c r="MQL279" s="27"/>
      <c r="MQM279" s="27"/>
      <c r="MQN279" s="27"/>
      <c r="MQO279" s="27"/>
      <c r="MQP279" s="27"/>
      <c r="MQQ279" s="27"/>
      <c r="MQR279" s="27"/>
      <c r="MQS279" s="27"/>
      <c r="MQT279" s="27"/>
      <c r="MQU279" s="27"/>
      <c r="MQV279" s="27"/>
      <c r="MQW279" s="27"/>
      <c r="MQX279" s="27"/>
      <c r="MQY279" s="27"/>
      <c r="MQZ279" s="27"/>
      <c r="MRA279" s="27"/>
      <c r="MRB279" s="27"/>
      <c r="MRC279" s="27"/>
      <c r="MRD279" s="27"/>
      <c r="MRE279" s="27"/>
      <c r="MRF279" s="27"/>
      <c r="MRG279" s="27"/>
      <c r="MRH279" s="27"/>
      <c r="MRI279" s="27"/>
      <c r="MRJ279" s="27"/>
      <c r="MRK279" s="27"/>
      <c r="MRL279" s="27"/>
      <c r="MRM279" s="27"/>
      <c r="MRN279" s="27"/>
      <c r="MRO279" s="27"/>
      <c r="MRP279" s="27"/>
      <c r="MRQ279" s="27"/>
      <c r="MRR279" s="27"/>
      <c r="MRS279" s="27"/>
      <c r="MRT279" s="27"/>
      <c r="MRU279" s="27"/>
      <c r="MRV279" s="27"/>
      <c r="MRW279" s="27"/>
      <c r="MRX279" s="27"/>
      <c r="MRY279" s="27"/>
      <c r="MRZ279" s="27"/>
      <c r="MSA279" s="27"/>
      <c r="MSB279" s="27"/>
      <c r="MSC279" s="27"/>
      <c r="MSD279" s="27"/>
      <c r="MSE279" s="27"/>
      <c r="MSF279" s="27"/>
      <c r="MSG279" s="27"/>
      <c r="MSH279" s="27"/>
      <c r="MSI279" s="27"/>
      <c r="MSJ279" s="27"/>
      <c r="MSK279" s="27"/>
      <c r="MSL279" s="27"/>
      <c r="MSM279" s="27"/>
      <c r="MSN279" s="27"/>
      <c r="MSO279" s="27"/>
      <c r="MSP279" s="27"/>
      <c r="MSQ279" s="27"/>
      <c r="MSR279" s="27"/>
      <c r="MSS279" s="27"/>
      <c r="MST279" s="27"/>
      <c r="MSU279" s="27"/>
      <c r="MSV279" s="27"/>
      <c r="MSW279" s="27"/>
      <c r="MSX279" s="27"/>
      <c r="MSY279" s="27"/>
      <c r="MSZ279" s="27"/>
      <c r="MTA279" s="27"/>
      <c r="MTB279" s="27"/>
      <c r="MTC279" s="27"/>
      <c r="MTD279" s="27"/>
      <c r="MTE279" s="27"/>
      <c r="MTF279" s="27"/>
      <c r="MTG279" s="27"/>
      <c r="MTH279" s="27"/>
      <c r="MTI279" s="27"/>
      <c r="MTJ279" s="27"/>
      <c r="MTK279" s="27"/>
      <c r="MTL279" s="27"/>
      <c r="MTM279" s="27"/>
      <c r="MTN279" s="27"/>
      <c r="MTO279" s="27"/>
      <c r="MTP279" s="27"/>
      <c r="MTQ279" s="27"/>
      <c r="MTR279" s="27"/>
      <c r="MTS279" s="27"/>
      <c r="MTT279" s="27"/>
      <c r="MTU279" s="27"/>
      <c r="MTV279" s="27"/>
      <c r="MTW279" s="27"/>
      <c r="MTX279" s="27"/>
      <c r="MTY279" s="27"/>
      <c r="MTZ279" s="27"/>
      <c r="MUA279" s="27"/>
      <c r="MUB279" s="27"/>
      <c r="MUC279" s="27"/>
      <c r="MUD279" s="27"/>
      <c r="MUE279" s="27"/>
      <c r="MUF279" s="27"/>
      <c r="MUG279" s="27"/>
      <c r="MUH279" s="27"/>
      <c r="MUI279" s="27"/>
      <c r="MUJ279" s="27"/>
      <c r="MUK279" s="27"/>
      <c r="MUL279" s="27"/>
      <c r="MUM279" s="27"/>
      <c r="MUN279" s="27"/>
      <c r="MUO279" s="27"/>
      <c r="MUP279" s="27"/>
      <c r="MUQ279" s="27"/>
      <c r="MUR279" s="27"/>
      <c r="MUS279" s="27"/>
      <c r="MUT279" s="27"/>
      <c r="MUU279" s="27"/>
      <c r="MUV279" s="27"/>
      <c r="MUW279" s="27"/>
      <c r="MUX279" s="27"/>
      <c r="MUY279" s="27"/>
      <c r="MUZ279" s="27"/>
      <c r="MVA279" s="27"/>
      <c r="MVB279" s="27"/>
      <c r="MVC279" s="27"/>
      <c r="MVD279" s="27"/>
      <c r="MVE279" s="27"/>
      <c r="MVF279" s="27"/>
      <c r="MVG279" s="27"/>
      <c r="MVH279" s="27"/>
      <c r="MVI279" s="27"/>
      <c r="MVJ279" s="27"/>
      <c r="MVK279" s="27"/>
      <c r="MVL279" s="27"/>
      <c r="MVM279" s="27"/>
      <c r="MVN279" s="27"/>
      <c r="MVO279" s="27"/>
      <c r="MVP279" s="27"/>
      <c r="MVQ279" s="27"/>
      <c r="MVR279" s="27"/>
      <c r="MVS279" s="27"/>
      <c r="MVT279" s="27"/>
      <c r="MVU279" s="27"/>
      <c r="MVV279" s="27"/>
      <c r="MVW279" s="27"/>
      <c r="MVX279" s="27"/>
      <c r="MVY279" s="27"/>
      <c r="MVZ279" s="27"/>
      <c r="MWA279" s="27"/>
      <c r="MWB279" s="27"/>
      <c r="MWC279" s="27"/>
      <c r="MWD279" s="27"/>
      <c r="MWE279" s="27"/>
      <c r="MWF279" s="27"/>
      <c r="MWG279" s="27"/>
      <c r="MWH279" s="27"/>
      <c r="MWI279" s="27"/>
      <c r="MWJ279" s="27"/>
      <c r="MWK279" s="27"/>
      <c r="MWL279" s="27"/>
      <c r="MWM279" s="27"/>
      <c r="MWN279" s="27"/>
      <c r="MWO279" s="27"/>
      <c r="MWP279" s="27"/>
      <c r="MWQ279" s="27"/>
      <c r="MWR279" s="27"/>
      <c r="MWS279" s="27"/>
      <c r="MWT279" s="27"/>
      <c r="MWU279" s="27"/>
      <c r="MWV279" s="27"/>
      <c r="MWW279" s="27"/>
      <c r="MWX279" s="27"/>
      <c r="MWY279" s="27"/>
      <c r="MWZ279" s="27"/>
      <c r="MXA279" s="27"/>
      <c r="MXB279" s="27"/>
      <c r="MXC279" s="27"/>
      <c r="MXD279" s="27"/>
      <c r="MXE279" s="27"/>
      <c r="MXF279" s="27"/>
      <c r="MXG279" s="27"/>
      <c r="MXH279" s="27"/>
      <c r="MXI279" s="27"/>
      <c r="MXJ279" s="27"/>
      <c r="MXK279" s="27"/>
      <c r="MXL279" s="27"/>
      <c r="MXM279" s="27"/>
      <c r="MXN279" s="27"/>
      <c r="MXO279" s="27"/>
      <c r="MXP279" s="27"/>
      <c r="MXQ279" s="27"/>
      <c r="MXR279" s="27"/>
      <c r="MXS279" s="27"/>
      <c r="MXT279" s="27"/>
      <c r="MXU279" s="27"/>
      <c r="MXV279" s="27"/>
      <c r="MXW279" s="27"/>
      <c r="MXX279" s="27"/>
      <c r="MXY279" s="27"/>
      <c r="MXZ279" s="27"/>
      <c r="MYA279" s="27"/>
      <c r="MYB279" s="27"/>
      <c r="MYC279" s="27"/>
      <c r="MYD279" s="27"/>
      <c r="MYE279" s="27"/>
      <c r="MYF279" s="27"/>
      <c r="MYG279" s="27"/>
      <c r="MYH279" s="27"/>
      <c r="MYI279" s="27"/>
      <c r="MYJ279" s="27"/>
      <c r="MYK279" s="27"/>
      <c r="MYL279" s="27"/>
      <c r="MYM279" s="27"/>
      <c r="MYN279" s="27"/>
      <c r="MYO279" s="27"/>
      <c r="MYP279" s="27"/>
      <c r="MYQ279" s="27"/>
      <c r="MYR279" s="27"/>
      <c r="MYS279" s="27"/>
      <c r="MYT279" s="27"/>
      <c r="MYU279" s="27"/>
      <c r="MYV279" s="27"/>
      <c r="MYW279" s="27"/>
      <c r="MYX279" s="27"/>
      <c r="MYY279" s="27"/>
      <c r="MYZ279" s="27"/>
      <c r="MZA279" s="27"/>
      <c r="MZB279" s="27"/>
      <c r="MZC279" s="27"/>
      <c r="MZD279" s="27"/>
      <c r="MZE279" s="27"/>
      <c r="MZF279" s="27"/>
      <c r="MZG279" s="27"/>
      <c r="MZH279" s="27"/>
      <c r="MZI279" s="27"/>
      <c r="MZJ279" s="27"/>
      <c r="MZK279" s="27"/>
      <c r="MZL279" s="27"/>
      <c r="MZM279" s="27"/>
      <c r="MZN279" s="27"/>
      <c r="MZO279" s="27"/>
      <c r="MZP279" s="27"/>
      <c r="MZQ279" s="27"/>
      <c r="MZR279" s="27"/>
      <c r="MZS279" s="27"/>
      <c r="MZT279" s="27"/>
      <c r="MZU279" s="27"/>
      <c r="MZV279" s="27"/>
      <c r="MZW279" s="27"/>
      <c r="MZX279" s="27"/>
      <c r="MZY279" s="27"/>
      <c r="MZZ279" s="27"/>
      <c r="NAA279" s="27"/>
      <c r="NAB279" s="27"/>
      <c r="NAC279" s="27"/>
      <c r="NAD279" s="27"/>
      <c r="NAE279" s="27"/>
      <c r="NAF279" s="27"/>
      <c r="NAG279" s="27"/>
      <c r="NAH279" s="27"/>
      <c r="NAI279" s="27"/>
      <c r="NAJ279" s="27"/>
      <c r="NAK279" s="27"/>
      <c r="NAL279" s="27"/>
      <c r="NAM279" s="27"/>
      <c r="NAN279" s="27"/>
      <c r="NAO279" s="27"/>
      <c r="NAP279" s="27"/>
      <c r="NAQ279" s="27"/>
      <c r="NAR279" s="27"/>
      <c r="NAS279" s="27"/>
      <c r="NAT279" s="27"/>
      <c r="NAU279" s="27"/>
      <c r="NAV279" s="27"/>
      <c r="NAW279" s="27"/>
      <c r="NAX279" s="27"/>
      <c r="NAY279" s="27"/>
      <c r="NAZ279" s="27"/>
      <c r="NBA279" s="27"/>
      <c r="NBB279" s="27"/>
      <c r="NBC279" s="27"/>
      <c r="NBD279" s="27"/>
      <c r="NBE279" s="27"/>
      <c r="NBF279" s="27"/>
      <c r="NBG279" s="27"/>
      <c r="NBH279" s="27"/>
      <c r="NBI279" s="27"/>
      <c r="NBJ279" s="27"/>
      <c r="NBK279" s="27"/>
      <c r="NBL279" s="27"/>
      <c r="NBM279" s="27"/>
      <c r="NBN279" s="27"/>
      <c r="NBO279" s="27"/>
      <c r="NBP279" s="27"/>
      <c r="NBQ279" s="27"/>
      <c r="NBR279" s="27"/>
      <c r="NBS279" s="27"/>
      <c r="NBT279" s="27"/>
      <c r="NBU279" s="27"/>
      <c r="NBV279" s="27"/>
      <c r="NBW279" s="27"/>
      <c r="NBX279" s="27"/>
      <c r="NBY279" s="27"/>
      <c r="NBZ279" s="27"/>
      <c r="NCA279" s="27"/>
      <c r="NCB279" s="27"/>
      <c r="NCC279" s="27"/>
      <c r="NCD279" s="27"/>
      <c r="NCE279" s="27"/>
      <c r="NCF279" s="27"/>
      <c r="NCG279" s="27"/>
      <c r="NCH279" s="27"/>
      <c r="NCI279" s="27"/>
      <c r="NCJ279" s="27"/>
      <c r="NCK279" s="27"/>
      <c r="NCL279" s="27"/>
      <c r="NCM279" s="27"/>
      <c r="NCN279" s="27"/>
      <c r="NCO279" s="27"/>
      <c r="NCP279" s="27"/>
      <c r="NCQ279" s="27"/>
      <c r="NCR279" s="27"/>
      <c r="NCS279" s="27"/>
      <c r="NCT279" s="27"/>
      <c r="NCU279" s="27"/>
      <c r="NCV279" s="27"/>
      <c r="NCW279" s="27"/>
      <c r="NCX279" s="27"/>
      <c r="NCY279" s="27"/>
      <c r="NCZ279" s="27"/>
      <c r="NDA279" s="27"/>
      <c r="NDB279" s="27"/>
      <c r="NDC279" s="27"/>
      <c r="NDD279" s="27"/>
      <c r="NDE279" s="27"/>
      <c r="NDF279" s="27"/>
      <c r="NDG279" s="27"/>
      <c r="NDH279" s="27"/>
      <c r="NDI279" s="27"/>
      <c r="NDJ279" s="27"/>
      <c r="NDK279" s="27"/>
      <c r="NDL279" s="27"/>
      <c r="NDM279" s="27"/>
      <c r="NDN279" s="27"/>
      <c r="NDO279" s="27"/>
      <c r="NDP279" s="27"/>
      <c r="NDQ279" s="27"/>
      <c r="NDR279" s="27"/>
      <c r="NDS279" s="27"/>
      <c r="NDT279" s="27"/>
      <c r="NDU279" s="27"/>
      <c r="NDV279" s="27"/>
      <c r="NDW279" s="27"/>
      <c r="NDX279" s="27"/>
      <c r="NDY279" s="27"/>
      <c r="NDZ279" s="27"/>
      <c r="NEA279" s="27"/>
      <c r="NEB279" s="27"/>
      <c r="NEC279" s="27"/>
      <c r="NED279" s="27"/>
      <c r="NEE279" s="27"/>
      <c r="NEF279" s="27"/>
      <c r="NEG279" s="27"/>
      <c r="NEH279" s="27"/>
      <c r="NEI279" s="27"/>
      <c r="NEJ279" s="27"/>
      <c r="NEK279" s="27"/>
      <c r="NEL279" s="27"/>
      <c r="NEM279" s="27"/>
      <c r="NEN279" s="27"/>
      <c r="NEO279" s="27"/>
      <c r="NEP279" s="27"/>
      <c r="NEQ279" s="27"/>
      <c r="NER279" s="27"/>
      <c r="NES279" s="27"/>
      <c r="NET279" s="27"/>
      <c r="NEU279" s="27"/>
      <c r="NEV279" s="27"/>
      <c r="NEW279" s="27"/>
      <c r="NEX279" s="27"/>
      <c r="NEY279" s="27"/>
      <c r="NEZ279" s="27"/>
      <c r="NFA279" s="27"/>
      <c r="NFB279" s="27"/>
      <c r="NFC279" s="27"/>
      <c r="NFD279" s="27"/>
      <c r="NFE279" s="27"/>
      <c r="NFF279" s="27"/>
      <c r="NFG279" s="27"/>
      <c r="NFH279" s="27"/>
      <c r="NFI279" s="27"/>
      <c r="NFJ279" s="27"/>
      <c r="NFK279" s="27"/>
      <c r="NFL279" s="27"/>
      <c r="NFM279" s="27"/>
      <c r="NFN279" s="27"/>
      <c r="NFO279" s="27"/>
      <c r="NFP279" s="27"/>
      <c r="NFQ279" s="27"/>
      <c r="NFR279" s="27"/>
      <c r="NFS279" s="27"/>
      <c r="NFT279" s="27"/>
      <c r="NFU279" s="27"/>
      <c r="NFV279" s="27"/>
      <c r="NFW279" s="27"/>
      <c r="NFX279" s="27"/>
      <c r="NFY279" s="27"/>
      <c r="NFZ279" s="27"/>
      <c r="NGA279" s="27"/>
      <c r="NGB279" s="27"/>
      <c r="NGC279" s="27"/>
      <c r="NGD279" s="27"/>
      <c r="NGE279" s="27"/>
      <c r="NGF279" s="27"/>
      <c r="NGG279" s="27"/>
      <c r="NGH279" s="27"/>
      <c r="NGI279" s="27"/>
      <c r="NGJ279" s="27"/>
      <c r="NGK279" s="27"/>
      <c r="NGL279" s="27"/>
      <c r="NGM279" s="27"/>
      <c r="NGN279" s="27"/>
      <c r="NGO279" s="27"/>
      <c r="NGP279" s="27"/>
      <c r="NGQ279" s="27"/>
      <c r="NGR279" s="27"/>
      <c r="NGS279" s="27"/>
      <c r="NGT279" s="27"/>
      <c r="NGU279" s="27"/>
      <c r="NGV279" s="27"/>
      <c r="NGW279" s="27"/>
      <c r="NGX279" s="27"/>
      <c r="NGY279" s="27"/>
      <c r="NGZ279" s="27"/>
      <c r="NHA279" s="27"/>
      <c r="NHB279" s="27"/>
      <c r="NHC279" s="27"/>
      <c r="NHD279" s="27"/>
      <c r="NHE279" s="27"/>
      <c r="NHF279" s="27"/>
      <c r="NHG279" s="27"/>
      <c r="NHH279" s="27"/>
      <c r="NHI279" s="27"/>
      <c r="NHJ279" s="27"/>
      <c r="NHK279" s="27"/>
      <c r="NHL279" s="27"/>
      <c r="NHM279" s="27"/>
      <c r="NHN279" s="27"/>
      <c r="NHO279" s="27"/>
      <c r="NHP279" s="27"/>
      <c r="NHQ279" s="27"/>
      <c r="NHR279" s="27"/>
      <c r="NHS279" s="27"/>
      <c r="NHT279" s="27"/>
      <c r="NHU279" s="27"/>
      <c r="NHV279" s="27"/>
      <c r="NHW279" s="27"/>
      <c r="NHX279" s="27"/>
      <c r="NHY279" s="27"/>
      <c r="NHZ279" s="27"/>
      <c r="NIA279" s="27"/>
      <c r="NIB279" s="27"/>
      <c r="NIC279" s="27"/>
      <c r="NID279" s="27"/>
      <c r="NIE279" s="27"/>
      <c r="NIF279" s="27"/>
      <c r="NIG279" s="27"/>
      <c r="NIH279" s="27"/>
      <c r="NII279" s="27"/>
      <c r="NIJ279" s="27"/>
      <c r="NIK279" s="27"/>
      <c r="NIL279" s="27"/>
      <c r="NIM279" s="27"/>
      <c r="NIN279" s="27"/>
      <c r="NIO279" s="27"/>
      <c r="NIP279" s="27"/>
      <c r="NIQ279" s="27"/>
      <c r="NIR279" s="27"/>
      <c r="NIS279" s="27"/>
      <c r="NIT279" s="27"/>
      <c r="NIU279" s="27"/>
      <c r="NIV279" s="27"/>
      <c r="NIW279" s="27"/>
      <c r="NIX279" s="27"/>
      <c r="NIY279" s="27"/>
      <c r="NIZ279" s="27"/>
      <c r="NJA279" s="27"/>
      <c r="NJB279" s="27"/>
      <c r="NJC279" s="27"/>
      <c r="NJD279" s="27"/>
      <c r="NJE279" s="27"/>
      <c r="NJF279" s="27"/>
      <c r="NJG279" s="27"/>
      <c r="NJH279" s="27"/>
      <c r="NJI279" s="27"/>
      <c r="NJJ279" s="27"/>
      <c r="NJK279" s="27"/>
      <c r="NJL279" s="27"/>
      <c r="NJM279" s="27"/>
      <c r="NJN279" s="27"/>
      <c r="NJO279" s="27"/>
      <c r="NJP279" s="27"/>
      <c r="NJQ279" s="27"/>
      <c r="NJR279" s="27"/>
      <c r="NJS279" s="27"/>
      <c r="NJT279" s="27"/>
      <c r="NJU279" s="27"/>
      <c r="NJV279" s="27"/>
      <c r="NJW279" s="27"/>
      <c r="NJX279" s="27"/>
      <c r="NJY279" s="27"/>
      <c r="NJZ279" s="27"/>
      <c r="NKA279" s="27"/>
      <c r="NKB279" s="27"/>
      <c r="NKC279" s="27"/>
      <c r="NKD279" s="27"/>
      <c r="NKE279" s="27"/>
      <c r="NKF279" s="27"/>
      <c r="NKG279" s="27"/>
      <c r="NKH279" s="27"/>
      <c r="NKI279" s="27"/>
      <c r="NKJ279" s="27"/>
      <c r="NKK279" s="27"/>
      <c r="NKL279" s="27"/>
      <c r="NKM279" s="27"/>
      <c r="NKN279" s="27"/>
      <c r="NKO279" s="27"/>
      <c r="NKP279" s="27"/>
      <c r="NKQ279" s="27"/>
      <c r="NKR279" s="27"/>
      <c r="NKS279" s="27"/>
      <c r="NKT279" s="27"/>
      <c r="NKU279" s="27"/>
      <c r="NKV279" s="27"/>
      <c r="NKW279" s="27"/>
      <c r="NKX279" s="27"/>
      <c r="NKY279" s="27"/>
      <c r="NKZ279" s="27"/>
      <c r="NLA279" s="27"/>
      <c r="NLB279" s="27"/>
      <c r="NLC279" s="27"/>
      <c r="NLD279" s="27"/>
      <c r="NLE279" s="27"/>
      <c r="NLF279" s="27"/>
      <c r="NLG279" s="27"/>
      <c r="NLH279" s="27"/>
      <c r="NLI279" s="27"/>
      <c r="NLJ279" s="27"/>
      <c r="NLK279" s="27"/>
      <c r="NLL279" s="27"/>
      <c r="NLM279" s="27"/>
      <c r="NLN279" s="27"/>
      <c r="NLO279" s="27"/>
      <c r="NLP279" s="27"/>
      <c r="NLQ279" s="27"/>
      <c r="NLR279" s="27"/>
      <c r="NLS279" s="27"/>
      <c r="NLT279" s="27"/>
      <c r="NLU279" s="27"/>
      <c r="NLV279" s="27"/>
      <c r="NLW279" s="27"/>
      <c r="NLX279" s="27"/>
      <c r="NLY279" s="27"/>
      <c r="NLZ279" s="27"/>
      <c r="NMA279" s="27"/>
      <c r="NMB279" s="27"/>
      <c r="NMC279" s="27"/>
      <c r="NMD279" s="27"/>
      <c r="NME279" s="27"/>
      <c r="NMF279" s="27"/>
      <c r="NMG279" s="27"/>
      <c r="NMH279" s="27"/>
      <c r="NMI279" s="27"/>
      <c r="NMJ279" s="27"/>
      <c r="NMK279" s="27"/>
      <c r="NML279" s="27"/>
      <c r="NMM279" s="27"/>
      <c r="NMN279" s="27"/>
      <c r="NMO279" s="27"/>
      <c r="NMP279" s="27"/>
      <c r="NMQ279" s="27"/>
      <c r="NMR279" s="27"/>
      <c r="NMS279" s="27"/>
      <c r="NMT279" s="27"/>
      <c r="NMU279" s="27"/>
      <c r="NMV279" s="27"/>
      <c r="NMW279" s="27"/>
      <c r="NMX279" s="27"/>
      <c r="NMY279" s="27"/>
      <c r="NMZ279" s="27"/>
      <c r="NNA279" s="27"/>
      <c r="NNB279" s="27"/>
      <c r="NNC279" s="27"/>
      <c r="NND279" s="27"/>
      <c r="NNE279" s="27"/>
      <c r="NNF279" s="27"/>
      <c r="NNG279" s="27"/>
      <c r="NNH279" s="27"/>
      <c r="NNI279" s="27"/>
      <c r="NNJ279" s="27"/>
      <c r="NNK279" s="27"/>
      <c r="NNL279" s="27"/>
      <c r="NNM279" s="27"/>
      <c r="NNN279" s="27"/>
      <c r="NNO279" s="27"/>
      <c r="NNP279" s="27"/>
      <c r="NNQ279" s="27"/>
      <c r="NNR279" s="27"/>
      <c r="NNS279" s="27"/>
      <c r="NNT279" s="27"/>
      <c r="NNU279" s="27"/>
      <c r="NNV279" s="27"/>
      <c r="NNW279" s="27"/>
      <c r="NNX279" s="27"/>
      <c r="NNY279" s="27"/>
      <c r="NNZ279" s="27"/>
      <c r="NOA279" s="27"/>
      <c r="NOB279" s="27"/>
      <c r="NOC279" s="27"/>
      <c r="NOD279" s="27"/>
      <c r="NOE279" s="27"/>
      <c r="NOF279" s="27"/>
      <c r="NOG279" s="27"/>
      <c r="NOH279" s="27"/>
      <c r="NOI279" s="27"/>
      <c r="NOJ279" s="27"/>
      <c r="NOK279" s="27"/>
      <c r="NOL279" s="27"/>
      <c r="NOM279" s="27"/>
      <c r="NON279" s="27"/>
      <c r="NOO279" s="27"/>
      <c r="NOP279" s="27"/>
      <c r="NOQ279" s="27"/>
      <c r="NOR279" s="27"/>
      <c r="NOS279" s="27"/>
      <c r="NOT279" s="27"/>
      <c r="NOU279" s="27"/>
      <c r="NOV279" s="27"/>
      <c r="NOW279" s="27"/>
      <c r="NOX279" s="27"/>
      <c r="NOY279" s="27"/>
      <c r="NOZ279" s="27"/>
      <c r="NPA279" s="27"/>
      <c r="NPB279" s="27"/>
      <c r="NPC279" s="27"/>
      <c r="NPD279" s="27"/>
      <c r="NPE279" s="27"/>
      <c r="NPF279" s="27"/>
      <c r="NPG279" s="27"/>
      <c r="NPH279" s="27"/>
      <c r="NPI279" s="27"/>
      <c r="NPJ279" s="27"/>
      <c r="NPK279" s="27"/>
      <c r="NPL279" s="27"/>
      <c r="NPM279" s="27"/>
      <c r="NPN279" s="27"/>
      <c r="NPO279" s="27"/>
      <c r="NPP279" s="27"/>
      <c r="NPQ279" s="27"/>
      <c r="NPR279" s="27"/>
      <c r="NPS279" s="27"/>
      <c r="NPT279" s="27"/>
      <c r="NPU279" s="27"/>
      <c r="NPV279" s="27"/>
      <c r="NPW279" s="27"/>
      <c r="NPX279" s="27"/>
      <c r="NPY279" s="27"/>
      <c r="NPZ279" s="27"/>
      <c r="NQA279" s="27"/>
      <c r="NQB279" s="27"/>
      <c r="NQC279" s="27"/>
      <c r="NQD279" s="27"/>
      <c r="NQE279" s="27"/>
      <c r="NQF279" s="27"/>
      <c r="NQG279" s="27"/>
      <c r="NQH279" s="27"/>
      <c r="NQI279" s="27"/>
      <c r="NQJ279" s="27"/>
      <c r="NQK279" s="27"/>
      <c r="NQL279" s="27"/>
      <c r="NQM279" s="27"/>
      <c r="NQN279" s="27"/>
      <c r="NQO279" s="27"/>
      <c r="NQP279" s="27"/>
      <c r="NQQ279" s="27"/>
      <c r="NQR279" s="27"/>
      <c r="NQS279" s="27"/>
      <c r="NQT279" s="27"/>
      <c r="NQU279" s="27"/>
      <c r="NQV279" s="27"/>
      <c r="NQW279" s="27"/>
      <c r="NQX279" s="27"/>
      <c r="NQY279" s="27"/>
      <c r="NQZ279" s="27"/>
      <c r="NRA279" s="27"/>
      <c r="NRB279" s="27"/>
      <c r="NRC279" s="27"/>
      <c r="NRD279" s="27"/>
      <c r="NRE279" s="27"/>
      <c r="NRF279" s="27"/>
      <c r="NRG279" s="27"/>
      <c r="NRH279" s="27"/>
      <c r="NRI279" s="27"/>
      <c r="NRJ279" s="27"/>
      <c r="NRK279" s="27"/>
      <c r="NRL279" s="27"/>
      <c r="NRM279" s="27"/>
      <c r="NRN279" s="27"/>
      <c r="NRO279" s="27"/>
      <c r="NRP279" s="27"/>
      <c r="NRQ279" s="27"/>
      <c r="NRR279" s="27"/>
      <c r="NRS279" s="27"/>
      <c r="NRT279" s="27"/>
      <c r="NRU279" s="27"/>
      <c r="NRV279" s="27"/>
      <c r="NRW279" s="27"/>
      <c r="NRX279" s="27"/>
      <c r="NRY279" s="27"/>
      <c r="NRZ279" s="27"/>
      <c r="NSA279" s="27"/>
      <c r="NSB279" s="27"/>
      <c r="NSC279" s="27"/>
      <c r="NSD279" s="27"/>
      <c r="NSE279" s="27"/>
      <c r="NSF279" s="27"/>
      <c r="NSG279" s="27"/>
      <c r="NSH279" s="27"/>
      <c r="NSI279" s="27"/>
      <c r="NSJ279" s="27"/>
      <c r="NSK279" s="27"/>
      <c r="NSL279" s="27"/>
      <c r="NSM279" s="27"/>
      <c r="NSN279" s="27"/>
      <c r="NSO279" s="27"/>
      <c r="NSP279" s="27"/>
      <c r="NSQ279" s="27"/>
      <c r="NSR279" s="27"/>
      <c r="NSS279" s="27"/>
      <c r="NST279" s="27"/>
      <c r="NSU279" s="27"/>
      <c r="NSV279" s="27"/>
      <c r="NSW279" s="27"/>
      <c r="NSX279" s="27"/>
      <c r="NSY279" s="27"/>
      <c r="NSZ279" s="27"/>
      <c r="NTA279" s="27"/>
      <c r="NTB279" s="27"/>
      <c r="NTC279" s="27"/>
      <c r="NTD279" s="27"/>
      <c r="NTE279" s="27"/>
      <c r="NTF279" s="27"/>
      <c r="NTG279" s="27"/>
      <c r="NTH279" s="27"/>
      <c r="NTI279" s="27"/>
      <c r="NTJ279" s="27"/>
      <c r="NTK279" s="27"/>
      <c r="NTL279" s="27"/>
      <c r="NTM279" s="27"/>
      <c r="NTN279" s="27"/>
      <c r="NTO279" s="27"/>
      <c r="NTP279" s="27"/>
      <c r="NTQ279" s="27"/>
      <c r="NTR279" s="27"/>
      <c r="NTS279" s="27"/>
      <c r="NTT279" s="27"/>
      <c r="NTU279" s="27"/>
      <c r="NTV279" s="27"/>
      <c r="NTW279" s="27"/>
      <c r="NTX279" s="27"/>
      <c r="NTY279" s="27"/>
      <c r="NTZ279" s="27"/>
      <c r="NUA279" s="27"/>
      <c r="NUB279" s="27"/>
      <c r="NUC279" s="27"/>
      <c r="NUD279" s="27"/>
      <c r="NUE279" s="27"/>
      <c r="NUF279" s="27"/>
      <c r="NUG279" s="27"/>
      <c r="NUH279" s="27"/>
      <c r="NUI279" s="27"/>
      <c r="NUJ279" s="27"/>
      <c r="NUK279" s="27"/>
      <c r="NUL279" s="27"/>
      <c r="NUM279" s="27"/>
      <c r="NUN279" s="27"/>
      <c r="NUO279" s="27"/>
      <c r="NUP279" s="27"/>
      <c r="NUQ279" s="27"/>
      <c r="NUR279" s="27"/>
      <c r="NUS279" s="27"/>
      <c r="NUT279" s="27"/>
      <c r="NUU279" s="27"/>
      <c r="NUV279" s="27"/>
      <c r="NUW279" s="27"/>
      <c r="NUX279" s="27"/>
      <c r="NUY279" s="27"/>
      <c r="NUZ279" s="27"/>
      <c r="NVA279" s="27"/>
      <c r="NVB279" s="27"/>
      <c r="NVC279" s="27"/>
      <c r="NVD279" s="27"/>
      <c r="NVE279" s="27"/>
      <c r="NVF279" s="27"/>
      <c r="NVG279" s="27"/>
      <c r="NVH279" s="27"/>
      <c r="NVI279" s="27"/>
      <c r="NVJ279" s="27"/>
      <c r="NVK279" s="27"/>
      <c r="NVL279" s="27"/>
      <c r="NVM279" s="27"/>
      <c r="NVN279" s="27"/>
      <c r="NVO279" s="27"/>
      <c r="NVP279" s="27"/>
      <c r="NVQ279" s="27"/>
      <c r="NVR279" s="27"/>
      <c r="NVS279" s="27"/>
      <c r="NVT279" s="27"/>
      <c r="NVU279" s="27"/>
      <c r="NVV279" s="27"/>
      <c r="NVW279" s="27"/>
      <c r="NVX279" s="27"/>
      <c r="NVY279" s="27"/>
      <c r="NVZ279" s="27"/>
      <c r="NWA279" s="27"/>
      <c r="NWB279" s="27"/>
      <c r="NWC279" s="27"/>
      <c r="NWD279" s="27"/>
      <c r="NWE279" s="27"/>
      <c r="NWF279" s="27"/>
      <c r="NWG279" s="27"/>
      <c r="NWH279" s="27"/>
      <c r="NWI279" s="27"/>
      <c r="NWJ279" s="27"/>
      <c r="NWK279" s="27"/>
      <c r="NWL279" s="27"/>
      <c r="NWM279" s="27"/>
      <c r="NWN279" s="27"/>
      <c r="NWO279" s="27"/>
      <c r="NWP279" s="27"/>
      <c r="NWQ279" s="27"/>
      <c r="NWR279" s="27"/>
      <c r="NWS279" s="27"/>
      <c r="NWT279" s="27"/>
      <c r="NWU279" s="27"/>
      <c r="NWV279" s="27"/>
      <c r="NWW279" s="27"/>
      <c r="NWX279" s="27"/>
      <c r="NWY279" s="27"/>
      <c r="NWZ279" s="27"/>
      <c r="NXA279" s="27"/>
      <c r="NXB279" s="27"/>
      <c r="NXC279" s="27"/>
      <c r="NXD279" s="27"/>
      <c r="NXE279" s="27"/>
      <c r="NXF279" s="27"/>
      <c r="NXG279" s="27"/>
      <c r="NXH279" s="27"/>
      <c r="NXI279" s="27"/>
      <c r="NXJ279" s="27"/>
      <c r="NXK279" s="27"/>
      <c r="NXL279" s="27"/>
      <c r="NXM279" s="27"/>
      <c r="NXN279" s="27"/>
      <c r="NXO279" s="27"/>
      <c r="NXP279" s="27"/>
      <c r="NXQ279" s="27"/>
      <c r="NXR279" s="27"/>
      <c r="NXS279" s="27"/>
      <c r="NXT279" s="27"/>
      <c r="NXU279" s="27"/>
      <c r="NXV279" s="27"/>
      <c r="NXW279" s="27"/>
      <c r="NXX279" s="27"/>
      <c r="NXY279" s="27"/>
      <c r="NXZ279" s="27"/>
      <c r="NYA279" s="27"/>
      <c r="NYB279" s="27"/>
      <c r="NYC279" s="27"/>
      <c r="NYD279" s="27"/>
      <c r="NYE279" s="27"/>
      <c r="NYF279" s="27"/>
      <c r="NYG279" s="27"/>
      <c r="NYH279" s="27"/>
      <c r="NYI279" s="27"/>
      <c r="NYJ279" s="27"/>
      <c r="NYK279" s="27"/>
      <c r="NYL279" s="27"/>
      <c r="NYM279" s="27"/>
      <c r="NYN279" s="27"/>
      <c r="NYO279" s="27"/>
      <c r="NYP279" s="27"/>
      <c r="NYQ279" s="27"/>
      <c r="NYR279" s="27"/>
      <c r="NYS279" s="27"/>
      <c r="NYT279" s="27"/>
      <c r="NYU279" s="27"/>
      <c r="NYV279" s="27"/>
      <c r="NYW279" s="27"/>
      <c r="NYX279" s="27"/>
      <c r="NYY279" s="27"/>
      <c r="NYZ279" s="27"/>
      <c r="NZA279" s="27"/>
      <c r="NZB279" s="27"/>
      <c r="NZC279" s="27"/>
      <c r="NZD279" s="27"/>
      <c r="NZE279" s="27"/>
      <c r="NZF279" s="27"/>
      <c r="NZG279" s="27"/>
      <c r="NZH279" s="27"/>
      <c r="NZI279" s="27"/>
      <c r="NZJ279" s="27"/>
      <c r="NZK279" s="27"/>
      <c r="NZL279" s="27"/>
      <c r="NZM279" s="27"/>
      <c r="NZN279" s="27"/>
      <c r="NZO279" s="27"/>
      <c r="NZP279" s="27"/>
      <c r="NZQ279" s="27"/>
      <c r="NZR279" s="27"/>
      <c r="NZS279" s="27"/>
      <c r="NZT279" s="27"/>
      <c r="NZU279" s="27"/>
      <c r="NZV279" s="27"/>
      <c r="NZW279" s="27"/>
      <c r="NZX279" s="27"/>
      <c r="NZY279" s="27"/>
      <c r="NZZ279" s="27"/>
      <c r="OAA279" s="27"/>
      <c r="OAB279" s="27"/>
      <c r="OAC279" s="27"/>
      <c r="OAD279" s="27"/>
      <c r="OAE279" s="27"/>
      <c r="OAF279" s="27"/>
      <c r="OAG279" s="27"/>
      <c r="OAH279" s="27"/>
      <c r="OAI279" s="27"/>
      <c r="OAJ279" s="27"/>
      <c r="OAK279" s="27"/>
      <c r="OAL279" s="27"/>
      <c r="OAM279" s="27"/>
      <c r="OAN279" s="27"/>
      <c r="OAO279" s="27"/>
      <c r="OAP279" s="27"/>
      <c r="OAQ279" s="27"/>
      <c r="OAR279" s="27"/>
      <c r="OAS279" s="27"/>
      <c r="OAT279" s="27"/>
      <c r="OAU279" s="27"/>
      <c r="OAV279" s="27"/>
      <c r="OAW279" s="27"/>
      <c r="OAX279" s="27"/>
      <c r="OAY279" s="27"/>
      <c r="OAZ279" s="27"/>
      <c r="OBA279" s="27"/>
      <c r="OBB279" s="27"/>
      <c r="OBC279" s="27"/>
      <c r="OBD279" s="27"/>
      <c r="OBE279" s="27"/>
      <c r="OBF279" s="27"/>
      <c r="OBG279" s="27"/>
      <c r="OBH279" s="27"/>
      <c r="OBI279" s="27"/>
      <c r="OBJ279" s="27"/>
      <c r="OBK279" s="27"/>
      <c r="OBL279" s="27"/>
      <c r="OBM279" s="27"/>
      <c r="OBN279" s="27"/>
      <c r="OBO279" s="27"/>
      <c r="OBP279" s="27"/>
      <c r="OBQ279" s="27"/>
      <c r="OBR279" s="27"/>
      <c r="OBS279" s="27"/>
      <c r="OBT279" s="27"/>
      <c r="OBU279" s="27"/>
      <c r="OBV279" s="27"/>
      <c r="OBW279" s="27"/>
      <c r="OBX279" s="27"/>
      <c r="OBY279" s="27"/>
      <c r="OBZ279" s="27"/>
      <c r="OCA279" s="27"/>
      <c r="OCB279" s="27"/>
      <c r="OCC279" s="27"/>
      <c r="OCD279" s="27"/>
      <c r="OCE279" s="27"/>
      <c r="OCF279" s="27"/>
      <c r="OCG279" s="27"/>
      <c r="OCH279" s="27"/>
      <c r="OCI279" s="27"/>
      <c r="OCJ279" s="27"/>
      <c r="OCK279" s="27"/>
      <c r="OCL279" s="27"/>
      <c r="OCM279" s="27"/>
      <c r="OCN279" s="27"/>
      <c r="OCO279" s="27"/>
      <c r="OCP279" s="27"/>
      <c r="OCQ279" s="27"/>
      <c r="OCR279" s="27"/>
      <c r="OCS279" s="27"/>
      <c r="OCT279" s="27"/>
      <c r="OCU279" s="27"/>
      <c r="OCV279" s="27"/>
      <c r="OCW279" s="27"/>
      <c r="OCX279" s="27"/>
      <c r="OCY279" s="27"/>
      <c r="OCZ279" s="27"/>
      <c r="ODA279" s="27"/>
      <c r="ODB279" s="27"/>
      <c r="ODC279" s="27"/>
      <c r="ODD279" s="27"/>
      <c r="ODE279" s="27"/>
      <c r="ODF279" s="27"/>
      <c r="ODG279" s="27"/>
      <c r="ODH279" s="27"/>
      <c r="ODI279" s="27"/>
      <c r="ODJ279" s="27"/>
      <c r="ODK279" s="27"/>
      <c r="ODL279" s="27"/>
      <c r="ODM279" s="27"/>
      <c r="ODN279" s="27"/>
      <c r="ODO279" s="27"/>
      <c r="ODP279" s="27"/>
      <c r="ODQ279" s="27"/>
      <c r="ODR279" s="27"/>
      <c r="ODS279" s="27"/>
      <c r="ODT279" s="27"/>
      <c r="ODU279" s="27"/>
      <c r="ODV279" s="27"/>
      <c r="ODW279" s="27"/>
      <c r="ODX279" s="27"/>
      <c r="ODY279" s="27"/>
      <c r="ODZ279" s="27"/>
      <c r="OEA279" s="27"/>
      <c r="OEB279" s="27"/>
      <c r="OEC279" s="27"/>
      <c r="OED279" s="27"/>
      <c r="OEE279" s="27"/>
      <c r="OEF279" s="27"/>
      <c r="OEG279" s="27"/>
      <c r="OEH279" s="27"/>
      <c r="OEI279" s="27"/>
      <c r="OEJ279" s="27"/>
      <c r="OEK279" s="27"/>
      <c r="OEL279" s="27"/>
      <c r="OEM279" s="27"/>
      <c r="OEN279" s="27"/>
      <c r="OEO279" s="27"/>
      <c r="OEP279" s="27"/>
      <c r="OEQ279" s="27"/>
      <c r="OER279" s="27"/>
      <c r="OES279" s="27"/>
      <c r="OET279" s="27"/>
      <c r="OEU279" s="27"/>
      <c r="OEV279" s="27"/>
      <c r="OEW279" s="27"/>
      <c r="OEX279" s="27"/>
      <c r="OEY279" s="27"/>
      <c r="OEZ279" s="27"/>
      <c r="OFA279" s="27"/>
      <c r="OFB279" s="27"/>
      <c r="OFC279" s="27"/>
      <c r="OFD279" s="27"/>
      <c r="OFE279" s="27"/>
      <c r="OFF279" s="27"/>
      <c r="OFG279" s="27"/>
      <c r="OFH279" s="27"/>
      <c r="OFI279" s="27"/>
      <c r="OFJ279" s="27"/>
      <c r="OFK279" s="27"/>
      <c r="OFL279" s="27"/>
      <c r="OFM279" s="27"/>
      <c r="OFN279" s="27"/>
      <c r="OFO279" s="27"/>
      <c r="OFP279" s="27"/>
      <c r="OFQ279" s="27"/>
      <c r="OFR279" s="27"/>
      <c r="OFS279" s="27"/>
      <c r="OFT279" s="27"/>
      <c r="OFU279" s="27"/>
      <c r="OFV279" s="27"/>
      <c r="OFW279" s="27"/>
      <c r="OFX279" s="27"/>
      <c r="OFY279" s="27"/>
      <c r="OFZ279" s="27"/>
      <c r="OGA279" s="27"/>
      <c r="OGB279" s="27"/>
      <c r="OGC279" s="27"/>
      <c r="OGD279" s="27"/>
      <c r="OGE279" s="27"/>
      <c r="OGF279" s="27"/>
      <c r="OGG279" s="27"/>
      <c r="OGH279" s="27"/>
      <c r="OGI279" s="27"/>
      <c r="OGJ279" s="27"/>
      <c r="OGK279" s="27"/>
      <c r="OGL279" s="27"/>
      <c r="OGM279" s="27"/>
      <c r="OGN279" s="27"/>
      <c r="OGO279" s="27"/>
      <c r="OGP279" s="27"/>
      <c r="OGQ279" s="27"/>
      <c r="OGR279" s="27"/>
      <c r="OGS279" s="27"/>
      <c r="OGT279" s="27"/>
      <c r="OGU279" s="27"/>
      <c r="OGV279" s="27"/>
      <c r="OGW279" s="27"/>
      <c r="OGX279" s="27"/>
      <c r="OGY279" s="27"/>
      <c r="OGZ279" s="27"/>
      <c r="OHA279" s="27"/>
      <c r="OHB279" s="27"/>
      <c r="OHC279" s="27"/>
      <c r="OHD279" s="27"/>
      <c r="OHE279" s="27"/>
      <c r="OHF279" s="27"/>
      <c r="OHG279" s="27"/>
      <c r="OHH279" s="27"/>
      <c r="OHI279" s="27"/>
      <c r="OHJ279" s="27"/>
      <c r="OHK279" s="27"/>
      <c r="OHL279" s="27"/>
      <c r="OHM279" s="27"/>
      <c r="OHN279" s="27"/>
      <c r="OHO279" s="27"/>
      <c r="OHP279" s="27"/>
      <c r="OHQ279" s="27"/>
      <c r="OHR279" s="27"/>
      <c r="OHS279" s="27"/>
      <c r="OHT279" s="27"/>
      <c r="OHU279" s="27"/>
      <c r="OHV279" s="27"/>
      <c r="OHW279" s="27"/>
      <c r="OHX279" s="27"/>
      <c r="OHY279" s="27"/>
      <c r="OHZ279" s="27"/>
      <c r="OIA279" s="27"/>
      <c r="OIB279" s="27"/>
      <c r="OIC279" s="27"/>
      <c r="OID279" s="27"/>
      <c r="OIE279" s="27"/>
      <c r="OIF279" s="27"/>
      <c r="OIG279" s="27"/>
      <c r="OIH279" s="27"/>
      <c r="OII279" s="27"/>
      <c r="OIJ279" s="27"/>
      <c r="OIK279" s="27"/>
      <c r="OIL279" s="27"/>
      <c r="OIM279" s="27"/>
      <c r="OIN279" s="27"/>
      <c r="OIO279" s="27"/>
      <c r="OIP279" s="27"/>
      <c r="OIQ279" s="27"/>
      <c r="OIR279" s="27"/>
      <c r="OIS279" s="27"/>
      <c r="OIT279" s="27"/>
      <c r="OIU279" s="27"/>
      <c r="OIV279" s="27"/>
      <c r="OIW279" s="27"/>
      <c r="OIX279" s="27"/>
      <c r="OIY279" s="27"/>
      <c r="OIZ279" s="27"/>
      <c r="OJA279" s="27"/>
      <c r="OJB279" s="27"/>
      <c r="OJC279" s="27"/>
      <c r="OJD279" s="27"/>
      <c r="OJE279" s="27"/>
      <c r="OJF279" s="27"/>
      <c r="OJG279" s="27"/>
      <c r="OJH279" s="27"/>
      <c r="OJI279" s="27"/>
      <c r="OJJ279" s="27"/>
      <c r="OJK279" s="27"/>
      <c r="OJL279" s="27"/>
      <c r="OJM279" s="27"/>
      <c r="OJN279" s="27"/>
      <c r="OJO279" s="27"/>
      <c r="OJP279" s="27"/>
      <c r="OJQ279" s="27"/>
      <c r="OJR279" s="27"/>
      <c r="OJS279" s="27"/>
      <c r="OJT279" s="27"/>
      <c r="OJU279" s="27"/>
      <c r="OJV279" s="27"/>
      <c r="OJW279" s="27"/>
      <c r="OJX279" s="27"/>
      <c r="OJY279" s="27"/>
      <c r="OJZ279" s="27"/>
      <c r="OKA279" s="27"/>
      <c r="OKB279" s="27"/>
      <c r="OKC279" s="27"/>
      <c r="OKD279" s="27"/>
      <c r="OKE279" s="27"/>
      <c r="OKF279" s="27"/>
      <c r="OKG279" s="27"/>
      <c r="OKH279" s="27"/>
      <c r="OKI279" s="27"/>
      <c r="OKJ279" s="27"/>
      <c r="OKK279" s="27"/>
      <c r="OKL279" s="27"/>
      <c r="OKM279" s="27"/>
      <c r="OKN279" s="27"/>
      <c r="OKO279" s="27"/>
      <c r="OKP279" s="27"/>
      <c r="OKQ279" s="27"/>
      <c r="OKR279" s="27"/>
      <c r="OKS279" s="27"/>
      <c r="OKT279" s="27"/>
      <c r="OKU279" s="27"/>
      <c r="OKV279" s="27"/>
      <c r="OKW279" s="27"/>
      <c r="OKX279" s="27"/>
      <c r="OKY279" s="27"/>
      <c r="OKZ279" s="27"/>
      <c r="OLA279" s="27"/>
      <c r="OLB279" s="27"/>
      <c r="OLC279" s="27"/>
      <c r="OLD279" s="27"/>
      <c r="OLE279" s="27"/>
      <c r="OLF279" s="27"/>
      <c r="OLG279" s="27"/>
      <c r="OLH279" s="27"/>
      <c r="OLI279" s="27"/>
      <c r="OLJ279" s="27"/>
      <c r="OLK279" s="27"/>
      <c r="OLL279" s="27"/>
      <c r="OLM279" s="27"/>
      <c r="OLN279" s="27"/>
      <c r="OLO279" s="27"/>
      <c r="OLP279" s="27"/>
      <c r="OLQ279" s="27"/>
      <c r="OLR279" s="27"/>
      <c r="OLS279" s="27"/>
      <c r="OLT279" s="27"/>
      <c r="OLU279" s="27"/>
      <c r="OLV279" s="27"/>
      <c r="OLW279" s="27"/>
      <c r="OLX279" s="27"/>
      <c r="OLY279" s="27"/>
      <c r="OLZ279" s="27"/>
      <c r="OMA279" s="27"/>
      <c r="OMB279" s="27"/>
      <c r="OMC279" s="27"/>
      <c r="OMD279" s="27"/>
      <c r="OME279" s="27"/>
      <c r="OMF279" s="27"/>
      <c r="OMG279" s="27"/>
      <c r="OMH279" s="27"/>
      <c r="OMI279" s="27"/>
      <c r="OMJ279" s="27"/>
      <c r="OMK279" s="27"/>
      <c r="OML279" s="27"/>
      <c r="OMM279" s="27"/>
      <c r="OMN279" s="27"/>
      <c r="OMO279" s="27"/>
      <c r="OMP279" s="27"/>
      <c r="OMQ279" s="27"/>
      <c r="OMR279" s="27"/>
      <c r="OMS279" s="27"/>
      <c r="OMT279" s="27"/>
      <c r="OMU279" s="27"/>
      <c r="OMV279" s="27"/>
      <c r="OMW279" s="27"/>
      <c r="OMX279" s="27"/>
      <c r="OMY279" s="27"/>
      <c r="OMZ279" s="27"/>
      <c r="ONA279" s="27"/>
      <c r="ONB279" s="27"/>
      <c r="ONC279" s="27"/>
      <c r="OND279" s="27"/>
      <c r="ONE279" s="27"/>
      <c r="ONF279" s="27"/>
      <c r="ONG279" s="27"/>
      <c r="ONH279" s="27"/>
      <c r="ONI279" s="27"/>
      <c r="ONJ279" s="27"/>
      <c r="ONK279" s="27"/>
      <c r="ONL279" s="27"/>
      <c r="ONM279" s="27"/>
      <c r="ONN279" s="27"/>
      <c r="ONO279" s="27"/>
      <c r="ONP279" s="27"/>
      <c r="ONQ279" s="27"/>
      <c r="ONR279" s="27"/>
      <c r="ONS279" s="27"/>
      <c r="ONT279" s="27"/>
      <c r="ONU279" s="27"/>
      <c r="ONV279" s="27"/>
      <c r="ONW279" s="27"/>
      <c r="ONX279" s="27"/>
      <c r="ONY279" s="27"/>
      <c r="ONZ279" s="27"/>
      <c r="OOA279" s="27"/>
      <c r="OOB279" s="27"/>
      <c r="OOC279" s="27"/>
      <c r="OOD279" s="27"/>
      <c r="OOE279" s="27"/>
      <c r="OOF279" s="27"/>
      <c r="OOG279" s="27"/>
      <c r="OOH279" s="27"/>
      <c r="OOI279" s="27"/>
      <c r="OOJ279" s="27"/>
      <c r="OOK279" s="27"/>
      <c r="OOL279" s="27"/>
      <c r="OOM279" s="27"/>
      <c r="OON279" s="27"/>
      <c r="OOO279" s="27"/>
      <c r="OOP279" s="27"/>
      <c r="OOQ279" s="27"/>
      <c r="OOR279" s="27"/>
      <c r="OOS279" s="27"/>
      <c r="OOT279" s="27"/>
      <c r="OOU279" s="27"/>
      <c r="OOV279" s="27"/>
      <c r="OOW279" s="27"/>
      <c r="OOX279" s="27"/>
      <c r="OOY279" s="27"/>
      <c r="OOZ279" s="27"/>
      <c r="OPA279" s="27"/>
      <c r="OPB279" s="27"/>
      <c r="OPC279" s="27"/>
      <c r="OPD279" s="27"/>
      <c r="OPE279" s="27"/>
      <c r="OPF279" s="27"/>
      <c r="OPG279" s="27"/>
      <c r="OPH279" s="27"/>
      <c r="OPI279" s="27"/>
      <c r="OPJ279" s="27"/>
      <c r="OPK279" s="27"/>
      <c r="OPL279" s="27"/>
      <c r="OPM279" s="27"/>
      <c r="OPN279" s="27"/>
      <c r="OPO279" s="27"/>
      <c r="OPP279" s="27"/>
      <c r="OPQ279" s="27"/>
      <c r="OPR279" s="27"/>
      <c r="OPS279" s="27"/>
      <c r="OPT279" s="27"/>
      <c r="OPU279" s="27"/>
      <c r="OPV279" s="27"/>
      <c r="OPW279" s="27"/>
      <c r="OPX279" s="27"/>
      <c r="OPY279" s="27"/>
      <c r="OPZ279" s="27"/>
      <c r="OQA279" s="27"/>
      <c r="OQB279" s="27"/>
      <c r="OQC279" s="27"/>
      <c r="OQD279" s="27"/>
      <c r="OQE279" s="27"/>
      <c r="OQF279" s="27"/>
      <c r="OQG279" s="27"/>
      <c r="OQH279" s="27"/>
      <c r="OQI279" s="27"/>
      <c r="OQJ279" s="27"/>
      <c r="OQK279" s="27"/>
      <c r="OQL279" s="27"/>
      <c r="OQM279" s="27"/>
      <c r="OQN279" s="27"/>
      <c r="OQO279" s="27"/>
      <c r="OQP279" s="27"/>
      <c r="OQQ279" s="27"/>
      <c r="OQR279" s="27"/>
      <c r="OQS279" s="27"/>
      <c r="OQT279" s="27"/>
      <c r="OQU279" s="27"/>
      <c r="OQV279" s="27"/>
      <c r="OQW279" s="27"/>
      <c r="OQX279" s="27"/>
      <c r="OQY279" s="27"/>
      <c r="OQZ279" s="27"/>
      <c r="ORA279" s="27"/>
      <c r="ORB279" s="27"/>
      <c r="ORC279" s="27"/>
      <c r="ORD279" s="27"/>
      <c r="ORE279" s="27"/>
      <c r="ORF279" s="27"/>
      <c r="ORG279" s="27"/>
      <c r="ORH279" s="27"/>
      <c r="ORI279" s="27"/>
      <c r="ORJ279" s="27"/>
      <c r="ORK279" s="27"/>
      <c r="ORL279" s="27"/>
      <c r="ORM279" s="27"/>
      <c r="ORN279" s="27"/>
      <c r="ORO279" s="27"/>
      <c r="ORP279" s="27"/>
      <c r="ORQ279" s="27"/>
      <c r="ORR279" s="27"/>
      <c r="ORS279" s="27"/>
      <c r="ORT279" s="27"/>
      <c r="ORU279" s="27"/>
      <c r="ORV279" s="27"/>
      <c r="ORW279" s="27"/>
      <c r="ORX279" s="27"/>
      <c r="ORY279" s="27"/>
      <c r="ORZ279" s="27"/>
      <c r="OSA279" s="27"/>
      <c r="OSB279" s="27"/>
      <c r="OSC279" s="27"/>
      <c r="OSD279" s="27"/>
      <c r="OSE279" s="27"/>
      <c r="OSF279" s="27"/>
      <c r="OSG279" s="27"/>
      <c r="OSH279" s="27"/>
      <c r="OSI279" s="27"/>
      <c r="OSJ279" s="27"/>
      <c r="OSK279" s="27"/>
      <c r="OSL279" s="27"/>
      <c r="OSM279" s="27"/>
      <c r="OSN279" s="27"/>
      <c r="OSO279" s="27"/>
      <c r="OSP279" s="27"/>
      <c r="OSQ279" s="27"/>
      <c r="OSR279" s="27"/>
      <c r="OSS279" s="27"/>
      <c r="OST279" s="27"/>
      <c r="OSU279" s="27"/>
      <c r="OSV279" s="27"/>
      <c r="OSW279" s="27"/>
      <c r="OSX279" s="27"/>
      <c r="OSY279" s="27"/>
      <c r="OSZ279" s="27"/>
      <c r="OTA279" s="27"/>
      <c r="OTB279" s="27"/>
      <c r="OTC279" s="27"/>
      <c r="OTD279" s="27"/>
      <c r="OTE279" s="27"/>
      <c r="OTF279" s="27"/>
      <c r="OTG279" s="27"/>
      <c r="OTH279" s="27"/>
      <c r="OTI279" s="27"/>
      <c r="OTJ279" s="27"/>
      <c r="OTK279" s="27"/>
      <c r="OTL279" s="27"/>
      <c r="OTM279" s="27"/>
      <c r="OTN279" s="27"/>
      <c r="OTO279" s="27"/>
      <c r="OTP279" s="27"/>
      <c r="OTQ279" s="27"/>
      <c r="OTR279" s="27"/>
      <c r="OTS279" s="27"/>
      <c r="OTT279" s="27"/>
      <c r="OTU279" s="27"/>
      <c r="OTV279" s="27"/>
      <c r="OTW279" s="27"/>
      <c r="OTX279" s="27"/>
      <c r="OTY279" s="27"/>
      <c r="OTZ279" s="27"/>
      <c r="OUA279" s="27"/>
      <c r="OUB279" s="27"/>
      <c r="OUC279" s="27"/>
      <c r="OUD279" s="27"/>
      <c r="OUE279" s="27"/>
      <c r="OUF279" s="27"/>
      <c r="OUG279" s="27"/>
      <c r="OUH279" s="27"/>
      <c r="OUI279" s="27"/>
      <c r="OUJ279" s="27"/>
      <c r="OUK279" s="27"/>
      <c r="OUL279" s="27"/>
      <c r="OUM279" s="27"/>
      <c r="OUN279" s="27"/>
      <c r="OUO279" s="27"/>
      <c r="OUP279" s="27"/>
      <c r="OUQ279" s="27"/>
      <c r="OUR279" s="27"/>
      <c r="OUS279" s="27"/>
      <c r="OUT279" s="27"/>
      <c r="OUU279" s="27"/>
      <c r="OUV279" s="27"/>
      <c r="OUW279" s="27"/>
      <c r="OUX279" s="27"/>
      <c r="OUY279" s="27"/>
      <c r="OUZ279" s="27"/>
      <c r="OVA279" s="27"/>
      <c r="OVB279" s="27"/>
      <c r="OVC279" s="27"/>
      <c r="OVD279" s="27"/>
      <c r="OVE279" s="27"/>
      <c r="OVF279" s="27"/>
      <c r="OVG279" s="27"/>
      <c r="OVH279" s="27"/>
      <c r="OVI279" s="27"/>
      <c r="OVJ279" s="27"/>
      <c r="OVK279" s="27"/>
      <c r="OVL279" s="27"/>
      <c r="OVM279" s="27"/>
      <c r="OVN279" s="27"/>
      <c r="OVO279" s="27"/>
      <c r="OVP279" s="27"/>
      <c r="OVQ279" s="27"/>
      <c r="OVR279" s="27"/>
      <c r="OVS279" s="27"/>
      <c r="OVT279" s="27"/>
      <c r="OVU279" s="27"/>
      <c r="OVV279" s="27"/>
      <c r="OVW279" s="27"/>
      <c r="OVX279" s="27"/>
      <c r="OVY279" s="27"/>
      <c r="OVZ279" s="27"/>
      <c r="OWA279" s="27"/>
      <c r="OWB279" s="27"/>
      <c r="OWC279" s="27"/>
      <c r="OWD279" s="27"/>
      <c r="OWE279" s="27"/>
      <c r="OWF279" s="27"/>
      <c r="OWG279" s="27"/>
      <c r="OWH279" s="27"/>
      <c r="OWI279" s="27"/>
      <c r="OWJ279" s="27"/>
      <c r="OWK279" s="27"/>
      <c r="OWL279" s="27"/>
      <c r="OWM279" s="27"/>
      <c r="OWN279" s="27"/>
      <c r="OWO279" s="27"/>
      <c r="OWP279" s="27"/>
      <c r="OWQ279" s="27"/>
      <c r="OWR279" s="27"/>
      <c r="OWS279" s="27"/>
      <c r="OWT279" s="27"/>
      <c r="OWU279" s="27"/>
      <c r="OWV279" s="27"/>
      <c r="OWW279" s="27"/>
      <c r="OWX279" s="27"/>
      <c r="OWY279" s="27"/>
      <c r="OWZ279" s="27"/>
      <c r="OXA279" s="27"/>
      <c r="OXB279" s="27"/>
      <c r="OXC279" s="27"/>
      <c r="OXD279" s="27"/>
      <c r="OXE279" s="27"/>
      <c r="OXF279" s="27"/>
      <c r="OXG279" s="27"/>
      <c r="OXH279" s="27"/>
      <c r="OXI279" s="27"/>
      <c r="OXJ279" s="27"/>
      <c r="OXK279" s="27"/>
      <c r="OXL279" s="27"/>
      <c r="OXM279" s="27"/>
      <c r="OXN279" s="27"/>
      <c r="OXO279" s="27"/>
      <c r="OXP279" s="27"/>
      <c r="OXQ279" s="27"/>
      <c r="OXR279" s="27"/>
      <c r="OXS279" s="27"/>
      <c r="OXT279" s="27"/>
      <c r="OXU279" s="27"/>
      <c r="OXV279" s="27"/>
      <c r="OXW279" s="27"/>
      <c r="OXX279" s="27"/>
      <c r="OXY279" s="27"/>
      <c r="OXZ279" s="27"/>
      <c r="OYA279" s="27"/>
      <c r="OYB279" s="27"/>
      <c r="OYC279" s="27"/>
      <c r="OYD279" s="27"/>
      <c r="OYE279" s="27"/>
      <c r="OYF279" s="27"/>
      <c r="OYG279" s="27"/>
      <c r="OYH279" s="27"/>
      <c r="OYI279" s="27"/>
      <c r="OYJ279" s="27"/>
      <c r="OYK279" s="27"/>
      <c r="OYL279" s="27"/>
      <c r="OYM279" s="27"/>
      <c r="OYN279" s="27"/>
      <c r="OYO279" s="27"/>
      <c r="OYP279" s="27"/>
      <c r="OYQ279" s="27"/>
      <c r="OYR279" s="27"/>
      <c r="OYS279" s="27"/>
      <c r="OYT279" s="27"/>
      <c r="OYU279" s="27"/>
      <c r="OYV279" s="27"/>
      <c r="OYW279" s="27"/>
      <c r="OYX279" s="27"/>
      <c r="OYY279" s="27"/>
      <c r="OYZ279" s="27"/>
      <c r="OZA279" s="27"/>
      <c r="OZB279" s="27"/>
      <c r="OZC279" s="27"/>
      <c r="OZD279" s="27"/>
      <c r="OZE279" s="27"/>
      <c r="OZF279" s="27"/>
      <c r="OZG279" s="27"/>
      <c r="OZH279" s="27"/>
      <c r="OZI279" s="27"/>
      <c r="OZJ279" s="27"/>
      <c r="OZK279" s="27"/>
      <c r="OZL279" s="27"/>
      <c r="OZM279" s="27"/>
      <c r="OZN279" s="27"/>
      <c r="OZO279" s="27"/>
      <c r="OZP279" s="27"/>
      <c r="OZQ279" s="27"/>
      <c r="OZR279" s="27"/>
      <c r="OZS279" s="27"/>
      <c r="OZT279" s="27"/>
      <c r="OZU279" s="27"/>
      <c r="OZV279" s="27"/>
      <c r="OZW279" s="27"/>
      <c r="OZX279" s="27"/>
      <c r="OZY279" s="27"/>
      <c r="OZZ279" s="27"/>
      <c r="PAA279" s="27"/>
      <c r="PAB279" s="27"/>
      <c r="PAC279" s="27"/>
      <c r="PAD279" s="27"/>
      <c r="PAE279" s="27"/>
      <c r="PAF279" s="27"/>
      <c r="PAG279" s="27"/>
      <c r="PAH279" s="27"/>
      <c r="PAI279" s="27"/>
      <c r="PAJ279" s="27"/>
      <c r="PAK279" s="27"/>
      <c r="PAL279" s="27"/>
      <c r="PAM279" s="27"/>
      <c r="PAN279" s="27"/>
      <c r="PAO279" s="27"/>
      <c r="PAP279" s="27"/>
      <c r="PAQ279" s="27"/>
      <c r="PAR279" s="27"/>
      <c r="PAS279" s="27"/>
      <c r="PAT279" s="27"/>
      <c r="PAU279" s="27"/>
      <c r="PAV279" s="27"/>
      <c r="PAW279" s="27"/>
      <c r="PAX279" s="27"/>
      <c r="PAY279" s="27"/>
      <c r="PAZ279" s="27"/>
      <c r="PBA279" s="27"/>
      <c r="PBB279" s="27"/>
      <c r="PBC279" s="27"/>
      <c r="PBD279" s="27"/>
      <c r="PBE279" s="27"/>
      <c r="PBF279" s="27"/>
      <c r="PBG279" s="27"/>
      <c r="PBH279" s="27"/>
      <c r="PBI279" s="27"/>
      <c r="PBJ279" s="27"/>
      <c r="PBK279" s="27"/>
      <c r="PBL279" s="27"/>
      <c r="PBM279" s="27"/>
      <c r="PBN279" s="27"/>
      <c r="PBO279" s="27"/>
      <c r="PBP279" s="27"/>
      <c r="PBQ279" s="27"/>
      <c r="PBR279" s="27"/>
      <c r="PBS279" s="27"/>
      <c r="PBT279" s="27"/>
      <c r="PBU279" s="27"/>
      <c r="PBV279" s="27"/>
      <c r="PBW279" s="27"/>
      <c r="PBX279" s="27"/>
      <c r="PBY279" s="27"/>
      <c r="PBZ279" s="27"/>
      <c r="PCA279" s="27"/>
      <c r="PCB279" s="27"/>
      <c r="PCC279" s="27"/>
      <c r="PCD279" s="27"/>
      <c r="PCE279" s="27"/>
      <c r="PCF279" s="27"/>
      <c r="PCG279" s="27"/>
      <c r="PCH279" s="27"/>
      <c r="PCI279" s="27"/>
      <c r="PCJ279" s="27"/>
      <c r="PCK279" s="27"/>
      <c r="PCL279" s="27"/>
      <c r="PCM279" s="27"/>
      <c r="PCN279" s="27"/>
      <c r="PCO279" s="27"/>
      <c r="PCP279" s="27"/>
      <c r="PCQ279" s="27"/>
      <c r="PCR279" s="27"/>
      <c r="PCS279" s="27"/>
      <c r="PCT279" s="27"/>
      <c r="PCU279" s="27"/>
      <c r="PCV279" s="27"/>
      <c r="PCW279" s="27"/>
      <c r="PCX279" s="27"/>
      <c r="PCY279" s="27"/>
      <c r="PCZ279" s="27"/>
      <c r="PDA279" s="27"/>
      <c r="PDB279" s="27"/>
      <c r="PDC279" s="27"/>
      <c r="PDD279" s="27"/>
      <c r="PDE279" s="27"/>
      <c r="PDF279" s="27"/>
      <c r="PDG279" s="27"/>
      <c r="PDH279" s="27"/>
      <c r="PDI279" s="27"/>
      <c r="PDJ279" s="27"/>
      <c r="PDK279" s="27"/>
      <c r="PDL279" s="27"/>
      <c r="PDM279" s="27"/>
      <c r="PDN279" s="27"/>
      <c r="PDO279" s="27"/>
      <c r="PDP279" s="27"/>
      <c r="PDQ279" s="27"/>
      <c r="PDR279" s="27"/>
      <c r="PDS279" s="27"/>
      <c r="PDT279" s="27"/>
      <c r="PDU279" s="27"/>
      <c r="PDV279" s="27"/>
      <c r="PDW279" s="27"/>
      <c r="PDX279" s="27"/>
      <c r="PDY279" s="27"/>
      <c r="PDZ279" s="27"/>
      <c r="PEA279" s="27"/>
      <c r="PEB279" s="27"/>
      <c r="PEC279" s="27"/>
      <c r="PED279" s="27"/>
      <c r="PEE279" s="27"/>
      <c r="PEF279" s="27"/>
      <c r="PEG279" s="27"/>
      <c r="PEH279" s="27"/>
      <c r="PEI279" s="27"/>
      <c r="PEJ279" s="27"/>
      <c r="PEK279" s="27"/>
      <c r="PEL279" s="27"/>
      <c r="PEM279" s="27"/>
      <c r="PEN279" s="27"/>
      <c r="PEO279" s="27"/>
      <c r="PEP279" s="27"/>
      <c r="PEQ279" s="27"/>
      <c r="PER279" s="27"/>
      <c r="PES279" s="27"/>
      <c r="PET279" s="27"/>
      <c r="PEU279" s="27"/>
      <c r="PEV279" s="27"/>
      <c r="PEW279" s="27"/>
      <c r="PEX279" s="27"/>
      <c r="PEY279" s="27"/>
      <c r="PEZ279" s="27"/>
      <c r="PFA279" s="27"/>
      <c r="PFB279" s="27"/>
      <c r="PFC279" s="27"/>
      <c r="PFD279" s="27"/>
      <c r="PFE279" s="27"/>
      <c r="PFF279" s="27"/>
      <c r="PFG279" s="27"/>
      <c r="PFH279" s="27"/>
      <c r="PFI279" s="27"/>
      <c r="PFJ279" s="27"/>
      <c r="PFK279" s="27"/>
      <c r="PFL279" s="27"/>
      <c r="PFM279" s="27"/>
      <c r="PFN279" s="27"/>
      <c r="PFO279" s="27"/>
      <c r="PFP279" s="27"/>
      <c r="PFQ279" s="27"/>
      <c r="PFR279" s="27"/>
      <c r="PFS279" s="27"/>
      <c r="PFT279" s="27"/>
      <c r="PFU279" s="27"/>
      <c r="PFV279" s="27"/>
      <c r="PFW279" s="27"/>
      <c r="PFX279" s="27"/>
      <c r="PFY279" s="27"/>
      <c r="PFZ279" s="27"/>
      <c r="PGA279" s="27"/>
      <c r="PGB279" s="27"/>
      <c r="PGC279" s="27"/>
      <c r="PGD279" s="27"/>
      <c r="PGE279" s="27"/>
      <c r="PGF279" s="27"/>
      <c r="PGG279" s="27"/>
      <c r="PGH279" s="27"/>
      <c r="PGI279" s="27"/>
      <c r="PGJ279" s="27"/>
      <c r="PGK279" s="27"/>
      <c r="PGL279" s="27"/>
      <c r="PGM279" s="27"/>
      <c r="PGN279" s="27"/>
      <c r="PGO279" s="27"/>
      <c r="PGP279" s="27"/>
      <c r="PGQ279" s="27"/>
      <c r="PGR279" s="27"/>
      <c r="PGS279" s="27"/>
      <c r="PGT279" s="27"/>
      <c r="PGU279" s="27"/>
      <c r="PGV279" s="27"/>
      <c r="PGW279" s="27"/>
      <c r="PGX279" s="27"/>
      <c r="PGY279" s="27"/>
      <c r="PGZ279" s="27"/>
      <c r="PHA279" s="27"/>
      <c r="PHB279" s="27"/>
      <c r="PHC279" s="27"/>
      <c r="PHD279" s="27"/>
      <c r="PHE279" s="27"/>
      <c r="PHF279" s="27"/>
      <c r="PHG279" s="27"/>
      <c r="PHH279" s="27"/>
      <c r="PHI279" s="27"/>
      <c r="PHJ279" s="27"/>
      <c r="PHK279" s="27"/>
      <c r="PHL279" s="27"/>
      <c r="PHM279" s="27"/>
      <c r="PHN279" s="27"/>
      <c r="PHO279" s="27"/>
      <c r="PHP279" s="27"/>
      <c r="PHQ279" s="27"/>
      <c r="PHR279" s="27"/>
      <c r="PHS279" s="27"/>
      <c r="PHT279" s="27"/>
      <c r="PHU279" s="27"/>
      <c r="PHV279" s="27"/>
      <c r="PHW279" s="27"/>
      <c r="PHX279" s="27"/>
      <c r="PHY279" s="27"/>
      <c r="PHZ279" s="27"/>
      <c r="PIA279" s="27"/>
      <c r="PIB279" s="27"/>
      <c r="PIC279" s="27"/>
      <c r="PID279" s="27"/>
      <c r="PIE279" s="27"/>
      <c r="PIF279" s="27"/>
      <c r="PIG279" s="27"/>
      <c r="PIH279" s="27"/>
      <c r="PII279" s="27"/>
      <c r="PIJ279" s="27"/>
      <c r="PIK279" s="27"/>
      <c r="PIL279" s="27"/>
      <c r="PIM279" s="27"/>
      <c r="PIN279" s="27"/>
      <c r="PIO279" s="27"/>
      <c r="PIP279" s="27"/>
      <c r="PIQ279" s="27"/>
      <c r="PIR279" s="27"/>
      <c r="PIS279" s="27"/>
      <c r="PIT279" s="27"/>
      <c r="PIU279" s="27"/>
      <c r="PIV279" s="27"/>
      <c r="PIW279" s="27"/>
      <c r="PIX279" s="27"/>
      <c r="PIY279" s="27"/>
      <c r="PIZ279" s="27"/>
      <c r="PJA279" s="27"/>
      <c r="PJB279" s="27"/>
      <c r="PJC279" s="27"/>
      <c r="PJD279" s="27"/>
      <c r="PJE279" s="27"/>
      <c r="PJF279" s="27"/>
      <c r="PJG279" s="27"/>
      <c r="PJH279" s="27"/>
      <c r="PJI279" s="27"/>
      <c r="PJJ279" s="27"/>
      <c r="PJK279" s="27"/>
      <c r="PJL279" s="27"/>
      <c r="PJM279" s="27"/>
      <c r="PJN279" s="27"/>
      <c r="PJO279" s="27"/>
      <c r="PJP279" s="27"/>
      <c r="PJQ279" s="27"/>
      <c r="PJR279" s="27"/>
      <c r="PJS279" s="27"/>
      <c r="PJT279" s="27"/>
      <c r="PJU279" s="27"/>
      <c r="PJV279" s="27"/>
      <c r="PJW279" s="27"/>
      <c r="PJX279" s="27"/>
      <c r="PJY279" s="27"/>
      <c r="PJZ279" s="27"/>
      <c r="PKA279" s="27"/>
      <c r="PKB279" s="27"/>
      <c r="PKC279" s="27"/>
      <c r="PKD279" s="27"/>
      <c r="PKE279" s="27"/>
      <c r="PKF279" s="27"/>
      <c r="PKG279" s="27"/>
      <c r="PKH279" s="27"/>
      <c r="PKI279" s="27"/>
      <c r="PKJ279" s="27"/>
      <c r="PKK279" s="27"/>
      <c r="PKL279" s="27"/>
      <c r="PKM279" s="27"/>
      <c r="PKN279" s="27"/>
      <c r="PKO279" s="27"/>
      <c r="PKP279" s="27"/>
      <c r="PKQ279" s="27"/>
      <c r="PKR279" s="27"/>
      <c r="PKS279" s="27"/>
      <c r="PKT279" s="27"/>
      <c r="PKU279" s="27"/>
      <c r="PKV279" s="27"/>
      <c r="PKW279" s="27"/>
      <c r="PKX279" s="27"/>
      <c r="PKY279" s="27"/>
      <c r="PKZ279" s="27"/>
      <c r="PLA279" s="27"/>
      <c r="PLB279" s="27"/>
      <c r="PLC279" s="27"/>
      <c r="PLD279" s="27"/>
      <c r="PLE279" s="27"/>
      <c r="PLF279" s="27"/>
      <c r="PLG279" s="27"/>
      <c r="PLH279" s="27"/>
      <c r="PLI279" s="27"/>
      <c r="PLJ279" s="27"/>
      <c r="PLK279" s="27"/>
      <c r="PLL279" s="27"/>
      <c r="PLM279" s="27"/>
      <c r="PLN279" s="27"/>
      <c r="PLO279" s="27"/>
      <c r="PLP279" s="27"/>
      <c r="PLQ279" s="27"/>
      <c r="PLR279" s="27"/>
      <c r="PLS279" s="27"/>
      <c r="PLT279" s="27"/>
      <c r="PLU279" s="27"/>
      <c r="PLV279" s="27"/>
      <c r="PLW279" s="27"/>
      <c r="PLX279" s="27"/>
      <c r="PLY279" s="27"/>
      <c r="PLZ279" s="27"/>
      <c r="PMA279" s="27"/>
      <c r="PMB279" s="27"/>
      <c r="PMC279" s="27"/>
      <c r="PMD279" s="27"/>
      <c r="PME279" s="27"/>
      <c r="PMF279" s="27"/>
      <c r="PMG279" s="27"/>
      <c r="PMH279" s="27"/>
      <c r="PMI279" s="27"/>
      <c r="PMJ279" s="27"/>
      <c r="PMK279" s="27"/>
      <c r="PML279" s="27"/>
      <c r="PMM279" s="27"/>
      <c r="PMN279" s="27"/>
      <c r="PMO279" s="27"/>
      <c r="PMP279" s="27"/>
      <c r="PMQ279" s="27"/>
      <c r="PMR279" s="27"/>
      <c r="PMS279" s="27"/>
      <c r="PMT279" s="27"/>
      <c r="PMU279" s="27"/>
      <c r="PMV279" s="27"/>
      <c r="PMW279" s="27"/>
      <c r="PMX279" s="27"/>
      <c r="PMY279" s="27"/>
      <c r="PMZ279" s="27"/>
      <c r="PNA279" s="27"/>
      <c r="PNB279" s="27"/>
      <c r="PNC279" s="27"/>
      <c r="PND279" s="27"/>
      <c r="PNE279" s="27"/>
      <c r="PNF279" s="27"/>
      <c r="PNG279" s="27"/>
      <c r="PNH279" s="27"/>
      <c r="PNI279" s="27"/>
      <c r="PNJ279" s="27"/>
      <c r="PNK279" s="27"/>
      <c r="PNL279" s="27"/>
      <c r="PNM279" s="27"/>
      <c r="PNN279" s="27"/>
      <c r="PNO279" s="27"/>
      <c r="PNP279" s="27"/>
      <c r="PNQ279" s="27"/>
      <c r="PNR279" s="27"/>
      <c r="PNS279" s="27"/>
      <c r="PNT279" s="27"/>
      <c r="PNU279" s="27"/>
      <c r="PNV279" s="27"/>
      <c r="PNW279" s="27"/>
      <c r="PNX279" s="27"/>
      <c r="PNY279" s="27"/>
      <c r="PNZ279" s="27"/>
      <c r="POA279" s="27"/>
      <c r="POB279" s="27"/>
      <c r="POC279" s="27"/>
      <c r="POD279" s="27"/>
      <c r="POE279" s="27"/>
      <c r="POF279" s="27"/>
      <c r="POG279" s="27"/>
      <c r="POH279" s="27"/>
      <c r="POI279" s="27"/>
      <c r="POJ279" s="27"/>
      <c r="POK279" s="27"/>
      <c r="POL279" s="27"/>
      <c r="POM279" s="27"/>
      <c r="PON279" s="27"/>
      <c r="POO279" s="27"/>
      <c r="POP279" s="27"/>
      <c r="POQ279" s="27"/>
      <c r="POR279" s="27"/>
      <c r="POS279" s="27"/>
      <c r="POT279" s="27"/>
      <c r="POU279" s="27"/>
      <c r="POV279" s="27"/>
      <c r="POW279" s="27"/>
      <c r="POX279" s="27"/>
      <c r="POY279" s="27"/>
      <c r="POZ279" s="27"/>
      <c r="PPA279" s="27"/>
      <c r="PPB279" s="27"/>
      <c r="PPC279" s="27"/>
      <c r="PPD279" s="27"/>
      <c r="PPE279" s="27"/>
      <c r="PPF279" s="27"/>
      <c r="PPG279" s="27"/>
      <c r="PPH279" s="27"/>
      <c r="PPI279" s="27"/>
      <c r="PPJ279" s="27"/>
      <c r="PPK279" s="27"/>
      <c r="PPL279" s="27"/>
      <c r="PPM279" s="27"/>
      <c r="PPN279" s="27"/>
      <c r="PPO279" s="27"/>
      <c r="PPP279" s="27"/>
      <c r="PPQ279" s="27"/>
      <c r="PPR279" s="27"/>
      <c r="PPS279" s="27"/>
      <c r="PPT279" s="27"/>
      <c r="PPU279" s="27"/>
      <c r="PPV279" s="27"/>
      <c r="PPW279" s="27"/>
      <c r="PPX279" s="27"/>
      <c r="PPY279" s="27"/>
      <c r="PPZ279" s="27"/>
      <c r="PQA279" s="27"/>
      <c r="PQB279" s="27"/>
      <c r="PQC279" s="27"/>
      <c r="PQD279" s="27"/>
      <c r="PQE279" s="27"/>
      <c r="PQF279" s="27"/>
      <c r="PQG279" s="27"/>
      <c r="PQH279" s="27"/>
      <c r="PQI279" s="27"/>
      <c r="PQJ279" s="27"/>
      <c r="PQK279" s="27"/>
      <c r="PQL279" s="27"/>
      <c r="PQM279" s="27"/>
      <c r="PQN279" s="27"/>
      <c r="PQO279" s="27"/>
      <c r="PQP279" s="27"/>
      <c r="PQQ279" s="27"/>
      <c r="PQR279" s="27"/>
      <c r="PQS279" s="27"/>
      <c r="PQT279" s="27"/>
      <c r="PQU279" s="27"/>
      <c r="PQV279" s="27"/>
      <c r="PQW279" s="27"/>
      <c r="PQX279" s="27"/>
      <c r="PQY279" s="27"/>
      <c r="PQZ279" s="27"/>
      <c r="PRA279" s="27"/>
      <c r="PRB279" s="27"/>
      <c r="PRC279" s="27"/>
      <c r="PRD279" s="27"/>
      <c r="PRE279" s="27"/>
      <c r="PRF279" s="27"/>
      <c r="PRG279" s="27"/>
      <c r="PRH279" s="27"/>
      <c r="PRI279" s="27"/>
      <c r="PRJ279" s="27"/>
      <c r="PRK279" s="27"/>
      <c r="PRL279" s="27"/>
      <c r="PRM279" s="27"/>
      <c r="PRN279" s="27"/>
      <c r="PRO279" s="27"/>
      <c r="PRP279" s="27"/>
      <c r="PRQ279" s="27"/>
      <c r="PRR279" s="27"/>
      <c r="PRS279" s="27"/>
      <c r="PRT279" s="27"/>
      <c r="PRU279" s="27"/>
      <c r="PRV279" s="27"/>
      <c r="PRW279" s="27"/>
      <c r="PRX279" s="27"/>
      <c r="PRY279" s="27"/>
      <c r="PRZ279" s="27"/>
      <c r="PSA279" s="27"/>
      <c r="PSB279" s="27"/>
      <c r="PSC279" s="27"/>
      <c r="PSD279" s="27"/>
      <c r="PSE279" s="27"/>
      <c r="PSF279" s="27"/>
      <c r="PSG279" s="27"/>
      <c r="PSH279" s="27"/>
      <c r="PSI279" s="27"/>
      <c r="PSJ279" s="27"/>
      <c r="PSK279" s="27"/>
      <c r="PSL279" s="27"/>
      <c r="PSM279" s="27"/>
      <c r="PSN279" s="27"/>
      <c r="PSO279" s="27"/>
      <c r="PSP279" s="27"/>
      <c r="PSQ279" s="27"/>
      <c r="PSR279" s="27"/>
      <c r="PSS279" s="27"/>
      <c r="PST279" s="27"/>
      <c r="PSU279" s="27"/>
      <c r="PSV279" s="27"/>
      <c r="PSW279" s="27"/>
      <c r="PSX279" s="27"/>
      <c r="PSY279" s="27"/>
      <c r="PSZ279" s="27"/>
      <c r="PTA279" s="27"/>
      <c r="PTB279" s="27"/>
      <c r="PTC279" s="27"/>
      <c r="PTD279" s="27"/>
      <c r="PTE279" s="27"/>
      <c r="PTF279" s="27"/>
      <c r="PTG279" s="27"/>
      <c r="PTH279" s="27"/>
      <c r="PTI279" s="27"/>
      <c r="PTJ279" s="27"/>
      <c r="PTK279" s="27"/>
      <c r="PTL279" s="27"/>
      <c r="PTM279" s="27"/>
      <c r="PTN279" s="27"/>
      <c r="PTO279" s="27"/>
      <c r="PTP279" s="27"/>
      <c r="PTQ279" s="27"/>
      <c r="PTR279" s="27"/>
      <c r="PTS279" s="27"/>
      <c r="PTT279" s="27"/>
      <c r="PTU279" s="27"/>
      <c r="PTV279" s="27"/>
      <c r="PTW279" s="27"/>
      <c r="PTX279" s="27"/>
      <c r="PTY279" s="27"/>
      <c r="PTZ279" s="27"/>
      <c r="PUA279" s="27"/>
      <c r="PUB279" s="27"/>
      <c r="PUC279" s="27"/>
      <c r="PUD279" s="27"/>
      <c r="PUE279" s="27"/>
      <c r="PUF279" s="27"/>
      <c r="PUG279" s="27"/>
      <c r="PUH279" s="27"/>
      <c r="PUI279" s="27"/>
      <c r="PUJ279" s="27"/>
      <c r="PUK279" s="27"/>
      <c r="PUL279" s="27"/>
      <c r="PUM279" s="27"/>
      <c r="PUN279" s="27"/>
      <c r="PUO279" s="27"/>
      <c r="PUP279" s="27"/>
      <c r="PUQ279" s="27"/>
      <c r="PUR279" s="27"/>
      <c r="PUS279" s="27"/>
      <c r="PUT279" s="27"/>
      <c r="PUU279" s="27"/>
      <c r="PUV279" s="27"/>
      <c r="PUW279" s="27"/>
      <c r="PUX279" s="27"/>
      <c r="PUY279" s="27"/>
      <c r="PUZ279" s="27"/>
      <c r="PVA279" s="27"/>
      <c r="PVB279" s="27"/>
      <c r="PVC279" s="27"/>
      <c r="PVD279" s="27"/>
      <c r="PVE279" s="27"/>
      <c r="PVF279" s="27"/>
      <c r="PVG279" s="27"/>
      <c r="PVH279" s="27"/>
      <c r="PVI279" s="27"/>
      <c r="PVJ279" s="27"/>
      <c r="PVK279" s="27"/>
      <c r="PVL279" s="27"/>
      <c r="PVM279" s="27"/>
      <c r="PVN279" s="27"/>
      <c r="PVO279" s="27"/>
      <c r="PVP279" s="27"/>
      <c r="PVQ279" s="27"/>
      <c r="PVR279" s="27"/>
      <c r="PVS279" s="27"/>
      <c r="PVT279" s="27"/>
      <c r="PVU279" s="27"/>
      <c r="PVV279" s="27"/>
      <c r="PVW279" s="27"/>
      <c r="PVX279" s="27"/>
      <c r="PVY279" s="27"/>
      <c r="PVZ279" s="27"/>
      <c r="PWA279" s="27"/>
      <c r="PWB279" s="27"/>
      <c r="PWC279" s="27"/>
      <c r="PWD279" s="27"/>
      <c r="PWE279" s="27"/>
      <c r="PWF279" s="27"/>
      <c r="PWG279" s="27"/>
      <c r="PWH279" s="27"/>
      <c r="PWI279" s="27"/>
      <c r="PWJ279" s="27"/>
      <c r="PWK279" s="27"/>
      <c r="PWL279" s="27"/>
      <c r="PWM279" s="27"/>
      <c r="PWN279" s="27"/>
      <c r="PWO279" s="27"/>
      <c r="PWP279" s="27"/>
      <c r="PWQ279" s="27"/>
      <c r="PWR279" s="27"/>
      <c r="PWS279" s="27"/>
      <c r="PWT279" s="27"/>
      <c r="PWU279" s="27"/>
      <c r="PWV279" s="27"/>
      <c r="PWW279" s="27"/>
      <c r="PWX279" s="27"/>
      <c r="PWY279" s="27"/>
      <c r="PWZ279" s="27"/>
      <c r="PXA279" s="27"/>
      <c r="PXB279" s="27"/>
      <c r="PXC279" s="27"/>
      <c r="PXD279" s="27"/>
      <c r="PXE279" s="27"/>
      <c r="PXF279" s="27"/>
      <c r="PXG279" s="27"/>
      <c r="PXH279" s="27"/>
      <c r="PXI279" s="27"/>
      <c r="PXJ279" s="27"/>
      <c r="PXK279" s="27"/>
      <c r="PXL279" s="27"/>
      <c r="PXM279" s="27"/>
      <c r="PXN279" s="27"/>
      <c r="PXO279" s="27"/>
      <c r="PXP279" s="27"/>
      <c r="PXQ279" s="27"/>
      <c r="PXR279" s="27"/>
      <c r="PXS279" s="27"/>
      <c r="PXT279" s="27"/>
      <c r="PXU279" s="27"/>
      <c r="PXV279" s="27"/>
      <c r="PXW279" s="27"/>
      <c r="PXX279" s="27"/>
      <c r="PXY279" s="27"/>
      <c r="PXZ279" s="27"/>
      <c r="PYA279" s="27"/>
      <c r="PYB279" s="27"/>
      <c r="PYC279" s="27"/>
      <c r="PYD279" s="27"/>
      <c r="PYE279" s="27"/>
      <c r="PYF279" s="27"/>
      <c r="PYG279" s="27"/>
      <c r="PYH279" s="27"/>
      <c r="PYI279" s="27"/>
      <c r="PYJ279" s="27"/>
      <c r="PYK279" s="27"/>
      <c r="PYL279" s="27"/>
      <c r="PYM279" s="27"/>
      <c r="PYN279" s="27"/>
      <c r="PYO279" s="27"/>
      <c r="PYP279" s="27"/>
      <c r="PYQ279" s="27"/>
      <c r="PYR279" s="27"/>
      <c r="PYS279" s="27"/>
      <c r="PYT279" s="27"/>
      <c r="PYU279" s="27"/>
      <c r="PYV279" s="27"/>
      <c r="PYW279" s="27"/>
      <c r="PYX279" s="27"/>
      <c r="PYY279" s="27"/>
      <c r="PYZ279" s="27"/>
      <c r="PZA279" s="27"/>
      <c r="PZB279" s="27"/>
      <c r="PZC279" s="27"/>
      <c r="PZD279" s="27"/>
      <c r="PZE279" s="27"/>
      <c r="PZF279" s="27"/>
      <c r="PZG279" s="27"/>
      <c r="PZH279" s="27"/>
      <c r="PZI279" s="27"/>
      <c r="PZJ279" s="27"/>
      <c r="PZK279" s="27"/>
      <c r="PZL279" s="27"/>
      <c r="PZM279" s="27"/>
      <c r="PZN279" s="27"/>
      <c r="PZO279" s="27"/>
      <c r="PZP279" s="27"/>
      <c r="PZQ279" s="27"/>
      <c r="PZR279" s="27"/>
      <c r="PZS279" s="27"/>
      <c r="PZT279" s="27"/>
      <c r="PZU279" s="27"/>
      <c r="PZV279" s="27"/>
      <c r="PZW279" s="27"/>
      <c r="PZX279" s="27"/>
      <c r="PZY279" s="27"/>
      <c r="PZZ279" s="27"/>
      <c r="QAA279" s="27"/>
      <c r="QAB279" s="27"/>
      <c r="QAC279" s="27"/>
      <c r="QAD279" s="27"/>
      <c r="QAE279" s="27"/>
      <c r="QAF279" s="27"/>
      <c r="QAG279" s="27"/>
      <c r="QAH279" s="27"/>
      <c r="QAI279" s="27"/>
      <c r="QAJ279" s="27"/>
      <c r="QAK279" s="27"/>
      <c r="QAL279" s="27"/>
      <c r="QAM279" s="27"/>
      <c r="QAN279" s="27"/>
      <c r="QAO279" s="27"/>
      <c r="QAP279" s="27"/>
      <c r="QAQ279" s="27"/>
      <c r="QAR279" s="27"/>
      <c r="QAS279" s="27"/>
      <c r="QAT279" s="27"/>
      <c r="QAU279" s="27"/>
      <c r="QAV279" s="27"/>
      <c r="QAW279" s="27"/>
      <c r="QAX279" s="27"/>
      <c r="QAY279" s="27"/>
      <c r="QAZ279" s="27"/>
      <c r="QBA279" s="27"/>
      <c r="QBB279" s="27"/>
      <c r="QBC279" s="27"/>
      <c r="QBD279" s="27"/>
      <c r="QBE279" s="27"/>
      <c r="QBF279" s="27"/>
      <c r="QBG279" s="27"/>
      <c r="QBH279" s="27"/>
      <c r="QBI279" s="27"/>
      <c r="QBJ279" s="27"/>
      <c r="QBK279" s="27"/>
      <c r="QBL279" s="27"/>
      <c r="QBM279" s="27"/>
      <c r="QBN279" s="27"/>
      <c r="QBO279" s="27"/>
      <c r="QBP279" s="27"/>
      <c r="QBQ279" s="27"/>
      <c r="QBR279" s="27"/>
      <c r="QBS279" s="27"/>
      <c r="QBT279" s="27"/>
      <c r="QBU279" s="27"/>
      <c r="QBV279" s="27"/>
      <c r="QBW279" s="27"/>
      <c r="QBX279" s="27"/>
      <c r="QBY279" s="27"/>
      <c r="QBZ279" s="27"/>
      <c r="QCA279" s="27"/>
      <c r="QCB279" s="27"/>
      <c r="QCC279" s="27"/>
      <c r="QCD279" s="27"/>
      <c r="QCE279" s="27"/>
      <c r="QCF279" s="27"/>
      <c r="QCG279" s="27"/>
      <c r="QCH279" s="27"/>
      <c r="QCI279" s="27"/>
      <c r="QCJ279" s="27"/>
      <c r="QCK279" s="27"/>
      <c r="QCL279" s="27"/>
      <c r="QCM279" s="27"/>
      <c r="QCN279" s="27"/>
      <c r="QCO279" s="27"/>
      <c r="QCP279" s="27"/>
      <c r="QCQ279" s="27"/>
      <c r="QCR279" s="27"/>
      <c r="QCS279" s="27"/>
      <c r="QCT279" s="27"/>
      <c r="QCU279" s="27"/>
      <c r="QCV279" s="27"/>
      <c r="QCW279" s="27"/>
      <c r="QCX279" s="27"/>
      <c r="QCY279" s="27"/>
      <c r="QCZ279" s="27"/>
      <c r="QDA279" s="27"/>
      <c r="QDB279" s="27"/>
      <c r="QDC279" s="27"/>
      <c r="QDD279" s="27"/>
      <c r="QDE279" s="27"/>
      <c r="QDF279" s="27"/>
      <c r="QDG279" s="27"/>
      <c r="QDH279" s="27"/>
      <c r="QDI279" s="27"/>
      <c r="QDJ279" s="27"/>
      <c r="QDK279" s="27"/>
      <c r="QDL279" s="27"/>
      <c r="QDM279" s="27"/>
      <c r="QDN279" s="27"/>
      <c r="QDO279" s="27"/>
      <c r="QDP279" s="27"/>
      <c r="QDQ279" s="27"/>
      <c r="QDR279" s="27"/>
      <c r="QDS279" s="27"/>
      <c r="QDT279" s="27"/>
      <c r="QDU279" s="27"/>
      <c r="QDV279" s="27"/>
      <c r="QDW279" s="27"/>
      <c r="QDX279" s="27"/>
      <c r="QDY279" s="27"/>
      <c r="QDZ279" s="27"/>
      <c r="QEA279" s="27"/>
      <c r="QEB279" s="27"/>
      <c r="QEC279" s="27"/>
      <c r="QED279" s="27"/>
      <c r="QEE279" s="27"/>
      <c r="QEF279" s="27"/>
      <c r="QEG279" s="27"/>
      <c r="QEH279" s="27"/>
      <c r="QEI279" s="27"/>
      <c r="QEJ279" s="27"/>
      <c r="QEK279" s="27"/>
      <c r="QEL279" s="27"/>
      <c r="QEM279" s="27"/>
      <c r="QEN279" s="27"/>
      <c r="QEO279" s="27"/>
      <c r="QEP279" s="27"/>
      <c r="QEQ279" s="27"/>
      <c r="QER279" s="27"/>
      <c r="QES279" s="27"/>
      <c r="QET279" s="27"/>
      <c r="QEU279" s="27"/>
      <c r="QEV279" s="27"/>
      <c r="QEW279" s="27"/>
      <c r="QEX279" s="27"/>
      <c r="QEY279" s="27"/>
      <c r="QEZ279" s="27"/>
      <c r="QFA279" s="27"/>
      <c r="QFB279" s="27"/>
      <c r="QFC279" s="27"/>
      <c r="QFD279" s="27"/>
      <c r="QFE279" s="27"/>
      <c r="QFF279" s="27"/>
      <c r="QFG279" s="27"/>
      <c r="QFH279" s="27"/>
      <c r="QFI279" s="27"/>
      <c r="QFJ279" s="27"/>
      <c r="QFK279" s="27"/>
      <c r="QFL279" s="27"/>
      <c r="QFM279" s="27"/>
      <c r="QFN279" s="27"/>
      <c r="QFO279" s="27"/>
      <c r="QFP279" s="27"/>
      <c r="QFQ279" s="27"/>
      <c r="QFR279" s="27"/>
      <c r="QFS279" s="27"/>
      <c r="QFT279" s="27"/>
      <c r="QFU279" s="27"/>
      <c r="QFV279" s="27"/>
      <c r="QFW279" s="27"/>
      <c r="QFX279" s="27"/>
      <c r="QFY279" s="27"/>
      <c r="QFZ279" s="27"/>
      <c r="QGA279" s="27"/>
      <c r="QGB279" s="27"/>
      <c r="QGC279" s="27"/>
      <c r="QGD279" s="27"/>
      <c r="QGE279" s="27"/>
      <c r="QGF279" s="27"/>
      <c r="QGG279" s="27"/>
      <c r="QGH279" s="27"/>
      <c r="QGI279" s="27"/>
      <c r="QGJ279" s="27"/>
      <c r="QGK279" s="27"/>
      <c r="QGL279" s="27"/>
      <c r="QGM279" s="27"/>
      <c r="QGN279" s="27"/>
      <c r="QGO279" s="27"/>
      <c r="QGP279" s="27"/>
      <c r="QGQ279" s="27"/>
      <c r="QGR279" s="27"/>
      <c r="QGS279" s="27"/>
      <c r="QGT279" s="27"/>
      <c r="QGU279" s="27"/>
      <c r="QGV279" s="27"/>
      <c r="QGW279" s="27"/>
      <c r="QGX279" s="27"/>
      <c r="QGY279" s="27"/>
      <c r="QGZ279" s="27"/>
      <c r="QHA279" s="27"/>
      <c r="QHB279" s="27"/>
      <c r="QHC279" s="27"/>
      <c r="QHD279" s="27"/>
      <c r="QHE279" s="27"/>
      <c r="QHF279" s="27"/>
      <c r="QHG279" s="27"/>
      <c r="QHH279" s="27"/>
      <c r="QHI279" s="27"/>
      <c r="QHJ279" s="27"/>
      <c r="QHK279" s="27"/>
      <c r="QHL279" s="27"/>
      <c r="QHM279" s="27"/>
      <c r="QHN279" s="27"/>
      <c r="QHO279" s="27"/>
      <c r="QHP279" s="27"/>
      <c r="QHQ279" s="27"/>
      <c r="QHR279" s="27"/>
      <c r="QHS279" s="27"/>
      <c r="QHT279" s="27"/>
      <c r="QHU279" s="27"/>
      <c r="QHV279" s="27"/>
      <c r="QHW279" s="27"/>
      <c r="QHX279" s="27"/>
      <c r="QHY279" s="27"/>
      <c r="QHZ279" s="27"/>
      <c r="QIA279" s="27"/>
      <c r="QIB279" s="27"/>
      <c r="QIC279" s="27"/>
      <c r="QID279" s="27"/>
      <c r="QIE279" s="27"/>
      <c r="QIF279" s="27"/>
      <c r="QIG279" s="27"/>
      <c r="QIH279" s="27"/>
      <c r="QII279" s="27"/>
      <c r="QIJ279" s="27"/>
      <c r="QIK279" s="27"/>
      <c r="QIL279" s="27"/>
      <c r="QIM279" s="27"/>
      <c r="QIN279" s="27"/>
      <c r="QIO279" s="27"/>
      <c r="QIP279" s="27"/>
      <c r="QIQ279" s="27"/>
      <c r="QIR279" s="27"/>
      <c r="QIS279" s="27"/>
      <c r="QIT279" s="27"/>
      <c r="QIU279" s="27"/>
      <c r="QIV279" s="27"/>
      <c r="QIW279" s="27"/>
      <c r="QIX279" s="27"/>
      <c r="QIY279" s="27"/>
      <c r="QIZ279" s="27"/>
      <c r="QJA279" s="27"/>
      <c r="QJB279" s="27"/>
      <c r="QJC279" s="27"/>
      <c r="QJD279" s="27"/>
      <c r="QJE279" s="27"/>
      <c r="QJF279" s="27"/>
      <c r="QJG279" s="27"/>
      <c r="QJH279" s="27"/>
      <c r="QJI279" s="27"/>
      <c r="QJJ279" s="27"/>
      <c r="QJK279" s="27"/>
      <c r="QJL279" s="27"/>
      <c r="QJM279" s="27"/>
      <c r="QJN279" s="27"/>
      <c r="QJO279" s="27"/>
      <c r="QJP279" s="27"/>
      <c r="QJQ279" s="27"/>
      <c r="QJR279" s="27"/>
      <c r="QJS279" s="27"/>
      <c r="QJT279" s="27"/>
      <c r="QJU279" s="27"/>
      <c r="QJV279" s="27"/>
      <c r="QJW279" s="27"/>
      <c r="QJX279" s="27"/>
      <c r="QJY279" s="27"/>
      <c r="QJZ279" s="27"/>
      <c r="QKA279" s="27"/>
      <c r="QKB279" s="27"/>
      <c r="QKC279" s="27"/>
      <c r="QKD279" s="27"/>
      <c r="QKE279" s="27"/>
      <c r="QKF279" s="27"/>
      <c r="QKG279" s="27"/>
      <c r="QKH279" s="27"/>
      <c r="QKI279" s="27"/>
      <c r="QKJ279" s="27"/>
      <c r="QKK279" s="27"/>
      <c r="QKL279" s="27"/>
      <c r="QKM279" s="27"/>
      <c r="QKN279" s="27"/>
      <c r="QKO279" s="27"/>
      <c r="QKP279" s="27"/>
      <c r="QKQ279" s="27"/>
      <c r="QKR279" s="27"/>
      <c r="QKS279" s="27"/>
      <c r="QKT279" s="27"/>
      <c r="QKU279" s="27"/>
      <c r="QKV279" s="27"/>
      <c r="QKW279" s="27"/>
      <c r="QKX279" s="27"/>
      <c r="QKY279" s="27"/>
      <c r="QKZ279" s="27"/>
      <c r="QLA279" s="27"/>
      <c r="QLB279" s="27"/>
      <c r="QLC279" s="27"/>
      <c r="QLD279" s="27"/>
      <c r="QLE279" s="27"/>
      <c r="QLF279" s="27"/>
      <c r="QLG279" s="27"/>
      <c r="QLH279" s="27"/>
      <c r="QLI279" s="27"/>
      <c r="QLJ279" s="27"/>
      <c r="QLK279" s="27"/>
      <c r="QLL279" s="27"/>
      <c r="QLM279" s="27"/>
      <c r="QLN279" s="27"/>
      <c r="QLO279" s="27"/>
      <c r="QLP279" s="27"/>
      <c r="QLQ279" s="27"/>
      <c r="QLR279" s="27"/>
      <c r="QLS279" s="27"/>
      <c r="QLT279" s="27"/>
      <c r="QLU279" s="27"/>
      <c r="QLV279" s="27"/>
      <c r="QLW279" s="27"/>
      <c r="QLX279" s="27"/>
      <c r="QLY279" s="27"/>
      <c r="QLZ279" s="27"/>
      <c r="QMA279" s="27"/>
      <c r="QMB279" s="27"/>
      <c r="QMC279" s="27"/>
      <c r="QMD279" s="27"/>
      <c r="QME279" s="27"/>
      <c r="QMF279" s="27"/>
      <c r="QMG279" s="27"/>
      <c r="QMH279" s="27"/>
      <c r="QMI279" s="27"/>
      <c r="QMJ279" s="27"/>
      <c r="QMK279" s="27"/>
      <c r="QML279" s="27"/>
      <c r="QMM279" s="27"/>
      <c r="QMN279" s="27"/>
      <c r="QMO279" s="27"/>
      <c r="QMP279" s="27"/>
      <c r="QMQ279" s="27"/>
      <c r="QMR279" s="27"/>
      <c r="QMS279" s="27"/>
      <c r="QMT279" s="27"/>
      <c r="QMU279" s="27"/>
      <c r="QMV279" s="27"/>
      <c r="QMW279" s="27"/>
      <c r="QMX279" s="27"/>
      <c r="QMY279" s="27"/>
      <c r="QMZ279" s="27"/>
      <c r="QNA279" s="27"/>
      <c r="QNB279" s="27"/>
      <c r="QNC279" s="27"/>
      <c r="QND279" s="27"/>
      <c r="QNE279" s="27"/>
      <c r="QNF279" s="27"/>
      <c r="QNG279" s="27"/>
      <c r="QNH279" s="27"/>
      <c r="QNI279" s="27"/>
      <c r="QNJ279" s="27"/>
      <c r="QNK279" s="27"/>
      <c r="QNL279" s="27"/>
      <c r="QNM279" s="27"/>
      <c r="QNN279" s="27"/>
      <c r="QNO279" s="27"/>
      <c r="QNP279" s="27"/>
      <c r="QNQ279" s="27"/>
      <c r="QNR279" s="27"/>
      <c r="QNS279" s="27"/>
      <c r="QNT279" s="27"/>
      <c r="QNU279" s="27"/>
      <c r="QNV279" s="27"/>
      <c r="QNW279" s="27"/>
      <c r="QNX279" s="27"/>
      <c r="QNY279" s="27"/>
      <c r="QNZ279" s="27"/>
      <c r="QOA279" s="27"/>
      <c r="QOB279" s="27"/>
      <c r="QOC279" s="27"/>
      <c r="QOD279" s="27"/>
      <c r="QOE279" s="27"/>
      <c r="QOF279" s="27"/>
      <c r="QOG279" s="27"/>
      <c r="QOH279" s="27"/>
      <c r="QOI279" s="27"/>
      <c r="QOJ279" s="27"/>
      <c r="QOK279" s="27"/>
      <c r="QOL279" s="27"/>
      <c r="QOM279" s="27"/>
      <c r="QON279" s="27"/>
      <c r="QOO279" s="27"/>
      <c r="QOP279" s="27"/>
      <c r="QOQ279" s="27"/>
      <c r="QOR279" s="27"/>
      <c r="QOS279" s="27"/>
      <c r="QOT279" s="27"/>
      <c r="QOU279" s="27"/>
      <c r="QOV279" s="27"/>
      <c r="QOW279" s="27"/>
      <c r="QOX279" s="27"/>
      <c r="QOY279" s="27"/>
      <c r="QOZ279" s="27"/>
      <c r="QPA279" s="27"/>
      <c r="QPB279" s="27"/>
      <c r="QPC279" s="27"/>
      <c r="QPD279" s="27"/>
      <c r="QPE279" s="27"/>
      <c r="QPF279" s="27"/>
      <c r="QPG279" s="27"/>
      <c r="QPH279" s="27"/>
      <c r="QPI279" s="27"/>
      <c r="QPJ279" s="27"/>
      <c r="QPK279" s="27"/>
      <c r="QPL279" s="27"/>
      <c r="QPM279" s="27"/>
      <c r="QPN279" s="27"/>
      <c r="QPO279" s="27"/>
      <c r="QPP279" s="27"/>
      <c r="QPQ279" s="27"/>
      <c r="QPR279" s="27"/>
      <c r="QPS279" s="27"/>
      <c r="QPT279" s="27"/>
      <c r="QPU279" s="27"/>
      <c r="QPV279" s="27"/>
      <c r="QPW279" s="27"/>
      <c r="QPX279" s="27"/>
      <c r="QPY279" s="27"/>
      <c r="QPZ279" s="27"/>
      <c r="QQA279" s="27"/>
      <c r="QQB279" s="27"/>
      <c r="QQC279" s="27"/>
      <c r="QQD279" s="27"/>
      <c r="QQE279" s="27"/>
      <c r="QQF279" s="27"/>
      <c r="QQG279" s="27"/>
      <c r="QQH279" s="27"/>
      <c r="QQI279" s="27"/>
      <c r="QQJ279" s="27"/>
      <c r="QQK279" s="27"/>
      <c r="QQL279" s="27"/>
      <c r="QQM279" s="27"/>
      <c r="QQN279" s="27"/>
      <c r="QQO279" s="27"/>
      <c r="QQP279" s="27"/>
      <c r="QQQ279" s="27"/>
      <c r="QQR279" s="27"/>
      <c r="QQS279" s="27"/>
      <c r="QQT279" s="27"/>
      <c r="QQU279" s="27"/>
      <c r="QQV279" s="27"/>
      <c r="QQW279" s="27"/>
      <c r="QQX279" s="27"/>
      <c r="QQY279" s="27"/>
      <c r="QQZ279" s="27"/>
      <c r="QRA279" s="27"/>
      <c r="QRB279" s="27"/>
      <c r="QRC279" s="27"/>
      <c r="QRD279" s="27"/>
      <c r="QRE279" s="27"/>
      <c r="QRF279" s="27"/>
      <c r="QRG279" s="27"/>
      <c r="QRH279" s="27"/>
      <c r="QRI279" s="27"/>
      <c r="QRJ279" s="27"/>
      <c r="QRK279" s="27"/>
      <c r="QRL279" s="27"/>
      <c r="QRM279" s="27"/>
      <c r="QRN279" s="27"/>
      <c r="QRO279" s="27"/>
      <c r="QRP279" s="27"/>
      <c r="QRQ279" s="27"/>
      <c r="QRR279" s="27"/>
      <c r="QRS279" s="27"/>
      <c r="QRT279" s="27"/>
      <c r="QRU279" s="27"/>
      <c r="QRV279" s="27"/>
      <c r="QRW279" s="27"/>
      <c r="QRX279" s="27"/>
      <c r="QRY279" s="27"/>
      <c r="QRZ279" s="27"/>
      <c r="QSA279" s="27"/>
      <c r="QSB279" s="27"/>
      <c r="QSC279" s="27"/>
      <c r="QSD279" s="27"/>
      <c r="QSE279" s="27"/>
      <c r="QSF279" s="27"/>
      <c r="QSG279" s="27"/>
      <c r="QSH279" s="27"/>
      <c r="QSI279" s="27"/>
      <c r="QSJ279" s="27"/>
      <c r="QSK279" s="27"/>
      <c r="QSL279" s="27"/>
      <c r="QSM279" s="27"/>
      <c r="QSN279" s="27"/>
      <c r="QSO279" s="27"/>
      <c r="QSP279" s="27"/>
      <c r="QSQ279" s="27"/>
      <c r="QSR279" s="27"/>
      <c r="QSS279" s="27"/>
      <c r="QST279" s="27"/>
      <c r="QSU279" s="27"/>
      <c r="QSV279" s="27"/>
      <c r="QSW279" s="27"/>
      <c r="QSX279" s="27"/>
      <c r="QSY279" s="27"/>
      <c r="QSZ279" s="27"/>
      <c r="QTA279" s="27"/>
      <c r="QTB279" s="27"/>
      <c r="QTC279" s="27"/>
      <c r="QTD279" s="27"/>
      <c r="QTE279" s="27"/>
      <c r="QTF279" s="27"/>
      <c r="QTG279" s="27"/>
      <c r="QTH279" s="27"/>
      <c r="QTI279" s="27"/>
      <c r="QTJ279" s="27"/>
      <c r="QTK279" s="27"/>
      <c r="QTL279" s="27"/>
      <c r="QTM279" s="27"/>
      <c r="QTN279" s="27"/>
      <c r="QTO279" s="27"/>
      <c r="QTP279" s="27"/>
      <c r="QTQ279" s="27"/>
      <c r="QTR279" s="27"/>
      <c r="QTS279" s="27"/>
      <c r="QTT279" s="27"/>
      <c r="QTU279" s="27"/>
      <c r="QTV279" s="27"/>
      <c r="QTW279" s="27"/>
      <c r="QTX279" s="27"/>
      <c r="QTY279" s="27"/>
      <c r="QTZ279" s="27"/>
      <c r="QUA279" s="27"/>
      <c r="QUB279" s="27"/>
      <c r="QUC279" s="27"/>
      <c r="QUD279" s="27"/>
      <c r="QUE279" s="27"/>
      <c r="QUF279" s="27"/>
      <c r="QUG279" s="27"/>
      <c r="QUH279" s="27"/>
      <c r="QUI279" s="27"/>
      <c r="QUJ279" s="27"/>
      <c r="QUK279" s="27"/>
      <c r="QUL279" s="27"/>
      <c r="QUM279" s="27"/>
      <c r="QUN279" s="27"/>
      <c r="QUO279" s="27"/>
      <c r="QUP279" s="27"/>
      <c r="QUQ279" s="27"/>
      <c r="QUR279" s="27"/>
      <c r="QUS279" s="27"/>
      <c r="QUT279" s="27"/>
      <c r="QUU279" s="27"/>
      <c r="QUV279" s="27"/>
      <c r="QUW279" s="27"/>
      <c r="QUX279" s="27"/>
      <c r="QUY279" s="27"/>
      <c r="QUZ279" s="27"/>
      <c r="QVA279" s="27"/>
      <c r="QVB279" s="27"/>
      <c r="QVC279" s="27"/>
      <c r="QVD279" s="27"/>
      <c r="QVE279" s="27"/>
      <c r="QVF279" s="27"/>
      <c r="QVG279" s="27"/>
      <c r="QVH279" s="27"/>
      <c r="QVI279" s="27"/>
      <c r="QVJ279" s="27"/>
      <c r="QVK279" s="27"/>
      <c r="QVL279" s="27"/>
      <c r="QVM279" s="27"/>
      <c r="QVN279" s="27"/>
      <c r="QVO279" s="27"/>
      <c r="QVP279" s="27"/>
      <c r="QVQ279" s="27"/>
      <c r="QVR279" s="27"/>
      <c r="QVS279" s="27"/>
      <c r="QVT279" s="27"/>
      <c r="QVU279" s="27"/>
      <c r="QVV279" s="27"/>
      <c r="QVW279" s="27"/>
      <c r="QVX279" s="27"/>
      <c r="QVY279" s="27"/>
      <c r="QVZ279" s="27"/>
      <c r="QWA279" s="27"/>
      <c r="QWB279" s="27"/>
      <c r="QWC279" s="27"/>
      <c r="QWD279" s="27"/>
      <c r="QWE279" s="27"/>
      <c r="QWF279" s="27"/>
      <c r="QWG279" s="27"/>
      <c r="QWH279" s="27"/>
      <c r="QWI279" s="27"/>
      <c r="QWJ279" s="27"/>
      <c r="QWK279" s="27"/>
      <c r="QWL279" s="27"/>
      <c r="QWM279" s="27"/>
      <c r="QWN279" s="27"/>
      <c r="QWO279" s="27"/>
      <c r="QWP279" s="27"/>
      <c r="QWQ279" s="27"/>
      <c r="QWR279" s="27"/>
      <c r="QWS279" s="27"/>
      <c r="QWT279" s="27"/>
      <c r="QWU279" s="27"/>
      <c r="QWV279" s="27"/>
      <c r="QWW279" s="27"/>
      <c r="QWX279" s="27"/>
      <c r="QWY279" s="27"/>
      <c r="QWZ279" s="27"/>
      <c r="QXA279" s="27"/>
      <c r="QXB279" s="27"/>
      <c r="QXC279" s="27"/>
      <c r="QXD279" s="27"/>
      <c r="QXE279" s="27"/>
      <c r="QXF279" s="27"/>
      <c r="QXG279" s="27"/>
      <c r="QXH279" s="27"/>
      <c r="QXI279" s="27"/>
      <c r="QXJ279" s="27"/>
      <c r="QXK279" s="27"/>
      <c r="QXL279" s="27"/>
      <c r="QXM279" s="27"/>
      <c r="QXN279" s="27"/>
      <c r="QXO279" s="27"/>
      <c r="QXP279" s="27"/>
      <c r="QXQ279" s="27"/>
      <c r="QXR279" s="27"/>
      <c r="QXS279" s="27"/>
      <c r="QXT279" s="27"/>
      <c r="QXU279" s="27"/>
      <c r="QXV279" s="27"/>
      <c r="QXW279" s="27"/>
      <c r="QXX279" s="27"/>
      <c r="QXY279" s="27"/>
      <c r="QXZ279" s="27"/>
      <c r="QYA279" s="27"/>
      <c r="QYB279" s="27"/>
      <c r="QYC279" s="27"/>
      <c r="QYD279" s="27"/>
      <c r="QYE279" s="27"/>
      <c r="QYF279" s="27"/>
      <c r="QYG279" s="27"/>
      <c r="QYH279" s="27"/>
      <c r="QYI279" s="27"/>
      <c r="QYJ279" s="27"/>
      <c r="QYK279" s="27"/>
      <c r="QYL279" s="27"/>
      <c r="QYM279" s="27"/>
      <c r="QYN279" s="27"/>
      <c r="QYO279" s="27"/>
      <c r="QYP279" s="27"/>
      <c r="QYQ279" s="27"/>
      <c r="QYR279" s="27"/>
      <c r="QYS279" s="27"/>
      <c r="QYT279" s="27"/>
      <c r="QYU279" s="27"/>
      <c r="QYV279" s="27"/>
      <c r="QYW279" s="27"/>
      <c r="QYX279" s="27"/>
      <c r="QYY279" s="27"/>
      <c r="QYZ279" s="27"/>
      <c r="QZA279" s="27"/>
      <c r="QZB279" s="27"/>
      <c r="QZC279" s="27"/>
      <c r="QZD279" s="27"/>
      <c r="QZE279" s="27"/>
      <c r="QZF279" s="27"/>
      <c r="QZG279" s="27"/>
      <c r="QZH279" s="27"/>
      <c r="QZI279" s="27"/>
      <c r="QZJ279" s="27"/>
      <c r="QZK279" s="27"/>
      <c r="QZL279" s="27"/>
      <c r="QZM279" s="27"/>
      <c r="QZN279" s="27"/>
      <c r="QZO279" s="27"/>
      <c r="QZP279" s="27"/>
      <c r="QZQ279" s="27"/>
      <c r="QZR279" s="27"/>
      <c r="QZS279" s="27"/>
      <c r="QZT279" s="27"/>
      <c r="QZU279" s="27"/>
      <c r="QZV279" s="27"/>
      <c r="QZW279" s="27"/>
      <c r="QZX279" s="27"/>
      <c r="QZY279" s="27"/>
      <c r="QZZ279" s="27"/>
      <c r="RAA279" s="27"/>
      <c r="RAB279" s="27"/>
      <c r="RAC279" s="27"/>
      <c r="RAD279" s="27"/>
      <c r="RAE279" s="27"/>
      <c r="RAF279" s="27"/>
      <c r="RAG279" s="27"/>
      <c r="RAH279" s="27"/>
      <c r="RAI279" s="27"/>
      <c r="RAJ279" s="27"/>
      <c r="RAK279" s="27"/>
      <c r="RAL279" s="27"/>
      <c r="RAM279" s="27"/>
      <c r="RAN279" s="27"/>
      <c r="RAO279" s="27"/>
      <c r="RAP279" s="27"/>
      <c r="RAQ279" s="27"/>
      <c r="RAR279" s="27"/>
      <c r="RAS279" s="27"/>
      <c r="RAT279" s="27"/>
      <c r="RAU279" s="27"/>
      <c r="RAV279" s="27"/>
      <c r="RAW279" s="27"/>
      <c r="RAX279" s="27"/>
      <c r="RAY279" s="27"/>
      <c r="RAZ279" s="27"/>
      <c r="RBA279" s="27"/>
      <c r="RBB279" s="27"/>
      <c r="RBC279" s="27"/>
      <c r="RBD279" s="27"/>
      <c r="RBE279" s="27"/>
      <c r="RBF279" s="27"/>
      <c r="RBG279" s="27"/>
      <c r="RBH279" s="27"/>
      <c r="RBI279" s="27"/>
      <c r="RBJ279" s="27"/>
      <c r="RBK279" s="27"/>
      <c r="RBL279" s="27"/>
      <c r="RBM279" s="27"/>
      <c r="RBN279" s="27"/>
      <c r="RBO279" s="27"/>
      <c r="RBP279" s="27"/>
      <c r="RBQ279" s="27"/>
      <c r="RBR279" s="27"/>
      <c r="RBS279" s="27"/>
      <c r="RBT279" s="27"/>
      <c r="RBU279" s="27"/>
      <c r="RBV279" s="27"/>
      <c r="RBW279" s="27"/>
      <c r="RBX279" s="27"/>
      <c r="RBY279" s="27"/>
      <c r="RBZ279" s="27"/>
      <c r="RCA279" s="27"/>
      <c r="RCB279" s="27"/>
      <c r="RCC279" s="27"/>
      <c r="RCD279" s="27"/>
      <c r="RCE279" s="27"/>
      <c r="RCF279" s="27"/>
      <c r="RCG279" s="27"/>
      <c r="RCH279" s="27"/>
      <c r="RCI279" s="27"/>
      <c r="RCJ279" s="27"/>
      <c r="RCK279" s="27"/>
      <c r="RCL279" s="27"/>
      <c r="RCM279" s="27"/>
      <c r="RCN279" s="27"/>
      <c r="RCO279" s="27"/>
      <c r="RCP279" s="27"/>
      <c r="RCQ279" s="27"/>
      <c r="RCR279" s="27"/>
      <c r="RCS279" s="27"/>
      <c r="RCT279" s="27"/>
      <c r="RCU279" s="27"/>
      <c r="RCV279" s="27"/>
      <c r="RCW279" s="27"/>
      <c r="RCX279" s="27"/>
      <c r="RCY279" s="27"/>
      <c r="RCZ279" s="27"/>
      <c r="RDA279" s="27"/>
      <c r="RDB279" s="27"/>
      <c r="RDC279" s="27"/>
      <c r="RDD279" s="27"/>
      <c r="RDE279" s="27"/>
      <c r="RDF279" s="27"/>
      <c r="RDG279" s="27"/>
      <c r="RDH279" s="27"/>
      <c r="RDI279" s="27"/>
      <c r="RDJ279" s="27"/>
      <c r="RDK279" s="27"/>
      <c r="RDL279" s="27"/>
      <c r="RDM279" s="27"/>
      <c r="RDN279" s="27"/>
      <c r="RDO279" s="27"/>
      <c r="RDP279" s="27"/>
      <c r="RDQ279" s="27"/>
      <c r="RDR279" s="27"/>
      <c r="RDS279" s="27"/>
      <c r="RDT279" s="27"/>
      <c r="RDU279" s="27"/>
      <c r="RDV279" s="27"/>
      <c r="RDW279" s="27"/>
      <c r="RDX279" s="27"/>
      <c r="RDY279" s="27"/>
      <c r="RDZ279" s="27"/>
      <c r="REA279" s="27"/>
      <c r="REB279" s="27"/>
      <c r="REC279" s="27"/>
      <c r="RED279" s="27"/>
      <c r="REE279" s="27"/>
      <c r="REF279" s="27"/>
      <c r="REG279" s="27"/>
      <c r="REH279" s="27"/>
      <c r="REI279" s="27"/>
      <c r="REJ279" s="27"/>
      <c r="REK279" s="27"/>
      <c r="REL279" s="27"/>
      <c r="REM279" s="27"/>
      <c r="REN279" s="27"/>
      <c r="REO279" s="27"/>
      <c r="REP279" s="27"/>
      <c r="REQ279" s="27"/>
      <c r="RER279" s="27"/>
      <c r="RES279" s="27"/>
      <c r="RET279" s="27"/>
      <c r="REU279" s="27"/>
      <c r="REV279" s="27"/>
      <c r="REW279" s="27"/>
      <c r="REX279" s="27"/>
      <c r="REY279" s="27"/>
      <c r="REZ279" s="27"/>
      <c r="RFA279" s="27"/>
      <c r="RFB279" s="27"/>
      <c r="RFC279" s="27"/>
      <c r="RFD279" s="27"/>
      <c r="RFE279" s="27"/>
      <c r="RFF279" s="27"/>
      <c r="RFG279" s="27"/>
      <c r="RFH279" s="27"/>
      <c r="RFI279" s="27"/>
      <c r="RFJ279" s="27"/>
      <c r="RFK279" s="27"/>
      <c r="RFL279" s="27"/>
      <c r="RFM279" s="27"/>
      <c r="RFN279" s="27"/>
      <c r="RFO279" s="27"/>
      <c r="RFP279" s="27"/>
      <c r="RFQ279" s="27"/>
      <c r="RFR279" s="27"/>
      <c r="RFS279" s="27"/>
      <c r="RFT279" s="27"/>
      <c r="RFU279" s="27"/>
      <c r="RFV279" s="27"/>
      <c r="RFW279" s="27"/>
      <c r="RFX279" s="27"/>
      <c r="RFY279" s="27"/>
      <c r="RFZ279" s="27"/>
      <c r="RGA279" s="27"/>
      <c r="RGB279" s="27"/>
      <c r="RGC279" s="27"/>
      <c r="RGD279" s="27"/>
      <c r="RGE279" s="27"/>
      <c r="RGF279" s="27"/>
      <c r="RGG279" s="27"/>
      <c r="RGH279" s="27"/>
      <c r="RGI279" s="27"/>
      <c r="RGJ279" s="27"/>
      <c r="RGK279" s="27"/>
      <c r="RGL279" s="27"/>
      <c r="RGM279" s="27"/>
      <c r="RGN279" s="27"/>
      <c r="RGO279" s="27"/>
      <c r="RGP279" s="27"/>
      <c r="RGQ279" s="27"/>
      <c r="RGR279" s="27"/>
      <c r="RGS279" s="27"/>
      <c r="RGT279" s="27"/>
      <c r="RGU279" s="27"/>
      <c r="RGV279" s="27"/>
      <c r="RGW279" s="27"/>
      <c r="RGX279" s="27"/>
      <c r="RGY279" s="27"/>
      <c r="RGZ279" s="27"/>
      <c r="RHA279" s="27"/>
      <c r="RHB279" s="27"/>
      <c r="RHC279" s="27"/>
      <c r="RHD279" s="27"/>
      <c r="RHE279" s="27"/>
      <c r="RHF279" s="27"/>
      <c r="RHG279" s="27"/>
      <c r="RHH279" s="27"/>
      <c r="RHI279" s="27"/>
      <c r="RHJ279" s="27"/>
      <c r="RHK279" s="27"/>
      <c r="RHL279" s="27"/>
      <c r="RHM279" s="27"/>
      <c r="RHN279" s="27"/>
      <c r="RHO279" s="27"/>
      <c r="RHP279" s="27"/>
      <c r="RHQ279" s="27"/>
      <c r="RHR279" s="27"/>
      <c r="RHS279" s="27"/>
      <c r="RHT279" s="27"/>
      <c r="RHU279" s="27"/>
      <c r="RHV279" s="27"/>
      <c r="RHW279" s="27"/>
      <c r="RHX279" s="27"/>
      <c r="RHY279" s="27"/>
      <c r="RHZ279" s="27"/>
      <c r="RIA279" s="27"/>
      <c r="RIB279" s="27"/>
      <c r="RIC279" s="27"/>
      <c r="RID279" s="27"/>
      <c r="RIE279" s="27"/>
      <c r="RIF279" s="27"/>
      <c r="RIG279" s="27"/>
      <c r="RIH279" s="27"/>
      <c r="RII279" s="27"/>
      <c r="RIJ279" s="27"/>
      <c r="RIK279" s="27"/>
      <c r="RIL279" s="27"/>
      <c r="RIM279" s="27"/>
      <c r="RIN279" s="27"/>
      <c r="RIO279" s="27"/>
      <c r="RIP279" s="27"/>
      <c r="RIQ279" s="27"/>
      <c r="RIR279" s="27"/>
      <c r="RIS279" s="27"/>
      <c r="RIT279" s="27"/>
      <c r="RIU279" s="27"/>
      <c r="RIV279" s="27"/>
      <c r="RIW279" s="27"/>
      <c r="RIX279" s="27"/>
      <c r="RIY279" s="27"/>
      <c r="RIZ279" s="27"/>
      <c r="RJA279" s="27"/>
      <c r="RJB279" s="27"/>
      <c r="RJC279" s="27"/>
      <c r="RJD279" s="27"/>
      <c r="RJE279" s="27"/>
      <c r="RJF279" s="27"/>
      <c r="RJG279" s="27"/>
      <c r="RJH279" s="27"/>
      <c r="RJI279" s="27"/>
      <c r="RJJ279" s="27"/>
      <c r="RJK279" s="27"/>
      <c r="RJL279" s="27"/>
      <c r="RJM279" s="27"/>
      <c r="RJN279" s="27"/>
      <c r="RJO279" s="27"/>
      <c r="RJP279" s="27"/>
      <c r="RJQ279" s="27"/>
      <c r="RJR279" s="27"/>
      <c r="RJS279" s="27"/>
      <c r="RJT279" s="27"/>
      <c r="RJU279" s="27"/>
      <c r="RJV279" s="27"/>
      <c r="RJW279" s="27"/>
      <c r="RJX279" s="27"/>
      <c r="RJY279" s="27"/>
      <c r="RJZ279" s="27"/>
      <c r="RKA279" s="27"/>
      <c r="RKB279" s="27"/>
      <c r="RKC279" s="27"/>
      <c r="RKD279" s="27"/>
      <c r="RKE279" s="27"/>
      <c r="RKF279" s="27"/>
      <c r="RKG279" s="27"/>
      <c r="RKH279" s="27"/>
      <c r="RKI279" s="27"/>
      <c r="RKJ279" s="27"/>
      <c r="RKK279" s="27"/>
      <c r="RKL279" s="27"/>
      <c r="RKM279" s="27"/>
      <c r="RKN279" s="27"/>
      <c r="RKO279" s="27"/>
      <c r="RKP279" s="27"/>
      <c r="RKQ279" s="27"/>
      <c r="RKR279" s="27"/>
      <c r="RKS279" s="27"/>
      <c r="RKT279" s="27"/>
      <c r="RKU279" s="27"/>
      <c r="RKV279" s="27"/>
      <c r="RKW279" s="27"/>
      <c r="RKX279" s="27"/>
      <c r="RKY279" s="27"/>
      <c r="RKZ279" s="27"/>
      <c r="RLA279" s="27"/>
      <c r="RLB279" s="27"/>
      <c r="RLC279" s="27"/>
      <c r="RLD279" s="27"/>
      <c r="RLE279" s="27"/>
      <c r="RLF279" s="27"/>
      <c r="RLG279" s="27"/>
      <c r="RLH279" s="27"/>
      <c r="RLI279" s="27"/>
      <c r="RLJ279" s="27"/>
      <c r="RLK279" s="27"/>
      <c r="RLL279" s="27"/>
      <c r="RLM279" s="27"/>
      <c r="RLN279" s="27"/>
      <c r="RLO279" s="27"/>
      <c r="RLP279" s="27"/>
      <c r="RLQ279" s="27"/>
      <c r="RLR279" s="27"/>
      <c r="RLS279" s="27"/>
      <c r="RLT279" s="27"/>
      <c r="RLU279" s="27"/>
      <c r="RLV279" s="27"/>
      <c r="RLW279" s="27"/>
      <c r="RLX279" s="27"/>
      <c r="RLY279" s="27"/>
      <c r="RLZ279" s="27"/>
      <c r="RMA279" s="27"/>
      <c r="RMB279" s="27"/>
      <c r="RMC279" s="27"/>
      <c r="RMD279" s="27"/>
      <c r="RME279" s="27"/>
      <c r="RMF279" s="27"/>
      <c r="RMG279" s="27"/>
      <c r="RMH279" s="27"/>
      <c r="RMI279" s="27"/>
      <c r="RMJ279" s="27"/>
      <c r="RMK279" s="27"/>
      <c r="RML279" s="27"/>
      <c r="RMM279" s="27"/>
      <c r="RMN279" s="27"/>
      <c r="RMO279" s="27"/>
      <c r="RMP279" s="27"/>
      <c r="RMQ279" s="27"/>
      <c r="RMR279" s="27"/>
      <c r="RMS279" s="27"/>
      <c r="RMT279" s="27"/>
      <c r="RMU279" s="27"/>
      <c r="RMV279" s="27"/>
      <c r="RMW279" s="27"/>
      <c r="RMX279" s="27"/>
      <c r="RMY279" s="27"/>
      <c r="RMZ279" s="27"/>
      <c r="RNA279" s="27"/>
      <c r="RNB279" s="27"/>
      <c r="RNC279" s="27"/>
      <c r="RND279" s="27"/>
      <c r="RNE279" s="27"/>
      <c r="RNF279" s="27"/>
      <c r="RNG279" s="27"/>
      <c r="RNH279" s="27"/>
      <c r="RNI279" s="27"/>
      <c r="RNJ279" s="27"/>
      <c r="RNK279" s="27"/>
      <c r="RNL279" s="27"/>
      <c r="RNM279" s="27"/>
      <c r="RNN279" s="27"/>
      <c r="RNO279" s="27"/>
      <c r="RNP279" s="27"/>
      <c r="RNQ279" s="27"/>
      <c r="RNR279" s="27"/>
      <c r="RNS279" s="27"/>
      <c r="RNT279" s="27"/>
      <c r="RNU279" s="27"/>
      <c r="RNV279" s="27"/>
      <c r="RNW279" s="27"/>
      <c r="RNX279" s="27"/>
      <c r="RNY279" s="27"/>
      <c r="RNZ279" s="27"/>
      <c r="ROA279" s="27"/>
      <c r="ROB279" s="27"/>
      <c r="ROC279" s="27"/>
      <c r="ROD279" s="27"/>
      <c r="ROE279" s="27"/>
      <c r="ROF279" s="27"/>
      <c r="ROG279" s="27"/>
      <c r="ROH279" s="27"/>
      <c r="ROI279" s="27"/>
      <c r="ROJ279" s="27"/>
      <c r="ROK279" s="27"/>
      <c r="ROL279" s="27"/>
      <c r="ROM279" s="27"/>
      <c r="RON279" s="27"/>
      <c r="ROO279" s="27"/>
      <c r="ROP279" s="27"/>
      <c r="ROQ279" s="27"/>
      <c r="ROR279" s="27"/>
      <c r="ROS279" s="27"/>
      <c r="ROT279" s="27"/>
      <c r="ROU279" s="27"/>
      <c r="ROV279" s="27"/>
      <c r="ROW279" s="27"/>
      <c r="ROX279" s="27"/>
      <c r="ROY279" s="27"/>
      <c r="ROZ279" s="27"/>
      <c r="RPA279" s="27"/>
      <c r="RPB279" s="27"/>
      <c r="RPC279" s="27"/>
      <c r="RPD279" s="27"/>
      <c r="RPE279" s="27"/>
      <c r="RPF279" s="27"/>
      <c r="RPG279" s="27"/>
      <c r="RPH279" s="27"/>
      <c r="RPI279" s="27"/>
      <c r="RPJ279" s="27"/>
      <c r="RPK279" s="27"/>
      <c r="RPL279" s="27"/>
      <c r="RPM279" s="27"/>
      <c r="RPN279" s="27"/>
      <c r="RPO279" s="27"/>
      <c r="RPP279" s="27"/>
      <c r="RPQ279" s="27"/>
      <c r="RPR279" s="27"/>
      <c r="RPS279" s="27"/>
      <c r="RPT279" s="27"/>
      <c r="RPU279" s="27"/>
      <c r="RPV279" s="27"/>
      <c r="RPW279" s="27"/>
      <c r="RPX279" s="27"/>
      <c r="RPY279" s="27"/>
      <c r="RPZ279" s="27"/>
      <c r="RQA279" s="27"/>
      <c r="RQB279" s="27"/>
      <c r="RQC279" s="27"/>
      <c r="RQD279" s="27"/>
      <c r="RQE279" s="27"/>
      <c r="RQF279" s="27"/>
      <c r="RQG279" s="27"/>
      <c r="RQH279" s="27"/>
      <c r="RQI279" s="27"/>
      <c r="RQJ279" s="27"/>
      <c r="RQK279" s="27"/>
      <c r="RQL279" s="27"/>
      <c r="RQM279" s="27"/>
      <c r="RQN279" s="27"/>
      <c r="RQO279" s="27"/>
      <c r="RQP279" s="27"/>
      <c r="RQQ279" s="27"/>
      <c r="RQR279" s="27"/>
      <c r="RQS279" s="27"/>
      <c r="RQT279" s="27"/>
      <c r="RQU279" s="27"/>
      <c r="RQV279" s="27"/>
      <c r="RQW279" s="27"/>
      <c r="RQX279" s="27"/>
      <c r="RQY279" s="27"/>
      <c r="RQZ279" s="27"/>
      <c r="RRA279" s="27"/>
      <c r="RRB279" s="27"/>
      <c r="RRC279" s="27"/>
      <c r="RRD279" s="27"/>
      <c r="RRE279" s="27"/>
      <c r="RRF279" s="27"/>
      <c r="RRG279" s="27"/>
      <c r="RRH279" s="27"/>
      <c r="RRI279" s="27"/>
      <c r="RRJ279" s="27"/>
      <c r="RRK279" s="27"/>
      <c r="RRL279" s="27"/>
      <c r="RRM279" s="27"/>
      <c r="RRN279" s="27"/>
      <c r="RRO279" s="27"/>
      <c r="RRP279" s="27"/>
      <c r="RRQ279" s="27"/>
      <c r="RRR279" s="27"/>
      <c r="RRS279" s="27"/>
      <c r="RRT279" s="27"/>
      <c r="RRU279" s="27"/>
      <c r="RRV279" s="27"/>
      <c r="RRW279" s="27"/>
      <c r="RRX279" s="27"/>
      <c r="RRY279" s="27"/>
      <c r="RRZ279" s="27"/>
      <c r="RSA279" s="27"/>
      <c r="RSB279" s="27"/>
      <c r="RSC279" s="27"/>
      <c r="RSD279" s="27"/>
      <c r="RSE279" s="27"/>
      <c r="RSF279" s="27"/>
      <c r="RSG279" s="27"/>
      <c r="RSH279" s="27"/>
      <c r="RSI279" s="27"/>
      <c r="RSJ279" s="27"/>
      <c r="RSK279" s="27"/>
      <c r="RSL279" s="27"/>
      <c r="RSM279" s="27"/>
      <c r="RSN279" s="27"/>
      <c r="RSO279" s="27"/>
      <c r="RSP279" s="27"/>
      <c r="RSQ279" s="27"/>
      <c r="RSR279" s="27"/>
      <c r="RSS279" s="27"/>
      <c r="RST279" s="27"/>
      <c r="RSU279" s="27"/>
      <c r="RSV279" s="27"/>
      <c r="RSW279" s="27"/>
      <c r="RSX279" s="27"/>
      <c r="RSY279" s="27"/>
      <c r="RSZ279" s="27"/>
      <c r="RTA279" s="27"/>
      <c r="RTB279" s="27"/>
      <c r="RTC279" s="27"/>
      <c r="RTD279" s="27"/>
      <c r="RTE279" s="27"/>
      <c r="RTF279" s="27"/>
      <c r="RTG279" s="27"/>
      <c r="RTH279" s="27"/>
      <c r="RTI279" s="27"/>
      <c r="RTJ279" s="27"/>
      <c r="RTK279" s="27"/>
      <c r="RTL279" s="27"/>
      <c r="RTM279" s="27"/>
      <c r="RTN279" s="27"/>
      <c r="RTO279" s="27"/>
      <c r="RTP279" s="27"/>
      <c r="RTQ279" s="27"/>
      <c r="RTR279" s="27"/>
      <c r="RTS279" s="27"/>
      <c r="RTT279" s="27"/>
      <c r="RTU279" s="27"/>
      <c r="RTV279" s="27"/>
      <c r="RTW279" s="27"/>
      <c r="RTX279" s="27"/>
      <c r="RTY279" s="27"/>
      <c r="RTZ279" s="27"/>
      <c r="RUA279" s="27"/>
      <c r="RUB279" s="27"/>
      <c r="RUC279" s="27"/>
      <c r="RUD279" s="27"/>
      <c r="RUE279" s="27"/>
      <c r="RUF279" s="27"/>
      <c r="RUG279" s="27"/>
      <c r="RUH279" s="27"/>
      <c r="RUI279" s="27"/>
      <c r="RUJ279" s="27"/>
      <c r="RUK279" s="27"/>
      <c r="RUL279" s="27"/>
      <c r="RUM279" s="27"/>
      <c r="RUN279" s="27"/>
      <c r="RUO279" s="27"/>
      <c r="RUP279" s="27"/>
      <c r="RUQ279" s="27"/>
      <c r="RUR279" s="27"/>
      <c r="RUS279" s="27"/>
      <c r="RUT279" s="27"/>
      <c r="RUU279" s="27"/>
      <c r="RUV279" s="27"/>
      <c r="RUW279" s="27"/>
      <c r="RUX279" s="27"/>
      <c r="RUY279" s="27"/>
      <c r="RUZ279" s="27"/>
      <c r="RVA279" s="27"/>
      <c r="RVB279" s="27"/>
      <c r="RVC279" s="27"/>
      <c r="RVD279" s="27"/>
      <c r="RVE279" s="27"/>
      <c r="RVF279" s="27"/>
      <c r="RVG279" s="27"/>
      <c r="RVH279" s="27"/>
      <c r="RVI279" s="27"/>
      <c r="RVJ279" s="27"/>
      <c r="RVK279" s="27"/>
      <c r="RVL279" s="27"/>
      <c r="RVM279" s="27"/>
      <c r="RVN279" s="27"/>
      <c r="RVO279" s="27"/>
      <c r="RVP279" s="27"/>
      <c r="RVQ279" s="27"/>
      <c r="RVR279" s="27"/>
      <c r="RVS279" s="27"/>
      <c r="RVT279" s="27"/>
      <c r="RVU279" s="27"/>
      <c r="RVV279" s="27"/>
      <c r="RVW279" s="27"/>
      <c r="RVX279" s="27"/>
      <c r="RVY279" s="27"/>
      <c r="RVZ279" s="27"/>
      <c r="RWA279" s="27"/>
      <c r="RWB279" s="27"/>
      <c r="RWC279" s="27"/>
      <c r="RWD279" s="27"/>
      <c r="RWE279" s="27"/>
      <c r="RWF279" s="27"/>
      <c r="RWG279" s="27"/>
      <c r="RWH279" s="27"/>
      <c r="RWI279" s="27"/>
      <c r="RWJ279" s="27"/>
      <c r="RWK279" s="27"/>
      <c r="RWL279" s="27"/>
      <c r="RWM279" s="27"/>
      <c r="RWN279" s="27"/>
      <c r="RWO279" s="27"/>
      <c r="RWP279" s="27"/>
      <c r="RWQ279" s="27"/>
      <c r="RWR279" s="27"/>
      <c r="RWS279" s="27"/>
      <c r="RWT279" s="27"/>
      <c r="RWU279" s="27"/>
      <c r="RWV279" s="27"/>
      <c r="RWW279" s="27"/>
      <c r="RWX279" s="27"/>
      <c r="RWY279" s="27"/>
      <c r="RWZ279" s="27"/>
      <c r="RXA279" s="27"/>
      <c r="RXB279" s="27"/>
      <c r="RXC279" s="27"/>
      <c r="RXD279" s="27"/>
      <c r="RXE279" s="27"/>
      <c r="RXF279" s="27"/>
      <c r="RXG279" s="27"/>
      <c r="RXH279" s="27"/>
      <c r="RXI279" s="27"/>
      <c r="RXJ279" s="27"/>
      <c r="RXK279" s="27"/>
      <c r="RXL279" s="27"/>
      <c r="RXM279" s="27"/>
      <c r="RXN279" s="27"/>
      <c r="RXO279" s="27"/>
      <c r="RXP279" s="27"/>
      <c r="RXQ279" s="27"/>
      <c r="RXR279" s="27"/>
      <c r="RXS279" s="27"/>
      <c r="RXT279" s="27"/>
      <c r="RXU279" s="27"/>
      <c r="RXV279" s="27"/>
      <c r="RXW279" s="27"/>
      <c r="RXX279" s="27"/>
      <c r="RXY279" s="27"/>
      <c r="RXZ279" s="27"/>
      <c r="RYA279" s="27"/>
      <c r="RYB279" s="27"/>
      <c r="RYC279" s="27"/>
      <c r="RYD279" s="27"/>
      <c r="RYE279" s="27"/>
      <c r="RYF279" s="27"/>
      <c r="RYG279" s="27"/>
      <c r="RYH279" s="27"/>
      <c r="RYI279" s="27"/>
      <c r="RYJ279" s="27"/>
      <c r="RYK279" s="27"/>
      <c r="RYL279" s="27"/>
      <c r="RYM279" s="27"/>
      <c r="RYN279" s="27"/>
      <c r="RYO279" s="27"/>
      <c r="RYP279" s="27"/>
      <c r="RYQ279" s="27"/>
      <c r="RYR279" s="27"/>
      <c r="RYS279" s="27"/>
      <c r="RYT279" s="27"/>
      <c r="RYU279" s="27"/>
      <c r="RYV279" s="27"/>
      <c r="RYW279" s="27"/>
      <c r="RYX279" s="27"/>
      <c r="RYY279" s="27"/>
      <c r="RYZ279" s="27"/>
      <c r="RZA279" s="27"/>
      <c r="RZB279" s="27"/>
      <c r="RZC279" s="27"/>
      <c r="RZD279" s="27"/>
      <c r="RZE279" s="27"/>
      <c r="RZF279" s="27"/>
      <c r="RZG279" s="27"/>
      <c r="RZH279" s="27"/>
      <c r="RZI279" s="27"/>
      <c r="RZJ279" s="27"/>
      <c r="RZK279" s="27"/>
      <c r="RZL279" s="27"/>
      <c r="RZM279" s="27"/>
      <c r="RZN279" s="27"/>
      <c r="RZO279" s="27"/>
      <c r="RZP279" s="27"/>
      <c r="RZQ279" s="27"/>
      <c r="RZR279" s="27"/>
      <c r="RZS279" s="27"/>
      <c r="RZT279" s="27"/>
      <c r="RZU279" s="27"/>
      <c r="RZV279" s="27"/>
      <c r="RZW279" s="27"/>
      <c r="RZX279" s="27"/>
      <c r="RZY279" s="27"/>
      <c r="RZZ279" s="27"/>
      <c r="SAA279" s="27"/>
      <c r="SAB279" s="27"/>
      <c r="SAC279" s="27"/>
      <c r="SAD279" s="27"/>
      <c r="SAE279" s="27"/>
      <c r="SAF279" s="27"/>
      <c r="SAG279" s="27"/>
      <c r="SAH279" s="27"/>
      <c r="SAI279" s="27"/>
      <c r="SAJ279" s="27"/>
      <c r="SAK279" s="27"/>
      <c r="SAL279" s="27"/>
      <c r="SAM279" s="27"/>
      <c r="SAN279" s="27"/>
      <c r="SAO279" s="27"/>
      <c r="SAP279" s="27"/>
      <c r="SAQ279" s="27"/>
      <c r="SAR279" s="27"/>
      <c r="SAS279" s="27"/>
      <c r="SAT279" s="27"/>
      <c r="SAU279" s="27"/>
      <c r="SAV279" s="27"/>
      <c r="SAW279" s="27"/>
      <c r="SAX279" s="27"/>
      <c r="SAY279" s="27"/>
      <c r="SAZ279" s="27"/>
      <c r="SBA279" s="27"/>
      <c r="SBB279" s="27"/>
      <c r="SBC279" s="27"/>
      <c r="SBD279" s="27"/>
      <c r="SBE279" s="27"/>
      <c r="SBF279" s="27"/>
      <c r="SBG279" s="27"/>
      <c r="SBH279" s="27"/>
      <c r="SBI279" s="27"/>
      <c r="SBJ279" s="27"/>
      <c r="SBK279" s="27"/>
      <c r="SBL279" s="27"/>
      <c r="SBM279" s="27"/>
      <c r="SBN279" s="27"/>
      <c r="SBO279" s="27"/>
      <c r="SBP279" s="27"/>
      <c r="SBQ279" s="27"/>
      <c r="SBR279" s="27"/>
      <c r="SBS279" s="27"/>
      <c r="SBT279" s="27"/>
      <c r="SBU279" s="27"/>
      <c r="SBV279" s="27"/>
      <c r="SBW279" s="27"/>
      <c r="SBX279" s="27"/>
      <c r="SBY279" s="27"/>
      <c r="SBZ279" s="27"/>
      <c r="SCA279" s="27"/>
      <c r="SCB279" s="27"/>
      <c r="SCC279" s="27"/>
      <c r="SCD279" s="27"/>
      <c r="SCE279" s="27"/>
      <c r="SCF279" s="27"/>
      <c r="SCG279" s="27"/>
      <c r="SCH279" s="27"/>
      <c r="SCI279" s="27"/>
      <c r="SCJ279" s="27"/>
      <c r="SCK279" s="27"/>
      <c r="SCL279" s="27"/>
      <c r="SCM279" s="27"/>
      <c r="SCN279" s="27"/>
      <c r="SCO279" s="27"/>
      <c r="SCP279" s="27"/>
      <c r="SCQ279" s="27"/>
      <c r="SCR279" s="27"/>
      <c r="SCS279" s="27"/>
      <c r="SCT279" s="27"/>
      <c r="SCU279" s="27"/>
      <c r="SCV279" s="27"/>
      <c r="SCW279" s="27"/>
      <c r="SCX279" s="27"/>
      <c r="SCY279" s="27"/>
      <c r="SCZ279" s="27"/>
      <c r="SDA279" s="27"/>
      <c r="SDB279" s="27"/>
      <c r="SDC279" s="27"/>
      <c r="SDD279" s="27"/>
      <c r="SDE279" s="27"/>
      <c r="SDF279" s="27"/>
      <c r="SDG279" s="27"/>
      <c r="SDH279" s="27"/>
      <c r="SDI279" s="27"/>
      <c r="SDJ279" s="27"/>
      <c r="SDK279" s="27"/>
      <c r="SDL279" s="27"/>
      <c r="SDM279" s="27"/>
      <c r="SDN279" s="27"/>
      <c r="SDO279" s="27"/>
      <c r="SDP279" s="27"/>
      <c r="SDQ279" s="27"/>
      <c r="SDR279" s="27"/>
      <c r="SDS279" s="27"/>
      <c r="SDT279" s="27"/>
      <c r="SDU279" s="27"/>
      <c r="SDV279" s="27"/>
      <c r="SDW279" s="27"/>
      <c r="SDX279" s="27"/>
      <c r="SDY279" s="27"/>
      <c r="SDZ279" s="27"/>
      <c r="SEA279" s="27"/>
      <c r="SEB279" s="27"/>
      <c r="SEC279" s="27"/>
      <c r="SED279" s="27"/>
      <c r="SEE279" s="27"/>
      <c r="SEF279" s="27"/>
      <c r="SEG279" s="27"/>
      <c r="SEH279" s="27"/>
      <c r="SEI279" s="27"/>
      <c r="SEJ279" s="27"/>
      <c r="SEK279" s="27"/>
      <c r="SEL279" s="27"/>
      <c r="SEM279" s="27"/>
      <c r="SEN279" s="27"/>
      <c r="SEO279" s="27"/>
      <c r="SEP279" s="27"/>
      <c r="SEQ279" s="27"/>
      <c r="SER279" s="27"/>
      <c r="SES279" s="27"/>
      <c r="SET279" s="27"/>
      <c r="SEU279" s="27"/>
      <c r="SEV279" s="27"/>
      <c r="SEW279" s="27"/>
      <c r="SEX279" s="27"/>
      <c r="SEY279" s="27"/>
      <c r="SEZ279" s="27"/>
      <c r="SFA279" s="27"/>
      <c r="SFB279" s="27"/>
      <c r="SFC279" s="27"/>
      <c r="SFD279" s="27"/>
      <c r="SFE279" s="27"/>
      <c r="SFF279" s="27"/>
      <c r="SFG279" s="27"/>
      <c r="SFH279" s="27"/>
      <c r="SFI279" s="27"/>
      <c r="SFJ279" s="27"/>
      <c r="SFK279" s="27"/>
      <c r="SFL279" s="27"/>
      <c r="SFM279" s="27"/>
      <c r="SFN279" s="27"/>
      <c r="SFO279" s="27"/>
      <c r="SFP279" s="27"/>
      <c r="SFQ279" s="27"/>
      <c r="SFR279" s="27"/>
      <c r="SFS279" s="27"/>
      <c r="SFT279" s="27"/>
      <c r="SFU279" s="27"/>
      <c r="SFV279" s="27"/>
      <c r="SFW279" s="27"/>
      <c r="SFX279" s="27"/>
      <c r="SFY279" s="27"/>
      <c r="SFZ279" s="27"/>
      <c r="SGA279" s="27"/>
      <c r="SGB279" s="27"/>
      <c r="SGC279" s="27"/>
      <c r="SGD279" s="27"/>
      <c r="SGE279" s="27"/>
      <c r="SGF279" s="27"/>
      <c r="SGG279" s="27"/>
      <c r="SGH279" s="27"/>
      <c r="SGI279" s="27"/>
      <c r="SGJ279" s="27"/>
      <c r="SGK279" s="27"/>
      <c r="SGL279" s="27"/>
      <c r="SGM279" s="27"/>
      <c r="SGN279" s="27"/>
      <c r="SGO279" s="27"/>
      <c r="SGP279" s="27"/>
      <c r="SGQ279" s="27"/>
      <c r="SGR279" s="27"/>
      <c r="SGS279" s="27"/>
      <c r="SGT279" s="27"/>
      <c r="SGU279" s="27"/>
      <c r="SGV279" s="27"/>
      <c r="SGW279" s="27"/>
      <c r="SGX279" s="27"/>
      <c r="SGY279" s="27"/>
      <c r="SGZ279" s="27"/>
      <c r="SHA279" s="27"/>
      <c r="SHB279" s="27"/>
      <c r="SHC279" s="27"/>
      <c r="SHD279" s="27"/>
      <c r="SHE279" s="27"/>
      <c r="SHF279" s="27"/>
      <c r="SHG279" s="27"/>
      <c r="SHH279" s="27"/>
      <c r="SHI279" s="27"/>
      <c r="SHJ279" s="27"/>
      <c r="SHK279" s="27"/>
      <c r="SHL279" s="27"/>
      <c r="SHM279" s="27"/>
      <c r="SHN279" s="27"/>
      <c r="SHO279" s="27"/>
      <c r="SHP279" s="27"/>
      <c r="SHQ279" s="27"/>
      <c r="SHR279" s="27"/>
      <c r="SHS279" s="27"/>
      <c r="SHT279" s="27"/>
      <c r="SHU279" s="27"/>
      <c r="SHV279" s="27"/>
      <c r="SHW279" s="27"/>
      <c r="SHX279" s="27"/>
      <c r="SHY279" s="27"/>
      <c r="SHZ279" s="27"/>
      <c r="SIA279" s="27"/>
      <c r="SIB279" s="27"/>
      <c r="SIC279" s="27"/>
      <c r="SID279" s="27"/>
      <c r="SIE279" s="27"/>
      <c r="SIF279" s="27"/>
      <c r="SIG279" s="27"/>
      <c r="SIH279" s="27"/>
      <c r="SII279" s="27"/>
      <c r="SIJ279" s="27"/>
      <c r="SIK279" s="27"/>
      <c r="SIL279" s="27"/>
      <c r="SIM279" s="27"/>
      <c r="SIN279" s="27"/>
      <c r="SIO279" s="27"/>
      <c r="SIP279" s="27"/>
      <c r="SIQ279" s="27"/>
      <c r="SIR279" s="27"/>
      <c r="SIS279" s="27"/>
      <c r="SIT279" s="27"/>
      <c r="SIU279" s="27"/>
      <c r="SIV279" s="27"/>
      <c r="SIW279" s="27"/>
      <c r="SIX279" s="27"/>
      <c r="SIY279" s="27"/>
      <c r="SIZ279" s="27"/>
      <c r="SJA279" s="27"/>
      <c r="SJB279" s="27"/>
      <c r="SJC279" s="27"/>
      <c r="SJD279" s="27"/>
      <c r="SJE279" s="27"/>
      <c r="SJF279" s="27"/>
      <c r="SJG279" s="27"/>
      <c r="SJH279" s="27"/>
      <c r="SJI279" s="27"/>
      <c r="SJJ279" s="27"/>
      <c r="SJK279" s="27"/>
      <c r="SJL279" s="27"/>
      <c r="SJM279" s="27"/>
      <c r="SJN279" s="27"/>
      <c r="SJO279" s="27"/>
      <c r="SJP279" s="27"/>
      <c r="SJQ279" s="27"/>
      <c r="SJR279" s="27"/>
      <c r="SJS279" s="27"/>
      <c r="SJT279" s="27"/>
      <c r="SJU279" s="27"/>
      <c r="SJV279" s="27"/>
      <c r="SJW279" s="27"/>
      <c r="SJX279" s="27"/>
      <c r="SJY279" s="27"/>
      <c r="SJZ279" s="27"/>
      <c r="SKA279" s="27"/>
      <c r="SKB279" s="27"/>
      <c r="SKC279" s="27"/>
      <c r="SKD279" s="27"/>
      <c r="SKE279" s="27"/>
      <c r="SKF279" s="27"/>
      <c r="SKG279" s="27"/>
      <c r="SKH279" s="27"/>
      <c r="SKI279" s="27"/>
      <c r="SKJ279" s="27"/>
      <c r="SKK279" s="27"/>
      <c r="SKL279" s="27"/>
      <c r="SKM279" s="27"/>
      <c r="SKN279" s="27"/>
      <c r="SKO279" s="27"/>
      <c r="SKP279" s="27"/>
      <c r="SKQ279" s="27"/>
      <c r="SKR279" s="27"/>
      <c r="SKS279" s="27"/>
      <c r="SKT279" s="27"/>
      <c r="SKU279" s="27"/>
      <c r="SKV279" s="27"/>
      <c r="SKW279" s="27"/>
      <c r="SKX279" s="27"/>
      <c r="SKY279" s="27"/>
      <c r="SKZ279" s="27"/>
      <c r="SLA279" s="27"/>
      <c r="SLB279" s="27"/>
      <c r="SLC279" s="27"/>
      <c r="SLD279" s="27"/>
      <c r="SLE279" s="27"/>
      <c r="SLF279" s="27"/>
      <c r="SLG279" s="27"/>
      <c r="SLH279" s="27"/>
      <c r="SLI279" s="27"/>
      <c r="SLJ279" s="27"/>
      <c r="SLK279" s="27"/>
      <c r="SLL279" s="27"/>
      <c r="SLM279" s="27"/>
      <c r="SLN279" s="27"/>
      <c r="SLO279" s="27"/>
      <c r="SLP279" s="27"/>
      <c r="SLQ279" s="27"/>
      <c r="SLR279" s="27"/>
      <c r="SLS279" s="27"/>
      <c r="SLT279" s="27"/>
      <c r="SLU279" s="27"/>
      <c r="SLV279" s="27"/>
      <c r="SLW279" s="27"/>
      <c r="SLX279" s="27"/>
      <c r="SLY279" s="27"/>
      <c r="SLZ279" s="27"/>
      <c r="SMA279" s="27"/>
      <c r="SMB279" s="27"/>
      <c r="SMC279" s="27"/>
      <c r="SMD279" s="27"/>
      <c r="SME279" s="27"/>
      <c r="SMF279" s="27"/>
      <c r="SMG279" s="27"/>
      <c r="SMH279" s="27"/>
      <c r="SMI279" s="27"/>
      <c r="SMJ279" s="27"/>
      <c r="SMK279" s="27"/>
      <c r="SML279" s="27"/>
      <c r="SMM279" s="27"/>
      <c r="SMN279" s="27"/>
      <c r="SMO279" s="27"/>
      <c r="SMP279" s="27"/>
      <c r="SMQ279" s="27"/>
      <c r="SMR279" s="27"/>
      <c r="SMS279" s="27"/>
      <c r="SMT279" s="27"/>
      <c r="SMU279" s="27"/>
      <c r="SMV279" s="27"/>
      <c r="SMW279" s="27"/>
      <c r="SMX279" s="27"/>
      <c r="SMY279" s="27"/>
      <c r="SMZ279" s="27"/>
      <c r="SNA279" s="27"/>
      <c r="SNB279" s="27"/>
      <c r="SNC279" s="27"/>
      <c r="SND279" s="27"/>
      <c r="SNE279" s="27"/>
      <c r="SNF279" s="27"/>
      <c r="SNG279" s="27"/>
      <c r="SNH279" s="27"/>
      <c r="SNI279" s="27"/>
      <c r="SNJ279" s="27"/>
      <c r="SNK279" s="27"/>
      <c r="SNL279" s="27"/>
      <c r="SNM279" s="27"/>
      <c r="SNN279" s="27"/>
      <c r="SNO279" s="27"/>
      <c r="SNP279" s="27"/>
      <c r="SNQ279" s="27"/>
      <c r="SNR279" s="27"/>
      <c r="SNS279" s="27"/>
      <c r="SNT279" s="27"/>
      <c r="SNU279" s="27"/>
      <c r="SNV279" s="27"/>
      <c r="SNW279" s="27"/>
      <c r="SNX279" s="27"/>
      <c r="SNY279" s="27"/>
      <c r="SNZ279" s="27"/>
      <c r="SOA279" s="27"/>
      <c r="SOB279" s="27"/>
      <c r="SOC279" s="27"/>
      <c r="SOD279" s="27"/>
      <c r="SOE279" s="27"/>
      <c r="SOF279" s="27"/>
      <c r="SOG279" s="27"/>
      <c r="SOH279" s="27"/>
      <c r="SOI279" s="27"/>
      <c r="SOJ279" s="27"/>
      <c r="SOK279" s="27"/>
      <c r="SOL279" s="27"/>
      <c r="SOM279" s="27"/>
      <c r="SON279" s="27"/>
      <c r="SOO279" s="27"/>
      <c r="SOP279" s="27"/>
      <c r="SOQ279" s="27"/>
      <c r="SOR279" s="27"/>
      <c r="SOS279" s="27"/>
      <c r="SOT279" s="27"/>
      <c r="SOU279" s="27"/>
      <c r="SOV279" s="27"/>
      <c r="SOW279" s="27"/>
      <c r="SOX279" s="27"/>
      <c r="SOY279" s="27"/>
      <c r="SOZ279" s="27"/>
      <c r="SPA279" s="27"/>
      <c r="SPB279" s="27"/>
      <c r="SPC279" s="27"/>
      <c r="SPD279" s="27"/>
      <c r="SPE279" s="27"/>
      <c r="SPF279" s="27"/>
      <c r="SPG279" s="27"/>
      <c r="SPH279" s="27"/>
      <c r="SPI279" s="27"/>
      <c r="SPJ279" s="27"/>
      <c r="SPK279" s="27"/>
      <c r="SPL279" s="27"/>
      <c r="SPM279" s="27"/>
      <c r="SPN279" s="27"/>
      <c r="SPO279" s="27"/>
      <c r="SPP279" s="27"/>
      <c r="SPQ279" s="27"/>
      <c r="SPR279" s="27"/>
      <c r="SPS279" s="27"/>
      <c r="SPT279" s="27"/>
      <c r="SPU279" s="27"/>
      <c r="SPV279" s="27"/>
      <c r="SPW279" s="27"/>
      <c r="SPX279" s="27"/>
      <c r="SPY279" s="27"/>
      <c r="SPZ279" s="27"/>
      <c r="SQA279" s="27"/>
      <c r="SQB279" s="27"/>
      <c r="SQC279" s="27"/>
      <c r="SQD279" s="27"/>
      <c r="SQE279" s="27"/>
      <c r="SQF279" s="27"/>
      <c r="SQG279" s="27"/>
      <c r="SQH279" s="27"/>
      <c r="SQI279" s="27"/>
      <c r="SQJ279" s="27"/>
      <c r="SQK279" s="27"/>
      <c r="SQL279" s="27"/>
      <c r="SQM279" s="27"/>
      <c r="SQN279" s="27"/>
      <c r="SQO279" s="27"/>
      <c r="SQP279" s="27"/>
      <c r="SQQ279" s="27"/>
      <c r="SQR279" s="27"/>
      <c r="SQS279" s="27"/>
      <c r="SQT279" s="27"/>
      <c r="SQU279" s="27"/>
      <c r="SQV279" s="27"/>
      <c r="SQW279" s="27"/>
      <c r="SQX279" s="27"/>
      <c r="SQY279" s="27"/>
      <c r="SQZ279" s="27"/>
      <c r="SRA279" s="27"/>
      <c r="SRB279" s="27"/>
      <c r="SRC279" s="27"/>
      <c r="SRD279" s="27"/>
      <c r="SRE279" s="27"/>
      <c r="SRF279" s="27"/>
      <c r="SRG279" s="27"/>
      <c r="SRH279" s="27"/>
      <c r="SRI279" s="27"/>
      <c r="SRJ279" s="27"/>
      <c r="SRK279" s="27"/>
      <c r="SRL279" s="27"/>
      <c r="SRM279" s="27"/>
      <c r="SRN279" s="27"/>
      <c r="SRO279" s="27"/>
      <c r="SRP279" s="27"/>
      <c r="SRQ279" s="27"/>
      <c r="SRR279" s="27"/>
      <c r="SRS279" s="27"/>
      <c r="SRT279" s="27"/>
      <c r="SRU279" s="27"/>
      <c r="SRV279" s="27"/>
      <c r="SRW279" s="27"/>
      <c r="SRX279" s="27"/>
      <c r="SRY279" s="27"/>
      <c r="SRZ279" s="27"/>
      <c r="SSA279" s="27"/>
      <c r="SSB279" s="27"/>
      <c r="SSC279" s="27"/>
      <c r="SSD279" s="27"/>
      <c r="SSE279" s="27"/>
      <c r="SSF279" s="27"/>
      <c r="SSG279" s="27"/>
      <c r="SSH279" s="27"/>
      <c r="SSI279" s="27"/>
      <c r="SSJ279" s="27"/>
      <c r="SSK279" s="27"/>
      <c r="SSL279" s="27"/>
      <c r="SSM279" s="27"/>
      <c r="SSN279" s="27"/>
      <c r="SSO279" s="27"/>
      <c r="SSP279" s="27"/>
      <c r="SSQ279" s="27"/>
      <c r="SSR279" s="27"/>
      <c r="SSS279" s="27"/>
      <c r="SST279" s="27"/>
      <c r="SSU279" s="27"/>
      <c r="SSV279" s="27"/>
      <c r="SSW279" s="27"/>
      <c r="SSX279" s="27"/>
      <c r="SSY279" s="27"/>
      <c r="SSZ279" s="27"/>
      <c r="STA279" s="27"/>
      <c r="STB279" s="27"/>
      <c r="STC279" s="27"/>
      <c r="STD279" s="27"/>
      <c r="STE279" s="27"/>
      <c r="STF279" s="27"/>
      <c r="STG279" s="27"/>
      <c r="STH279" s="27"/>
      <c r="STI279" s="27"/>
      <c r="STJ279" s="27"/>
      <c r="STK279" s="27"/>
      <c r="STL279" s="27"/>
      <c r="STM279" s="27"/>
      <c r="STN279" s="27"/>
      <c r="STO279" s="27"/>
      <c r="STP279" s="27"/>
      <c r="STQ279" s="27"/>
      <c r="STR279" s="27"/>
      <c r="STS279" s="27"/>
      <c r="STT279" s="27"/>
      <c r="STU279" s="27"/>
      <c r="STV279" s="27"/>
      <c r="STW279" s="27"/>
      <c r="STX279" s="27"/>
      <c r="STY279" s="27"/>
      <c r="STZ279" s="27"/>
      <c r="SUA279" s="27"/>
      <c r="SUB279" s="27"/>
      <c r="SUC279" s="27"/>
      <c r="SUD279" s="27"/>
      <c r="SUE279" s="27"/>
      <c r="SUF279" s="27"/>
      <c r="SUG279" s="27"/>
      <c r="SUH279" s="27"/>
      <c r="SUI279" s="27"/>
      <c r="SUJ279" s="27"/>
      <c r="SUK279" s="27"/>
      <c r="SUL279" s="27"/>
      <c r="SUM279" s="27"/>
      <c r="SUN279" s="27"/>
      <c r="SUO279" s="27"/>
      <c r="SUP279" s="27"/>
      <c r="SUQ279" s="27"/>
      <c r="SUR279" s="27"/>
      <c r="SUS279" s="27"/>
      <c r="SUT279" s="27"/>
      <c r="SUU279" s="27"/>
      <c r="SUV279" s="27"/>
      <c r="SUW279" s="27"/>
      <c r="SUX279" s="27"/>
      <c r="SUY279" s="27"/>
      <c r="SUZ279" s="27"/>
      <c r="SVA279" s="27"/>
      <c r="SVB279" s="27"/>
      <c r="SVC279" s="27"/>
      <c r="SVD279" s="27"/>
      <c r="SVE279" s="27"/>
      <c r="SVF279" s="27"/>
      <c r="SVG279" s="27"/>
      <c r="SVH279" s="27"/>
      <c r="SVI279" s="27"/>
      <c r="SVJ279" s="27"/>
      <c r="SVK279" s="27"/>
      <c r="SVL279" s="27"/>
      <c r="SVM279" s="27"/>
      <c r="SVN279" s="27"/>
      <c r="SVO279" s="27"/>
      <c r="SVP279" s="27"/>
      <c r="SVQ279" s="27"/>
      <c r="SVR279" s="27"/>
      <c r="SVS279" s="27"/>
      <c r="SVT279" s="27"/>
      <c r="SVU279" s="27"/>
      <c r="SVV279" s="27"/>
      <c r="SVW279" s="27"/>
      <c r="SVX279" s="27"/>
      <c r="SVY279" s="27"/>
      <c r="SVZ279" s="27"/>
      <c r="SWA279" s="27"/>
      <c r="SWB279" s="27"/>
      <c r="SWC279" s="27"/>
      <c r="SWD279" s="27"/>
      <c r="SWE279" s="27"/>
      <c r="SWF279" s="27"/>
      <c r="SWG279" s="27"/>
      <c r="SWH279" s="27"/>
      <c r="SWI279" s="27"/>
      <c r="SWJ279" s="27"/>
      <c r="SWK279" s="27"/>
      <c r="SWL279" s="27"/>
      <c r="SWM279" s="27"/>
      <c r="SWN279" s="27"/>
      <c r="SWO279" s="27"/>
      <c r="SWP279" s="27"/>
      <c r="SWQ279" s="27"/>
      <c r="SWR279" s="27"/>
      <c r="SWS279" s="27"/>
      <c r="SWT279" s="27"/>
      <c r="SWU279" s="27"/>
      <c r="SWV279" s="27"/>
      <c r="SWW279" s="27"/>
      <c r="SWX279" s="27"/>
      <c r="SWY279" s="27"/>
      <c r="SWZ279" s="27"/>
      <c r="SXA279" s="27"/>
      <c r="SXB279" s="27"/>
      <c r="SXC279" s="27"/>
      <c r="SXD279" s="27"/>
      <c r="SXE279" s="27"/>
      <c r="SXF279" s="27"/>
      <c r="SXG279" s="27"/>
      <c r="SXH279" s="27"/>
      <c r="SXI279" s="27"/>
      <c r="SXJ279" s="27"/>
      <c r="SXK279" s="27"/>
      <c r="SXL279" s="27"/>
      <c r="SXM279" s="27"/>
      <c r="SXN279" s="27"/>
      <c r="SXO279" s="27"/>
      <c r="SXP279" s="27"/>
      <c r="SXQ279" s="27"/>
      <c r="SXR279" s="27"/>
      <c r="SXS279" s="27"/>
      <c r="SXT279" s="27"/>
      <c r="SXU279" s="27"/>
      <c r="SXV279" s="27"/>
      <c r="SXW279" s="27"/>
      <c r="SXX279" s="27"/>
      <c r="SXY279" s="27"/>
      <c r="SXZ279" s="27"/>
      <c r="SYA279" s="27"/>
      <c r="SYB279" s="27"/>
      <c r="SYC279" s="27"/>
      <c r="SYD279" s="27"/>
      <c r="SYE279" s="27"/>
      <c r="SYF279" s="27"/>
      <c r="SYG279" s="27"/>
      <c r="SYH279" s="27"/>
      <c r="SYI279" s="27"/>
      <c r="SYJ279" s="27"/>
      <c r="SYK279" s="27"/>
      <c r="SYL279" s="27"/>
      <c r="SYM279" s="27"/>
      <c r="SYN279" s="27"/>
      <c r="SYO279" s="27"/>
      <c r="SYP279" s="27"/>
      <c r="SYQ279" s="27"/>
      <c r="SYR279" s="27"/>
      <c r="SYS279" s="27"/>
      <c r="SYT279" s="27"/>
      <c r="SYU279" s="27"/>
      <c r="SYV279" s="27"/>
      <c r="SYW279" s="27"/>
      <c r="SYX279" s="27"/>
      <c r="SYY279" s="27"/>
      <c r="SYZ279" s="27"/>
      <c r="SZA279" s="27"/>
      <c r="SZB279" s="27"/>
      <c r="SZC279" s="27"/>
      <c r="SZD279" s="27"/>
      <c r="SZE279" s="27"/>
      <c r="SZF279" s="27"/>
      <c r="SZG279" s="27"/>
      <c r="SZH279" s="27"/>
      <c r="SZI279" s="27"/>
      <c r="SZJ279" s="27"/>
      <c r="SZK279" s="27"/>
      <c r="SZL279" s="27"/>
      <c r="SZM279" s="27"/>
      <c r="SZN279" s="27"/>
      <c r="SZO279" s="27"/>
      <c r="SZP279" s="27"/>
      <c r="SZQ279" s="27"/>
      <c r="SZR279" s="27"/>
      <c r="SZS279" s="27"/>
      <c r="SZT279" s="27"/>
      <c r="SZU279" s="27"/>
      <c r="SZV279" s="27"/>
      <c r="SZW279" s="27"/>
      <c r="SZX279" s="27"/>
      <c r="SZY279" s="27"/>
      <c r="SZZ279" s="27"/>
      <c r="TAA279" s="27"/>
      <c r="TAB279" s="27"/>
      <c r="TAC279" s="27"/>
      <c r="TAD279" s="27"/>
      <c r="TAE279" s="27"/>
      <c r="TAF279" s="27"/>
      <c r="TAG279" s="27"/>
      <c r="TAH279" s="27"/>
      <c r="TAI279" s="27"/>
      <c r="TAJ279" s="27"/>
      <c r="TAK279" s="27"/>
      <c r="TAL279" s="27"/>
      <c r="TAM279" s="27"/>
      <c r="TAN279" s="27"/>
      <c r="TAO279" s="27"/>
      <c r="TAP279" s="27"/>
      <c r="TAQ279" s="27"/>
      <c r="TAR279" s="27"/>
      <c r="TAS279" s="27"/>
      <c r="TAT279" s="27"/>
      <c r="TAU279" s="27"/>
      <c r="TAV279" s="27"/>
      <c r="TAW279" s="27"/>
      <c r="TAX279" s="27"/>
      <c r="TAY279" s="27"/>
      <c r="TAZ279" s="27"/>
      <c r="TBA279" s="27"/>
      <c r="TBB279" s="27"/>
      <c r="TBC279" s="27"/>
      <c r="TBD279" s="27"/>
      <c r="TBE279" s="27"/>
      <c r="TBF279" s="27"/>
      <c r="TBG279" s="27"/>
      <c r="TBH279" s="27"/>
      <c r="TBI279" s="27"/>
      <c r="TBJ279" s="27"/>
      <c r="TBK279" s="27"/>
      <c r="TBL279" s="27"/>
      <c r="TBM279" s="27"/>
      <c r="TBN279" s="27"/>
      <c r="TBO279" s="27"/>
      <c r="TBP279" s="27"/>
      <c r="TBQ279" s="27"/>
      <c r="TBR279" s="27"/>
      <c r="TBS279" s="27"/>
      <c r="TBT279" s="27"/>
      <c r="TBU279" s="27"/>
      <c r="TBV279" s="27"/>
      <c r="TBW279" s="27"/>
      <c r="TBX279" s="27"/>
      <c r="TBY279" s="27"/>
      <c r="TBZ279" s="27"/>
      <c r="TCA279" s="27"/>
      <c r="TCB279" s="27"/>
      <c r="TCC279" s="27"/>
      <c r="TCD279" s="27"/>
      <c r="TCE279" s="27"/>
      <c r="TCF279" s="27"/>
      <c r="TCG279" s="27"/>
      <c r="TCH279" s="27"/>
      <c r="TCI279" s="27"/>
      <c r="TCJ279" s="27"/>
      <c r="TCK279" s="27"/>
      <c r="TCL279" s="27"/>
      <c r="TCM279" s="27"/>
      <c r="TCN279" s="27"/>
      <c r="TCO279" s="27"/>
      <c r="TCP279" s="27"/>
      <c r="TCQ279" s="27"/>
      <c r="TCR279" s="27"/>
      <c r="TCS279" s="27"/>
      <c r="TCT279" s="27"/>
      <c r="TCU279" s="27"/>
      <c r="TCV279" s="27"/>
      <c r="TCW279" s="27"/>
      <c r="TCX279" s="27"/>
      <c r="TCY279" s="27"/>
      <c r="TCZ279" s="27"/>
      <c r="TDA279" s="27"/>
      <c r="TDB279" s="27"/>
      <c r="TDC279" s="27"/>
      <c r="TDD279" s="27"/>
      <c r="TDE279" s="27"/>
      <c r="TDF279" s="27"/>
      <c r="TDG279" s="27"/>
      <c r="TDH279" s="27"/>
      <c r="TDI279" s="27"/>
      <c r="TDJ279" s="27"/>
      <c r="TDK279" s="27"/>
      <c r="TDL279" s="27"/>
      <c r="TDM279" s="27"/>
      <c r="TDN279" s="27"/>
      <c r="TDO279" s="27"/>
      <c r="TDP279" s="27"/>
      <c r="TDQ279" s="27"/>
      <c r="TDR279" s="27"/>
      <c r="TDS279" s="27"/>
      <c r="TDT279" s="27"/>
      <c r="TDU279" s="27"/>
      <c r="TDV279" s="27"/>
      <c r="TDW279" s="27"/>
      <c r="TDX279" s="27"/>
      <c r="TDY279" s="27"/>
      <c r="TDZ279" s="27"/>
      <c r="TEA279" s="27"/>
      <c r="TEB279" s="27"/>
      <c r="TEC279" s="27"/>
      <c r="TED279" s="27"/>
      <c r="TEE279" s="27"/>
      <c r="TEF279" s="27"/>
      <c r="TEG279" s="27"/>
      <c r="TEH279" s="27"/>
      <c r="TEI279" s="27"/>
      <c r="TEJ279" s="27"/>
      <c r="TEK279" s="27"/>
      <c r="TEL279" s="27"/>
      <c r="TEM279" s="27"/>
      <c r="TEN279" s="27"/>
      <c r="TEO279" s="27"/>
      <c r="TEP279" s="27"/>
      <c r="TEQ279" s="27"/>
      <c r="TER279" s="27"/>
      <c r="TES279" s="27"/>
      <c r="TET279" s="27"/>
      <c r="TEU279" s="27"/>
      <c r="TEV279" s="27"/>
      <c r="TEW279" s="27"/>
      <c r="TEX279" s="27"/>
      <c r="TEY279" s="27"/>
      <c r="TEZ279" s="27"/>
      <c r="TFA279" s="27"/>
      <c r="TFB279" s="27"/>
      <c r="TFC279" s="27"/>
      <c r="TFD279" s="27"/>
      <c r="TFE279" s="27"/>
      <c r="TFF279" s="27"/>
      <c r="TFG279" s="27"/>
      <c r="TFH279" s="27"/>
      <c r="TFI279" s="27"/>
      <c r="TFJ279" s="27"/>
      <c r="TFK279" s="27"/>
      <c r="TFL279" s="27"/>
      <c r="TFM279" s="27"/>
      <c r="TFN279" s="27"/>
      <c r="TFO279" s="27"/>
      <c r="TFP279" s="27"/>
      <c r="TFQ279" s="27"/>
      <c r="TFR279" s="27"/>
      <c r="TFS279" s="27"/>
      <c r="TFT279" s="27"/>
      <c r="TFU279" s="27"/>
      <c r="TFV279" s="27"/>
      <c r="TFW279" s="27"/>
      <c r="TFX279" s="27"/>
      <c r="TFY279" s="27"/>
      <c r="TFZ279" s="27"/>
      <c r="TGA279" s="27"/>
      <c r="TGB279" s="27"/>
      <c r="TGC279" s="27"/>
      <c r="TGD279" s="27"/>
      <c r="TGE279" s="27"/>
      <c r="TGF279" s="27"/>
      <c r="TGG279" s="27"/>
      <c r="TGH279" s="27"/>
      <c r="TGI279" s="27"/>
      <c r="TGJ279" s="27"/>
      <c r="TGK279" s="27"/>
      <c r="TGL279" s="27"/>
      <c r="TGM279" s="27"/>
      <c r="TGN279" s="27"/>
      <c r="TGO279" s="27"/>
      <c r="TGP279" s="27"/>
      <c r="TGQ279" s="27"/>
      <c r="TGR279" s="27"/>
      <c r="TGS279" s="27"/>
      <c r="TGT279" s="27"/>
      <c r="TGU279" s="27"/>
      <c r="TGV279" s="27"/>
      <c r="TGW279" s="27"/>
      <c r="TGX279" s="27"/>
      <c r="TGY279" s="27"/>
      <c r="TGZ279" s="27"/>
      <c r="THA279" s="27"/>
      <c r="THB279" s="27"/>
      <c r="THC279" s="27"/>
      <c r="THD279" s="27"/>
      <c r="THE279" s="27"/>
      <c r="THF279" s="27"/>
      <c r="THG279" s="27"/>
      <c r="THH279" s="27"/>
      <c r="THI279" s="27"/>
      <c r="THJ279" s="27"/>
      <c r="THK279" s="27"/>
      <c r="THL279" s="27"/>
      <c r="THM279" s="27"/>
      <c r="THN279" s="27"/>
      <c r="THO279" s="27"/>
      <c r="THP279" s="27"/>
      <c r="THQ279" s="27"/>
      <c r="THR279" s="27"/>
      <c r="THS279" s="27"/>
      <c r="THT279" s="27"/>
      <c r="THU279" s="27"/>
      <c r="THV279" s="27"/>
      <c r="THW279" s="27"/>
      <c r="THX279" s="27"/>
      <c r="THY279" s="27"/>
      <c r="THZ279" s="27"/>
      <c r="TIA279" s="27"/>
      <c r="TIB279" s="27"/>
      <c r="TIC279" s="27"/>
      <c r="TID279" s="27"/>
      <c r="TIE279" s="27"/>
      <c r="TIF279" s="27"/>
      <c r="TIG279" s="27"/>
      <c r="TIH279" s="27"/>
      <c r="TII279" s="27"/>
      <c r="TIJ279" s="27"/>
      <c r="TIK279" s="27"/>
      <c r="TIL279" s="27"/>
      <c r="TIM279" s="27"/>
      <c r="TIN279" s="27"/>
      <c r="TIO279" s="27"/>
      <c r="TIP279" s="27"/>
      <c r="TIQ279" s="27"/>
      <c r="TIR279" s="27"/>
      <c r="TIS279" s="27"/>
      <c r="TIT279" s="27"/>
      <c r="TIU279" s="27"/>
      <c r="TIV279" s="27"/>
      <c r="TIW279" s="27"/>
      <c r="TIX279" s="27"/>
      <c r="TIY279" s="27"/>
      <c r="TIZ279" s="27"/>
      <c r="TJA279" s="27"/>
      <c r="TJB279" s="27"/>
      <c r="TJC279" s="27"/>
      <c r="TJD279" s="27"/>
      <c r="TJE279" s="27"/>
      <c r="TJF279" s="27"/>
      <c r="TJG279" s="27"/>
      <c r="TJH279" s="27"/>
      <c r="TJI279" s="27"/>
      <c r="TJJ279" s="27"/>
      <c r="TJK279" s="27"/>
      <c r="TJL279" s="27"/>
      <c r="TJM279" s="27"/>
      <c r="TJN279" s="27"/>
      <c r="TJO279" s="27"/>
      <c r="TJP279" s="27"/>
      <c r="TJQ279" s="27"/>
      <c r="TJR279" s="27"/>
      <c r="TJS279" s="27"/>
      <c r="TJT279" s="27"/>
      <c r="TJU279" s="27"/>
      <c r="TJV279" s="27"/>
      <c r="TJW279" s="27"/>
      <c r="TJX279" s="27"/>
      <c r="TJY279" s="27"/>
      <c r="TJZ279" s="27"/>
      <c r="TKA279" s="27"/>
      <c r="TKB279" s="27"/>
      <c r="TKC279" s="27"/>
      <c r="TKD279" s="27"/>
      <c r="TKE279" s="27"/>
      <c r="TKF279" s="27"/>
      <c r="TKG279" s="27"/>
      <c r="TKH279" s="27"/>
      <c r="TKI279" s="27"/>
      <c r="TKJ279" s="27"/>
      <c r="TKK279" s="27"/>
      <c r="TKL279" s="27"/>
      <c r="TKM279" s="27"/>
      <c r="TKN279" s="27"/>
      <c r="TKO279" s="27"/>
      <c r="TKP279" s="27"/>
      <c r="TKQ279" s="27"/>
      <c r="TKR279" s="27"/>
      <c r="TKS279" s="27"/>
      <c r="TKT279" s="27"/>
      <c r="TKU279" s="27"/>
      <c r="TKV279" s="27"/>
      <c r="TKW279" s="27"/>
      <c r="TKX279" s="27"/>
      <c r="TKY279" s="27"/>
      <c r="TKZ279" s="27"/>
      <c r="TLA279" s="27"/>
      <c r="TLB279" s="27"/>
      <c r="TLC279" s="27"/>
      <c r="TLD279" s="27"/>
      <c r="TLE279" s="27"/>
      <c r="TLF279" s="27"/>
      <c r="TLG279" s="27"/>
      <c r="TLH279" s="27"/>
      <c r="TLI279" s="27"/>
      <c r="TLJ279" s="27"/>
      <c r="TLK279" s="27"/>
      <c r="TLL279" s="27"/>
      <c r="TLM279" s="27"/>
      <c r="TLN279" s="27"/>
      <c r="TLO279" s="27"/>
      <c r="TLP279" s="27"/>
      <c r="TLQ279" s="27"/>
      <c r="TLR279" s="27"/>
      <c r="TLS279" s="27"/>
      <c r="TLT279" s="27"/>
      <c r="TLU279" s="27"/>
      <c r="TLV279" s="27"/>
      <c r="TLW279" s="27"/>
      <c r="TLX279" s="27"/>
      <c r="TLY279" s="27"/>
      <c r="TLZ279" s="27"/>
      <c r="TMA279" s="27"/>
      <c r="TMB279" s="27"/>
      <c r="TMC279" s="27"/>
      <c r="TMD279" s="27"/>
      <c r="TME279" s="27"/>
      <c r="TMF279" s="27"/>
      <c r="TMG279" s="27"/>
      <c r="TMH279" s="27"/>
      <c r="TMI279" s="27"/>
      <c r="TMJ279" s="27"/>
      <c r="TMK279" s="27"/>
      <c r="TML279" s="27"/>
      <c r="TMM279" s="27"/>
      <c r="TMN279" s="27"/>
      <c r="TMO279" s="27"/>
      <c r="TMP279" s="27"/>
      <c r="TMQ279" s="27"/>
      <c r="TMR279" s="27"/>
      <c r="TMS279" s="27"/>
      <c r="TMT279" s="27"/>
      <c r="TMU279" s="27"/>
      <c r="TMV279" s="27"/>
      <c r="TMW279" s="27"/>
      <c r="TMX279" s="27"/>
      <c r="TMY279" s="27"/>
      <c r="TMZ279" s="27"/>
      <c r="TNA279" s="27"/>
      <c r="TNB279" s="27"/>
      <c r="TNC279" s="27"/>
      <c r="TND279" s="27"/>
      <c r="TNE279" s="27"/>
      <c r="TNF279" s="27"/>
      <c r="TNG279" s="27"/>
      <c r="TNH279" s="27"/>
      <c r="TNI279" s="27"/>
      <c r="TNJ279" s="27"/>
      <c r="TNK279" s="27"/>
      <c r="TNL279" s="27"/>
      <c r="TNM279" s="27"/>
      <c r="TNN279" s="27"/>
      <c r="TNO279" s="27"/>
      <c r="TNP279" s="27"/>
      <c r="TNQ279" s="27"/>
      <c r="TNR279" s="27"/>
      <c r="TNS279" s="27"/>
      <c r="TNT279" s="27"/>
      <c r="TNU279" s="27"/>
      <c r="TNV279" s="27"/>
      <c r="TNW279" s="27"/>
      <c r="TNX279" s="27"/>
      <c r="TNY279" s="27"/>
      <c r="TNZ279" s="27"/>
      <c r="TOA279" s="27"/>
      <c r="TOB279" s="27"/>
      <c r="TOC279" s="27"/>
      <c r="TOD279" s="27"/>
      <c r="TOE279" s="27"/>
      <c r="TOF279" s="27"/>
      <c r="TOG279" s="27"/>
      <c r="TOH279" s="27"/>
      <c r="TOI279" s="27"/>
      <c r="TOJ279" s="27"/>
      <c r="TOK279" s="27"/>
      <c r="TOL279" s="27"/>
      <c r="TOM279" s="27"/>
      <c r="TON279" s="27"/>
      <c r="TOO279" s="27"/>
      <c r="TOP279" s="27"/>
      <c r="TOQ279" s="27"/>
      <c r="TOR279" s="27"/>
      <c r="TOS279" s="27"/>
      <c r="TOT279" s="27"/>
      <c r="TOU279" s="27"/>
      <c r="TOV279" s="27"/>
      <c r="TOW279" s="27"/>
      <c r="TOX279" s="27"/>
      <c r="TOY279" s="27"/>
      <c r="TOZ279" s="27"/>
      <c r="TPA279" s="27"/>
      <c r="TPB279" s="27"/>
      <c r="TPC279" s="27"/>
      <c r="TPD279" s="27"/>
      <c r="TPE279" s="27"/>
      <c r="TPF279" s="27"/>
      <c r="TPG279" s="27"/>
      <c r="TPH279" s="27"/>
      <c r="TPI279" s="27"/>
      <c r="TPJ279" s="27"/>
      <c r="TPK279" s="27"/>
      <c r="TPL279" s="27"/>
      <c r="TPM279" s="27"/>
      <c r="TPN279" s="27"/>
      <c r="TPO279" s="27"/>
      <c r="TPP279" s="27"/>
      <c r="TPQ279" s="27"/>
      <c r="TPR279" s="27"/>
      <c r="TPS279" s="27"/>
      <c r="TPT279" s="27"/>
      <c r="TPU279" s="27"/>
      <c r="TPV279" s="27"/>
      <c r="TPW279" s="27"/>
      <c r="TPX279" s="27"/>
      <c r="TPY279" s="27"/>
      <c r="TPZ279" s="27"/>
      <c r="TQA279" s="27"/>
      <c r="TQB279" s="27"/>
      <c r="TQC279" s="27"/>
      <c r="TQD279" s="27"/>
      <c r="TQE279" s="27"/>
      <c r="TQF279" s="27"/>
      <c r="TQG279" s="27"/>
      <c r="TQH279" s="27"/>
      <c r="TQI279" s="27"/>
      <c r="TQJ279" s="27"/>
      <c r="TQK279" s="27"/>
      <c r="TQL279" s="27"/>
      <c r="TQM279" s="27"/>
      <c r="TQN279" s="27"/>
      <c r="TQO279" s="27"/>
      <c r="TQP279" s="27"/>
      <c r="TQQ279" s="27"/>
      <c r="TQR279" s="27"/>
      <c r="TQS279" s="27"/>
      <c r="TQT279" s="27"/>
      <c r="TQU279" s="27"/>
      <c r="TQV279" s="27"/>
      <c r="TQW279" s="27"/>
      <c r="TQX279" s="27"/>
      <c r="TQY279" s="27"/>
      <c r="TQZ279" s="27"/>
      <c r="TRA279" s="27"/>
      <c r="TRB279" s="27"/>
      <c r="TRC279" s="27"/>
      <c r="TRD279" s="27"/>
      <c r="TRE279" s="27"/>
      <c r="TRF279" s="27"/>
      <c r="TRG279" s="27"/>
      <c r="TRH279" s="27"/>
      <c r="TRI279" s="27"/>
      <c r="TRJ279" s="27"/>
      <c r="TRK279" s="27"/>
      <c r="TRL279" s="27"/>
      <c r="TRM279" s="27"/>
      <c r="TRN279" s="27"/>
      <c r="TRO279" s="27"/>
      <c r="TRP279" s="27"/>
      <c r="TRQ279" s="27"/>
      <c r="TRR279" s="27"/>
      <c r="TRS279" s="27"/>
      <c r="TRT279" s="27"/>
      <c r="TRU279" s="27"/>
      <c r="TRV279" s="27"/>
      <c r="TRW279" s="27"/>
      <c r="TRX279" s="27"/>
      <c r="TRY279" s="27"/>
      <c r="TRZ279" s="27"/>
      <c r="TSA279" s="27"/>
      <c r="TSB279" s="27"/>
      <c r="TSC279" s="27"/>
      <c r="TSD279" s="27"/>
      <c r="TSE279" s="27"/>
      <c r="TSF279" s="27"/>
      <c r="TSG279" s="27"/>
      <c r="TSH279" s="27"/>
      <c r="TSI279" s="27"/>
      <c r="TSJ279" s="27"/>
      <c r="TSK279" s="27"/>
      <c r="TSL279" s="27"/>
      <c r="TSM279" s="27"/>
      <c r="TSN279" s="27"/>
      <c r="TSO279" s="27"/>
      <c r="TSP279" s="27"/>
      <c r="TSQ279" s="27"/>
      <c r="TSR279" s="27"/>
      <c r="TSS279" s="27"/>
      <c r="TST279" s="27"/>
      <c r="TSU279" s="27"/>
      <c r="TSV279" s="27"/>
      <c r="TSW279" s="27"/>
      <c r="TSX279" s="27"/>
      <c r="TSY279" s="27"/>
      <c r="TSZ279" s="27"/>
      <c r="TTA279" s="27"/>
      <c r="TTB279" s="27"/>
      <c r="TTC279" s="27"/>
      <c r="TTD279" s="27"/>
      <c r="TTE279" s="27"/>
      <c r="TTF279" s="27"/>
      <c r="TTG279" s="27"/>
      <c r="TTH279" s="27"/>
      <c r="TTI279" s="27"/>
      <c r="TTJ279" s="27"/>
      <c r="TTK279" s="27"/>
      <c r="TTL279" s="27"/>
      <c r="TTM279" s="27"/>
      <c r="TTN279" s="27"/>
      <c r="TTO279" s="27"/>
      <c r="TTP279" s="27"/>
      <c r="TTQ279" s="27"/>
      <c r="TTR279" s="27"/>
      <c r="TTS279" s="27"/>
      <c r="TTT279" s="27"/>
      <c r="TTU279" s="27"/>
      <c r="TTV279" s="27"/>
      <c r="TTW279" s="27"/>
      <c r="TTX279" s="27"/>
      <c r="TTY279" s="27"/>
      <c r="TTZ279" s="27"/>
      <c r="TUA279" s="27"/>
      <c r="TUB279" s="27"/>
      <c r="TUC279" s="27"/>
      <c r="TUD279" s="27"/>
      <c r="TUE279" s="27"/>
      <c r="TUF279" s="27"/>
      <c r="TUG279" s="27"/>
      <c r="TUH279" s="27"/>
      <c r="TUI279" s="27"/>
      <c r="TUJ279" s="27"/>
      <c r="TUK279" s="27"/>
      <c r="TUL279" s="27"/>
      <c r="TUM279" s="27"/>
      <c r="TUN279" s="27"/>
      <c r="TUO279" s="27"/>
      <c r="TUP279" s="27"/>
      <c r="TUQ279" s="27"/>
      <c r="TUR279" s="27"/>
      <c r="TUS279" s="27"/>
      <c r="TUT279" s="27"/>
      <c r="TUU279" s="27"/>
      <c r="TUV279" s="27"/>
      <c r="TUW279" s="27"/>
      <c r="TUX279" s="27"/>
      <c r="TUY279" s="27"/>
      <c r="TUZ279" s="27"/>
      <c r="TVA279" s="27"/>
      <c r="TVB279" s="27"/>
      <c r="TVC279" s="27"/>
      <c r="TVD279" s="27"/>
      <c r="TVE279" s="27"/>
      <c r="TVF279" s="27"/>
      <c r="TVG279" s="27"/>
      <c r="TVH279" s="27"/>
      <c r="TVI279" s="27"/>
      <c r="TVJ279" s="27"/>
      <c r="TVK279" s="27"/>
      <c r="TVL279" s="27"/>
      <c r="TVM279" s="27"/>
      <c r="TVN279" s="27"/>
      <c r="TVO279" s="27"/>
      <c r="TVP279" s="27"/>
      <c r="TVQ279" s="27"/>
      <c r="TVR279" s="27"/>
      <c r="TVS279" s="27"/>
      <c r="TVT279" s="27"/>
      <c r="TVU279" s="27"/>
      <c r="TVV279" s="27"/>
      <c r="TVW279" s="27"/>
      <c r="TVX279" s="27"/>
      <c r="TVY279" s="27"/>
      <c r="TVZ279" s="27"/>
      <c r="TWA279" s="27"/>
      <c r="TWB279" s="27"/>
      <c r="TWC279" s="27"/>
      <c r="TWD279" s="27"/>
      <c r="TWE279" s="27"/>
      <c r="TWF279" s="27"/>
      <c r="TWG279" s="27"/>
      <c r="TWH279" s="27"/>
      <c r="TWI279" s="27"/>
      <c r="TWJ279" s="27"/>
      <c r="TWK279" s="27"/>
      <c r="TWL279" s="27"/>
      <c r="TWM279" s="27"/>
      <c r="TWN279" s="27"/>
      <c r="TWO279" s="27"/>
      <c r="TWP279" s="27"/>
      <c r="TWQ279" s="27"/>
      <c r="TWR279" s="27"/>
      <c r="TWS279" s="27"/>
      <c r="TWT279" s="27"/>
      <c r="TWU279" s="27"/>
      <c r="TWV279" s="27"/>
      <c r="TWW279" s="27"/>
      <c r="TWX279" s="27"/>
      <c r="TWY279" s="27"/>
      <c r="TWZ279" s="27"/>
      <c r="TXA279" s="27"/>
      <c r="TXB279" s="27"/>
      <c r="TXC279" s="27"/>
      <c r="TXD279" s="27"/>
      <c r="TXE279" s="27"/>
      <c r="TXF279" s="27"/>
      <c r="TXG279" s="27"/>
      <c r="TXH279" s="27"/>
      <c r="TXI279" s="27"/>
      <c r="TXJ279" s="27"/>
      <c r="TXK279" s="27"/>
      <c r="TXL279" s="27"/>
      <c r="TXM279" s="27"/>
      <c r="TXN279" s="27"/>
      <c r="TXO279" s="27"/>
      <c r="TXP279" s="27"/>
      <c r="TXQ279" s="27"/>
      <c r="TXR279" s="27"/>
      <c r="TXS279" s="27"/>
      <c r="TXT279" s="27"/>
      <c r="TXU279" s="27"/>
      <c r="TXV279" s="27"/>
      <c r="TXW279" s="27"/>
      <c r="TXX279" s="27"/>
      <c r="TXY279" s="27"/>
      <c r="TXZ279" s="27"/>
      <c r="TYA279" s="27"/>
      <c r="TYB279" s="27"/>
      <c r="TYC279" s="27"/>
      <c r="TYD279" s="27"/>
      <c r="TYE279" s="27"/>
      <c r="TYF279" s="27"/>
      <c r="TYG279" s="27"/>
      <c r="TYH279" s="27"/>
      <c r="TYI279" s="27"/>
      <c r="TYJ279" s="27"/>
      <c r="TYK279" s="27"/>
      <c r="TYL279" s="27"/>
      <c r="TYM279" s="27"/>
      <c r="TYN279" s="27"/>
      <c r="TYO279" s="27"/>
      <c r="TYP279" s="27"/>
      <c r="TYQ279" s="27"/>
      <c r="TYR279" s="27"/>
      <c r="TYS279" s="27"/>
      <c r="TYT279" s="27"/>
      <c r="TYU279" s="27"/>
      <c r="TYV279" s="27"/>
      <c r="TYW279" s="27"/>
      <c r="TYX279" s="27"/>
      <c r="TYY279" s="27"/>
      <c r="TYZ279" s="27"/>
      <c r="TZA279" s="27"/>
      <c r="TZB279" s="27"/>
      <c r="TZC279" s="27"/>
      <c r="TZD279" s="27"/>
      <c r="TZE279" s="27"/>
      <c r="TZF279" s="27"/>
      <c r="TZG279" s="27"/>
      <c r="TZH279" s="27"/>
      <c r="TZI279" s="27"/>
      <c r="TZJ279" s="27"/>
      <c r="TZK279" s="27"/>
      <c r="TZL279" s="27"/>
      <c r="TZM279" s="27"/>
      <c r="TZN279" s="27"/>
      <c r="TZO279" s="27"/>
      <c r="TZP279" s="27"/>
      <c r="TZQ279" s="27"/>
      <c r="TZR279" s="27"/>
      <c r="TZS279" s="27"/>
      <c r="TZT279" s="27"/>
      <c r="TZU279" s="27"/>
      <c r="TZV279" s="27"/>
      <c r="TZW279" s="27"/>
      <c r="TZX279" s="27"/>
      <c r="TZY279" s="27"/>
      <c r="TZZ279" s="27"/>
      <c r="UAA279" s="27"/>
      <c r="UAB279" s="27"/>
      <c r="UAC279" s="27"/>
      <c r="UAD279" s="27"/>
      <c r="UAE279" s="27"/>
      <c r="UAF279" s="27"/>
      <c r="UAG279" s="27"/>
      <c r="UAH279" s="27"/>
      <c r="UAI279" s="27"/>
      <c r="UAJ279" s="27"/>
      <c r="UAK279" s="27"/>
      <c r="UAL279" s="27"/>
      <c r="UAM279" s="27"/>
      <c r="UAN279" s="27"/>
      <c r="UAO279" s="27"/>
      <c r="UAP279" s="27"/>
      <c r="UAQ279" s="27"/>
      <c r="UAR279" s="27"/>
      <c r="UAS279" s="27"/>
      <c r="UAT279" s="27"/>
      <c r="UAU279" s="27"/>
      <c r="UAV279" s="27"/>
      <c r="UAW279" s="27"/>
      <c r="UAX279" s="27"/>
      <c r="UAY279" s="27"/>
      <c r="UAZ279" s="27"/>
      <c r="UBA279" s="27"/>
      <c r="UBB279" s="27"/>
      <c r="UBC279" s="27"/>
      <c r="UBD279" s="27"/>
      <c r="UBE279" s="27"/>
      <c r="UBF279" s="27"/>
      <c r="UBG279" s="27"/>
      <c r="UBH279" s="27"/>
      <c r="UBI279" s="27"/>
      <c r="UBJ279" s="27"/>
      <c r="UBK279" s="27"/>
      <c r="UBL279" s="27"/>
      <c r="UBM279" s="27"/>
      <c r="UBN279" s="27"/>
      <c r="UBO279" s="27"/>
      <c r="UBP279" s="27"/>
      <c r="UBQ279" s="27"/>
      <c r="UBR279" s="27"/>
      <c r="UBS279" s="27"/>
      <c r="UBT279" s="27"/>
      <c r="UBU279" s="27"/>
      <c r="UBV279" s="27"/>
      <c r="UBW279" s="27"/>
      <c r="UBX279" s="27"/>
      <c r="UBY279" s="27"/>
      <c r="UBZ279" s="27"/>
      <c r="UCA279" s="27"/>
      <c r="UCB279" s="27"/>
      <c r="UCC279" s="27"/>
      <c r="UCD279" s="27"/>
      <c r="UCE279" s="27"/>
      <c r="UCF279" s="27"/>
      <c r="UCG279" s="27"/>
      <c r="UCH279" s="27"/>
      <c r="UCI279" s="27"/>
      <c r="UCJ279" s="27"/>
      <c r="UCK279" s="27"/>
      <c r="UCL279" s="27"/>
      <c r="UCM279" s="27"/>
      <c r="UCN279" s="27"/>
      <c r="UCO279" s="27"/>
      <c r="UCP279" s="27"/>
      <c r="UCQ279" s="27"/>
      <c r="UCR279" s="27"/>
      <c r="UCS279" s="27"/>
      <c r="UCT279" s="27"/>
      <c r="UCU279" s="27"/>
      <c r="UCV279" s="27"/>
      <c r="UCW279" s="27"/>
      <c r="UCX279" s="27"/>
      <c r="UCY279" s="27"/>
      <c r="UCZ279" s="27"/>
      <c r="UDA279" s="27"/>
      <c r="UDB279" s="27"/>
      <c r="UDC279" s="27"/>
      <c r="UDD279" s="27"/>
      <c r="UDE279" s="27"/>
      <c r="UDF279" s="27"/>
      <c r="UDG279" s="27"/>
      <c r="UDH279" s="27"/>
      <c r="UDI279" s="27"/>
      <c r="UDJ279" s="27"/>
      <c r="UDK279" s="27"/>
      <c r="UDL279" s="27"/>
      <c r="UDM279" s="27"/>
      <c r="UDN279" s="27"/>
      <c r="UDO279" s="27"/>
      <c r="UDP279" s="27"/>
      <c r="UDQ279" s="27"/>
      <c r="UDR279" s="27"/>
      <c r="UDS279" s="27"/>
      <c r="UDT279" s="27"/>
      <c r="UDU279" s="27"/>
      <c r="UDV279" s="27"/>
      <c r="UDW279" s="27"/>
      <c r="UDX279" s="27"/>
      <c r="UDY279" s="27"/>
      <c r="UDZ279" s="27"/>
      <c r="UEA279" s="27"/>
      <c r="UEB279" s="27"/>
      <c r="UEC279" s="27"/>
      <c r="UED279" s="27"/>
      <c r="UEE279" s="27"/>
      <c r="UEF279" s="27"/>
      <c r="UEG279" s="27"/>
      <c r="UEH279" s="27"/>
      <c r="UEI279" s="27"/>
      <c r="UEJ279" s="27"/>
      <c r="UEK279" s="27"/>
      <c r="UEL279" s="27"/>
      <c r="UEM279" s="27"/>
      <c r="UEN279" s="27"/>
      <c r="UEO279" s="27"/>
      <c r="UEP279" s="27"/>
      <c r="UEQ279" s="27"/>
      <c r="UER279" s="27"/>
      <c r="UES279" s="27"/>
      <c r="UET279" s="27"/>
      <c r="UEU279" s="27"/>
      <c r="UEV279" s="27"/>
      <c r="UEW279" s="27"/>
      <c r="UEX279" s="27"/>
      <c r="UEY279" s="27"/>
      <c r="UEZ279" s="27"/>
      <c r="UFA279" s="27"/>
      <c r="UFB279" s="27"/>
      <c r="UFC279" s="27"/>
      <c r="UFD279" s="27"/>
      <c r="UFE279" s="27"/>
      <c r="UFF279" s="27"/>
      <c r="UFG279" s="27"/>
      <c r="UFH279" s="27"/>
      <c r="UFI279" s="27"/>
      <c r="UFJ279" s="27"/>
      <c r="UFK279" s="27"/>
      <c r="UFL279" s="27"/>
      <c r="UFM279" s="27"/>
      <c r="UFN279" s="27"/>
      <c r="UFO279" s="27"/>
      <c r="UFP279" s="27"/>
      <c r="UFQ279" s="27"/>
      <c r="UFR279" s="27"/>
      <c r="UFS279" s="27"/>
      <c r="UFT279" s="27"/>
      <c r="UFU279" s="27"/>
      <c r="UFV279" s="27"/>
      <c r="UFW279" s="27"/>
      <c r="UFX279" s="27"/>
      <c r="UFY279" s="27"/>
      <c r="UFZ279" s="27"/>
      <c r="UGA279" s="27"/>
      <c r="UGB279" s="27"/>
      <c r="UGC279" s="27"/>
      <c r="UGD279" s="27"/>
      <c r="UGE279" s="27"/>
      <c r="UGF279" s="27"/>
      <c r="UGG279" s="27"/>
      <c r="UGH279" s="27"/>
      <c r="UGI279" s="27"/>
      <c r="UGJ279" s="27"/>
      <c r="UGK279" s="27"/>
      <c r="UGL279" s="27"/>
      <c r="UGM279" s="27"/>
      <c r="UGN279" s="27"/>
      <c r="UGO279" s="27"/>
      <c r="UGP279" s="27"/>
      <c r="UGQ279" s="27"/>
      <c r="UGR279" s="27"/>
      <c r="UGS279" s="27"/>
      <c r="UGT279" s="27"/>
      <c r="UGU279" s="27"/>
      <c r="UGV279" s="27"/>
      <c r="UGW279" s="27"/>
      <c r="UGX279" s="27"/>
      <c r="UGY279" s="27"/>
      <c r="UGZ279" s="27"/>
      <c r="UHA279" s="27"/>
      <c r="UHB279" s="27"/>
      <c r="UHC279" s="27"/>
      <c r="UHD279" s="27"/>
      <c r="UHE279" s="27"/>
      <c r="UHF279" s="27"/>
      <c r="UHG279" s="27"/>
      <c r="UHH279" s="27"/>
      <c r="UHI279" s="27"/>
      <c r="UHJ279" s="27"/>
      <c r="UHK279" s="27"/>
      <c r="UHL279" s="27"/>
      <c r="UHM279" s="27"/>
      <c r="UHN279" s="27"/>
      <c r="UHO279" s="27"/>
      <c r="UHP279" s="27"/>
      <c r="UHQ279" s="27"/>
      <c r="UHR279" s="27"/>
      <c r="UHS279" s="27"/>
      <c r="UHT279" s="27"/>
      <c r="UHU279" s="27"/>
      <c r="UHV279" s="27"/>
      <c r="UHW279" s="27"/>
      <c r="UHX279" s="27"/>
      <c r="UHY279" s="27"/>
      <c r="UHZ279" s="27"/>
      <c r="UIA279" s="27"/>
      <c r="UIB279" s="27"/>
      <c r="UIC279" s="27"/>
      <c r="UID279" s="27"/>
      <c r="UIE279" s="27"/>
      <c r="UIF279" s="27"/>
      <c r="UIG279" s="27"/>
      <c r="UIH279" s="27"/>
      <c r="UII279" s="27"/>
      <c r="UIJ279" s="27"/>
      <c r="UIK279" s="27"/>
      <c r="UIL279" s="27"/>
      <c r="UIM279" s="27"/>
      <c r="UIN279" s="27"/>
      <c r="UIO279" s="27"/>
      <c r="UIP279" s="27"/>
      <c r="UIQ279" s="27"/>
      <c r="UIR279" s="27"/>
      <c r="UIS279" s="27"/>
      <c r="UIT279" s="27"/>
      <c r="UIU279" s="27"/>
      <c r="UIV279" s="27"/>
      <c r="UIW279" s="27"/>
      <c r="UIX279" s="27"/>
      <c r="UIY279" s="27"/>
      <c r="UIZ279" s="27"/>
      <c r="UJA279" s="27"/>
      <c r="UJB279" s="27"/>
      <c r="UJC279" s="27"/>
      <c r="UJD279" s="27"/>
      <c r="UJE279" s="27"/>
      <c r="UJF279" s="27"/>
      <c r="UJG279" s="27"/>
      <c r="UJH279" s="27"/>
      <c r="UJI279" s="27"/>
      <c r="UJJ279" s="27"/>
      <c r="UJK279" s="27"/>
      <c r="UJL279" s="27"/>
      <c r="UJM279" s="27"/>
      <c r="UJN279" s="27"/>
      <c r="UJO279" s="27"/>
      <c r="UJP279" s="27"/>
      <c r="UJQ279" s="27"/>
      <c r="UJR279" s="27"/>
      <c r="UJS279" s="27"/>
      <c r="UJT279" s="27"/>
      <c r="UJU279" s="27"/>
      <c r="UJV279" s="27"/>
      <c r="UJW279" s="27"/>
      <c r="UJX279" s="27"/>
      <c r="UJY279" s="27"/>
      <c r="UJZ279" s="27"/>
      <c r="UKA279" s="27"/>
      <c r="UKB279" s="27"/>
      <c r="UKC279" s="27"/>
      <c r="UKD279" s="27"/>
      <c r="UKE279" s="27"/>
      <c r="UKF279" s="27"/>
      <c r="UKG279" s="27"/>
      <c r="UKH279" s="27"/>
      <c r="UKI279" s="27"/>
      <c r="UKJ279" s="27"/>
      <c r="UKK279" s="27"/>
      <c r="UKL279" s="27"/>
      <c r="UKM279" s="27"/>
      <c r="UKN279" s="27"/>
      <c r="UKO279" s="27"/>
      <c r="UKP279" s="27"/>
      <c r="UKQ279" s="27"/>
      <c r="UKR279" s="27"/>
      <c r="UKS279" s="27"/>
      <c r="UKT279" s="27"/>
      <c r="UKU279" s="27"/>
      <c r="UKV279" s="27"/>
      <c r="UKW279" s="27"/>
      <c r="UKX279" s="27"/>
      <c r="UKY279" s="27"/>
      <c r="UKZ279" s="27"/>
      <c r="ULA279" s="27"/>
      <c r="ULB279" s="27"/>
      <c r="ULC279" s="27"/>
      <c r="ULD279" s="27"/>
      <c r="ULE279" s="27"/>
      <c r="ULF279" s="27"/>
      <c r="ULG279" s="27"/>
      <c r="ULH279" s="27"/>
      <c r="ULI279" s="27"/>
      <c r="ULJ279" s="27"/>
      <c r="ULK279" s="27"/>
      <c r="ULL279" s="27"/>
      <c r="ULM279" s="27"/>
      <c r="ULN279" s="27"/>
      <c r="ULO279" s="27"/>
      <c r="ULP279" s="27"/>
      <c r="ULQ279" s="27"/>
      <c r="ULR279" s="27"/>
      <c r="ULS279" s="27"/>
      <c r="ULT279" s="27"/>
      <c r="ULU279" s="27"/>
      <c r="ULV279" s="27"/>
      <c r="ULW279" s="27"/>
      <c r="ULX279" s="27"/>
      <c r="ULY279" s="27"/>
      <c r="ULZ279" s="27"/>
      <c r="UMA279" s="27"/>
      <c r="UMB279" s="27"/>
      <c r="UMC279" s="27"/>
      <c r="UMD279" s="27"/>
      <c r="UME279" s="27"/>
      <c r="UMF279" s="27"/>
      <c r="UMG279" s="27"/>
      <c r="UMH279" s="27"/>
      <c r="UMI279" s="27"/>
      <c r="UMJ279" s="27"/>
      <c r="UMK279" s="27"/>
      <c r="UML279" s="27"/>
      <c r="UMM279" s="27"/>
      <c r="UMN279" s="27"/>
      <c r="UMO279" s="27"/>
      <c r="UMP279" s="27"/>
      <c r="UMQ279" s="27"/>
      <c r="UMR279" s="27"/>
      <c r="UMS279" s="27"/>
      <c r="UMT279" s="27"/>
      <c r="UMU279" s="27"/>
      <c r="UMV279" s="27"/>
      <c r="UMW279" s="27"/>
      <c r="UMX279" s="27"/>
      <c r="UMY279" s="27"/>
      <c r="UMZ279" s="27"/>
      <c r="UNA279" s="27"/>
      <c r="UNB279" s="27"/>
      <c r="UNC279" s="27"/>
      <c r="UND279" s="27"/>
      <c r="UNE279" s="27"/>
      <c r="UNF279" s="27"/>
      <c r="UNG279" s="27"/>
      <c r="UNH279" s="27"/>
      <c r="UNI279" s="27"/>
      <c r="UNJ279" s="27"/>
      <c r="UNK279" s="27"/>
      <c r="UNL279" s="27"/>
      <c r="UNM279" s="27"/>
      <c r="UNN279" s="27"/>
      <c r="UNO279" s="27"/>
      <c r="UNP279" s="27"/>
      <c r="UNQ279" s="27"/>
      <c r="UNR279" s="27"/>
      <c r="UNS279" s="27"/>
      <c r="UNT279" s="27"/>
      <c r="UNU279" s="27"/>
      <c r="UNV279" s="27"/>
      <c r="UNW279" s="27"/>
      <c r="UNX279" s="27"/>
      <c r="UNY279" s="27"/>
      <c r="UNZ279" s="27"/>
      <c r="UOA279" s="27"/>
      <c r="UOB279" s="27"/>
      <c r="UOC279" s="27"/>
      <c r="UOD279" s="27"/>
      <c r="UOE279" s="27"/>
      <c r="UOF279" s="27"/>
      <c r="UOG279" s="27"/>
      <c r="UOH279" s="27"/>
      <c r="UOI279" s="27"/>
      <c r="UOJ279" s="27"/>
      <c r="UOK279" s="27"/>
      <c r="UOL279" s="27"/>
      <c r="UOM279" s="27"/>
      <c r="UON279" s="27"/>
      <c r="UOO279" s="27"/>
      <c r="UOP279" s="27"/>
      <c r="UOQ279" s="27"/>
      <c r="UOR279" s="27"/>
      <c r="UOS279" s="27"/>
      <c r="UOT279" s="27"/>
      <c r="UOU279" s="27"/>
      <c r="UOV279" s="27"/>
      <c r="UOW279" s="27"/>
      <c r="UOX279" s="27"/>
      <c r="UOY279" s="27"/>
      <c r="UOZ279" s="27"/>
      <c r="UPA279" s="27"/>
      <c r="UPB279" s="27"/>
      <c r="UPC279" s="27"/>
      <c r="UPD279" s="27"/>
      <c r="UPE279" s="27"/>
      <c r="UPF279" s="27"/>
      <c r="UPG279" s="27"/>
      <c r="UPH279" s="27"/>
      <c r="UPI279" s="27"/>
      <c r="UPJ279" s="27"/>
      <c r="UPK279" s="27"/>
      <c r="UPL279" s="27"/>
      <c r="UPM279" s="27"/>
      <c r="UPN279" s="27"/>
      <c r="UPO279" s="27"/>
      <c r="UPP279" s="27"/>
      <c r="UPQ279" s="27"/>
      <c r="UPR279" s="27"/>
      <c r="UPS279" s="27"/>
      <c r="UPT279" s="27"/>
      <c r="UPU279" s="27"/>
      <c r="UPV279" s="27"/>
      <c r="UPW279" s="27"/>
      <c r="UPX279" s="27"/>
      <c r="UPY279" s="27"/>
      <c r="UPZ279" s="27"/>
      <c r="UQA279" s="27"/>
      <c r="UQB279" s="27"/>
      <c r="UQC279" s="27"/>
      <c r="UQD279" s="27"/>
      <c r="UQE279" s="27"/>
      <c r="UQF279" s="27"/>
      <c r="UQG279" s="27"/>
      <c r="UQH279" s="27"/>
      <c r="UQI279" s="27"/>
      <c r="UQJ279" s="27"/>
      <c r="UQK279" s="27"/>
      <c r="UQL279" s="27"/>
      <c r="UQM279" s="27"/>
      <c r="UQN279" s="27"/>
      <c r="UQO279" s="27"/>
      <c r="UQP279" s="27"/>
      <c r="UQQ279" s="27"/>
      <c r="UQR279" s="27"/>
      <c r="UQS279" s="27"/>
      <c r="UQT279" s="27"/>
      <c r="UQU279" s="27"/>
      <c r="UQV279" s="27"/>
      <c r="UQW279" s="27"/>
      <c r="UQX279" s="27"/>
      <c r="UQY279" s="27"/>
      <c r="UQZ279" s="27"/>
      <c r="URA279" s="27"/>
      <c r="URB279" s="27"/>
      <c r="URC279" s="27"/>
      <c r="URD279" s="27"/>
      <c r="URE279" s="27"/>
      <c r="URF279" s="27"/>
      <c r="URG279" s="27"/>
      <c r="URH279" s="27"/>
      <c r="URI279" s="27"/>
      <c r="URJ279" s="27"/>
      <c r="URK279" s="27"/>
      <c r="URL279" s="27"/>
      <c r="URM279" s="27"/>
      <c r="URN279" s="27"/>
      <c r="URO279" s="27"/>
      <c r="URP279" s="27"/>
      <c r="URQ279" s="27"/>
      <c r="URR279" s="27"/>
      <c r="URS279" s="27"/>
      <c r="URT279" s="27"/>
      <c r="URU279" s="27"/>
      <c r="URV279" s="27"/>
      <c r="URW279" s="27"/>
      <c r="URX279" s="27"/>
      <c r="URY279" s="27"/>
      <c r="URZ279" s="27"/>
      <c r="USA279" s="27"/>
      <c r="USB279" s="27"/>
      <c r="USC279" s="27"/>
      <c r="USD279" s="27"/>
      <c r="USE279" s="27"/>
      <c r="USF279" s="27"/>
      <c r="USG279" s="27"/>
      <c r="USH279" s="27"/>
      <c r="USI279" s="27"/>
      <c r="USJ279" s="27"/>
      <c r="USK279" s="27"/>
      <c r="USL279" s="27"/>
      <c r="USM279" s="27"/>
      <c r="USN279" s="27"/>
      <c r="USO279" s="27"/>
      <c r="USP279" s="27"/>
      <c r="USQ279" s="27"/>
      <c r="USR279" s="27"/>
      <c r="USS279" s="27"/>
      <c r="UST279" s="27"/>
      <c r="USU279" s="27"/>
      <c r="USV279" s="27"/>
      <c r="USW279" s="27"/>
      <c r="USX279" s="27"/>
      <c r="USY279" s="27"/>
      <c r="USZ279" s="27"/>
      <c r="UTA279" s="27"/>
      <c r="UTB279" s="27"/>
      <c r="UTC279" s="27"/>
      <c r="UTD279" s="27"/>
      <c r="UTE279" s="27"/>
      <c r="UTF279" s="27"/>
      <c r="UTG279" s="27"/>
      <c r="UTH279" s="27"/>
      <c r="UTI279" s="27"/>
      <c r="UTJ279" s="27"/>
      <c r="UTK279" s="27"/>
      <c r="UTL279" s="27"/>
      <c r="UTM279" s="27"/>
      <c r="UTN279" s="27"/>
      <c r="UTO279" s="27"/>
      <c r="UTP279" s="27"/>
      <c r="UTQ279" s="27"/>
      <c r="UTR279" s="27"/>
      <c r="UTS279" s="27"/>
      <c r="UTT279" s="27"/>
      <c r="UTU279" s="27"/>
      <c r="UTV279" s="27"/>
      <c r="UTW279" s="27"/>
      <c r="UTX279" s="27"/>
      <c r="UTY279" s="27"/>
      <c r="UTZ279" s="27"/>
      <c r="UUA279" s="27"/>
      <c r="UUB279" s="27"/>
      <c r="UUC279" s="27"/>
      <c r="UUD279" s="27"/>
      <c r="UUE279" s="27"/>
      <c r="UUF279" s="27"/>
      <c r="UUG279" s="27"/>
      <c r="UUH279" s="27"/>
      <c r="UUI279" s="27"/>
      <c r="UUJ279" s="27"/>
      <c r="UUK279" s="27"/>
      <c r="UUL279" s="27"/>
      <c r="UUM279" s="27"/>
      <c r="UUN279" s="27"/>
      <c r="UUO279" s="27"/>
      <c r="UUP279" s="27"/>
      <c r="UUQ279" s="27"/>
      <c r="UUR279" s="27"/>
      <c r="UUS279" s="27"/>
      <c r="UUT279" s="27"/>
      <c r="UUU279" s="27"/>
      <c r="UUV279" s="27"/>
      <c r="UUW279" s="27"/>
      <c r="UUX279" s="27"/>
      <c r="UUY279" s="27"/>
      <c r="UUZ279" s="27"/>
      <c r="UVA279" s="27"/>
      <c r="UVB279" s="27"/>
      <c r="UVC279" s="27"/>
      <c r="UVD279" s="27"/>
      <c r="UVE279" s="27"/>
      <c r="UVF279" s="27"/>
      <c r="UVG279" s="27"/>
      <c r="UVH279" s="27"/>
      <c r="UVI279" s="27"/>
      <c r="UVJ279" s="27"/>
      <c r="UVK279" s="27"/>
      <c r="UVL279" s="27"/>
      <c r="UVM279" s="27"/>
      <c r="UVN279" s="27"/>
      <c r="UVO279" s="27"/>
      <c r="UVP279" s="27"/>
      <c r="UVQ279" s="27"/>
      <c r="UVR279" s="27"/>
      <c r="UVS279" s="27"/>
      <c r="UVT279" s="27"/>
      <c r="UVU279" s="27"/>
      <c r="UVV279" s="27"/>
      <c r="UVW279" s="27"/>
      <c r="UVX279" s="27"/>
      <c r="UVY279" s="27"/>
      <c r="UVZ279" s="27"/>
      <c r="UWA279" s="27"/>
      <c r="UWB279" s="27"/>
      <c r="UWC279" s="27"/>
      <c r="UWD279" s="27"/>
      <c r="UWE279" s="27"/>
      <c r="UWF279" s="27"/>
      <c r="UWG279" s="27"/>
      <c r="UWH279" s="27"/>
      <c r="UWI279" s="27"/>
      <c r="UWJ279" s="27"/>
      <c r="UWK279" s="27"/>
      <c r="UWL279" s="27"/>
      <c r="UWM279" s="27"/>
      <c r="UWN279" s="27"/>
      <c r="UWO279" s="27"/>
      <c r="UWP279" s="27"/>
      <c r="UWQ279" s="27"/>
      <c r="UWR279" s="27"/>
      <c r="UWS279" s="27"/>
      <c r="UWT279" s="27"/>
      <c r="UWU279" s="27"/>
      <c r="UWV279" s="27"/>
      <c r="UWW279" s="27"/>
      <c r="UWX279" s="27"/>
      <c r="UWY279" s="27"/>
      <c r="UWZ279" s="27"/>
      <c r="UXA279" s="27"/>
      <c r="UXB279" s="27"/>
      <c r="UXC279" s="27"/>
      <c r="UXD279" s="27"/>
      <c r="UXE279" s="27"/>
      <c r="UXF279" s="27"/>
      <c r="UXG279" s="27"/>
      <c r="UXH279" s="27"/>
      <c r="UXI279" s="27"/>
      <c r="UXJ279" s="27"/>
      <c r="UXK279" s="27"/>
      <c r="UXL279" s="27"/>
      <c r="UXM279" s="27"/>
      <c r="UXN279" s="27"/>
      <c r="UXO279" s="27"/>
      <c r="UXP279" s="27"/>
      <c r="UXQ279" s="27"/>
      <c r="UXR279" s="27"/>
      <c r="UXS279" s="27"/>
      <c r="UXT279" s="27"/>
      <c r="UXU279" s="27"/>
      <c r="UXV279" s="27"/>
      <c r="UXW279" s="27"/>
      <c r="UXX279" s="27"/>
      <c r="UXY279" s="27"/>
      <c r="UXZ279" s="27"/>
      <c r="UYA279" s="27"/>
      <c r="UYB279" s="27"/>
      <c r="UYC279" s="27"/>
      <c r="UYD279" s="27"/>
      <c r="UYE279" s="27"/>
      <c r="UYF279" s="27"/>
      <c r="UYG279" s="27"/>
      <c r="UYH279" s="27"/>
      <c r="UYI279" s="27"/>
      <c r="UYJ279" s="27"/>
      <c r="UYK279" s="27"/>
      <c r="UYL279" s="27"/>
      <c r="UYM279" s="27"/>
      <c r="UYN279" s="27"/>
      <c r="UYO279" s="27"/>
      <c r="UYP279" s="27"/>
      <c r="UYQ279" s="27"/>
      <c r="UYR279" s="27"/>
      <c r="UYS279" s="27"/>
      <c r="UYT279" s="27"/>
      <c r="UYU279" s="27"/>
      <c r="UYV279" s="27"/>
      <c r="UYW279" s="27"/>
      <c r="UYX279" s="27"/>
      <c r="UYY279" s="27"/>
      <c r="UYZ279" s="27"/>
      <c r="UZA279" s="27"/>
      <c r="UZB279" s="27"/>
      <c r="UZC279" s="27"/>
      <c r="UZD279" s="27"/>
      <c r="UZE279" s="27"/>
      <c r="UZF279" s="27"/>
      <c r="UZG279" s="27"/>
      <c r="UZH279" s="27"/>
      <c r="UZI279" s="27"/>
      <c r="UZJ279" s="27"/>
      <c r="UZK279" s="27"/>
      <c r="UZL279" s="27"/>
      <c r="UZM279" s="27"/>
      <c r="UZN279" s="27"/>
      <c r="UZO279" s="27"/>
      <c r="UZP279" s="27"/>
      <c r="UZQ279" s="27"/>
      <c r="UZR279" s="27"/>
      <c r="UZS279" s="27"/>
      <c r="UZT279" s="27"/>
      <c r="UZU279" s="27"/>
      <c r="UZV279" s="27"/>
      <c r="UZW279" s="27"/>
      <c r="UZX279" s="27"/>
      <c r="UZY279" s="27"/>
      <c r="UZZ279" s="27"/>
      <c r="VAA279" s="27"/>
      <c r="VAB279" s="27"/>
      <c r="VAC279" s="27"/>
      <c r="VAD279" s="27"/>
      <c r="VAE279" s="27"/>
      <c r="VAF279" s="27"/>
      <c r="VAG279" s="27"/>
      <c r="VAH279" s="27"/>
      <c r="VAI279" s="27"/>
      <c r="VAJ279" s="27"/>
      <c r="VAK279" s="27"/>
      <c r="VAL279" s="27"/>
      <c r="VAM279" s="27"/>
      <c r="VAN279" s="27"/>
      <c r="VAO279" s="27"/>
      <c r="VAP279" s="27"/>
      <c r="VAQ279" s="27"/>
      <c r="VAR279" s="27"/>
      <c r="VAS279" s="27"/>
      <c r="VAT279" s="27"/>
      <c r="VAU279" s="27"/>
      <c r="VAV279" s="27"/>
      <c r="VAW279" s="27"/>
      <c r="VAX279" s="27"/>
      <c r="VAY279" s="27"/>
      <c r="VAZ279" s="27"/>
      <c r="VBA279" s="27"/>
      <c r="VBB279" s="27"/>
      <c r="VBC279" s="27"/>
      <c r="VBD279" s="27"/>
      <c r="VBE279" s="27"/>
      <c r="VBF279" s="27"/>
      <c r="VBG279" s="27"/>
      <c r="VBH279" s="27"/>
      <c r="VBI279" s="27"/>
      <c r="VBJ279" s="27"/>
      <c r="VBK279" s="27"/>
      <c r="VBL279" s="27"/>
      <c r="VBM279" s="27"/>
      <c r="VBN279" s="27"/>
      <c r="VBO279" s="27"/>
      <c r="VBP279" s="27"/>
      <c r="VBQ279" s="27"/>
      <c r="VBR279" s="27"/>
      <c r="VBS279" s="27"/>
      <c r="VBT279" s="27"/>
      <c r="VBU279" s="27"/>
      <c r="VBV279" s="27"/>
      <c r="VBW279" s="27"/>
      <c r="VBX279" s="27"/>
      <c r="VBY279" s="27"/>
      <c r="VBZ279" s="27"/>
      <c r="VCA279" s="27"/>
      <c r="VCB279" s="27"/>
      <c r="VCC279" s="27"/>
      <c r="VCD279" s="27"/>
      <c r="VCE279" s="27"/>
      <c r="VCF279" s="27"/>
      <c r="VCG279" s="27"/>
      <c r="VCH279" s="27"/>
      <c r="VCI279" s="27"/>
      <c r="VCJ279" s="27"/>
      <c r="VCK279" s="27"/>
      <c r="VCL279" s="27"/>
      <c r="VCM279" s="27"/>
      <c r="VCN279" s="27"/>
      <c r="VCO279" s="27"/>
      <c r="VCP279" s="27"/>
      <c r="VCQ279" s="27"/>
      <c r="VCR279" s="27"/>
      <c r="VCS279" s="27"/>
      <c r="VCT279" s="27"/>
      <c r="VCU279" s="27"/>
      <c r="VCV279" s="27"/>
      <c r="VCW279" s="27"/>
      <c r="VCX279" s="27"/>
      <c r="VCY279" s="27"/>
      <c r="VCZ279" s="27"/>
      <c r="VDA279" s="27"/>
      <c r="VDB279" s="27"/>
      <c r="VDC279" s="27"/>
      <c r="VDD279" s="27"/>
      <c r="VDE279" s="27"/>
      <c r="VDF279" s="27"/>
      <c r="VDG279" s="27"/>
      <c r="VDH279" s="27"/>
      <c r="VDI279" s="27"/>
      <c r="VDJ279" s="27"/>
      <c r="VDK279" s="27"/>
      <c r="VDL279" s="27"/>
      <c r="VDM279" s="27"/>
      <c r="VDN279" s="27"/>
      <c r="VDO279" s="27"/>
      <c r="VDP279" s="27"/>
      <c r="VDQ279" s="27"/>
      <c r="VDR279" s="27"/>
      <c r="VDS279" s="27"/>
      <c r="VDT279" s="27"/>
      <c r="VDU279" s="27"/>
      <c r="VDV279" s="27"/>
      <c r="VDW279" s="27"/>
      <c r="VDX279" s="27"/>
      <c r="VDY279" s="27"/>
      <c r="VDZ279" s="27"/>
      <c r="VEA279" s="27"/>
      <c r="VEB279" s="27"/>
      <c r="VEC279" s="27"/>
      <c r="VED279" s="27"/>
      <c r="VEE279" s="27"/>
      <c r="VEF279" s="27"/>
      <c r="VEG279" s="27"/>
      <c r="VEH279" s="27"/>
      <c r="VEI279" s="27"/>
      <c r="VEJ279" s="27"/>
      <c r="VEK279" s="27"/>
      <c r="VEL279" s="27"/>
      <c r="VEM279" s="27"/>
      <c r="VEN279" s="27"/>
      <c r="VEO279" s="27"/>
      <c r="VEP279" s="27"/>
      <c r="VEQ279" s="27"/>
      <c r="VER279" s="27"/>
      <c r="VES279" s="27"/>
      <c r="VET279" s="27"/>
      <c r="VEU279" s="27"/>
      <c r="VEV279" s="27"/>
      <c r="VEW279" s="27"/>
      <c r="VEX279" s="27"/>
      <c r="VEY279" s="27"/>
      <c r="VEZ279" s="27"/>
      <c r="VFA279" s="27"/>
      <c r="VFB279" s="27"/>
      <c r="VFC279" s="27"/>
      <c r="VFD279" s="27"/>
      <c r="VFE279" s="27"/>
      <c r="VFF279" s="27"/>
      <c r="VFG279" s="27"/>
      <c r="VFH279" s="27"/>
      <c r="VFI279" s="27"/>
      <c r="VFJ279" s="27"/>
      <c r="VFK279" s="27"/>
      <c r="VFL279" s="27"/>
      <c r="VFM279" s="27"/>
      <c r="VFN279" s="27"/>
      <c r="VFO279" s="27"/>
      <c r="VFP279" s="27"/>
      <c r="VFQ279" s="27"/>
      <c r="VFR279" s="27"/>
      <c r="VFS279" s="27"/>
      <c r="VFT279" s="27"/>
      <c r="VFU279" s="27"/>
      <c r="VFV279" s="27"/>
      <c r="VFW279" s="27"/>
      <c r="VFX279" s="27"/>
      <c r="VFY279" s="27"/>
      <c r="VFZ279" s="27"/>
      <c r="VGA279" s="27"/>
      <c r="VGB279" s="27"/>
      <c r="VGC279" s="27"/>
      <c r="VGD279" s="27"/>
      <c r="VGE279" s="27"/>
      <c r="VGF279" s="27"/>
      <c r="VGG279" s="27"/>
      <c r="VGH279" s="27"/>
      <c r="VGI279" s="27"/>
      <c r="VGJ279" s="27"/>
      <c r="VGK279" s="27"/>
      <c r="VGL279" s="27"/>
      <c r="VGM279" s="27"/>
      <c r="VGN279" s="27"/>
      <c r="VGO279" s="27"/>
      <c r="VGP279" s="27"/>
      <c r="VGQ279" s="27"/>
      <c r="VGR279" s="27"/>
      <c r="VGS279" s="27"/>
      <c r="VGT279" s="27"/>
      <c r="VGU279" s="27"/>
      <c r="VGV279" s="27"/>
      <c r="VGW279" s="27"/>
      <c r="VGX279" s="27"/>
      <c r="VGY279" s="27"/>
      <c r="VGZ279" s="27"/>
      <c r="VHA279" s="27"/>
      <c r="VHB279" s="27"/>
      <c r="VHC279" s="27"/>
      <c r="VHD279" s="27"/>
      <c r="VHE279" s="27"/>
      <c r="VHF279" s="27"/>
      <c r="VHG279" s="27"/>
      <c r="VHH279" s="27"/>
      <c r="VHI279" s="27"/>
      <c r="VHJ279" s="27"/>
      <c r="VHK279" s="27"/>
      <c r="VHL279" s="27"/>
      <c r="VHM279" s="27"/>
      <c r="VHN279" s="27"/>
      <c r="VHO279" s="27"/>
      <c r="VHP279" s="27"/>
      <c r="VHQ279" s="27"/>
      <c r="VHR279" s="27"/>
      <c r="VHS279" s="27"/>
      <c r="VHT279" s="27"/>
      <c r="VHU279" s="27"/>
      <c r="VHV279" s="27"/>
      <c r="VHW279" s="27"/>
      <c r="VHX279" s="27"/>
      <c r="VHY279" s="27"/>
      <c r="VHZ279" s="27"/>
      <c r="VIA279" s="27"/>
      <c r="VIB279" s="27"/>
      <c r="VIC279" s="27"/>
      <c r="VID279" s="27"/>
      <c r="VIE279" s="27"/>
      <c r="VIF279" s="27"/>
      <c r="VIG279" s="27"/>
      <c r="VIH279" s="27"/>
      <c r="VII279" s="27"/>
      <c r="VIJ279" s="27"/>
      <c r="VIK279" s="27"/>
      <c r="VIL279" s="27"/>
      <c r="VIM279" s="27"/>
      <c r="VIN279" s="27"/>
      <c r="VIO279" s="27"/>
      <c r="VIP279" s="27"/>
      <c r="VIQ279" s="27"/>
      <c r="VIR279" s="27"/>
      <c r="VIS279" s="27"/>
      <c r="VIT279" s="27"/>
      <c r="VIU279" s="27"/>
      <c r="VIV279" s="27"/>
      <c r="VIW279" s="27"/>
      <c r="VIX279" s="27"/>
      <c r="VIY279" s="27"/>
      <c r="VIZ279" s="27"/>
      <c r="VJA279" s="27"/>
      <c r="VJB279" s="27"/>
      <c r="VJC279" s="27"/>
      <c r="VJD279" s="27"/>
      <c r="VJE279" s="27"/>
      <c r="VJF279" s="27"/>
      <c r="VJG279" s="27"/>
      <c r="VJH279" s="27"/>
      <c r="VJI279" s="27"/>
      <c r="VJJ279" s="27"/>
      <c r="VJK279" s="27"/>
      <c r="VJL279" s="27"/>
      <c r="VJM279" s="27"/>
      <c r="VJN279" s="27"/>
      <c r="VJO279" s="27"/>
      <c r="VJP279" s="27"/>
      <c r="VJQ279" s="27"/>
      <c r="VJR279" s="27"/>
      <c r="VJS279" s="27"/>
      <c r="VJT279" s="27"/>
      <c r="VJU279" s="27"/>
      <c r="VJV279" s="27"/>
      <c r="VJW279" s="27"/>
      <c r="VJX279" s="27"/>
      <c r="VJY279" s="27"/>
      <c r="VJZ279" s="27"/>
      <c r="VKA279" s="27"/>
      <c r="VKB279" s="27"/>
      <c r="VKC279" s="27"/>
      <c r="VKD279" s="27"/>
      <c r="VKE279" s="27"/>
      <c r="VKF279" s="27"/>
      <c r="VKG279" s="27"/>
      <c r="VKH279" s="27"/>
      <c r="VKI279" s="27"/>
      <c r="VKJ279" s="27"/>
      <c r="VKK279" s="27"/>
      <c r="VKL279" s="27"/>
      <c r="VKM279" s="27"/>
      <c r="VKN279" s="27"/>
      <c r="VKO279" s="27"/>
      <c r="VKP279" s="27"/>
      <c r="VKQ279" s="27"/>
      <c r="VKR279" s="27"/>
      <c r="VKS279" s="27"/>
      <c r="VKT279" s="27"/>
      <c r="VKU279" s="27"/>
      <c r="VKV279" s="27"/>
      <c r="VKW279" s="27"/>
      <c r="VKX279" s="27"/>
      <c r="VKY279" s="27"/>
      <c r="VKZ279" s="27"/>
      <c r="VLA279" s="27"/>
      <c r="VLB279" s="27"/>
      <c r="VLC279" s="27"/>
      <c r="VLD279" s="27"/>
      <c r="VLE279" s="27"/>
      <c r="VLF279" s="27"/>
      <c r="VLG279" s="27"/>
      <c r="VLH279" s="27"/>
      <c r="VLI279" s="27"/>
      <c r="VLJ279" s="27"/>
      <c r="VLK279" s="27"/>
      <c r="VLL279" s="27"/>
      <c r="VLM279" s="27"/>
      <c r="VLN279" s="27"/>
      <c r="VLO279" s="27"/>
      <c r="VLP279" s="27"/>
      <c r="VLQ279" s="27"/>
      <c r="VLR279" s="27"/>
      <c r="VLS279" s="27"/>
      <c r="VLT279" s="27"/>
      <c r="VLU279" s="27"/>
      <c r="VLV279" s="27"/>
      <c r="VLW279" s="27"/>
      <c r="VLX279" s="27"/>
      <c r="VLY279" s="27"/>
      <c r="VLZ279" s="27"/>
      <c r="VMA279" s="27"/>
      <c r="VMB279" s="27"/>
      <c r="VMC279" s="27"/>
      <c r="VMD279" s="27"/>
      <c r="VME279" s="27"/>
      <c r="VMF279" s="27"/>
      <c r="VMG279" s="27"/>
      <c r="VMH279" s="27"/>
      <c r="VMI279" s="27"/>
      <c r="VMJ279" s="27"/>
      <c r="VMK279" s="27"/>
      <c r="VML279" s="27"/>
      <c r="VMM279" s="27"/>
      <c r="VMN279" s="27"/>
      <c r="VMO279" s="27"/>
      <c r="VMP279" s="27"/>
      <c r="VMQ279" s="27"/>
      <c r="VMR279" s="27"/>
      <c r="VMS279" s="27"/>
      <c r="VMT279" s="27"/>
      <c r="VMU279" s="27"/>
      <c r="VMV279" s="27"/>
      <c r="VMW279" s="27"/>
      <c r="VMX279" s="27"/>
      <c r="VMY279" s="27"/>
      <c r="VMZ279" s="27"/>
      <c r="VNA279" s="27"/>
      <c r="VNB279" s="27"/>
      <c r="VNC279" s="27"/>
      <c r="VND279" s="27"/>
      <c r="VNE279" s="27"/>
      <c r="VNF279" s="27"/>
      <c r="VNG279" s="27"/>
      <c r="VNH279" s="27"/>
      <c r="VNI279" s="27"/>
      <c r="VNJ279" s="27"/>
      <c r="VNK279" s="27"/>
      <c r="VNL279" s="27"/>
      <c r="VNM279" s="27"/>
      <c r="VNN279" s="27"/>
      <c r="VNO279" s="27"/>
      <c r="VNP279" s="27"/>
      <c r="VNQ279" s="27"/>
      <c r="VNR279" s="27"/>
      <c r="VNS279" s="27"/>
      <c r="VNT279" s="27"/>
      <c r="VNU279" s="27"/>
      <c r="VNV279" s="27"/>
      <c r="VNW279" s="27"/>
      <c r="VNX279" s="27"/>
      <c r="VNY279" s="27"/>
      <c r="VNZ279" s="27"/>
      <c r="VOA279" s="27"/>
      <c r="VOB279" s="27"/>
      <c r="VOC279" s="27"/>
      <c r="VOD279" s="27"/>
      <c r="VOE279" s="27"/>
      <c r="VOF279" s="27"/>
      <c r="VOG279" s="27"/>
      <c r="VOH279" s="27"/>
      <c r="VOI279" s="27"/>
      <c r="VOJ279" s="27"/>
      <c r="VOK279" s="27"/>
      <c r="VOL279" s="27"/>
      <c r="VOM279" s="27"/>
      <c r="VON279" s="27"/>
      <c r="VOO279" s="27"/>
      <c r="VOP279" s="27"/>
      <c r="VOQ279" s="27"/>
      <c r="VOR279" s="27"/>
      <c r="VOS279" s="27"/>
      <c r="VOT279" s="27"/>
      <c r="VOU279" s="27"/>
      <c r="VOV279" s="27"/>
      <c r="VOW279" s="27"/>
      <c r="VOX279" s="27"/>
      <c r="VOY279" s="27"/>
      <c r="VOZ279" s="27"/>
      <c r="VPA279" s="27"/>
      <c r="VPB279" s="27"/>
      <c r="VPC279" s="27"/>
      <c r="VPD279" s="27"/>
      <c r="VPE279" s="27"/>
      <c r="VPF279" s="27"/>
      <c r="VPG279" s="27"/>
      <c r="VPH279" s="27"/>
      <c r="VPI279" s="27"/>
      <c r="VPJ279" s="27"/>
      <c r="VPK279" s="27"/>
      <c r="VPL279" s="27"/>
      <c r="VPM279" s="27"/>
      <c r="VPN279" s="27"/>
      <c r="VPO279" s="27"/>
      <c r="VPP279" s="27"/>
      <c r="VPQ279" s="27"/>
      <c r="VPR279" s="27"/>
      <c r="VPS279" s="27"/>
      <c r="VPT279" s="27"/>
      <c r="VPU279" s="27"/>
      <c r="VPV279" s="27"/>
      <c r="VPW279" s="27"/>
      <c r="VPX279" s="27"/>
      <c r="VPY279" s="27"/>
      <c r="VPZ279" s="27"/>
      <c r="VQA279" s="27"/>
      <c r="VQB279" s="27"/>
      <c r="VQC279" s="27"/>
      <c r="VQD279" s="27"/>
      <c r="VQE279" s="27"/>
      <c r="VQF279" s="27"/>
      <c r="VQG279" s="27"/>
      <c r="VQH279" s="27"/>
      <c r="VQI279" s="27"/>
      <c r="VQJ279" s="27"/>
      <c r="VQK279" s="27"/>
      <c r="VQL279" s="27"/>
      <c r="VQM279" s="27"/>
      <c r="VQN279" s="27"/>
      <c r="VQO279" s="27"/>
      <c r="VQP279" s="27"/>
      <c r="VQQ279" s="27"/>
      <c r="VQR279" s="27"/>
      <c r="VQS279" s="27"/>
      <c r="VQT279" s="27"/>
      <c r="VQU279" s="27"/>
      <c r="VQV279" s="27"/>
      <c r="VQW279" s="27"/>
      <c r="VQX279" s="27"/>
      <c r="VQY279" s="27"/>
      <c r="VQZ279" s="27"/>
      <c r="VRA279" s="27"/>
      <c r="VRB279" s="27"/>
      <c r="VRC279" s="27"/>
      <c r="VRD279" s="27"/>
      <c r="VRE279" s="27"/>
      <c r="VRF279" s="27"/>
      <c r="VRG279" s="27"/>
      <c r="VRH279" s="27"/>
      <c r="VRI279" s="27"/>
      <c r="VRJ279" s="27"/>
      <c r="VRK279" s="27"/>
      <c r="VRL279" s="27"/>
      <c r="VRM279" s="27"/>
      <c r="VRN279" s="27"/>
      <c r="VRO279" s="27"/>
      <c r="VRP279" s="27"/>
      <c r="VRQ279" s="27"/>
      <c r="VRR279" s="27"/>
      <c r="VRS279" s="27"/>
      <c r="VRT279" s="27"/>
      <c r="VRU279" s="27"/>
      <c r="VRV279" s="27"/>
      <c r="VRW279" s="27"/>
      <c r="VRX279" s="27"/>
      <c r="VRY279" s="27"/>
      <c r="VRZ279" s="27"/>
      <c r="VSA279" s="27"/>
      <c r="VSB279" s="27"/>
      <c r="VSC279" s="27"/>
      <c r="VSD279" s="27"/>
      <c r="VSE279" s="27"/>
      <c r="VSF279" s="27"/>
      <c r="VSG279" s="27"/>
      <c r="VSH279" s="27"/>
      <c r="VSI279" s="27"/>
      <c r="VSJ279" s="27"/>
      <c r="VSK279" s="27"/>
      <c r="VSL279" s="27"/>
      <c r="VSM279" s="27"/>
      <c r="VSN279" s="27"/>
      <c r="VSO279" s="27"/>
      <c r="VSP279" s="27"/>
      <c r="VSQ279" s="27"/>
      <c r="VSR279" s="27"/>
      <c r="VSS279" s="27"/>
      <c r="VST279" s="27"/>
      <c r="VSU279" s="27"/>
      <c r="VSV279" s="27"/>
      <c r="VSW279" s="27"/>
      <c r="VSX279" s="27"/>
      <c r="VSY279" s="27"/>
      <c r="VSZ279" s="27"/>
      <c r="VTA279" s="27"/>
      <c r="VTB279" s="27"/>
      <c r="VTC279" s="27"/>
      <c r="VTD279" s="27"/>
      <c r="VTE279" s="27"/>
      <c r="VTF279" s="27"/>
      <c r="VTG279" s="27"/>
      <c r="VTH279" s="27"/>
      <c r="VTI279" s="27"/>
      <c r="VTJ279" s="27"/>
      <c r="VTK279" s="27"/>
      <c r="VTL279" s="27"/>
      <c r="VTM279" s="27"/>
      <c r="VTN279" s="27"/>
      <c r="VTO279" s="27"/>
      <c r="VTP279" s="27"/>
      <c r="VTQ279" s="27"/>
      <c r="VTR279" s="27"/>
      <c r="VTS279" s="27"/>
      <c r="VTT279" s="27"/>
      <c r="VTU279" s="27"/>
      <c r="VTV279" s="27"/>
      <c r="VTW279" s="27"/>
      <c r="VTX279" s="27"/>
      <c r="VTY279" s="27"/>
      <c r="VTZ279" s="27"/>
      <c r="VUA279" s="27"/>
      <c r="VUB279" s="27"/>
      <c r="VUC279" s="27"/>
      <c r="VUD279" s="27"/>
      <c r="VUE279" s="27"/>
      <c r="VUF279" s="27"/>
      <c r="VUG279" s="27"/>
      <c r="VUH279" s="27"/>
      <c r="VUI279" s="27"/>
      <c r="VUJ279" s="27"/>
      <c r="VUK279" s="27"/>
      <c r="VUL279" s="27"/>
      <c r="VUM279" s="27"/>
      <c r="VUN279" s="27"/>
      <c r="VUO279" s="27"/>
      <c r="VUP279" s="27"/>
      <c r="VUQ279" s="27"/>
      <c r="VUR279" s="27"/>
      <c r="VUS279" s="27"/>
      <c r="VUT279" s="27"/>
      <c r="VUU279" s="27"/>
      <c r="VUV279" s="27"/>
      <c r="VUW279" s="27"/>
      <c r="VUX279" s="27"/>
      <c r="VUY279" s="27"/>
      <c r="VUZ279" s="27"/>
      <c r="VVA279" s="27"/>
      <c r="VVB279" s="27"/>
      <c r="VVC279" s="27"/>
      <c r="VVD279" s="27"/>
      <c r="VVE279" s="27"/>
      <c r="VVF279" s="27"/>
      <c r="VVG279" s="27"/>
      <c r="VVH279" s="27"/>
      <c r="VVI279" s="27"/>
      <c r="VVJ279" s="27"/>
      <c r="VVK279" s="27"/>
      <c r="VVL279" s="27"/>
      <c r="VVM279" s="27"/>
      <c r="VVN279" s="27"/>
      <c r="VVO279" s="27"/>
      <c r="VVP279" s="27"/>
      <c r="VVQ279" s="27"/>
      <c r="VVR279" s="27"/>
      <c r="VVS279" s="27"/>
      <c r="VVT279" s="27"/>
      <c r="VVU279" s="27"/>
      <c r="VVV279" s="27"/>
      <c r="VVW279" s="27"/>
      <c r="VVX279" s="27"/>
      <c r="VVY279" s="27"/>
      <c r="VVZ279" s="27"/>
      <c r="VWA279" s="27"/>
      <c r="VWB279" s="27"/>
      <c r="VWC279" s="27"/>
      <c r="VWD279" s="27"/>
      <c r="VWE279" s="27"/>
      <c r="VWF279" s="27"/>
      <c r="VWG279" s="27"/>
      <c r="VWH279" s="27"/>
      <c r="VWI279" s="27"/>
      <c r="VWJ279" s="27"/>
      <c r="VWK279" s="27"/>
      <c r="VWL279" s="27"/>
      <c r="VWM279" s="27"/>
      <c r="VWN279" s="27"/>
      <c r="VWO279" s="27"/>
      <c r="VWP279" s="27"/>
      <c r="VWQ279" s="27"/>
      <c r="VWR279" s="27"/>
      <c r="VWS279" s="27"/>
      <c r="VWT279" s="27"/>
      <c r="VWU279" s="27"/>
      <c r="VWV279" s="27"/>
      <c r="VWW279" s="27"/>
      <c r="VWX279" s="27"/>
      <c r="VWY279" s="27"/>
      <c r="VWZ279" s="27"/>
      <c r="VXA279" s="27"/>
      <c r="VXB279" s="27"/>
      <c r="VXC279" s="27"/>
      <c r="VXD279" s="27"/>
      <c r="VXE279" s="27"/>
      <c r="VXF279" s="27"/>
      <c r="VXG279" s="27"/>
      <c r="VXH279" s="27"/>
      <c r="VXI279" s="27"/>
      <c r="VXJ279" s="27"/>
      <c r="VXK279" s="27"/>
      <c r="VXL279" s="27"/>
      <c r="VXM279" s="27"/>
      <c r="VXN279" s="27"/>
      <c r="VXO279" s="27"/>
      <c r="VXP279" s="27"/>
      <c r="VXQ279" s="27"/>
      <c r="VXR279" s="27"/>
      <c r="VXS279" s="27"/>
      <c r="VXT279" s="27"/>
      <c r="VXU279" s="27"/>
      <c r="VXV279" s="27"/>
      <c r="VXW279" s="27"/>
      <c r="VXX279" s="27"/>
      <c r="VXY279" s="27"/>
      <c r="VXZ279" s="27"/>
      <c r="VYA279" s="27"/>
      <c r="VYB279" s="27"/>
      <c r="VYC279" s="27"/>
      <c r="VYD279" s="27"/>
      <c r="VYE279" s="27"/>
      <c r="VYF279" s="27"/>
      <c r="VYG279" s="27"/>
      <c r="VYH279" s="27"/>
      <c r="VYI279" s="27"/>
      <c r="VYJ279" s="27"/>
      <c r="VYK279" s="27"/>
      <c r="VYL279" s="27"/>
      <c r="VYM279" s="27"/>
      <c r="VYN279" s="27"/>
      <c r="VYO279" s="27"/>
      <c r="VYP279" s="27"/>
      <c r="VYQ279" s="27"/>
      <c r="VYR279" s="27"/>
      <c r="VYS279" s="27"/>
      <c r="VYT279" s="27"/>
      <c r="VYU279" s="27"/>
      <c r="VYV279" s="27"/>
      <c r="VYW279" s="27"/>
      <c r="VYX279" s="27"/>
      <c r="VYY279" s="27"/>
      <c r="VYZ279" s="27"/>
      <c r="VZA279" s="27"/>
      <c r="VZB279" s="27"/>
      <c r="VZC279" s="27"/>
      <c r="VZD279" s="27"/>
      <c r="VZE279" s="27"/>
      <c r="VZF279" s="27"/>
      <c r="VZG279" s="27"/>
      <c r="VZH279" s="27"/>
      <c r="VZI279" s="27"/>
      <c r="VZJ279" s="27"/>
      <c r="VZK279" s="27"/>
      <c r="VZL279" s="27"/>
      <c r="VZM279" s="27"/>
      <c r="VZN279" s="27"/>
      <c r="VZO279" s="27"/>
      <c r="VZP279" s="27"/>
      <c r="VZQ279" s="27"/>
      <c r="VZR279" s="27"/>
      <c r="VZS279" s="27"/>
      <c r="VZT279" s="27"/>
      <c r="VZU279" s="27"/>
      <c r="VZV279" s="27"/>
      <c r="VZW279" s="27"/>
      <c r="VZX279" s="27"/>
      <c r="VZY279" s="27"/>
      <c r="VZZ279" s="27"/>
      <c r="WAA279" s="27"/>
      <c r="WAB279" s="27"/>
      <c r="WAC279" s="27"/>
      <c r="WAD279" s="27"/>
      <c r="WAE279" s="27"/>
      <c r="WAF279" s="27"/>
      <c r="WAG279" s="27"/>
      <c r="WAH279" s="27"/>
      <c r="WAI279" s="27"/>
      <c r="WAJ279" s="27"/>
      <c r="WAK279" s="27"/>
      <c r="WAL279" s="27"/>
      <c r="WAM279" s="27"/>
      <c r="WAN279" s="27"/>
      <c r="WAO279" s="27"/>
      <c r="WAP279" s="27"/>
      <c r="WAQ279" s="27"/>
      <c r="WAR279" s="27"/>
      <c r="WAS279" s="27"/>
      <c r="WAT279" s="27"/>
      <c r="WAU279" s="27"/>
      <c r="WAV279" s="27"/>
      <c r="WAW279" s="27"/>
      <c r="WAX279" s="27"/>
      <c r="WAY279" s="27"/>
      <c r="WAZ279" s="27"/>
      <c r="WBA279" s="27"/>
      <c r="WBB279" s="27"/>
      <c r="WBC279" s="27"/>
      <c r="WBD279" s="27"/>
      <c r="WBE279" s="27"/>
      <c r="WBF279" s="27"/>
      <c r="WBG279" s="27"/>
      <c r="WBH279" s="27"/>
      <c r="WBI279" s="27"/>
      <c r="WBJ279" s="27"/>
      <c r="WBK279" s="27"/>
      <c r="WBL279" s="27"/>
      <c r="WBM279" s="27"/>
      <c r="WBN279" s="27"/>
      <c r="WBO279" s="27"/>
      <c r="WBP279" s="27"/>
      <c r="WBQ279" s="27"/>
      <c r="WBR279" s="27"/>
      <c r="WBS279" s="27"/>
      <c r="WBT279" s="27"/>
      <c r="WBU279" s="27"/>
      <c r="WBV279" s="27"/>
      <c r="WBW279" s="27"/>
      <c r="WBX279" s="27"/>
      <c r="WBY279" s="27"/>
      <c r="WBZ279" s="27"/>
      <c r="WCA279" s="27"/>
      <c r="WCB279" s="27"/>
      <c r="WCC279" s="27"/>
      <c r="WCD279" s="27"/>
      <c r="WCE279" s="27"/>
      <c r="WCF279" s="27"/>
      <c r="WCG279" s="27"/>
      <c r="WCH279" s="27"/>
      <c r="WCI279" s="27"/>
      <c r="WCJ279" s="27"/>
      <c r="WCK279" s="27"/>
      <c r="WCL279" s="27"/>
      <c r="WCM279" s="27"/>
      <c r="WCN279" s="27"/>
      <c r="WCO279" s="27"/>
      <c r="WCP279" s="27"/>
      <c r="WCQ279" s="27"/>
      <c r="WCR279" s="27"/>
      <c r="WCS279" s="27"/>
      <c r="WCT279" s="27"/>
      <c r="WCU279" s="27"/>
      <c r="WCV279" s="27"/>
      <c r="WCW279" s="27"/>
      <c r="WCX279" s="27"/>
      <c r="WCY279" s="27"/>
      <c r="WCZ279" s="27"/>
      <c r="WDA279" s="27"/>
      <c r="WDB279" s="27"/>
      <c r="WDC279" s="27"/>
      <c r="WDD279" s="27"/>
      <c r="WDE279" s="27"/>
      <c r="WDF279" s="27"/>
      <c r="WDG279" s="27"/>
      <c r="WDH279" s="27"/>
      <c r="WDI279" s="27"/>
      <c r="WDJ279" s="27"/>
      <c r="WDK279" s="27"/>
      <c r="WDL279" s="27"/>
      <c r="WDM279" s="27"/>
      <c r="WDN279" s="27"/>
      <c r="WDO279" s="27"/>
      <c r="WDP279" s="27"/>
      <c r="WDQ279" s="27"/>
      <c r="WDR279" s="27"/>
      <c r="WDS279" s="27"/>
      <c r="WDT279" s="27"/>
      <c r="WDU279" s="27"/>
      <c r="WDV279" s="27"/>
      <c r="WDW279" s="27"/>
      <c r="WDX279" s="27"/>
      <c r="WDY279" s="27"/>
      <c r="WDZ279" s="27"/>
      <c r="WEA279" s="27"/>
      <c r="WEB279" s="27"/>
      <c r="WEC279" s="27"/>
      <c r="WED279" s="27"/>
      <c r="WEE279" s="27"/>
      <c r="WEF279" s="27"/>
      <c r="WEG279" s="27"/>
      <c r="WEH279" s="27"/>
      <c r="WEI279" s="27"/>
      <c r="WEJ279" s="27"/>
      <c r="WEK279" s="27"/>
      <c r="WEL279" s="27"/>
      <c r="WEM279" s="27"/>
      <c r="WEN279" s="27"/>
      <c r="WEO279" s="27"/>
      <c r="WEP279" s="27"/>
      <c r="WEQ279" s="27"/>
      <c r="WER279" s="27"/>
      <c r="WES279" s="27"/>
      <c r="WET279" s="27"/>
      <c r="WEU279" s="27"/>
      <c r="WEV279" s="27"/>
      <c r="WEW279" s="27"/>
      <c r="WEX279" s="27"/>
      <c r="WEY279" s="27"/>
      <c r="WEZ279" s="27"/>
      <c r="WFA279" s="27"/>
      <c r="WFB279" s="27"/>
      <c r="WFC279" s="27"/>
      <c r="WFD279" s="27"/>
      <c r="WFE279" s="27"/>
      <c r="WFF279" s="27"/>
      <c r="WFG279" s="27"/>
      <c r="WFH279" s="27"/>
      <c r="WFI279" s="27"/>
      <c r="WFJ279" s="27"/>
      <c r="WFK279" s="27"/>
      <c r="WFL279" s="27"/>
      <c r="WFM279" s="27"/>
      <c r="WFN279" s="27"/>
      <c r="WFO279" s="27"/>
      <c r="WFP279" s="27"/>
      <c r="WFQ279" s="27"/>
      <c r="WFR279" s="27"/>
      <c r="WFS279" s="27"/>
      <c r="WFT279" s="27"/>
      <c r="WFU279" s="27"/>
      <c r="WFV279" s="27"/>
      <c r="WFW279" s="27"/>
      <c r="WFX279" s="27"/>
      <c r="WFY279" s="27"/>
      <c r="WFZ279" s="27"/>
      <c r="WGA279" s="27"/>
      <c r="WGB279" s="27"/>
      <c r="WGC279" s="27"/>
      <c r="WGD279" s="27"/>
      <c r="WGE279" s="27"/>
      <c r="WGF279" s="27"/>
      <c r="WGG279" s="27"/>
      <c r="WGH279" s="27"/>
      <c r="WGI279" s="27"/>
      <c r="WGJ279" s="27"/>
      <c r="WGK279" s="27"/>
      <c r="WGL279" s="27"/>
      <c r="WGM279" s="27"/>
      <c r="WGN279" s="27"/>
      <c r="WGO279" s="27"/>
      <c r="WGP279" s="27"/>
      <c r="WGQ279" s="27"/>
      <c r="WGR279" s="27"/>
      <c r="WGS279" s="27"/>
      <c r="WGT279" s="27"/>
      <c r="WGU279" s="27"/>
      <c r="WGV279" s="27"/>
      <c r="WGW279" s="27"/>
      <c r="WGX279" s="27"/>
      <c r="WGY279" s="27"/>
      <c r="WGZ279" s="27"/>
      <c r="WHA279" s="27"/>
      <c r="WHB279" s="27"/>
      <c r="WHC279" s="27"/>
      <c r="WHD279" s="27"/>
      <c r="WHE279" s="27"/>
      <c r="WHF279" s="27"/>
      <c r="WHG279" s="27"/>
      <c r="WHH279" s="27"/>
      <c r="WHI279" s="27"/>
      <c r="WHJ279" s="27"/>
      <c r="WHK279" s="27"/>
      <c r="WHL279" s="27"/>
      <c r="WHM279" s="27"/>
      <c r="WHN279" s="27"/>
      <c r="WHO279" s="27"/>
      <c r="WHP279" s="27"/>
      <c r="WHQ279" s="27"/>
      <c r="WHR279" s="27"/>
      <c r="WHS279" s="27"/>
      <c r="WHT279" s="27"/>
      <c r="WHU279" s="27"/>
      <c r="WHV279" s="27"/>
      <c r="WHW279" s="27"/>
      <c r="WHX279" s="27"/>
      <c r="WHY279" s="27"/>
      <c r="WHZ279" s="27"/>
      <c r="WIA279" s="27"/>
      <c r="WIB279" s="27"/>
      <c r="WIC279" s="27"/>
      <c r="WID279" s="27"/>
      <c r="WIE279" s="27"/>
      <c r="WIF279" s="27"/>
      <c r="WIG279" s="27"/>
      <c r="WIH279" s="27"/>
      <c r="WII279" s="27"/>
      <c r="WIJ279" s="27"/>
      <c r="WIK279" s="27"/>
      <c r="WIL279" s="27"/>
      <c r="WIM279" s="27"/>
      <c r="WIN279" s="27"/>
      <c r="WIO279" s="27"/>
      <c r="WIP279" s="27"/>
      <c r="WIQ279" s="27"/>
      <c r="WIR279" s="27"/>
      <c r="WIS279" s="27"/>
      <c r="WIT279" s="27"/>
      <c r="WIU279" s="27"/>
      <c r="WIV279" s="27"/>
      <c r="WIW279" s="27"/>
      <c r="WIX279" s="27"/>
      <c r="WIY279" s="27"/>
      <c r="WIZ279" s="27"/>
      <c r="WJA279" s="27"/>
      <c r="WJB279" s="27"/>
      <c r="WJC279" s="27"/>
      <c r="WJD279" s="27"/>
      <c r="WJE279" s="27"/>
      <c r="WJF279" s="27"/>
      <c r="WJG279" s="27"/>
      <c r="WJH279" s="27"/>
      <c r="WJI279" s="27"/>
      <c r="WJJ279" s="27"/>
      <c r="WJK279" s="27"/>
      <c r="WJL279" s="27"/>
      <c r="WJM279" s="27"/>
      <c r="WJN279" s="27"/>
      <c r="WJO279" s="27"/>
      <c r="WJP279" s="27"/>
      <c r="WJQ279" s="27"/>
      <c r="WJR279" s="27"/>
      <c r="WJS279" s="27"/>
      <c r="WJT279" s="27"/>
      <c r="WJU279" s="27"/>
      <c r="WJV279" s="27"/>
      <c r="WJW279" s="27"/>
      <c r="WJX279" s="27"/>
      <c r="WJY279" s="27"/>
      <c r="WJZ279" s="27"/>
      <c r="WKA279" s="27"/>
      <c r="WKB279" s="27"/>
      <c r="WKC279" s="27"/>
      <c r="WKD279" s="27"/>
      <c r="WKE279" s="27"/>
      <c r="WKF279" s="27"/>
      <c r="WKG279" s="27"/>
      <c r="WKH279" s="27"/>
      <c r="WKI279" s="27"/>
      <c r="WKJ279" s="27"/>
      <c r="WKK279" s="27"/>
      <c r="WKL279" s="27"/>
      <c r="WKM279" s="27"/>
      <c r="WKN279" s="27"/>
      <c r="WKO279" s="27"/>
      <c r="WKP279" s="27"/>
      <c r="WKQ279" s="27"/>
      <c r="WKR279" s="27"/>
      <c r="WKS279" s="27"/>
      <c r="WKT279" s="27"/>
      <c r="WKU279" s="27"/>
      <c r="WKV279" s="27"/>
      <c r="WKW279" s="27"/>
      <c r="WKX279" s="27"/>
      <c r="WKY279" s="27"/>
      <c r="WKZ279" s="27"/>
      <c r="WLA279" s="27"/>
      <c r="WLB279" s="27"/>
      <c r="WLC279" s="27"/>
      <c r="WLD279" s="27"/>
      <c r="WLE279" s="27"/>
      <c r="WLF279" s="27"/>
      <c r="WLG279" s="27"/>
      <c r="WLH279" s="27"/>
      <c r="WLI279" s="27"/>
      <c r="WLJ279" s="27"/>
      <c r="WLK279" s="27"/>
      <c r="WLL279" s="27"/>
      <c r="WLM279" s="27"/>
      <c r="WLN279" s="27"/>
      <c r="WLO279" s="27"/>
      <c r="WLP279" s="27"/>
      <c r="WLQ279" s="27"/>
      <c r="WLR279" s="27"/>
      <c r="WLS279" s="27"/>
      <c r="WLT279" s="27"/>
      <c r="WLU279" s="27"/>
      <c r="WLV279" s="27"/>
      <c r="WLW279" s="27"/>
      <c r="WLX279" s="27"/>
      <c r="WLY279" s="27"/>
      <c r="WLZ279" s="27"/>
      <c r="WMA279" s="27"/>
      <c r="WMB279" s="27"/>
      <c r="WMC279" s="27"/>
      <c r="WMD279" s="27"/>
      <c r="WME279" s="27"/>
      <c r="WMF279" s="27"/>
      <c r="WMG279" s="27"/>
      <c r="WMH279" s="27"/>
      <c r="WMI279" s="27"/>
      <c r="WMJ279" s="27"/>
      <c r="WMK279" s="27"/>
      <c r="WML279" s="27"/>
      <c r="WMM279" s="27"/>
      <c r="WMN279" s="27"/>
      <c r="WMO279" s="27"/>
      <c r="WMP279" s="27"/>
      <c r="WMQ279" s="27"/>
      <c r="WMR279" s="27"/>
      <c r="WMS279" s="27"/>
      <c r="WMT279" s="27"/>
      <c r="WMU279" s="27"/>
      <c r="WMV279" s="27"/>
      <c r="WMW279" s="27"/>
      <c r="WMX279" s="27"/>
      <c r="WMY279" s="27"/>
      <c r="WMZ279" s="27"/>
      <c r="WNA279" s="27"/>
      <c r="WNB279" s="27"/>
      <c r="WNC279" s="27"/>
      <c r="WND279" s="27"/>
      <c r="WNE279" s="27"/>
      <c r="WNF279" s="27"/>
      <c r="WNG279" s="27"/>
      <c r="WNH279" s="27"/>
      <c r="WNI279" s="27"/>
      <c r="WNJ279" s="27"/>
      <c r="WNK279" s="27"/>
      <c r="WNL279" s="27"/>
      <c r="WNM279" s="27"/>
      <c r="WNN279" s="27"/>
      <c r="WNO279" s="27"/>
      <c r="WNP279" s="27"/>
      <c r="WNQ279" s="27"/>
      <c r="WNR279" s="27"/>
      <c r="WNS279" s="27"/>
      <c r="WNT279" s="27"/>
      <c r="WNU279" s="27"/>
      <c r="WNV279" s="27"/>
      <c r="WNW279" s="27"/>
      <c r="WNX279" s="27"/>
      <c r="WNY279" s="27"/>
      <c r="WNZ279" s="27"/>
      <c r="WOA279" s="27"/>
      <c r="WOB279" s="27"/>
      <c r="WOC279" s="27"/>
      <c r="WOD279" s="27"/>
      <c r="WOE279" s="27"/>
      <c r="WOF279" s="27"/>
      <c r="WOG279" s="27"/>
      <c r="WOH279" s="27"/>
      <c r="WOI279" s="27"/>
      <c r="WOJ279" s="27"/>
      <c r="WOK279" s="27"/>
      <c r="WOL279" s="27"/>
      <c r="WOM279" s="27"/>
      <c r="WON279" s="27"/>
      <c r="WOO279" s="27"/>
      <c r="WOP279" s="27"/>
      <c r="WOQ279" s="27"/>
      <c r="WOR279" s="27"/>
      <c r="WOS279" s="27"/>
      <c r="WOT279" s="27"/>
      <c r="WOU279" s="27"/>
      <c r="WOV279" s="27"/>
      <c r="WOW279" s="27"/>
      <c r="WOX279" s="27"/>
      <c r="WOY279" s="27"/>
      <c r="WOZ279" s="27"/>
      <c r="WPA279" s="27"/>
      <c r="WPB279" s="27"/>
      <c r="WPC279" s="27"/>
      <c r="WPD279" s="27"/>
      <c r="WPE279" s="27"/>
      <c r="WPF279" s="27"/>
      <c r="WPG279" s="27"/>
      <c r="WPH279" s="27"/>
      <c r="WPI279" s="27"/>
      <c r="WPJ279" s="27"/>
      <c r="WPK279" s="27"/>
      <c r="WPL279" s="27"/>
      <c r="WPM279" s="27"/>
      <c r="WPN279" s="27"/>
      <c r="WPO279" s="27"/>
      <c r="WPP279" s="27"/>
      <c r="WPQ279" s="27"/>
      <c r="WPR279" s="27"/>
      <c r="WPS279" s="27"/>
      <c r="WPT279" s="27"/>
      <c r="WPU279" s="27"/>
      <c r="WPV279" s="27"/>
      <c r="WPW279" s="27"/>
      <c r="WPX279" s="27"/>
      <c r="WPY279" s="27"/>
      <c r="WPZ279" s="27"/>
      <c r="WQA279" s="27"/>
      <c r="WQB279" s="27"/>
      <c r="WQC279" s="27"/>
      <c r="WQD279" s="27"/>
      <c r="WQE279" s="27"/>
      <c r="WQF279" s="27"/>
      <c r="WQG279" s="27"/>
      <c r="WQH279" s="27"/>
      <c r="WQI279" s="27"/>
      <c r="WQJ279" s="27"/>
      <c r="WQK279" s="27"/>
      <c r="WQL279" s="27"/>
      <c r="WQM279" s="27"/>
      <c r="WQN279" s="27"/>
      <c r="WQO279" s="27"/>
      <c r="WQP279" s="27"/>
      <c r="WQQ279" s="27"/>
      <c r="WQR279" s="27"/>
      <c r="WQS279" s="27"/>
      <c r="WQT279" s="27"/>
      <c r="WQU279" s="27"/>
      <c r="WQV279" s="27"/>
      <c r="WQW279" s="27"/>
      <c r="WQX279" s="27"/>
      <c r="WQY279" s="27"/>
      <c r="WQZ279" s="27"/>
      <c r="WRA279" s="27"/>
      <c r="WRB279" s="27"/>
      <c r="WRC279" s="27"/>
      <c r="WRD279" s="27"/>
      <c r="WRE279" s="27"/>
      <c r="WRF279" s="27"/>
      <c r="WRG279" s="27"/>
      <c r="WRH279" s="27"/>
      <c r="WRI279" s="27"/>
      <c r="WRJ279" s="27"/>
      <c r="WRK279" s="27"/>
      <c r="WRL279" s="27"/>
      <c r="WRM279" s="27"/>
      <c r="WRN279" s="27"/>
      <c r="WRO279" s="27"/>
      <c r="WRP279" s="27"/>
      <c r="WRQ279" s="27"/>
      <c r="WRR279" s="27"/>
      <c r="WRS279" s="27"/>
      <c r="WRT279" s="27"/>
      <c r="WRU279" s="27"/>
      <c r="WRV279" s="27"/>
      <c r="WRW279" s="27"/>
      <c r="WRX279" s="27"/>
      <c r="WRY279" s="27"/>
      <c r="WRZ279" s="27"/>
      <c r="WSA279" s="27"/>
      <c r="WSB279" s="27"/>
      <c r="WSC279" s="27"/>
      <c r="WSD279" s="27"/>
      <c r="WSE279" s="27"/>
      <c r="WSF279" s="27"/>
      <c r="WSG279" s="27"/>
      <c r="WSH279" s="27"/>
      <c r="WSI279" s="27"/>
      <c r="WSJ279" s="27"/>
      <c r="WSK279" s="27"/>
      <c r="WSL279" s="27"/>
      <c r="WSM279" s="27"/>
      <c r="WSN279" s="27"/>
      <c r="WSO279" s="27"/>
      <c r="WSP279" s="27"/>
      <c r="WSQ279" s="27"/>
      <c r="WSR279" s="27"/>
      <c r="WSS279" s="27"/>
      <c r="WST279" s="27"/>
      <c r="WSU279" s="27"/>
      <c r="WSV279" s="27"/>
      <c r="WSW279" s="27"/>
      <c r="WSX279" s="27"/>
      <c r="WSY279" s="27"/>
      <c r="WSZ279" s="27"/>
      <c r="WTA279" s="27"/>
      <c r="WTB279" s="27"/>
      <c r="WTC279" s="27"/>
      <c r="WTD279" s="27"/>
      <c r="WTE279" s="27"/>
      <c r="WTF279" s="27"/>
      <c r="WTG279" s="27"/>
      <c r="WTH279" s="27"/>
      <c r="WTI279" s="27"/>
      <c r="WTJ279" s="27"/>
      <c r="WTK279" s="27"/>
      <c r="WTL279" s="27"/>
      <c r="WTM279" s="27"/>
      <c r="WTN279" s="27"/>
      <c r="WTO279" s="27"/>
      <c r="WTP279" s="27"/>
      <c r="WTQ279" s="27"/>
      <c r="WTR279" s="27"/>
      <c r="WTS279" s="27"/>
      <c r="WTT279" s="27"/>
      <c r="WTU279" s="27"/>
      <c r="WTV279" s="27"/>
      <c r="WTW279" s="27"/>
      <c r="WTX279" s="27"/>
      <c r="WTY279" s="27"/>
      <c r="WTZ279" s="27"/>
      <c r="WUA279" s="27"/>
      <c r="WUB279" s="27"/>
      <c r="WUC279" s="27"/>
      <c r="WUD279" s="27"/>
      <c r="WUE279" s="27"/>
      <c r="WUF279" s="27"/>
      <c r="WUG279" s="27"/>
      <c r="WUH279" s="27"/>
      <c r="WUI279" s="27"/>
      <c r="WUJ279" s="27"/>
      <c r="WUK279" s="27"/>
      <c r="WUL279" s="27"/>
      <c r="WUM279" s="27"/>
      <c r="WUN279" s="27"/>
      <c r="WUO279" s="27"/>
      <c r="WUP279" s="27"/>
      <c r="WUQ279" s="27"/>
      <c r="WUR279" s="27"/>
      <c r="WUS279" s="27"/>
      <c r="WUT279" s="27"/>
      <c r="WUU279" s="27"/>
      <c r="WUV279" s="27"/>
      <c r="WUW279" s="27"/>
      <c r="WUX279" s="27"/>
      <c r="WUY279" s="27"/>
      <c r="WUZ279" s="27"/>
      <c r="WVA279" s="27"/>
      <c r="WVB279" s="27"/>
      <c r="WVC279" s="27"/>
      <c r="WVD279" s="27"/>
      <c r="WVE279" s="27"/>
      <c r="WVF279" s="27"/>
      <c r="WVG279" s="27"/>
      <c r="WVH279" s="27"/>
      <c r="WVI279" s="27"/>
      <c r="WVJ279" s="27"/>
      <c r="WVK279" s="27"/>
      <c r="WVL279" s="27"/>
      <c r="WVM279" s="27"/>
      <c r="WVN279" s="27"/>
      <c r="WVO279" s="27"/>
      <c r="WVP279" s="27"/>
      <c r="WVQ279" s="27"/>
      <c r="WVR279" s="27"/>
      <c r="WVS279" s="27"/>
      <c r="WVT279" s="27"/>
      <c r="WVU279" s="27"/>
      <c r="WVV279" s="27"/>
      <c r="WVW279" s="27"/>
      <c r="WVX279" s="27"/>
      <c r="WVY279" s="27"/>
      <c r="WVZ279" s="27"/>
      <c r="WWA279" s="27"/>
      <c r="WWB279" s="27"/>
      <c r="WWC279" s="27"/>
      <c r="WWD279" s="27"/>
      <c r="WWE279" s="27"/>
      <c r="WWF279" s="27"/>
      <c r="WWG279" s="27"/>
      <c r="WWH279" s="27"/>
      <c r="WWI279" s="27"/>
      <c r="WWJ279" s="27"/>
      <c r="WWK279" s="27"/>
      <c r="WWL279" s="27"/>
      <c r="WWM279" s="27"/>
      <c r="WWN279" s="27"/>
      <c r="WWO279" s="27"/>
      <c r="WWP279" s="27"/>
      <c r="WWQ279" s="27"/>
      <c r="WWR279" s="27"/>
      <c r="WWS279" s="27"/>
      <c r="WWT279" s="27"/>
      <c r="WWU279" s="27"/>
      <c r="WWV279" s="27"/>
      <c r="WWW279" s="27"/>
      <c r="WWX279" s="27"/>
      <c r="WWY279" s="27"/>
      <c r="WWZ279" s="27"/>
      <c r="WXA279" s="27"/>
      <c r="WXB279" s="27"/>
      <c r="WXC279" s="27"/>
      <c r="WXD279" s="27"/>
      <c r="WXE279" s="27"/>
      <c r="WXF279" s="27"/>
      <c r="WXG279" s="27"/>
      <c r="WXH279" s="27"/>
      <c r="WXI279" s="27"/>
      <c r="WXJ279" s="27"/>
      <c r="WXK279" s="27"/>
      <c r="WXL279" s="27"/>
      <c r="WXM279" s="27"/>
      <c r="WXN279" s="27"/>
      <c r="WXO279" s="27"/>
      <c r="WXP279" s="27"/>
      <c r="WXQ279" s="27"/>
      <c r="WXR279" s="27"/>
      <c r="WXS279" s="27"/>
      <c r="WXT279" s="27"/>
      <c r="WXU279" s="27"/>
      <c r="WXV279" s="27"/>
      <c r="WXW279" s="27"/>
      <c r="WXX279" s="27"/>
      <c r="WXY279" s="27"/>
      <c r="WXZ279" s="27"/>
      <c r="WYA279" s="27"/>
      <c r="WYB279" s="27"/>
      <c r="WYC279" s="27"/>
      <c r="WYD279" s="27"/>
      <c r="WYE279" s="27"/>
      <c r="WYF279" s="27"/>
      <c r="WYG279" s="27"/>
      <c r="WYH279" s="27"/>
      <c r="WYI279" s="27"/>
      <c r="WYJ279" s="27"/>
      <c r="WYK279" s="27"/>
      <c r="WYL279" s="27"/>
      <c r="WYM279" s="27"/>
      <c r="WYN279" s="27"/>
      <c r="WYO279" s="27"/>
      <c r="WYP279" s="27"/>
      <c r="WYQ279" s="27"/>
      <c r="WYR279" s="27"/>
      <c r="WYS279" s="27"/>
      <c r="WYT279" s="27"/>
      <c r="WYU279" s="27"/>
      <c r="WYV279" s="27"/>
      <c r="WYW279" s="27"/>
      <c r="WYX279" s="27"/>
      <c r="WYY279" s="27"/>
      <c r="WYZ279" s="27"/>
      <c r="WZA279" s="27"/>
      <c r="WZB279" s="27"/>
      <c r="WZC279" s="27"/>
      <c r="WZD279" s="27"/>
      <c r="WZE279" s="27"/>
      <c r="WZF279" s="27"/>
      <c r="WZG279" s="27"/>
      <c r="WZH279" s="27"/>
      <c r="WZI279" s="27"/>
      <c r="WZJ279" s="27"/>
      <c r="WZK279" s="27"/>
      <c r="WZL279" s="27"/>
      <c r="WZM279" s="27"/>
      <c r="WZN279" s="27"/>
      <c r="WZO279" s="27"/>
      <c r="WZP279" s="27"/>
      <c r="WZQ279" s="27"/>
      <c r="WZR279" s="27"/>
      <c r="WZS279" s="27"/>
      <c r="WZT279" s="27"/>
      <c r="WZU279" s="27"/>
      <c r="WZV279" s="27"/>
      <c r="WZW279" s="27"/>
      <c r="WZX279" s="27"/>
      <c r="WZY279" s="27"/>
      <c r="WZZ279" s="27"/>
      <c r="XAA279" s="27"/>
      <c r="XAB279" s="27"/>
      <c r="XAC279" s="27"/>
      <c r="XAD279" s="27"/>
      <c r="XAE279" s="27"/>
      <c r="XAF279" s="27"/>
      <c r="XAG279" s="27"/>
      <c r="XAH279" s="27"/>
      <c r="XAI279" s="27"/>
      <c r="XAJ279" s="27"/>
      <c r="XAK279" s="27"/>
      <c r="XAL279" s="27"/>
      <c r="XAM279" s="27"/>
      <c r="XAN279" s="27"/>
      <c r="XAO279" s="27"/>
      <c r="XAP279" s="27"/>
      <c r="XAQ279" s="27"/>
      <c r="XAR279" s="27"/>
      <c r="XAS279" s="27"/>
      <c r="XAT279" s="27"/>
      <c r="XAU279" s="27"/>
      <c r="XAV279" s="27"/>
      <c r="XAW279" s="27"/>
      <c r="XAX279" s="27"/>
      <c r="XAY279" s="27"/>
      <c r="XAZ279" s="27"/>
      <c r="XBA279" s="27"/>
      <c r="XBB279" s="27"/>
      <c r="XBC279" s="27"/>
      <c r="XBD279" s="27"/>
      <c r="XBE279" s="27"/>
      <c r="XBF279" s="27"/>
      <c r="XBG279" s="27"/>
      <c r="XBH279" s="27"/>
      <c r="XBI279" s="27"/>
      <c r="XBJ279" s="27"/>
      <c r="XBK279" s="27"/>
      <c r="XBL279" s="27"/>
      <c r="XBM279" s="27"/>
      <c r="XBN279" s="27"/>
      <c r="XBO279" s="27"/>
      <c r="XBP279" s="27"/>
      <c r="XBQ279" s="27"/>
      <c r="XBR279" s="27"/>
      <c r="XBS279" s="27"/>
      <c r="XBT279" s="27"/>
      <c r="XBU279" s="27"/>
      <c r="XBV279" s="27"/>
      <c r="XBW279" s="27"/>
      <c r="XBX279" s="27"/>
      <c r="XBY279" s="27"/>
      <c r="XBZ279" s="27"/>
      <c r="XCA279" s="27"/>
      <c r="XCB279" s="27"/>
      <c r="XCC279" s="27"/>
      <c r="XCD279" s="27"/>
      <c r="XCE279" s="27"/>
      <c r="XCF279" s="27"/>
      <c r="XCG279" s="27"/>
      <c r="XCH279" s="27"/>
      <c r="XCI279" s="27"/>
      <c r="XCJ279" s="27"/>
      <c r="XCK279" s="27"/>
      <c r="XCL279" s="27"/>
      <c r="XCM279" s="27"/>
      <c r="XCN279" s="27"/>
      <c r="XCO279" s="27"/>
      <c r="XCP279" s="27"/>
      <c r="XCQ279" s="27"/>
      <c r="XCR279" s="27"/>
      <c r="XCS279" s="27"/>
      <c r="XCT279" s="27"/>
      <c r="XCU279" s="27"/>
      <c r="XCV279" s="27"/>
      <c r="XCW279" s="27"/>
      <c r="XCX279" s="27"/>
      <c r="XCY279" s="27"/>
      <c r="XCZ279" s="27"/>
      <c r="XDA279" s="27"/>
      <c r="XDB279" s="27"/>
      <c r="XDC279" s="27"/>
      <c r="XDD279" s="27"/>
      <c r="XDE279" s="27"/>
      <c r="XDF279" s="27"/>
      <c r="XDG279" s="27"/>
      <c r="XDH279" s="27"/>
      <c r="XDI279" s="27"/>
      <c r="XDJ279" s="27"/>
      <c r="XDK279" s="27"/>
      <c r="XDL279" s="27"/>
      <c r="XDM279" s="27"/>
      <c r="XDN279" s="27"/>
      <c r="XDO279" s="27"/>
      <c r="XDP279" s="27"/>
      <c r="XDQ279" s="27"/>
      <c r="XDR279" s="27"/>
      <c r="XDS279" s="27"/>
      <c r="XDT279" s="27"/>
      <c r="XDU279" s="27"/>
      <c r="XDV279" s="27"/>
      <c r="XDW279" s="27"/>
      <c r="XDX279" s="27"/>
      <c r="XDY279" s="27"/>
      <c r="XDZ279" s="27"/>
      <c r="XEA279" s="27"/>
      <c r="XEB279" s="27"/>
      <c r="XEC279" s="27"/>
      <c r="XED279" s="27"/>
      <c r="XEE279" s="27"/>
      <c r="XEF279" s="27"/>
      <c r="XEG279" s="27"/>
      <c r="XEH279" s="27"/>
      <c r="XEI279" s="27"/>
      <c r="XEJ279" s="27"/>
      <c r="XEK279" s="27"/>
      <c r="XEL279" s="27"/>
      <c r="XEM279" s="27"/>
      <c r="XEN279" s="27"/>
      <c r="XEO279" s="27"/>
      <c r="XEP279" s="27"/>
      <c r="XEQ279" s="27"/>
      <c r="XER279" s="27"/>
      <c r="XES279" s="27"/>
      <c r="XET279" s="27"/>
      <c r="XEU279" s="27"/>
      <c r="XEV279" s="27"/>
      <c r="XEW279" s="27"/>
      <c r="XEX279" s="27"/>
    </row>
    <row r="280" s="3" customFormat="1" customHeight="1" outlineLevel="1" spans="1:16378">
      <c r="A280" s="7"/>
      <c r="B280" s="7"/>
      <c r="C280" s="90"/>
      <c r="D280" s="7"/>
      <c r="E280" s="54"/>
      <c r="F280" s="54"/>
      <c r="G280" s="7"/>
      <c r="H280" s="7" t="s">
        <v>531</v>
      </c>
      <c r="I280" s="7" t="s">
        <v>148</v>
      </c>
      <c r="J280" s="7">
        <v>90</v>
      </c>
      <c r="K280" s="7" t="s">
        <v>340</v>
      </c>
      <c r="L280" s="7" t="s">
        <v>327</v>
      </c>
      <c r="M280" s="7">
        <f>90*2</f>
        <v>180</v>
      </c>
      <c r="N280" s="26" t="s">
        <v>148</v>
      </c>
      <c r="O280" s="26">
        <v>2.34</v>
      </c>
      <c r="P280" s="26" t="s">
        <v>149</v>
      </c>
      <c r="Q280" s="7">
        <f t="shared" si="31"/>
        <v>421.2</v>
      </c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27"/>
      <c r="BL280" s="27"/>
      <c r="BM280" s="27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  <c r="BX280" s="27"/>
      <c r="BY280" s="27"/>
      <c r="BZ280" s="27"/>
      <c r="CA280" s="27"/>
      <c r="CB280" s="27"/>
      <c r="CC280" s="27"/>
      <c r="CD280" s="27"/>
      <c r="CE280" s="27"/>
      <c r="CF280" s="27"/>
      <c r="CG280" s="27"/>
      <c r="CH280" s="27"/>
      <c r="CI280" s="27"/>
      <c r="CJ280" s="27"/>
      <c r="CK280" s="27"/>
      <c r="CL280" s="27"/>
      <c r="CM280" s="27"/>
      <c r="CN280" s="27"/>
      <c r="CO280" s="27"/>
      <c r="CP280" s="27"/>
      <c r="CQ280" s="27"/>
      <c r="CR280" s="27"/>
      <c r="CS280" s="27"/>
      <c r="CT280" s="27"/>
      <c r="CU280" s="27"/>
      <c r="CV280" s="27"/>
      <c r="CW280" s="27"/>
      <c r="CX280" s="27"/>
      <c r="CY280" s="27"/>
      <c r="CZ280" s="27"/>
      <c r="DA280" s="27"/>
      <c r="DB280" s="27"/>
      <c r="DC280" s="27"/>
      <c r="DD280" s="27"/>
      <c r="DE280" s="27"/>
      <c r="DF280" s="27"/>
      <c r="DG280" s="27"/>
      <c r="DH280" s="27"/>
      <c r="DI280" s="27"/>
      <c r="DJ280" s="27"/>
      <c r="DK280" s="27"/>
      <c r="DL280" s="27"/>
      <c r="DM280" s="27"/>
      <c r="DN280" s="27"/>
      <c r="DO280" s="27"/>
      <c r="DP280" s="27"/>
      <c r="DQ280" s="27"/>
      <c r="DR280" s="27"/>
      <c r="DS280" s="27"/>
      <c r="DT280" s="27"/>
      <c r="DU280" s="27"/>
      <c r="DV280" s="27"/>
      <c r="DW280" s="27"/>
      <c r="DX280" s="27"/>
      <c r="DY280" s="27"/>
      <c r="DZ280" s="27"/>
      <c r="EA280" s="27"/>
      <c r="EB280" s="27"/>
      <c r="EC280" s="27"/>
      <c r="ED280" s="27"/>
      <c r="EE280" s="27"/>
      <c r="EF280" s="27"/>
      <c r="EG280" s="27"/>
      <c r="EH280" s="27"/>
      <c r="EI280" s="27"/>
      <c r="EJ280" s="27"/>
      <c r="EK280" s="27"/>
      <c r="EL280" s="27"/>
      <c r="EM280" s="27"/>
      <c r="EN280" s="27"/>
      <c r="EO280" s="27"/>
      <c r="EP280" s="27"/>
      <c r="EQ280" s="27"/>
      <c r="ER280" s="27"/>
      <c r="ES280" s="27"/>
      <c r="ET280" s="27"/>
      <c r="EU280" s="27"/>
      <c r="EV280" s="27"/>
      <c r="EW280" s="27"/>
      <c r="EX280" s="27"/>
      <c r="EY280" s="27"/>
      <c r="EZ280" s="27"/>
      <c r="FA280" s="27"/>
      <c r="FB280" s="27"/>
      <c r="FC280" s="27"/>
      <c r="FD280" s="27"/>
      <c r="FE280" s="27"/>
      <c r="FF280" s="27"/>
      <c r="FG280" s="27"/>
      <c r="FH280" s="27"/>
      <c r="FI280" s="27"/>
      <c r="FJ280" s="27"/>
      <c r="FK280" s="27"/>
      <c r="FL280" s="27"/>
      <c r="FM280" s="27"/>
      <c r="FN280" s="27"/>
      <c r="FO280" s="27"/>
      <c r="FP280" s="27"/>
      <c r="FQ280" s="27"/>
      <c r="FR280" s="27"/>
      <c r="FS280" s="27"/>
      <c r="FT280" s="27"/>
      <c r="FU280" s="27"/>
      <c r="FV280" s="27"/>
      <c r="FW280" s="27"/>
      <c r="FX280" s="27"/>
      <c r="FY280" s="27"/>
      <c r="FZ280" s="27"/>
      <c r="GA280" s="27"/>
      <c r="GB280" s="27"/>
      <c r="GC280" s="27"/>
      <c r="GD280" s="27"/>
      <c r="GE280" s="27"/>
      <c r="GF280" s="27"/>
      <c r="GG280" s="27"/>
      <c r="GH280" s="27"/>
      <c r="GI280" s="27"/>
      <c r="GJ280" s="27"/>
      <c r="GK280" s="27"/>
      <c r="GL280" s="27"/>
      <c r="GM280" s="27"/>
      <c r="GN280" s="27"/>
      <c r="GO280" s="27"/>
      <c r="GP280" s="27"/>
      <c r="GQ280" s="27"/>
      <c r="GR280" s="27"/>
      <c r="GS280" s="27"/>
      <c r="GT280" s="27"/>
      <c r="GU280" s="27"/>
      <c r="GV280" s="27"/>
      <c r="GW280" s="27"/>
      <c r="GX280" s="27"/>
      <c r="GY280" s="27"/>
      <c r="GZ280" s="27"/>
      <c r="HA280" s="27"/>
      <c r="HB280" s="27"/>
      <c r="HC280" s="27"/>
      <c r="HD280" s="27"/>
      <c r="HE280" s="27"/>
      <c r="HF280" s="27"/>
      <c r="HG280" s="27"/>
      <c r="HH280" s="27"/>
      <c r="HI280" s="27"/>
      <c r="HJ280" s="27"/>
      <c r="HK280" s="27"/>
      <c r="HL280" s="27"/>
      <c r="HM280" s="27"/>
      <c r="HN280" s="27"/>
      <c r="HO280" s="27"/>
      <c r="HP280" s="27"/>
      <c r="HQ280" s="27"/>
      <c r="HR280" s="27"/>
      <c r="HS280" s="27"/>
      <c r="HT280" s="27"/>
      <c r="HU280" s="27"/>
      <c r="HV280" s="27"/>
      <c r="HW280" s="27"/>
      <c r="HX280" s="27"/>
      <c r="HY280" s="27"/>
      <c r="HZ280" s="27"/>
      <c r="IA280" s="27"/>
      <c r="IB280" s="27"/>
      <c r="IC280" s="27"/>
      <c r="ID280" s="27"/>
      <c r="IE280" s="27"/>
      <c r="IF280" s="27"/>
      <c r="IG280" s="27"/>
      <c r="IH280" s="27"/>
      <c r="II280" s="27"/>
      <c r="IJ280" s="27"/>
      <c r="IK280" s="27"/>
      <c r="IL280" s="27"/>
      <c r="IM280" s="27"/>
      <c r="IN280" s="27"/>
      <c r="IO280" s="27"/>
      <c r="IP280" s="27"/>
      <c r="IQ280" s="27"/>
      <c r="IR280" s="27"/>
      <c r="IS280" s="27"/>
      <c r="IT280" s="27"/>
      <c r="IU280" s="27"/>
      <c r="IV280" s="27"/>
      <c r="IW280" s="27"/>
      <c r="IX280" s="27"/>
      <c r="IY280" s="27"/>
      <c r="IZ280" s="27"/>
      <c r="JA280" s="27"/>
      <c r="JB280" s="27"/>
      <c r="JC280" s="27"/>
      <c r="JD280" s="27"/>
      <c r="JE280" s="27"/>
      <c r="JF280" s="27"/>
      <c r="JG280" s="27"/>
      <c r="JH280" s="27"/>
      <c r="JI280" s="27"/>
      <c r="JJ280" s="27"/>
      <c r="JK280" s="27"/>
      <c r="JL280" s="27"/>
      <c r="JM280" s="27"/>
      <c r="JN280" s="27"/>
      <c r="JO280" s="27"/>
      <c r="JP280" s="27"/>
      <c r="JQ280" s="27"/>
      <c r="JR280" s="27"/>
      <c r="JS280" s="27"/>
      <c r="JT280" s="27"/>
      <c r="JU280" s="27"/>
      <c r="JV280" s="27"/>
      <c r="JW280" s="27"/>
      <c r="JX280" s="27"/>
      <c r="JY280" s="27"/>
      <c r="JZ280" s="27"/>
      <c r="KA280" s="27"/>
      <c r="KB280" s="27"/>
      <c r="KC280" s="27"/>
      <c r="KD280" s="27"/>
      <c r="KE280" s="27"/>
      <c r="KF280" s="27"/>
      <c r="KG280" s="27"/>
      <c r="KH280" s="27"/>
      <c r="KI280" s="27"/>
      <c r="KJ280" s="27"/>
      <c r="KK280" s="27"/>
      <c r="KL280" s="27"/>
      <c r="KM280" s="27"/>
      <c r="KN280" s="27"/>
      <c r="KO280" s="27"/>
      <c r="KP280" s="27"/>
      <c r="KQ280" s="27"/>
      <c r="KR280" s="27"/>
      <c r="KS280" s="27"/>
      <c r="KT280" s="27"/>
      <c r="KU280" s="27"/>
      <c r="KV280" s="27"/>
      <c r="KW280" s="27"/>
      <c r="KX280" s="27"/>
      <c r="KY280" s="27"/>
      <c r="KZ280" s="27"/>
      <c r="LA280" s="27"/>
      <c r="LB280" s="27"/>
      <c r="LC280" s="27"/>
      <c r="LD280" s="27"/>
      <c r="LE280" s="27"/>
      <c r="LF280" s="27"/>
      <c r="LG280" s="27"/>
      <c r="LH280" s="27"/>
      <c r="LI280" s="27"/>
      <c r="LJ280" s="27"/>
      <c r="LK280" s="27"/>
      <c r="LL280" s="27"/>
      <c r="LM280" s="27"/>
      <c r="LN280" s="27"/>
      <c r="LO280" s="27"/>
      <c r="LP280" s="27"/>
      <c r="LQ280" s="27"/>
      <c r="LR280" s="27"/>
      <c r="LS280" s="27"/>
      <c r="LT280" s="27"/>
      <c r="LU280" s="27"/>
      <c r="LV280" s="27"/>
      <c r="LW280" s="27"/>
      <c r="LX280" s="27"/>
      <c r="LY280" s="27"/>
      <c r="LZ280" s="27"/>
      <c r="MA280" s="27"/>
      <c r="MB280" s="27"/>
      <c r="MC280" s="27"/>
      <c r="MD280" s="27"/>
      <c r="ME280" s="27"/>
      <c r="MF280" s="27"/>
      <c r="MG280" s="27"/>
      <c r="MH280" s="27"/>
      <c r="MI280" s="27"/>
      <c r="MJ280" s="27"/>
      <c r="MK280" s="27"/>
      <c r="ML280" s="27"/>
      <c r="MM280" s="27"/>
      <c r="MN280" s="27"/>
      <c r="MO280" s="27"/>
      <c r="MP280" s="27"/>
      <c r="MQ280" s="27"/>
      <c r="MR280" s="27"/>
      <c r="MS280" s="27"/>
      <c r="MT280" s="27"/>
      <c r="MU280" s="27"/>
      <c r="MV280" s="27"/>
      <c r="MW280" s="27"/>
      <c r="MX280" s="27"/>
      <c r="MY280" s="27"/>
      <c r="MZ280" s="27"/>
      <c r="NA280" s="27"/>
      <c r="NB280" s="27"/>
      <c r="NC280" s="27"/>
      <c r="ND280" s="27"/>
      <c r="NE280" s="27"/>
      <c r="NF280" s="27"/>
      <c r="NG280" s="27"/>
      <c r="NH280" s="27"/>
      <c r="NI280" s="27"/>
      <c r="NJ280" s="27"/>
      <c r="NK280" s="27"/>
      <c r="NL280" s="27"/>
      <c r="NM280" s="27"/>
      <c r="NN280" s="27"/>
      <c r="NO280" s="27"/>
      <c r="NP280" s="27"/>
      <c r="NQ280" s="27"/>
      <c r="NR280" s="27"/>
      <c r="NS280" s="27"/>
      <c r="NT280" s="27"/>
      <c r="NU280" s="27"/>
      <c r="NV280" s="27"/>
      <c r="NW280" s="27"/>
      <c r="NX280" s="27"/>
      <c r="NY280" s="27"/>
      <c r="NZ280" s="27"/>
      <c r="OA280" s="27"/>
      <c r="OB280" s="27"/>
      <c r="OC280" s="27"/>
      <c r="OD280" s="27"/>
      <c r="OE280" s="27"/>
      <c r="OF280" s="27"/>
      <c r="OG280" s="27"/>
      <c r="OH280" s="27"/>
      <c r="OI280" s="27"/>
      <c r="OJ280" s="27"/>
      <c r="OK280" s="27"/>
      <c r="OL280" s="27"/>
      <c r="OM280" s="27"/>
      <c r="ON280" s="27"/>
      <c r="OO280" s="27"/>
      <c r="OP280" s="27"/>
      <c r="OQ280" s="27"/>
      <c r="OR280" s="27"/>
      <c r="OS280" s="27"/>
      <c r="OT280" s="27"/>
      <c r="OU280" s="27"/>
      <c r="OV280" s="27"/>
      <c r="OW280" s="27"/>
      <c r="OX280" s="27"/>
      <c r="OY280" s="27"/>
      <c r="OZ280" s="27"/>
      <c r="PA280" s="27"/>
      <c r="PB280" s="27"/>
      <c r="PC280" s="27"/>
      <c r="PD280" s="27"/>
      <c r="PE280" s="27"/>
      <c r="PF280" s="27"/>
      <c r="PG280" s="27"/>
      <c r="PH280" s="27"/>
      <c r="PI280" s="27"/>
      <c r="PJ280" s="27"/>
      <c r="PK280" s="27"/>
      <c r="PL280" s="27"/>
      <c r="PM280" s="27"/>
      <c r="PN280" s="27"/>
      <c r="PO280" s="27"/>
      <c r="PP280" s="27"/>
      <c r="PQ280" s="27"/>
      <c r="PR280" s="27"/>
      <c r="PS280" s="27"/>
      <c r="PT280" s="27"/>
      <c r="PU280" s="27"/>
      <c r="PV280" s="27"/>
      <c r="PW280" s="27"/>
      <c r="PX280" s="27"/>
      <c r="PY280" s="27"/>
      <c r="PZ280" s="27"/>
      <c r="QA280" s="27"/>
      <c r="QB280" s="27"/>
      <c r="QC280" s="27"/>
      <c r="QD280" s="27"/>
      <c r="QE280" s="27"/>
      <c r="QF280" s="27"/>
      <c r="QG280" s="27"/>
      <c r="QH280" s="27"/>
      <c r="QI280" s="27"/>
      <c r="QJ280" s="27"/>
      <c r="QK280" s="27"/>
      <c r="QL280" s="27"/>
      <c r="QM280" s="27"/>
      <c r="QN280" s="27"/>
      <c r="QO280" s="27"/>
      <c r="QP280" s="27"/>
      <c r="QQ280" s="27"/>
      <c r="QR280" s="27"/>
      <c r="QS280" s="27"/>
      <c r="QT280" s="27"/>
      <c r="QU280" s="27"/>
      <c r="QV280" s="27"/>
      <c r="QW280" s="27"/>
      <c r="QX280" s="27"/>
      <c r="QY280" s="27"/>
      <c r="QZ280" s="27"/>
      <c r="RA280" s="27"/>
      <c r="RB280" s="27"/>
      <c r="RC280" s="27"/>
      <c r="RD280" s="27"/>
      <c r="RE280" s="27"/>
      <c r="RF280" s="27"/>
      <c r="RG280" s="27"/>
      <c r="RH280" s="27"/>
      <c r="RI280" s="27"/>
      <c r="RJ280" s="27"/>
      <c r="RK280" s="27"/>
      <c r="RL280" s="27"/>
      <c r="RM280" s="27"/>
      <c r="RN280" s="27"/>
      <c r="RO280" s="27"/>
      <c r="RP280" s="27"/>
      <c r="RQ280" s="27"/>
      <c r="RR280" s="27"/>
      <c r="RS280" s="27"/>
      <c r="RT280" s="27"/>
      <c r="RU280" s="27"/>
      <c r="RV280" s="27"/>
      <c r="RW280" s="27"/>
      <c r="RX280" s="27"/>
      <c r="RY280" s="27"/>
      <c r="RZ280" s="27"/>
      <c r="SA280" s="27"/>
      <c r="SB280" s="27"/>
      <c r="SC280" s="27"/>
      <c r="SD280" s="27"/>
      <c r="SE280" s="27"/>
      <c r="SF280" s="27"/>
      <c r="SG280" s="27"/>
      <c r="SH280" s="27"/>
      <c r="SI280" s="27"/>
      <c r="SJ280" s="27"/>
      <c r="SK280" s="27"/>
      <c r="SL280" s="27"/>
      <c r="SM280" s="27"/>
      <c r="SN280" s="27"/>
      <c r="SO280" s="27"/>
      <c r="SP280" s="27"/>
      <c r="SQ280" s="27"/>
      <c r="SR280" s="27"/>
      <c r="SS280" s="27"/>
      <c r="ST280" s="27"/>
      <c r="SU280" s="27"/>
      <c r="SV280" s="27"/>
      <c r="SW280" s="27"/>
      <c r="SX280" s="27"/>
      <c r="SY280" s="27"/>
      <c r="SZ280" s="27"/>
      <c r="TA280" s="27"/>
      <c r="TB280" s="27"/>
      <c r="TC280" s="27"/>
      <c r="TD280" s="27"/>
      <c r="TE280" s="27"/>
      <c r="TF280" s="27"/>
      <c r="TG280" s="27"/>
      <c r="TH280" s="27"/>
      <c r="TI280" s="27"/>
      <c r="TJ280" s="27"/>
      <c r="TK280" s="27"/>
      <c r="TL280" s="27"/>
      <c r="TM280" s="27"/>
      <c r="TN280" s="27"/>
      <c r="TO280" s="27"/>
      <c r="TP280" s="27"/>
      <c r="TQ280" s="27"/>
      <c r="TR280" s="27"/>
      <c r="TS280" s="27"/>
      <c r="TT280" s="27"/>
      <c r="TU280" s="27"/>
      <c r="TV280" s="27"/>
      <c r="TW280" s="27"/>
      <c r="TX280" s="27"/>
      <c r="TY280" s="27"/>
      <c r="TZ280" s="27"/>
      <c r="UA280" s="27"/>
      <c r="UB280" s="27"/>
      <c r="UC280" s="27"/>
      <c r="UD280" s="27"/>
      <c r="UE280" s="27"/>
      <c r="UF280" s="27"/>
      <c r="UG280" s="27"/>
      <c r="UH280" s="27"/>
      <c r="UI280" s="27"/>
      <c r="UJ280" s="27"/>
      <c r="UK280" s="27"/>
      <c r="UL280" s="27"/>
      <c r="UM280" s="27"/>
      <c r="UN280" s="27"/>
      <c r="UO280" s="27"/>
      <c r="UP280" s="27"/>
      <c r="UQ280" s="27"/>
      <c r="UR280" s="27"/>
      <c r="US280" s="27"/>
      <c r="UT280" s="27"/>
      <c r="UU280" s="27"/>
      <c r="UV280" s="27"/>
      <c r="UW280" s="27"/>
      <c r="UX280" s="27"/>
      <c r="UY280" s="27"/>
      <c r="UZ280" s="27"/>
      <c r="VA280" s="27"/>
      <c r="VB280" s="27"/>
      <c r="VC280" s="27"/>
      <c r="VD280" s="27"/>
      <c r="VE280" s="27"/>
      <c r="VF280" s="27"/>
      <c r="VG280" s="27"/>
      <c r="VH280" s="27"/>
      <c r="VI280" s="27"/>
      <c r="VJ280" s="27"/>
      <c r="VK280" s="27"/>
      <c r="VL280" s="27"/>
      <c r="VM280" s="27"/>
      <c r="VN280" s="27"/>
      <c r="VO280" s="27"/>
      <c r="VP280" s="27"/>
      <c r="VQ280" s="27"/>
      <c r="VR280" s="27"/>
      <c r="VS280" s="27"/>
      <c r="VT280" s="27"/>
      <c r="VU280" s="27"/>
      <c r="VV280" s="27"/>
      <c r="VW280" s="27"/>
      <c r="VX280" s="27"/>
      <c r="VY280" s="27"/>
      <c r="VZ280" s="27"/>
      <c r="WA280" s="27"/>
      <c r="WB280" s="27"/>
      <c r="WC280" s="27"/>
      <c r="WD280" s="27"/>
      <c r="WE280" s="27"/>
      <c r="WF280" s="27"/>
      <c r="WG280" s="27"/>
      <c r="WH280" s="27"/>
      <c r="WI280" s="27"/>
      <c r="WJ280" s="27"/>
      <c r="WK280" s="27"/>
      <c r="WL280" s="27"/>
      <c r="WM280" s="27"/>
      <c r="WN280" s="27"/>
      <c r="WO280" s="27"/>
      <c r="WP280" s="27"/>
      <c r="WQ280" s="27"/>
      <c r="WR280" s="27"/>
      <c r="WS280" s="27"/>
      <c r="WT280" s="27"/>
      <c r="WU280" s="27"/>
      <c r="WV280" s="27"/>
      <c r="WW280" s="27"/>
      <c r="WX280" s="27"/>
      <c r="WY280" s="27"/>
      <c r="WZ280" s="27"/>
      <c r="XA280" s="27"/>
      <c r="XB280" s="27"/>
      <c r="XC280" s="27"/>
      <c r="XD280" s="27"/>
      <c r="XE280" s="27"/>
      <c r="XF280" s="27"/>
      <c r="XG280" s="27"/>
      <c r="XH280" s="27"/>
      <c r="XI280" s="27"/>
      <c r="XJ280" s="27"/>
      <c r="XK280" s="27"/>
      <c r="XL280" s="27"/>
      <c r="XM280" s="27"/>
      <c r="XN280" s="27"/>
      <c r="XO280" s="27"/>
      <c r="XP280" s="27"/>
      <c r="XQ280" s="27"/>
      <c r="XR280" s="27"/>
      <c r="XS280" s="27"/>
      <c r="XT280" s="27"/>
      <c r="XU280" s="27"/>
      <c r="XV280" s="27"/>
      <c r="XW280" s="27"/>
      <c r="XX280" s="27"/>
      <c r="XY280" s="27"/>
      <c r="XZ280" s="27"/>
      <c r="YA280" s="27"/>
      <c r="YB280" s="27"/>
      <c r="YC280" s="27"/>
      <c r="YD280" s="27"/>
      <c r="YE280" s="27"/>
      <c r="YF280" s="27"/>
      <c r="YG280" s="27"/>
      <c r="YH280" s="27"/>
      <c r="YI280" s="27"/>
      <c r="YJ280" s="27"/>
      <c r="YK280" s="27"/>
      <c r="YL280" s="27"/>
      <c r="YM280" s="27"/>
      <c r="YN280" s="27"/>
      <c r="YO280" s="27"/>
      <c r="YP280" s="27"/>
      <c r="YQ280" s="27"/>
      <c r="YR280" s="27"/>
      <c r="YS280" s="27"/>
      <c r="YT280" s="27"/>
      <c r="YU280" s="27"/>
      <c r="YV280" s="27"/>
      <c r="YW280" s="27"/>
      <c r="YX280" s="27"/>
      <c r="YY280" s="27"/>
      <c r="YZ280" s="27"/>
      <c r="ZA280" s="27"/>
      <c r="ZB280" s="27"/>
      <c r="ZC280" s="27"/>
      <c r="ZD280" s="27"/>
      <c r="ZE280" s="27"/>
      <c r="ZF280" s="27"/>
      <c r="ZG280" s="27"/>
      <c r="ZH280" s="27"/>
      <c r="ZI280" s="27"/>
      <c r="ZJ280" s="27"/>
      <c r="ZK280" s="27"/>
      <c r="ZL280" s="27"/>
      <c r="ZM280" s="27"/>
      <c r="ZN280" s="27"/>
      <c r="ZO280" s="27"/>
      <c r="ZP280" s="27"/>
      <c r="ZQ280" s="27"/>
      <c r="ZR280" s="27"/>
      <c r="ZS280" s="27"/>
      <c r="ZT280" s="27"/>
      <c r="ZU280" s="27"/>
      <c r="ZV280" s="27"/>
      <c r="ZW280" s="27"/>
      <c r="ZX280" s="27"/>
      <c r="ZY280" s="27"/>
      <c r="ZZ280" s="27"/>
      <c r="AAA280" s="27"/>
      <c r="AAB280" s="27"/>
      <c r="AAC280" s="27"/>
      <c r="AAD280" s="27"/>
      <c r="AAE280" s="27"/>
      <c r="AAF280" s="27"/>
      <c r="AAG280" s="27"/>
      <c r="AAH280" s="27"/>
      <c r="AAI280" s="27"/>
      <c r="AAJ280" s="27"/>
      <c r="AAK280" s="27"/>
      <c r="AAL280" s="27"/>
      <c r="AAM280" s="27"/>
      <c r="AAN280" s="27"/>
      <c r="AAO280" s="27"/>
      <c r="AAP280" s="27"/>
      <c r="AAQ280" s="27"/>
      <c r="AAR280" s="27"/>
      <c r="AAS280" s="27"/>
      <c r="AAT280" s="27"/>
      <c r="AAU280" s="27"/>
      <c r="AAV280" s="27"/>
      <c r="AAW280" s="27"/>
      <c r="AAX280" s="27"/>
      <c r="AAY280" s="27"/>
      <c r="AAZ280" s="27"/>
      <c r="ABA280" s="27"/>
      <c r="ABB280" s="27"/>
      <c r="ABC280" s="27"/>
      <c r="ABD280" s="27"/>
      <c r="ABE280" s="27"/>
      <c r="ABF280" s="27"/>
      <c r="ABG280" s="27"/>
      <c r="ABH280" s="27"/>
      <c r="ABI280" s="27"/>
      <c r="ABJ280" s="27"/>
      <c r="ABK280" s="27"/>
      <c r="ABL280" s="27"/>
      <c r="ABM280" s="27"/>
      <c r="ABN280" s="27"/>
      <c r="ABO280" s="27"/>
      <c r="ABP280" s="27"/>
      <c r="ABQ280" s="27"/>
      <c r="ABR280" s="27"/>
      <c r="ABS280" s="27"/>
      <c r="ABT280" s="27"/>
      <c r="ABU280" s="27"/>
      <c r="ABV280" s="27"/>
      <c r="ABW280" s="27"/>
      <c r="ABX280" s="27"/>
      <c r="ABY280" s="27"/>
      <c r="ABZ280" s="27"/>
      <c r="ACA280" s="27"/>
      <c r="ACB280" s="27"/>
      <c r="ACC280" s="27"/>
      <c r="ACD280" s="27"/>
      <c r="ACE280" s="27"/>
      <c r="ACF280" s="27"/>
      <c r="ACG280" s="27"/>
      <c r="ACH280" s="27"/>
      <c r="ACI280" s="27"/>
      <c r="ACJ280" s="27"/>
      <c r="ACK280" s="27"/>
      <c r="ACL280" s="27"/>
      <c r="ACM280" s="27"/>
      <c r="ACN280" s="27"/>
      <c r="ACO280" s="27"/>
      <c r="ACP280" s="27"/>
      <c r="ACQ280" s="27"/>
      <c r="ACR280" s="27"/>
      <c r="ACS280" s="27"/>
      <c r="ACT280" s="27"/>
      <c r="ACU280" s="27"/>
      <c r="ACV280" s="27"/>
      <c r="ACW280" s="27"/>
      <c r="ACX280" s="27"/>
      <c r="ACY280" s="27"/>
      <c r="ACZ280" s="27"/>
      <c r="ADA280" s="27"/>
      <c r="ADB280" s="27"/>
      <c r="ADC280" s="27"/>
      <c r="ADD280" s="27"/>
      <c r="ADE280" s="27"/>
      <c r="ADF280" s="27"/>
      <c r="ADG280" s="27"/>
      <c r="ADH280" s="27"/>
      <c r="ADI280" s="27"/>
      <c r="ADJ280" s="27"/>
      <c r="ADK280" s="27"/>
      <c r="ADL280" s="27"/>
      <c r="ADM280" s="27"/>
      <c r="ADN280" s="27"/>
      <c r="ADO280" s="27"/>
      <c r="ADP280" s="27"/>
      <c r="ADQ280" s="27"/>
      <c r="ADR280" s="27"/>
      <c r="ADS280" s="27"/>
      <c r="ADT280" s="27"/>
      <c r="ADU280" s="27"/>
      <c r="ADV280" s="27"/>
      <c r="ADW280" s="27"/>
      <c r="ADX280" s="27"/>
      <c r="ADY280" s="27"/>
      <c r="ADZ280" s="27"/>
      <c r="AEA280" s="27"/>
      <c r="AEB280" s="27"/>
      <c r="AEC280" s="27"/>
      <c r="AED280" s="27"/>
      <c r="AEE280" s="27"/>
      <c r="AEF280" s="27"/>
      <c r="AEG280" s="27"/>
      <c r="AEH280" s="27"/>
      <c r="AEI280" s="27"/>
      <c r="AEJ280" s="27"/>
      <c r="AEK280" s="27"/>
      <c r="AEL280" s="27"/>
      <c r="AEM280" s="27"/>
      <c r="AEN280" s="27"/>
      <c r="AEO280" s="27"/>
      <c r="AEP280" s="27"/>
      <c r="AEQ280" s="27"/>
      <c r="AER280" s="27"/>
      <c r="AES280" s="27"/>
      <c r="AET280" s="27"/>
      <c r="AEU280" s="27"/>
      <c r="AEV280" s="27"/>
      <c r="AEW280" s="27"/>
      <c r="AEX280" s="27"/>
      <c r="AEY280" s="27"/>
      <c r="AEZ280" s="27"/>
      <c r="AFA280" s="27"/>
      <c r="AFB280" s="27"/>
      <c r="AFC280" s="27"/>
      <c r="AFD280" s="27"/>
      <c r="AFE280" s="27"/>
      <c r="AFF280" s="27"/>
      <c r="AFG280" s="27"/>
      <c r="AFH280" s="27"/>
      <c r="AFI280" s="27"/>
      <c r="AFJ280" s="27"/>
      <c r="AFK280" s="27"/>
      <c r="AFL280" s="27"/>
      <c r="AFM280" s="27"/>
      <c r="AFN280" s="27"/>
      <c r="AFO280" s="27"/>
      <c r="AFP280" s="27"/>
      <c r="AFQ280" s="27"/>
      <c r="AFR280" s="27"/>
      <c r="AFS280" s="27"/>
      <c r="AFT280" s="27"/>
      <c r="AFU280" s="27"/>
      <c r="AFV280" s="27"/>
      <c r="AFW280" s="27"/>
      <c r="AFX280" s="27"/>
      <c r="AFY280" s="27"/>
      <c r="AFZ280" s="27"/>
      <c r="AGA280" s="27"/>
      <c r="AGB280" s="27"/>
      <c r="AGC280" s="27"/>
      <c r="AGD280" s="27"/>
      <c r="AGE280" s="27"/>
      <c r="AGF280" s="27"/>
      <c r="AGG280" s="27"/>
      <c r="AGH280" s="27"/>
      <c r="AGI280" s="27"/>
      <c r="AGJ280" s="27"/>
      <c r="AGK280" s="27"/>
      <c r="AGL280" s="27"/>
      <c r="AGM280" s="27"/>
      <c r="AGN280" s="27"/>
      <c r="AGO280" s="27"/>
      <c r="AGP280" s="27"/>
      <c r="AGQ280" s="27"/>
      <c r="AGR280" s="27"/>
      <c r="AGS280" s="27"/>
      <c r="AGT280" s="27"/>
      <c r="AGU280" s="27"/>
      <c r="AGV280" s="27"/>
      <c r="AGW280" s="27"/>
      <c r="AGX280" s="27"/>
      <c r="AGY280" s="27"/>
      <c r="AGZ280" s="27"/>
      <c r="AHA280" s="27"/>
      <c r="AHB280" s="27"/>
      <c r="AHC280" s="27"/>
      <c r="AHD280" s="27"/>
      <c r="AHE280" s="27"/>
      <c r="AHF280" s="27"/>
      <c r="AHG280" s="27"/>
      <c r="AHH280" s="27"/>
      <c r="AHI280" s="27"/>
      <c r="AHJ280" s="27"/>
      <c r="AHK280" s="27"/>
      <c r="AHL280" s="27"/>
      <c r="AHM280" s="27"/>
      <c r="AHN280" s="27"/>
      <c r="AHO280" s="27"/>
      <c r="AHP280" s="27"/>
      <c r="AHQ280" s="27"/>
      <c r="AHR280" s="27"/>
      <c r="AHS280" s="27"/>
      <c r="AHT280" s="27"/>
      <c r="AHU280" s="27"/>
      <c r="AHV280" s="27"/>
      <c r="AHW280" s="27"/>
      <c r="AHX280" s="27"/>
      <c r="AHY280" s="27"/>
      <c r="AHZ280" s="27"/>
      <c r="AIA280" s="27"/>
      <c r="AIB280" s="27"/>
      <c r="AIC280" s="27"/>
      <c r="AID280" s="27"/>
      <c r="AIE280" s="27"/>
      <c r="AIF280" s="27"/>
      <c r="AIG280" s="27"/>
      <c r="AIH280" s="27"/>
      <c r="AII280" s="27"/>
      <c r="AIJ280" s="27"/>
      <c r="AIK280" s="27"/>
      <c r="AIL280" s="27"/>
      <c r="AIM280" s="27"/>
      <c r="AIN280" s="27"/>
      <c r="AIO280" s="27"/>
      <c r="AIP280" s="27"/>
      <c r="AIQ280" s="27"/>
      <c r="AIR280" s="27"/>
      <c r="AIS280" s="27"/>
      <c r="AIT280" s="27"/>
      <c r="AIU280" s="27"/>
      <c r="AIV280" s="27"/>
      <c r="AIW280" s="27"/>
      <c r="AIX280" s="27"/>
      <c r="AIY280" s="27"/>
      <c r="AIZ280" s="27"/>
      <c r="AJA280" s="27"/>
      <c r="AJB280" s="27"/>
      <c r="AJC280" s="27"/>
      <c r="AJD280" s="27"/>
      <c r="AJE280" s="27"/>
      <c r="AJF280" s="27"/>
      <c r="AJG280" s="27"/>
      <c r="AJH280" s="27"/>
      <c r="AJI280" s="27"/>
      <c r="AJJ280" s="27"/>
      <c r="AJK280" s="27"/>
      <c r="AJL280" s="27"/>
      <c r="AJM280" s="27"/>
      <c r="AJN280" s="27"/>
      <c r="AJO280" s="27"/>
      <c r="AJP280" s="27"/>
      <c r="AJQ280" s="27"/>
      <c r="AJR280" s="27"/>
      <c r="AJS280" s="27"/>
      <c r="AJT280" s="27"/>
      <c r="AJU280" s="27"/>
      <c r="AJV280" s="27"/>
      <c r="AJW280" s="27"/>
      <c r="AJX280" s="27"/>
      <c r="AJY280" s="27"/>
      <c r="AJZ280" s="27"/>
      <c r="AKA280" s="27"/>
      <c r="AKB280" s="27"/>
      <c r="AKC280" s="27"/>
      <c r="AKD280" s="27"/>
      <c r="AKE280" s="27"/>
      <c r="AKF280" s="27"/>
      <c r="AKG280" s="27"/>
      <c r="AKH280" s="27"/>
      <c r="AKI280" s="27"/>
      <c r="AKJ280" s="27"/>
      <c r="AKK280" s="27"/>
      <c r="AKL280" s="27"/>
      <c r="AKM280" s="27"/>
      <c r="AKN280" s="27"/>
      <c r="AKO280" s="27"/>
      <c r="AKP280" s="27"/>
      <c r="AKQ280" s="27"/>
      <c r="AKR280" s="27"/>
      <c r="AKS280" s="27"/>
      <c r="AKT280" s="27"/>
      <c r="AKU280" s="27"/>
      <c r="AKV280" s="27"/>
      <c r="AKW280" s="27"/>
      <c r="AKX280" s="27"/>
      <c r="AKY280" s="27"/>
      <c r="AKZ280" s="27"/>
      <c r="ALA280" s="27"/>
      <c r="ALB280" s="27"/>
      <c r="ALC280" s="27"/>
      <c r="ALD280" s="27"/>
      <c r="ALE280" s="27"/>
      <c r="ALF280" s="27"/>
      <c r="ALG280" s="27"/>
      <c r="ALH280" s="27"/>
      <c r="ALI280" s="27"/>
      <c r="ALJ280" s="27"/>
      <c r="ALK280" s="27"/>
      <c r="ALL280" s="27"/>
      <c r="ALM280" s="27"/>
      <c r="ALN280" s="27"/>
      <c r="ALO280" s="27"/>
      <c r="ALP280" s="27"/>
      <c r="ALQ280" s="27"/>
      <c r="ALR280" s="27"/>
      <c r="ALS280" s="27"/>
      <c r="ALT280" s="27"/>
      <c r="ALU280" s="27"/>
      <c r="ALV280" s="27"/>
      <c r="ALW280" s="27"/>
      <c r="ALX280" s="27"/>
      <c r="ALY280" s="27"/>
      <c r="ALZ280" s="27"/>
      <c r="AMA280" s="27"/>
      <c r="AMB280" s="27"/>
      <c r="AMC280" s="27"/>
      <c r="AMD280" s="27"/>
      <c r="AME280" s="27"/>
      <c r="AMF280" s="27"/>
      <c r="AMG280" s="27"/>
      <c r="AMH280" s="27"/>
      <c r="AMI280" s="27"/>
      <c r="AMJ280" s="27"/>
      <c r="AMK280" s="27"/>
      <c r="AML280" s="27"/>
      <c r="AMM280" s="27"/>
      <c r="AMN280" s="27"/>
      <c r="AMO280" s="27"/>
      <c r="AMP280" s="27"/>
      <c r="AMQ280" s="27"/>
      <c r="AMR280" s="27"/>
      <c r="AMS280" s="27"/>
      <c r="AMT280" s="27"/>
      <c r="AMU280" s="27"/>
      <c r="AMV280" s="27"/>
      <c r="AMW280" s="27"/>
      <c r="AMX280" s="27"/>
      <c r="AMY280" s="27"/>
      <c r="AMZ280" s="27"/>
      <c r="ANA280" s="27"/>
      <c r="ANB280" s="27"/>
      <c r="ANC280" s="27"/>
      <c r="AND280" s="27"/>
      <c r="ANE280" s="27"/>
      <c r="ANF280" s="27"/>
      <c r="ANG280" s="27"/>
      <c r="ANH280" s="27"/>
      <c r="ANI280" s="27"/>
      <c r="ANJ280" s="27"/>
      <c r="ANK280" s="27"/>
      <c r="ANL280" s="27"/>
      <c r="ANM280" s="27"/>
      <c r="ANN280" s="27"/>
      <c r="ANO280" s="27"/>
      <c r="ANP280" s="27"/>
      <c r="ANQ280" s="27"/>
      <c r="ANR280" s="27"/>
      <c r="ANS280" s="27"/>
      <c r="ANT280" s="27"/>
      <c r="ANU280" s="27"/>
      <c r="ANV280" s="27"/>
      <c r="ANW280" s="27"/>
      <c r="ANX280" s="27"/>
      <c r="ANY280" s="27"/>
      <c r="ANZ280" s="27"/>
      <c r="AOA280" s="27"/>
      <c r="AOB280" s="27"/>
      <c r="AOC280" s="27"/>
      <c r="AOD280" s="27"/>
      <c r="AOE280" s="27"/>
      <c r="AOF280" s="27"/>
      <c r="AOG280" s="27"/>
      <c r="AOH280" s="27"/>
      <c r="AOI280" s="27"/>
      <c r="AOJ280" s="27"/>
      <c r="AOK280" s="27"/>
      <c r="AOL280" s="27"/>
      <c r="AOM280" s="27"/>
      <c r="AON280" s="27"/>
      <c r="AOO280" s="27"/>
      <c r="AOP280" s="27"/>
      <c r="AOQ280" s="27"/>
      <c r="AOR280" s="27"/>
      <c r="AOS280" s="27"/>
      <c r="AOT280" s="27"/>
      <c r="AOU280" s="27"/>
      <c r="AOV280" s="27"/>
      <c r="AOW280" s="27"/>
      <c r="AOX280" s="27"/>
      <c r="AOY280" s="27"/>
      <c r="AOZ280" s="27"/>
      <c r="APA280" s="27"/>
      <c r="APB280" s="27"/>
      <c r="APC280" s="27"/>
      <c r="APD280" s="27"/>
      <c r="APE280" s="27"/>
      <c r="APF280" s="27"/>
      <c r="APG280" s="27"/>
      <c r="APH280" s="27"/>
      <c r="API280" s="27"/>
      <c r="APJ280" s="27"/>
      <c r="APK280" s="27"/>
      <c r="APL280" s="27"/>
      <c r="APM280" s="27"/>
      <c r="APN280" s="27"/>
      <c r="APO280" s="27"/>
      <c r="APP280" s="27"/>
      <c r="APQ280" s="27"/>
      <c r="APR280" s="27"/>
      <c r="APS280" s="27"/>
      <c r="APT280" s="27"/>
      <c r="APU280" s="27"/>
      <c r="APV280" s="27"/>
      <c r="APW280" s="27"/>
      <c r="APX280" s="27"/>
      <c r="APY280" s="27"/>
      <c r="APZ280" s="27"/>
      <c r="AQA280" s="27"/>
      <c r="AQB280" s="27"/>
      <c r="AQC280" s="27"/>
      <c r="AQD280" s="27"/>
      <c r="AQE280" s="27"/>
      <c r="AQF280" s="27"/>
      <c r="AQG280" s="27"/>
      <c r="AQH280" s="27"/>
      <c r="AQI280" s="27"/>
      <c r="AQJ280" s="27"/>
      <c r="AQK280" s="27"/>
      <c r="AQL280" s="27"/>
      <c r="AQM280" s="27"/>
      <c r="AQN280" s="27"/>
      <c r="AQO280" s="27"/>
      <c r="AQP280" s="27"/>
      <c r="AQQ280" s="27"/>
      <c r="AQR280" s="27"/>
      <c r="AQS280" s="27"/>
      <c r="AQT280" s="27"/>
      <c r="AQU280" s="27"/>
      <c r="AQV280" s="27"/>
      <c r="AQW280" s="27"/>
      <c r="AQX280" s="27"/>
      <c r="AQY280" s="27"/>
      <c r="AQZ280" s="27"/>
      <c r="ARA280" s="27"/>
      <c r="ARB280" s="27"/>
      <c r="ARC280" s="27"/>
      <c r="ARD280" s="27"/>
      <c r="ARE280" s="27"/>
      <c r="ARF280" s="27"/>
      <c r="ARG280" s="27"/>
      <c r="ARH280" s="27"/>
      <c r="ARI280" s="27"/>
      <c r="ARJ280" s="27"/>
      <c r="ARK280" s="27"/>
      <c r="ARL280" s="27"/>
      <c r="ARM280" s="27"/>
      <c r="ARN280" s="27"/>
      <c r="ARO280" s="27"/>
      <c r="ARP280" s="27"/>
      <c r="ARQ280" s="27"/>
      <c r="ARR280" s="27"/>
      <c r="ARS280" s="27"/>
      <c r="ART280" s="27"/>
      <c r="ARU280" s="27"/>
      <c r="ARV280" s="27"/>
      <c r="ARW280" s="27"/>
      <c r="ARX280" s="27"/>
      <c r="ARY280" s="27"/>
      <c r="ARZ280" s="27"/>
      <c r="ASA280" s="27"/>
      <c r="ASB280" s="27"/>
      <c r="ASC280" s="27"/>
      <c r="ASD280" s="27"/>
      <c r="ASE280" s="27"/>
      <c r="ASF280" s="27"/>
      <c r="ASG280" s="27"/>
      <c r="ASH280" s="27"/>
      <c r="ASI280" s="27"/>
      <c r="ASJ280" s="27"/>
      <c r="ASK280" s="27"/>
      <c r="ASL280" s="27"/>
      <c r="ASM280" s="27"/>
      <c r="ASN280" s="27"/>
      <c r="ASO280" s="27"/>
      <c r="ASP280" s="27"/>
      <c r="ASQ280" s="27"/>
      <c r="ASR280" s="27"/>
      <c r="ASS280" s="27"/>
      <c r="AST280" s="27"/>
      <c r="ASU280" s="27"/>
      <c r="ASV280" s="27"/>
      <c r="ASW280" s="27"/>
      <c r="ASX280" s="27"/>
      <c r="ASY280" s="27"/>
      <c r="ASZ280" s="27"/>
      <c r="ATA280" s="27"/>
      <c r="ATB280" s="27"/>
      <c r="ATC280" s="27"/>
      <c r="ATD280" s="27"/>
      <c r="ATE280" s="27"/>
      <c r="ATF280" s="27"/>
      <c r="ATG280" s="27"/>
      <c r="ATH280" s="27"/>
      <c r="ATI280" s="27"/>
      <c r="ATJ280" s="27"/>
      <c r="ATK280" s="27"/>
      <c r="ATL280" s="27"/>
      <c r="ATM280" s="27"/>
      <c r="ATN280" s="27"/>
      <c r="ATO280" s="27"/>
      <c r="ATP280" s="27"/>
      <c r="ATQ280" s="27"/>
      <c r="ATR280" s="27"/>
      <c r="ATS280" s="27"/>
      <c r="ATT280" s="27"/>
      <c r="ATU280" s="27"/>
      <c r="ATV280" s="27"/>
      <c r="ATW280" s="27"/>
      <c r="ATX280" s="27"/>
      <c r="ATY280" s="27"/>
      <c r="ATZ280" s="27"/>
      <c r="AUA280" s="27"/>
      <c r="AUB280" s="27"/>
      <c r="AUC280" s="27"/>
      <c r="AUD280" s="27"/>
      <c r="AUE280" s="27"/>
      <c r="AUF280" s="27"/>
      <c r="AUG280" s="27"/>
      <c r="AUH280" s="27"/>
      <c r="AUI280" s="27"/>
      <c r="AUJ280" s="27"/>
      <c r="AUK280" s="27"/>
      <c r="AUL280" s="27"/>
      <c r="AUM280" s="27"/>
      <c r="AUN280" s="27"/>
      <c r="AUO280" s="27"/>
      <c r="AUP280" s="27"/>
      <c r="AUQ280" s="27"/>
      <c r="AUR280" s="27"/>
      <c r="AUS280" s="27"/>
      <c r="AUT280" s="27"/>
      <c r="AUU280" s="27"/>
      <c r="AUV280" s="27"/>
      <c r="AUW280" s="27"/>
      <c r="AUX280" s="27"/>
      <c r="AUY280" s="27"/>
      <c r="AUZ280" s="27"/>
      <c r="AVA280" s="27"/>
      <c r="AVB280" s="27"/>
      <c r="AVC280" s="27"/>
      <c r="AVD280" s="27"/>
      <c r="AVE280" s="27"/>
      <c r="AVF280" s="27"/>
      <c r="AVG280" s="27"/>
      <c r="AVH280" s="27"/>
      <c r="AVI280" s="27"/>
      <c r="AVJ280" s="27"/>
      <c r="AVK280" s="27"/>
      <c r="AVL280" s="27"/>
      <c r="AVM280" s="27"/>
      <c r="AVN280" s="27"/>
      <c r="AVO280" s="27"/>
      <c r="AVP280" s="27"/>
      <c r="AVQ280" s="27"/>
      <c r="AVR280" s="27"/>
      <c r="AVS280" s="27"/>
      <c r="AVT280" s="27"/>
      <c r="AVU280" s="27"/>
      <c r="AVV280" s="27"/>
      <c r="AVW280" s="27"/>
      <c r="AVX280" s="27"/>
      <c r="AVY280" s="27"/>
      <c r="AVZ280" s="27"/>
      <c r="AWA280" s="27"/>
      <c r="AWB280" s="27"/>
      <c r="AWC280" s="27"/>
      <c r="AWD280" s="27"/>
      <c r="AWE280" s="27"/>
      <c r="AWF280" s="27"/>
      <c r="AWG280" s="27"/>
      <c r="AWH280" s="27"/>
      <c r="AWI280" s="27"/>
      <c r="AWJ280" s="27"/>
      <c r="AWK280" s="27"/>
      <c r="AWL280" s="27"/>
      <c r="AWM280" s="27"/>
      <c r="AWN280" s="27"/>
      <c r="AWO280" s="27"/>
      <c r="AWP280" s="27"/>
      <c r="AWQ280" s="27"/>
      <c r="AWR280" s="27"/>
      <c r="AWS280" s="27"/>
      <c r="AWT280" s="27"/>
      <c r="AWU280" s="27"/>
      <c r="AWV280" s="27"/>
      <c r="AWW280" s="27"/>
      <c r="AWX280" s="27"/>
      <c r="AWY280" s="27"/>
      <c r="AWZ280" s="27"/>
      <c r="AXA280" s="27"/>
      <c r="AXB280" s="27"/>
      <c r="AXC280" s="27"/>
      <c r="AXD280" s="27"/>
      <c r="AXE280" s="27"/>
      <c r="AXF280" s="27"/>
      <c r="AXG280" s="27"/>
      <c r="AXH280" s="27"/>
      <c r="AXI280" s="27"/>
      <c r="AXJ280" s="27"/>
      <c r="AXK280" s="27"/>
      <c r="AXL280" s="27"/>
      <c r="AXM280" s="27"/>
      <c r="AXN280" s="27"/>
      <c r="AXO280" s="27"/>
      <c r="AXP280" s="27"/>
      <c r="AXQ280" s="27"/>
      <c r="AXR280" s="27"/>
      <c r="AXS280" s="27"/>
      <c r="AXT280" s="27"/>
      <c r="AXU280" s="27"/>
      <c r="AXV280" s="27"/>
      <c r="AXW280" s="27"/>
      <c r="AXX280" s="27"/>
      <c r="AXY280" s="27"/>
      <c r="AXZ280" s="27"/>
      <c r="AYA280" s="27"/>
      <c r="AYB280" s="27"/>
      <c r="AYC280" s="27"/>
      <c r="AYD280" s="27"/>
      <c r="AYE280" s="27"/>
      <c r="AYF280" s="27"/>
      <c r="AYG280" s="27"/>
      <c r="AYH280" s="27"/>
      <c r="AYI280" s="27"/>
      <c r="AYJ280" s="27"/>
      <c r="AYK280" s="27"/>
      <c r="AYL280" s="27"/>
      <c r="AYM280" s="27"/>
      <c r="AYN280" s="27"/>
      <c r="AYO280" s="27"/>
      <c r="AYP280" s="27"/>
      <c r="AYQ280" s="27"/>
      <c r="AYR280" s="27"/>
      <c r="AYS280" s="27"/>
      <c r="AYT280" s="27"/>
      <c r="AYU280" s="27"/>
      <c r="AYV280" s="27"/>
      <c r="AYW280" s="27"/>
      <c r="AYX280" s="27"/>
      <c r="AYY280" s="27"/>
      <c r="AYZ280" s="27"/>
      <c r="AZA280" s="27"/>
      <c r="AZB280" s="27"/>
      <c r="AZC280" s="27"/>
      <c r="AZD280" s="27"/>
      <c r="AZE280" s="27"/>
      <c r="AZF280" s="27"/>
      <c r="AZG280" s="27"/>
      <c r="AZH280" s="27"/>
      <c r="AZI280" s="27"/>
      <c r="AZJ280" s="27"/>
      <c r="AZK280" s="27"/>
      <c r="AZL280" s="27"/>
      <c r="AZM280" s="27"/>
      <c r="AZN280" s="27"/>
      <c r="AZO280" s="27"/>
      <c r="AZP280" s="27"/>
      <c r="AZQ280" s="27"/>
      <c r="AZR280" s="27"/>
      <c r="AZS280" s="27"/>
      <c r="AZT280" s="27"/>
      <c r="AZU280" s="27"/>
      <c r="AZV280" s="27"/>
      <c r="AZW280" s="27"/>
      <c r="AZX280" s="27"/>
      <c r="AZY280" s="27"/>
      <c r="AZZ280" s="27"/>
      <c r="BAA280" s="27"/>
      <c r="BAB280" s="27"/>
      <c r="BAC280" s="27"/>
      <c r="BAD280" s="27"/>
      <c r="BAE280" s="27"/>
      <c r="BAF280" s="27"/>
      <c r="BAG280" s="27"/>
      <c r="BAH280" s="27"/>
      <c r="BAI280" s="27"/>
      <c r="BAJ280" s="27"/>
      <c r="BAK280" s="27"/>
      <c r="BAL280" s="27"/>
      <c r="BAM280" s="27"/>
      <c r="BAN280" s="27"/>
      <c r="BAO280" s="27"/>
      <c r="BAP280" s="27"/>
      <c r="BAQ280" s="27"/>
      <c r="BAR280" s="27"/>
      <c r="BAS280" s="27"/>
      <c r="BAT280" s="27"/>
      <c r="BAU280" s="27"/>
      <c r="BAV280" s="27"/>
      <c r="BAW280" s="27"/>
      <c r="BAX280" s="27"/>
      <c r="BAY280" s="27"/>
      <c r="BAZ280" s="27"/>
      <c r="BBA280" s="27"/>
      <c r="BBB280" s="27"/>
      <c r="BBC280" s="27"/>
      <c r="BBD280" s="27"/>
      <c r="BBE280" s="27"/>
      <c r="BBF280" s="27"/>
      <c r="BBG280" s="27"/>
      <c r="BBH280" s="27"/>
      <c r="BBI280" s="27"/>
      <c r="BBJ280" s="27"/>
      <c r="BBK280" s="27"/>
      <c r="BBL280" s="27"/>
      <c r="BBM280" s="27"/>
      <c r="BBN280" s="27"/>
      <c r="BBO280" s="27"/>
      <c r="BBP280" s="27"/>
      <c r="BBQ280" s="27"/>
      <c r="BBR280" s="27"/>
      <c r="BBS280" s="27"/>
      <c r="BBT280" s="27"/>
      <c r="BBU280" s="27"/>
      <c r="BBV280" s="27"/>
      <c r="BBW280" s="27"/>
      <c r="BBX280" s="27"/>
      <c r="BBY280" s="27"/>
      <c r="BBZ280" s="27"/>
      <c r="BCA280" s="27"/>
      <c r="BCB280" s="27"/>
      <c r="BCC280" s="27"/>
      <c r="BCD280" s="27"/>
      <c r="BCE280" s="27"/>
      <c r="BCF280" s="27"/>
      <c r="BCG280" s="27"/>
      <c r="BCH280" s="27"/>
      <c r="BCI280" s="27"/>
      <c r="BCJ280" s="27"/>
      <c r="BCK280" s="27"/>
      <c r="BCL280" s="27"/>
      <c r="BCM280" s="27"/>
      <c r="BCN280" s="27"/>
      <c r="BCO280" s="27"/>
      <c r="BCP280" s="27"/>
      <c r="BCQ280" s="27"/>
      <c r="BCR280" s="27"/>
      <c r="BCS280" s="27"/>
      <c r="BCT280" s="27"/>
      <c r="BCU280" s="27"/>
      <c r="BCV280" s="27"/>
      <c r="BCW280" s="27"/>
      <c r="BCX280" s="27"/>
      <c r="BCY280" s="27"/>
      <c r="BCZ280" s="27"/>
      <c r="BDA280" s="27"/>
      <c r="BDB280" s="27"/>
      <c r="BDC280" s="27"/>
      <c r="BDD280" s="27"/>
      <c r="BDE280" s="27"/>
      <c r="BDF280" s="27"/>
      <c r="BDG280" s="27"/>
      <c r="BDH280" s="27"/>
      <c r="BDI280" s="27"/>
      <c r="BDJ280" s="27"/>
      <c r="BDK280" s="27"/>
      <c r="BDL280" s="27"/>
      <c r="BDM280" s="27"/>
      <c r="BDN280" s="27"/>
      <c r="BDO280" s="27"/>
      <c r="BDP280" s="27"/>
      <c r="BDQ280" s="27"/>
      <c r="BDR280" s="27"/>
      <c r="BDS280" s="27"/>
      <c r="BDT280" s="27"/>
      <c r="BDU280" s="27"/>
      <c r="BDV280" s="27"/>
      <c r="BDW280" s="27"/>
      <c r="BDX280" s="27"/>
      <c r="BDY280" s="27"/>
      <c r="BDZ280" s="27"/>
      <c r="BEA280" s="27"/>
      <c r="BEB280" s="27"/>
      <c r="BEC280" s="27"/>
      <c r="BED280" s="27"/>
      <c r="BEE280" s="27"/>
      <c r="BEF280" s="27"/>
      <c r="BEG280" s="27"/>
      <c r="BEH280" s="27"/>
      <c r="BEI280" s="27"/>
      <c r="BEJ280" s="27"/>
      <c r="BEK280" s="27"/>
      <c r="BEL280" s="27"/>
      <c r="BEM280" s="27"/>
      <c r="BEN280" s="27"/>
      <c r="BEO280" s="27"/>
      <c r="BEP280" s="27"/>
      <c r="BEQ280" s="27"/>
      <c r="BER280" s="27"/>
      <c r="BES280" s="27"/>
      <c r="BET280" s="27"/>
      <c r="BEU280" s="27"/>
      <c r="BEV280" s="27"/>
      <c r="BEW280" s="27"/>
      <c r="BEX280" s="27"/>
      <c r="BEY280" s="27"/>
      <c r="BEZ280" s="27"/>
      <c r="BFA280" s="27"/>
      <c r="BFB280" s="27"/>
      <c r="BFC280" s="27"/>
      <c r="BFD280" s="27"/>
      <c r="BFE280" s="27"/>
      <c r="BFF280" s="27"/>
      <c r="BFG280" s="27"/>
      <c r="BFH280" s="27"/>
      <c r="BFI280" s="27"/>
      <c r="BFJ280" s="27"/>
      <c r="BFK280" s="27"/>
      <c r="BFL280" s="27"/>
      <c r="BFM280" s="27"/>
      <c r="BFN280" s="27"/>
      <c r="BFO280" s="27"/>
      <c r="BFP280" s="27"/>
      <c r="BFQ280" s="27"/>
      <c r="BFR280" s="27"/>
      <c r="BFS280" s="27"/>
      <c r="BFT280" s="27"/>
      <c r="BFU280" s="27"/>
      <c r="BFV280" s="27"/>
      <c r="BFW280" s="27"/>
      <c r="BFX280" s="27"/>
      <c r="BFY280" s="27"/>
      <c r="BFZ280" s="27"/>
      <c r="BGA280" s="27"/>
      <c r="BGB280" s="27"/>
      <c r="BGC280" s="27"/>
      <c r="BGD280" s="27"/>
      <c r="BGE280" s="27"/>
      <c r="BGF280" s="27"/>
      <c r="BGG280" s="27"/>
      <c r="BGH280" s="27"/>
      <c r="BGI280" s="27"/>
      <c r="BGJ280" s="27"/>
      <c r="BGK280" s="27"/>
      <c r="BGL280" s="27"/>
      <c r="BGM280" s="27"/>
      <c r="BGN280" s="27"/>
      <c r="BGO280" s="27"/>
      <c r="BGP280" s="27"/>
      <c r="BGQ280" s="27"/>
      <c r="BGR280" s="27"/>
      <c r="BGS280" s="27"/>
      <c r="BGT280" s="27"/>
      <c r="BGU280" s="27"/>
      <c r="BGV280" s="27"/>
      <c r="BGW280" s="27"/>
      <c r="BGX280" s="27"/>
      <c r="BGY280" s="27"/>
      <c r="BGZ280" s="27"/>
      <c r="BHA280" s="27"/>
      <c r="BHB280" s="27"/>
      <c r="BHC280" s="27"/>
      <c r="BHD280" s="27"/>
      <c r="BHE280" s="27"/>
      <c r="BHF280" s="27"/>
      <c r="BHG280" s="27"/>
      <c r="BHH280" s="27"/>
      <c r="BHI280" s="27"/>
      <c r="BHJ280" s="27"/>
      <c r="BHK280" s="27"/>
      <c r="BHL280" s="27"/>
      <c r="BHM280" s="27"/>
      <c r="BHN280" s="27"/>
      <c r="BHO280" s="27"/>
      <c r="BHP280" s="27"/>
      <c r="BHQ280" s="27"/>
      <c r="BHR280" s="27"/>
      <c r="BHS280" s="27"/>
      <c r="BHT280" s="27"/>
      <c r="BHU280" s="27"/>
      <c r="BHV280" s="27"/>
      <c r="BHW280" s="27"/>
      <c r="BHX280" s="27"/>
      <c r="BHY280" s="27"/>
      <c r="BHZ280" s="27"/>
      <c r="BIA280" s="27"/>
      <c r="BIB280" s="27"/>
      <c r="BIC280" s="27"/>
      <c r="BID280" s="27"/>
      <c r="BIE280" s="27"/>
      <c r="BIF280" s="27"/>
      <c r="BIG280" s="27"/>
      <c r="BIH280" s="27"/>
      <c r="BII280" s="27"/>
      <c r="BIJ280" s="27"/>
      <c r="BIK280" s="27"/>
      <c r="BIL280" s="27"/>
      <c r="BIM280" s="27"/>
      <c r="BIN280" s="27"/>
      <c r="BIO280" s="27"/>
      <c r="BIP280" s="27"/>
      <c r="BIQ280" s="27"/>
      <c r="BIR280" s="27"/>
      <c r="BIS280" s="27"/>
      <c r="BIT280" s="27"/>
      <c r="BIU280" s="27"/>
      <c r="BIV280" s="27"/>
      <c r="BIW280" s="27"/>
      <c r="BIX280" s="27"/>
      <c r="BIY280" s="27"/>
      <c r="BIZ280" s="27"/>
      <c r="BJA280" s="27"/>
      <c r="BJB280" s="27"/>
      <c r="BJC280" s="27"/>
      <c r="BJD280" s="27"/>
      <c r="BJE280" s="27"/>
      <c r="BJF280" s="27"/>
      <c r="BJG280" s="27"/>
      <c r="BJH280" s="27"/>
      <c r="BJI280" s="27"/>
      <c r="BJJ280" s="27"/>
      <c r="BJK280" s="27"/>
      <c r="BJL280" s="27"/>
      <c r="BJM280" s="27"/>
      <c r="BJN280" s="27"/>
      <c r="BJO280" s="27"/>
      <c r="BJP280" s="27"/>
      <c r="BJQ280" s="27"/>
      <c r="BJR280" s="27"/>
      <c r="BJS280" s="27"/>
      <c r="BJT280" s="27"/>
      <c r="BJU280" s="27"/>
      <c r="BJV280" s="27"/>
      <c r="BJW280" s="27"/>
      <c r="BJX280" s="27"/>
      <c r="BJY280" s="27"/>
      <c r="BJZ280" s="27"/>
      <c r="BKA280" s="27"/>
      <c r="BKB280" s="27"/>
      <c r="BKC280" s="27"/>
      <c r="BKD280" s="27"/>
      <c r="BKE280" s="27"/>
      <c r="BKF280" s="27"/>
      <c r="BKG280" s="27"/>
      <c r="BKH280" s="27"/>
      <c r="BKI280" s="27"/>
      <c r="BKJ280" s="27"/>
      <c r="BKK280" s="27"/>
      <c r="BKL280" s="27"/>
      <c r="BKM280" s="27"/>
      <c r="BKN280" s="27"/>
      <c r="BKO280" s="27"/>
      <c r="BKP280" s="27"/>
      <c r="BKQ280" s="27"/>
      <c r="BKR280" s="27"/>
      <c r="BKS280" s="27"/>
      <c r="BKT280" s="27"/>
      <c r="BKU280" s="27"/>
      <c r="BKV280" s="27"/>
      <c r="BKW280" s="27"/>
      <c r="BKX280" s="27"/>
      <c r="BKY280" s="27"/>
      <c r="BKZ280" s="27"/>
      <c r="BLA280" s="27"/>
      <c r="BLB280" s="27"/>
      <c r="BLC280" s="27"/>
      <c r="BLD280" s="27"/>
      <c r="BLE280" s="27"/>
      <c r="BLF280" s="27"/>
      <c r="BLG280" s="27"/>
      <c r="BLH280" s="27"/>
      <c r="BLI280" s="27"/>
      <c r="BLJ280" s="27"/>
      <c r="BLK280" s="27"/>
      <c r="BLL280" s="27"/>
      <c r="BLM280" s="27"/>
      <c r="BLN280" s="27"/>
      <c r="BLO280" s="27"/>
      <c r="BLP280" s="27"/>
      <c r="BLQ280" s="27"/>
      <c r="BLR280" s="27"/>
      <c r="BLS280" s="27"/>
      <c r="BLT280" s="27"/>
      <c r="BLU280" s="27"/>
      <c r="BLV280" s="27"/>
      <c r="BLW280" s="27"/>
      <c r="BLX280" s="27"/>
      <c r="BLY280" s="27"/>
      <c r="BLZ280" s="27"/>
      <c r="BMA280" s="27"/>
      <c r="BMB280" s="27"/>
      <c r="BMC280" s="27"/>
      <c r="BMD280" s="27"/>
      <c r="BME280" s="27"/>
      <c r="BMF280" s="27"/>
      <c r="BMG280" s="27"/>
      <c r="BMH280" s="27"/>
      <c r="BMI280" s="27"/>
      <c r="BMJ280" s="27"/>
      <c r="BMK280" s="27"/>
      <c r="BML280" s="27"/>
      <c r="BMM280" s="27"/>
      <c r="BMN280" s="27"/>
      <c r="BMO280" s="27"/>
      <c r="BMP280" s="27"/>
      <c r="BMQ280" s="27"/>
      <c r="BMR280" s="27"/>
      <c r="BMS280" s="27"/>
      <c r="BMT280" s="27"/>
      <c r="BMU280" s="27"/>
      <c r="BMV280" s="27"/>
      <c r="BMW280" s="27"/>
      <c r="BMX280" s="27"/>
      <c r="BMY280" s="27"/>
      <c r="BMZ280" s="27"/>
      <c r="BNA280" s="27"/>
      <c r="BNB280" s="27"/>
      <c r="BNC280" s="27"/>
      <c r="BND280" s="27"/>
      <c r="BNE280" s="27"/>
      <c r="BNF280" s="27"/>
      <c r="BNG280" s="27"/>
      <c r="BNH280" s="27"/>
      <c r="BNI280" s="27"/>
      <c r="BNJ280" s="27"/>
      <c r="BNK280" s="27"/>
      <c r="BNL280" s="27"/>
      <c r="BNM280" s="27"/>
      <c r="BNN280" s="27"/>
      <c r="BNO280" s="27"/>
      <c r="BNP280" s="27"/>
      <c r="BNQ280" s="27"/>
      <c r="BNR280" s="27"/>
      <c r="BNS280" s="27"/>
      <c r="BNT280" s="27"/>
      <c r="BNU280" s="27"/>
      <c r="BNV280" s="27"/>
      <c r="BNW280" s="27"/>
      <c r="BNX280" s="27"/>
      <c r="BNY280" s="27"/>
      <c r="BNZ280" s="27"/>
      <c r="BOA280" s="27"/>
      <c r="BOB280" s="27"/>
      <c r="BOC280" s="27"/>
      <c r="BOD280" s="27"/>
      <c r="BOE280" s="27"/>
      <c r="BOF280" s="27"/>
      <c r="BOG280" s="27"/>
      <c r="BOH280" s="27"/>
      <c r="BOI280" s="27"/>
      <c r="BOJ280" s="27"/>
      <c r="BOK280" s="27"/>
      <c r="BOL280" s="27"/>
      <c r="BOM280" s="27"/>
      <c r="BON280" s="27"/>
      <c r="BOO280" s="27"/>
      <c r="BOP280" s="27"/>
      <c r="BOQ280" s="27"/>
      <c r="BOR280" s="27"/>
      <c r="BOS280" s="27"/>
      <c r="BOT280" s="27"/>
      <c r="BOU280" s="27"/>
      <c r="BOV280" s="27"/>
      <c r="BOW280" s="27"/>
      <c r="BOX280" s="27"/>
      <c r="BOY280" s="27"/>
      <c r="BOZ280" s="27"/>
      <c r="BPA280" s="27"/>
      <c r="BPB280" s="27"/>
      <c r="BPC280" s="27"/>
      <c r="BPD280" s="27"/>
      <c r="BPE280" s="27"/>
      <c r="BPF280" s="27"/>
      <c r="BPG280" s="27"/>
      <c r="BPH280" s="27"/>
      <c r="BPI280" s="27"/>
      <c r="BPJ280" s="27"/>
      <c r="BPK280" s="27"/>
      <c r="BPL280" s="27"/>
      <c r="BPM280" s="27"/>
      <c r="BPN280" s="27"/>
      <c r="BPO280" s="27"/>
      <c r="BPP280" s="27"/>
      <c r="BPQ280" s="27"/>
      <c r="BPR280" s="27"/>
      <c r="BPS280" s="27"/>
      <c r="BPT280" s="27"/>
      <c r="BPU280" s="27"/>
      <c r="BPV280" s="27"/>
      <c r="BPW280" s="27"/>
      <c r="BPX280" s="27"/>
      <c r="BPY280" s="27"/>
      <c r="BPZ280" s="27"/>
      <c r="BQA280" s="27"/>
      <c r="BQB280" s="27"/>
      <c r="BQC280" s="27"/>
      <c r="BQD280" s="27"/>
      <c r="BQE280" s="27"/>
      <c r="BQF280" s="27"/>
      <c r="BQG280" s="27"/>
      <c r="BQH280" s="27"/>
      <c r="BQI280" s="27"/>
      <c r="BQJ280" s="27"/>
      <c r="BQK280" s="27"/>
      <c r="BQL280" s="27"/>
      <c r="BQM280" s="27"/>
      <c r="BQN280" s="27"/>
      <c r="BQO280" s="27"/>
      <c r="BQP280" s="27"/>
      <c r="BQQ280" s="27"/>
      <c r="BQR280" s="27"/>
      <c r="BQS280" s="27"/>
      <c r="BQT280" s="27"/>
      <c r="BQU280" s="27"/>
      <c r="BQV280" s="27"/>
      <c r="BQW280" s="27"/>
      <c r="BQX280" s="27"/>
      <c r="BQY280" s="27"/>
      <c r="BQZ280" s="27"/>
      <c r="BRA280" s="27"/>
      <c r="BRB280" s="27"/>
      <c r="BRC280" s="27"/>
      <c r="BRD280" s="27"/>
      <c r="BRE280" s="27"/>
      <c r="BRF280" s="27"/>
      <c r="BRG280" s="27"/>
      <c r="BRH280" s="27"/>
      <c r="BRI280" s="27"/>
      <c r="BRJ280" s="27"/>
      <c r="BRK280" s="27"/>
      <c r="BRL280" s="27"/>
      <c r="BRM280" s="27"/>
      <c r="BRN280" s="27"/>
      <c r="BRO280" s="27"/>
      <c r="BRP280" s="27"/>
      <c r="BRQ280" s="27"/>
      <c r="BRR280" s="27"/>
      <c r="BRS280" s="27"/>
      <c r="BRT280" s="27"/>
      <c r="BRU280" s="27"/>
      <c r="BRV280" s="27"/>
      <c r="BRW280" s="27"/>
      <c r="BRX280" s="27"/>
      <c r="BRY280" s="27"/>
      <c r="BRZ280" s="27"/>
      <c r="BSA280" s="27"/>
      <c r="BSB280" s="27"/>
      <c r="BSC280" s="27"/>
      <c r="BSD280" s="27"/>
      <c r="BSE280" s="27"/>
      <c r="BSF280" s="27"/>
      <c r="BSG280" s="27"/>
      <c r="BSH280" s="27"/>
      <c r="BSI280" s="27"/>
      <c r="BSJ280" s="27"/>
      <c r="BSK280" s="27"/>
      <c r="BSL280" s="27"/>
      <c r="BSM280" s="27"/>
      <c r="BSN280" s="27"/>
      <c r="BSO280" s="27"/>
      <c r="BSP280" s="27"/>
      <c r="BSQ280" s="27"/>
      <c r="BSR280" s="27"/>
      <c r="BSS280" s="27"/>
      <c r="BST280" s="27"/>
      <c r="BSU280" s="27"/>
      <c r="BSV280" s="27"/>
      <c r="BSW280" s="27"/>
      <c r="BSX280" s="27"/>
      <c r="BSY280" s="27"/>
      <c r="BSZ280" s="27"/>
      <c r="BTA280" s="27"/>
      <c r="BTB280" s="27"/>
      <c r="BTC280" s="27"/>
      <c r="BTD280" s="27"/>
      <c r="BTE280" s="27"/>
      <c r="BTF280" s="27"/>
      <c r="BTG280" s="27"/>
      <c r="BTH280" s="27"/>
      <c r="BTI280" s="27"/>
      <c r="BTJ280" s="27"/>
      <c r="BTK280" s="27"/>
      <c r="BTL280" s="27"/>
      <c r="BTM280" s="27"/>
      <c r="BTN280" s="27"/>
      <c r="BTO280" s="27"/>
      <c r="BTP280" s="27"/>
      <c r="BTQ280" s="27"/>
      <c r="BTR280" s="27"/>
      <c r="BTS280" s="27"/>
      <c r="BTT280" s="27"/>
      <c r="BTU280" s="27"/>
      <c r="BTV280" s="27"/>
      <c r="BTW280" s="27"/>
      <c r="BTX280" s="27"/>
      <c r="BTY280" s="27"/>
      <c r="BTZ280" s="27"/>
      <c r="BUA280" s="27"/>
      <c r="BUB280" s="27"/>
      <c r="BUC280" s="27"/>
      <c r="BUD280" s="27"/>
      <c r="BUE280" s="27"/>
      <c r="BUF280" s="27"/>
      <c r="BUG280" s="27"/>
      <c r="BUH280" s="27"/>
      <c r="BUI280" s="27"/>
      <c r="BUJ280" s="27"/>
      <c r="BUK280" s="27"/>
      <c r="BUL280" s="27"/>
      <c r="BUM280" s="27"/>
      <c r="BUN280" s="27"/>
      <c r="BUO280" s="27"/>
      <c r="BUP280" s="27"/>
      <c r="BUQ280" s="27"/>
      <c r="BUR280" s="27"/>
      <c r="BUS280" s="27"/>
      <c r="BUT280" s="27"/>
      <c r="BUU280" s="27"/>
      <c r="BUV280" s="27"/>
      <c r="BUW280" s="27"/>
      <c r="BUX280" s="27"/>
      <c r="BUY280" s="27"/>
      <c r="BUZ280" s="27"/>
      <c r="BVA280" s="27"/>
      <c r="BVB280" s="27"/>
      <c r="BVC280" s="27"/>
      <c r="BVD280" s="27"/>
      <c r="BVE280" s="27"/>
      <c r="BVF280" s="27"/>
      <c r="BVG280" s="27"/>
      <c r="BVH280" s="27"/>
      <c r="BVI280" s="27"/>
      <c r="BVJ280" s="27"/>
      <c r="BVK280" s="27"/>
      <c r="BVL280" s="27"/>
      <c r="BVM280" s="27"/>
      <c r="BVN280" s="27"/>
      <c r="BVO280" s="27"/>
      <c r="BVP280" s="27"/>
      <c r="BVQ280" s="27"/>
      <c r="BVR280" s="27"/>
      <c r="BVS280" s="27"/>
      <c r="BVT280" s="27"/>
      <c r="BVU280" s="27"/>
      <c r="BVV280" s="27"/>
      <c r="BVW280" s="27"/>
      <c r="BVX280" s="27"/>
      <c r="BVY280" s="27"/>
      <c r="BVZ280" s="27"/>
      <c r="BWA280" s="27"/>
      <c r="BWB280" s="27"/>
      <c r="BWC280" s="27"/>
      <c r="BWD280" s="27"/>
      <c r="BWE280" s="27"/>
      <c r="BWF280" s="27"/>
      <c r="BWG280" s="27"/>
      <c r="BWH280" s="27"/>
      <c r="BWI280" s="27"/>
      <c r="BWJ280" s="27"/>
      <c r="BWK280" s="27"/>
      <c r="BWL280" s="27"/>
      <c r="BWM280" s="27"/>
      <c r="BWN280" s="27"/>
      <c r="BWO280" s="27"/>
      <c r="BWP280" s="27"/>
      <c r="BWQ280" s="27"/>
      <c r="BWR280" s="27"/>
      <c r="BWS280" s="27"/>
      <c r="BWT280" s="27"/>
      <c r="BWU280" s="27"/>
      <c r="BWV280" s="27"/>
      <c r="BWW280" s="27"/>
      <c r="BWX280" s="27"/>
      <c r="BWY280" s="27"/>
      <c r="BWZ280" s="27"/>
      <c r="BXA280" s="27"/>
      <c r="BXB280" s="27"/>
      <c r="BXC280" s="27"/>
      <c r="BXD280" s="27"/>
      <c r="BXE280" s="27"/>
      <c r="BXF280" s="27"/>
      <c r="BXG280" s="27"/>
      <c r="BXH280" s="27"/>
      <c r="BXI280" s="27"/>
      <c r="BXJ280" s="27"/>
      <c r="BXK280" s="27"/>
      <c r="BXL280" s="27"/>
      <c r="BXM280" s="27"/>
      <c r="BXN280" s="27"/>
      <c r="BXO280" s="27"/>
      <c r="BXP280" s="27"/>
      <c r="BXQ280" s="27"/>
      <c r="BXR280" s="27"/>
      <c r="BXS280" s="27"/>
      <c r="BXT280" s="27"/>
      <c r="BXU280" s="27"/>
      <c r="BXV280" s="27"/>
      <c r="BXW280" s="27"/>
      <c r="BXX280" s="27"/>
      <c r="BXY280" s="27"/>
      <c r="BXZ280" s="27"/>
      <c r="BYA280" s="27"/>
      <c r="BYB280" s="27"/>
      <c r="BYC280" s="27"/>
      <c r="BYD280" s="27"/>
      <c r="BYE280" s="27"/>
      <c r="BYF280" s="27"/>
      <c r="BYG280" s="27"/>
      <c r="BYH280" s="27"/>
      <c r="BYI280" s="27"/>
      <c r="BYJ280" s="27"/>
      <c r="BYK280" s="27"/>
      <c r="BYL280" s="27"/>
      <c r="BYM280" s="27"/>
      <c r="BYN280" s="27"/>
      <c r="BYO280" s="27"/>
      <c r="BYP280" s="27"/>
      <c r="BYQ280" s="27"/>
      <c r="BYR280" s="27"/>
      <c r="BYS280" s="27"/>
      <c r="BYT280" s="27"/>
      <c r="BYU280" s="27"/>
      <c r="BYV280" s="27"/>
      <c r="BYW280" s="27"/>
      <c r="BYX280" s="27"/>
      <c r="BYY280" s="27"/>
      <c r="BYZ280" s="27"/>
      <c r="BZA280" s="27"/>
      <c r="BZB280" s="27"/>
      <c r="BZC280" s="27"/>
      <c r="BZD280" s="27"/>
      <c r="BZE280" s="27"/>
      <c r="BZF280" s="27"/>
      <c r="BZG280" s="27"/>
      <c r="BZH280" s="27"/>
      <c r="BZI280" s="27"/>
      <c r="BZJ280" s="27"/>
      <c r="BZK280" s="27"/>
      <c r="BZL280" s="27"/>
      <c r="BZM280" s="27"/>
      <c r="BZN280" s="27"/>
      <c r="BZO280" s="27"/>
      <c r="BZP280" s="27"/>
      <c r="BZQ280" s="27"/>
      <c r="BZR280" s="27"/>
      <c r="BZS280" s="27"/>
      <c r="BZT280" s="27"/>
      <c r="BZU280" s="27"/>
      <c r="BZV280" s="27"/>
      <c r="BZW280" s="27"/>
      <c r="BZX280" s="27"/>
      <c r="BZY280" s="27"/>
      <c r="BZZ280" s="27"/>
      <c r="CAA280" s="27"/>
      <c r="CAB280" s="27"/>
      <c r="CAC280" s="27"/>
      <c r="CAD280" s="27"/>
      <c r="CAE280" s="27"/>
      <c r="CAF280" s="27"/>
      <c r="CAG280" s="27"/>
      <c r="CAH280" s="27"/>
      <c r="CAI280" s="27"/>
      <c r="CAJ280" s="27"/>
      <c r="CAK280" s="27"/>
      <c r="CAL280" s="27"/>
      <c r="CAM280" s="27"/>
      <c r="CAN280" s="27"/>
      <c r="CAO280" s="27"/>
      <c r="CAP280" s="27"/>
      <c r="CAQ280" s="27"/>
      <c r="CAR280" s="27"/>
      <c r="CAS280" s="27"/>
      <c r="CAT280" s="27"/>
      <c r="CAU280" s="27"/>
      <c r="CAV280" s="27"/>
      <c r="CAW280" s="27"/>
      <c r="CAX280" s="27"/>
      <c r="CAY280" s="27"/>
      <c r="CAZ280" s="27"/>
      <c r="CBA280" s="27"/>
      <c r="CBB280" s="27"/>
      <c r="CBC280" s="27"/>
      <c r="CBD280" s="27"/>
      <c r="CBE280" s="27"/>
      <c r="CBF280" s="27"/>
      <c r="CBG280" s="27"/>
      <c r="CBH280" s="27"/>
      <c r="CBI280" s="27"/>
      <c r="CBJ280" s="27"/>
      <c r="CBK280" s="27"/>
      <c r="CBL280" s="27"/>
      <c r="CBM280" s="27"/>
      <c r="CBN280" s="27"/>
      <c r="CBO280" s="27"/>
      <c r="CBP280" s="27"/>
      <c r="CBQ280" s="27"/>
      <c r="CBR280" s="27"/>
      <c r="CBS280" s="27"/>
      <c r="CBT280" s="27"/>
      <c r="CBU280" s="27"/>
      <c r="CBV280" s="27"/>
      <c r="CBW280" s="27"/>
      <c r="CBX280" s="27"/>
      <c r="CBY280" s="27"/>
      <c r="CBZ280" s="27"/>
      <c r="CCA280" s="27"/>
      <c r="CCB280" s="27"/>
      <c r="CCC280" s="27"/>
      <c r="CCD280" s="27"/>
      <c r="CCE280" s="27"/>
      <c r="CCF280" s="27"/>
      <c r="CCG280" s="27"/>
      <c r="CCH280" s="27"/>
      <c r="CCI280" s="27"/>
      <c r="CCJ280" s="27"/>
      <c r="CCK280" s="27"/>
      <c r="CCL280" s="27"/>
      <c r="CCM280" s="27"/>
      <c r="CCN280" s="27"/>
      <c r="CCO280" s="27"/>
      <c r="CCP280" s="27"/>
      <c r="CCQ280" s="27"/>
      <c r="CCR280" s="27"/>
      <c r="CCS280" s="27"/>
      <c r="CCT280" s="27"/>
      <c r="CCU280" s="27"/>
      <c r="CCV280" s="27"/>
      <c r="CCW280" s="27"/>
      <c r="CCX280" s="27"/>
      <c r="CCY280" s="27"/>
      <c r="CCZ280" s="27"/>
      <c r="CDA280" s="27"/>
      <c r="CDB280" s="27"/>
      <c r="CDC280" s="27"/>
      <c r="CDD280" s="27"/>
      <c r="CDE280" s="27"/>
      <c r="CDF280" s="27"/>
      <c r="CDG280" s="27"/>
      <c r="CDH280" s="27"/>
      <c r="CDI280" s="27"/>
      <c r="CDJ280" s="27"/>
      <c r="CDK280" s="27"/>
      <c r="CDL280" s="27"/>
      <c r="CDM280" s="27"/>
      <c r="CDN280" s="27"/>
      <c r="CDO280" s="27"/>
      <c r="CDP280" s="27"/>
      <c r="CDQ280" s="27"/>
      <c r="CDR280" s="27"/>
      <c r="CDS280" s="27"/>
      <c r="CDT280" s="27"/>
      <c r="CDU280" s="27"/>
      <c r="CDV280" s="27"/>
      <c r="CDW280" s="27"/>
      <c r="CDX280" s="27"/>
      <c r="CDY280" s="27"/>
      <c r="CDZ280" s="27"/>
      <c r="CEA280" s="27"/>
      <c r="CEB280" s="27"/>
      <c r="CEC280" s="27"/>
      <c r="CED280" s="27"/>
      <c r="CEE280" s="27"/>
      <c r="CEF280" s="27"/>
      <c r="CEG280" s="27"/>
      <c r="CEH280" s="27"/>
      <c r="CEI280" s="27"/>
      <c r="CEJ280" s="27"/>
      <c r="CEK280" s="27"/>
      <c r="CEL280" s="27"/>
      <c r="CEM280" s="27"/>
      <c r="CEN280" s="27"/>
      <c r="CEO280" s="27"/>
      <c r="CEP280" s="27"/>
      <c r="CEQ280" s="27"/>
      <c r="CER280" s="27"/>
      <c r="CES280" s="27"/>
      <c r="CET280" s="27"/>
      <c r="CEU280" s="27"/>
      <c r="CEV280" s="27"/>
      <c r="CEW280" s="27"/>
      <c r="CEX280" s="27"/>
      <c r="CEY280" s="27"/>
      <c r="CEZ280" s="27"/>
      <c r="CFA280" s="27"/>
      <c r="CFB280" s="27"/>
      <c r="CFC280" s="27"/>
      <c r="CFD280" s="27"/>
      <c r="CFE280" s="27"/>
      <c r="CFF280" s="27"/>
      <c r="CFG280" s="27"/>
      <c r="CFH280" s="27"/>
      <c r="CFI280" s="27"/>
      <c r="CFJ280" s="27"/>
      <c r="CFK280" s="27"/>
      <c r="CFL280" s="27"/>
      <c r="CFM280" s="27"/>
      <c r="CFN280" s="27"/>
      <c r="CFO280" s="27"/>
      <c r="CFP280" s="27"/>
      <c r="CFQ280" s="27"/>
      <c r="CFR280" s="27"/>
      <c r="CFS280" s="27"/>
      <c r="CFT280" s="27"/>
      <c r="CFU280" s="27"/>
      <c r="CFV280" s="27"/>
      <c r="CFW280" s="27"/>
      <c r="CFX280" s="27"/>
      <c r="CFY280" s="27"/>
      <c r="CFZ280" s="27"/>
      <c r="CGA280" s="27"/>
      <c r="CGB280" s="27"/>
      <c r="CGC280" s="27"/>
      <c r="CGD280" s="27"/>
      <c r="CGE280" s="27"/>
      <c r="CGF280" s="27"/>
      <c r="CGG280" s="27"/>
      <c r="CGH280" s="27"/>
      <c r="CGI280" s="27"/>
      <c r="CGJ280" s="27"/>
      <c r="CGK280" s="27"/>
      <c r="CGL280" s="27"/>
      <c r="CGM280" s="27"/>
      <c r="CGN280" s="27"/>
      <c r="CGO280" s="27"/>
      <c r="CGP280" s="27"/>
      <c r="CGQ280" s="27"/>
      <c r="CGR280" s="27"/>
      <c r="CGS280" s="27"/>
      <c r="CGT280" s="27"/>
      <c r="CGU280" s="27"/>
      <c r="CGV280" s="27"/>
      <c r="CGW280" s="27"/>
      <c r="CGX280" s="27"/>
      <c r="CGY280" s="27"/>
      <c r="CGZ280" s="27"/>
      <c r="CHA280" s="27"/>
      <c r="CHB280" s="27"/>
      <c r="CHC280" s="27"/>
      <c r="CHD280" s="27"/>
      <c r="CHE280" s="27"/>
      <c r="CHF280" s="27"/>
      <c r="CHG280" s="27"/>
      <c r="CHH280" s="27"/>
      <c r="CHI280" s="27"/>
      <c r="CHJ280" s="27"/>
      <c r="CHK280" s="27"/>
      <c r="CHL280" s="27"/>
      <c r="CHM280" s="27"/>
      <c r="CHN280" s="27"/>
      <c r="CHO280" s="27"/>
      <c r="CHP280" s="27"/>
      <c r="CHQ280" s="27"/>
      <c r="CHR280" s="27"/>
      <c r="CHS280" s="27"/>
      <c r="CHT280" s="27"/>
      <c r="CHU280" s="27"/>
      <c r="CHV280" s="27"/>
      <c r="CHW280" s="27"/>
      <c r="CHX280" s="27"/>
      <c r="CHY280" s="27"/>
      <c r="CHZ280" s="27"/>
      <c r="CIA280" s="27"/>
      <c r="CIB280" s="27"/>
      <c r="CIC280" s="27"/>
      <c r="CID280" s="27"/>
      <c r="CIE280" s="27"/>
      <c r="CIF280" s="27"/>
      <c r="CIG280" s="27"/>
      <c r="CIH280" s="27"/>
      <c r="CII280" s="27"/>
      <c r="CIJ280" s="27"/>
      <c r="CIK280" s="27"/>
      <c r="CIL280" s="27"/>
      <c r="CIM280" s="27"/>
      <c r="CIN280" s="27"/>
      <c r="CIO280" s="27"/>
      <c r="CIP280" s="27"/>
      <c r="CIQ280" s="27"/>
      <c r="CIR280" s="27"/>
      <c r="CIS280" s="27"/>
      <c r="CIT280" s="27"/>
      <c r="CIU280" s="27"/>
      <c r="CIV280" s="27"/>
      <c r="CIW280" s="27"/>
      <c r="CIX280" s="27"/>
      <c r="CIY280" s="27"/>
      <c r="CIZ280" s="27"/>
      <c r="CJA280" s="27"/>
      <c r="CJB280" s="27"/>
      <c r="CJC280" s="27"/>
      <c r="CJD280" s="27"/>
      <c r="CJE280" s="27"/>
      <c r="CJF280" s="27"/>
      <c r="CJG280" s="27"/>
      <c r="CJH280" s="27"/>
      <c r="CJI280" s="27"/>
      <c r="CJJ280" s="27"/>
      <c r="CJK280" s="27"/>
      <c r="CJL280" s="27"/>
      <c r="CJM280" s="27"/>
      <c r="CJN280" s="27"/>
      <c r="CJO280" s="27"/>
      <c r="CJP280" s="27"/>
      <c r="CJQ280" s="27"/>
      <c r="CJR280" s="27"/>
      <c r="CJS280" s="27"/>
      <c r="CJT280" s="27"/>
      <c r="CJU280" s="27"/>
      <c r="CJV280" s="27"/>
      <c r="CJW280" s="27"/>
      <c r="CJX280" s="27"/>
      <c r="CJY280" s="27"/>
      <c r="CJZ280" s="27"/>
      <c r="CKA280" s="27"/>
      <c r="CKB280" s="27"/>
      <c r="CKC280" s="27"/>
      <c r="CKD280" s="27"/>
      <c r="CKE280" s="27"/>
      <c r="CKF280" s="27"/>
      <c r="CKG280" s="27"/>
      <c r="CKH280" s="27"/>
      <c r="CKI280" s="27"/>
      <c r="CKJ280" s="27"/>
      <c r="CKK280" s="27"/>
      <c r="CKL280" s="27"/>
      <c r="CKM280" s="27"/>
      <c r="CKN280" s="27"/>
      <c r="CKO280" s="27"/>
      <c r="CKP280" s="27"/>
      <c r="CKQ280" s="27"/>
      <c r="CKR280" s="27"/>
      <c r="CKS280" s="27"/>
      <c r="CKT280" s="27"/>
      <c r="CKU280" s="27"/>
      <c r="CKV280" s="27"/>
      <c r="CKW280" s="27"/>
      <c r="CKX280" s="27"/>
      <c r="CKY280" s="27"/>
      <c r="CKZ280" s="27"/>
      <c r="CLA280" s="27"/>
      <c r="CLB280" s="27"/>
      <c r="CLC280" s="27"/>
      <c r="CLD280" s="27"/>
      <c r="CLE280" s="27"/>
      <c r="CLF280" s="27"/>
      <c r="CLG280" s="27"/>
      <c r="CLH280" s="27"/>
      <c r="CLI280" s="27"/>
      <c r="CLJ280" s="27"/>
      <c r="CLK280" s="27"/>
      <c r="CLL280" s="27"/>
      <c r="CLM280" s="27"/>
      <c r="CLN280" s="27"/>
      <c r="CLO280" s="27"/>
      <c r="CLP280" s="27"/>
      <c r="CLQ280" s="27"/>
      <c r="CLR280" s="27"/>
      <c r="CLS280" s="27"/>
      <c r="CLT280" s="27"/>
      <c r="CLU280" s="27"/>
      <c r="CLV280" s="27"/>
      <c r="CLW280" s="27"/>
      <c r="CLX280" s="27"/>
      <c r="CLY280" s="27"/>
      <c r="CLZ280" s="27"/>
      <c r="CMA280" s="27"/>
      <c r="CMB280" s="27"/>
      <c r="CMC280" s="27"/>
      <c r="CMD280" s="27"/>
      <c r="CME280" s="27"/>
      <c r="CMF280" s="27"/>
      <c r="CMG280" s="27"/>
      <c r="CMH280" s="27"/>
      <c r="CMI280" s="27"/>
      <c r="CMJ280" s="27"/>
      <c r="CMK280" s="27"/>
      <c r="CML280" s="27"/>
      <c r="CMM280" s="27"/>
      <c r="CMN280" s="27"/>
      <c r="CMO280" s="27"/>
      <c r="CMP280" s="27"/>
      <c r="CMQ280" s="27"/>
      <c r="CMR280" s="27"/>
      <c r="CMS280" s="27"/>
      <c r="CMT280" s="27"/>
      <c r="CMU280" s="27"/>
      <c r="CMV280" s="27"/>
      <c r="CMW280" s="27"/>
      <c r="CMX280" s="27"/>
      <c r="CMY280" s="27"/>
      <c r="CMZ280" s="27"/>
      <c r="CNA280" s="27"/>
      <c r="CNB280" s="27"/>
      <c r="CNC280" s="27"/>
      <c r="CND280" s="27"/>
      <c r="CNE280" s="27"/>
      <c r="CNF280" s="27"/>
      <c r="CNG280" s="27"/>
      <c r="CNH280" s="27"/>
      <c r="CNI280" s="27"/>
      <c r="CNJ280" s="27"/>
      <c r="CNK280" s="27"/>
      <c r="CNL280" s="27"/>
      <c r="CNM280" s="27"/>
      <c r="CNN280" s="27"/>
      <c r="CNO280" s="27"/>
      <c r="CNP280" s="27"/>
      <c r="CNQ280" s="27"/>
      <c r="CNR280" s="27"/>
      <c r="CNS280" s="27"/>
      <c r="CNT280" s="27"/>
      <c r="CNU280" s="27"/>
      <c r="CNV280" s="27"/>
      <c r="CNW280" s="27"/>
      <c r="CNX280" s="27"/>
      <c r="CNY280" s="27"/>
      <c r="CNZ280" s="27"/>
      <c r="COA280" s="27"/>
      <c r="COB280" s="27"/>
      <c r="COC280" s="27"/>
      <c r="COD280" s="27"/>
      <c r="COE280" s="27"/>
      <c r="COF280" s="27"/>
      <c r="COG280" s="27"/>
      <c r="COH280" s="27"/>
      <c r="COI280" s="27"/>
      <c r="COJ280" s="27"/>
      <c r="COK280" s="27"/>
      <c r="COL280" s="27"/>
      <c r="COM280" s="27"/>
      <c r="CON280" s="27"/>
      <c r="COO280" s="27"/>
      <c r="COP280" s="27"/>
      <c r="COQ280" s="27"/>
      <c r="COR280" s="27"/>
      <c r="COS280" s="27"/>
      <c r="COT280" s="27"/>
      <c r="COU280" s="27"/>
      <c r="COV280" s="27"/>
      <c r="COW280" s="27"/>
      <c r="COX280" s="27"/>
      <c r="COY280" s="27"/>
      <c r="COZ280" s="27"/>
      <c r="CPA280" s="27"/>
      <c r="CPB280" s="27"/>
      <c r="CPC280" s="27"/>
      <c r="CPD280" s="27"/>
      <c r="CPE280" s="27"/>
      <c r="CPF280" s="27"/>
      <c r="CPG280" s="27"/>
      <c r="CPH280" s="27"/>
      <c r="CPI280" s="27"/>
      <c r="CPJ280" s="27"/>
      <c r="CPK280" s="27"/>
      <c r="CPL280" s="27"/>
      <c r="CPM280" s="27"/>
      <c r="CPN280" s="27"/>
      <c r="CPO280" s="27"/>
      <c r="CPP280" s="27"/>
      <c r="CPQ280" s="27"/>
      <c r="CPR280" s="27"/>
      <c r="CPS280" s="27"/>
      <c r="CPT280" s="27"/>
      <c r="CPU280" s="27"/>
      <c r="CPV280" s="27"/>
      <c r="CPW280" s="27"/>
      <c r="CPX280" s="27"/>
      <c r="CPY280" s="27"/>
      <c r="CPZ280" s="27"/>
      <c r="CQA280" s="27"/>
      <c r="CQB280" s="27"/>
      <c r="CQC280" s="27"/>
      <c r="CQD280" s="27"/>
      <c r="CQE280" s="27"/>
      <c r="CQF280" s="27"/>
      <c r="CQG280" s="27"/>
      <c r="CQH280" s="27"/>
      <c r="CQI280" s="27"/>
      <c r="CQJ280" s="27"/>
      <c r="CQK280" s="27"/>
      <c r="CQL280" s="27"/>
      <c r="CQM280" s="27"/>
      <c r="CQN280" s="27"/>
      <c r="CQO280" s="27"/>
      <c r="CQP280" s="27"/>
      <c r="CQQ280" s="27"/>
      <c r="CQR280" s="27"/>
      <c r="CQS280" s="27"/>
      <c r="CQT280" s="27"/>
      <c r="CQU280" s="27"/>
      <c r="CQV280" s="27"/>
      <c r="CQW280" s="27"/>
      <c r="CQX280" s="27"/>
      <c r="CQY280" s="27"/>
      <c r="CQZ280" s="27"/>
      <c r="CRA280" s="27"/>
      <c r="CRB280" s="27"/>
      <c r="CRC280" s="27"/>
      <c r="CRD280" s="27"/>
      <c r="CRE280" s="27"/>
      <c r="CRF280" s="27"/>
      <c r="CRG280" s="27"/>
      <c r="CRH280" s="27"/>
      <c r="CRI280" s="27"/>
      <c r="CRJ280" s="27"/>
      <c r="CRK280" s="27"/>
      <c r="CRL280" s="27"/>
      <c r="CRM280" s="27"/>
      <c r="CRN280" s="27"/>
      <c r="CRO280" s="27"/>
      <c r="CRP280" s="27"/>
      <c r="CRQ280" s="27"/>
      <c r="CRR280" s="27"/>
      <c r="CRS280" s="27"/>
      <c r="CRT280" s="27"/>
      <c r="CRU280" s="27"/>
      <c r="CRV280" s="27"/>
      <c r="CRW280" s="27"/>
      <c r="CRX280" s="27"/>
      <c r="CRY280" s="27"/>
      <c r="CRZ280" s="27"/>
      <c r="CSA280" s="27"/>
      <c r="CSB280" s="27"/>
      <c r="CSC280" s="27"/>
      <c r="CSD280" s="27"/>
      <c r="CSE280" s="27"/>
      <c r="CSF280" s="27"/>
      <c r="CSG280" s="27"/>
      <c r="CSH280" s="27"/>
      <c r="CSI280" s="27"/>
      <c r="CSJ280" s="27"/>
      <c r="CSK280" s="27"/>
      <c r="CSL280" s="27"/>
      <c r="CSM280" s="27"/>
      <c r="CSN280" s="27"/>
      <c r="CSO280" s="27"/>
      <c r="CSP280" s="27"/>
      <c r="CSQ280" s="27"/>
      <c r="CSR280" s="27"/>
      <c r="CSS280" s="27"/>
      <c r="CST280" s="27"/>
      <c r="CSU280" s="27"/>
      <c r="CSV280" s="27"/>
      <c r="CSW280" s="27"/>
      <c r="CSX280" s="27"/>
      <c r="CSY280" s="27"/>
      <c r="CSZ280" s="27"/>
      <c r="CTA280" s="27"/>
      <c r="CTB280" s="27"/>
      <c r="CTC280" s="27"/>
      <c r="CTD280" s="27"/>
      <c r="CTE280" s="27"/>
      <c r="CTF280" s="27"/>
      <c r="CTG280" s="27"/>
      <c r="CTH280" s="27"/>
      <c r="CTI280" s="27"/>
      <c r="CTJ280" s="27"/>
      <c r="CTK280" s="27"/>
      <c r="CTL280" s="27"/>
      <c r="CTM280" s="27"/>
      <c r="CTN280" s="27"/>
      <c r="CTO280" s="27"/>
      <c r="CTP280" s="27"/>
      <c r="CTQ280" s="27"/>
      <c r="CTR280" s="27"/>
      <c r="CTS280" s="27"/>
      <c r="CTT280" s="27"/>
      <c r="CTU280" s="27"/>
      <c r="CTV280" s="27"/>
      <c r="CTW280" s="27"/>
      <c r="CTX280" s="27"/>
      <c r="CTY280" s="27"/>
      <c r="CTZ280" s="27"/>
      <c r="CUA280" s="27"/>
      <c r="CUB280" s="27"/>
      <c r="CUC280" s="27"/>
      <c r="CUD280" s="27"/>
      <c r="CUE280" s="27"/>
      <c r="CUF280" s="27"/>
      <c r="CUG280" s="27"/>
      <c r="CUH280" s="27"/>
      <c r="CUI280" s="27"/>
      <c r="CUJ280" s="27"/>
      <c r="CUK280" s="27"/>
      <c r="CUL280" s="27"/>
      <c r="CUM280" s="27"/>
      <c r="CUN280" s="27"/>
      <c r="CUO280" s="27"/>
      <c r="CUP280" s="27"/>
      <c r="CUQ280" s="27"/>
      <c r="CUR280" s="27"/>
      <c r="CUS280" s="27"/>
      <c r="CUT280" s="27"/>
      <c r="CUU280" s="27"/>
      <c r="CUV280" s="27"/>
      <c r="CUW280" s="27"/>
      <c r="CUX280" s="27"/>
      <c r="CUY280" s="27"/>
      <c r="CUZ280" s="27"/>
      <c r="CVA280" s="27"/>
      <c r="CVB280" s="27"/>
      <c r="CVC280" s="27"/>
      <c r="CVD280" s="27"/>
      <c r="CVE280" s="27"/>
      <c r="CVF280" s="27"/>
      <c r="CVG280" s="27"/>
      <c r="CVH280" s="27"/>
      <c r="CVI280" s="27"/>
      <c r="CVJ280" s="27"/>
      <c r="CVK280" s="27"/>
      <c r="CVL280" s="27"/>
      <c r="CVM280" s="27"/>
      <c r="CVN280" s="27"/>
      <c r="CVO280" s="27"/>
      <c r="CVP280" s="27"/>
      <c r="CVQ280" s="27"/>
      <c r="CVR280" s="27"/>
      <c r="CVS280" s="27"/>
      <c r="CVT280" s="27"/>
      <c r="CVU280" s="27"/>
      <c r="CVV280" s="27"/>
      <c r="CVW280" s="27"/>
      <c r="CVX280" s="27"/>
      <c r="CVY280" s="27"/>
      <c r="CVZ280" s="27"/>
      <c r="CWA280" s="27"/>
      <c r="CWB280" s="27"/>
      <c r="CWC280" s="27"/>
      <c r="CWD280" s="27"/>
      <c r="CWE280" s="27"/>
      <c r="CWF280" s="27"/>
      <c r="CWG280" s="27"/>
      <c r="CWH280" s="27"/>
      <c r="CWI280" s="27"/>
      <c r="CWJ280" s="27"/>
      <c r="CWK280" s="27"/>
      <c r="CWL280" s="27"/>
      <c r="CWM280" s="27"/>
      <c r="CWN280" s="27"/>
      <c r="CWO280" s="27"/>
      <c r="CWP280" s="27"/>
      <c r="CWQ280" s="27"/>
      <c r="CWR280" s="27"/>
      <c r="CWS280" s="27"/>
      <c r="CWT280" s="27"/>
      <c r="CWU280" s="27"/>
      <c r="CWV280" s="27"/>
      <c r="CWW280" s="27"/>
      <c r="CWX280" s="27"/>
      <c r="CWY280" s="27"/>
      <c r="CWZ280" s="27"/>
      <c r="CXA280" s="27"/>
      <c r="CXB280" s="27"/>
      <c r="CXC280" s="27"/>
      <c r="CXD280" s="27"/>
      <c r="CXE280" s="27"/>
      <c r="CXF280" s="27"/>
      <c r="CXG280" s="27"/>
      <c r="CXH280" s="27"/>
      <c r="CXI280" s="27"/>
      <c r="CXJ280" s="27"/>
      <c r="CXK280" s="27"/>
      <c r="CXL280" s="27"/>
      <c r="CXM280" s="27"/>
      <c r="CXN280" s="27"/>
      <c r="CXO280" s="27"/>
      <c r="CXP280" s="27"/>
      <c r="CXQ280" s="27"/>
      <c r="CXR280" s="27"/>
      <c r="CXS280" s="27"/>
      <c r="CXT280" s="27"/>
      <c r="CXU280" s="27"/>
      <c r="CXV280" s="27"/>
      <c r="CXW280" s="27"/>
      <c r="CXX280" s="27"/>
      <c r="CXY280" s="27"/>
      <c r="CXZ280" s="27"/>
      <c r="CYA280" s="27"/>
      <c r="CYB280" s="27"/>
      <c r="CYC280" s="27"/>
      <c r="CYD280" s="27"/>
      <c r="CYE280" s="27"/>
      <c r="CYF280" s="27"/>
      <c r="CYG280" s="27"/>
      <c r="CYH280" s="27"/>
      <c r="CYI280" s="27"/>
      <c r="CYJ280" s="27"/>
      <c r="CYK280" s="27"/>
      <c r="CYL280" s="27"/>
      <c r="CYM280" s="27"/>
      <c r="CYN280" s="27"/>
      <c r="CYO280" s="27"/>
      <c r="CYP280" s="27"/>
      <c r="CYQ280" s="27"/>
      <c r="CYR280" s="27"/>
      <c r="CYS280" s="27"/>
      <c r="CYT280" s="27"/>
      <c r="CYU280" s="27"/>
      <c r="CYV280" s="27"/>
      <c r="CYW280" s="27"/>
      <c r="CYX280" s="27"/>
      <c r="CYY280" s="27"/>
      <c r="CYZ280" s="27"/>
      <c r="CZA280" s="27"/>
      <c r="CZB280" s="27"/>
      <c r="CZC280" s="27"/>
      <c r="CZD280" s="27"/>
      <c r="CZE280" s="27"/>
      <c r="CZF280" s="27"/>
      <c r="CZG280" s="27"/>
      <c r="CZH280" s="27"/>
      <c r="CZI280" s="27"/>
      <c r="CZJ280" s="27"/>
      <c r="CZK280" s="27"/>
      <c r="CZL280" s="27"/>
      <c r="CZM280" s="27"/>
      <c r="CZN280" s="27"/>
      <c r="CZO280" s="27"/>
      <c r="CZP280" s="27"/>
      <c r="CZQ280" s="27"/>
      <c r="CZR280" s="27"/>
      <c r="CZS280" s="27"/>
      <c r="CZT280" s="27"/>
      <c r="CZU280" s="27"/>
      <c r="CZV280" s="27"/>
      <c r="CZW280" s="27"/>
      <c r="CZX280" s="27"/>
      <c r="CZY280" s="27"/>
      <c r="CZZ280" s="27"/>
      <c r="DAA280" s="27"/>
      <c r="DAB280" s="27"/>
      <c r="DAC280" s="27"/>
      <c r="DAD280" s="27"/>
      <c r="DAE280" s="27"/>
      <c r="DAF280" s="27"/>
      <c r="DAG280" s="27"/>
      <c r="DAH280" s="27"/>
      <c r="DAI280" s="27"/>
      <c r="DAJ280" s="27"/>
      <c r="DAK280" s="27"/>
      <c r="DAL280" s="27"/>
      <c r="DAM280" s="27"/>
      <c r="DAN280" s="27"/>
      <c r="DAO280" s="27"/>
      <c r="DAP280" s="27"/>
      <c r="DAQ280" s="27"/>
      <c r="DAR280" s="27"/>
      <c r="DAS280" s="27"/>
      <c r="DAT280" s="27"/>
      <c r="DAU280" s="27"/>
      <c r="DAV280" s="27"/>
      <c r="DAW280" s="27"/>
      <c r="DAX280" s="27"/>
      <c r="DAY280" s="27"/>
      <c r="DAZ280" s="27"/>
      <c r="DBA280" s="27"/>
      <c r="DBB280" s="27"/>
      <c r="DBC280" s="27"/>
      <c r="DBD280" s="27"/>
      <c r="DBE280" s="27"/>
      <c r="DBF280" s="27"/>
      <c r="DBG280" s="27"/>
      <c r="DBH280" s="27"/>
      <c r="DBI280" s="27"/>
      <c r="DBJ280" s="27"/>
      <c r="DBK280" s="27"/>
      <c r="DBL280" s="27"/>
      <c r="DBM280" s="27"/>
      <c r="DBN280" s="27"/>
      <c r="DBO280" s="27"/>
      <c r="DBP280" s="27"/>
      <c r="DBQ280" s="27"/>
      <c r="DBR280" s="27"/>
      <c r="DBS280" s="27"/>
      <c r="DBT280" s="27"/>
      <c r="DBU280" s="27"/>
      <c r="DBV280" s="27"/>
      <c r="DBW280" s="27"/>
      <c r="DBX280" s="27"/>
      <c r="DBY280" s="27"/>
      <c r="DBZ280" s="27"/>
      <c r="DCA280" s="27"/>
      <c r="DCB280" s="27"/>
      <c r="DCC280" s="27"/>
      <c r="DCD280" s="27"/>
      <c r="DCE280" s="27"/>
      <c r="DCF280" s="27"/>
      <c r="DCG280" s="27"/>
      <c r="DCH280" s="27"/>
      <c r="DCI280" s="27"/>
      <c r="DCJ280" s="27"/>
      <c r="DCK280" s="27"/>
      <c r="DCL280" s="27"/>
      <c r="DCM280" s="27"/>
      <c r="DCN280" s="27"/>
      <c r="DCO280" s="27"/>
      <c r="DCP280" s="27"/>
      <c r="DCQ280" s="27"/>
      <c r="DCR280" s="27"/>
      <c r="DCS280" s="27"/>
      <c r="DCT280" s="27"/>
      <c r="DCU280" s="27"/>
      <c r="DCV280" s="27"/>
      <c r="DCW280" s="27"/>
      <c r="DCX280" s="27"/>
      <c r="DCY280" s="27"/>
      <c r="DCZ280" s="27"/>
      <c r="DDA280" s="27"/>
      <c r="DDB280" s="27"/>
      <c r="DDC280" s="27"/>
      <c r="DDD280" s="27"/>
      <c r="DDE280" s="27"/>
      <c r="DDF280" s="27"/>
      <c r="DDG280" s="27"/>
      <c r="DDH280" s="27"/>
      <c r="DDI280" s="27"/>
      <c r="DDJ280" s="27"/>
      <c r="DDK280" s="27"/>
      <c r="DDL280" s="27"/>
      <c r="DDM280" s="27"/>
      <c r="DDN280" s="27"/>
      <c r="DDO280" s="27"/>
      <c r="DDP280" s="27"/>
      <c r="DDQ280" s="27"/>
      <c r="DDR280" s="27"/>
      <c r="DDS280" s="27"/>
      <c r="DDT280" s="27"/>
      <c r="DDU280" s="27"/>
      <c r="DDV280" s="27"/>
      <c r="DDW280" s="27"/>
      <c r="DDX280" s="27"/>
      <c r="DDY280" s="27"/>
      <c r="DDZ280" s="27"/>
      <c r="DEA280" s="27"/>
      <c r="DEB280" s="27"/>
      <c r="DEC280" s="27"/>
      <c r="DED280" s="27"/>
      <c r="DEE280" s="27"/>
      <c r="DEF280" s="27"/>
      <c r="DEG280" s="27"/>
      <c r="DEH280" s="27"/>
      <c r="DEI280" s="27"/>
      <c r="DEJ280" s="27"/>
      <c r="DEK280" s="27"/>
      <c r="DEL280" s="27"/>
      <c r="DEM280" s="27"/>
      <c r="DEN280" s="27"/>
      <c r="DEO280" s="27"/>
      <c r="DEP280" s="27"/>
      <c r="DEQ280" s="27"/>
      <c r="DER280" s="27"/>
      <c r="DES280" s="27"/>
      <c r="DET280" s="27"/>
      <c r="DEU280" s="27"/>
      <c r="DEV280" s="27"/>
      <c r="DEW280" s="27"/>
      <c r="DEX280" s="27"/>
      <c r="DEY280" s="27"/>
      <c r="DEZ280" s="27"/>
      <c r="DFA280" s="27"/>
      <c r="DFB280" s="27"/>
      <c r="DFC280" s="27"/>
      <c r="DFD280" s="27"/>
      <c r="DFE280" s="27"/>
      <c r="DFF280" s="27"/>
      <c r="DFG280" s="27"/>
      <c r="DFH280" s="27"/>
      <c r="DFI280" s="27"/>
      <c r="DFJ280" s="27"/>
      <c r="DFK280" s="27"/>
      <c r="DFL280" s="27"/>
      <c r="DFM280" s="27"/>
      <c r="DFN280" s="27"/>
      <c r="DFO280" s="27"/>
      <c r="DFP280" s="27"/>
      <c r="DFQ280" s="27"/>
      <c r="DFR280" s="27"/>
      <c r="DFS280" s="27"/>
      <c r="DFT280" s="27"/>
      <c r="DFU280" s="27"/>
      <c r="DFV280" s="27"/>
      <c r="DFW280" s="27"/>
      <c r="DFX280" s="27"/>
      <c r="DFY280" s="27"/>
      <c r="DFZ280" s="27"/>
      <c r="DGA280" s="27"/>
      <c r="DGB280" s="27"/>
      <c r="DGC280" s="27"/>
      <c r="DGD280" s="27"/>
      <c r="DGE280" s="27"/>
      <c r="DGF280" s="27"/>
      <c r="DGG280" s="27"/>
      <c r="DGH280" s="27"/>
      <c r="DGI280" s="27"/>
      <c r="DGJ280" s="27"/>
      <c r="DGK280" s="27"/>
      <c r="DGL280" s="27"/>
      <c r="DGM280" s="27"/>
      <c r="DGN280" s="27"/>
      <c r="DGO280" s="27"/>
      <c r="DGP280" s="27"/>
      <c r="DGQ280" s="27"/>
      <c r="DGR280" s="27"/>
      <c r="DGS280" s="27"/>
      <c r="DGT280" s="27"/>
      <c r="DGU280" s="27"/>
      <c r="DGV280" s="27"/>
      <c r="DGW280" s="27"/>
      <c r="DGX280" s="27"/>
      <c r="DGY280" s="27"/>
      <c r="DGZ280" s="27"/>
      <c r="DHA280" s="27"/>
      <c r="DHB280" s="27"/>
      <c r="DHC280" s="27"/>
      <c r="DHD280" s="27"/>
      <c r="DHE280" s="27"/>
      <c r="DHF280" s="27"/>
      <c r="DHG280" s="27"/>
      <c r="DHH280" s="27"/>
      <c r="DHI280" s="27"/>
      <c r="DHJ280" s="27"/>
      <c r="DHK280" s="27"/>
      <c r="DHL280" s="27"/>
      <c r="DHM280" s="27"/>
      <c r="DHN280" s="27"/>
      <c r="DHO280" s="27"/>
      <c r="DHP280" s="27"/>
      <c r="DHQ280" s="27"/>
      <c r="DHR280" s="27"/>
      <c r="DHS280" s="27"/>
      <c r="DHT280" s="27"/>
      <c r="DHU280" s="27"/>
      <c r="DHV280" s="27"/>
      <c r="DHW280" s="27"/>
      <c r="DHX280" s="27"/>
      <c r="DHY280" s="27"/>
      <c r="DHZ280" s="27"/>
      <c r="DIA280" s="27"/>
      <c r="DIB280" s="27"/>
      <c r="DIC280" s="27"/>
      <c r="DID280" s="27"/>
      <c r="DIE280" s="27"/>
      <c r="DIF280" s="27"/>
      <c r="DIG280" s="27"/>
      <c r="DIH280" s="27"/>
      <c r="DII280" s="27"/>
      <c r="DIJ280" s="27"/>
      <c r="DIK280" s="27"/>
      <c r="DIL280" s="27"/>
      <c r="DIM280" s="27"/>
      <c r="DIN280" s="27"/>
      <c r="DIO280" s="27"/>
      <c r="DIP280" s="27"/>
      <c r="DIQ280" s="27"/>
      <c r="DIR280" s="27"/>
      <c r="DIS280" s="27"/>
      <c r="DIT280" s="27"/>
      <c r="DIU280" s="27"/>
      <c r="DIV280" s="27"/>
      <c r="DIW280" s="27"/>
      <c r="DIX280" s="27"/>
      <c r="DIY280" s="27"/>
      <c r="DIZ280" s="27"/>
      <c r="DJA280" s="27"/>
      <c r="DJB280" s="27"/>
      <c r="DJC280" s="27"/>
      <c r="DJD280" s="27"/>
      <c r="DJE280" s="27"/>
      <c r="DJF280" s="27"/>
      <c r="DJG280" s="27"/>
      <c r="DJH280" s="27"/>
      <c r="DJI280" s="27"/>
      <c r="DJJ280" s="27"/>
      <c r="DJK280" s="27"/>
      <c r="DJL280" s="27"/>
      <c r="DJM280" s="27"/>
      <c r="DJN280" s="27"/>
      <c r="DJO280" s="27"/>
      <c r="DJP280" s="27"/>
      <c r="DJQ280" s="27"/>
      <c r="DJR280" s="27"/>
      <c r="DJS280" s="27"/>
      <c r="DJT280" s="27"/>
      <c r="DJU280" s="27"/>
      <c r="DJV280" s="27"/>
      <c r="DJW280" s="27"/>
      <c r="DJX280" s="27"/>
      <c r="DJY280" s="27"/>
      <c r="DJZ280" s="27"/>
      <c r="DKA280" s="27"/>
      <c r="DKB280" s="27"/>
      <c r="DKC280" s="27"/>
      <c r="DKD280" s="27"/>
      <c r="DKE280" s="27"/>
      <c r="DKF280" s="27"/>
      <c r="DKG280" s="27"/>
      <c r="DKH280" s="27"/>
      <c r="DKI280" s="27"/>
      <c r="DKJ280" s="27"/>
      <c r="DKK280" s="27"/>
      <c r="DKL280" s="27"/>
      <c r="DKM280" s="27"/>
      <c r="DKN280" s="27"/>
      <c r="DKO280" s="27"/>
      <c r="DKP280" s="27"/>
      <c r="DKQ280" s="27"/>
      <c r="DKR280" s="27"/>
      <c r="DKS280" s="27"/>
      <c r="DKT280" s="27"/>
      <c r="DKU280" s="27"/>
      <c r="DKV280" s="27"/>
      <c r="DKW280" s="27"/>
      <c r="DKX280" s="27"/>
      <c r="DKY280" s="27"/>
      <c r="DKZ280" s="27"/>
      <c r="DLA280" s="27"/>
      <c r="DLB280" s="27"/>
      <c r="DLC280" s="27"/>
      <c r="DLD280" s="27"/>
      <c r="DLE280" s="27"/>
      <c r="DLF280" s="27"/>
      <c r="DLG280" s="27"/>
      <c r="DLH280" s="27"/>
      <c r="DLI280" s="27"/>
      <c r="DLJ280" s="27"/>
      <c r="DLK280" s="27"/>
      <c r="DLL280" s="27"/>
      <c r="DLM280" s="27"/>
      <c r="DLN280" s="27"/>
      <c r="DLO280" s="27"/>
      <c r="DLP280" s="27"/>
      <c r="DLQ280" s="27"/>
      <c r="DLR280" s="27"/>
      <c r="DLS280" s="27"/>
      <c r="DLT280" s="27"/>
      <c r="DLU280" s="27"/>
      <c r="DLV280" s="27"/>
      <c r="DLW280" s="27"/>
      <c r="DLX280" s="27"/>
      <c r="DLY280" s="27"/>
      <c r="DLZ280" s="27"/>
      <c r="DMA280" s="27"/>
      <c r="DMB280" s="27"/>
      <c r="DMC280" s="27"/>
      <c r="DMD280" s="27"/>
      <c r="DME280" s="27"/>
      <c r="DMF280" s="27"/>
      <c r="DMG280" s="27"/>
      <c r="DMH280" s="27"/>
      <c r="DMI280" s="27"/>
      <c r="DMJ280" s="27"/>
      <c r="DMK280" s="27"/>
      <c r="DML280" s="27"/>
      <c r="DMM280" s="27"/>
      <c r="DMN280" s="27"/>
      <c r="DMO280" s="27"/>
      <c r="DMP280" s="27"/>
      <c r="DMQ280" s="27"/>
      <c r="DMR280" s="27"/>
      <c r="DMS280" s="27"/>
      <c r="DMT280" s="27"/>
      <c r="DMU280" s="27"/>
      <c r="DMV280" s="27"/>
      <c r="DMW280" s="27"/>
      <c r="DMX280" s="27"/>
      <c r="DMY280" s="27"/>
      <c r="DMZ280" s="27"/>
      <c r="DNA280" s="27"/>
      <c r="DNB280" s="27"/>
      <c r="DNC280" s="27"/>
      <c r="DND280" s="27"/>
      <c r="DNE280" s="27"/>
      <c r="DNF280" s="27"/>
      <c r="DNG280" s="27"/>
      <c r="DNH280" s="27"/>
      <c r="DNI280" s="27"/>
      <c r="DNJ280" s="27"/>
      <c r="DNK280" s="27"/>
      <c r="DNL280" s="27"/>
      <c r="DNM280" s="27"/>
      <c r="DNN280" s="27"/>
      <c r="DNO280" s="27"/>
      <c r="DNP280" s="27"/>
      <c r="DNQ280" s="27"/>
      <c r="DNR280" s="27"/>
      <c r="DNS280" s="27"/>
      <c r="DNT280" s="27"/>
      <c r="DNU280" s="27"/>
      <c r="DNV280" s="27"/>
      <c r="DNW280" s="27"/>
      <c r="DNX280" s="27"/>
      <c r="DNY280" s="27"/>
      <c r="DNZ280" s="27"/>
      <c r="DOA280" s="27"/>
      <c r="DOB280" s="27"/>
      <c r="DOC280" s="27"/>
      <c r="DOD280" s="27"/>
      <c r="DOE280" s="27"/>
      <c r="DOF280" s="27"/>
      <c r="DOG280" s="27"/>
      <c r="DOH280" s="27"/>
      <c r="DOI280" s="27"/>
      <c r="DOJ280" s="27"/>
      <c r="DOK280" s="27"/>
      <c r="DOL280" s="27"/>
      <c r="DOM280" s="27"/>
      <c r="DON280" s="27"/>
      <c r="DOO280" s="27"/>
      <c r="DOP280" s="27"/>
      <c r="DOQ280" s="27"/>
      <c r="DOR280" s="27"/>
      <c r="DOS280" s="27"/>
      <c r="DOT280" s="27"/>
      <c r="DOU280" s="27"/>
      <c r="DOV280" s="27"/>
      <c r="DOW280" s="27"/>
      <c r="DOX280" s="27"/>
      <c r="DOY280" s="27"/>
      <c r="DOZ280" s="27"/>
      <c r="DPA280" s="27"/>
      <c r="DPB280" s="27"/>
      <c r="DPC280" s="27"/>
      <c r="DPD280" s="27"/>
      <c r="DPE280" s="27"/>
      <c r="DPF280" s="27"/>
      <c r="DPG280" s="27"/>
      <c r="DPH280" s="27"/>
      <c r="DPI280" s="27"/>
      <c r="DPJ280" s="27"/>
      <c r="DPK280" s="27"/>
      <c r="DPL280" s="27"/>
      <c r="DPM280" s="27"/>
      <c r="DPN280" s="27"/>
      <c r="DPO280" s="27"/>
      <c r="DPP280" s="27"/>
      <c r="DPQ280" s="27"/>
      <c r="DPR280" s="27"/>
      <c r="DPS280" s="27"/>
      <c r="DPT280" s="27"/>
      <c r="DPU280" s="27"/>
      <c r="DPV280" s="27"/>
      <c r="DPW280" s="27"/>
      <c r="DPX280" s="27"/>
      <c r="DPY280" s="27"/>
      <c r="DPZ280" s="27"/>
      <c r="DQA280" s="27"/>
      <c r="DQB280" s="27"/>
      <c r="DQC280" s="27"/>
      <c r="DQD280" s="27"/>
      <c r="DQE280" s="27"/>
      <c r="DQF280" s="27"/>
      <c r="DQG280" s="27"/>
      <c r="DQH280" s="27"/>
      <c r="DQI280" s="27"/>
      <c r="DQJ280" s="27"/>
      <c r="DQK280" s="27"/>
      <c r="DQL280" s="27"/>
      <c r="DQM280" s="27"/>
      <c r="DQN280" s="27"/>
      <c r="DQO280" s="27"/>
      <c r="DQP280" s="27"/>
      <c r="DQQ280" s="27"/>
      <c r="DQR280" s="27"/>
      <c r="DQS280" s="27"/>
      <c r="DQT280" s="27"/>
      <c r="DQU280" s="27"/>
      <c r="DQV280" s="27"/>
      <c r="DQW280" s="27"/>
      <c r="DQX280" s="27"/>
      <c r="DQY280" s="27"/>
      <c r="DQZ280" s="27"/>
      <c r="DRA280" s="27"/>
      <c r="DRB280" s="27"/>
      <c r="DRC280" s="27"/>
      <c r="DRD280" s="27"/>
      <c r="DRE280" s="27"/>
      <c r="DRF280" s="27"/>
      <c r="DRG280" s="27"/>
      <c r="DRH280" s="27"/>
      <c r="DRI280" s="27"/>
      <c r="DRJ280" s="27"/>
      <c r="DRK280" s="27"/>
      <c r="DRL280" s="27"/>
      <c r="DRM280" s="27"/>
      <c r="DRN280" s="27"/>
      <c r="DRO280" s="27"/>
      <c r="DRP280" s="27"/>
      <c r="DRQ280" s="27"/>
      <c r="DRR280" s="27"/>
      <c r="DRS280" s="27"/>
      <c r="DRT280" s="27"/>
      <c r="DRU280" s="27"/>
      <c r="DRV280" s="27"/>
      <c r="DRW280" s="27"/>
      <c r="DRX280" s="27"/>
      <c r="DRY280" s="27"/>
      <c r="DRZ280" s="27"/>
      <c r="DSA280" s="27"/>
      <c r="DSB280" s="27"/>
      <c r="DSC280" s="27"/>
      <c r="DSD280" s="27"/>
      <c r="DSE280" s="27"/>
      <c r="DSF280" s="27"/>
      <c r="DSG280" s="27"/>
      <c r="DSH280" s="27"/>
      <c r="DSI280" s="27"/>
      <c r="DSJ280" s="27"/>
      <c r="DSK280" s="27"/>
      <c r="DSL280" s="27"/>
      <c r="DSM280" s="27"/>
      <c r="DSN280" s="27"/>
      <c r="DSO280" s="27"/>
      <c r="DSP280" s="27"/>
      <c r="DSQ280" s="27"/>
      <c r="DSR280" s="27"/>
      <c r="DSS280" s="27"/>
      <c r="DST280" s="27"/>
      <c r="DSU280" s="27"/>
      <c r="DSV280" s="27"/>
      <c r="DSW280" s="27"/>
      <c r="DSX280" s="27"/>
      <c r="DSY280" s="27"/>
      <c r="DSZ280" s="27"/>
      <c r="DTA280" s="27"/>
      <c r="DTB280" s="27"/>
      <c r="DTC280" s="27"/>
      <c r="DTD280" s="27"/>
      <c r="DTE280" s="27"/>
      <c r="DTF280" s="27"/>
      <c r="DTG280" s="27"/>
      <c r="DTH280" s="27"/>
      <c r="DTI280" s="27"/>
      <c r="DTJ280" s="27"/>
      <c r="DTK280" s="27"/>
      <c r="DTL280" s="27"/>
      <c r="DTM280" s="27"/>
      <c r="DTN280" s="27"/>
      <c r="DTO280" s="27"/>
      <c r="DTP280" s="27"/>
      <c r="DTQ280" s="27"/>
      <c r="DTR280" s="27"/>
      <c r="DTS280" s="27"/>
      <c r="DTT280" s="27"/>
      <c r="DTU280" s="27"/>
      <c r="DTV280" s="27"/>
      <c r="DTW280" s="27"/>
      <c r="DTX280" s="27"/>
      <c r="DTY280" s="27"/>
      <c r="DTZ280" s="27"/>
      <c r="DUA280" s="27"/>
      <c r="DUB280" s="27"/>
      <c r="DUC280" s="27"/>
      <c r="DUD280" s="27"/>
      <c r="DUE280" s="27"/>
      <c r="DUF280" s="27"/>
      <c r="DUG280" s="27"/>
      <c r="DUH280" s="27"/>
      <c r="DUI280" s="27"/>
      <c r="DUJ280" s="27"/>
      <c r="DUK280" s="27"/>
      <c r="DUL280" s="27"/>
      <c r="DUM280" s="27"/>
      <c r="DUN280" s="27"/>
      <c r="DUO280" s="27"/>
      <c r="DUP280" s="27"/>
      <c r="DUQ280" s="27"/>
      <c r="DUR280" s="27"/>
      <c r="DUS280" s="27"/>
      <c r="DUT280" s="27"/>
      <c r="DUU280" s="27"/>
      <c r="DUV280" s="27"/>
      <c r="DUW280" s="27"/>
      <c r="DUX280" s="27"/>
      <c r="DUY280" s="27"/>
      <c r="DUZ280" s="27"/>
      <c r="DVA280" s="27"/>
      <c r="DVB280" s="27"/>
      <c r="DVC280" s="27"/>
      <c r="DVD280" s="27"/>
      <c r="DVE280" s="27"/>
      <c r="DVF280" s="27"/>
      <c r="DVG280" s="27"/>
      <c r="DVH280" s="27"/>
      <c r="DVI280" s="27"/>
      <c r="DVJ280" s="27"/>
      <c r="DVK280" s="27"/>
      <c r="DVL280" s="27"/>
      <c r="DVM280" s="27"/>
      <c r="DVN280" s="27"/>
      <c r="DVO280" s="27"/>
      <c r="DVP280" s="27"/>
      <c r="DVQ280" s="27"/>
      <c r="DVR280" s="27"/>
      <c r="DVS280" s="27"/>
      <c r="DVT280" s="27"/>
      <c r="DVU280" s="27"/>
      <c r="DVV280" s="27"/>
      <c r="DVW280" s="27"/>
      <c r="DVX280" s="27"/>
      <c r="DVY280" s="27"/>
      <c r="DVZ280" s="27"/>
      <c r="DWA280" s="27"/>
      <c r="DWB280" s="27"/>
      <c r="DWC280" s="27"/>
      <c r="DWD280" s="27"/>
      <c r="DWE280" s="27"/>
      <c r="DWF280" s="27"/>
      <c r="DWG280" s="27"/>
      <c r="DWH280" s="27"/>
      <c r="DWI280" s="27"/>
      <c r="DWJ280" s="27"/>
      <c r="DWK280" s="27"/>
      <c r="DWL280" s="27"/>
      <c r="DWM280" s="27"/>
      <c r="DWN280" s="27"/>
      <c r="DWO280" s="27"/>
      <c r="DWP280" s="27"/>
      <c r="DWQ280" s="27"/>
      <c r="DWR280" s="27"/>
      <c r="DWS280" s="27"/>
      <c r="DWT280" s="27"/>
      <c r="DWU280" s="27"/>
      <c r="DWV280" s="27"/>
      <c r="DWW280" s="27"/>
      <c r="DWX280" s="27"/>
      <c r="DWY280" s="27"/>
      <c r="DWZ280" s="27"/>
      <c r="DXA280" s="27"/>
      <c r="DXB280" s="27"/>
      <c r="DXC280" s="27"/>
      <c r="DXD280" s="27"/>
      <c r="DXE280" s="27"/>
      <c r="DXF280" s="27"/>
      <c r="DXG280" s="27"/>
      <c r="DXH280" s="27"/>
      <c r="DXI280" s="27"/>
      <c r="DXJ280" s="27"/>
      <c r="DXK280" s="27"/>
      <c r="DXL280" s="27"/>
      <c r="DXM280" s="27"/>
      <c r="DXN280" s="27"/>
      <c r="DXO280" s="27"/>
      <c r="DXP280" s="27"/>
      <c r="DXQ280" s="27"/>
      <c r="DXR280" s="27"/>
      <c r="DXS280" s="27"/>
      <c r="DXT280" s="27"/>
      <c r="DXU280" s="27"/>
      <c r="DXV280" s="27"/>
      <c r="DXW280" s="27"/>
      <c r="DXX280" s="27"/>
      <c r="DXY280" s="27"/>
      <c r="DXZ280" s="27"/>
      <c r="DYA280" s="27"/>
      <c r="DYB280" s="27"/>
      <c r="DYC280" s="27"/>
      <c r="DYD280" s="27"/>
      <c r="DYE280" s="27"/>
      <c r="DYF280" s="27"/>
      <c r="DYG280" s="27"/>
      <c r="DYH280" s="27"/>
      <c r="DYI280" s="27"/>
      <c r="DYJ280" s="27"/>
      <c r="DYK280" s="27"/>
      <c r="DYL280" s="27"/>
      <c r="DYM280" s="27"/>
      <c r="DYN280" s="27"/>
      <c r="DYO280" s="27"/>
      <c r="DYP280" s="27"/>
      <c r="DYQ280" s="27"/>
      <c r="DYR280" s="27"/>
      <c r="DYS280" s="27"/>
      <c r="DYT280" s="27"/>
      <c r="DYU280" s="27"/>
      <c r="DYV280" s="27"/>
      <c r="DYW280" s="27"/>
      <c r="DYX280" s="27"/>
      <c r="DYY280" s="27"/>
      <c r="DYZ280" s="27"/>
      <c r="DZA280" s="27"/>
      <c r="DZB280" s="27"/>
      <c r="DZC280" s="27"/>
      <c r="DZD280" s="27"/>
      <c r="DZE280" s="27"/>
      <c r="DZF280" s="27"/>
      <c r="DZG280" s="27"/>
      <c r="DZH280" s="27"/>
      <c r="DZI280" s="27"/>
      <c r="DZJ280" s="27"/>
      <c r="DZK280" s="27"/>
      <c r="DZL280" s="27"/>
      <c r="DZM280" s="27"/>
      <c r="DZN280" s="27"/>
      <c r="DZO280" s="27"/>
      <c r="DZP280" s="27"/>
      <c r="DZQ280" s="27"/>
      <c r="DZR280" s="27"/>
      <c r="DZS280" s="27"/>
      <c r="DZT280" s="27"/>
      <c r="DZU280" s="27"/>
      <c r="DZV280" s="27"/>
      <c r="DZW280" s="27"/>
      <c r="DZX280" s="27"/>
      <c r="DZY280" s="27"/>
      <c r="DZZ280" s="27"/>
      <c r="EAA280" s="27"/>
      <c r="EAB280" s="27"/>
      <c r="EAC280" s="27"/>
      <c r="EAD280" s="27"/>
      <c r="EAE280" s="27"/>
      <c r="EAF280" s="27"/>
      <c r="EAG280" s="27"/>
      <c r="EAH280" s="27"/>
      <c r="EAI280" s="27"/>
      <c r="EAJ280" s="27"/>
      <c r="EAK280" s="27"/>
      <c r="EAL280" s="27"/>
      <c r="EAM280" s="27"/>
      <c r="EAN280" s="27"/>
      <c r="EAO280" s="27"/>
      <c r="EAP280" s="27"/>
      <c r="EAQ280" s="27"/>
      <c r="EAR280" s="27"/>
      <c r="EAS280" s="27"/>
      <c r="EAT280" s="27"/>
      <c r="EAU280" s="27"/>
      <c r="EAV280" s="27"/>
      <c r="EAW280" s="27"/>
      <c r="EAX280" s="27"/>
      <c r="EAY280" s="27"/>
      <c r="EAZ280" s="27"/>
      <c r="EBA280" s="27"/>
      <c r="EBB280" s="27"/>
      <c r="EBC280" s="27"/>
      <c r="EBD280" s="27"/>
      <c r="EBE280" s="27"/>
      <c r="EBF280" s="27"/>
      <c r="EBG280" s="27"/>
      <c r="EBH280" s="27"/>
      <c r="EBI280" s="27"/>
      <c r="EBJ280" s="27"/>
      <c r="EBK280" s="27"/>
      <c r="EBL280" s="27"/>
      <c r="EBM280" s="27"/>
      <c r="EBN280" s="27"/>
      <c r="EBO280" s="27"/>
      <c r="EBP280" s="27"/>
      <c r="EBQ280" s="27"/>
      <c r="EBR280" s="27"/>
      <c r="EBS280" s="27"/>
      <c r="EBT280" s="27"/>
      <c r="EBU280" s="27"/>
      <c r="EBV280" s="27"/>
      <c r="EBW280" s="27"/>
      <c r="EBX280" s="27"/>
      <c r="EBY280" s="27"/>
      <c r="EBZ280" s="27"/>
      <c r="ECA280" s="27"/>
      <c r="ECB280" s="27"/>
      <c r="ECC280" s="27"/>
      <c r="ECD280" s="27"/>
      <c r="ECE280" s="27"/>
      <c r="ECF280" s="27"/>
      <c r="ECG280" s="27"/>
      <c r="ECH280" s="27"/>
      <c r="ECI280" s="27"/>
      <c r="ECJ280" s="27"/>
      <c r="ECK280" s="27"/>
      <c r="ECL280" s="27"/>
      <c r="ECM280" s="27"/>
      <c r="ECN280" s="27"/>
      <c r="ECO280" s="27"/>
      <c r="ECP280" s="27"/>
      <c r="ECQ280" s="27"/>
      <c r="ECR280" s="27"/>
      <c r="ECS280" s="27"/>
      <c r="ECT280" s="27"/>
      <c r="ECU280" s="27"/>
      <c r="ECV280" s="27"/>
      <c r="ECW280" s="27"/>
      <c r="ECX280" s="27"/>
      <c r="ECY280" s="27"/>
      <c r="ECZ280" s="27"/>
      <c r="EDA280" s="27"/>
      <c r="EDB280" s="27"/>
      <c r="EDC280" s="27"/>
      <c r="EDD280" s="27"/>
      <c r="EDE280" s="27"/>
      <c r="EDF280" s="27"/>
      <c r="EDG280" s="27"/>
      <c r="EDH280" s="27"/>
      <c r="EDI280" s="27"/>
      <c r="EDJ280" s="27"/>
      <c r="EDK280" s="27"/>
      <c r="EDL280" s="27"/>
      <c r="EDM280" s="27"/>
      <c r="EDN280" s="27"/>
      <c r="EDO280" s="27"/>
      <c r="EDP280" s="27"/>
      <c r="EDQ280" s="27"/>
      <c r="EDR280" s="27"/>
      <c r="EDS280" s="27"/>
      <c r="EDT280" s="27"/>
      <c r="EDU280" s="27"/>
      <c r="EDV280" s="27"/>
      <c r="EDW280" s="27"/>
      <c r="EDX280" s="27"/>
      <c r="EDY280" s="27"/>
      <c r="EDZ280" s="27"/>
      <c r="EEA280" s="27"/>
      <c r="EEB280" s="27"/>
      <c r="EEC280" s="27"/>
      <c r="EED280" s="27"/>
      <c r="EEE280" s="27"/>
      <c r="EEF280" s="27"/>
      <c r="EEG280" s="27"/>
      <c r="EEH280" s="27"/>
      <c r="EEI280" s="27"/>
      <c r="EEJ280" s="27"/>
      <c r="EEK280" s="27"/>
      <c r="EEL280" s="27"/>
      <c r="EEM280" s="27"/>
      <c r="EEN280" s="27"/>
      <c r="EEO280" s="27"/>
      <c r="EEP280" s="27"/>
      <c r="EEQ280" s="27"/>
      <c r="EER280" s="27"/>
      <c r="EES280" s="27"/>
      <c r="EET280" s="27"/>
      <c r="EEU280" s="27"/>
      <c r="EEV280" s="27"/>
      <c r="EEW280" s="27"/>
      <c r="EEX280" s="27"/>
      <c r="EEY280" s="27"/>
      <c r="EEZ280" s="27"/>
      <c r="EFA280" s="27"/>
      <c r="EFB280" s="27"/>
      <c r="EFC280" s="27"/>
      <c r="EFD280" s="27"/>
      <c r="EFE280" s="27"/>
      <c r="EFF280" s="27"/>
      <c r="EFG280" s="27"/>
      <c r="EFH280" s="27"/>
      <c r="EFI280" s="27"/>
      <c r="EFJ280" s="27"/>
      <c r="EFK280" s="27"/>
      <c r="EFL280" s="27"/>
      <c r="EFM280" s="27"/>
      <c r="EFN280" s="27"/>
      <c r="EFO280" s="27"/>
      <c r="EFP280" s="27"/>
      <c r="EFQ280" s="27"/>
      <c r="EFR280" s="27"/>
      <c r="EFS280" s="27"/>
      <c r="EFT280" s="27"/>
      <c r="EFU280" s="27"/>
      <c r="EFV280" s="27"/>
      <c r="EFW280" s="27"/>
      <c r="EFX280" s="27"/>
      <c r="EFY280" s="27"/>
      <c r="EFZ280" s="27"/>
      <c r="EGA280" s="27"/>
      <c r="EGB280" s="27"/>
      <c r="EGC280" s="27"/>
      <c r="EGD280" s="27"/>
      <c r="EGE280" s="27"/>
      <c r="EGF280" s="27"/>
      <c r="EGG280" s="27"/>
      <c r="EGH280" s="27"/>
      <c r="EGI280" s="27"/>
      <c r="EGJ280" s="27"/>
      <c r="EGK280" s="27"/>
      <c r="EGL280" s="27"/>
      <c r="EGM280" s="27"/>
      <c r="EGN280" s="27"/>
      <c r="EGO280" s="27"/>
      <c r="EGP280" s="27"/>
      <c r="EGQ280" s="27"/>
      <c r="EGR280" s="27"/>
      <c r="EGS280" s="27"/>
      <c r="EGT280" s="27"/>
      <c r="EGU280" s="27"/>
      <c r="EGV280" s="27"/>
      <c r="EGW280" s="27"/>
      <c r="EGX280" s="27"/>
      <c r="EGY280" s="27"/>
      <c r="EGZ280" s="27"/>
      <c r="EHA280" s="27"/>
      <c r="EHB280" s="27"/>
      <c r="EHC280" s="27"/>
      <c r="EHD280" s="27"/>
      <c r="EHE280" s="27"/>
      <c r="EHF280" s="27"/>
      <c r="EHG280" s="27"/>
      <c r="EHH280" s="27"/>
      <c r="EHI280" s="27"/>
      <c r="EHJ280" s="27"/>
      <c r="EHK280" s="27"/>
      <c r="EHL280" s="27"/>
      <c r="EHM280" s="27"/>
      <c r="EHN280" s="27"/>
      <c r="EHO280" s="27"/>
      <c r="EHP280" s="27"/>
      <c r="EHQ280" s="27"/>
      <c r="EHR280" s="27"/>
      <c r="EHS280" s="27"/>
      <c r="EHT280" s="27"/>
      <c r="EHU280" s="27"/>
      <c r="EHV280" s="27"/>
      <c r="EHW280" s="27"/>
      <c r="EHX280" s="27"/>
      <c r="EHY280" s="27"/>
      <c r="EHZ280" s="27"/>
      <c r="EIA280" s="27"/>
      <c r="EIB280" s="27"/>
      <c r="EIC280" s="27"/>
      <c r="EID280" s="27"/>
      <c r="EIE280" s="27"/>
      <c r="EIF280" s="27"/>
      <c r="EIG280" s="27"/>
      <c r="EIH280" s="27"/>
      <c r="EII280" s="27"/>
      <c r="EIJ280" s="27"/>
      <c r="EIK280" s="27"/>
      <c r="EIL280" s="27"/>
      <c r="EIM280" s="27"/>
      <c r="EIN280" s="27"/>
      <c r="EIO280" s="27"/>
      <c r="EIP280" s="27"/>
      <c r="EIQ280" s="27"/>
      <c r="EIR280" s="27"/>
      <c r="EIS280" s="27"/>
      <c r="EIT280" s="27"/>
      <c r="EIU280" s="27"/>
      <c r="EIV280" s="27"/>
      <c r="EIW280" s="27"/>
      <c r="EIX280" s="27"/>
      <c r="EIY280" s="27"/>
      <c r="EIZ280" s="27"/>
      <c r="EJA280" s="27"/>
      <c r="EJB280" s="27"/>
      <c r="EJC280" s="27"/>
      <c r="EJD280" s="27"/>
      <c r="EJE280" s="27"/>
      <c r="EJF280" s="27"/>
      <c r="EJG280" s="27"/>
      <c r="EJH280" s="27"/>
      <c r="EJI280" s="27"/>
      <c r="EJJ280" s="27"/>
      <c r="EJK280" s="27"/>
      <c r="EJL280" s="27"/>
      <c r="EJM280" s="27"/>
      <c r="EJN280" s="27"/>
      <c r="EJO280" s="27"/>
      <c r="EJP280" s="27"/>
      <c r="EJQ280" s="27"/>
      <c r="EJR280" s="27"/>
      <c r="EJS280" s="27"/>
      <c r="EJT280" s="27"/>
      <c r="EJU280" s="27"/>
      <c r="EJV280" s="27"/>
      <c r="EJW280" s="27"/>
      <c r="EJX280" s="27"/>
      <c r="EJY280" s="27"/>
      <c r="EJZ280" s="27"/>
      <c r="EKA280" s="27"/>
      <c r="EKB280" s="27"/>
      <c r="EKC280" s="27"/>
      <c r="EKD280" s="27"/>
      <c r="EKE280" s="27"/>
      <c r="EKF280" s="27"/>
      <c r="EKG280" s="27"/>
      <c r="EKH280" s="27"/>
      <c r="EKI280" s="27"/>
      <c r="EKJ280" s="27"/>
      <c r="EKK280" s="27"/>
      <c r="EKL280" s="27"/>
      <c r="EKM280" s="27"/>
      <c r="EKN280" s="27"/>
      <c r="EKO280" s="27"/>
      <c r="EKP280" s="27"/>
      <c r="EKQ280" s="27"/>
      <c r="EKR280" s="27"/>
      <c r="EKS280" s="27"/>
      <c r="EKT280" s="27"/>
      <c r="EKU280" s="27"/>
      <c r="EKV280" s="27"/>
      <c r="EKW280" s="27"/>
      <c r="EKX280" s="27"/>
      <c r="EKY280" s="27"/>
      <c r="EKZ280" s="27"/>
      <c r="ELA280" s="27"/>
      <c r="ELB280" s="27"/>
      <c r="ELC280" s="27"/>
      <c r="ELD280" s="27"/>
      <c r="ELE280" s="27"/>
      <c r="ELF280" s="27"/>
      <c r="ELG280" s="27"/>
      <c r="ELH280" s="27"/>
      <c r="ELI280" s="27"/>
      <c r="ELJ280" s="27"/>
      <c r="ELK280" s="27"/>
      <c r="ELL280" s="27"/>
      <c r="ELM280" s="27"/>
      <c r="ELN280" s="27"/>
      <c r="ELO280" s="27"/>
      <c r="ELP280" s="27"/>
      <c r="ELQ280" s="27"/>
      <c r="ELR280" s="27"/>
      <c r="ELS280" s="27"/>
      <c r="ELT280" s="27"/>
      <c r="ELU280" s="27"/>
      <c r="ELV280" s="27"/>
      <c r="ELW280" s="27"/>
      <c r="ELX280" s="27"/>
      <c r="ELY280" s="27"/>
      <c r="ELZ280" s="27"/>
      <c r="EMA280" s="27"/>
      <c r="EMB280" s="27"/>
      <c r="EMC280" s="27"/>
      <c r="EMD280" s="27"/>
      <c r="EME280" s="27"/>
      <c r="EMF280" s="27"/>
      <c r="EMG280" s="27"/>
      <c r="EMH280" s="27"/>
      <c r="EMI280" s="27"/>
      <c r="EMJ280" s="27"/>
      <c r="EMK280" s="27"/>
      <c r="EML280" s="27"/>
      <c r="EMM280" s="27"/>
      <c r="EMN280" s="27"/>
      <c r="EMO280" s="27"/>
      <c r="EMP280" s="27"/>
      <c r="EMQ280" s="27"/>
      <c r="EMR280" s="27"/>
      <c r="EMS280" s="27"/>
      <c r="EMT280" s="27"/>
      <c r="EMU280" s="27"/>
      <c r="EMV280" s="27"/>
      <c r="EMW280" s="27"/>
      <c r="EMX280" s="27"/>
      <c r="EMY280" s="27"/>
      <c r="EMZ280" s="27"/>
      <c r="ENA280" s="27"/>
      <c r="ENB280" s="27"/>
      <c r="ENC280" s="27"/>
      <c r="END280" s="27"/>
      <c r="ENE280" s="27"/>
      <c r="ENF280" s="27"/>
      <c r="ENG280" s="27"/>
      <c r="ENH280" s="27"/>
      <c r="ENI280" s="27"/>
      <c r="ENJ280" s="27"/>
      <c r="ENK280" s="27"/>
      <c r="ENL280" s="27"/>
      <c r="ENM280" s="27"/>
      <c r="ENN280" s="27"/>
      <c r="ENO280" s="27"/>
      <c r="ENP280" s="27"/>
      <c r="ENQ280" s="27"/>
      <c r="ENR280" s="27"/>
      <c r="ENS280" s="27"/>
      <c r="ENT280" s="27"/>
      <c r="ENU280" s="27"/>
      <c r="ENV280" s="27"/>
      <c r="ENW280" s="27"/>
      <c r="ENX280" s="27"/>
      <c r="ENY280" s="27"/>
      <c r="ENZ280" s="27"/>
      <c r="EOA280" s="27"/>
      <c r="EOB280" s="27"/>
      <c r="EOC280" s="27"/>
      <c r="EOD280" s="27"/>
      <c r="EOE280" s="27"/>
      <c r="EOF280" s="27"/>
      <c r="EOG280" s="27"/>
      <c r="EOH280" s="27"/>
      <c r="EOI280" s="27"/>
      <c r="EOJ280" s="27"/>
      <c r="EOK280" s="27"/>
      <c r="EOL280" s="27"/>
      <c r="EOM280" s="27"/>
      <c r="EON280" s="27"/>
      <c r="EOO280" s="27"/>
      <c r="EOP280" s="27"/>
      <c r="EOQ280" s="27"/>
      <c r="EOR280" s="27"/>
      <c r="EOS280" s="27"/>
      <c r="EOT280" s="27"/>
      <c r="EOU280" s="27"/>
      <c r="EOV280" s="27"/>
      <c r="EOW280" s="27"/>
      <c r="EOX280" s="27"/>
      <c r="EOY280" s="27"/>
      <c r="EOZ280" s="27"/>
      <c r="EPA280" s="27"/>
      <c r="EPB280" s="27"/>
      <c r="EPC280" s="27"/>
      <c r="EPD280" s="27"/>
      <c r="EPE280" s="27"/>
      <c r="EPF280" s="27"/>
      <c r="EPG280" s="27"/>
      <c r="EPH280" s="27"/>
      <c r="EPI280" s="27"/>
      <c r="EPJ280" s="27"/>
      <c r="EPK280" s="27"/>
      <c r="EPL280" s="27"/>
      <c r="EPM280" s="27"/>
      <c r="EPN280" s="27"/>
      <c r="EPO280" s="27"/>
      <c r="EPP280" s="27"/>
      <c r="EPQ280" s="27"/>
      <c r="EPR280" s="27"/>
      <c r="EPS280" s="27"/>
      <c r="EPT280" s="27"/>
      <c r="EPU280" s="27"/>
      <c r="EPV280" s="27"/>
      <c r="EPW280" s="27"/>
      <c r="EPX280" s="27"/>
      <c r="EPY280" s="27"/>
      <c r="EPZ280" s="27"/>
      <c r="EQA280" s="27"/>
      <c r="EQB280" s="27"/>
      <c r="EQC280" s="27"/>
      <c r="EQD280" s="27"/>
      <c r="EQE280" s="27"/>
      <c r="EQF280" s="27"/>
      <c r="EQG280" s="27"/>
      <c r="EQH280" s="27"/>
      <c r="EQI280" s="27"/>
      <c r="EQJ280" s="27"/>
      <c r="EQK280" s="27"/>
      <c r="EQL280" s="27"/>
      <c r="EQM280" s="27"/>
      <c r="EQN280" s="27"/>
      <c r="EQO280" s="27"/>
      <c r="EQP280" s="27"/>
      <c r="EQQ280" s="27"/>
      <c r="EQR280" s="27"/>
      <c r="EQS280" s="27"/>
      <c r="EQT280" s="27"/>
      <c r="EQU280" s="27"/>
      <c r="EQV280" s="27"/>
      <c r="EQW280" s="27"/>
      <c r="EQX280" s="27"/>
      <c r="EQY280" s="27"/>
      <c r="EQZ280" s="27"/>
      <c r="ERA280" s="27"/>
      <c r="ERB280" s="27"/>
      <c r="ERC280" s="27"/>
      <c r="ERD280" s="27"/>
      <c r="ERE280" s="27"/>
      <c r="ERF280" s="27"/>
      <c r="ERG280" s="27"/>
      <c r="ERH280" s="27"/>
      <c r="ERI280" s="27"/>
      <c r="ERJ280" s="27"/>
      <c r="ERK280" s="27"/>
      <c r="ERL280" s="27"/>
      <c r="ERM280" s="27"/>
      <c r="ERN280" s="27"/>
      <c r="ERO280" s="27"/>
      <c r="ERP280" s="27"/>
      <c r="ERQ280" s="27"/>
      <c r="ERR280" s="27"/>
      <c r="ERS280" s="27"/>
      <c r="ERT280" s="27"/>
      <c r="ERU280" s="27"/>
      <c r="ERV280" s="27"/>
      <c r="ERW280" s="27"/>
      <c r="ERX280" s="27"/>
      <c r="ERY280" s="27"/>
      <c r="ERZ280" s="27"/>
      <c r="ESA280" s="27"/>
      <c r="ESB280" s="27"/>
      <c r="ESC280" s="27"/>
      <c r="ESD280" s="27"/>
      <c r="ESE280" s="27"/>
      <c r="ESF280" s="27"/>
      <c r="ESG280" s="27"/>
      <c r="ESH280" s="27"/>
      <c r="ESI280" s="27"/>
      <c r="ESJ280" s="27"/>
      <c r="ESK280" s="27"/>
      <c r="ESL280" s="27"/>
      <c r="ESM280" s="27"/>
      <c r="ESN280" s="27"/>
      <c r="ESO280" s="27"/>
      <c r="ESP280" s="27"/>
      <c r="ESQ280" s="27"/>
      <c r="ESR280" s="27"/>
      <c r="ESS280" s="27"/>
      <c r="EST280" s="27"/>
      <c r="ESU280" s="27"/>
      <c r="ESV280" s="27"/>
      <c r="ESW280" s="27"/>
      <c r="ESX280" s="27"/>
      <c r="ESY280" s="27"/>
      <c r="ESZ280" s="27"/>
      <c r="ETA280" s="27"/>
      <c r="ETB280" s="27"/>
      <c r="ETC280" s="27"/>
      <c r="ETD280" s="27"/>
      <c r="ETE280" s="27"/>
      <c r="ETF280" s="27"/>
      <c r="ETG280" s="27"/>
      <c r="ETH280" s="27"/>
      <c r="ETI280" s="27"/>
      <c r="ETJ280" s="27"/>
      <c r="ETK280" s="27"/>
      <c r="ETL280" s="27"/>
      <c r="ETM280" s="27"/>
      <c r="ETN280" s="27"/>
      <c r="ETO280" s="27"/>
      <c r="ETP280" s="27"/>
      <c r="ETQ280" s="27"/>
      <c r="ETR280" s="27"/>
      <c r="ETS280" s="27"/>
      <c r="ETT280" s="27"/>
      <c r="ETU280" s="27"/>
      <c r="ETV280" s="27"/>
      <c r="ETW280" s="27"/>
      <c r="ETX280" s="27"/>
      <c r="ETY280" s="27"/>
      <c r="ETZ280" s="27"/>
      <c r="EUA280" s="27"/>
      <c r="EUB280" s="27"/>
      <c r="EUC280" s="27"/>
      <c r="EUD280" s="27"/>
      <c r="EUE280" s="27"/>
      <c r="EUF280" s="27"/>
      <c r="EUG280" s="27"/>
      <c r="EUH280" s="27"/>
      <c r="EUI280" s="27"/>
      <c r="EUJ280" s="27"/>
      <c r="EUK280" s="27"/>
      <c r="EUL280" s="27"/>
      <c r="EUM280" s="27"/>
      <c r="EUN280" s="27"/>
      <c r="EUO280" s="27"/>
      <c r="EUP280" s="27"/>
      <c r="EUQ280" s="27"/>
      <c r="EUR280" s="27"/>
      <c r="EUS280" s="27"/>
      <c r="EUT280" s="27"/>
      <c r="EUU280" s="27"/>
      <c r="EUV280" s="27"/>
      <c r="EUW280" s="27"/>
      <c r="EUX280" s="27"/>
      <c r="EUY280" s="27"/>
      <c r="EUZ280" s="27"/>
      <c r="EVA280" s="27"/>
      <c r="EVB280" s="27"/>
      <c r="EVC280" s="27"/>
      <c r="EVD280" s="27"/>
      <c r="EVE280" s="27"/>
      <c r="EVF280" s="27"/>
      <c r="EVG280" s="27"/>
      <c r="EVH280" s="27"/>
      <c r="EVI280" s="27"/>
      <c r="EVJ280" s="27"/>
      <c r="EVK280" s="27"/>
      <c r="EVL280" s="27"/>
      <c r="EVM280" s="27"/>
      <c r="EVN280" s="27"/>
      <c r="EVO280" s="27"/>
      <c r="EVP280" s="27"/>
      <c r="EVQ280" s="27"/>
      <c r="EVR280" s="27"/>
      <c r="EVS280" s="27"/>
      <c r="EVT280" s="27"/>
      <c r="EVU280" s="27"/>
      <c r="EVV280" s="27"/>
      <c r="EVW280" s="27"/>
      <c r="EVX280" s="27"/>
      <c r="EVY280" s="27"/>
      <c r="EVZ280" s="27"/>
      <c r="EWA280" s="27"/>
      <c r="EWB280" s="27"/>
      <c r="EWC280" s="27"/>
      <c r="EWD280" s="27"/>
      <c r="EWE280" s="27"/>
      <c r="EWF280" s="27"/>
      <c r="EWG280" s="27"/>
      <c r="EWH280" s="27"/>
      <c r="EWI280" s="27"/>
      <c r="EWJ280" s="27"/>
      <c r="EWK280" s="27"/>
      <c r="EWL280" s="27"/>
      <c r="EWM280" s="27"/>
      <c r="EWN280" s="27"/>
      <c r="EWO280" s="27"/>
      <c r="EWP280" s="27"/>
      <c r="EWQ280" s="27"/>
      <c r="EWR280" s="27"/>
      <c r="EWS280" s="27"/>
      <c r="EWT280" s="27"/>
      <c r="EWU280" s="27"/>
      <c r="EWV280" s="27"/>
      <c r="EWW280" s="27"/>
      <c r="EWX280" s="27"/>
      <c r="EWY280" s="27"/>
      <c r="EWZ280" s="27"/>
      <c r="EXA280" s="27"/>
      <c r="EXB280" s="27"/>
      <c r="EXC280" s="27"/>
      <c r="EXD280" s="27"/>
      <c r="EXE280" s="27"/>
      <c r="EXF280" s="27"/>
      <c r="EXG280" s="27"/>
      <c r="EXH280" s="27"/>
      <c r="EXI280" s="27"/>
      <c r="EXJ280" s="27"/>
      <c r="EXK280" s="27"/>
      <c r="EXL280" s="27"/>
      <c r="EXM280" s="27"/>
      <c r="EXN280" s="27"/>
      <c r="EXO280" s="27"/>
      <c r="EXP280" s="27"/>
      <c r="EXQ280" s="27"/>
      <c r="EXR280" s="27"/>
      <c r="EXS280" s="27"/>
      <c r="EXT280" s="27"/>
      <c r="EXU280" s="27"/>
      <c r="EXV280" s="27"/>
      <c r="EXW280" s="27"/>
      <c r="EXX280" s="27"/>
      <c r="EXY280" s="27"/>
      <c r="EXZ280" s="27"/>
      <c r="EYA280" s="27"/>
      <c r="EYB280" s="27"/>
      <c r="EYC280" s="27"/>
      <c r="EYD280" s="27"/>
      <c r="EYE280" s="27"/>
      <c r="EYF280" s="27"/>
      <c r="EYG280" s="27"/>
      <c r="EYH280" s="27"/>
      <c r="EYI280" s="27"/>
      <c r="EYJ280" s="27"/>
      <c r="EYK280" s="27"/>
      <c r="EYL280" s="27"/>
      <c r="EYM280" s="27"/>
      <c r="EYN280" s="27"/>
      <c r="EYO280" s="27"/>
      <c r="EYP280" s="27"/>
      <c r="EYQ280" s="27"/>
      <c r="EYR280" s="27"/>
      <c r="EYS280" s="27"/>
      <c r="EYT280" s="27"/>
      <c r="EYU280" s="27"/>
      <c r="EYV280" s="27"/>
      <c r="EYW280" s="27"/>
      <c r="EYX280" s="27"/>
      <c r="EYY280" s="27"/>
      <c r="EYZ280" s="27"/>
      <c r="EZA280" s="27"/>
      <c r="EZB280" s="27"/>
      <c r="EZC280" s="27"/>
      <c r="EZD280" s="27"/>
      <c r="EZE280" s="27"/>
      <c r="EZF280" s="27"/>
      <c r="EZG280" s="27"/>
      <c r="EZH280" s="27"/>
      <c r="EZI280" s="27"/>
      <c r="EZJ280" s="27"/>
      <c r="EZK280" s="27"/>
      <c r="EZL280" s="27"/>
      <c r="EZM280" s="27"/>
      <c r="EZN280" s="27"/>
      <c r="EZO280" s="27"/>
      <c r="EZP280" s="27"/>
      <c r="EZQ280" s="27"/>
      <c r="EZR280" s="27"/>
      <c r="EZS280" s="27"/>
      <c r="EZT280" s="27"/>
      <c r="EZU280" s="27"/>
      <c r="EZV280" s="27"/>
      <c r="EZW280" s="27"/>
      <c r="EZX280" s="27"/>
      <c r="EZY280" s="27"/>
      <c r="EZZ280" s="27"/>
      <c r="FAA280" s="27"/>
      <c r="FAB280" s="27"/>
      <c r="FAC280" s="27"/>
      <c r="FAD280" s="27"/>
      <c r="FAE280" s="27"/>
      <c r="FAF280" s="27"/>
      <c r="FAG280" s="27"/>
      <c r="FAH280" s="27"/>
      <c r="FAI280" s="27"/>
      <c r="FAJ280" s="27"/>
      <c r="FAK280" s="27"/>
      <c r="FAL280" s="27"/>
      <c r="FAM280" s="27"/>
      <c r="FAN280" s="27"/>
      <c r="FAO280" s="27"/>
      <c r="FAP280" s="27"/>
      <c r="FAQ280" s="27"/>
      <c r="FAR280" s="27"/>
      <c r="FAS280" s="27"/>
      <c r="FAT280" s="27"/>
      <c r="FAU280" s="27"/>
      <c r="FAV280" s="27"/>
      <c r="FAW280" s="27"/>
      <c r="FAX280" s="27"/>
      <c r="FAY280" s="27"/>
      <c r="FAZ280" s="27"/>
      <c r="FBA280" s="27"/>
      <c r="FBB280" s="27"/>
      <c r="FBC280" s="27"/>
      <c r="FBD280" s="27"/>
      <c r="FBE280" s="27"/>
      <c r="FBF280" s="27"/>
      <c r="FBG280" s="27"/>
      <c r="FBH280" s="27"/>
      <c r="FBI280" s="27"/>
      <c r="FBJ280" s="27"/>
      <c r="FBK280" s="27"/>
      <c r="FBL280" s="27"/>
      <c r="FBM280" s="27"/>
      <c r="FBN280" s="27"/>
      <c r="FBO280" s="27"/>
      <c r="FBP280" s="27"/>
      <c r="FBQ280" s="27"/>
      <c r="FBR280" s="27"/>
      <c r="FBS280" s="27"/>
      <c r="FBT280" s="27"/>
      <c r="FBU280" s="27"/>
      <c r="FBV280" s="27"/>
      <c r="FBW280" s="27"/>
      <c r="FBX280" s="27"/>
      <c r="FBY280" s="27"/>
      <c r="FBZ280" s="27"/>
      <c r="FCA280" s="27"/>
      <c r="FCB280" s="27"/>
      <c r="FCC280" s="27"/>
      <c r="FCD280" s="27"/>
      <c r="FCE280" s="27"/>
      <c r="FCF280" s="27"/>
      <c r="FCG280" s="27"/>
      <c r="FCH280" s="27"/>
      <c r="FCI280" s="27"/>
      <c r="FCJ280" s="27"/>
      <c r="FCK280" s="27"/>
      <c r="FCL280" s="27"/>
      <c r="FCM280" s="27"/>
      <c r="FCN280" s="27"/>
      <c r="FCO280" s="27"/>
      <c r="FCP280" s="27"/>
      <c r="FCQ280" s="27"/>
      <c r="FCR280" s="27"/>
      <c r="FCS280" s="27"/>
      <c r="FCT280" s="27"/>
      <c r="FCU280" s="27"/>
      <c r="FCV280" s="27"/>
      <c r="FCW280" s="27"/>
      <c r="FCX280" s="27"/>
      <c r="FCY280" s="27"/>
      <c r="FCZ280" s="27"/>
      <c r="FDA280" s="27"/>
      <c r="FDB280" s="27"/>
      <c r="FDC280" s="27"/>
      <c r="FDD280" s="27"/>
      <c r="FDE280" s="27"/>
      <c r="FDF280" s="27"/>
      <c r="FDG280" s="27"/>
      <c r="FDH280" s="27"/>
      <c r="FDI280" s="27"/>
      <c r="FDJ280" s="27"/>
      <c r="FDK280" s="27"/>
      <c r="FDL280" s="27"/>
      <c r="FDM280" s="27"/>
      <c r="FDN280" s="27"/>
      <c r="FDO280" s="27"/>
      <c r="FDP280" s="27"/>
      <c r="FDQ280" s="27"/>
      <c r="FDR280" s="27"/>
      <c r="FDS280" s="27"/>
      <c r="FDT280" s="27"/>
      <c r="FDU280" s="27"/>
      <c r="FDV280" s="27"/>
      <c r="FDW280" s="27"/>
      <c r="FDX280" s="27"/>
      <c r="FDY280" s="27"/>
      <c r="FDZ280" s="27"/>
      <c r="FEA280" s="27"/>
      <c r="FEB280" s="27"/>
      <c r="FEC280" s="27"/>
      <c r="FED280" s="27"/>
      <c r="FEE280" s="27"/>
      <c r="FEF280" s="27"/>
      <c r="FEG280" s="27"/>
      <c r="FEH280" s="27"/>
      <c r="FEI280" s="27"/>
      <c r="FEJ280" s="27"/>
      <c r="FEK280" s="27"/>
      <c r="FEL280" s="27"/>
      <c r="FEM280" s="27"/>
      <c r="FEN280" s="27"/>
      <c r="FEO280" s="27"/>
      <c r="FEP280" s="27"/>
      <c r="FEQ280" s="27"/>
      <c r="FER280" s="27"/>
      <c r="FES280" s="27"/>
      <c r="FET280" s="27"/>
      <c r="FEU280" s="27"/>
      <c r="FEV280" s="27"/>
      <c r="FEW280" s="27"/>
      <c r="FEX280" s="27"/>
      <c r="FEY280" s="27"/>
      <c r="FEZ280" s="27"/>
      <c r="FFA280" s="27"/>
      <c r="FFB280" s="27"/>
      <c r="FFC280" s="27"/>
      <c r="FFD280" s="27"/>
      <c r="FFE280" s="27"/>
      <c r="FFF280" s="27"/>
      <c r="FFG280" s="27"/>
      <c r="FFH280" s="27"/>
      <c r="FFI280" s="27"/>
      <c r="FFJ280" s="27"/>
      <c r="FFK280" s="27"/>
      <c r="FFL280" s="27"/>
      <c r="FFM280" s="27"/>
      <c r="FFN280" s="27"/>
      <c r="FFO280" s="27"/>
      <c r="FFP280" s="27"/>
      <c r="FFQ280" s="27"/>
      <c r="FFR280" s="27"/>
      <c r="FFS280" s="27"/>
      <c r="FFT280" s="27"/>
      <c r="FFU280" s="27"/>
      <c r="FFV280" s="27"/>
      <c r="FFW280" s="27"/>
      <c r="FFX280" s="27"/>
      <c r="FFY280" s="27"/>
      <c r="FFZ280" s="27"/>
      <c r="FGA280" s="27"/>
      <c r="FGB280" s="27"/>
      <c r="FGC280" s="27"/>
      <c r="FGD280" s="27"/>
      <c r="FGE280" s="27"/>
      <c r="FGF280" s="27"/>
      <c r="FGG280" s="27"/>
      <c r="FGH280" s="27"/>
      <c r="FGI280" s="27"/>
      <c r="FGJ280" s="27"/>
      <c r="FGK280" s="27"/>
      <c r="FGL280" s="27"/>
      <c r="FGM280" s="27"/>
      <c r="FGN280" s="27"/>
      <c r="FGO280" s="27"/>
      <c r="FGP280" s="27"/>
      <c r="FGQ280" s="27"/>
      <c r="FGR280" s="27"/>
      <c r="FGS280" s="27"/>
      <c r="FGT280" s="27"/>
      <c r="FGU280" s="27"/>
      <c r="FGV280" s="27"/>
      <c r="FGW280" s="27"/>
      <c r="FGX280" s="27"/>
      <c r="FGY280" s="27"/>
      <c r="FGZ280" s="27"/>
      <c r="FHA280" s="27"/>
      <c r="FHB280" s="27"/>
      <c r="FHC280" s="27"/>
      <c r="FHD280" s="27"/>
      <c r="FHE280" s="27"/>
      <c r="FHF280" s="27"/>
      <c r="FHG280" s="27"/>
      <c r="FHH280" s="27"/>
      <c r="FHI280" s="27"/>
      <c r="FHJ280" s="27"/>
      <c r="FHK280" s="27"/>
      <c r="FHL280" s="27"/>
      <c r="FHM280" s="27"/>
      <c r="FHN280" s="27"/>
      <c r="FHO280" s="27"/>
      <c r="FHP280" s="27"/>
      <c r="FHQ280" s="27"/>
      <c r="FHR280" s="27"/>
      <c r="FHS280" s="27"/>
      <c r="FHT280" s="27"/>
      <c r="FHU280" s="27"/>
      <c r="FHV280" s="27"/>
      <c r="FHW280" s="27"/>
      <c r="FHX280" s="27"/>
      <c r="FHY280" s="27"/>
      <c r="FHZ280" s="27"/>
      <c r="FIA280" s="27"/>
      <c r="FIB280" s="27"/>
      <c r="FIC280" s="27"/>
      <c r="FID280" s="27"/>
      <c r="FIE280" s="27"/>
      <c r="FIF280" s="27"/>
      <c r="FIG280" s="27"/>
      <c r="FIH280" s="27"/>
      <c r="FII280" s="27"/>
      <c r="FIJ280" s="27"/>
      <c r="FIK280" s="27"/>
      <c r="FIL280" s="27"/>
      <c r="FIM280" s="27"/>
      <c r="FIN280" s="27"/>
      <c r="FIO280" s="27"/>
      <c r="FIP280" s="27"/>
      <c r="FIQ280" s="27"/>
      <c r="FIR280" s="27"/>
      <c r="FIS280" s="27"/>
      <c r="FIT280" s="27"/>
      <c r="FIU280" s="27"/>
      <c r="FIV280" s="27"/>
      <c r="FIW280" s="27"/>
      <c r="FIX280" s="27"/>
      <c r="FIY280" s="27"/>
      <c r="FIZ280" s="27"/>
      <c r="FJA280" s="27"/>
      <c r="FJB280" s="27"/>
      <c r="FJC280" s="27"/>
      <c r="FJD280" s="27"/>
      <c r="FJE280" s="27"/>
      <c r="FJF280" s="27"/>
      <c r="FJG280" s="27"/>
      <c r="FJH280" s="27"/>
      <c r="FJI280" s="27"/>
      <c r="FJJ280" s="27"/>
      <c r="FJK280" s="27"/>
      <c r="FJL280" s="27"/>
      <c r="FJM280" s="27"/>
      <c r="FJN280" s="27"/>
      <c r="FJO280" s="27"/>
      <c r="FJP280" s="27"/>
      <c r="FJQ280" s="27"/>
      <c r="FJR280" s="27"/>
      <c r="FJS280" s="27"/>
      <c r="FJT280" s="27"/>
      <c r="FJU280" s="27"/>
      <c r="FJV280" s="27"/>
      <c r="FJW280" s="27"/>
      <c r="FJX280" s="27"/>
      <c r="FJY280" s="27"/>
      <c r="FJZ280" s="27"/>
      <c r="FKA280" s="27"/>
      <c r="FKB280" s="27"/>
      <c r="FKC280" s="27"/>
      <c r="FKD280" s="27"/>
      <c r="FKE280" s="27"/>
      <c r="FKF280" s="27"/>
      <c r="FKG280" s="27"/>
      <c r="FKH280" s="27"/>
      <c r="FKI280" s="27"/>
      <c r="FKJ280" s="27"/>
      <c r="FKK280" s="27"/>
      <c r="FKL280" s="27"/>
      <c r="FKM280" s="27"/>
      <c r="FKN280" s="27"/>
      <c r="FKO280" s="27"/>
      <c r="FKP280" s="27"/>
      <c r="FKQ280" s="27"/>
      <c r="FKR280" s="27"/>
      <c r="FKS280" s="27"/>
      <c r="FKT280" s="27"/>
      <c r="FKU280" s="27"/>
      <c r="FKV280" s="27"/>
      <c r="FKW280" s="27"/>
      <c r="FKX280" s="27"/>
      <c r="FKY280" s="27"/>
      <c r="FKZ280" s="27"/>
      <c r="FLA280" s="27"/>
      <c r="FLB280" s="27"/>
      <c r="FLC280" s="27"/>
      <c r="FLD280" s="27"/>
      <c r="FLE280" s="27"/>
      <c r="FLF280" s="27"/>
      <c r="FLG280" s="27"/>
      <c r="FLH280" s="27"/>
      <c r="FLI280" s="27"/>
      <c r="FLJ280" s="27"/>
      <c r="FLK280" s="27"/>
      <c r="FLL280" s="27"/>
      <c r="FLM280" s="27"/>
      <c r="FLN280" s="27"/>
      <c r="FLO280" s="27"/>
      <c r="FLP280" s="27"/>
      <c r="FLQ280" s="27"/>
      <c r="FLR280" s="27"/>
      <c r="FLS280" s="27"/>
      <c r="FLT280" s="27"/>
      <c r="FLU280" s="27"/>
      <c r="FLV280" s="27"/>
      <c r="FLW280" s="27"/>
      <c r="FLX280" s="27"/>
      <c r="FLY280" s="27"/>
      <c r="FLZ280" s="27"/>
      <c r="FMA280" s="27"/>
      <c r="FMB280" s="27"/>
      <c r="FMC280" s="27"/>
      <c r="FMD280" s="27"/>
      <c r="FME280" s="27"/>
      <c r="FMF280" s="27"/>
      <c r="FMG280" s="27"/>
      <c r="FMH280" s="27"/>
      <c r="FMI280" s="27"/>
      <c r="FMJ280" s="27"/>
      <c r="FMK280" s="27"/>
      <c r="FML280" s="27"/>
      <c r="FMM280" s="27"/>
      <c r="FMN280" s="27"/>
      <c r="FMO280" s="27"/>
      <c r="FMP280" s="27"/>
      <c r="FMQ280" s="27"/>
      <c r="FMR280" s="27"/>
      <c r="FMS280" s="27"/>
      <c r="FMT280" s="27"/>
      <c r="FMU280" s="27"/>
      <c r="FMV280" s="27"/>
      <c r="FMW280" s="27"/>
      <c r="FMX280" s="27"/>
      <c r="FMY280" s="27"/>
      <c r="FMZ280" s="27"/>
      <c r="FNA280" s="27"/>
      <c r="FNB280" s="27"/>
      <c r="FNC280" s="27"/>
      <c r="FND280" s="27"/>
      <c r="FNE280" s="27"/>
      <c r="FNF280" s="27"/>
      <c r="FNG280" s="27"/>
      <c r="FNH280" s="27"/>
      <c r="FNI280" s="27"/>
      <c r="FNJ280" s="27"/>
      <c r="FNK280" s="27"/>
      <c r="FNL280" s="27"/>
      <c r="FNM280" s="27"/>
      <c r="FNN280" s="27"/>
      <c r="FNO280" s="27"/>
      <c r="FNP280" s="27"/>
      <c r="FNQ280" s="27"/>
      <c r="FNR280" s="27"/>
      <c r="FNS280" s="27"/>
      <c r="FNT280" s="27"/>
      <c r="FNU280" s="27"/>
      <c r="FNV280" s="27"/>
      <c r="FNW280" s="27"/>
      <c r="FNX280" s="27"/>
      <c r="FNY280" s="27"/>
      <c r="FNZ280" s="27"/>
      <c r="FOA280" s="27"/>
      <c r="FOB280" s="27"/>
      <c r="FOC280" s="27"/>
      <c r="FOD280" s="27"/>
      <c r="FOE280" s="27"/>
      <c r="FOF280" s="27"/>
      <c r="FOG280" s="27"/>
      <c r="FOH280" s="27"/>
      <c r="FOI280" s="27"/>
      <c r="FOJ280" s="27"/>
      <c r="FOK280" s="27"/>
      <c r="FOL280" s="27"/>
      <c r="FOM280" s="27"/>
      <c r="FON280" s="27"/>
      <c r="FOO280" s="27"/>
      <c r="FOP280" s="27"/>
      <c r="FOQ280" s="27"/>
      <c r="FOR280" s="27"/>
      <c r="FOS280" s="27"/>
      <c r="FOT280" s="27"/>
      <c r="FOU280" s="27"/>
      <c r="FOV280" s="27"/>
      <c r="FOW280" s="27"/>
      <c r="FOX280" s="27"/>
      <c r="FOY280" s="27"/>
      <c r="FOZ280" s="27"/>
      <c r="FPA280" s="27"/>
      <c r="FPB280" s="27"/>
      <c r="FPC280" s="27"/>
      <c r="FPD280" s="27"/>
      <c r="FPE280" s="27"/>
      <c r="FPF280" s="27"/>
      <c r="FPG280" s="27"/>
      <c r="FPH280" s="27"/>
      <c r="FPI280" s="27"/>
      <c r="FPJ280" s="27"/>
      <c r="FPK280" s="27"/>
      <c r="FPL280" s="27"/>
      <c r="FPM280" s="27"/>
      <c r="FPN280" s="27"/>
      <c r="FPO280" s="27"/>
      <c r="FPP280" s="27"/>
      <c r="FPQ280" s="27"/>
      <c r="FPR280" s="27"/>
      <c r="FPS280" s="27"/>
      <c r="FPT280" s="27"/>
      <c r="FPU280" s="27"/>
      <c r="FPV280" s="27"/>
      <c r="FPW280" s="27"/>
      <c r="FPX280" s="27"/>
      <c r="FPY280" s="27"/>
      <c r="FPZ280" s="27"/>
      <c r="FQA280" s="27"/>
      <c r="FQB280" s="27"/>
      <c r="FQC280" s="27"/>
      <c r="FQD280" s="27"/>
      <c r="FQE280" s="27"/>
      <c r="FQF280" s="27"/>
      <c r="FQG280" s="27"/>
      <c r="FQH280" s="27"/>
      <c r="FQI280" s="27"/>
      <c r="FQJ280" s="27"/>
      <c r="FQK280" s="27"/>
      <c r="FQL280" s="27"/>
      <c r="FQM280" s="27"/>
      <c r="FQN280" s="27"/>
      <c r="FQO280" s="27"/>
      <c r="FQP280" s="27"/>
      <c r="FQQ280" s="27"/>
      <c r="FQR280" s="27"/>
      <c r="FQS280" s="27"/>
      <c r="FQT280" s="27"/>
      <c r="FQU280" s="27"/>
      <c r="FQV280" s="27"/>
      <c r="FQW280" s="27"/>
      <c r="FQX280" s="27"/>
      <c r="FQY280" s="27"/>
      <c r="FQZ280" s="27"/>
      <c r="FRA280" s="27"/>
      <c r="FRB280" s="27"/>
      <c r="FRC280" s="27"/>
      <c r="FRD280" s="27"/>
      <c r="FRE280" s="27"/>
      <c r="FRF280" s="27"/>
      <c r="FRG280" s="27"/>
      <c r="FRH280" s="27"/>
      <c r="FRI280" s="27"/>
      <c r="FRJ280" s="27"/>
      <c r="FRK280" s="27"/>
      <c r="FRL280" s="27"/>
      <c r="FRM280" s="27"/>
      <c r="FRN280" s="27"/>
      <c r="FRO280" s="27"/>
      <c r="FRP280" s="27"/>
      <c r="FRQ280" s="27"/>
      <c r="FRR280" s="27"/>
      <c r="FRS280" s="27"/>
      <c r="FRT280" s="27"/>
      <c r="FRU280" s="27"/>
      <c r="FRV280" s="27"/>
      <c r="FRW280" s="27"/>
      <c r="FRX280" s="27"/>
      <c r="FRY280" s="27"/>
      <c r="FRZ280" s="27"/>
      <c r="FSA280" s="27"/>
      <c r="FSB280" s="27"/>
      <c r="FSC280" s="27"/>
      <c r="FSD280" s="27"/>
      <c r="FSE280" s="27"/>
      <c r="FSF280" s="27"/>
      <c r="FSG280" s="27"/>
      <c r="FSH280" s="27"/>
      <c r="FSI280" s="27"/>
      <c r="FSJ280" s="27"/>
      <c r="FSK280" s="27"/>
      <c r="FSL280" s="27"/>
      <c r="FSM280" s="27"/>
      <c r="FSN280" s="27"/>
      <c r="FSO280" s="27"/>
      <c r="FSP280" s="27"/>
      <c r="FSQ280" s="27"/>
      <c r="FSR280" s="27"/>
      <c r="FSS280" s="27"/>
      <c r="FST280" s="27"/>
      <c r="FSU280" s="27"/>
      <c r="FSV280" s="27"/>
      <c r="FSW280" s="27"/>
      <c r="FSX280" s="27"/>
      <c r="FSY280" s="27"/>
      <c r="FSZ280" s="27"/>
      <c r="FTA280" s="27"/>
      <c r="FTB280" s="27"/>
      <c r="FTC280" s="27"/>
      <c r="FTD280" s="27"/>
      <c r="FTE280" s="27"/>
      <c r="FTF280" s="27"/>
      <c r="FTG280" s="27"/>
      <c r="FTH280" s="27"/>
      <c r="FTI280" s="27"/>
      <c r="FTJ280" s="27"/>
      <c r="FTK280" s="27"/>
      <c r="FTL280" s="27"/>
      <c r="FTM280" s="27"/>
      <c r="FTN280" s="27"/>
      <c r="FTO280" s="27"/>
      <c r="FTP280" s="27"/>
      <c r="FTQ280" s="27"/>
      <c r="FTR280" s="27"/>
      <c r="FTS280" s="27"/>
      <c r="FTT280" s="27"/>
      <c r="FTU280" s="27"/>
      <c r="FTV280" s="27"/>
      <c r="FTW280" s="27"/>
      <c r="FTX280" s="27"/>
      <c r="FTY280" s="27"/>
      <c r="FTZ280" s="27"/>
      <c r="FUA280" s="27"/>
      <c r="FUB280" s="27"/>
      <c r="FUC280" s="27"/>
      <c r="FUD280" s="27"/>
      <c r="FUE280" s="27"/>
      <c r="FUF280" s="27"/>
      <c r="FUG280" s="27"/>
      <c r="FUH280" s="27"/>
      <c r="FUI280" s="27"/>
      <c r="FUJ280" s="27"/>
      <c r="FUK280" s="27"/>
      <c r="FUL280" s="27"/>
      <c r="FUM280" s="27"/>
      <c r="FUN280" s="27"/>
      <c r="FUO280" s="27"/>
      <c r="FUP280" s="27"/>
      <c r="FUQ280" s="27"/>
      <c r="FUR280" s="27"/>
      <c r="FUS280" s="27"/>
      <c r="FUT280" s="27"/>
      <c r="FUU280" s="27"/>
      <c r="FUV280" s="27"/>
      <c r="FUW280" s="27"/>
      <c r="FUX280" s="27"/>
      <c r="FUY280" s="27"/>
      <c r="FUZ280" s="27"/>
      <c r="FVA280" s="27"/>
      <c r="FVB280" s="27"/>
      <c r="FVC280" s="27"/>
      <c r="FVD280" s="27"/>
      <c r="FVE280" s="27"/>
      <c r="FVF280" s="27"/>
      <c r="FVG280" s="27"/>
      <c r="FVH280" s="27"/>
      <c r="FVI280" s="27"/>
      <c r="FVJ280" s="27"/>
      <c r="FVK280" s="27"/>
      <c r="FVL280" s="27"/>
      <c r="FVM280" s="27"/>
      <c r="FVN280" s="27"/>
      <c r="FVO280" s="27"/>
      <c r="FVP280" s="27"/>
      <c r="FVQ280" s="27"/>
      <c r="FVR280" s="27"/>
      <c r="FVS280" s="27"/>
      <c r="FVT280" s="27"/>
      <c r="FVU280" s="27"/>
      <c r="FVV280" s="27"/>
      <c r="FVW280" s="27"/>
      <c r="FVX280" s="27"/>
      <c r="FVY280" s="27"/>
      <c r="FVZ280" s="27"/>
      <c r="FWA280" s="27"/>
      <c r="FWB280" s="27"/>
      <c r="FWC280" s="27"/>
      <c r="FWD280" s="27"/>
      <c r="FWE280" s="27"/>
      <c r="FWF280" s="27"/>
      <c r="FWG280" s="27"/>
      <c r="FWH280" s="27"/>
      <c r="FWI280" s="27"/>
      <c r="FWJ280" s="27"/>
      <c r="FWK280" s="27"/>
      <c r="FWL280" s="27"/>
      <c r="FWM280" s="27"/>
      <c r="FWN280" s="27"/>
      <c r="FWO280" s="27"/>
      <c r="FWP280" s="27"/>
      <c r="FWQ280" s="27"/>
      <c r="FWR280" s="27"/>
      <c r="FWS280" s="27"/>
      <c r="FWT280" s="27"/>
      <c r="FWU280" s="27"/>
      <c r="FWV280" s="27"/>
      <c r="FWW280" s="27"/>
      <c r="FWX280" s="27"/>
      <c r="FWY280" s="27"/>
      <c r="FWZ280" s="27"/>
      <c r="FXA280" s="27"/>
      <c r="FXB280" s="27"/>
      <c r="FXC280" s="27"/>
      <c r="FXD280" s="27"/>
      <c r="FXE280" s="27"/>
      <c r="FXF280" s="27"/>
      <c r="FXG280" s="27"/>
      <c r="FXH280" s="27"/>
      <c r="FXI280" s="27"/>
      <c r="FXJ280" s="27"/>
      <c r="FXK280" s="27"/>
      <c r="FXL280" s="27"/>
      <c r="FXM280" s="27"/>
      <c r="FXN280" s="27"/>
      <c r="FXO280" s="27"/>
      <c r="FXP280" s="27"/>
      <c r="FXQ280" s="27"/>
      <c r="FXR280" s="27"/>
      <c r="FXS280" s="27"/>
      <c r="FXT280" s="27"/>
      <c r="FXU280" s="27"/>
      <c r="FXV280" s="27"/>
      <c r="FXW280" s="27"/>
      <c r="FXX280" s="27"/>
      <c r="FXY280" s="27"/>
      <c r="FXZ280" s="27"/>
      <c r="FYA280" s="27"/>
      <c r="FYB280" s="27"/>
      <c r="FYC280" s="27"/>
      <c r="FYD280" s="27"/>
      <c r="FYE280" s="27"/>
      <c r="FYF280" s="27"/>
      <c r="FYG280" s="27"/>
      <c r="FYH280" s="27"/>
      <c r="FYI280" s="27"/>
      <c r="FYJ280" s="27"/>
      <c r="FYK280" s="27"/>
      <c r="FYL280" s="27"/>
      <c r="FYM280" s="27"/>
      <c r="FYN280" s="27"/>
      <c r="FYO280" s="27"/>
      <c r="FYP280" s="27"/>
      <c r="FYQ280" s="27"/>
      <c r="FYR280" s="27"/>
      <c r="FYS280" s="27"/>
      <c r="FYT280" s="27"/>
      <c r="FYU280" s="27"/>
      <c r="FYV280" s="27"/>
      <c r="FYW280" s="27"/>
      <c r="FYX280" s="27"/>
      <c r="FYY280" s="27"/>
      <c r="FYZ280" s="27"/>
      <c r="FZA280" s="27"/>
      <c r="FZB280" s="27"/>
      <c r="FZC280" s="27"/>
      <c r="FZD280" s="27"/>
      <c r="FZE280" s="27"/>
      <c r="FZF280" s="27"/>
      <c r="FZG280" s="27"/>
      <c r="FZH280" s="27"/>
      <c r="FZI280" s="27"/>
      <c r="FZJ280" s="27"/>
      <c r="FZK280" s="27"/>
      <c r="FZL280" s="27"/>
      <c r="FZM280" s="27"/>
      <c r="FZN280" s="27"/>
      <c r="FZO280" s="27"/>
      <c r="FZP280" s="27"/>
      <c r="FZQ280" s="27"/>
      <c r="FZR280" s="27"/>
      <c r="FZS280" s="27"/>
      <c r="FZT280" s="27"/>
      <c r="FZU280" s="27"/>
      <c r="FZV280" s="27"/>
      <c r="FZW280" s="27"/>
      <c r="FZX280" s="27"/>
      <c r="FZY280" s="27"/>
      <c r="FZZ280" s="27"/>
      <c r="GAA280" s="27"/>
      <c r="GAB280" s="27"/>
      <c r="GAC280" s="27"/>
      <c r="GAD280" s="27"/>
      <c r="GAE280" s="27"/>
      <c r="GAF280" s="27"/>
      <c r="GAG280" s="27"/>
      <c r="GAH280" s="27"/>
      <c r="GAI280" s="27"/>
      <c r="GAJ280" s="27"/>
      <c r="GAK280" s="27"/>
      <c r="GAL280" s="27"/>
      <c r="GAM280" s="27"/>
      <c r="GAN280" s="27"/>
      <c r="GAO280" s="27"/>
      <c r="GAP280" s="27"/>
      <c r="GAQ280" s="27"/>
      <c r="GAR280" s="27"/>
      <c r="GAS280" s="27"/>
      <c r="GAT280" s="27"/>
      <c r="GAU280" s="27"/>
      <c r="GAV280" s="27"/>
      <c r="GAW280" s="27"/>
      <c r="GAX280" s="27"/>
      <c r="GAY280" s="27"/>
      <c r="GAZ280" s="27"/>
      <c r="GBA280" s="27"/>
      <c r="GBB280" s="27"/>
      <c r="GBC280" s="27"/>
      <c r="GBD280" s="27"/>
      <c r="GBE280" s="27"/>
      <c r="GBF280" s="27"/>
      <c r="GBG280" s="27"/>
      <c r="GBH280" s="27"/>
      <c r="GBI280" s="27"/>
      <c r="GBJ280" s="27"/>
      <c r="GBK280" s="27"/>
      <c r="GBL280" s="27"/>
      <c r="GBM280" s="27"/>
      <c r="GBN280" s="27"/>
      <c r="GBO280" s="27"/>
      <c r="GBP280" s="27"/>
      <c r="GBQ280" s="27"/>
      <c r="GBR280" s="27"/>
      <c r="GBS280" s="27"/>
      <c r="GBT280" s="27"/>
      <c r="GBU280" s="27"/>
      <c r="GBV280" s="27"/>
      <c r="GBW280" s="27"/>
      <c r="GBX280" s="27"/>
      <c r="GBY280" s="27"/>
      <c r="GBZ280" s="27"/>
      <c r="GCA280" s="27"/>
      <c r="GCB280" s="27"/>
      <c r="GCC280" s="27"/>
      <c r="GCD280" s="27"/>
      <c r="GCE280" s="27"/>
      <c r="GCF280" s="27"/>
      <c r="GCG280" s="27"/>
      <c r="GCH280" s="27"/>
      <c r="GCI280" s="27"/>
      <c r="GCJ280" s="27"/>
      <c r="GCK280" s="27"/>
      <c r="GCL280" s="27"/>
      <c r="GCM280" s="27"/>
      <c r="GCN280" s="27"/>
      <c r="GCO280" s="27"/>
      <c r="GCP280" s="27"/>
      <c r="GCQ280" s="27"/>
      <c r="GCR280" s="27"/>
      <c r="GCS280" s="27"/>
      <c r="GCT280" s="27"/>
      <c r="GCU280" s="27"/>
      <c r="GCV280" s="27"/>
      <c r="GCW280" s="27"/>
      <c r="GCX280" s="27"/>
      <c r="GCY280" s="27"/>
      <c r="GCZ280" s="27"/>
      <c r="GDA280" s="27"/>
      <c r="GDB280" s="27"/>
      <c r="GDC280" s="27"/>
      <c r="GDD280" s="27"/>
      <c r="GDE280" s="27"/>
      <c r="GDF280" s="27"/>
      <c r="GDG280" s="27"/>
      <c r="GDH280" s="27"/>
      <c r="GDI280" s="27"/>
      <c r="GDJ280" s="27"/>
      <c r="GDK280" s="27"/>
      <c r="GDL280" s="27"/>
      <c r="GDM280" s="27"/>
      <c r="GDN280" s="27"/>
      <c r="GDO280" s="27"/>
      <c r="GDP280" s="27"/>
      <c r="GDQ280" s="27"/>
      <c r="GDR280" s="27"/>
      <c r="GDS280" s="27"/>
      <c r="GDT280" s="27"/>
      <c r="GDU280" s="27"/>
      <c r="GDV280" s="27"/>
      <c r="GDW280" s="27"/>
      <c r="GDX280" s="27"/>
      <c r="GDY280" s="27"/>
      <c r="GDZ280" s="27"/>
      <c r="GEA280" s="27"/>
      <c r="GEB280" s="27"/>
      <c r="GEC280" s="27"/>
      <c r="GED280" s="27"/>
      <c r="GEE280" s="27"/>
      <c r="GEF280" s="27"/>
      <c r="GEG280" s="27"/>
      <c r="GEH280" s="27"/>
      <c r="GEI280" s="27"/>
      <c r="GEJ280" s="27"/>
      <c r="GEK280" s="27"/>
      <c r="GEL280" s="27"/>
      <c r="GEM280" s="27"/>
      <c r="GEN280" s="27"/>
      <c r="GEO280" s="27"/>
      <c r="GEP280" s="27"/>
      <c r="GEQ280" s="27"/>
      <c r="GER280" s="27"/>
      <c r="GES280" s="27"/>
      <c r="GET280" s="27"/>
      <c r="GEU280" s="27"/>
      <c r="GEV280" s="27"/>
      <c r="GEW280" s="27"/>
      <c r="GEX280" s="27"/>
      <c r="GEY280" s="27"/>
      <c r="GEZ280" s="27"/>
      <c r="GFA280" s="27"/>
      <c r="GFB280" s="27"/>
      <c r="GFC280" s="27"/>
      <c r="GFD280" s="27"/>
      <c r="GFE280" s="27"/>
      <c r="GFF280" s="27"/>
      <c r="GFG280" s="27"/>
      <c r="GFH280" s="27"/>
      <c r="GFI280" s="27"/>
      <c r="GFJ280" s="27"/>
      <c r="GFK280" s="27"/>
      <c r="GFL280" s="27"/>
      <c r="GFM280" s="27"/>
      <c r="GFN280" s="27"/>
      <c r="GFO280" s="27"/>
      <c r="GFP280" s="27"/>
      <c r="GFQ280" s="27"/>
      <c r="GFR280" s="27"/>
      <c r="GFS280" s="27"/>
      <c r="GFT280" s="27"/>
      <c r="GFU280" s="27"/>
      <c r="GFV280" s="27"/>
      <c r="GFW280" s="27"/>
      <c r="GFX280" s="27"/>
      <c r="GFY280" s="27"/>
      <c r="GFZ280" s="27"/>
      <c r="GGA280" s="27"/>
      <c r="GGB280" s="27"/>
      <c r="GGC280" s="27"/>
      <c r="GGD280" s="27"/>
      <c r="GGE280" s="27"/>
      <c r="GGF280" s="27"/>
      <c r="GGG280" s="27"/>
      <c r="GGH280" s="27"/>
      <c r="GGI280" s="27"/>
      <c r="GGJ280" s="27"/>
      <c r="GGK280" s="27"/>
      <c r="GGL280" s="27"/>
      <c r="GGM280" s="27"/>
      <c r="GGN280" s="27"/>
      <c r="GGO280" s="27"/>
      <c r="GGP280" s="27"/>
      <c r="GGQ280" s="27"/>
      <c r="GGR280" s="27"/>
      <c r="GGS280" s="27"/>
      <c r="GGT280" s="27"/>
      <c r="GGU280" s="27"/>
      <c r="GGV280" s="27"/>
      <c r="GGW280" s="27"/>
      <c r="GGX280" s="27"/>
      <c r="GGY280" s="27"/>
      <c r="GGZ280" s="27"/>
      <c r="GHA280" s="27"/>
      <c r="GHB280" s="27"/>
      <c r="GHC280" s="27"/>
      <c r="GHD280" s="27"/>
      <c r="GHE280" s="27"/>
      <c r="GHF280" s="27"/>
      <c r="GHG280" s="27"/>
      <c r="GHH280" s="27"/>
      <c r="GHI280" s="27"/>
      <c r="GHJ280" s="27"/>
      <c r="GHK280" s="27"/>
      <c r="GHL280" s="27"/>
      <c r="GHM280" s="27"/>
      <c r="GHN280" s="27"/>
      <c r="GHO280" s="27"/>
      <c r="GHP280" s="27"/>
      <c r="GHQ280" s="27"/>
      <c r="GHR280" s="27"/>
      <c r="GHS280" s="27"/>
      <c r="GHT280" s="27"/>
      <c r="GHU280" s="27"/>
      <c r="GHV280" s="27"/>
      <c r="GHW280" s="27"/>
      <c r="GHX280" s="27"/>
      <c r="GHY280" s="27"/>
      <c r="GHZ280" s="27"/>
      <c r="GIA280" s="27"/>
      <c r="GIB280" s="27"/>
      <c r="GIC280" s="27"/>
      <c r="GID280" s="27"/>
      <c r="GIE280" s="27"/>
      <c r="GIF280" s="27"/>
      <c r="GIG280" s="27"/>
      <c r="GIH280" s="27"/>
      <c r="GII280" s="27"/>
      <c r="GIJ280" s="27"/>
      <c r="GIK280" s="27"/>
      <c r="GIL280" s="27"/>
      <c r="GIM280" s="27"/>
      <c r="GIN280" s="27"/>
      <c r="GIO280" s="27"/>
      <c r="GIP280" s="27"/>
      <c r="GIQ280" s="27"/>
      <c r="GIR280" s="27"/>
      <c r="GIS280" s="27"/>
      <c r="GIT280" s="27"/>
      <c r="GIU280" s="27"/>
      <c r="GIV280" s="27"/>
      <c r="GIW280" s="27"/>
      <c r="GIX280" s="27"/>
      <c r="GIY280" s="27"/>
      <c r="GIZ280" s="27"/>
      <c r="GJA280" s="27"/>
      <c r="GJB280" s="27"/>
      <c r="GJC280" s="27"/>
      <c r="GJD280" s="27"/>
      <c r="GJE280" s="27"/>
      <c r="GJF280" s="27"/>
      <c r="GJG280" s="27"/>
      <c r="GJH280" s="27"/>
      <c r="GJI280" s="27"/>
      <c r="GJJ280" s="27"/>
      <c r="GJK280" s="27"/>
      <c r="GJL280" s="27"/>
      <c r="GJM280" s="27"/>
      <c r="GJN280" s="27"/>
      <c r="GJO280" s="27"/>
      <c r="GJP280" s="27"/>
      <c r="GJQ280" s="27"/>
      <c r="GJR280" s="27"/>
      <c r="GJS280" s="27"/>
      <c r="GJT280" s="27"/>
      <c r="GJU280" s="27"/>
      <c r="GJV280" s="27"/>
      <c r="GJW280" s="27"/>
      <c r="GJX280" s="27"/>
      <c r="GJY280" s="27"/>
      <c r="GJZ280" s="27"/>
      <c r="GKA280" s="27"/>
      <c r="GKB280" s="27"/>
      <c r="GKC280" s="27"/>
      <c r="GKD280" s="27"/>
      <c r="GKE280" s="27"/>
      <c r="GKF280" s="27"/>
      <c r="GKG280" s="27"/>
      <c r="GKH280" s="27"/>
      <c r="GKI280" s="27"/>
      <c r="GKJ280" s="27"/>
      <c r="GKK280" s="27"/>
      <c r="GKL280" s="27"/>
      <c r="GKM280" s="27"/>
      <c r="GKN280" s="27"/>
      <c r="GKO280" s="27"/>
      <c r="GKP280" s="27"/>
      <c r="GKQ280" s="27"/>
      <c r="GKR280" s="27"/>
      <c r="GKS280" s="27"/>
      <c r="GKT280" s="27"/>
      <c r="GKU280" s="27"/>
      <c r="GKV280" s="27"/>
      <c r="GKW280" s="27"/>
      <c r="GKX280" s="27"/>
      <c r="GKY280" s="27"/>
      <c r="GKZ280" s="27"/>
      <c r="GLA280" s="27"/>
      <c r="GLB280" s="27"/>
      <c r="GLC280" s="27"/>
      <c r="GLD280" s="27"/>
      <c r="GLE280" s="27"/>
      <c r="GLF280" s="27"/>
      <c r="GLG280" s="27"/>
      <c r="GLH280" s="27"/>
      <c r="GLI280" s="27"/>
      <c r="GLJ280" s="27"/>
      <c r="GLK280" s="27"/>
      <c r="GLL280" s="27"/>
      <c r="GLM280" s="27"/>
      <c r="GLN280" s="27"/>
      <c r="GLO280" s="27"/>
      <c r="GLP280" s="27"/>
      <c r="GLQ280" s="27"/>
      <c r="GLR280" s="27"/>
      <c r="GLS280" s="27"/>
      <c r="GLT280" s="27"/>
      <c r="GLU280" s="27"/>
      <c r="GLV280" s="27"/>
      <c r="GLW280" s="27"/>
      <c r="GLX280" s="27"/>
      <c r="GLY280" s="27"/>
      <c r="GLZ280" s="27"/>
      <c r="GMA280" s="27"/>
      <c r="GMB280" s="27"/>
      <c r="GMC280" s="27"/>
      <c r="GMD280" s="27"/>
      <c r="GME280" s="27"/>
      <c r="GMF280" s="27"/>
      <c r="GMG280" s="27"/>
      <c r="GMH280" s="27"/>
      <c r="GMI280" s="27"/>
      <c r="GMJ280" s="27"/>
      <c r="GMK280" s="27"/>
      <c r="GML280" s="27"/>
      <c r="GMM280" s="27"/>
      <c r="GMN280" s="27"/>
      <c r="GMO280" s="27"/>
      <c r="GMP280" s="27"/>
      <c r="GMQ280" s="27"/>
      <c r="GMR280" s="27"/>
      <c r="GMS280" s="27"/>
      <c r="GMT280" s="27"/>
      <c r="GMU280" s="27"/>
      <c r="GMV280" s="27"/>
      <c r="GMW280" s="27"/>
      <c r="GMX280" s="27"/>
      <c r="GMY280" s="27"/>
      <c r="GMZ280" s="27"/>
      <c r="GNA280" s="27"/>
      <c r="GNB280" s="27"/>
      <c r="GNC280" s="27"/>
      <c r="GND280" s="27"/>
      <c r="GNE280" s="27"/>
      <c r="GNF280" s="27"/>
      <c r="GNG280" s="27"/>
      <c r="GNH280" s="27"/>
      <c r="GNI280" s="27"/>
      <c r="GNJ280" s="27"/>
      <c r="GNK280" s="27"/>
      <c r="GNL280" s="27"/>
      <c r="GNM280" s="27"/>
      <c r="GNN280" s="27"/>
      <c r="GNO280" s="27"/>
      <c r="GNP280" s="27"/>
      <c r="GNQ280" s="27"/>
      <c r="GNR280" s="27"/>
      <c r="GNS280" s="27"/>
      <c r="GNT280" s="27"/>
      <c r="GNU280" s="27"/>
      <c r="GNV280" s="27"/>
      <c r="GNW280" s="27"/>
      <c r="GNX280" s="27"/>
      <c r="GNY280" s="27"/>
      <c r="GNZ280" s="27"/>
      <c r="GOA280" s="27"/>
      <c r="GOB280" s="27"/>
      <c r="GOC280" s="27"/>
      <c r="GOD280" s="27"/>
      <c r="GOE280" s="27"/>
      <c r="GOF280" s="27"/>
      <c r="GOG280" s="27"/>
      <c r="GOH280" s="27"/>
      <c r="GOI280" s="27"/>
      <c r="GOJ280" s="27"/>
      <c r="GOK280" s="27"/>
      <c r="GOL280" s="27"/>
      <c r="GOM280" s="27"/>
      <c r="GON280" s="27"/>
      <c r="GOO280" s="27"/>
      <c r="GOP280" s="27"/>
      <c r="GOQ280" s="27"/>
      <c r="GOR280" s="27"/>
      <c r="GOS280" s="27"/>
      <c r="GOT280" s="27"/>
      <c r="GOU280" s="27"/>
      <c r="GOV280" s="27"/>
      <c r="GOW280" s="27"/>
      <c r="GOX280" s="27"/>
      <c r="GOY280" s="27"/>
      <c r="GOZ280" s="27"/>
      <c r="GPA280" s="27"/>
      <c r="GPB280" s="27"/>
      <c r="GPC280" s="27"/>
      <c r="GPD280" s="27"/>
      <c r="GPE280" s="27"/>
      <c r="GPF280" s="27"/>
      <c r="GPG280" s="27"/>
      <c r="GPH280" s="27"/>
      <c r="GPI280" s="27"/>
      <c r="GPJ280" s="27"/>
      <c r="GPK280" s="27"/>
      <c r="GPL280" s="27"/>
      <c r="GPM280" s="27"/>
      <c r="GPN280" s="27"/>
      <c r="GPO280" s="27"/>
      <c r="GPP280" s="27"/>
      <c r="GPQ280" s="27"/>
      <c r="GPR280" s="27"/>
      <c r="GPS280" s="27"/>
      <c r="GPT280" s="27"/>
      <c r="GPU280" s="27"/>
      <c r="GPV280" s="27"/>
      <c r="GPW280" s="27"/>
      <c r="GPX280" s="27"/>
      <c r="GPY280" s="27"/>
      <c r="GPZ280" s="27"/>
      <c r="GQA280" s="27"/>
      <c r="GQB280" s="27"/>
      <c r="GQC280" s="27"/>
      <c r="GQD280" s="27"/>
      <c r="GQE280" s="27"/>
      <c r="GQF280" s="27"/>
      <c r="GQG280" s="27"/>
      <c r="GQH280" s="27"/>
      <c r="GQI280" s="27"/>
      <c r="GQJ280" s="27"/>
      <c r="GQK280" s="27"/>
      <c r="GQL280" s="27"/>
      <c r="GQM280" s="27"/>
      <c r="GQN280" s="27"/>
      <c r="GQO280" s="27"/>
      <c r="GQP280" s="27"/>
      <c r="GQQ280" s="27"/>
      <c r="GQR280" s="27"/>
      <c r="GQS280" s="27"/>
      <c r="GQT280" s="27"/>
      <c r="GQU280" s="27"/>
      <c r="GQV280" s="27"/>
      <c r="GQW280" s="27"/>
      <c r="GQX280" s="27"/>
      <c r="GQY280" s="27"/>
      <c r="GQZ280" s="27"/>
      <c r="GRA280" s="27"/>
      <c r="GRB280" s="27"/>
      <c r="GRC280" s="27"/>
      <c r="GRD280" s="27"/>
      <c r="GRE280" s="27"/>
      <c r="GRF280" s="27"/>
      <c r="GRG280" s="27"/>
      <c r="GRH280" s="27"/>
      <c r="GRI280" s="27"/>
      <c r="GRJ280" s="27"/>
      <c r="GRK280" s="27"/>
      <c r="GRL280" s="27"/>
      <c r="GRM280" s="27"/>
      <c r="GRN280" s="27"/>
      <c r="GRO280" s="27"/>
      <c r="GRP280" s="27"/>
      <c r="GRQ280" s="27"/>
      <c r="GRR280" s="27"/>
      <c r="GRS280" s="27"/>
      <c r="GRT280" s="27"/>
      <c r="GRU280" s="27"/>
      <c r="GRV280" s="27"/>
      <c r="GRW280" s="27"/>
      <c r="GRX280" s="27"/>
      <c r="GRY280" s="27"/>
      <c r="GRZ280" s="27"/>
      <c r="GSA280" s="27"/>
      <c r="GSB280" s="27"/>
      <c r="GSC280" s="27"/>
      <c r="GSD280" s="27"/>
      <c r="GSE280" s="27"/>
      <c r="GSF280" s="27"/>
      <c r="GSG280" s="27"/>
      <c r="GSH280" s="27"/>
      <c r="GSI280" s="27"/>
      <c r="GSJ280" s="27"/>
      <c r="GSK280" s="27"/>
      <c r="GSL280" s="27"/>
      <c r="GSM280" s="27"/>
      <c r="GSN280" s="27"/>
      <c r="GSO280" s="27"/>
      <c r="GSP280" s="27"/>
      <c r="GSQ280" s="27"/>
      <c r="GSR280" s="27"/>
      <c r="GSS280" s="27"/>
      <c r="GST280" s="27"/>
      <c r="GSU280" s="27"/>
      <c r="GSV280" s="27"/>
      <c r="GSW280" s="27"/>
      <c r="GSX280" s="27"/>
      <c r="GSY280" s="27"/>
      <c r="GSZ280" s="27"/>
      <c r="GTA280" s="27"/>
      <c r="GTB280" s="27"/>
      <c r="GTC280" s="27"/>
      <c r="GTD280" s="27"/>
      <c r="GTE280" s="27"/>
      <c r="GTF280" s="27"/>
      <c r="GTG280" s="27"/>
      <c r="GTH280" s="27"/>
      <c r="GTI280" s="27"/>
      <c r="GTJ280" s="27"/>
      <c r="GTK280" s="27"/>
      <c r="GTL280" s="27"/>
      <c r="GTM280" s="27"/>
      <c r="GTN280" s="27"/>
      <c r="GTO280" s="27"/>
      <c r="GTP280" s="27"/>
      <c r="GTQ280" s="27"/>
      <c r="GTR280" s="27"/>
      <c r="GTS280" s="27"/>
      <c r="GTT280" s="27"/>
      <c r="GTU280" s="27"/>
      <c r="GTV280" s="27"/>
      <c r="GTW280" s="27"/>
      <c r="GTX280" s="27"/>
      <c r="GTY280" s="27"/>
      <c r="GTZ280" s="27"/>
      <c r="GUA280" s="27"/>
      <c r="GUB280" s="27"/>
      <c r="GUC280" s="27"/>
      <c r="GUD280" s="27"/>
      <c r="GUE280" s="27"/>
      <c r="GUF280" s="27"/>
      <c r="GUG280" s="27"/>
      <c r="GUH280" s="27"/>
      <c r="GUI280" s="27"/>
      <c r="GUJ280" s="27"/>
      <c r="GUK280" s="27"/>
      <c r="GUL280" s="27"/>
      <c r="GUM280" s="27"/>
      <c r="GUN280" s="27"/>
      <c r="GUO280" s="27"/>
      <c r="GUP280" s="27"/>
      <c r="GUQ280" s="27"/>
      <c r="GUR280" s="27"/>
      <c r="GUS280" s="27"/>
      <c r="GUT280" s="27"/>
      <c r="GUU280" s="27"/>
      <c r="GUV280" s="27"/>
      <c r="GUW280" s="27"/>
      <c r="GUX280" s="27"/>
      <c r="GUY280" s="27"/>
      <c r="GUZ280" s="27"/>
      <c r="GVA280" s="27"/>
      <c r="GVB280" s="27"/>
      <c r="GVC280" s="27"/>
      <c r="GVD280" s="27"/>
      <c r="GVE280" s="27"/>
      <c r="GVF280" s="27"/>
      <c r="GVG280" s="27"/>
      <c r="GVH280" s="27"/>
      <c r="GVI280" s="27"/>
      <c r="GVJ280" s="27"/>
      <c r="GVK280" s="27"/>
      <c r="GVL280" s="27"/>
      <c r="GVM280" s="27"/>
      <c r="GVN280" s="27"/>
      <c r="GVO280" s="27"/>
      <c r="GVP280" s="27"/>
      <c r="GVQ280" s="27"/>
      <c r="GVR280" s="27"/>
      <c r="GVS280" s="27"/>
      <c r="GVT280" s="27"/>
      <c r="GVU280" s="27"/>
      <c r="GVV280" s="27"/>
      <c r="GVW280" s="27"/>
      <c r="GVX280" s="27"/>
      <c r="GVY280" s="27"/>
      <c r="GVZ280" s="27"/>
      <c r="GWA280" s="27"/>
      <c r="GWB280" s="27"/>
      <c r="GWC280" s="27"/>
      <c r="GWD280" s="27"/>
      <c r="GWE280" s="27"/>
      <c r="GWF280" s="27"/>
      <c r="GWG280" s="27"/>
      <c r="GWH280" s="27"/>
      <c r="GWI280" s="27"/>
      <c r="GWJ280" s="27"/>
      <c r="GWK280" s="27"/>
      <c r="GWL280" s="27"/>
      <c r="GWM280" s="27"/>
      <c r="GWN280" s="27"/>
      <c r="GWO280" s="27"/>
      <c r="GWP280" s="27"/>
      <c r="GWQ280" s="27"/>
      <c r="GWR280" s="27"/>
      <c r="GWS280" s="27"/>
      <c r="GWT280" s="27"/>
      <c r="GWU280" s="27"/>
      <c r="GWV280" s="27"/>
      <c r="GWW280" s="27"/>
      <c r="GWX280" s="27"/>
      <c r="GWY280" s="27"/>
      <c r="GWZ280" s="27"/>
      <c r="GXA280" s="27"/>
      <c r="GXB280" s="27"/>
      <c r="GXC280" s="27"/>
      <c r="GXD280" s="27"/>
      <c r="GXE280" s="27"/>
      <c r="GXF280" s="27"/>
      <c r="GXG280" s="27"/>
      <c r="GXH280" s="27"/>
      <c r="GXI280" s="27"/>
      <c r="GXJ280" s="27"/>
      <c r="GXK280" s="27"/>
      <c r="GXL280" s="27"/>
      <c r="GXM280" s="27"/>
      <c r="GXN280" s="27"/>
      <c r="GXO280" s="27"/>
      <c r="GXP280" s="27"/>
      <c r="GXQ280" s="27"/>
      <c r="GXR280" s="27"/>
      <c r="GXS280" s="27"/>
      <c r="GXT280" s="27"/>
      <c r="GXU280" s="27"/>
      <c r="GXV280" s="27"/>
      <c r="GXW280" s="27"/>
      <c r="GXX280" s="27"/>
      <c r="GXY280" s="27"/>
      <c r="GXZ280" s="27"/>
      <c r="GYA280" s="27"/>
      <c r="GYB280" s="27"/>
      <c r="GYC280" s="27"/>
      <c r="GYD280" s="27"/>
      <c r="GYE280" s="27"/>
      <c r="GYF280" s="27"/>
      <c r="GYG280" s="27"/>
      <c r="GYH280" s="27"/>
      <c r="GYI280" s="27"/>
      <c r="GYJ280" s="27"/>
      <c r="GYK280" s="27"/>
      <c r="GYL280" s="27"/>
      <c r="GYM280" s="27"/>
      <c r="GYN280" s="27"/>
      <c r="GYO280" s="27"/>
      <c r="GYP280" s="27"/>
      <c r="GYQ280" s="27"/>
      <c r="GYR280" s="27"/>
      <c r="GYS280" s="27"/>
      <c r="GYT280" s="27"/>
      <c r="GYU280" s="27"/>
      <c r="GYV280" s="27"/>
      <c r="GYW280" s="27"/>
      <c r="GYX280" s="27"/>
      <c r="GYY280" s="27"/>
      <c r="GYZ280" s="27"/>
      <c r="GZA280" s="27"/>
      <c r="GZB280" s="27"/>
      <c r="GZC280" s="27"/>
      <c r="GZD280" s="27"/>
      <c r="GZE280" s="27"/>
      <c r="GZF280" s="27"/>
      <c r="GZG280" s="27"/>
      <c r="GZH280" s="27"/>
      <c r="GZI280" s="27"/>
      <c r="GZJ280" s="27"/>
      <c r="GZK280" s="27"/>
      <c r="GZL280" s="27"/>
      <c r="GZM280" s="27"/>
      <c r="GZN280" s="27"/>
      <c r="GZO280" s="27"/>
      <c r="GZP280" s="27"/>
      <c r="GZQ280" s="27"/>
      <c r="GZR280" s="27"/>
      <c r="GZS280" s="27"/>
      <c r="GZT280" s="27"/>
      <c r="GZU280" s="27"/>
      <c r="GZV280" s="27"/>
      <c r="GZW280" s="27"/>
      <c r="GZX280" s="27"/>
      <c r="GZY280" s="27"/>
      <c r="GZZ280" s="27"/>
      <c r="HAA280" s="27"/>
      <c r="HAB280" s="27"/>
      <c r="HAC280" s="27"/>
      <c r="HAD280" s="27"/>
      <c r="HAE280" s="27"/>
      <c r="HAF280" s="27"/>
      <c r="HAG280" s="27"/>
      <c r="HAH280" s="27"/>
      <c r="HAI280" s="27"/>
      <c r="HAJ280" s="27"/>
      <c r="HAK280" s="27"/>
      <c r="HAL280" s="27"/>
      <c r="HAM280" s="27"/>
      <c r="HAN280" s="27"/>
      <c r="HAO280" s="27"/>
      <c r="HAP280" s="27"/>
      <c r="HAQ280" s="27"/>
      <c r="HAR280" s="27"/>
      <c r="HAS280" s="27"/>
      <c r="HAT280" s="27"/>
      <c r="HAU280" s="27"/>
      <c r="HAV280" s="27"/>
      <c r="HAW280" s="27"/>
      <c r="HAX280" s="27"/>
      <c r="HAY280" s="27"/>
      <c r="HAZ280" s="27"/>
      <c r="HBA280" s="27"/>
      <c r="HBB280" s="27"/>
      <c r="HBC280" s="27"/>
      <c r="HBD280" s="27"/>
      <c r="HBE280" s="27"/>
      <c r="HBF280" s="27"/>
      <c r="HBG280" s="27"/>
      <c r="HBH280" s="27"/>
      <c r="HBI280" s="27"/>
      <c r="HBJ280" s="27"/>
      <c r="HBK280" s="27"/>
      <c r="HBL280" s="27"/>
      <c r="HBM280" s="27"/>
      <c r="HBN280" s="27"/>
      <c r="HBO280" s="27"/>
      <c r="HBP280" s="27"/>
      <c r="HBQ280" s="27"/>
      <c r="HBR280" s="27"/>
      <c r="HBS280" s="27"/>
      <c r="HBT280" s="27"/>
      <c r="HBU280" s="27"/>
      <c r="HBV280" s="27"/>
      <c r="HBW280" s="27"/>
      <c r="HBX280" s="27"/>
      <c r="HBY280" s="27"/>
      <c r="HBZ280" s="27"/>
      <c r="HCA280" s="27"/>
      <c r="HCB280" s="27"/>
      <c r="HCC280" s="27"/>
      <c r="HCD280" s="27"/>
      <c r="HCE280" s="27"/>
      <c r="HCF280" s="27"/>
      <c r="HCG280" s="27"/>
      <c r="HCH280" s="27"/>
      <c r="HCI280" s="27"/>
      <c r="HCJ280" s="27"/>
      <c r="HCK280" s="27"/>
      <c r="HCL280" s="27"/>
      <c r="HCM280" s="27"/>
      <c r="HCN280" s="27"/>
      <c r="HCO280" s="27"/>
      <c r="HCP280" s="27"/>
      <c r="HCQ280" s="27"/>
      <c r="HCR280" s="27"/>
      <c r="HCS280" s="27"/>
      <c r="HCT280" s="27"/>
      <c r="HCU280" s="27"/>
      <c r="HCV280" s="27"/>
      <c r="HCW280" s="27"/>
      <c r="HCX280" s="27"/>
      <c r="HCY280" s="27"/>
      <c r="HCZ280" s="27"/>
      <c r="HDA280" s="27"/>
      <c r="HDB280" s="27"/>
      <c r="HDC280" s="27"/>
      <c r="HDD280" s="27"/>
      <c r="HDE280" s="27"/>
      <c r="HDF280" s="27"/>
      <c r="HDG280" s="27"/>
      <c r="HDH280" s="27"/>
      <c r="HDI280" s="27"/>
      <c r="HDJ280" s="27"/>
      <c r="HDK280" s="27"/>
      <c r="HDL280" s="27"/>
      <c r="HDM280" s="27"/>
      <c r="HDN280" s="27"/>
      <c r="HDO280" s="27"/>
      <c r="HDP280" s="27"/>
      <c r="HDQ280" s="27"/>
      <c r="HDR280" s="27"/>
      <c r="HDS280" s="27"/>
      <c r="HDT280" s="27"/>
      <c r="HDU280" s="27"/>
      <c r="HDV280" s="27"/>
      <c r="HDW280" s="27"/>
      <c r="HDX280" s="27"/>
      <c r="HDY280" s="27"/>
      <c r="HDZ280" s="27"/>
      <c r="HEA280" s="27"/>
      <c r="HEB280" s="27"/>
      <c r="HEC280" s="27"/>
      <c r="HED280" s="27"/>
      <c r="HEE280" s="27"/>
      <c r="HEF280" s="27"/>
      <c r="HEG280" s="27"/>
      <c r="HEH280" s="27"/>
      <c r="HEI280" s="27"/>
      <c r="HEJ280" s="27"/>
      <c r="HEK280" s="27"/>
      <c r="HEL280" s="27"/>
      <c r="HEM280" s="27"/>
      <c r="HEN280" s="27"/>
      <c r="HEO280" s="27"/>
      <c r="HEP280" s="27"/>
      <c r="HEQ280" s="27"/>
      <c r="HER280" s="27"/>
      <c r="HES280" s="27"/>
      <c r="HET280" s="27"/>
      <c r="HEU280" s="27"/>
      <c r="HEV280" s="27"/>
      <c r="HEW280" s="27"/>
      <c r="HEX280" s="27"/>
      <c r="HEY280" s="27"/>
      <c r="HEZ280" s="27"/>
      <c r="HFA280" s="27"/>
      <c r="HFB280" s="27"/>
      <c r="HFC280" s="27"/>
      <c r="HFD280" s="27"/>
      <c r="HFE280" s="27"/>
      <c r="HFF280" s="27"/>
      <c r="HFG280" s="27"/>
      <c r="HFH280" s="27"/>
      <c r="HFI280" s="27"/>
      <c r="HFJ280" s="27"/>
      <c r="HFK280" s="27"/>
      <c r="HFL280" s="27"/>
      <c r="HFM280" s="27"/>
      <c r="HFN280" s="27"/>
      <c r="HFO280" s="27"/>
      <c r="HFP280" s="27"/>
      <c r="HFQ280" s="27"/>
      <c r="HFR280" s="27"/>
      <c r="HFS280" s="27"/>
      <c r="HFT280" s="27"/>
      <c r="HFU280" s="27"/>
      <c r="HFV280" s="27"/>
      <c r="HFW280" s="27"/>
      <c r="HFX280" s="27"/>
      <c r="HFY280" s="27"/>
      <c r="HFZ280" s="27"/>
      <c r="HGA280" s="27"/>
      <c r="HGB280" s="27"/>
      <c r="HGC280" s="27"/>
      <c r="HGD280" s="27"/>
      <c r="HGE280" s="27"/>
      <c r="HGF280" s="27"/>
      <c r="HGG280" s="27"/>
      <c r="HGH280" s="27"/>
      <c r="HGI280" s="27"/>
      <c r="HGJ280" s="27"/>
      <c r="HGK280" s="27"/>
      <c r="HGL280" s="27"/>
      <c r="HGM280" s="27"/>
      <c r="HGN280" s="27"/>
      <c r="HGO280" s="27"/>
      <c r="HGP280" s="27"/>
      <c r="HGQ280" s="27"/>
      <c r="HGR280" s="27"/>
      <c r="HGS280" s="27"/>
      <c r="HGT280" s="27"/>
      <c r="HGU280" s="27"/>
      <c r="HGV280" s="27"/>
      <c r="HGW280" s="27"/>
      <c r="HGX280" s="27"/>
      <c r="HGY280" s="27"/>
      <c r="HGZ280" s="27"/>
      <c r="HHA280" s="27"/>
      <c r="HHB280" s="27"/>
      <c r="HHC280" s="27"/>
      <c r="HHD280" s="27"/>
      <c r="HHE280" s="27"/>
      <c r="HHF280" s="27"/>
      <c r="HHG280" s="27"/>
      <c r="HHH280" s="27"/>
      <c r="HHI280" s="27"/>
      <c r="HHJ280" s="27"/>
      <c r="HHK280" s="27"/>
      <c r="HHL280" s="27"/>
      <c r="HHM280" s="27"/>
      <c r="HHN280" s="27"/>
      <c r="HHO280" s="27"/>
      <c r="HHP280" s="27"/>
      <c r="HHQ280" s="27"/>
      <c r="HHR280" s="27"/>
      <c r="HHS280" s="27"/>
      <c r="HHT280" s="27"/>
      <c r="HHU280" s="27"/>
      <c r="HHV280" s="27"/>
      <c r="HHW280" s="27"/>
      <c r="HHX280" s="27"/>
      <c r="HHY280" s="27"/>
      <c r="HHZ280" s="27"/>
      <c r="HIA280" s="27"/>
      <c r="HIB280" s="27"/>
      <c r="HIC280" s="27"/>
      <c r="HID280" s="27"/>
      <c r="HIE280" s="27"/>
      <c r="HIF280" s="27"/>
      <c r="HIG280" s="27"/>
      <c r="HIH280" s="27"/>
      <c r="HII280" s="27"/>
      <c r="HIJ280" s="27"/>
      <c r="HIK280" s="27"/>
      <c r="HIL280" s="27"/>
      <c r="HIM280" s="27"/>
      <c r="HIN280" s="27"/>
      <c r="HIO280" s="27"/>
      <c r="HIP280" s="27"/>
      <c r="HIQ280" s="27"/>
      <c r="HIR280" s="27"/>
      <c r="HIS280" s="27"/>
      <c r="HIT280" s="27"/>
      <c r="HIU280" s="27"/>
      <c r="HIV280" s="27"/>
      <c r="HIW280" s="27"/>
      <c r="HIX280" s="27"/>
      <c r="HIY280" s="27"/>
      <c r="HIZ280" s="27"/>
      <c r="HJA280" s="27"/>
      <c r="HJB280" s="27"/>
      <c r="HJC280" s="27"/>
      <c r="HJD280" s="27"/>
      <c r="HJE280" s="27"/>
      <c r="HJF280" s="27"/>
      <c r="HJG280" s="27"/>
      <c r="HJH280" s="27"/>
      <c r="HJI280" s="27"/>
      <c r="HJJ280" s="27"/>
      <c r="HJK280" s="27"/>
      <c r="HJL280" s="27"/>
      <c r="HJM280" s="27"/>
      <c r="HJN280" s="27"/>
      <c r="HJO280" s="27"/>
      <c r="HJP280" s="27"/>
      <c r="HJQ280" s="27"/>
      <c r="HJR280" s="27"/>
      <c r="HJS280" s="27"/>
      <c r="HJT280" s="27"/>
      <c r="HJU280" s="27"/>
      <c r="HJV280" s="27"/>
      <c r="HJW280" s="27"/>
      <c r="HJX280" s="27"/>
      <c r="HJY280" s="27"/>
      <c r="HJZ280" s="27"/>
      <c r="HKA280" s="27"/>
      <c r="HKB280" s="27"/>
      <c r="HKC280" s="27"/>
      <c r="HKD280" s="27"/>
      <c r="HKE280" s="27"/>
      <c r="HKF280" s="27"/>
      <c r="HKG280" s="27"/>
      <c r="HKH280" s="27"/>
      <c r="HKI280" s="27"/>
      <c r="HKJ280" s="27"/>
      <c r="HKK280" s="27"/>
      <c r="HKL280" s="27"/>
      <c r="HKM280" s="27"/>
      <c r="HKN280" s="27"/>
      <c r="HKO280" s="27"/>
      <c r="HKP280" s="27"/>
      <c r="HKQ280" s="27"/>
      <c r="HKR280" s="27"/>
      <c r="HKS280" s="27"/>
      <c r="HKT280" s="27"/>
      <c r="HKU280" s="27"/>
      <c r="HKV280" s="27"/>
      <c r="HKW280" s="27"/>
      <c r="HKX280" s="27"/>
      <c r="HKY280" s="27"/>
      <c r="HKZ280" s="27"/>
      <c r="HLA280" s="27"/>
      <c r="HLB280" s="27"/>
      <c r="HLC280" s="27"/>
      <c r="HLD280" s="27"/>
      <c r="HLE280" s="27"/>
      <c r="HLF280" s="27"/>
      <c r="HLG280" s="27"/>
      <c r="HLH280" s="27"/>
      <c r="HLI280" s="27"/>
      <c r="HLJ280" s="27"/>
      <c r="HLK280" s="27"/>
      <c r="HLL280" s="27"/>
      <c r="HLM280" s="27"/>
      <c r="HLN280" s="27"/>
      <c r="HLO280" s="27"/>
      <c r="HLP280" s="27"/>
      <c r="HLQ280" s="27"/>
      <c r="HLR280" s="27"/>
      <c r="HLS280" s="27"/>
      <c r="HLT280" s="27"/>
      <c r="HLU280" s="27"/>
      <c r="HLV280" s="27"/>
      <c r="HLW280" s="27"/>
      <c r="HLX280" s="27"/>
      <c r="HLY280" s="27"/>
      <c r="HLZ280" s="27"/>
      <c r="HMA280" s="27"/>
      <c r="HMB280" s="27"/>
      <c r="HMC280" s="27"/>
      <c r="HMD280" s="27"/>
      <c r="HME280" s="27"/>
      <c r="HMF280" s="27"/>
      <c r="HMG280" s="27"/>
      <c r="HMH280" s="27"/>
      <c r="HMI280" s="27"/>
      <c r="HMJ280" s="27"/>
      <c r="HMK280" s="27"/>
      <c r="HML280" s="27"/>
      <c r="HMM280" s="27"/>
      <c r="HMN280" s="27"/>
      <c r="HMO280" s="27"/>
      <c r="HMP280" s="27"/>
      <c r="HMQ280" s="27"/>
      <c r="HMR280" s="27"/>
      <c r="HMS280" s="27"/>
      <c r="HMT280" s="27"/>
      <c r="HMU280" s="27"/>
      <c r="HMV280" s="27"/>
      <c r="HMW280" s="27"/>
      <c r="HMX280" s="27"/>
      <c r="HMY280" s="27"/>
      <c r="HMZ280" s="27"/>
      <c r="HNA280" s="27"/>
      <c r="HNB280" s="27"/>
      <c r="HNC280" s="27"/>
      <c r="HND280" s="27"/>
      <c r="HNE280" s="27"/>
      <c r="HNF280" s="27"/>
      <c r="HNG280" s="27"/>
      <c r="HNH280" s="27"/>
      <c r="HNI280" s="27"/>
      <c r="HNJ280" s="27"/>
      <c r="HNK280" s="27"/>
      <c r="HNL280" s="27"/>
      <c r="HNM280" s="27"/>
      <c r="HNN280" s="27"/>
      <c r="HNO280" s="27"/>
      <c r="HNP280" s="27"/>
      <c r="HNQ280" s="27"/>
      <c r="HNR280" s="27"/>
      <c r="HNS280" s="27"/>
      <c r="HNT280" s="27"/>
      <c r="HNU280" s="27"/>
      <c r="HNV280" s="27"/>
      <c r="HNW280" s="27"/>
      <c r="HNX280" s="27"/>
      <c r="HNY280" s="27"/>
      <c r="HNZ280" s="27"/>
      <c r="HOA280" s="27"/>
      <c r="HOB280" s="27"/>
      <c r="HOC280" s="27"/>
      <c r="HOD280" s="27"/>
      <c r="HOE280" s="27"/>
      <c r="HOF280" s="27"/>
      <c r="HOG280" s="27"/>
      <c r="HOH280" s="27"/>
      <c r="HOI280" s="27"/>
      <c r="HOJ280" s="27"/>
      <c r="HOK280" s="27"/>
      <c r="HOL280" s="27"/>
      <c r="HOM280" s="27"/>
      <c r="HON280" s="27"/>
      <c r="HOO280" s="27"/>
      <c r="HOP280" s="27"/>
      <c r="HOQ280" s="27"/>
      <c r="HOR280" s="27"/>
      <c r="HOS280" s="27"/>
      <c r="HOT280" s="27"/>
      <c r="HOU280" s="27"/>
      <c r="HOV280" s="27"/>
      <c r="HOW280" s="27"/>
      <c r="HOX280" s="27"/>
      <c r="HOY280" s="27"/>
      <c r="HOZ280" s="27"/>
      <c r="HPA280" s="27"/>
      <c r="HPB280" s="27"/>
      <c r="HPC280" s="27"/>
      <c r="HPD280" s="27"/>
      <c r="HPE280" s="27"/>
      <c r="HPF280" s="27"/>
      <c r="HPG280" s="27"/>
      <c r="HPH280" s="27"/>
      <c r="HPI280" s="27"/>
      <c r="HPJ280" s="27"/>
      <c r="HPK280" s="27"/>
      <c r="HPL280" s="27"/>
      <c r="HPM280" s="27"/>
      <c r="HPN280" s="27"/>
      <c r="HPO280" s="27"/>
      <c r="HPP280" s="27"/>
      <c r="HPQ280" s="27"/>
      <c r="HPR280" s="27"/>
      <c r="HPS280" s="27"/>
      <c r="HPT280" s="27"/>
      <c r="HPU280" s="27"/>
      <c r="HPV280" s="27"/>
      <c r="HPW280" s="27"/>
      <c r="HPX280" s="27"/>
      <c r="HPY280" s="27"/>
      <c r="HPZ280" s="27"/>
      <c r="HQA280" s="27"/>
      <c r="HQB280" s="27"/>
      <c r="HQC280" s="27"/>
      <c r="HQD280" s="27"/>
      <c r="HQE280" s="27"/>
      <c r="HQF280" s="27"/>
      <c r="HQG280" s="27"/>
      <c r="HQH280" s="27"/>
      <c r="HQI280" s="27"/>
      <c r="HQJ280" s="27"/>
      <c r="HQK280" s="27"/>
      <c r="HQL280" s="27"/>
      <c r="HQM280" s="27"/>
      <c r="HQN280" s="27"/>
      <c r="HQO280" s="27"/>
      <c r="HQP280" s="27"/>
      <c r="HQQ280" s="27"/>
      <c r="HQR280" s="27"/>
      <c r="HQS280" s="27"/>
      <c r="HQT280" s="27"/>
      <c r="HQU280" s="27"/>
      <c r="HQV280" s="27"/>
      <c r="HQW280" s="27"/>
      <c r="HQX280" s="27"/>
      <c r="HQY280" s="27"/>
      <c r="HQZ280" s="27"/>
      <c r="HRA280" s="27"/>
      <c r="HRB280" s="27"/>
      <c r="HRC280" s="27"/>
      <c r="HRD280" s="27"/>
      <c r="HRE280" s="27"/>
      <c r="HRF280" s="27"/>
      <c r="HRG280" s="27"/>
      <c r="HRH280" s="27"/>
      <c r="HRI280" s="27"/>
      <c r="HRJ280" s="27"/>
      <c r="HRK280" s="27"/>
      <c r="HRL280" s="27"/>
      <c r="HRM280" s="27"/>
      <c r="HRN280" s="27"/>
      <c r="HRO280" s="27"/>
      <c r="HRP280" s="27"/>
      <c r="HRQ280" s="27"/>
      <c r="HRR280" s="27"/>
      <c r="HRS280" s="27"/>
      <c r="HRT280" s="27"/>
      <c r="HRU280" s="27"/>
      <c r="HRV280" s="27"/>
      <c r="HRW280" s="27"/>
      <c r="HRX280" s="27"/>
      <c r="HRY280" s="27"/>
      <c r="HRZ280" s="27"/>
      <c r="HSA280" s="27"/>
      <c r="HSB280" s="27"/>
      <c r="HSC280" s="27"/>
      <c r="HSD280" s="27"/>
      <c r="HSE280" s="27"/>
      <c r="HSF280" s="27"/>
      <c r="HSG280" s="27"/>
      <c r="HSH280" s="27"/>
      <c r="HSI280" s="27"/>
      <c r="HSJ280" s="27"/>
      <c r="HSK280" s="27"/>
      <c r="HSL280" s="27"/>
      <c r="HSM280" s="27"/>
      <c r="HSN280" s="27"/>
      <c r="HSO280" s="27"/>
      <c r="HSP280" s="27"/>
      <c r="HSQ280" s="27"/>
      <c r="HSR280" s="27"/>
      <c r="HSS280" s="27"/>
      <c r="HST280" s="27"/>
      <c r="HSU280" s="27"/>
      <c r="HSV280" s="27"/>
      <c r="HSW280" s="27"/>
      <c r="HSX280" s="27"/>
      <c r="HSY280" s="27"/>
      <c r="HSZ280" s="27"/>
      <c r="HTA280" s="27"/>
      <c r="HTB280" s="27"/>
      <c r="HTC280" s="27"/>
      <c r="HTD280" s="27"/>
      <c r="HTE280" s="27"/>
      <c r="HTF280" s="27"/>
      <c r="HTG280" s="27"/>
      <c r="HTH280" s="27"/>
      <c r="HTI280" s="27"/>
      <c r="HTJ280" s="27"/>
      <c r="HTK280" s="27"/>
      <c r="HTL280" s="27"/>
      <c r="HTM280" s="27"/>
      <c r="HTN280" s="27"/>
      <c r="HTO280" s="27"/>
      <c r="HTP280" s="27"/>
      <c r="HTQ280" s="27"/>
      <c r="HTR280" s="27"/>
      <c r="HTS280" s="27"/>
      <c r="HTT280" s="27"/>
      <c r="HTU280" s="27"/>
      <c r="HTV280" s="27"/>
      <c r="HTW280" s="27"/>
      <c r="HTX280" s="27"/>
      <c r="HTY280" s="27"/>
      <c r="HTZ280" s="27"/>
      <c r="HUA280" s="27"/>
      <c r="HUB280" s="27"/>
      <c r="HUC280" s="27"/>
      <c r="HUD280" s="27"/>
      <c r="HUE280" s="27"/>
      <c r="HUF280" s="27"/>
      <c r="HUG280" s="27"/>
      <c r="HUH280" s="27"/>
      <c r="HUI280" s="27"/>
      <c r="HUJ280" s="27"/>
      <c r="HUK280" s="27"/>
      <c r="HUL280" s="27"/>
      <c r="HUM280" s="27"/>
      <c r="HUN280" s="27"/>
      <c r="HUO280" s="27"/>
      <c r="HUP280" s="27"/>
      <c r="HUQ280" s="27"/>
      <c r="HUR280" s="27"/>
      <c r="HUS280" s="27"/>
      <c r="HUT280" s="27"/>
      <c r="HUU280" s="27"/>
      <c r="HUV280" s="27"/>
      <c r="HUW280" s="27"/>
      <c r="HUX280" s="27"/>
      <c r="HUY280" s="27"/>
      <c r="HUZ280" s="27"/>
      <c r="HVA280" s="27"/>
      <c r="HVB280" s="27"/>
      <c r="HVC280" s="27"/>
      <c r="HVD280" s="27"/>
      <c r="HVE280" s="27"/>
      <c r="HVF280" s="27"/>
      <c r="HVG280" s="27"/>
      <c r="HVH280" s="27"/>
      <c r="HVI280" s="27"/>
      <c r="HVJ280" s="27"/>
      <c r="HVK280" s="27"/>
      <c r="HVL280" s="27"/>
      <c r="HVM280" s="27"/>
      <c r="HVN280" s="27"/>
      <c r="HVO280" s="27"/>
      <c r="HVP280" s="27"/>
      <c r="HVQ280" s="27"/>
      <c r="HVR280" s="27"/>
      <c r="HVS280" s="27"/>
      <c r="HVT280" s="27"/>
      <c r="HVU280" s="27"/>
      <c r="HVV280" s="27"/>
      <c r="HVW280" s="27"/>
      <c r="HVX280" s="27"/>
      <c r="HVY280" s="27"/>
      <c r="HVZ280" s="27"/>
      <c r="HWA280" s="27"/>
      <c r="HWB280" s="27"/>
      <c r="HWC280" s="27"/>
      <c r="HWD280" s="27"/>
      <c r="HWE280" s="27"/>
      <c r="HWF280" s="27"/>
      <c r="HWG280" s="27"/>
      <c r="HWH280" s="27"/>
      <c r="HWI280" s="27"/>
      <c r="HWJ280" s="27"/>
      <c r="HWK280" s="27"/>
      <c r="HWL280" s="27"/>
      <c r="HWM280" s="27"/>
      <c r="HWN280" s="27"/>
      <c r="HWO280" s="27"/>
      <c r="HWP280" s="27"/>
      <c r="HWQ280" s="27"/>
      <c r="HWR280" s="27"/>
      <c r="HWS280" s="27"/>
      <c r="HWT280" s="27"/>
      <c r="HWU280" s="27"/>
      <c r="HWV280" s="27"/>
      <c r="HWW280" s="27"/>
      <c r="HWX280" s="27"/>
      <c r="HWY280" s="27"/>
      <c r="HWZ280" s="27"/>
      <c r="HXA280" s="27"/>
      <c r="HXB280" s="27"/>
      <c r="HXC280" s="27"/>
      <c r="HXD280" s="27"/>
      <c r="HXE280" s="27"/>
      <c r="HXF280" s="27"/>
      <c r="HXG280" s="27"/>
      <c r="HXH280" s="27"/>
      <c r="HXI280" s="27"/>
      <c r="HXJ280" s="27"/>
      <c r="HXK280" s="27"/>
      <c r="HXL280" s="27"/>
      <c r="HXM280" s="27"/>
      <c r="HXN280" s="27"/>
      <c r="HXO280" s="27"/>
      <c r="HXP280" s="27"/>
      <c r="HXQ280" s="27"/>
      <c r="HXR280" s="27"/>
      <c r="HXS280" s="27"/>
      <c r="HXT280" s="27"/>
      <c r="HXU280" s="27"/>
      <c r="HXV280" s="27"/>
      <c r="HXW280" s="27"/>
      <c r="HXX280" s="27"/>
      <c r="HXY280" s="27"/>
      <c r="HXZ280" s="27"/>
      <c r="HYA280" s="27"/>
      <c r="HYB280" s="27"/>
      <c r="HYC280" s="27"/>
      <c r="HYD280" s="27"/>
      <c r="HYE280" s="27"/>
      <c r="HYF280" s="27"/>
      <c r="HYG280" s="27"/>
      <c r="HYH280" s="27"/>
      <c r="HYI280" s="27"/>
      <c r="HYJ280" s="27"/>
      <c r="HYK280" s="27"/>
      <c r="HYL280" s="27"/>
      <c r="HYM280" s="27"/>
      <c r="HYN280" s="27"/>
      <c r="HYO280" s="27"/>
      <c r="HYP280" s="27"/>
      <c r="HYQ280" s="27"/>
      <c r="HYR280" s="27"/>
      <c r="HYS280" s="27"/>
      <c r="HYT280" s="27"/>
      <c r="HYU280" s="27"/>
      <c r="HYV280" s="27"/>
      <c r="HYW280" s="27"/>
      <c r="HYX280" s="27"/>
      <c r="HYY280" s="27"/>
      <c r="HYZ280" s="27"/>
      <c r="HZA280" s="27"/>
      <c r="HZB280" s="27"/>
      <c r="HZC280" s="27"/>
      <c r="HZD280" s="27"/>
      <c r="HZE280" s="27"/>
      <c r="HZF280" s="27"/>
      <c r="HZG280" s="27"/>
      <c r="HZH280" s="27"/>
      <c r="HZI280" s="27"/>
      <c r="HZJ280" s="27"/>
      <c r="HZK280" s="27"/>
      <c r="HZL280" s="27"/>
      <c r="HZM280" s="27"/>
      <c r="HZN280" s="27"/>
      <c r="HZO280" s="27"/>
      <c r="HZP280" s="27"/>
      <c r="HZQ280" s="27"/>
      <c r="HZR280" s="27"/>
      <c r="HZS280" s="27"/>
      <c r="HZT280" s="27"/>
      <c r="HZU280" s="27"/>
      <c r="HZV280" s="27"/>
      <c r="HZW280" s="27"/>
      <c r="HZX280" s="27"/>
      <c r="HZY280" s="27"/>
      <c r="HZZ280" s="27"/>
      <c r="IAA280" s="27"/>
      <c r="IAB280" s="27"/>
      <c r="IAC280" s="27"/>
      <c r="IAD280" s="27"/>
      <c r="IAE280" s="27"/>
      <c r="IAF280" s="27"/>
      <c r="IAG280" s="27"/>
      <c r="IAH280" s="27"/>
      <c r="IAI280" s="27"/>
      <c r="IAJ280" s="27"/>
      <c r="IAK280" s="27"/>
      <c r="IAL280" s="27"/>
      <c r="IAM280" s="27"/>
      <c r="IAN280" s="27"/>
      <c r="IAO280" s="27"/>
      <c r="IAP280" s="27"/>
      <c r="IAQ280" s="27"/>
      <c r="IAR280" s="27"/>
      <c r="IAS280" s="27"/>
      <c r="IAT280" s="27"/>
      <c r="IAU280" s="27"/>
      <c r="IAV280" s="27"/>
      <c r="IAW280" s="27"/>
      <c r="IAX280" s="27"/>
      <c r="IAY280" s="27"/>
      <c r="IAZ280" s="27"/>
      <c r="IBA280" s="27"/>
      <c r="IBB280" s="27"/>
      <c r="IBC280" s="27"/>
      <c r="IBD280" s="27"/>
      <c r="IBE280" s="27"/>
      <c r="IBF280" s="27"/>
      <c r="IBG280" s="27"/>
      <c r="IBH280" s="27"/>
      <c r="IBI280" s="27"/>
      <c r="IBJ280" s="27"/>
      <c r="IBK280" s="27"/>
      <c r="IBL280" s="27"/>
      <c r="IBM280" s="27"/>
      <c r="IBN280" s="27"/>
      <c r="IBO280" s="27"/>
      <c r="IBP280" s="27"/>
      <c r="IBQ280" s="27"/>
      <c r="IBR280" s="27"/>
      <c r="IBS280" s="27"/>
      <c r="IBT280" s="27"/>
      <c r="IBU280" s="27"/>
      <c r="IBV280" s="27"/>
      <c r="IBW280" s="27"/>
      <c r="IBX280" s="27"/>
      <c r="IBY280" s="27"/>
      <c r="IBZ280" s="27"/>
      <c r="ICA280" s="27"/>
      <c r="ICB280" s="27"/>
      <c r="ICC280" s="27"/>
      <c r="ICD280" s="27"/>
      <c r="ICE280" s="27"/>
      <c r="ICF280" s="27"/>
      <c r="ICG280" s="27"/>
      <c r="ICH280" s="27"/>
      <c r="ICI280" s="27"/>
      <c r="ICJ280" s="27"/>
      <c r="ICK280" s="27"/>
      <c r="ICL280" s="27"/>
      <c r="ICM280" s="27"/>
      <c r="ICN280" s="27"/>
      <c r="ICO280" s="27"/>
      <c r="ICP280" s="27"/>
      <c r="ICQ280" s="27"/>
      <c r="ICR280" s="27"/>
      <c r="ICS280" s="27"/>
      <c r="ICT280" s="27"/>
      <c r="ICU280" s="27"/>
      <c r="ICV280" s="27"/>
      <c r="ICW280" s="27"/>
      <c r="ICX280" s="27"/>
      <c r="ICY280" s="27"/>
      <c r="ICZ280" s="27"/>
      <c r="IDA280" s="27"/>
      <c r="IDB280" s="27"/>
      <c r="IDC280" s="27"/>
      <c r="IDD280" s="27"/>
      <c r="IDE280" s="27"/>
      <c r="IDF280" s="27"/>
      <c r="IDG280" s="27"/>
      <c r="IDH280" s="27"/>
      <c r="IDI280" s="27"/>
      <c r="IDJ280" s="27"/>
      <c r="IDK280" s="27"/>
      <c r="IDL280" s="27"/>
      <c r="IDM280" s="27"/>
      <c r="IDN280" s="27"/>
      <c r="IDO280" s="27"/>
      <c r="IDP280" s="27"/>
      <c r="IDQ280" s="27"/>
      <c r="IDR280" s="27"/>
      <c r="IDS280" s="27"/>
      <c r="IDT280" s="27"/>
      <c r="IDU280" s="27"/>
      <c r="IDV280" s="27"/>
      <c r="IDW280" s="27"/>
      <c r="IDX280" s="27"/>
      <c r="IDY280" s="27"/>
      <c r="IDZ280" s="27"/>
      <c r="IEA280" s="27"/>
      <c r="IEB280" s="27"/>
      <c r="IEC280" s="27"/>
      <c r="IED280" s="27"/>
      <c r="IEE280" s="27"/>
      <c r="IEF280" s="27"/>
      <c r="IEG280" s="27"/>
      <c r="IEH280" s="27"/>
      <c r="IEI280" s="27"/>
      <c r="IEJ280" s="27"/>
      <c r="IEK280" s="27"/>
      <c r="IEL280" s="27"/>
      <c r="IEM280" s="27"/>
      <c r="IEN280" s="27"/>
      <c r="IEO280" s="27"/>
      <c r="IEP280" s="27"/>
      <c r="IEQ280" s="27"/>
      <c r="IER280" s="27"/>
      <c r="IES280" s="27"/>
      <c r="IET280" s="27"/>
      <c r="IEU280" s="27"/>
      <c r="IEV280" s="27"/>
      <c r="IEW280" s="27"/>
      <c r="IEX280" s="27"/>
      <c r="IEY280" s="27"/>
      <c r="IEZ280" s="27"/>
      <c r="IFA280" s="27"/>
      <c r="IFB280" s="27"/>
      <c r="IFC280" s="27"/>
      <c r="IFD280" s="27"/>
      <c r="IFE280" s="27"/>
      <c r="IFF280" s="27"/>
      <c r="IFG280" s="27"/>
      <c r="IFH280" s="27"/>
      <c r="IFI280" s="27"/>
      <c r="IFJ280" s="27"/>
      <c r="IFK280" s="27"/>
      <c r="IFL280" s="27"/>
      <c r="IFM280" s="27"/>
      <c r="IFN280" s="27"/>
      <c r="IFO280" s="27"/>
      <c r="IFP280" s="27"/>
      <c r="IFQ280" s="27"/>
      <c r="IFR280" s="27"/>
      <c r="IFS280" s="27"/>
      <c r="IFT280" s="27"/>
      <c r="IFU280" s="27"/>
      <c r="IFV280" s="27"/>
      <c r="IFW280" s="27"/>
      <c r="IFX280" s="27"/>
      <c r="IFY280" s="27"/>
      <c r="IFZ280" s="27"/>
      <c r="IGA280" s="27"/>
      <c r="IGB280" s="27"/>
      <c r="IGC280" s="27"/>
      <c r="IGD280" s="27"/>
      <c r="IGE280" s="27"/>
      <c r="IGF280" s="27"/>
      <c r="IGG280" s="27"/>
      <c r="IGH280" s="27"/>
      <c r="IGI280" s="27"/>
      <c r="IGJ280" s="27"/>
      <c r="IGK280" s="27"/>
      <c r="IGL280" s="27"/>
      <c r="IGM280" s="27"/>
      <c r="IGN280" s="27"/>
      <c r="IGO280" s="27"/>
      <c r="IGP280" s="27"/>
      <c r="IGQ280" s="27"/>
      <c r="IGR280" s="27"/>
      <c r="IGS280" s="27"/>
      <c r="IGT280" s="27"/>
      <c r="IGU280" s="27"/>
      <c r="IGV280" s="27"/>
      <c r="IGW280" s="27"/>
      <c r="IGX280" s="27"/>
      <c r="IGY280" s="27"/>
      <c r="IGZ280" s="27"/>
      <c r="IHA280" s="27"/>
      <c r="IHB280" s="27"/>
      <c r="IHC280" s="27"/>
      <c r="IHD280" s="27"/>
      <c r="IHE280" s="27"/>
      <c r="IHF280" s="27"/>
      <c r="IHG280" s="27"/>
      <c r="IHH280" s="27"/>
      <c r="IHI280" s="27"/>
      <c r="IHJ280" s="27"/>
      <c r="IHK280" s="27"/>
      <c r="IHL280" s="27"/>
      <c r="IHM280" s="27"/>
      <c r="IHN280" s="27"/>
      <c r="IHO280" s="27"/>
      <c r="IHP280" s="27"/>
      <c r="IHQ280" s="27"/>
      <c r="IHR280" s="27"/>
      <c r="IHS280" s="27"/>
      <c r="IHT280" s="27"/>
      <c r="IHU280" s="27"/>
      <c r="IHV280" s="27"/>
      <c r="IHW280" s="27"/>
      <c r="IHX280" s="27"/>
      <c r="IHY280" s="27"/>
      <c r="IHZ280" s="27"/>
      <c r="IIA280" s="27"/>
      <c r="IIB280" s="27"/>
      <c r="IIC280" s="27"/>
      <c r="IID280" s="27"/>
      <c r="IIE280" s="27"/>
      <c r="IIF280" s="27"/>
      <c r="IIG280" s="27"/>
      <c r="IIH280" s="27"/>
      <c r="III280" s="27"/>
      <c r="IIJ280" s="27"/>
      <c r="IIK280" s="27"/>
      <c r="IIL280" s="27"/>
      <c r="IIM280" s="27"/>
      <c r="IIN280" s="27"/>
      <c r="IIO280" s="27"/>
      <c r="IIP280" s="27"/>
      <c r="IIQ280" s="27"/>
      <c r="IIR280" s="27"/>
      <c r="IIS280" s="27"/>
      <c r="IIT280" s="27"/>
      <c r="IIU280" s="27"/>
      <c r="IIV280" s="27"/>
      <c r="IIW280" s="27"/>
      <c r="IIX280" s="27"/>
      <c r="IIY280" s="27"/>
      <c r="IIZ280" s="27"/>
      <c r="IJA280" s="27"/>
      <c r="IJB280" s="27"/>
      <c r="IJC280" s="27"/>
      <c r="IJD280" s="27"/>
      <c r="IJE280" s="27"/>
      <c r="IJF280" s="27"/>
      <c r="IJG280" s="27"/>
      <c r="IJH280" s="27"/>
      <c r="IJI280" s="27"/>
      <c r="IJJ280" s="27"/>
      <c r="IJK280" s="27"/>
      <c r="IJL280" s="27"/>
      <c r="IJM280" s="27"/>
      <c r="IJN280" s="27"/>
      <c r="IJO280" s="27"/>
      <c r="IJP280" s="27"/>
      <c r="IJQ280" s="27"/>
      <c r="IJR280" s="27"/>
      <c r="IJS280" s="27"/>
      <c r="IJT280" s="27"/>
      <c r="IJU280" s="27"/>
      <c r="IJV280" s="27"/>
      <c r="IJW280" s="27"/>
      <c r="IJX280" s="27"/>
      <c r="IJY280" s="27"/>
      <c r="IJZ280" s="27"/>
      <c r="IKA280" s="27"/>
      <c r="IKB280" s="27"/>
      <c r="IKC280" s="27"/>
      <c r="IKD280" s="27"/>
      <c r="IKE280" s="27"/>
      <c r="IKF280" s="27"/>
      <c r="IKG280" s="27"/>
      <c r="IKH280" s="27"/>
      <c r="IKI280" s="27"/>
      <c r="IKJ280" s="27"/>
      <c r="IKK280" s="27"/>
      <c r="IKL280" s="27"/>
      <c r="IKM280" s="27"/>
      <c r="IKN280" s="27"/>
      <c r="IKO280" s="27"/>
      <c r="IKP280" s="27"/>
      <c r="IKQ280" s="27"/>
      <c r="IKR280" s="27"/>
      <c r="IKS280" s="27"/>
      <c r="IKT280" s="27"/>
      <c r="IKU280" s="27"/>
      <c r="IKV280" s="27"/>
      <c r="IKW280" s="27"/>
      <c r="IKX280" s="27"/>
      <c r="IKY280" s="27"/>
      <c r="IKZ280" s="27"/>
      <c r="ILA280" s="27"/>
      <c r="ILB280" s="27"/>
      <c r="ILC280" s="27"/>
      <c r="ILD280" s="27"/>
      <c r="ILE280" s="27"/>
      <c r="ILF280" s="27"/>
      <c r="ILG280" s="27"/>
      <c r="ILH280" s="27"/>
      <c r="ILI280" s="27"/>
      <c r="ILJ280" s="27"/>
      <c r="ILK280" s="27"/>
      <c r="ILL280" s="27"/>
      <c r="ILM280" s="27"/>
      <c r="ILN280" s="27"/>
      <c r="ILO280" s="27"/>
      <c r="ILP280" s="27"/>
      <c r="ILQ280" s="27"/>
      <c r="ILR280" s="27"/>
      <c r="ILS280" s="27"/>
      <c r="ILT280" s="27"/>
      <c r="ILU280" s="27"/>
      <c r="ILV280" s="27"/>
      <c r="ILW280" s="27"/>
      <c r="ILX280" s="27"/>
      <c r="ILY280" s="27"/>
      <c r="ILZ280" s="27"/>
      <c r="IMA280" s="27"/>
      <c r="IMB280" s="27"/>
      <c r="IMC280" s="27"/>
      <c r="IMD280" s="27"/>
      <c r="IME280" s="27"/>
      <c r="IMF280" s="27"/>
      <c r="IMG280" s="27"/>
      <c r="IMH280" s="27"/>
      <c r="IMI280" s="27"/>
      <c r="IMJ280" s="27"/>
      <c r="IMK280" s="27"/>
      <c r="IML280" s="27"/>
      <c r="IMM280" s="27"/>
      <c r="IMN280" s="27"/>
      <c r="IMO280" s="27"/>
      <c r="IMP280" s="27"/>
      <c r="IMQ280" s="27"/>
      <c r="IMR280" s="27"/>
      <c r="IMS280" s="27"/>
      <c r="IMT280" s="27"/>
      <c r="IMU280" s="27"/>
      <c r="IMV280" s="27"/>
      <c r="IMW280" s="27"/>
      <c r="IMX280" s="27"/>
      <c r="IMY280" s="27"/>
      <c r="IMZ280" s="27"/>
      <c r="INA280" s="27"/>
      <c r="INB280" s="27"/>
      <c r="INC280" s="27"/>
      <c r="IND280" s="27"/>
      <c r="INE280" s="27"/>
      <c r="INF280" s="27"/>
      <c r="ING280" s="27"/>
      <c r="INH280" s="27"/>
      <c r="INI280" s="27"/>
      <c r="INJ280" s="27"/>
      <c r="INK280" s="27"/>
      <c r="INL280" s="27"/>
      <c r="INM280" s="27"/>
      <c r="INN280" s="27"/>
      <c r="INO280" s="27"/>
      <c r="INP280" s="27"/>
      <c r="INQ280" s="27"/>
      <c r="INR280" s="27"/>
      <c r="INS280" s="27"/>
      <c r="INT280" s="27"/>
      <c r="INU280" s="27"/>
      <c r="INV280" s="27"/>
      <c r="INW280" s="27"/>
      <c r="INX280" s="27"/>
      <c r="INY280" s="27"/>
      <c r="INZ280" s="27"/>
      <c r="IOA280" s="27"/>
      <c r="IOB280" s="27"/>
      <c r="IOC280" s="27"/>
      <c r="IOD280" s="27"/>
      <c r="IOE280" s="27"/>
      <c r="IOF280" s="27"/>
      <c r="IOG280" s="27"/>
      <c r="IOH280" s="27"/>
      <c r="IOI280" s="27"/>
      <c r="IOJ280" s="27"/>
      <c r="IOK280" s="27"/>
      <c r="IOL280" s="27"/>
      <c r="IOM280" s="27"/>
      <c r="ION280" s="27"/>
      <c r="IOO280" s="27"/>
      <c r="IOP280" s="27"/>
      <c r="IOQ280" s="27"/>
      <c r="IOR280" s="27"/>
      <c r="IOS280" s="27"/>
      <c r="IOT280" s="27"/>
      <c r="IOU280" s="27"/>
      <c r="IOV280" s="27"/>
      <c r="IOW280" s="27"/>
      <c r="IOX280" s="27"/>
      <c r="IOY280" s="27"/>
      <c r="IOZ280" s="27"/>
      <c r="IPA280" s="27"/>
      <c r="IPB280" s="27"/>
      <c r="IPC280" s="27"/>
      <c r="IPD280" s="27"/>
      <c r="IPE280" s="27"/>
      <c r="IPF280" s="27"/>
      <c r="IPG280" s="27"/>
      <c r="IPH280" s="27"/>
      <c r="IPI280" s="27"/>
      <c r="IPJ280" s="27"/>
      <c r="IPK280" s="27"/>
      <c r="IPL280" s="27"/>
      <c r="IPM280" s="27"/>
      <c r="IPN280" s="27"/>
      <c r="IPO280" s="27"/>
      <c r="IPP280" s="27"/>
      <c r="IPQ280" s="27"/>
      <c r="IPR280" s="27"/>
      <c r="IPS280" s="27"/>
      <c r="IPT280" s="27"/>
      <c r="IPU280" s="27"/>
      <c r="IPV280" s="27"/>
      <c r="IPW280" s="27"/>
      <c r="IPX280" s="27"/>
      <c r="IPY280" s="27"/>
      <c r="IPZ280" s="27"/>
      <c r="IQA280" s="27"/>
      <c r="IQB280" s="27"/>
      <c r="IQC280" s="27"/>
      <c r="IQD280" s="27"/>
      <c r="IQE280" s="27"/>
      <c r="IQF280" s="27"/>
      <c r="IQG280" s="27"/>
      <c r="IQH280" s="27"/>
      <c r="IQI280" s="27"/>
      <c r="IQJ280" s="27"/>
      <c r="IQK280" s="27"/>
      <c r="IQL280" s="27"/>
      <c r="IQM280" s="27"/>
      <c r="IQN280" s="27"/>
      <c r="IQO280" s="27"/>
      <c r="IQP280" s="27"/>
      <c r="IQQ280" s="27"/>
      <c r="IQR280" s="27"/>
      <c r="IQS280" s="27"/>
      <c r="IQT280" s="27"/>
      <c r="IQU280" s="27"/>
      <c r="IQV280" s="27"/>
      <c r="IQW280" s="27"/>
      <c r="IQX280" s="27"/>
      <c r="IQY280" s="27"/>
      <c r="IQZ280" s="27"/>
      <c r="IRA280" s="27"/>
      <c r="IRB280" s="27"/>
      <c r="IRC280" s="27"/>
      <c r="IRD280" s="27"/>
      <c r="IRE280" s="27"/>
      <c r="IRF280" s="27"/>
      <c r="IRG280" s="27"/>
      <c r="IRH280" s="27"/>
      <c r="IRI280" s="27"/>
      <c r="IRJ280" s="27"/>
      <c r="IRK280" s="27"/>
      <c r="IRL280" s="27"/>
      <c r="IRM280" s="27"/>
      <c r="IRN280" s="27"/>
      <c r="IRO280" s="27"/>
      <c r="IRP280" s="27"/>
      <c r="IRQ280" s="27"/>
      <c r="IRR280" s="27"/>
      <c r="IRS280" s="27"/>
      <c r="IRT280" s="27"/>
      <c r="IRU280" s="27"/>
      <c r="IRV280" s="27"/>
      <c r="IRW280" s="27"/>
      <c r="IRX280" s="27"/>
      <c r="IRY280" s="27"/>
      <c r="IRZ280" s="27"/>
      <c r="ISA280" s="27"/>
      <c r="ISB280" s="27"/>
      <c r="ISC280" s="27"/>
      <c r="ISD280" s="27"/>
      <c r="ISE280" s="27"/>
      <c r="ISF280" s="27"/>
      <c r="ISG280" s="27"/>
      <c r="ISH280" s="27"/>
      <c r="ISI280" s="27"/>
      <c r="ISJ280" s="27"/>
      <c r="ISK280" s="27"/>
      <c r="ISL280" s="27"/>
      <c r="ISM280" s="27"/>
      <c r="ISN280" s="27"/>
      <c r="ISO280" s="27"/>
      <c r="ISP280" s="27"/>
      <c r="ISQ280" s="27"/>
      <c r="ISR280" s="27"/>
      <c r="ISS280" s="27"/>
      <c r="IST280" s="27"/>
      <c r="ISU280" s="27"/>
      <c r="ISV280" s="27"/>
      <c r="ISW280" s="27"/>
      <c r="ISX280" s="27"/>
      <c r="ISY280" s="27"/>
      <c r="ISZ280" s="27"/>
      <c r="ITA280" s="27"/>
      <c r="ITB280" s="27"/>
      <c r="ITC280" s="27"/>
      <c r="ITD280" s="27"/>
      <c r="ITE280" s="27"/>
      <c r="ITF280" s="27"/>
      <c r="ITG280" s="27"/>
      <c r="ITH280" s="27"/>
      <c r="ITI280" s="27"/>
      <c r="ITJ280" s="27"/>
      <c r="ITK280" s="27"/>
      <c r="ITL280" s="27"/>
      <c r="ITM280" s="27"/>
      <c r="ITN280" s="27"/>
      <c r="ITO280" s="27"/>
      <c r="ITP280" s="27"/>
      <c r="ITQ280" s="27"/>
      <c r="ITR280" s="27"/>
      <c r="ITS280" s="27"/>
      <c r="ITT280" s="27"/>
      <c r="ITU280" s="27"/>
      <c r="ITV280" s="27"/>
      <c r="ITW280" s="27"/>
      <c r="ITX280" s="27"/>
      <c r="ITY280" s="27"/>
      <c r="ITZ280" s="27"/>
      <c r="IUA280" s="27"/>
      <c r="IUB280" s="27"/>
      <c r="IUC280" s="27"/>
      <c r="IUD280" s="27"/>
      <c r="IUE280" s="27"/>
      <c r="IUF280" s="27"/>
      <c r="IUG280" s="27"/>
      <c r="IUH280" s="27"/>
      <c r="IUI280" s="27"/>
      <c r="IUJ280" s="27"/>
      <c r="IUK280" s="27"/>
      <c r="IUL280" s="27"/>
      <c r="IUM280" s="27"/>
      <c r="IUN280" s="27"/>
      <c r="IUO280" s="27"/>
      <c r="IUP280" s="27"/>
      <c r="IUQ280" s="27"/>
      <c r="IUR280" s="27"/>
      <c r="IUS280" s="27"/>
      <c r="IUT280" s="27"/>
      <c r="IUU280" s="27"/>
      <c r="IUV280" s="27"/>
      <c r="IUW280" s="27"/>
      <c r="IUX280" s="27"/>
      <c r="IUY280" s="27"/>
      <c r="IUZ280" s="27"/>
      <c r="IVA280" s="27"/>
      <c r="IVB280" s="27"/>
      <c r="IVC280" s="27"/>
      <c r="IVD280" s="27"/>
      <c r="IVE280" s="27"/>
      <c r="IVF280" s="27"/>
      <c r="IVG280" s="27"/>
      <c r="IVH280" s="27"/>
      <c r="IVI280" s="27"/>
      <c r="IVJ280" s="27"/>
      <c r="IVK280" s="27"/>
      <c r="IVL280" s="27"/>
      <c r="IVM280" s="27"/>
      <c r="IVN280" s="27"/>
      <c r="IVO280" s="27"/>
      <c r="IVP280" s="27"/>
      <c r="IVQ280" s="27"/>
      <c r="IVR280" s="27"/>
      <c r="IVS280" s="27"/>
      <c r="IVT280" s="27"/>
      <c r="IVU280" s="27"/>
      <c r="IVV280" s="27"/>
      <c r="IVW280" s="27"/>
      <c r="IVX280" s="27"/>
      <c r="IVY280" s="27"/>
      <c r="IVZ280" s="27"/>
      <c r="IWA280" s="27"/>
      <c r="IWB280" s="27"/>
      <c r="IWC280" s="27"/>
      <c r="IWD280" s="27"/>
      <c r="IWE280" s="27"/>
      <c r="IWF280" s="27"/>
      <c r="IWG280" s="27"/>
      <c r="IWH280" s="27"/>
      <c r="IWI280" s="27"/>
      <c r="IWJ280" s="27"/>
      <c r="IWK280" s="27"/>
      <c r="IWL280" s="27"/>
      <c r="IWM280" s="27"/>
      <c r="IWN280" s="27"/>
      <c r="IWO280" s="27"/>
      <c r="IWP280" s="27"/>
      <c r="IWQ280" s="27"/>
      <c r="IWR280" s="27"/>
      <c r="IWS280" s="27"/>
      <c r="IWT280" s="27"/>
      <c r="IWU280" s="27"/>
      <c r="IWV280" s="27"/>
      <c r="IWW280" s="27"/>
      <c r="IWX280" s="27"/>
      <c r="IWY280" s="27"/>
      <c r="IWZ280" s="27"/>
      <c r="IXA280" s="27"/>
      <c r="IXB280" s="27"/>
      <c r="IXC280" s="27"/>
      <c r="IXD280" s="27"/>
      <c r="IXE280" s="27"/>
      <c r="IXF280" s="27"/>
      <c r="IXG280" s="27"/>
      <c r="IXH280" s="27"/>
      <c r="IXI280" s="27"/>
      <c r="IXJ280" s="27"/>
      <c r="IXK280" s="27"/>
      <c r="IXL280" s="27"/>
      <c r="IXM280" s="27"/>
      <c r="IXN280" s="27"/>
      <c r="IXO280" s="27"/>
      <c r="IXP280" s="27"/>
      <c r="IXQ280" s="27"/>
      <c r="IXR280" s="27"/>
      <c r="IXS280" s="27"/>
      <c r="IXT280" s="27"/>
      <c r="IXU280" s="27"/>
      <c r="IXV280" s="27"/>
      <c r="IXW280" s="27"/>
      <c r="IXX280" s="27"/>
      <c r="IXY280" s="27"/>
      <c r="IXZ280" s="27"/>
      <c r="IYA280" s="27"/>
      <c r="IYB280" s="27"/>
      <c r="IYC280" s="27"/>
      <c r="IYD280" s="27"/>
      <c r="IYE280" s="27"/>
      <c r="IYF280" s="27"/>
      <c r="IYG280" s="27"/>
      <c r="IYH280" s="27"/>
      <c r="IYI280" s="27"/>
      <c r="IYJ280" s="27"/>
      <c r="IYK280" s="27"/>
      <c r="IYL280" s="27"/>
      <c r="IYM280" s="27"/>
      <c r="IYN280" s="27"/>
      <c r="IYO280" s="27"/>
      <c r="IYP280" s="27"/>
      <c r="IYQ280" s="27"/>
      <c r="IYR280" s="27"/>
      <c r="IYS280" s="27"/>
      <c r="IYT280" s="27"/>
      <c r="IYU280" s="27"/>
      <c r="IYV280" s="27"/>
      <c r="IYW280" s="27"/>
      <c r="IYX280" s="27"/>
      <c r="IYY280" s="27"/>
      <c r="IYZ280" s="27"/>
      <c r="IZA280" s="27"/>
      <c r="IZB280" s="27"/>
      <c r="IZC280" s="27"/>
      <c r="IZD280" s="27"/>
      <c r="IZE280" s="27"/>
      <c r="IZF280" s="27"/>
      <c r="IZG280" s="27"/>
      <c r="IZH280" s="27"/>
      <c r="IZI280" s="27"/>
      <c r="IZJ280" s="27"/>
      <c r="IZK280" s="27"/>
      <c r="IZL280" s="27"/>
      <c r="IZM280" s="27"/>
      <c r="IZN280" s="27"/>
      <c r="IZO280" s="27"/>
      <c r="IZP280" s="27"/>
      <c r="IZQ280" s="27"/>
      <c r="IZR280" s="27"/>
      <c r="IZS280" s="27"/>
      <c r="IZT280" s="27"/>
      <c r="IZU280" s="27"/>
      <c r="IZV280" s="27"/>
      <c r="IZW280" s="27"/>
      <c r="IZX280" s="27"/>
      <c r="IZY280" s="27"/>
      <c r="IZZ280" s="27"/>
      <c r="JAA280" s="27"/>
      <c r="JAB280" s="27"/>
      <c r="JAC280" s="27"/>
      <c r="JAD280" s="27"/>
      <c r="JAE280" s="27"/>
      <c r="JAF280" s="27"/>
      <c r="JAG280" s="27"/>
      <c r="JAH280" s="27"/>
      <c r="JAI280" s="27"/>
      <c r="JAJ280" s="27"/>
      <c r="JAK280" s="27"/>
      <c r="JAL280" s="27"/>
      <c r="JAM280" s="27"/>
      <c r="JAN280" s="27"/>
      <c r="JAO280" s="27"/>
      <c r="JAP280" s="27"/>
      <c r="JAQ280" s="27"/>
      <c r="JAR280" s="27"/>
      <c r="JAS280" s="27"/>
      <c r="JAT280" s="27"/>
      <c r="JAU280" s="27"/>
      <c r="JAV280" s="27"/>
      <c r="JAW280" s="27"/>
      <c r="JAX280" s="27"/>
      <c r="JAY280" s="27"/>
      <c r="JAZ280" s="27"/>
      <c r="JBA280" s="27"/>
      <c r="JBB280" s="27"/>
      <c r="JBC280" s="27"/>
      <c r="JBD280" s="27"/>
      <c r="JBE280" s="27"/>
      <c r="JBF280" s="27"/>
      <c r="JBG280" s="27"/>
      <c r="JBH280" s="27"/>
      <c r="JBI280" s="27"/>
      <c r="JBJ280" s="27"/>
      <c r="JBK280" s="27"/>
      <c r="JBL280" s="27"/>
      <c r="JBM280" s="27"/>
      <c r="JBN280" s="27"/>
      <c r="JBO280" s="27"/>
      <c r="JBP280" s="27"/>
      <c r="JBQ280" s="27"/>
      <c r="JBR280" s="27"/>
      <c r="JBS280" s="27"/>
      <c r="JBT280" s="27"/>
      <c r="JBU280" s="27"/>
      <c r="JBV280" s="27"/>
      <c r="JBW280" s="27"/>
      <c r="JBX280" s="27"/>
      <c r="JBY280" s="27"/>
      <c r="JBZ280" s="27"/>
      <c r="JCA280" s="27"/>
      <c r="JCB280" s="27"/>
      <c r="JCC280" s="27"/>
      <c r="JCD280" s="27"/>
      <c r="JCE280" s="27"/>
      <c r="JCF280" s="27"/>
      <c r="JCG280" s="27"/>
      <c r="JCH280" s="27"/>
      <c r="JCI280" s="27"/>
      <c r="JCJ280" s="27"/>
      <c r="JCK280" s="27"/>
      <c r="JCL280" s="27"/>
      <c r="JCM280" s="27"/>
      <c r="JCN280" s="27"/>
      <c r="JCO280" s="27"/>
      <c r="JCP280" s="27"/>
      <c r="JCQ280" s="27"/>
      <c r="JCR280" s="27"/>
      <c r="JCS280" s="27"/>
      <c r="JCT280" s="27"/>
      <c r="JCU280" s="27"/>
      <c r="JCV280" s="27"/>
      <c r="JCW280" s="27"/>
      <c r="JCX280" s="27"/>
      <c r="JCY280" s="27"/>
      <c r="JCZ280" s="27"/>
      <c r="JDA280" s="27"/>
      <c r="JDB280" s="27"/>
      <c r="JDC280" s="27"/>
      <c r="JDD280" s="27"/>
      <c r="JDE280" s="27"/>
      <c r="JDF280" s="27"/>
      <c r="JDG280" s="27"/>
      <c r="JDH280" s="27"/>
      <c r="JDI280" s="27"/>
      <c r="JDJ280" s="27"/>
      <c r="JDK280" s="27"/>
      <c r="JDL280" s="27"/>
      <c r="JDM280" s="27"/>
      <c r="JDN280" s="27"/>
      <c r="JDO280" s="27"/>
      <c r="JDP280" s="27"/>
      <c r="JDQ280" s="27"/>
      <c r="JDR280" s="27"/>
      <c r="JDS280" s="27"/>
      <c r="JDT280" s="27"/>
      <c r="JDU280" s="27"/>
      <c r="JDV280" s="27"/>
      <c r="JDW280" s="27"/>
      <c r="JDX280" s="27"/>
      <c r="JDY280" s="27"/>
      <c r="JDZ280" s="27"/>
      <c r="JEA280" s="27"/>
      <c r="JEB280" s="27"/>
      <c r="JEC280" s="27"/>
      <c r="JED280" s="27"/>
      <c r="JEE280" s="27"/>
      <c r="JEF280" s="27"/>
      <c r="JEG280" s="27"/>
      <c r="JEH280" s="27"/>
      <c r="JEI280" s="27"/>
      <c r="JEJ280" s="27"/>
      <c r="JEK280" s="27"/>
      <c r="JEL280" s="27"/>
      <c r="JEM280" s="27"/>
      <c r="JEN280" s="27"/>
      <c r="JEO280" s="27"/>
      <c r="JEP280" s="27"/>
      <c r="JEQ280" s="27"/>
      <c r="JER280" s="27"/>
      <c r="JES280" s="27"/>
      <c r="JET280" s="27"/>
      <c r="JEU280" s="27"/>
      <c r="JEV280" s="27"/>
      <c r="JEW280" s="27"/>
      <c r="JEX280" s="27"/>
      <c r="JEY280" s="27"/>
      <c r="JEZ280" s="27"/>
      <c r="JFA280" s="27"/>
      <c r="JFB280" s="27"/>
      <c r="JFC280" s="27"/>
      <c r="JFD280" s="27"/>
      <c r="JFE280" s="27"/>
      <c r="JFF280" s="27"/>
      <c r="JFG280" s="27"/>
      <c r="JFH280" s="27"/>
      <c r="JFI280" s="27"/>
      <c r="JFJ280" s="27"/>
      <c r="JFK280" s="27"/>
      <c r="JFL280" s="27"/>
      <c r="JFM280" s="27"/>
      <c r="JFN280" s="27"/>
      <c r="JFO280" s="27"/>
      <c r="JFP280" s="27"/>
      <c r="JFQ280" s="27"/>
      <c r="JFR280" s="27"/>
      <c r="JFS280" s="27"/>
      <c r="JFT280" s="27"/>
      <c r="JFU280" s="27"/>
      <c r="JFV280" s="27"/>
      <c r="JFW280" s="27"/>
      <c r="JFX280" s="27"/>
      <c r="JFY280" s="27"/>
      <c r="JFZ280" s="27"/>
      <c r="JGA280" s="27"/>
      <c r="JGB280" s="27"/>
      <c r="JGC280" s="27"/>
      <c r="JGD280" s="27"/>
      <c r="JGE280" s="27"/>
      <c r="JGF280" s="27"/>
      <c r="JGG280" s="27"/>
      <c r="JGH280" s="27"/>
      <c r="JGI280" s="27"/>
      <c r="JGJ280" s="27"/>
      <c r="JGK280" s="27"/>
      <c r="JGL280" s="27"/>
      <c r="JGM280" s="27"/>
      <c r="JGN280" s="27"/>
      <c r="JGO280" s="27"/>
      <c r="JGP280" s="27"/>
      <c r="JGQ280" s="27"/>
      <c r="JGR280" s="27"/>
      <c r="JGS280" s="27"/>
      <c r="JGT280" s="27"/>
      <c r="JGU280" s="27"/>
      <c r="JGV280" s="27"/>
      <c r="JGW280" s="27"/>
      <c r="JGX280" s="27"/>
      <c r="JGY280" s="27"/>
      <c r="JGZ280" s="27"/>
      <c r="JHA280" s="27"/>
      <c r="JHB280" s="27"/>
      <c r="JHC280" s="27"/>
      <c r="JHD280" s="27"/>
      <c r="JHE280" s="27"/>
      <c r="JHF280" s="27"/>
      <c r="JHG280" s="27"/>
      <c r="JHH280" s="27"/>
      <c r="JHI280" s="27"/>
      <c r="JHJ280" s="27"/>
      <c r="JHK280" s="27"/>
      <c r="JHL280" s="27"/>
      <c r="JHM280" s="27"/>
      <c r="JHN280" s="27"/>
      <c r="JHO280" s="27"/>
      <c r="JHP280" s="27"/>
      <c r="JHQ280" s="27"/>
      <c r="JHR280" s="27"/>
      <c r="JHS280" s="27"/>
      <c r="JHT280" s="27"/>
      <c r="JHU280" s="27"/>
      <c r="JHV280" s="27"/>
      <c r="JHW280" s="27"/>
      <c r="JHX280" s="27"/>
      <c r="JHY280" s="27"/>
      <c r="JHZ280" s="27"/>
      <c r="JIA280" s="27"/>
      <c r="JIB280" s="27"/>
      <c r="JIC280" s="27"/>
      <c r="JID280" s="27"/>
      <c r="JIE280" s="27"/>
      <c r="JIF280" s="27"/>
      <c r="JIG280" s="27"/>
      <c r="JIH280" s="27"/>
      <c r="JII280" s="27"/>
      <c r="JIJ280" s="27"/>
      <c r="JIK280" s="27"/>
      <c r="JIL280" s="27"/>
      <c r="JIM280" s="27"/>
      <c r="JIN280" s="27"/>
      <c r="JIO280" s="27"/>
      <c r="JIP280" s="27"/>
      <c r="JIQ280" s="27"/>
      <c r="JIR280" s="27"/>
      <c r="JIS280" s="27"/>
      <c r="JIT280" s="27"/>
      <c r="JIU280" s="27"/>
      <c r="JIV280" s="27"/>
      <c r="JIW280" s="27"/>
      <c r="JIX280" s="27"/>
      <c r="JIY280" s="27"/>
      <c r="JIZ280" s="27"/>
      <c r="JJA280" s="27"/>
      <c r="JJB280" s="27"/>
      <c r="JJC280" s="27"/>
      <c r="JJD280" s="27"/>
      <c r="JJE280" s="27"/>
      <c r="JJF280" s="27"/>
      <c r="JJG280" s="27"/>
      <c r="JJH280" s="27"/>
      <c r="JJI280" s="27"/>
      <c r="JJJ280" s="27"/>
      <c r="JJK280" s="27"/>
      <c r="JJL280" s="27"/>
      <c r="JJM280" s="27"/>
      <c r="JJN280" s="27"/>
      <c r="JJO280" s="27"/>
      <c r="JJP280" s="27"/>
      <c r="JJQ280" s="27"/>
      <c r="JJR280" s="27"/>
      <c r="JJS280" s="27"/>
      <c r="JJT280" s="27"/>
      <c r="JJU280" s="27"/>
      <c r="JJV280" s="27"/>
      <c r="JJW280" s="27"/>
      <c r="JJX280" s="27"/>
      <c r="JJY280" s="27"/>
      <c r="JJZ280" s="27"/>
      <c r="JKA280" s="27"/>
      <c r="JKB280" s="27"/>
      <c r="JKC280" s="27"/>
      <c r="JKD280" s="27"/>
      <c r="JKE280" s="27"/>
      <c r="JKF280" s="27"/>
      <c r="JKG280" s="27"/>
      <c r="JKH280" s="27"/>
      <c r="JKI280" s="27"/>
      <c r="JKJ280" s="27"/>
      <c r="JKK280" s="27"/>
      <c r="JKL280" s="27"/>
      <c r="JKM280" s="27"/>
      <c r="JKN280" s="27"/>
      <c r="JKO280" s="27"/>
      <c r="JKP280" s="27"/>
      <c r="JKQ280" s="27"/>
      <c r="JKR280" s="27"/>
      <c r="JKS280" s="27"/>
      <c r="JKT280" s="27"/>
      <c r="JKU280" s="27"/>
      <c r="JKV280" s="27"/>
      <c r="JKW280" s="27"/>
      <c r="JKX280" s="27"/>
      <c r="JKY280" s="27"/>
      <c r="JKZ280" s="27"/>
      <c r="JLA280" s="27"/>
      <c r="JLB280" s="27"/>
      <c r="JLC280" s="27"/>
      <c r="JLD280" s="27"/>
      <c r="JLE280" s="27"/>
      <c r="JLF280" s="27"/>
      <c r="JLG280" s="27"/>
      <c r="JLH280" s="27"/>
      <c r="JLI280" s="27"/>
      <c r="JLJ280" s="27"/>
      <c r="JLK280" s="27"/>
      <c r="JLL280" s="27"/>
      <c r="JLM280" s="27"/>
      <c r="JLN280" s="27"/>
      <c r="JLO280" s="27"/>
      <c r="JLP280" s="27"/>
      <c r="JLQ280" s="27"/>
      <c r="JLR280" s="27"/>
      <c r="JLS280" s="27"/>
      <c r="JLT280" s="27"/>
      <c r="JLU280" s="27"/>
      <c r="JLV280" s="27"/>
      <c r="JLW280" s="27"/>
      <c r="JLX280" s="27"/>
      <c r="JLY280" s="27"/>
      <c r="JLZ280" s="27"/>
      <c r="JMA280" s="27"/>
      <c r="JMB280" s="27"/>
      <c r="JMC280" s="27"/>
      <c r="JMD280" s="27"/>
      <c r="JME280" s="27"/>
      <c r="JMF280" s="27"/>
      <c r="JMG280" s="27"/>
      <c r="JMH280" s="27"/>
      <c r="JMI280" s="27"/>
      <c r="JMJ280" s="27"/>
      <c r="JMK280" s="27"/>
      <c r="JML280" s="27"/>
      <c r="JMM280" s="27"/>
      <c r="JMN280" s="27"/>
      <c r="JMO280" s="27"/>
      <c r="JMP280" s="27"/>
      <c r="JMQ280" s="27"/>
      <c r="JMR280" s="27"/>
      <c r="JMS280" s="27"/>
      <c r="JMT280" s="27"/>
      <c r="JMU280" s="27"/>
      <c r="JMV280" s="27"/>
      <c r="JMW280" s="27"/>
      <c r="JMX280" s="27"/>
      <c r="JMY280" s="27"/>
      <c r="JMZ280" s="27"/>
      <c r="JNA280" s="27"/>
      <c r="JNB280" s="27"/>
      <c r="JNC280" s="27"/>
      <c r="JND280" s="27"/>
      <c r="JNE280" s="27"/>
      <c r="JNF280" s="27"/>
      <c r="JNG280" s="27"/>
      <c r="JNH280" s="27"/>
      <c r="JNI280" s="27"/>
      <c r="JNJ280" s="27"/>
      <c r="JNK280" s="27"/>
      <c r="JNL280" s="27"/>
      <c r="JNM280" s="27"/>
      <c r="JNN280" s="27"/>
      <c r="JNO280" s="27"/>
      <c r="JNP280" s="27"/>
      <c r="JNQ280" s="27"/>
      <c r="JNR280" s="27"/>
      <c r="JNS280" s="27"/>
      <c r="JNT280" s="27"/>
      <c r="JNU280" s="27"/>
      <c r="JNV280" s="27"/>
      <c r="JNW280" s="27"/>
      <c r="JNX280" s="27"/>
      <c r="JNY280" s="27"/>
      <c r="JNZ280" s="27"/>
      <c r="JOA280" s="27"/>
      <c r="JOB280" s="27"/>
      <c r="JOC280" s="27"/>
      <c r="JOD280" s="27"/>
      <c r="JOE280" s="27"/>
      <c r="JOF280" s="27"/>
      <c r="JOG280" s="27"/>
      <c r="JOH280" s="27"/>
      <c r="JOI280" s="27"/>
      <c r="JOJ280" s="27"/>
      <c r="JOK280" s="27"/>
      <c r="JOL280" s="27"/>
      <c r="JOM280" s="27"/>
      <c r="JON280" s="27"/>
      <c r="JOO280" s="27"/>
      <c r="JOP280" s="27"/>
      <c r="JOQ280" s="27"/>
      <c r="JOR280" s="27"/>
      <c r="JOS280" s="27"/>
      <c r="JOT280" s="27"/>
      <c r="JOU280" s="27"/>
      <c r="JOV280" s="27"/>
      <c r="JOW280" s="27"/>
      <c r="JOX280" s="27"/>
      <c r="JOY280" s="27"/>
      <c r="JOZ280" s="27"/>
      <c r="JPA280" s="27"/>
      <c r="JPB280" s="27"/>
      <c r="JPC280" s="27"/>
      <c r="JPD280" s="27"/>
      <c r="JPE280" s="27"/>
      <c r="JPF280" s="27"/>
      <c r="JPG280" s="27"/>
      <c r="JPH280" s="27"/>
      <c r="JPI280" s="27"/>
      <c r="JPJ280" s="27"/>
      <c r="JPK280" s="27"/>
      <c r="JPL280" s="27"/>
      <c r="JPM280" s="27"/>
      <c r="JPN280" s="27"/>
      <c r="JPO280" s="27"/>
      <c r="JPP280" s="27"/>
      <c r="JPQ280" s="27"/>
      <c r="JPR280" s="27"/>
      <c r="JPS280" s="27"/>
      <c r="JPT280" s="27"/>
      <c r="JPU280" s="27"/>
      <c r="JPV280" s="27"/>
      <c r="JPW280" s="27"/>
      <c r="JPX280" s="27"/>
      <c r="JPY280" s="27"/>
      <c r="JPZ280" s="27"/>
      <c r="JQA280" s="27"/>
      <c r="JQB280" s="27"/>
      <c r="JQC280" s="27"/>
      <c r="JQD280" s="27"/>
      <c r="JQE280" s="27"/>
      <c r="JQF280" s="27"/>
      <c r="JQG280" s="27"/>
      <c r="JQH280" s="27"/>
      <c r="JQI280" s="27"/>
      <c r="JQJ280" s="27"/>
      <c r="JQK280" s="27"/>
      <c r="JQL280" s="27"/>
      <c r="JQM280" s="27"/>
      <c r="JQN280" s="27"/>
      <c r="JQO280" s="27"/>
      <c r="JQP280" s="27"/>
      <c r="JQQ280" s="27"/>
      <c r="JQR280" s="27"/>
      <c r="JQS280" s="27"/>
      <c r="JQT280" s="27"/>
      <c r="JQU280" s="27"/>
      <c r="JQV280" s="27"/>
      <c r="JQW280" s="27"/>
      <c r="JQX280" s="27"/>
      <c r="JQY280" s="27"/>
      <c r="JQZ280" s="27"/>
      <c r="JRA280" s="27"/>
      <c r="JRB280" s="27"/>
      <c r="JRC280" s="27"/>
      <c r="JRD280" s="27"/>
      <c r="JRE280" s="27"/>
      <c r="JRF280" s="27"/>
      <c r="JRG280" s="27"/>
      <c r="JRH280" s="27"/>
      <c r="JRI280" s="27"/>
      <c r="JRJ280" s="27"/>
      <c r="JRK280" s="27"/>
      <c r="JRL280" s="27"/>
      <c r="JRM280" s="27"/>
      <c r="JRN280" s="27"/>
      <c r="JRO280" s="27"/>
      <c r="JRP280" s="27"/>
      <c r="JRQ280" s="27"/>
      <c r="JRR280" s="27"/>
      <c r="JRS280" s="27"/>
      <c r="JRT280" s="27"/>
      <c r="JRU280" s="27"/>
      <c r="JRV280" s="27"/>
      <c r="JRW280" s="27"/>
      <c r="JRX280" s="27"/>
      <c r="JRY280" s="27"/>
      <c r="JRZ280" s="27"/>
      <c r="JSA280" s="27"/>
      <c r="JSB280" s="27"/>
      <c r="JSC280" s="27"/>
      <c r="JSD280" s="27"/>
      <c r="JSE280" s="27"/>
      <c r="JSF280" s="27"/>
      <c r="JSG280" s="27"/>
      <c r="JSH280" s="27"/>
      <c r="JSI280" s="27"/>
      <c r="JSJ280" s="27"/>
      <c r="JSK280" s="27"/>
      <c r="JSL280" s="27"/>
      <c r="JSM280" s="27"/>
      <c r="JSN280" s="27"/>
      <c r="JSO280" s="27"/>
      <c r="JSP280" s="27"/>
      <c r="JSQ280" s="27"/>
      <c r="JSR280" s="27"/>
      <c r="JSS280" s="27"/>
      <c r="JST280" s="27"/>
      <c r="JSU280" s="27"/>
      <c r="JSV280" s="27"/>
      <c r="JSW280" s="27"/>
      <c r="JSX280" s="27"/>
      <c r="JSY280" s="27"/>
      <c r="JSZ280" s="27"/>
      <c r="JTA280" s="27"/>
      <c r="JTB280" s="27"/>
      <c r="JTC280" s="27"/>
      <c r="JTD280" s="27"/>
      <c r="JTE280" s="27"/>
      <c r="JTF280" s="27"/>
      <c r="JTG280" s="27"/>
      <c r="JTH280" s="27"/>
      <c r="JTI280" s="27"/>
      <c r="JTJ280" s="27"/>
      <c r="JTK280" s="27"/>
      <c r="JTL280" s="27"/>
      <c r="JTM280" s="27"/>
      <c r="JTN280" s="27"/>
      <c r="JTO280" s="27"/>
      <c r="JTP280" s="27"/>
      <c r="JTQ280" s="27"/>
      <c r="JTR280" s="27"/>
      <c r="JTS280" s="27"/>
      <c r="JTT280" s="27"/>
      <c r="JTU280" s="27"/>
      <c r="JTV280" s="27"/>
      <c r="JTW280" s="27"/>
      <c r="JTX280" s="27"/>
      <c r="JTY280" s="27"/>
      <c r="JTZ280" s="27"/>
      <c r="JUA280" s="27"/>
      <c r="JUB280" s="27"/>
      <c r="JUC280" s="27"/>
      <c r="JUD280" s="27"/>
      <c r="JUE280" s="27"/>
      <c r="JUF280" s="27"/>
      <c r="JUG280" s="27"/>
      <c r="JUH280" s="27"/>
      <c r="JUI280" s="27"/>
      <c r="JUJ280" s="27"/>
      <c r="JUK280" s="27"/>
      <c r="JUL280" s="27"/>
      <c r="JUM280" s="27"/>
      <c r="JUN280" s="27"/>
      <c r="JUO280" s="27"/>
      <c r="JUP280" s="27"/>
      <c r="JUQ280" s="27"/>
      <c r="JUR280" s="27"/>
      <c r="JUS280" s="27"/>
      <c r="JUT280" s="27"/>
      <c r="JUU280" s="27"/>
      <c r="JUV280" s="27"/>
      <c r="JUW280" s="27"/>
      <c r="JUX280" s="27"/>
      <c r="JUY280" s="27"/>
      <c r="JUZ280" s="27"/>
      <c r="JVA280" s="27"/>
      <c r="JVB280" s="27"/>
      <c r="JVC280" s="27"/>
      <c r="JVD280" s="27"/>
      <c r="JVE280" s="27"/>
      <c r="JVF280" s="27"/>
      <c r="JVG280" s="27"/>
      <c r="JVH280" s="27"/>
      <c r="JVI280" s="27"/>
      <c r="JVJ280" s="27"/>
      <c r="JVK280" s="27"/>
      <c r="JVL280" s="27"/>
      <c r="JVM280" s="27"/>
      <c r="JVN280" s="27"/>
      <c r="JVO280" s="27"/>
      <c r="JVP280" s="27"/>
      <c r="JVQ280" s="27"/>
      <c r="JVR280" s="27"/>
      <c r="JVS280" s="27"/>
      <c r="JVT280" s="27"/>
      <c r="JVU280" s="27"/>
      <c r="JVV280" s="27"/>
      <c r="JVW280" s="27"/>
      <c r="JVX280" s="27"/>
      <c r="JVY280" s="27"/>
      <c r="JVZ280" s="27"/>
      <c r="JWA280" s="27"/>
      <c r="JWB280" s="27"/>
      <c r="JWC280" s="27"/>
      <c r="JWD280" s="27"/>
      <c r="JWE280" s="27"/>
      <c r="JWF280" s="27"/>
      <c r="JWG280" s="27"/>
      <c r="JWH280" s="27"/>
      <c r="JWI280" s="27"/>
      <c r="JWJ280" s="27"/>
      <c r="JWK280" s="27"/>
      <c r="JWL280" s="27"/>
      <c r="JWM280" s="27"/>
      <c r="JWN280" s="27"/>
      <c r="JWO280" s="27"/>
      <c r="JWP280" s="27"/>
      <c r="JWQ280" s="27"/>
      <c r="JWR280" s="27"/>
      <c r="JWS280" s="27"/>
      <c r="JWT280" s="27"/>
      <c r="JWU280" s="27"/>
      <c r="JWV280" s="27"/>
      <c r="JWW280" s="27"/>
      <c r="JWX280" s="27"/>
      <c r="JWY280" s="27"/>
      <c r="JWZ280" s="27"/>
      <c r="JXA280" s="27"/>
      <c r="JXB280" s="27"/>
      <c r="JXC280" s="27"/>
      <c r="JXD280" s="27"/>
      <c r="JXE280" s="27"/>
      <c r="JXF280" s="27"/>
      <c r="JXG280" s="27"/>
      <c r="JXH280" s="27"/>
      <c r="JXI280" s="27"/>
      <c r="JXJ280" s="27"/>
      <c r="JXK280" s="27"/>
      <c r="JXL280" s="27"/>
      <c r="JXM280" s="27"/>
      <c r="JXN280" s="27"/>
      <c r="JXO280" s="27"/>
      <c r="JXP280" s="27"/>
      <c r="JXQ280" s="27"/>
      <c r="JXR280" s="27"/>
      <c r="JXS280" s="27"/>
      <c r="JXT280" s="27"/>
      <c r="JXU280" s="27"/>
      <c r="JXV280" s="27"/>
      <c r="JXW280" s="27"/>
      <c r="JXX280" s="27"/>
      <c r="JXY280" s="27"/>
      <c r="JXZ280" s="27"/>
      <c r="JYA280" s="27"/>
      <c r="JYB280" s="27"/>
      <c r="JYC280" s="27"/>
      <c r="JYD280" s="27"/>
      <c r="JYE280" s="27"/>
      <c r="JYF280" s="27"/>
      <c r="JYG280" s="27"/>
      <c r="JYH280" s="27"/>
      <c r="JYI280" s="27"/>
      <c r="JYJ280" s="27"/>
      <c r="JYK280" s="27"/>
      <c r="JYL280" s="27"/>
      <c r="JYM280" s="27"/>
      <c r="JYN280" s="27"/>
      <c r="JYO280" s="27"/>
      <c r="JYP280" s="27"/>
      <c r="JYQ280" s="27"/>
      <c r="JYR280" s="27"/>
      <c r="JYS280" s="27"/>
      <c r="JYT280" s="27"/>
      <c r="JYU280" s="27"/>
      <c r="JYV280" s="27"/>
      <c r="JYW280" s="27"/>
      <c r="JYX280" s="27"/>
      <c r="JYY280" s="27"/>
      <c r="JYZ280" s="27"/>
      <c r="JZA280" s="27"/>
      <c r="JZB280" s="27"/>
      <c r="JZC280" s="27"/>
      <c r="JZD280" s="27"/>
      <c r="JZE280" s="27"/>
      <c r="JZF280" s="27"/>
      <c r="JZG280" s="27"/>
      <c r="JZH280" s="27"/>
      <c r="JZI280" s="27"/>
      <c r="JZJ280" s="27"/>
      <c r="JZK280" s="27"/>
      <c r="JZL280" s="27"/>
      <c r="JZM280" s="27"/>
      <c r="JZN280" s="27"/>
      <c r="JZO280" s="27"/>
      <c r="JZP280" s="27"/>
      <c r="JZQ280" s="27"/>
      <c r="JZR280" s="27"/>
      <c r="JZS280" s="27"/>
      <c r="JZT280" s="27"/>
      <c r="JZU280" s="27"/>
      <c r="JZV280" s="27"/>
      <c r="JZW280" s="27"/>
      <c r="JZX280" s="27"/>
      <c r="JZY280" s="27"/>
      <c r="JZZ280" s="27"/>
      <c r="KAA280" s="27"/>
      <c r="KAB280" s="27"/>
      <c r="KAC280" s="27"/>
      <c r="KAD280" s="27"/>
      <c r="KAE280" s="27"/>
      <c r="KAF280" s="27"/>
      <c r="KAG280" s="27"/>
      <c r="KAH280" s="27"/>
      <c r="KAI280" s="27"/>
      <c r="KAJ280" s="27"/>
      <c r="KAK280" s="27"/>
      <c r="KAL280" s="27"/>
      <c r="KAM280" s="27"/>
      <c r="KAN280" s="27"/>
      <c r="KAO280" s="27"/>
      <c r="KAP280" s="27"/>
      <c r="KAQ280" s="27"/>
      <c r="KAR280" s="27"/>
      <c r="KAS280" s="27"/>
      <c r="KAT280" s="27"/>
      <c r="KAU280" s="27"/>
      <c r="KAV280" s="27"/>
      <c r="KAW280" s="27"/>
      <c r="KAX280" s="27"/>
      <c r="KAY280" s="27"/>
      <c r="KAZ280" s="27"/>
      <c r="KBA280" s="27"/>
      <c r="KBB280" s="27"/>
      <c r="KBC280" s="27"/>
      <c r="KBD280" s="27"/>
      <c r="KBE280" s="27"/>
      <c r="KBF280" s="27"/>
      <c r="KBG280" s="27"/>
      <c r="KBH280" s="27"/>
      <c r="KBI280" s="27"/>
      <c r="KBJ280" s="27"/>
      <c r="KBK280" s="27"/>
      <c r="KBL280" s="27"/>
      <c r="KBM280" s="27"/>
      <c r="KBN280" s="27"/>
      <c r="KBO280" s="27"/>
      <c r="KBP280" s="27"/>
      <c r="KBQ280" s="27"/>
      <c r="KBR280" s="27"/>
      <c r="KBS280" s="27"/>
      <c r="KBT280" s="27"/>
      <c r="KBU280" s="27"/>
      <c r="KBV280" s="27"/>
      <c r="KBW280" s="27"/>
      <c r="KBX280" s="27"/>
      <c r="KBY280" s="27"/>
      <c r="KBZ280" s="27"/>
      <c r="KCA280" s="27"/>
      <c r="KCB280" s="27"/>
      <c r="KCC280" s="27"/>
      <c r="KCD280" s="27"/>
      <c r="KCE280" s="27"/>
      <c r="KCF280" s="27"/>
      <c r="KCG280" s="27"/>
      <c r="KCH280" s="27"/>
      <c r="KCI280" s="27"/>
      <c r="KCJ280" s="27"/>
      <c r="KCK280" s="27"/>
      <c r="KCL280" s="27"/>
      <c r="KCM280" s="27"/>
      <c r="KCN280" s="27"/>
      <c r="KCO280" s="27"/>
      <c r="KCP280" s="27"/>
      <c r="KCQ280" s="27"/>
      <c r="KCR280" s="27"/>
      <c r="KCS280" s="27"/>
      <c r="KCT280" s="27"/>
      <c r="KCU280" s="27"/>
      <c r="KCV280" s="27"/>
      <c r="KCW280" s="27"/>
      <c r="KCX280" s="27"/>
      <c r="KCY280" s="27"/>
      <c r="KCZ280" s="27"/>
      <c r="KDA280" s="27"/>
      <c r="KDB280" s="27"/>
      <c r="KDC280" s="27"/>
      <c r="KDD280" s="27"/>
      <c r="KDE280" s="27"/>
      <c r="KDF280" s="27"/>
      <c r="KDG280" s="27"/>
      <c r="KDH280" s="27"/>
      <c r="KDI280" s="27"/>
      <c r="KDJ280" s="27"/>
      <c r="KDK280" s="27"/>
      <c r="KDL280" s="27"/>
      <c r="KDM280" s="27"/>
      <c r="KDN280" s="27"/>
      <c r="KDO280" s="27"/>
      <c r="KDP280" s="27"/>
      <c r="KDQ280" s="27"/>
      <c r="KDR280" s="27"/>
      <c r="KDS280" s="27"/>
      <c r="KDT280" s="27"/>
      <c r="KDU280" s="27"/>
      <c r="KDV280" s="27"/>
      <c r="KDW280" s="27"/>
      <c r="KDX280" s="27"/>
      <c r="KDY280" s="27"/>
      <c r="KDZ280" s="27"/>
      <c r="KEA280" s="27"/>
      <c r="KEB280" s="27"/>
      <c r="KEC280" s="27"/>
      <c r="KED280" s="27"/>
      <c r="KEE280" s="27"/>
      <c r="KEF280" s="27"/>
      <c r="KEG280" s="27"/>
      <c r="KEH280" s="27"/>
      <c r="KEI280" s="27"/>
      <c r="KEJ280" s="27"/>
      <c r="KEK280" s="27"/>
      <c r="KEL280" s="27"/>
      <c r="KEM280" s="27"/>
      <c r="KEN280" s="27"/>
      <c r="KEO280" s="27"/>
      <c r="KEP280" s="27"/>
      <c r="KEQ280" s="27"/>
      <c r="KER280" s="27"/>
      <c r="KES280" s="27"/>
      <c r="KET280" s="27"/>
      <c r="KEU280" s="27"/>
      <c r="KEV280" s="27"/>
      <c r="KEW280" s="27"/>
      <c r="KEX280" s="27"/>
      <c r="KEY280" s="27"/>
      <c r="KEZ280" s="27"/>
      <c r="KFA280" s="27"/>
      <c r="KFB280" s="27"/>
      <c r="KFC280" s="27"/>
      <c r="KFD280" s="27"/>
      <c r="KFE280" s="27"/>
      <c r="KFF280" s="27"/>
      <c r="KFG280" s="27"/>
      <c r="KFH280" s="27"/>
      <c r="KFI280" s="27"/>
      <c r="KFJ280" s="27"/>
      <c r="KFK280" s="27"/>
      <c r="KFL280" s="27"/>
      <c r="KFM280" s="27"/>
      <c r="KFN280" s="27"/>
      <c r="KFO280" s="27"/>
      <c r="KFP280" s="27"/>
      <c r="KFQ280" s="27"/>
      <c r="KFR280" s="27"/>
      <c r="KFS280" s="27"/>
      <c r="KFT280" s="27"/>
      <c r="KFU280" s="27"/>
      <c r="KFV280" s="27"/>
      <c r="KFW280" s="27"/>
      <c r="KFX280" s="27"/>
      <c r="KFY280" s="27"/>
      <c r="KFZ280" s="27"/>
      <c r="KGA280" s="27"/>
      <c r="KGB280" s="27"/>
      <c r="KGC280" s="27"/>
      <c r="KGD280" s="27"/>
      <c r="KGE280" s="27"/>
      <c r="KGF280" s="27"/>
      <c r="KGG280" s="27"/>
      <c r="KGH280" s="27"/>
      <c r="KGI280" s="27"/>
      <c r="KGJ280" s="27"/>
      <c r="KGK280" s="27"/>
      <c r="KGL280" s="27"/>
      <c r="KGM280" s="27"/>
      <c r="KGN280" s="27"/>
      <c r="KGO280" s="27"/>
      <c r="KGP280" s="27"/>
      <c r="KGQ280" s="27"/>
      <c r="KGR280" s="27"/>
      <c r="KGS280" s="27"/>
      <c r="KGT280" s="27"/>
      <c r="KGU280" s="27"/>
      <c r="KGV280" s="27"/>
      <c r="KGW280" s="27"/>
      <c r="KGX280" s="27"/>
      <c r="KGY280" s="27"/>
      <c r="KGZ280" s="27"/>
      <c r="KHA280" s="27"/>
      <c r="KHB280" s="27"/>
      <c r="KHC280" s="27"/>
      <c r="KHD280" s="27"/>
      <c r="KHE280" s="27"/>
      <c r="KHF280" s="27"/>
      <c r="KHG280" s="27"/>
      <c r="KHH280" s="27"/>
      <c r="KHI280" s="27"/>
      <c r="KHJ280" s="27"/>
      <c r="KHK280" s="27"/>
      <c r="KHL280" s="27"/>
      <c r="KHM280" s="27"/>
      <c r="KHN280" s="27"/>
      <c r="KHO280" s="27"/>
      <c r="KHP280" s="27"/>
      <c r="KHQ280" s="27"/>
      <c r="KHR280" s="27"/>
      <c r="KHS280" s="27"/>
      <c r="KHT280" s="27"/>
      <c r="KHU280" s="27"/>
      <c r="KHV280" s="27"/>
      <c r="KHW280" s="27"/>
      <c r="KHX280" s="27"/>
      <c r="KHY280" s="27"/>
      <c r="KHZ280" s="27"/>
      <c r="KIA280" s="27"/>
      <c r="KIB280" s="27"/>
      <c r="KIC280" s="27"/>
      <c r="KID280" s="27"/>
      <c r="KIE280" s="27"/>
      <c r="KIF280" s="27"/>
      <c r="KIG280" s="27"/>
      <c r="KIH280" s="27"/>
      <c r="KII280" s="27"/>
      <c r="KIJ280" s="27"/>
      <c r="KIK280" s="27"/>
      <c r="KIL280" s="27"/>
      <c r="KIM280" s="27"/>
      <c r="KIN280" s="27"/>
      <c r="KIO280" s="27"/>
      <c r="KIP280" s="27"/>
      <c r="KIQ280" s="27"/>
      <c r="KIR280" s="27"/>
      <c r="KIS280" s="27"/>
      <c r="KIT280" s="27"/>
      <c r="KIU280" s="27"/>
      <c r="KIV280" s="27"/>
      <c r="KIW280" s="27"/>
      <c r="KIX280" s="27"/>
      <c r="KIY280" s="27"/>
      <c r="KIZ280" s="27"/>
      <c r="KJA280" s="27"/>
      <c r="KJB280" s="27"/>
      <c r="KJC280" s="27"/>
      <c r="KJD280" s="27"/>
      <c r="KJE280" s="27"/>
      <c r="KJF280" s="27"/>
      <c r="KJG280" s="27"/>
      <c r="KJH280" s="27"/>
      <c r="KJI280" s="27"/>
      <c r="KJJ280" s="27"/>
      <c r="KJK280" s="27"/>
      <c r="KJL280" s="27"/>
      <c r="KJM280" s="27"/>
      <c r="KJN280" s="27"/>
      <c r="KJO280" s="27"/>
      <c r="KJP280" s="27"/>
      <c r="KJQ280" s="27"/>
      <c r="KJR280" s="27"/>
      <c r="KJS280" s="27"/>
      <c r="KJT280" s="27"/>
      <c r="KJU280" s="27"/>
      <c r="KJV280" s="27"/>
      <c r="KJW280" s="27"/>
      <c r="KJX280" s="27"/>
      <c r="KJY280" s="27"/>
      <c r="KJZ280" s="27"/>
      <c r="KKA280" s="27"/>
      <c r="KKB280" s="27"/>
      <c r="KKC280" s="27"/>
      <c r="KKD280" s="27"/>
      <c r="KKE280" s="27"/>
      <c r="KKF280" s="27"/>
      <c r="KKG280" s="27"/>
      <c r="KKH280" s="27"/>
      <c r="KKI280" s="27"/>
      <c r="KKJ280" s="27"/>
      <c r="KKK280" s="27"/>
      <c r="KKL280" s="27"/>
      <c r="KKM280" s="27"/>
      <c r="KKN280" s="27"/>
      <c r="KKO280" s="27"/>
      <c r="KKP280" s="27"/>
      <c r="KKQ280" s="27"/>
      <c r="KKR280" s="27"/>
      <c r="KKS280" s="27"/>
      <c r="KKT280" s="27"/>
      <c r="KKU280" s="27"/>
      <c r="KKV280" s="27"/>
      <c r="KKW280" s="27"/>
      <c r="KKX280" s="27"/>
      <c r="KKY280" s="27"/>
      <c r="KKZ280" s="27"/>
      <c r="KLA280" s="27"/>
      <c r="KLB280" s="27"/>
      <c r="KLC280" s="27"/>
      <c r="KLD280" s="27"/>
      <c r="KLE280" s="27"/>
      <c r="KLF280" s="27"/>
      <c r="KLG280" s="27"/>
      <c r="KLH280" s="27"/>
      <c r="KLI280" s="27"/>
      <c r="KLJ280" s="27"/>
      <c r="KLK280" s="27"/>
      <c r="KLL280" s="27"/>
      <c r="KLM280" s="27"/>
      <c r="KLN280" s="27"/>
      <c r="KLO280" s="27"/>
      <c r="KLP280" s="27"/>
      <c r="KLQ280" s="27"/>
      <c r="KLR280" s="27"/>
      <c r="KLS280" s="27"/>
      <c r="KLT280" s="27"/>
      <c r="KLU280" s="27"/>
      <c r="KLV280" s="27"/>
      <c r="KLW280" s="27"/>
      <c r="KLX280" s="27"/>
      <c r="KLY280" s="27"/>
      <c r="KLZ280" s="27"/>
      <c r="KMA280" s="27"/>
      <c r="KMB280" s="27"/>
      <c r="KMC280" s="27"/>
      <c r="KMD280" s="27"/>
      <c r="KME280" s="27"/>
      <c r="KMF280" s="27"/>
      <c r="KMG280" s="27"/>
      <c r="KMH280" s="27"/>
      <c r="KMI280" s="27"/>
      <c r="KMJ280" s="27"/>
      <c r="KMK280" s="27"/>
      <c r="KML280" s="27"/>
      <c r="KMM280" s="27"/>
      <c r="KMN280" s="27"/>
      <c r="KMO280" s="27"/>
      <c r="KMP280" s="27"/>
      <c r="KMQ280" s="27"/>
      <c r="KMR280" s="27"/>
      <c r="KMS280" s="27"/>
      <c r="KMT280" s="27"/>
      <c r="KMU280" s="27"/>
      <c r="KMV280" s="27"/>
      <c r="KMW280" s="27"/>
      <c r="KMX280" s="27"/>
      <c r="KMY280" s="27"/>
      <c r="KMZ280" s="27"/>
      <c r="KNA280" s="27"/>
      <c r="KNB280" s="27"/>
      <c r="KNC280" s="27"/>
      <c r="KND280" s="27"/>
      <c r="KNE280" s="27"/>
      <c r="KNF280" s="27"/>
      <c r="KNG280" s="27"/>
      <c r="KNH280" s="27"/>
      <c r="KNI280" s="27"/>
      <c r="KNJ280" s="27"/>
      <c r="KNK280" s="27"/>
      <c r="KNL280" s="27"/>
      <c r="KNM280" s="27"/>
      <c r="KNN280" s="27"/>
      <c r="KNO280" s="27"/>
      <c r="KNP280" s="27"/>
      <c r="KNQ280" s="27"/>
      <c r="KNR280" s="27"/>
      <c r="KNS280" s="27"/>
      <c r="KNT280" s="27"/>
      <c r="KNU280" s="27"/>
      <c r="KNV280" s="27"/>
      <c r="KNW280" s="27"/>
      <c r="KNX280" s="27"/>
      <c r="KNY280" s="27"/>
      <c r="KNZ280" s="27"/>
      <c r="KOA280" s="27"/>
      <c r="KOB280" s="27"/>
      <c r="KOC280" s="27"/>
      <c r="KOD280" s="27"/>
      <c r="KOE280" s="27"/>
      <c r="KOF280" s="27"/>
      <c r="KOG280" s="27"/>
      <c r="KOH280" s="27"/>
      <c r="KOI280" s="27"/>
      <c r="KOJ280" s="27"/>
      <c r="KOK280" s="27"/>
      <c r="KOL280" s="27"/>
      <c r="KOM280" s="27"/>
      <c r="KON280" s="27"/>
      <c r="KOO280" s="27"/>
      <c r="KOP280" s="27"/>
      <c r="KOQ280" s="27"/>
      <c r="KOR280" s="27"/>
      <c r="KOS280" s="27"/>
      <c r="KOT280" s="27"/>
      <c r="KOU280" s="27"/>
      <c r="KOV280" s="27"/>
      <c r="KOW280" s="27"/>
      <c r="KOX280" s="27"/>
      <c r="KOY280" s="27"/>
      <c r="KOZ280" s="27"/>
      <c r="KPA280" s="27"/>
      <c r="KPB280" s="27"/>
      <c r="KPC280" s="27"/>
      <c r="KPD280" s="27"/>
      <c r="KPE280" s="27"/>
      <c r="KPF280" s="27"/>
      <c r="KPG280" s="27"/>
      <c r="KPH280" s="27"/>
      <c r="KPI280" s="27"/>
      <c r="KPJ280" s="27"/>
      <c r="KPK280" s="27"/>
      <c r="KPL280" s="27"/>
      <c r="KPM280" s="27"/>
      <c r="KPN280" s="27"/>
      <c r="KPO280" s="27"/>
      <c r="KPP280" s="27"/>
      <c r="KPQ280" s="27"/>
      <c r="KPR280" s="27"/>
      <c r="KPS280" s="27"/>
      <c r="KPT280" s="27"/>
      <c r="KPU280" s="27"/>
      <c r="KPV280" s="27"/>
      <c r="KPW280" s="27"/>
      <c r="KPX280" s="27"/>
      <c r="KPY280" s="27"/>
      <c r="KPZ280" s="27"/>
      <c r="KQA280" s="27"/>
      <c r="KQB280" s="27"/>
      <c r="KQC280" s="27"/>
      <c r="KQD280" s="27"/>
      <c r="KQE280" s="27"/>
      <c r="KQF280" s="27"/>
      <c r="KQG280" s="27"/>
      <c r="KQH280" s="27"/>
      <c r="KQI280" s="27"/>
      <c r="KQJ280" s="27"/>
      <c r="KQK280" s="27"/>
      <c r="KQL280" s="27"/>
      <c r="KQM280" s="27"/>
      <c r="KQN280" s="27"/>
      <c r="KQO280" s="27"/>
      <c r="KQP280" s="27"/>
      <c r="KQQ280" s="27"/>
      <c r="KQR280" s="27"/>
      <c r="KQS280" s="27"/>
      <c r="KQT280" s="27"/>
      <c r="KQU280" s="27"/>
      <c r="KQV280" s="27"/>
      <c r="KQW280" s="27"/>
      <c r="KQX280" s="27"/>
      <c r="KQY280" s="27"/>
      <c r="KQZ280" s="27"/>
      <c r="KRA280" s="27"/>
      <c r="KRB280" s="27"/>
      <c r="KRC280" s="27"/>
      <c r="KRD280" s="27"/>
      <c r="KRE280" s="27"/>
      <c r="KRF280" s="27"/>
      <c r="KRG280" s="27"/>
      <c r="KRH280" s="27"/>
      <c r="KRI280" s="27"/>
      <c r="KRJ280" s="27"/>
      <c r="KRK280" s="27"/>
      <c r="KRL280" s="27"/>
      <c r="KRM280" s="27"/>
      <c r="KRN280" s="27"/>
      <c r="KRO280" s="27"/>
      <c r="KRP280" s="27"/>
      <c r="KRQ280" s="27"/>
      <c r="KRR280" s="27"/>
      <c r="KRS280" s="27"/>
      <c r="KRT280" s="27"/>
      <c r="KRU280" s="27"/>
      <c r="KRV280" s="27"/>
      <c r="KRW280" s="27"/>
      <c r="KRX280" s="27"/>
      <c r="KRY280" s="27"/>
      <c r="KRZ280" s="27"/>
      <c r="KSA280" s="27"/>
      <c r="KSB280" s="27"/>
      <c r="KSC280" s="27"/>
      <c r="KSD280" s="27"/>
      <c r="KSE280" s="27"/>
      <c r="KSF280" s="27"/>
      <c r="KSG280" s="27"/>
      <c r="KSH280" s="27"/>
      <c r="KSI280" s="27"/>
      <c r="KSJ280" s="27"/>
      <c r="KSK280" s="27"/>
      <c r="KSL280" s="27"/>
      <c r="KSM280" s="27"/>
      <c r="KSN280" s="27"/>
      <c r="KSO280" s="27"/>
      <c r="KSP280" s="27"/>
      <c r="KSQ280" s="27"/>
      <c r="KSR280" s="27"/>
      <c r="KSS280" s="27"/>
      <c r="KST280" s="27"/>
      <c r="KSU280" s="27"/>
      <c r="KSV280" s="27"/>
      <c r="KSW280" s="27"/>
      <c r="KSX280" s="27"/>
      <c r="KSY280" s="27"/>
      <c r="KSZ280" s="27"/>
      <c r="KTA280" s="27"/>
      <c r="KTB280" s="27"/>
      <c r="KTC280" s="27"/>
      <c r="KTD280" s="27"/>
      <c r="KTE280" s="27"/>
      <c r="KTF280" s="27"/>
      <c r="KTG280" s="27"/>
      <c r="KTH280" s="27"/>
      <c r="KTI280" s="27"/>
      <c r="KTJ280" s="27"/>
      <c r="KTK280" s="27"/>
      <c r="KTL280" s="27"/>
      <c r="KTM280" s="27"/>
      <c r="KTN280" s="27"/>
      <c r="KTO280" s="27"/>
      <c r="KTP280" s="27"/>
      <c r="KTQ280" s="27"/>
      <c r="KTR280" s="27"/>
      <c r="KTS280" s="27"/>
      <c r="KTT280" s="27"/>
      <c r="KTU280" s="27"/>
      <c r="KTV280" s="27"/>
      <c r="KTW280" s="27"/>
      <c r="KTX280" s="27"/>
      <c r="KTY280" s="27"/>
      <c r="KTZ280" s="27"/>
      <c r="KUA280" s="27"/>
      <c r="KUB280" s="27"/>
      <c r="KUC280" s="27"/>
      <c r="KUD280" s="27"/>
      <c r="KUE280" s="27"/>
      <c r="KUF280" s="27"/>
      <c r="KUG280" s="27"/>
      <c r="KUH280" s="27"/>
      <c r="KUI280" s="27"/>
      <c r="KUJ280" s="27"/>
      <c r="KUK280" s="27"/>
      <c r="KUL280" s="27"/>
      <c r="KUM280" s="27"/>
      <c r="KUN280" s="27"/>
      <c r="KUO280" s="27"/>
      <c r="KUP280" s="27"/>
      <c r="KUQ280" s="27"/>
      <c r="KUR280" s="27"/>
      <c r="KUS280" s="27"/>
      <c r="KUT280" s="27"/>
      <c r="KUU280" s="27"/>
      <c r="KUV280" s="27"/>
      <c r="KUW280" s="27"/>
      <c r="KUX280" s="27"/>
      <c r="KUY280" s="27"/>
      <c r="KUZ280" s="27"/>
      <c r="KVA280" s="27"/>
      <c r="KVB280" s="27"/>
      <c r="KVC280" s="27"/>
      <c r="KVD280" s="27"/>
      <c r="KVE280" s="27"/>
      <c r="KVF280" s="27"/>
      <c r="KVG280" s="27"/>
      <c r="KVH280" s="27"/>
      <c r="KVI280" s="27"/>
      <c r="KVJ280" s="27"/>
      <c r="KVK280" s="27"/>
      <c r="KVL280" s="27"/>
      <c r="KVM280" s="27"/>
      <c r="KVN280" s="27"/>
      <c r="KVO280" s="27"/>
      <c r="KVP280" s="27"/>
      <c r="KVQ280" s="27"/>
      <c r="KVR280" s="27"/>
      <c r="KVS280" s="27"/>
      <c r="KVT280" s="27"/>
      <c r="KVU280" s="27"/>
      <c r="KVV280" s="27"/>
      <c r="KVW280" s="27"/>
      <c r="KVX280" s="27"/>
      <c r="KVY280" s="27"/>
      <c r="KVZ280" s="27"/>
      <c r="KWA280" s="27"/>
      <c r="KWB280" s="27"/>
      <c r="KWC280" s="27"/>
      <c r="KWD280" s="27"/>
      <c r="KWE280" s="27"/>
      <c r="KWF280" s="27"/>
      <c r="KWG280" s="27"/>
      <c r="KWH280" s="27"/>
      <c r="KWI280" s="27"/>
      <c r="KWJ280" s="27"/>
      <c r="KWK280" s="27"/>
      <c r="KWL280" s="27"/>
      <c r="KWM280" s="27"/>
      <c r="KWN280" s="27"/>
      <c r="KWO280" s="27"/>
      <c r="KWP280" s="27"/>
      <c r="KWQ280" s="27"/>
      <c r="KWR280" s="27"/>
      <c r="KWS280" s="27"/>
      <c r="KWT280" s="27"/>
      <c r="KWU280" s="27"/>
      <c r="KWV280" s="27"/>
      <c r="KWW280" s="27"/>
      <c r="KWX280" s="27"/>
      <c r="KWY280" s="27"/>
      <c r="KWZ280" s="27"/>
      <c r="KXA280" s="27"/>
      <c r="KXB280" s="27"/>
      <c r="KXC280" s="27"/>
      <c r="KXD280" s="27"/>
      <c r="KXE280" s="27"/>
      <c r="KXF280" s="27"/>
      <c r="KXG280" s="27"/>
      <c r="KXH280" s="27"/>
      <c r="KXI280" s="27"/>
      <c r="KXJ280" s="27"/>
      <c r="KXK280" s="27"/>
      <c r="KXL280" s="27"/>
      <c r="KXM280" s="27"/>
      <c r="KXN280" s="27"/>
      <c r="KXO280" s="27"/>
      <c r="KXP280" s="27"/>
      <c r="KXQ280" s="27"/>
      <c r="KXR280" s="27"/>
      <c r="KXS280" s="27"/>
      <c r="KXT280" s="27"/>
      <c r="KXU280" s="27"/>
      <c r="KXV280" s="27"/>
      <c r="KXW280" s="27"/>
      <c r="KXX280" s="27"/>
      <c r="KXY280" s="27"/>
      <c r="KXZ280" s="27"/>
      <c r="KYA280" s="27"/>
      <c r="KYB280" s="27"/>
      <c r="KYC280" s="27"/>
      <c r="KYD280" s="27"/>
      <c r="KYE280" s="27"/>
      <c r="KYF280" s="27"/>
      <c r="KYG280" s="27"/>
      <c r="KYH280" s="27"/>
      <c r="KYI280" s="27"/>
      <c r="KYJ280" s="27"/>
      <c r="KYK280" s="27"/>
      <c r="KYL280" s="27"/>
      <c r="KYM280" s="27"/>
      <c r="KYN280" s="27"/>
      <c r="KYO280" s="27"/>
      <c r="KYP280" s="27"/>
      <c r="KYQ280" s="27"/>
      <c r="KYR280" s="27"/>
      <c r="KYS280" s="27"/>
      <c r="KYT280" s="27"/>
      <c r="KYU280" s="27"/>
      <c r="KYV280" s="27"/>
      <c r="KYW280" s="27"/>
      <c r="KYX280" s="27"/>
      <c r="KYY280" s="27"/>
      <c r="KYZ280" s="27"/>
      <c r="KZA280" s="27"/>
      <c r="KZB280" s="27"/>
      <c r="KZC280" s="27"/>
      <c r="KZD280" s="27"/>
      <c r="KZE280" s="27"/>
      <c r="KZF280" s="27"/>
      <c r="KZG280" s="27"/>
      <c r="KZH280" s="27"/>
      <c r="KZI280" s="27"/>
      <c r="KZJ280" s="27"/>
      <c r="KZK280" s="27"/>
      <c r="KZL280" s="27"/>
      <c r="KZM280" s="27"/>
      <c r="KZN280" s="27"/>
      <c r="KZO280" s="27"/>
      <c r="KZP280" s="27"/>
      <c r="KZQ280" s="27"/>
      <c r="KZR280" s="27"/>
      <c r="KZS280" s="27"/>
      <c r="KZT280" s="27"/>
      <c r="KZU280" s="27"/>
      <c r="KZV280" s="27"/>
      <c r="KZW280" s="27"/>
      <c r="KZX280" s="27"/>
      <c r="KZY280" s="27"/>
      <c r="KZZ280" s="27"/>
      <c r="LAA280" s="27"/>
      <c r="LAB280" s="27"/>
      <c r="LAC280" s="27"/>
      <c r="LAD280" s="27"/>
      <c r="LAE280" s="27"/>
      <c r="LAF280" s="27"/>
      <c r="LAG280" s="27"/>
      <c r="LAH280" s="27"/>
      <c r="LAI280" s="27"/>
      <c r="LAJ280" s="27"/>
      <c r="LAK280" s="27"/>
      <c r="LAL280" s="27"/>
      <c r="LAM280" s="27"/>
      <c r="LAN280" s="27"/>
      <c r="LAO280" s="27"/>
      <c r="LAP280" s="27"/>
      <c r="LAQ280" s="27"/>
      <c r="LAR280" s="27"/>
      <c r="LAS280" s="27"/>
      <c r="LAT280" s="27"/>
      <c r="LAU280" s="27"/>
      <c r="LAV280" s="27"/>
      <c r="LAW280" s="27"/>
      <c r="LAX280" s="27"/>
      <c r="LAY280" s="27"/>
      <c r="LAZ280" s="27"/>
      <c r="LBA280" s="27"/>
      <c r="LBB280" s="27"/>
      <c r="LBC280" s="27"/>
      <c r="LBD280" s="27"/>
      <c r="LBE280" s="27"/>
      <c r="LBF280" s="27"/>
      <c r="LBG280" s="27"/>
      <c r="LBH280" s="27"/>
      <c r="LBI280" s="27"/>
      <c r="LBJ280" s="27"/>
      <c r="LBK280" s="27"/>
      <c r="LBL280" s="27"/>
      <c r="LBM280" s="27"/>
      <c r="LBN280" s="27"/>
      <c r="LBO280" s="27"/>
      <c r="LBP280" s="27"/>
      <c r="LBQ280" s="27"/>
      <c r="LBR280" s="27"/>
      <c r="LBS280" s="27"/>
      <c r="LBT280" s="27"/>
      <c r="LBU280" s="27"/>
      <c r="LBV280" s="27"/>
      <c r="LBW280" s="27"/>
      <c r="LBX280" s="27"/>
      <c r="LBY280" s="27"/>
      <c r="LBZ280" s="27"/>
      <c r="LCA280" s="27"/>
      <c r="LCB280" s="27"/>
      <c r="LCC280" s="27"/>
      <c r="LCD280" s="27"/>
      <c r="LCE280" s="27"/>
      <c r="LCF280" s="27"/>
      <c r="LCG280" s="27"/>
      <c r="LCH280" s="27"/>
      <c r="LCI280" s="27"/>
      <c r="LCJ280" s="27"/>
      <c r="LCK280" s="27"/>
      <c r="LCL280" s="27"/>
      <c r="LCM280" s="27"/>
      <c r="LCN280" s="27"/>
      <c r="LCO280" s="27"/>
      <c r="LCP280" s="27"/>
      <c r="LCQ280" s="27"/>
      <c r="LCR280" s="27"/>
      <c r="LCS280" s="27"/>
      <c r="LCT280" s="27"/>
      <c r="LCU280" s="27"/>
      <c r="LCV280" s="27"/>
      <c r="LCW280" s="27"/>
      <c r="LCX280" s="27"/>
      <c r="LCY280" s="27"/>
      <c r="LCZ280" s="27"/>
      <c r="LDA280" s="27"/>
      <c r="LDB280" s="27"/>
      <c r="LDC280" s="27"/>
      <c r="LDD280" s="27"/>
      <c r="LDE280" s="27"/>
      <c r="LDF280" s="27"/>
      <c r="LDG280" s="27"/>
      <c r="LDH280" s="27"/>
      <c r="LDI280" s="27"/>
      <c r="LDJ280" s="27"/>
      <c r="LDK280" s="27"/>
      <c r="LDL280" s="27"/>
      <c r="LDM280" s="27"/>
      <c r="LDN280" s="27"/>
      <c r="LDO280" s="27"/>
      <c r="LDP280" s="27"/>
      <c r="LDQ280" s="27"/>
      <c r="LDR280" s="27"/>
      <c r="LDS280" s="27"/>
      <c r="LDT280" s="27"/>
      <c r="LDU280" s="27"/>
      <c r="LDV280" s="27"/>
      <c r="LDW280" s="27"/>
      <c r="LDX280" s="27"/>
      <c r="LDY280" s="27"/>
      <c r="LDZ280" s="27"/>
      <c r="LEA280" s="27"/>
      <c r="LEB280" s="27"/>
      <c r="LEC280" s="27"/>
      <c r="LED280" s="27"/>
      <c r="LEE280" s="27"/>
      <c r="LEF280" s="27"/>
      <c r="LEG280" s="27"/>
      <c r="LEH280" s="27"/>
      <c r="LEI280" s="27"/>
      <c r="LEJ280" s="27"/>
      <c r="LEK280" s="27"/>
      <c r="LEL280" s="27"/>
      <c r="LEM280" s="27"/>
      <c r="LEN280" s="27"/>
      <c r="LEO280" s="27"/>
      <c r="LEP280" s="27"/>
      <c r="LEQ280" s="27"/>
      <c r="LER280" s="27"/>
      <c r="LES280" s="27"/>
      <c r="LET280" s="27"/>
      <c r="LEU280" s="27"/>
      <c r="LEV280" s="27"/>
      <c r="LEW280" s="27"/>
      <c r="LEX280" s="27"/>
      <c r="LEY280" s="27"/>
      <c r="LEZ280" s="27"/>
      <c r="LFA280" s="27"/>
      <c r="LFB280" s="27"/>
      <c r="LFC280" s="27"/>
      <c r="LFD280" s="27"/>
      <c r="LFE280" s="27"/>
      <c r="LFF280" s="27"/>
      <c r="LFG280" s="27"/>
      <c r="LFH280" s="27"/>
      <c r="LFI280" s="27"/>
      <c r="LFJ280" s="27"/>
      <c r="LFK280" s="27"/>
      <c r="LFL280" s="27"/>
      <c r="LFM280" s="27"/>
      <c r="LFN280" s="27"/>
      <c r="LFO280" s="27"/>
      <c r="LFP280" s="27"/>
      <c r="LFQ280" s="27"/>
      <c r="LFR280" s="27"/>
      <c r="LFS280" s="27"/>
      <c r="LFT280" s="27"/>
      <c r="LFU280" s="27"/>
      <c r="LFV280" s="27"/>
      <c r="LFW280" s="27"/>
      <c r="LFX280" s="27"/>
      <c r="LFY280" s="27"/>
      <c r="LFZ280" s="27"/>
      <c r="LGA280" s="27"/>
      <c r="LGB280" s="27"/>
      <c r="LGC280" s="27"/>
      <c r="LGD280" s="27"/>
      <c r="LGE280" s="27"/>
      <c r="LGF280" s="27"/>
      <c r="LGG280" s="27"/>
      <c r="LGH280" s="27"/>
      <c r="LGI280" s="27"/>
      <c r="LGJ280" s="27"/>
      <c r="LGK280" s="27"/>
      <c r="LGL280" s="27"/>
      <c r="LGM280" s="27"/>
      <c r="LGN280" s="27"/>
      <c r="LGO280" s="27"/>
      <c r="LGP280" s="27"/>
      <c r="LGQ280" s="27"/>
      <c r="LGR280" s="27"/>
      <c r="LGS280" s="27"/>
      <c r="LGT280" s="27"/>
      <c r="LGU280" s="27"/>
      <c r="LGV280" s="27"/>
      <c r="LGW280" s="27"/>
      <c r="LGX280" s="27"/>
      <c r="LGY280" s="27"/>
      <c r="LGZ280" s="27"/>
      <c r="LHA280" s="27"/>
      <c r="LHB280" s="27"/>
      <c r="LHC280" s="27"/>
      <c r="LHD280" s="27"/>
      <c r="LHE280" s="27"/>
      <c r="LHF280" s="27"/>
      <c r="LHG280" s="27"/>
      <c r="LHH280" s="27"/>
      <c r="LHI280" s="27"/>
      <c r="LHJ280" s="27"/>
      <c r="LHK280" s="27"/>
      <c r="LHL280" s="27"/>
      <c r="LHM280" s="27"/>
      <c r="LHN280" s="27"/>
      <c r="LHO280" s="27"/>
      <c r="LHP280" s="27"/>
      <c r="LHQ280" s="27"/>
      <c r="LHR280" s="27"/>
      <c r="LHS280" s="27"/>
      <c r="LHT280" s="27"/>
      <c r="LHU280" s="27"/>
      <c r="LHV280" s="27"/>
      <c r="LHW280" s="27"/>
      <c r="LHX280" s="27"/>
      <c r="LHY280" s="27"/>
      <c r="LHZ280" s="27"/>
      <c r="LIA280" s="27"/>
      <c r="LIB280" s="27"/>
      <c r="LIC280" s="27"/>
      <c r="LID280" s="27"/>
      <c r="LIE280" s="27"/>
      <c r="LIF280" s="27"/>
      <c r="LIG280" s="27"/>
      <c r="LIH280" s="27"/>
      <c r="LII280" s="27"/>
      <c r="LIJ280" s="27"/>
      <c r="LIK280" s="27"/>
      <c r="LIL280" s="27"/>
      <c r="LIM280" s="27"/>
      <c r="LIN280" s="27"/>
      <c r="LIO280" s="27"/>
      <c r="LIP280" s="27"/>
      <c r="LIQ280" s="27"/>
      <c r="LIR280" s="27"/>
      <c r="LIS280" s="27"/>
      <c r="LIT280" s="27"/>
      <c r="LIU280" s="27"/>
      <c r="LIV280" s="27"/>
      <c r="LIW280" s="27"/>
      <c r="LIX280" s="27"/>
      <c r="LIY280" s="27"/>
      <c r="LIZ280" s="27"/>
      <c r="LJA280" s="27"/>
      <c r="LJB280" s="27"/>
      <c r="LJC280" s="27"/>
      <c r="LJD280" s="27"/>
      <c r="LJE280" s="27"/>
      <c r="LJF280" s="27"/>
      <c r="LJG280" s="27"/>
      <c r="LJH280" s="27"/>
      <c r="LJI280" s="27"/>
      <c r="LJJ280" s="27"/>
      <c r="LJK280" s="27"/>
      <c r="LJL280" s="27"/>
      <c r="LJM280" s="27"/>
      <c r="LJN280" s="27"/>
      <c r="LJO280" s="27"/>
      <c r="LJP280" s="27"/>
      <c r="LJQ280" s="27"/>
      <c r="LJR280" s="27"/>
      <c r="LJS280" s="27"/>
      <c r="LJT280" s="27"/>
      <c r="LJU280" s="27"/>
      <c r="LJV280" s="27"/>
      <c r="LJW280" s="27"/>
      <c r="LJX280" s="27"/>
      <c r="LJY280" s="27"/>
      <c r="LJZ280" s="27"/>
      <c r="LKA280" s="27"/>
      <c r="LKB280" s="27"/>
      <c r="LKC280" s="27"/>
      <c r="LKD280" s="27"/>
      <c r="LKE280" s="27"/>
      <c r="LKF280" s="27"/>
      <c r="LKG280" s="27"/>
      <c r="LKH280" s="27"/>
      <c r="LKI280" s="27"/>
      <c r="LKJ280" s="27"/>
      <c r="LKK280" s="27"/>
      <c r="LKL280" s="27"/>
      <c r="LKM280" s="27"/>
      <c r="LKN280" s="27"/>
      <c r="LKO280" s="27"/>
      <c r="LKP280" s="27"/>
      <c r="LKQ280" s="27"/>
      <c r="LKR280" s="27"/>
      <c r="LKS280" s="27"/>
      <c r="LKT280" s="27"/>
      <c r="LKU280" s="27"/>
      <c r="LKV280" s="27"/>
      <c r="LKW280" s="27"/>
      <c r="LKX280" s="27"/>
      <c r="LKY280" s="27"/>
      <c r="LKZ280" s="27"/>
      <c r="LLA280" s="27"/>
      <c r="LLB280" s="27"/>
      <c r="LLC280" s="27"/>
      <c r="LLD280" s="27"/>
      <c r="LLE280" s="27"/>
      <c r="LLF280" s="27"/>
      <c r="LLG280" s="27"/>
      <c r="LLH280" s="27"/>
      <c r="LLI280" s="27"/>
      <c r="LLJ280" s="27"/>
      <c r="LLK280" s="27"/>
      <c r="LLL280" s="27"/>
      <c r="LLM280" s="27"/>
      <c r="LLN280" s="27"/>
      <c r="LLO280" s="27"/>
      <c r="LLP280" s="27"/>
      <c r="LLQ280" s="27"/>
      <c r="LLR280" s="27"/>
      <c r="LLS280" s="27"/>
      <c r="LLT280" s="27"/>
      <c r="LLU280" s="27"/>
      <c r="LLV280" s="27"/>
      <c r="LLW280" s="27"/>
      <c r="LLX280" s="27"/>
      <c r="LLY280" s="27"/>
      <c r="LLZ280" s="27"/>
      <c r="LMA280" s="27"/>
      <c r="LMB280" s="27"/>
      <c r="LMC280" s="27"/>
      <c r="LMD280" s="27"/>
      <c r="LME280" s="27"/>
      <c r="LMF280" s="27"/>
      <c r="LMG280" s="27"/>
      <c r="LMH280" s="27"/>
      <c r="LMI280" s="27"/>
      <c r="LMJ280" s="27"/>
      <c r="LMK280" s="27"/>
      <c r="LML280" s="27"/>
      <c r="LMM280" s="27"/>
      <c r="LMN280" s="27"/>
      <c r="LMO280" s="27"/>
      <c r="LMP280" s="27"/>
      <c r="LMQ280" s="27"/>
      <c r="LMR280" s="27"/>
      <c r="LMS280" s="27"/>
      <c r="LMT280" s="27"/>
      <c r="LMU280" s="27"/>
      <c r="LMV280" s="27"/>
      <c r="LMW280" s="27"/>
      <c r="LMX280" s="27"/>
      <c r="LMY280" s="27"/>
      <c r="LMZ280" s="27"/>
      <c r="LNA280" s="27"/>
      <c r="LNB280" s="27"/>
      <c r="LNC280" s="27"/>
      <c r="LND280" s="27"/>
      <c r="LNE280" s="27"/>
      <c r="LNF280" s="27"/>
      <c r="LNG280" s="27"/>
      <c r="LNH280" s="27"/>
      <c r="LNI280" s="27"/>
      <c r="LNJ280" s="27"/>
      <c r="LNK280" s="27"/>
      <c r="LNL280" s="27"/>
      <c r="LNM280" s="27"/>
      <c r="LNN280" s="27"/>
      <c r="LNO280" s="27"/>
      <c r="LNP280" s="27"/>
      <c r="LNQ280" s="27"/>
      <c r="LNR280" s="27"/>
      <c r="LNS280" s="27"/>
      <c r="LNT280" s="27"/>
      <c r="LNU280" s="27"/>
      <c r="LNV280" s="27"/>
      <c r="LNW280" s="27"/>
      <c r="LNX280" s="27"/>
      <c r="LNY280" s="27"/>
      <c r="LNZ280" s="27"/>
      <c r="LOA280" s="27"/>
      <c r="LOB280" s="27"/>
      <c r="LOC280" s="27"/>
      <c r="LOD280" s="27"/>
      <c r="LOE280" s="27"/>
      <c r="LOF280" s="27"/>
      <c r="LOG280" s="27"/>
      <c r="LOH280" s="27"/>
      <c r="LOI280" s="27"/>
      <c r="LOJ280" s="27"/>
      <c r="LOK280" s="27"/>
      <c r="LOL280" s="27"/>
      <c r="LOM280" s="27"/>
      <c r="LON280" s="27"/>
      <c r="LOO280" s="27"/>
      <c r="LOP280" s="27"/>
      <c r="LOQ280" s="27"/>
      <c r="LOR280" s="27"/>
      <c r="LOS280" s="27"/>
      <c r="LOT280" s="27"/>
      <c r="LOU280" s="27"/>
      <c r="LOV280" s="27"/>
      <c r="LOW280" s="27"/>
      <c r="LOX280" s="27"/>
      <c r="LOY280" s="27"/>
      <c r="LOZ280" s="27"/>
      <c r="LPA280" s="27"/>
      <c r="LPB280" s="27"/>
      <c r="LPC280" s="27"/>
      <c r="LPD280" s="27"/>
      <c r="LPE280" s="27"/>
      <c r="LPF280" s="27"/>
      <c r="LPG280" s="27"/>
      <c r="LPH280" s="27"/>
      <c r="LPI280" s="27"/>
      <c r="LPJ280" s="27"/>
      <c r="LPK280" s="27"/>
      <c r="LPL280" s="27"/>
      <c r="LPM280" s="27"/>
      <c r="LPN280" s="27"/>
      <c r="LPO280" s="27"/>
      <c r="LPP280" s="27"/>
      <c r="LPQ280" s="27"/>
      <c r="LPR280" s="27"/>
      <c r="LPS280" s="27"/>
      <c r="LPT280" s="27"/>
      <c r="LPU280" s="27"/>
      <c r="LPV280" s="27"/>
      <c r="LPW280" s="27"/>
      <c r="LPX280" s="27"/>
      <c r="LPY280" s="27"/>
      <c r="LPZ280" s="27"/>
      <c r="LQA280" s="27"/>
      <c r="LQB280" s="27"/>
      <c r="LQC280" s="27"/>
      <c r="LQD280" s="27"/>
      <c r="LQE280" s="27"/>
      <c r="LQF280" s="27"/>
      <c r="LQG280" s="27"/>
      <c r="LQH280" s="27"/>
      <c r="LQI280" s="27"/>
      <c r="LQJ280" s="27"/>
      <c r="LQK280" s="27"/>
      <c r="LQL280" s="27"/>
      <c r="LQM280" s="27"/>
      <c r="LQN280" s="27"/>
      <c r="LQO280" s="27"/>
      <c r="LQP280" s="27"/>
      <c r="LQQ280" s="27"/>
      <c r="LQR280" s="27"/>
      <c r="LQS280" s="27"/>
      <c r="LQT280" s="27"/>
      <c r="LQU280" s="27"/>
      <c r="LQV280" s="27"/>
      <c r="LQW280" s="27"/>
      <c r="LQX280" s="27"/>
      <c r="LQY280" s="27"/>
      <c r="LQZ280" s="27"/>
      <c r="LRA280" s="27"/>
      <c r="LRB280" s="27"/>
      <c r="LRC280" s="27"/>
      <c r="LRD280" s="27"/>
      <c r="LRE280" s="27"/>
      <c r="LRF280" s="27"/>
      <c r="LRG280" s="27"/>
      <c r="LRH280" s="27"/>
      <c r="LRI280" s="27"/>
      <c r="LRJ280" s="27"/>
      <c r="LRK280" s="27"/>
      <c r="LRL280" s="27"/>
      <c r="LRM280" s="27"/>
      <c r="LRN280" s="27"/>
      <c r="LRO280" s="27"/>
      <c r="LRP280" s="27"/>
      <c r="LRQ280" s="27"/>
      <c r="LRR280" s="27"/>
      <c r="LRS280" s="27"/>
      <c r="LRT280" s="27"/>
      <c r="LRU280" s="27"/>
      <c r="LRV280" s="27"/>
      <c r="LRW280" s="27"/>
      <c r="LRX280" s="27"/>
      <c r="LRY280" s="27"/>
      <c r="LRZ280" s="27"/>
      <c r="LSA280" s="27"/>
      <c r="LSB280" s="27"/>
      <c r="LSC280" s="27"/>
      <c r="LSD280" s="27"/>
      <c r="LSE280" s="27"/>
      <c r="LSF280" s="27"/>
      <c r="LSG280" s="27"/>
      <c r="LSH280" s="27"/>
      <c r="LSI280" s="27"/>
      <c r="LSJ280" s="27"/>
      <c r="LSK280" s="27"/>
      <c r="LSL280" s="27"/>
      <c r="LSM280" s="27"/>
      <c r="LSN280" s="27"/>
      <c r="LSO280" s="27"/>
      <c r="LSP280" s="27"/>
      <c r="LSQ280" s="27"/>
      <c r="LSR280" s="27"/>
      <c r="LSS280" s="27"/>
      <c r="LST280" s="27"/>
      <c r="LSU280" s="27"/>
      <c r="LSV280" s="27"/>
      <c r="LSW280" s="27"/>
      <c r="LSX280" s="27"/>
      <c r="LSY280" s="27"/>
      <c r="LSZ280" s="27"/>
      <c r="LTA280" s="27"/>
      <c r="LTB280" s="27"/>
      <c r="LTC280" s="27"/>
      <c r="LTD280" s="27"/>
      <c r="LTE280" s="27"/>
      <c r="LTF280" s="27"/>
      <c r="LTG280" s="27"/>
      <c r="LTH280" s="27"/>
      <c r="LTI280" s="27"/>
      <c r="LTJ280" s="27"/>
      <c r="LTK280" s="27"/>
      <c r="LTL280" s="27"/>
      <c r="LTM280" s="27"/>
      <c r="LTN280" s="27"/>
      <c r="LTO280" s="27"/>
      <c r="LTP280" s="27"/>
      <c r="LTQ280" s="27"/>
      <c r="LTR280" s="27"/>
      <c r="LTS280" s="27"/>
      <c r="LTT280" s="27"/>
      <c r="LTU280" s="27"/>
      <c r="LTV280" s="27"/>
      <c r="LTW280" s="27"/>
      <c r="LTX280" s="27"/>
      <c r="LTY280" s="27"/>
      <c r="LTZ280" s="27"/>
      <c r="LUA280" s="27"/>
      <c r="LUB280" s="27"/>
      <c r="LUC280" s="27"/>
      <c r="LUD280" s="27"/>
      <c r="LUE280" s="27"/>
      <c r="LUF280" s="27"/>
      <c r="LUG280" s="27"/>
      <c r="LUH280" s="27"/>
      <c r="LUI280" s="27"/>
      <c r="LUJ280" s="27"/>
      <c r="LUK280" s="27"/>
      <c r="LUL280" s="27"/>
      <c r="LUM280" s="27"/>
      <c r="LUN280" s="27"/>
      <c r="LUO280" s="27"/>
      <c r="LUP280" s="27"/>
      <c r="LUQ280" s="27"/>
      <c r="LUR280" s="27"/>
      <c r="LUS280" s="27"/>
      <c r="LUT280" s="27"/>
      <c r="LUU280" s="27"/>
      <c r="LUV280" s="27"/>
      <c r="LUW280" s="27"/>
      <c r="LUX280" s="27"/>
      <c r="LUY280" s="27"/>
      <c r="LUZ280" s="27"/>
      <c r="LVA280" s="27"/>
      <c r="LVB280" s="27"/>
      <c r="LVC280" s="27"/>
      <c r="LVD280" s="27"/>
      <c r="LVE280" s="27"/>
      <c r="LVF280" s="27"/>
      <c r="LVG280" s="27"/>
      <c r="LVH280" s="27"/>
      <c r="LVI280" s="27"/>
      <c r="LVJ280" s="27"/>
      <c r="LVK280" s="27"/>
      <c r="LVL280" s="27"/>
      <c r="LVM280" s="27"/>
      <c r="LVN280" s="27"/>
      <c r="LVO280" s="27"/>
      <c r="LVP280" s="27"/>
      <c r="LVQ280" s="27"/>
      <c r="LVR280" s="27"/>
      <c r="LVS280" s="27"/>
      <c r="LVT280" s="27"/>
      <c r="LVU280" s="27"/>
      <c r="LVV280" s="27"/>
      <c r="LVW280" s="27"/>
      <c r="LVX280" s="27"/>
      <c r="LVY280" s="27"/>
      <c r="LVZ280" s="27"/>
      <c r="LWA280" s="27"/>
      <c r="LWB280" s="27"/>
      <c r="LWC280" s="27"/>
      <c r="LWD280" s="27"/>
      <c r="LWE280" s="27"/>
      <c r="LWF280" s="27"/>
      <c r="LWG280" s="27"/>
      <c r="LWH280" s="27"/>
      <c r="LWI280" s="27"/>
      <c r="LWJ280" s="27"/>
      <c r="LWK280" s="27"/>
      <c r="LWL280" s="27"/>
      <c r="LWM280" s="27"/>
      <c r="LWN280" s="27"/>
      <c r="LWO280" s="27"/>
      <c r="LWP280" s="27"/>
      <c r="LWQ280" s="27"/>
      <c r="LWR280" s="27"/>
      <c r="LWS280" s="27"/>
      <c r="LWT280" s="27"/>
      <c r="LWU280" s="27"/>
      <c r="LWV280" s="27"/>
      <c r="LWW280" s="27"/>
      <c r="LWX280" s="27"/>
      <c r="LWY280" s="27"/>
      <c r="LWZ280" s="27"/>
      <c r="LXA280" s="27"/>
      <c r="LXB280" s="27"/>
      <c r="LXC280" s="27"/>
      <c r="LXD280" s="27"/>
      <c r="LXE280" s="27"/>
      <c r="LXF280" s="27"/>
      <c r="LXG280" s="27"/>
      <c r="LXH280" s="27"/>
      <c r="LXI280" s="27"/>
      <c r="LXJ280" s="27"/>
      <c r="LXK280" s="27"/>
      <c r="LXL280" s="27"/>
      <c r="LXM280" s="27"/>
      <c r="LXN280" s="27"/>
      <c r="LXO280" s="27"/>
      <c r="LXP280" s="27"/>
      <c r="LXQ280" s="27"/>
      <c r="LXR280" s="27"/>
      <c r="LXS280" s="27"/>
      <c r="LXT280" s="27"/>
      <c r="LXU280" s="27"/>
      <c r="LXV280" s="27"/>
      <c r="LXW280" s="27"/>
      <c r="LXX280" s="27"/>
      <c r="LXY280" s="27"/>
      <c r="LXZ280" s="27"/>
      <c r="LYA280" s="27"/>
      <c r="LYB280" s="27"/>
      <c r="LYC280" s="27"/>
      <c r="LYD280" s="27"/>
      <c r="LYE280" s="27"/>
      <c r="LYF280" s="27"/>
      <c r="LYG280" s="27"/>
      <c r="LYH280" s="27"/>
      <c r="LYI280" s="27"/>
      <c r="LYJ280" s="27"/>
      <c r="LYK280" s="27"/>
      <c r="LYL280" s="27"/>
      <c r="LYM280" s="27"/>
      <c r="LYN280" s="27"/>
      <c r="LYO280" s="27"/>
      <c r="LYP280" s="27"/>
      <c r="LYQ280" s="27"/>
      <c r="LYR280" s="27"/>
      <c r="LYS280" s="27"/>
      <c r="LYT280" s="27"/>
      <c r="LYU280" s="27"/>
      <c r="LYV280" s="27"/>
      <c r="LYW280" s="27"/>
      <c r="LYX280" s="27"/>
      <c r="LYY280" s="27"/>
      <c r="LYZ280" s="27"/>
      <c r="LZA280" s="27"/>
      <c r="LZB280" s="27"/>
      <c r="LZC280" s="27"/>
      <c r="LZD280" s="27"/>
      <c r="LZE280" s="27"/>
      <c r="LZF280" s="27"/>
      <c r="LZG280" s="27"/>
      <c r="LZH280" s="27"/>
      <c r="LZI280" s="27"/>
      <c r="LZJ280" s="27"/>
      <c r="LZK280" s="27"/>
      <c r="LZL280" s="27"/>
      <c r="LZM280" s="27"/>
      <c r="LZN280" s="27"/>
      <c r="LZO280" s="27"/>
      <c r="LZP280" s="27"/>
      <c r="LZQ280" s="27"/>
      <c r="LZR280" s="27"/>
      <c r="LZS280" s="27"/>
      <c r="LZT280" s="27"/>
      <c r="LZU280" s="27"/>
      <c r="LZV280" s="27"/>
      <c r="LZW280" s="27"/>
      <c r="LZX280" s="27"/>
      <c r="LZY280" s="27"/>
      <c r="LZZ280" s="27"/>
      <c r="MAA280" s="27"/>
      <c r="MAB280" s="27"/>
      <c r="MAC280" s="27"/>
      <c r="MAD280" s="27"/>
      <c r="MAE280" s="27"/>
      <c r="MAF280" s="27"/>
      <c r="MAG280" s="27"/>
      <c r="MAH280" s="27"/>
      <c r="MAI280" s="27"/>
      <c r="MAJ280" s="27"/>
      <c r="MAK280" s="27"/>
      <c r="MAL280" s="27"/>
      <c r="MAM280" s="27"/>
      <c r="MAN280" s="27"/>
      <c r="MAO280" s="27"/>
      <c r="MAP280" s="27"/>
      <c r="MAQ280" s="27"/>
      <c r="MAR280" s="27"/>
      <c r="MAS280" s="27"/>
      <c r="MAT280" s="27"/>
      <c r="MAU280" s="27"/>
      <c r="MAV280" s="27"/>
      <c r="MAW280" s="27"/>
      <c r="MAX280" s="27"/>
      <c r="MAY280" s="27"/>
      <c r="MAZ280" s="27"/>
      <c r="MBA280" s="27"/>
      <c r="MBB280" s="27"/>
      <c r="MBC280" s="27"/>
      <c r="MBD280" s="27"/>
      <c r="MBE280" s="27"/>
      <c r="MBF280" s="27"/>
      <c r="MBG280" s="27"/>
      <c r="MBH280" s="27"/>
      <c r="MBI280" s="27"/>
      <c r="MBJ280" s="27"/>
      <c r="MBK280" s="27"/>
      <c r="MBL280" s="27"/>
      <c r="MBM280" s="27"/>
      <c r="MBN280" s="27"/>
      <c r="MBO280" s="27"/>
      <c r="MBP280" s="27"/>
      <c r="MBQ280" s="27"/>
      <c r="MBR280" s="27"/>
      <c r="MBS280" s="27"/>
      <c r="MBT280" s="27"/>
      <c r="MBU280" s="27"/>
      <c r="MBV280" s="27"/>
      <c r="MBW280" s="27"/>
      <c r="MBX280" s="27"/>
      <c r="MBY280" s="27"/>
      <c r="MBZ280" s="27"/>
      <c r="MCA280" s="27"/>
      <c r="MCB280" s="27"/>
      <c r="MCC280" s="27"/>
      <c r="MCD280" s="27"/>
      <c r="MCE280" s="27"/>
      <c r="MCF280" s="27"/>
      <c r="MCG280" s="27"/>
      <c r="MCH280" s="27"/>
      <c r="MCI280" s="27"/>
      <c r="MCJ280" s="27"/>
      <c r="MCK280" s="27"/>
      <c r="MCL280" s="27"/>
      <c r="MCM280" s="27"/>
      <c r="MCN280" s="27"/>
      <c r="MCO280" s="27"/>
      <c r="MCP280" s="27"/>
      <c r="MCQ280" s="27"/>
      <c r="MCR280" s="27"/>
      <c r="MCS280" s="27"/>
      <c r="MCT280" s="27"/>
      <c r="MCU280" s="27"/>
      <c r="MCV280" s="27"/>
      <c r="MCW280" s="27"/>
      <c r="MCX280" s="27"/>
      <c r="MCY280" s="27"/>
      <c r="MCZ280" s="27"/>
      <c r="MDA280" s="27"/>
      <c r="MDB280" s="27"/>
      <c r="MDC280" s="27"/>
      <c r="MDD280" s="27"/>
      <c r="MDE280" s="27"/>
      <c r="MDF280" s="27"/>
      <c r="MDG280" s="27"/>
      <c r="MDH280" s="27"/>
      <c r="MDI280" s="27"/>
      <c r="MDJ280" s="27"/>
      <c r="MDK280" s="27"/>
      <c r="MDL280" s="27"/>
      <c r="MDM280" s="27"/>
      <c r="MDN280" s="27"/>
      <c r="MDO280" s="27"/>
      <c r="MDP280" s="27"/>
      <c r="MDQ280" s="27"/>
      <c r="MDR280" s="27"/>
      <c r="MDS280" s="27"/>
      <c r="MDT280" s="27"/>
      <c r="MDU280" s="27"/>
      <c r="MDV280" s="27"/>
      <c r="MDW280" s="27"/>
      <c r="MDX280" s="27"/>
      <c r="MDY280" s="27"/>
      <c r="MDZ280" s="27"/>
      <c r="MEA280" s="27"/>
      <c r="MEB280" s="27"/>
      <c r="MEC280" s="27"/>
      <c r="MED280" s="27"/>
      <c r="MEE280" s="27"/>
      <c r="MEF280" s="27"/>
      <c r="MEG280" s="27"/>
      <c r="MEH280" s="27"/>
      <c r="MEI280" s="27"/>
      <c r="MEJ280" s="27"/>
      <c r="MEK280" s="27"/>
      <c r="MEL280" s="27"/>
      <c r="MEM280" s="27"/>
      <c r="MEN280" s="27"/>
      <c r="MEO280" s="27"/>
      <c r="MEP280" s="27"/>
      <c r="MEQ280" s="27"/>
      <c r="MER280" s="27"/>
      <c r="MES280" s="27"/>
      <c r="MET280" s="27"/>
      <c r="MEU280" s="27"/>
      <c r="MEV280" s="27"/>
      <c r="MEW280" s="27"/>
      <c r="MEX280" s="27"/>
      <c r="MEY280" s="27"/>
      <c r="MEZ280" s="27"/>
      <c r="MFA280" s="27"/>
      <c r="MFB280" s="27"/>
      <c r="MFC280" s="27"/>
      <c r="MFD280" s="27"/>
      <c r="MFE280" s="27"/>
      <c r="MFF280" s="27"/>
      <c r="MFG280" s="27"/>
      <c r="MFH280" s="27"/>
      <c r="MFI280" s="27"/>
      <c r="MFJ280" s="27"/>
      <c r="MFK280" s="27"/>
      <c r="MFL280" s="27"/>
      <c r="MFM280" s="27"/>
      <c r="MFN280" s="27"/>
      <c r="MFO280" s="27"/>
      <c r="MFP280" s="27"/>
      <c r="MFQ280" s="27"/>
      <c r="MFR280" s="27"/>
      <c r="MFS280" s="27"/>
      <c r="MFT280" s="27"/>
      <c r="MFU280" s="27"/>
      <c r="MFV280" s="27"/>
      <c r="MFW280" s="27"/>
      <c r="MFX280" s="27"/>
      <c r="MFY280" s="27"/>
      <c r="MFZ280" s="27"/>
      <c r="MGA280" s="27"/>
      <c r="MGB280" s="27"/>
      <c r="MGC280" s="27"/>
      <c r="MGD280" s="27"/>
      <c r="MGE280" s="27"/>
      <c r="MGF280" s="27"/>
      <c r="MGG280" s="27"/>
      <c r="MGH280" s="27"/>
      <c r="MGI280" s="27"/>
      <c r="MGJ280" s="27"/>
      <c r="MGK280" s="27"/>
      <c r="MGL280" s="27"/>
      <c r="MGM280" s="27"/>
      <c r="MGN280" s="27"/>
      <c r="MGO280" s="27"/>
      <c r="MGP280" s="27"/>
      <c r="MGQ280" s="27"/>
      <c r="MGR280" s="27"/>
      <c r="MGS280" s="27"/>
      <c r="MGT280" s="27"/>
      <c r="MGU280" s="27"/>
      <c r="MGV280" s="27"/>
      <c r="MGW280" s="27"/>
      <c r="MGX280" s="27"/>
      <c r="MGY280" s="27"/>
      <c r="MGZ280" s="27"/>
      <c r="MHA280" s="27"/>
      <c r="MHB280" s="27"/>
      <c r="MHC280" s="27"/>
      <c r="MHD280" s="27"/>
      <c r="MHE280" s="27"/>
      <c r="MHF280" s="27"/>
      <c r="MHG280" s="27"/>
      <c r="MHH280" s="27"/>
      <c r="MHI280" s="27"/>
      <c r="MHJ280" s="27"/>
      <c r="MHK280" s="27"/>
      <c r="MHL280" s="27"/>
      <c r="MHM280" s="27"/>
      <c r="MHN280" s="27"/>
      <c r="MHO280" s="27"/>
      <c r="MHP280" s="27"/>
      <c r="MHQ280" s="27"/>
      <c r="MHR280" s="27"/>
      <c r="MHS280" s="27"/>
      <c r="MHT280" s="27"/>
      <c r="MHU280" s="27"/>
      <c r="MHV280" s="27"/>
      <c r="MHW280" s="27"/>
      <c r="MHX280" s="27"/>
      <c r="MHY280" s="27"/>
      <c r="MHZ280" s="27"/>
      <c r="MIA280" s="27"/>
      <c r="MIB280" s="27"/>
      <c r="MIC280" s="27"/>
      <c r="MID280" s="27"/>
      <c r="MIE280" s="27"/>
      <c r="MIF280" s="27"/>
      <c r="MIG280" s="27"/>
      <c r="MIH280" s="27"/>
      <c r="MII280" s="27"/>
      <c r="MIJ280" s="27"/>
      <c r="MIK280" s="27"/>
      <c r="MIL280" s="27"/>
      <c r="MIM280" s="27"/>
      <c r="MIN280" s="27"/>
      <c r="MIO280" s="27"/>
      <c r="MIP280" s="27"/>
      <c r="MIQ280" s="27"/>
      <c r="MIR280" s="27"/>
      <c r="MIS280" s="27"/>
      <c r="MIT280" s="27"/>
      <c r="MIU280" s="27"/>
      <c r="MIV280" s="27"/>
      <c r="MIW280" s="27"/>
      <c r="MIX280" s="27"/>
      <c r="MIY280" s="27"/>
      <c r="MIZ280" s="27"/>
      <c r="MJA280" s="27"/>
      <c r="MJB280" s="27"/>
      <c r="MJC280" s="27"/>
      <c r="MJD280" s="27"/>
      <c r="MJE280" s="27"/>
      <c r="MJF280" s="27"/>
      <c r="MJG280" s="27"/>
      <c r="MJH280" s="27"/>
      <c r="MJI280" s="27"/>
      <c r="MJJ280" s="27"/>
      <c r="MJK280" s="27"/>
      <c r="MJL280" s="27"/>
      <c r="MJM280" s="27"/>
      <c r="MJN280" s="27"/>
      <c r="MJO280" s="27"/>
      <c r="MJP280" s="27"/>
      <c r="MJQ280" s="27"/>
      <c r="MJR280" s="27"/>
      <c r="MJS280" s="27"/>
      <c r="MJT280" s="27"/>
      <c r="MJU280" s="27"/>
      <c r="MJV280" s="27"/>
      <c r="MJW280" s="27"/>
      <c r="MJX280" s="27"/>
      <c r="MJY280" s="27"/>
      <c r="MJZ280" s="27"/>
      <c r="MKA280" s="27"/>
      <c r="MKB280" s="27"/>
      <c r="MKC280" s="27"/>
      <c r="MKD280" s="27"/>
      <c r="MKE280" s="27"/>
      <c r="MKF280" s="27"/>
      <c r="MKG280" s="27"/>
      <c r="MKH280" s="27"/>
      <c r="MKI280" s="27"/>
      <c r="MKJ280" s="27"/>
      <c r="MKK280" s="27"/>
      <c r="MKL280" s="27"/>
      <c r="MKM280" s="27"/>
      <c r="MKN280" s="27"/>
      <c r="MKO280" s="27"/>
      <c r="MKP280" s="27"/>
      <c r="MKQ280" s="27"/>
      <c r="MKR280" s="27"/>
      <c r="MKS280" s="27"/>
      <c r="MKT280" s="27"/>
      <c r="MKU280" s="27"/>
      <c r="MKV280" s="27"/>
      <c r="MKW280" s="27"/>
      <c r="MKX280" s="27"/>
      <c r="MKY280" s="27"/>
      <c r="MKZ280" s="27"/>
      <c r="MLA280" s="27"/>
      <c r="MLB280" s="27"/>
      <c r="MLC280" s="27"/>
      <c r="MLD280" s="27"/>
      <c r="MLE280" s="27"/>
      <c r="MLF280" s="27"/>
      <c r="MLG280" s="27"/>
      <c r="MLH280" s="27"/>
      <c r="MLI280" s="27"/>
      <c r="MLJ280" s="27"/>
      <c r="MLK280" s="27"/>
      <c r="MLL280" s="27"/>
      <c r="MLM280" s="27"/>
      <c r="MLN280" s="27"/>
      <c r="MLO280" s="27"/>
      <c r="MLP280" s="27"/>
      <c r="MLQ280" s="27"/>
      <c r="MLR280" s="27"/>
      <c r="MLS280" s="27"/>
      <c r="MLT280" s="27"/>
      <c r="MLU280" s="27"/>
      <c r="MLV280" s="27"/>
      <c r="MLW280" s="27"/>
      <c r="MLX280" s="27"/>
      <c r="MLY280" s="27"/>
      <c r="MLZ280" s="27"/>
      <c r="MMA280" s="27"/>
      <c r="MMB280" s="27"/>
      <c r="MMC280" s="27"/>
      <c r="MMD280" s="27"/>
      <c r="MME280" s="27"/>
      <c r="MMF280" s="27"/>
      <c r="MMG280" s="27"/>
      <c r="MMH280" s="27"/>
      <c r="MMI280" s="27"/>
      <c r="MMJ280" s="27"/>
      <c r="MMK280" s="27"/>
      <c r="MML280" s="27"/>
      <c r="MMM280" s="27"/>
      <c r="MMN280" s="27"/>
      <c r="MMO280" s="27"/>
      <c r="MMP280" s="27"/>
      <c r="MMQ280" s="27"/>
      <c r="MMR280" s="27"/>
      <c r="MMS280" s="27"/>
      <c r="MMT280" s="27"/>
      <c r="MMU280" s="27"/>
      <c r="MMV280" s="27"/>
      <c r="MMW280" s="27"/>
      <c r="MMX280" s="27"/>
      <c r="MMY280" s="27"/>
      <c r="MMZ280" s="27"/>
      <c r="MNA280" s="27"/>
      <c r="MNB280" s="27"/>
      <c r="MNC280" s="27"/>
      <c r="MND280" s="27"/>
      <c r="MNE280" s="27"/>
      <c r="MNF280" s="27"/>
      <c r="MNG280" s="27"/>
      <c r="MNH280" s="27"/>
      <c r="MNI280" s="27"/>
      <c r="MNJ280" s="27"/>
      <c r="MNK280" s="27"/>
      <c r="MNL280" s="27"/>
      <c r="MNM280" s="27"/>
      <c r="MNN280" s="27"/>
      <c r="MNO280" s="27"/>
      <c r="MNP280" s="27"/>
      <c r="MNQ280" s="27"/>
      <c r="MNR280" s="27"/>
      <c r="MNS280" s="27"/>
      <c r="MNT280" s="27"/>
      <c r="MNU280" s="27"/>
      <c r="MNV280" s="27"/>
      <c r="MNW280" s="27"/>
      <c r="MNX280" s="27"/>
      <c r="MNY280" s="27"/>
      <c r="MNZ280" s="27"/>
      <c r="MOA280" s="27"/>
      <c r="MOB280" s="27"/>
      <c r="MOC280" s="27"/>
      <c r="MOD280" s="27"/>
      <c r="MOE280" s="27"/>
      <c r="MOF280" s="27"/>
      <c r="MOG280" s="27"/>
      <c r="MOH280" s="27"/>
      <c r="MOI280" s="27"/>
      <c r="MOJ280" s="27"/>
      <c r="MOK280" s="27"/>
      <c r="MOL280" s="27"/>
      <c r="MOM280" s="27"/>
      <c r="MON280" s="27"/>
      <c r="MOO280" s="27"/>
      <c r="MOP280" s="27"/>
      <c r="MOQ280" s="27"/>
      <c r="MOR280" s="27"/>
      <c r="MOS280" s="27"/>
      <c r="MOT280" s="27"/>
      <c r="MOU280" s="27"/>
      <c r="MOV280" s="27"/>
      <c r="MOW280" s="27"/>
      <c r="MOX280" s="27"/>
      <c r="MOY280" s="27"/>
      <c r="MOZ280" s="27"/>
      <c r="MPA280" s="27"/>
      <c r="MPB280" s="27"/>
      <c r="MPC280" s="27"/>
      <c r="MPD280" s="27"/>
      <c r="MPE280" s="27"/>
      <c r="MPF280" s="27"/>
      <c r="MPG280" s="27"/>
      <c r="MPH280" s="27"/>
      <c r="MPI280" s="27"/>
      <c r="MPJ280" s="27"/>
      <c r="MPK280" s="27"/>
      <c r="MPL280" s="27"/>
      <c r="MPM280" s="27"/>
      <c r="MPN280" s="27"/>
      <c r="MPO280" s="27"/>
      <c r="MPP280" s="27"/>
      <c r="MPQ280" s="27"/>
      <c r="MPR280" s="27"/>
      <c r="MPS280" s="27"/>
      <c r="MPT280" s="27"/>
      <c r="MPU280" s="27"/>
      <c r="MPV280" s="27"/>
      <c r="MPW280" s="27"/>
      <c r="MPX280" s="27"/>
      <c r="MPY280" s="27"/>
      <c r="MPZ280" s="27"/>
      <c r="MQA280" s="27"/>
      <c r="MQB280" s="27"/>
      <c r="MQC280" s="27"/>
      <c r="MQD280" s="27"/>
      <c r="MQE280" s="27"/>
      <c r="MQF280" s="27"/>
      <c r="MQG280" s="27"/>
      <c r="MQH280" s="27"/>
      <c r="MQI280" s="27"/>
      <c r="MQJ280" s="27"/>
      <c r="MQK280" s="27"/>
      <c r="MQL280" s="27"/>
      <c r="MQM280" s="27"/>
      <c r="MQN280" s="27"/>
      <c r="MQO280" s="27"/>
      <c r="MQP280" s="27"/>
      <c r="MQQ280" s="27"/>
      <c r="MQR280" s="27"/>
      <c r="MQS280" s="27"/>
      <c r="MQT280" s="27"/>
      <c r="MQU280" s="27"/>
      <c r="MQV280" s="27"/>
      <c r="MQW280" s="27"/>
      <c r="MQX280" s="27"/>
      <c r="MQY280" s="27"/>
      <c r="MQZ280" s="27"/>
      <c r="MRA280" s="27"/>
      <c r="MRB280" s="27"/>
      <c r="MRC280" s="27"/>
      <c r="MRD280" s="27"/>
      <c r="MRE280" s="27"/>
      <c r="MRF280" s="27"/>
      <c r="MRG280" s="27"/>
      <c r="MRH280" s="27"/>
      <c r="MRI280" s="27"/>
      <c r="MRJ280" s="27"/>
      <c r="MRK280" s="27"/>
      <c r="MRL280" s="27"/>
      <c r="MRM280" s="27"/>
      <c r="MRN280" s="27"/>
      <c r="MRO280" s="27"/>
      <c r="MRP280" s="27"/>
      <c r="MRQ280" s="27"/>
      <c r="MRR280" s="27"/>
      <c r="MRS280" s="27"/>
      <c r="MRT280" s="27"/>
      <c r="MRU280" s="27"/>
      <c r="MRV280" s="27"/>
      <c r="MRW280" s="27"/>
      <c r="MRX280" s="27"/>
      <c r="MRY280" s="27"/>
      <c r="MRZ280" s="27"/>
      <c r="MSA280" s="27"/>
      <c r="MSB280" s="27"/>
      <c r="MSC280" s="27"/>
      <c r="MSD280" s="27"/>
      <c r="MSE280" s="27"/>
      <c r="MSF280" s="27"/>
      <c r="MSG280" s="27"/>
      <c r="MSH280" s="27"/>
      <c r="MSI280" s="27"/>
      <c r="MSJ280" s="27"/>
      <c r="MSK280" s="27"/>
      <c r="MSL280" s="27"/>
      <c r="MSM280" s="27"/>
      <c r="MSN280" s="27"/>
      <c r="MSO280" s="27"/>
      <c r="MSP280" s="27"/>
      <c r="MSQ280" s="27"/>
      <c r="MSR280" s="27"/>
      <c r="MSS280" s="27"/>
      <c r="MST280" s="27"/>
      <c r="MSU280" s="27"/>
      <c r="MSV280" s="27"/>
      <c r="MSW280" s="27"/>
      <c r="MSX280" s="27"/>
      <c r="MSY280" s="27"/>
      <c r="MSZ280" s="27"/>
      <c r="MTA280" s="27"/>
      <c r="MTB280" s="27"/>
      <c r="MTC280" s="27"/>
      <c r="MTD280" s="27"/>
      <c r="MTE280" s="27"/>
      <c r="MTF280" s="27"/>
      <c r="MTG280" s="27"/>
      <c r="MTH280" s="27"/>
      <c r="MTI280" s="27"/>
      <c r="MTJ280" s="27"/>
      <c r="MTK280" s="27"/>
      <c r="MTL280" s="27"/>
      <c r="MTM280" s="27"/>
      <c r="MTN280" s="27"/>
      <c r="MTO280" s="27"/>
      <c r="MTP280" s="27"/>
      <c r="MTQ280" s="27"/>
      <c r="MTR280" s="27"/>
      <c r="MTS280" s="27"/>
      <c r="MTT280" s="27"/>
      <c r="MTU280" s="27"/>
      <c r="MTV280" s="27"/>
      <c r="MTW280" s="27"/>
      <c r="MTX280" s="27"/>
      <c r="MTY280" s="27"/>
      <c r="MTZ280" s="27"/>
      <c r="MUA280" s="27"/>
      <c r="MUB280" s="27"/>
      <c r="MUC280" s="27"/>
      <c r="MUD280" s="27"/>
      <c r="MUE280" s="27"/>
      <c r="MUF280" s="27"/>
      <c r="MUG280" s="27"/>
      <c r="MUH280" s="27"/>
      <c r="MUI280" s="27"/>
      <c r="MUJ280" s="27"/>
      <c r="MUK280" s="27"/>
      <c r="MUL280" s="27"/>
      <c r="MUM280" s="27"/>
      <c r="MUN280" s="27"/>
      <c r="MUO280" s="27"/>
      <c r="MUP280" s="27"/>
      <c r="MUQ280" s="27"/>
      <c r="MUR280" s="27"/>
      <c r="MUS280" s="27"/>
      <c r="MUT280" s="27"/>
      <c r="MUU280" s="27"/>
      <c r="MUV280" s="27"/>
      <c r="MUW280" s="27"/>
      <c r="MUX280" s="27"/>
      <c r="MUY280" s="27"/>
      <c r="MUZ280" s="27"/>
      <c r="MVA280" s="27"/>
      <c r="MVB280" s="27"/>
      <c r="MVC280" s="27"/>
      <c r="MVD280" s="27"/>
      <c r="MVE280" s="27"/>
      <c r="MVF280" s="27"/>
      <c r="MVG280" s="27"/>
      <c r="MVH280" s="27"/>
      <c r="MVI280" s="27"/>
      <c r="MVJ280" s="27"/>
      <c r="MVK280" s="27"/>
      <c r="MVL280" s="27"/>
      <c r="MVM280" s="27"/>
      <c r="MVN280" s="27"/>
      <c r="MVO280" s="27"/>
      <c r="MVP280" s="27"/>
      <c r="MVQ280" s="27"/>
      <c r="MVR280" s="27"/>
      <c r="MVS280" s="27"/>
      <c r="MVT280" s="27"/>
      <c r="MVU280" s="27"/>
      <c r="MVV280" s="27"/>
      <c r="MVW280" s="27"/>
      <c r="MVX280" s="27"/>
      <c r="MVY280" s="27"/>
      <c r="MVZ280" s="27"/>
      <c r="MWA280" s="27"/>
      <c r="MWB280" s="27"/>
      <c r="MWC280" s="27"/>
      <c r="MWD280" s="27"/>
      <c r="MWE280" s="27"/>
      <c r="MWF280" s="27"/>
      <c r="MWG280" s="27"/>
      <c r="MWH280" s="27"/>
      <c r="MWI280" s="27"/>
      <c r="MWJ280" s="27"/>
      <c r="MWK280" s="27"/>
      <c r="MWL280" s="27"/>
      <c r="MWM280" s="27"/>
      <c r="MWN280" s="27"/>
      <c r="MWO280" s="27"/>
      <c r="MWP280" s="27"/>
      <c r="MWQ280" s="27"/>
      <c r="MWR280" s="27"/>
      <c r="MWS280" s="27"/>
      <c r="MWT280" s="27"/>
      <c r="MWU280" s="27"/>
      <c r="MWV280" s="27"/>
      <c r="MWW280" s="27"/>
      <c r="MWX280" s="27"/>
      <c r="MWY280" s="27"/>
      <c r="MWZ280" s="27"/>
      <c r="MXA280" s="27"/>
      <c r="MXB280" s="27"/>
      <c r="MXC280" s="27"/>
      <c r="MXD280" s="27"/>
      <c r="MXE280" s="27"/>
      <c r="MXF280" s="27"/>
      <c r="MXG280" s="27"/>
      <c r="MXH280" s="27"/>
      <c r="MXI280" s="27"/>
      <c r="MXJ280" s="27"/>
      <c r="MXK280" s="27"/>
      <c r="MXL280" s="27"/>
      <c r="MXM280" s="27"/>
      <c r="MXN280" s="27"/>
      <c r="MXO280" s="27"/>
      <c r="MXP280" s="27"/>
      <c r="MXQ280" s="27"/>
      <c r="MXR280" s="27"/>
      <c r="MXS280" s="27"/>
      <c r="MXT280" s="27"/>
      <c r="MXU280" s="27"/>
      <c r="MXV280" s="27"/>
      <c r="MXW280" s="27"/>
      <c r="MXX280" s="27"/>
      <c r="MXY280" s="27"/>
      <c r="MXZ280" s="27"/>
      <c r="MYA280" s="27"/>
      <c r="MYB280" s="27"/>
      <c r="MYC280" s="27"/>
      <c r="MYD280" s="27"/>
      <c r="MYE280" s="27"/>
      <c r="MYF280" s="27"/>
      <c r="MYG280" s="27"/>
      <c r="MYH280" s="27"/>
      <c r="MYI280" s="27"/>
      <c r="MYJ280" s="27"/>
      <c r="MYK280" s="27"/>
      <c r="MYL280" s="27"/>
      <c r="MYM280" s="27"/>
      <c r="MYN280" s="27"/>
      <c r="MYO280" s="27"/>
      <c r="MYP280" s="27"/>
      <c r="MYQ280" s="27"/>
      <c r="MYR280" s="27"/>
      <c r="MYS280" s="27"/>
      <c r="MYT280" s="27"/>
      <c r="MYU280" s="27"/>
      <c r="MYV280" s="27"/>
      <c r="MYW280" s="27"/>
      <c r="MYX280" s="27"/>
      <c r="MYY280" s="27"/>
      <c r="MYZ280" s="27"/>
      <c r="MZA280" s="27"/>
      <c r="MZB280" s="27"/>
      <c r="MZC280" s="27"/>
      <c r="MZD280" s="27"/>
      <c r="MZE280" s="27"/>
      <c r="MZF280" s="27"/>
      <c r="MZG280" s="27"/>
      <c r="MZH280" s="27"/>
      <c r="MZI280" s="27"/>
      <c r="MZJ280" s="27"/>
      <c r="MZK280" s="27"/>
      <c r="MZL280" s="27"/>
      <c r="MZM280" s="27"/>
      <c r="MZN280" s="27"/>
      <c r="MZO280" s="27"/>
      <c r="MZP280" s="27"/>
      <c r="MZQ280" s="27"/>
      <c r="MZR280" s="27"/>
      <c r="MZS280" s="27"/>
      <c r="MZT280" s="27"/>
      <c r="MZU280" s="27"/>
      <c r="MZV280" s="27"/>
      <c r="MZW280" s="27"/>
      <c r="MZX280" s="27"/>
      <c r="MZY280" s="27"/>
      <c r="MZZ280" s="27"/>
      <c r="NAA280" s="27"/>
      <c r="NAB280" s="27"/>
      <c r="NAC280" s="27"/>
      <c r="NAD280" s="27"/>
      <c r="NAE280" s="27"/>
      <c r="NAF280" s="27"/>
      <c r="NAG280" s="27"/>
      <c r="NAH280" s="27"/>
      <c r="NAI280" s="27"/>
      <c r="NAJ280" s="27"/>
      <c r="NAK280" s="27"/>
      <c r="NAL280" s="27"/>
      <c r="NAM280" s="27"/>
      <c r="NAN280" s="27"/>
      <c r="NAO280" s="27"/>
      <c r="NAP280" s="27"/>
      <c r="NAQ280" s="27"/>
      <c r="NAR280" s="27"/>
      <c r="NAS280" s="27"/>
      <c r="NAT280" s="27"/>
      <c r="NAU280" s="27"/>
      <c r="NAV280" s="27"/>
      <c r="NAW280" s="27"/>
      <c r="NAX280" s="27"/>
      <c r="NAY280" s="27"/>
      <c r="NAZ280" s="27"/>
      <c r="NBA280" s="27"/>
      <c r="NBB280" s="27"/>
      <c r="NBC280" s="27"/>
      <c r="NBD280" s="27"/>
      <c r="NBE280" s="27"/>
      <c r="NBF280" s="27"/>
      <c r="NBG280" s="27"/>
      <c r="NBH280" s="27"/>
      <c r="NBI280" s="27"/>
      <c r="NBJ280" s="27"/>
      <c r="NBK280" s="27"/>
      <c r="NBL280" s="27"/>
      <c r="NBM280" s="27"/>
      <c r="NBN280" s="27"/>
      <c r="NBO280" s="27"/>
      <c r="NBP280" s="27"/>
      <c r="NBQ280" s="27"/>
      <c r="NBR280" s="27"/>
      <c r="NBS280" s="27"/>
      <c r="NBT280" s="27"/>
      <c r="NBU280" s="27"/>
      <c r="NBV280" s="27"/>
      <c r="NBW280" s="27"/>
      <c r="NBX280" s="27"/>
      <c r="NBY280" s="27"/>
      <c r="NBZ280" s="27"/>
      <c r="NCA280" s="27"/>
      <c r="NCB280" s="27"/>
      <c r="NCC280" s="27"/>
      <c r="NCD280" s="27"/>
      <c r="NCE280" s="27"/>
      <c r="NCF280" s="27"/>
      <c r="NCG280" s="27"/>
      <c r="NCH280" s="27"/>
      <c r="NCI280" s="27"/>
      <c r="NCJ280" s="27"/>
      <c r="NCK280" s="27"/>
      <c r="NCL280" s="27"/>
      <c r="NCM280" s="27"/>
      <c r="NCN280" s="27"/>
      <c r="NCO280" s="27"/>
      <c r="NCP280" s="27"/>
      <c r="NCQ280" s="27"/>
      <c r="NCR280" s="27"/>
      <c r="NCS280" s="27"/>
      <c r="NCT280" s="27"/>
      <c r="NCU280" s="27"/>
      <c r="NCV280" s="27"/>
      <c r="NCW280" s="27"/>
      <c r="NCX280" s="27"/>
      <c r="NCY280" s="27"/>
      <c r="NCZ280" s="27"/>
      <c r="NDA280" s="27"/>
      <c r="NDB280" s="27"/>
      <c r="NDC280" s="27"/>
      <c r="NDD280" s="27"/>
      <c r="NDE280" s="27"/>
      <c r="NDF280" s="27"/>
      <c r="NDG280" s="27"/>
      <c r="NDH280" s="27"/>
      <c r="NDI280" s="27"/>
      <c r="NDJ280" s="27"/>
      <c r="NDK280" s="27"/>
      <c r="NDL280" s="27"/>
      <c r="NDM280" s="27"/>
      <c r="NDN280" s="27"/>
      <c r="NDO280" s="27"/>
      <c r="NDP280" s="27"/>
      <c r="NDQ280" s="27"/>
      <c r="NDR280" s="27"/>
      <c r="NDS280" s="27"/>
      <c r="NDT280" s="27"/>
      <c r="NDU280" s="27"/>
      <c r="NDV280" s="27"/>
      <c r="NDW280" s="27"/>
      <c r="NDX280" s="27"/>
      <c r="NDY280" s="27"/>
      <c r="NDZ280" s="27"/>
      <c r="NEA280" s="27"/>
      <c r="NEB280" s="27"/>
      <c r="NEC280" s="27"/>
      <c r="NED280" s="27"/>
      <c r="NEE280" s="27"/>
      <c r="NEF280" s="27"/>
      <c r="NEG280" s="27"/>
      <c r="NEH280" s="27"/>
      <c r="NEI280" s="27"/>
      <c r="NEJ280" s="27"/>
      <c r="NEK280" s="27"/>
      <c r="NEL280" s="27"/>
      <c r="NEM280" s="27"/>
      <c r="NEN280" s="27"/>
      <c r="NEO280" s="27"/>
      <c r="NEP280" s="27"/>
      <c r="NEQ280" s="27"/>
      <c r="NER280" s="27"/>
      <c r="NES280" s="27"/>
      <c r="NET280" s="27"/>
      <c r="NEU280" s="27"/>
      <c r="NEV280" s="27"/>
      <c r="NEW280" s="27"/>
      <c r="NEX280" s="27"/>
      <c r="NEY280" s="27"/>
      <c r="NEZ280" s="27"/>
      <c r="NFA280" s="27"/>
      <c r="NFB280" s="27"/>
      <c r="NFC280" s="27"/>
      <c r="NFD280" s="27"/>
      <c r="NFE280" s="27"/>
      <c r="NFF280" s="27"/>
      <c r="NFG280" s="27"/>
      <c r="NFH280" s="27"/>
      <c r="NFI280" s="27"/>
      <c r="NFJ280" s="27"/>
      <c r="NFK280" s="27"/>
      <c r="NFL280" s="27"/>
      <c r="NFM280" s="27"/>
      <c r="NFN280" s="27"/>
      <c r="NFO280" s="27"/>
      <c r="NFP280" s="27"/>
      <c r="NFQ280" s="27"/>
      <c r="NFR280" s="27"/>
      <c r="NFS280" s="27"/>
      <c r="NFT280" s="27"/>
      <c r="NFU280" s="27"/>
      <c r="NFV280" s="27"/>
      <c r="NFW280" s="27"/>
      <c r="NFX280" s="27"/>
      <c r="NFY280" s="27"/>
      <c r="NFZ280" s="27"/>
      <c r="NGA280" s="27"/>
      <c r="NGB280" s="27"/>
      <c r="NGC280" s="27"/>
      <c r="NGD280" s="27"/>
      <c r="NGE280" s="27"/>
      <c r="NGF280" s="27"/>
      <c r="NGG280" s="27"/>
      <c r="NGH280" s="27"/>
      <c r="NGI280" s="27"/>
      <c r="NGJ280" s="27"/>
      <c r="NGK280" s="27"/>
      <c r="NGL280" s="27"/>
      <c r="NGM280" s="27"/>
      <c r="NGN280" s="27"/>
      <c r="NGO280" s="27"/>
      <c r="NGP280" s="27"/>
      <c r="NGQ280" s="27"/>
      <c r="NGR280" s="27"/>
      <c r="NGS280" s="27"/>
      <c r="NGT280" s="27"/>
      <c r="NGU280" s="27"/>
      <c r="NGV280" s="27"/>
      <c r="NGW280" s="27"/>
      <c r="NGX280" s="27"/>
      <c r="NGY280" s="27"/>
      <c r="NGZ280" s="27"/>
      <c r="NHA280" s="27"/>
      <c r="NHB280" s="27"/>
      <c r="NHC280" s="27"/>
      <c r="NHD280" s="27"/>
      <c r="NHE280" s="27"/>
      <c r="NHF280" s="27"/>
      <c r="NHG280" s="27"/>
      <c r="NHH280" s="27"/>
      <c r="NHI280" s="27"/>
      <c r="NHJ280" s="27"/>
      <c r="NHK280" s="27"/>
      <c r="NHL280" s="27"/>
      <c r="NHM280" s="27"/>
      <c r="NHN280" s="27"/>
      <c r="NHO280" s="27"/>
      <c r="NHP280" s="27"/>
      <c r="NHQ280" s="27"/>
      <c r="NHR280" s="27"/>
      <c r="NHS280" s="27"/>
      <c r="NHT280" s="27"/>
      <c r="NHU280" s="27"/>
      <c r="NHV280" s="27"/>
      <c r="NHW280" s="27"/>
      <c r="NHX280" s="27"/>
      <c r="NHY280" s="27"/>
      <c r="NHZ280" s="27"/>
      <c r="NIA280" s="27"/>
      <c r="NIB280" s="27"/>
      <c r="NIC280" s="27"/>
      <c r="NID280" s="27"/>
      <c r="NIE280" s="27"/>
      <c r="NIF280" s="27"/>
      <c r="NIG280" s="27"/>
      <c r="NIH280" s="27"/>
      <c r="NII280" s="27"/>
      <c r="NIJ280" s="27"/>
      <c r="NIK280" s="27"/>
      <c r="NIL280" s="27"/>
      <c r="NIM280" s="27"/>
      <c r="NIN280" s="27"/>
      <c r="NIO280" s="27"/>
      <c r="NIP280" s="27"/>
      <c r="NIQ280" s="27"/>
      <c r="NIR280" s="27"/>
      <c r="NIS280" s="27"/>
      <c r="NIT280" s="27"/>
      <c r="NIU280" s="27"/>
      <c r="NIV280" s="27"/>
      <c r="NIW280" s="27"/>
      <c r="NIX280" s="27"/>
      <c r="NIY280" s="27"/>
      <c r="NIZ280" s="27"/>
      <c r="NJA280" s="27"/>
      <c r="NJB280" s="27"/>
      <c r="NJC280" s="27"/>
      <c r="NJD280" s="27"/>
      <c r="NJE280" s="27"/>
      <c r="NJF280" s="27"/>
      <c r="NJG280" s="27"/>
      <c r="NJH280" s="27"/>
      <c r="NJI280" s="27"/>
      <c r="NJJ280" s="27"/>
      <c r="NJK280" s="27"/>
      <c r="NJL280" s="27"/>
      <c r="NJM280" s="27"/>
      <c r="NJN280" s="27"/>
      <c r="NJO280" s="27"/>
      <c r="NJP280" s="27"/>
      <c r="NJQ280" s="27"/>
      <c r="NJR280" s="27"/>
      <c r="NJS280" s="27"/>
      <c r="NJT280" s="27"/>
      <c r="NJU280" s="27"/>
      <c r="NJV280" s="27"/>
      <c r="NJW280" s="27"/>
      <c r="NJX280" s="27"/>
      <c r="NJY280" s="27"/>
      <c r="NJZ280" s="27"/>
      <c r="NKA280" s="27"/>
      <c r="NKB280" s="27"/>
      <c r="NKC280" s="27"/>
      <c r="NKD280" s="27"/>
      <c r="NKE280" s="27"/>
      <c r="NKF280" s="27"/>
      <c r="NKG280" s="27"/>
      <c r="NKH280" s="27"/>
      <c r="NKI280" s="27"/>
      <c r="NKJ280" s="27"/>
      <c r="NKK280" s="27"/>
      <c r="NKL280" s="27"/>
      <c r="NKM280" s="27"/>
      <c r="NKN280" s="27"/>
      <c r="NKO280" s="27"/>
      <c r="NKP280" s="27"/>
      <c r="NKQ280" s="27"/>
      <c r="NKR280" s="27"/>
      <c r="NKS280" s="27"/>
      <c r="NKT280" s="27"/>
      <c r="NKU280" s="27"/>
      <c r="NKV280" s="27"/>
      <c r="NKW280" s="27"/>
      <c r="NKX280" s="27"/>
      <c r="NKY280" s="27"/>
      <c r="NKZ280" s="27"/>
      <c r="NLA280" s="27"/>
      <c r="NLB280" s="27"/>
      <c r="NLC280" s="27"/>
      <c r="NLD280" s="27"/>
      <c r="NLE280" s="27"/>
      <c r="NLF280" s="27"/>
      <c r="NLG280" s="27"/>
      <c r="NLH280" s="27"/>
      <c r="NLI280" s="27"/>
      <c r="NLJ280" s="27"/>
      <c r="NLK280" s="27"/>
      <c r="NLL280" s="27"/>
      <c r="NLM280" s="27"/>
      <c r="NLN280" s="27"/>
      <c r="NLO280" s="27"/>
      <c r="NLP280" s="27"/>
      <c r="NLQ280" s="27"/>
      <c r="NLR280" s="27"/>
      <c r="NLS280" s="27"/>
      <c r="NLT280" s="27"/>
      <c r="NLU280" s="27"/>
      <c r="NLV280" s="27"/>
      <c r="NLW280" s="27"/>
      <c r="NLX280" s="27"/>
      <c r="NLY280" s="27"/>
      <c r="NLZ280" s="27"/>
      <c r="NMA280" s="27"/>
      <c r="NMB280" s="27"/>
      <c r="NMC280" s="27"/>
      <c r="NMD280" s="27"/>
      <c r="NME280" s="27"/>
      <c r="NMF280" s="27"/>
      <c r="NMG280" s="27"/>
      <c r="NMH280" s="27"/>
      <c r="NMI280" s="27"/>
      <c r="NMJ280" s="27"/>
      <c r="NMK280" s="27"/>
      <c r="NML280" s="27"/>
      <c r="NMM280" s="27"/>
      <c r="NMN280" s="27"/>
      <c r="NMO280" s="27"/>
      <c r="NMP280" s="27"/>
      <c r="NMQ280" s="27"/>
      <c r="NMR280" s="27"/>
      <c r="NMS280" s="27"/>
      <c r="NMT280" s="27"/>
      <c r="NMU280" s="27"/>
      <c r="NMV280" s="27"/>
      <c r="NMW280" s="27"/>
      <c r="NMX280" s="27"/>
      <c r="NMY280" s="27"/>
      <c r="NMZ280" s="27"/>
      <c r="NNA280" s="27"/>
      <c r="NNB280" s="27"/>
      <c r="NNC280" s="27"/>
      <c r="NND280" s="27"/>
      <c r="NNE280" s="27"/>
      <c r="NNF280" s="27"/>
      <c r="NNG280" s="27"/>
      <c r="NNH280" s="27"/>
      <c r="NNI280" s="27"/>
      <c r="NNJ280" s="27"/>
      <c r="NNK280" s="27"/>
      <c r="NNL280" s="27"/>
      <c r="NNM280" s="27"/>
      <c r="NNN280" s="27"/>
      <c r="NNO280" s="27"/>
      <c r="NNP280" s="27"/>
      <c r="NNQ280" s="27"/>
      <c r="NNR280" s="27"/>
      <c r="NNS280" s="27"/>
      <c r="NNT280" s="27"/>
      <c r="NNU280" s="27"/>
      <c r="NNV280" s="27"/>
      <c r="NNW280" s="27"/>
      <c r="NNX280" s="27"/>
      <c r="NNY280" s="27"/>
      <c r="NNZ280" s="27"/>
      <c r="NOA280" s="27"/>
      <c r="NOB280" s="27"/>
      <c r="NOC280" s="27"/>
      <c r="NOD280" s="27"/>
      <c r="NOE280" s="27"/>
      <c r="NOF280" s="27"/>
      <c r="NOG280" s="27"/>
      <c r="NOH280" s="27"/>
      <c r="NOI280" s="27"/>
      <c r="NOJ280" s="27"/>
      <c r="NOK280" s="27"/>
      <c r="NOL280" s="27"/>
      <c r="NOM280" s="27"/>
      <c r="NON280" s="27"/>
      <c r="NOO280" s="27"/>
      <c r="NOP280" s="27"/>
      <c r="NOQ280" s="27"/>
      <c r="NOR280" s="27"/>
      <c r="NOS280" s="27"/>
      <c r="NOT280" s="27"/>
      <c r="NOU280" s="27"/>
      <c r="NOV280" s="27"/>
      <c r="NOW280" s="27"/>
      <c r="NOX280" s="27"/>
      <c r="NOY280" s="27"/>
      <c r="NOZ280" s="27"/>
      <c r="NPA280" s="27"/>
      <c r="NPB280" s="27"/>
      <c r="NPC280" s="27"/>
      <c r="NPD280" s="27"/>
      <c r="NPE280" s="27"/>
      <c r="NPF280" s="27"/>
      <c r="NPG280" s="27"/>
      <c r="NPH280" s="27"/>
      <c r="NPI280" s="27"/>
      <c r="NPJ280" s="27"/>
      <c r="NPK280" s="27"/>
      <c r="NPL280" s="27"/>
      <c r="NPM280" s="27"/>
      <c r="NPN280" s="27"/>
      <c r="NPO280" s="27"/>
      <c r="NPP280" s="27"/>
      <c r="NPQ280" s="27"/>
      <c r="NPR280" s="27"/>
      <c r="NPS280" s="27"/>
      <c r="NPT280" s="27"/>
      <c r="NPU280" s="27"/>
      <c r="NPV280" s="27"/>
      <c r="NPW280" s="27"/>
      <c r="NPX280" s="27"/>
      <c r="NPY280" s="27"/>
      <c r="NPZ280" s="27"/>
      <c r="NQA280" s="27"/>
      <c r="NQB280" s="27"/>
      <c r="NQC280" s="27"/>
      <c r="NQD280" s="27"/>
      <c r="NQE280" s="27"/>
      <c r="NQF280" s="27"/>
      <c r="NQG280" s="27"/>
      <c r="NQH280" s="27"/>
      <c r="NQI280" s="27"/>
      <c r="NQJ280" s="27"/>
      <c r="NQK280" s="27"/>
      <c r="NQL280" s="27"/>
      <c r="NQM280" s="27"/>
      <c r="NQN280" s="27"/>
      <c r="NQO280" s="27"/>
      <c r="NQP280" s="27"/>
      <c r="NQQ280" s="27"/>
      <c r="NQR280" s="27"/>
      <c r="NQS280" s="27"/>
      <c r="NQT280" s="27"/>
      <c r="NQU280" s="27"/>
      <c r="NQV280" s="27"/>
      <c r="NQW280" s="27"/>
      <c r="NQX280" s="27"/>
      <c r="NQY280" s="27"/>
      <c r="NQZ280" s="27"/>
      <c r="NRA280" s="27"/>
      <c r="NRB280" s="27"/>
      <c r="NRC280" s="27"/>
      <c r="NRD280" s="27"/>
      <c r="NRE280" s="27"/>
      <c r="NRF280" s="27"/>
      <c r="NRG280" s="27"/>
      <c r="NRH280" s="27"/>
      <c r="NRI280" s="27"/>
      <c r="NRJ280" s="27"/>
      <c r="NRK280" s="27"/>
      <c r="NRL280" s="27"/>
      <c r="NRM280" s="27"/>
      <c r="NRN280" s="27"/>
      <c r="NRO280" s="27"/>
      <c r="NRP280" s="27"/>
      <c r="NRQ280" s="27"/>
      <c r="NRR280" s="27"/>
      <c r="NRS280" s="27"/>
      <c r="NRT280" s="27"/>
      <c r="NRU280" s="27"/>
      <c r="NRV280" s="27"/>
      <c r="NRW280" s="27"/>
      <c r="NRX280" s="27"/>
      <c r="NRY280" s="27"/>
      <c r="NRZ280" s="27"/>
      <c r="NSA280" s="27"/>
      <c r="NSB280" s="27"/>
      <c r="NSC280" s="27"/>
      <c r="NSD280" s="27"/>
      <c r="NSE280" s="27"/>
      <c r="NSF280" s="27"/>
      <c r="NSG280" s="27"/>
      <c r="NSH280" s="27"/>
      <c r="NSI280" s="27"/>
      <c r="NSJ280" s="27"/>
      <c r="NSK280" s="27"/>
      <c r="NSL280" s="27"/>
      <c r="NSM280" s="27"/>
      <c r="NSN280" s="27"/>
      <c r="NSO280" s="27"/>
      <c r="NSP280" s="27"/>
      <c r="NSQ280" s="27"/>
      <c r="NSR280" s="27"/>
      <c r="NSS280" s="27"/>
      <c r="NST280" s="27"/>
      <c r="NSU280" s="27"/>
      <c r="NSV280" s="27"/>
      <c r="NSW280" s="27"/>
      <c r="NSX280" s="27"/>
      <c r="NSY280" s="27"/>
      <c r="NSZ280" s="27"/>
      <c r="NTA280" s="27"/>
      <c r="NTB280" s="27"/>
      <c r="NTC280" s="27"/>
      <c r="NTD280" s="27"/>
      <c r="NTE280" s="27"/>
      <c r="NTF280" s="27"/>
      <c r="NTG280" s="27"/>
      <c r="NTH280" s="27"/>
      <c r="NTI280" s="27"/>
      <c r="NTJ280" s="27"/>
      <c r="NTK280" s="27"/>
      <c r="NTL280" s="27"/>
      <c r="NTM280" s="27"/>
      <c r="NTN280" s="27"/>
      <c r="NTO280" s="27"/>
      <c r="NTP280" s="27"/>
      <c r="NTQ280" s="27"/>
      <c r="NTR280" s="27"/>
      <c r="NTS280" s="27"/>
      <c r="NTT280" s="27"/>
      <c r="NTU280" s="27"/>
      <c r="NTV280" s="27"/>
      <c r="NTW280" s="27"/>
      <c r="NTX280" s="27"/>
      <c r="NTY280" s="27"/>
      <c r="NTZ280" s="27"/>
      <c r="NUA280" s="27"/>
      <c r="NUB280" s="27"/>
      <c r="NUC280" s="27"/>
      <c r="NUD280" s="27"/>
      <c r="NUE280" s="27"/>
      <c r="NUF280" s="27"/>
      <c r="NUG280" s="27"/>
      <c r="NUH280" s="27"/>
      <c r="NUI280" s="27"/>
      <c r="NUJ280" s="27"/>
      <c r="NUK280" s="27"/>
      <c r="NUL280" s="27"/>
      <c r="NUM280" s="27"/>
      <c r="NUN280" s="27"/>
      <c r="NUO280" s="27"/>
      <c r="NUP280" s="27"/>
      <c r="NUQ280" s="27"/>
      <c r="NUR280" s="27"/>
      <c r="NUS280" s="27"/>
      <c r="NUT280" s="27"/>
      <c r="NUU280" s="27"/>
      <c r="NUV280" s="27"/>
      <c r="NUW280" s="27"/>
      <c r="NUX280" s="27"/>
      <c r="NUY280" s="27"/>
      <c r="NUZ280" s="27"/>
      <c r="NVA280" s="27"/>
      <c r="NVB280" s="27"/>
      <c r="NVC280" s="27"/>
      <c r="NVD280" s="27"/>
      <c r="NVE280" s="27"/>
      <c r="NVF280" s="27"/>
      <c r="NVG280" s="27"/>
      <c r="NVH280" s="27"/>
      <c r="NVI280" s="27"/>
      <c r="NVJ280" s="27"/>
      <c r="NVK280" s="27"/>
      <c r="NVL280" s="27"/>
      <c r="NVM280" s="27"/>
      <c r="NVN280" s="27"/>
      <c r="NVO280" s="27"/>
      <c r="NVP280" s="27"/>
      <c r="NVQ280" s="27"/>
      <c r="NVR280" s="27"/>
      <c r="NVS280" s="27"/>
      <c r="NVT280" s="27"/>
      <c r="NVU280" s="27"/>
      <c r="NVV280" s="27"/>
      <c r="NVW280" s="27"/>
      <c r="NVX280" s="27"/>
      <c r="NVY280" s="27"/>
      <c r="NVZ280" s="27"/>
      <c r="NWA280" s="27"/>
      <c r="NWB280" s="27"/>
      <c r="NWC280" s="27"/>
      <c r="NWD280" s="27"/>
      <c r="NWE280" s="27"/>
      <c r="NWF280" s="27"/>
      <c r="NWG280" s="27"/>
      <c r="NWH280" s="27"/>
      <c r="NWI280" s="27"/>
      <c r="NWJ280" s="27"/>
      <c r="NWK280" s="27"/>
      <c r="NWL280" s="27"/>
      <c r="NWM280" s="27"/>
      <c r="NWN280" s="27"/>
      <c r="NWO280" s="27"/>
      <c r="NWP280" s="27"/>
      <c r="NWQ280" s="27"/>
      <c r="NWR280" s="27"/>
      <c r="NWS280" s="27"/>
      <c r="NWT280" s="27"/>
      <c r="NWU280" s="27"/>
      <c r="NWV280" s="27"/>
      <c r="NWW280" s="27"/>
      <c r="NWX280" s="27"/>
      <c r="NWY280" s="27"/>
      <c r="NWZ280" s="27"/>
      <c r="NXA280" s="27"/>
      <c r="NXB280" s="27"/>
      <c r="NXC280" s="27"/>
      <c r="NXD280" s="27"/>
      <c r="NXE280" s="27"/>
      <c r="NXF280" s="27"/>
      <c r="NXG280" s="27"/>
      <c r="NXH280" s="27"/>
      <c r="NXI280" s="27"/>
      <c r="NXJ280" s="27"/>
      <c r="NXK280" s="27"/>
      <c r="NXL280" s="27"/>
      <c r="NXM280" s="27"/>
      <c r="NXN280" s="27"/>
      <c r="NXO280" s="27"/>
      <c r="NXP280" s="27"/>
      <c r="NXQ280" s="27"/>
      <c r="NXR280" s="27"/>
      <c r="NXS280" s="27"/>
      <c r="NXT280" s="27"/>
      <c r="NXU280" s="27"/>
      <c r="NXV280" s="27"/>
      <c r="NXW280" s="27"/>
      <c r="NXX280" s="27"/>
      <c r="NXY280" s="27"/>
      <c r="NXZ280" s="27"/>
      <c r="NYA280" s="27"/>
      <c r="NYB280" s="27"/>
      <c r="NYC280" s="27"/>
      <c r="NYD280" s="27"/>
      <c r="NYE280" s="27"/>
      <c r="NYF280" s="27"/>
      <c r="NYG280" s="27"/>
      <c r="NYH280" s="27"/>
      <c r="NYI280" s="27"/>
      <c r="NYJ280" s="27"/>
      <c r="NYK280" s="27"/>
      <c r="NYL280" s="27"/>
      <c r="NYM280" s="27"/>
      <c r="NYN280" s="27"/>
      <c r="NYO280" s="27"/>
      <c r="NYP280" s="27"/>
      <c r="NYQ280" s="27"/>
      <c r="NYR280" s="27"/>
      <c r="NYS280" s="27"/>
      <c r="NYT280" s="27"/>
      <c r="NYU280" s="27"/>
      <c r="NYV280" s="27"/>
      <c r="NYW280" s="27"/>
      <c r="NYX280" s="27"/>
      <c r="NYY280" s="27"/>
      <c r="NYZ280" s="27"/>
      <c r="NZA280" s="27"/>
      <c r="NZB280" s="27"/>
      <c r="NZC280" s="27"/>
      <c r="NZD280" s="27"/>
      <c r="NZE280" s="27"/>
      <c r="NZF280" s="27"/>
      <c r="NZG280" s="27"/>
      <c r="NZH280" s="27"/>
      <c r="NZI280" s="27"/>
      <c r="NZJ280" s="27"/>
      <c r="NZK280" s="27"/>
      <c r="NZL280" s="27"/>
      <c r="NZM280" s="27"/>
      <c r="NZN280" s="27"/>
      <c r="NZO280" s="27"/>
      <c r="NZP280" s="27"/>
      <c r="NZQ280" s="27"/>
      <c r="NZR280" s="27"/>
      <c r="NZS280" s="27"/>
      <c r="NZT280" s="27"/>
      <c r="NZU280" s="27"/>
      <c r="NZV280" s="27"/>
      <c r="NZW280" s="27"/>
      <c r="NZX280" s="27"/>
      <c r="NZY280" s="27"/>
      <c r="NZZ280" s="27"/>
      <c r="OAA280" s="27"/>
      <c r="OAB280" s="27"/>
      <c r="OAC280" s="27"/>
      <c r="OAD280" s="27"/>
      <c r="OAE280" s="27"/>
      <c r="OAF280" s="27"/>
      <c r="OAG280" s="27"/>
      <c r="OAH280" s="27"/>
      <c r="OAI280" s="27"/>
      <c r="OAJ280" s="27"/>
      <c r="OAK280" s="27"/>
      <c r="OAL280" s="27"/>
      <c r="OAM280" s="27"/>
      <c r="OAN280" s="27"/>
      <c r="OAO280" s="27"/>
      <c r="OAP280" s="27"/>
      <c r="OAQ280" s="27"/>
      <c r="OAR280" s="27"/>
      <c r="OAS280" s="27"/>
      <c r="OAT280" s="27"/>
      <c r="OAU280" s="27"/>
      <c r="OAV280" s="27"/>
      <c r="OAW280" s="27"/>
      <c r="OAX280" s="27"/>
      <c r="OAY280" s="27"/>
      <c r="OAZ280" s="27"/>
      <c r="OBA280" s="27"/>
      <c r="OBB280" s="27"/>
      <c r="OBC280" s="27"/>
      <c r="OBD280" s="27"/>
      <c r="OBE280" s="27"/>
      <c r="OBF280" s="27"/>
      <c r="OBG280" s="27"/>
      <c r="OBH280" s="27"/>
      <c r="OBI280" s="27"/>
      <c r="OBJ280" s="27"/>
      <c r="OBK280" s="27"/>
      <c r="OBL280" s="27"/>
      <c r="OBM280" s="27"/>
      <c r="OBN280" s="27"/>
      <c r="OBO280" s="27"/>
      <c r="OBP280" s="27"/>
      <c r="OBQ280" s="27"/>
      <c r="OBR280" s="27"/>
      <c r="OBS280" s="27"/>
      <c r="OBT280" s="27"/>
      <c r="OBU280" s="27"/>
      <c r="OBV280" s="27"/>
      <c r="OBW280" s="27"/>
      <c r="OBX280" s="27"/>
      <c r="OBY280" s="27"/>
      <c r="OBZ280" s="27"/>
      <c r="OCA280" s="27"/>
      <c r="OCB280" s="27"/>
      <c r="OCC280" s="27"/>
      <c r="OCD280" s="27"/>
      <c r="OCE280" s="27"/>
      <c r="OCF280" s="27"/>
      <c r="OCG280" s="27"/>
      <c r="OCH280" s="27"/>
      <c r="OCI280" s="27"/>
      <c r="OCJ280" s="27"/>
      <c r="OCK280" s="27"/>
      <c r="OCL280" s="27"/>
      <c r="OCM280" s="27"/>
      <c r="OCN280" s="27"/>
      <c r="OCO280" s="27"/>
      <c r="OCP280" s="27"/>
      <c r="OCQ280" s="27"/>
      <c r="OCR280" s="27"/>
      <c r="OCS280" s="27"/>
      <c r="OCT280" s="27"/>
      <c r="OCU280" s="27"/>
      <c r="OCV280" s="27"/>
      <c r="OCW280" s="27"/>
      <c r="OCX280" s="27"/>
      <c r="OCY280" s="27"/>
      <c r="OCZ280" s="27"/>
      <c r="ODA280" s="27"/>
      <c r="ODB280" s="27"/>
      <c r="ODC280" s="27"/>
      <c r="ODD280" s="27"/>
      <c r="ODE280" s="27"/>
      <c r="ODF280" s="27"/>
      <c r="ODG280" s="27"/>
      <c r="ODH280" s="27"/>
      <c r="ODI280" s="27"/>
      <c r="ODJ280" s="27"/>
      <c r="ODK280" s="27"/>
      <c r="ODL280" s="27"/>
      <c r="ODM280" s="27"/>
      <c r="ODN280" s="27"/>
      <c r="ODO280" s="27"/>
      <c r="ODP280" s="27"/>
      <c r="ODQ280" s="27"/>
      <c r="ODR280" s="27"/>
      <c r="ODS280" s="27"/>
      <c r="ODT280" s="27"/>
      <c r="ODU280" s="27"/>
      <c r="ODV280" s="27"/>
      <c r="ODW280" s="27"/>
      <c r="ODX280" s="27"/>
      <c r="ODY280" s="27"/>
      <c r="ODZ280" s="27"/>
      <c r="OEA280" s="27"/>
      <c r="OEB280" s="27"/>
      <c r="OEC280" s="27"/>
      <c r="OED280" s="27"/>
      <c r="OEE280" s="27"/>
      <c r="OEF280" s="27"/>
      <c r="OEG280" s="27"/>
      <c r="OEH280" s="27"/>
      <c r="OEI280" s="27"/>
      <c r="OEJ280" s="27"/>
      <c r="OEK280" s="27"/>
      <c r="OEL280" s="27"/>
      <c r="OEM280" s="27"/>
      <c r="OEN280" s="27"/>
      <c r="OEO280" s="27"/>
      <c r="OEP280" s="27"/>
      <c r="OEQ280" s="27"/>
      <c r="OER280" s="27"/>
      <c r="OES280" s="27"/>
      <c r="OET280" s="27"/>
      <c r="OEU280" s="27"/>
      <c r="OEV280" s="27"/>
      <c r="OEW280" s="27"/>
      <c r="OEX280" s="27"/>
      <c r="OEY280" s="27"/>
      <c r="OEZ280" s="27"/>
      <c r="OFA280" s="27"/>
      <c r="OFB280" s="27"/>
      <c r="OFC280" s="27"/>
      <c r="OFD280" s="27"/>
      <c r="OFE280" s="27"/>
      <c r="OFF280" s="27"/>
      <c r="OFG280" s="27"/>
      <c r="OFH280" s="27"/>
      <c r="OFI280" s="27"/>
      <c r="OFJ280" s="27"/>
      <c r="OFK280" s="27"/>
      <c r="OFL280" s="27"/>
      <c r="OFM280" s="27"/>
      <c r="OFN280" s="27"/>
      <c r="OFO280" s="27"/>
      <c r="OFP280" s="27"/>
      <c r="OFQ280" s="27"/>
      <c r="OFR280" s="27"/>
      <c r="OFS280" s="27"/>
      <c r="OFT280" s="27"/>
      <c r="OFU280" s="27"/>
      <c r="OFV280" s="27"/>
      <c r="OFW280" s="27"/>
      <c r="OFX280" s="27"/>
      <c r="OFY280" s="27"/>
      <c r="OFZ280" s="27"/>
      <c r="OGA280" s="27"/>
      <c r="OGB280" s="27"/>
      <c r="OGC280" s="27"/>
      <c r="OGD280" s="27"/>
      <c r="OGE280" s="27"/>
      <c r="OGF280" s="27"/>
      <c r="OGG280" s="27"/>
      <c r="OGH280" s="27"/>
      <c r="OGI280" s="27"/>
      <c r="OGJ280" s="27"/>
      <c r="OGK280" s="27"/>
      <c r="OGL280" s="27"/>
      <c r="OGM280" s="27"/>
      <c r="OGN280" s="27"/>
      <c r="OGO280" s="27"/>
      <c r="OGP280" s="27"/>
      <c r="OGQ280" s="27"/>
      <c r="OGR280" s="27"/>
      <c r="OGS280" s="27"/>
      <c r="OGT280" s="27"/>
      <c r="OGU280" s="27"/>
      <c r="OGV280" s="27"/>
      <c r="OGW280" s="27"/>
      <c r="OGX280" s="27"/>
      <c r="OGY280" s="27"/>
      <c r="OGZ280" s="27"/>
      <c r="OHA280" s="27"/>
      <c r="OHB280" s="27"/>
      <c r="OHC280" s="27"/>
      <c r="OHD280" s="27"/>
      <c r="OHE280" s="27"/>
      <c r="OHF280" s="27"/>
      <c r="OHG280" s="27"/>
      <c r="OHH280" s="27"/>
      <c r="OHI280" s="27"/>
      <c r="OHJ280" s="27"/>
      <c r="OHK280" s="27"/>
      <c r="OHL280" s="27"/>
      <c r="OHM280" s="27"/>
      <c r="OHN280" s="27"/>
      <c r="OHO280" s="27"/>
      <c r="OHP280" s="27"/>
      <c r="OHQ280" s="27"/>
      <c r="OHR280" s="27"/>
      <c r="OHS280" s="27"/>
      <c r="OHT280" s="27"/>
      <c r="OHU280" s="27"/>
      <c r="OHV280" s="27"/>
      <c r="OHW280" s="27"/>
      <c r="OHX280" s="27"/>
      <c r="OHY280" s="27"/>
      <c r="OHZ280" s="27"/>
      <c r="OIA280" s="27"/>
      <c r="OIB280" s="27"/>
      <c r="OIC280" s="27"/>
      <c r="OID280" s="27"/>
      <c r="OIE280" s="27"/>
      <c r="OIF280" s="27"/>
      <c r="OIG280" s="27"/>
      <c r="OIH280" s="27"/>
      <c r="OII280" s="27"/>
      <c r="OIJ280" s="27"/>
      <c r="OIK280" s="27"/>
      <c r="OIL280" s="27"/>
      <c r="OIM280" s="27"/>
      <c r="OIN280" s="27"/>
      <c r="OIO280" s="27"/>
      <c r="OIP280" s="27"/>
      <c r="OIQ280" s="27"/>
      <c r="OIR280" s="27"/>
      <c r="OIS280" s="27"/>
      <c r="OIT280" s="27"/>
      <c r="OIU280" s="27"/>
      <c r="OIV280" s="27"/>
      <c r="OIW280" s="27"/>
      <c r="OIX280" s="27"/>
      <c r="OIY280" s="27"/>
      <c r="OIZ280" s="27"/>
      <c r="OJA280" s="27"/>
      <c r="OJB280" s="27"/>
      <c r="OJC280" s="27"/>
      <c r="OJD280" s="27"/>
      <c r="OJE280" s="27"/>
      <c r="OJF280" s="27"/>
      <c r="OJG280" s="27"/>
      <c r="OJH280" s="27"/>
      <c r="OJI280" s="27"/>
      <c r="OJJ280" s="27"/>
      <c r="OJK280" s="27"/>
      <c r="OJL280" s="27"/>
      <c r="OJM280" s="27"/>
      <c r="OJN280" s="27"/>
      <c r="OJO280" s="27"/>
      <c r="OJP280" s="27"/>
      <c r="OJQ280" s="27"/>
      <c r="OJR280" s="27"/>
      <c r="OJS280" s="27"/>
      <c r="OJT280" s="27"/>
      <c r="OJU280" s="27"/>
      <c r="OJV280" s="27"/>
      <c r="OJW280" s="27"/>
      <c r="OJX280" s="27"/>
      <c r="OJY280" s="27"/>
      <c r="OJZ280" s="27"/>
      <c r="OKA280" s="27"/>
      <c r="OKB280" s="27"/>
      <c r="OKC280" s="27"/>
      <c r="OKD280" s="27"/>
      <c r="OKE280" s="27"/>
      <c r="OKF280" s="27"/>
      <c r="OKG280" s="27"/>
      <c r="OKH280" s="27"/>
      <c r="OKI280" s="27"/>
      <c r="OKJ280" s="27"/>
      <c r="OKK280" s="27"/>
      <c r="OKL280" s="27"/>
      <c r="OKM280" s="27"/>
      <c r="OKN280" s="27"/>
      <c r="OKO280" s="27"/>
      <c r="OKP280" s="27"/>
      <c r="OKQ280" s="27"/>
      <c r="OKR280" s="27"/>
      <c r="OKS280" s="27"/>
      <c r="OKT280" s="27"/>
      <c r="OKU280" s="27"/>
      <c r="OKV280" s="27"/>
      <c r="OKW280" s="27"/>
      <c r="OKX280" s="27"/>
      <c r="OKY280" s="27"/>
      <c r="OKZ280" s="27"/>
      <c r="OLA280" s="27"/>
      <c r="OLB280" s="27"/>
      <c r="OLC280" s="27"/>
      <c r="OLD280" s="27"/>
      <c r="OLE280" s="27"/>
      <c r="OLF280" s="27"/>
      <c r="OLG280" s="27"/>
      <c r="OLH280" s="27"/>
      <c r="OLI280" s="27"/>
      <c r="OLJ280" s="27"/>
      <c r="OLK280" s="27"/>
      <c r="OLL280" s="27"/>
      <c r="OLM280" s="27"/>
      <c r="OLN280" s="27"/>
      <c r="OLO280" s="27"/>
      <c r="OLP280" s="27"/>
      <c r="OLQ280" s="27"/>
      <c r="OLR280" s="27"/>
      <c r="OLS280" s="27"/>
      <c r="OLT280" s="27"/>
      <c r="OLU280" s="27"/>
      <c r="OLV280" s="27"/>
      <c r="OLW280" s="27"/>
      <c r="OLX280" s="27"/>
      <c r="OLY280" s="27"/>
      <c r="OLZ280" s="27"/>
      <c r="OMA280" s="27"/>
      <c r="OMB280" s="27"/>
      <c r="OMC280" s="27"/>
      <c r="OMD280" s="27"/>
      <c r="OME280" s="27"/>
      <c r="OMF280" s="27"/>
      <c r="OMG280" s="27"/>
      <c r="OMH280" s="27"/>
      <c r="OMI280" s="27"/>
      <c r="OMJ280" s="27"/>
      <c r="OMK280" s="27"/>
      <c r="OML280" s="27"/>
      <c r="OMM280" s="27"/>
      <c r="OMN280" s="27"/>
      <c r="OMO280" s="27"/>
      <c r="OMP280" s="27"/>
      <c r="OMQ280" s="27"/>
      <c r="OMR280" s="27"/>
      <c r="OMS280" s="27"/>
      <c r="OMT280" s="27"/>
      <c r="OMU280" s="27"/>
      <c r="OMV280" s="27"/>
      <c r="OMW280" s="27"/>
      <c r="OMX280" s="27"/>
      <c r="OMY280" s="27"/>
      <c r="OMZ280" s="27"/>
      <c r="ONA280" s="27"/>
      <c r="ONB280" s="27"/>
      <c r="ONC280" s="27"/>
      <c r="OND280" s="27"/>
      <c r="ONE280" s="27"/>
      <c r="ONF280" s="27"/>
      <c r="ONG280" s="27"/>
      <c r="ONH280" s="27"/>
      <c r="ONI280" s="27"/>
      <c r="ONJ280" s="27"/>
      <c r="ONK280" s="27"/>
      <c r="ONL280" s="27"/>
      <c r="ONM280" s="27"/>
      <c r="ONN280" s="27"/>
      <c r="ONO280" s="27"/>
      <c r="ONP280" s="27"/>
      <c r="ONQ280" s="27"/>
      <c r="ONR280" s="27"/>
      <c r="ONS280" s="27"/>
      <c r="ONT280" s="27"/>
      <c r="ONU280" s="27"/>
      <c r="ONV280" s="27"/>
      <c r="ONW280" s="27"/>
      <c r="ONX280" s="27"/>
      <c r="ONY280" s="27"/>
      <c r="ONZ280" s="27"/>
      <c r="OOA280" s="27"/>
      <c r="OOB280" s="27"/>
      <c r="OOC280" s="27"/>
      <c r="OOD280" s="27"/>
      <c r="OOE280" s="27"/>
      <c r="OOF280" s="27"/>
      <c r="OOG280" s="27"/>
      <c r="OOH280" s="27"/>
      <c r="OOI280" s="27"/>
      <c r="OOJ280" s="27"/>
      <c r="OOK280" s="27"/>
      <c r="OOL280" s="27"/>
      <c r="OOM280" s="27"/>
      <c r="OON280" s="27"/>
      <c r="OOO280" s="27"/>
      <c r="OOP280" s="27"/>
      <c r="OOQ280" s="27"/>
      <c r="OOR280" s="27"/>
      <c r="OOS280" s="27"/>
      <c r="OOT280" s="27"/>
      <c r="OOU280" s="27"/>
      <c r="OOV280" s="27"/>
      <c r="OOW280" s="27"/>
      <c r="OOX280" s="27"/>
      <c r="OOY280" s="27"/>
      <c r="OOZ280" s="27"/>
      <c r="OPA280" s="27"/>
      <c r="OPB280" s="27"/>
      <c r="OPC280" s="27"/>
      <c r="OPD280" s="27"/>
      <c r="OPE280" s="27"/>
      <c r="OPF280" s="27"/>
      <c r="OPG280" s="27"/>
      <c r="OPH280" s="27"/>
      <c r="OPI280" s="27"/>
      <c r="OPJ280" s="27"/>
      <c r="OPK280" s="27"/>
      <c r="OPL280" s="27"/>
      <c r="OPM280" s="27"/>
      <c r="OPN280" s="27"/>
      <c r="OPO280" s="27"/>
      <c r="OPP280" s="27"/>
      <c r="OPQ280" s="27"/>
      <c r="OPR280" s="27"/>
      <c r="OPS280" s="27"/>
      <c r="OPT280" s="27"/>
      <c r="OPU280" s="27"/>
      <c r="OPV280" s="27"/>
      <c r="OPW280" s="27"/>
      <c r="OPX280" s="27"/>
      <c r="OPY280" s="27"/>
      <c r="OPZ280" s="27"/>
      <c r="OQA280" s="27"/>
      <c r="OQB280" s="27"/>
      <c r="OQC280" s="27"/>
      <c r="OQD280" s="27"/>
      <c r="OQE280" s="27"/>
      <c r="OQF280" s="27"/>
      <c r="OQG280" s="27"/>
      <c r="OQH280" s="27"/>
      <c r="OQI280" s="27"/>
      <c r="OQJ280" s="27"/>
      <c r="OQK280" s="27"/>
      <c r="OQL280" s="27"/>
      <c r="OQM280" s="27"/>
      <c r="OQN280" s="27"/>
      <c r="OQO280" s="27"/>
      <c r="OQP280" s="27"/>
      <c r="OQQ280" s="27"/>
      <c r="OQR280" s="27"/>
      <c r="OQS280" s="27"/>
      <c r="OQT280" s="27"/>
      <c r="OQU280" s="27"/>
      <c r="OQV280" s="27"/>
      <c r="OQW280" s="27"/>
      <c r="OQX280" s="27"/>
      <c r="OQY280" s="27"/>
      <c r="OQZ280" s="27"/>
      <c r="ORA280" s="27"/>
      <c r="ORB280" s="27"/>
      <c r="ORC280" s="27"/>
      <c r="ORD280" s="27"/>
      <c r="ORE280" s="27"/>
      <c r="ORF280" s="27"/>
      <c r="ORG280" s="27"/>
      <c r="ORH280" s="27"/>
      <c r="ORI280" s="27"/>
      <c r="ORJ280" s="27"/>
      <c r="ORK280" s="27"/>
      <c r="ORL280" s="27"/>
      <c r="ORM280" s="27"/>
      <c r="ORN280" s="27"/>
      <c r="ORO280" s="27"/>
      <c r="ORP280" s="27"/>
      <c r="ORQ280" s="27"/>
      <c r="ORR280" s="27"/>
      <c r="ORS280" s="27"/>
      <c r="ORT280" s="27"/>
      <c r="ORU280" s="27"/>
      <c r="ORV280" s="27"/>
      <c r="ORW280" s="27"/>
      <c r="ORX280" s="27"/>
      <c r="ORY280" s="27"/>
      <c r="ORZ280" s="27"/>
      <c r="OSA280" s="27"/>
      <c r="OSB280" s="27"/>
      <c r="OSC280" s="27"/>
      <c r="OSD280" s="27"/>
      <c r="OSE280" s="27"/>
      <c r="OSF280" s="27"/>
      <c r="OSG280" s="27"/>
      <c r="OSH280" s="27"/>
      <c r="OSI280" s="27"/>
      <c r="OSJ280" s="27"/>
      <c r="OSK280" s="27"/>
      <c r="OSL280" s="27"/>
      <c r="OSM280" s="27"/>
      <c r="OSN280" s="27"/>
      <c r="OSO280" s="27"/>
      <c r="OSP280" s="27"/>
      <c r="OSQ280" s="27"/>
      <c r="OSR280" s="27"/>
      <c r="OSS280" s="27"/>
      <c r="OST280" s="27"/>
      <c r="OSU280" s="27"/>
      <c r="OSV280" s="27"/>
      <c r="OSW280" s="27"/>
      <c r="OSX280" s="27"/>
      <c r="OSY280" s="27"/>
      <c r="OSZ280" s="27"/>
      <c r="OTA280" s="27"/>
      <c r="OTB280" s="27"/>
      <c r="OTC280" s="27"/>
      <c r="OTD280" s="27"/>
      <c r="OTE280" s="27"/>
      <c r="OTF280" s="27"/>
      <c r="OTG280" s="27"/>
      <c r="OTH280" s="27"/>
      <c r="OTI280" s="27"/>
      <c r="OTJ280" s="27"/>
      <c r="OTK280" s="27"/>
      <c r="OTL280" s="27"/>
      <c r="OTM280" s="27"/>
      <c r="OTN280" s="27"/>
      <c r="OTO280" s="27"/>
      <c r="OTP280" s="27"/>
      <c r="OTQ280" s="27"/>
      <c r="OTR280" s="27"/>
      <c r="OTS280" s="27"/>
      <c r="OTT280" s="27"/>
      <c r="OTU280" s="27"/>
      <c r="OTV280" s="27"/>
      <c r="OTW280" s="27"/>
      <c r="OTX280" s="27"/>
      <c r="OTY280" s="27"/>
      <c r="OTZ280" s="27"/>
      <c r="OUA280" s="27"/>
      <c r="OUB280" s="27"/>
      <c r="OUC280" s="27"/>
      <c r="OUD280" s="27"/>
      <c r="OUE280" s="27"/>
      <c r="OUF280" s="27"/>
      <c r="OUG280" s="27"/>
      <c r="OUH280" s="27"/>
      <c r="OUI280" s="27"/>
      <c r="OUJ280" s="27"/>
      <c r="OUK280" s="27"/>
      <c r="OUL280" s="27"/>
      <c r="OUM280" s="27"/>
      <c r="OUN280" s="27"/>
      <c r="OUO280" s="27"/>
      <c r="OUP280" s="27"/>
      <c r="OUQ280" s="27"/>
      <c r="OUR280" s="27"/>
      <c r="OUS280" s="27"/>
      <c r="OUT280" s="27"/>
      <c r="OUU280" s="27"/>
      <c r="OUV280" s="27"/>
      <c r="OUW280" s="27"/>
      <c r="OUX280" s="27"/>
      <c r="OUY280" s="27"/>
      <c r="OUZ280" s="27"/>
      <c r="OVA280" s="27"/>
      <c r="OVB280" s="27"/>
      <c r="OVC280" s="27"/>
      <c r="OVD280" s="27"/>
      <c r="OVE280" s="27"/>
      <c r="OVF280" s="27"/>
      <c r="OVG280" s="27"/>
      <c r="OVH280" s="27"/>
      <c r="OVI280" s="27"/>
      <c r="OVJ280" s="27"/>
      <c r="OVK280" s="27"/>
      <c r="OVL280" s="27"/>
      <c r="OVM280" s="27"/>
      <c r="OVN280" s="27"/>
      <c r="OVO280" s="27"/>
      <c r="OVP280" s="27"/>
      <c r="OVQ280" s="27"/>
      <c r="OVR280" s="27"/>
      <c r="OVS280" s="27"/>
      <c r="OVT280" s="27"/>
      <c r="OVU280" s="27"/>
      <c r="OVV280" s="27"/>
      <c r="OVW280" s="27"/>
      <c r="OVX280" s="27"/>
      <c r="OVY280" s="27"/>
      <c r="OVZ280" s="27"/>
      <c r="OWA280" s="27"/>
      <c r="OWB280" s="27"/>
      <c r="OWC280" s="27"/>
      <c r="OWD280" s="27"/>
      <c r="OWE280" s="27"/>
      <c r="OWF280" s="27"/>
      <c r="OWG280" s="27"/>
      <c r="OWH280" s="27"/>
      <c r="OWI280" s="27"/>
      <c r="OWJ280" s="27"/>
      <c r="OWK280" s="27"/>
      <c r="OWL280" s="27"/>
      <c r="OWM280" s="27"/>
      <c r="OWN280" s="27"/>
      <c r="OWO280" s="27"/>
      <c r="OWP280" s="27"/>
      <c r="OWQ280" s="27"/>
      <c r="OWR280" s="27"/>
      <c r="OWS280" s="27"/>
      <c r="OWT280" s="27"/>
      <c r="OWU280" s="27"/>
      <c r="OWV280" s="27"/>
      <c r="OWW280" s="27"/>
      <c r="OWX280" s="27"/>
      <c r="OWY280" s="27"/>
      <c r="OWZ280" s="27"/>
      <c r="OXA280" s="27"/>
      <c r="OXB280" s="27"/>
      <c r="OXC280" s="27"/>
      <c r="OXD280" s="27"/>
      <c r="OXE280" s="27"/>
      <c r="OXF280" s="27"/>
      <c r="OXG280" s="27"/>
      <c r="OXH280" s="27"/>
      <c r="OXI280" s="27"/>
      <c r="OXJ280" s="27"/>
      <c r="OXK280" s="27"/>
      <c r="OXL280" s="27"/>
      <c r="OXM280" s="27"/>
      <c r="OXN280" s="27"/>
      <c r="OXO280" s="27"/>
      <c r="OXP280" s="27"/>
      <c r="OXQ280" s="27"/>
      <c r="OXR280" s="27"/>
      <c r="OXS280" s="27"/>
      <c r="OXT280" s="27"/>
      <c r="OXU280" s="27"/>
      <c r="OXV280" s="27"/>
      <c r="OXW280" s="27"/>
      <c r="OXX280" s="27"/>
      <c r="OXY280" s="27"/>
      <c r="OXZ280" s="27"/>
      <c r="OYA280" s="27"/>
      <c r="OYB280" s="27"/>
      <c r="OYC280" s="27"/>
      <c r="OYD280" s="27"/>
      <c r="OYE280" s="27"/>
      <c r="OYF280" s="27"/>
      <c r="OYG280" s="27"/>
      <c r="OYH280" s="27"/>
      <c r="OYI280" s="27"/>
      <c r="OYJ280" s="27"/>
      <c r="OYK280" s="27"/>
      <c r="OYL280" s="27"/>
      <c r="OYM280" s="27"/>
      <c r="OYN280" s="27"/>
      <c r="OYO280" s="27"/>
      <c r="OYP280" s="27"/>
      <c r="OYQ280" s="27"/>
      <c r="OYR280" s="27"/>
      <c r="OYS280" s="27"/>
      <c r="OYT280" s="27"/>
      <c r="OYU280" s="27"/>
      <c r="OYV280" s="27"/>
      <c r="OYW280" s="27"/>
      <c r="OYX280" s="27"/>
      <c r="OYY280" s="27"/>
      <c r="OYZ280" s="27"/>
      <c r="OZA280" s="27"/>
      <c r="OZB280" s="27"/>
      <c r="OZC280" s="27"/>
      <c r="OZD280" s="27"/>
      <c r="OZE280" s="27"/>
      <c r="OZF280" s="27"/>
      <c r="OZG280" s="27"/>
      <c r="OZH280" s="27"/>
      <c r="OZI280" s="27"/>
      <c r="OZJ280" s="27"/>
      <c r="OZK280" s="27"/>
      <c r="OZL280" s="27"/>
      <c r="OZM280" s="27"/>
      <c r="OZN280" s="27"/>
      <c r="OZO280" s="27"/>
      <c r="OZP280" s="27"/>
      <c r="OZQ280" s="27"/>
      <c r="OZR280" s="27"/>
      <c r="OZS280" s="27"/>
      <c r="OZT280" s="27"/>
      <c r="OZU280" s="27"/>
      <c r="OZV280" s="27"/>
      <c r="OZW280" s="27"/>
      <c r="OZX280" s="27"/>
      <c r="OZY280" s="27"/>
      <c r="OZZ280" s="27"/>
      <c r="PAA280" s="27"/>
      <c r="PAB280" s="27"/>
      <c r="PAC280" s="27"/>
      <c r="PAD280" s="27"/>
      <c r="PAE280" s="27"/>
      <c r="PAF280" s="27"/>
      <c r="PAG280" s="27"/>
      <c r="PAH280" s="27"/>
      <c r="PAI280" s="27"/>
      <c r="PAJ280" s="27"/>
      <c r="PAK280" s="27"/>
      <c r="PAL280" s="27"/>
      <c r="PAM280" s="27"/>
      <c r="PAN280" s="27"/>
      <c r="PAO280" s="27"/>
      <c r="PAP280" s="27"/>
      <c r="PAQ280" s="27"/>
      <c r="PAR280" s="27"/>
      <c r="PAS280" s="27"/>
      <c r="PAT280" s="27"/>
      <c r="PAU280" s="27"/>
      <c r="PAV280" s="27"/>
      <c r="PAW280" s="27"/>
      <c r="PAX280" s="27"/>
      <c r="PAY280" s="27"/>
      <c r="PAZ280" s="27"/>
      <c r="PBA280" s="27"/>
      <c r="PBB280" s="27"/>
      <c r="PBC280" s="27"/>
      <c r="PBD280" s="27"/>
      <c r="PBE280" s="27"/>
      <c r="PBF280" s="27"/>
      <c r="PBG280" s="27"/>
      <c r="PBH280" s="27"/>
      <c r="PBI280" s="27"/>
      <c r="PBJ280" s="27"/>
      <c r="PBK280" s="27"/>
      <c r="PBL280" s="27"/>
      <c r="PBM280" s="27"/>
      <c r="PBN280" s="27"/>
      <c r="PBO280" s="27"/>
      <c r="PBP280" s="27"/>
      <c r="PBQ280" s="27"/>
      <c r="PBR280" s="27"/>
      <c r="PBS280" s="27"/>
      <c r="PBT280" s="27"/>
      <c r="PBU280" s="27"/>
      <c r="PBV280" s="27"/>
      <c r="PBW280" s="27"/>
      <c r="PBX280" s="27"/>
      <c r="PBY280" s="27"/>
      <c r="PBZ280" s="27"/>
      <c r="PCA280" s="27"/>
      <c r="PCB280" s="27"/>
      <c r="PCC280" s="27"/>
      <c r="PCD280" s="27"/>
      <c r="PCE280" s="27"/>
      <c r="PCF280" s="27"/>
      <c r="PCG280" s="27"/>
      <c r="PCH280" s="27"/>
      <c r="PCI280" s="27"/>
      <c r="PCJ280" s="27"/>
      <c r="PCK280" s="27"/>
      <c r="PCL280" s="27"/>
      <c r="PCM280" s="27"/>
      <c r="PCN280" s="27"/>
      <c r="PCO280" s="27"/>
      <c r="PCP280" s="27"/>
      <c r="PCQ280" s="27"/>
      <c r="PCR280" s="27"/>
      <c r="PCS280" s="27"/>
      <c r="PCT280" s="27"/>
      <c r="PCU280" s="27"/>
      <c r="PCV280" s="27"/>
      <c r="PCW280" s="27"/>
      <c r="PCX280" s="27"/>
      <c r="PCY280" s="27"/>
      <c r="PCZ280" s="27"/>
      <c r="PDA280" s="27"/>
      <c r="PDB280" s="27"/>
      <c r="PDC280" s="27"/>
      <c r="PDD280" s="27"/>
      <c r="PDE280" s="27"/>
      <c r="PDF280" s="27"/>
      <c r="PDG280" s="27"/>
      <c r="PDH280" s="27"/>
      <c r="PDI280" s="27"/>
      <c r="PDJ280" s="27"/>
      <c r="PDK280" s="27"/>
      <c r="PDL280" s="27"/>
      <c r="PDM280" s="27"/>
      <c r="PDN280" s="27"/>
      <c r="PDO280" s="27"/>
      <c r="PDP280" s="27"/>
      <c r="PDQ280" s="27"/>
      <c r="PDR280" s="27"/>
      <c r="PDS280" s="27"/>
      <c r="PDT280" s="27"/>
      <c r="PDU280" s="27"/>
      <c r="PDV280" s="27"/>
      <c r="PDW280" s="27"/>
      <c r="PDX280" s="27"/>
      <c r="PDY280" s="27"/>
      <c r="PDZ280" s="27"/>
      <c r="PEA280" s="27"/>
      <c r="PEB280" s="27"/>
      <c r="PEC280" s="27"/>
      <c r="PED280" s="27"/>
      <c r="PEE280" s="27"/>
      <c r="PEF280" s="27"/>
      <c r="PEG280" s="27"/>
      <c r="PEH280" s="27"/>
      <c r="PEI280" s="27"/>
      <c r="PEJ280" s="27"/>
      <c r="PEK280" s="27"/>
      <c r="PEL280" s="27"/>
      <c r="PEM280" s="27"/>
      <c r="PEN280" s="27"/>
      <c r="PEO280" s="27"/>
      <c r="PEP280" s="27"/>
      <c r="PEQ280" s="27"/>
      <c r="PER280" s="27"/>
      <c r="PES280" s="27"/>
      <c r="PET280" s="27"/>
      <c r="PEU280" s="27"/>
      <c r="PEV280" s="27"/>
      <c r="PEW280" s="27"/>
      <c r="PEX280" s="27"/>
      <c r="PEY280" s="27"/>
      <c r="PEZ280" s="27"/>
      <c r="PFA280" s="27"/>
      <c r="PFB280" s="27"/>
      <c r="PFC280" s="27"/>
      <c r="PFD280" s="27"/>
      <c r="PFE280" s="27"/>
      <c r="PFF280" s="27"/>
      <c r="PFG280" s="27"/>
      <c r="PFH280" s="27"/>
      <c r="PFI280" s="27"/>
      <c r="PFJ280" s="27"/>
      <c r="PFK280" s="27"/>
      <c r="PFL280" s="27"/>
      <c r="PFM280" s="27"/>
      <c r="PFN280" s="27"/>
      <c r="PFO280" s="27"/>
      <c r="PFP280" s="27"/>
      <c r="PFQ280" s="27"/>
      <c r="PFR280" s="27"/>
      <c r="PFS280" s="27"/>
      <c r="PFT280" s="27"/>
      <c r="PFU280" s="27"/>
      <c r="PFV280" s="27"/>
      <c r="PFW280" s="27"/>
      <c r="PFX280" s="27"/>
      <c r="PFY280" s="27"/>
      <c r="PFZ280" s="27"/>
      <c r="PGA280" s="27"/>
      <c r="PGB280" s="27"/>
      <c r="PGC280" s="27"/>
      <c r="PGD280" s="27"/>
      <c r="PGE280" s="27"/>
      <c r="PGF280" s="27"/>
      <c r="PGG280" s="27"/>
      <c r="PGH280" s="27"/>
      <c r="PGI280" s="27"/>
      <c r="PGJ280" s="27"/>
      <c r="PGK280" s="27"/>
      <c r="PGL280" s="27"/>
      <c r="PGM280" s="27"/>
      <c r="PGN280" s="27"/>
      <c r="PGO280" s="27"/>
      <c r="PGP280" s="27"/>
      <c r="PGQ280" s="27"/>
      <c r="PGR280" s="27"/>
      <c r="PGS280" s="27"/>
      <c r="PGT280" s="27"/>
      <c r="PGU280" s="27"/>
      <c r="PGV280" s="27"/>
      <c r="PGW280" s="27"/>
      <c r="PGX280" s="27"/>
      <c r="PGY280" s="27"/>
      <c r="PGZ280" s="27"/>
      <c r="PHA280" s="27"/>
      <c r="PHB280" s="27"/>
      <c r="PHC280" s="27"/>
      <c r="PHD280" s="27"/>
      <c r="PHE280" s="27"/>
      <c r="PHF280" s="27"/>
      <c r="PHG280" s="27"/>
      <c r="PHH280" s="27"/>
      <c r="PHI280" s="27"/>
      <c r="PHJ280" s="27"/>
      <c r="PHK280" s="27"/>
      <c r="PHL280" s="27"/>
      <c r="PHM280" s="27"/>
      <c r="PHN280" s="27"/>
      <c r="PHO280" s="27"/>
      <c r="PHP280" s="27"/>
      <c r="PHQ280" s="27"/>
      <c r="PHR280" s="27"/>
      <c r="PHS280" s="27"/>
      <c r="PHT280" s="27"/>
      <c r="PHU280" s="27"/>
      <c r="PHV280" s="27"/>
      <c r="PHW280" s="27"/>
      <c r="PHX280" s="27"/>
      <c r="PHY280" s="27"/>
      <c r="PHZ280" s="27"/>
      <c r="PIA280" s="27"/>
      <c r="PIB280" s="27"/>
      <c r="PIC280" s="27"/>
      <c r="PID280" s="27"/>
      <c r="PIE280" s="27"/>
      <c r="PIF280" s="27"/>
      <c r="PIG280" s="27"/>
      <c r="PIH280" s="27"/>
      <c r="PII280" s="27"/>
      <c r="PIJ280" s="27"/>
      <c r="PIK280" s="27"/>
      <c r="PIL280" s="27"/>
      <c r="PIM280" s="27"/>
      <c r="PIN280" s="27"/>
      <c r="PIO280" s="27"/>
      <c r="PIP280" s="27"/>
      <c r="PIQ280" s="27"/>
      <c r="PIR280" s="27"/>
      <c r="PIS280" s="27"/>
      <c r="PIT280" s="27"/>
      <c r="PIU280" s="27"/>
      <c r="PIV280" s="27"/>
      <c r="PIW280" s="27"/>
      <c r="PIX280" s="27"/>
      <c r="PIY280" s="27"/>
      <c r="PIZ280" s="27"/>
      <c r="PJA280" s="27"/>
      <c r="PJB280" s="27"/>
      <c r="PJC280" s="27"/>
      <c r="PJD280" s="27"/>
      <c r="PJE280" s="27"/>
      <c r="PJF280" s="27"/>
      <c r="PJG280" s="27"/>
      <c r="PJH280" s="27"/>
      <c r="PJI280" s="27"/>
      <c r="PJJ280" s="27"/>
      <c r="PJK280" s="27"/>
      <c r="PJL280" s="27"/>
      <c r="PJM280" s="27"/>
      <c r="PJN280" s="27"/>
      <c r="PJO280" s="27"/>
      <c r="PJP280" s="27"/>
      <c r="PJQ280" s="27"/>
      <c r="PJR280" s="27"/>
      <c r="PJS280" s="27"/>
      <c r="PJT280" s="27"/>
      <c r="PJU280" s="27"/>
      <c r="PJV280" s="27"/>
      <c r="PJW280" s="27"/>
      <c r="PJX280" s="27"/>
      <c r="PJY280" s="27"/>
      <c r="PJZ280" s="27"/>
      <c r="PKA280" s="27"/>
      <c r="PKB280" s="27"/>
      <c r="PKC280" s="27"/>
      <c r="PKD280" s="27"/>
      <c r="PKE280" s="27"/>
      <c r="PKF280" s="27"/>
      <c r="PKG280" s="27"/>
      <c r="PKH280" s="27"/>
      <c r="PKI280" s="27"/>
      <c r="PKJ280" s="27"/>
      <c r="PKK280" s="27"/>
      <c r="PKL280" s="27"/>
      <c r="PKM280" s="27"/>
      <c r="PKN280" s="27"/>
      <c r="PKO280" s="27"/>
      <c r="PKP280" s="27"/>
      <c r="PKQ280" s="27"/>
      <c r="PKR280" s="27"/>
      <c r="PKS280" s="27"/>
      <c r="PKT280" s="27"/>
      <c r="PKU280" s="27"/>
      <c r="PKV280" s="27"/>
      <c r="PKW280" s="27"/>
      <c r="PKX280" s="27"/>
      <c r="PKY280" s="27"/>
      <c r="PKZ280" s="27"/>
      <c r="PLA280" s="27"/>
      <c r="PLB280" s="27"/>
      <c r="PLC280" s="27"/>
      <c r="PLD280" s="27"/>
      <c r="PLE280" s="27"/>
      <c r="PLF280" s="27"/>
      <c r="PLG280" s="27"/>
      <c r="PLH280" s="27"/>
      <c r="PLI280" s="27"/>
      <c r="PLJ280" s="27"/>
      <c r="PLK280" s="27"/>
      <c r="PLL280" s="27"/>
      <c r="PLM280" s="27"/>
      <c r="PLN280" s="27"/>
      <c r="PLO280" s="27"/>
      <c r="PLP280" s="27"/>
      <c r="PLQ280" s="27"/>
      <c r="PLR280" s="27"/>
      <c r="PLS280" s="27"/>
      <c r="PLT280" s="27"/>
      <c r="PLU280" s="27"/>
      <c r="PLV280" s="27"/>
      <c r="PLW280" s="27"/>
      <c r="PLX280" s="27"/>
      <c r="PLY280" s="27"/>
      <c r="PLZ280" s="27"/>
      <c r="PMA280" s="27"/>
      <c r="PMB280" s="27"/>
      <c r="PMC280" s="27"/>
      <c r="PMD280" s="27"/>
      <c r="PME280" s="27"/>
      <c r="PMF280" s="27"/>
      <c r="PMG280" s="27"/>
      <c r="PMH280" s="27"/>
      <c r="PMI280" s="27"/>
      <c r="PMJ280" s="27"/>
      <c r="PMK280" s="27"/>
      <c r="PML280" s="27"/>
      <c r="PMM280" s="27"/>
      <c r="PMN280" s="27"/>
      <c r="PMO280" s="27"/>
      <c r="PMP280" s="27"/>
      <c r="PMQ280" s="27"/>
      <c r="PMR280" s="27"/>
      <c r="PMS280" s="27"/>
      <c r="PMT280" s="27"/>
      <c r="PMU280" s="27"/>
      <c r="PMV280" s="27"/>
      <c r="PMW280" s="27"/>
      <c r="PMX280" s="27"/>
      <c r="PMY280" s="27"/>
      <c r="PMZ280" s="27"/>
      <c r="PNA280" s="27"/>
      <c r="PNB280" s="27"/>
      <c r="PNC280" s="27"/>
      <c r="PND280" s="27"/>
      <c r="PNE280" s="27"/>
      <c r="PNF280" s="27"/>
      <c r="PNG280" s="27"/>
      <c r="PNH280" s="27"/>
      <c r="PNI280" s="27"/>
      <c r="PNJ280" s="27"/>
      <c r="PNK280" s="27"/>
      <c r="PNL280" s="27"/>
      <c r="PNM280" s="27"/>
      <c r="PNN280" s="27"/>
      <c r="PNO280" s="27"/>
      <c r="PNP280" s="27"/>
      <c r="PNQ280" s="27"/>
      <c r="PNR280" s="27"/>
      <c r="PNS280" s="27"/>
      <c r="PNT280" s="27"/>
      <c r="PNU280" s="27"/>
      <c r="PNV280" s="27"/>
      <c r="PNW280" s="27"/>
      <c r="PNX280" s="27"/>
      <c r="PNY280" s="27"/>
      <c r="PNZ280" s="27"/>
      <c r="POA280" s="27"/>
      <c r="POB280" s="27"/>
      <c r="POC280" s="27"/>
      <c r="POD280" s="27"/>
      <c r="POE280" s="27"/>
      <c r="POF280" s="27"/>
      <c r="POG280" s="27"/>
      <c r="POH280" s="27"/>
      <c r="POI280" s="27"/>
      <c r="POJ280" s="27"/>
      <c r="POK280" s="27"/>
      <c r="POL280" s="27"/>
      <c r="POM280" s="27"/>
      <c r="PON280" s="27"/>
      <c r="POO280" s="27"/>
      <c r="POP280" s="27"/>
      <c r="POQ280" s="27"/>
      <c r="POR280" s="27"/>
      <c r="POS280" s="27"/>
      <c r="POT280" s="27"/>
      <c r="POU280" s="27"/>
      <c r="POV280" s="27"/>
      <c r="POW280" s="27"/>
      <c r="POX280" s="27"/>
      <c r="POY280" s="27"/>
      <c r="POZ280" s="27"/>
      <c r="PPA280" s="27"/>
      <c r="PPB280" s="27"/>
      <c r="PPC280" s="27"/>
      <c r="PPD280" s="27"/>
      <c r="PPE280" s="27"/>
      <c r="PPF280" s="27"/>
      <c r="PPG280" s="27"/>
      <c r="PPH280" s="27"/>
      <c r="PPI280" s="27"/>
      <c r="PPJ280" s="27"/>
      <c r="PPK280" s="27"/>
      <c r="PPL280" s="27"/>
      <c r="PPM280" s="27"/>
      <c r="PPN280" s="27"/>
      <c r="PPO280" s="27"/>
      <c r="PPP280" s="27"/>
      <c r="PPQ280" s="27"/>
      <c r="PPR280" s="27"/>
      <c r="PPS280" s="27"/>
      <c r="PPT280" s="27"/>
      <c r="PPU280" s="27"/>
      <c r="PPV280" s="27"/>
      <c r="PPW280" s="27"/>
      <c r="PPX280" s="27"/>
      <c r="PPY280" s="27"/>
      <c r="PPZ280" s="27"/>
      <c r="PQA280" s="27"/>
      <c r="PQB280" s="27"/>
      <c r="PQC280" s="27"/>
      <c r="PQD280" s="27"/>
      <c r="PQE280" s="27"/>
      <c r="PQF280" s="27"/>
      <c r="PQG280" s="27"/>
      <c r="PQH280" s="27"/>
      <c r="PQI280" s="27"/>
      <c r="PQJ280" s="27"/>
      <c r="PQK280" s="27"/>
      <c r="PQL280" s="27"/>
      <c r="PQM280" s="27"/>
      <c r="PQN280" s="27"/>
      <c r="PQO280" s="27"/>
      <c r="PQP280" s="27"/>
      <c r="PQQ280" s="27"/>
      <c r="PQR280" s="27"/>
      <c r="PQS280" s="27"/>
      <c r="PQT280" s="27"/>
      <c r="PQU280" s="27"/>
      <c r="PQV280" s="27"/>
      <c r="PQW280" s="27"/>
      <c r="PQX280" s="27"/>
      <c r="PQY280" s="27"/>
      <c r="PQZ280" s="27"/>
      <c r="PRA280" s="27"/>
      <c r="PRB280" s="27"/>
      <c r="PRC280" s="27"/>
      <c r="PRD280" s="27"/>
      <c r="PRE280" s="27"/>
      <c r="PRF280" s="27"/>
      <c r="PRG280" s="27"/>
      <c r="PRH280" s="27"/>
      <c r="PRI280" s="27"/>
      <c r="PRJ280" s="27"/>
      <c r="PRK280" s="27"/>
      <c r="PRL280" s="27"/>
      <c r="PRM280" s="27"/>
      <c r="PRN280" s="27"/>
      <c r="PRO280" s="27"/>
      <c r="PRP280" s="27"/>
      <c r="PRQ280" s="27"/>
      <c r="PRR280" s="27"/>
      <c r="PRS280" s="27"/>
      <c r="PRT280" s="27"/>
      <c r="PRU280" s="27"/>
      <c r="PRV280" s="27"/>
      <c r="PRW280" s="27"/>
      <c r="PRX280" s="27"/>
      <c r="PRY280" s="27"/>
      <c r="PRZ280" s="27"/>
      <c r="PSA280" s="27"/>
      <c r="PSB280" s="27"/>
      <c r="PSC280" s="27"/>
      <c r="PSD280" s="27"/>
      <c r="PSE280" s="27"/>
      <c r="PSF280" s="27"/>
      <c r="PSG280" s="27"/>
      <c r="PSH280" s="27"/>
      <c r="PSI280" s="27"/>
      <c r="PSJ280" s="27"/>
      <c r="PSK280" s="27"/>
      <c r="PSL280" s="27"/>
      <c r="PSM280" s="27"/>
      <c r="PSN280" s="27"/>
      <c r="PSO280" s="27"/>
      <c r="PSP280" s="27"/>
      <c r="PSQ280" s="27"/>
      <c r="PSR280" s="27"/>
      <c r="PSS280" s="27"/>
      <c r="PST280" s="27"/>
      <c r="PSU280" s="27"/>
      <c r="PSV280" s="27"/>
      <c r="PSW280" s="27"/>
      <c r="PSX280" s="27"/>
      <c r="PSY280" s="27"/>
      <c r="PSZ280" s="27"/>
      <c r="PTA280" s="27"/>
      <c r="PTB280" s="27"/>
      <c r="PTC280" s="27"/>
      <c r="PTD280" s="27"/>
      <c r="PTE280" s="27"/>
      <c r="PTF280" s="27"/>
      <c r="PTG280" s="27"/>
      <c r="PTH280" s="27"/>
      <c r="PTI280" s="27"/>
      <c r="PTJ280" s="27"/>
      <c r="PTK280" s="27"/>
      <c r="PTL280" s="27"/>
      <c r="PTM280" s="27"/>
      <c r="PTN280" s="27"/>
      <c r="PTO280" s="27"/>
      <c r="PTP280" s="27"/>
      <c r="PTQ280" s="27"/>
      <c r="PTR280" s="27"/>
      <c r="PTS280" s="27"/>
      <c r="PTT280" s="27"/>
      <c r="PTU280" s="27"/>
      <c r="PTV280" s="27"/>
      <c r="PTW280" s="27"/>
      <c r="PTX280" s="27"/>
      <c r="PTY280" s="27"/>
      <c r="PTZ280" s="27"/>
      <c r="PUA280" s="27"/>
      <c r="PUB280" s="27"/>
      <c r="PUC280" s="27"/>
      <c r="PUD280" s="27"/>
      <c r="PUE280" s="27"/>
      <c r="PUF280" s="27"/>
      <c r="PUG280" s="27"/>
      <c r="PUH280" s="27"/>
      <c r="PUI280" s="27"/>
      <c r="PUJ280" s="27"/>
      <c r="PUK280" s="27"/>
      <c r="PUL280" s="27"/>
      <c r="PUM280" s="27"/>
      <c r="PUN280" s="27"/>
      <c r="PUO280" s="27"/>
      <c r="PUP280" s="27"/>
      <c r="PUQ280" s="27"/>
      <c r="PUR280" s="27"/>
      <c r="PUS280" s="27"/>
      <c r="PUT280" s="27"/>
      <c r="PUU280" s="27"/>
      <c r="PUV280" s="27"/>
      <c r="PUW280" s="27"/>
      <c r="PUX280" s="27"/>
      <c r="PUY280" s="27"/>
      <c r="PUZ280" s="27"/>
      <c r="PVA280" s="27"/>
      <c r="PVB280" s="27"/>
      <c r="PVC280" s="27"/>
      <c r="PVD280" s="27"/>
      <c r="PVE280" s="27"/>
      <c r="PVF280" s="27"/>
      <c r="PVG280" s="27"/>
      <c r="PVH280" s="27"/>
      <c r="PVI280" s="27"/>
      <c r="PVJ280" s="27"/>
      <c r="PVK280" s="27"/>
      <c r="PVL280" s="27"/>
      <c r="PVM280" s="27"/>
      <c r="PVN280" s="27"/>
      <c r="PVO280" s="27"/>
      <c r="PVP280" s="27"/>
      <c r="PVQ280" s="27"/>
      <c r="PVR280" s="27"/>
      <c r="PVS280" s="27"/>
      <c r="PVT280" s="27"/>
      <c r="PVU280" s="27"/>
      <c r="PVV280" s="27"/>
      <c r="PVW280" s="27"/>
      <c r="PVX280" s="27"/>
      <c r="PVY280" s="27"/>
      <c r="PVZ280" s="27"/>
      <c r="PWA280" s="27"/>
      <c r="PWB280" s="27"/>
      <c r="PWC280" s="27"/>
      <c r="PWD280" s="27"/>
      <c r="PWE280" s="27"/>
      <c r="PWF280" s="27"/>
      <c r="PWG280" s="27"/>
      <c r="PWH280" s="27"/>
      <c r="PWI280" s="27"/>
      <c r="PWJ280" s="27"/>
      <c r="PWK280" s="27"/>
      <c r="PWL280" s="27"/>
      <c r="PWM280" s="27"/>
      <c r="PWN280" s="27"/>
      <c r="PWO280" s="27"/>
      <c r="PWP280" s="27"/>
      <c r="PWQ280" s="27"/>
      <c r="PWR280" s="27"/>
      <c r="PWS280" s="27"/>
      <c r="PWT280" s="27"/>
      <c r="PWU280" s="27"/>
      <c r="PWV280" s="27"/>
      <c r="PWW280" s="27"/>
      <c r="PWX280" s="27"/>
      <c r="PWY280" s="27"/>
      <c r="PWZ280" s="27"/>
      <c r="PXA280" s="27"/>
      <c r="PXB280" s="27"/>
      <c r="PXC280" s="27"/>
      <c r="PXD280" s="27"/>
      <c r="PXE280" s="27"/>
      <c r="PXF280" s="27"/>
      <c r="PXG280" s="27"/>
      <c r="PXH280" s="27"/>
      <c r="PXI280" s="27"/>
      <c r="PXJ280" s="27"/>
      <c r="PXK280" s="27"/>
      <c r="PXL280" s="27"/>
      <c r="PXM280" s="27"/>
      <c r="PXN280" s="27"/>
      <c r="PXO280" s="27"/>
      <c r="PXP280" s="27"/>
      <c r="PXQ280" s="27"/>
      <c r="PXR280" s="27"/>
      <c r="PXS280" s="27"/>
      <c r="PXT280" s="27"/>
      <c r="PXU280" s="27"/>
      <c r="PXV280" s="27"/>
      <c r="PXW280" s="27"/>
      <c r="PXX280" s="27"/>
      <c r="PXY280" s="27"/>
      <c r="PXZ280" s="27"/>
      <c r="PYA280" s="27"/>
      <c r="PYB280" s="27"/>
      <c r="PYC280" s="27"/>
      <c r="PYD280" s="27"/>
      <c r="PYE280" s="27"/>
      <c r="PYF280" s="27"/>
      <c r="PYG280" s="27"/>
      <c r="PYH280" s="27"/>
      <c r="PYI280" s="27"/>
      <c r="PYJ280" s="27"/>
      <c r="PYK280" s="27"/>
      <c r="PYL280" s="27"/>
      <c r="PYM280" s="27"/>
      <c r="PYN280" s="27"/>
      <c r="PYO280" s="27"/>
      <c r="PYP280" s="27"/>
      <c r="PYQ280" s="27"/>
      <c r="PYR280" s="27"/>
      <c r="PYS280" s="27"/>
      <c r="PYT280" s="27"/>
      <c r="PYU280" s="27"/>
      <c r="PYV280" s="27"/>
      <c r="PYW280" s="27"/>
      <c r="PYX280" s="27"/>
      <c r="PYY280" s="27"/>
      <c r="PYZ280" s="27"/>
      <c r="PZA280" s="27"/>
      <c r="PZB280" s="27"/>
      <c r="PZC280" s="27"/>
      <c r="PZD280" s="27"/>
      <c r="PZE280" s="27"/>
      <c r="PZF280" s="27"/>
      <c r="PZG280" s="27"/>
      <c r="PZH280" s="27"/>
      <c r="PZI280" s="27"/>
      <c r="PZJ280" s="27"/>
      <c r="PZK280" s="27"/>
      <c r="PZL280" s="27"/>
      <c r="PZM280" s="27"/>
      <c r="PZN280" s="27"/>
      <c r="PZO280" s="27"/>
      <c r="PZP280" s="27"/>
      <c r="PZQ280" s="27"/>
      <c r="PZR280" s="27"/>
      <c r="PZS280" s="27"/>
      <c r="PZT280" s="27"/>
      <c r="PZU280" s="27"/>
      <c r="PZV280" s="27"/>
      <c r="PZW280" s="27"/>
      <c r="PZX280" s="27"/>
      <c r="PZY280" s="27"/>
      <c r="PZZ280" s="27"/>
      <c r="QAA280" s="27"/>
      <c r="QAB280" s="27"/>
      <c r="QAC280" s="27"/>
      <c r="QAD280" s="27"/>
      <c r="QAE280" s="27"/>
      <c r="QAF280" s="27"/>
      <c r="QAG280" s="27"/>
      <c r="QAH280" s="27"/>
      <c r="QAI280" s="27"/>
      <c r="QAJ280" s="27"/>
      <c r="QAK280" s="27"/>
      <c r="QAL280" s="27"/>
      <c r="QAM280" s="27"/>
      <c r="QAN280" s="27"/>
      <c r="QAO280" s="27"/>
      <c r="QAP280" s="27"/>
      <c r="QAQ280" s="27"/>
      <c r="QAR280" s="27"/>
      <c r="QAS280" s="27"/>
      <c r="QAT280" s="27"/>
      <c r="QAU280" s="27"/>
      <c r="QAV280" s="27"/>
      <c r="QAW280" s="27"/>
      <c r="QAX280" s="27"/>
      <c r="QAY280" s="27"/>
      <c r="QAZ280" s="27"/>
      <c r="QBA280" s="27"/>
      <c r="QBB280" s="27"/>
      <c r="QBC280" s="27"/>
      <c r="QBD280" s="27"/>
      <c r="QBE280" s="27"/>
      <c r="QBF280" s="27"/>
      <c r="QBG280" s="27"/>
      <c r="QBH280" s="27"/>
      <c r="QBI280" s="27"/>
      <c r="QBJ280" s="27"/>
      <c r="QBK280" s="27"/>
      <c r="QBL280" s="27"/>
      <c r="QBM280" s="27"/>
      <c r="QBN280" s="27"/>
      <c r="QBO280" s="27"/>
      <c r="QBP280" s="27"/>
      <c r="QBQ280" s="27"/>
      <c r="QBR280" s="27"/>
      <c r="QBS280" s="27"/>
      <c r="QBT280" s="27"/>
      <c r="QBU280" s="27"/>
      <c r="QBV280" s="27"/>
      <c r="QBW280" s="27"/>
      <c r="QBX280" s="27"/>
      <c r="QBY280" s="27"/>
      <c r="QBZ280" s="27"/>
      <c r="QCA280" s="27"/>
      <c r="QCB280" s="27"/>
      <c r="QCC280" s="27"/>
      <c r="QCD280" s="27"/>
      <c r="QCE280" s="27"/>
      <c r="QCF280" s="27"/>
      <c r="QCG280" s="27"/>
      <c r="QCH280" s="27"/>
      <c r="QCI280" s="27"/>
      <c r="QCJ280" s="27"/>
      <c r="QCK280" s="27"/>
      <c r="QCL280" s="27"/>
      <c r="QCM280" s="27"/>
      <c r="QCN280" s="27"/>
      <c r="QCO280" s="27"/>
      <c r="QCP280" s="27"/>
      <c r="QCQ280" s="27"/>
      <c r="QCR280" s="27"/>
      <c r="QCS280" s="27"/>
      <c r="QCT280" s="27"/>
      <c r="QCU280" s="27"/>
      <c r="QCV280" s="27"/>
      <c r="QCW280" s="27"/>
      <c r="QCX280" s="27"/>
      <c r="QCY280" s="27"/>
      <c r="QCZ280" s="27"/>
      <c r="QDA280" s="27"/>
      <c r="QDB280" s="27"/>
      <c r="QDC280" s="27"/>
      <c r="QDD280" s="27"/>
      <c r="QDE280" s="27"/>
      <c r="QDF280" s="27"/>
      <c r="QDG280" s="27"/>
      <c r="QDH280" s="27"/>
      <c r="QDI280" s="27"/>
      <c r="QDJ280" s="27"/>
      <c r="QDK280" s="27"/>
      <c r="QDL280" s="27"/>
      <c r="QDM280" s="27"/>
      <c r="QDN280" s="27"/>
      <c r="QDO280" s="27"/>
      <c r="QDP280" s="27"/>
      <c r="QDQ280" s="27"/>
      <c r="QDR280" s="27"/>
      <c r="QDS280" s="27"/>
      <c r="QDT280" s="27"/>
      <c r="QDU280" s="27"/>
      <c r="QDV280" s="27"/>
      <c r="QDW280" s="27"/>
      <c r="QDX280" s="27"/>
      <c r="QDY280" s="27"/>
      <c r="QDZ280" s="27"/>
      <c r="QEA280" s="27"/>
      <c r="QEB280" s="27"/>
      <c r="QEC280" s="27"/>
      <c r="QED280" s="27"/>
      <c r="QEE280" s="27"/>
      <c r="QEF280" s="27"/>
      <c r="QEG280" s="27"/>
      <c r="QEH280" s="27"/>
      <c r="QEI280" s="27"/>
      <c r="QEJ280" s="27"/>
      <c r="QEK280" s="27"/>
      <c r="QEL280" s="27"/>
      <c r="QEM280" s="27"/>
      <c r="QEN280" s="27"/>
      <c r="QEO280" s="27"/>
      <c r="QEP280" s="27"/>
      <c r="QEQ280" s="27"/>
      <c r="QER280" s="27"/>
      <c r="QES280" s="27"/>
      <c r="QET280" s="27"/>
      <c r="QEU280" s="27"/>
      <c r="QEV280" s="27"/>
      <c r="QEW280" s="27"/>
      <c r="QEX280" s="27"/>
      <c r="QEY280" s="27"/>
      <c r="QEZ280" s="27"/>
      <c r="QFA280" s="27"/>
      <c r="QFB280" s="27"/>
      <c r="QFC280" s="27"/>
      <c r="QFD280" s="27"/>
      <c r="QFE280" s="27"/>
      <c r="QFF280" s="27"/>
      <c r="QFG280" s="27"/>
      <c r="QFH280" s="27"/>
      <c r="QFI280" s="27"/>
      <c r="QFJ280" s="27"/>
      <c r="QFK280" s="27"/>
      <c r="QFL280" s="27"/>
      <c r="QFM280" s="27"/>
      <c r="QFN280" s="27"/>
      <c r="QFO280" s="27"/>
      <c r="QFP280" s="27"/>
      <c r="QFQ280" s="27"/>
      <c r="QFR280" s="27"/>
      <c r="QFS280" s="27"/>
      <c r="QFT280" s="27"/>
      <c r="QFU280" s="27"/>
      <c r="QFV280" s="27"/>
      <c r="QFW280" s="27"/>
      <c r="QFX280" s="27"/>
      <c r="QFY280" s="27"/>
      <c r="QFZ280" s="27"/>
      <c r="QGA280" s="27"/>
      <c r="QGB280" s="27"/>
      <c r="QGC280" s="27"/>
      <c r="QGD280" s="27"/>
      <c r="QGE280" s="27"/>
      <c r="QGF280" s="27"/>
      <c r="QGG280" s="27"/>
      <c r="QGH280" s="27"/>
      <c r="QGI280" s="27"/>
      <c r="QGJ280" s="27"/>
      <c r="QGK280" s="27"/>
      <c r="QGL280" s="27"/>
      <c r="QGM280" s="27"/>
      <c r="QGN280" s="27"/>
      <c r="QGO280" s="27"/>
      <c r="QGP280" s="27"/>
      <c r="QGQ280" s="27"/>
      <c r="QGR280" s="27"/>
      <c r="QGS280" s="27"/>
      <c r="QGT280" s="27"/>
      <c r="QGU280" s="27"/>
      <c r="QGV280" s="27"/>
      <c r="QGW280" s="27"/>
      <c r="QGX280" s="27"/>
      <c r="QGY280" s="27"/>
      <c r="QGZ280" s="27"/>
      <c r="QHA280" s="27"/>
      <c r="QHB280" s="27"/>
      <c r="QHC280" s="27"/>
      <c r="QHD280" s="27"/>
      <c r="QHE280" s="27"/>
      <c r="QHF280" s="27"/>
      <c r="QHG280" s="27"/>
      <c r="QHH280" s="27"/>
      <c r="QHI280" s="27"/>
      <c r="QHJ280" s="27"/>
      <c r="QHK280" s="27"/>
      <c r="QHL280" s="27"/>
      <c r="QHM280" s="27"/>
      <c r="QHN280" s="27"/>
      <c r="QHO280" s="27"/>
      <c r="QHP280" s="27"/>
      <c r="QHQ280" s="27"/>
      <c r="QHR280" s="27"/>
      <c r="QHS280" s="27"/>
      <c r="QHT280" s="27"/>
      <c r="QHU280" s="27"/>
      <c r="QHV280" s="27"/>
      <c r="QHW280" s="27"/>
      <c r="QHX280" s="27"/>
      <c r="QHY280" s="27"/>
      <c r="QHZ280" s="27"/>
      <c r="QIA280" s="27"/>
      <c r="QIB280" s="27"/>
      <c r="QIC280" s="27"/>
      <c r="QID280" s="27"/>
      <c r="QIE280" s="27"/>
      <c r="QIF280" s="27"/>
      <c r="QIG280" s="27"/>
      <c r="QIH280" s="27"/>
      <c r="QII280" s="27"/>
      <c r="QIJ280" s="27"/>
      <c r="QIK280" s="27"/>
      <c r="QIL280" s="27"/>
      <c r="QIM280" s="27"/>
      <c r="QIN280" s="27"/>
      <c r="QIO280" s="27"/>
      <c r="QIP280" s="27"/>
      <c r="QIQ280" s="27"/>
      <c r="QIR280" s="27"/>
      <c r="QIS280" s="27"/>
      <c r="QIT280" s="27"/>
      <c r="QIU280" s="27"/>
      <c r="QIV280" s="27"/>
      <c r="QIW280" s="27"/>
      <c r="QIX280" s="27"/>
      <c r="QIY280" s="27"/>
      <c r="QIZ280" s="27"/>
      <c r="QJA280" s="27"/>
      <c r="QJB280" s="27"/>
      <c r="QJC280" s="27"/>
      <c r="QJD280" s="27"/>
      <c r="QJE280" s="27"/>
      <c r="QJF280" s="27"/>
      <c r="QJG280" s="27"/>
      <c r="QJH280" s="27"/>
      <c r="QJI280" s="27"/>
      <c r="QJJ280" s="27"/>
      <c r="QJK280" s="27"/>
      <c r="QJL280" s="27"/>
      <c r="QJM280" s="27"/>
      <c r="QJN280" s="27"/>
      <c r="QJO280" s="27"/>
      <c r="QJP280" s="27"/>
      <c r="QJQ280" s="27"/>
      <c r="QJR280" s="27"/>
      <c r="QJS280" s="27"/>
      <c r="QJT280" s="27"/>
      <c r="QJU280" s="27"/>
      <c r="QJV280" s="27"/>
      <c r="QJW280" s="27"/>
      <c r="QJX280" s="27"/>
      <c r="QJY280" s="27"/>
      <c r="QJZ280" s="27"/>
      <c r="QKA280" s="27"/>
      <c r="QKB280" s="27"/>
      <c r="QKC280" s="27"/>
      <c r="QKD280" s="27"/>
      <c r="QKE280" s="27"/>
      <c r="QKF280" s="27"/>
      <c r="QKG280" s="27"/>
      <c r="QKH280" s="27"/>
      <c r="QKI280" s="27"/>
      <c r="QKJ280" s="27"/>
      <c r="QKK280" s="27"/>
      <c r="QKL280" s="27"/>
      <c r="QKM280" s="27"/>
      <c r="QKN280" s="27"/>
      <c r="QKO280" s="27"/>
      <c r="QKP280" s="27"/>
      <c r="QKQ280" s="27"/>
      <c r="QKR280" s="27"/>
      <c r="QKS280" s="27"/>
      <c r="QKT280" s="27"/>
      <c r="QKU280" s="27"/>
      <c r="QKV280" s="27"/>
      <c r="QKW280" s="27"/>
      <c r="QKX280" s="27"/>
      <c r="QKY280" s="27"/>
      <c r="QKZ280" s="27"/>
      <c r="QLA280" s="27"/>
      <c r="QLB280" s="27"/>
      <c r="QLC280" s="27"/>
      <c r="QLD280" s="27"/>
      <c r="QLE280" s="27"/>
      <c r="QLF280" s="27"/>
      <c r="QLG280" s="27"/>
      <c r="QLH280" s="27"/>
      <c r="QLI280" s="27"/>
      <c r="QLJ280" s="27"/>
      <c r="QLK280" s="27"/>
      <c r="QLL280" s="27"/>
      <c r="QLM280" s="27"/>
      <c r="QLN280" s="27"/>
      <c r="QLO280" s="27"/>
      <c r="QLP280" s="27"/>
      <c r="QLQ280" s="27"/>
      <c r="QLR280" s="27"/>
      <c r="QLS280" s="27"/>
      <c r="QLT280" s="27"/>
      <c r="QLU280" s="27"/>
      <c r="QLV280" s="27"/>
      <c r="QLW280" s="27"/>
      <c r="QLX280" s="27"/>
      <c r="QLY280" s="27"/>
      <c r="QLZ280" s="27"/>
      <c r="QMA280" s="27"/>
      <c r="QMB280" s="27"/>
      <c r="QMC280" s="27"/>
      <c r="QMD280" s="27"/>
      <c r="QME280" s="27"/>
      <c r="QMF280" s="27"/>
      <c r="QMG280" s="27"/>
      <c r="QMH280" s="27"/>
      <c r="QMI280" s="27"/>
      <c r="QMJ280" s="27"/>
      <c r="QMK280" s="27"/>
      <c r="QML280" s="27"/>
      <c r="QMM280" s="27"/>
      <c r="QMN280" s="27"/>
      <c r="QMO280" s="27"/>
      <c r="QMP280" s="27"/>
      <c r="QMQ280" s="27"/>
      <c r="QMR280" s="27"/>
      <c r="QMS280" s="27"/>
      <c r="QMT280" s="27"/>
      <c r="QMU280" s="27"/>
      <c r="QMV280" s="27"/>
      <c r="QMW280" s="27"/>
      <c r="QMX280" s="27"/>
      <c r="QMY280" s="27"/>
      <c r="QMZ280" s="27"/>
      <c r="QNA280" s="27"/>
      <c r="QNB280" s="27"/>
      <c r="QNC280" s="27"/>
      <c r="QND280" s="27"/>
      <c r="QNE280" s="27"/>
      <c r="QNF280" s="27"/>
      <c r="QNG280" s="27"/>
      <c r="QNH280" s="27"/>
      <c r="QNI280" s="27"/>
      <c r="QNJ280" s="27"/>
      <c r="QNK280" s="27"/>
      <c r="QNL280" s="27"/>
      <c r="QNM280" s="27"/>
      <c r="QNN280" s="27"/>
      <c r="QNO280" s="27"/>
      <c r="QNP280" s="27"/>
      <c r="QNQ280" s="27"/>
      <c r="QNR280" s="27"/>
      <c r="QNS280" s="27"/>
      <c r="QNT280" s="27"/>
      <c r="QNU280" s="27"/>
      <c r="QNV280" s="27"/>
      <c r="QNW280" s="27"/>
      <c r="QNX280" s="27"/>
      <c r="QNY280" s="27"/>
      <c r="QNZ280" s="27"/>
      <c r="QOA280" s="27"/>
      <c r="QOB280" s="27"/>
      <c r="QOC280" s="27"/>
      <c r="QOD280" s="27"/>
      <c r="QOE280" s="27"/>
      <c r="QOF280" s="27"/>
      <c r="QOG280" s="27"/>
      <c r="QOH280" s="27"/>
      <c r="QOI280" s="27"/>
      <c r="QOJ280" s="27"/>
      <c r="QOK280" s="27"/>
      <c r="QOL280" s="27"/>
      <c r="QOM280" s="27"/>
      <c r="QON280" s="27"/>
      <c r="QOO280" s="27"/>
      <c r="QOP280" s="27"/>
      <c r="QOQ280" s="27"/>
      <c r="QOR280" s="27"/>
      <c r="QOS280" s="27"/>
      <c r="QOT280" s="27"/>
      <c r="QOU280" s="27"/>
      <c r="QOV280" s="27"/>
      <c r="QOW280" s="27"/>
      <c r="QOX280" s="27"/>
      <c r="QOY280" s="27"/>
      <c r="QOZ280" s="27"/>
      <c r="QPA280" s="27"/>
      <c r="QPB280" s="27"/>
      <c r="QPC280" s="27"/>
      <c r="QPD280" s="27"/>
      <c r="QPE280" s="27"/>
      <c r="QPF280" s="27"/>
      <c r="QPG280" s="27"/>
      <c r="QPH280" s="27"/>
      <c r="QPI280" s="27"/>
      <c r="QPJ280" s="27"/>
      <c r="QPK280" s="27"/>
      <c r="QPL280" s="27"/>
      <c r="QPM280" s="27"/>
      <c r="QPN280" s="27"/>
      <c r="QPO280" s="27"/>
      <c r="QPP280" s="27"/>
      <c r="QPQ280" s="27"/>
      <c r="QPR280" s="27"/>
      <c r="QPS280" s="27"/>
      <c r="QPT280" s="27"/>
      <c r="QPU280" s="27"/>
      <c r="QPV280" s="27"/>
      <c r="QPW280" s="27"/>
      <c r="QPX280" s="27"/>
      <c r="QPY280" s="27"/>
      <c r="QPZ280" s="27"/>
      <c r="QQA280" s="27"/>
      <c r="QQB280" s="27"/>
      <c r="QQC280" s="27"/>
      <c r="QQD280" s="27"/>
      <c r="QQE280" s="27"/>
      <c r="QQF280" s="27"/>
      <c r="QQG280" s="27"/>
      <c r="QQH280" s="27"/>
      <c r="QQI280" s="27"/>
      <c r="QQJ280" s="27"/>
      <c r="QQK280" s="27"/>
      <c r="QQL280" s="27"/>
      <c r="QQM280" s="27"/>
      <c r="QQN280" s="27"/>
      <c r="QQO280" s="27"/>
      <c r="QQP280" s="27"/>
      <c r="QQQ280" s="27"/>
      <c r="QQR280" s="27"/>
      <c r="QQS280" s="27"/>
      <c r="QQT280" s="27"/>
      <c r="QQU280" s="27"/>
      <c r="QQV280" s="27"/>
      <c r="QQW280" s="27"/>
      <c r="QQX280" s="27"/>
      <c r="QQY280" s="27"/>
      <c r="QQZ280" s="27"/>
      <c r="QRA280" s="27"/>
      <c r="QRB280" s="27"/>
      <c r="QRC280" s="27"/>
      <c r="QRD280" s="27"/>
      <c r="QRE280" s="27"/>
      <c r="QRF280" s="27"/>
      <c r="QRG280" s="27"/>
      <c r="QRH280" s="27"/>
      <c r="QRI280" s="27"/>
      <c r="QRJ280" s="27"/>
      <c r="QRK280" s="27"/>
      <c r="QRL280" s="27"/>
      <c r="QRM280" s="27"/>
      <c r="QRN280" s="27"/>
      <c r="QRO280" s="27"/>
      <c r="QRP280" s="27"/>
      <c r="QRQ280" s="27"/>
      <c r="QRR280" s="27"/>
      <c r="QRS280" s="27"/>
      <c r="QRT280" s="27"/>
      <c r="QRU280" s="27"/>
      <c r="QRV280" s="27"/>
      <c r="QRW280" s="27"/>
      <c r="QRX280" s="27"/>
      <c r="QRY280" s="27"/>
      <c r="QRZ280" s="27"/>
      <c r="QSA280" s="27"/>
      <c r="QSB280" s="27"/>
      <c r="QSC280" s="27"/>
      <c r="QSD280" s="27"/>
      <c r="QSE280" s="27"/>
      <c r="QSF280" s="27"/>
      <c r="QSG280" s="27"/>
      <c r="QSH280" s="27"/>
      <c r="QSI280" s="27"/>
      <c r="QSJ280" s="27"/>
      <c r="QSK280" s="27"/>
      <c r="QSL280" s="27"/>
      <c r="QSM280" s="27"/>
      <c r="QSN280" s="27"/>
      <c r="QSO280" s="27"/>
      <c r="QSP280" s="27"/>
      <c r="QSQ280" s="27"/>
      <c r="QSR280" s="27"/>
      <c r="QSS280" s="27"/>
      <c r="QST280" s="27"/>
      <c r="QSU280" s="27"/>
      <c r="QSV280" s="27"/>
      <c r="QSW280" s="27"/>
      <c r="QSX280" s="27"/>
      <c r="QSY280" s="27"/>
      <c r="QSZ280" s="27"/>
      <c r="QTA280" s="27"/>
      <c r="QTB280" s="27"/>
      <c r="QTC280" s="27"/>
      <c r="QTD280" s="27"/>
      <c r="QTE280" s="27"/>
      <c r="QTF280" s="27"/>
      <c r="QTG280" s="27"/>
      <c r="QTH280" s="27"/>
      <c r="QTI280" s="27"/>
      <c r="QTJ280" s="27"/>
      <c r="QTK280" s="27"/>
      <c r="QTL280" s="27"/>
      <c r="QTM280" s="27"/>
      <c r="QTN280" s="27"/>
      <c r="QTO280" s="27"/>
      <c r="QTP280" s="27"/>
      <c r="QTQ280" s="27"/>
      <c r="QTR280" s="27"/>
      <c r="QTS280" s="27"/>
      <c r="QTT280" s="27"/>
      <c r="QTU280" s="27"/>
      <c r="QTV280" s="27"/>
      <c r="QTW280" s="27"/>
      <c r="QTX280" s="27"/>
      <c r="QTY280" s="27"/>
      <c r="QTZ280" s="27"/>
      <c r="QUA280" s="27"/>
      <c r="QUB280" s="27"/>
      <c r="QUC280" s="27"/>
      <c r="QUD280" s="27"/>
      <c r="QUE280" s="27"/>
      <c r="QUF280" s="27"/>
      <c r="QUG280" s="27"/>
      <c r="QUH280" s="27"/>
      <c r="QUI280" s="27"/>
      <c r="QUJ280" s="27"/>
      <c r="QUK280" s="27"/>
      <c r="QUL280" s="27"/>
      <c r="QUM280" s="27"/>
      <c r="QUN280" s="27"/>
      <c r="QUO280" s="27"/>
      <c r="QUP280" s="27"/>
      <c r="QUQ280" s="27"/>
      <c r="QUR280" s="27"/>
      <c r="QUS280" s="27"/>
      <c r="QUT280" s="27"/>
      <c r="QUU280" s="27"/>
      <c r="QUV280" s="27"/>
      <c r="QUW280" s="27"/>
      <c r="QUX280" s="27"/>
      <c r="QUY280" s="27"/>
      <c r="QUZ280" s="27"/>
      <c r="QVA280" s="27"/>
      <c r="QVB280" s="27"/>
      <c r="QVC280" s="27"/>
      <c r="QVD280" s="27"/>
      <c r="QVE280" s="27"/>
      <c r="QVF280" s="27"/>
      <c r="QVG280" s="27"/>
      <c r="QVH280" s="27"/>
      <c r="QVI280" s="27"/>
      <c r="QVJ280" s="27"/>
      <c r="QVK280" s="27"/>
      <c r="QVL280" s="27"/>
      <c r="QVM280" s="27"/>
      <c r="QVN280" s="27"/>
      <c r="QVO280" s="27"/>
      <c r="QVP280" s="27"/>
      <c r="QVQ280" s="27"/>
      <c r="QVR280" s="27"/>
      <c r="QVS280" s="27"/>
      <c r="QVT280" s="27"/>
      <c r="QVU280" s="27"/>
      <c r="QVV280" s="27"/>
      <c r="QVW280" s="27"/>
      <c r="QVX280" s="27"/>
      <c r="QVY280" s="27"/>
      <c r="QVZ280" s="27"/>
      <c r="QWA280" s="27"/>
      <c r="QWB280" s="27"/>
      <c r="QWC280" s="27"/>
      <c r="QWD280" s="27"/>
      <c r="QWE280" s="27"/>
      <c r="QWF280" s="27"/>
      <c r="QWG280" s="27"/>
      <c r="QWH280" s="27"/>
      <c r="QWI280" s="27"/>
      <c r="QWJ280" s="27"/>
      <c r="QWK280" s="27"/>
      <c r="QWL280" s="27"/>
      <c r="QWM280" s="27"/>
      <c r="QWN280" s="27"/>
      <c r="QWO280" s="27"/>
      <c r="QWP280" s="27"/>
      <c r="QWQ280" s="27"/>
      <c r="QWR280" s="27"/>
      <c r="QWS280" s="27"/>
      <c r="QWT280" s="27"/>
      <c r="QWU280" s="27"/>
      <c r="QWV280" s="27"/>
      <c r="QWW280" s="27"/>
      <c r="QWX280" s="27"/>
      <c r="QWY280" s="27"/>
      <c r="QWZ280" s="27"/>
      <c r="QXA280" s="27"/>
      <c r="QXB280" s="27"/>
      <c r="QXC280" s="27"/>
      <c r="QXD280" s="27"/>
      <c r="QXE280" s="27"/>
      <c r="QXF280" s="27"/>
      <c r="QXG280" s="27"/>
      <c r="QXH280" s="27"/>
      <c r="QXI280" s="27"/>
      <c r="QXJ280" s="27"/>
      <c r="QXK280" s="27"/>
      <c r="QXL280" s="27"/>
      <c r="QXM280" s="27"/>
      <c r="QXN280" s="27"/>
      <c r="QXO280" s="27"/>
      <c r="QXP280" s="27"/>
      <c r="QXQ280" s="27"/>
      <c r="QXR280" s="27"/>
      <c r="QXS280" s="27"/>
      <c r="QXT280" s="27"/>
      <c r="QXU280" s="27"/>
      <c r="QXV280" s="27"/>
      <c r="QXW280" s="27"/>
      <c r="QXX280" s="27"/>
      <c r="QXY280" s="27"/>
      <c r="QXZ280" s="27"/>
      <c r="QYA280" s="27"/>
      <c r="QYB280" s="27"/>
      <c r="QYC280" s="27"/>
      <c r="QYD280" s="27"/>
      <c r="QYE280" s="27"/>
      <c r="QYF280" s="27"/>
      <c r="QYG280" s="27"/>
      <c r="QYH280" s="27"/>
      <c r="QYI280" s="27"/>
      <c r="QYJ280" s="27"/>
      <c r="QYK280" s="27"/>
      <c r="QYL280" s="27"/>
      <c r="QYM280" s="27"/>
      <c r="QYN280" s="27"/>
      <c r="QYO280" s="27"/>
      <c r="QYP280" s="27"/>
      <c r="QYQ280" s="27"/>
      <c r="QYR280" s="27"/>
      <c r="QYS280" s="27"/>
      <c r="QYT280" s="27"/>
      <c r="QYU280" s="27"/>
      <c r="QYV280" s="27"/>
      <c r="QYW280" s="27"/>
      <c r="QYX280" s="27"/>
      <c r="QYY280" s="27"/>
      <c r="QYZ280" s="27"/>
      <c r="QZA280" s="27"/>
      <c r="QZB280" s="27"/>
      <c r="QZC280" s="27"/>
      <c r="QZD280" s="27"/>
      <c r="QZE280" s="27"/>
      <c r="QZF280" s="27"/>
      <c r="QZG280" s="27"/>
      <c r="QZH280" s="27"/>
      <c r="QZI280" s="27"/>
      <c r="QZJ280" s="27"/>
      <c r="QZK280" s="27"/>
      <c r="QZL280" s="27"/>
      <c r="QZM280" s="27"/>
      <c r="QZN280" s="27"/>
      <c r="QZO280" s="27"/>
      <c r="QZP280" s="27"/>
      <c r="QZQ280" s="27"/>
      <c r="QZR280" s="27"/>
      <c r="QZS280" s="27"/>
      <c r="QZT280" s="27"/>
      <c r="QZU280" s="27"/>
      <c r="QZV280" s="27"/>
      <c r="QZW280" s="27"/>
      <c r="QZX280" s="27"/>
      <c r="QZY280" s="27"/>
      <c r="QZZ280" s="27"/>
      <c r="RAA280" s="27"/>
      <c r="RAB280" s="27"/>
      <c r="RAC280" s="27"/>
      <c r="RAD280" s="27"/>
      <c r="RAE280" s="27"/>
      <c r="RAF280" s="27"/>
      <c r="RAG280" s="27"/>
      <c r="RAH280" s="27"/>
      <c r="RAI280" s="27"/>
      <c r="RAJ280" s="27"/>
      <c r="RAK280" s="27"/>
      <c r="RAL280" s="27"/>
      <c r="RAM280" s="27"/>
      <c r="RAN280" s="27"/>
      <c r="RAO280" s="27"/>
      <c r="RAP280" s="27"/>
      <c r="RAQ280" s="27"/>
      <c r="RAR280" s="27"/>
      <c r="RAS280" s="27"/>
      <c r="RAT280" s="27"/>
      <c r="RAU280" s="27"/>
      <c r="RAV280" s="27"/>
      <c r="RAW280" s="27"/>
      <c r="RAX280" s="27"/>
      <c r="RAY280" s="27"/>
      <c r="RAZ280" s="27"/>
      <c r="RBA280" s="27"/>
      <c r="RBB280" s="27"/>
      <c r="RBC280" s="27"/>
      <c r="RBD280" s="27"/>
      <c r="RBE280" s="27"/>
      <c r="RBF280" s="27"/>
      <c r="RBG280" s="27"/>
      <c r="RBH280" s="27"/>
      <c r="RBI280" s="27"/>
      <c r="RBJ280" s="27"/>
      <c r="RBK280" s="27"/>
      <c r="RBL280" s="27"/>
      <c r="RBM280" s="27"/>
      <c r="RBN280" s="27"/>
      <c r="RBO280" s="27"/>
      <c r="RBP280" s="27"/>
      <c r="RBQ280" s="27"/>
      <c r="RBR280" s="27"/>
      <c r="RBS280" s="27"/>
      <c r="RBT280" s="27"/>
      <c r="RBU280" s="27"/>
      <c r="RBV280" s="27"/>
      <c r="RBW280" s="27"/>
      <c r="RBX280" s="27"/>
      <c r="RBY280" s="27"/>
      <c r="RBZ280" s="27"/>
      <c r="RCA280" s="27"/>
      <c r="RCB280" s="27"/>
      <c r="RCC280" s="27"/>
      <c r="RCD280" s="27"/>
      <c r="RCE280" s="27"/>
      <c r="RCF280" s="27"/>
      <c r="RCG280" s="27"/>
      <c r="RCH280" s="27"/>
      <c r="RCI280" s="27"/>
      <c r="RCJ280" s="27"/>
      <c r="RCK280" s="27"/>
      <c r="RCL280" s="27"/>
      <c r="RCM280" s="27"/>
      <c r="RCN280" s="27"/>
      <c r="RCO280" s="27"/>
      <c r="RCP280" s="27"/>
      <c r="RCQ280" s="27"/>
      <c r="RCR280" s="27"/>
      <c r="RCS280" s="27"/>
      <c r="RCT280" s="27"/>
      <c r="RCU280" s="27"/>
      <c r="RCV280" s="27"/>
      <c r="RCW280" s="27"/>
      <c r="RCX280" s="27"/>
      <c r="RCY280" s="27"/>
      <c r="RCZ280" s="27"/>
      <c r="RDA280" s="27"/>
      <c r="RDB280" s="27"/>
      <c r="RDC280" s="27"/>
      <c r="RDD280" s="27"/>
      <c r="RDE280" s="27"/>
      <c r="RDF280" s="27"/>
      <c r="RDG280" s="27"/>
      <c r="RDH280" s="27"/>
      <c r="RDI280" s="27"/>
      <c r="RDJ280" s="27"/>
      <c r="RDK280" s="27"/>
      <c r="RDL280" s="27"/>
      <c r="RDM280" s="27"/>
      <c r="RDN280" s="27"/>
      <c r="RDO280" s="27"/>
      <c r="RDP280" s="27"/>
      <c r="RDQ280" s="27"/>
      <c r="RDR280" s="27"/>
      <c r="RDS280" s="27"/>
      <c r="RDT280" s="27"/>
      <c r="RDU280" s="27"/>
      <c r="RDV280" s="27"/>
      <c r="RDW280" s="27"/>
      <c r="RDX280" s="27"/>
      <c r="RDY280" s="27"/>
      <c r="RDZ280" s="27"/>
      <c r="REA280" s="27"/>
      <c r="REB280" s="27"/>
      <c r="REC280" s="27"/>
      <c r="RED280" s="27"/>
      <c r="REE280" s="27"/>
      <c r="REF280" s="27"/>
      <c r="REG280" s="27"/>
      <c r="REH280" s="27"/>
      <c r="REI280" s="27"/>
      <c r="REJ280" s="27"/>
      <c r="REK280" s="27"/>
      <c r="REL280" s="27"/>
      <c r="REM280" s="27"/>
      <c r="REN280" s="27"/>
      <c r="REO280" s="27"/>
      <c r="REP280" s="27"/>
      <c r="REQ280" s="27"/>
      <c r="RER280" s="27"/>
      <c r="RES280" s="27"/>
      <c r="RET280" s="27"/>
      <c r="REU280" s="27"/>
      <c r="REV280" s="27"/>
      <c r="REW280" s="27"/>
      <c r="REX280" s="27"/>
      <c r="REY280" s="27"/>
      <c r="REZ280" s="27"/>
      <c r="RFA280" s="27"/>
      <c r="RFB280" s="27"/>
      <c r="RFC280" s="27"/>
      <c r="RFD280" s="27"/>
      <c r="RFE280" s="27"/>
      <c r="RFF280" s="27"/>
      <c r="RFG280" s="27"/>
      <c r="RFH280" s="27"/>
      <c r="RFI280" s="27"/>
      <c r="RFJ280" s="27"/>
      <c r="RFK280" s="27"/>
      <c r="RFL280" s="27"/>
      <c r="RFM280" s="27"/>
      <c r="RFN280" s="27"/>
      <c r="RFO280" s="27"/>
      <c r="RFP280" s="27"/>
      <c r="RFQ280" s="27"/>
      <c r="RFR280" s="27"/>
      <c r="RFS280" s="27"/>
      <c r="RFT280" s="27"/>
      <c r="RFU280" s="27"/>
      <c r="RFV280" s="27"/>
      <c r="RFW280" s="27"/>
      <c r="RFX280" s="27"/>
      <c r="RFY280" s="27"/>
      <c r="RFZ280" s="27"/>
      <c r="RGA280" s="27"/>
      <c r="RGB280" s="27"/>
      <c r="RGC280" s="27"/>
      <c r="RGD280" s="27"/>
      <c r="RGE280" s="27"/>
      <c r="RGF280" s="27"/>
      <c r="RGG280" s="27"/>
      <c r="RGH280" s="27"/>
      <c r="RGI280" s="27"/>
      <c r="RGJ280" s="27"/>
      <c r="RGK280" s="27"/>
      <c r="RGL280" s="27"/>
      <c r="RGM280" s="27"/>
      <c r="RGN280" s="27"/>
      <c r="RGO280" s="27"/>
      <c r="RGP280" s="27"/>
      <c r="RGQ280" s="27"/>
      <c r="RGR280" s="27"/>
      <c r="RGS280" s="27"/>
      <c r="RGT280" s="27"/>
      <c r="RGU280" s="27"/>
      <c r="RGV280" s="27"/>
      <c r="RGW280" s="27"/>
      <c r="RGX280" s="27"/>
      <c r="RGY280" s="27"/>
      <c r="RGZ280" s="27"/>
      <c r="RHA280" s="27"/>
      <c r="RHB280" s="27"/>
      <c r="RHC280" s="27"/>
      <c r="RHD280" s="27"/>
      <c r="RHE280" s="27"/>
      <c r="RHF280" s="27"/>
      <c r="RHG280" s="27"/>
      <c r="RHH280" s="27"/>
      <c r="RHI280" s="27"/>
      <c r="RHJ280" s="27"/>
      <c r="RHK280" s="27"/>
      <c r="RHL280" s="27"/>
      <c r="RHM280" s="27"/>
      <c r="RHN280" s="27"/>
      <c r="RHO280" s="27"/>
      <c r="RHP280" s="27"/>
      <c r="RHQ280" s="27"/>
      <c r="RHR280" s="27"/>
      <c r="RHS280" s="27"/>
      <c r="RHT280" s="27"/>
      <c r="RHU280" s="27"/>
      <c r="RHV280" s="27"/>
      <c r="RHW280" s="27"/>
      <c r="RHX280" s="27"/>
      <c r="RHY280" s="27"/>
      <c r="RHZ280" s="27"/>
      <c r="RIA280" s="27"/>
      <c r="RIB280" s="27"/>
      <c r="RIC280" s="27"/>
      <c r="RID280" s="27"/>
      <c r="RIE280" s="27"/>
      <c r="RIF280" s="27"/>
      <c r="RIG280" s="27"/>
      <c r="RIH280" s="27"/>
      <c r="RII280" s="27"/>
      <c r="RIJ280" s="27"/>
      <c r="RIK280" s="27"/>
      <c r="RIL280" s="27"/>
      <c r="RIM280" s="27"/>
      <c r="RIN280" s="27"/>
      <c r="RIO280" s="27"/>
      <c r="RIP280" s="27"/>
      <c r="RIQ280" s="27"/>
      <c r="RIR280" s="27"/>
      <c r="RIS280" s="27"/>
      <c r="RIT280" s="27"/>
      <c r="RIU280" s="27"/>
      <c r="RIV280" s="27"/>
      <c r="RIW280" s="27"/>
      <c r="RIX280" s="27"/>
      <c r="RIY280" s="27"/>
      <c r="RIZ280" s="27"/>
      <c r="RJA280" s="27"/>
      <c r="RJB280" s="27"/>
      <c r="RJC280" s="27"/>
      <c r="RJD280" s="27"/>
      <c r="RJE280" s="27"/>
      <c r="RJF280" s="27"/>
      <c r="RJG280" s="27"/>
      <c r="RJH280" s="27"/>
      <c r="RJI280" s="27"/>
      <c r="RJJ280" s="27"/>
      <c r="RJK280" s="27"/>
      <c r="RJL280" s="27"/>
      <c r="RJM280" s="27"/>
      <c r="RJN280" s="27"/>
      <c r="RJO280" s="27"/>
      <c r="RJP280" s="27"/>
      <c r="RJQ280" s="27"/>
      <c r="RJR280" s="27"/>
      <c r="RJS280" s="27"/>
      <c r="RJT280" s="27"/>
      <c r="RJU280" s="27"/>
      <c r="RJV280" s="27"/>
      <c r="RJW280" s="27"/>
      <c r="RJX280" s="27"/>
      <c r="RJY280" s="27"/>
      <c r="RJZ280" s="27"/>
      <c r="RKA280" s="27"/>
      <c r="RKB280" s="27"/>
      <c r="RKC280" s="27"/>
      <c r="RKD280" s="27"/>
      <c r="RKE280" s="27"/>
      <c r="RKF280" s="27"/>
      <c r="RKG280" s="27"/>
      <c r="RKH280" s="27"/>
      <c r="RKI280" s="27"/>
      <c r="RKJ280" s="27"/>
      <c r="RKK280" s="27"/>
      <c r="RKL280" s="27"/>
      <c r="RKM280" s="27"/>
      <c r="RKN280" s="27"/>
      <c r="RKO280" s="27"/>
      <c r="RKP280" s="27"/>
      <c r="RKQ280" s="27"/>
      <c r="RKR280" s="27"/>
      <c r="RKS280" s="27"/>
      <c r="RKT280" s="27"/>
      <c r="RKU280" s="27"/>
      <c r="RKV280" s="27"/>
      <c r="RKW280" s="27"/>
      <c r="RKX280" s="27"/>
      <c r="RKY280" s="27"/>
      <c r="RKZ280" s="27"/>
      <c r="RLA280" s="27"/>
      <c r="RLB280" s="27"/>
      <c r="RLC280" s="27"/>
      <c r="RLD280" s="27"/>
      <c r="RLE280" s="27"/>
      <c r="RLF280" s="27"/>
      <c r="RLG280" s="27"/>
      <c r="RLH280" s="27"/>
      <c r="RLI280" s="27"/>
      <c r="RLJ280" s="27"/>
      <c r="RLK280" s="27"/>
      <c r="RLL280" s="27"/>
      <c r="RLM280" s="27"/>
      <c r="RLN280" s="27"/>
      <c r="RLO280" s="27"/>
      <c r="RLP280" s="27"/>
      <c r="RLQ280" s="27"/>
      <c r="RLR280" s="27"/>
      <c r="RLS280" s="27"/>
      <c r="RLT280" s="27"/>
      <c r="RLU280" s="27"/>
      <c r="RLV280" s="27"/>
      <c r="RLW280" s="27"/>
      <c r="RLX280" s="27"/>
      <c r="RLY280" s="27"/>
      <c r="RLZ280" s="27"/>
      <c r="RMA280" s="27"/>
      <c r="RMB280" s="27"/>
      <c r="RMC280" s="27"/>
      <c r="RMD280" s="27"/>
      <c r="RME280" s="27"/>
      <c r="RMF280" s="27"/>
      <c r="RMG280" s="27"/>
      <c r="RMH280" s="27"/>
      <c r="RMI280" s="27"/>
      <c r="RMJ280" s="27"/>
      <c r="RMK280" s="27"/>
      <c r="RML280" s="27"/>
      <c r="RMM280" s="27"/>
      <c r="RMN280" s="27"/>
      <c r="RMO280" s="27"/>
      <c r="RMP280" s="27"/>
      <c r="RMQ280" s="27"/>
      <c r="RMR280" s="27"/>
      <c r="RMS280" s="27"/>
      <c r="RMT280" s="27"/>
      <c r="RMU280" s="27"/>
      <c r="RMV280" s="27"/>
      <c r="RMW280" s="27"/>
      <c r="RMX280" s="27"/>
      <c r="RMY280" s="27"/>
      <c r="RMZ280" s="27"/>
      <c r="RNA280" s="27"/>
      <c r="RNB280" s="27"/>
      <c r="RNC280" s="27"/>
      <c r="RND280" s="27"/>
      <c r="RNE280" s="27"/>
      <c r="RNF280" s="27"/>
      <c r="RNG280" s="27"/>
      <c r="RNH280" s="27"/>
      <c r="RNI280" s="27"/>
      <c r="RNJ280" s="27"/>
      <c r="RNK280" s="27"/>
      <c r="RNL280" s="27"/>
      <c r="RNM280" s="27"/>
      <c r="RNN280" s="27"/>
      <c r="RNO280" s="27"/>
      <c r="RNP280" s="27"/>
      <c r="RNQ280" s="27"/>
      <c r="RNR280" s="27"/>
      <c r="RNS280" s="27"/>
      <c r="RNT280" s="27"/>
      <c r="RNU280" s="27"/>
      <c r="RNV280" s="27"/>
      <c r="RNW280" s="27"/>
      <c r="RNX280" s="27"/>
      <c r="RNY280" s="27"/>
      <c r="RNZ280" s="27"/>
      <c r="ROA280" s="27"/>
      <c r="ROB280" s="27"/>
      <c r="ROC280" s="27"/>
      <c r="ROD280" s="27"/>
      <c r="ROE280" s="27"/>
      <c r="ROF280" s="27"/>
      <c r="ROG280" s="27"/>
      <c r="ROH280" s="27"/>
      <c r="ROI280" s="27"/>
      <c r="ROJ280" s="27"/>
      <c r="ROK280" s="27"/>
      <c r="ROL280" s="27"/>
      <c r="ROM280" s="27"/>
      <c r="RON280" s="27"/>
      <c r="ROO280" s="27"/>
      <c r="ROP280" s="27"/>
      <c r="ROQ280" s="27"/>
      <c r="ROR280" s="27"/>
      <c r="ROS280" s="27"/>
      <c r="ROT280" s="27"/>
      <c r="ROU280" s="27"/>
      <c r="ROV280" s="27"/>
      <c r="ROW280" s="27"/>
      <c r="ROX280" s="27"/>
      <c r="ROY280" s="27"/>
      <c r="ROZ280" s="27"/>
      <c r="RPA280" s="27"/>
      <c r="RPB280" s="27"/>
      <c r="RPC280" s="27"/>
      <c r="RPD280" s="27"/>
      <c r="RPE280" s="27"/>
      <c r="RPF280" s="27"/>
      <c r="RPG280" s="27"/>
      <c r="RPH280" s="27"/>
      <c r="RPI280" s="27"/>
      <c r="RPJ280" s="27"/>
      <c r="RPK280" s="27"/>
      <c r="RPL280" s="27"/>
      <c r="RPM280" s="27"/>
      <c r="RPN280" s="27"/>
      <c r="RPO280" s="27"/>
      <c r="RPP280" s="27"/>
      <c r="RPQ280" s="27"/>
      <c r="RPR280" s="27"/>
      <c r="RPS280" s="27"/>
      <c r="RPT280" s="27"/>
      <c r="RPU280" s="27"/>
      <c r="RPV280" s="27"/>
      <c r="RPW280" s="27"/>
      <c r="RPX280" s="27"/>
      <c r="RPY280" s="27"/>
      <c r="RPZ280" s="27"/>
      <c r="RQA280" s="27"/>
      <c r="RQB280" s="27"/>
      <c r="RQC280" s="27"/>
      <c r="RQD280" s="27"/>
      <c r="RQE280" s="27"/>
      <c r="RQF280" s="27"/>
      <c r="RQG280" s="27"/>
      <c r="RQH280" s="27"/>
      <c r="RQI280" s="27"/>
      <c r="RQJ280" s="27"/>
      <c r="RQK280" s="27"/>
      <c r="RQL280" s="27"/>
      <c r="RQM280" s="27"/>
      <c r="RQN280" s="27"/>
      <c r="RQO280" s="27"/>
      <c r="RQP280" s="27"/>
      <c r="RQQ280" s="27"/>
      <c r="RQR280" s="27"/>
      <c r="RQS280" s="27"/>
      <c r="RQT280" s="27"/>
      <c r="RQU280" s="27"/>
      <c r="RQV280" s="27"/>
      <c r="RQW280" s="27"/>
      <c r="RQX280" s="27"/>
      <c r="RQY280" s="27"/>
      <c r="RQZ280" s="27"/>
      <c r="RRA280" s="27"/>
      <c r="RRB280" s="27"/>
      <c r="RRC280" s="27"/>
      <c r="RRD280" s="27"/>
      <c r="RRE280" s="27"/>
      <c r="RRF280" s="27"/>
      <c r="RRG280" s="27"/>
      <c r="RRH280" s="27"/>
      <c r="RRI280" s="27"/>
      <c r="RRJ280" s="27"/>
      <c r="RRK280" s="27"/>
      <c r="RRL280" s="27"/>
      <c r="RRM280" s="27"/>
      <c r="RRN280" s="27"/>
      <c r="RRO280" s="27"/>
      <c r="RRP280" s="27"/>
      <c r="RRQ280" s="27"/>
      <c r="RRR280" s="27"/>
      <c r="RRS280" s="27"/>
      <c r="RRT280" s="27"/>
      <c r="RRU280" s="27"/>
      <c r="RRV280" s="27"/>
      <c r="RRW280" s="27"/>
      <c r="RRX280" s="27"/>
      <c r="RRY280" s="27"/>
      <c r="RRZ280" s="27"/>
      <c r="RSA280" s="27"/>
      <c r="RSB280" s="27"/>
      <c r="RSC280" s="27"/>
      <c r="RSD280" s="27"/>
      <c r="RSE280" s="27"/>
      <c r="RSF280" s="27"/>
      <c r="RSG280" s="27"/>
      <c r="RSH280" s="27"/>
      <c r="RSI280" s="27"/>
      <c r="RSJ280" s="27"/>
      <c r="RSK280" s="27"/>
      <c r="RSL280" s="27"/>
      <c r="RSM280" s="27"/>
      <c r="RSN280" s="27"/>
      <c r="RSO280" s="27"/>
      <c r="RSP280" s="27"/>
      <c r="RSQ280" s="27"/>
      <c r="RSR280" s="27"/>
      <c r="RSS280" s="27"/>
      <c r="RST280" s="27"/>
      <c r="RSU280" s="27"/>
      <c r="RSV280" s="27"/>
      <c r="RSW280" s="27"/>
      <c r="RSX280" s="27"/>
      <c r="RSY280" s="27"/>
      <c r="RSZ280" s="27"/>
      <c r="RTA280" s="27"/>
      <c r="RTB280" s="27"/>
      <c r="RTC280" s="27"/>
      <c r="RTD280" s="27"/>
      <c r="RTE280" s="27"/>
      <c r="RTF280" s="27"/>
      <c r="RTG280" s="27"/>
      <c r="RTH280" s="27"/>
      <c r="RTI280" s="27"/>
      <c r="RTJ280" s="27"/>
      <c r="RTK280" s="27"/>
      <c r="RTL280" s="27"/>
      <c r="RTM280" s="27"/>
      <c r="RTN280" s="27"/>
      <c r="RTO280" s="27"/>
      <c r="RTP280" s="27"/>
      <c r="RTQ280" s="27"/>
      <c r="RTR280" s="27"/>
      <c r="RTS280" s="27"/>
      <c r="RTT280" s="27"/>
      <c r="RTU280" s="27"/>
      <c r="RTV280" s="27"/>
      <c r="RTW280" s="27"/>
      <c r="RTX280" s="27"/>
      <c r="RTY280" s="27"/>
      <c r="RTZ280" s="27"/>
      <c r="RUA280" s="27"/>
      <c r="RUB280" s="27"/>
      <c r="RUC280" s="27"/>
      <c r="RUD280" s="27"/>
      <c r="RUE280" s="27"/>
      <c r="RUF280" s="27"/>
      <c r="RUG280" s="27"/>
      <c r="RUH280" s="27"/>
      <c r="RUI280" s="27"/>
      <c r="RUJ280" s="27"/>
      <c r="RUK280" s="27"/>
      <c r="RUL280" s="27"/>
      <c r="RUM280" s="27"/>
      <c r="RUN280" s="27"/>
      <c r="RUO280" s="27"/>
      <c r="RUP280" s="27"/>
      <c r="RUQ280" s="27"/>
      <c r="RUR280" s="27"/>
      <c r="RUS280" s="27"/>
      <c r="RUT280" s="27"/>
      <c r="RUU280" s="27"/>
      <c r="RUV280" s="27"/>
      <c r="RUW280" s="27"/>
      <c r="RUX280" s="27"/>
      <c r="RUY280" s="27"/>
      <c r="RUZ280" s="27"/>
      <c r="RVA280" s="27"/>
      <c r="RVB280" s="27"/>
      <c r="RVC280" s="27"/>
      <c r="RVD280" s="27"/>
      <c r="RVE280" s="27"/>
      <c r="RVF280" s="27"/>
      <c r="RVG280" s="27"/>
      <c r="RVH280" s="27"/>
      <c r="RVI280" s="27"/>
      <c r="RVJ280" s="27"/>
      <c r="RVK280" s="27"/>
      <c r="RVL280" s="27"/>
      <c r="RVM280" s="27"/>
      <c r="RVN280" s="27"/>
      <c r="RVO280" s="27"/>
      <c r="RVP280" s="27"/>
      <c r="RVQ280" s="27"/>
      <c r="RVR280" s="27"/>
      <c r="RVS280" s="27"/>
      <c r="RVT280" s="27"/>
      <c r="RVU280" s="27"/>
      <c r="RVV280" s="27"/>
      <c r="RVW280" s="27"/>
      <c r="RVX280" s="27"/>
      <c r="RVY280" s="27"/>
      <c r="RVZ280" s="27"/>
      <c r="RWA280" s="27"/>
      <c r="RWB280" s="27"/>
      <c r="RWC280" s="27"/>
      <c r="RWD280" s="27"/>
      <c r="RWE280" s="27"/>
      <c r="RWF280" s="27"/>
      <c r="RWG280" s="27"/>
      <c r="RWH280" s="27"/>
      <c r="RWI280" s="27"/>
      <c r="RWJ280" s="27"/>
      <c r="RWK280" s="27"/>
      <c r="RWL280" s="27"/>
      <c r="RWM280" s="27"/>
      <c r="RWN280" s="27"/>
      <c r="RWO280" s="27"/>
      <c r="RWP280" s="27"/>
      <c r="RWQ280" s="27"/>
      <c r="RWR280" s="27"/>
      <c r="RWS280" s="27"/>
      <c r="RWT280" s="27"/>
      <c r="RWU280" s="27"/>
      <c r="RWV280" s="27"/>
      <c r="RWW280" s="27"/>
      <c r="RWX280" s="27"/>
      <c r="RWY280" s="27"/>
      <c r="RWZ280" s="27"/>
      <c r="RXA280" s="27"/>
      <c r="RXB280" s="27"/>
      <c r="RXC280" s="27"/>
      <c r="RXD280" s="27"/>
      <c r="RXE280" s="27"/>
      <c r="RXF280" s="27"/>
      <c r="RXG280" s="27"/>
      <c r="RXH280" s="27"/>
      <c r="RXI280" s="27"/>
      <c r="RXJ280" s="27"/>
      <c r="RXK280" s="27"/>
      <c r="RXL280" s="27"/>
      <c r="RXM280" s="27"/>
      <c r="RXN280" s="27"/>
      <c r="RXO280" s="27"/>
      <c r="RXP280" s="27"/>
      <c r="RXQ280" s="27"/>
      <c r="RXR280" s="27"/>
      <c r="RXS280" s="27"/>
      <c r="RXT280" s="27"/>
      <c r="RXU280" s="27"/>
      <c r="RXV280" s="27"/>
      <c r="RXW280" s="27"/>
      <c r="RXX280" s="27"/>
      <c r="RXY280" s="27"/>
      <c r="RXZ280" s="27"/>
      <c r="RYA280" s="27"/>
      <c r="RYB280" s="27"/>
      <c r="RYC280" s="27"/>
      <c r="RYD280" s="27"/>
      <c r="RYE280" s="27"/>
      <c r="RYF280" s="27"/>
      <c r="RYG280" s="27"/>
      <c r="RYH280" s="27"/>
      <c r="RYI280" s="27"/>
      <c r="RYJ280" s="27"/>
      <c r="RYK280" s="27"/>
      <c r="RYL280" s="27"/>
      <c r="RYM280" s="27"/>
      <c r="RYN280" s="27"/>
      <c r="RYO280" s="27"/>
      <c r="RYP280" s="27"/>
      <c r="RYQ280" s="27"/>
      <c r="RYR280" s="27"/>
      <c r="RYS280" s="27"/>
      <c r="RYT280" s="27"/>
      <c r="RYU280" s="27"/>
      <c r="RYV280" s="27"/>
      <c r="RYW280" s="27"/>
      <c r="RYX280" s="27"/>
      <c r="RYY280" s="27"/>
      <c r="RYZ280" s="27"/>
      <c r="RZA280" s="27"/>
      <c r="RZB280" s="27"/>
      <c r="RZC280" s="27"/>
      <c r="RZD280" s="27"/>
      <c r="RZE280" s="27"/>
      <c r="RZF280" s="27"/>
      <c r="RZG280" s="27"/>
      <c r="RZH280" s="27"/>
      <c r="RZI280" s="27"/>
      <c r="RZJ280" s="27"/>
      <c r="RZK280" s="27"/>
      <c r="RZL280" s="27"/>
      <c r="RZM280" s="27"/>
      <c r="RZN280" s="27"/>
      <c r="RZO280" s="27"/>
      <c r="RZP280" s="27"/>
      <c r="RZQ280" s="27"/>
      <c r="RZR280" s="27"/>
      <c r="RZS280" s="27"/>
      <c r="RZT280" s="27"/>
      <c r="RZU280" s="27"/>
      <c r="RZV280" s="27"/>
      <c r="RZW280" s="27"/>
      <c r="RZX280" s="27"/>
      <c r="RZY280" s="27"/>
      <c r="RZZ280" s="27"/>
      <c r="SAA280" s="27"/>
      <c r="SAB280" s="27"/>
      <c r="SAC280" s="27"/>
      <c r="SAD280" s="27"/>
      <c r="SAE280" s="27"/>
      <c r="SAF280" s="27"/>
      <c r="SAG280" s="27"/>
      <c r="SAH280" s="27"/>
      <c r="SAI280" s="27"/>
      <c r="SAJ280" s="27"/>
      <c r="SAK280" s="27"/>
      <c r="SAL280" s="27"/>
      <c r="SAM280" s="27"/>
      <c r="SAN280" s="27"/>
      <c r="SAO280" s="27"/>
      <c r="SAP280" s="27"/>
      <c r="SAQ280" s="27"/>
      <c r="SAR280" s="27"/>
      <c r="SAS280" s="27"/>
      <c r="SAT280" s="27"/>
      <c r="SAU280" s="27"/>
      <c r="SAV280" s="27"/>
      <c r="SAW280" s="27"/>
      <c r="SAX280" s="27"/>
      <c r="SAY280" s="27"/>
      <c r="SAZ280" s="27"/>
      <c r="SBA280" s="27"/>
      <c r="SBB280" s="27"/>
      <c r="SBC280" s="27"/>
      <c r="SBD280" s="27"/>
      <c r="SBE280" s="27"/>
      <c r="SBF280" s="27"/>
      <c r="SBG280" s="27"/>
      <c r="SBH280" s="27"/>
      <c r="SBI280" s="27"/>
      <c r="SBJ280" s="27"/>
      <c r="SBK280" s="27"/>
      <c r="SBL280" s="27"/>
      <c r="SBM280" s="27"/>
      <c r="SBN280" s="27"/>
      <c r="SBO280" s="27"/>
      <c r="SBP280" s="27"/>
      <c r="SBQ280" s="27"/>
      <c r="SBR280" s="27"/>
      <c r="SBS280" s="27"/>
      <c r="SBT280" s="27"/>
      <c r="SBU280" s="27"/>
      <c r="SBV280" s="27"/>
      <c r="SBW280" s="27"/>
      <c r="SBX280" s="27"/>
      <c r="SBY280" s="27"/>
      <c r="SBZ280" s="27"/>
      <c r="SCA280" s="27"/>
      <c r="SCB280" s="27"/>
      <c r="SCC280" s="27"/>
      <c r="SCD280" s="27"/>
      <c r="SCE280" s="27"/>
      <c r="SCF280" s="27"/>
      <c r="SCG280" s="27"/>
      <c r="SCH280" s="27"/>
      <c r="SCI280" s="27"/>
      <c r="SCJ280" s="27"/>
      <c r="SCK280" s="27"/>
      <c r="SCL280" s="27"/>
      <c r="SCM280" s="27"/>
      <c r="SCN280" s="27"/>
      <c r="SCO280" s="27"/>
      <c r="SCP280" s="27"/>
      <c r="SCQ280" s="27"/>
      <c r="SCR280" s="27"/>
      <c r="SCS280" s="27"/>
      <c r="SCT280" s="27"/>
      <c r="SCU280" s="27"/>
      <c r="SCV280" s="27"/>
      <c r="SCW280" s="27"/>
      <c r="SCX280" s="27"/>
      <c r="SCY280" s="27"/>
      <c r="SCZ280" s="27"/>
      <c r="SDA280" s="27"/>
      <c r="SDB280" s="27"/>
      <c r="SDC280" s="27"/>
      <c r="SDD280" s="27"/>
      <c r="SDE280" s="27"/>
      <c r="SDF280" s="27"/>
      <c r="SDG280" s="27"/>
      <c r="SDH280" s="27"/>
      <c r="SDI280" s="27"/>
      <c r="SDJ280" s="27"/>
      <c r="SDK280" s="27"/>
      <c r="SDL280" s="27"/>
      <c r="SDM280" s="27"/>
      <c r="SDN280" s="27"/>
      <c r="SDO280" s="27"/>
      <c r="SDP280" s="27"/>
      <c r="SDQ280" s="27"/>
      <c r="SDR280" s="27"/>
      <c r="SDS280" s="27"/>
      <c r="SDT280" s="27"/>
      <c r="SDU280" s="27"/>
      <c r="SDV280" s="27"/>
      <c r="SDW280" s="27"/>
      <c r="SDX280" s="27"/>
      <c r="SDY280" s="27"/>
      <c r="SDZ280" s="27"/>
      <c r="SEA280" s="27"/>
      <c r="SEB280" s="27"/>
      <c r="SEC280" s="27"/>
      <c r="SED280" s="27"/>
      <c r="SEE280" s="27"/>
      <c r="SEF280" s="27"/>
      <c r="SEG280" s="27"/>
      <c r="SEH280" s="27"/>
      <c r="SEI280" s="27"/>
      <c r="SEJ280" s="27"/>
      <c r="SEK280" s="27"/>
      <c r="SEL280" s="27"/>
      <c r="SEM280" s="27"/>
      <c r="SEN280" s="27"/>
      <c r="SEO280" s="27"/>
      <c r="SEP280" s="27"/>
      <c r="SEQ280" s="27"/>
      <c r="SER280" s="27"/>
      <c r="SES280" s="27"/>
      <c r="SET280" s="27"/>
      <c r="SEU280" s="27"/>
      <c r="SEV280" s="27"/>
      <c r="SEW280" s="27"/>
      <c r="SEX280" s="27"/>
      <c r="SEY280" s="27"/>
      <c r="SEZ280" s="27"/>
      <c r="SFA280" s="27"/>
      <c r="SFB280" s="27"/>
      <c r="SFC280" s="27"/>
      <c r="SFD280" s="27"/>
      <c r="SFE280" s="27"/>
      <c r="SFF280" s="27"/>
      <c r="SFG280" s="27"/>
      <c r="SFH280" s="27"/>
      <c r="SFI280" s="27"/>
      <c r="SFJ280" s="27"/>
      <c r="SFK280" s="27"/>
      <c r="SFL280" s="27"/>
      <c r="SFM280" s="27"/>
      <c r="SFN280" s="27"/>
      <c r="SFO280" s="27"/>
      <c r="SFP280" s="27"/>
      <c r="SFQ280" s="27"/>
      <c r="SFR280" s="27"/>
      <c r="SFS280" s="27"/>
      <c r="SFT280" s="27"/>
      <c r="SFU280" s="27"/>
      <c r="SFV280" s="27"/>
      <c r="SFW280" s="27"/>
      <c r="SFX280" s="27"/>
      <c r="SFY280" s="27"/>
      <c r="SFZ280" s="27"/>
      <c r="SGA280" s="27"/>
      <c r="SGB280" s="27"/>
      <c r="SGC280" s="27"/>
      <c r="SGD280" s="27"/>
      <c r="SGE280" s="27"/>
      <c r="SGF280" s="27"/>
      <c r="SGG280" s="27"/>
      <c r="SGH280" s="27"/>
      <c r="SGI280" s="27"/>
      <c r="SGJ280" s="27"/>
      <c r="SGK280" s="27"/>
      <c r="SGL280" s="27"/>
      <c r="SGM280" s="27"/>
      <c r="SGN280" s="27"/>
      <c r="SGO280" s="27"/>
      <c r="SGP280" s="27"/>
      <c r="SGQ280" s="27"/>
      <c r="SGR280" s="27"/>
      <c r="SGS280" s="27"/>
      <c r="SGT280" s="27"/>
      <c r="SGU280" s="27"/>
      <c r="SGV280" s="27"/>
      <c r="SGW280" s="27"/>
      <c r="SGX280" s="27"/>
      <c r="SGY280" s="27"/>
      <c r="SGZ280" s="27"/>
      <c r="SHA280" s="27"/>
      <c r="SHB280" s="27"/>
      <c r="SHC280" s="27"/>
      <c r="SHD280" s="27"/>
      <c r="SHE280" s="27"/>
      <c r="SHF280" s="27"/>
      <c r="SHG280" s="27"/>
      <c r="SHH280" s="27"/>
      <c r="SHI280" s="27"/>
      <c r="SHJ280" s="27"/>
      <c r="SHK280" s="27"/>
      <c r="SHL280" s="27"/>
      <c r="SHM280" s="27"/>
      <c r="SHN280" s="27"/>
      <c r="SHO280" s="27"/>
      <c r="SHP280" s="27"/>
      <c r="SHQ280" s="27"/>
      <c r="SHR280" s="27"/>
      <c r="SHS280" s="27"/>
      <c r="SHT280" s="27"/>
      <c r="SHU280" s="27"/>
      <c r="SHV280" s="27"/>
      <c r="SHW280" s="27"/>
      <c r="SHX280" s="27"/>
      <c r="SHY280" s="27"/>
      <c r="SHZ280" s="27"/>
      <c r="SIA280" s="27"/>
      <c r="SIB280" s="27"/>
      <c r="SIC280" s="27"/>
      <c r="SID280" s="27"/>
      <c r="SIE280" s="27"/>
      <c r="SIF280" s="27"/>
      <c r="SIG280" s="27"/>
      <c r="SIH280" s="27"/>
      <c r="SII280" s="27"/>
      <c r="SIJ280" s="27"/>
      <c r="SIK280" s="27"/>
      <c r="SIL280" s="27"/>
      <c r="SIM280" s="27"/>
      <c r="SIN280" s="27"/>
      <c r="SIO280" s="27"/>
      <c r="SIP280" s="27"/>
      <c r="SIQ280" s="27"/>
      <c r="SIR280" s="27"/>
      <c r="SIS280" s="27"/>
      <c r="SIT280" s="27"/>
      <c r="SIU280" s="27"/>
      <c r="SIV280" s="27"/>
      <c r="SIW280" s="27"/>
      <c r="SIX280" s="27"/>
      <c r="SIY280" s="27"/>
      <c r="SIZ280" s="27"/>
      <c r="SJA280" s="27"/>
      <c r="SJB280" s="27"/>
      <c r="SJC280" s="27"/>
      <c r="SJD280" s="27"/>
      <c r="SJE280" s="27"/>
      <c r="SJF280" s="27"/>
      <c r="SJG280" s="27"/>
      <c r="SJH280" s="27"/>
      <c r="SJI280" s="27"/>
      <c r="SJJ280" s="27"/>
      <c r="SJK280" s="27"/>
      <c r="SJL280" s="27"/>
      <c r="SJM280" s="27"/>
      <c r="SJN280" s="27"/>
      <c r="SJO280" s="27"/>
      <c r="SJP280" s="27"/>
      <c r="SJQ280" s="27"/>
      <c r="SJR280" s="27"/>
      <c r="SJS280" s="27"/>
      <c r="SJT280" s="27"/>
      <c r="SJU280" s="27"/>
      <c r="SJV280" s="27"/>
      <c r="SJW280" s="27"/>
      <c r="SJX280" s="27"/>
      <c r="SJY280" s="27"/>
      <c r="SJZ280" s="27"/>
      <c r="SKA280" s="27"/>
      <c r="SKB280" s="27"/>
      <c r="SKC280" s="27"/>
      <c r="SKD280" s="27"/>
      <c r="SKE280" s="27"/>
      <c r="SKF280" s="27"/>
      <c r="SKG280" s="27"/>
      <c r="SKH280" s="27"/>
      <c r="SKI280" s="27"/>
      <c r="SKJ280" s="27"/>
      <c r="SKK280" s="27"/>
      <c r="SKL280" s="27"/>
      <c r="SKM280" s="27"/>
      <c r="SKN280" s="27"/>
      <c r="SKO280" s="27"/>
      <c r="SKP280" s="27"/>
      <c r="SKQ280" s="27"/>
      <c r="SKR280" s="27"/>
      <c r="SKS280" s="27"/>
      <c r="SKT280" s="27"/>
      <c r="SKU280" s="27"/>
      <c r="SKV280" s="27"/>
      <c r="SKW280" s="27"/>
      <c r="SKX280" s="27"/>
      <c r="SKY280" s="27"/>
      <c r="SKZ280" s="27"/>
      <c r="SLA280" s="27"/>
      <c r="SLB280" s="27"/>
      <c r="SLC280" s="27"/>
      <c r="SLD280" s="27"/>
      <c r="SLE280" s="27"/>
      <c r="SLF280" s="27"/>
      <c r="SLG280" s="27"/>
      <c r="SLH280" s="27"/>
      <c r="SLI280" s="27"/>
      <c r="SLJ280" s="27"/>
      <c r="SLK280" s="27"/>
      <c r="SLL280" s="27"/>
      <c r="SLM280" s="27"/>
      <c r="SLN280" s="27"/>
      <c r="SLO280" s="27"/>
      <c r="SLP280" s="27"/>
      <c r="SLQ280" s="27"/>
      <c r="SLR280" s="27"/>
      <c r="SLS280" s="27"/>
      <c r="SLT280" s="27"/>
      <c r="SLU280" s="27"/>
      <c r="SLV280" s="27"/>
      <c r="SLW280" s="27"/>
      <c r="SLX280" s="27"/>
      <c r="SLY280" s="27"/>
      <c r="SLZ280" s="27"/>
      <c r="SMA280" s="27"/>
      <c r="SMB280" s="27"/>
      <c r="SMC280" s="27"/>
      <c r="SMD280" s="27"/>
      <c r="SME280" s="27"/>
      <c r="SMF280" s="27"/>
      <c r="SMG280" s="27"/>
      <c r="SMH280" s="27"/>
      <c r="SMI280" s="27"/>
      <c r="SMJ280" s="27"/>
      <c r="SMK280" s="27"/>
      <c r="SML280" s="27"/>
      <c r="SMM280" s="27"/>
      <c r="SMN280" s="27"/>
      <c r="SMO280" s="27"/>
      <c r="SMP280" s="27"/>
      <c r="SMQ280" s="27"/>
      <c r="SMR280" s="27"/>
      <c r="SMS280" s="27"/>
      <c r="SMT280" s="27"/>
      <c r="SMU280" s="27"/>
      <c r="SMV280" s="27"/>
      <c r="SMW280" s="27"/>
      <c r="SMX280" s="27"/>
      <c r="SMY280" s="27"/>
      <c r="SMZ280" s="27"/>
      <c r="SNA280" s="27"/>
      <c r="SNB280" s="27"/>
      <c r="SNC280" s="27"/>
      <c r="SND280" s="27"/>
      <c r="SNE280" s="27"/>
      <c r="SNF280" s="27"/>
      <c r="SNG280" s="27"/>
      <c r="SNH280" s="27"/>
      <c r="SNI280" s="27"/>
      <c r="SNJ280" s="27"/>
      <c r="SNK280" s="27"/>
      <c r="SNL280" s="27"/>
      <c r="SNM280" s="27"/>
      <c r="SNN280" s="27"/>
      <c r="SNO280" s="27"/>
      <c r="SNP280" s="27"/>
      <c r="SNQ280" s="27"/>
      <c r="SNR280" s="27"/>
      <c r="SNS280" s="27"/>
      <c r="SNT280" s="27"/>
      <c r="SNU280" s="27"/>
      <c r="SNV280" s="27"/>
      <c r="SNW280" s="27"/>
      <c r="SNX280" s="27"/>
      <c r="SNY280" s="27"/>
      <c r="SNZ280" s="27"/>
      <c r="SOA280" s="27"/>
      <c r="SOB280" s="27"/>
      <c r="SOC280" s="27"/>
      <c r="SOD280" s="27"/>
      <c r="SOE280" s="27"/>
      <c r="SOF280" s="27"/>
      <c r="SOG280" s="27"/>
      <c r="SOH280" s="27"/>
      <c r="SOI280" s="27"/>
      <c r="SOJ280" s="27"/>
      <c r="SOK280" s="27"/>
      <c r="SOL280" s="27"/>
      <c r="SOM280" s="27"/>
      <c r="SON280" s="27"/>
      <c r="SOO280" s="27"/>
      <c r="SOP280" s="27"/>
      <c r="SOQ280" s="27"/>
      <c r="SOR280" s="27"/>
      <c r="SOS280" s="27"/>
      <c r="SOT280" s="27"/>
      <c r="SOU280" s="27"/>
      <c r="SOV280" s="27"/>
      <c r="SOW280" s="27"/>
      <c r="SOX280" s="27"/>
      <c r="SOY280" s="27"/>
      <c r="SOZ280" s="27"/>
      <c r="SPA280" s="27"/>
      <c r="SPB280" s="27"/>
      <c r="SPC280" s="27"/>
      <c r="SPD280" s="27"/>
      <c r="SPE280" s="27"/>
      <c r="SPF280" s="27"/>
      <c r="SPG280" s="27"/>
      <c r="SPH280" s="27"/>
      <c r="SPI280" s="27"/>
      <c r="SPJ280" s="27"/>
      <c r="SPK280" s="27"/>
      <c r="SPL280" s="27"/>
      <c r="SPM280" s="27"/>
      <c r="SPN280" s="27"/>
      <c r="SPO280" s="27"/>
      <c r="SPP280" s="27"/>
      <c r="SPQ280" s="27"/>
      <c r="SPR280" s="27"/>
      <c r="SPS280" s="27"/>
      <c r="SPT280" s="27"/>
      <c r="SPU280" s="27"/>
      <c r="SPV280" s="27"/>
      <c r="SPW280" s="27"/>
      <c r="SPX280" s="27"/>
      <c r="SPY280" s="27"/>
      <c r="SPZ280" s="27"/>
      <c r="SQA280" s="27"/>
      <c r="SQB280" s="27"/>
      <c r="SQC280" s="27"/>
      <c r="SQD280" s="27"/>
      <c r="SQE280" s="27"/>
      <c r="SQF280" s="27"/>
      <c r="SQG280" s="27"/>
      <c r="SQH280" s="27"/>
      <c r="SQI280" s="27"/>
      <c r="SQJ280" s="27"/>
      <c r="SQK280" s="27"/>
      <c r="SQL280" s="27"/>
      <c r="SQM280" s="27"/>
      <c r="SQN280" s="27"/>
      <c r="SQO280" s="27"/>
      <c r="SQP280" s="27"/>
      <c r="SQQ280" s="27"/>
      <c r="SQR280" s="27"/>
      <c r="SQS280" s="27"/>
      <c r="SQT280" s="27"/>
      <c r="SQU280" s="27"/>
      <c r="SQV280" s="27"/>
      <c r="SQW280" s="27"/>
      <c r="SQX280" s="27"/>
      <c r="SQY280" s="27"/>
      <c r="SQZ280" s="27"/>
      <c r="SRA280" s="27"/>
      <c r="SRB280" s="27"/>
      <c r="SRC280" s="27"/>
      <c r="SRD280" s="27"/>
      <c r="SRE280" s="27"/>
      <c r="SRF280" s="27"/>
      <c r="SRG280" s="27"/>
      <c r="SRH280" s="27"/>
      <c r="SRI280" s="27"/>
      <c r="SRJ280" s="27"/>
      <c r="SRK280" s="27"/>
      <c r="SRL280" s="27"/>
      <c r="SRM280" s="27"/>
      <c r="SRN280" s="27"/>
      <c r="SRO280" s="27"/>
      <c r="SRP280" s="27"/>
      <c r="SRQ280" s="27"/>
      <c r="SRR280" s="27"/>
      <c r="SRS280" s="27"/>
      <c r="SRT280" s="27"/>
      <c r="SRU280" s="27"/>
      <c r="SRV280" s="27"/>
      <c r="SRW280" s="27"/>
      <c r="SRX280" s="27"/>
      <c r="SRY280" s="27"/>
      <c r="SRZ280" s="27"/>
      <c r="SSA280" s="27"/>
      <c r="SSB280" s="27"/>
      <c r="SSC280" s="27"/>
      <c r="SSD280" s="27"/>
      <c r="SSE280" s="27"/>
      <c r="SSF280" s="27"/>
      <c r="SSG280" s="27"/>
      <c r="SSH280" s="27"/>
      <c r="SSI280" s="27"/>
      <c r="SSJ280" s="27"/>
      <c r="SSK280" s="27"/>
      <c r="SSL280" s="27"/>
      <c r="SSM280" s="27"/>
      <c r="SSN280" s="27"/>
      <c r="SSO280" s="27"/>
      <c r="SSP280" s="27"/>
      <c r="SSQ280" s="27"/>
      <c r="SSR280" s="27"/>
      <c r="SSS280" s="27"/>
      <c r="SST280" s="27"/>
      <c r="SSU280" s="27"/>
      <c r="SSV280" s="27"/>
      <c r="SSW280" s="27"/>
      <c r="SSX280" s="27"/>
      <c r="SSY280" s="27"/>
      <c r="SSZ280" s="27"/>
      <c r="STA280" s="27"/>
      <c r="STB280" s="27"/>
      <c r="STC280" s="27"/>
      <c r="STD280" s="27"/>
      <c r="STE280" s="27"/>
      <c r="STF280" s="27"/>
      <c r="STG280" s="27"/>
      <c r="STH280" s="27"/>
      <c r="STI280" s="27"/>
      <c r="STJ280" s="27"/>
      <c r="STK280" s="27"/>
      <c r="STL280" s="27"/>
      <c r="STM280" s="27"/>
      <c r="STN280" s="27"/>
      <c r="STO280" s="27"/>
      <c r="STP280" s="27"/>
      <c r="STQ280" s="27"/>
      <c r="STR280" s="27"/>
      <c r="STS280" s="27"/>
      <c r="STT280" s="27"/>
      <c r="STU280" s="27"/>
      <c r="STV280" s="27"/>
      <c r="STW280" s="27"/>
      <c r="STX280" s="27"/>
      <c r="STY280" s="27"/>
      <c r="STZ280" s="27"/>
      <c r="SUA280" s="27"/>
      <c r="SUB280" s="27"/>
      <c r="SUC280" s="27"/>
      <c r="SUD280" s="27"/>
      <c r="SUE280" s="27"/>
      <c r="SUF280" s="27"/>
      <c r="SUG280" s="27"/>
      <c r="SUH280" s="27"/>
      <c r="SUI280" s="27"/>
      <c r="SUJ280" s="27"/>
      <c r="SUK280" s="27"/>
      <c r="SUL280" s="27"/>
      <c r="SUM280" s="27"/>
      <c r="SUN280" s="27"/>
      <c r="SUO280" s="27"/>
      <c r="SUP280" s="27"/>
      <c r="SUQ280" s="27"/>
      <c r="SUR280" s="27"/>
      <c r="SUS280" s="27"/>
      <c r="SUT280" s="27"/>
      <c r="SUU280" s="27"/>
      <c r="SUV280" s="27"/>
      <c r="SUW280" s="27"/>
      <c r="SUX280" s="27"/>
      <c r="SUY280" s="27"/>
      <c r="SUZ280" s="27"/>
      <c r="SVA280" s="27"/>
      <c r="SVB280" s="27"/>
      <c r="SVC280" s="27"/>
      <c r="SVD280" s="27"/>
      <c r="SVE280" s="27"/>
      <c r="SVF280" s="27"/>
      <c r="SVG280" s="27"/>
      <c r="SVH280" s="27"/>
      <c r="SVI280" s="27"/>
      <c r="SVJ280" s="27"/>
      <c r="SVK280" s="27"/>
      <c r="SVL280" s="27"/>
      <c r="SVM280" s="27"/>
      <c r="SVN280" s="27"/>
      <c r="SVO280" s="27"/>
      <c r="SVP280" s="27"/>
      <c r="SVQ280" s="27"/>
      <c r="SVR280" s="27"/>
      <c r="SVS280" s="27"/>
      <c r="SVT280" s="27"/>
      <c r="SVU280" s="27"/>
      <c r="SVV280" s="27"/>
      <c r="SVW280" s="27"/>
      <c r="SVX280" s="27"/>
      <c r="SVY280" s="27"/>
      <c r="SVZ280" s="27"/>
      <c r="SWA280" s="27"/>
      <c r="SWB280" s="27"/>
      <c r="SWC280" s="27"/>
      <c r="SWD280" s="27"/>
      <c r="SWE280" s="27"/>
      <c r="SWF280" s="27"/>
      <c r="SWG280" s="27"/>
      <c r="SWH280" s="27"/>
      <c r="SWI280" s="27"/>
      <c r="SWJ280" s="27"/>
      <c r="SWK280" s="27"/>
      <c r="SWL280" s="27"/>
      <c r="SWM280" s="27"/>
      <c r="SWN280" s="27"/>
      <c r="SWO280" s="27"/>
      <c r="SWP280" s="27"/>
      <c r="SWQ280" s="27"/>
      <c r="SWR280" s="27"/>
      <c r="SWS280" s="27"/>
      <c r="SWT280" s="27"/>
      <c r="SWU280" s="27"/>
      <c r="SWV280" s="27"/>
      <c r="SWW280" s="27"/>
      <c r="SWX280" s="27"/>
      <c r="SWY280" s="27"/>
      <c r="SWZ280" s="27"/>
      <c r="SXA280" s="27"/>
      <c r="SXB280" s="27"/>
      <c r="SXC280" s="27"/>
      <c r="SXD280" s="27"/>
      <c r="SXE280" s="27"/>
      <c r="SXF280" s="27"/>
      <c r="SXG280" s="27"/>
      <c r="SXH280" s="27"/>
      <c r="SXI280" s="27"/>
      <c r="SXJ280" s="27"/>
      <c r="SXK280" s="27"/>
      <c r="SXL280" s="27"/>
      <c r="SXM280" s="27"/>
      <c r="SXN280" s="27"/>
      <c r="SXO280" s="27"/>
      <c r="SXP280" s="27"/>
      <c r="SXQ280" s="27"/>
      <c r="SXR280" s="27"/>
      <c r="SXS280" s="27"/>
      <c r="SXT280" s="27"/>
      <c r="SXU280" s="27"/>
      <c r="SXV280" s="27"/>
      <c r="SXW280" s="27"/>
      <c r="SXX280" s="27"/>
      <c r="SXY280" s="27"/>
      <c r="SXZ280" s="27"/>
      <c r="SYA280" s="27"/>
      <c r="SYB280" s="27"/>
      <c r="SYC280" s="27"/>
      <c r="SYD280" s="27"/>
      <c r="SYE280" s="27"/>
      <c r="SYF280" s="27"/>
      <c r="SYG280" s="27"/>
      <c r="SYH280" s="27"/>
      <c r="SYI280" s="27"/>
      <c r="SYJ280" s="27"/>
      <c r="SYK280" s="27"/>
      <c r="SYL280" s="27"/>
      <c r="SYM280" s="27"/>
      <c r="SYN280" s="27"/>
      <c r="SYO280" s="27"/>
      <c r="SYP280" s="27"/>
      <c r="SYQ280" s="27"/>
      <c r="SYR280" s="27"/>
      <c r="SYS280" s="27"/>
      <c r="SYT280" s="27"/>
      <c r="SYU280" s="27"/>
      <c r="SYV280" s="27"/>
      <c r="SYW280" s="27"/>
      <c r="SYX280" s="27"/>
      <c r="SYY280" s="27"/>
      <c r="SYZ280" s="27"/>
      <c r="SZA280" s="27"/>
      <c r="SZB280" s="27"/>
      <c r="SZC280" s="27"/>
      <c r="SZD280" s="27"/>
      <c r="SZE280" s="27"/>
      <c r="SZF280" s="27"/>
      <c r="SZG280" s="27"/>
      <c r="SZH280" s="27"/>
      <c r="SZI280" s="27"/>
      <c r="SZJ280" s="27"/>
      <c r="SZK280" s="27"/>
      <c r="SZL280" s="27"/>
      <c r="SZM280" s="27"/>
      <c r="SZN280" s="27"/>
      <c r="SZO280" s="27"/>
      <c r="SZP280" s="27"/>
      <c r="SZQ280" s="27"/>
      <c r="SZR280" s="27"/>
      <c r="SZS280" s="27"/>
      <c r="SZT280" s="27"/>
      <c r="SZU280" s="27"/>
      <c r="SZV280" s="27"/>
      <c r="SZW280" s="27"/>
      <c r="SZX280" s="27"/>
      <c r="SZY280" s="27"/>
      <c r="SZZ280" s="27"/>
      <c r="TAA280" s="27"/>
      <c r="TAB280" s="27"/>
      <c r="TAC280" s="27"/>
      <c r="TAD280" s="27"/>
      <c r="TAE280" s="27"/>
      <c r="TAF280" s="27"/>
      <c r="TAG280" s="27"/>
      <c r="TAH280" s="27"/>
      <c r="TAI280" s="27"/>
      <c r="TAJ280" s="27"/>
      <c r="TAK280" s="27"/>
      <c r="TAL280" s="27"/>
      <c r="TAM280" s="27"/>
      <c r="TAN280" s="27"/>
      <c r="TAO280" s="27"/>
      <c r="TAP280" s="27"/>
      <c r="TAQ280" s="27"/>
      <c r="TAR280" s="27"/>
      <c r="TAS280" s="27"/>
      <c r="TAT280" s="27"/>
      <c r="TAU280" s="27"/>
      <c r="TAV280" s="27"/>
      <c r="TAW280" s="27"/>
      <c r="TAX280" s="27"/>
      <c r="TAY280" s="27"/>
      <c r="TAZ280" s="27"/>
      <c r="TBA280" s="27"/>
      <c r="TBB280" s="27"/>
      <c r="TBC280" s="27"/>
      <c r="TBD280" s="27"/>
      <c r="TBE280" s="27"/>
      <c r="TBF280" s="27"/>
      <c r="TBG280" s="27"/>
      <c r="TBH280" s="27"/>
      <c r="TBI280" s="27"/>
      <c r="TBJ280" s="27"/>
      <c r="TBK280" s="27"/>
      <c r="TBL280" s="27"/>
      <c r="TBM280" s="27"/>
      <c r="TBN280" s="27"/>
      <c r="TBO280" s="27"/>
      <c r="TBP280" s="27"/>
      <c r="TBQ280" s="27"/>
      <c r="TBR280" s="27"/>
      <c r="TBS280" s="27"/>
      <c r="TBT280" s="27"/>
      <c r="TBU280" s="27"/>
      <c r="TBV280" s="27"/>
      <c r="TBW280" s="27"/>
      <c r="TBX280" s="27"/>
      <c r="TBY280" s="27"/>
      <c r="TBZ280" s="27"/>
      <c r="TCA280" s="27"/>
      <c r="TCB280" s="27"/>
      <c r="TCC280" s="27"/>
      <c r="TCD280" s="27"/>
      <c r="TCE280" s="27"/>
      <c r="TCF280" s="27"/>
      <c r="TCG280" s="27"/>
      <c r="TCH280" s="27"/>
      <c r="TCI280" s="27"/>
      <c r="TCJ280" s="27"/>
      <c r="TCK280" s="27"/>
      <c r="TCL280" s="27"/>
      <c r="TCM280" s="27"/>
      <c r="TCN280" s="27"/>
      <c r="TCO280" s="27"/>
      <c r="TCP280" s="27"/>
      <c r="TCQ280" s="27"/>
      <c r="TCR280" s="27"/>
      <c r="TCS280" s="27"/>
      <c r="TCT280" s="27"/>
      <c r="TCU280" s="27"/>
      <c r="TCV280" s="27"/>
      <c r="TCW280" s="27"/>
      <c r="TCX280" s="27"/>
      <c r="TCY280" s="27"/>
      <c r="TCZ280" s="27"/>
      <c r="TDA280" s="27"/>
      <c r="TDB280" s="27"/>
      <c r="TDC280" s="27"/>
      <c r="TDD280" s="27"/>
      <c r="TDE280" s="27"/>
      <c r="TDF280" s="27"/>
      <c r="TDG280" s="27"/>
      <c r="TDH280" s="27"/>
      <c r="TDI280" s="27"/>
      <c r="TDJ280" s="27"/>
      <c r="TDK280" s="27"/>
      <c r="TDL280" s="27"/>
      <c r="TDM280" s="27"/>
      <c r="TDN280" s="27"/>
      <c r="TDO280" s="27"/>
      <c r="TDP280" s="27"/>
      <c r="TDQ280" s="27"/>
      <c r="TDR280" s="27"/>
      <c r="TDS280" s="27"/>
      <c r="TDT280" s="27"/>
      <c r="TDU280" s="27"/>
      <c r="TDV280" s="27"/>
      <c r="TDW280" s="27"/>
      <c r="TDX280" s="27"/>
      <c r="TDY280" s="27"/>
      <c r="TDZ280" s="27"/>
      <c r="TEA280" s="27"/>
      <c r="TEB280" s="27"/>
      <c r="TEC280" s="27"/>
      <c r="TED280" s="27"/>
      <c r="TEE280" s="27"/>
      <c r="TEF280" s="27"/>
      <c r="TEG280" s="27"/>
      <c r="TEH280" s="27"/>
      <c r="TEI280" s="27"/>
      <c r="TEJ280" s="27"/>
      <c r="TEK280" s="27"/>
      <c r="TEL280" s="27"/>
      <c r="TEM280" s="27"/>
      <c r="TEN280" s="27"/>
      <c r="TEO280" s="27"/>
      <c r="TEP280" s="27"/>
      <c r="TEQ280" s="27"/>
      <c r="TER280" s="27"/>
      <c r="TES280" s="27"/>
      <c r="TET280" s="27"/>
      <c r="TEU280" s="27"/>
      <c r="TEV280" s="27"/>
      <c r="TEW280" s="27"/>
      <c r="TEX280" s="27"/>
      <c r="TEY280" s="27"/>
      <c r="TEZ280" s="27"/>
      <c r="TFA280" s="27"/>
      <c r="TFB280" s="27"/>
      <c r="TFC280" s="27"/>
      <c r="TFD280" s="27"/>
      <c r="TFE280" s="27"/>
      <c r="TFF280" s="27"/>
      <c r="TFG280" s="27"/>
      <c r="TFH280" s="27"/>
      <c r="TFI280" s="27"/>
      <c r="TFJ280" s="27"/>
      <c r="TFK280" s="27"/>
      <c r="TFL280" s="27"/>
      <c r="TFM280" s="27"/>
      <c r="TFN280" s="27"/>
      <c r="TFO280" s="27"/>
      <c r="TFP280" s="27"/>
      <c r="TFQ280" s="27"/>
      <c r="TFR280" s="27"/>
      <c r="TFS280" s="27"/>
      <c r="TFT280" s="27"/>
      <c r="TFU280" s="27"/>
      <c r="TFV280" s="27"/>
      <c r="TFW280" s="27"/>
      <c r="TFX280" s="27"/>
      <c r="TFY280" s="27"/>
      <c r="TFZ280" s="27"/>
      <c r="TGA280" s="27"/>
      <c r="TGB280" s="27"/>
      <c r="TGC280" s="27"/>
      <c r="TGD280" s="27"/>
      <c r="TGE280" s="27"/>
      <c r="TGF280" s="27"/>
      <c r="TGG280" s="27"/>
      <c r="TGH280" s="27"/>
      <c r="TGI280" s="27"/>
      <c r="TGJ280" s="27"/>
      <c r="TGK280" s="27"/>
      <c r="TGL280" s="27"/>
      <c r="TGM280" s="27"/>
      <c r="TGN280" s="27"/>
      <c r="TGO280" s="27"/>
      <c r="TGP280" s="27"/>
      <c r="TGQ280" s="27"/>
      <c r="TGR280" s="27"/>
      <c r="TGS280" s="27"/>
      <c r="TGT280" s="27"/>
      <c r="TGU280" s="27"/>
      <c r="TGV280" s="27"/>
      <c r="TGW280" s="27"/>
      <c r="TGX280" s="27"/>
      <c r="TGY280" s="27"/>
      <c r="TGZ280" s="27"/>
      <c r="THA280" s="27"/>
      <c r="THB280" s="27"/>
      <c r="THC280" s="27"/>
      <c r="THD280" s="27"/>
      <c r="THE280" s="27"/>
      <c r="THF280" s="27"/>
      <c r="THG280" s="27"/>
      <c r="THH280" s="27"/>
      <c r="THI280" s="27"/>
      <c r="THJ280" s="27"/>
      <c r="THK280" s="27"/>
      <c r="THL280" s="27"/>
      <c r="THM280" s="27"/>
      <c r="THN280" s="27"/>
      <c r="THO280" s="27"/>
      <c r="THP280" s="27"/>
      <c r="THQ280" s="27"/>
      <c r="THR280" s="27"/>
      <c r="THS280" s="27"/>
      <c r="THT280" s="27"/>
      <c r="THU280" s="27"/>
      <c r="THV280" s="27"/>
      <c r="THW280" s="27"/>
      <c r="THX280" s="27"/>
      <c r="THY280" s="27"/>
      <c r="THZ280" s="27"/>
      <c r="TIA280" s="27"/>
      <c r="TIB280" s="27"/>
      <c r="TIC280" s="27"/>
      <c r="TID280" s="27"/>
      <c r="TIE280" s="27"/>
      <c r="TIF280" s="27"/>
      <c r="TIG280" s="27"/>
      <c r="TIH280" s="27"/>
      <c r="TII280" s="27"/>
      <c r="TIJ280" s="27"/>
      <c r="TIK280" s="27"/>
      <c r="TIL280" s="27"/>
      <c r="TIM280" s="27"/>
      <c r="TIN280" s="27"/>
      <c r="TIO280" s="27"/>
      <c r="TIP280" s="27"/>
      <c r="TIQ280" s="27"/>
      <c r="TIR280" s="27"/>
      <c r="TIS280" s="27"/>
      <c r="TIT280" s="27"/>
      <c r="TIU280" s="27"/>
      <c r="TIV280" s="27"/>
      <c r="TIW280" s="27"/>
      <c r="TIX280" s="27"/>
      <c r="TIY280" s="27"/>
      <c r="TIZ280" s="27"/>
      <c r="TJA280" s="27"/>
      <c r="TJB280" s="27"/>
      <c r="TJC280" s="27"/>
      <c r="TJD280" s="27"/>
      <c r="TJE280" s="27"/>
      <c r="TJF280" s="27"/>
      <c r="TJG280" s="27"/>
      <c r="TJH280" s="27"/>
      <c r="TJI280" s="27"/>
      <c r="TJJ280" s="27"/>
      <c r="TJK280" s="27"/>
      <c r="TJL280" s="27"/>
      <c r="TJM280" s="27"/>
      <c r="TJN280" s="27"/>
      <c r="TJO280" s="27"/>
      <c r="TJP280" s="27"/>
      <c r="TJQ280" s="27"/>
      <c r="TJR280" s="27"/>
      <c r="TJS280" s="27"/>
      <c r="TJT280" s="27"/>
      <c r="TJU280" s="27"/>
      <c r="TJV280" s="27"/>
      <c r="TJW280" s="27"/>
      <c r="TJX280" s="27"/>
      <c r="TJY280" s="27"/>
      <c r="TJZ280" s="27"/>
      <c r="TKA280" s="27"/>
      <c r="TKB280" s="27"/>
      <c r="TKC280" s="27"/>
      <c r="TKD280" s="27"/>
      <c r="TKE280" s="27"/>
      <c r="TKF280" s="27"/>
      <c r="TKG280" s="27"/>
      <c r="TKH280" s="27"/>
      <c r="TKI280" s="27"/>
      <c r="TKJ280" s="27"/>
      <c r="TKK280" s="27"/>
      <c r="TKL280" s="27"/>
      <c r="TKM280" s="27"/>
      <c r="TKN280" s="27"/>
      <c r="TKO280" s="27"/>
      <c r="TKP280" s="27"/>
      <c r="TKQ280" s="27"/>
      <c r="TKR280" s="27"/>
      <c r="TKS280" s="27"/>
      <c r="TKT280" s="27"/>
      <c r="TKU280" s="27"/>
      <c r="TKV280" s="27"/>
      <c r="TKW280" s="27"/>
      <c r="TKX280" s="27"/>
      <c r="TKY280" s="27"/>
      <c r="TKZ280" s="27"/>
      <c r="TLA280" s="27"/>
      <c r="TLB280" s="27"/>
      <c r="TLC280" s="27"/>
      <c r="TLD280" s="27"/>
      <c r="TLE280" s="27"/>
      <c r="TLF280" s="27"/>
      <c r="TLG280" s="27"/>
      <c r="TLH280" s="27"/>
      <c r="TLI280" s="27"/>
      <c r="TLJ280" s="27"/>
      <c r="TLK280" s="27"/>
      <c r="TLL280" s="27"/>
      <c r="TLM280" s="27"/>
      <c r="TLN280" s="27"/>
      <c r="TLO280" s="27"/>
      <c r="TLP280" s="27"/>
      <c r="TLQ280" s="27"/>
      <c r="TLR280" s="27"/>
      <c r="TLS280" s="27"/>
      <c r="TLT280" s="27"/>
      <c r="TLU280" s="27"/>
      <c r="TLV280" s="27"/>
      <c r="TLW280" s="27"/>
      <c r="TLX280" s="27"/>
      <c r="TLY280" s="27"/>
      <c r="TLZ280" s="27"/>
      <c r="TMA280" s="27"/>
      <c r="TMB280" s="27"/>
      <c r="TMC280" s="27"/>
      <c r="TMD280" s="27"/>
      <c r="TME280" s="27"/>
      <c r="TMF280" s="27"/>
      <c r="TMG280" s="27"/>
      <c r="TMH280" s="27"/>
      <c r="TMI280" s="27"/>
      <c r="TMJ280" s="27"/>
      <c r="TMK280" s="27"/>
      <c r="TML280" s="27"/>
      <c r="TMM280" s="27"/>
      <c r="TMN280" s="27"/>
      <c r="TMO280" s="27"/>
      <c r="TMP280" s="27"/>
      <c r="TMQ280" s="27"/>
      <c r="TMR280" s="27"/>
      <c r="TMS280" s="27"/>
      <c r="TMT280" s="27"/>
      <c r="TMU280" s="27"/>
      <c r="TMV280" s="27"/>
      <c r="TMW280" s="27"/>
      <c r="TMX280" s="27"/>
      <c r="TMY280" s="27"/>
      <c r="TMZ280" s="27"/>
      <c r="TNA280" s="27"/>
      <c r="TNB280" s="27"/>
      <c r="TNC280" s="27"/>
      <c r="TND280" s="27"/>
      <c r="TNE280" s="27"/>
      <c r="TNF280" s="27"/>
      <c r="TNG280" s="27"/>
      <c r="TNH280" s="27"/>
      <c r="TNI280" s="27"/>
      <c r="TNJ280" s="27"/>
      <c r="TNK280" s="27"/>
      <c r="TNL280" s="27"/>
      <c r="TNM280" s="27"/>
      <c r="TNN280" s="27"/>
      <c r="TNO280" s="27"/>
      <c r="TNP280" s="27"/>
      <c r="TNQ280" s="27"/>
      <c r="TNR280" s="27"/>
      <c r="TNS280" s="27"/>
      <c r="TNT280" s="27"/>
      <c r="TNU280" s="27"/>
      <c r="TNV280" s="27"/>
      <c r="TNW280" s="27"/>
      <c r="TNX280" s="27"/>
      <c r="TNY280" s="27"/>
      <c r="TNZ280" s="27"/>
      <c r="TOA280" s="27"/>
      <c r="TOB280" s="27"/>
      <c r="TOC280" s="27"/>
      <c r="TOD280" s="27"/>
      <c r="TOE280" s="27"/>
      <c r="TOF280" s="27"/>
      <c r="TOG280" s="27"/>
      <c r="TOH280" s="27"/>
      <c r="TOI280" s="27"/>
      <c r="TOJ280" s="27"/>
      <c r="TOK280" s="27"/>
      <c r="TOL280" s="27"/>
      <c r="TOM280" s="27"/>
      <c r="TON280" s="27"/>
      <c r="TOO280" s="27"/>
      <c r="TOP280" s="27"/>
      <c r="TOQ280" s="27"/>
      <c r="TOR280" s="27"/>
      <c r="TOS280" s="27"/>
      <c r="TOT280" s="27"/>
      <c r="TOU280" s="27"/>
      <c r="TOV280" s="27"/>
      <c r="TOW280" s="27"/>
      <c r="TOX280" s="27"/>
      <c r="TOY280" s="27"/>
      <c r="TOZ280" s="27"/>
      <c r="TPA280" s="27"/>
      <c r="TPB280" s="27"/>
      <c r="TPC280" s="27"/>
      <c r="TPD280" s="27"/>
      <c r="TPE280" s="27"/>
      <c r="TPF280" s="27"/>
      <c r="TPG280" s="27"/>
      <c r="TPH280" s="27"/>
      <c r="TPI280" s="27"/>
      <c r="TPJ280" s="27"/>
      <c r="TPK280" s="27"/>
      <c r="TPL280" s="27"/>
      <c r="TPM280" s="27"/>
      <c r="TPN280" s="27"/>
      <c r="TPO280" s="27"/>
      <c r="TPP280" s="27"/>
      <c r="TPQ280" s="27"/>
      <c r="TPR280" s="27"/>
      <c r="TPS280" s="27"/>
      <c r="TPT280" s="27"/>
      <c r="TPU280" s="27"/>
      <c r="TPV280" s="27"/>
      <c r="TPW280" s="27"/>
      <c r="TPX280" s="27"/>
      <c r="TPY280" s="27"/>
      <c r="TPZ280" s="27"/>
      <c r="TQA280" s="27"/>
      <c r="TQB280" s="27"/>
      <c r="TQC280" s="27"/>
      <c r="TQD280" s="27"/>
      <c r="TQE280" s="27"/>
      <c r="TQF280" s="27"/>
      <c r="TQG280" s="27"/>
      <c r="TQH280" s="27"/>
      <c r="TQI280" s="27"/>
      <c r="TQJ280" s="27"/>
      <c r="TQK280" s="27"/>
      <c r="TQL280" s="27"/>
      <c r="TQM280" s="27"/>
      <c r="TQN280" s="27"/>
      <c r="TQO280" s="27"/>
      <c r="TQP280" s="27"/>
      <c r="TQQ280" s="27"/>
      <c r="TQR280" s="27"/>
      <c r="TQS280" s="27"/>
      <c r="TQT280" s="27"/>
      <c r="TQU280" s="27"/>
      <c r="TQV280" s="27"/>
      <c r="TQW280" s="27"/>
      <c r="TQX280" s="27"/>
      <c r="TQY280" s="27"/>
      <c r="TQZ280" s="27"/>
      <c r="TRA280" s="27"/>
      <c r="TRB280" s="27"/>
      <c r="TRC280" s="27"/>
      <c r="TRD280" s="27"/>
      <c r="TRE280" s="27"/>
      <c r="TRF280" s="27"/>
      <c r="TRG280" s="27"/>
      <c r="TRH280" s="27"/>
      <c r="TRI280" s="27"/>
      <c r="TRJ280" s="27"/>
      <c r="TRK280" s="27"/>
      <c r="TRL280" s="27"/>
      <c r="TRM280" s="27"/>
      <c r="TRN280" s="27"/>
      <c r="TRO280" s="27"/>
      <c r="TRP280" s="27"/>
      <c r="TRQ280" s="27"/>
      <c r="TRR280" s="27"/>
      <c r="TRS280" s="27"/>
      <c r="TRT280" s="27"/>
      <c r="TRU280" s="27"/>
      <c r="TRV280" s="27"/>
      <c r="TRW280" s="27"/>
      <c r="TRX280" s="27"/>
      <c r="TRY280" s="27"/>
      <c r="TRZ280" s="27"/>
      <c r="TSA280" s="27"/>
      <c r="TSB280" s="27"/>
      <c r="TSC280" s="27"/>
      <c r="TSD280" s="27"/>
      <c r="TSE280" s="27"/>
      <c r="TSF280" s="27"/>
      <c r="TSG280" s="27"/>
      <c r="TSH280" s="27"/>
      <c r="TSI280" s="27"/>
      <c r="TSJ280" s="27"/>
      <c r="TSK280" s="27"/>
      <c r="TSL280" s="27"/>
      <c r="TSM280" s="27"/>
      <c r="TSN280" s="27"/>
      <c r="TSO280" s="27"/>
      <c r="TSP280" s="27"/>
      <c r="TSQ280" s="27"/>
      <c r="TSR280" s="27"/>
      <c r="TSS280" s="27"/>
      <c r="TST280" s="27"/>
      <c r="TSU280" s="27"/>
      <c r="TSV280" s="27"/>
      <c r="TSW280" s="27"/>
      <c r="TSX280" s="27"/>
      <c r="TSY280" s="27"/>
      <c r="TSZ280" s="27"/>
      <c r="TTA280" s="27"/>
      <c r="TTB280" s="27"/>
      <c r="TTC280" s="27"/>
      <c r="TTD280" s="27"/>
      <c r="TTE280" s="27"/>
      <c r="TTF280" s="27"/>
      <c r="TTG280" s="27"/>
      <c r="TTH280" s="27"/>
      <c r="TTI280" s="27"/>
      <c r="TTJ280" s="27"/>
      <c r="TTK280" s="27"/>
      <c r="TTL280" s="27"/>
      <c r="TTM280" s="27"/>
      <c r="TTN280" s="27"/>
      <c r="TTO280" s="27"/>
      <c r="TTP280" s="27"/>
      <c r="TTQ280" s="27"/>
      <c r="TTR280" s="27"/>
      <c r="TTS280" s="27"/>
      <c r="TTT280" s="27"/>
      <c r="TTU280" s="27"/>
      <c r="TTV280" s="27"/>
      <c r="TTW280" s="27"/>
      <c r="TTX280" s="27"/>
      <c r="TTY280" s="27"/>
      <c r="TTZ280" s="27"/>
      <c r="TUA280" s="27"/>
      <c r="TUB280" s="27"/>
      <c r="TUC280" s="27"/>
      <c r="TUD280" s="27"/>
      <c r="TUE280" s="27"/>
      <c r="TUF280" s="27"/>
      <c r="TUG280" s="27"/>
      <c r="TUH280" s="27"/>
      <c r="TUI280" s="27"/>
      <c r="TUJ280" s="27"/>
      <c r="TUK280" s="27"/>
      <c r="TUL280" s="27"/>
      <c r="TUM280" s="27"/>
      <c r="TUN280" s="27"/>
      <c r="TUO280" s="27"/>
      <c r="TUP280" s="27"/>
      <c r="TUQ280" s="27"/>
      <c r="TUR280" s="27"/>
      <c r="TUS280" s="27"/>
      <c r="TUT280" s="27"/>
      <c r="TUU280" s="27"/>
      <c r="TUV280" s="27"/>
      <c r="TUW280" s="27"/>
      <c r="TUX280" s="27"/>
      <c r="TUY280" s="27"/>
      <c r="TUZ280" s="27"/>
      <c r="TVA280" s="27"/>
      <c r="TVB280" s="27"/>
      <c r="TVC280" s="27"/>
      <c r="TVD280" s="27"/>
      <c r="TVE280" s="27"/>
      <c r="TVF280" s="27"/>
      <c r="TVG280" s="27"/>
      <c r="TVH280" s="27"/>
      <c r="TVI280" s="27"/>
      <c r="TVJ280" s="27"/>
      <c r="TVK280" s="27"/>
      <c r="TVL280" s="27"/>
      <c r="TVM280" s="27"/>
      <c r="TVN280" s="27"/>
      <c r="TVO280" s="27"/>
      <c r="TVP280" s="27"/>
      <c r="TVQ280" s="27"/>
      <c r="TVR280" s="27"/>
      <c r="TVS280" s="27"/>
      <c r="TVT280" s="27"/>
      <c r="TVU280" s="27"/>
      <c r="TVV280" s="27"/>
      <c r="TVW280" s="27"/>
      <c r="TVX280" s="27"/>
      <c r="TVY280" s="27"/>
      <c r="TVZ280" s="27"/>
      <c r="TWA280" s="27"/>
      <c r="TWB280" s="27"/>
      <c r="TWC280" s="27"/>
      <c r="TWD280" s="27"/>
      <c r="TWE280" s="27"/>
      <c r="TWF280" s="27"/>
      <c r="TWG280" s="27"/>
      <c r="TWH280" s="27"/>
      <c r="TWI280" s="27"/>
      <c r="TWJ280" s="27"/>
      <c r="TWK280" s="27"/>
      <c r="TWL280" s="27"/>
      <c r="TWM280" s="27"/>
      <c r="TWN280" s="27"/>
      <c r="TWO280" s="27"/>
      <c r="TWP280" s="27"/>
      <c r="TWQ280" s="27"/>
      <c r="TWR280" s="27"/>
      <c r="TWS280" s="27"/>
      <c r="TWT280" s="27"/>
      <c r="TWU280" s="27"/>
      <c r="TWV280" s="27"/>
      <c r="TWW280" s="27"/>
      <c r="TWX280" s="27"/>
      <c r="TWY280" s="27"/>
      <c r="TWZ280" s="27"/>
      <c r="TXA280" s="27"/>
      <c r="TXB280" s="27"/>
      <c r="TXC280" s="27"/>
      <c r="TXD280" s="27"/>
      <c r="TXE280" s="27"/>
      <c r="TXF280" s="27"/>
      <c r="TXG280" s="27"/>
      <c r="TXH280" s="27"/>
      <c r="TXI280" s="27"/>
      <c r="TXJ280" s="27"/>
      <c r="TXK280" s="27"/>
      <c r="TXL280" s="27"/>
      <c r="TXM280" s="27"/>
      <c r="TXN280" s="27"/>
      <c r="TXO280" s="27"/>
      <c r="TXP280" s="27"/>
      <c r="TXQ280" s="27"/>
      <c r="TXR280" s="27"/>
      <c r="TXS280" s="27"/>
      <c r="TXT280" s="27"/>
      <c r="TXU280" s="27"/>
      <c r="TXV280" s="27"/>
      <c r="TXW280" s="27"/>
      <c r="TXX280" s="27"/>
      <c r="TXY280" s="27"/>
      <c r="TXZ280" s="27"/>
      <c r="TYA280" s="27"/>
      <c r="TYB280" s="27"/>
      <c r="TYC280" s="27"/>
      <c r="TYD280" s="27"/>
      <c r="TYE280" s="27"/>
      <c r="TYF280" s="27"/>
      <c r="TYG280" s="27"/>
      <c r="TYH280" s="27"/>
      <c r="TYI280" s="27"/>
      <c r="TYJ280" s="27"/>
      <c r="TYK280" s="27"/>
      <c r="TYL280" s="27"/>
      <c r="TYM280" s="27"/>
      <c r="TYN280" s="27"/>
      <c r="TYO280" s="27"/>
      <c r="TYP280" s="27"/>
      <c r="TYQ280" s="27"/>
      <c r="TYR280" s="27"/>
      <c r="TYS280" s="27"/>
      <c r="TYT280" s="27"/>
      <c r="TYU280" s="27"/>
      <c r="TYV280" s="27"/>
      <c r="TYW280" s="27"/>
      <c r="TYX280" s="27"/>
      <c r="TYY280" s="27"/>
      <c r="TYZ280" s="27"/>
      <c r="TZA280" s="27"/>
      <c r="TZB280" s="27"/>
      <c r="TZC280" s="27"/>
      <c r="TZD280" s="27"/>
      <c r="TZE280" s="27"/>
      <c r="TZF280" s="27"/>
      <c r="TZG280" s="27"/>
      <c r="TZH280" s="27"/>
      <c r="TZI280" s="27"/>
      <c r="TZJ280" s="27"/>
      <c r="TZK280" s="27"/>
      <c r="TZL280" s="27"/>
      <c r="TZM280" s="27"/>
      <c r="TZN280" s="27"/>
      <c r="TZO280" s="27"/>
      <c r="TZP280" s="27"/>
      <c r="TZQ280" s="27"/>
      <c r="TZR280" s="27"/>
      <c r="TZS280" s="27"/>
      <c r="TZT280" s="27"/>
      <c r="TZU280" s="27"/>
      <c r="TZV280" s="27"/>
      <c r="TZW280" s="27"/>
      <c r="TZX280" s="27"/>
      <c r="TZY280" s="27"/>
      <c r="TZZ280" s="27"/>
      <c r="UAA280" s="27"/>
      <c r="UAB280" s="27"/>
      <c r="UAC280" s="27"/>
      <c r="UAD280" s="27"/>
      <c r="UAE280" s="27"/>
      <c r="UAF280" s="27"/>
      <c r="UAG280" s="27"/>
      <c r="UAH280" s="27"/>
      <c r="UAI280" s="27"/>
      <c r="UAJ280" s="27"/>
      <c r="UAK280" s="27"/>
      <c r="UAL280" s="27"/>
      <c r="UAM280" s="27"/>
      <c r="UAN280" s="27"/>
      <c r="UAO280" s="27"/>
      <c r="UAP280" s="27"/>
      <c r="UAQ280" s="27"/>
      <c r="UAR280" s="27"/>
      <c r="UAS280" s="27"/>
      <c r="UAT280" s="27"/>
      <c r="UAU280" s="27"/>
      <c r="UAV280" s="27"/>
      <c r="UAW280" s="27"/>
      <c r="UAX280" s="27"/>
      <c r="UAY280" s="27"/>
      <c r="UAZ280" s="27"/>
      <c r="UBA280" s="27"/>
      <c r="UBB280" s="27"/>
      <c r="UBC280" s="27"/>
      <c r="UBD280" s="27"/>
      <c r="UBE280" s="27"/>
      <c r="UBF280" s="27"/>
      <c r="UBG280" s="27"/>
      <c r="UBH280" s="27"/>
      <c r="UBI280" s="27"/>
      <c r="UBJ280" s="27"/>
      <c r="UBK280" s="27"/>
      <c r="UBL280" s="27"/>
      <c r="UBM280" s="27"/>
      <c r="UBN280" s="27"/>
      <c r="UBO280" s="27"/>
      <c r="UBP280" s="27"/>
      <c r="UBQ280" s="27"/>
      <c r="UBR280" s="27"/>
      <c r="UBS280" s="27"/>
      <c r="UBT280" s="27"/>
      <c r="UBU280" s="27"/>
      <c r="UBV280" s="27"/>
      <c r="UBW280" s="27"/>
      <c r="UBX280" s="27"/>
      <c r="UBY280" s="27"/>
      <c r="UBZ280" s="27"/>
      <c r="UCA280" s="27"/>
      <c r="UCB280" s="27"/>
      <c r="UCC280" s="27"/>
      <c r="UCD280" s="27"/>
      <c r="UCE280" s="27"/>
      <c r="UCF280" s="27"/>
      <c r="UCG280" s="27"/>
      <c r="UCH280" s="27"/>
      <c r="UCI280" s="27"/>
      <c r="UCJ280" s="27"/>
      <c r="UCK280" s="27"/>
      <c r="UCL280" s="27"/>
      <c r="UCM280" s="27"/>
      <c r="UCN280" s="27"/>
      <c r="UCO280" s="27"/>
      <c r="UCP280" s="27"/>
      <c r="UCQ280" s="27"/>
      <c r="UCR280" s="27"/>
      <c r="UCS280" s="27"/>
      <c r="UCT280" s="27"/>
      <c r="UCU280" s="27"/>
      <c r="UCV280" s="27"/>
      <c r="UCW280" s="27"/>
      <c r="UCX280" s="27"/>
      <c r="UCY280" s="27"/>
      <c r="UCZ280" s="27"/>
      <c r="UDA280" s="27"/>
      <c r="UDB280" s="27"/>
      <c r="UDC280" s="27"/>
      <c r="UDD280" s="27"/>
      <c r="UDE280" s="27"/>
      <c r="UDF280" s="27"/>
      <c r="UDG280" s="27"/>
      <c r="UDH280" s="27"/>
      <c r="UDI280" s="27"/>
      <c r="UDJ280" s="27"/>
      <c r="UDK280" s="27"/>
      <c r="UDL280" s="27"/>
      <c r="UDM280" s="27"/>
      <c r="UDN280" s="27"/>
      <c r="UDO280" s="27"/>
      <c r="UDP280" s="27"/>
      <c r="UDQ280" s="27"/>
      <c r="UDR280" s="27"/>
      <c r="UDS280" s="27"/>
      <c r="UDT280" s="27"/>
      <c r="UDU280" s="27"/>
      <c r="UDV280" s="27"/>
      <c r="UDW280" s="27"/>
      <c r="UDX280" s="27"/>
      <c r="UDY280" s="27"/>
      <c r="UDZ280" s="27"/>
      <c r="UEA280" s="27"/>
      <c r="UEB280" s="27"/>
      <c r="UEC280" s="27"/>
      <c r="UED280" s="27"/>
      <c r="UEE280" s="27"/>
      <c r="UEF280" s="27"/>
      <c r="UEG280" s="27"/>
      <c r="UEH280" s="27"/>
      <c r="UEI280" s="27"/>
      <c r="UEJ280" s="27"/>
      <c r="UEK280" s="27"/>
      <c r="UEL280" s="27"/>
      <c r="UEM280" s="27"/>
      <c r="UEN280" s="27"/>
      <c r="UEO280" s="27"/>
      <c r="UEP280" s="27"/>
      <c r="UEQ280" s="27"/>
      <c r="UER280" s="27"/>
      <c r="UES280" s="27"/>
      <c r="UET280" s="27"/>
      <c r="UEU280" s="27"/>
      <c r="UEV280" s="27"/>
      <c r="UEW280" s="27"/>
      <c r="UEX280" s="27"/>
      <c r="UEY280" s="27"/>
      <c r="UEZ280" s="27"/>
      <c r="UFA280" s="27"/>
      <c r="UFB280" s="27"/>
      <c r="UFC280" s="27"/>
      <c r="UFD280" s="27"/>
      <c r="UFE280" s="27"/>
      <c r="UFF280" s="27"/>
      <c r="UFG280" s="27"/>
      <c r="UFH280" s="27"/>
      <c r="UFI280" s="27"/>
      <c r="UFJ280" s="27"/>
      <c r="UFK280" s="27"/>
      <c r="UFL280" s="27"/>
      <c r="UFM280" s="27"/>
      <c r="UFN280" s="27"/>
      <c r="UFO280" s="27"/>
      <c r="UFP280" s="27"/>
      <c r="UFQ280" s="27"/>
      <c r="UFR280" s="27"/>
      <c r="UFS280" s="27"/>
      <c r="UFT280" s="27"/>
      <c r="UFU280" s="27"/>
      <c r="UFV280" s="27"/>
      <c r="UFW280" s="27"/>
      <c r="UFX280" s="27"/>
      <c r="UFY280" s="27"/>
      <c r="UFZ280" s="27"/>
      <c r="UGA280" s="27"/>
      <c r="UGB280" s="27"/>
      <c r="UGC280" s="27"/>
      <c r="UGD280" s="27"/>
      <c r="UGE280" s="27"/>
      <c r="UGF280" s="27"/>
      <c r="UGG280" s="27"/>
      <c r="UGH280" s="27"/>
      <c r="UGI280" s="27"/>
      <c r="UGJ280" s="27"/>
      <c r="UGK280" s="27"/>
      <c r="UGL280" s="27"/>
      <c r="UGM280" s="27"/>
      <c r="UGN280" s="27"/>
      <c r="UGO280" s="27"/>
      <c r="UGP280" s="27"/>
      <c r="UGQ280" s="27"/>
      <c r="UGR280" s="27"/>
      <c r="UGS280" s="27"/>
      <c r="UGT280" s="27"/>
      <c r="UGU280" s="27"/>
      <c r="UGV280" s="27"/>
      <c r="UGW280" s="27"/>
      <c r="UGX280" s="27"/>
      <c r="UGY280" s="27"/>
      <c r="UGZ280" s="27"/>
      <c r="UHA280" s="27"/>
      <c r="UHB280" s="27"/>
      <c r="UHC280" s="27"/>
      <c r="UHD280" s="27"/>
      <c r="UHE280" s="27"/>
      <c r="UHF280" s="27"/>
      <c r="UHG280" s="27"/>
      <c r="UHH280" s="27"/>
      <c r="UHI280" s="27"/>
      <c r="UHJ280" s="27"/>
      <c r="UHK280" s="27"/>
      <c r="UHL280" s="27"/>
      <c r="UHM280" s="27"/>
      <c r="UHN280" s="27"/>
      <c r="UHO280" s="27"/>
      <c r="UHP280" s="27"/>
      <c r="UHQ280" s="27"/>
      <c r="UHR280" s="27"/>
      <c r="UHS280" s="27"/>
      <c r="UHT280" s="27"/>
      <c r="UHU280" s="27"/>
      <c r="UHV280" s="27"/>
      <c r="UHW280" s="27"/>
      <c r="UHX280" s="27"/>
      <c r="UHY280" s="27"/>
      <c r="UHZ280" s="27"/>
      <c r="UIA280" s="27"/>
      <c r="UIB280" s="27"/>
      <c r="UIC280" s="27"/>
      <c r="UID280" s="27"/>
      <c r="UIE280" s="27"/>
      <c r="UIF280" s="27"/>
      <c r="UIG280" s="27"/>
      <c r="UIH280" s="27"/>
      <c r="UII280" s="27"/>
      <c r="UIJ280" s="27"/>
      <c r="UIK280" s="27"/>
      <c r="UIL280" s="27"/>
      <c r="UIM280" s="27"/>
      <c r="UIN280" s="27"/>
      <c r="UIO280" s="27"/>
      <c r="UIP280" s="27"/>
      <c r="UIQ280" s="27"/>
      <c r="UIR280" s="27"/>
      <c r="UIS280" s="27"/>
      <c r="UIT280" s="27"/>
      <c r="UIU280" s="27"/>
      <c r="UIV280" s="27"/>
      <c r="UIW280" s="27"/>
      <c r="UIX280" s="27"/>
      <c r="UIY280" s="27"/>
      <c r="UIZ280" s="27"/>
      <c r="UJA280" s="27"/>
      <c r="UJB280" s="27"/>
      <c r="UJC280" s="27"/>
      <c r="UJD280" s="27"/>
      <c r="UJE280" s="27"/>
      <c r="UJF280" s="27"/>
      <c r="UJG280" s="27"/>
      <c r="UJH280" s="27"/>
      <c r="UJI280" s="27"/>
      <c r="UJJ280" s="27"/>
      <c r="UJK280" s="27"/>
      <c r="UJL280" s="27"/>
      <c r="UJM280" s="27"/>
      <c r="UJN280" s="27"/>
      <c r="UJO280" s="27"/>
      <c r="UJP280" s="27"/>
      <c r="UJQ280" s="27"/>
      <c r="UJR280" s="27"/>
      <c r="UJS280" s="27"/>
      <c r="UJT280" s="27"/>
      <c r="UJU280" s="27"/>
      <c r="UJV280" s="27"/>
      <c r="UJW280" s="27"/>
      <c r="UJX280" s="27"/>
      <c r="UJY280" s="27"/>
      <c r="UJZ280" s="27"/>
      <c r="UKA280" s="27"/>
      <c r="UKB280" s="27"/>
      <c r="UKC280" s="27"/>
      <c r="UKD280" s="27"/>
      <c r="UKE280" s="27"/>
      <c r="UKF280" s="27"/>
      <c r="UKG280" s="27"/>
      <c r="UKH280" s="27"/>
      <c r="UKI280" s="27"/>
      <c r="UKJ280" s="27"/>
      <c r="UKK280" s="27"/>
      <c r="UKL280" s="27"/>
      <c r="UKM280" s="27"/>
      <c r="UKN280" s="27"/>
      <c r="UKO280" s="27"/>
      <c r="UKP280" s="27"/>
      <c r="UKQ280" s="27"/>
      <c r="UKR280" s="27"/>
      <c r="UKS280" s="27"/>
      <c r="UKT280" s="27"/>
      <c r="UKU280" s="27"/>
      <c r="UKV280" s="27"/>
      <c r="UKW280" s="27"/>
      <c r="UKX280" s="27"/>
      <c r="UKY280" s="27"/>
      <c r="UKZ280" s="27"/>
      <c r="ULA280" s="27"/>
      <c r="ULB280" s="27"/>
      <c r="ULC280" s="27"/>
      <c r="ULD280" s="27"/>
      <c r="ULE280" s="27"/>
      <c r="ULF280" s="27"/>
      <c r="ULG280" s="27"/>
      <c r="ULH280" s="27"/>
      <c r="ULI280" s="27"/>
      <c r="ULJ280" s="27"/>
      <c r="ULK280" s="27"/>
      <c r="ULL280" s="27"/>
      <c r="ULM280" s="27"/>
      <c r="ULN280" s="27"/>
      <c r="ULO280" s="27"/>
      <c r="ULP280" s="27"/>
      <c r="ULQ280" s="27"/>
      <c r="ULR280" s="27"/>
      <c r="ULS280" s="27"/>
      <c r="ULT280" s="27"/>
      <c r="ULU280" s="27"/>
      <c r="ULV280" s="27"/>
      <c r="ULW280" s="27"/>
      <c r="ULX280" s="27"/>
      <c r="ULY280" s="27"/>
      <c r="ULZ280" s="27"/>
      <c r="UMA280" s="27"/>
      <c r="UMB280" s="27"/>
      <c r="UMC280" s="27"/>
      <c r="UMD280" s="27"/>
      <c r="UME280" s="27"/>
      <c r="UMF280" s="27"/>
      <c r="UMG280" s="27"/>
      <c r="UMH280" s="27"/>
      <c r="UMI280" s="27"/>
      <c r="UMJ280" s="27"/>
      <c r="UMK280" s="27"/>
      <c r="UML280" s="27"/>
      <c r="UMM280" s="27"/>
      <c r="UMN280" s="27"/>
      <c r="UMO280" s="27"/>
      <c r="UMP280" s="27"/>
      <c r="UMQ280" s="27"/>
      <c r="UMR280" s="27"/>
      <c r="UMS280" s="27"/>
      <c r="UMT280" s="27"/>
      <c r="UMU280" s="27"/>
      <c r="UMV280" s="27"/>
      <c r="UMW280" s="27"/>
      <c r="UMX280" s="27"/>
      <c r="UMY280" s="27"/>
      <c r="UMZ280" s="27"/>
      <c r="UNA280" s="27"/>
      <c r="UNB280" s="27"/>
      <c r="UNC280" s="27"/>
      <c r="UND280" s="27"/>
      <c r="UNE280" s="27"/>
      <c r="UNF280" s="27"/>
      <c r="UNG280" s="27"/>
      <c r="UNH280" s="27"/>
      <c r="UNI280" s="27"/>
      <c r="UNJ280" s="27"/>
      <c r="UNK280" s="27"/>
      <c r="UNL280" s="27"/>
      <c r="UNM280" s="27"/>
      <c r="UNN280" s="27"/>
      <c r="UNO280" s="27"/>
      <c r="UNP280" s="27"/>
      <c r="UNQ280" s="27"/>
      <c r="UNR280" s="27"/>
      <c r="UNS280" s="27"/>
      <c r="UNT280" s="27"/>
      <c r="UNU280" s="27"/>
      <c r="UNV280" s="27"/>
      <c r="UNW280" s="27"/>
      <c r="UNX280" s="27"/>
      <c r="UNY280" s="27"/>
      <c r="UNZ280" s="27"/>
      <c r="UOA280" s="27"/>
      <c r="UOB280" s="27"/>
      <c r="UOC280" s="27"/>
      <c r="UOD280" s="27"/>
      <c r="UOE280" s="27"/>
      <c r="UOF280" s="27"/>
      <c r="UOG280" s="27"/>
      <c r="UOH280" s="27"/>
      <c r="UOI280" s="27"/>
      <c r="UOJ280" s="27"/>
      <c r="UOK280" s="27"/>
      <c r="UOL280" s="27"/>
      <c r="UOM280" s="27"/>
      <c r="UON280" s="27"/>
      <c r="UOO280" s="27"/>
      <c r="UOP280" s="27"/>
      <c r="UOQ280" s="27"/>
      <c r="UOR280" s="27"/>
      <c r="UOS280" s="27"/>
      <c r="UOT280" s="27"/>
      <c r="UOU280" s="27"/>
      <c r="UOV280" s="27"/>
      <c r="UOW280" s="27"/>
      <c r="UOX280" s="27"/>
      <c r="UOY280" s="27"/>
      <c r="UOZ280" s="27"/>
      <c r="UPA280" s="27"/>
      <c r="UPB280" s="27"/>
      <c r="UPC280" s="27"/>
      <c r="UPD280" s="27"/>
      <c r="UPE280" s="27"/>
      <c r="UPF280" s="27"/>
      <c r="UPG280" s="27"/>
      <c r="UPH280" s="27"/>
      <c r="UPI280" s="27"/>
      <c r="UPJ280" s="27"/>
      <c r="UPK280" s="27"/>
      <c r="UPL280" s="27"/>
      <c r="UPM280" s="27"/>
      <c r="UPN280" s="27"/>
      <c r="UPO280" s="27"/>
      <c r="UPP280" s="27"/>
      <c r="UPQ280" s="27"/>
      <c r="UPR280" s="27"/>
      <c r="UPS280" s="27"/>
      <c r="UPT280" s="27"/>
      <c r="UPU280" s="27"/>
      <c r="UPV280" s="27"/>
      <c r="UPW280" s="27"/>
      <c r="UPX280" s="27"/>
      <c r="UPY280" s="27"/>
      <c r="UPZ280" s="27"/>
      <c r="UQA280" s="27"/>
      <c r="UQB280" s="27"/>
      <c r="UQC280" s="27"/>
      <c r="UQD280" s="27"/>
      <c r="UQE280" s="27"/>
      <c r="UQF280" s="27"/>
      <c r="UQG280" s="27"/>
      <c r="UQH280" s="27"/>
      <c r="UQI280" s="27"/>
      <c r="UQJ280" s="27"/>
      <c r="UQK280" s="27"/>
      <c r="UQL280" s="27"/>
      <c r="UQM280" s="27"/>
      <c r="UQN280" s="27"/>
      <c r="UQO280" s="27"/>
      <c r="UQP280" s="27"/>
      <c r="UQQ280" s="27"/>
      <c r="UQR280" s="27"/>
      <c r="UQS280" s="27"/>
      <c r="UQT280" s="27"/>
      <c r="UQU280" s="27"/>
      <c r="UQV280" s="27"/>
      <c r="UQW280" s="27"/>
      <c r="UQX280" s="27"/>
      <c r="UQY280" s="27"/>
      <c r="UQZ280" s="27"/>
      <c r="URA280" s="27"/>
      <c r="URB280" s="27"/>
      <c r="URC280" s="27"/>
      <c r="URD280" s="27"/>
      <c r="URE280" s="27"/>
      <c r="URF280" s="27"/>
      <c r="URG280" s="27"/>
      <c r="URH280" s="27"/>
      <c r="URI280" s="27"/>
      <c r="URJ280" s="27"/>
      <c r="URK280" s="27"/>
      <c r="URL280" s="27"/>
      <c r="URM280" s="27"/>
      <c r="URN280" s="27"/>
      <c r="URO280" s="27"/>
      <c r="URP280" s="27"/>
      <c r="URQ280" s="27"/>
      <c r="URR280" s="27"/>
      <c r="URS280" s="27"/>
      <c r="URT280" s="27"/>
      <c r="URU280" s="27"/>
      <c r="URV280" s="27"/>
      <c r="URW280" s="27"/>
      <c r="URX280" s="27"/>
      <c r="URY280" s="27"/>
      <c r="URZ280" s="27"/>
      <c r="USA280" s="27"/>
      <c r="USB280" s="27"/>
      <c r="USC280" s="27"/>
      <c r="USD280" s="27"/>
      <c r="USE280" s="27"/>
      <c r="USF280" s="27"/>
      <c r="USG280" s="27"/>
      <c r="USH280" s="27"/>
      <c r="USI280" s="27"/>
      <c r="USJ280" s="27"/>
      <c r="USK280" s="27"/>
      <c r="USL280" s="27"/>
      <c r="USM280" s="27"/>
      <c r="USN280" s="27"/>
      <c r="USO280" s="27"/>
      <c r="USP280" s="27"/>
      <c r="USQ280" s="27"/>
      <c r="USR280" s="27"/>
      <c r="USS280" s="27"/>
      <c r="UST280" s="27"/>
      <c r="USU280" s="27"/>
      <c r="USV280" s="27"/>
      <c r="USW280" s="27"/>
      <c r="USX280" s="27"/>
      <c r="USY280" s="27"/>
      <c r="USZ280" s="27"/>
      <c r="UTA280" s="27"/>
      <c r="UTB280" s="27"/>
      <c r="UTC280" s="27"/>
      <c r="UTD280" s="27"/>
      <c r="UTE280" s="27"/>
      <c r="UTF280" s="27"/>
      <c r="UTG280" s="27"/>
      <c r="UTH280" s="27"/>
      <c r="UTI280" s="27"/>
      <c r="UTJ280" s="27"/>
      <c r="UTK280" s="27"/>
      <c r="UTL280" s="27"/>
      <c r="UTM280" s="27"/>
      <c r="UTN280" s="27"/>
      <c r="UTO280" s="27"/>
      <c r="UTP280" s="27"/>
      <c r="UTQ280" s="27"/>
      <c r="UTR280" s="27"/>
      <c r="UTS280" s="27"/>
      <c r="UTT280" s="27"/>
      <c r="UTU280" s="27"/>
      <c r="UTV280" s="27"/>
      <c r="UTW280" s="27"/>
      <c r="UTX280" s="27"/>
      <c r="UTY280" s="27"/>
      <c r="UTZ280" s="27"/>
      <c r="UUA280" s="27"/>
      <c r="UUB280" s="27"/>
      <c r="UUC280" s="27"/>
      <c r="UUD280" s="27"/>
      <c r="UUE280" s="27"/>
      <c r="UUF280" s="27"/>
      <c r="UUG280" s="27"/>
      <c r="UUH280" s="27"/>
      <c r="UUI280" s="27"/>
      <c r="UUJ280" s="27"/>
      <c r="UUK280" s="27"/>
      <c r="UUL280" s="27"/>
      <c r="UUM280" s="27"/>
      <c r="UUN280" s="27"/>
      <c r="UUO280" s="27"/>
      <c r="UUP280" s="27"/>
      <c r="UUQ280" s="27"/>
      <c r="UUR280" s="27"/>
      <c r="UUS280" s="27"/>
      <c r="UUT280" s="27"/>
      <c r="UUU280" s="27"/>
      <c r="UUV280" s="27"/>
      <c r="UUW280" s="27"/>
      <c r="UUX280" s="27"/>
      <c r="UUY280" s="27"/>
      <c r="UUZ280" s="27"/>
      <c r="UVA280" s="27"/>
      <c r="UVB280" s="27"/>
      <c r="UVC280" s="27"/>
      <c r="UVD280" s="27"/>
      <c r="UVE280" s="27"/>
      <c r="UVF280" s="27"/>
      <c r="UVG280" s="27"/>
      <c r="UVH280" s="27"/>
      <c r="UVI280" s="27"/>
      <c r="UVJ280" s="27"/>
      <c r="UVK280" s="27"/>
      <c r="UVL280" s="27"/>
      <c r="UVM280" s="27"/>
      <c r="UVN280" s="27"/>
      <c r="UVO280" s="27"/>
      <c r="UVP280" s="27"/>
      <c r="UVQ280" s="27"/>
      <c r="UVR280" s="27"/>
      <c r="UVS280" s="27"/>
      <c r="UVT280" s="27"/>
      <c r="UVU280" s="27"/>
      <c r="UVV280" s="27"/>
      <c r="UVW280" s="27"/>
      <c r="UVX280" s="27"/>
      <c r="UVY280" s="27"/>
      <c r="UVZ280" s="27"/>
      <c r="UWA280" s="27"/>
      <c r="UWB280" s="27"/>
      <c r="UWC280" s="27"/>
      <c r="UWD280" s="27"/>
      <c r="UWE280" s="27"/>
      <c r="UWF280" s="27"/>
      <c r="UWG280" s="27"/>
      <c r="UWH280" s="27"/>
      <c r="UWI280" s="27"/>
      <c r="UWJ280" s="27"/>
      <c r="UWK280" s="27"/>
      <c r="UWL280" s="27"/>
      <c r="UWM280" s="27"/>
      <c r="UWN280" s="27"/>
      <c r="UWO280" s="27"/>
      <c r="UWP280" s="27"/>
      <c r="UWQ280" s="27"/>
      <c r="UWR280" s="27"/>
      <c r="UWS280" s="27"/>
      <c r="UWT280" s="27"/>
      <c r="UWU280" s="27"/>
      <c r="UWV280" s="27"/>
      <c r="UWW280" s="27"/>
      <c r="UWX280" s="27"/>
      <c r="UWY280" s="27"/>
      <c r="UWZ280" s="27"/>
      <c r="UXA280" s="27"/>
      <c r="UXB280" s="27"/>
      <c r="UXC280" s="27"/>
      <c r="UXD280" s="27"/>
      <c r="UXE280" s="27"/>
      <c r="UXF280" s="27"/>
      <c r="UXG280" s="27"/>
      <c r="UXH280" s="27"/>
      <c r="UXI280" s="27"/>
      <c r="UXJ280" s="27"/>
      <c r="UXK280" s="27"/>
      <c r="UXL280" s="27"/>
      <c r="UXM280" s="27"/>
      <c r="UXN280" s="27"/>
      <c r="UXO280" s="27"/>
      <c r="UXP280" s="27"/>
      <c r="UXQ280" s="27"/>
      <c r="UXR280" s="27"/>
      <c r="UXS280" s="27"/>
      <c r="UXT280" s="27"/>
      <c r="UXU280" s="27"/>
      <c r="UXV280" s="27"/>
      <c r="UXW280" s="27"/>
      <c r="UXX280" s="27"/>
      <c r="UXY280" s="27"/>
      <c r="UXZ280" s="27"/>
      <c r="UYA280" s="27"/>
      <c r="UYB280" s="27"/>
      <c r="UYC280" s="27"/>
      <c r="UYD280" s="27"/>
      <c r="UYE280" s="27"/>
      <c r="UYF280" s="27"/>
      <c r="UYG280" s="27"/>
      <c r="UYH280" s="27"/>
      <c r="UYI280" s="27"/>
      <c r="UYJ280" s="27"/>
      <c r="UYK280" s="27"/>
      <c r="UYL280" s="27"/>
      <c r="UYM280" s="27"/>
      <c r="UYN280" s="27"/>
      <c r="UYO280" s="27"/>
      <c r="UYP280" s="27"/>
      <c r="UYQ280" s="27"/>
      <c r="UYR280" s="27"/>
      <c r="UYS280" s="27"/>
      <c r="UYT280" s="27"/>
      <c r="UYU280" s="27"/>
      <c r="UYV280" s="27"/>
      <c r="UYW280" s="27"/>
      <c r="UYX280" s="27"/>
      <c r="UYY280" s="27"/>
      <c r="UYZ280" s="27"/>
      <c r="UZA280" s="27"/>
      <c r="UZB280" s="27"/>
      <c r="UZC280" s="27"/>
      <c r="UZD280" s="27"/>
      <c r="UZE280" s="27"/>
      <c r="UZF280" s="27"/>
      <c r="UZG280" s="27"/>
      <c r="UZH280" s="27"/>
      <c r="UZI280" s="27"/>
      <c r="UZJ280" s="27"/>
      <c r="UZK280" s="27"/>
      <c r="UZL280" s="27"/>
      <c r="UZM280" s="27"/>
      <c r="UZN280" s="27"/>
      <c r="UZO280" s="27"/>
      <c r="UZP280" s="27"/>
      <c r="UZQ280" s="27"/>
      <c r="UZR280" s="27"/>
      <c r="UZS280" s="27"/>
      <c r="UZT280" s="27"/>
      <c r="UZU280" s="27"/>
      <c r="UZV280" s="27"/>
      <c r="UZW280" s="27"/>
      <c r="UZX280" s="27"/>
      <c r="UZY280" s="27"/>
      <c r="UZZ280" s="27"/>
      <c r="VAA280" s="27"/>
      <c r="VAB280" s="27"/>
      <c r="VAC280" s="27"/>
      <c r="VAD280" s="27"/>
      <c r="VAE280" s="27"/>
      <c r="VAF280" s="27"/>
      <c r="VAG280" s="27"/>
      <c r="VAH280" s="27"/>
      <c r="VAI280" s="27"/>
      <c r="VAJ280" s="27"/>
      <c r="VAK280" s="27"/>
      <c r="VAL280" s="27"/>
      <c r="VAM280" s="27"/>
      <c r="VAN280" s="27"/>
      <c r="VAO280" s="27"/>
      <c r="VAP280" s="27"/>
      <c r="VAQ280" s="27"/>
      <c r="VAR280" s="27"/>
      <c r="VAS280" s="27"/>
      <c r="VAT280" s="27"/>
      <c r="VAU280" s="27"/>
      <c r="VAV280" s="27"/>
      <c r="VAW280" s="27"/>
      <c r="VAX280" s="27"/>
      <c r="VAY280" s="27"/>
      <c r="VAZ280" s="27"/>
      <c r="VBA280" s="27"/>
      <c r="VBB280" s="27"/>
      <c r="VBC280" s="27"/>
      <c r="VBD280" s="27"/>
      <c r="VBE280" s="27"/>
      <c r="VBF280" s="27"/>
      <c r="VBG280" s="27"/>
      <c r="VBH280" s="27"/>
      <c r="VBI280" s="27"/>
      <c r="VBJ280" s="27"/>
      <c r="VBK280" s="27"/>
      <c r="VBL280" s="27"/>
      <c r="VBM280" s="27"/>
      <c r="VBN280" s="27"/>
      <c r="VBO280" s="27"/>
      <c r="VBP280" s="27"/>
      <c r="VBQ280" s="27"/>
      <c r="VBR280" s="27"/>
      <c r="VBS280" s="27"/>
      <c r="VBT280" s="27"/>
      <c r="VBU280" s="27"/>
      <c r="VBV280" s="27"/>
      <c r="VBW280" s="27"/>
      <c r="VBX280" s="27"/>
      <c r="VBY280" s="27"/>
      <c r="VBZ280" s="27"/>
      <c r="VCA280" s="27"/>
      <c r="VCB280" s="27"/>
      <c r="VCC280" s="27"/>
      <c r="VCD280" s="27"/>
      <c r="VCE280" s="27"/>
      <c r="VCF280" s="27"/>
      <c r="VCG280" s="27"/>
      <c r="VCH280" s="27"/>
      <c r="VCI280" s="27"/>
      <c r="VCJ280" s="27"/>
      <c r="VCK280" s="27"/>
      <c r="VCL280" s="27"/>
      <c r="VCM280" s="27"/>
      <c r="VCN280" s="27"/>
      <c r="VCO280" s="27"/>
      <c r="VCP280" s="27"/>
      <c r="VCQ280" s="27"/>
      <c r="VCR280" s="27"/>
      <c r="VCS280" s="27"/>
      <c r="VCT280" s="27"/>
      <c r="VCU280" s="27"/>
      <c r="VCV280" s="27"/>
      <c r="VCW280" s="27"/>
      <c r="VCX280" s="27"/>
      <c r="VCY280" s="27"/>
      <c r="VCZ280" s="27"/>
      <c r="VDA280" s="27"/>
      <c r="VDB280" s="27"/>
      <c r="VDC280" s="27"/>
      <c r="VDD280" s="27"/>
      <c r="VDE280" s="27"/>
      <c r="VDF280" s="27"/>
      <c r="VDG280" s="27"/>
      <c r="VDH280" s="27"/>
      <c r="VDI280" s="27"/>
      <c r="VDJ280" s="27"/>
      <c r="VDK280" s="27"/>
      <c r="VDL280" s="27"/>
      <c r="VDM280" s="27"/>
      <c r="VDN280" s="27"/>
      <c r="VDO280" s="27"/>
      <c r="VDP280" s="27"/>
      <c r="VDQ280" s="27"/>
      <c r="VDR280" s="27"/>
      <c r="VDS280" s="27"/>
      <c r="VDT280" s="27"/>
      <c r="VDU280" s="27"/>
      <c r="VDV280" s="27"/>
      <c r="VDW280" s="27"/>
      <c r="VDX280" s="27"/>
      <c r="VDY280" s="27"/>
      <c r="VDZ280" s="27"/>
      <c r="VEA280" s="27"/>
      <c r="VEB280" s="27"/>
      <c r="VEC280" s="27"/>
      <c r="VED280" s="27"/>
      <c r="VEE280" s="27"/>
      <c r="VEF280" s="27"/>
      <c r="VEG280" s="27"/>
      <c r="VEH280" s="27"/>
      <c r="VEI280" s="27"/>
      <c r="VEJ280" s="27"/>
      <c r="VEK280" s="27"/>
      <c r="VEL280" s="27"/>
      <c r="VEM280" s="27"/>
      <c r="VEN280" s="27"/>
      <c r="VEO280" s="27"/>
      <c r="VEP280" s="27"/>
      <c r="VEQ280" s="27"/>
      <c r="VER280" s="27"/>
      <c r="VES280" s="27"/>
      <c r="VET280" s="27"/>
      <c r="VEU280" s="27"/>
      <c r="VEV280" s="27"/>
      <c r="VEW280" s="27"/>
      <c r="VEX280" s="27"/>
      <c r="VEY280" s="27"/>
      <c r="VEZ280" s="27"/>
      <c r="VFA280" s="27"/>
      <c r="VFB280" s="27"/>
      <c r="VFC280" s="27"/>
      <c r="VFD280" s="27"/>
      <c r="VFE280" s="27"/>
      <c r="VFF280" s="27"/>
      <c r="VFG280" s="27"/>
      <c r="VFH280" s="27"/>
      <c r="VFI280" s="27"/>
      <c r="VFJ280" s="27"/>
      <c r="VFK280" s="27"/>
      <c r="VFL280" s="27"/>
      <c r="VFM280" s="27"/>
      <c r="VFN280" s="27"/>
      <c r="VFO280" s="27"/>
      <c r="VFP280" s="27"/>
      <c r="VFQ280" s="27"/>
      <c r="VFR280" s="27"/>
      <c r="VFS280" s="27"/>
      <c r="VFT280" s="27"/>
      <c r="VFU280" s="27"/>
      <c r="VFV280" s="27"/>
      <c r="VFW280" s="27"/>
      <c r="VFX280" s="27"/>
      <c r="VFY280" s="27"/>
      <c r="VFZ280" s="27"/>
      <c r="VGA280" s="27"/>
      <c r="VGB280" s="27"/>
      <c r="VGC280" s="27"/>
      <c r="VGD280" s="27"/>
      <c r="VGE280" s="27"/>
      <c r="VGF280" s="27"/>
      <c r="VGG280" s="27"/>
      <c r="VGH280" s="27"/>
      <c r="VGI280" s="27"/>
      <c r="VGJ280" s="27"/>
      <c r="VGK280" s="27"/>
      <c r="VGL280" s="27"/>
      <c r="VGM280" s="27"/>
      <c r="VGN280" s="27"/>
      <c r="VGO280" s="27"/>
      <c r="VGP280" s="27"/>
      <c r="VGQ280" s="27"/>
      <c r="VGR280" s="27"/>
      <c r="VGS280" s="27"/>
      <c r="VGT280" s="27"/>
      <c r="VGU280" s="27"/>
      <c r="VGV280" s="27"/>
      <c r="VGW280" s="27"/>
      <c r="VGX280" s="27"/>
      <c r="VGY280" s="27"/>
      <c r="VGZ280" s="27"/>
      <c r="VHA280" s="27"/>
      <c r="VHB280" s="27"/>
      <c r="VHC280" s="27"/>
      <c r="VHD280" s="27"/>
      <c r="VHE280" s="27"/>
      <c r="VHF280" s="27"/>
      <c r="VHG280" s="27"/>
      <c r="VHH280" s="27"/>
      <c r="VHI280" s="27"/>
      <c r="VHJ280" s="27"/>
      <c r="VHK280" s="27"/>
      <c r="VHL280" s="27"/>
      <c r="VHM280" s="27"/>
      <c r="VHN280" s="27"/>
      <c r="VHO280" s="27"/>
      <c r="VHP280" s="27"/>
      <c r="VHQ280" s="27"/>
      <c r="VHR280" s="27"/>
      <c r="VHS280" s="27"/>
      <c r="VHT280" s="27"/>
      <c r="VHU280" s="27"/>
      <c r="VHV280" s="27"/>
      <c r="VHW280" s="27"/>
      <c r="VHX280" s="27"/>
      <c r="VHY280" s="27"/>
      <c r="VHZ280" s="27"/>
      <c r="VIA280" s="27"/>
      <c r="VIB280" s="27"/>
      <c r="VIC280" s="27"/>
      <c r="VID280" s="27"/>
      <c r="VIE280" s="27"/>
      <c r="VIF280" s="27"/>
      <c r="VIG280" s="27"/>
      <c r="VIH280" s="27"/>
      <c r="VII280" s="27"/>
      <c r="VIJ280" s="27"/>
      <c r="VIK280" s="27"/>
      <c r="VIL280" s="27"/>
      <c r="VIM280" s="27"/>
      <c r="VIN280" s="27"/>
      <c r="VIO280" s="27"/>
      <c r="VIP280" s="27"/>
      <c r="VIQ280" s="27"/>
      <c r="VIR280" s="27"/>
      <c r="VIS280" s="27"/>
      <c r="VIT280" s="27"/>
      <c r="VIU280" s="27"/>
      <c r="VIV280" s="27"/>
      <c r="VIW280" s="27"/>
      <c r="VIX280" s="27"/>
      <c r="VIY280" s="27"/>
      <c r="VIZ280" s="27"/>
      <c r="VJA280" s="27"/>
      <c r="VJB280" s="27"/>
      <c r="VJC280" s="27"/>
      <c r="VJD280" s="27"/>
      <c r="VJE280" s="27"/>
      <c r="VJF280" s="27"/>
      <c r="VJG280" s="27"/>
      <c r="VJH280" s="27"/>
      <c r="VJI280" s="27"/>
      <c r="VJJ280" s="27"/>
      <c r="VJK280" s="27"/>
      <c r="VJL280" s="27"/>
      <c r="VJM280" s="27"/>
      <c r="VJN280" s="27"/>
      <c r="VJO280" s="27"/>
      <c r="VJP280" s="27"/>
      <c r="VJQ280" s="27"/>
      <c r="VJR280" s="27"/>
      <c r="VJS280" s="27"/>
      <c r="VJT280" s="27"/>
      <c r="VJU280" s="27"/>
      <c r="VJV280" s="27"/>
      <c r="VJW280" s="27"/>
      <c r="VJX280" s="27"/>
      <c r="VJY280" s="27"/>
      <c r="VJZ280" s="27"/>
      <c r="VKA280" s="27"/>
      <c r="VKB280" s="27"/>
      <c r="VKC280" s="27"/>
      <c r="VKD280" s="27"/>
      <c r="VKE280" s="27"/>
      <c r="VKF280" s="27"/>
      <c r="VKG280" s="27"/>
      <c r="VKH280" s="27"/>
      <c r="VKI280" s="27"/>
      <c r="VKJ280" s="27"/>
      <c r="VKK280" s="27"/>
      <c r="VKL280" s="27"/>
      <c r="VKM280" s="27"/>
      <c r="VKN280" s="27"/>
      <c r="VKO280" s="27"/>
      <c r="VKP280" s="27"/>
      <c r="VKQ280" s="27"/>
      <c r="VKR280" s="27"/>
      <c r="VKS280" s="27"/>
      <c r="VKT280" s="27"/>
      <c r="VKU280" s="27"/>
      <c r="VKV280" s="27"/>
      <c r="VKW280" s="27"/>
      <c r="VKX280" s="27"/>
      <c r="VKY280" s="27"/>
      <c r="VKZ280" s="27"/>
      <c r="VLA280" s="27"/>
      <c r="VLB280" s="27"/>
      <c r="VLC280" s="27"/>
      <c r="VLD280" s="27"/>
      <c r="VLE280" s="27"/>
      <c r="VLF280" s="27"/>
      <c r="VLG280" s="27"/>
      <c r="VLH280" s="27"/>
      <c r="VLI280" s="27"/>
      <c r="VLJ280" s="27"/>
      <c r="VLK280" s="27"/>
      <c r="VLL280" s="27"/>
      <c r="VLM280" s="27"/>
      <c r="VLN280" s="27"/>
      <c r="VLO280" s="27"/>
      <c r="VLP280" s="27"/>
      <c r="VLQ280" s="27"/>
      <c r="VLR280" s="27"/>
      <c r="VLS280" s="27"/>
      <c r="VLT280" s="27"/>
      <c r="VLU280" s="27"/>
      <c r="VLV280" s="27"/>
      <c r="VLW280" s="27"/>
      <c r="VLX280" s="27"/>
      <c r="VLY280" s="27"/>
      <c r="VLZ280" s="27"/>
      <c r="VMA280" s="27"/>
      <c r="VMB280" s="27"/>
      <c r="VMC280" s="27"/>
      <c r="VMD280" s="27"/>
      <c r="VME280" s="27"/>
      <c r="VMF280" s="27"/>
      <c r="VMG280" s="27"/>
      <c r="VMH280" s="27"/>
      <c r="VMI280" s="27"/>
      <c r="VMJ280" s="27"/>
      <c r="VMK280" s="27"/>
      <c r="VML280" s="27"/>
      <c r="VMM280" s="27"/>
      <c r="VMN280" s="27"/>
      <c r="VMO280" s="27"/>
      <c r="VMP280" s="27"/>
      <c r="VMQ280" s="27"/>
      <c r="VMR280" s="27"/>
      <c r="VMS280" s="27"/>
      <c r="VMT280" s="27"/>
      <c r="VMU280" s="27"/>
      <c r="VMV280" s="27"/>
      <c r="VMW280" s="27"/>
      <c r="VMX280" s="27"/>
      <c r="VMY280" s="27"/>
      <c r="VMZ280" s="27"/>
      <c r="VNA280" s="27"/>
      <c r="VNB280" s="27"/>
      <c r="VNC280" s="27"/>
      <c r="VND280" s="27"/>
      <c r="VNE280" s="27"/>
      <c r="VNF280" s="27"/>
      <c r="VNG280" s="27"/>
      <c r="VNH280" s="27"/>
      <c r="VNI280" s="27"/>
      <c r="VNJ280" s="27"/>
      <c r="VNK280" s="27"/>
      <c r="VNL280" s="27"/>
      <c r="VNM280" s="27"/>
      <c r="VNN280" s="27"/>
      <c r="VNO280" s="27"/>
      <c r="VNP280" s="27"/>
      <c r="VNQ280" s="27"/>
      <c r="VNR280" s="27"/>
      <c r="VNS280" s="27"/>
      <c r="VNT280" s="27"/>
      <c r="VNU280" s="27"/>
      <c r="VNV280" s="27"/>
      <c r="VNW280" s="27"/>
      <c r="VNX280" s="27"/>
      <c r="VNY280" s="27"/>
      <c r="VNZ280" s="27"/>
      <c r="VOA280" s="27"/>
      <c r="VOB280" s="27"/>
      <c r="VOC280" s="27"/>
      <c r="VOD280" s="27"/>
      <c r="VOE280" s="27"/>
      <c r="VOF280" s="27"/>
      <c r="VOG280" s="27"/>
      <c r="VOH280" s="27"/>
      <c r="VOI280" s="27"/>
      <c r="VOJ280" s="27"/>
      <c r="VOK280" s="27"/>
      <c r="VOL280" s="27"/>
      <c r="VOM280" s="27"/>
      <c r="VON280" s="27"/>
      <c r="VOO280" s="27"/>
      <c r="VOP280" s="27"/>
      <c r="VOQ280" s="27"/>
      <c r="VOR280" s="27"/>
      <c r="VOS280" s="27"/>
      <c r="VOT280" s="27"/>
      <c r="VOU280" s="27"/>
      <c r="VOV280" s="27"/>
      <c r="VOW280" s="27"/>
      <c r="VOX280" s="27"/>
      <c r="VOY280" s="27"/>
      <c r="VOZ280" s="27"/>
      <c r="VPA280" s="27"/>
      <c r="VPB280" s="27"/>
      <c r="VPC280" s="27"/>
      <c r="VPD280" s="27"/>
      <c r="VPE280" s="27"/>
      <c r="VPF280" s="27"/>
      <c r="VPG280" s="27"/>
      <c r="VPH280" s="27"/>
      <c r="VPI280" s="27"/>
      <c r="VPJ280" s="27"/>
      <c r="VPK280" s="27"/>
      <c r="VPL280" s="27"/>
      <c r="VPM280" s="27"/>
      <c r="VPN280" s="27"/>
      <c r="VPO280" s="27"/>
      <c r="VPP280" s="27"/>
      <c r="VPQ280" s="27"/>
      <c r="VPR280" s="27"/>
      <c r="VPS280" s="27"/>
      <c r="VPT280" s="27"/>
      <c r="VPU280" s="27"/>
      <c r="VPV280" s="27"/>
      <c r="VPW280" s="27"/>
      <c r="VPX280" s="27"/>
      <c r="VPY280" s="27"/>
      <c r="VPZ280" s="27"/>
      <c r="VQA280" s="27"/>
      <c r="VQB280" s="27"/>
      <c r="VQC280" s="27"/>
      <c r="VQD280" s="27"/>
      <c r="VQE280" s="27"/>
      <c r="VQF280" s="27"/>
      <c r="VQG280" s="27"/>
      <c r="VQH280" s="27"/>
      <c r="VQI280" s="27"/>
      <c r="VQJ280" s="27"/>
      <c r="VQK280" s="27"/>
      <c r="VQL280" s="27"/>
      <c r="VQM280" s="27"/>
      <c r="VQN280" s="27"/>
      <c r="VQO280" s="27"/>
      <c r="VQP280" s="27"/>
      <c r="VQQ280" s="27"/>
      <c r="VQR280" s="27"/>
      <c r="VQS280" s="27"/>
      <c r="VQT280" s="27"/>
      <c r="VQU280" s="27"/>
      <c r="VQV280" s="27"/>
      <c r="VQW280" s="27"/>
      <c r="VQX280" s="27"/>
      <c r="VQY280" s="27"/>
      <c r="VQZ280" s="27"/>
      <c r="VRA280" s="27"/>
      <c r="VRB280" s="27"/>
      <c r="VRC280" s="27"/>
      <c r="VRD280" s="27"/>
      <c r="VRE280" s="27"/>
      <c r="VRF280" s="27"/>
      <c r="VRG280" s="27"/>
      <c r="VRH280" s="27"/>
      <c r="VRI280" s="27"/>
      <c r="VRJ280" s="27"/>
      <c r="VRK280" s="27"/>
      <c r="VRL280" s="27"/>
      <c r="VRM280" s="27"/>
      <c r="VRN280" s="27"/>
      <c r="VRO280" s="27"/>
      <c r="VRP280" s="27"/>
      <c r="VRQ280" s="27"/>
      <c r="VRR280" s="27"/>
      <c r="VRS280" s="27"/>
      <c r="VRT280" s="27"/>
      <c r="VRU280" s="27"/>
      <c r="VRV280" s="27"/>
      <c r="VRW280" s="27"/>
      <c r="VRX280" s="27"/>
      <c r="VRY280" s="27"/>
      <c r="VRZ280" s="27"/>
      <c r="VSA280" s="27"/>
      <c r="VSB280" s="27"/>
      <c r="VSC280" s="27"/>
      <c r="VSD280" s="27"/>
      <c r="VSE280" s="27"/>
      <c r="VSF280" s="27"/>
      <c r="VSG280" s="27"/>
      <c r="VSH280" s="27"/>
      <c r="VSI280" s="27"/>
      <c r="VSJ280" s="27"/>
      <c r="VSK280" s="27"/>
      <c r="VSL280" s="27"/>
      <c r="VSM280" s="27"/>
      <c r="VSN280" s="27"/>
      <c r="VSO280" s="27"/>
      <c r="VSP280" s="27"/>
      <c r="VSQ280" s="27"/>
      <c r="VSR280" s="27"/>
      <c r="VSS280" s="27"/>
      <c r="VST280" s="27"/>
      <c r="VSU280" s="27"/>
      <c r="VSV280" s="27"/>
      <c r="VSW280" s="27"/>
      <c r="VSX280" s="27"/>
      <c r="VSY280" s="27"/>
      <c r="VSZ280" s="27"/>
      <c r="VTA280" s="27"/>
      <c r="VTB280" s="27"/>
      <c r="VTC280" s="27"/>
      <c r="VTD280" s="27"/>
      <c r="VTE280" s="27"/>
      <c r="VTF280" s="27"/>
      <c r="VTG280" s="27"/>
      <c r="VTH280" s="27"/>
      <c r="VTI280" s="27"/>
      <c r="VTJ280" s="27"/>
      <c r="VTK280" s="27"/>
      <c r="VTL280" s="27"/>
      <c r="VTM280" s="27"/>
      <c r="VTN280" s="27"/>
      <c r="VTO280" s="27"/>
      <c r="VTP280" s="27"/>
      <c r="VTQ280" s="27"/>
      <c r="VTR280" s="27"/>
      <c r="VTS280" s="27"/>
      <c r="VTT280" s="27"/>
      <c r="VTU280" s="27"/>
      <c r="VTV280" s="27"/>
      <c r="VTW280" s="27"/>
      <c r="VTX280" s="27"/>
      <c r="VTY280" s="27"/>
      <c r="VTZ280" s="27"/>
      <c r="VUA280" s="27"/>
      <c r="VUB280" s="27"/>
      <c r="VUC280" s="27"/>
      <c r="VUD280" s="27"/>
      <c r="VUE280" s="27"/>
      <c r="VUF280" s="27"/>
      <c r="VUG280" s="27"/>
      <c r="VUH280" s="27"/>
      <c r="VUI280" s="27"/>
      <c r="VUJ280" s="27"/>
      <c r="VUK280" s="27"/>
      <c r="VUL280" s="27"/>
      <c r="VUM280" s="27"/>
      <c r="VUN280" s="27"/>
      <c r="VUO280" s="27"/>
      <c r="VUP280" s="27"/>
      <c r="VUQ280" s="27"/>
      <c r="VUR280" s="27"/>
      <c r="VUS280" s="27"/>
      <c r="VUT280" s="27"/>
      <c r="VUU280" s="27"/>
      <c r="VUV280" s="27"/>
      <c r="VUW280" s="27"/>
      <c r="VUX280" s="27"/>
      <c r="VUY280" s="27"/>
      <c r="VUZ280" s="27"/>
      <c r="VVA280" s="27"/>
      <c r="VVB280" s="27"/>
      <c r="VVC280" s="27"/>
      <c r="VVD280" s="27"/>
      <c r="VVE280" s="27"/>
      <c r="VVF280" s="27"/>
      <c r="VVG280" s="27"/>
      <c r="VVH280" s="27"/>
      <c r="VVI280" s="27"/>
      <c r="VVJ280" s="27"/>
      <c r="VVK280" s="27"/>
      <c r="VVL280" s="27"/>
      <c r="VVM280" s="27"/>
      <c r="VVN280" s="27"/>
      <c r="VVO280" s="27"/>
      <c r="VVP280" s="27"/>
      <c r="VVQ280" s="27"/>
      <c r="VVR280" s="27"/>
      <c r="VVS280" s="27"/>
      <c r="VVT280" s="27"/>
      <c r="VVU280" s="27"/>
      <c r="VVV280" s="27"/>
      <c r="VVW280" s="27"/>
      <c r="VVX280" s="27"/>
      <c r="VVY280" s="27"/>
      <c r="VVZ280" s="27"/>
      <c r="VWA280" s="27"/>
      <c r="VWB280" s="27"/>
      <c r="VWC280" s="27"/>
      <c r="VWD280" s="27"/>
      <c r="VWE280" s="27"/>
      <c r="VWF280" s="27"/>
      <c r="VWG280" s="27"/>
      <c r="VWH280" s="27"/>
      <c r="VWI280" s="27"/>
      <c r="VWJ280" s="27"/>
      <c r="VWK280" s="27"/>
      <c r="VWL280" s="27"/>
      <c r="VWM280" s="27"/>
      <c r="VWN280" s="27"/>
      <c r="VWO280" s="27"/>
      <c r="VWP280" s="27"/>
      <c r="VWQ280" s="27"/>
      <c r="VWR280" s="27"/>
      <c r="VWS280" s="27"/>
      <c r="VWT280" s="27"/>
      <c r="VWU280" s="27"/>
      <c r="VWV280" s="27"/>
      <c r="VWW280" s="27"/>
      <c r="VWX280" s="27"/>
      <c r="VWY280" s="27"/>
      <c r="VWZ280" s="27"/>
      <c r="VXA280" s="27"/>
      <c r="VXB280" s="27"/>
      <c r="VXC280" s="27"/>
      <c r="VXD280" s="27"/>
      <c r="VXE280" s="27"/>
      <c r="VXF280" s="27"/>
      <c r="VXG280" s="27"/>
      <c r="VXH280" s="27"/>
      <c r="VXI280" s="27"/>
      <c r="VXJ280" s="27"/>
      <c r="VXK280" s="27"/>
      <c r="VXL280" s="27"/>
      <c r="VXM280" s="27"/>
      <c r="VXN280" s="27"/>
      <c r="VXO280" s="27"/>
      <c r="VXP280" s="27"/>
      <c r="VXQ280" s="27"/>
      <c r="VXR280" s="27"/>
      <c r="VXS280" s="27"/>
      <c r="VXT280" s="27"/>
      <c r="VXU280" s="27"/>
      <c r="VXV280" s="27"/>
      <c r="VXW280" s="27"/>
      <c r="VXX280" s="27"/>
      <c r="VXY280" s="27"/>
      <c r="VXZ280" s="27"/>
      <c r="VYA280" s="27"/>
      <c r="VYB280" s="27"/>
      <c r="VYC280" s="27"/>
      <c r="VYD280" s="27"/>
      <c r="VYE280" s="27"/>
      <c r="VYF280" s="27"/>
      <c r="VYG280" s="27"/>
      <c r="VYH280" s="27"/>
      <c r="VYI280" s="27"/>
      <c r="VYJ280" s="27"/>
      <c r="VYK280" s="27"/>
      <c r="VYL280" s="27"/>
      <c r="VYM280" s="27"/>
      <c r="VYN280" s="27"/>
      <c r="VYO280" s="27"/>
      <c r="VYP280" s="27"/>
      <c r="VYQ280" s="27"/>
      <c r="VYR280" s="27"/>
      <c r="VYS280" s="27"/>
      <c r="VYT280" s="27"/>
      <c r="VYU280" s="27"/>
      <c r="VYV280" s="27"/>
      <c r="VYW280" s="27"/>
      <c r="VYX280" s="27"/>
      <c r="VYY280" s="27"/>
      <c r="VYZ280" s="27"/>
      <c r="VZA280" s="27"/>
      <c r="VZB280" s="27"/>
      <c r="VZC280" s="27"/>
      <c r="VZD280" s="27"/>
      <c r="VZE280" s="27"/>
      <c r="VZF280" s="27"/>
      <c r="VZG280" s="27"/>
      <c r="VZH280" s="27"/>
      <c r="VZI280" s="27"/>
      <c r="VZJ280" s="27"/>
      <c r="VZK280" s="27"/>
      <c r="VZL280" s="27"/>
      <c r="VZM280" s="27"/>
      <c r="VZN280" s="27"/>
      <c r="VZO280" s="27"/>
      <c r="VZP280" s="27"/>
      <c r="VZQ280" s="27"/>
      <c r="VZR280" s="27"/>
      <c r="VZS280" s="27"/>
      <c r="VZT280" s="27"/>
      <c r="VZU280" s="27"/>
      <c r="VZV280" s="27"/>
      <c r="VZW280" s="27"/>
      <c r="VZX280" s="27"/>
      <c r="VZY280" s="27"/>
      <c r="VZZ280" s="27"/>
      <c r="WAA280" s="27"/>
      <c r="WAB280" s="27"/>
      <c r="WAC280" s="27"/>
      <c r="WAD280" s="27"/>
      <c r="WAE280" s="27"/>
      <c r="WAF280" s="27"/>
      <c r="WAG280" s="27"/>
      <c r="WAH280" s="27"/>
      <c r="WAI280" s="27"/>
      <c r="WAJ280" s="27"/>
      <c r="WAK280" s="27"/>
      <c r="WAL280" s="27"/>
      <c r="WAM280" s="27"/>
      <c r="WAN280" s="27"/>
      <c r="WAO280" s="27"/>
      <c r="WAP280" s="27"/>
      <c r="WAQ280" s="27"/>
      <c r="WAR280" s="27"/>
      <c r="WAS280" s="27"/>
      <c r="WAT280" s="27"/>
      <c r="WAU280" s="27"/>
      <c r="WAV280" s="27"/>
      <c r="WAW280" s="27"/>
      <c r="WAX280" s="27"/>
      <c r="WAY280" s="27"/>
      <c r="WAZ280" s="27"/>
      <c r="WBA280" s="27"/>
      <c r="WBB280" s="27"/>
      <c r="WBC280" s="27"/>
      <c r="WBD280" s="27"/>
      <c r="WBE280" s="27"/>
      <c r="WBF280" s="27"/>
      <c r="WBG280" s="27"/>
      <c r="WBH280" s="27"/>
      <c r="WBI280" s="27"/>
      <c r="WBJ280" s="27"/>
      <c r="WBK280" s="27"/>
      <c r="WBL280" s="27"/>
      <c r="WBM280" s="27"/>
      <c r="WBN280" s="27"/>
      <c r="WBO280" s="27"/>
      <c r="WBP280" s="27"/>
      <c r="WBQ280" s="27"/>
      <c r="WBR280" s="27"/>
      <c r="WBS280" s="27"/>
      <c r="WBT280" s="27"/>
      <c r="WBU280" s="27"/>
      <c r="WBV280" s="27"/>
      <c r="WBW280" s="27"/>
      <c r="WBX280" s="27"/>
      <c r="WBY280" s="27"/>
      <c r="WBZ280" s="27"/>
      <c r="WCA280" s="27"/>
      <c r="WCB280" s="27"/>
      <c r="WCC280" s="27"/>
      <c r="WCD280" s="27"/>
      <c r="WCE280" s="27"/>
      <c r="WCF280" s="27"/>
      <c r="WCG280" s="27"/>
      <c r="WCH280" s="27"/>
      <c r="WCI280" s="27"/>
      <c r="WCJ280" s="27"/>
      <c r="WCK280" s="27"/>
      <c r="WCL280" s="27"/>
      <c r="WCM280" s="27"/>
      <c r="WCN280" s="27"/>
      <c r="WCO280" s="27"/>
      <c r="WCP280" s="27"/>
      <c r="WCQ280" s="27"/>
      <c r="WCR280" s="27"/>
      <c r="WCS280" s="27"/>
      <c r="WCT280" s="27"/>
      <c r="WCU280" s="27"/>
      <c r="WCV280" s="27"/>
      <c r="WCW280" s="27"/>
      <c r="WCX280" s="27"/>
      <c r="WCY280" s="27"/>
      <c r="WCZ280" s="27"/>
      <c r="WDA280" s="27"/>
      <c r="WDB280" s="27"/>
      <c r="WDC280" s="27"/>
      <c r="WDD280" s="27"/>
      <c r="WDE280" s="27"/>
      <c r="WDF280" s="27"/>
      <c r="WDG280" s="27"/>
      <c r="WDH280" s="27"/>
      <c r="WDI280" s="27"/>
      <c r="WDJ280" s="27"/>
      <c r="WDK280" s="27"/>
      <c r="WDL280" s="27"/>
      <c r="WDM280" s="27"/>
      <c r="WDN280" s="27"/>
      <c r="WDO280" s="27"/>
      <c r="WDP280" s="27"/>
      <c r="WDQ280" s="27"/>
      <c r="WDR280" s="27"/>
      <c r="WDS280" s="27"/>
      <c r="WDT280" s="27"/>
      <c r="WDU280" s="27"/>
      <c r="WDV280" s="27"/>
      <c r="WDW280" s="27"/>
      <c r="WDX280" s="27"/>
      <c r="WDY280" s="27"/>
      <c r="WDZ280" s="27"/>
      <c r="WEA280" s="27"/>
      <c r="WEB280" s="27"/>
      <c r="WEC280" s="27"/>
      <c r="WED280" s="27"/>
      <c r="WEE280" s="27"/>
      <c r="WEF280" s="27"/>
      <c r="WEG280" s="27"/>
      <c r="WEH280" s="27"/>
      <c r="WEI280" s="27"/>
      <c r="WEJ280" s="27"/>
      <c r="WEK280" s="27"/>
      <c r="WEL280" s="27"/>
      <c r="WEM280" s="27"/>
      <c r="WEN280" s="27"/>
      <c r="WEO280" s="27"/>
      <c r="WEP280" s="27"/>
      <c r="WEQ280" s="27"/>
      <c r="WER280" s="27"/>
      <c r="WES280" s="27"/>
      <c r="WET280" s="27"/>
      <c r="WEU280" s="27"/>
      <c r="WEV280" s="27"/>
      <c r="WEW280" s="27"/>
      <c r="WEX280" s="27"/>
      <c r="WEY280" s="27"/>
      <c r="WEZ280" s="27"/>
      <c r="WFA280" s="27"/>
      <c r="WFB280" s="27"/>
      <c r="WFC280" s="27"/>
      <c r="WFD280" s="27"/>
      <c r="WFE280" s="27"/>
      <c r="WFF280" s="27"/>
      <c r="WFG280" s="27"/>
      <c r="WFH280" s="27"/>
      <c r="WFI280" s="27"/>
      <c r="WFJ280" s="27"/>
      <c r="WFK280" s="27"/>
      <c r="WFL280" s="27"/>
      <c r="WFM280" s="27"/>
      <c r="WFN280" s="27"/>
      <c r="WFO280" s="27"/>
      <c r="WFP280" s="27"/>
      <c r="WFQ280" s="27"/>
      <c r="WFR280" s="27"/>
      <c r="WFS280" s="27"/>
      <c r="WFT280" s="27"/>
      <c r="WFU280" s="27"/>
      <c r="WFV280" s="27"/>
      <c r="WFW280" s="27"/>
      <c r="WFX280" s="27"/>
      <c r="WFY280" s="27"/>
      <c r="WFZ280" s="27"/>
      <c r="WGA280" s="27"/>
      <c r="WGB280" s="27"/>
      <c r="WGC280" s="27"/>
      <c r="WGD280" s="27"/>
      <c r="WGE280" s="27"/>
      <c r="WGF280" s="27"/>
      <c r="WGG280" s="27"/>
      <c r="WGH280" s="27"/>
      <c r="WGI280" s="27"/>
      <c r="WGJ280" s="27"/>
      <c r="WGK280" s="27"/>
      <c r="WGL280" s="27"/>
      <c r="WGM280" s="27"/>
      <c r="WGN280" s="27"/>
      <c r="WGO280" s="27"/>
      <c r="WGP280" s="27"/>
      <c r="WGQ280" s="27"/>
      <c r="WGR280" s="27"/>
      <c r="WGS280" s="27"/>
      <c r="WGT280" s="27"/>
      <c r="WGU280" s="27"/>
      <c r="WGV280" s="27"/>
      <c r="WGW280" s="27"/>
      <c r="WGX280" s="27"/>
      <c r="WGY280" s="27"/>
      <c r="WGZ280" s="27"/>
      <c r="WHA280" s="27"/>
      <c r="WHB280" s="27"/>
      <c r="WHC280" s="27"/>
      <c r="WHD280" s="27"/>
      <c r="WHE280" s="27"/>
      <c r="WHF280" s="27"/>
      <c r="WHG280" s="27"/>
      <c r="WHH280" s="27"/>
      <c r="WHI280" s="27"/>
      <c r="WHJ280" s="27"/>
      <c r="WHK280" s="27"/>
      <c r="WHL280" s="27"/>
      <c r="WHM280" s="27"/>
      <c r="WHN280" s="27"/>
      <c r="WHO280" s="27"/>
      <c r="WHP280" s="27"/>
      <c r="WHQ280" s="27"/>
      <c r="WHR280" s="27"/>
      <c r="WHS280" s="27"/>
      <c r="WHT280" s="27"/>
      <c r="WHU280" s="27"/>
      <c r="WHV280" s="27"/>
      <c r="WHW280" s="27"/>
      <c r="WHX280" s="27"/>
      <c r="WHY280" s="27"/>
      <c r="WHZ280" s="27"/>
      <c r="WIA280" s="27"/>
      <c r="WIB280" s="27"/>
      <c r="WIC280" s="27"/>
      <c r="WID280" s="27"/>
      <c r="WIE280" s="27"/>
      <c r="WIF280" s="27"/>
      <c r="WIG280" s="27"/>
      <c r="WIH280" s="27"/>
      <c r="WII280" s="27"/>
      <c r="WIJ280" s="27"/>
      <c r="WIK280" s="27"/>
      <c r="WIL280" s="27"/>
      <c r="WIM280" s="27"/>
      <c r="WIN280" s="27"/>
      <c r="WIO280" s="27"/>
      <c r="WIP280" s="27"/>
      <c r="WIQ280" s="27"/>
      <c r="WIR280" s="27"/>
      <c r="WIS280" s="27"/>
      <c r="WIT280" s="27"/>
      <c r="WIU280" s="27"/>
      <c r="WIV280" s="27"/>
      <c r="WIW280" s="27"/>
      <c r="WIX280" s="27"/>
      <c r="WIY280" s="27"/>
      <c r="WIZ280" s="27"/>
      <c r="WJA280" s="27"/>
      <c r="WJB280" s="27"/>
      <c r="WJC280" s="27"/>
      <c r="WJD280" s="27"/>
      <c r="WJE280" s="27"/>
      <c r="WJF280" s="27"/>
      <c r="WJG280" s="27"/>
      <c r="WJH280" s="27"/>
      <c r="WJI280" s="27"/>
      <c r="WJJ280" s="27"/>
      <c r="WJK280" s="27"/>
      <c r="WJL280" s="27"/>
      <c r="WJM280" s="27"/>
      <c r="WJN280" s="27"/>
      <c r="WJO280" s="27"/>
      <c r="WJP280" s="27"/>
      <c r="WJQ280" s="27"/>
      <c r="WJR280" s="27"/>
      <c r="WJS280" s="27"/>
      <c r="WJT280" s="27"/>
      <c r="WJU280" s="27"/>
      <c r="WJV280" s="27"/>
      <c r="WJW280" s="27"/>
      <c r="WJX280" s="27"/>
      <c r="WJY280" s="27"/>
      <c r="WJZ280" s="27"/>
      <c r="WKA280" s="27"/>
      <c r="WKB280" s="27"/>
      <c r="WKC280" s="27"/>
      <c r="WKD280" s="27"/>
      <c r="WKE280" s="27"/>
      <c r="WKF280" s="27"/>
      <c r="WKG280" s="27"/>
      <c r="WKH280" s="27"/>
      <c r="WKI280" s="27"/>
      <c r="WKJ280" s="27"/>
      <c r="WKK280" s="27"/>
      <c r="WKL280" s="27"/>
      <c r="WKM280" s="27"/>
      <c r="WKN280" s="27"/>
      <c r="WKO280" s="27"/>
      <c r="WKP280" s="27"/>
      <c r="WKQ280" s="27"/>
      <c r="WKR280" s="27"/>
      <c r="WKS280" s="27"/>
      <c r="WKT280" s="27"/>
      <c r="WKU280" s="27"/>
      <c r="WKV280" s="27"/>
      <c r="WKW280" s="27"/>
      <c r="WKX280" s="27"/>
      <c r="WKY280" s="27"/>
      <c r="WKZ280" s="27"/>
      <c r="WLA280" s="27"/>
      <c r="WLB280" s="27"/>
      <c r="WLC280" s="27"/>
      <c r="WLD280" s="27"/>
      <c r="WLE280" s="27"/>
      <c r="WLF280" s="27"/>
      <c r="WLG280" s="27"/>
      <c r="WLH280" s="27"/>
      <c r="WLI280" s="27"/>
      <c r="WLJ280" s="27"/>
      <c r="WLK280" s="27"/>
      <c r="WLL280" s="27"/>
      <c r="WLM280" s="27"/>
      <c r="WLN280" s="27"/>
      <c r="WLO280" s="27"/>
      <c r="WLP280" s="27"/>
      <c r="WLQ280" s="27"/>
      <c r="WLR280" s="27"/>
      <c r="WLS280" s="27"/>
      <c r="WLT280" s="27"/>
      <c r="WLU280" s="27"/>
      <c r="WLV280" s="27"/>
      <c r="WLW280" s="27"/>
      <c r="WLX280" s="27"/>
      <c r="WLY280" s="27"/>
      <c r="WLZ280" s="27"/>
      <c r="WMA280" s="27"/>
      <c r="WMB280" s="27"/>
      <c r="WMC280" s="27"/>
      <c r="WMD280" s="27"/>
      <c r="WME280" s="27"/>
      <c r="WMF280" s="27"/>
      <c r="WMG280" s="27"/>
      <c r="WMH280" s="27"/>
      <c r="WMI280" s="27"/>
      <c r="WMJ280" s="27"/>
      <c r="WMK280" s="27"/>
      <c r="WML280" s="27"/>
      <c r="WMM280" s="27"/>
      <c r="WMN280" s="27"/>
      <c r="WMO280" s="27"/>
      <c r="WMP280" s="27"/>
      <c r="WMQ280" s="27"/>
      <c r="WMR280" s="27"/>
      <c r="WMS280" s="27"/>
      <c r="WMT280" s="27"/>
      <c r="WMU280" s="27"/>
      <c r="WMV280" s="27"/>
      <c r="WMW280" s="27"/>
      <c r="WMX280" s="27"/>
      <c r="WMY280" s="27"/>
      <c r="WMZ280" s="27"/>
      <c r="WNA280" s="27"/>
      <c r="WNB280" s="27"/>
      <c r="WNC280" s="27"/>
      <c r="WND280" s="27"/>
      <c r="WNE280" s="27"/>
      <c r="WNF280" s="27"/>
      <c r="WNG280" s="27"/>
      <c r="WNH280" s="27"/>
      <c r="WNI280" s="27"/>
      <c r="WNJ280" s="27"/>
      <c r="WNK280" s="27"/>
      <c r="WNL280" s="27"/>
      <c r="WNM280" s="27"/>
      <c r="WNN280" s="27"/>
      <c r="WNO280" s="27"/>
      <c r="WNP280" s="27"/>
      <c r="WNQ280" s="27"/>
      <c r="WNR280" s="27"/>
      <c r="WNS280" s="27"/>
      <c r="WNT280" s="27"/>
      <c r="WNU280" s="27"/>
      <c r="WNV280" s="27"/>
      <c r="WNW280" s="27"/>
      <c r="WNX280" s="27"/>
      <c r="WNY280" s="27"/>
      <c r="WNZ280" s="27"/>
      <c r="WOA280" s="27"/>
      <c r="WOB280" s="27"/>
      <c r="WOC280" s="27"/>
      <c r="WOD280" s="27"/>
      <c r="WOE280" s="27"/>
      <c r="WOF280" s="27"/>
      <c r="WOG280" s="27"/>
      <c r="WOH280" s="27"/>
      <c r="WOI280" s="27"/>
      <c r="WOJ280" s="27"/>
      <c r="WOK280" s="27"/>
      <c r="WOL280" s="27"/>
      <c r="WOM280" s="27"/>
      <c r="WON280" s="27"/>
      <c r="WOO280" s="27"/>
      <c r="WOP280" s="27"/>
      <c r="WOQ280" s="27"/>
      <c r="WOR280" s="27"/>
      <c r="WOS280" s="27"/>
      <c r="WOT280" s="27"/>
      <c r="WOU280" s="27"/>
      <c r="WOV280" s="27"/>
      <c r="WOW280" s="27"/>
      <c r="WOX280" s="27"/>
      <c r="WOY280" s="27"/>
      <c r="WOZ280" s="27"/>
      <c r="WPA280" s="27"/>
      <c r="WPB280" s="27"/>
      <c r="WPC280" s="27"/>
      <c r="WPD280" s="27"/>
      <c r="WPE280" s="27"/>
      <c r="WPF280" s="27"/>
      <c r="WPG280" s="27"/>
      <c r="WPH280" s="27"/>
      <c r="WPI280" s="27"/>
      <c r="WPJ280" s="27"/>
      <c r="WPK280" s="27"/>
      <c r="WPL280" s="27"/>
      <c r="WPM280" s="27"/>
      <c r="WPN280" s="27"/>
      <c r="WPO280" s="27"/>
      <c r="WPP280" s="27"/>
      <c r="WPQ280" s="27"/>
      <c r="WPR280" s="27"/>
      <c r="WPS280" s="27"/>
      <c r="WPT280" s="27"/>
      <c r="WPU280" s="27"/>
      <c r="WPV280" s="27"/>
      <c r="WPW280" s="27"/>
      <c r="WPX280" s="27"/>
      <c r="WPY280" s="27"/>
      <c r="WPZ280" s="27"/>
      <c r="WQA280" s="27"/>
      <c r="WQB280" s="27"/>
      <c r="WQC280" s="27"/>
      <c r="WQD280" s="27"/>
      <c r="WQE280" s="27"/>
      <c r="WQF280" s="27"/>
      <c r="WQG280" s="27"/>
      <c r="WQH280" s="27"/>
      <c r="WQI280" s="27"/>
      <c r="WQJ280" s="27"/>
      <c r="WQK280" s="27"/>
      <c r="WQL280" s="27"/>
      <c r="WQM280" s="27"/>
      <c r="WQN280" s="27"/>
      <c r="WQO280" s="27"/>
      <c r="WQP280" s="27"/>
      <c r="WQQ280" s="27"/>
      <c r="WQR280" s="27"/>
      <c r="WQS280" s="27"/>
      <c r="WQT280" s="27"/>
      <c r="WQU280" s="27"/>
      <c r="WQV280" s="27"/>
      <c r="WQW280" s="27"/>
      <c r="WQX280" s="27"/>
      <c r="WQY280" s="27"/>
      <c r="WQZ280" s="27"/>
      <c r="WRA280" s="27"/>
      <c r="WRB280" s="27"/>
      <c r="WRC280" s="27"/>
      <c r="WRD280" s="27"/>
      <c r="WRE280" s="27"/>
      <c r="WRF280" s="27"/>
      <c r="WRG280" s="27"/>
      <c r="WRH280" s="27"/>
      <c r="WRI280" s="27"/>
      <c r="WRJ280" s="27"/>
      <c r="WRK280" s="27"/>
      <c r="WRL280" s="27"/>
      <c r="WRM280" s="27"/>
      <c r="WRN280" s="27"/>
      <c r="WRO280" s="27"/>
      <c r="WRP280" s="27"/>
      <c r="WRQ280" s="27"/>
      <c r="WRR280" s="27"/>
      <c r="WRS280" s="27"/>
      <c r="WRT280" s="27"/>
      <c r="WRU280" s="27"/>
      <c r="WRV280" s="27"/>
      <c r="WRW280" s="27"/>
      <c r="WRX280" s="27"/>
      <c r="WRY280" s="27"/>
      <c r="WRZ280" s="27"/>
      <c r="WSA280" s="27"/>
      <c r="WSB280" s="27"/>
      <c r="WSC280" s="27"/>
      <c r="WSD280" s="27"/>
      <c r="WSE280" s="27"/>
      <c r="WSF280" s="27"/>
      <c r="WSG280" s="27"/>
      <c r="WSH280" s="27"/>
      <c r="WSI280" s="27"/>
      <c r="WSJ280" s="27"/>
      <c r="WSK280" s="27"/>
      <c r="WSL280" s="27"/>
      <c r="WSM280" s="27"/>
      <c r="WSN280" s="27"/>
      <c r="WSO280" s="27"/>
      <c r="WSP280" s="27"/>
      <c r="WSQ280" s="27"/>
      <c r="WSR280" s="27"/>
      <c r="WSS280" s="27"/>
      <c r="WST280" s="27"/>
      <c r="WSU280" s="27"/>
      <c r="WSV280" s="27"/>
      <c r="WSW280" s="27"/>
      <c r="WSX280" s="27"/>
      <c r="WSY280" s="27"/>
      <c r="WSZ280" s="27"/>
      <c r="WTA280" s="27"/>
      <c r="WTB280" s="27"/>
      <c r="WTC280" s="27"/>
      <c r="WTD280" s="27"/>
      <c r="WTE280" s="27"/>
      <c r="WTF280" s="27"/>
      <c r="WTG280" s="27"/>
      <c r="WTH280" s="27"/>
      <c r="WTI280" s="27"/>
      <c r="WTJ280" s="27"/>
      <c r="WTK280" s="27"/>
      <c r="WTL280" s="27"/>
      <c r="WTM280" s="27"/>
      <c r="WTN280" s="27"/>
      <c r="WTO280" s="27"/>
      <c r="WTP280" s="27"/>
      <c r="WTQ280" s="27"/>
      <c r="WTR280" s="27"/>
      <c r="WTS280" s="27"/>
      <c r="WTT280" s="27"/>
      <c r="WTU280" s="27"/>
      <c r="WTV280" s="27"/>
      <c r="WTW280" s="27"/>
      <c r="WTX280" s="27"/>
      <c r="WTY280" s="27"/>
      <c r="WTZ280" s="27"/>
      <c r="WUA280" s="27"/>
      <c r="WUB280" s="27"/>
      <c r="WUC280" s="27"/>
      <c r="WUD280" s="27"/>
      <c r="WUE280" s="27"/>
      <c r="WUF280" s="27"/>
      <c r="WUG280" s="27"/>
      <c r="WUH280" s="27"/>
      <c r="WUI280" s="27"/>
      <c r="WUJ280" s="27"/>
      <c r="WUK280" s="27"/>
      <c r="WUL280" s="27"/>
      <c r="WUM280" s="27"/>
      <c r="WUN280" s="27"/>
      <c r="WUO280" s="27"/>
      <c r="WUP280" s="27"/>
      <c r="WUQ280" s="27"/>
      <c r="WUR280" s="27"/>
      <c r="WUS280" s="27"/>
      <c r="WUT280" s="27"/>
      <c r="WUU280" s="27"/>
      <c r="WUV280" s="27"/>
      <c r="WUW280" s="27"/>
      <c r="WUX280" s="27"/>
      <c r="WUY280" s="27"/>
      <c r="WUZ280" s="27"/>
      <c r="WVA280" s="27"/>
      <c r="WVB280" s="27"/>
      <c r="WVC280" s="27"/>
      <c r="WVD280" s="27"/>
      <c r="WVE280" s="27"/>
      <c r="WVF280" s="27"/>
      <c r="WVG280" s="27"/>
      <c r="WVH280" s="27"/>
      <c r="WVI280" s="27"/>
      <c r="WVJ280" s="27"/>
      <c r="WVK280" s="27"/>
      <c r="WVL280" s="27"/>
      <c r="WVM280" s="27"/>
      <c r="WVN280" s="27"/>
      <c r="WVO280" s="27"/>
      <c r="WVP280" s="27"/>
      <c r="WVQ280" s="27"/>
      <c r="WVR280" s="27"/>
      <c r="WVS280" s="27"/>
      <c r="WVT280" s="27"/>
      <c r="WVU280" s="27"/>
      <c r="WVV280" s="27"/>
      <c r="WVW280" s="27"/>
      <c r="WVX280" s="27"/>
      <c r="WVY280" s="27"/>
      <c r="WVZ280" s="27"/>
      <c r="WWA280" s="27"/>
      <c r="WWB280" s="27"/>
      <c r="WWC280" s="27"/>
      <c r="WWD280" s="27"/>
      <c r="WWE280" s="27"/>
      <c r="WWF280" s="27"/>
      <c r="WWG280" s="27"/>
      <c r="WWH280" s="27"/>
      <c r="WWI280" s="27"/>
      <c r="WWJ280" s="27"/>
      <c r="WWK280" s="27"/>
      <c r="WWL280" s="27"/>
      <c r="WWM280" s="27"/>
      <c r="WWN280" s="27"/>
      <c r="WWO280" s="27"/>
      <c r="WWP280" s="27"/>
      <c r="WWQ280" s="27"/>
      <c r="WWR280" s="27"/>
      <c r="WWS280" s="27"/>
      <c r="WWT280" s="27"/>
      <c r="WWU280" s="27"/>
      <c r="WWV280" s="27"/>
      <c r="WWW280" s="27"/>
      <c r="WWX280" s="27"/>
      <c r="WWY280" s="27"/>
      <c r="WWZ280" s="27"/>
      <c r="WXA280" s="27"/>
      <c r="WXB280" s="27"/>
      <c r="WXC280" s="27"/>
      <c r="WXD280" s="27"/>
      <c r="WXE280" s="27"/>
      <c r="WXF280" s="27"/>
      <c r="WXG280" s="27"/>
      <c r="WXH280" s="27"/>
      <c r="WXI280" s="27"/>
      <c r="WXJ280" s="27"/>
      <c r="WXK280" s="27"/>
      <c r="WXL280" s="27"/>
      <c r="WXM280" s="27"/>
      <c r="WXN280" s="27"/>
      <c r="WXO280" s="27"/>
      <c r="WXP280" s="27"/>
      <c r="WXQ280" s="27"/>
      <c r="WXR280" s="27"/>
      <c r="WXS280" s="27"/>
      <c r="WXT280" s="27"/>
      <c r="WXU280" s="27"/>
      <c r="WXV280" s="27"/>
      <c r="WXW280" s="27"/>
      <c r="WXX280" s="27"/>
      <c r="WXY280" s="27"/>
      <c r="WXZ280" s="27"/>
      <c r="WYA280" s="27"/>
      <c r="WYB280" s="27"/>
      <c r="WYC280" s="27"/>
      <c r="WYD280" s="27"/>
      <c r="WYE280" s="27"/>
      <c r="WYF280" s="27"/>
      <c r="WYG280" s="27"/>
      <c r="WYH280" s="27"/>
      <c r="WYI280" s="27"/>
      <c r="WYJ280" s="27"/>
      <c r="WYK280" s="27"/>
      <c r="WYL280" s="27"/>
      <c r="WYM280" s="27"/>
      <c r="WYN280" s="27"/>
      <c r="WYO280" s="27"/>
      <c r="WYP280" s="27"/>
      <c r="WYQ280" s="27"/>
      <c r="WYR280" s="27"/>
      <c r="WYS280" s="27"/>
      <c r="WYT280" s="27"/>
      <c r="WYU280" s="27"/>
      <c r="WYV280" s="27"/>
      <c r="WYW280" s="27"/>
      <c r="WYX280" s="27"/>
      <c r="WYY280" s="27"/>
      <c r="WYZ280" s="27"/>
      <c r="WZA280" s="27"/>
      <c r="WZB280" s="27"/>
      <c r="WZC280" s="27"/>
      <c r="WZD280" s="27"/>
      <c r="WZE280" s="27"/>
      <c r="WZF280" s="27"/>
      <c r="WZG280" s="27"/>
      <c r="WZH280" s="27"/>
      <c r="WZI280" s="27"/>
      <c r="WZJ280" s="27"/>
      <c r="WZK280" s="27"/>
      <c r="WZL280" s="27"/>
      <c r="WZM280" s="27"/>
      <c r="WZN280" s="27"/>
      <c r="WZO280" s="27"/>
      <c r="WZP280" s="27"/>
      <c r="WZQ280" s="27"/>
      <c r="WZR280" s="27"/>
      <c r="WZS280" s="27"/>
      <c r="WZT280" s="27"/>
      <c r="WZU280" s="27"/>
      <c r="WZV280" s="27"/>
      <c r="WZW280" s="27"/>
      <c r="WZX280" s="27"/>
      <c r="WZY280" s="27"/>
      <c r="WZZ280" s="27"/>
      <c r="XAA280" s="27"/>
      <c r="XAB280" s="27"/>
      <c r="XAC280" s="27"/>
      <c r="XAD280" s="27"/>
      <c r="XAE280" s="27"/>
      <c r="XAF280" s="27"/>
      <c r="XAG280" s="27"/>
      <c r="XAH280" s="27"/>
      <c r="XAI280" s="27"/>
      <c r="XAJ280" s="27"/>
      <c r="XAK280" s="27"/>
      <c r="XAL280" s="27"/>
      <c r="XAM280" s="27"/>
      <c r="XAN280" s="27"/>
      <c r="XAO280" s="27"/>
      <c r="XAP280" s="27"/>
      <c r="XAQ280" s="27"/>
      <c r="XAR280" s="27"/>
      <c r="XAS280" s="27"/>
      <c r="XAT280" s="27"/>
      <c r="XAU280" s="27"/>
      <c r="XAV280" s="27"/>
      <c r="XAW280" s="27"/>
      <c r="XAX280" s="27"/>
      <c r="XAY280" s="27"/>
      <c r="XAZ280" s="27"/>
      <c r="XBA280" s="27"/>
      <c r="XBB280" s="27"/>
      <c r="XBC280" s="27"/>
      <c r="XBD280" s="27"/>
      <c r="XBE280" s="27"/>
      <c r="XBF280" s="27"/>
      <c r="XBG280" s="27"/>
      <c r="XBH280" s="27"/>
      <c r="XBI280" s="27"/>
      <c r="XBJ280" s="27"/>
      <c r="XBK280" s="27"/>
      <c r="XBL280" s="27"/>
      <c r="XBM280" s="27"/>
      <c r="XBN280" s="27"/>
      <c r="XBO280" s="27"/>
      <c r="XBP280" s="27"/>
      <c r="XBQ280" s="27"/>
      <c r="XBR280" s="27"/>
      <c r="XBS280" s="27"/>
      <c r="XBT280" s="27"/>
      <c r="XBU280" s="27"/>
      <c r="XBV280" s="27"/>
      <c r="XBW280" s="27"/>
      <c r="XBX280" s="27"/>
      <c r="XBY280" s="27"/>
      <c r="XBZ280" s="27"/>
      <c r="XCA280" s="27"/>
      <c r="XCB280" s="27"/>
      <c r="XCC280" s="27"/>
      <c r="XCD280" s="27"/>
      <c r="XCE280" s="27"/>
      <c r="XCF280" s="27"/>
      <c r="XCG280" s="27"/>
      <c r="XCH280" s="27"/>
      <c r="XCI280" s="27"/>
      <c r="XCJ280" s="27"/>
      <c r="XCK280" s="27"/>
      <c r="XCL280" s="27"/>
      <c r="XCM280" s="27"/>
      <c r="XCN280" s="27"/>
      <c r="XCO280" s="27"/>
      <c r="XCP280" s="27"/>
      <c r="XCQ280" s="27"/>
      <c r="XCR280" s="27"/>
      <c r="XCS280" s="27"/>
      <c r="XCT280" s="27"/>
      <c r="XCU280" s="27"/>
      <c r="XCV280" s="27"/>
      <c r="XCW280" s="27"/>
      <c r="XCX280" s="27"/>
      <c r="XCY280" s="27"/>
      <c r="XCZ280" s="27"/>
      <c r="XDA280" s="27"/>
      <c r="XDB280" s="27"/>
      <c r="XDC280" s="27"/>
      <c r="XDD280" s="27"/>
      <c r="XDE280" s="27"/>
      <c r="XDF280" s="27"/>
      <c r="XDG280" s="27"/>
      <c r="XDH280" s="27"/>
      <c r="XDI280" s="27"/>
      <c r="XDJ280" s="27"/>
      <c r="XDK280" s="27"/>
      <c r="XDL280" s="27"/>
      <c r="XDM280" s="27"/>
      <c r="XDN280" s="27"/>
      <c r="XDO280" s="27"/>
      <c r="XDP280" s="27"/>
      <c r="XDQ280" s="27"/>
      <c r="XDR280" s="27"/>
      <c r="XDS280" s="27"/>
      <c r="XDT280" s="27"/>
      <c r="XDU280" s="27"/>
      <c r="XDV280" s="27"/>
      <c r="XDW280" s="27"/>
      <c r="XDX280" s="27"/>
      <c r="XDY280" s="27"/>
      <c r="XDZ280" s="27"/>
      <c r="XEA280" s="27"/>
      <c r="XEB280" s="27"/>
      <c r="XEC280" s="27"/>
      <c r="XED280" s="27"/>
      <c r="XEE280" s="27"/>
      <c r="XEF280" s="27"/>
      <c r="XEG280" s="27"/>
      <c r="XEH280" s="27"/>
      <c r="XEI280" s="27"/>
      <c r="XEJ280" s="27"/>
      <c r="XEK280" s="27"/>
      <c r="XEL280" s="27"/>
      <c r="XEM280" s="27"/>
      <c r="XEN280" s="27"/>
      <c r="XEO280" s="27"/>
      <c r="XEP280" s="27"/>
      <c r="XEQ280" s="27"/>
      <c r="XER280" s="27"/>
      <c r="XES280" s="27"/>
      <c r="XET280" s="27"/>
      <c r="XEU280" s="27"/>
      <c r="XEV280" s="27"/>
      <c r="XEW280" s="27"/>
      <c r="XEX280" s="27"/>
    </row>
    <row r="281" s="3" customFormat="1" customHeight="1" outlineLevel="1" spans="1:16378">
      <c r="A281" s="7"/>
      <c r="B281" s="7"/>
      <c r="C281" s="90"/>
      <c r="D281" s="7"/>
      <c r="E281" s="54"/>
      <c r="F281" s="54"/>
      <c r="G281" s="7"/>
      <c r="H281" s="7" t="s">
        <v>312</v>
      </c>
      <c r="I281" s="7" t="s">
        <v>55</v>
      </c>
      <c r="J281" s="7">
        <v>0.83</v>
      </c>
      <c r="K281" s="7" t="s">
        <v>312</v>
      </c>
      <c r="L281" s="26" t="s">
        <v>312</v>
      </c>
      <c r="M281" s="7">
        <f>0.83*2</f>
        <v>1.66</v>
      </c>
      <c r="N281" s="7" t="s">
        <v>55</v>
      </c>
      <c r="O281" s="26">
        <v>241</v>
      </c>
      <c r="P281" s="26" t="s">
        <v>58</v>
      </c>
      <c r="Q281" s="7">
        <f t="shared" si="31"/>
        <v>400.06</v>
      </c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27"/>
      <c r="BL281" s="27"/>
      <c r="BM281" s="27"/>
      <c r="BN281" s="27"/>
      <c r="BO281" s="27"/>
      <c r="BP281" s="27"/>
      <c r="BQ281" s="27"/>
      <c r="BR281" s="27"/>
      <c r="BS281" s="27"/>
      <c r="BT281" s="27"/>
      <c r="BU281" s="27"/>
      <c r="BV281" s="27"/>
      <c r="BW281" s="27"/>
      <c r="BX281" s="27"/>
      <c r="BY281" s="27"/>
      <c r="BZ281" s="27"/>
      <c r="CA281" s="27"/>
      <c r="CB281" s="27"/>
      <c r="CC281" s="27"/>
      <c r="CD281" s="27"/>
      <c r="CE281" s="27"/>
      <c r="CF281" s="27"/>
      <c r="CG281" s="27"/>
      <c r="CH281" s="27"/>
      <c r="CI281" s="27"/>
      <c r="CJ281" s="27"/>
      <c r="CK281" s="27"/>
      <c r="CL281" s="27"/>
      <c r="CM281" s="27"/>
      <c r="CN281" s="27"/>
      <c r="CO281" s="27"/>
      <c r="CP281" s="27"/>
      <c r="CQ281" s="27"/>
      <c r="CR281" s="27"/>
      <c r="CS281" s="27"/>
      <c r="CT281" s="27"/>
      <c r="CU281" s="27"/>
      <c r="CV281" s="27"/>
      <c r="CW281" s="27"/>
      <c r="CX281" s="27"/>
      <c r="CY281" s="27"/>
      <c r="CZ281" s="27"/>
      <c r="DA281" s="27"/>
      <c r="DB281" s="27"/>
      <c r="DC281" s="27"/>
      <c r="DD281" s="27"/>
      <c r="DE281" s="27"/>
      <c r="DF281" s="27"/>
      <c r="DG281" s="27"/>
      <c r="DH281" s="27"/>
      <c r="DI281" s="27"/>
      <c r="DJ281" s="27"/>
      <c r="DK281" s="27"/>
      <c r="DL281" s="27"/>
      <c r="DM281" s="27"/>
      <c r="DN281" s="27"/>
      <c r="DO281" s="27"/>
      <c r="DP281" s="27"/>
      <c r="DQ281" s="27"/>
      <c r="DR281" s="27"/>
      <c r="DS281" s="27"/>
      <c r="DT281" s="27"/>
      <c r="DU281" s="27"/>
      <c r="DV281" s="27"/>
      <c r="DW281" s="27"/>
      <c r="DX281" s="27"/>
      <c r="DY281" s="27"/>
      <c r="DZ281" s="27"/>
      <c r="EA281" s="27"/>
      <c r="EB281" s="27"/>
      <c r="EC281" s="27"/>
      <c r="ED281" s="27"/>
      <c r="EE281" s="27"/>
      <c r="EF281" s="27"/>
      <c r="EG281" s="27"/>
      <c r="EH281" s="27"/>
      <c r="EI281" s="27"/>
      <c r="EJ281" s="27"/>
      <c r="EK281" s="27"/>
      <c r="EL281" s="27"/>
      <c r="EM281" s="27"/>
      <c r="EN281" s="27"/>
      <c r="EO281" s="27"/>
      <c r="EP281" s="27"/>
      <c r="EQ281" s="27"/>
      <c r="ER281" s="27"/>
      <c r="ES281" s="27"/>
      <c r="ET281" s="27"/>
      <c r="EU281" s="27"/>
      <c r="EV281" s="27"/>
      <c r="EW281" s="27"/>
      <c r="EX281" s="27"/>
      <c r="EY281" s="27"/>
      <c r="EZ281" s="27"/>
      <c r="FA281" s="27"/>
      <c r="FB281" s="27"/>
      <c r="FC281" s="27"/>
      <c r="FD281" s="27"/>
      <c r="FE281" s="27"/>
      <c r="FF281" s="27"/>
      <c r="FG281" s="27"/>
      <c r="FH281" s="27"/>
      <c r="FI281" s="27"/>
      <c r="FJ281" s="27"/>
      <c r="FK281" s="27"/>
      <c r="FL281" s="27"/>
      <c r="FM281" s="27"/>
      <c r="FN281" s="27"/>
      <c r="FO281" s="27"/>
      <c r="FP281" s="27"/>
      <c r="FQ281" s="27"/>
      <c r="FR281" s="27"/>
      <c r="FS281" s="27"/>
      <c r="FT281" s="27"/>
      <c r="FU281" s="27"/>
      <c r="FV281" s="27"/>
      <c r="FW281" s="27"/>
      <c r="FX281" s="27"/>
      <c r="FY281" s="27"/>
      <c r="FZ281" s="27"/>
      <c r="GA281" s="27"/>
      <c r="GB281" s="27"/>
      <c r="GC281" s="27"/>
      <c r="GD281" s="27"/>
      <c r="GE281" s="27"/>
      <c r="GF281" s="27"/>
      <c r="GG281" s="27"/>
      <c r="GH281" s="27"/>
      <c r="GI281" s="27"/>
      <c r="GJ281" s="27"/>
      <c r="GK281" s="27"/>
      <c r="GL281" s="27"/>
      <c r="GM281" s="27"/>
      <c r="GN281" s="27"/>
      <c r="GO281" s="27"/>
      <c r="GP281" s="27"/>
      <c r="GQ281" s="27"/>
      <c r="GR281" s="27"/>
      <c r="GS281" s="27"/>
      <c r="GT281" s="27"/>
      <c r="GU281" s="27"/>
      <c r="GV281" s="27"/>
      <c r="GW281" s="27"/>
      <c r="GX281" s="27"/>
      <c r="GY281" s="27"/>
      <c r="GZ281" s="27"/>
      <c r="HA281" s="27"/>
      <c r="HB281" s="27"/>
      <c r="HC281" s="27"/>
      <c r="HD281" s="27"/>
      <c r="HE281" s="27"/>
      <c r="HF281" s="27"/>
      <c r="HG281" s="27"/>
      <c r="HH281" s="27"/>
      <c r="HI281" s="27"/>
      <c r="HJ281" s="27"/>
      <c r="HK281" s="27"/>
      <c r="HL281" s="27"/>
      <c r="HM281" s="27"/>
      <c r="HN281" s="27"/>
      <c r="HO281" s="27"/>
      <c r="HP281" s="27"/>
      <c r="HQ281" s="27"/>
      <c r="HR281" s="27"/>
      <c r="HS281" s="27"/>
      <c r="HT281" s="27"/>
      <c r="HU281" s="27"/>
      <c r="HV281" s="27"/>
      <c r="HW281" s="27"/>
      <c r="HX281" s="27"/>
      <c r="HY281" s="27"/>
      <c r="HZ281" s="27"/>
      <c r="IA281" s="27"/>
      <c r="IB281" s="27"/>
      <c r="IC281" s="27"/>
      <c r="ID281" s="27"/>
      <c r="IE281" s="27"/>
      <c r="IF281" s="27"/>
      <c r="IG281" s="27"/>
      <c r="IH281" s="27"/>
      <c r="II281" s="27"/>
      <c r="IJ281" s="27"/>
      <c r="IK281" s="27"/>
      <c r="IL281" s="27"/>
      <c r="IM281" s="27"/>
      <c r="IN281" s="27"/>
      <c r="IO281" s="27"/>
      <c r="IP281" s="27"/>
      <c r="IQ281" s="27"/>
      <c r="IR281" s="27"/>
      <c r="IS281" s="27"/>
      <c r="IT281" s="27"/>
      <c r="IU281" s="27"/>
      <c r="IV281" s="27"/>
      <c r="IW281" s="27"/>
      <c r="IX281" s="27"/>
      <c r="IY281" s="27"/>
      <c r="IZ281" s="27"/>
      <c r="JA281" s="27"/>
      <c r="JB281" s="27"/>
      <c r="JC281" s="27"/>
      <c r="JD281" s="27"/>
      <c r="JE281" s="27"/>
      <c r="JF281" s="27"/>
      <c r="JG281" s="27"/>
      <c r="JH281" s="27"/>
      <c r="JI281" s="27"/>
      <c r="JJ281" s="27"/>
      <c r="JK281" s="27"/>
      <c r="JL281" s="27"/>
      <c r="JM281" s="27"/>
      <c r="JN281" s="27"/>
      <c r="JO281" s="27"/>
      <c r="JP281" s="27"/>
      <c r="JQ281" s="27"/>
      <c r="JR281" s="27"/>
      <c r="JS281" s="27"/>
      <c r="JT281" s="27"/>
      <c r="JU281" s="27"/>
      <c r="JV281" s="27"/>
      <c r="JW281" s="27"/>
      <c r="JX281" s="27"/>
      <c r="JY281" s="27"/>
      <c r="JZ281" s="27"/>
      <c r="KA281" s="27"/>
      <c r="KB281" s="27"/>
      <c r="KC281" s="27"/>
      <c r="KD281" s="27"/>
      <c r="KE281" s="27"/>
      <c r="KF281" s="27"/>
      <c r="KG281" s="27"/>
      <c r="KH281" s="27"/>
      <c r="KI281" s="27"/>
      <c r="KJ281" s="27"/>
      <c r="KK281" s="27"/>
      <c r="KL281" s="27"/>
      <c r="KM281" s="27"/>
      <c r="KN281" s="27"/>
      <c r="KO281" s="27"/>
      <c r="KP281" s="27"/>
      <c r="KQ281" s="27"/>
      <c r="KR281" s="27"/>
      <c r="KS281" s="27"/>
      <c r="KT281" s="27"/>
      <c r="KU281" s="27"/>
      <c r="KV281" s="27"/>
      <c r="KW281" s="27"/>
      <c r="KX281" s="27"/>
      <c r="KY281" s="27"/>
      <c r="KZ281" s="27"/>
      <c r="LA281" s="27"/>
      <c r="LB281" s="27"/>
      <c r="LC281" s="27"/>
      <c r="LD281" s="27"/>
      <c r="LE281" s="27"/>
      <c r="LF281" s="27"/>
      <c r="LG281" s="27"/>
      <c r="LH281" s="27"/>
      <c r="LI281" s="27"/>
      <c r="LJ281" s="27"/>
      <c r="LK281" s="27"/>
      <c r="LL281" s="27"/>
      <c r="LM281" s="27"/>
      <c r="LN281" s="27"/>
      <c r="LO281" s="27"/>
      <c r="LP281" s="27"/>
      <c r="LQ281" s="27"/>
      <c r="LR281" s="27"/>
      <c r="LS281" s="27"/>
      <c r="LT281" s="27"/>
      <c r="LU281" s="27"/>
      <c r="LV281" s="27"/>
      <c r="LW281" s="27"/>
      <c r="LX281" s="27"/>
      <c r="LY281" s="27"/>
      <c r="LZ281" s="27"/>
      <c r="MA281" s="27"/>
      <c r="MB281" s="27"/>
      <c r="MC281" s="27"/>
      <c r="MD281" s="27"/>
      <c r="ME281" s="27"/>
      <c r="MF281" s="27"/>
      <c r="MG281" s="27"/>
      <c r="MH281" s="27"/>
      <c r="MI281" s="27"/>
      <c r="MJ281" s="27"/>
      <c r="MK281" s="27"/>
      <c r="ML281" s="27"/>
      <c r="MM281" s="27"/>
      <c r="MN281" s="27"/>
      <c r="MO281" s="27"/>
      <c r="MP281" s="27"/>
      <c r="MQ281" s="27"/>
      <c r="MR281" s="27"/>
      <c r="MS281" s="27"/>
      <c r="MT281" s="27"/>
      <c r="MU281" s="27"/>
      <c r="MV281" s="27"/>
      <c r="MW281" s="27"/>
      <c r="MX281" s="27"/>
      <c r="MY281" s="27"/>
      <c r="MZ281" s="27"/>
      <c r="NA281" s="27"/>
      <c r="NB281" s="27"/>
      <c r="NC281" s="27"/>
      <c r="ND281" s="27"/>
      <c r="NE281" s="27"/>
      <c r="NF281" s="27"/>
      <c r="NG281" s="27"/>
      <c r="NH281" s="27"/>
      <c r="NI281" s="27"/>
      <c r="NJ281" s="27"/>
      <c r="NK281" s="27"/>
      <c r="NL281" s="27"/>
      <c r="NM281" s="27"/>
      <c r="NN281" s="27"/>
      <c r="NO281" s="27"/>
      <c r="NP281" s="27"/>
      <c r="NQ281" s="27"/>
      <c r="NR281" s="27"/>
      <c r="NS281" s="27"/>
      <c r="NT281" s="27"/>
      <c r="NU281" s="27"/>
      <c r="NV281" s="27"/>
      <c r="NW281" s="27"/>
      <c r="NX281" s="27"/>
      <c r="NY281" s="27"/>
      <c r="NZ281" s="27"/>
      <c r="OA281" s="27"/>
      <c r="OB281" s="27"/>
      <c r="OC281" s="27"/>
      <c r="OD281" s="27"/>
      <c r="OE281" s="27"/>
      <c r="OF281" s="27"/>
      <c r="OG281" s="27"/>
      <c r="OH281" s="27"/>
      <c r="OI281" s="27"/>
      <c r="OJ281" s="27"/>
      <c r="OK281" s="27"/>
      <c r="OL281" s="27"/>
      <c r="OM281" s="27"/>
      <c r="ON281" s="27"/>
      <c r="OO281" s="27"/>
      <c r="OP281" s="27"/>
      <c r="OQ281" s="27"/>
      <c r="OR281" s="27"/>
      <c r="OS281" s="27"/>
      <c r="OT281" s="27"/>
      <c r="OU281" s="27"/>
      <c r="OV281" s="27"/>
      <c r="OW281" s="27"/>
      <c r="OX281" s="27"/>
      <c r="OY281" s="27"/>
      <c r="OZ281" s="27"/>
      <c r="PA281" s="27"/>
      <c r="PB281" s="27"/>
      <c r="PC281" s="27"/>
      <c r="PD281" s="27"/>
      <c r="PE281" s="27"/>
      <c r="PF281" s="27"/>
      <c r="PG281" s="27"/>
      <c r="PH281" s="27"/>
      <c r="PI281" s="27"/>
      <c r="PJ281" s="27"/>
      <c r="PK281" s="27"/>
      <c r="PL281" s="27"/>
      <c r="PM281" s="27"/>
      <c r="PN281" s="27"/>
      <c r="PO281" s="27"/>
      <c r="PP281" s="27"/>
      <c r="PQ281" s="27"/>
      <c r="PR281" s="27"/>
      <c r="PS281" s="27"/>
      <c r="PT281" s="27"/>
      <c r="PU281" s="27"/>
      <c r="PV281" s="27"/>
      <c r="PW281" s="27"/>
      <c r="PX281" s="27"/>
      <c r="PY281" s="27"/>
      <c r="PZ281" s="27"/>
      <c r="QA281" s="27"/>
      <c r="QB281" s="27"/>
      <c r="QC281" s="27"/>
      <c r="QD281" s="27"/>
      <c r="QE281" s="27"/>
      <c r="QF281" s="27"/>
      <c r="QG281" s="27"/>
      <c r="QH281" s="27"/>
      <c r="QI281" s="27"/>
      <c r="QJ281" s="27"/>
      <c r="QK281" s="27"/>
      <c r="QL281" s="27"/>
      <c r="QM281" s="27"/>
      <c r="QN281" s="27"/>
      <c r="QO281" s="27"/>
      <c r="QP281" s="27"/>
      <c r="QQ281" s="27"/>
      <c r="QR281" s="27"/>
      <c r="QS281" s="27"/>
      <c r="QT281" s="27"/>
      <c r="QU281" s="27"/>
      <c r="QV281" s="27"/>
      <c r="QW281" s="27"/>
      <c r="QX281" s="27"/>
      <c r="QY281" s="27"/>
      <c r="QZ281" s="27"/>
      <c r="RA281" s="27"/>
      <c r="RB281" s="27"/>
      <c r="RC281" s="27"/>
      <c r="RD281" s="27"/>
      <c r="RE281" s="27"/>
      <c r="RF281" s="27"/>
      <c r="RG281" s="27"/>
      <c r="RH281" s="27"/>
      <c r="RI281" s="27"/>
      <c r="RJ281" s="27"/>
      <c r="RK281" s="27"/>
      <c r="RL281" s="27"/>
      <c r="RM281" s="27"/>
      <c r="RN281" s="27"/>
      <c r="RO281" s="27"/>
      <c r="RP281" s="27"/>
      <c r="RQ281" s="27"/>
      <c r="RR281" s="27"/>
      <c r="RS281" s="27"/>
      <c r="RT281" s="27"/>
      <c r="RU281" s="27"/>
      <c r="RV281" s="27"/>
      <c r="RW281" s="27"/>
      <c r="RX281" s="27"/>
      <c r="RY281" s="27"/>
      <c r="RZ281" s="27"/>
      <c r="SA281" s="27"/>
      <c r="SB281" s="27"/>
      <c r="SC281" s="27"/>
      <c r="SD281" s="27"/>
      <c r="SE281" s="27"/>
      <c r="SF281" s="27"/>
      <c r="SG281" s="27"/>
      <c r="SH281" s="27"/>
      <c r="SI281" s="27"/>
      <c r="SJ281" s="27"/>
      <c r="SK281" s="27"/>
      <c r="SL281" s="27"/>
      <c r="SM281" s="27"/>
      <c r="SN281" s="27"/>
      <c r="SO281" s="27"/>
      <c r="SP281" s="27"/>
      <c r="SQ281" s="27"/>
      <c r="SR281" s="27"/>
      <c r="SS281" s="27"/>
      <c r="ST281" s="27"/>
      <c r="SU281" s="27"/>
      <c r="SV281" s="27"/>
      <c r="SW281" s="27"/>
      <c r="SX281" s="27"/>
      <c r="SY281" s="27"/>
      <c r="SZ281" s="27"/>
      <c r="TA281" s="27"/>
      <c r="TB281" s="27"/>
      <c r="TC281" s="27"/>
      <c r="TD281" s="27"/>
      <c r="TE281" s="27"/>
      <c r="TF281" s="27"/>
      <c r="TG281" s="27"/>
      <c r="TH281" s="27"/>
      <c r="TI281" s="27"/>
      <c r="TJ281" s="27"/>
      <c r="TK281" s="27"/>
      <c r="TL281" s="27"/>
      <c r="TM281" s="27"/>
      <c r="TN281" s="27"/>
      <c r="TO281" s="27"/>
      <c r="TP281" s="27"/>
      <c r="TQ281" s="27"/>
      <c r="TR281" s="27"/>
      <c r="TS281" s="27"/>
      <c r="TT281" s="27"/>
      <c r="TU281" s="27"/>
      <c r="TV281" s="27"/>
      <c r="TW281" s="27"/>
      <c r="TX281" s="27"/>
      <c r="TY281" s="27"/>
      <c r="TZ281" s="27"/>
      <c r="UA281" s="27"/>
      <c r="UB281" s="27"/>
      <c r="UC281" s="27"/>
      <c r="UD281" s="27"/>
      <c r="UE281" s="27"/>
      <c r="UF281" s="27"/>
      <c r="UG281" s="27"/>
      <c r="UH281" s="27"/>
      <c r="UI281" s="27"/>
      <c r="UJ281" s="27"/>
      <c r="UK281" s="27"/>
      <c r="UL281" s="27"/>
      <c r="UM281" s="27"/>
      <c r="UN281" s="27"/>
      <c r="UO281" s="27"/>
      <c r="UP281" s="27"/>
      <c r="UQ281" s="27"/>
      <c r="UR281" s="27"/>
      <c r="US281" s="27"/>
      <c r="UT281" s="27"/>
      <c r="UU281" s="27"/>
      <c r="UV281" s="27"/>
      <c r="UW281" s="27"/>
      <c r="UX281" s="27"/>
      <c r="UY281" s="27"/>
      <c r="UZ281" s="27"/>
      <c r="VA281" s="27"/>
      <c r="VB281" s="27"/>
      <c r="VC281" s="27"/>
      <c r="VD281" s="27"/>
      <c r="VE281" s="27"/>
      <c r="VF281" s="27"/>
      <c r="VG281" s="27"/>
      <c r="VH281" s="27"/>
      <c r="VI281" s="27"/>
      <c r="VJ281" s="27"/>
      <c r="VK281" s="27"/>
      <c r="VL281" s="27"/>
      <c r="VM281" s="27"/>
      <c r="VN281" s="27"/>
      <c r="VO281" s="27"/>
      <c r="VP281" s="27"/>
      <c r="VQ281" s="27"/>
      <c r="VR281" s="27"/>
      <c r="VS281" s="27"/>
      <c r="VT281" s="27"/>
      <c r="VU281" s="27"/>
      <c r="VV281" s="27"/>
      <c r="VW281" s="27"/>
      <c r="VX281" s="27"/>
      <c r="VY281" s="27"/>
      <c r="VZ281" s="27"/>
      <c r="WA281" s="27"/>
      <c r="WB281" s="27"/>
      <c r="WC281" s="27"/>
      <c r="WD281" s="27"/>
      <c r="WE281" s="27"/>
      <c r="WF281" s="27"/>
      <c r="WG281" s="27"/>
      <c r="WH281" s="27"/>
      <c r="WI281" s="27"/>
      <c r="WJ281" s="27"/>
      <c r="WK281" s="27"/>
      <c r="WL281" s="27"/>
      <c r="WM281" s="27"/>
      <c r="WN281" s="27"/>
      <c r="WO281" s="27"/>
      <c r="WP281" s="27"/>
      <c r="WQ281" s="27"/>
      <c r="WR281" s="27"/>
      <c r="WS281" s="27"/>
      <c r="WT281" s="27"/>
      <c r="WU281" s="27"/>
      <c r="WV281" s="27"/>
      <c r="WW281" s="27"/>
      <c r="WX281" s="27"/>
      <c r="WY281" s="27"/>
      <c r="WZ281" s="27"/>
      <c r="XA281" s="27"/>
      <c r="XB281" s="27"/>
      <c r="XC281" s="27"/>
      <c r="XD281" s="27"/>
      <c r="XE281" s="27"/>
      <c r="XF281" s="27"/>
      <c r="XG281" s="27"/>
      <c r="XH281" s="27"/>
      <c r="XI281" s="27"/>
      <c r="XJ281" s="27"/>
      <c r="XK281" s="27"/>
      <c r="XL281" s="27"/>
      <c r="XM281" s="27"/>
      <c r="XN281" s="27"/>
      <c r="XO281" s="27"/>
      <c r="XP281" s="27"/>
      <c r="XQ281" s="27"/>
      <c r="XR281" s="27"/>
      <c r="XS281" s="27"/>
      <c r="XT281" s="27"/>
      <c r="XU281" s="27"/>
      <c r="XV281" s="27"/>
      <c r="XW281" s="27"/>
      <c r="XX281" s="27"/>
      <c r="XY281" s="27"/>
      <c r="XZ281" s="27"/>
      <c r="YA281" s="27"/>
      <c r="YB281" s="27"/>
      <c r="YC281" s="27"/>
      <c r="YD281" s="27"/>
      <c r="YE281" s="27"/>
      <c r="YF281" s="27"/>
      <c r="YG281" s="27"/>
      <c r="YH281" s="27"/>
      <c r="YI281" s="27"/>
      <c r="YJ281" s="27"/>
      <c r="YK281" s="27"/>
      <c r="YL281" s="27"/>
      <c r="YM281" s="27"/>
      <c r="YN281" s="27"/>
      <c r="YO281" s="27"/>
      <c r="YP281" s="27"/>
      <c r="YQ281" s="27"/>
      <c r="YR281" s="27"/>
      <c r="YS281" s="27"/>
      <c r="YT281" s="27"/>
      <c r="YU281" s="27"/>
      <c r="YV281" s="27"/>
      <c r="YW281" s="27"/>
      <c r="YX281" s="27"/>
      <c r="YY281" s="27"/>
      <c r="YZ281" s="27"/>
      <c r="ZA281" s="27"/>
      <c r="ZB281" s="27"/>
      <c r="ZC281" s="27"/>
      <c r="ZD281" s="27"/>
      <c r="ZE281" s="27"/>
      <c r="ZF281" s="27"/>
      <c r="ZG281" s="27"/>
      <c r="ZH281" s="27"/>
      <c r="ZI281" s="27"/>
      <c r="ZJ281" s="27"/>
      <c r="ZK281" s="27"/>
      <c r="ZL281" s="27"/>
      <c r="ZM281" s="27"/>
      <c r="ZN281" s="27"/>
      <c r="ZO281" s="27"/>
      <c r="ZP281" s="27"/>
      <c r="ZQ281" s="27"/>
      <c r="ZR281" s="27"/>
      <c r="ZS281" s="27"/>
      <c r="ZT281" s="27"/>
      <c r="ZU281" s="27"/>
      <c r="ZV281" s="27"/>
      <c r="ZW281" s="27"/>
      <c r="ZX281" s="27"/>
      <c r="ZY281" s="27"/>
      <c r="ZZ281" s="27"/>
      <c r="AAA281" s="27"/>
      <c r="AAB281" s="27"/>
      <c r="AAC281" s="27"/>
      <c r="AAD281" s="27"/>
      <c r="AAE281" s="27"/>
      <c r="AAF281" s="27"/>
      <c r="AAG281" s="27"/>
      <c r="AAH281" s="27"/>
      <c r="AAI281" s="27"/>
      <c r="AAJ281" s="27"/>
      <c r="AAK281" s="27"/>
      <c r="AAL281" s="27"/>
      <c r="AAM281" s="27"/>
      <c r="AAN281" s="27"/>
      <c r="AAO281" s="27"/>
      <c r="AAP281" s="27"/>
      <c r="AAQ281" s="27"/>
      <c r="AAR281" s="27"/>
      <c r="AAS281" s="27"/>
      <c r="AAT281" s="27"/>
      <c r="AAU281" s="27"/>
      <c r="AAV281" s="27"/>
      <c r="AAW281" s="27"/>
      <c r="AAX281" s="27"/>
      <c r="AAY281" s="27"/>
      <c r="AAZ281" s="27"/>
      <c r="ABA281" s="27"/>
      <c r="ABB281" s="27"/>
      <c r="ABC281" s="27"/>
      <c r="ABD281" s="27"/>
      <c r="ABE281" s="27"/>
      <c r="ABF281" s="27"/>
      <c r="ABG281" s="27"/>
      <c r="ABH281" s="27"/>
      <c r="ABI281" s="27"/>
      <c r="ABJ281" s="27"/>
      <c r="ABK281" s="27"/>
      <c r="ABL281" s="27"/>
      <c r="ABM281" s="27"/>
      <c r="ABN281" s="27"/>
      <c r="ABO281" s="27"/>
      <c r="ABP281" s="27"/>
      <c r="ABQ281" s="27"/>
      <c r="ABR281" s="27"/>
      <c r="ABS281" s="27"/>
      <c r="ABT281" s="27"/>
      <c r="ABU281" s="27"/>
      <c r="ABV281" s="27"/>
      <c r="ABW281" s="27"/>
      <c r="ABX281" s="27"/>
      <c r="ABY281" s="27"/>
      <c r="ABZ281" s="27"/>
      <c r="ACA281" s="27"/>
      <c r="ACB281" s="27"/>
      <c r="ACC281" s="27"/>
      <c r="ACD281" s="27"/>
      <c r="ACE281" s="27"/>
      <c r="ACF281" s="27"/>
      <c r="ACG281" s="27"/>
      <c r="ACH281" s="27"/>
      <c r="ACI281" s="27"/>
      <c r="ACJ281" s="27"/>
      <c r="ACK281" s="27"/>
      <c r="ACL281" s="27"/>
      <c r="ACM281" s="27"/>
      <c r="ACN281" s="27"/>
      <c r="ACO281" s="27"/>
      <c r="ACP281" s="27"/>
      <c r="ACQ281" s="27"/>
      <c r="ACR281" s="27"/>
      <c r="ACS281" s="27"/>
      <c r="ACT281" s="27"/>
      <c r="ACU281" s="27"/>
      <c r="ACV281" s="27"/>
      <c r="ACW281" s="27"/>
      <c r="ACX281" s="27"/>
      <c r="ACY281" s="27"/>
      <c r="ACZ281" s="27"/>
      <c r="ADA281" s="27"/>
      <c r="ADB281" s="27"/>
      <c r="ADC281" s="27"/>
      <c r="ADD281" s="27"/>
      <c r="ADE281" s="27"/>
      <c r="ADF281" s="27"/>
      <c r="ADG281" s="27"/>
      <c r="ADH281" s="27"/>
      <c r="ADI281" s="27"/>
      <c r="ADJ281" s="27"/>
      <c r="ADK281" s="27"/>
      <c r="ADL281" s="27"/>
      <c r="ADM281" s="27"/>
      <c r="ADN281" s="27"/>
      <c r="ADO281" s="27"/>
      <c r="ADP281" s="27"/>
      <c r="ADQ281" s="27"/>
      <c r="ADR281" s="27"/>
      <c r="ADS281" s="27"/>
      <c r="ADT281" s="27"/>
      <c r="ADU281" s="27"/>
      <c r="ADV281" s="27"/>
      <c r="ADW281" s="27"/>
      <c r="ADX281" s="27"/>
      <c r="ADY281" s="27"/>
      <c r="ADZ281" s="27"/>
      <c r="AEA281" s="27"/>
      <c r="AEB281" s="27"/>
      <c r="AEC281" s="27"/>
      <c r="AED281" s="27"/>
      <c r="AEE281" s="27"/>
      <c r="AEF281" s="27"/>
      <c r="AEG281" s="27"/>
      <c r="AEH281" s="27"/>
      <c r="AEI281" s="27"/>
      <c r="AEJ281" s="27"/>
      <c r="AEK281" s="27"/>
      <c r="AEL281" s="27"/>
      <c r="AEM281" s="27"/>
      <c r="AEN281" s="27"/>
      <c r="AEO281" s="27"/>
      <c r="AEP281" s="27"/>
      <c r="AEQ281" s="27"/>
      <c r="AER281" s="27"/>
      <c r="AES281" s="27"/>
      <c r="AET281" s="27"/>
      <c r="AEU281" s="27"/>
      <c r="AEV281" s="27"/>
      <c r="AEW281" s="27"/>
      <c r="AEX281" s="27"/>
      <c r="AEY281" s="27"/>
      <c r="AEZ281" s="27"/>
      <c r="AFA281" s="27"/>
      <c r="AFB281" s="27"/>
      <c r="AFC281" s="27"/>
      <c r="AFD281" s="27"/>
      <c r="AFE281" s="27"/>
      <c r="AFF281" s="27"/>
      <c r="AFG281" s="27"/>
      <c r="AFH281" s="27"/>
      <c r="AFI281" s="27"/>
      <c r="AFJ281" s="27"/>
      <c r="AFK281" s="27"/>
      <c r="AFL281" s="27"/>
      <c r="AFM281" s="27"/>
      <c r="AFN281" s="27"/>
      <c r="AFO281" s="27"/>
      <c r="AFP281" s="27"/>
      <c r="AFQ281" s="27"/>
      <c r="AFR281" s="27"/>
      <c r="AFS281" s="27"/>
      <c r="AFT281" s="27"/>
      <c r="AFU281" s="27"/>
      <c r="AFV281" s="27"/>
      <c r="AFW281" s="27"/>
      <c r="AFX281" s="27"/>
      <c r="AFY281" s="27"/>
      <c r="AFZ281" s="27"/>
      <c r="AGA281" s="27"/>
      <c r="AGB281" s="27"/>
      <c r="AGC281" s="27"/>
      <c r="AGD281" s="27"/>
      <c r="AGE281" s="27"/>
      <c r="AGF281" s="27"/>
      <c r="AGG281" s="27"/>
      <c r="AGH281" s="27"/>
      <c r="AGI281" s="27"/>
      <c r="AGJ281" s="27"/>
      <c r="AGK281" s="27"/>
      <c r="AGL281" s="27"/>
      <c r="AGM281" s="27"/>
      <c r="AGN281" s="27"/>
      <c r="AGO281" s="27"/>
      <c r="AGP281" s="27"/>
      <c r="AGQ281" s="27"/>
      <c r="AGR281" s="27"/>
      <c r="AGS281" s="27"/>
      <c r="AGT281" s="27"/>
      <c r="AGU281" s="27"/>
      <c r="AGV281" s="27"/>
      <c r="AGW281" s="27"/>
      <c r="AGX281" s="27"/>
      <c r="AGY281" s="27"/>
      <c r="AGZ281" s="27"/>
      <c r="AHA281" s="27"/>
      <c r="AHB281" s="27"/>
      <c r="AHC281" s="27"/>
      <c r="AHD281" s="27"/>
      <c r="AHE281" s="27"/>
      <c r="AHF281" s="27"/>
      <c r="AHG281" s="27"/>
      <c r="AHH281" s="27"/>
      <c r="AHI281" s="27"/>
      <c r="AHJ281" s="27"/>
      <c r="AHK281" s="27"/>
      <c r="AHL281" s="27"/>
      <c r="AHM281" s="27"/>
      <c r="AHN281" s="27"/>
      <c r="AHO281" s="27"/>
      <c r="AHP281" s="27"/>
      <c r="AHQ281" s="27"/>
      <c r="AHR281" s="27"/>
      <c r="AHS281" s="27"/>
      <c r="AHT281" s="27"/>
      <c r="AHU281" s="27"/>
      <c r="AHV281" s="27"/>
      <c r="AHW281" s="27"/>
      <c r="AHX281" s="27"/>
      <c r="AHY281" s="27"/>
      <c r="AHZ281" s="27"/>
      <c r="AIA281" s="27"/>
      <c r="AIB281" s="27"/>
      <c r="AIC281" s="27"/>
      <c r="AID281" s="27"/>
      <c r="AIE281" s="27"/>
      <c r="AIF281" s="27"/>
      <c r="AIG281" s="27"/>
      <c r="AIH281" s="27"/>
      <c r="AII281" s="27"/>
      <c r="AIJ281" s="27"/>
      <c r="AIK281" s="27"/>
      <c r="AIL281" s="27"/>
      <c r="AIM281" s="27"/>
      <c r="AIN281" s="27"/>
      <c r="AIO281" s="27"/>
      <c r="AIP281" s="27"/>
      <c r="AIQ281" s="27"/>
      <c r="AIR281" s="27"/>
      <c r="AIS281" s="27"/>
      <c r="AIT281" s="27"/>
      <c r="AIU281" s="27"/>
      <c r="AIV281" s="27"/>
      <c r="AIW281" s="27"/>
      <c r="AIX281" s="27"/>
      <c r="AIY281" s="27"/>
      <c r="AIZ281" s="27"/>
      <c r="AJA281" s="27"/>
      <c r="AJB281" s="27"/>
      <c r="AJC281" s="27"/>
      <c r="AJD281" s="27"/>
      <c r="AJE281" s="27"/>
      <c r="AJF281" s="27"/>
      <c r="AJG281" s="27"/>
      <c r="AJH281" s="27"/>
      <c r="AJI281" s="27"/>
      <c r="AJJ281" s="27"/>
      <c r="AJK281" s="27"/>
      <c r="AJL281" s="27"/>
      <c r="AJM281" s="27"/>
      <c r="AJN281" s="27"/>
      <c r="AJO281" s="27"/>
      <c r="AJP281" s="27"/>
      <c r="AJQ281" s="27"/>
      <c r="AJR281" s="27"/>
      <c r="AJS281" s="27"/>
      <c r="AJT281" s="27"/>
      <c r="AJU281" s="27"/>
      <c r="AJV281" s="27"/>
      <c r="AJW281" s="27"/>
      <c r="AJX281" s="27"/>
      <c r="AJY281" s="27"/>
      <c r="AJZ281" s="27"/>
      <c r="AKA281" s="27"/>
      <c r="AKB281" s="27"/>
      <c r="AKC281" s="27"/>
      <c r="AKD281" s="27"/>
      <c r="AKE281" s="27"/>
      <c r="AKF281" s="27"/>
      <c r="AKG281" s="27"/>
      <c r="AKH281" s="27"/>
      <c r="AKI281" s="27"/>
      <c r="AKJ281" s="27"/>
      <c r="AKK281" s="27"/>
      <c r="AKL281" s="27"/>
      <c r="AKM281" s="27"/>
      <c r="AKN281" s="27"/>
      <c r="AKO281" s="27"/>
      <c r="AKP281" s="27"/>
      <c r="AKQ281" s="27"/>
      <c r="AKR281" s="27"/>
      <c r="AKS281" s="27"/>
      <c r="AKT281" s="27"/>
      <c r="AKU281" s="27"/>
      <c r="AKV281" s="27"/>
      <c r="AKW281" s="27"/>
      <c r="AKX281" s="27"/>
      <c r="AKY281" s="27"/>
      <c r="AKZ281" s="27"/>
      <c r="ALA281" s="27"/>
      <c r="ALB281" s="27"/>
      <c r="ALC281" s="27"/>
      <c r="ALD281" s="27"/>
      <c r="ALE281" s="27"/>
      <c r="ALF281" s="27"/>
      <c r="ALG281" s="27"/>
      <c r="ALH281" s="27"/>
      <c r="ALI281" s="27"/>
      <c r="ALJ281" s="27"/>
      <c r="ALK281" s="27"/>
      <c r="ALL281" s="27"/>
      <c r="ALM281" s="27"/>
      <c r="ALN281" s="27"/>
      <c r="ALO281" s="27"/>
      <c r="ALP281" s="27"/>
      <c r="ALQ281" s="27"/>
      <c r="ALR281" s="27"/>
      <c r="ALS281" s="27"/>
      <c r="ALT281" s="27"/>
      <c r="ALU281" s="27"/>
      <c r="ALV281" s="27"/>
      <c r="ALW281" s="27"/>
      <c r="ALX281" s="27"/>
      <c r="ALY281" s="27"/>
      <c r="ALZ281" s="27"/>
      <c r="AMA281" s="27"/>
      <c r="AMB281" s="27"/>
      <c r="AMC281" s="27"/>
      <c r="AMD281" s="27"/>
      <c r="AME281" s="27"/>
      <c r="AMF281" s="27"/>
      <c r="AMG281" s="27"/>
      <c r="AMH281" s="27"/>
      <c r="AMI281" s="27"/>
      <c r="AMJ281" s="27"/>
      <c r="AMK281" s="27"/>
      <c r="AML281" s="27"/>
      <c r="AMM281" s="27"/>
      <c r="AMN281" s="27"/>
      <c r="AMO281" s="27"/>
      <c r="AMP281" s="27"/>
      <c r="AMQ281" s="27"/>
      <c r="AMR281" s="27"/>
      <c r="AMS281" s="27"/>
      <c r="AMT281" s="27"/>
      <c r="AMU281" s="27"/>
      <c r="AMV281" s="27"/>
      <c r="AMW281" s="27"/>
      <c r="AMX281" s="27"/>
      <c r="AMY281" s="27"/>
      <c r="AMZ281" s="27"/>
      <c r="ANA281" s="27"/>
      <c r="ANB281" s="27"/>
      <c r="ANC281" s="27"/>
      <c r="AND281" s="27"/>
      <c r="ANE281" s="27"/>
      <c r="ANF281" s="27"/>
      <c r="ANG281" s="27"/>
      <c r="ANH281" s="27"/>
      <c r="ANI281" s="27"/>
      <c r="ANJ281" s="27"/>
      <c r="ANK281" s="27"/>
      <c r="ANL281" s="27"/>
      <c r="ANM281" s="27"/>
      <c r="ANN281" s="27"/>
      <c r="ANO281" s="27"/>
      <c r="ANP281" s="27"/>
      <c r="ANQ281" s="27"/>
      <c r="ANR281" s="27"/>
      <c r="ANS281" s="27"/>
      <c r="ANT281" s="27"/>
      <c r="ANU281" s="27"/>
      <c r="ANV281" s="27"/>
      <c r="ANW281" s="27"/>
      <c r="ANX281" s="27"/>
      <c r="ANY281" s="27"/>
      <c r="ANZ281" s="27"/>
      <c r="AOA281" s="27"/>
      <c r="AOB281" s="27"/>
      <c r="AOC281" s="27"/>
      <c r="AOD281" s="27"/>
      <c r="AOE281" s="27"/>
      <c r="AOF281" s="27"/>
      <c r="AOG281" s="27"/>
      <c r="AOH281" s="27"/>
      <c r="AOI281" s="27"/>
      <c r="AOJ281" s="27"/>
      <c r="AOK281" s="27"/>
      <c r="AOL281" s="27"/>
      <c r="AOM281" s="27"/>
      <c r="AON281" s="27"/>
      <c r="AOO281" s="27"/>
      <c r="AOP281" s="27"/>
      <c r="AOQ281" s="27"/>
      <c r="AOR281" s="27"/>
      <c r="AOS281" s="27"/>
      <c r="AOT281" s="27"/>
      <c r="AOU281" s="27"/>
      <c r="AOV281" s="27"/>
      <c r="AOW281" s="27"/>
      <c r="AOX281" s="27"/>
      <c r="AOY281" s="27"/>
      <c r="AOZ281" s="27"/>
      <c r="APA281" s="27"/>
      <c r="APB281" s="27"/>
      <c r="APC281" s="27"/>
      <c r="APD281" s="27"/>
      <c r="APE281" s="27"/>
      <c r="APF281" s="27"/>
      <c r="APG281" s="27"/>
      <c r="APH281" s="27"/>
      <c r="API281" s="27"/>
      <c r="APJ281" s="27"/>
      <c r="APK281" s="27"/>
      <c r="APL281" s="27"/>
      <c r="APM281" s="27"/>
      <c r="APN281" s="27"/>
      <c r="APO281" s="27"/>
      <c r="APP281" s="27"/>
      <c r="APQ281" s="27"/>
      <c r="APR281" s="27"/>
      <c r="APS281" s="27"/>
      <c r="APT281" s="27"/>
      <c r="APU281" s="27"/>
      <c r="APV281" s="27"/>
      <c r="APW281" s="27"/>
      <c r="APX281" s="27"/>
      <c r="APY281" s="27"/>
      <c r="APZ281" s="27"/>
      <c r="AQA281" s="27"/>
      <c r="AQB281" s="27"/>
      <c r="AQC281" s="27"/>
      <c r="AQD281" s="27"/>
      <c r="AQE281" s="27"/>
      <c r="AQF281" s="27"/>
      <c r="AQG281" s="27"/>
      <c r="AQH281" s="27"/>
      <c r="AQI281" s="27"/>
      <c r="AQJ281" s="27"/>
      <c r="AQK281" s="27"/>
      <c r="AQL281" s="27"/>
      <c r="AQM281" s="27"/>
      <c r="AQN281" s="27"/>
      <c r="AQO281" s="27"/>
      <c r="AQP281" s="27"/>
      <c r="AQQ281" s="27"/>
      <c r="AQR281" s="27"/>
      <c r="AQS281" s="27"/>
      <c r="AQT281" s="27"/>
      <c r="AQU281" s="27"/>
      <c r="AQV281" s="27"/>
      <c r="AQW281" s="27"/>
      <c r="AQX281" s="27"/>
      <c r="AQY281" s="27"/>
      <c r="AQZ281" s="27"/>
      <c r="ARA281" s="27"/>
      <c r="ARB281" s="27"/>
      <c r="ARC281" s="27"/>
      <c r="ARD281" s="27"/>
      <c r="ARE281" s="27"/>
      <c r="ARF281" s="27"/>
      <c r="ARG281" s="27"/>
      <c r="ARH281" s="27"/>
      <c r="ARI281" s="27"/>
      <c r="ARJ281" s="27"/>
      <c r="ARK281" s="27"/>
      <c r="ARL281" s="27"/>
      <c r="ARM281" s="27"/>
      <c r="ARN281" s="27"/>
      <c r="ARO281" s="27"/>
      <c r="ARP281" s="27"/>
      <c r="ARQ281" s="27"/>
      <c r="ARR281" s="27"/>
      <c r="ARS281" s="27"/>
      <c r="ART281" s="27"/>
      <c r="ARU281" s="27"/>
      <c r="ARV281" s="27"/>
      <c r="ARW281" s="27"/>
      <c r="ARX281" s="27"/>
      <c r="ARY281" s="27"/>
      <c r="ARZ281" s="27"/>
      <c r="ASA281" s="27"/>
      <c r="ASB281" s="27"/>
      <c r="ASC281" s="27"/>
      <c r="ASD281" s="27"/>
      <c r="ASE281" s="27"/>
      <c r="ASF281" s="27"/>
      <c r="ASG281" s="27"/>
      <c r="ASH281" s="27"/>
      <c r="ASI281" s="27"/>
      <c r="ASJ281" s="27"/>
      <c r="ASK281" s="27"/>
      <c r="ASL281" s="27"/>
      <c r="ASM281" s="27"/>
      <c r="ASN281" s="27"/>
      <c r="ASO281" s="27"/>
      <c r="ASP281" s="27"/>
      <c r="ASQ281" s="27"/>
      <c r="ASR281" s="27"/>
      <c r="ASS281" s="27"/>
      <c r="AST281" s="27"/>
      <c r="ASU281" s="27"/>
      <c r="ASV281" s="27"/>
      <c r="ASW281" s="27"/>
      <c r="ASX281" s="27"/>
      <c r="ASY281" s="27"/>
      <c r="ASZ281" s="27"/>
      <c r="ATA281" s="27"/>
      <c r="ATB281" s="27"/>
      <c r="ATC281" s="27"/>
      <c r="ATD281" s="27"/>
      <c r="ATE281" s="27"/>
      <c r="ATF281" s="27"/>
      <c r="ATG281" s="27"/>
      <c r="ATH281" s="27"/>
      <c r="ATI281" s="27"/>
      <c r="ATJ281" s="27"/>
      <c r="ATK281" s="27"/>
      <c r="ATL281" s="27"/>
      <c r="ATM281" s="27"/>
      <c r="ATN281" s="27"/>
      <c r="ATO281" s="27"/>
      <c r="ATP281" s="27"/>
      <c r="ATQ281" s="27"/>
      <c r="ATR281" s="27"/>
      <c r="ATS281" s="27"/>
      <c r="ATT281" s="27"/>
      <c r="ATU281" s="27"/>
      <c r="ATV281" s="27"/>
      <c r="ATW281" s="27"/>
      <c r="ATX281" s="27"/>
      <c r="ATY281" s="27"/>
      <c r="ATZ281" s="27"/>
      <c r="AUA281" s="27"/>
      <c r="AUB281" s="27"/>
      <c r="AUC281" s="27"/>
      <c r="AUD281" s="27"/>
      <c r="AUE281" s="27"/>
      <c r="AUF281" s="27"/>
      <c r="AUG281" s="27"/>
      <c r="AUH281" s="27"/>
      <c r="AUI281" s="27"/>
      <c r="AUJ281" s="27"/>
      <c r="AUK281" s="27"/>
      <c r="AUL281" s="27"/>
      <c r="AUM281" s="27"/>
      <c r="AUN281" s="27"/>
      <c r="AUO281" s="27"/>
      <c r="AUP281" s="27"/>
      <c r="AUQ281" s="27"/>
      <c r="AUR281" s="27"/>
      <c r="AUS281" s="27"/>
      <c r="AUT281" s="27"/>
      <c r="AUU281" s="27"/>
      <c r="AUV281" s="27"/>
      <c r="AUW281" s="27"/>
      <c r="AUX281" s="27"/>
      <c r="AUY281" s="27"/>
      <c r="AUZ281" s="27"/>
      <c r="AVA281" s="27"/>
      <c r="AVB281" s="27"/>
      <c r="AVC281" s="27"/>
      <c r="AVD281" s="27"/>
      <c r="AVE281" s="27"/>
      <c r="AVF281" s="27"/>
      <c r="AVG281" s="27"/>
      <c r="AVH281" s="27"/>
      <c r="AVI281" s="27"/>
      <c r="AVJ281" s="27"/>
      <c r="AVK281" s="27"/>
      <c r="AVL281" s="27"/>
      <c r="AVM281" s="27"/>
      <c r="AVN281" s="27"/>
      <c r="AVO281" s="27"/>
      <c r="AVP281" s="27"/>
      <c r="AVQ281" s="27"/>
      <c r="AVR281" s="27"/>
      <c r="AVS281" s="27"/>
      <c r="AVT281" s="27"/>
      <c r="AVU281" s="27"/>
      <c r="AVV281" s="27"/>
      <c r="AVW281" s="27"/>
      <c r="AVX281" s="27"/>
      <c r="AVY281" s="27"/>
      <c r="AVZ281" s="27"/>
      <c r="AWA281" s="27"/>
      <c r="AWB281" s="27"/>
      <c r="AWC281" s="27"/>
      <c r="AWD281" s="27"/>
      <c r="AWE281" s="27"/>
      <c r="AWF281" s="27"/>
      <c r="AWG281" s="27"/>
      <c r="AWH281" s="27"/>
      <c r="AWI281" s="27"/>
      <c r="AWJ281" s="27"/>
      <c r="AWK281" s="27"/>
      <c r="AWL281" s="27"/>
      <c r="AWM281" s="27"/>
      <c r="AWN281" s="27"/>
      <c r="AWO281" s="27"/>
      <c r="AWP281" s="27"/>
      <c r="AWQ281" s="27"/>
      <c r="AWR281" s="27"/>
      <c r="AWS281" s="27"/>
      <c r="AWT281" s="27"/>
      <c r="AWU281" s="27"/>
      <c r="AWV281" s="27"/>
      <c r="AWW281" s="27"/>
      <c r="AWX281" s="27"/>
      <c r="AWY281" s="27"/>
      <c r="AWZ281" s="27"/>
      <c r="AXA281" s="27"/>
      <c r="AXB281" s="27"/>
      <c r="AXC281" s="27"/>
      <c r="AXD281" s="27"/>
      <c r="AXE281" s="27"/>
      <c r="AXF281" s="27"/>
      <c r="AXG281" s="27"/>
      <c r="AXH281" s="27"/>
      <c r="AXI281" s="27"/>
      <c r="AXJ281" s="27"/>
      <c r="AXK281" s="27"/>
      <c r="AXL281" s="27"/>
      <c r="AXM281" s="27"/>
      <c r="AXN281" s="27"/>
      <c r="AXO281" s="27"/>
      <c r="AXP281" s="27"/>
      <c r="AXQ281" s="27"/>
      <c r="AXR281" s="27"/>
      <c r="AXS281" s="27"/>
      <c r="AXT281" s="27"/>
      <c r="AXU281" s="27"/>
      <c r="AXV281" s="27"/>
      <c r="AXW281" s="27"/>
      <c r="AXX281" s="27"/>
      <c r="AXY281" s="27"/>
      <c r="AXZ281" s="27"/>
      <c r="AYA281" s="27"/>
      <c r="AYB281" s="27"/>
      <c r="AYC281" s="27"/>
      <c r="AYD281" s="27"/>
      <c r="AYE281" s="27"/>
      <c r="AYF281" s="27"/>
      <c r="AYG281" s="27"/>
      <c r="AYH281" s="27"/>
      <c r="AYI281" s="27"/>
      <c r="AYJ281" s="27"/>
      <c r="AYK281" s="27"/>
      <c r="AYL281" s="27"/>
      <c r="AYM281" s="27"/>
      <c r="AYN281" s="27"/>
      <c r="AYO281" s="27"/>
      <c r="AYP281" s="27"/>
      <c r="AYQ281" s="27"/>
      <c r="AYR281" s="27"/>
      <c r="AYS281" s="27"/>
      <c r="AYT281" s="27"/>
      <c r="AYU281" s="27"/>
      <c r="AYV281" s="27"/>
      <c r="AYW281" s="27"/>
      <c r="AYX281" s="27"/>
      <c r="AYY281" s="27"/>
      <c r="AYZ281" s="27"/>
      <c r="AZA281" s="27"/>
      <c r="AZB281" s="27"/>
      <c r="AZC281" s="27"/>
      <c r="AZD281" s="27"/>
      <c r="AZE281" s="27"/>
      <c r="AZF281" s="27"/>
      <c r="AZG281" s="27"/>
      <c r="AZH281" s="27"/>
      <c r="AZI281" s="27"/>
      <c r="AZJ281" s="27"/>
      <c r="AZK281" s="27"/>
      <c r="AZL281" s="27"/>
      <c r="AZM281" s="27"/>
      <c r="AZN281" s="27"/>
      <c r="AZO281" s="27"/>
      <c r="AZP281" s="27"/>
      <c r="AZQ281" s="27"/>
      <c r="AZR281" s="27"/>
      <c r="AZS281" s="27"/>
      <c r="AZT281" s="27"/>
      <c r="AZU281" s="27"/>
      <c r="AZV281" s="27"/>
      <c r="AZW281" s="27"/>
      <c r="AZX281" s="27"/>
      <c r="AZY281" s="27"/>
      <c r="AZZ281" s="27"/>
      <c r="BAA281" s="27"/>
      <c r="BAB281" s="27"/>
      <c r="BAC281" s="27"/>
      <c r="BAD281" s="27"/>
      <c r="BAE281" s="27"/>
      <c r="BAF281" s="27"/>
      <c r="BAG281" s="27"/>
      <c r="BAH281" s="27"/>
      <c r="BAI281" s="27"/>
      <c r="BAJ281" s="27"/>
      <c r="BAK281" s="27"/>
      <c r="BAL281" s="27"/>
      <c r="BAM281" s="27"/>
      <c r="BAN281" s="27"/>
      <c r="BAO281" s="27"/>
      <c r="BAP281" s="27"/>
      <c r="BAQ281" s="27"/>
      <c r="BAR281" s="27"/>
      <c r="BAS281" s="27"/>
      <c r="BAT281" s="27"/>
      <c r="BAU281" s="27"/>
      <c r="BAV281" s="27"/>
      <c r="BAW281" s="27"/>
      <c r="BAX281" s="27"/>
      <c r="BAY281" s="27"/>
      <c r="BAZ281" s="27"/>
      <c r="BBA281" s="27"/>
      <c r="BBB281" s="27"/>
      <c r="BBC281" s="27"/>
      <c r="BBD281" s="27"/>
      <c r="BBE281" s="27"/>
      <c r="BBF281" s="27"/>
      <c r="BBG281" s="27"/>
      <c r="BBH281" s="27"/>
      <c r="BBI281" s="27"/>
      <c r="BBJ281" s="27"/>
      <c r="BBK281" s="27"/>
      <c r="BBL281" s="27"/>
      <c r="BBM281" s="27"/>
      <c r="BBN281" s="27"/>
      <c r="BBO281" s="27"/>
      <c r="BBP281" s="27"/>
      <c r="BBQ281" s="27"/>
      <c r="BBR281" s="27"/>
      <c r="BBS281" s="27"/>
      <c r="BBT281" s="27"/>
      <c r="BBU281" s="27"/>
      <c r="BBV281" s="27"/>
      <c r="BBW281" s="27"/>
      <c r="BBX281" s="27"/>
      <c r="BBY281" s="27"/>
      <c r="BBZ281" s="27"/>
      <c r="BCA281" s="27"/>
      <c r="BCB281" s="27"/>
      <c r="BCC281" s="27"/>
      <c r="BCD281" s="27"/>
      <c r="BCE281" s="27"/>
      <c r="BCF281" s="27"/>
      <c r="BCG281" s="27"/>
      <c r="BCH281" s="27"/>
      <c r="BCI281" s="27"/>
      <c r="BCJ281" s="27"/>
      <c r="BCK281" s="27"/>
      <c r="BCL281" s="27"/>
      <c r="BCM281" s="27"/>
      <c r="BCN281" s="27"/>
      <c r="BCO281" s="27"/>
      <c r="BCP281" s="27"/>
      <c r="BCQ281" s="27"/>
      <c r="BCR281" s="27"/>
      <c r="BCS281" s="27"/>
      <c r="BCT281" s="27"/>
      <c r="BCU281" s="27"/>
      <c r="BCV281" s="27"/>
      <c r="BCW281" s="27"/>
      <c r="BCX281" s="27"/>
      <c r="BCY281" s="27"/>
      <c r="BCZ281" s="27"/>
      <c r="BDA281" s="27"/>
      <c r="BDB281" s="27"/>
      <c r="BDC281" s="27"/>
      <c r="BDD281" s="27"/>
      <c r="BDE281" s="27"/>
      <c r="BDF281" s="27"/>
      <c r="BDG281" s="27"/>
      <c r="BDH281" s="27"/>
      <c r="BDI281" s="27"/>
      <c r="BDJ281" s="27"/>
      <c r="BDK281" s="27"/>
      <c r="BDL281" s="27"/>
      <c r="BDM281" s="27"/>
      <c r="BDN281" s="27"/>
      <c r="BDO281" s="27"/>
      <c r="BDP281" s="27"/>
      <c r="BDQ281" s="27"/>
      <c r="BDR281" s="27"/>
      <c r="BDS281" s="27"/>
      <c r="BDT281" s="27"/>
      <c r="BDU281" s="27"/>
      <c r="BDV281" s="27"/>
      <c r="BDW281" s="27"/>
      <c r="BDX281" s="27"/>
      <c r="BDY281" s="27"/>
      <c r="BDZ281" s="27"/>
      <c r="BEA281" s="27"/>
      <c r="BEB281" s="27"/>
      <c r="BEC281" s="27"/>
      <c r="BED281" s="27"/>
      <c r="BEE281" s="27"/>
      <c r="BEF281" s="27"/>
      <c r="BEG281" s="27"/>
      <c r="BEH281" s="27"/>
      <c r="BEI281" s="27"/>
      <c r="BEJ281" s="27"/>
      <c r="BEK281" s="27"/>
      <c r="BEL281" s="27"/>
      <c r="BEM281" s="27"/>
      <c r="BEN281" s="27"/>
      <c r="BEO281" s="27"/>
      <c r="BEP281" s="27"/>
      <c r="BEQ281" s="27"/>
      <c r="BER281" s="27"/>
      <c r="BES281" s="27"/>
      <c r="BET281" s="27"/>
      <c r="BEU281" s="27"/>
      <c r="BEV281" s="27"/>
      <c r="BEW281" s="27"/>
      <c r="BEX281" s="27"/>
      <c r="BEY281" s="27"/>
      <c r="BEZ281" s="27"/>
      <c r="BFA281" s="27"/>
      <c r="BFB281" s="27"/>
      <c r="BFC281" s="27"/>
      <c r="BFD281" s="27"/>
      <c r="BFE281" s="27"/>
      <c r="BFF281" s="27"/>
      <c r="BFG281" s="27"/>
      <c r="BFH281" s="27"/>
      <c r="BFI281" s="27"/>
      <c r="BFJ281" s="27"/>
      <c r="BFK281" s="27"/>
      <c r="BFL281" s="27"/>
      <c r="BFM281" s="27"/>
      <c r="BFN281" s="27"/>
      <c r="BFO281" s="27"/>
      <c r="BFP281" s="27"/>
      <c r="BFQ281" s="27"/>
      <c r="BFR281" s="27"/>
      <c r="BFS281" s="27"/>
      <c r="BFT281" s="27"/>
      <c r="BFU281" s="27"/>
      <c r="BFV281" s="27"/>
      <c r="BFW281" s="27"/>
      <c r="BFX281" s="27"/>
      <c r="BFY281" s="27"/>
      <c r="BFZ281" s="27"/>
      <c r="BGA281" s="27"/>
      <c r="BGB281" s="27"/>
      <c r="BGC281" s="27"/>
      <c r="BGD281" s="27"/>
      <c r="BGE281" s="27"/>
      <c r="BGF281" s="27"/>
      <c r="BGG281" s="27"/>
      <c r="BGH281" s="27"/>
      <c r="BGI281" s="27"/>
      <c r="BGJ281" s="27"/>
      <c r="BGK281" s="27"/>
      <c r="BGL281" s="27"/>
      <c r="BGM281" s="27"/>
      <c r="BGN281" s="27"/>
      <c r="BGO281" s="27"/>
      <c r="BGP281" s="27"/>
      <c r="BGQ281" s="27"/>
      <c r="BGR281" s="27"/>
      <c r="BGS281" s="27"/>
      <c r="BGT281" s="27"/>
      <c r="BGU281" s="27"/>
      <c r="BGV281" s="27"/>
      <c r="BGW281" s="27"/>
      <c r="BGX281" s="27"/>
      <c r="BGY281" s="27"/>
      <c r="BGZ281" s="27"/>
      <c r="BHA281" s="27"/>
      <c r="BHB281" s="27"/>
      <c r="BHC281" s="27"/>
      <c r="BHD281" s="27"/>
      <c r="BHE281" s="27"/>
      <c r="BHF281" s="27"/>
      <c r="BHG281" s="27"/>
      <c r="BHH281" s="27"/>
      <c r="BHI281" s="27"/>
      <c r="BHJ281" s="27"/>
      <c r="BHK281" s="27"/>
      <c r="BHL281" s="27"/>
      <c r="BHM281" s="27"/>
      <c r="BHN281" s="27"/>
      <c r="BHO281" s="27"/>
      <c r="BHP281" s="27"/>
      <c r="BHQ281" s="27"/>
      <c r="BHR281" s="27"/>
      <c r="BHS281" s="27"/>
      <c r="BHT281" s="27"/>
      <c r="BHU281" s="27"/>
      <c r="BHV281" s="27"/>
      <c r="BHW281" s="27"/>
      <c r="BHX281" s="27"/>
      <c r="BHY281" s="27"/>
      <c r="BHZ281" s="27"/>
      <c r="BIA281" s="27"/>
      <c r="BIB281" s="27"/>
      <c r="BIC281" s="27"/>
      <c r="BID281" s="27"/>
      <c r="BIE281" s="27"/>
      <c r="BIF281" s="27"/>
      <c r="BIG281" s="27"/>
      <c r="BIH281" s="27"/>
      <c r="BII281" s="27"/>
      <c r="BIJ281" s="27"/>
      <c r="BIK281" s="27"/>
      <c r="BIL281" s="27"/>
      <c r="BIM281" s="27"/>
      <c r="BIN281" s="27"/>
      <c r="BIO281" s="27"/>
      <c r="BIP281" s="27"/>
      <c r="BIQ281" s="27"/>
      <c r="BIR281" s="27"/>
      <c r="BIS281" s="27"/>
      <c r="BIT281" s="27"/>
      <c r="BIU281" s="27"/>
      <c r="BIV281" s="27"/>
      <c r="BIW281" s="27"/>
      <c r="BIX281" s="27"/>
      <c r="BIY281" s="27"/>
      <c r="BIZ281" s="27"/>
      <c r="BJA281" s="27"/>
      <c r="BJB281" s="27"/>
      <c r="BJC281" s="27"/>
      <c r="BJD281" s="27"/>
      <c r="BJE281" s="27"/>
      <c r="BJF281" s="27"/>
      <c r="BJG281" s="27"/>
      <c r="BJH281" s="27"/>
      <c r="BJI281" s="27"/>
      <c r="BJJ281" s="27"/>
      <c r="BJK281" s="27"/>
      <c r="BJL281" s="27"/>
      <c r="BJM281" s="27"/>
      <c r="BJN281" s="27"/>
      <c r="BJO281" s="27"/>
      <c r="BJP281" s="27"/>
      <c r="BJQ281" s="27"/>
      <c r="BJR281" s="27"/>
      <c r="BJS281" s="27"/>
      <c r="BJT281" s="27"/>
      <c r="BJU281" s="27"/>
      <c r="BJV281" s="27"/>
      <c r="BJW281" s="27"/>
      <c r="BJX281" s="27"/>
      <c r="BJY281" s="27"/>
      <c r="BJZ281" s="27"/>
      <c r="BKA281" s="27"/>
      <c r="BKB281" s="27"/>
      <c r="BKC281" s="27"/>
      <c r="BKD281" s="27"/>
      <c r="BKE281" s="27"/>
      <c r="BKF281" s="27"/>
      <c r="BKG281" s="27"/>
      <c r="BKH281" s="27"/>
      <c r="BKI281" s="27"/>
      <c r="BKJ281" s="27"/>
      <c r="BKK281" s="27"/>
      <c r="BKL281" s="27"/>
      <c r="BKM281" s="27"/>
      <c r="BKN281" s="27"/>
      <c r="BKO281" s="27"/>
      <c r="BKP281" s="27"/>
      <c r="BKQ281" s="27"/>
      <c r="BKR281" s="27"/>
      <c r="BKS281" s="27"/>
      <c r="BKT281" s="27"/>
      <c r="BKU281" s="27"/>
      <c r="BKV281" s="27"/>
      <c r="BKW281" s="27"/>
      <c r="BKX281" s="27"/>
      <c r="BKY281" s="27"/>
      <c r="BKZ281" s="27"/>
      <c r="BLA281" s="27"/>
      <c r="BLB281" s="27"/>
      <c r="BLC281" s="27"/>
      <c r="BLD281" s="27"/>
      <c r="BLE281" s="27"/>
      <c r="BLF281" s="27"/>
      <c r="BLG281" s="27"/>
      <c r="BLH281" s="27"/>
      <c r="BLI281" s="27"/>
      <c r="BLJ281" s="27"/>
      <c r="BLK281" s="27"/>
      <c r="BLL281" s="27"/>
      <c r="BLM281" s="27"/>
      <c r="BLN281" s="27"/>
      <c r="BLO281" s="27"/>
      <c r="BLP281" s="27"/>
      <c r="BLQ281" s="27"/>
      <c r="BLR281" s="27"/>
      <c r="BLS281" s="27"/>
      <c r="BLT281" s="27"/>
      <c r="BLU281" s="27"/>
      <c r="BLV281" s="27"/>
      <c r="BLW281" s="27"/>
      <c r="BLX281" s="27"/>
      <c r="BLY281" s="27"/>
      <c r="BLZ281" s="27"/>
      <c r="BMA281" s="27"/>
      <c r="BMB281" s="27"/>
      <c r="BMC281" s="27"/>
      <c r="BMD281" s="27"/>
      <c r="BME281" s="27"/>
      <c r="BMF281" s="27"/>
      <c r="BMG281" s="27"/>
      <c r="BMH281" s="27"/>
      <c r="BMI281" s="27"/>
      <c r="BMJ281" s="27"/>
      <c r="BMK281" s="27"/>
      <c r="BML281" s="27"/>
      <c r="BMM281" s="27"/>
      <c r="BMN281" s="27"/>
      <c r="BMO281" s="27"/>
      <c r="BMP281" s="27"/>
      <c r="BMQ281" s="27"/>
      <c r="BMR281" s="27"/>
      <c r="BMS281" s="27"/>
      <c r="BMT281" s="27"/>
      <c r="BMU281" s="27"/>
      <c r="BMV281" s="27"/>
      <c r="BMW281" s="27"/>
      <c r="BMX281" s="27"/>
      <c r="BMY281" s="27"/>
      <c r="BMZ281" s="27"/>
      <c r="BNA281" s="27"/>
      <c r="BNB281" s="27"/>
      <c r="BNC281" s="27"/>
      <c r="BND281" s="27"/>
      <c r="BNE281" s="27"/>
      <c r="BNF281" s="27"/>
      <c r="BNG281" s="27"/>
      <c r="BNH281" s="27"/>
      <c r="BNI281" s="27"/>
      <c r="BNJ281" s="27"/>
      <c r="BNK281" s="27"/>
      <c r="BNL281" s="27"/>
      <c r="BNM281" s="27"/>
      <c r="BNN281" s="27"/>
      <c r="BNO281" s="27"/>
      <c r="BNP281" s="27"/>
      <c r="BNQ281" s="27"/>
      <c r="BNR281" s="27"/>
      <c r="BNS281" s="27"/>
      <c r="BNT281" s="27"/>
      <c r="BNU281" s="27"/>
      <c r="BNV281" s="27"/>
      <c r="BNW281" s="27"/>
      <c r="BNX281" s="27"/>
      <c r="BNY281" s="27"/>
      <c r="BNZ281" s="27"/>
      <c r="BOA281" s="27"/>
      <c r="BOB281" s="27"/>
      <c r="BOC281" s="27"/>
      <c r="BOD281" s="27"/>
      <c r="BOE281" s="27"/>
      <c r="BOF281" s="27"/>
      <c r="BOG281" s="27"/>
      <c r="BOH281" s="27"/>
      <c r="BOI281" s="27"/>
      <c r="BOJ281" s="27"/>
      <c r="BOK281" s="27"/>
      <c r="BOL281" s="27"/>
      <c r="BOM281" s="27"/>
      <c r="BON281" s="27"/>
      <c r="BOO281" s="27"/>
      <c r="BOP281" s="27"/>
      <c r="BOQ281" s="27"/>
      <c r="BOR281" s="27"/>
      <c r="BOS281" s="27"/>
      <c r="BOT281" s="27"/>
      <c r="BOU281" s="27"/>
      <c r="BOV281" s="27"/>
      <c r="BOW281" s="27"/>
      <c r="BOX281" s="27"/>
      <c r="BOY281" s="27"/>
      <c r="BOZ281" s="27"/>
      <c r="BPA281" s="27"/>
      <c r="BPB281" s="27"/>
      <c r="BPC281" s="27"/>
      <c r="BPD281" s="27"/>
      <c r="BPE281" s="27"/>
      <c r="BPF281" s="27"/>
      <c r="BPG281" s="27"/>
      <c r="BPH281" s="27"/>
      <c r="BPI281" s="27"/>
      <c r="BPJ281" s="27"/>
      <c r="BPK281" s="27"/>
      <c r="BPL281" s="27"/>
      <c r="BPM281" s="27"/>
      <c r="BPN281" s="27"/>
      <c r="BPO281" s="27"/>
      <c r="BPP281" s="27"/>
      <c r="BPQ281" s="27"/>
      <c r="BPR281" s="27"/>
      <c r="BPS281" s="27"/>
      <c r="BPT281" s="27"/>
      <c r="BPU281" s="27"/>
      <c r="BPV281" s="27"/>
      <c r="BPW281" s="27"/>
      <c r="BPX281" s="27"/>
      <c r="BPY281" s="27"/>
      <c r="BPZ281" s="27"/>
      <c r="BQA281" s="27"/>
      <c r="BQB281" s="27"/>
      <c r="BQC281" s="27"/>
      <c r="BQD281" s="27"/>
      <c r="BQE281" s="27"/>
      <c r="BQF281" s="27"/>
      <c r="BQG281" s="27"/>
      <c r="BQH281" s="27"/>
      <c r="BQI281" s="27"/>
      <c r="BQJ281" s="27"/>
      <c r="BQK281" s="27"/>
      <c r="BQL281" s="27"/>
      <c r="BQM281" s="27"/>
      <c r="BQN281" s="27"/>
      <c r="BQO281" s="27"/>
      <c r="BQP281" s="27"/>
      <c r="BQQ281" s="27"/>
      <c r="BQR281" s="27"/>
      <c r="BQS281" s="27"/>
      <c r="BQT281" s="27"/>
      <c r="BQU281" s="27"/>
      <c r="BQV281" s="27"/>
      <c r="BQW281" s="27"/>
      <c r="BQX281" s="27"/>
      <c r="BQY281" s="27"/>
      <c r="BQZ281" s="27"/>
      <c r="BRA281" s="27"/>
      <c r="BRB281" s="27"/>
      <c r="BRC281" s="27"/>
      <c r="BRD281" s="27"/>
      <c r="BRE281" s="27"/>
      <c r="BRF281" s="27"/>
      <c r="BRG281" s="27"/>
      <c r="BRH281" s="27"/>
      <c r="BRI281" s="27"/>
      <c r="BRJ281" s="27"/>
      <c r="BRK281" s="27"/>
      <c r="BRL281" s="27"/>
      <c r="BRM281" s="27"/>
      <c r="BRN281" s="27"/>
      <c r="BRO281" s="27"/>
      <c r="BRP281" s="27"/>
      <c r="BRQ281" s="27"/>
      <c r="BRR281" s="27"/>
      <c r="BRS281" s="27"/>
      <c r="BRT281" s="27"/>
      <c r="BRU281" s="27"/>
      <c r="BRV281" s="27"/>
      <c r="BRW281" s="27"/>
      <c r="BRX281" s="27"/>
      <c r="BRY281" s="27"/>
      <c r="BRZ281" s="27"/>
      <c r="BSA281" s="27"/>
      <c r="BSB281" s="27"/>
      <c r="BSC281" s="27"/>
      <c r="BSD281" s="27"/>
      <c r="BSE281" s="27"/>
      <c r="BSF281" s="27"/>
      <c r="BSG281" s="27"/>
      <c r="BSH281" s="27"/>
      <c r="BSI281" s="27"/>
      <c r="BSJ281" s="27"/>
      <c r="BSK281" s="27"/>
      <c r="BSL281" s="27"/>
      <c r="BSM281" s="27"/>
      <c r="BSN281" s="27"/>
      <c r="BSO281" s="27"/>
      <c r="BSP281" s="27"/>
      <c r="BSQ281" s="27"/>
      <c r="BSR281" s="27"/>
      <c r="BSS281" s="27"/>
      <c r="BST281" s="27"/>
      <c r="BSU281" s="27"/>
      <c r="BSV281" s="27"/>
      <c r="BSW281" s="27"/>
      <c r="BSX281" s="27"/>
      <c r="BSY281" s="27"/>
      <c r="BSZ281" s="27"/>
      <c r="BTA281" s="27"/>
      <c r="BTB281" s="27"/>
      <c r="BTC281" s="27"/>
      <c r="BTD281" s="27"/>
      <c r="BTE281" s="27"/>
      <c r="BTF281" s="27"/>
      <c r="BTG281" s="27"/>
      <c r="BTH281" s="27"/>
      <c r="BTI281" s="27"/>
      <c r="BTJ281" s="27"/>
      <c r="BTK281" s="27"/>
      <c r="BTL281" s="27"/>
      <c r="BTM281" s="27"/>
      <c r="BTN281" s="27"/>
      <c r="BTO281" s="27"/>
      <c r="BTP281" s="27"/>
      <c r="BTQ281" s="27"/>
      <c r="BTR281" s="27"/>
      <c r="BTS281" s="27"/>
      <c r="BTT281" s="27"/>
      <c r="BTU281" s="27"/>
      <c r="BTV281" s="27"/>
      <c r="BTW281" s="27"/>
      <c r="BTX281" s="27"/>
      <c r="BTY281" s="27"/>
      <c r="BTZ281" s="27"/>
      <c r="BUA281" s="27"/>
      <c r="BUB281" s="27"/>
      <c r="BUC281" s="27"/>
      <c r="BUD281" s="27"/>
      <c r="BUE281" s="27"/>
      <c r="BUF281" s="27"/>
      <c r="BUG281" s="27"/>
      <c r="BUH281" s="27"/>
      <c r="BUI281" s="27"/>
      <c r="BUJ281" s="27"/>
      <c r="BUK281" s="27"/>
      <c r="BUL281" s="27"/>
      <c r="BUM281" s="27"/>
      <c r="BUN281" s="27"/>
      <c r="BUO281" s="27"/>
      <c r="BUP281" s="27"/>
      <c r="BUQ281" s="27"/>
      <c r="BUR281" s="27"/>
      <c r="BUS281" s="27"/>
      <c r="BUT281" s="27"/>
      <c r="BUU281" s="27"/>
      <c r="BUV281" s="27"/>
      <c r="BUW281" s="27"/>
      <c r="BUX281" s="27"/>
      <c r="BUY281" s="27"/>
      <c r="BUZ281" s="27"/>
      <c r="BVA281" s="27"/>
      <c r="BVB281" s="27"/>
      <c r="BVC281" s="27"/>
      <c r="BVD281" s="27"/>
      <c r="BVE281" s="27"/>
      <c r="BVF281" s="27"/>
      <c r="BVG281" s="27"/>
      <c r="BVH281" s="27"/>
      <c r="BVI281" s="27"/>
      <c r="BVJ281" s="27"/>
      <c r="BVK281" s="27"/>
      <c r="BVL281" s="27"/>
      <c r="BVM281" s="27"/>
      <c r="BVN281" s="27"/>
      <c r="BVO281" s="27"/>
      <c r="BVP281" s="27"/>
      <c r="BVQ281" s="27"/>
      <c r="BVR281" s="27"/>
      <c r="BVS281" s="27"/>
      <c r="BVT281" s="27"/>
      <c r="BVU281" s="27"/>
      <c r="BVV281" s="27"/>
      <c r="BVW281" s="27"/>
      <c r="BVX281" s="27"/>
      <c r="BVY281" s="27"/>
      <c r="BVZ281" s="27"/>
      <c r="BWA281" s="27"/>
      <c r="BWB281" s="27"/>
      <c r="BWC281" s="27"/>
      <c r="BWD281" s="27"/>
      <c r="BWE281" s="27"/>
      <c r="BWF281" s="27"/>
      <c r="BWG281" s="27"/>
      <c r="BWH281" s="27"/>
      <c r="BWI281" s="27"/>
      <c r="BWJ281" s="27"/>
      <c r="BWK281" s="27"/>
      <c r="BWL281" s="27"/>
      <c r="BWM281" s="27"/>
      <c r="BWN281" s="27"/>
      <c r="BWO281" s="27"/>
      <c r="BWP281" s="27"/>
      <c r="BWQ281" s="27"/>
      <c r="BWR281" s="27"/>
      <c r="BWS281" s="27"/>
      <c r="BWT281" s="27"/>
      <c r="BWU281" s="27"/>
      <c r="BWV281" s="27"/>
      <c r="BWW281" s="27"/>
      <c r="BWX281" s="27"/>
      <c r="BWY281" s="27"/>
      <c r="BWZ281" s="27"/>
      <c r="BXA281" s="27"/>
      <c r="BXB281" s="27"/>
      <c r="BXC281" s="27"/>
      <c r="BXD281" s="27"/>
      <c r="BXE281" s="27"/>
      <c r="BXF281" s="27"/>
      <c r="BXG281" s="27"/>
      <c r="BXH281" s="27"/>
      <c r="BXI281" s="27"/>
      <c r="BXJ281" s="27"/>
      <c r="BXK281" s="27"/>
      <c r="BXL281" s="27"/>
      <c r="BXM281" s="27"/>
      <c r="BXN281" s="27"/>
      <c r="BXO281" s="27"/>
      <c r="BXP281" s="27"/>
      <c r="BXQ281" s="27"/>
      <c r="BXR281" s="27"/>
      <c r="BXS281" s="27"/>
      <c r="BXT281" s="27"/>
      <c r="BXU281" s="27"/>
      <c r="BXV281" s="27"/>
      <c r="BXW281" s="27"/>
      <c r="BXX281" s="27"/>
      <c r="BXY281" s="27"/>
      <c r="BXZ281" s="27"/>
      <c r="BYA281" s="27"/>
      <c r="BYB281" s="27"/>
      <c r="BYC281" s="27"/>
      <c r="BYD281" s="27"/>
      <c r="BYE281" s="27"/>
      <c r="BYF281" s="27"/>
      <c r="BYG281" s="27"/>
      <c r="BYH281" s="27"/>
      <c r="BYI281" s="27"/>
      <c r="BYJ281" s="27"/>
      <c r="BYK281" s="27"/>
      <c r="BYL281" s="27"/>
      <c r="BYM281" s="27"/>
      <c r="BYN281" s="27"/>
      <c r="BYO281" s="27"/>
      <c r="BYP281" s="27"/>
      <c r="BYQ281" s="27"/>
      <c r="BYR281" s="27"/>
      <c r="BYS281" s="27"/>
      <c r="BYT281" s="27"/>
      <c r="BYU281" s="27"/>
      <c r="BYV281" s="27"/>
      <c r="BYW281" s="27"/>
      <c r="BYX281" s="27"/>
      <c r="BYY281" s="27"/>
      <c r="BYZ281" s="27"/>
      <c r="BZA281" s="27"/>
      <c r="BZB281" s="27"/>
      <c r="BZC281" s="27"/>
      <c r="BZD281" s="27"/>
      <c r="BZE281" s="27"/>
      <c r="BZF281" s="27"/>
      <c r="BZG281" s="27"/>
      <c r="BZH281" s="27"/>
      <c r="BZI281" s="27"/>
      <c r="BZJ281" s="27"/>
      <c r="BZK281" s="27"/>
      <c r="BZL281" s="27"/>
      <c r="BZM281" s="27"/>
      <c r="BZN281" s="27"/>
      <c r="BZO281" s="27"/>
      <c r="BZP281" s="27"/>
      <c r="BZQ281" s="27"/>
      <c r="BZR281" s="27"/>
      <c r="BZS281" s="27"/>
      <c r="BZT281" s="27"/>
      <c r="BZU281" s="27"/>
      <c r="BZV281" s="27"/>
      <c r="BZW281" s="27"/>
      <c r="BZX281" s="27"/>
      <c r="BZY281" s="27"/>
      <c r="BZZ281" s="27"/>
      <c r="CAA281" s="27"/>
      <c r="CAB281" s="27"/>
      <c r="CAC281" s="27"/>
      <c r="CAD281" s="27"/>
      <c r="CAE281" s="27"/>
      <c r="CAF281" s="27"/>
      <c r="CAG281" s="27"/>
      <c r="CAH281" s="27"/>
      <c r="CAI281" s="27"/>
      <c r="CAJ281" s="27"/>
      <c r="CAK281" s="27"/>
      <c r="CAL281" s="27"/>
      <c r="CAM281" s="27"/>
      <c r="CAN281" s="27"/>
      <c r="CAO281" s="27"/>
      <c r="CAP281" s="27"/>
      <c r="CAQ281" s="27"/>
      <c r="CAR281" s="27"/>
      <c r="CAS281" s="27"/>
      <c r="CAT281" s="27"/>
      <c r="CAU281" s="27"/>
      <c r="CAV281" s="27"/>
      <c r="CAW281" s="27"/>
      <c r="CAX281" s="27"/>
      <c r="CAY281" s="27"/>
      <c r="CAZ281" s="27"/>
      <c r="CBA281" s="27"/>
      <c r="CBB281" s="27"/>
      <c r="CBC281" s="27"/>
      <c r="CBD281" s="27"/>
      <c r="CBE281" s="27"/>
      <c r="CBF281" s="27"/>
      <c r="CBG281" s="27"/>
      <c r="CBH281" s="27"/>
      <c r="CBI281" s="27"/>
      <c r="CBJ281" s="27"/>
      <c r="CBK281" s="27"/>
      <c r="CBL281" s="27"/>
      <c r="CBM281" s="27"/>
      <c r="CBN281" s="27"/>
      <c r="CBO281" s="27"/>
      <c r="CBP281" s="27"/>
      <c r="CBQ281" s="27"/>
      <c r="CBR281" s="27"/>
      <c r="CBS281" s="27"/>
      <c r="CBT281" s="27"/>
      <c r="CBU281" s="27"/>
      <c r="CBV281" s="27"/>
      <c r="CBW281" s="27"/>
      <c r="CBX281" s="27"/>
      <c r="CBY281" s="27"/>
      <c r="CBZ281" s="27"/>
      <c r="CCA281" s="27"/>
      <c r="CCB281" s="27"/>
      <c r="CCC281" s="27"/>
      <c r="CCD281" s="27"/>
      <c r="CCE281" s="27"/>
      <c r="CCF281" s="27"/>
      <c r="CCG281" s="27"/>
      <c r="CCH281" s="27"/>
      <c r="CCI281" s="27"/>
      <c r="CCJ281" s="27"/>
      <c r="CCK281" s="27"/>
      <c r="CCL281" s="27"/>
      <c r="CCM281" s="27"/>
      <c r="CCN281" s="27"/>
      <c r="CCO281" s="27"/>
      <c r="CCP281" s="27"/>
      <c r="CCQ281" s="27"/>
      <c r="CCR281" s="27"/>
      <c r="CCS281" s="27"/>
      <c r="CCT281" s="27"/>
      <c r="CCU281" s="27"/>
      <c r="CCV281" s="27"/>
      <c r="CCW281" s="27"/>
      <c r="CCX281" s="27"/>
      <c r="CCY281" s="27"/>
      <c r="CCZ281" s="27"/>
      <c r="CDA281" s="27"/>
      <c r="CDB281" s="27"/>
      <c r="CDC281" s="27"/>
      <c r="CDD281" s="27"/>
      <c r="CDE281" s="27"/>
      <c r="CDF281" s="27"/>
      <c r="CDG281" s="27"/>
      <c r="CDH281" s="27"/>
      <c r="CDI281" s="27"/>
      <c r="CDJ281" s="27"/>
      <c r="CDK281" s="27"/>
      <c r="CDL281" s="27"/>
      <c r="CDM281" s="27"/>
      <c r="CDN281" s="27"/>
      <c r="CDO281" s="27"/>
      <c r="CDP281" s="27"/>
      <c r="CDQ281" s="27"/>
      <c r="CDR281" s="27"/>
      <c r="CDS281" s="27"/>
      <c r="CDT281" s="27"/>
      <c r="CDU281" s="27"/>
      <c r="CDV281" s="27"/>
      <c r="CDW281" s="27"/>
      <c r="CDX281" s="27"/>
      <c r="CDY281" s="27"/>
      <c r="CDZ281" s="27"/>
      <c r="CEA281" s="27"/>
      <c r="CEB281" s="27"/>
      <c r="CEC281" s="27"/>
      <c r="CED281" s="27"/>
      <c r="CEE281" s="27"/>
      <c r="CEF281" s="27"/>
      <c r="CEG281" s="27"/>
      <c r="CEH281" s="27"/>
      <c r="CEI281" s="27"/>
      <c r="CEJ281" s="27"/>
      <c r="CEK281" s="27"/>
      <c r="CEL281" s="27"/>
      <c r="CEM281" s="27"/>
      <c r="CEN281" s="27"/>
      <c r="CEO281" s="27"/>
      <c r="CEP281" s="27"/>
      <c r="CEQ281" s="27"/>
      <c r="CER281" s="27"/>
      <c r="CES281" s="27"/>
      <c r="CET281" s="27"/>
      <c r="CEU281" s="27"/>
      <c r="CEV281" s="27"/>
      <c r="CEW281" s="27"/>
      <c r="CEX281" s="27"/>
      <c r="CEY281" s="27"/>
      <c r="CEZ281" s="27"/>
      <c r="CFA281" s="27"/>
      <c r="CFB281" s="27"/>
      <c r="CFC281" s="27"/>
      <c r="CFD281" s="27"/>
      <c r="CFE281" s="27"/>
      <c r="CFF281" s="27"/>
      <c r="CFG281" s="27"/>
      <c r="CFH281" s="27"/>
      <c r="CFI281" s="27"/>
      <c r="CFJ281" s="27"/>
      <c r="CFK281" s="27"/>
      <c r="CFL281" s="27"/>
      <c r="CFM281" s="27"/>
      <c r="CFN281" s="27"/>
      <c r="CFO281" s="27"/>
      <c r="CFP281" s="27"/>
      <c r="CFQ281" s="27"/>
      <c r="CFR281" s="27"/>
      <c r="CFS281" s="27"/>
      <c r="CFT281" s="27"/>
      <c r="CFU281" s="27"/>
      <c r="CFV281" s="27"/>
      <c r="CFW281" s="27"/>
      <c r="CFX281" s="27"/>
      <c r="CFY281" s="27"/>
      <c r="CFZ281" s="27"/>
      <c r="CGA281" s="27"/>
      <c r="CGB281" s="27"/>
      <c r="CGC281" s="27"/>
      <c r="CGD281" s="27"/>
      <c r="CGE281" s="27"/>
      <c r="CGF281" s="27"/>
      <c r="CGG281" s="27"/>
      <c r="CGH281" s="27"/>
      <c r="CGI281" s="27"/>
      <c r="CGJ281" s="27"/>
      <c r="CGK281" s="27"/>
      <c r="CGL281" s="27"/>
      <c r="CGM281" s="27"/>
      <c r="CGN281" s="27"/>
      <c r="CGO281" s="27"/>
      <c r="CGP281" s="27"/>
      <c r="CGQ281" s="27"/>
      <c r="CGR281" s="27"/>
      <c r="CGS281" s="27"/>
      <c r="CGT281" s="27"/>
      <c r="CGU281" s="27"/>
      <c r="CGV281" s="27"/>
      <c r="CGW281" s="27"/>
      <c r="CGX281" s="27"/>
      <c r="CGY281" s="27"/>
      <c r="CGZ281" s="27"/>
      <c r="CHA281" s="27"/>
      <c r="CHB281" s="27"/>
      <c r="CHC281" s="27"/>
      <c r="CHD281" s="27"/>
      <c r="CHE281" s="27"/>
      <c r="CHF281" s="27"/>
      <c r="CHG281" s="27"/>
      <c r="CHH281" s="27"/>
      <c r="CHI281" s="27"/>
      <c r="CHJ281" s="27"/>
      <c r="CHK281" s="27"/>
      <c r="CHL281" s="27"/>
      <c r="CHM281" s="27"/>
      <c r="CHN281" s="27"/>
      <c r="CHO281" s="27"/>
      <c r="CHP281" s="27"/>
      <c r="CHQ281" s="27"/>
      <c r="CHR281" s="27"/>
      <c r="CHS281" s="27"/>
      <c r="CHT281" s="27"/>
      <c r="CHU281" s="27"/>
      <c r="CHV281" s="27"/>
      <c r="CHW281" s="27"/>
      <c r="CHX281" s="27"/>
      <c r="CHY281" s="27"/>
      <c r="CHZ281" s="27"/>
      <c r="CIA281" s="27"/>
      <c r="CIB281" s="27"/>
      <c r="CIC281" s="27"/>
      <c r="CID281" s="27"/>
      <c r="CIE281" s="27"/>
      <c r="CIF281" s="27"/>
      <c r="CIG281" s="27"/>
      <c r="CIH281" s="27"/>
      <c r="CII281" s="27"/>
      <c r="CIJ281" s="27"/>
      <c r="CIK281" s="27"/>
      <c r="CIL281" s="27"/>
      <c r="CIM281" s="27"/>
      <c r="CIN281" s="27"/>
      <c r="CIO281" s="27"/>
      <c r="CIP281" s="27"/>
      <c r="CIQ281" s="27"/>
      <c r="CIR281" s="27"/>
      <c r="CIS281" s="27"/>
      <c r="CIT281" s="27"/>
      <c r="CIU281" s="27"/>
      <c r="CIV281" s="27"/>
      <c r="CIW281" s="27"/>
      <c r="CIX281" s="27"/>
      <c r="CIY281" s="27"/>
      <c r="CIZ281" s="27"/>
      <c r="CJA281" s="27"/>
      <c r="CJB281" s="27"/>
      <c r="CJC281" s="27"/>
      <c r="CJD281" s="27"/>
      <c r="CJE281" s="27"/>
      <c r="CJF281" s="27"/>
      <c r="CJG281" s="27"/>
      <c r="CJH281" s="27"/>
      <c r="CJI281" s="27"/>
      <c r="CJJ281" s="27"/>
      <c r="CJK281" s="27"/>
      <c r="CJL281" s="27"/>
      <c r="CJM281" s="27"/>
      <c r="CJN281" s="27"/>
      <c r="CJO281" s="27"/>
      <c r="CJP281" s="27"/>
      <c r="CJQ281" s="27"/>
      <c r="CJR281" s="27"/>
      <c r="CJS281" s="27"/>
      <c r="CJT281" s="27"/>
      <c r="CJU281" s="27"/>
      <c r="CJV281" s="27"/>
      <c r="CJW281" s="27"/>
      <c r="CJX281" s="27"/>
      <c r="CJY281" s="27"/>
      <c r="CJZ281" s="27"/>
      <c r="CKA281" s="27"/>
      <c r="CKB281" s="27"/>
      <c r="CKC281" s="27"/>
      <c r="CKD281" s="27"/>
      <c r="CKE281" s="27"/>
      <c r="CKF281" s="27"/>
      <c r="CKG281" s="27"/>
      <c r="CKH281" s="27"/>
      <c r="CKI281" s="27"/>
      <c r="CKJ281" s="27"/>
      <c r="CKK281" s="27"/>
      <c r="CKL281" s="27"/>
      <c r="CKM281" s="27"/>
      <c r="CKN281" s="27"/>
      <c r="CKO281" s="27"/>
      <c r="CKP281" s="27"/>
      <c r="CKQ281" s="27"/>
      <c r="CKR281" s="27"/>
      <c r="CKS281" s="27"/>
      <c r="CKT281" s="27"/>
      <c r="CKU281" s="27"/>
      <c r="CKV281" s="27"/>
      <c r="CKW281" s="27"/>
      <c r="CKX281" s="27"/>
      <c r="CKY281" s="27"/>
      <c r="CKZ281" s="27"/>
      <c r="CLA281" s="27"/>
      <c r="CLB281" s="27"/>
      <c r="CLC281" s="27"/>
      <c r="CLD281" s="27"/>
      <c r="CLE281" s="27"/>
      <c r="CLF281" s="27"/>
      <c r="CLG281" s="27"/>
      <c r="CLH281" s="27"/>
      <c r="CLI281" s="27"/>
      <c r="CLJ281" s="27"/>
      <c r="CLK281" s="27"/>
      <c r="CLL281" s="27"/>
      <c r="CLM281" s="27"/>
      <c r="CLN281" s="27"/>
      <c r="CLO281" s="27"/>
      <c r="CLP281" s="27"/>
      <c r="CLQ281" s="27"/>
      <c r="CLR281" s="27"/>
      <c r="CLS281" s="27"/>
      <c r="CLT281" s="27"/>
      <c r="CLU281" s="27"/>
      <c r="CLV281" s="27"/>
      <c r="CLW281" s="27"/>
      <c r="CLX281" s="27"/>
      <c r="CLY281" s="27"/>
      <c r="CLZ281" s="27"/>
      <c r="CMA281" s="27"/>
      <c r="CMB281" s="27"/>
      <c r="CMC281" s="27"/>
      <c r="CMD281" s="27"/>
      <c r="CME281" s="27"/>
      <c r="CMF281" s="27"/>
      <c r="CMG281" s="27"/>
      <c r="CMH281" s="27"/>
      <c r="CMI281" s="27"/>
      <c r="CMJ281" s="27"/>
      <c r="CMK281" s="27"/>
      <c r="CML281" s="27"/>
      <c r="CMM281" s="27"/>
      <c r="CMN281" s="27"/>
      <c r="CMO281" s="27"/>
      <c r="CMP281" s="27"/>
      <c r="CMQ281" s="27"/>
      <c r="CMR281" s="27"/>
      <c r="CMS281" s="27"/>
      <c r="CMT281" s="27"/>
      <c r="CMU281" s="27"/>
      <c r="CMV281" s="27"/>
      <c r="CMW281" s="27"/>
      <c r="CMX281" s="27"/>
      <c r="CMY281" s="27"/>
      <c r="CMZ281" s="27"/>
      <c r="CNA281" s="27"/>
      <c r="CNB281" s="27"/>
      <c r="CNC281" s="27"/>
      <c r="CND281" s="27"/>
      <c r="CNE281" s="27"/>
      <c r="CNF281" s="27"/>
      <c r="CNG281" s="27"/>
      <c r="CNH281" s="27"/>
      <c r="CNI281" s="27"/>
      <c r="CNJ281" s="27"/>
      <c r="CNK281" s="27"/>
      <c r="CNL281" s="27"/>
      <c r="CNM281" s="27"/>
      <c r="CNN281" s="27"/>
      <c r="CNO281" s="27"/>
      <c r="CNP281" s="27"/>
      <c r="CNQ281" s="27"/>
      <c r="CNR281" s="27"/>
      <c r="CNS281" s="27"/>
      <c r="CNT281" s="27"/>
      <c r="CNU281" s="27"/>
      <c r="CNV281" s="27"/>
      <c r="CNW281" s="27"/>
      <c r="CNX281" s="27"/>
      <c r="CNY281" s="27"/>
      <c r="CNZ281" s="27"/>
      <c r="COA281" s="27"/>
      <c r="COB281" s="27"/>
      <c r="COC281" s="27"/>
      <c r="COD281" s="27"/>
      <c r="COE281" s="27"/>
      <c r="COF281" s="27"/>
      <c r="COG281" s="27"/>
      <c r="COH281" s="27"/>
      <c r="COI281" s="27"/>
      <c r="COJ281" s="27"/>
      <c r="COK281" s="27"/>
      <c r="COL281" s="27"/>
      <c r="COM281" s="27"/>
      <c r="CON281" s="27"/>
      <c r="COO281" s="27"/>
      <c r="COP281" s="27"/>
      <c r="COQ281" s="27"/>
      <c r="COR281" s="27"/>
      <c r="COS281" s="27"/>
      <c r="COT281" s="27"/>
      <c r="COU281" s="27"/>
      <c r="COV281" s="27"/>
      <c r="COW281" s="27"/>
      <c r="COX281" s="27"/>
      <c r="COY281" s="27"/>
      <c r="COZ281" s="27"/>
      <c r="CPA281" s="27"/>
      <c r="CPB281" s="27"/>
      <c r="CPC281" s="27"/>
      <c r="CPD281" s="27"/>
      <c r="CPE281" s="27"/>
      <c r="CPF281" s="27"/>
      <c r="CPG281" s="27"/>
      <c r="CPH281" s="27"/>
      <c r="CPI281" s="27"/>
      <c r="CPJ281" s="27"/>
      <c r="CPK281" s="27"/>
      <c r="CPL281" s="27"/>
      <c r="CPM281" s="27"/>
      <c r="CPN281" s="27"/>
      <c r="CPO281" s="27"/>
      <c r="CPP281" s="27"/>
      <c r="CPQ281" s="27"/>
      <c r="CPR281" s="27"/>
      <c r="CPS281" s="27"/>
      <c r="CPT281" s="27"/>
      <c r="CPU281" s="27"/>
      <c r="CPV281" s="27"/>
      <c r="CPW281" s="27"/>
      <c r="CPX281" s="27"/>
      <c r="CPY281" s="27"/>
      <c r="CPZ281" s="27"/>
      <c r="CQA281" s="27"/>
      <c r="CQB281" s="27"/>
      <c r="CQC281" s="27"/>
      <c r="CQD281" s="27"/>
      <c r="CQE281" s="27"/>
      <c r="CQF281" s="27"/>
      <c r="CQG281" s="27"/>
      <c r="CQH281" s="27"/>
      <c r="CQI281" s="27"/>
      <c r="CQJ281" s="27"/>
      <c r="CQK281" s="27"/>
      <c r="CQL281" s="27"/>
      <c r="CQM281" s="27"/>
      <c r="CQN281" s="27"/>
      <c r="CQO281" s="27"/>
      <c r="CQP281" s="27"/>
      <c r="CQQ281" s="27"/>
      <c r="CQR281" s="27"/>
      <c r="CQS281" s="27"/>
      <c r="CQT281" s="27"/>
      <c r="CQU281" s="27"/>
      <c r="CQV281" s="27"/>
      <c r="CQW281" s="27"/>
      <c r="CQX281" s="27"/>
      <c r="CQY281" s="27"/>
      <c r="CQZ281" s="27"/>
      <c r="CRA281" s="27"/>
      <c r="CRB281" s="27"/>
      <c r="CRC281" s="27"/>
      <c r="CRD281" s="27"/>
      <c r="CRE281" s="27"/>
      <c r="CRF281" s="27"/>
      <c r="CRG281" s="27"/>
      <c r="CRH281" s="27"/>
      <c r="CRI281" s="27"/>
      <c r="CRJ281" s="27"/>
      <c r="CRK281" s="27"/>
      <c r="CRL281" s="27"/>
      <c r="CRM281" s="27"/>
      <c r="CRN281" s="27"/>
      <c r="CRO281" s="27"/>
      <c r="CRP281" s="27"/>
      <c r="CRQ281" s="27"/>
      <c r="CRR281" s="27"/>
      <c r="CRS281" s="27"/>
      <c r="CRT281" s="27"/>
      <c r="CRU281" s="27"/>
      <c r="CRV281" s="27"/>
      <c r="CRW281" s="27"/>
      <c r="CRX281" s="27"/>
      <c r="CRY281" s="27"/>
      <c r="CRZ281" s="27"/>
      <c r="CSA281" s="27"/>
      <c r="CSB281" s="27"/>
      <c r="CSC281" s="27"/>
      <c r="CSD281" s="27"/>
      <c r="CSE281" s="27"/>
      <c r="CSF281" s="27"/>
      <c r="CSG281" s="27"/>
      <c r="CSH281" s="27"/>
      <c r="CSI281" s="27"/>
      <c r="CSJ281" s="27"/>
      <c r="CSK281" s="27"/>
      <c r="CSL281" s="27"/>
      <c r="CSM281" s="27"/>
      <c r="CSN281" s="27"/>
      <c r="CSO281" s="27"/>
      <c r="CSP281" s="27"/>
      <c r="CSQ281" s="27"/>
      <c r="CSR281" s="27"/>
      <c r="CSS281" s="27"/>
      <c r="CST281" s="27"/>
      <c r="CSU281" s="27"/>
      <c r="CSV281" s="27"/>
      <c r="CSW281" s="27"/>
      <c r="CSX281" s="27"/>
      <c r="CSY281" s="27"/>
      <c r="CSZ281" s="27"/>
      <c r="CTA281" s="27"/>
      <c r="CTB281" s="27"/>
      <c r="CTC281" s="27"/>
      <c r="CTD281" s="27"/>
      <c r="CTE281" s="27"/>
      <c r="CTF281" s="27"/>
      <c r="CTG281" s="27"/>
      <c r="CTH281" s="27"/>
      <c r="CTI281" s="27"/>
      <c r="CTJ281" s="27"/>
      <c r="CTK281" s="27"/>
      <c r="CTL281" s="27"/>
      <c r="CTM281" s="27"/>
      <c r="CTN281" s="27"/>
      <c r="CTO281" s="27"/>
      <c r="CTP281" s="27"/>
      <c r="CTQ281" s="27"/>
      <c r="CTR281" s="27"/>
      <c r="CTS281" s="27"/>
      <c r="CTT281" s="27"/>
      <c r="CTU281" s="27"/>
      <c r="CTV281" s="27"/>
      <c r="CTW281" s="27"/>
      <c r="CTX281" s="27"/>
      <c r="CTY281" s="27"/>
      <c r="CTZ281" s="27"/>
      <c r="CUA281" s="27"/>
      <c r="CUB281" s="27"/>
      <c r="CUC281" s="27"/>
      <c r="CUD281" s="27"/>
      <c r="CUE281" s="27"/>
      <c r="CUF281" s="27"/>
      <c r="CUG281" s="27"/>
      <c r="CUH281" s="27"/>
      <c r="CUI281" s="27"/>
      <c r="CUJ281" s="27"/>
      <c r="CUK281" s="27"/>
      <c r="CUL281" s="27"/>
      <c r="CUM281" s="27"/>
      <c r="CUN281" s="27"/>
      <c r="CUO281" s="27"/>
      <c r="CUP281" s="27"/>
      <c r="CUQ281" s="27"/>
      <c r="CUR281" s="27"/>
      <c r="CUS281" s="27"/>
      <c r="CUT281" s="27"/>
      <c r="CUU281" s="27"/>
      <c r="CUV281" s="27"/>
      <c r="CUW281" s="27"/>
      <c r="CUX281" s="27"/>
      <c r="CUY281" s="27"/>
      <c r="CUZ281" s="27"/>
      <c r="CVA281" s="27"/>
      <c r="CVB281" s="27"/>
      <c r="CVC281" s="27"/>
      <c r="CVD281" s="27"/>
      <c r="CVE281" s="27"/>
      <c r="CVF281" s="27"/>
      <c r="CVG281" s="27"/>
      <c r="CVH281" s="27"/>
      <c r="CVI281" s="27"/>
      <c r="CVJ281" s="27"/>
      <c r="CVK281" s="27"/>
      <c r="CVL281" s="27"/>
      <c r="CVM281" s="27"/>
      <c r="CVN281" s="27"/>
      <c r="CVO281" s="27"/>
      <c r="CVP281" s="27"/>
      <c r="CVQ281" s="27"/>
      <c r="CVR281" s="27"/>
      <c r="CVS281" s="27"/>
      <c r="CVT281" s="27"/>
      <c r="CVU281" s="27"/>
      <c r="CVV281" s="27"/>
      <c r="CVW281" s="27"/>
      <c r="CVX281" s="27"/>
      <c r="CVY281" s="27"/>
      <c r="CVZ281" s="27"/>
      <c r="CWA281" s="27"/>
      <c r="CWB281" s="27"/>
      <c r="CWC281" s="27"/>
      <c r="CWD281" s="27"/>
      <c r="CWE281" s="27"/>
      <c r="CWF281" s="27"/>
      <c r="CWG281" s="27"/>
      <c r="CWH281" s="27"/>
      <c r="CWI281" s="27"/>
      <c r="CWJ281" s="27"/>
      <c r="CWK281" s="27"/>
      <c r="CWL281" s="27"/>
      <c r="CWM281" s="27"/>
      <c r="CWN281" s="27"/>
      <c r="CWO281" s="27"/>
      <c r="CWP281" s="27"/>
      <c r="CWQ281" s="27"/>
      <c r="CWR281" s="27"/>
      <c r="CWS281" s="27"/>
      <c r="CWT281" s="27"/>
      <c r="CWU281" s="27"/>
      <c r="CWV281" s="27"/>
      <c r="CWW281" s="27"/>
      <c r="CWX281" s="27"/>
      <c r="CWY281" s="27"/>
      <c r="CWZ281" s="27"/>
      <c r="CXA281" s="27"/>
      <c r="CXB281" s="27"/>
      <c r="CXC281" s="27"/>
      <c r="CXD281" s="27"/>
      <c r="CXE281" s="27"/>
      <c r="CXF281" s="27"/>
      <c r="CXG281" s="27"/>
      <c r="CXH281" s="27"/>
      <c r="CXI281" s="27"/>
      <c r="CXJ281" s="27"/>
      <c r="CXK281" s="27"/>
      <c r="CXL281" s="27"/>
      <c r="CXM281" s="27"/>
      <c r="CXN281" s="27"/>
      <c r="CXO281" s="27"/>
      <c r="CXP281" s="27"/>
      <c r="CXQ281" s="27"/>
      <c r="CXR281" s="27"/>
      <c r="CXS281" s="27"/>
      <c r="CXT281" s="27"/>
      <c r="CXU281" s="27"/>
      <c r="CXV281" s="27"/>
      <c r="CXW281" s="27"/>
      <c r="CXX281" s="27"/>
      <c r="CXY281" s="27"/>
      <c r="CXZ281" s="27"/>
      <c r="CYA281" s="27"/>
      <c r="CYB281" s="27"/>
      <c r="CYC281" s="27"/>
      <c r="CYD281" s="27"/>
      <c r="CYE281" s="27"/>
      <c r="CYF281" s="27"/>
      <c r="CYG281" s="27"/>
      <c r="CYH281" s="27"/>
      <c r="CYI281" s="27"/>
      <c r="CYJ281" s="27"/>
      <c r="CYK281" s="27"/>
      <c r="CYL281" s="27"/>
      <c r="CYM281" s="27"/>
      <c r="CYN281" s="27"/>
      <c r="CYO281" s="27"/>
      <c r="CYP281" s="27"/>
      <c r="CYQ281" s="27"/>
      <c r="CYR281" s="27"/>
      <c r="CYS281" s="27"/>
      <c r="CYT281" s="27"/>
      <c r="CYU281" s="27"/>
      <c r="CYV281" s="27"/>
      <c r="CYW281" s="27"/>
      <c r="CYX281" s="27"/>
      <c r="CYY281" s="27"/>
      <c r="CYZ281" s="27"/>
      <c r="CZA281" s="27"/>
      <c r="CZB281" s="27"/>
      <c r="CZC281" s="27"/>
      <c r="CZD281" s="27"/>
      <c r="CZE281" s="27"/>
      <c r="CZF281" s="27"/>
      <c r="CZG281" s="27"/>
      <c r="CZH281" s="27"/>
      <c r="CZI281" s="27"/>
      <c r="CZJ281" s="27"/>
      <c r="CZK281" s="27"/>
      <c r="CZL281" s="27"/>
      <c r="CZM281" s="27"/>
      <c r="CZN281" s="27"/>
      <c r="CZO281" s="27"/>
      <c r="CZP281" s="27"/>
      <c r="CZQ281" s="27"/>
      <c r="CZR281" s="27"/>
      <c r="CZS281" s="27"/>
      <c r="CZT281" s="27"/>
      <c r="CZU281" s="27"/>
      <c r="CZV281" s="27"/>
      <c r="CZW281" s="27"/>
      <c r="CZX281" s="27"/>
      <c r="CZY281" s="27"/>
      <c r="CZZ281" s="27"/>
      <c r="DAA281" s="27"/>
      <c r="DAB281" s="27"/>
      <c r="DAC281" s="27"/>
      <c r="DAD281" s="27"/>
      <c r="DAE281" s="27"/>
      <c r="DAF281" s="27"/>
      <c r="DAG281" s="27"/>
      <c r="DAH281" s="27"/>
      <c r="DAI281" s="27"/>
      <c r="DAJ281" s="27"/>
      <c r="DAK281" s="27"/>
      <c r="DAL281" s="27"/>
      <c r="DAM281" s="27"/>
      <c r="DAN281" s="27"/>
      <c r="DAO281" s="27"/>
      <c r="DAP281" s="27"/>
      <c r="DAQ281" s="27"/>
      <c r="DAR281" s="27"/>
      <c r="DAS281" s="27"/>
      <c r="DAT281" s="27"/>
      <c r="DAU281" s="27"/>
      <c r="DAV281" s="27"/>
      <c r="DAW281" s="27"/>
      <c r="DAX281" s="27"/>
      <c r="DAY281" s="27"/>
      <c r="DAZ281" s="27"/>
      <c r="DBA281" s="27"/>
      <c r="DBB281" s="27"/>
      <c r="DBC281" s="27"/>
      <c r="DBD281" s="27"/>
      <c r="DBE281" s="27"/>
      <c r="DBF281" s="27"/>
      <c r="DBG281" s="27"/>
      <c r="DBH281" s="27"/>
      <c r="DBI281" s="27"/>
      <c r="DBJ281" s="27"/>
      <c r="DBK281" s="27"/>
      <c r="DBL281" s="27"/>
      <c r="DBM281" s="27"/>
      <c r="DBN281" s="27"/>
      <c r="DBO281" s="27"/>
      <c r="DBP281" s="27"/>
      <c r="DBQ281" s="27"/>
      <c r="DBR281" s="27"/>
      <c r="DBS281" s="27"/>
      <c r="DBT281" s="27"/>
      <c r="DBU281" s="27"/>
      <c r="DBV281" s="27"/>
      <c r="DBW281" s="27"/>
      <c r="DBX281" s="27"/>
      <c r="DBY281" s="27"/>
      <c r="DBZ281" s="27"/>
      <c r="DCA281" s="27"/>
      <c r="DCB281" s="27"/>
      <c r="DCC281" s="27"/>
      <c r="DCD281" s="27"/>
      <c r="DCE281" s="27"/>
      <c r="DCF281" s="27"/>
      <c r="DCG281" s="27"/>
      <c r="DCH281" s="27"/>
      <c r="DCI281" s="27"/>
      <c r="DCJ281" s="27"/>
      <c r="DCK281" s="27"/>
      <c r="DCL281" s="27"/>
      <c r="DCM281" s="27"/>
      <c r="DCN281" s="27"/>
      <c r="DCO281" s="27"/>
      <c r="DCP281" s="27"/>
      <c r="DCQ281" s="27"/>
      <c r="DCR281" s="27"/>
      <c r="DCS281" s="27"/>
      <c r="DCT281" s="27"/>
      <c r="DCU281" s="27"/>
      <c r="DCV281" s="27"/>
      <c r="DCW281" s="27"/>
      <c r="DCX281" s="27"/>
      <c r="DCY281" s="27"/>
      <c r="DCZ281" s="27"/>
      <c r="DDA281" s="27"/>
      <c r="DDB281" s="27"/>
      <c r="DDC281" s="27"/>
      <c r="DDD281" s="27"/>
      <c r="DDE281" s="27"/>
      <c r="DDF281" s="27"/>
      <c r="DDG281" s="27"/>
      <c r="DDH281" s="27"/>
      <c r="DDI281" s="27"/>
      <c r="DDJ281" s="27"/>
      <c r="DDK281" s="27"/>
      <c r="DDL281" s="27"/>
      <c r="DDM281" s="27"/>
      <c r="DDN281" s="27"/>
      <c r="DDO281" s="27"/>
      <c r="DDP281" s="27"/>
      <c r="DDQ281" s="27"/>
      <c r="DDR281" s="27"/>
      <c r="DDS281" s="27"/>
      <c r="DDT281" s="27"/>
      <c r="DDU281" s="27"/>
      <c r="DDV281" s="27"/>
      <c r="DDW281" s="27"/>
      <c r="DDX281" s="27"/>
      <c r="DDY281" s="27"/>
      <c r="DDZ281" s="27"/>
      <c r="DEA281" s="27"/>
      <c r="DEB281" s="27"/>
      <c r="DEC281" s="27"/>
      <c r="DED281" s="27"/>
      <c r="DEE281" s="27"/>
      <c r="DEF281" s="27"/>
      <c r="DEG281" s="27"/>
      <c r="DEH281" s="27"/>
      <c r="DEI281" s="27"/>
      <c r="DEJ281" s="27"/>
      <c r="DEK281" s="27"/>
      <c r="DEL281" s="27"/>
      <c r="DEM281" s="27"/>
      <c r="DEN281" s="27"/>
      <c r="DEO281" s="27"/>
      <c r="DEP281" s="27"/>
      <c r="DEQ281" s="27"/>
      <c r="DER281" s="27"/>
      <c r="DES281" s="27"/>
      <c r="DET281" s="27"/>
      <c r="DEU281" s="27"/>
      <c r="DEV281" s="27"/>
      <c r="DEW281" s="27"/>
      <c r="DEX281" s="27"/>
      <c r="DEY281" s="27"/>
      <c r="DEZ281" s="27"/>
      <c r="DFA281" s="27"/>
      <c r="DFB281" s="27"/>
      <c r="DFC281" s="27"/>
      <c r="DFD281" s="27"/>
      <c r="DFE281" s="27"/>
      <c r="DFF281" s="27"/>
      <c r="DFG281" s="27"/>
      <c r="DFH281" s="27"/>
      <c r="DFI281" s="27"/>
      <c r="DFJ281" s="27"/>
      <c r="DFK281" s="27"/>
      <c r="DFL281" s="27"/>
      <c r="DFM281" s="27"/>
      <c r="DFN281" s="27"/>
      <c r="DFO281" s="27"/>
      <c r="DFP281" s="27"/>
      <c r="DFQ281" s="27"/>
      <c r="DFR281" s="27"/>
      <c r="DFS281" s="27"/>
      <c r="DFT281" s="27"/>
      <c r="DFU281" s="27"/>
      <c r="DFV281" s="27"/>
      <c r="DFW281" s="27"/>
      <c r="DFX281" s="27"/>
      <c r="DFY281" s="27"/>
      <c r="DFZ281" s="27"/>
      <c r="DGA281" s="27"/>
      <c r="DGB281" s="27"/>
      <c r="DGC281" s="27"/>
      <c r="DGD281" s="27"/>
      <c r="DGE281" s="27"/>
      <c r="DGF281" s="27"/>
      <c r="DGG281" s="27"/>
      <c r="DGH281" s="27"/>
      <c r="DGI281" s="27"/>
      <c r="DGJ281" s="27"/>
      <c r="DGK281" s="27"/>
      <c r="DGL281" s="27"/>
      <c r="DGM281" s="27"/>
      <c r="DGN281" s="27"/>
      <c r="DGO281" s="27"/>
      <c r="DGP281" s="27"/>
      <c r="DGQ281" s="27"/>
      <c r="DGR281" s="27"/>
      <c r="DGS281" s="27"/>
      <c r="DGT281" s="27"/>
      <c r="DGU281" s="27"/>
      <c r="DGV281" s="27"/>
      <c r="DGW281" s="27"/>
      <c r="DGX281" s="27"/>
      <c r="DGY281" s="27"/>
      <c r="DGZ281" s="27"/>
      <c r="DHA281" s="27"/>
      <c r="DHB281" s="27"/>
      <c r="DHC281" s="27"/>
      <c r="DHD281" s="27"/>
      <c r="DHE281" s="27"/>
      <c r="DHF281" s="27"/>
      <c r="DHG281" s="27"/>
      <c r="DHH281" s="27"/>
      <c r="DHI281" s="27"/>
      <c r="DHJ281" s="27"/>
      <c r="DHK281" s="27"/>
      <c r="DHL281" s="27"/>
      <c r="DHM281" s="27"/>
      <c r="DHN281" s="27"/>
      <c r="DHO281" s="27"/>
      <c r="DHP281" s="27"/>
      <c r="DHQ281" s="27"/>
      <c r="DHR281" s="27"/>
      <c r="DHS281" s="27"/>
      <c r="DHT281" s="27"/>
      <c r="DHU281" s="27"/>
      <c r="DHV281" s="27"/>
      <c r="DHW281" s="27"/>
      <c r="DHX281" s="27"/>
      <c r="DHY281" s="27"/>
      <c r="DHZ281" s="27"/>
      <c r="DIA281" s="27"/>
      <c r="DIB281" s="27"/>
      <c r="DIC281" s="27"/>
      <c r="DID281" s="27"/>
      <c r="DIE281" s="27"/>
      <c r="DIF281" s="27"/>
      <c r="DIG281" s="27"/>
      <c r="DIH281" s="27"/>
      <c r="DII281" s="27"/>
      <c r="DIJ281" s="27"/>
      <c r="DIK281" s="27"/>
      <c r="DIL281" s="27"/>
      <c r="DIM281" s="27"/>
      <c r="DIN281" s="27"/>
      <c r="DIO281" s="27"/>
      <c r="DIP281" s="27"/>
      <c r="DIQ281" s="27"/>
      <c r="DIR281" s="27"/>
      <c r="DIS281" s="27"/>
      <c r="DIT281" s="27"/>
      <c r="DIU281" s="27"/>
      <c r="DIV281" s="27"/>
      <c r="DIW281" s="27"/>
      <c r="DIX281" s="27"/>
      <c r="DIY281" s="27"/>
      <c r="DIZ281" s="27"/>
      <c r="DJA281" s="27"/>
      <c r="DJB281" s="27"/>
      <c r="DJC281" s="27"/>
      <c r="DJD281" s="27"/>
      <c r="DJE281" s="27"/>
      <c r="DJF281" s="27"/>
      <c r="DJG281" s="27"/>
      <c r="DJH281" s="27"/>
      <c r="DJI281" s="27"/>
      <c r="DJJ281" s="27"/>
      <c r="DJK281" s="27"/>
      <c r="DJL281" s="27"/>
      <c r="DJM281" s="27"/>
      <c r="DJN281" s="27"/>
      <c r="DJO281" s="27"/>
      <c r="DJP281" s="27"/>
      <c r="DJQ281" s="27"/>
      <c r="DJR281" s="27"/>
      <c r="DJS281" s="27"/>
      <c r="DJT281" s="27"/>
      <c r="DJU281" s="27"/>
      <c r="DJV281" s="27"/>
      <c r="DJW281" s="27"/>
      <c r="DJX281" s="27"/>
      <c r="DJY281" s="27"/>
      <c r="DJZ281" s="27"/>
      <c r="DKA281" s="27"/>
      <c r="DKB281" s="27"/>
      <c r="DKC281" s="27"/>
      <c r="DKD281" s="27"/>
      <c r="DKE281" s="27"/>
      <c r="DKF281" s="27"/>
      <c r="DKG281" s="27"/>
      <c r="DKH281" s="27"/>
      <c r="DKI281" s="27"/>
      <c r="DKJ281" s="27"/>
      <c r="DKK281" s="27"/>
      <c r="DKL281" s="27"/>
      <c r="DKM281" s="27"/>
      <c r="DKN281" s="27"/>
      <c r="DKO281" s="27"/>
      <c r="DKP281" s="27"/>
      <c r="DKQ281" s="27"/>
      <c r="DKR281" s="27"/>
      <c r="DKS281" s="27"/>
      <c r="DKT281" s="27"/>
      <c r="DKU281" s="27"/>
      <c r="DKV281" s="27"/>
      <c r="DKW281" s="27"/>
      <c r="DKX281" s="27"/>
      <c r="DKY281" s="27"/>
      <c r="DKZ281" s="27"/>
      <c r="DLA281" s="27"/>
      <c r="DLB281" s="27"/>
      <c r="DLC281" s="27"/>
      <c r="DLD281" s="27"/>
      <c r="DLE281" s="27"/>
      <c r="DLF281" s="27"/>
      <c r="DLG281" s="27"/>
      <c r="DLH281" s="27"/>
      <c r="DLI281" s="27"/>
      <c r="DLJ281" s="27"/>
      <c r="DLK281" s="27"/>
      <c r="DLL281" s="27"/>
      <c r="DLM281" s="27"/>
      <c r="DLN281" s="27"/>
      <c r="DLO281" s="27"/>
      <c r="DLP281" s="27"/>
      <c r="DLQ281" s="27"/>
      <c r="DLR281" s="27"/>
      <c r="DLS281" s="27"/>
      <c r="DLT281" s="27"/>
      <c r="DLU281" s="27"/>
      <c r="DLV281" s="27"/>
      <c r="DLW281" s="27"/>
      <c r="DLX281" s="27"/>
      <c r="DLY281" s="27"/>
      <c r="DLZ281" s="27"/>
      <c r="DMA281" s="27"/>
      <c r="DMB281" s="27"/>
      <c r="DMC281" s="27"/>
      <c r="DMD281" s="27"/>
      <c r="DME281" s="27"/>
      <c r="DMF281" s="27"/>
      <c r="DMG281" s="27"/>
      <c r="DMH281" s="27"/>
      <c r="DMI281" s="27"/>
      <c r="DMJ281" s="27"/>
      <c r="DMK281" s="27"/>
      <c r="DML281" s="27"/>
      <c r="DMM281" s="27"/>
      <c r="DMN281" s="27"/>
      <c r="DMO281" s="27"/>
      <c r="DMP281" s="27"/>
      <c r="DMQ281" s="27"/>
      <c r="DMR281" s="27"/>
      <c r="DMS281" s="27"/>
      <c r="DMT281" s="27"/>
      <c r="DMU281" s="27"/>
      <c r="DMV281" s="27"/>
      <c r="DMW281" s="27"/>
      <c r="DMX281" s="27"/>
      <c r="DMY281" s="27"/>
      <c r="DMZ281" s="27"/>
      <c r="DNA281" s="27"/>
      <c r="DNB281" s="27"/>
      <c r="DNC281" s="27"/>
      <c r="DND281" s="27"/>
      <c r="DNE281" s="27"/>
      <c r="DNF281" s="27"/>
      <c r="DNG281" s="27"/>
      <c r="DNH281" s="27"/>
      <c r="DNI281" s="27"/>
      <c r="DNJ281" s="27"/>
      <c r="DNK281" s="27"/>
      <c r="DNL281" s="27"/>
      <c r="DNM281" s="27"/>
      <c r="DNN281" s="27"/>
      <c r="DNO281" s="27"/>
      <c r="DNP281" s="27"/>
      <c r="DNQ281" s="27"/>
      <c r="DNR281" s="27"/>
      <c r="DNS281" s="27"/>
      <c r="DNT281" s="27"/>
      <c r="DNU281" s="27"/>
      <c r="DNV281" s="27"/>
      <c r="DNW281" s="27"/>
      <c r="DNX281" s="27"/>
      <c r="DNY281" s="27"/>
      <c r="DNZ281" s="27"/>
      <c r="DOA281" s="27"/>
      <c r="DOB281" s="27"/>
      <c r="DOC281" s="27"/>
      <c r="DOD281" s="27"/>
      <c r="DOE281" s="27"/>
      <c r="DOF281" s="27"/>
      <c r="DOG281" s="27"/>
      <c r="DOH281" s="27"/>
      <c r="DOI281" s="27"/>
      <c r="DOJ281" s="27"/>
      <c r="DOK281" s="27"/>
      <c r="DOL281" s="27"/>
      <c r="DOM281" s="27"/>
      <c r="DON281" s="27"/>
      <c r="DOO281" s="27"/>
      <c r="DOP281" s="27"/>
      <c r="DOQ281" s="27"/>
      <c r="DOR281" s="27"/>
      <c r="DOS281" s="27"/>
      <c r="DOT281" s="27"/>
      <c r="DOU281" s="27"/>
      <c r="DOV281" s="27"/>
      <c r="DOW281" s="27"/>
      <c r="DOX281" s="27"/>
      <c r="DOY281" s="27"/>
      <c r="DOZ281" s="27"/>
      <c r="DPA281" s="27"/>
      <c r="DPB281" s="27"/>
      <c r="DPC281" s="27"/>
      <c r="DPD281" s="27"/>
      <c r="DPE281" s="27"/>
      <c r="DPF281" s="27"/>
      <c r="DPG281" s="27"/>
      <c r="DPH281" s="27"/>
      <c r="DPI281" s="27"/>
      <c r="DPJ281" s="27"/>
      <c r="DPK281" s="27"/>
      <c r="DPL281" s="27"/>
      <c r="DPM281" s="27"/>
      <c r="DPN281" s="27"/>
      <c r="DPO281" s="27"/>
      <c r="DPP281" s="27"/>
      <c r="DPQ281" s="27"/>
      <c r="DPR281" s="27"/>
      <c r="DPS281" s="27"/>
      <c r="DPT281" s="27"/>
      <c r="DPU281" s="27"/>
      <c r="DPV281" s="27"/>
      <c r="DPW281" s="27"/>
      <c r="DPX281" s="27"/>
      <c r="DPY281" s="27"/>
      <c r="DPZ281" s="27"/>
      <c r="DQA281" s="27"/>
      <c r="DQB281" s="27"/>
      <c r="DQC281" s="27"/>
      <c r="DQD281" s="27"/>
      <c r="DQE281" s="27"/>
      <c r="DQF281" s="27"/>
      <c r="DQG281" s="27"/>
      <c r="DQH281" s="27"/>
      <c r="DQI281" s="27"/>
      <c r="DQJ281" s="27"/>
      <c r="DQK281" s="27"/>
      <c r="DQL281" s="27"/>
      <c r="DQM281" s="27"/>
      <c r="DQN281" s="27"/>
      <c r="DQO281" s="27"/>
      <c r="DQP281" s="27"/>
      <c r="DQQ281" s="27"/>
      <c r="DQR281" s="27"/>
      <c r="DQS281" s="27"/>
      <c r="DQT281" s="27"/>
      <c r="DQU281" s="27"/>
      <c r="DQV281" s="27"/>
      <c r="DQW281" s="27"/>
      <c r="DQX281" s="27"/>
      <c r="DQY281" s="27"/>
      <c r="DQZ281" s="27"/>
      <c r="DRA281" s="27"/>
      <c r="DRB281" s="27"/>
      <c r="DRC281" s="27"/>
      <c r="DRD281" s="27"/>
      <c r="DRE281" s="27"/>
      <c r="DRF281" s="27"/>
      <c r="DRG281" s="27"/>
      <c r="DRH281" s="27"/>
      <c r="DRI281" s="27"/>
      <c r="DRJ281" s="27"/>
      <c r="DRK281" s="27"/>
      <c r="DRL281" s="27"/>
      <c r="DRM281" s="27"/>
      <c r="DRN281" s="27"/>
      <c r="DRO281" s="27"/>
      <c r="DRP281" s="27"/>
      <c r="DRQ281" s="27"/>
      <c r="DRR281" s="27"/>
      <c r="DRS281" s="27"/>
      <c r="DRT281" s="27"/>
      <c r="DRU281" s="27"/>
      <c r="DRV281" s="27"/>
      <c r="DRW281" s="27"/>
      <c r="DRX281" s="27"/>
      <c r="DRY281" s="27"/>
      <c r="DRZ281" s="27"/>
      <c r="DSA281" s="27"/>
      <c r="DSB281" s="27"/>
      <c r="DSC281" s="27"/>
      <c r="DSD281" s="27"/>
      <c r="DSE281" s="27"/>
      <c r="DSF281" s="27"/>
      <c r="DSG281" s="27"/>
      <c r="DSH281" s="27"/>
      <c r="DSI281" s="27"/>
      <c r="DSJ281" s="27"/>
      <c r="DSK281" s="27"/>
      <c r="DSL281" s="27"/>
      <c r="DSM281" s="27"/>
      <c r="DSN281" s="27"/>
      <c r="DSO281" s="27"/>
      <c r="DSP281" s="27"/>
      <c r="DSQ281" s="27"/>
      <c r="DSR281" s="27"/>
      <c r="DSS281" s="27"/>
      <c r="DST281" s="27"/>
      <c r="DSU281" s="27"/>
      <c r="DSV281" s="27"/>
      <c r="DSW281" s="27"/>
      <c r="DSX281" s="27"/>
      <c r="DSY281" s="27"/>
      <c r="DSZ281" s="27"/>
      <c r="DTA281" s="27"/>
      <c r="DTB281" s="27"/>
      <c r="DTC281" s="27"/>
      <c r="DTD281" s="27"/>
      <c r="DTE281" s="27"/>
      <c r="DTF281" s="27"/>
      <c r="DTG281" s="27"/>
      <c r="DTH281" s="27"/>
      <c r="DTI281" s="27"/>
      <c r="DTJ281" s="27"/>
      <c r="DTK281" s="27"/>
      <c r="DTL281" s="27"/>
      <c r="DTM281" s="27"/>
      <c r="DTN281" s="27"/>
      <c r="DTO281" s="27"/>
      <c r="DTP281" s="27"/>
      <c r="DTQ281" s="27"/>
      <c r="DTR281" s="27"/>
      <c r="DTS281" s="27"/>
      <c r="DTT281" s="27"/>
      <c r="DTU281" s="27"/>
      <c r="DTV281" s="27"/>
      <c r="DTW281" s="27"/>
      <c r="DTX281" s="27"/>
      <c r="DTY281" s="27"/>
      <c r="DTZ281" s="27"/>
      <c r="DUA281" s="27"/>
      <c r="DUB281" s="27"/>
      <c r="DUC281" s="27"/>
      <c r="DUD281" s="27"/>
      <c r="DUE281" s="27"/>
      <c r="DUF281" s="27"/>
      <c r="DUG281" s="27"/>
      <c r="DUH281" s="27"/>
      <c r="DUI281" s="27"/>
      <c r="DUJ281" s="27"/>
      <c r="DUK281" s="27"/>
      <c r="DUL281" s="27"/>
      <c r="DUM281" s="27"/>
      <c r="DUN281" s="27"/>
      <c r="DUO281" s="27"/>
      <c r="DUP281" s="27"/>
      <c r="DUQ281" s="27"/>
      <c r="DUR281" s="27"/>
      <c r="DUS281" s="27"/>
      <c r="DUT281" s="27"/>
      <c r="DUU281" s="27"/>
      <c r="DUV281" s="27"/>
      <c r="DUW281" s="27"/>
      <c r="DUX281" s="27"/>
      <c r="DUY281" s="27"/>
      <c r="DUZ281" s="27"/>
      <c r="DVA281" s="27"/>
      <c r="DVB281" s="27"/>
      <c r="DVC281" s="27"/>
      <c r="DVD281" s="27"/>
      <c r="DVE281" s="27"/>
      <c r="DVF281" s="27"/>
      <c r="DVG281" s="27"/>
      <c r="DVH281" s="27"/>
      <c r="DVI281" s="27"/>
      <c r="DVJ281" s="27"/>
      <c r="DVK281" s="27"/>
      <c r="DVL281" s="27"/>
      <c r="DVM281" s="27"/>
      <c r="DVN281" s="27"/>
      <c r="DVO281" s="27"/>
      <c r="DVP281" s="27"/>
      <c r="DVQ281" s="27"/>
      <c r="DVR281" s="27"/>
      <c r="DVS281" s="27"/>
      <c r="DVT281" s="27"/>
      <c r="DVU281" s="27"/>
      <c r="DVV281" s="27"/>
      <c r="DVW281" s="27"/>
      <c r="DVX281" s="27"/>
      <c r="DVY281" s="27"/>
      <c r="DVZ281" s="27"/>
      <c r="DWA281" s="27"/>
      <c r="DWB281" s="27"/>
      <c r="DWC281" s="27"/>
      <c r="DWD281" s="27"/>
      <c r="DWE281" s="27"/>
      <c r="DWF281" s="27"/>
      <c r="DWG281" s="27"/>
      <c r="DWH281" s="27"/>
      <c r="DWI281" s="27"/>
      <c r="DWJ281" s="27"/>
      <c r="DWK281" s="27"/>
      <c r="DWL281" s="27"/>
      <c r="DWM281" s="27"/>
      <c r="DWN281" s="27"/>
      <c r="DWO281" s="27"/>
      <c r="DWP281" s="27"/>
      <c r="DWQ281" s="27"/>
      <c r="DWR281" s="27"/>
      <c r="DWS281" s="27"/>
      <c r="DWT281" s="27"/>
      <c r="DWU281" s="27"/>
      <c r="DWV281" s="27"/>
      <c r="DWW281" s="27"/>
      <c r="DWX281" s="27"/>
      <c r="DWY281" s="27"/>
      <c r="DWZ281" s="27"/>
      <c r="DXA281" s="27"/>
      <c r="DXB281" s="27"/>
      <c r="DXC281" s="27"/>
      <c r="DXD281" s="27"/>
      <c r="DXE281" s="27"/>
      <c r="DXF281" s="27"/>
      <c r="DXG281" s="27"/>
      <c r="DXH281" s="27"/>
      <c r="DXI281" s="27"/>
      <c r="DXJ281" s="27"/>
      <c r="DXK281" s="27"/>
      <c r="DXL281" s="27"/>
      <c r="DXM281" s="27"/>
      <c r="DXN281" s="27"/>
      <c r="DXO281" s="27"/>
      <c r="DXP281" s="27"/>
      <c r="DXQ281" s="27"/>
      <c r="DXR281" s="27"/>
      <c r="DXS281" s="27"/>
      <c r="DXT281" s="27"/>
      <c r="DXU281" s="27"/>
      <c r="DXV281" s="27"/>
      <c r="DXW281" s="27"/>
      <c r="DXX281" s="27"/>
      <c r="DXY281" s="27"/>
      <c r="DXZ281" s="27"/>
      <c r="DYA281" s="27"/>
      <c r="DYB281" s="27"/>
      <c r="DYC281" s="27"/>
      <c r="DYD281" s="27"/>
      <c r="DYE281" s="27"/>
      <c r="DYF281" s="27"/>
      <c r="DYG281" s="27"/>
      <c r="DYH281" s="27"/>
      <c r="DYI281" s="27"/>
      <c r="DYJ281" s="27"/>
      <c r="DYK281" s="27"/>
      <c r="DYL281" s="27"/>
      <c r="DYM281" s="27"/>
      <c r="DYN281" s="27"/>
      <c r="DYO281" s="27"/>
      <c r="DYP281" s="27"/>
      <c r="DYQ281" s="27"/>
      <c r="DYR281" s="27"/>
      <c r="DYS281" s="27"/>
      <c r="DYT281" s="27"/>
      <c r="DYU281" s="27"/>
      <c r="DYV281" s="27"/>
      <c r="DYW281" s="27"/>
      <c r="DYX281" s="27"/>
      <c r="DYY281" s="27"/>
      <c r="DYZ281" s="27"/>
      <c r="DZA281" s="27"/>
      <c r="DZB281" s="27"/>
      <c r="DZC281" s="27"/>
      <c r="DZD281" s="27"/>
      <c r="DZE281" s="27"/>
      <c r="DZF281" s="27"/>
      <c r="DZG281" s="27"/>
      <c r="DZH281" s="27"/>
      <c r="DZI281" s="27"/>
      <c r="DZJ281" s="27"/>
      <c r="DZK281" s="27"/>
      <c r="DZL281" s="27"/>
      <c r="DZM281" s="27"/>
      <c r="DZN281" s="27"/>
      <c r="DZO281" s="27"/>
      <c r="DZP281" s="27"/>
      <c r="DZQ281" s="27"/>
      <c r="DZR281" s="27"/>
      <c r="DZS281" s="27"/>
      <c r="DZT281" s="27"/>
      <c r="DZU281" s="27"/>
      <c r="DZV281" s="27"/>
      <c r="DZW281" s="27"/>
      <c r="DZX281" s="27"/>
      <c r="DZY281" s="27"/>
      <c r="DZZ281" s="27"/>
      <c r="EAA281" s="27"/>
      <c r="EAB281" s="27"/>
      <c r="EAC281" s="27"/>
      <c r="EAD281" s="27"/>
      <c r="EAE281" s="27"/>
      <c r="EAF281" s="27"/>
      <c r="EAG281" s="27"/>
      <c r="EAH281" s="27"/>
      <c r="EAI281" s="27"/>
      <c r="EAJ281" s="27"/>
      <c r="EAK281" s="27"/>
      <c r="EAL281" s="27"/>
      <c r="EAM281" s="27"/>
      <c r="EAN281" s="27"/>
      <c r="EAO281" s="27"/>
      <c r="EAP281" s="27"/>
      <c r="EAQ281" s="27"/>
      <c r="EAR281" s="27"/>
      <c r="EAS281" s="27"/>
      <c r="EAT281" s="27"/>
      <c r="EAU281" s="27"/>
      <c r="EAV281" s="27"/>
      <c r="EAW281" s="27"/>
      <c r="EAX281" s="27"/>
      <c r="EAY281" s="27"/>
      <c r="EAZ281" s="27"/>
      <c r="EBA281" s="27"/>
      <c r="EBB281" s="27"/>
      <c r="EBC281" s="27"/>
      <c r="EBD281" s="27"/>
      <c r="EBE281" s="27"/>
      <c r="EBF281" s="27"/>
      <c r="EBG281" s="27"/>
      <c r="EBH281" s="27"/>
      <c r="EBI281" s="27"/>
      <c r="EBJ281" s="27"/>
      <c r="EBK281" s="27"/>
      <c r="EBL281" s="27"/>
      <c r="EBM281" s="27"/>
      <c r="EBN281" s="27"/>
      <c r="EBO281" s="27"/>
      <c r="EBP281" s="27"/>
      <c r="EBQ281" s="27"/>
      <c r="EBR281" s="27"/>
      <c r="EBS281" s="27"/>
      <c r="EBT281" s="27"/>
      <c r="EBU281" s="27"/>
      <c r="EBV281" s="27"/>
      <c r="EBW281" s="27"/>
      <c r="EBX281" s="27"/>
      <c r="EBY281" s="27"/>
      <c r="EBZ281" s="27"/>
      <c r="ECA281" s="27"/>
      <c r="ECB281" s="27"/>
      <c r="ECC281" s="27"/>
      <c r="ECD281" s="27"/>
      <c r="ECE281" s="27"/>
      <c r="ECF281" s="27"/>
      <c r="ECG281" s="27"/>
      <c r="ECH281" s="27"/>
      <c r="ECI281" s="27"/>
      <c r="ECJ281" s="27"/>
      <c r="ECK281" s="27"/>
      <c r="ECL281" s="27"/>
      <c r="ECM281" s="27"/>
      <c r="ECN281" s="27"/>
      <c r="ECO281" s="27"/>
      <c r="ECP281" s="27"/>
      <c r="ECQ281" s="27"/>
      <c r="ECR281" s="27"/>
      <c r="ECS281" s="27"/>
      <c r="ECT281" s="27"/>
      <c r="ECU281" s="27"/>
      <c r="ECV281" s="27"/>
      <c r="ECW281" s="27"/>
      <c r="ECX281" s="27"/>
      <c r="ECY281" s="27"/>
      <c r="ECZ281" s="27"/>
      <c r="EDA281" s="27"/>
      <c r="EDB281" s="27"/>
      <c r="EDC281" s="27"/>
      <c r="EDD281" s="27"/>
      <c r="EDE281" s="27"/>
      <c r="EDF281" s="27"/>
      <c r="EDG281" s="27"/>
      <c r="EDH281" s="27"/>
      <c r="EDI281" s="27"/>
      <c r="EDJ281" s="27"/>
      <c r="EDK281" s="27"/>
      <c r="EDL281" s="27"/>
      <c r="EDM281" s="27"/>
      <c r="EDN281" s="27"/>
      <c r="EDO281" s="27"/>
      <c r="EDP281" s="27"/>
      <c r="EDQ281" s="27"/>
      <c r="EDR281" s="27"/>
      <c r="EDS281" s="27"/>
      <c r="EDT281" s="27"/>
      <c r="EDU281" s="27"/>
      <c r="EDV281" s="27"/>
      <c r="EDW281" s="27"/>
      <c r="EDX281" s="27"/>
      <c r="EDY281" s="27"/>
      <c r="EDZ281" s="27"/>
      <c r="EEA281" s="27"/>
      <c r="EEB281" s="27"/>
      <c r="EEC281" s="27"/>
      <c r="EED281" s="27"/>
      <c r="EEE281" s="27"/>
      <c r="EEF281" s="27"/>
      <c r="EEG281" s="27"/>
      <c r="EEH281" s="27"/>
      <c r="EEI281" s="27"/>
      <c r="EEJ281" s="27"/>
      <c r="EEK281" s="27"/>
      <c r="EEL281" s="27"/>
      <c r="EEM281" s="27"/>
      <c r="EEN281" s="27"/>
      <c r="EEO281" s="27"/>
      <c r="EEP281" s="27"/>
      <c r="EEQ281" s="27"/>
      <c r="EER281" s="27"/>
      <c r="EES281" s="27"/>
      <c r="EET281" s="27"/>
      <c r="EEU281" s="27"/>
      <c r="EEV281" s="27"/>
      <c r="EEW281" s="27"/>
      <c r="EEX281" s="27"/>
      <c r="EEY281" s="27"/>
      <c r="EEZ281" s="27"/>
      <c r="EFA281" s="27"/>
      <c r="EFB281" s="27"/>
      <c r="EFC281" s="27"/>
      <c r="EFD281" s="27"/>
      <c r="EFE281" s="27"/>
      <c r="EFF281" s="27"/>
      <c r="EFG281" s="27"/>
      <c r="EFH281" s="27"/>
      <c r="EFI281" s="27"/>
      <c r="EFJ281" s="27"/>
      <c r="EFK281" s="27"/>
      <c r="EFL281" s="27"/>
      <c r="EFM281" s="27"/>
      <c r="EFN281" s="27"/>
      <c r="EFO281" s="27"/>
      <c r="EFP281" s="27"/>
      <c r="EFQ281" s="27"/>
      <c r="EFR281" s="27"/>
      <c r="EFS281" s="27"/>
      <c r="EFT281" s="27"/>
      <c r="EFU281" s="27"/>
      <c r="EFV281" s="27"/>
      <c r="EFW281" s="27"/>
      <c r="EFX281" s="27"/>
      <c r="EFY281" s="27"/>
      <c r="EFZ281" s="27"/>
      <c r="EGA281" s="27"/>
      <c r="EGB281" s="27"/>
      <c r="EGC281" s="27"/>
      <c r="EGD281" s="27"/>
      <c r="EGE281" s="27"/>
      <c r="EGF281" s="27"/>
      <c r="EGG281" s="27"/>
      <c r="EGH281" s="27"/>
      <c r="EGI281" s="27"/>
      <c r="EGJ281" s="27"/>
      <c r="EGK281" s="27"/>
      <c r="EGL281" s="27"/>
      <c r="EGM281" s="27"/>
      <c r="EGN281" s="27"/>
      <c r="EGO281" s="27"/>
      <c r="EGP281" s="27"/>
      <c r="EGQ281" s="27"/>
      <c r="EGR281" s="27"/>
      <c r="EGS281" s="27"/>
      <c r="EGT281" s="27"/>
      <c r="EGU281" s="27"/>
      <c r="EGV281" s="27"/>
      <c r="EGW281" s="27"/>
      <c r="EGX281" s="27"/>
      <c r="EGY281" s="27"/>
      <c r="EGZ281" s="27"/>
      <c r="EHA281" s="27"/>
      <c r="EHB281" s="27"/>
      <c r="EHC281" s="27"/>
      <c r="EHD281" s="27"/>
      <c r="EHE281" s="27"/>
      <c r="EHF281" s="27"/>
      <c r="EHG281" s="27"/>
      <c r="EHH281" s="27"/>
      <c r="EHI281" s="27"/>
      <c r="EHJ281" s="27"/>
      <c r="EHK281" s="27"/>
      <c r="EHL281" s="27"/>
      <c r="EHM281" s="27"/>
      <c r="EHN281" s="27"/>
      <c r="EHO281" s="27"/>
      <c r="EHP281" s="27"/>
      <c r="EHQ281" s="27"/>
      <c r="EHR281" s="27"/>
      <c r="EHS281" s="27"/>
      <c r="EHT281" s="27"/>
      <c r="EHU281" s="27"/>
      <c r="EHV281" s="27"/>
      <c r="EHW281" s="27"/>
      <c r="EHX281" s="27"/>
      <c r="EHY281" s="27"/>
      <c r="EHZ281" s="27"/>
      <c r="EIA281" s="27"/>
      <c r="EIB281" s="27"/>
      <c r="EIC281" s="27"/>
      <c r="EID281" s="27"/>
      <c r="EIE281" s="27"/>
      <c r="EIF281" s="27"/>
      <c r="EIG281" s="27"/>
      <c r="EIH281" s="27"/>
      <c r="EII281" s="27"/>
      <c r="EIJ281" s="27"/>
      <c r="EIK281" s="27"/>
      <c r="EIL281" s="27"/>
      <c r="EIM281" s="27"/>
      <c r="EIN281" s="27"/>
      <c r="EIO281" s="27"/>
      <c r="EIP281" s="27"/>
      <c r="EIQ281" s="27"/>
      <c r="EIR281" s="27"/>
      <c r="EIS281" s="27"/>
      <c r="EIT281" s="27"/>
      <c r="EIU281" s="27"/>
      <c r="EIV281" s="27"/>
      <c r="EIW281" s="27"/>
      <c r="EIX281" s="27"/>
      <c r="EIY281" s="27"/>
      <c r="EIZ281" s="27"/>
      <c r="EJA281" s="27"/>
      <c r="EJB281" s="27"/>
      <c r="EJC281" s="27"/>
      <c r="EJD281" s="27"/>
      <c r="EJE281" s="27"/>
      <c r="EJF281" s="27"/>
      <c r="EJG281" s="27"/>
      <c r="EJH281" s="27"/>
      <c r="EJI281" s="27"/>
      <c r="EJJ281" s="27"/>
      <c r="EJK281" s="27"/>
      <c r="EJL281" s="27"/>
      <c r="EJM281" s="27"/>
      <c r="EJN281" s="27"/>
      <c r="EJO281" s="27"/>
      <c r="EJP281" s="27"/>
      <c r="EJQ281" s="27"/>
      <c r="EJR281" s="27"/>
      <c r="EJS281" s="27"/>
      <c r="EJT281" s="27"/>
      <c r="EJU281" s="27"/>
      <c r="EJV281" s="27"/>
      <c r="EJW281" s="27"/>
      <c r="EJX281" s="27"/>
      <c r="EJY281" s="27"/>
      <c r="EJZ281" s="27"/>
      <c r="EKA281" s="27"/>
      <c r="EKB281" s="27"/>
      <c r="EKC281" s="27"/>
      <c r="EKD281" s="27"/>
      <c r="EKE281" s="27"/>
      <c r="EKF281" s="27"/>
      <c r="EKG281" s="27"/>
      <c r="EKH281" s="27"/>
      <c r="EKI281" s="27"/>
      <c r="EKJ281" s="27"/>
      <c r="EKK281" s="27"/>
      <c r="EKL281" s="27"/>
      <c r="EKM281" s="27"/>
      <c r="EKN281" s="27"/>
      <c r="EKO281" s="27"/>
      <c r="EKP281" s="27"/>
      <c r="EKQ281" s="27"/>
      <c r="EKR281" s="27"/>
      <c r="EKS281" s="27"/>
      <c r="EKT281" s="27"/>
      <c r="EKU281" s="27"/>
      <c r="EKV281" s="27"/>
      <c r="EKW281" s="27"/>
      <c r="EKX281" s="27"/>
      <c r="EKY281" s="27"/>
      <c r="EKZ281" s="27"/>
      <c r="ELA281" s="27"/>
      <c r="ELB281" s="27"/>
      <c r="ELC281" s="27"/>
      <c r="ELD281" s="27"/>
      <c r="ELE281" s="27"/>
      <c r="ELF281" s="27"/>
      <c r="ELG281" s="27"/>
      <c r="ELH281" s="27"/>
      <c r="ELI281" s="27"/>
      <c r="ELJ281" s="27"/>
      <c r="ELK281" s="27"/>
      <c r="ELL281" s="27"/>
      <c r="ELM281" s="27"/>
      <c r="ELN281" s="27"/>
      <c r="ELO281" s="27"/>
      <c r="ELP281" s="27"/>
      <c r="ELQ281" s="27"/>
      <c r="ELR281" s="27"/>
      <c r="ELS281" s="27"/>
      <c r="ELT281" s="27"/>
      <c r="ELU281" s="27"/>
      <c r="ELV281" s="27"/>
      <c r="ELW281" s="27"/>
      <c r="ELX281" s="27"/>
      <c r="ELY281" s="27"/>
      <c r="ELZ281" s="27"/>
      <c r="EMA281" s="27"/>
      <c r="EMB281" s="27"/>
      <c r="EMC281" s="27"/>
      <c r="EMD281" s="27"/>
      <c r="EME281" s="27"/>
      <c r="EMF281" s="27"/>
      <c r="EMG281" s="27"/>
      <c r="EMH281" s="27"/>
      <c r="EMI281" s="27"/>
      <c r="EMJ281" s="27"/>
      <c r="EMK281" s="27"/>
      <c r="EML281" s="27"/>
      <c r="EMM281" s="27"/>
      <c r="EMN281" s="27"/>
      <c r="EMO281" s="27"/>
      <c r="EMP281" s="27"/>
      <c r="EMQ281" s="27"/>
      <c r="EMR281" s="27"/>
      <c r="EMS281" s="27"/>
      <c r="EMT281" s="27"/>
      <c r="EMU281" s="27"/>
      <c r="EMV281" s="27"/>
      <c r="EMW281" s="27"/>
      <c r="EMX281" s="27"/>
      <c r="EMY281" s="27"/>
      <c r="EMZ281" s="27"/>
      <c r="ENA281" s="27"/>
      <c r="ENB281" s="27"/>
      <c r="ENC281" s="27"/>
      <c r="END281" s="27"/>
      <c r="ENE281" s="27"/>
      <c r="ENF281" s="27"/>
      <c r="ENG281" s="27"/>
      <c r="ENH281" s="27"/>
      <c r="ENI281" s="27"/>
      <c r="ENJ281" s="27"/>
      <c r="ENK281" s="27"/>
      <c r="ENL281" s="27"/>
      <c r="ENM281" s="27"/>
      <c r="ENN281" s="27"/>
      <c r="ENO281" s="27"/>
      <c r="ENP281" s="27"/>
      <c r="ENQ281" s="27"/>
      <c r="ENR281" s="27"/>
      <c r="ENS281" s="27"/>
      <c r="ENT281" s="27"/>
      <c r="ENU281" s="27"/>
      <c r="ENV281" s="27"/>
      <c r="ENW281" s="27"/>
      <c r="ENX281" s="27"/>
      <c r="ENY281" s="27"/>
      <c r="ENZ281" s="27"/>
      <c r="EOA281" s="27"/>
      <c r="EOB281" s="27"/>
      <c r="EOC281" s="27"/>
      <c r="EOD281" s="27"/>
      <c r="EOE281" s="27"/>
      <c r="EOF281" s="27"/>
      <c r="EOG281" s="27"/>
      <c r="EOH281" s="27"/>
      <c r="EOI281" s="27"/>
      <c r="EOJ281" s="27"/>
      <c r="EOK281" s="27"/>
      <c r="EOL281" s="27"/>
      <c r="EOM281" s="27"/>
      <c r="EON281" s="27"/>
      <c r="EOO281" s="27"/>
      <c r="EOP281" s="27"/>
      <c r="EOQ281" s="27"/>
      <c r="EOR281" s="27"/>
      <c r="EOS281" s="27"/>
      <c r="EOT281" s="27"/>
      <c r="EOU281" s="27"/>
      <c r="EOV281" s="27"/>
      <c r="EOW281" s="27"/>
      <c r="EOX281" s="27"/>
      <c r="EOY281" s="27"/>
      <c r="EOZ281" s="27"/>
      <c r="EPA281" s="27"/>
      <c r="EPB281" s="27"/>
      <c r="EPC281" s="27"/>
      <c r="EPD281" s="27"/>
      <c r="EPE281" s="27"/>
      <c r="EPF281" s="27"/>
      <c r="EPG281" s="27"/>
      <c r="EPH281" s="27"/>
      <c r="EPI281" s="27"/>
      <c r="EPJ281" s="27"/>
      <c r="EPK281" s="27"/>
      <c r="EPL281" s="27"/>
      <c r="EPM281" s="27"/>
      <c r="EPN281" s="27"/>
      <c r="EPO281" s="27"/>
      <c r="EPP281" s="27"/>
      <c r="EPQ281" s="27"/>
      <c r="EPR281" s="27"/>
      <c r="EPS281" s="27"/>
      <c r="EPT281" s="27"/>
      <c r="EPU281" s="27"/>
      <c r="EPV281" s="27"/>
      <c r="EPW281" s="27"/>
      <c r="EPX281" s="27"/>
      <c r="EPY281" s="27"/>
      <c r="EPZ281" s="27"/>
      <c r="EQA281" s="27"/>
      <c r="EQB281" s="27"/>
      <c r="EQC281" s="27"/>
      <c r="EQD281" s="27"/>
      <c r="EQE281" s="27"/>
      <c r="EQF281" s="27"/>
      <c r="EQG281" s="27"/>
      <c r="EQH281" s="27"/>
      <c r="EQI281" s="27"/>
      <c r="EQJ281" s="27"/>
      <c r="EQK281" s="27"/>
      <c r="EQL281" s="27"/>
      <c r="EQM281" s="27"/>
      <c r="EQN281" s="27"/>
      <c r="EQO281" s="27"/>
      <c r="EQP281" s="27"/>
      <c r="EQQ281" s="27"/>
      <c r="EQR281" s="27"/>
      <c r="EQS281" s="27"/>
      <c r="EQT281" s="27"/>
      <c r="EQU281" s="27"/>
      <c r="EQV281" s="27"/>
      <c r="EQW281" s="27"/>
      <c r="EQX281" s="27"/>
      <c r="EQY281" s="27"/>
      <c r="EQZ281" s="27"/>
      <c r="ERA281" s="27"/>
      <c r="ERB281" s="27"/>
      <c r="ERC281" s="27"/>
      <c r="ERD281" s="27"/>
      <c r="ERE281" s="27"/>
      <c r="ERF281" s="27"/>
      <c r="ERG281" s="27"/>
      <c r="ERH281" s="27"/>
      <c r="ERI281" s="27"/>
      <c r="ERJ281" s="27"/>
      <c r="ERK281" s="27"/>
      <c r="ERL281" s="27"/>
      <c r="ERM281" s="27"/>
      <c r="ERN281" s="27"/>
      <c r="ERO281" s="27"/>
      <c r="ERP281" s="27"/>
      <c r="ERQ281" s="27"/>
      <c r="ERR281" s="27"/>
      <c r="ERS281" s="27"/>
      <c r="ERT281" s="27"/>
      <c r="ERU281" s="27"/>
      <c r="ERV281" s="27"/>
      <c r="ERW281" s="27"/>
      <c r="ERX281" s="27"/>
      <c r="ERY281" s="27"/>
      <c r="ERZ281" s="27"/>
      <c r="ESA281" s="27"/>
      <c r="ESB281" s="27"/>
      <c r="ESC281" s="27"/>
      <c r="ESD281" s="27"/>
      <c r="ESE281" s="27"/>
      <c r="ESF281" s="27"/>
      <c r="ESG281" s="27"/>
      <c r="ESH281" s="27"/>
      <c r="ESI281" s="27"/>
      <c r="ESJ281" s="27"/>
      <c r="ESK281" s="27"/>
      <c r="ESL281" s="27"/>
      <c r="ESM281" s="27"/>
      <c r="ESN281" s="27"/>
      <c r="ESO281" s="27"/>
      <c r="ESP281" s="27"/>
      <c r="ESQ281" s="27"/>
      <c r="ESR281" s="27"/>
      <c r="ESS281" s="27"/>
      <c r="EST281" s="27"/>
      <c r="ESU281" s="27"/>
      <c r="ESV281" s="27"/>
      <c r="ESW281" s="27"/>
      <c r="ESX281" s="27"/>
      <c r="ESY281" s="27"/>
      <c r="ESZ281" s="27"/>
      <c r="ETA281" s="27"/>
      <c r="ETB281" s="27"/>
      <c r="ETC281" s="27"/>
      <c r="ETD281" s="27"/>
      <c r="ETE281" s="27"/>
      <c r="ETF281" s="27"/>
      <c r="ETG281" s="27"/>
      <c r="ETH281" s="27"/>
      <c r="ETI281" s="27"/>
      <c r="ETJ281" s="27"/>
      <c r="ETK281" s="27"/>
      <c r="ETL281" s="27"/>
      <c r="ETM281" s="27"/>
      <c r="ETN281" s="27"/>
      <c r="ETO281" s="27"/>
      <c r="ETP281" s="27"/>
      <c r="ETQ281" s="27"/>
      <c r="ETR281" s="27"/>
      <c r="ETS281" s="27"/>
      <c r="ETT281" s="27"/>
      <c r="ETU281" s="27"/>
      <c r="ETV281" s="27"/>
      <c r="ETW281" s="27"/>
      <c r="ETX281" s="27"/>
      <c r="ETY281" s="27"/>
      <c r="ETZ281" s="27"/>
      <c r="EUA281" s="27"/>
      <c r="EUB281" s="27"/>
      <c r="EUC281" s="27"/>
      <c r="EUD281" s="27"/>
      <c r="EUE281" s="27"/>
      <c r="EUF281" s="27"/>
      <c r="EUG281" s="27"/>
      <c r="EUH281" s="27"/>
      <c r="EUI281" s="27"/>
      <c r="EUJ281" s="27"/>
      <c r="EUK281" s="27"/>
      <c r="EUL281" s="27"/>
      <c r="EUM281" s="27"/>
      <c r="EUN281" s="27"/>
      <c r="EUO281" s="27"/>
      <c r="EUP281" s="27"/>
      <c r="EUQ281" s="27"/>
      <c r="EUR281" s="27"/>
      <c r="EUS281" s="27"/>
      <c r="EUT281" s="27"/>
      <c r="EUU281" s="27"/>
      <c r="EUV281" s="27"/>
      <c r="EUW281" s="27"/>
      <c r="EUX281" s="27"/>
      <c r="EUY281" s="27"/>
      <c r="EUZ281" s="27"/>
      <c r="EVA281" s="27"/>
      <c r="EVB281" s="27"/>
      <c r="EVC281" s="27"/>
      <c r="EVD281" s="27"/>
      <c r="EVE281" s="27"/>
      <c r="EVF281" s="27"/>
      <c r="EVG281" s="27"/>
      <c r="EVH281" s="27"/>
      <c r="EVI281" s="27"/>
      <c r="EVJ281" s="27"/>
      <c r="EVK281" s="27"/>
      <c r="EVL281" s="27"/>
      <c r="EVM281" s="27"/>
      <c r="EVN281" s="27"/>
      <c r="EVO281" s="27"/>
      <c r="EVP281" s="27"/>
      <c r="EVQ281" s="27"/>
      <c r="EVR281" s="27"/>
      <c r="EVS281" s="27"/>
      <c r="EVT281" s="27"/>
      <c r="EVU281" s="27"/>
      <c r="EVV281" s="27"/>
      <c r="EVW281" s="27"/>
      <c r="EVX281" s="27"/>
      <c r="EVY281" s="27"/>
      <c r="EVZ281" s="27"/>
      <c r="EWA281" s="27"/>
      <c r="EWB281" s="27"/>
      <c r="EWC281" s="27"/>
      <c r="EWD281" s="27"/>
      <c r="EWE281" s="27"/>
      <c r="EWF281" s="27"/>
      <c r="EWG281" s="27"/>
      <c r="EWH281" s="27"/>
      <c r="EWI281" s="27"/>
      <c r="EWJ281" s="27"/>
      <c r="EWK281" s="27"/>
      <c r="EWL281" s="27"/>
      <c r="EWM281" s="27"/>
      <c r="EWN281" s="27"/>
      <c r="EWO281" s="27"/>
      <c r="EWP281" s="27"/>
      <c r="EWQ281" s="27"/>
      <c r="EWR281" s="27"/>
      <c r="EWS281" s="27"/>
      <c r="EWT281" s="27"/>
      <c r="EWU281" s="27"/>
      <c r="EWV281" s="27"/>
      <c r="EWW281" s="27"/>
      <c r="EWX281" s="27"/>
      <c r="EWY281" s="27"/>
      <c r="EWZ281" s="27"/>
      <c r="EXA281" s="27"/>
      <c r="EXB281" s="27"/>
      <c r="EXC281" s="27"/>
      <c r="EXD281" s="27"/>
      <c r="EXE281" s="27"/>
      <c r="EXF281" s="27"/>
      <c r="EXG281" s="27"/>
      <c r="EXH281" s="27"/>
      <c r="EXI281" s="27"/>
      <c r="EXJ281" s="27"/>
      <c r="EXK281" s="27"/>
      <c r="EXL281" s="27"/>
      <c r="EXM281" s="27"/>
      <c r="EXN281" s="27"/>
      <c r="EXO281" s="27"/>
      <c r="EXP281" s="27"/>
      <c r="EXQ281" s="27"/>
      <c r="EXR281" s="27"/>
      <c r="EXS281" s="27"/>
      <c r="EXT281" s="27"/>
      <c r="EXU281" s="27"/>
      <c r="EXV281" s="27"/>
      <c r="EXW281" s="27"/>
      <c r="EXX281" s="27"/>
      <c r="EXY281" s="27"/>
      <c r="EXZ281" s="27"/>
      <c r="EYA281" s="27"/>
      <c r="EYB281" s="27"/>
      <c r="EYC281" s="27"/>
      <c r="EYD281" s="27"/>
      <c r="EYE281" s="27"/>
      <c r="EYF281" s="27"/>
      <c r="EYG281" s="27"/>
      <c r="EYH281" s="27"/>
      <c r="EYI281" s="27"/>
      <c r="EYJ281" s="27"/>
      <c r="EYK281" s="27"/>
      <c r="EYL281" s="27"/>
      <c r="EYM281" s="27"/>
      <c r="EYN281" s="27"/>
      <c r="EYO281" s="27"/>
      <c r="EYP281" s="27"/>
      <c r="EYQ281" s="27"/>
      <c r="EYR281" s="27"/>
      <c r="EYS281" s="27"/>
      <c r="EYT281" s="27"/>
      <c r="EYU281" s="27"/>
      <c r="EYV281" s="27"/>
      <c r="EYW281" s="27"/>
      <c r="EYX281" s="27"/>
      <c r="EYY281" s="27"/>
      <c r="EYZ281" s="27"/>
      <c r="EZA281" s="27"/>
      <c r="EZB281" s="27"/>
      <c r="EZC281" s="27"/>
      <c r="EZD281" s="27"/>
      <c r="EZE281" s="27"/>
      <c r="EZF281" s="27"/>
      <c r="EZG281" s="27"/>
      <c r="EZH281" s="27"/>
      <c r="EZI281" s="27"/>
      <c r="EZJ281" s="27"/>
      <c r="EZK281" s="27"/>
      <c r="EZL281" s="27"/>
      <c r="EZM281" s="27"/>
      <c r="EZN281" s="27"/>
      <c r="EZO281" s="27"/>
      <c r="EZP281" s="27"/>
      <c r="EZQ281" s="27"/>
      <c r="EZR281" s="27"/>
      <c r="EZS281" s="27"/>
      <c r="EZT281" s="27"/>
      <c r="EZU281" s="27"/>
      <c r="EZV281" s="27"/>
      <c r="EZW281" s="27"/>
      <c r="EZX281" s="27"/>
      <c r="EZY281" s="27"/>
      <c r="EZZ281" s="27"/>
      <c r="FAA281" s="27"/>
      <c r="FAB281" s="27"/>
      <c r="FAC281" s="27"/>
      <c r="FAD281" s="27"/>
      <c r="FAE281" s="27"/>
      <c r="FAF281" s="27"/>
      <c r="FAG281" s="27"/>
      <c r="FAH281" s="27"/>
      <c r="FAI281" s="27"/>
      <c r="FAJ281" s="27"/>
      <c r="FAK281" s="27"/>
      <c r="FAL281" s="27"/>
      <c r="FAM281" s="27"/>
      <c r="FAN281" s="27"/>
      <c r="FAO281" s="27"/>
      <c r="FAP281" s="27"/>
      <c r="FAQ281" s="27"/>
      <c r="FAR281" s="27"/>
      <c r="FAS281" s="27"/>
      <c r="FAT281" s="27"/>
      <c r="FAU281" s="27"/>
      <c r="FAV281" s="27"/>
      <c r="FAW281" s="27"/>
      <c r="FAX281" s="27"/>
      <c r="FAY281" s="27"/>
      <c r="FAZ281" s="27"/>
      <c r="FBA281" s="27"/>
      <c r="FBB281" s="27"/>
      <c r="FBC281" s="27"/>
      <c r="FBD281" s="27"/>
      <c r="FBE281" s="27"/>
      <c r="FBF281" s="27"/>
      <c r="FBG281" s="27"/>
      <c r="FBH281" s="27"/>
      <c r="FBI281" s="27"/>
      <c r="FBJ281" s="27"/>
      <c r="FBK281" s="27"/>
      <c r="FBL281" s="27"/>
      <c r="FBM281" s="27"/>
      <c r="FBN281" s="27"/>
      <c r="FBO281" s="27"/>
      <c r="FBP281" s="27"/>
      <c r="FBQ281" s="27"/>
      <c r="FBR281" s="27"/>
      <c r="FBS281" s="27"/>
      <c r="FBT281" s="27"/>
      <c r="FBU281" s="27"/>
      <c r="FBV281" s="27"/>
      <c r="FBW281" s="27"/>
      <c r="FBX281" s="27"/>
      <c r="FBY281" s="27"/>
      <c r="FBZ281" s="27"/>
      <c r="FCA281" s="27"/>
      <c r="FCB281" s="27"/>
      <c r="FCC281" s="27"/>
      <c r="FCD281" s="27"/>
      <c r="FCE281" s="27"/>
      <c r="FCF281" s="27"/>
      <c r="FCG281" s="27"/>
      <c r="FCH281" s="27"/>
      <c r="FCI281" s="27"/>
      <c r="FCJ281" s="27"/>
      <c r="FCK281" s="27"/>
      <c r="FCL281" s="27"/>
      <c r="FCM281" s="27"/>
      <c r="FCN281" s="27"/>
      <c r="FCO281" s="27"/>
      <c r="FCP281" s="27"/>
      <c r="FCQ281" s="27"/>
      <c r="FCR281" s="27"/>
      <c r="FCS281" s="27"/>
      <c r="FCT281" s="27"/>
      <c r="FCU281" s="27"/>
      <c r="FCV281" s="27"/>
      <c r="FCW281" s="27"/>
      <c r="FCX281" s="27"/>
      <c r="FCY281" s="27"/>
      <c r="FCZ281" s="27"/>
      <c r="FDA281" s="27"/>
      <c r="FDB281" s="27"/>
      <c r="FDC281" s="27"/>
      <c r="FDD281" s="27"/>
      <c r="FDE281" s="27"/>
      <c r="FDF281" s="27"/>
      <c r="FDG281" s="27"/>
      <c r="FDH281" s="27"/>
      <c r="FDI281" s="27"/>
      <c r="FDJ281" s="27"/>
      <c r="FDK281" s="27"/>
      <c r="FDL281" s="27"/>
      <c r="FDM281" s="27"/>
      <c r="FDN281" s="27"/>
      <c r="FDO281" s="27"/>
      <c r="FDP281" s="27"/>
      <c r="FDQ281" s="27"/>
      <c r="FDR281" s="27"/>
      <c r="FDS281" s="27"/>
      <c r="FDT281" s="27"/>
      <c r="FDU281" s="27"/>
      <c r="FDV281" s="27"/>
      <c r="FDW281" s="27"/>
      <c r="FDX281" s="27"/>
      <c r="FDY281" s="27"/>
      <c r="FDZ281" s="27"/>
      <c r="FEA281" s="27"/>
      <c r="FEB281" s="27"/>
      <c r="FEC281" s="27"/>
      <c r="FED281" s="27"/>
      <c r="FEE281" s="27"/>
      <c r="FEF281" s="27"/>
      <c r="FEG281" s="27"/>
      <c r="FEH281" s="27"/>
      <c r="FEI281" s="27"/>
      <c r="FEJ281" s="27"/>
      <c r="FEK281" s="27"/>
      <c r="FEL281" s="27"/>
      <c r="FEM281" s="27"/>
      <c r="FEN281" s="27"/>
      <c r="FEO281" s="27"/>
      <c r="FEP281" s="27"/>
      <c r="FEQ281" s="27"/>
      <c r="FER281" s="27"/>
      <c r="FES281" s="27"/>
      <c r="FET281" s="27"/>
      <c r="FEU281" s="27"/>
      <c r="FEV281" s="27"/>
      <c r="FEW281" s="27"/>
      <c r="FEX281" s="27"/>
      <c r="FEY281" s="27"/>
      <c r="FEZ281" s="27"/>
      <c r="FFA281" s="27"/>
      <c r="FFB281" s="27"/>
      <c r="FFC281" s="27"/>
      <c r="FFD281" s="27"/>
      <c r="FFE281" s="27"/>
      <c r="FFF281" s="27"/>
      <c r="FFG281" s="27"/>
      <c r="FFH281" s="27"/>
      <c r="FFI281" s="27"/>
      <c r="FFJ281" s="27"/>
      <c r="FFK281" s="27"/>
      <c r="FFL281" s="27"/>
      <c r="FFM281" s="27"/>
      <c r="FFN281" s="27"/>
      <c r="FFO281" s="27"/>
      <c r="FFP281" s="27"/>
      <c r="FFQ281" s="27"/>
      <c r="FFR281" s="27"/>
      <c r="FFS281" s="27"/>
      <c r="FFT281" s="27"/>
      <c r="FFU281" s="27"/>
      <c r="FFV281" s="27"/>
      <c r="FFW281" s="27"/>
      <c r="FFX281" s="27"/>
      <c r="FFY281" s="27"/>
      <c r="FFZ281" s="27"/>
      <c r="FGA281" s="27"/>
      <c r="FGB281" s="27"/>
      <c r="FGC281" s="27"/>
      <c r="FGD281" s="27"/>
      <c r="FGE281" s="27"/>
      <c r="FGF281" s="27"/>
      <c r="FGG281" s="27"/>
      <c r="FGH281" s="27"/>
      <c r="FGI281" s="27"/>
      <c r="FGJ281" s="27"/>
      <c r="FGK281" s="27"/>
      <c r="FGL281" s="27"/>
      <c r="FGM281" s="27"/>
      <c r="FGN281" s="27"/>
      <c r="FGO281" s="27"/>
      <c r="FGP281" s="27"/>
      <c r="FGQ281" s="27"/>
      <c r="FGR281" s="27"/>
      <c r="FGS281" s="27"/>
      <c r="FGT281" s="27"/>
      <c r="FGU281" s="27"/>
      <c r="FGV281" s="27"/>
      <c r="FGW281" s="27"/>
      <c r="FGX281" s="27"/>
      <c r="FGY281" s="27"/>
      <c r="FGZ281" s="27"/>
      <c r="FHA281" s="27"/>
      <c r="FHB281" s="27"/>
      <c r="FHC281" s="27"/>
      <c r="FHD281" s="27"/>
      <c r="FHE281" s="27"/>
      <c r="FHF281" s="27"/>
      <c r="FHG281" s="27"/>
      <c r="FHH281" s="27"/>
      <c r="FHI281" s="27"/>
      <c r="FHJ281" s="27"/>
      <c r="FHK281" s="27"/>
      <c r="FHL281" s="27"/>
      <c r="FHM281" s="27"/>
      <c r="FHN281" s="27"/>
      <c r="FHO281" s="27"/>
      <c r="FHP281" s="27"/>
      <c r="FHQ281" s="27"/>
      <c r="FHR281" s="27"/>
      <c r="FHS281" s="27"/>
      <c r="FHT281" s="27"/>
      <c r="FHU281" s="27"/>
      <c r="FHV281" s="27"/>
      <c r="FHW281" s="27"/>
      <c r="FHX281" s="27"/>
      <c r="FHY281" s="27"/>
      <c r="FHZ281" s="27"/>
      <c r="FIA281" s="27"/>
      <c r="FIB281" s="27"/>
      <c r="FIC281" s="27"/>
      <c r="FID281" s="27"/>
      <c r="FIE281" s="27"/>
      <c r="FIF281" s="27"/>
      <c r="FIG281" s="27"/>
      <c r="FIH281" s="27"/>
      <c r="FII281" s="27"/>
      <c r="FIJ281" s="27"/>
      <c r="FIK281" s="27"/>
      <c r="FIL281" s="27"/>
      <c r="FIM281" s="27"/>
      <c r="FIN281" s="27"/>
      <c r="FIO281" s="27"/>
      <c r="FIP281" s="27"/>
      <c r="FIQ281" s="27"/>
      <c r="FIR281" s="27"/>
      <c r="FIS281" s="27"/>
      <c r="FIT281" s="27"/>
      <c r="FIU281" s="27"/>
      <c r="FIV281" s="27"/>
      <c r="FIW281" s="27"/>
      <c r="FIX281" s="27"/>
      <c r="FIY281" s="27"/>
      <c r="FIZ281" s="27"/>
      <c r="FJA281" s="27"/>
      <c r="FJB281" s="27"/>
      <c r="FJC281" s="27"/>
      <c r="FJD281" s="27"/>
      <c r="FJE281" s="27"/>
      <c r="FJF281" s="27"/>
      <c r="FJG281" s="27"/>
      <c r="FJH281" s="27"/>
      <c r="FJI281" s="27"/>
      <c r="FJJ281" s="27"/>
      <c r="FJK281" s="27"/>
      <c r="FJL281" s="27"/>
      <c r="FJM281" s="27"/>
      <c r="FJN281" s="27"/>
      <c r="FJO281" s="27"/>
      <c r="FJP281" s="27"/>
      <c r="FJQ281" s="27"/>
      <c r="FJR281" s="27"/>
      <c r="FJS281" s="27"/>
      <c r="FJT281" s="27"/>
      <c r="FJU281" s="27"/>
      <c r="FJV281" s="27"/>
      <c r="FJW281" s="27"/>
      <c r="FJX281" s="27"/>
      <c r="FJY281" s="27"/>
      <c r="FJZ281" s="27"/>
      <c r="FKA281" s="27"/>
      <c r="FKB281" s="27"/>
      <c r="FKC281" s="27"/>
      <c r="FKD281" s="27"/>
      <c r="FKE281" s="27"/>
      <c r="FKF281" s="27"/>
      <c r="FKG281" s="27"/>
      <c r="FKH281" s="27"/>
      <c r="FKI281" s="27"/>
      <c r="FKJ281" s="27"/>
      <c r="FKK281" s="27"/>
      <c r="FKL281" s="27"/>
      <c r="FKM281" s="27"/>
      <c r="FKN281" s="27"/>
      <c r="FKO281" s="27"/>
      <c r="FKP281" s="27"/>
      <c r="FKQ281" s="27"/>
      <c r="FKR281" s="27"/>
      <c r="FKS281" s="27"/>
      <c r="FKT281" s="27"/>
      <c r="FKU281" s="27"/>
      <c r="FKV281" s="27"/>
      <c r="FKW281" s="27"/>
      <c r="FKX281" s="27"/>
      <c r="FKY281" s="27"/>
      <c r="FKZ281" s="27"/>
      <c r="FLA281" s="27"/>
      <c r="FLB281" s="27"/>
      <c r="FLC281" s="27"/>
      <c r="FLD281" s="27"/>
      <c r="FLE281" s="27"/>
      <c r="FLF281" s="27"/>
      <c r="FLG281" s="27"/>
      <c r="FLH281" s="27"/>
      <c r="FLI281" s="27"/>
      <c r="FLJ281" s="27"/>
      <c r="FLK281" s="27"/>
      <c r="FLL281" s="27"/>
      <c r="FLM281" s="27"/>
      <c r="FLN281" s="27"/>
      <c r="FLO281" s="27"/>
      <c r="FLP281" s="27"/>
      <c r="FLQ281" s="27"/>
      <c r="FLR281" s="27"/>
      <c r="FLS281" s="27"/>
      <c r="FLT281" s="27"/>
      <c r="FLU281" s="27"/>
      <c r="FLV281" s="27"/>
      <c r="FLW281" s="27"/>
      <c r="FLX281" s="27"/>
      <c r="FLY281" s="27"/>
      <c r="FLZ281" s="27"/>
      <c r="FMA281" s="27"/>
      <c r="FMB281" s="27"/>
      <c r="FMC281" s="27"/>
      <c r="FMD281" s="27"/>
      <c r="FME281" s="27"/>
      <c r="FMF281" s="27"/>
      <c r="FMG281" s="27"/>
      <c r="FMH281" s="27"/>
      <c r="FMI281" s="27"/>
      <c r="FMJ281" s="27"/>
      <c r="FMK281" s="27"/>
      <c r="FML281" s="27"/>
      <c r="FMM281" s="27"/>
      <c r="FMN281" s="27"/>
      <c r="FMO281" s="27"/>
      <c r="FMP281" s="27"/>
      <c r="FMQ281" s="27"/>
      <c r="FMR281" s="27"/>
      <c r="FMS281" s="27"/>
      <c r="FMT281" s="27"/>
      <c r="FMU281" s="27"/>
      <c r="FMV281" s="27"/>
      <c r="FMW281" s="27"/>
      <c r="FMX281" s="27"/>
      <c r="FMY281" s="27"/>
      <c r="FMZ281" s="27"/>
      <c r="FNA281" s="27"/>
      <c r="FNB281" s="27"/>
      <c r="FNC281" s="27"/>
      <c r="FND281" s="27"/>
      <c r="FNE281" s="27"/>
      <c r="FNF281" s="27"/>
      <c r="FNG281" s="27"/>
      <c r="FNH281" s="27"/>
      <c r="FNI281" s="27"/>
      <c r="FNJ281" s="27"/>
      <c r="FNK281" s="27"/>
      <c r="FNL281" s="27"/>
      <c r="FNM281" s="27"/>
      <c r="FNN281" s="27"/>
      <c r="FNO281" s="27"/>
      <c r="FNP281" s="27"/>
      <c r="FNQ281" s="27"/>
      <c r="FNR281" s="27"/>
      <c r="FNS281" s="27"/>
      <c r="FNT281" s="27"/>
      <c r="FNU281" s="27"/>
      <c r="FNV281" s="27"/>
      <c r="FNW281" s="27"/>
      <c r="FNX281" s="27"/>
      <c r="FNY281" s="27"/>
      <c r="FNZ281" s="27"/>
      <c r="FOA281" s="27"/>
      <c r="FOB281" s="27"/>
      <c r="FOC281" s="27"/>
      <c r="FOD281" s="27"/>
      <c r="FOE281" s="27"/>
      <c r="FOF281" s="27"/>
      <c r="FOG281" s="27"/>
      <c r="FOH281" s="27"/>
      <c r="FOI281" s="27"/>
      <c r="FOJ281" s="27"/>
      <c r="FOK281" s="27"/>
      <c r="FOL281" s="27"/>
      <c r="FOM281" s="27"/>
      <c r="FON281" s="27"/>
      <c r="FOO281" s="27"/>
      <c r="FOP281" s="27"/>
      <c r="FOQ281" s="27"/>
      <c r="FOR281" s="27"/>
      <c r="FOS281" s="27"/>
      <c r="FOT281" s="27"/>
      <c r="FOU281" s="27"/>
      <c r="FOV281" s="27"/>
      <c r="FOW281" s="27"/>
      <c r="FOX281" s="27"/>
      <c r="FOY281" s="27"/>
      <c r="FOZ281" s="27"/>
      <c r="FPA281" s="27"/>
      <c r="FPB281" s="27"/>
      <c r="FPC281" s="27"/>
      <c r="FPD281" s="27"/>
      <c r="FPE281" s="27"/>
      <c r="FPF281" s="27"/>
      <c r="FPG281" s="27"/>
      <c r="FPH281" s="27"/>
      <c r="FPI281" s="27"/>
      <c r="FPJ281" s="27"/>
      <c r="FPK281" s="27"/>
      <c r="FPL281" s="27"/>
      <c r="FPM281" s="27"/>
      <c r="FPN281" s="27"/>
      <c r="FPO281" s="27"/>
      <c r="FPP281" s="27"/>
      <c r="FPQ281" s="27"/>
      <c r="FPR281" s="27"/>
      <c r="FPS281" s="27"/>
      <c r="FPT281" s="27"/>
      <c r="FPU281" s="27"/>
      <c r="FPV281" s="27"/>
      <c r="FPW281" s="27"/>
      <c r="FPX281" s="27"/>
      <c r="FPY281" s="27"/>
      <c r="FPZ281" s="27"/>
      <c r="FQA281" s="27"/>
      <c r="FQB281" s="27"/>
      <c r="FQC281" s="27"/>
      <c r="FQD281" s="27"/>
      <c r="FQE281" s="27"/>
      <c r="FQF281" s="27"/>
      <c r="FQG281" s="27"/>
      <c r="FQH281" s="27"/>
      <c r="FQI281" s="27"/>
      <c r="FQJ281" s="27"/>
      <c r="FQK281" s="27"/>
      <c r="FQL281" s="27"/>
      <c r="FQM281" s="27"/>
      <c r="FQN281" s="27"/>
      <c r="FQO281" s="27"/>
      <c r="FQP281" s="27"/>
      <c r="FQQ281" s="27"/>
      <c r="FQR281" s="27"/>
      <c r="FQS281" s="27"/>
      <c r="FQT281" s="27"/>
      <c r="FQU281" s="27"/>
      <c r="FQV281" s="27"/>
      <c r="FQW281" s="27"/>
      <c r="FQX281" s="27"/>
      <c r="FQY281" s="27"/>
      <c r="FQZ281" s="27"/>
      <c r="FRA281" s="27"/>
      <c r="FRB281" s="27"/>
      <c r="FRC281" s="27"/>
      <c r="FRD281" s="27"/>
      <c r="FRE281" s="27"/>
      <c r="FRF281" s="27"/>
      <c r="FRG281" s="27"/>
      <c r="FRH281" s="27"/>
      <c r="FRI281" s="27"/>
      <c r="FRJ281" s="27"/>
      <c r="FRK281" s="27"/>
      <c r="FRL281" s="27"/>
      <c r="FRM281" s="27"/>
      <c r="FRN281" s="27"/>
      <c r="FRO281" s="27"/>
      <c r="FRP281" s="27"/>
      <c r="FRQ281" s="27"/>
      <c r="FRR281" s="27"/>
      <c r="FRS281" s="27"/>
      <c r="FRT281" s="27"/>
      <c r="FRU281" s="27"/>
      <c r="FRV281" s="27"/>
      <c r="FRW281" s="27"/>
      <c r="FRX281" s="27"/>
      <c r="FRY281" s="27"/>
      <c r="FRZ281" s="27"/>
      <c r="FSA281" s="27"/>
      <c r="FSB281" s="27"/>
      <c r="FSC281" s="27"/>
      <c r="FSD281" s="27"/>
      <c r="FSE281" s="27"/>
      <c r="FSF281" s="27"/>
      <c r="FSG281" s="27"/>
      <c r="FSH281" s="27"/>
      <c r="FSI281" s="27"/>
      <c r="FSJ281" s="27"/>
      <c r="FSK281" s="27"/>
      <c r="FSL281" s="27"/>
      <c r="FSM281" s="27"/>
      <c r="FSN281" s="27"/>
      <c r="FSO281" s="27"/>
      <c r="FSP281" s="27"/>
      <c r="FSQ281" s="27"/>
      <c r="FSR281" s="27"/>
      <c r="FSS281" s="27"/>
      <c r="FST281" s="27"/>
      <c r="FSU281" s="27"/>
      <c r="FSV281" s="27"/>
      <c r="FSW281" s="27"/>
      <c r="FSX281" s="27"/>
      <c r="FSY281" s="27"/>
      <c r="FSZ281" s="27"/>
      <c r="FTA281" s="27"/>
      <c r="FTB281" s="27"/>
      <c r="FTC281" s="27"/>
      <c r="FTD281" s="27"/>
      <c r="FTE281" s="27"/>
      <c r="FTF281" s="27"/>
      <c r="FTG281" s="27"/>
      <c r="FTH281" s="27"/>
      <c r="FTI281" s="27"/>
      <c r="FTJ281" s="27"/>
      <c r="FTK281" s="27"/>
      <c r="FTL281" s="27"/>
      <c r="FTM281" s="27"/>
      <c r="FTN281" s="27"/>
      <c r="FTO281" s="27"/>
      <c r="FTP281" s="27"/>
      <c r="FTQ281" s="27"/>
      <c r="FTR281" s="27"/>
      <c r="FTS281" s="27"/>
      <c r="FTT281" s="27"/>
      <c r="FTU281" s="27"/>
      <c r="FTV281" s="27"/>
      <c r="FTW281" s="27"/>
      <c r="FTX281" s="27"/>
      <c r="FTY281" s="27"/>
      <c r="FTZ281" s="27"/>
      <c r="FUA281" s="27"/>
      <c r="FUB281" s="27"/>
      <c r="FUC281" s="27"/>
      <c r="FUD281" s="27"/>
      <c r="FUE281" s="27"/>
      <c r="FUF281" s="27"/>
      <c r="FUG281" s="27"/>
      <c r="FUH281" s="27"/>
      <c r="FUI281" s="27"/>
      <c r="FUJ281" s="27"/>
      <c r="FUK281" s="27"/>
      <c r="FUL281" s="27"/>
      <c r="FUM281" s="27"/>
      <c r="FUN281" s="27"/>
      <c r="FUO281" s="27"/>
      <c r="FUP281" s="27"/>
      <c r="FUQ281" s="27"/>
      <c r="FUR281" s="27"/>
      <c r="FUS281" s="27"/>
      <c r="FUT281" s="27"/>
      <c r="FUU281" s="27"/>
      <c r="FUV281" s="27"/>
      <c r="FUW281" s="27"/>
      <c r="FUX281" s="27"/>
      <c r="FUY281" s="27"/>
      <c r="FUZ281" s="27"/>
      <c r="FVA281" s="27"/>
      <c r="FVB281" s="27"/>
      <c r="FVC281" s="27"/>
      <c r="FVD281" s="27"/>
      <c r="FVE281" s="27"/>
      <c r="FVF281" s="27"/>
      <c r="FVG281" s="27"/>
      <c r="FVH281" s="27"/>
      <c r="FVI281" s="27"/>
      <c r="FVJ281" s="27"/>
      <c r="FVK281" s="27"/>
      <c r="FVL281" s="27"/>
      <c r="FVM281" s="27"/>
      <c r="FVN281" s="27"/>
      <c r="FVO281" s="27"/>
      <c r="FVP281" s="27"/>
      <c r="FVQ281" s="27"/>
      <c r="FVR281" s="27"/>
      <c r="FVS281" s="27"/>
      <c r="FVT281" s="27"/>
      <c r="FVU281" s="27"/>
      <c r="FVV281" s="27"/>
      <c r="FVW281" s="27"/>
      <c r="FVX281" s="27"/>
      <c r="FVY281" s="27"/>
      <c r="FVZ281" s="27"/>
      <c r="FWA281" s="27"/>
      <c r="FWB281" s="27"/>
      <c r="FWC281" s="27"/>
      <c r="FWD281" s="27"/>
      <c r="FWE281" s="27"/>
      <c r="FWF281" s="27"/>
      <c r="FWG281" s="27"/>
      <c r="FWH281" s="27"/>
      <c r="FWI281" s="27"/>
      <c r="FWJ281" s="27"/>
      <c r="FWK281" s="27"/>
      <c r="FWL281" s="27"/>
      <c r="FWM281" s="27"/>
      <c r="FWN281" s="27"/>
      <c r="FWO281" s="27"/>
      <c r="FWP281" s="27"/>
      <c r="FWQ281" s="27"/>
      <c r="FWR281" s="27"/>
      <c r="FWS281" s="27"/>
      <c r="FWT281" s="27"/>
      <c r="FWU281" s="27"/>
      <c r="FWV281" s="27"/>
      <c r="FWW281" s="27"/>
      <c r="FWX281" s="27"/>
      <c r="FWY281" s="27"/>
      <c r="FWZ281" s="27"/>
      <c r="FXA281" s="27"/>
      <c r="FXB281" s="27"/>
      <c r="FXC281" s="27"/>
      <c r="FXD281" s="27"/>
      <c r="FXE281" s="27"/>
      <c r="FXF281" s="27"/>
      <c r="FXG281" s="27"/>
      <c r="FXH281" s="27"/>
      <c r="FXI281" s="27"/>
      <c r="FXJ281" s="27"/>
      <c r="FXK281" s="27"/>
      <c r="FXL281" s="27"/>
      <c r="FXM281" s="27"/>
      <c r="FXN281" s="27"/>
      <c r="FXO281" s="27"/>
      <c r="FXP281" s="27"/>
      <c r="FXQ281" s="27"/>
      <c r="FXR281" s="27"/>
      <c r="FXS281" s="27"/>
      <c r="FXT281" s="27"/>
      <c r="FXU281" s="27"/>
      <c r="FXV281" s="27"/>
      <c r="FXW281" s="27"/>
      <c r="FXX281" s="27"/>
      <c r="FXY281" s="27"/>
      <c r="FXZ281" s="27"/>
      <c r="FYA281" s="27"/>
      <c r="FYB281" s="27"/>
      <c r="FYC281" s="27"/>
      <c r="FYD281" s="27"/>
      <c r="FYE281" s="27"/>
      <c r="FYF281" s="27"/>
      <c r="FYG281" s="27"/>
      <c r="FYH281" s="27"/>
      <c r="FYI281" s="27"/>
      <c r="FYJ281" s="27"/>
      <c r="FYK281" s="27"/>
      <c r="FYL281" s="27"/>
      <c r="FYM281" s="27"/>
      <c r="FYN281" s="27"/>
      <c r="FYO281" s="27"/>
      <c r="FYP281" s="27"/>
      <c r="FYQ281" s="27"/>
      <c r="FYR281" s="27"/>
      <c r="FYS281" s="27"/>
      <c r="FYT281" s="27"/>
      <c r="FYU281" s="27"/>
      <c r="FYV281" s="27"/>
      <c r="FYW281" s="27"/>
      <c r="FYX281" s="27"/>
      <c r="FYY281" s="27"/>
      <c r="FYZ281" s="27"/>
      <c r="FZA281" s="27"/>
      <c r="FZB281" s="27"/>
      <c r="FZC281" s="27"/>
      <c r="FZD281" s="27"/>
      <c r="FZE281" s="27"/>
      <c r="FZF281" s="27"/>
      <c r="FZG281" s="27"/>
      <c r="FZH281" s="27"/>
      <c r="FZI281" s="27"/>
      <c r="FZJ281" s="27"/>
      <c r="FZK281" s="27"/>
      <c r="FZL281" s="27"/>
      <c r="FZM281" s="27"/>
      <c r="FZN281" s="27"/>
      <c r="FZO281" s="27"/>
      <c r="FZP281" s="27"/>
      <c r="FZQ281" s="27"/>
      <c r="FZR281" s="27"/>
      <c r="FZS281" s="27"/>
      <c r="FZT281" s="27"/>
      <c r="FZU281" s="27"/>
      <c r="FZV281" s="27"/>
      <c r="FZW281" s="27"/>
      <c r="FZX281" s="27"/>
      <c r="FZY281" s="27"/>
      <c r="FZZ281" s="27"/>
      <c r="GAA281" s="27"/>
      <c r="GAB281" s="27"/>
      <c r="GAC281" s="27"/>
      <c r="GAD281" s="27"/>
      <c r="GAE281" s="27"/>
      <c r="GAF281" s="27"/>
      <c r="GAG281" s="27"/>
      <c r="GAH281" s="27"/>
      <c r="GAI281" s="27"/>
      <c r="GAJ281" s="27"/>
      <c r="GAK281" s="27"/>
      <c r="GAL281" s="27"/>
      <c r="GAM281" s="27"/>
      <c r="GAN281" s="27"/>
      <c r="GAO281" s="27"/>
      <c r="GAP281" s="27"/>
      <c r="GAQ281" s="27"/>
      <c r="GAR281" s="27"/>
      <c r="GAS281" s="27"/>
      <c r="GAT281" s="27"/>
      <c r="GAU281" s="27"/>
      <c r="GAV281" s="27"/>
      <c r="GAW281" s="27"/>
      <c r="GAX281" s="27"/>
      <c r="GAY281" s="27"/>
      <c r="GAZ281" s="27"/>
      <c r="GBA281" s="27"/>
      <c r="GBB281" s="27"/>
      <c r="GBC281" s="27"/>
      <c r="GBD281" s="27"/>
      <c r="GBE281" s="27"/>
      <c r="GBF281" s="27"/>
      <c r="GBG281" s="27"/>
      <c r="GBH281" s="27"/>
      <c r="GBI281" s="27"/>
      <c r="GBJ281" s="27"/>
      <c r="GBK281" s="27"/>
      <c r="GBL281" s="27"/>
      <c r="GBM281" s="27"/>
      <c r="GBN281" s="27"/>
      <c r="GBO281" s="27"/>
      <c r="GBP281" s="27"/>
      <c r="GBQ281" s="27"/>
      <c r="GBR281" s="27"/>
      <c r="GBS281" s="27"/>
      <c r="GBT281" s="27"/>
      <c r="GBU281" s="27"/>
      <c r="GBV281" s="27"/>
      <c r="GBW281" s="27"/>
      <c r="GBX281" s="27"/>
      <c r="GBY281" s="27"/>
      <c r="GBZ281" s="27"/>
      <c r="GCA281" s="27"/>
      <c r="GCB281" s="27"/>
      <c r="GCC281" s="27"/>
      <c r="GCD281" s="27"/>
      <c r="GCE281" s="27"/>
      <c r="GCF281" s="27"/>
      <c r="GCG281" s="27"/>
      <c r="GCH281" s="27"/>
      <c r="GCI281" s="27"/>
      <c r="GCJ281" s="27"/>
      <c r="GCK281" s="27"/>
      <c r="GCL281" s="27"/>
      <c r="GCM281" s="27"/>
      <c r="GCN281" s="27"/>
      <c r="GCO281" s="27"/>
      <c r="GCP281" s="27"/>
      <c r="GCQ281" s="27"/>
      <c r="GCR281" s="27"/>
      <c r="GCS281" s="27"/>
      <c r="GCT281" s="27"/>
      <c r="GCU281" s="27"/>
      <c r="GCV281" s="27"/>
      <c r="GCW281" s="27"/>
      <c r="GCX281" s="27"/>
      <c r="GCY281" s="27"/>
      <c r="GCZ281" s="27"/>
      <c r="GDA281" s="27"/>
      <c r="GDB281" s="27"/>
      <c r="GDC281" s="27"/>
      <c r="GDD281" s="27"/>
      <c r="GDE281" s="27"/>
      <c r="GDF281" s="27"/>
      <c r="GDG281" s="27"/>
      <c r="GDH281" s="27"/>
      <c r="GDI281" s="27"/>
      <c r="GDJ281" s="27"/>
      <c r="GDK281" s="27"/>
      <c r="GDL281" s="27"/>
      <c r="GDM281" s="27"/>
      <c r="GDN281" s="27"/>
      <c r="GDO281" s="27"/>
      <c r="GDP281" s="27"/>
      <c r="GDQ281" s="27"/>
      <c r="GDR281" s="27"/>
      <c r="GDS281" s="27"/>
      <c r="GDT281" s="27"/>
      <c r="GDU281" s="27"/>
      <c r="GDV281" s="27"/>
      <c r="GDW281" s="27"/>
      <c r="GDX281" s="27"/>
      <c r="GDY281" s="27"/>
      <c r="GDZ281" s="27"/>
      <c r="GEA281" s="27"/>
      <c r="GEB281" s="27"/>
      <c r="GEC281" s="27"/>
      <c r="GED281" s="27"/>
      <c r="GEE281" s="27"/>
      <c r="GEF281" s="27"/>
      <c r="GEG281" s="27"/>
      <c r="GEH281" s="27"/>
      <c r="GEI281" s="27"/>
      <c r="GEJ281" s="27"/>
      <c r="GEK281" s="27"/>
      <c r="GEL281" s="27"/>
      <c r="GEM281" s="27"/>
      <c r="GEN281" s="27"/>
      <c r="GEO281" s="27"/>
      <c r="GEP281" s="27"/>
      <c r="GEQ281" s="27"/>
      <c r="GER281" s="27"/>
      <c r="GES281" s="27"/>
      <c r="GET281" s="27"/>
      <c r="GEU281" s="27"/>
      <c r="GEV281" s="27"/>
      <c r="GEW281" s="27"/>
      <c r="GEX281" s="27"/>
      <c r="GEY281" s="27"/>
      <c r="GEZ281" s="27"/>
      <c r="GFA281" s="27"/>
      <c r="GFB281" s="27"/>
      <c r="GFC281" s="27"/>
      <c r="GFD281" s="27"/>
      <c r="GFE281" s="27"/>
      <c r="GFF281" s="27"/>
      <c r="GFG281" s="27"/>
      <c r="GFH281" s="27"/>
      <c r="GFI281" s="27"/>
      <c r="GFJ281" s="27"/>
      <c r="GFK281" s="27"/>
      <c r="GFL281" s="27"/>
      <c r="GFM281" s="27"/>
      <c r="GFN281" s="27"/>
      <c r="GFO281" s="27"/>
      <c r="GFP281" s="27"/>
      <c r="GFQ281" s="27"/>
      <c r="GFR281" s="27"/>
      <c r="GFS281" s="27"/>
      <c r="GFT281" s="27"/>
      <c r="GFU281" s="27"/>
      <c r="GFV281" s="27"/>
      <c r="GFW281" s="27"/>
      <c r="GFX281" s="27"/>
      <c r="GFY281" s="27"/>
      <c r="GFZ281" s="27"/>
      <c r="GGA281" s="27"/>
      <c r="GGB281" s="27"/>
      <c r="GGC281" s="27"/>
      <c r="GGD281" s="27"/>
      <c r="GGE281" s="27"/>
      <c r="GGF281" s="27"/>
      <c r="GGG281" s="27"/>
      <c r="GGH281" s="27"/>
      <c r="GGI281" s="27"/>
      <c r="GGJ281" s="27"/>
      <c r="GGK281" s="27"/>
      <c r="GGL281" s="27"/>
      <c r="GGM281" s="27"/>
      <c r="GGN281" s="27"/>
      <c r="GGO281" s="27"/>
      <c r="GGP281" s="27"/>
      <c r="GGQ281" s="27"/>
      <c r="GGR281" s="27"/>
      <c r="GGS281" s="27"/>
      <c r="GGT281" s="27"/>
      <c r="GGU281" s="27"/>
      <c r="GGV281" s="27"/>
      <c r="GGW281" s="27"/>
      <c r="GGX281" s="27"/>
      <c r="GGY281" s="27"/>
      <c r="GGZ281" s="27"/>
      <c r="GHA281" s="27"/>
      <c r="GHB281" s="27"/>
      <c r="GHC281" s="27"/>
      <c r="GHD281" s="27"/>
      <c r="GHE281" s="27"/>
      <c r="GHF281" s="27"/>
      <c r="GHG281" s="27"/>
      <c r="GHH281" s="27"/>
      <c r="GHI281" s="27"/>
      <c r="GHJ281" s="27"/>
      <c r="GHK281" s="27"/>
      <c r="GHL281" s="27"/>
      <c r="GHM281" s="27"/>
      <c r="GHN281" s="27"/>
      <c r="GHO281" s="27"/>
      <c r="GHP281" s="27"/>
      <c r="GHQ281" s="27"/>
      <c r="GHR281" s="27"/>
      <c r="GHS281" s="27"/>
      <c r="GHT281" s="27"/>
      <c r="GHU281" s="27"/>
      <c r="GHV281" s="27"/>
      <c r="GHW281" s="27"/>
      <c r="GHX281" s="27"/>
      <c r="GHY281" s="27"/>
      <c r="GHZ281" s="27"/>
      <c r="GIA281" s="27"/>
      <c r="GIB281" s="27"/>
      <c r="GIC281" s="27"/>
      <c r="GID281" s="27"/>
      <c r="GIE281" s="27"/>
      <c r="GIF281" s="27"/>
      <c r="GIG281" s="27"/>
      <c r="GIH281" s="27"/>
      <c r="GII281" s="27"/>
      <c r="GIJ281" s="27"/>
      <c r="GIK281" s="27"/>
      <c r="GIL281" s="27"/>
      <c r="GIM281" s="27"/>
      <c r="GIN281" s="27"/>
      <c r="GIO281" s="27"/>
      <c r="GIP281" s="27"/>
      <c r="GIQ281" s="27"/>
      <c r="GIR281" s="27"/>
      <c r="GIS281" s="27"/>
      <c r="GIT281" s="27"/>
      <c r="GIU281" s="27"/>
      <c r="GIV281" s="27"/>
      <c r="GIW281" s="27"/>
      <c r="GIX281" s="27"/>
      <c r="GIY281" s="27"/>
      <c r="GIZ281" s="27"/>
      <c r="GJA281" s="27"/>
      <c r="GJB281" s="27"/>
      <c r="GJC281" s="27"/>
      <c r="GJD281" s="27"/>
      <c r="GJE281" s="27"/>
      <c r="GJF281" s="27"/>
      <c r="GJG281" s="27"/>
      <c r="GJH281" s="27"/>
      <c r="GJI281" s="27"/>
      <c r="GJJ281" s="27"/>
      <c r="GJK281" s="27"/>
      <c r="GJL281" s="27"/>
      <c r="GJM281" s="27"/>
      <c r="GJN281" s="27"/>
      <c r="GJO281" s="27"/>
      <c r="GJP281" s="27"/>
      <c r="GJQ281" s="27"/>
      <c r="GJR281" s="27"/>
      <c r="GJS281" s="27"/>
      <c r="GJT281" s="27"/>
      <c r="GJU281" s="27"/>
      <c r="GJV281" s="27"/>
      <c r="GJW281" s="27"/>
      <c r="GJX281" s="27"/>
      <c r="GJY281" s="27"/>
      <c r="GJZ281" s="27"/>
      <c r="GKA281" s="27"/>
      <c r="GKB281" s="27"/>
      <c r="GKC281" s="27"/>
      <c r="GKD281" s="27"/>
      <c r="GKE281" s="27"/>
      <c r="GKF281" s="27"/>
      <c r="GKG281" s="27"/>
      <c r="GKH281" s="27"/>
      <c r="GKI281" s="27"/>
      <c r="GKJ281" s="27"/>
      <c r="GKK281" s="27"/>
      <c r="GKL281" s="27"/>
      <c r="GKM281" s="27"/>
      <c r="GKN281" s="27"/>
      <c r="GKO281" s="27"/>
      <c r="GKP281" s="27"/>
      <c r="GKQ281" s="27"/>
      <c r="GKR281" s="27"/>
      <c r="GKS281" s="27"/>
      <c r="GKT281" s="27"/>
      <c r="GKU281" s="27"/>
      <c r="GKV281" s="27"/>
      <c r="GKW281" s="27"/>
      <c r="GKX281" s="27"/>
      <c r="GKY281" s="27"/>
      <c r="GKZ281" s="27"/>
      <c r="GLA281" s="27"/>
      <c r="GLB281" s="27"/>
      <c r="GLC281" s="27"/>
      <c r="GLD281" s="27"/>
      <c r="GLE281" s="27"/>
      <c r="GLF281" s="27"/>
      <c r="GLG281" s="27"/>
      <c r="GLH281" s="27"/>
      <c r="GLI281" s="27"/>
      <c r="GLJ281" s="27"/>
      <c r="GLK281" s="27"/>
      <c r="GLL281" s="27"/>
      <c r="GLM281" s="27"/>
      <c r="GLN281" s="27"/>
      <c r="GLO281" s="27"/>
      <c r="GLP281" s="27"/>
      <c r="GLQ281" s="27"/>
      <c r="GLR281" s="27"/>
      <c r="GLS281" s="27"/>
      <c r="GLT281" s="27"/>
      <c r="GLU281" s="27"/>
      <c r="GLV281" s="27"/>
      <c r="GLW281" s="27"/>
      <c r="GLX281" s="27"/>
      <c r="GLY281" s="27"/>
      <c r="GLZ281" s="27"/>
      <c r="GMA281" s="27"/>
      <c r="GMB281" s="27"/>
      <c r="GMC281" s="27"/>
      <c r="GMD281" s="27"/>
      <c r="GME281" s="27"/>
      <c r="GMF281" s="27"/>
      <c r="GMG281" s="27"/>
      <c r="GMH281" s="27"/>
      <c r="GMI281" s="27"/>
      <c r="GMJ281" s="27"/>
      <c r="GMK281" s="27"/>
      <c r="GML281" s="27"/>
      <c r="GMM281" s="27"/>
      <c r="GMN281" s="27"/>
      <c r="GMO281" s="27"/>
      <c r="GMP281" s="27"/>
      <c r="GMQ281" s="27"/>
      <c r="GMR281" s="27"/>
      <c r="GMS281" s="27"/>
      <c r="GMT281" s="27"/>
      <c r="GMU281" s="27"/>
      <c r="GMV281" s="27"/>
      <c r="GMW281" s="27"/>
      <c r="GMX281" s="27"/>
      <c r="GMY281" s="27"/>
      <c r="GMZ281" s="27"/>
      <c r="GNA281" s="27"/>
      <c r="GNB281" s="27"/>
      <c r="GNC281" s="27"/>
      <c r="GND281" s="27"/>
      <c r="GNE281" s="27"/>
      <c r="GNF281" s="27"/>
      <c r="GNG281" s="27"/>
      <c r="GNH281" s="27"/>
      <c r="GNI281" s="27"/>
      <c r="GNJ281" s="27"/>
      <c r="GNK281" s="27"/>
      <c r="GNL281" s="27"/>
      <c r="GNM281" s="27"/>
      <c r="GNN281" s="27"/>
      <c r="GNO281" s="27"/>
      <c r="GNP281" s="27"/>
      <c r="GNQ281" s="27"/>
      <c r="GNR281" s="27"/>
      <c r="GNS281" s="27"/>
      <c r="GNT281" s="27"/>
      <c r="GNU281" s="27"/>
      <c r="GNV281" s="27"/>
      <c r="GNW281" s="27"/>
      <c r="GNX281" s="27"/>
      <c r="GNY281" s="27"/>
      <c r="GNZ281" s="27"/>
      <c r="GOA281" s="27"/>
      <c r="GOB281" s="27"/>
      <c r="GOC281" s="27"/>
      <c r="GOD281" s="27"/>
      <c r="GOE281" s="27"/>
      <c r="GOF281" s="27"/>
      <c r="GOG281" s="27"/>
      <c r="GOH281" s="27"/>
      <c r="GOI281" s="27"/>
      <c r="GOJ281" s="27"/>
      <c r="GOK281" s="27"/>
      <c r="GOL281" s="27"/>
      <c r="GOM281" s="27"/>
      <c r="GON281" s="27"/>
      <c r="GOO281" s="27"/>
      <c r="GOP281" s="27"/>
      <c r="GOQ281" s="27"/>
      <c r="GOR281" s="27"/>
      <c r="GOS281" s="27"/>
      <c r="GOT281" s="27"/>
      <c r="GOU281" s="27"/>
      <c r="GOV281" s="27"/>
      <c r="GOW281" s="27"/>
      <c r="GOX281" s="27"/>
      <c r="GOY281" s="27"/>
      <c r="GOZ281" s="27"/>
      <c r="GPA281" s="27"/>
      <c r="GPB281" s="27"/>
      <c r="GPC281" s="27"/>
      <c r="GPD281" s="27"/>
      <c r="GPE281" s="27"/>
      <c r="GPF281" s="27"/>
      <c r="GPG281" s="27"/>
      <c r="GPH281" s="27"/>
      <c r="GPI281" s="27"/>
      <c r="GPJ281" s="27"/>
      <c r="GPK281" s="27"/>
      <c r="GPL281" s="27"/>
      <c r="GPM281" s="27"/>
      <c r="GPN281" s="27"/>
      <c r="GPO281" s="27"/>
      <c r="GPP281" s="27"/>
      <c r="GPQ281" s="27"/>
      <c r="GPR281" s="27"/>
      <c r="GPS281" s="27"/>
      <c r="GPT281" s="27"/>
      <c r="GPU281" s="27"/>
      <c r="GPV281" s="27"/>
      <c r="GPW281" s="27"/>
      <c r="GPX281" s="27"/>
      <c r="GPY281" s="27"/>
      <c r="GPZ281" s="27"/>
      <c r="GQA281" s="27"/>
      <c r="GQB281" s="27"/>
      <c r="GQC281" s="27"/>
      <c r="GQD281" s="27"/>
      <c r="GQE281" s="27"/>
      <c r="GQF281" s="27"/>
      <c r="GQG281" s="27"/>
      <c r="GQH281" s="27"/>
      <c r="GQI281" s="27"/>
      <c r="GQJ281" s="27"/>
      <c r="GQK281" s="27"/>
      <c r="GQL281" s="27"/>
      <c r="GQM281" s="27"/>
      <c r="GQN281" s="27"/>
      <c r="GQO281" s="27"/>
      <c r="GQP281" s="27"/>
      <c r="GQQ281" s="27"/>
      <c r="GQR281" s="27"/>
      <c r="GQS281" s="27"/>
      <c r="GQT281" s="27"/>
      <c r="GQU281" s="27"/>
      <c r="GQV281" s="27"/>
      <c r="GQW281" s="27"/>
      <c r="GQX281" s="27"/>
      <c r="GQY281" s="27"/>
      <c r="GQZ281" s="27"/>
      <c r="GRA281" s="27"/>
      <c r="GRB281" s="27"/>
      <c r="GRC281" s="27"/>
      <c r="GRD281" s="27"/>
      <c r="GRE281" s="27"/>
      <c r="GRF281" s="27"/>
      <c r="GRG281" s="27"/>
      <c r="GRH281" s="27"/>
      <c r="GRI281" s="27"/>
      <c r="GRJ281" s="27"/>
      <c r="GRK281" s="27"/>
      <c r="GRL281" s="27"/>
      <c r="GRM281" s="27"/>
      <c r="GRN281" s="27"/>
      <c r="GRO281" s="27"/>
      <c r="GRP281" s="27"/>
      <c r="GRQ281" s="27"/>
      <c r="GRR281" s="27"/>
      <c r="GRS281" s="27"/>
      <c r="GRT281" s="27"/>
      <c r="GRU281" s="27"/>
      <c r="GRV281" s="27"/>
      <c r="GRW281" s="27"/>
      <c r="GRX281" s="27"/>
      <c r="GRY281" s="27"/>
      <c r="GRZ281" s="27"/>
      <c r="GSA281" s="27"/>
      <c r="GSB281" s="27"/>
      <c r="GSC281" s="27"/>
      <c r="GSD281" s="27"/>
      <c r="GSE281" s="27"/>
      <c r="GSF281" s="27"/>
      <c r="GSG281" s="27"/>
      <c r="GSH281" s="27"/>
      <c r="GSI281" s="27"/>
      <c r="GSJ281" s="27"/>
      <c r="GSK281" s="27"/>
      <c r="GSL281" s="27"/>
      <c r="GSM281" s="27"/>
      <c r="GSN281" s="27"/>
      <c r="GSO281" s="27"/>
      <c r="GSP281" s="27"/>
      <c r="GSQ281" s="27"/>
      <c r="GSR281" s="27"/>
      <c r="GSS281" s="27"/>
      <c r="GST281" s="27"/>
      <c r="GSU281" s="27"/>
      <c r="GSV281" s="27"/>
      <c r="GSW281" s="27"/>
      <c r="GSX281" s="27"/>
      <c r="GSY281" s="27"/>
      <c r="GSZ281" s="27"/>
      <c r="GTA281" s="27"/>
      <c r="GTB281" s="27"/>
      <c r="GTC281" s="27"/>
      <c r="GTD281" s="27"/>
      <c r="GTE281" s="27"/>
      <c r="GTF281" s="27"/>
      <c r="GTG281" s="27"/>
      <c r="GTH281" s="27"/>
      <c r="GTI281" s="27"/>
      <c r="GTJ281" s="27"/>
      <c r="GTK281" s="27"/>
      <c r="GTL281" s="27"/>
      <c r="GTM281" s="27"/>
      <c r="GTN281" s="27"/>
      <c r="GTO281" s="27"/>
      <c r="GTP281" s="27"/>
      <c r="GTQ281" s="27"/>
      <c r="GTR281" s="27"/>
      <c r="GTS281" s="27"/>
      <c r="GTT281" s="27"/>
      <c r="GTU281" s="27"/>
      <c r="GTV281" s="27"/>
      <c r="GTW281" s="27"/>
      <c r="GTX281" s="27"/>
      <c r="GTY281" s="27"/>
      <c r="GTZ281" s="27"/>
      <c r="GUA281" s="27"/>
      <c r="GUB281" s="27"/>
      <c r="GUC281" s="27"/>
      <c r="GUD281" s="27"/>
      <c r="GUE281" s="27"/>
      <c r="GUF281" s="27"/>
      <c r="GUG281" s="27"/>
      <c r="GUH281" s="27"/>
      <c r="GUI281" s="27"/>
      <c r="GUJ281" s="27"/>
      <c r="GUK281" s="27"/>
      <c r="GUL281" s="27"/>
      <c r="GUM281" s="27"/>
      <c r="GUN281" s="27"/>
      <c r="GUO281" s="27"/>
      <c r="GUP281" s="27"/>
      <c r="GUQ281" s="27"/>
      <c r="GUR281" s="27"/>
      <c r="GUS281" s="27"/>
      <c r="GUT281" s="27"/>
      <c r="GUU281" s="27"/>
      <c r="GUV281" s="27"/>
      <c r="GUW281" s="27"/>
      <c r="GUX281" s="27"/>
      <c r="GUY281" s="27"/>
      <c r="GUZ281" s="27"/>
      <c r="GVA281" s="27"/>
      <c r="GVB281" s="27"/>
      <c r="GVC281" s="27"/>
      <c r="GVD281" s="27"/>
      <c r="GVE281" s="27"/>
      <c r="GVF281" s="27"/>
      <c r="GVG281" s="27"/>
      <c r="GVH281" s="27"/>
      <c r="GVI281" s="27"/>
      <c r="GVJ281" s="27"/>
      <c r="GVK281" s="27"/>
      <c r="GVL281" s="27"/>
      <c r="GVM281" s="27"/>
      <c r="GVN281" s="27"/>
      <c r="GVO281" s="27"/>
      <c r="GVP281" s="27"/>
      <c r="GVQ281" s="27"/>
      <c r="GVR281" s="27"/>
      <c r="GVS281" s="27"/>
      <c r="GVT281" s="27"/>
      <c r="GVU281" s="27"/>
      <c r="GVV281" s="27"/>
      <c r="GVW281" s="27"/>
      <c r="GVX281" s="27"/>
      <c r="GVY281" s="27"/>
      <c r="GVZ281" s="27"/>
      <c r="GWA281" s="27"/>
      <c r="GWB281" s="27"/>
      <c r="GWC281" s="27"/>
      <c r="GWD281" s="27"/>
      <c r="GWE281" s="27"/>
      <c r="GWF281" s="27"/>
      <c r="GWG281" s="27"/>
      <c r="GWH281" s="27"/>
      <c r="GWI281" s="27"/>
      <c r="GWJ281" s="27"/>
      <c r="GWK281" s="27"/>
      <c r="GWL281" s="27"/>
      <c r="GWM281" s="27"/>
      <c r="GWN281" s="27"/>
      <c r="GWO281" s="27"/>
      <c r="GWP281" s="27"/>
      <c r="GWQ281" s="27"/>
      <c r="GWR281" s="27"/>
      <c r="GWS281" s="27"/>
      <c r="GWT281" s="27"/>
      <c r="GWU281" s="27"/>
      <c r="GWV281" s="27"/>
      <c r="GWW281" s="27"/>
      <c r="GWX281" s="27"/>
      <c r="GWY281" s="27"/>
      <c r="GWZ281" s="27"/>
      <c r="GXA281" s="27"/>
      <c r="GXB281" s="27"/>
      <c r="GXC281" s="27"/>
      <c r="GXD281" s="27"/>
      <c r="GXE281" s="27"/>
      <c r="GXF281" s="27"/>
      <c r="GXG281" s="27"/>
      <c r="GXH281" s="27"/>
      <c r="GXI281" s="27"/>
      <c r="GXJ281" s="27"/>
      <c r="GXK281" s="27"/>
      <c r="GXL281" s="27"/>
      <c r="GXM281" s="27"/>
      <c r="GXN281" s="27"/>
      <c r="GXO281" s="27"/>
      <c r="GXP281" s="27"/>
      <c r="GXQ281" s="27"/>
      <c r="GXR281" s="27"/>
      <c r="GXS281" s="27"/>
      <c r="GXT281" s="27"/>
      <c r="GXU281" s="27"/>
      <c r="GXV281" s="27"/>
      <c r="GXW281" s="27"/>
      <c r="GXX281" s="27"/>
      <c r="GXY281" s="27"/>
      <c r="GXZ281" s="27"/>
      <c r="GYA281" s="27"/>
      <c r="GYB281" s="27"/>
      <c r="GYC281" s="27"/>
      <c r="GYD281" s="27"/>
      <c r="GYE281" s="27"/>
      <c r="GYF281" s="27"/>
      <c r="GYG281" s="27"/>
      <c r="GYH281" s="27"/>
      <c r="GYI281" s="27"/>
      <c r="GYJ281" s="27"/>
      <c r="GYK281" s="27"/>
      <c r="GYL281" s="27"/>
      <c r="GYM281" s="27"/>
      <c r="GYN281" s="27"/>
      <c r="GYO281" s="27"/>
      <c r="GYP281" s="27"/>
      <c r="GYQ281" s="27"/>
      <c r="GYR281" s="27"/>
      <c r="GYS281" s="27"/>
      <c r="GYT281" s="27"/>
      <c r="GYU281" s="27"/>
      <c r="GYV281" s="27"/>
      <c r="GYW281" s="27"/>
      <c r="GYX281" s="27"/>
      <c r="GYY281" s="27"/>
      <c r="GYZ281" s="27"/>
      <c r="GZA281" s="27"/>
      <c r="GZB281" s="27"/>
      <c r="GZC281" s="27"/>
      <c r="GZD281" s="27"/>
      <c r="GZE281" s="27"/>
      <c r="GZF281" s="27"/>
      <c r="GZG281" s="27"/>
      <c r="GZH281" s="27"/>
      <c r="GZI281" s="27"/>
      <c r="GZJ281" s="27"/>
      <c r="GZK281" s="27"/>
      <c r="GZL281" s="27"/>
      <c r="GZM281" s="27"/>
      <c r="GZN281" s="27"/>
      <c r="GZO281" s="27"/>
      <c r="GZP281" s="27"/>
      <c r="GZQ281" s="27"/>
      <c r="GZR281" s="27"/>
      <c r="GZS281" s="27"/>
      <c r="GZT281" s="27"/>
      <c r="GZU281" s="27"/>
      <c r="GZV281" s="27"/>
      <c r="GZW281" s="27"/>
      <c r="GZX281" s="27"/>
      <c r="GZY281" s="27"/>
      <c r="GZZ281" s="27"/>
      <c r="HAA281" s="27"/>
      <c r="HAB281" s="27"/>
      <c r="HAC281" s="27"/>
      <c r="HAD281" s="27"/>
      <c r="HAE281" s="27"/>
      <c r="HAF281" s="27"/>
      <c r="HAG281" s="27"/>
      <c r="HAH281" s="27"/>
      <c r="HAI281" s="27"/>
      <c r="HAJ281" s="27"/>
      <c r="HAK281" s="27"/>
      <c r="HAL281" s="27"/>
      <c r="HAM281" s="27"/>
      <c r="HAN281" s="27"/>
      <c r="HAO281" s="27"/>
      <c r="HAP281" s="27"/>
      <c r="HAQ281" s="27"/>
      <c r="HAR281" s="27"/>
      <c r="HAS281" s="27"/>
      <c r="HAT281" s="27"/>
      <c r="HAU281" s="27"/>
      <c r="HAV281" s="27"/>
      <c r="HAW281" s="27"/>
      <c r="HAX281" s="27"/>
      <c r="HAY281" s="27"/>
      <c r="HAZ281" s="27"/>
      <c r="HBA281" s="27"/>
      <c r="HBB281" s="27"/>
      <c r="HBC281" s="27"/>
      <c r="HBD281" s="27"/>
      <c r="HBE281" s="27"/>
      <c r="HBF281" s="27"/>
      <c r="HBG281" s="27"/>
      <c r="HBH281" s="27"/>
      <c r="HBI281" s="27"/>
      <c r="HBJ281" s="27"/>
      <c r="HBK281" s="27"/>
      <c r="HBL281" s="27"/>
      <c r="HBM281" s="27"/>
      <c r="HBN281" s="27"/>
      <c r="HBO281" s="27"/>
      <c r="HBP281" s="27"/>
      <c r="HBQ281" s="27"/>
      <c r="HBR281" s="27"/>
      <c r="HBS281" s="27"/>
      <c r="HBT281" s="27"/>
      <c r="HBU281" s="27"/>
      <c r="HBV281" s="27"/>
      <c r="HBW281" s="27"/>
      <c r="HBX281" s="27"/>
      <c r="HBY281" s="27"/>
      <c r="HBZ281" s="27"/>
      <c r="HCA281" s="27"/>
      <c r="HCB281" s="27"/>
      <c r="HCC281" s="27"/>
      <c r="HCD281" s="27"/>
      <c r="HCE281" s="27"/>
      <c r="HCF281" s="27"/>
      <c r="HCG281" s="27"/>
      <c r="HCH281" s="27"/>
      <c r="HCI281" s="27"/>
      <c r="HCJ281" s="27"/>
      <c r="HCK281" s="27"/>
      <c r="HCL281" s="27"/>
      <c r="HCM281" s="27"/>
      <c r="HCN281" s="27"/>
      <c r="HCO281" s="27"/>
      <c r="HCP281" s="27"/>
      <c r="HCQ281" s="27"/>
      <c r="HCR281" s="27"/>
      <c r="HCS281" s="27"/>
      <c r="HCT281" s="27"/>
      <c r="HCU281" s="27"/>
      <c r="HCV281" s="27"/>
      <c r="HCW281" s="27"/>
      <c r="HCX281" s="27"/>
      <c r="HCY281" s="27"/>
      <c r="HCZ281" s="27"/>
      <c r="HDA281" s="27"/>
      <c r="HDB281" s="27"/>
      <c r="HDC281" s="27"/>
      <c r="HDD281" s="27"/>
      <c r="HDE281" s="27"/>
      <c r="HDF281" s="27"/>
      <c r="HDG281" s="27"/>
      <c r="HDH281" s="27"/>
      <c r="HDI281" s="27"/>
      <c r="HDJ281" s="27"/>
      <c r="HDK281" s="27"/>
      <c r="HDL281" s="27"/>
      <c r="HDM281" s="27"/>
      <c r="HDN281" s="27"/>
      <c r="HDO281" s="27"/>
      <c r="HDP281" s="27"/>
      <c r="HDQ281" s="27"/>
      <c r="HDR281" s="27"/>
      <c r="HDS281" s="27"/>
      <c r="HDT281" s="27"/>
      <c r="HDU281" s="27"/>
      <c r="HDV281" s="27"/>
      <c r="HDW281" s="27"/>
      <c r="HDX281" s="27"/>
      <c r="HDY281" s="27"/>
      <c r="HDZ281" s="27"/>
      <c r="HEA281" s="27"/>
      <c r="HEB281" s="27"/>
      <c r="HEC281" s="27"/>
      <c r="HED281" s="27"/>
      <c r="HEE281" s="27"/>
      <c r="HEF281" s="27"/>
      <c r="HEG281" s="27"/>
      <c r="HEH281" s="27"/>
      <c r="HEI281" s="27"/>
      <c r="HEJ281" s="27"/>
      <c r="HEK281" s="27"/>
      <c r="HEL281" s="27"/>
      <c r="HEM281" s="27"/>
      <c r="HEN281" s="27"/>
      <c r="HEO281" s="27"/>
      <c r="HEP281" s="27"/>
      <c r="HEQ281" s="27"/>
      <c r="HER281" s="27"/>
      <c r="HES281" s="27"/>
      <c r="HET281" s="27"/>
      <c r="HEU281" s="27"/>
      <c r="HEV281" s="27"/>
      <c r="HEW281" s="27"/>
      <c r="HEX281" s="27"/>
      <c r="HEY281" s="27"/>
      <c r="HEZ281" s="27"/>
      <c r="HFA281" s="27"/>
      <c r="HFB281" s="27"/>
      <c r="HFC281" s="27"/>
      <c r="HFD281" s="27"/>
      <c r="HFE281" s="27"/>
      <c r="HFF281" s="27"/>
      <c r="HFG281" s="27"/>
      <c r="HFH281" s="27"/>
      <c r="HFI281" s="27"/>
      <c r="HFJ281" s="27"/>
      <c r="HFK281" s="27"/>
      <c r="HFL281" s="27"/>
      <c r="HFM281" s="27"/>
      <c r="HFN281" s="27"/>
      <c r="HFO281" s="27"/>
      <c r="HFP281" s="27"/>
      <c r="HFQ281" s="27"/>
      <c r="HFR281" s="27"/>
      <c r="HFS281" s="27"/>
      <c r="HFT281" s="27"/>
      <c r="HFU281" s="27"/>
      <c r="HFV281" s="27"/>
      <c r="HFW281" s="27"/>
      <c r="HFX281" s="27"/>
      <c r="HFY281" s="27"/>
      <c r="HFZ281" s="27"/>
      <c r="HGA281" s="27"/>
      <c r="HGB281" s="27"/>
      <c r="HGC281" s="27"/>
      <c r="HGD281" s="27"/>
      <c r="HGE281" s="27"/>
      <c r="HGF281" s="27"/>
      <c r="HGG281" s="27"/>
      <c r="HGH281" s="27"/>
      <c r="HGI281" s="27"/>
      <c r="HGJ281" s="27"/>
      <c r="HGK281" s="27"/>
      <c r="HGL281" s="27"/>
      <c r="HGM281" s="27"/>
      <c r="HGN281" s="27"/>
      <c r="HGO281" s="27"/>
      <c r="HGP281" s="27"/>
      <c r="HGQ281" s="27"/>
      <c r="HGR281" s="27"/>
      <c r="HGS281" s="27"/>
      <c r="HGT281" s="27"/>
      <c r="HGU281" s="27"/>
      <c r="HGV281" s="27"/>
      <c r="HGW281" s="27"/>
      <c r="HGX281" s="27"/>
      <c r="HGY281" s="27"/>
      <c r="HGZ281" s="27"/>
      <c r="HHA281" s="27"/>
      <c r="HHB281" s="27"/>
      <c r="HHC281" s="27"/>
      <c r="HHD281" s="27"/>
      <c r="HHE281" s="27"/>
      <c r="HHF281" s="27"/>
      <c r="HHG281" s="27"/>
      <c r="HHH281" s="27"/>
      <c r="HHI281" s="27"/>
      <c r="HHJ281" s="27"/>
      <c r="HHK281" s="27"/>
      <c r="HHL281" s="27"/>
      <c r="HHM281" s="27"/>
      <c r="HHN281" s="27"/>
      <c r="HHO281" s="27"/>
      <c r="HHP281" s="27"/>
      <c r="HHQ281" s="27"/>
      <c r="HHR281" s="27"/>
      <c r="HHS281" s="27"/>
      <c r="HHT281" s="27"/>
      <c r="HHU281" s="27"/>
      <c r="HHV281" s="27"/>
      <c r="HHW281" s="27"/>
      <c r="HHX281" s="27"/>
      <c r="HHY281" s="27"/>
      <c r="HHZ281" s="27"/>
      <c r="HIA281" s="27"/>
      <c r="HIB281" s="27"/>
      <c r="HIC281" s="27"/>
      <c r="HID281" s="27"/>
      <c r="HIE281" s="27"/>
      <c r="HIF281" s="27"/>
      <c r="HIG281" s="27"/>
      <c r="HIH281" s="27"/>
      <c r="HII281" s="27"/>
      <c r="HIJ281" s="27"/>
      <c r="HIK281" s="27"/>
      <c r="HIL281" s="27"/>
      <c r="HIM281" s="27"/>
      <c r="HIN281" s="27"/>
      <c r="HIO281" s="27"/>
      <c r="HIP281" s="27"/>
      <c r="HIQ281" s="27"/>
      <c r="HIR281" s="27"/>
      <c r="HIS281" s="27"/>
      <c r="HIT281" s="27"/>
      <c r="HIU281" s="27"/>
      <c r="HIV281" s="27"/>
      <c r="HIW281" s="27"/>
      <c r="HIX281" s="27"/>
      <c r="HIY281" s="27"/>
      <c r="HIZ281" s="27"/>
      <c r="HJA281" s="27"/>
      <c r="HJB281" s="27"/>
      <c r="HJC281" s="27"/>
      <c r="HJD281" s="27"/>
      <c r="HJE281" s="27"/>
      <c r="HJF281" s="27"/>
      <c r="HJG281" s="27"/>
      <c r="HJH281" s="27"/>
      <c r="HJI281" s="27"/>
      <c r="HJJ281" s="27"/>
      <c r="HJK281" s="27"/>
      <c r="HJL281" s="27"/>
      <c r="HJM281" s="27"/>
      <c r="HJN281" s="27"/>
      <c r="HJO281" s="27"/>
      <c r="HJP281" s="27"/>
      <c r="HJQ281" s="27"/>
      <c r="HJR281" s="27"/>
      <c r="HJS281" s="27"/>
      <c r="HJT281" s="27"/>
      <c r="HJU281" s="27"/>
      <c r="HJV281" s="27"/>
      <c r="HJW281" s="27"/>
      <c r="HJX281" s="27"/>
      <c r="HJY281" s="27"/>
      <c r="HJZ281" s="27"/>
      <c r="HKA281" s="27"/>
      <c r="HKB281" s="27"/>
      <c r="HKC281" s="27"/>
      <c r="HKD281" s="27"/>
      <c r="HKE281" s="27"/>
      <c r="HKF281" s="27"/>
      <c r="HKG281" s="27"/>
      <c r="HKH281" s="27"/>
      <c r="HKI281" s="27"/>
      <c r="HKJ281" s="27"/>
      <c r="HKK281" s="27"/>
      <c r="HKL281" s="27"/>
      <c r="HKM281" s="27"/>
      <c r="HKN281" s="27"/>
      <c r="HKO281" s="27"/>
      <c r="HKP281" s="27"/>
      <c r="HKQ281" s="27"/>
      <c r="HKR281" s="27"/>
      <c r="HKS281" s="27"/>
      <c r="HKT281" s="27"/>
      <c r="HKU281" s="27"/>
      <c r="HKV281" s="27"/>
      <c r="HKW281" s="27"/>
      <c r="HKX281" s="27"/>
      <c r="HKY281" s="27"/>
      <c r="HKZ281" s="27"/>
      <c r="HLA281" s="27"/>
      <c r="HLB281" s="27"/>
      <c r="HLC281" s="27"/>
      <c r="HLD281" s="27"/>
      <c r="HLE281" s="27"/>
      <c r="HLF281" s="27"/>
      <c r="HLG281" s="27"/>
      <c r="HLH281" s="27"/>
      <c r="HLI281" s="27"/>
      <c r="HLJ281" s="27"/>
      <c r="HLK281" s="27"/>
      <c r="HLL281" s="27"/>
      <c r="HLM281" s="27"/>
      <c r="HLN281" s="27"/>
      <c r="HLO281" s="27"/>
      <c r="HLP281" s="27"/>
      <c r="HLQ281" s="27"/>
      <c r="HLR281" s="27"/>
      <c r="HLS281" s="27"/>
      <c r="HLT281" s="27"/>
      <c r="HLU281" s="27"/>
      <c r="HLV281" s="27"/>
      <c r="HLW281" s="27"/>
      <c r="HLX281" s="27"/>
      <c r="HLY281" s="27"/>
      <c r="HLZ281" s="27"/>
      <c r="HMA281" s="27"/>
      <c r="HMB281" s="27"/>
      <c r="HMC281" s="27"/>
      <c r="HMD281" s="27"/>
      <c r="HME281" s="27"/>
      <c r="HMF281" s="27"/>
      <c r="HMG281" s="27"/>
      <c r="HMH281" s="27"/>
      <c r="HMI281" s="27"/>
      <c r="HMJ281" s="27"/>
      <c r="HMK281" s="27"/>
      <c r="HML281" s="27"/>
      <c r="HMM281" s="27"/>
      <c r="HMN281" s="27"/>
      <c r="HMO281" s="27"/>
      <c r="HMP281" s="27"/>
      <c r="HMQ281" s="27"/>
      <c r="HMR281" s="27"/>
      <c r="HMS281" s="27"/>
      <c r="HMT281" s="27"/>
      <c r="HMU281" s="27"/>
      <c r="HMV281" s="27"/>
      <c r="HMW281" s="27"/>
      <c r="HMX281" s="27"/>
      <c r="HMY281" s="27"/>
      <c r="HMZ281" s="27"/>
      <c r="HNA281" s="27"/>
      <c r="HNB281" s="27"/>
      <c r="HNC281" s="27"/>
      <c r="HND281" s="27"/>
      <c r="HNE281" s="27"/>
      <c r="HNF281" s="27"/>
      <c r="HNG281" s="27"/>
      <c r="HNH281" s="27"/>
      <c r="HNI281" s="27"/>
      <c r="HNJ281" s="27"/>
      <c r="HNK281" s="27"/>
      <c r="HNL281" s="27"/>
      <c r="HNM281" s="27"/>
      <c r="HNN281" s="27"/>
      <c r="HNO281" s="27"/>
      <c r="HNP281" s="27"/>
      <c r="HNQ281" s="27"/>
      <c r="HNR281" s="27"/>
      <c r="HNS281" s="27"/>
      <c r="HNT281" s="27"/>
      <c r="HNU281" s="27"/>
      <c r="HNV281" s="27"/>
      <c r="HNW281" s="27"/>
      <c r="HNX281" s="27"/>
      <c r="HNY281" s="27"/>
      <c r="HNZ281" s="27"/>
      <c r="HOA281" s="27"/>
      <c r="HOB281" s="27"/>
      <c r="HOC281" s="27"/>
      <c r="HOD281" s="27"/>
      <c r="HOE281" s="27"/>
      <c r="HOF281" s="27"/>
      <c r="HOG281" s="27"/>
      <c r="HOH281" s="27"/>
      <c r="HOI281" s="27"/>
      <c r="HOJ281" s="27"/>
      <c r="HOK281" s="27"/>
      <c r="HOL281" s="27"/>
      <c r="HOM281" s="27"/>
      <c r="HON281" s="27"/>
      <c r="HOO281" s="27"/>
      <c r="HOP281" s="27"/>
      <c r="HOQ281" s="27"/>
      <c r="HOR281" s="27"/>
      <c r="HOS281" s="27"/>
      <c r="HOT281" s="27"/>
      <c r="HOU281" s="27"/>
      <c r="HOV281" s="27"/>
      <c r="HOW281" s="27"/>
      <c r="HOX281" s="27"/>
      <c r="HOY281" s="27"/>
      <c r="HOZ281" s="27"/>
      <c r="HPA281" s="27"/>
      <c r="HPB281" s="27"/>
      <c r="HPC281" s="27"/>
      <c r="HPD281" s="27"/>
      <c r="HPE281" s="27"/>
      <c r="HPF281" s="27"/>
      <c r="HPG281" s="27"/>
      <c r="HPH281" s="27"/>
      <c r="HPI281" s="27"/>
      <c r="HPJ281" s="27"/>
      <c r="HPK281" s="27"/>
      <c r="HPL281" s="27"/>
      <c r="HPM281" s="27"/>
      <c r="HPN281" s="27"/>
      <c r="HPO281" s="27"/>
      <c r="HPP281" s="27"/>
      <c r="HPQ281" s="27"/>
      <c r="HPR281" s="27"/>
      <c r="HPS281" s="27"/>
      <c r="HPT281" s="27"/>
      <c r="HPU281" s="27"/>
      <c r="HPV281" s="27"/>
      <c r="HPW281" s="27"/>
      <c r="HPX281" s="27"/>
      <c r="HPY281" s="27"/>
      <c r="HPZ281" s="27"/>
      <c r="HQA281" s="27"/>
      <c r="HQB281" s="27"/>
      <c r="HQC281" s="27"/>
      <c r="HQD281" s="27"/>
      <c r="HQE281" s="27"/>
      <c r="HQF281" s="27"/>
      <c r="HQG281" s="27"/>
      <c r="HQH281" s="27"/>
      <c r="HQI281" s="27"/>
      <c r="HQJ281" s="27"/>
      <c r="HQK281" s="27"/>
      <c r="HQL281" s="27"/>
      <c r="HQM281" s="27"/>
      <c r="HQN281" s="27"/>
      <c r="HQO281" s="27"/>
      <c r="HQP281" s="27"/>
      <c r="HQQ281" s="27"/>
      <c r="HQR281" s="27"/>
      <c r="HQS281" s="27"/>
      <c r="HQT281" s="27"/>
      <c r="HQU281" s="27"/>
      <c r="HQV281" s="27"/>
      <c r="HQW281" s="27"/>
      <c r="HQX281" s="27"/>
      <c r="HQY281" s="27"/>
      <c r="HQZ281" s="27"/>
      <c r="HRA281" s="27"/>
      <c r="HRB281" s="27"/>
      <c r="HRC281" s="27"/>
      <c r="HRD281" s="27"/>
      <c r="HRE281" s="27"/>
      <c r="HRF281" s="27"/>
      <c r="HRG281" s="27"/>
      <c r="HRH281" s="27"/>
      <c r="HRI281" s="27"/>
      <c r="HRJ281" s="27"/>
      <c r="HRK281" s="27"/>
      <c r="HRL281" s="27"/>
      <c r="HRM281" s="27"/>
      <c r="HRN281" s="27"/>
      <c r="HRO281" s="27"/>
      <c r="HRP281" s="27"/>
      <c r="HRQ281" s="27"/>
      <c r="HRR281" s="27"/>
      <c r="HRS281" s="27"/>
      <c r="HRT281" s="27"/>
      <c r="HRU281" s="27"/>
      <c r="HRV281" s="27"/>
      <c r="HRW281" s="27"/>
      <c r="HRX281" s="27"/>
      <c r="HRY281" s="27"/>
      <c r="HRZ281" s="27"/>
      <c r="HSA281" s="27"/>
      <c r="HSB281" s="27"/>
      <c r="HSC281" s="27"/>
      <c r="HSD281" s="27"/>
      <c r="HSE281" s="27"/>
      <c r="HSF281" s="27"/>
      <c r="HSG281" s="27"/>
      <c r="HSH281" s="27"/>
      <c r="HSI281" s="27"/>
      <c r="HSJ281" s="27"/>
      <c r="HSK281" s="27"/>
      <c r="HSL281" s="27"/>
      <c r="HSM281" s="27"/>
      <c r="HSN281" s="27"/>
      <c r="HSO281" s="27"/>
      <c r="HSP281" s="27"/>
      <c r="HSQ281" s="27"/>
      <c r="HSR281" s="27"/>
      <c r="HSS281" s="27"/>
      <c r="HST281" s="27"/>
      <c r="HSU281" s="27"/>
      <c r="HSV281" s="27"/>
      <c r="HSW281" s="27"/>
      <c r="HSX281" s="27"/>
      <c r="HSY281" s="27"/>
      <c r="HSZ281" s="27"/>
      <c r="HTA281" s="27"/>
      <c r="HTB281" s="27"/>
      <c r="HTC281" s="27"/>
      <c r="HTD281" s="27"/>
      <c r="HTE281" s="27"/>
      <c r="HTF281" s="27"/>
      <c r="HTG281" s="27"/>
      <c r="HTH281" s="27"/>
      <c r="HTI281" s="27"/>
      <c r="HTJ281" s="27"/>
      <c r="HTK281" s="27"/>
      <c r="HTL281" s="27"/>
      <c r="HTM281" s="27"/>
      <c r="HTN281" s="27"/>
      <c r="HTO281" s="27"/>
      <c r="HTP281" s="27"/>
      <c r="HTQ281" s="27"/>
      <c r="HTR281" s="27"/>
      <c r="HTS281" s="27"/>
      <c r="HTT281" s="27"/>
      <c r="HTU281" s="27"/>
      <c r="HTV281" s="27"/>
      <c r="HTW281" s="27"/>
      <c r="HTX281" s="27"/>
      <c r="HTY281" s="27"/>
      <c r="HTZ281" s="27"/>
      <c r="HUA281" s="27"/>
      <c r="HUB281" s="27"/>
      <c r="HUC281" s="27"/>
      <c r="HUD281" s="27"/>
      <c r="HUE281" s="27"/>
      <c r="HUF281" s="27"/>
      <c r="HUG281" s="27"/>
      <c r="HUH281" s="27"/>
      <c r="HUI281" s="27"/>
      <c r="HUJ281" s="27"/>
      <c r="HUK281" s="27"/>
      <c r="HUL281" s="27"/>
      <c r="HUM281" s="27"/>
      <c r="HUN281" s="27"/>
      <c r="HUO281" s="27"/>
      <c r="HUP281" s="27"/>
      <c r="HUQ281" s="27"/>
      <c r="HUR281" s="27"/>
      <c r="HUS281" s="27"/>
      <c r="HUT281" s="27"/>
      <c r="HUU281" s="27"/>
      <c r="HUV281" s="27"/>
      <c r="HUW281" s="27"/>
      <c r="HUX281" s="27"/>
      <c r="HUY281" s="27"/>
      <c r="HUZ281" s="27"/>
      <c r="HVA281" s="27"/>
      <c r="HVB281" s="27"/>
      <c r="HVC281" s="27"/>
      <c r="HVD281" s="27"/>
      <c r="HVE281" s="27"/>
      <c r="HVF281" s="27"/>
      <c r="HVG281" s="27"/>
      <c r="HVH281" s="27"/>
      <c r="HVI281" s="27"/>
      <c r="HVJ281" s="27"/>
      <c r="HVK281" s="27"/>
      <c r="HVL281" s="27"/>
      <c r="HVM281" s="27"/>
      <c r="HVN281" s="27"/>
      <c r="HVO281" s="27"/>
      <c r="HVP281" s="27"/>
      <c r="HVQ281" s="27"/>
      <c r="HVR281" s="27"/>
      <c r="HVS281" s="27"/>
      <c r="HVT281" s="27"/>
      <c r="HVU281" s="27"/>
      <c r="HVV281" s="27"/>
      <c r="HVW281" s="27"/>
      <c r="HVX281" s="27"/>
      <c r="HVY281" s="27"/>
      <c r="HVZ281" s="27"/>
      <c r="HWA281" s="27"/>
      <c r="HWB281" s="27"/>
      <c r="HWC281" s="27"/>
      <c r="HWD281" s="27"/>
      <c r="HWE281" s="27"/>
      <c r="HWF281" s="27"/>
      <c r="HWG281" s="27"/>
      <c r="HWH281" s="27"/>
      <c r="HWI281" s="27"/>
      <c r="HWJ281" s="27"/>
      <c r="HWK281" s="27"/>
      <c r="HWL281" s="27"/>
      <c r="HWM281" s="27"/>
      <c r="HWN281" s="27"/>
      <c r="HWO281" s="27"/>
      <c r="HWP281" s="27"/>
      <c r="HWQ281" s="27"/>
      <c r="HWR281" s="27"/>
      <c r="HWS281" s="27"/>
      <c r="HWT281" s="27"/>
      <c r="HWU281" s="27"/>
      <c r="HWV281" s="27"/>
      <c r="HWW281" s="27"/>
      <c r="HWX281" s="27"/>
      <c r="HWY281" s="27"/>
      <c r="HWZ281" s="27"/>
      <c r="HXA281" s="27"/>
      <c r="HXB281" s="27"/>
      <c r="HXC281" s="27"/>
      <c r="HXD281" s="27"/>
      <c r="HXE281" s="27"/>
      <c r="HXF281" s="27"/>
      <c r="HXG281" s="27"/>
      <c r="HXH281" s="27"/>
      <c r="HXI281" s="27"/>
      <c r="HXJ281" s="27"/>
      <c r="HXK281" s="27"/>
      <c r="HXL281" s="27"/>
      <c r="HXM281" s="27"/>
      <c r="HXN281" s="27"/>
      <c r="HXO281" s="27"/>
      <c r="HXP281" s="27"/>
      <c r="HXQ281" s="27"/>
      <c r="HXR281" s="27"/>
      <c r="HXS281" s="27"/>
      <c r="HXT281" s="27"/>
      <c r="HXU281" s="27"/>
      <c r="HXV281" s="27"/>
      <c r="HXW281" s="27"/>
      <c r="HXX281" s="27"/>
      <c r="HXY281" s="27"/>
      <c r="HXZ281" s="27"/>
      <c r="HYA281" s="27"/>
      <c r="HYB281" s="27"/>
      <c r="HYC281" s="27"/>
      <c r="HYD281" s="27"/>
      <c r="HYE281" s="27"/>
      <c r="HYF281" s="27"/>
      <c r="HYG281" s="27"/>
      <c r="HYH281" s="27"/>
      <c r="HYI281" s="27"/>
      <c r="HYJ281" s="27"/>
      <c r="HYK281" s="27"/>
      <c r="HYL281" s="27"/>
      <c r="HYM281" s="27"/>
      <c r="HYN281" s="27"/>
      <c r="HYO281" s="27"/>
      <c r="HYP281" s="27"/>
      <c r="HYQ281" s="27"/>
      <c r="HYR281" s="27"/>
      <c r="HYS281" s="27"/>
      <c r="HYT281" s="27"/>
      <c r="HYU281" s="27"/>
      <c r="HYV281" s="27"/>
      <c r="HYW281" s="27"/>
      <c r="HYX281" s="27"/>
      <c r="HYY281" s="27"/>
      <c r="HYZ281" s="27"/>
      <c r="HZA281" s="27"/>
      <c r="HZB281" s="27"/>
      <c r="HZC281" s="27"/>
      <c r="HZD281" s="27"/>
      <c r="HZE281" s="27"/>
      <c r="HZF281" s="27"/>
      <c r="HZG281" s="27"/>
      <c r="HZH281" s="27"/>
      <c r="HZI281" s="27"/>
      <c r="HZJ281" s="27"/>
      <c r="HZK281" s="27"/>
      <c r="HZL281" s="27"/>
      <c r="HZM281" s="27"/>
      <c r="HZN281" s="27"/>
      <c r="HZO281" s="27"/>
      <c r="HZP281" s="27"/>
      <c r="HZQ281" s="27"/>
      <c r="HZR281" s="27"/>
      <c r="HZS281" s="27"/>
      <c r="HZT281" s="27"/>
      <c r="HZU281" s="27"/>
      <c r="HZV281" s="27"/>
      <c r="HZW281" s="27"/>
      <c r="HZX281" s="27"/>
      <c r="HZY281" s="27"/>
      <c r="HZZ281" s="27"/>
      <c r="IAA281" s="27"/>
      <c r="IAB281" s="27"/>
      <c r="IAC281" s="27"/>
      <c r="IAD281" s="27"/>
      <c r="IAE281" s="27"/>
      <c r="IAF281" s="27"/>
      <c r="IAG281" s="27"/>
      <c r="IAH281" s="27"/>
      <c r="IAI281" s="27"/>
      <c r="IAJ281" s="27"/>
      <c r="IAK281" s="27"/>
      <c r="IAL281" s="27"/>
      <c r="IAM281" s="27"/>
      <c r="IAN281" s="27"/>
      <c r="IAO281" s="27"/>
      <c r="IAP281" s="27"/>
      <c r="IAQ281" s="27"/>
      <c r="IAR281" s="27"/>
      <c r="IAS281" s="27"/>
      <c r="IAT281" s="27"/>
      <c r="IAU281" s="27"/>
      <c r="IAV281" s="27"/>
      <c r="IAW281" s="27"/>
      <c r="IAX281" s="27"/>
      <c r="IAY281" s="27"/>
      <c r="IAZ281" s="27"/>
      <c r="IBA281" s="27"/>
      <c r="IBB281" s="27"/>
      <c r="IBC281" s="27"/>
      <c r="IBD281" s="27"/>
      <c r="IBE281" s="27"/>
      <c r="IBF281" s="27"/>
      <c r="IBG281" s="27"/>
      <c r="IBH281" s="27"/>
      <c r="IBI281" s="27"/>
      <c r="IBJ281" s="27"/>
      <c r="IBK281" s="27"/>
      <c r="IBL281" s="27"/>
      <c r="IBM281" s="27"/>
      <c r="IBN281" s="27"/>
      <c r="IBO281" s="27"/>
      <c r="IBP281" s="27"/>
      <c r="IBQ281" s="27"/>
      <c r="IBR281" s="27"/>
      <c r="IBS281" s="27"/>
      <c r="IBT281" s="27"/>
      <c r="IBU281" s="27"/>
      <c r="IBV281" s="27"/>
      <c r="IBW281" s="27"/>
      <c r="IBX281" s="27"/>
      <c r="IBY281" s="27"/>
      <c r="IBZ281" s="27"/>
      <c r="ICA281" s="27"/>
      <c r="ICB281" s="27"/>
      <c r="ICC281" s="27"/>
      <c r="ICD281" s="27"/>
      <c r="ICE281" s="27"/>
      <c r="ICF281" s="27"/>
      <c r="ICG281" s="27"/>
      <c r="ICH281" s="27"/>
      <c r="ICI281" s="27"/>
      <c r="ICJ281" s="27"/>
      <c r="ICK281" s="27"/>
      <c r="ICL281" s="27"/>
      <c r="ICM281" s="27"/>
      <c r="ICN281" s="27"/>
      <c r="ICO281" s="27"/>
      <c r="ICP281" s="27"/>
      <c r="ICQ281" s="27"/>
      <c r="ICR281" s="27"/>
      <c r="ICS281" s="27"/>
      <c r="ICT281" s="27"/>
      <c r="ICU281" s="27"/>
      <c r="ICV281" s="27"/>
      <c r="ICW281" s="27"/>
      <c r="ICX281" s="27"/>
      <c r="ICY281" s="27"/>
      <c r="ICZ281" s="27"/>
      <c r="IDA281" s="27"/>
      <c r="IDB281" s="27"/>
      <c r="IDC281" s="27"/>
      <c r="IDD281" s="27"/>
      <c r="IDE281" s="27"/>
      <c r="IDF281" s="27"/>
      <c r="IDG281" s="27"/>
      <c r="IDH281" s="27"/>
      <c r="IDI281" s="27"/>
      <c r="IDJ281" s="27"/>
      <c r="IDK281" s="27"/>
      <c r="IDL281" s="27"/>
      <c r="IDM281" s="27"/>
      <c r="IDN281" s="27"/>
      <c r="IDO281" s="27"/>
      <c r="IDP281" s="27"/>
      <c r="IDQ281" s="27"/>
      <c r="IDR281" s="27"/>
      <c r="IDS281" s="27"/>
      <c r="IDT281" s="27"/>
      <c r="IDU281" s="27"/>
      <c r="IDV281" s="27"/>
      <c r="IDW281" s="27"/>
      <c r="IDX281" s="27"/>
      <c r="IDY281" s="27"/>
      <c r="IDZ281" s="27"/>
      <c r="IEA281" s="27"/>
      <c r="IEB281" s="27"/>
      <c r="IEC281" s="27"/>
      <c r="IED281" s="27"/>
      <c r="IEE281" s="27"/>
      <c r="IEF281" s="27"/>
      <c r="IEG281" s="27"/>
      <c r="IEH281" s="27"/>
      <c r="IEI281" s="27"/>
      <c r="IEJ281" s="27"/>
      <c r="IEK281" s="27"/>
      <c r="IEL281" s="27"/>
      <c r="IEM281" s="27"/>
      <c r="IEN281" s="27"/>
      <c r="IEO281" s="27"/>
      <c r="IEP281" s="27"/>
      <c r="IEQ281" s="27"/>
      <c r="IER281" s="27"/>
      <c r="IES281" s="27"/>
      <c r="IET281" s="27"/>
      <c r="IEU281" s="27"/>
      <c r="IEV281" s="27"/>
      <c r="IEW281" s="27"/>
      <c r="IEX281" s="27"/>
      <c r="IEY281" s="27"/>
      <c r="IEZ281" s="27"/>
      <c r="IFA281" s="27"/>
      <c r="IFB281" s="27"/>
      <c r="IFC281" s="27"/>
      <c r="IFD281" s="27"/>
      <c r="IFE281" s="27"/>
      <c r="IFF281" s="27"/>
      <c r="IFG281" s="27"/>
      <c r="IFH281" s="27"/>
      <c r="IFI281" s="27"/>
      <c r="IFJ281" s="27"/>
      <c r="IFK281" s="27"/>
      <c r="IFL281" s="27"/>
      <c r="IFM281" s="27"/>
      <c r="IFN281" s="27"/>
      <c r="IFO281" s="27"/>
      <c r="IFP281" s="27"/>
      <c r="IFQ281" s="27"/>
      <c r="IFR281" s="27"/>
      <c r="IFS281" s="27"/>
      <c r="IFT281" s="27"/>
      <c r="IFU281" s="27"/>
      <c r="IFV281" s="27"/>
      <c r="IFW281" s="27"/>
      <c r="IFX281" s="27"/>
      <c r="IFY281" s="27"/>
      <c r="IFZ281" s="27"/>
      <c r="IGA281" s="27"/>
      <c r="IGB281" s="27"/>
      <c r="IGC281" s="27"/>
      <c r="IGD281" s="27"/>
      <c r="IGE281" s="27"/>
      <c r="IGF281" s="27"/>
      <c r="IGG281" s="27"/>
      <c r="IGH281" s="27"/>
      <c r="IGI281" s="27"/>
      <c r="IGJ281" s="27"/>
      <c r="IGK281" s="27"/>
      <c r="IGL281" s="27"/>
      <c r="IGM281" s="27"/>
      <c r="IGN281" s="27"/>
      <c r="IGO281" s="27"/>
      <c r="IGP281" s="27"/>
      <c r="IGQ281" s="27"/>
      <c r="IGR281" s="27"/>
      <c r="IGS281" s="27"/>
      <c r="IGT281" s="27"/>
      <c r="IGU281" s="27"/>
      <c r="IGV281" s="27"/>
      <c r="IGW281" s="27"/>
      <c r="IGX281" s="27"/>
      <c r="IGY281" s="27"/>
      <c r="IGZ281" s="27"/>
      <c r="IHA281" s="27"/>
      <c r="IHB281" s="27"/>
      <c r="IHC281" s="27"/>
      <c r="IHD281" s="27"/>
      <c r="IHE281" s="27"/>
      <c r="IHF281" s="27"/>
      <c r="IHG281" s="27"/>
      <c r="IHH281" s="27"/>
      <c r="IHI281" s="27"/>
      <c r="IHJ281" s="27"/>
      <c r="IHK281" s="27"/>
      <c r="IHL281" s="27"/>
      <c r="IHM281" s="27"/>
      <c r="IHN281" s="27"/>
      <c r="IHO281" s="27"/>
      <c r="IHP281" s="27"/>
      <c r="IHQ281" s="27"/>
      <c r="IHR281" s="27"/>
      <c r="IHS281" s="27"/>
      <c r="IHT281" s="27"/>
      <c r="IHU281" s="27"/>
      <c r="IHV281" s="27"/>
      <c r="IHW281" s="27"/>
      <c r="IHX281" s="27"/>
      <c r="IHY281" s="27"/>
      <c r="IHZ281" s="27"/>
      <c r="IIA281" s="27"/>
      <c r="IIB281" s="27"/>
      <c r="IIC281" s="27"/>
      <c r="IID281" s="27"/>
      <c r="IIE281" s="27"/>
      <c r="IIF281" s="27"/>
      <c r="IIG281" s="27"/>
      <c r="IIH281" s="27"/>
      <c r="III281" s="27"/>
      <c r="IIJ281" s="27"/>
      <c r="IIK281" s="27"/>
      <c r="IIL281" s="27"/>
      <c r="IIM281" s="27"/>
      <c r="IIN281" s="27"/>
      <c r="IIO281" s="27"/>
      <c r="IIP281" s="27"/>
      <c r="IIQ281" s="27"/>
      <c r="IIR281" s="27"/>
      <c r="IIS281" s="27"/>
      <c r="IIT281" s="27"/>
      <c r="IIU281" s="27"/>
      <c r="IIV281" s="27"/>
      <c r="IIW281" s="27"/>
      <c r="IIX281" s="27"/>
      <c r="IIY281" s="27"/>
      <c r="IIZ281" s="27"/>
      <c r="IJA281" s="27"/>
      <c r="IJB281" s="27"/>
      <c r="IJC281" s="27"/>
      <c r="IJD281" s="27"/>
      <c r="IJE281" s="27"/>
      <c r="IJF281" s="27"/>
      <c r="IJG281" s="27"/>
      <c r="IJH281" s="27"/>
      <c r="IJI281" s="27"/>
      <c r="IJJ281" s="27"/>
      <c r="IJK281" s="27"/>
      <c r="IJL281" s="27"/>
      <c r="IJM281" s="27"/>
      <c r="IJN281" s="27"/>
      <c r="IJO281" s="27"/>
      <c r="IJP281" s="27"/>
      <c r="IJQ281" s="27"/>
      <c r="IJR281" s="27"/>
      <c r="IJS281" s="27"/>
      <c r="IJT281" s="27"/>
      <c r="IJU281" s="27"/>
      <c r="IJV281" s="27"/>
      <c r="IJW281" s="27"/>
      <c r="IJX281" s="27"/>
      <c r="IJY281" s="27"/>
      <c r="IJZ281" s="27"/>
      <c r="IKA281" s="27"/>
      <c r="IKB281" s="27"/>
      <c r="IKC281" s="27"/>
      <c r="IKD281" s="27"/>
      <c r="IKE281" s="27"/>
      <c r="IKF281" s="27"/>
      <c r="IKG281" s="27"/>
      <c r="IKH281" s="27"/>
      <c r="IKI281" s="27"/>
      <c r="IKJ281" s="27"/>
      <c r="IKK281" s="27"/>
      <c r="IKL281" s="27"/>
      <c r="IKM281" s="27"/>
      <c r="IKN281" s="27"/>
      <c r="IKO281" s="27"/>
      <c r="IKP281" s="27"/>
      <c r="IKQ281" s="27"/>
      <c r="IKR281" s="27"/>
      <c r="IKS281" s="27"/>
      <c r="IKT281" s="27"/>
      <c r="IKU281" s="27"/>
      <c r="IKV281" s="27"/>
      <c r="IKW281" s="27"/>
      <c r="IKX281" s="27"/>
      <c r="IKY281" s="27"/>
      <c r="IKZ281" s="27"/>
      <c r="ILA281" s="27"/>
      <c r="ILB281" s="27"/>
      <c r="ILC281" s="27"/>
      <c r="ILD281" s="27"/>
      <c r="ILE281" s="27"/>
      <c r="ILF281" s="27"/>
      <c r="ILG281" s="27"/>
      <c r="ILH281" s="27"/>
      <c r="ILI281" s="27"/>
      <c r="ILJ281" s="27"/>
      <c r="ILK281" s="27"/>
      <c r="ILL281" s="27"/>
      <c r="ILM281" s="27"/>
      <c r="ILN281" s="27"/>
      <c r="ILO281" s="27"/>
      <c r="ILP281" s="27"/>
      <c r="ILQ281" s="27"/>
      <c r="ILR281" s="27"/>
      <c r="ILS281" s="27"/>
      <c r="ILT281" s="27"/>
      <c r="ILU281" s="27"/>
      <c r="ILV281" s="27"/>
      <c r="ILW281" s="27"/>
      <c r="ILX281" s="27"/>
      <c r="ILY281" s="27"/>
      <c r="ILZ281" s="27"/>
      <c r="IMA281" s="27"/>
      <c r="IMB281" s="27"/>
      <c r="IMC281" s="27"/>
      <c r="IMD281" s="27"/>
      <c r="IME281" s="27"/>
      <c r="IMF281" s="27"/>
      <c r="IMG281" s="27"/>
      <c r="IMH281" s="27"/>
      <c r="IMI281" s="27"/>
      <c r="IMJ281" s="27"/>
      <c r="IMK281" s="27"/>
      <c r="IML281" s="27"/>
      <c r="IMM281" s="27"/>
      <c r="IMN281" s="27"/>
      <c r="IMO281" s="27"/>
      <c r="IMP281" s="27"/>
      <c r="IMQ281" s="27"/>
      <c r="IMR281" s="27"/>
      <c r="IMS281" s="27"/>
      <c r="IMT281" s="27"/>
      <c r="IMU281" s="27"/>
      <c r="IMV281" s="27"/>
      <c r="IMW281" s="27"/>
      <c r="IMX281" s="27"/>
      <c r="IMY281" s="27"/>
      <c r="IMZ281" s="27"/>
      <c r="INA281" s="27"/>
      <c r="INB281" s="27"/>
      <c r="INC281" s="27"/>
      <c r="IND281" s="27"/>
      <c r="INE281" s="27"/>
      <c r="INF281" s="27"/>
      <c r="ING281" s="27"/>
      <c r="INH281" s="27"/>
      <c r="INI281" s="27"/>
      <c r="INJ281" s="27"/>
      <c r="INK281" s="27"/>
      <c r="INL281" s="27"/>
      <c r="INM281" s="27"/>
      <c r="INN281" s="27"/>
      <c r="INO281" s="27"/>
      <c r="INP281" s="27"/>
      <c r="INQ281" s="27"/>
      <c r="INR281" s="27"/>
      <c r="INS281" s="27"/>
      <c r="INT281" s="27"/>
      <c r="INU281" s="27"/>
      <c r="INV281" s="27"/>
      <c r="INW281" s="27"/>
      <c r="INX281" s="27"/>
      <c r="INY281" s="27"/>
      <c r="INZ281" s="27"/>
      <c r="IOA281" s="27"/>
      <c r="IOB281" s="27"/>
      <c r="IOC281" s="27"/>
      <c r="IOD281" s="27"/>
      <c r="IOE281" s="27"/>
      <c r="IOF281" s="27"/>
      <c r="IOG281" s="27"/>
      <c r="IOH281" s="27"/>
      <c r="IOI281" s="27"/>
      <c r="IOJ281" s="27"/>
      <c r="IOK281" s="27"/>
      <c r="IOL281" s="27"/>
      <c r="IOM281" s="27"/>
      <c r="ION281" s="27"/>
      <c r="IOO281" s="27"/>
      <c r="IOP281" s="27"/>
      <c r="IOQ281" s="27"/>
      <c r="IOR281" s="27"/>
      <c r="IOS281" s="27"/>
      <c r="IOT281" s="27"/>
      <c r="IOU281" s="27"/>
      <c r="IOV281" s="27"/>
      <c r="IOW281" s="27"/>
      <c r="IOX281" s="27"/>
      <c r="IOY281" s="27"/>
      <c r="IOZ281" s="27"/>
      <c r="IPA281" s="27"/>
      <c r="IPB281" s="27"/>
      <c r="IPC281" s="27"/>
      <c r="IPD281" s="27"/>
      <c r="IPE281" s="27"/>
      <c r="IPF281" s="27"/>
      <c r="IPG281" s="27"/>
      <c r="IPH281" s="27"/>
      <c r="IPI281" s="27"/>
      <c r="IPJ281" s="27"/>
      <c r="IPK281" s="27"/>
      <c r="IPL281" s="27"/>
      <c r="IPM281" s="27"/>
      <c r="IPN281" s="27"/>
      <c r="IPO281" s="27"/>
      <c r="IPP281" s="27"/>
      <c r="IPQ281" s="27"/>
      <c r="IPR281" s="27"/>
      <c r="IPS281" s="27"/>
      <c r="IPT281" s="27"/>
      <c r="IPU281" s="27"/>
      <c r="IPV281" s="27"/>
      <c r="IPW281" s="27"/>
      <c r="IPX281" s="27"/>
      <c r="IPY281" s="27"/>
      <c r="IPZ281" s="27"/>
      <c r="IQA281" s="27"/>
      <c r="IQB281" s="27"/>
      <c r="IQC281" s="27"/>
      <c r="IQD281" s="27"/>
      <c r="IQE281" s="27"/>
      <c r="IQF281" s="27"/>
      <c r="IQG281" s="27"/>
      <c r="IQH281" s="27"/>
      <c r="IQI281" s="27"/>
      <c r="IQJ281" s="27"/>
      <c r="IQK281" s="27"/>
      <c r="IQL281" s="27"/>
      <c r="IQM281" s="27"/>
      <c r="IQN281" s="27"/>
      <c r="IQO281" s="27"/>
      <c r="IQP281" s="27"/>
      <c r="IQQ281" s="27"/>
      <c r="IQR281" s="27"/>
      <c r="IQS281" s="27"/>
      <c r="IQT281" s="27"/>
      <c r="IQU281" s="27"/>
      <c r="IQV281" s="27"/>
      <c r="IQW281" s="27"/>
      <c r="IQX281" s="27"/>
      <c r="IQY281" s="27"/>
      <c r="IQZ281" s="27"/>
      <c r="IRA281" s="27"/>
      <c r="IRB281" s="27"/>
      <c r="IRC281" s="27"/>
      <c r="IRD281" s="27"/>
      <c r="IRE281" s="27"/>
      <c r="IRF281" s="27"/>
      <c r="IRG281" s="27"/>
      <c r="IRH281" s="27"/>
      <c r="IRI281" s="27"/>
      <c r="IRJ281" s="27"/>
      <c r="IRK281" s="27"/>
      <c r="IRL281" s="27"/>
      <c r="IRM281" s="27"/>
      <c r="IRN281" s="27"/>
      <c r="IRO281" s="27"/>
      <c r="IRP281" s="27"/>
      <c r="IRQ281" s="27"/>
      <c r="IRR281" s="27"/>
      <c r="IRS281" s="27"/>
      <c r="IRT281" s="27"/>
      <c r="IRU281" s="27"/>
      <c r="IRV281" s="27"/>
      <c r="IRW281" s="27"/>
      <c r="IRX281" s="27"/>
      <c r="IRY281" s="27"/>
      <c r="IRZ281" s="27"/>
      <c r="ISA281" s="27"/>
      <c r="ISB281" s="27"/>
      <c r="ISC281" s="27"/>
      <c r="ISD281" s="27"/>
      <c r="ISE281" s="27"/>
      <c r="ISF281" s="27"/>
      <c r="ISG281" s="27"/>
      <c r="ISH281" s="27"/>
      <c r="ISI281" s="27"/>
      <c r="ISJ281" s="27"/>
      <c r="ISK281" s="27"/>
      <c r="ISL281" s="27"/>
      <c r="ISM281" s="27"/>
      <c r="ISN281" s="27"/>
      <c r="ISO281" s="27"/>
      <c r="ISP281" s="27"/>
      <c r="ISQ281" s="27"/>
      <c r="ISR281" s="27"/>
      <c r="ISS281" s="27"/>
      <c r="IST281" s="27"/>
      <c r="ISU281" s="27"/>
      <c r="ISV281" s="27"/>
      <c r="ISW281" s="27"/>
      <c r="ISX281" s="27"/>
      <c r="ISY281" s="27"/>
      <c r="ISZ281" s="27"/>
      <c r="ITA281" s="27"/>
      <c r="ITB281" s="27"/>
      <c r="ITC281" s="27"/>
      <c r="ITD281" s="27"/>
      <c r="ITE281" s="27"/>
      <c r="ITF281" s="27"/>
      <c r="ITG281" s="27"/>
      <c r="ITH281" s="27"/>
      <c r="ITI281" s="27"/>
      <c r="ITJ281" s="27"/>
      <c r="ITK281" s="27"/>
      <c r="ITL281" s="27"/>
      <c r="ITM281" s="27"/>
      <c r="ITN281" s="27"/>
      <c r="ITO281" s="27"/>
      <c r="ITP281" s="27"/>
      <c r="ITQ281" s="27"/>
      <c r="ITR281" s="27"/>
      <c r="ITS281" s="27"/>
      <c r="ITT281" s="27"/>
      <c r="ITU281" s="27"/>
      <c r="ITV281" s="27"/>
      <c r="ITW281" s="27"/>
      <c r="ITX281" s="27"/>
      <c r="ITY281" s="27"/>
      <c r="ITZ281" s="27"/>
      <c r="IUA281" s="27"/>
      <c r="IUB281" s="27"/>
      <c r="IUC281" s="27"/>
      <c r="IUD281" s="27"/>
      <c r="IUE281" s="27"/>
      <c r="IUF281" s="27"/>
      <c r="IUG281" s="27"/>
      <c r="IUH281" s="27"/>
      <c r="IUI281" s="27"/>
      <c r="IUJ281" s="27"/>
      <c r="IUK281" s="27"/>
      <c r="IUL281" s="27"/>
      <c r="IUM281" s="27"/>
      <c r="IUN281" s="27"/>
      <c r="IUO281" s="27"/>
      <c r="IUP281" s="27"/>
      <c r="IUQ281" s="27"/>
      <c r="IUR281" s="27"/>
      <c r="IUS281" s="27"/>
      <c r="IUT281" s="27"/>
      <c r="IUU281" s="27"/>
      <c r="IUV281" s="27"/>
      <c r="IUW281" s="27"/>
      <c r="IUX281" s="27"/>
      <c r="IUY281" s="27"/>
      <c r="IUZ281" s="27"/>
      <c r="IVA281" s="27"/>
      <c r="IVB281" s="27"/>
      <c r="IVC281" s="27"/>
      <c r="IVD281" s="27"/>
      <c r="IVE281" s="27"/>
      <c r="IVF281" s="27"/>
      <c r="IVG281" s="27"/>
      <c r="IVH281" s="27"/>
      <c r="IVI281" s="27"/>
      <c r="IVJ281" s="27"/>
      <c r="IVK281" s="27"/>
      <c r="IVL281" s="27"/>
      <c r="IVM281" s="27"/>
      <c r="IVN281" s="27"/>
      <c r="IVO281" s="27"/>
      <c r="IVP281" s="27"/>
      <c r="IVQ281" s="27"/>
      <c r="IVR281" s="27"/>
      <c r="IVS281" s="27"/>
      <c r="IVT281" s="27"/>
      <c r="IVU281" s="27"/>
      <c r="IVV281" s="27"/>
      <c r="IVW281" s="27"/>
      <c r="IVX281" s="27"/>
      <c r="IVY281" s="27"/>
      <c r="IVZ281" s="27"/>
      <c r="IWA281" s="27"/>
      <c r="IWB281" s="27"/>
      <c r="IWC281" s="27"/>
      <c r="IWD281" s="27"/>
      <c r="IWE281" s="27"/>
      <c r="IWF281" s="27"/>
      <c r="IWG281" s="27"/>
      <c r="IWH281" s="27"/>
      <c r="IWI281" s="27"/>
      <c r="IWJ281" s="27"/>
      <c r="IWK281" s="27"/>
      <c r="IWL281" s="27"/>
      <c r="IWM281" s="27"/>
      <c r="IWN281" s="27"/>
      <c r="IWO281" s="27"/>
      <c r="IWP281" s="27"/>
      <c r="IWQ281" s="27"/>
      <c r="IWR281" s="27"/>
      <c r="IWS281" s="27"/>
      <c r="IWT281" s="27"/>
      <c r="IWU281" s="27"/>
      <c r="IWV281" s="27"/>
      <c r="IWW281" s="27"/>
      <c r="IWX281" s="27"/>
      <c r="IWY281" s="27"/>
      <c r="IWZ281" s="27"/>
      <c r="IXA281" s="27"/>
      <c r="IXB281" s="27"/>
      <c r="IXC281" s="27"/>
      <c r="IXD281" s="27"/>
      <c r="IXE281" s="27"/>
      <c r="IXF281" s="27"/>
      <c r="IXG281" s="27"/>
      <c r="IXH281" s="27"/>
      <c r="IXI281" s="27"/>
      <c r="IXJ281" s="27"/>
      <c r="IXK281" s="27"/>
      <c r="IXL281" s="27"/>
      <c r="IXM281" s="27"/>
      <c r="IXN281" s="27"/>
      <c r="IXO281" s="27"/>
      <c r="IXP281" s="27"/>
      <c r="IXQ281" s="27"/>
      <c r="IXR281" s="27"/>
      <c r="IXS281" s="27"/>
      <c r="IXT281" s="27"/>
      <c r="IXU281" s="27"/>
      <c r="IXV281" s="27"/>
      <c r="IXW281" s="27"/>
      <c r="IXX281" s="27"/>
      <c r="IXY281" s="27"/>
      <c r="IXZ281" s="27"/>
      <c r="IYA281" s="27"/>
      <c r="IYB281" s="27"/>
      <c r="IYC281" s="27"/>
      <c r="IYD281" s="27"/>
      <c r="IYE281" s="27"/>
      <c r="IYF281" s="27"/>
      <c r="IYG281" s="27"/>
      <c r="IYH281" s="27"/>
      <c r="IYI281" s="27"/>
      <c r="IYJ281" s="27"/>
      <c r="IYK281" s="27"/>
      <c r="IYL281" s="27"/>
      <c r="IYM281" s="27"/>
      <c r="IYN281" s="27"/>
      <c r="IYO281" s="27"/>
      <c r="IYP281" s="27"/>
      <c r="IYQ281" s="27"/>
      <c r="IYR281" s="27"/>
      <c r="IYS281" s="27"/>
      <c r="IYT281" s="27"/>
      <c r="IYU281" s="27"/>
      <c r="IYV281" s="27"/>
      <c r="IYW281" s="27"/>
      <c r="IYX281" s="27"/>
      <c r="IYY281" s="27"/>
      <c r="IYZ281" s="27"/>
      <c r="IZA281" s="27"/>
      <c r="IZB281" s="27"/>
      <c r="IZC281" s="27"/>
      <c r="IZD281" s="27"/>
      <c r="IZE281" s="27"/>
      <c r="IZF281" s="27"/>
      <c r="IZG281" s="27"/>
      <c r="IZH281" s="27"/>
      <c r="IZI281" s="27"/>
      <c r="IZJ281" s="27"/>
      <c r="IZK281" s="27"/>
      <c r="IZL281" s="27"/>
      <c r="IZM281" s="27"/>
      <c r="IZN281" s="27"/>
      <c r="IZO281" s="27"/>
      <c r="IZP281" s="27"/>
      <c r="IZQ281" s="27"/>
      <c r="IZR281" s="27"/>
      <c r="IZS281" s="27"/>
      <c r="IZT281" s="27"/>
      <c r="IZU281" s="27"/>
      <c r="IZV281" s="27"/>
      <c r="IZW281" s="27"/>
      <c r="IZX281" s="27"/>
      <c r="IZY281" s="27"/>
      <c r="IZZ281" s="27"/>
      <c r="JAA281" s="27"/>
      <c r="JAB281" s="27"/>
      <c r="JAC281" s="27"/>
      <c r="JAD281" s="27"/>
      <c r="JAE281" s="27"/>
      <c r="JAF281" s="27"/>
      <c r="JAG281" s="27"/>
      <c r="JAH281" s="27"/>
      <c r="JAI281" s="27"/>
      <c r="JAJ281" s="27"/>
      <c r="JAK281" s="27"/>
      <c r="JAL281" s="27"/>
      <c r="JAM281" s="27"/>
      <c r="JAN281" s="27"/>
      <c r="JAO281" s="27"/>
      <c r="JAP281" s="27"/>
      <c r="JAQ281" s="27"/>
      <c r="JAR281" s="27"/>
      <c r="JAS281" s="27"/>
      <c r="JAT281" s="27"/>
      <c r="JAU281" s="27"/>
      <c r="JAV281" s="27"/>
      <c r="JAW281" s="27"/>
      <c r="JAX281" s="27"/>
      <c r="JAY281" s="27"/>
      <c r="JAZ281" s="27"/>
      <c r="JBA281" s="27"/>
      <c r="JBB281" s="27"/>
      <c r="JBC281" s="27"/>
      <c r="JBD281" s="27"/>
      <c r="JBE281" s="27"/>
      <c r="JBF281" s="27"/>
      <c r="JBG281" s="27"/>
      <c r="JBH281" s="27"/>
      <c r="JBI281" s="27"/>
      <c r="JBJ281" s="27"/>
      <c r="JBK281" s="27"/>
      <c r="JBL281" s="27"/>
      <c r="JBM281" s="27"/>
      <c r="JBN281" s="27"/>
      <c r="JBO281" s="27"/>
      <c r="JBP281" s="27"/>
      <c r="JBQ281" s="27"/>
      <c r="JBR281" s="27"/>
      <c r="JBS281" s="27"/>
      <c r="JBT281" s="27"/>
      <c r="JBU281" s="27"/>
      <c r="JBV281" s="27"/>
      <c r="JBW281" s="27"/>
      <c r="JBX281" s="27"/>
      <c r="JBY281" s="27"/>
      <c r="JBZ281" s="27"/>
      <c r="JCA281" s="27"/>
      <c r="JCB281" s="27"/>
      <c r="JCC281" s="27"/>
      <c r="JCD281" s="27"/>
      <c r="JCE281" s="27"/>
      <c r="JCF281" s="27"/>
      <c r="JCG281" s="27"/>
      <c r="JCH281" s="27"/>
      <c r="JCI281" s="27"/>
      <c r="JCJ281" s="27"/>
      <c r="JCK281" s="27"/>
      <c r="JCL281" s="27"/>
      <c r="JCM281" s="27"/>
      <c r="JCN281" s="27"/>
      <c r="JCO281" s="27"/>
      <c r="JCP281" s="27"/>
      <c r="JCQ281" s="27"/>
      <c r="JCR281" s="27"/>
      <c r="JCS281" s="27"/>
      <c r="JCT281" s="27"/>
      <c r="JCU281" s="27"/>
      <c r="JCV281" s="27"/>
      <c r="JCW281" s="27"/>
      <c r="JCX281" s="27"/>
      <c r="JCY281" s="27"/>
      <c r="JCZ281" s="27"/>
      <c r="JDA281" s="27"/>
      <c r="JDB281" s="27"/>
      <c r="JDC281" s="27"/>
      <c r="JDD281" s="27"/>
      <c r="JDE281" s="27"/>
      <c r="JDF281" s="27"/>
      <c r="JDG281" s="27"/>
      <c r="JDH281" s="27"/>
      <c r="JDI281" s="27"/>
      <c r="JDJ281" s="27"/>
      <c r="JDK281" s="27"/>
      <c r="JDL281" s="27"/>
      <c r="JDM281" s="27"/>
      <c r="JDN281" s="27"/>
      <c r="JDO281" s="27"/>
      <c r="JDP281" s="27"/>
      <c r="JDQ281" s="27"/>
      <c r="JDR281" s="27"/>
      <c r="JDS281" s="27"/>
      <c r="JDT281" s="27"/>
      <c r="JDU281" s="27"/>
      <c r="JDV281" s="27"/>
      <c r="JDW281" s="27"/>
      <c r="JDX281" s="27"/>
      <c r="JDY281" s="27"/>
      <c r="JDZ281" s="27"/>
      <c r="JEA281" s="27"/>
      <c r="JEB281" s="27"/>
      <c r="JEC281" s="27"/>
      <c r="JED281" s="27"/>
      <c r="JEE281" s="27"/>
      <c r="JEF281" s="27"/>
      <c r="JEG281" s="27"/>
      <c r="JEH281" s="27"/>
      <c r="JEI281" s="27"/>
      <c r="JEJ281" s="27"/>
      <c r="JEK281" s="27"/>
      <c r="JEL281" s="27"/>
      <c r="JEM281" s="27"/>
      <c r="JEN281" s="27"/>
      <c r="JEO281" s="27"/>
      <c r="JEP281" s="27"/>
      <c r="JEQ281" s="27"/>
      <c r="JER281" s="27"/>
      <c r="JES281" s="27"/>
      <c r="JET281" s="27"/>
      <c r="JEU281" s="27"/>
      <c r="JEV281" s="27"/>
      <c r="JEW281" s="27"/>
      <c r="JEX281" s="27"/>
      <c r="JEY281" s="27"/>
      <c r="JEZ281" s="27"/>
      <c r="JFA281" s="27"/>
      <c r="JFB281" s="27"/>
      <c r="JFC281" s="27"/>
      <c r="JFD281" s="27"/>
      <c r="JFE281" s="27"/>
      <c r="JFF281" s="27"/>
      <c r="JFG281" s="27"/>
      <c r="JFH281" s="27"/>
      <c r="JFI281" s="27"/>
      <c r="JFJ281" s="27"/>
      <c r="JFK281" s="27"/>
      <c r="JFL281" s="27"/>
      <c r="JFM281" s="27"/>
      <c r="JFN281" s="27"/>
      <c r="JFO281" s="27"/>
      <c r="JFP281" s="27"/>
      <c r="JFQ281" s="27"/>
      <c r="JFR281" s="27"/>
      <c r="JFS281" s="27"/>
      <c r="JFT281" s="27"/>
      <c r="JFU281" s="27"/>
      <c r="JFV281" s="27"/>
      <c r="JFW281" s="27"/>
      <c r="JFX281" s="27"/>
      <c r="JFY281" s="27"/>
      <c r="JFZ281" s="27"/>
      <c r="JGA281" s="27"/>
      <c r="JGB281" s="27"/>
      <c r="JGC281" s="27"/>
      <c r="JGD281" s="27"/>
      <c r="JGE281" s="27"/>
      <c r="JGF281" s="27"/>
      <c r="JGG281" s="27"/>
      <c r="JGH281" s="27"/>
      <c r="JGI281" s="27"/>
      <c r="JGJ281" s="27"/>
      <c r="JGK281" s="27"/>
      <c r="JGL281" s="27"/>
      <c r="JGM281" s="27"/>
      <c r="JGN281" s="27"/>
      <c r="JGO281" s="27"/>
      <c r="JGP281" s="27"/>
      <c r="JGQ281" s="27"/>
      <c r="JGR281" s="27"/>
      <c r="JGS281" s="27"/>
      <c r="JGT281" s="27"/>
      <c r="JGU281" s="27"/>
      <c r="JGV281" s="27"/>
      <c r="JGW281" s="27"/>
      <c r="JGX281" s="27"/>
      <c r="JGY281" s="27"/>
      <c r="JGZ281" s="27"/>
      <c r="JHA281" s="27"/>
      <c r="JHB281" s="27"/>
      <c r="JHC281" s="27"/>
      <c r="JHD281" s="27"/>
      <c r="JHE281" s="27"/>
      <c r="JHF281" s="27"/>
      <c r="JHG281" s="27"/>
      <c r="JHH281" s="27"/>
      <c r="JHI281" s="27"/>
      <c r="JHJ281" s="27"/>
      <c r="JHK281" s="27"/>
      <c r="JHL281" s="27"/>
      <c r="JHM281" s="27"/>
      <c r="JHN281" s="27"/>
      <c r="JHO281" s="27"/>
      <c r="JHP281" s="27"/>
      <c r="JHQ281" s="27"/>
      <c r="JHR281" s="27"/>
      <c r="JHS281" s="27"/>
      <c r="JHT281" s="27"/>
      <c r="JHU281" s="27"/>
      <c r="JHV281" s="27"/>
      <c r="JHW281" s="27"/>
      <c r="JHX281" s="27"/>
      <c r="JHY281" s="27"/>
      <c r="JHZ281" s="27"/>
      <c r="JIA281" s="27"/>
      <c r="JIB281" s="27"/>
      <c r="JIC281" s="27"/>
      <c r="JID281" s="27"/>
      <c r="JIE281" s="27"/>
      <c r="JIF281" s="27"/>
      <c r="JIG281" s="27"/>
      <c r="JIH281" s="27"/>
      <c r="JII281" s="27"/>
      <c r="JIJ281" s="27"/>
      <c r="JIK281" s="27"/>
      <c r="JIL281" s="27"/>
      <c r="JIM281" s="27"/>
      <c r="JIN281" s="27"/>
      <c r="JIO281" s="27"/>
      <c r="JIP281" s="27"/>
      <c r="JIQ281" s="27"/>
      <c r="JIR281" s="27"/>
      <c r="JIS281" s="27"/>
      <c r="JIT281" s="27"/>
      <c r="JIU281" s="27"/>
      <c r="JIV281" s="27"/>
      <c r="JIW281" s="27"/>
      <c r="JIX281" s="27"/>
      <c r="JIY281" s="27"/>
      <c r="JIZ281" s="27"/>
      <c r="JJA281" s="27"/>
      <c r="JJB281" s="27"/>
      <c r="JJC281" s="27"/>
      <c r="JJD281" s="27"/>
      <c r="JJE281" s="27"/>
      <c r="JJF281" s="27"/>
      <c r="JJG281" s="27"/>
      <c r="JJH281" s="27"/>
      <c r="JJI281" s="27"/>
      <c r="JJJ281" s="27"/>
      <c r="JJK281" s="27"/>
      <c r="JJL281" s="27"/>
      <c r="JJM281" s="27"/>
      <c r="JJN281" s="27"/>
      <c r="JJO281" s="27"/>
      <c r="JJP281" s="27"/>
      <c r="JJQ281" s="27"/>
      <c r="JJR281" s="27"/>
      <c r="JJS281" s="27"/>
      <c r="JJT281" s="27"/>
      <c r="JJU281" s="27"/>
      <c r="JJV281" s="27"/>
      <c r="JJW281" s="27"/>
      <c r="JJX281" s="27"/>
      <c r="JJY281" s="27"/>
      <c r="JJZ281" s="27"/>
      <c r="JKA281" s="27"/>
      <c r="JKB281" s="27"/>
      <c r="JKC281" s="27"/>
      <c r="JKD281" s="27"/>
      <c r="JKE281" s="27"/>
      <c r="JKF281" s="27"/>
      <c r="JKG281" s="27"/>
      <c r="JKH281" s="27"/>
      <c r="JKI281" s="27"/>
      <c r="JKJ281" s="27"/>
      <c r="JKK281" s="27"/>
      <c r="JKL281" s="27"/>
      <c r="JKM281" s="27"/>
      <c r="JKN281" s="27"/>
      <c r="JKO281" s="27"/>
      <c r="JKP281" s="27"/>
      <c r="JKQ281" s="27"/>
      <c r="JKR281" s="27"/>
      <c r="JKS281" s="27"/>
      <c r="JKT281" s="27"/>
      <c r="JKU281" s="27"/>
      <c r="JKV281" s="27"/>
      <c r="JKW281" s="27"/>
      <c r="JKX281" s="27"/>
      <c r="JKY281" s="27"/>
      <c r="JKZ281" s="27"/>
      <c r="JLA281" s="27"/>
      <c r="JLB281" s="27"/>
      <c r="JLC281" s="27"/>
      <c r="JLD281" s="27"/>
      <c r="JLE281" s="27"/>
      <c r="JLF281" s="27"/>
      <c r="JLG281" s="27"/>
      <c r="JLH281" s="27"/>
      <c r="JLI281" s="27"/>
      <c r="JLJ281" s="27"/>
      <c r="JLK281" s="27"/>
      <c r="JLL281" s="27"/>
      <c r="JLM281" s="27"/>
      <c r="JLN281" s="27"/>
      <c r="JLO281" s="27"/>
      <c r="JLP281" s="27"/>
      <c r="JLQ281" s="27"/>
      <c r="JLR281" s="27"/>
      <c r="JLS281" s="27"/>
      <c r="JLT281" s="27"/>
      <c r="JLU281" s="27"/>
      <c r="JLV281" s="27"/>
      <c r="JLW281" s="27"/>
      <c r="JLX281" s="27"/>
      <c r="JLY281" s="27"/>
      <c r="JLZ281" s="27"/>
      <c r="JMA281" s="27"/>
      <c r="JMB281" s="27"/>
      <c r="JMC281" s="27"/>
      <c r="JMD281" s="27"/>
      <c r="JME281" s="27"/>
      <c r="JMF281" s="27"/>
      <c r="JMG281" s="27"/>
      <c r="JMH281" s="27"/>
      <c r="JMI281" s="27"/>
      <c r="JMJ281" s="27"/>
      <c r="JMK281" s="27"/>
      <c r="JML281" s="27"/>
      <c r="JMM281" s="27"/>
      <c r="JMN281" s="27"/>
      <c r="JMO281" s="27"/>
      <c r="JMP281" s="27"/>
      <c r="JMQ281" s="27"/>
      <c r="JMR281" s="27"/>
      <c r="JMS281" s="27"/>
      <c r="JMT281" s="27"/>
      <c r="JMU281" s="27"/>
      <c r="JMV281" s="27"/>
      <c r="JMW281" s="27"/>
      <c r="JMX281" s="27"/>
      <c r="JMY281" s="27"/>
      <c r="JMZ281" s="27"/>
      <c r="JNA281" s="27"/>
      <c r="JNB281" s="27"/>
      <c r="JNC281" s="27"/>
      <c r="JND281" s="27"/>
      <c r="JNE281" s="27"/>
      <c r="JNF281" s="27"/>
      <c r="JNG281" s="27"/>
      <c r="JNH281" s="27"/>
      <c r="JNI281" s="27"/>
      <c r="JNJ281" s="27"/>
      <c r="JNK281" s="27"/>
      <c r="JNL281" s="27"/>
      <c r="JNM281" s="27"/>
      <c r="JNN281" s="27"/>
      <c r="JNO281" s="27"/>
      <c r="JNP281" s="27"/>
      <c r="JNQ281" s="27"/>
      <c r="JNR281" s="27"/>
      <c r="JNS281" s="27"/>
      <c r="JNT281" s="27"/>
      <c r="JNU281" s="27"/>
      <c r="JNV281" s="27"/>
      <c r="JNW281" s="27"/>
      <c r="JNX281" s="27"/>
      <c r="JNY281" s="27"/>
      <c r="JNZ281" s="27"/>
      <c r="JOA281" s="27"/>
      <c r="JOB281" s="27"/>
      <c r="JOC281" s="27"/>
      <c r="JOD281" s="27"/>
      <c r="JOE281" s="27"/>
      <c r="JOF281" s="27"/>
      <c r="JOG281" s="27"/>
      <c r="JOH281" s="27"/>
      <c r="JOI281" s="27"/>
      <c r="JOJ281" s="27"/>
      <c r="JOK281" s="27"/>
      <c r="JOL281" s="27"/>
      <c r="JOM281" s="27"/>
      <c r="JON281" s="27"/>
      <c r="JOO281" s="27"/>
      <c r="JOP281" s="27"/>
      <c r="JOQ281" s="27"/>
      <c r="JOR281" s="27"/>
      <c r="JOS281" s="27"/>
      <c r="JOT281" s="27"/>
      <c r="JOU281" s="27"/>
      <c r="JOV281" s="27"/>
      <c r="JOW281" s="27"/>
      <c r="JOX281" s="27"/>
      <c r="JOY281" s="27"/>
      <c r="JOZ281" s="27"/>
      <c r="JPA281" s="27"/>
      <c r="JPB281" s="27"/>
      <c r="JPC281" s="27"/>
      <c r="JPD281" s="27"/>
      <c r="JPE281" s="27"/>
      <c r="JPF281" s="27"/>
      <c r="JPG281" s="27"/>
      <c r="JPH281" s="27"/>
      <c r="JPI281" s="27"/>
      <c r="JPJ281" s="27"/>
      <c r="JPK281" s="27"/>
      <c r="JPL281" s="27"/>
      <c r="JPM281" s="27"/>
      <c r="JPN281" s="27"/>
      <c r="JPO281" s="27"/>
      <c r="JPP281" s="27"/>
      <c r="JPQ281" s="27"/>
      <c r="JPR281" s="27"/>
      <c r="JPS281" s="27"/>
      <c r="JPT281" s="27"/>
      <c r="JPU281" s="27"/>
      <c r="JPV281" s="27"/>
      <c r="JPW281" s="27"/>
      <c r="JPX281" s="27"/>
      <c r="JPY281" s="27"/>
      <c r="JPZ281" s="27"/>
      <c r="JQA281" s="27"/>
      <c r="JQB281" s="27"/>
      <c r="JQC281" s="27"/>
      <c r="JQD281" s="27"/>
      <c r="JQE281" s="27"/>
      <c r="JQF281" s="27"/>
      <c r="JQG281" s="27"/>
      <c r="JQH281" s="27"/>
      <c r="JQI281" s="27"/>
      <c r="JQJ281" s="27"/>
      <c r="JQK281" s="27"/>
      <c r="JQL281" s="27"/>
      <c r="JQM281" s="27"/>
      <c r="JQN281" s="27"/>
      <c r="JQO281" s="27"/>
      <c r="JQP281" s="27"/>
      <c r="JQQ281" s="27"/>
      <c r="JQR281" s="27"/>
      <c r="JQS281" s="27"/>
      <c r="JQT281" s="27"/>
      <c r="JQU281" s="27"/>
      <c r="JQV281" s="27"/>
      <c r="JQW281" s="27"/>
      <c r="JQX281" s="27"/>
      <c r="JQY281" s="27"/>
      <c r="JQZ281" s="27"/>
      <c r="JRA281" s="27"/>
      <c r="JRB281" s="27"/>
      <c r="JRC281" s="27"/>
      <c r="JRD281" s="27"/>
      <c r="JRE281" s="27"/>
      <c r="JRF281" s="27"/>
      <c r="JRG281" s="27"/>
      <c r="JRH281" s="27"/>
      <c r="JRI281" s="27"/>
      <c r="JRJ281" s="27"/>
      <c r="JRK281" s="27"/>
      <c r="JRL281" s="27"/>
      <c r="JRM281" s="27"/>
      <c r="JRN281" s="27"/>
      <c r="JRO281" s="27"/>
      <c r="JRP281" s="27"/>
      <c r="JRQ281" s="27"/>
      <c r="JRR281" s="27"/>
      <c r="JRS281" s="27"/>
      <c r="JRT281" s="27"/>
      <c r="JRU281" s="27"/>
      <c r="JRV281" s="27"/>
      <c r="JRW281" s="27"/>
      <c r="JRX281" s="27"/>
      <c r="JRY281" s="27"/>
      <c r="JRZ281" s="27"/>
      <c r="JSA281" s="27"/>
      <c r="JSB281" s="27"/>
      <c r="JSC281" s="27"/>
      <c r="JSD281" s="27"/>
      <c r="JSE281" s="27"/>
      <c r="JSF281" s="27"/>
      <c r="JSG281" s="27"/>
      <c r="JSH281" s="27"/>
      <c r="JSI281" s="27"/>
      <c r="JSJ281" s="27"/>
      <c r="JSK281" s="27"/>
      <c r="JSL281" s="27"/>
      <c r="JSM281" s="27"/>
      <c r="JSN281" s="27"/>
      <c r="JSO281" s="27"/>
      <c r="JSP281" s="27"/>
      <c r="JSQ281" s="27"/>
      <c r="JSR281" s="27"/>
      <c r="JSS281" s="27"/>
      <c r="JST281" s="27"/>
      <c r="JSU281" s="27"/>
      <c r="JSV281" s="27"/>
      <c r="JSW281" s="27"/>
      <c r="JSX281" s="27"/>
      <c r="JSY281" s="27"/>
      <c r="JSZ281" s="27"/>
      <c r="JTA281" s="27"/>
      <c r="JTB281" s="27"/>
      <c r="JTC281" s="27"/>
      <c r="JTD281" s="27"/>
      <c r="JTE281" s="27"/>
      <c r="JTF281" s="27"/>
      <c r="JTG281" s="27"/>
      <c r="JTH281" s="27"/>
      <c r="JTI281" s="27"/>
      <c r="JTJ281" s="27"/>
      <c r="JTK281" s="27"/>
      <c r="JTL281" s="27"/>
      <c r="JTM281" s="27"/>
      <c r="JTN281" s="27"/>
      <c r="JTO281" s="27"/>
      <c r="JTP281" s="27"/>
      <c r="JTQ281" s="27"/>
      <c r="JTR281" s="27"/>
      <c r="JTS281" s="27"/>
      <c r="JTT281" s="27"/>
      <c r="JTU281" s="27"/>
      <c r="JTV281" s="27"/>
      <c r="JTW281" s="27"/>
      <c r="JTX281" s="27"/>
      <c r="JTY281" s="27"/>
      <c r="JTZ281" s="27"/>
      <c r="JUA281" s="27"/>
      <c r="JUB281" s="27"/>
      <c r="JUC281" s="27"/>
      <c r="JUD281" s="27"/>
      <c r="JUE281" s="27"/>
      <c r="JUF281" s="27"/>
      <c r="JUG281" s="27"/>
      <c r="JUH281" s="27"/>
      <c r="JUI281" s="27"/>
      <c r="JUJ281" s="27"/>
      <c r="JUK281" s="27"/>
      <c r="JUL281" s="27"/>
      <c r="JUM281" s="27"/>
      <c r="JUN281" s="27"/>
      <c r="JUO281" s="27"/>
      <c r="JUP281" s="27"/>
      <c r="JUQ281" s="27"/>
      <c r="JUR281" s="27"/>
      <c r="JUS281" s="27"/>
      <c r="JUT281" s="27"/>
      <c r="JUU281" s="27"/>
      <c r="JUV281" s="27"/>
      <c r="JUW281" s="27"/>
      <c r="JUX281" s="27"/>
      <c r="JUY281" s="27"/>
      <c r="JUZ281" s="27"/>
      <c r="JVA281" s="27"/>
      <c r="JVB281" s="27"/>
      <c r="JVC281" s="27"/>
      <c r="JVD281" s="27"/>
      <c r="JVE281" s="27"/>
      <c r="JVF281" s="27"/>
      <c r="JVG281" s="27"/>
      <c r="JVH281" s="27"/>
      <c r="JVI281" s="27"/>
      <c r="JVJ281" s="27"/>
      <c r="JVK281" s="27"/>
      <c r="JVL281" s="27"/>
      <c r="JVM281" s="27"/>
      <c r="JVN281" s="27"/>
      <c r="JVO281" s="27"/>
      <c r="JVP281" s="27"/>
      <c r="JVQ281" s="27"/>
      <c r="JVR281" s="27"/>
      <c r="JVS281" s="27"/>
      <c r="JVT281" s="27"/>
      <c r="JVU281" s="27"/>
      <c r="JVV281" s="27"/>
      <c r="JVW281" s="27"/>
      <c r="JVX281" s="27"/>
      <c r="JVY281" s="27"/>
      <c r="JVZ281" s="27"/>
      <c r="JWA281" s="27"/>
      <c r="JWB281" s="27"/>
      <c r="JWC281" s="27"/>
      <c r="JWD281" s="27"/>
      <c r="JWE281" s="27"/>
      <c r="JWF281" s="27"/>
      <c r="JWG281" s="27"/>
      <c r="JWH281" s="27"/>
      <c r="JWI281" s="27"/>
      <c r="JWJ281" s="27"/>
      <c r="JWK281" s="27"/>
      <c r="JWL281" s="27"/>
      <c r="JWM281" s="27"/>
      <c r="JWN281" s="27"/>
      <c r="JWO281" s="27"/>
      <c r="JWP281" s="27"/>
      <c r="JWQ281" s="27"/>
      <c r="JWR281" s="27"/>
      <c r="JWS281" s="27"/>
      <c r="JWT281" s="27"/>
      <c r="JWU281" s="27"/>
      <c r="JWV281" s="27"/>
      <c r="JWW281" s="27"/>
      <c r="JWX281" s="27"/>
      <c r="JWY281" s="27"/>
      <c r="JWZ281" s="27"/>
      <c r="JXA281" s="27"/>
      <c r="JXB281" s="27"/>
      <c r="JXC281" s="27"/>
      <c r="JXD281" s="27"/>
      <c r="JXE281" s="27"/>
      <c r="JXF281" s="27"/>
      <c r="JXG281" s="27"/>
      <c r="JXH281" s="27"/>
      <c r="JXI281" s="27"/>
      <c r="JXJ281" s="27"/>
      <c r="JXK281" s="27"/>
      <c r="JXL281" s="27"/>
      <c r="JXM281" s="27"/>
      <c r="JXN281" s="27"/>
      <c r="JXO281" s="27"/>
      <c r="JXP281" s="27"/>
      <c r="JXQ281" s="27"/>
      <c r="JXR281" s="27"/>
      <c r="JXS281" s="27"/>
      <c r="JXT281" s="27"/>
      <c r="JXU281" s="27"/>
      <c r="JXV281" s="27"/>
      <c r="JXW281" s="27"/>
      <c r="JXX281" s="27"/>
      <c r="JXY281" s="27"/>
      <c r="JXZ281" s="27"/>
      <c r="JYA281" s="27"/>
      <c r="JYB281" s="27"/>
      <c r="JYC281" s="27"/>
      <c r="JYD281" s="27"/>
      <c r="JYE281" s="27"/>
      <c r="JYF281" s="27"/>
      <c r="JYG281" s="27"/>
      <c r="JYH281" s="27"/>
      <c r="JYI281" s="27"/>
      <c r="JYJ281" s="27"/>
      <c r="JYK281" s="27"/>
      <c r="JYL281" s="27"/>
      <c r="JYM281" s="27"/>
      <c r="JYN281" s="27"/>
      <c r="JYO281" s="27"/>
      <c r="JYP281" s="27"/>
      <c r="JYQ281" s="27"/>
      <c r="JYR281" s="27"/>
      <c r="JYS281" s="27"/>
      <c r="JYT281" s="27"/>
      <c r="JYU281" s="27"/>
      <c r="JYV281" s="27"/>
      <c r="JYW281" s="27"/>
      <c r="JYX281" s="27"/>
      <c r="JYY281" s="27"/>
      <c r="JYZ281" s="27"/>
      <c r="JZA281" s="27"/>
      <c r="JZB281" s="27"/>
      <c r="JZC281" s="27"/>
      <c r="JZD281" s="27"/>
      <c r="JZE281" s="27"/>
      <c r="JZF281" s="27"/>
      <c r="JZG281" s="27"/>
      <c r="JZH281" s="27"/>
      <c r="JZI281" s="27"/>
      <c r="JZJ281" s="27"/>
      <c r="JZK281" s="27"/>
      <c r="JZL281" s="27"/>
      <c r="JZM281" s="27"/>
      <c r="JZN281" s="27"/>
      <c r="JZO281" s="27"/>
      <c r="JZP281" s="27"/>
      <c r="JZQ281" s="27"/>
      <c r="JZR281" s="27"/>
      <c r="JZS281" s="27"/>
      <c r="JZT281" s="27"/>
      <c r="JZU281" s="27"/>
      <c r="JZV281" s="27"/>
      <c r="JZW281" s="27"/>
      <c r="JZX281" s="27"/>
      <c r="JZY281" s="27"/>
      <c r="JZZ281" s="27"/>
      <c r="KAA281" s="27"/>
      <c r="KAB281" s="27"/>
      <c r="KAC281" s="27"/>
      <c r="KAD281" s="27"/>
      <c r="KAE281" s="27"/>
      <c r="KAF281" s="27"/>
      <c r="KAG281" s="27"/>
      <c r="KAH281" s="27"/>
      <c r="KAI281" s="27"/>
      <c r="KAJ281" s="27"/>
      <c r="KAK281" s="27"/>
      <c r="KAL281" s="27"/>
      <c r="KAM281" s="27"/>
      <c r="KAN281" s="27"/>
      <c r="KAO281" s="27"/>
      <c r="KAP281" s="27"/>
      <c r="KAQ281" s="27"/>
      <c r="KAR281" s="27"/>
      <c r="KAS281" s="27"/>
      <c r="KAT281" s="27"/>
      <c r="KAU281" s="27"/>
      <c r="KAV281" s="27"/>
      <c r="KAW281" s="27"/>
      <c r="KAX281" s="27"/>
      <c r="KAY281" s="27"/>
      <c r="KAZ281" s="27"/>
      <c r="KBA281" s="27"/>
      <c r="KBB281" s="27"/>
      <c r="KBC281" s="27"/>
      <c r="KBD281" s="27"/>
      <c r="KBE281" s="27"/>
      <c r="KBF281" s="27"/>
      <c r="KBG281" s="27"/>
      <c r="KBH281" s="27"/>
      <c r="KBI281" s="27"/>
      <c r="KBJ281" s="27"/>
      <c r="KBK281" s="27"/>
      <c r="KBL281" s="27"/>
      <c r="KBM281" s="27"/>
      <c r="KBN281" s="27"/>
      <c r="KBO281" s="27"/>
      <c r="KBP281" s="27"/>
      <c r="KBQ281" s="27"/>
      <c r="KBR281" s="27"/>
      <c r="KBS281" s="27"/>
      <c r="KBT281" s="27"/>
      <c r="KBU281" s="27"/>
      <c r="KBV281" s="27"/>
      <c r="KBW281" s="27"/>
      <c r="KBX281" s="27"/>
      <c r="KBY281" s="27"/>
      <c r="KBZ281" s="27"/>
      <c r="KCA281" s="27"/>
      <c r="KCB281" s="27"/>
      <c r="KCC281" s="27"/>
      <c r="KCD281" s="27"/>
      <c r="KCE281" s="27"/>
      <c r="KCF281" s="27"/>
      <c r="KCG281" s="27"/>
      <c r="KCH281" s="27"/>
      <c r="KCI281" s="27"/>
      <c r="KCJ281" s="27"/>
      <c r="KCK281" s="27"/>
      <c r="KCL281" s="27"/>
      <c r="KCM281" s="27"/>
      <c r="KCN281" s="27"/>
      <c r="KCO281" s="27"/>
      <c r="KCP281" s="27"/>
      <c r="KCQ281" s="27"/>
      <c r="KCR281" s="27"/>
      <c r="KCS281" s="27"/>
      <c r="KCT281" s="27"/>
      <c r="KCU281" s="27"/>
      <c r="KCV281" s="27"/>
      <c r="KCW281" s="27"/>
      <c r="KCX281" s="27"/>
      <c r="KCY281" s="27"/>
      <c r="KCZ281" s="27"/>
      <c r="KDA281" s="27"/>
      <c r="KDB281" s="27"/>
      <c r="KDC281" s="27"/>
      <c r="KDD281" s="27"/>
      <c r="KDE281" s="27"/>
      <c r="KDF281" s="27"/>
      <c r="KDG281" s="27"/>
      <c r="KDH281" s="27"/>
      <c r="KDI281" s="27"/>
      <c r="KDJ281" s="27"/>
      <c r="KDK281" s="27"/>
      <c r="KDL281" s="27"/>
      <c r="KDM281" s="27"/>
      <c r="KDN281" s="27"/>
      <c r="KDO281" s="27"/>
      <c r="KDP281" s="27"/>
      <c r="KDQ281" s="27"/>
      <c r="KDR281" s="27"/>
      <c r="KDS281" s="27"/>
      <c r="KDT281" s="27"/>
      <c r="KDU281" s="27"/>
      <c r="KDV281" s="27"/>
      <c r="KDW281" s="27"/>
      <c r="KDX281" s="27"/>
      <c r="KDY281" s="27"/>
      <c r="KDZ281" s="27"/>
      <c r="KEA281" s="27"/>
      <c r="KEB281" s="27"/>
      <c r="KEC281" s="27"/>
      <c r="KED281" s="27"/>
      <c r="KEE281" s="27"/>
      <c r="KEF281" s="27"/>
      <c r="KEG281" s="27"/>
      <c r="KEH281" s="27"/>
      <c r="KEI281" s="27"/>
      <c r="KEJ281" s="27"/>
      <c r="KEK281" s="27"/>
      <c r="KEL281" s="27"/>
      <c r="KEM281" s="27"/>
      <c r="KEN281" s="27"/>
      <c r="KEO281" s="27"/>
      <c r="KEP281" s="27"/>
      <c r="KEQ281" s="27"/>
      <c r="KER281" s="27"/>
      <c r="KES281" s="27"/>
      <c r="KET281" s="27"/>
      <c r="KEU281" s="27"/>
      <c r="KEV281" s="27"/>
      <c r="KEW281" s="27"/>
      <c r="KEX281" s="27"/>
      <c r="KEY281" s="27"/>
      <c r="KEZ281" s="27"/>
      <c r="KFA281" s="27"/>
      <c r="KFB281" s="27"/>
      <c r="KFC281" s="27"/>
      <c r="KFD281" s="27"/>
      <c r="KFE281" s="27"/>
      <c r="KFF281" s="27"/>
      <c r="KFG281" s="27"/>
      <c r="KFH281" s="27"/>
      <c r="KFI281" s="27"/>
      <c r="KFJ281" s="27"/>
      <c r="KFK281" s="27"/>
      <c r="KFL281" s="27"/>
      <c r="KFM281" s="27"/>
      <c r="KFN281" s="27"/>
      <c r="KFO281" s="27"/>
      <c r="KFP281" s="27"/>
      <c r="KFQ281" s="27"/>
      <c r="KFR281" s="27"/>
      <c r="KFS281" s="27"/>
      <c r="KFT281" s="27"/>
      <c r="KFU281" s="27"/>
      <c r="KFV281" s="27"/>
      <c r="KFW281" s="27"/>
      <c r="KFX281" s="27"/>
      <c r="KFY281" s="27"/>
      <c r="KFZ281" s="27"/>
      <c r="KGA281" s="27"/>
      <c r="KGB281" s="27"/>
      <c r="KGC281" s="27"/>
      <c r="KGD281" s="27"/>
      <c r="KGE281" s="27"/>
      <c r="KGF281" s="27"/>
      <c r="KGG281" s="27"/>
      <c r="KGH281" s="27"/>
      <c r="KGI281" s="27"/>
      <c r="KGJ281" s="27"/>
      <c r="KGK281" s="27"/>
      <c r="KGL281" s="27"/>
      <c r="KGM281" s="27"/>
      <c r="KGN281" s="27"/>
      <c r="KGO281" s="27"/>
      <c r="KGP281" s="27"/>
      <c r="KGQ281" s="27"/>
      <c r="KGR281" s="27"/>
      <c r="KGS281" s="27"/>
      <c r="KGT281" s="27"/>
      <c r="KGU281" s="27"/>
      <c r="KGV281" s="27"/>
      <c r="KGW281" s="27"/>
      <c r="KGX281" s="27"/>
      <c r="KGY281" s="27"/>
      <c r="KGZ281" s="27"/>
      <c r="KHA281" s="27"/>
      <c r="KHB281" s="27"/>
      <c r="KHC281" s="27"/>
      <c r="KHD281" s="27"/>
      <c r="KHE281" s="27"/>
      <c r="KHF281" s="27"/>
      <c r="KHG281" s="27"/>
      <c r="KHH281" s="27"/>
      <c r="KHI281" s="27"/>
      <c r="KHJ281" s="27"/>
      <c r="KHK281" s="27"/>
      <c r="KHL281" s="27"/>
      <c r="KHM281" s="27"/>
      <c r="KHN281" s="27"/>
      <c r="KHO281" s="27"/>
      <c r="KHP281" s="27"/>
      <c r="KHQ281" s="27"/>
      <c r="KHR281" s="27"/>
      <c r="KHS281" s="27"/>
      <c r="KHT281" s="27"/>
      <c r="KHU281" s="27"/>
      <c r="KHV281" s="27"/>
      <c r="KHW281" s="27"/>
      <c r="KHX281" s="27"/>
      <c r="KHY281" s="27"/>
      <c r="KHZ281" s="27"/>
      <c r="KIA281" s="27"/>
      <c r="KIB281" s="27"/>
      <c r="KIC281" s="27"/>
      <c r="KID281" s="27"/>
      <c r="KIE281" s="27"/>
      <c r="KIF281" s="27"/>
      <c r="KIG281" s="27"/>
      <c r="KIH281" s="27"/>
      <c r="KII281" s="27"/>
      <c r="KIJ281" s="27"/>
      <c r="KIK281" s="27"/>
      <c r="KIL281" s="27"/>
      <c r="KIM281" s="27"/>
      <c r="KIN281" s="27"/>
      <c r="KIO281" s="27"/>
      <c r="KIP281" s="27"/>
      <c r="KIQ281" s="27"/>
      <c r="KIR281" s="27"/>
      <c r="KIS281" s="27"/>
      <c r="KIT281" s="27"/>
      <c r="KIU281" s="27"/>
      <c r="KIV281" s="27"/>
      <c r="KIW281" s="27"/>
      <c r="KIX281" s="27"/>
      <c r="KIY281" s="27"/>
      <c r="KIZ281" s="27"/>
      <c r="KJA281" s="27"/>
      <c r="KJB281" s="27"/>
      <c r="KJC281" s="27"/>
      <c r="KJD281" s="27"/>
      <c r="KJE281" s="27"/>
      <c r="KJF281" s="27"/>
      <c r="KJG281" s="27"/>
      <c r="KJH281" s="27"/>
      <c r="KJI281" s="27"/>
      <c r="KJJ281" s="27"/>
      <c r="KJK281" s="27"/>
      <c r="KJL281" s="27"/>
      <c r="KJM281" s="27"/>
      <c r="KJN281" s="27"/>
      <c r="KJO281" s="27"/>
      <c r="KJP281" s="27"/>
      <c r="KJQ281" s="27"/>
      <c r="KJR281" s="27"/>
      <c r="KJS281" s="27"/>
      <c r="KJT281" s="27"/>
      <c r="KJU281" s="27"/>
      <c r="KJV281" s="27"/>
      <c r="KJW281" s="27"/>
      <c r="KJX281" s="27"/>
      <c r="KJY281" s="27"/>
      <c r="KJZ281" s="27"/>
      <c r="KKA281" s="27"/>
      <c r="KKB281" s="27"/>
      <c r="KKC281" s="27"/>
      <c r="KKD281" s="27"/>
      <c r="KKE281" s="27"/>
      <c r="KKF281" s="27"/>
      <c r="KKG281" s="27"/>
      <c r="KKH281" s="27"/>
      <c r="KKI281" s="27"/>
      <c r="KKJ281" s="27"/>
      <c r="KKK281" s="27"/>
      <c r="KKL281" s="27"/>
      <c r="KKM281" s="27"/>
      <c r="KKN281" s="27"/>
      <c r="KKO281" s="27"/>
      <c r="KKP281" s="27"/>
      <c r="KKQ281" s="27"/>
      <c r="KKR281" s="27"/>
      <c r="KKS281" s="27"/>
      <c r="KKT281" s="27"/>
      <c r="KKU281" s="27"/>
      <c r="KKV281" s="27"/>
      <c r="KKW281" s="27"/>
      <c r="KKX281" s="27"/>
      <c r="KKY281" s="27"/>
      <c r="KKZ281" s="27"/>
      <c r="KLA281" s="27"/>
      <c r="KLB281" s="27"/>
      <c r="KLC281" s="27"/>
      <c r="KLD281" s="27"/>
      <c r="KLE281" s="27"/>
      <c r="KLF281" s="27"/>
      <c r="KLG281" s="27"/>
      <c r="KLH281" s="27"/>
      <c r="KLI281" s="27"/>
      <c r="KLJ281" s="27"/>
      <c r="KLK281" s="27"/>
      <c r="KLL281" s="27"/>
      <c r="KLM281" s="27"/>
      <c r="KLN281" s="27"/>
      <c r="KLO281" s="27"/>
      <c r="KLP281" s="27"/>
      <c r="KLQ281" s="27"/>
      <c r="KLR281" s="27"/>
      <c r="KLS281" s="27"/>
      <c r="KLT281" s="27"/>
      <c r="KLU281" s="27"/>
      <c r="KLV281" s="27"/>
      <c r="KLW281" s="27"/>
      <c r="KLX281" s="27"/>
      <c r="KLY281" s="27"/>
      <c r="KLZ281" s="27"/>
      <c r="KMA281" s="27"/>
      <c r="KMB281" s="27"/>
      <c r="KMC281" s="27"/>
      <c r="KMD281" s="27"/>
      <c r="KME281" s="27"/>
      <c r="KMF281" s="27"/>
      <c r="KMG281" s="27"/>
      <c r="KMH281" s="27"/>
      <c r="KMI281" s="27"/>
      <c r="KMJ281" s="27"/>
      <c r="KMK281" s="27"/>
      <c r="KML281" s="27"/>
      <c r="KMM281" s="27"/>
      <c r="KMN281" s="27"/>
      <c r="KMO281" s="27"/>
      <c r="KMP281" s="27"/>
      <c r="KMQ281" s="27"/>
      <c r="KMR281" s="27"/>
      <c r="KMS281" s="27"/>
      <c r="KMT281" s="27"/>
      <c r="KMU281" s="27"/>
      <c r="KMV281" s="27"/>
      <c r="KMW281" s="27"/>
      <c r="KMX281" s="27"/>
      <c r="KMY281" s="27"/>
      <c r="KMZ281" s="27"/>
      <c r="KNA281" s="27"/>
      <c r="KNB281" s="27"/>
      <c r="KNC281" s="27"/>
      <c r="KND281" s="27"/>
      <c r="KNE281" s="27"/>
      <c r="KNF281" s="27"/>
      <c r="KNG281" s="27"/>
      <c r="KNH281" s="27"/>
      <c r="KNI281" s="27"/>
      <c r="KNJ281" s="27"/>
      <c r="KNK281" s="27"/>
      <c r="KNL281" s="27"/>
      <c r="KNM281" s="27"/>
      <c r="KNN281" s="27"/>
      <c r="KNO281" s="27"/>
      <c r="KNP281" s="27"/>
      <c r="KNQ281" s="27"/>
      <c r="KNR281" s="27"/>
      <c r="KNS281" s="27"/>
      <c r="KNT281" s="27"/>
      <c r="KNU281" s="27"/>
      <c r="KNV281" s="27"/>
      <c r="KNW281" s="27"/>
      <c r="KNX281" s="27"/>
      <c r="KNY281" s="27"/>
      <c r="KNZ281" s="27"/>
      <c r="KOA281" s="27"/>
      <c r="KOB281" s="27"/>
      <c r="KOC281" s="27"/>
      <c r="KOD281" s="27"/>
      <c r="KOE281" s="27"/>
      <c r="KOF281" s="27"/>
      <c r="KOG281" s="27"/>
      <c r="KOH281" s="27"/>
      <c r="KOI281" s="27"/>
      <c r="KOJ281" s="27"/>
      <c r="KOK281" s="27"/>
      <c r="KOL281" s="27"/>
      <c r="KOM281" s="27"/>
      <c r="KON281" s="27"/>
      <c r="KOO281" s="27"/>
      <c r="KOP281" s="27"/>
      <c r="KOQ281" s="27"/>
      <c r="KOR281" s="27"/>
      <c r="KOS281" s="27"/>
      <c r="KOT281" s="27"/>
      <c r="KOU281" s="27"/>
      <c r="KOV281" s="27"/>
      <c r="KOW281" s="27"/>
      <c r="KOX281" s="27"/>
      <c r="KOY281" s="27"/>
      <c r="KOZ281" s="27"/>
      <c r="KPA281" s="27"/>
      <c r="KPB281" s="27"/>
      <c r="KPC281" s="27"/>
      <c r="KPD281" s="27"/>
      <c r="KPE281" s="27"/>
      <c r="KPF281" s="27"/>
      <c r="KPG281" s="27"/>
      <c r="KPH281" s="27"/>
      <c r="KPI281" s="27"/>
      <c r="KPJ281" s="27"/>
      <c r="KPK281" s="27"/>
      <c r="KPL281" s="27"/>
      <c r="KPM281" s="27"/>
      <c r="KPN281" s="27"/>
      <c r="KPO281" s="27"/>
      <c r="KPP281" s="27"/>
      <c r="KPQ281" s="27"/>
      <c r="KPR281" s="27"/>
      <c r="KPS281" s="27"/>
      <c r="KPT281" s="27"/>
      <c r="KPU281" s="27"/>
      <c r="KPV281" s="27"/>
      <c r="KPW281" s="27"/>
      <c r="KPX281" s="27"/>
      <c r="KPY281" s="27"/>
      <c r="KPZ281" s="27"/>
      <c r="KQA281" s="27"/>
      <c r="KQB281" s="27"/>
      <c r="KQC281" s="27"/>
      <c r="KQD281" s="27"/>
      <c r="KQE281" s="27"/>
      <c r="KQF281" s="27"/>
      <c r="KQG281" s="27"/>
      <c r="KQH281" s="27"/>
      <c r="KQI281" s="27"/>
      <c r="KQJ281" s="27"/>
      <c r="KQK281" s="27"/>
      <c r="KQL281" s="27"/>
      <c r="KQM281" s="27"/>
      <c r="KQN281" s="27"/>
      <c r="KQO281" s="27"/>
      <c r="KQP281" s="27"/>
      <c r="KQQ281" s="27"/>
      <c r="KQR281" s="27"/>
      <c r="KQS281" s="27"/>
      <c r="KQT281" s="27"/>
      <c r="KQU281" s="27"/>
      <c r="KQV281" s="27"/>
      <c r="KQW281" s="27"/>
      <c r="KQX281" s="27"/>
      <c r="KQY281" s="27"/>
      <c r="KQZ281" s="27"/>
      <c r="KRA281" s="27"/>
      <c r="KRB281" s="27"/>
      <c r="KRC281" s="27"/>
      <c r="KRD281" s="27"/>
      <c r="KRE281" s="27"/>
      <c r="KRF281" s="27"/>
      <c r="KRG281" s="27"/>
      <c r="KRH281" s="27"/>
      <c r="KRI281" s="27"/>
      <c r="KRJ281" s="27"/>
      <c r="KRK281" s="27"/>
      <c r="KRL281" s="27"/>
      <c r="KRM281" s="27"/>
      <c r="KRN281" s="27"/>
      <c r="KRO281" s="27"/>
      <c r="KRP281" s="27"/>
      <c r="KRQ281" s="27"/>
      <c r="KRR281" s="27"/>
      <c r="KRS281" s="27"/>
      <c r="KRT281" s="27"/>
      <c r="KRU281" s="27"/>
      <c r="KRV281" s="27"/>
      <c r="KRW281" s="27"/>
      <c r="KRX281" s="27"/>
      <c r="KRY281" s="27"/>
      <c r="KRZ281" s="27"/>
      <c r="KSA281" s="27"/>
      <c r="KSB281" s="27"/>
      <c r="KSC281" s="27"/>
      <c r="KSD281" s="27"/>
      <c r="KSE281" s="27"/>
      <c r="KSF281" s="27"/>
      <c r="KSG281" s="27"/>
      <c r="KSH281" s="27"/>
      <c r="KSI281" s="27"/>
      <c r="KSJ281" s="27"/>
      <c r="KSK281" s="27"/>
      <c r="KSL281" s="27"/>
      <c r="KSM281" s="27"/>
      <c r="KSN281" s="27"/>
      <c r="KSO281" s="27"/>
      <c r="KSP281" s="27"/>
      <c r="KSQ281" s="27"/>
      <c r="KSR281" s="27"/>
      <c r="KSS281" s="27"/>
      <c r="KST281" s="27"/>
      <c r="KSU281" s="27"/>
      <c r="KSV281" s="27"/>
      <c r="KSW281" s="27"/>
      <c r="KSX281" s="27"/>
      <c r="KSY281" s="27"/>
      <c r="KSZ281" s="27"/>
      <c r="KTA281" s="27"/>
      <c r="KTB281" s="27"/>
      <c r="KTC281" s="27"/>
      <c r="KTD281" s="27"/>
      <c r="KTE281" s="27"/>
      <c r="KTF281" s="27"/>
      <c r="KTG281" s="27"/>
      <c r="KTH281" s="27"/>
      <c r="KTI281" s="27"/>
      <c r="KTJ281" s="27"/>
      <c r="KTK281" s="27"/>
      <c r="KTL281" s="27"/>
      <c r="KTM281" s="27"/>
      <c r="KTN281" s="27"/>
      <c r="KTO281" s="27"/>
      <c r="KTP281" s="27"/>
      <c r="KTQ281" s="27"/>
      <c r="KTR281" s="27"/>
      <c r="KTS281" s="27"/>
      <c r="KTT281" s="27"/>
      <c r="KTU281" s="27"/>
      <c r="KTV281" s="27"/>
      <c r="KTW281" s="27"/>
      <c r="KTX281" s="27"/>
      <c r="KTY281" s="27"/>
      <c r="KTZ281" s="27"/>
      <c r="KUA281" s="27"/>
      <c r="KUB281" s="27"/>
      <c r="KUC281" s="27"/>
      <c r="KUD281" s="27"/>
      <c r="KUE281" s="27"/>
      <c r="KUF281" s="27"/>
      <c r="KUG281" s="27"/>
      <c r="KUH281" s="27"/>
      <c r="KUI281" s="27"/>
      <c r="KUJ281" s="27"/>
      <c r="KUK281" s="27"/>
      <c r="KUL281" s="27"/>
      <c r="KUM281" s="27"/>
      <c r="KUN281" s="27"/>
      <c r="KUO281" s="27"/>
      <c r="KUP281" s="27"/>
      <c r="KUQ281" s="27"/>
      <c r="KUR281" s="27"/>
      <c r="KUS281" s="27"/>
      <c r="KUT281" s="27"/>
      <c r="KUU281" s="27"/>
      <c r="KUV281" s="27"/>
      <c r="KUW281" s="27"/>
      <c r="KUX281" s="27"/>
      <c r="KUY281" s="27"/>
      <c r="KUZ281" s="27"/>
      <c r="KVA281" s="27"/>
      <c r="KVB281" s="27"/>
      <c r="KVC281" s="27"/>
      <c r="KVD281" s="27"/>
      <c r="KVE281" s="27"/>
      <c r="KVF281" s="27"/>
      <c r="KVG281" s="27"/>
      <c r="KVH281" s="27"/>
      <c r="KVI281" s="27"/>
      <c r="KVJ281" s="27"/>
      <c r="KVK281" s="27"/>
      <c r="KVL281" s="27"/>
      <c r="KVM281" s="27"/>
      <c r="KVN281" s="27"/>
      <c r="KVO281" s="27"/>
      <c r="KVP281" s="27"/>
      <c r="KVQ281" s="27"/>
      <c r="KVR281" s="27"/>
      <c r="KVS281" s="27"/>
      <c r="KVT281" s="27"/>
      <c r="KVU281" s="27"/>
      <c r="KVV281" s="27"/>
      <c r="KVW281" s="27"/>
      <c r="KVX281" s="27"/>
      <c r="KVY281" s="27"/>
      <c r="KVZ281" s="27"/>
      <c r="KWA281" s="27"/>
      <c r="KWB281" s="27"/>
      <c r="KWC281" s="27"/>
      <c r="KWD281" s="27"/>
      <c r="KWE281" s="27"/>
      <c r="KWF281" s="27"/>
      <c r="KWG281" s="27"/>
      <c r="KWH281" s="27"/>
      <c r="KWI281" s="27"/>
      <c r="KWJ281" s="27"/>
      <c r="KWK281" s="27"/>
      <c r="KWL281" s="27"/>
      <c r="KWM281" s="27"/>
      <c r="KWN281" s="27"/>
      <c r="KWO281" s="27"/>
      <c r="KWP281" s="27"/>
      <c r="KWQ281" s="27"/>
      <c r="KWR281" s="27"/>
      <c r="KWS281" s="27"/>
      <c r="KWT281" s="27"/>
      <c r="KWU281" s="27"/>
      <c r="KWV281" s="27"/>
      <c r="KWW281" s="27"/>
      <c r="KWX281" s="27"/>
      <c r="KWY281" s="27"/>
      <c r="KWZ281" s="27"/>
      <c r="KXA281" s="27"/>
      <c r="KXB281" s="27"/>
      <c r="KXC281" s="27"/>
      <c r="KXD281" s="27"/>
      <c r="KXE281" s="27"/>
      <c r="KXF281" s="27"/>
      <c r="KXG281" s="27"/>
      <c r="KXH281" s="27"/>
      <c r="KXI281" s="27"/>
      <c r="KXJ281" s="27"/>
      <c r="KXK281" s="27"/>
      <c r="KXL281" s="27"/>
      <c r="KXM281" s="27"/>
      <c r="KXN281" s="27"/>
      <c r="KXO281" s="27"/>
      <c r="KXP281" s="27"/>
      <c r="KXQ281" s="27"/>
      <c r="KXR281" s="27"/>
      <c r="KXS281" s="27"/>
      <c r="KXT281" s="27"/>
      <c r="KXU281" s="27"/>
      <c r="KXV281" s="27"/>
      <c r="KXW281" s="27"/>
      <c r="KXX281" s="27"/>
      <c r="KXY281" s="27"/>
      <c r="KXZ281" s="27"/>
      <c r="KYA281" s="27"/>
      <c r="KYB281" s="27"/>
      <c r="KYC281" s="27"/>
      <c r="KYD281" s="27"/>
      <c r="KYE281" s="27"/>
      <c r="KYF281" s="27"/>
      <c r="KYG281" s="27"/>
      <c r="KYH281" s="27"/>
      <c r="KYI281" s="27"/>
      <c r="KYJ281" s="27"/>
      <c r="KYK281" s="27"/>
      <c r="KYL281" s="27"/>
      <c r="KYM281" s="27"/>
      <c r="KYN281" s="27"/>
      <c r="KYO281" s="27"/>
      <c r="KYP281" s="27"/>
      <c r="KYQ281" s="27"/>
      <c r="KYR281" s="27"/>
      <c r="KYS281" s="27"/>
      <c r="KYT281" s="27"/>
      <c r="KYU281" s="27"/>
      <c r="KYV281" s="27"/>
      <c r="KYW281" s="27"/>
      <c r="KYX281" s="27"/>
      <c r="KYY281" s="27"/>
      <c r="KYZ281" s="27"/>
      <c r="KZA281" s="27"/>
      <c r="KZB281" s="27"/>
      <c r="KZC281" s="27"/>
      <c r="KZD281" s="27"/>
      <c r="KZE281" s="27"/>
      <c r="KZF281" s="27"/>
      <c r="KZG281" s="27"/>
      <c r="KZH281" s="27"/>
      <c r="KZI281" s="27"/>
      <c r="KZJ281" s="27"/>
      <c r="KZK281" s="27"/>
      <c r="KZL281" s="27"/>
      <c r="KZM281" s="27"/>
      <c r="KZN281" s="27"/>
      <c r="KZO281" s="27"/>
      <c r="KZP281" s="27"/>
      <c r="KZQ281" s="27"/>
      <c r="KZR281" s="27"/>
      <c r="KZS281" s="27"/>
      <c r="KZT281" s="27"/>
      <c r="KZU281" s="27"/>
      <c r="KZV281" s="27"/>
      <c r="KZW281" s="27"/>
      <c r="KZX281" s="27"/>
      <c r="KZY281" s="27"/>
      <c r="KZZ281" s="27"/>
      <c r="LAA281" s="27"/>
      <c r="LAB281" s="27"/>
      <c r="LAC281" s="27"/>
      <c r="LAD281" s="27"/>
      <c r="LAE281" s="27"/>
      <c r="LAF281" s="27"/>
      <c r="LAG281" s="27"/>
      <c r="LAH281" s="27"/>
      <c r="LAI281" s="27"/>
      <c r="LAJ281" s="27"/>
      <c r="LAK281" s="27"/>
      <c r="LAL281" s="27"/>
      <c r="LAM281" s="27"/>
      <c r="LAN281" s="27"/>
      <c r="LAO281" s="27"/>
      <c r="LAP281" s="27"/>
      <c r="LAQ281" s="27"/>
      <c r="LAR281" s="27"/>
      <c r="LAS281" s="27"/>
      <c r="LAT281" s="27"/>
      <c r="LAU281" s="27"/>
      <c r="LAV281" s="27"/>
      <c r="LAW281" s="27"/>
      <c r="LAX281" s="27"/>
      <c r="LAY281" s="27"/>
      <c r="LAZ281" s="27"/>
      <c r="LBA281" s="27"/>
      <c r="LBB281" s="27"/>
      <c r="LBC281" s="27"/>
      <c r="LBD281" s="27"/>
      <c r="LBE281" s="27"/>
      <c r="LBF281" s="27"/>
      <c r="LBG281" s="27"/>
      <c r="LBH281" s="27"/>
      <c r="LBI281" s="27"/>
      <c r="LBJ281" s="27"/>
      <c r="LBK281" s="27"/>
      <c r="LBL281" s="27"/>
      <c r="LBM281" s="27"/>
      <c r="LBN281" s="27"/>
      <c r="LBO281" s="27"/>
      <c r="LBP281" s="27"/>
      <c r="LBQ281" s="27"/>
      <c r="LBR281" s="27"/>
      <c r="LBS281" s="27"/>
      <c r="LBT281" s="27"/>
      <c r="LBU281" s="27"/>
      <c r="LBV281" s="27"/>
      <c r="LBW281" s="27"/>
      <c r="LBX281" s="27"/>
      <c r="LBY281" s="27"/>
      <c r="LBZ281" s="27"/>
      <c r="LCA281" s="27"/>
      <c r="LCB281" s="27"/>
      <c r="LCC281" s="27"/>
      <c r="LCD281" s="27"/>
      <c r="LCE281" s="27"/>
      <c r="LCF281" s="27"/>
      <c r="LCG281" s="27"/>
      <c r="LCH281" s="27"/>
      <c r="LCI281" s="27"/>
      <c r="LCJ281" s="27"/>
      <c r="LCK281" s="27"/>
      <c r="LCL281" s="27"/>
      <c r="LCM281" s="27"/>
      <c r="LCN281" s="27"/>
      <c r="LCO281" s="27"/>
      <c r="LCP281" s="27"/>
      <c r="LCQ281" s="27"/>
      <c r="LCR281" s="27"/>
      <c r="LCS281" s="27"/>
      <c r="LCT281" s="27"/>
      <c r="LCU281" s="27"/>
      <c r="LCV281" s="27"/>
      <c r="LCW281" s="27"/>
      <c r="LCX281" s="27"/>
      <c r="LCY281" s="27"/>
      <c r="LCZ281" s="27"/>
      <c r="LDA281" s="27"/>
      <c r="LDB281" s="27"/>
      <c r="LDC281" s="27"/>
      <c r="LDD281" s="27"/>
      <c r="LDE281" s="27"/>
      <c r="LDF281" s="27"/>
      <c r="LDG281" s="27"/>
      <c r="LDH281" s="27"/>
      <c r="LDI281" s="27"/>
      <c r="LDJ281" s="27"/>
      <c r="LDK281" s="27"/>
      <c r="LDL281" s="27"/>
      <c r="LDM281" s="27"/>
      <c r="LDN281" s="27"/>
      <c r="LDO281" s="27"/>
      <c r="LDP281" s="27"/>
      <c r="LDQ281" s="27"/>
      <c r="LDR281" s="27"/>
      <c r="LDS281" s="27"/>
      <c r="LDT281" s="27"/>
      <c r="LDU281" s="27"/>
      <c r="LDV281" s="27"/>
      <c r="LDW281" s="27"/>
      <c r="LDX281" s="27"/>
      <c r="LDY281" s="27"/>
      <c r="LDZ281" s="27"/>
      <c r="LEA281" s="27"/>
      <c r="LEB281" s="27"/>
      <c r="LEC281" s="27"/>
      <c r="LED281" s="27"/>
      <c r="LEE281" s="27"/>
      <c r="LEF281" s="27"/>
      <c r="LEG281" s="27"/>
      <c r="LEH281" s="27"/>
      <c r="LEI281" s="27"/>
      <c r="LEJ281" s="27"/>
      <c r="LEK281" s="27"/>
      <c r="LEL281" s="27"/>
      <c r="LEM281" s="27"/>
      <c r="LEN281" s="27"/>
      <c r="LEO281" s="27"/>
      <c r="LEP281" s="27"/>
      <c r="LEQ281" s="27"/>
      <c r="LER281" s="27"/>
      <c r="LES281" s="27"/>
      <c r="LET281" s="27"/>
      <c r="LEU281" s="27"/>
      <c r="LEV281" s="27"/>
      <c r="LEW281" s="27"/>
      <c r="LEX281" s="27"/>
      <c r="LEY281" s="27"/>
      <c r="LEZ281" s="27"/>
      <c r="LFA281" s="27"/>
      <c r="LFB281" s="27"/>
      <c r="LFC281" s="27"/>
      <c r="LFD281" s="27"/>
      <c r="LFE281" s="27"/>
      <c r="LFF281" s="27"/>
      <c r="LFG281" s="27"/>
      <c r="LFH281" s="27"/>
      <c r="LFI281" s="27"/>
      <c r="LFJ281" s="27"/>
      <c r="LFK281" s="27"/>
      <c r="LFL281" s="27"/>
      <c r="LFM281" s="27"/>
      <c r="LFN281" s="27"/>
      <c r="LFO281" s="27"/>
      <c r="LFP281" s="27"/>
      <c r="LFQ281" s="27"/>
      <c r="LFR281" s="27"/>
      <c r="LFS281" s="27"/>
      <c r="LFT281" s="27"/>
      <c r="LFU281" s="27"/>
      <c r="LFV281" s="27"/>
      <c r="LFW281" s="27"/>
      <c r="LFX281" s="27"/>
      <c r="LFY281" s="27"/>
      <c r="LFZ281" s="27"/>
      <c r="LGA281" s="27"/>
      <c r="LGB281" s="27"/>
      <c r="LGC281" s="27"/>
      <c r="LGD281" s="27"/>
      <c r="LGE281" s="27"/>
      <c r="LGF281" s="27"/>
      <c r="LGG281" s="27"/>
      <c r="LGH281" s="27"/>
      <c r="LGI281" s="27"/>
      <c r="LGJ281" s="27"/>
      <c r="LGK281" s="27"/>
      <c r="LGL281" s="27"/>
      <c r="LGM281" s="27"/>
      <c r="LGN281" s="27"/>
      <c r="LGO281" s="27"/>
      <c r="LGP281" s="27"/>
      <c r="LGQ281" s="27"/>
      <c r="LGR281" s="27"/>
      <c r="LGS281" s="27"/>
      <c r="LGT281" s="27"/>
      <c r="LGU281" s="27"/>
      <c r="LGV281" s="27"/>
      <c r="LGW281" s="27"/>
      <c r="LGX281" s="27"/>
      <c r="LGY281" s="27"/>
      <c r="LGZ281" s="27"/>
      <c r="LHA281" s="27"/>
      <c r="LHB281" s="27"/>
      <c r="LHC281" s="27"/>
      <c r="LHD281" s="27"/>
      <c r="LHE281" s="27"/>
      <c r="LHF281" s="27"/>
      <c r="LHG281" s="27"/>
      <c r="LHH281" s="27"/>
      <c r="LHI281" s="27"/>
      <c r="LHJ281" s="27"/>
      <c r="LHK281" s="27"/>
      <c r="LHL281" s="27"/>
      <c r="LHM281" s="27"/>
      <c r="LHN281" s="27"/>
      <c r="LHO281" s="27"/>
      <c r="LHP281" s="27"/>
      <c r="LHQ281" s="27"/>
      <c r="LHR281" s="27"/>
      <c r="LHS281" s="27"/>
      <c r="LHT281" s="27"/>
      <c r="LHU281" s="27"/>
      <c r="LHV281" s="27"/>
      <c r="LHW281" s="27"/>
      <c r="LHX281" s="27"/>
      <c r="LHY281" s="27"/>
      <c r="LHZ281" s="27"/>
      <c r="LIA281" s="27"/>
      <c r="LIB281" s="27"/>
      <c r="LIC281" s="27"/>
      <c r="LID281" s="27"/>
      <c r="LIE281" s="27"/>
      <c r="LIF281" s="27"/>
      <c r="LIG281" s="27"/>
      <c r="LIH281" s="27"/>
      <c r="LII281" s="27"/>
      <c r="LIJ281" s="27"/>
      <c r="LIK281" s="27"/>
      <c r="LIL281" s="27"/>
      <c r="LIM281" s="27"/>
      <c r="LIN281" s="27"/>
      <c r="LIO281" s="27"/>
      <c r="LIP281" s="27"/>
      <c r="LIQ281" s="27"/>
      <c r="LIR281" s="27"/>
      <c r="LIS281" s="27"/>
      <c r="LIT281" s="27"/>
      <c r="LIU281" s="27"/>
      <c r="LIV281" s="27"/>
      <c r="LIW281" s="27"/>
      <c r="LIX281" s="27"/>
      <c r="LIY281" s="27"/>
      <c r="LIZ281" s="27"/>
      <c r="LJA281" s="27"/>
      <c r="LJB281" s="27"/>
      <c r="LJC281" s="27"/>
      <c r="LJD281" s="27"/>
      <c r="LJE281" s="27"/>
      <c r="LJF281" s="27"/>
      <c r="LJG281" s="27"/>
      <c r="LJH281" s="27"/>
      <c r="LJI281" s="27"/>
      <c r="LJJ281" s="27"/>
      <c r="LJK281" s="27"/>
      <c r="LJL281" s="27"/>
      <c r="LJM281" s="27"/>
      <c r="LJN281" s="27"/>
      <c r="LJO281" s="27"/>
      <c r="LJP281" s="27"/>
      <c r="LJQ281" s="27"/>
      <c r="LJR281" s="27"/>
      <c r="LJS281" s="27"/>
      <c r="LJT281" s="27"/>
      <c r="LJU281" s="27"/>
      <c r="LJV281" s="27"/>
      <c r="LJW281" s="27"/>
      <c r="LJX281" s="27"/>
      <c r="LJY281" s="27"/>
      <c r="LJZ281" s="27"/>
      <c r="LKA281" s="27"/>
      <c r="LKB281" s="27"/>
      <c r="LKC281" s="27"/>
      <c r="LKD281" s="27"/>
      <c r="LKE281" s="27"/>
      <c r="LKF281" s="27"/>
      <c r="LKG281" s="27"/>
      <c r="LKH281" s="27"/>
      <c r="LKI281" s="27"/>
      <c r="LKJ281" s="27"/>
      <c r="LKK281" s="27"/>
      <c r="LKL281" s="27"/>
      <c r="LKM281" s="27"/>
      <c r="LKN281" s="27"/>
      <c r="LKO281" s="27"/>
      <c r="LKP281" s="27"/>
      <c r="LKQ281" s="27"/>
      <c r="LKR281" s="27"/>
      <c r="LKS281" s="27"/>
      <c r="LKT281" s="27"/>
      <c r="LKU281" s="27"/>
      <c r="LKV281" s="27"/>
      <c r="LKW281" s="27"/>
      <c r="LKX281" s="27"/>
      <c r="LKY281" s="27"/>
      <c r="LKZ281" s="27"/>
      <c r="LLA281" s="27"/>
      <c r="LLB281" s="27"/>
      <c r="LLC281" s="27"/>
      <c r="LLD281" s="27"/>
      <c r="LLE281" s="27"/>
      <c r="LLF281" s="27"/>
      <c r="LLG281" s="27"/>
      <c r="LLH281" s="27"/>
      <c r="LLI281" s="27"/>
      <c r="LLJ281" s="27"/>
      <c r="LLK281" s="27"/>
      <c r="LLL281" s="27"/>
      <c r="LLM281" s="27"/>
      <c r="LLN281" s="27"/>
      <c r="LLO281" s="27"/>
      <c r="LLP281" s="27"/>
      <c r="LLQ281" s="27"/>
      <c r="LLR281" s="27"/>
      <c r="LLS281" s="27"/>
      <c r="LLT281" s="27"/>
      <c r="LLU281" s="27"/>
      <c r="LLV281" s="27"/>
      <c r="LLW281" s="27"/>
      <c r="LLX281" s="27"/>
      <c r="LLY281" s="27"/>
      <c r="LLZ281" s="27"/>
      <c r="LMA281" s="27"/>
      <c r="LMB281" s="27"/>
      <c r="LMC281" s="27"/>
      <c r="LMD281" s="27"/>
      <c r="LME281" s="27"/>
      <c r="LMF281" s="27"/>
      <c r="LMG281" s="27"/>
      <c r="LMH281" s="27"/>
      <c r="LMI281" s="27"/>
      <c r="LMJ281" s="27"/>
      <c r="LMK281" s="27"/>
      <c r="LML281" s="27"/>
      <c r="LMM281" s="27"/>
      <c r="LMN281" s="27"/>
      <c r="LMO281" s="27"/>
      <c r="LMP281" s="27"/>
      <c r="LMQ281" s="27"/>
      <c r="LMR281" s="27"/>
      <c r="LMS281" s="27"/>
      <c r="LMT281" s="27"/>
      <c r="LMU281" s="27"/>
      <c r="LMV281" s="27"/>
      <c r="LMW281" s="27"/>
      <c r="LMX281" s="27"/>
      <c r="LMY281" s="27"/>
      <c r="LMZ281" s="27"/>
      <c r="LNA281" s="27"/>
      <c r="LNB281" s="27"/>
      <c r="LNC281" s="27"/>
      <c r="LND281" s="27"/>
      <c r="LNE281" s="27"/>
      <c r="LNF281" s="27"/>
      <c r="LNG281" s="27"/>
      <c r="LNH281" s="27"/>
      <c r="LNI281" s="27"/>
      <c r="LNJ281" s="27"/>
      <c r="LNK281" s="27"/>
      <c r="LNL281" s="27"/>
      <c r="LNM281" s="27"/>
      <c r="LNN281" s="27"/>
      <c r="LNO281" s="27"/>
      <c r="LNP281" s="27"/>
      <c r="LNQ281" s="27"/>
      <c r="LNR281" s="27"/>
      <c r="LNS281" s="27"/>
      <c r="LNT281" s="27"/>
      <c r="LNU281" s="27"/>
      <c r="LNV281" s="27"/>
      <c r="LNW281" s="27"/>
      <c r="LNX281" s="27"/>
      <c r="LNY281" s="27"/>
      <c r="LNZ281" s="27"/>
      <c r="LOA281" s="27"/>
      <c r="LOB281" s="27"/>
      <c r="LOC281" s="27"/>
      <c r="LOD281" s="27"/>
      <c r="LOE281" s="27"/>
      <c r="LOF281" s="27"/>
      <c r="LOG281" s="27"/>
      <c r="LOH281" s="27"/>
      <c r="LOI281" s="27"/>
      <c r="LOJ281" s="27"/>
      <c r="LOK281" s="27"/>
      <c r="LOL281" s="27"/>
      <c r="LOM281" s="27"/>
      <c r="LON281" s="27"/>
      <c r="LOO281" s="27"/>
      <c r="LOP281" s="27"/>
      <c r="LOQ281" s="27"/>
      <c r="LOR281" s="27"/>
      <c r="LOS281" s="27"/>
      <c r="LOT281" s="27"/>
      <c r="LOU281" s="27"/>
      <c r="LOV281" s="27"/>
      <c r="LOW281" s="27"/>
      <c r="LOX281" s="27"/>
      <c r="LOY281" s="27"/>
      <c r="LOZ281" s="27"/>
      <c r="LPA281" s="27"/>
      <c r="LPB281" s="27"/>
      <c r="LPC281" s="27"/>
      <c r="LPD281" s="27"/>
      <c r="LPE281" s="27"/>
      <c r="LPF281" s="27"/>
      <c r="LPG281" s="27"/>
      <c r="LPH281" s="27"/>
      <c r="LPI281" s="27"/>
      <c r="LPJ281" s="27"/>
      <c r="LPK281" s="27"/>
      <c r="LPL281" s="27"/>
      <c r="LPM281" s="27"/>
      <c r="LPN281" s="27"/>
      <c r="LPO281" s="27"/>
      <c r="LPP281" s="27"/>
      <c r="LPQ281" s="27"/>
      <c r="LPR281" s="27"/>
      <c r="LPS281" s="27"/>
      <c r="LPT281" s="27"/>
      <c r="LPU281" s="27"/>
      <c r="LPV281" s="27"/>
      <c r="LPW281" s="27"/>
      <c r="LPX281" s="27"/>
      <c r="LPY281" s="27"/>
      <c r="LPZ281" s="27"/>
      <c r="LQA281" s="27"/>
      <c r="LQB281" s="27"/>
      <c r="LQC281" s="27"/>
      <c r="LQD281" s="27"/>
      <c r="LQE281" s="27"/>
      <c r="LQF281" s="27"/>
      <c r="LQG281" s="27"/>
      <c r="LQH281" s="27"/>
      <c r="LQI281" s="27"/>
      <c r="LQJ281" s="27"/>
      <c r="LQK281" s="27"/>
      <c r="LQL281" s="27"/>
      <c r="LQM281" s="27"/>
      <c r="LQN281" s="27"/>
      <c r="LQO281" s="27"/>
      <c r="LQP281" s="27"/>
      <c r="LQQ281" s="27"/>
      <c r="LQR281" s="27"/>
      <c r="LQS281" s="27"/>
      <c r="LQT281" s="27"/>
      <c r="LQU281" s="27"/>
      <c r="LQV281" s="27"/>
      <c r="LQW281" s="27"/>
      <c r="LQX281" s="27"/>
      <c r="LQY281" s="27"/>
      <c r="LQZ281" s="27"/>
      <c r="LRA281" s="27"/>
      <c r="LRB281" s="27"/>
      <c r="LRC281" s="27"/>
      <c r="LRD281" s="27"/>
      <c r="LRE281" s="27"/>
      <c r="LRF281" s="27"/>
      <c r="LRG281" s="27"/>
      <c r="LRH281" s="27"/>
      <c r="LRI281" s="27"/>
      <c r="LRJ281" s="27"/>
      <c r="LRK281" s="27"/>
      <c r="LRL281" s="27"/>
      <c r="LRM281" s="27"/>
      <c r="LRN281" s="27"/>
      <c r="LRO281" s="27"/>
      <c r="LRP281" s="27"/>
      <c r="LRQ281" s="27"/>
      <c r="LRR281" s="27"/>
      <c r="LRS281" s="27"/>
      <c r="LRT281" s="27"/>
      <c r="LRU281" s="27"/>
      <c r="LRV281" s="27"/>
      <c r="LRW281" s="27"/>
      <c r="LRX281" s="27"/>
      <c r="LRY281" s="27"/>
      <c r="LRZ281" s="27"/>
      <c r="LSA281" s="27"/>
      <c r="LSB281" s="27"/>
      <c r="LSC281" s="27"/>
      <c r="LSD281" s="27"/>
      <c r="LSE281" s="27"/>
      <c r="LSF281" s="27"/>
      <c r="LSG281" s="27"/>
      <c r="LSH281" s="27"/>
      <c r="LSI281" s="27"/>
      <c r="LSJ281" s="27"/>
      <c r="LSK281" s="27"/>
      <c r="LSL281" s="27"/>
      <c r="LSM281" s="27"/>
      <c r="LSN281" s="27"/>
      <c r="LSO281" s="27"/>
      <c r="LSP281" s="27"/>
      <c r="LSQ281" s="27"/>
      <c r="LSR281" s="27"/>
      <c r="LSS281" s="27"/>
      <c r="LST281" s="27"/>
      <c r="LSU281" s="27"/>
      <c r="LSV281" s="27"/>
      <c r="LSW281" s="27"/>
      <c r="LSX281" s="27"/>
      <c r="LSY281" s="27"/>
      <c r="LSZ281" s="27"/>
      <c r="LTA281" s="27"/>
      <c r="LTB281" s="27"/>
      <c r="LTC281" s="27"/>
      <c r="LTD281" s="27"/>
      <c r="LTE281" s="27"/>
      <c r="LTF281" s="27"/>
      <c r="LTG281" s="27"/>
      <c r="LTH281" s="27"/>
      <c r="LTI281" s="27"/>
      <c r="LTJ281" s="27"/>
      <c r="LTK281" s="27"/>
      <c r="LTL281" s="27"/>
      <c r="LTM281" s="27"/>
      <c r="LTN281" s="27"/>
      <c r="LTO281" s="27"/>
      <c r="LTP281" s="27"/>
      <c r="LTQ281" s="27"/>
      <c r="LTR281" s="27"/>
      <c r="LTS281" s="27"/>
      <c r="LTT281" s="27"/>
      <c r="LTU281" s="27"/>
      <c r="LTV281" s="27"/>
      <c r="LTW281" s="27"/>
      <c r="LTX281" s="27"/>
      <c r="LTY281" s="27"/>
      <c r="LTZ281" s="27"/>
      <c r="LUA281" s="27"/>
      <c r="LUB281" s="27"/>
      <c r="LUC281" s="27"/>
      <c r="LUD281" s="27"/>
      <c r="LUE281" s="27"/>
      <c r="LUF281" s="27"/>
      <c r="LUG281" s="27"/>
      <c r="LUH281" s="27"/>
      <c r="LUI281" s="27"/>
      <c r="LUJ281" s="27"/>
      <c r="LUK281" s="27"/>
      <c r="LUL281" s="27"/>
      <c r="LUM281" s="27"/>
      <c r="LUN281" s="27"/>
      <c r="LUO281" s="27"/>
      <c r="LUP281" s="27"/>
      <c r="LUQ281" s="27"/>
      <c r="LUR281" s="27"/>
      <c r="LUS281" s="27"/>
      <c r="LUT281" s="27"/>
      <c r="LUU281" s="27"/>
      <c r="LUV281" s="27"/>
      <c r="LUW281" s="27"/>
      <c r="LUX281" s="27"/>
      <c r="LUY281" s="27"/>
      <c r="LUZ281" s="27"/>
      <c r="LVA281" s="27"/>
      <c r="LVB281" s="27"/>
      <c r="LVC281" s="27"/>
      <c r="LVD281" s="27"/>
      <c r="LVE281" s="27"/>
      <c r="LVF281" s="27"/>
      <c r="LVG281" s="27"/>
      <c r="LVH281" s="27"/>
      <c r="LVI281" s="27"/>
      <c r="LVJ281" s="27"/>
      <c r="LVK281" s="27"/>
      <c r="LVL281" s="27"/>
      <c r="LVM281" s="27"/>
      <c r="LVN281" s="27"/>
      <c r="LVO281" s="27"/>
      <c r="LVP281" s="27"/>
      <c r="LVQ281" s="27"/>
      <c r="LVR281" s="27"/>
      <c r="LVS281" s="27"/>
      <c r="LVT281" s="27"/>
      <c r="LVU281" s="27"/>
      <c r="LVV281" s="27"/>
      <c r="LVW281" s="27"/>
      <c r="LVX281" s="27"/>
      <c r="LVY281" s="27"/>
      <c r="LVZ281" s="27"/>
      <c r="LWA281" s="27"/>
      <c r="LWB281" s="27"/>
      <c r="LWC281" s="27"/>
      <c r="LWD281" s="27"/>
      <c r="LWE281" s="27"/>
      <c r="LWF281" s="27"/>
      <c r="LWG281" s="27"/>
      <c r="LWH281" s="27"/>
      <c r="LWI281" s="27"/>
      <c r="LWJ281" s="27"/>
      <c r="LWK281" s="27"/>
      <c r="LWL281" s="27"/>
      <c r="LWM281" s="27"/>
      <c r="LWN281" s="27"/>
      <c r="LWO281" s="27"/>
      <c r="LWP281" s="27"/>
      <c r="LWQ281" s="27"/>
      <c r="LWR281" s="27"/>
      <c r="LWS281" s="27"/>
      <c r="LWT281" s="27"/>
      <c r="LWU281" s="27"/>
      <c r="LWV281" s="27"/>
      <c r="LWW281" s="27"/>
      <c r="LWX281" s="27"/>
      <c r="LWY281" s="27"/>
      <c r="LWZ281" s="27"/>
      <c r="LXA281" s="27"/>
      <c r="LXB281" s="27"/>
      <c r="LXC281" s="27"/>
      <c r="LXD281" s="27"/>
      <c r="LXE281" s="27"/>
      <c r="LXF281" s="27"/>
      <c r="LXG281" s="27"/>
      <c r="LXH281" s="27"/>
      <c r="LXI281" s="27"/>
      <c r="LXJ281" s="27"/>
      <c r="LXK281" s="27"/>
      <c r="LXL281" s="27"/>
      <c r="LXM281" s="27"/>
      <c r="LXN281" s="27"/>
      <c r="LXO281" s="27"/>
      <c r="LXP281" s="27"/>
      <c r="LXQ281" s="27"/>
      <c r="LXR281" s="27"/>
      <c r="LXS281" s="27"/>
      <c r="LXT281" s="27"/>
      <c r="LXU281" s="27"/>
      <c r="LXV281" s="27"/>
      <c r="LXW281" s="27"/>
      <c r="LXX281" s="27"/>
      <c r="LXY281" s="27"/>
      <c r="LXZ281" s="27"/>
      <c r="LYA281" s="27"/>
      <c r="LYB281" s="27"/>
      <c r="LYC281" s="27"/>
      <c r="LYD281" s="27"/>
      <c r="LYE281" s="27"/>
      <c r="LYF281" s="27"/>
      <c r="LYG281" s="27"/>
      <c r="LYH281" s="27"/>
      <c r="LYI281" s="27"/>
      <c r="LYJ281" s="27"/>
      <c r="LYK281" s="27"/>
      <c r="LYL281" s="27"/>
      <c r="LYM281" s="27"/>
      <c r="LYN281" s="27"/>
      <c r="LYO281" s="27"/>
      <c r="LYP281" s="27"/>
      <c r="LYQ281" s="27"/>
      <c r="LYR281" s="27"/>
      <c r="LYS281" s="27"/>
      <c r="LYT281" s="27"/>
      <c r="LYU281" s="27"/>
      <c r="LYV281" s="27"/>
      <c r="LYW281" s="27"/>
      <c r="LYX281" s="27"/>
      <c r="LYY281" s="27"/>
      <c r="LYZ281" s="27"/>
      <c r="LZA281" s="27"/>
      <c r="LZB281" s="27"/>
      <c r="LZC281" s="27"/>
      <c r="LZD281" s="27"/>
      <c r="LZE281" s="27"/>
      <c r="LZF281" s="27"/>
      <c r="LZG281" s="27"/>
      <c r="LZH281" s="27"/>
      <c r="LZI281" s="27"/>
      <c r="LZJ281" s="27"/>
      <c r="LZK281" s="27"/>
      <c r="LZL281" s="27"/>
      <c r="LZM281" s="27"/>
      <c r="LZN281" s="27"/>
      <c r="LZO281" s="27"/>
      <c r="LZP281" s="27"/>
      <c r="LZQ281" s="27"/>
      <c r="LZR281" s="27"/>
      <c r="LZS281" s="27"/>
      <c r="LZT281" s="27"/>
      <c r="LZU281" s="27"/>
      <c r="LZV281" s="27"/>
      <c r="LZW281" s="27"/>
      <c r="LZX281" s="27"/>
      <c r="LZY281" s="27"/>
      <c r="LZZ281" s="27"/>
      <c r="MAA281" s="27"/>
      <c r="MAB281" s="27"/>
      <c r="MAC281" s="27"/>
      <c r="MAD281" s="27"/>
      <c r="MAE281" s="27"/>
      <c r="MAF281" s="27"/>
      <c r="MAG281" s="27"/>
      <c r="MAH281" s="27"/>
      <c r="MAI281" s="27"/>
      <c r="MAJ281" s="27"/>
      <c r="MAK281" s="27"/>
      <c r="MAL281" s="27"/>
      <c r="MAM281" s="27"/>
      <c r="MAN281" s="27"/>
      <c r="MAO281" s="27"/>
      <c r="MAP281" s="27"/>
      <c r="MAQ281" s="27"/>
      <c r="MAR281" s="27"/>
      <c r="MAS281" s="27"/>
      <c r="MAT281" s="27"/>
      <c r="MAU281" s="27"/>
      <c r="MAV281" s="27"/>
      <c r="MAW281" s="27"/>
      <c r="MAX281" s="27"/>
      <c r="MAY281" s="27"/>
      <c r="MAZ281" s="27"/>
      <c r="MBA281" s="27"/>
      <c r="MBB281" s="27"/>
      <c r="MBC281" s="27"/>
      <c r="MBD281" s="27"/>
      <c r="MBE281" s="27"/>
      <c r="MBF281" s="27"/>
      <c r="MBG281" s="27"/>
      <c r="MBH281" s="27"/>
      <c r="MBI281" s="27"/>
      <c r="MBJ281" s="27"/>
      <c r="MBK281" s="27"/>
      <c r="MBL281" s="27"/>
      <c r="MBM281" s="27"/>
      <c r="MBN281" s="27"/>
      <c r="MBO281" s="27"/>
      <c r="MBP281" s="27"/>
      <c r="MBQ281" s="27"/>
      <c r="MBR281" s="27"/>
      <c r="MBS281" s="27"/>
      <c r="MBT281" s="27"/>
      <c r="MBU281" s="27"/>
      <c r="MBV281" s="27"/>
      <c r="MBW281" s="27"/>
      <c r="MBX281" s="27"/>
      <c r="MBY281" s="27"/>
      <c r="MBZ281" s="27"/>
      <c r="MCA281" s="27"/>
      <c r="MCB281" s="27"/>
      <c r="MCC281" s="27"/>
      <c r="MCD281" s="27"/>
      <c r="MCE281" s="27"/>
      <c r="MCF281" s="27"/>
      <c r="MCG281" s="27"/>
      <c r="MCH281" s="27"/>
      <c r="MCI281" s="27"/>
      <c r="MCJ281" s="27"/>
      <c r="MCK281" s="27"/>
      <c r="MCL281" s="27"/>
      <c r="MCM281" s="27"/>
      <c r="MCN281" s="27"/>
      <c r="MCO281" s="27"/>
      <c r="MCP281" s="27"/>
      <c r="MCQ281" s="27"/>
      <c r="MCR281" s="27"/>
      <c r="MCS281" s="27"/>
      <c r="MCT281" s="27"/>
      <c r="MCU281" s="27"/>
      <c r="MCV281" s="27"/>
      <c r="MCW281" s="27"/>
      <c r="MCX281" s="27"/>
      <c r="MCY281" s="27"/>
      <c r="MCZ281" s="27"/>
      <c r="MDA281" s="27"/>
      <c r="MDB281" s="27"/>
      <c r="MDC281" s="27"/>
      <c r="MDD281" s="27"/>
      <c r="MDE281" s="27"/>
      <c r="MDF281" s="27"/>
      <c r="MDG281" s="27"/>
      <c r="MDH281" s="27"/>
      <c r="MDI281" s="27"/>
      <c r="MDJ281" s="27"/>
      <c r="MDK281" s="27"/>
      <c r="MDL281" s="27"/>
      <c r="MDM281" s="27"/>
      <c r="MDN281" s="27"/>
      <c r="MDO281" s="27"/>
      <c r="MDP281" s="27"/>
      <c r="MDQ281" s="27"/>
      <c r="MDR281" s="27"/>
      <c r="MDS281" s="27"/>
      <c r="MDT281" s="27"/>
      <c r="MDU281" s="27"/>
      <c r="MDV281" s="27"/>
      <c r="MDW281" s="27"/>
      <c r="MDX281" s="27"/>
      <c r="MDY281" s="27"/>
      <c r="MDZ281" s="27"/>
      <c r="MEA281" s="27"/>
      <c r="MEB281" s="27"/>
      <c r="MEC281" s="27"/>
      <c r="MED281" s="27"/>
      <c r="MEE281" s="27"/>
      <c r="MEF281" s="27"/>
      <c r="MEG281" s="27"/>
      <c r="MEH281" s="27"/>
      <c r="MEI281" s="27"/>
      <c r="MEJ281" s="27"/>
      <c r="MEK281" s="27"/>
      <c r="MEL281" s="27"/>
      <c r="MEM281" s="27"/>
      <c r="MEN281" s="27"/>
      <c r="MEO281" s="27"/>
      <c r="MEP281" s="27"/>
      <c r="MEQ281" s="27"/>
      <c r="MER281" s="27"/>
      <c r="MES281" s="27"/>
      <c r="MET281" s="27"/>
      <c r="MEU281" s="27"/>
      <c r="MEV281" s="27"/>
      <c r="MEW281" s="27"/>
      <c r="MEX281" s="27"/>
      <c r="MEY281" s="27"/>
      <c r="MEZ281" s="27"/>
      <c r="MFA281" s="27"/>
      <c r="MFB281" s="27"/>
      <c r="MFC281" s="27"/>
      <c r="MFD281" s="27"/>
      <c r="MFE281" s="27"/>
      <c r="MFF281" s="27"/>
      <c r="MFG281" s="27"/>
      <c r="MFH281" s="27"/>
      <c r="MFI281" s="27"/>
      <c r="MFJ281" s="27"/>
      <c r="MFK281" s="27"/>
      <c r="MFL281" s="27"/>
      <c r="MFM281" s="27"/>
      <c r="MFN281" s="27"/>
      <c r="MFO281" s="27"/>
      <c r="MFP281" s="27"/>
      <c r="MFQ281" s="27"/>
      <c r="MFR281" s="27"/>
      <c r="MFS281" s="27"/>
      <c r="MFT281" s="27"/>
      <c r="MFU281" s="27"/>
      <c r="MFV281" s="27"/>
      <c r="MFW281" s="27"/>
      <c r="MFX281" s="27"/>
      <c r="MFY281" s="27"/>
      <c r="MFZ281" s="27"/>
      <c r="MGA281" s="27"/>
      <c r="MGB281" s="27"/>
      <c r="MGC281" s="27"/>
      <c r="MGD281" s="27"/>
      <c r="MGE281" s="27"/>
      <c r="MGF281" s="27"/>
      <c r="MGG281" s="27"/>
      <c r="MGH281" s="27"/>
      <c r="MGI281" s="27"/>
      <c r="MGJ281" s="27"/>
      <c r="MGK281" s="27"/>
      <c r="MGL281" s="27"/>
      <c r="MGM281" s="27"/>
      <c r="MGN281" s="27"/>
      <c r="MGO281" s="27"/>
      <c r="MGP281" s="27"/>
      <c r="MGQ281" s="27"/>
      <c r="MGR281" s="27"/>
      <c r="MGS281" s="27"/>
      <c r="MGT281" s="27"/>
      <c r="MGU281" s="27"/>
      <c r="MGV281" s="27"/>
      <c r="MGW281" s="27"/>
      <c r="MGX281" s="27"/>
      <c r="MGY281" s="27"/>
      <c r="MGZ281" s="27"/>
      <c r="MHA281" s="27"/>
      <c r="MHB281" s="27"/>
      <c r="MHC281" s="27"/>
      <c r="MHD281" s="27"/>
      <c r="MHE281" s="27"/>
      <c r="MHF281" s="27"/>
      <c r="MHG281" s="27"/>
      <c r="MHH281" s="27"/>
      <c r="MHI281" s="27"/>
      <c r="MHJ281" s="27"/>
      <c r="MHK281" s="27"/>
      <c r="MHL281" s="27"/>
      <c r="MHM281" s="27"/>
      <c r="MHN281" s="27"/>
      <c r="MHO281" s="27"/>
      <c r="MHP281" s="27"/>
      <c r="MHQ281" s="27"/>
      <c r="MHR281" s="27"/>
      <c r="MHS281" s="27"/>
      <c r="MHT281" s="27"/>
      <c r="MHU281" s="27"/>
      <c r="MHV281" s="27"/>
      <c r="MHW281" s="27"/>
      <c r="MHX281" s="27"/>
      <c r="MHY281" s="27"/>
      <c r="MHZ281" s="27"/>
      <c r="MIA281" s="27"/>
      <c r="MIB281" s="27"/>
      <c r="MIC281" s="27"/>
      <c r="MID281" s="27"/>
      <c r="MIE281" s="27"/>
      <c r="MIF281" s="27"/>
      <c r="MIG281" s="27"/>
      <c r="MIH281" s="27"/>
      <c r="MII281" s="27"/>
      <c r="MIJ281" s="27"/>
      <c r="MIK281" s="27"/>
      <c r="MIL281" s="27"/>
      <c r="MIM281" s="27"/>
      <c r="MIN281" s="27"/>
      <c r="MIO281" s="27"/>
      <c r="MIP281" s="27"/>
      <c r="MIQ281" s="27"/>
      <c r="MIR281" s="27"/>
      <c r="MIS281" s="27"/>
      <c r="MIT281" s="27"/>
      <c r="MIU281" s="27"/>
      <c r="MIV281" s="27"/>
      <c r="MIW281" s="27"/>
      <c r="MIX281" s="27"/>
      <c r="MIY281" s="27"/>
      <c r="MIZ281" s="27"/>
      <c r="MJA281" s="27"/>
      <c r="MJB281" s="27"/>
      <c r="MJC281" s="27"/>
      <c r="MJD281" s="27"/>
      <c r="MJE281" s="27"/>
      <c r="MJF281" s="27"/>
      <c r="MJG281" s="27"/>
      <c r="MJH281" s="27"/>
      <c r="MJI281" s="27"/>
      <c r="MJJ281" s="27"/>
      <c r="MJK281" s="27"/>
      <c r="MJL281" s="27"/>
      <c r="MJM281" s="27"/>
      <c r="MJN281" s="27"/>
      <c r="MJO281" s="27"/>
      <c r="MJP281" s="27"/>
      <c r="MJQ281" s="27"/>
      <c r="MJR281" s="27"/>
      <c r="MJS281" s="27"/>
      <c r="MJT281" s="27"/>
      <c r="MJU281" s="27"/>
      <c r="MJV281" s="27"/>
      <c r="MJW281" s="27"/>
      <c r="MJX281" s="27"/>
      <c r="MJY281" s="27"/>
      <c r="MJZ281" s="27"/>
      <c r="MKA281" s="27"/>
      <c r="MKB281" s="27"/>
      <c r="MKC281" s="27"/>
      <c r="MKD281" s="27"/>
      <c r="MKE281" s="27"/>
      <c r="MKF281" s="27"/>
      <c r="MKG281" s="27"/>
      <c r="MKH281" s="27"/>
      <c r="MKI281" s="27"/>
      <c r="MKJ281" s="27"/>
      <c r="MKK281" s="27"/>
      <c r="MKL281" s="27"/>
      <c r="MKM281" s="27"/>
      <c r="MKN281" s="27"/>
      <c r="MKO281" s="27"/>
      <c r="MKP281" s="27"/>
      <c r="MKQ281" s="27"/>
      <c r="MKR281" s="27"/>
      <c r="MKS281" s="27"/>
      <c r="MKT281" s="27"/>
      <c r="MKU281" s="27"/>
      <c r="MKV281" s="27"/>
      <c r="MKW281" s="27"/>
      <c r="MKX281" s="27"/>
      <c r="MKY281" s="27"/>
      <c r="MKZ281" s="27"/>
      <c r="MLA281" s="27"/>
      <c r="MLB281" s="27"/>
      <c r="MLC281" s="27"/>
      <c r="MLD281" s="27"/>
      <c r="MLE281" s="27"/>
      <c r="MLF281" s="27"/>
      <c r="MLG281" s="27"/>
      <c r="MLH281" s="27"/>
      <c r="MLI281" s="27"/>
      <c r="MLJ281" s="27"/>
      <c r="MLK281" s="27"/>
      <c r="MLL281" s="27"/>
      <c r="MLM281" s="27"/>
      <c r="MLN281" s="27"/>
      <c r="MLO281" s="27"/>
      <c r="MLP281" s="27"/>
      <c r="MLQ281" s="27"/>
      <c r="MLR281" s="27"/>
      <c r="MLS281" s="27"/>
      <c r="MLT281" s="27"/>
      <c r="MLU281" s="27"/>
      <c r="MLV281" s="27"/>
      <c r="MLW281" s="27"/>
      <c r="MLX281" s="27"/>
      <c r="MLY281" s="27"/>
      <c r="MLZ281" s="27"/>
      <c r="MMA281" s="27"/>
      <c r="MMB281" s="27"/>
      <c r="MMC281" s="27"/>
      <c r="MMD281" s="27"/>
      <c r="MME281" s="27"/>
      <c r="MMF281" s="27"/>
      <c r="MMG281" s="27"/>
      <c r="MMH281" s="27"/>
      <c r="MMI281" s="27"/>
      <c r="MMJ281" s="27"/>
      <c r="MMK281" s="27"/>
      <c r="MML281" s="27"/>
      <c r="MMM281" s="27"/>
      <c r="MMN281" s="27"/>
      <c r="MMO281" s="27"/>
      <c r="MMP281" s="27"/>
      <c r="MMQ281" s="27"/>
      <c r="MMR281" s="27"/>
      <c r="MMS281" s="27"/>
      <c r="MMT281" s="27"/>
      <c r="MMU281" s="27"/>
      <c r="MMV281" s="27"/>
      <c r="MMW281" s="27"/>
      <c r="MMX281" s="27"/>
      <c r="MMY281" s="27"/>
      <c r="MMZ281" s="27"/>
      <c r="MNA281" s="27"/>
      <c r="MNB281" s="27"/>
      <c r="MNC281" s="27"/>
      <c r="MND281" s="27"/>
      <c r="MNE281" s="27"/>
      <c r="MNF281" s="27"/>
      <c r="MNG281" s="27"/>
      <c r="MNH281" s="27"/>
      <c r="MNI281" s="27"/>
      <c r="MNJ281" s="27"/>
      <c r="MNK281" s="27"/>
      <c r="MNL281" s="27"/>
      <c r="MNM281" s="27"/>
      <c r="MNN281" s="27"/>
      <c r="MNO281" s="27"/>
      <c r="MNP281" s="27"/>
      <c r="MNQ281" s="27"/>
      <c r="MNR281" s="27"/>
      <c r="MNS281" s="27"/>
      <c r="MNT281" s="27"/>
      <c r="MNU281" s="27"/>
      <c r="MNV281" s="27"/>
      <c r="MNW281" s="27"/>
      <c r="MNX281" s="27"/>
      <c r="MNY281" s="27"/>
      <c r="MNZ281" s="27"/>
      <c r="MOA281" s="27"/>
      <c r="MOB281" s="27"/>
      <c r="MOC281" s="27"/>
      <c r="MOD281" s="27"/>
      <c r="MOE281" s="27"/>
      <c r="MOF281" s="27"/>
      <c r="MOG281" s="27"/>
      <c r="MOH281" s="27"/>
      <c r="MOI281" s="27"/>
      <c r="MOJ281" s="27"/>
      <c r="MOK281" s="27"/>
      <c r="MOL281" s="27"/>
      <c r="MOM281" s="27"/>
      <c r="MON281" s="27"/>
      <c r="MOO281" s="27"/>
      <c r="MOP281" s="27"/>
      <c r="MOQ281" s="27"/>
      <c r="MOR281" s="27"/>
      <c r="MOS281" s="27"/>
      <c r="MOT281" s="27"/>
      <c r="MOU281" s="27"/>
      <c r="MOV281" s="27"/>
      <c r="MOW281" s="27"/>
      <c r="MOX281" s="27"/>
      <c r="MOY281" s="27"/>
      <c r="MOZ281" s="27"/>
      <c r="MPA281" s="27"/>
      <c r="MPB281" s="27"/>
      <c r="MPC281" s="27"/>
      <c r="MPD281" s="27"/>
      <c r="MPE281" s="27"/>
      <c r="MPF281" s="27"/>
      <c r="MPG281" s="27"/>
      <c r="MPH281" s="27"/>
      <c r="MPI281" s="27"/>
      <c r="MPJ281" s="27"/>
      <c r="MPK281" s="27"/>
      <c r="MPL281" s="27"/>
      <c r="MPM281" s="27"/>
      <c r="MPN281" s="27"/>
      <c r="MPO281" s="27"/>
      <c r="MPP281" s="27"/>
      <c r="MPQ281" s="27"/>
      <c r="MPR281" s="27"/>
      <c r="MPS281" s="27"/>
      <c r="MPT281" s="27"/>
      <c r="MPU281" s="27"/>
      <c r="MPV281" s="27"/>
      <c r="MPW281" s="27"/>
      <c r="MPX281" s="27"/>
      <c r="MPY281" s="27"/>
      <c r="MPZ281" s="27"/>
      <c r="MQA281" s="27"/>
      <c r="MQB281" s="27"/>
      <c r="MQC281" s="27"/>
      <c r="MQD281" s="27"/>
      <c r="MQE281" s="27"/>
      <c r="MQF281" s="27"/>
      <c r="MQG281" s="27"/>
      <c r="MQH281" s="27"/>
      <c r="MQI281" s="27"/>
      <c r="MQJ281" s="27"/>
      <c r="MQK281" s="27"/>
      <c r="MQL281" s="27"/>
      <c r="MQM281" s="27"/>
      <c r="MQN281" s="27"/>
      <c r="MQO281" s="27"/>
      <c r="MQP281" s="27"/>
      <c r="MQQ281" s="27"/>
      <c r="MQR281" s="27"/>
      <c r="MQS281" s="27"/>
      <c r="MQT281" s="27"/>
      <c r="MQU281" s="27"/>
      <c r="MQV281" s="27"/>
      <c r="MQW281" s="27"/>
      <c r="MQX281" s="27"/>
      <c r="MQY281" s="27"/>
      <c r="MQZ281" s="27"/>
      <c r="MRA281" s="27"/>
      <c r="MRB281" s="27"/>
      <c r="MRC281" s="27"/>
      <c r="MRD281" s="27"/>
      <c r="MRE281" s="27"/>
      <c r="MRF281" s="27"/>
      <c r="MRG281" s="27"/>
      <c r="MRH281" s="27"/>
      <c r="MRI281" s="27"/>
      <c r="MRJ281" s="27"/>
      <c r="MRK281" s="27"/>
      <c r="MRL281" s="27"/>
      <c r="MRM281" s="27"/>
      <c r="MRN281" s="27"/>
      <c r="MRO281" s="27"/>
      <c r="MRP281" s="27"/>
      <c r="MRQ281" s="27"/>
      <c r="MRR281" s="27"/>
      <c r="MRS281" s="27"/>
      <c r="MRT281" s="27"/>
      <c r="MRU281" s="27"/>
      <c r="MRV281" s="27"/>
      <c r="MRW281" s="27"/>
      <c r="MRX281" s="27"/>
      <c r="MRY281" s="27"/>
      <c r="MRZ281" s="27"/>
      <c r="MSA281" s="27"/>
      <c r="MSB281" s="27"/>
      <c r="MSC281" s="27"/>
      <c r="MSD281" s="27"/>
      <c r="MSE281" s="27"/>
      <c r="MSF281" s="27"/>
      <c r="MSG281" s="27"/>
      <c r="MSH281" s="27"/>
      <c r="MSI281" s="27"/>
      <c r="MSJ281" s="27"/>
      <c r="MSK281" s="27"/>
      <c r="MSL281" s="27"/>
      <c r="MSM281" s="27"/>
      <c r="MSN281" s="27"/>
      <c r="MSO281" s="27"/>
      <c r="MSP281" s="27"/>
      <c r="MSQ281" s="27"/>
      <c r="MSR281" s="27"/>
      <c r="MSS281" s="27"/>
      <c r="MST281" s="27"/>
      <c r="MSU281" s="27"/>
      <c r="MSV281" s="27"/>
      <c r="MSW281" s="27"/>
      <c r="MSX281" s="27"/>
      <c r="MSY281" s="27"/>
      <c r="MSZ281" s="27"/>
      <c r="MTA281" s="27"/>
      <c r="MTB281" s="27"/>
      <c r="MTC281" s="27"/>
      <c r="MTD281" s="27"/>
      <c r="MTE281" s="27"/>
      <c r="MTF281" s="27"/>
      <c r="MTG281" s="27"/>
      <c r="MTH281" s="27"/>
      <c r="MTI281" s="27"/>
      <c r="MTJ281" s="27"/>
      <c r="MTK281" s="27"/>
      <c r="MTL281" s="27"/>
      <c r="MTM281" s="27"/>
      <c r="MTN281" s="27"/>
      <c r="MTO281" s="27"/>
      <c r="MTP281" s="27"/>
      <c r="MTQ281" s="27"/>
      <c r="MTR281" s="27"/>
      <c r="MTS281" s="27"/>
      <c r="MTT281" s="27"/>
      <c r="MTU281" s="27"/>
      <c r="MTV281" s="27"/>
      <c r="MTW281" s="27"/>
      <c r="MTX281" s="27"/>
      <c r="MTY281" s="27"/>
      <c r="MTZ281" s="27"/>
      <c r="MUA281" s="27"/>
      <c r="MUB281" s="27"/>
      <c r="MUC281" s="27"/>
      <c r="MUD281" s="27"/>
      <c r="MUE281" s="27"/>
      <c r="MUF281" s="27"/>
      <c r="MUG281" s="27"/>
      <c r="MUH281" s="27"/>
      <c r="MUI281" s="27"/>
      <c r="MUJ281" s="27"/>
      <c r="MUK281" s="27"/>
      <c r="MUL281" s="27"/>
      <c r="MUM281" s="27"/>
      <c r="MUN281" s="27"/>
      <c r="MUO281" s="27"/>
      <c r="MUP281" s="27"/>
      <c r="MUQ281" s="27"/>
      <c r="MUR281" s="27"/>
      <c r="MUS281" s="27"/>
      <c r="MUT281" s="27"/>
      <c r="MUU281" s="27"/>
      <c r="MUV281" s="27"/>
      <c r="MUW281" s="27"/>
      <c r="MUX281" s="27"/>
      <c r="MUY281" s="27"/>
      <c r="MUZ281" s="27"/>
      <c r="MVA281" s="27"/>
      <c r="MVB281" s="27"/>
      <c r="MVC281" s="27"/>
      <c r="MVD281" s="27"/>
      <c r="MVE281" s="27"/>
      <c r="MVF281" s="27"/>
      <c r="MVG281" s="27"/>
      <c r="MVH281" s="27"/>
      <c r="MVI281" s="27"/>
      <c r="MVJ281" s="27"/>
      <c r="MVK281" s="27"/>
      <c r="MVL281" s="27"/>
      <c r="MVM281" s="27"/>
      <c r="MVN281" s="27"/>
      <c r="MVO281" s="27"/>
      <c r="MVP281" s="27"/>
      <c r="MVQ281" s="27"/>
      <c r="MVR281" s="27"/>
      <c r="MVS281" s="27"/>
      <c r="MVT281" s="27"/>
      <c r="MVU281" s="27"/>
      <c r="MVV281" s="27"/>
      <c r="MVW281" s="27"/>
      <c r="MVX281" s="27"/>
      <c r="MVY281" s="27"/>
      <c r="MVZ281" s="27"/>
      <c r="MWA281" s="27"/>
      <c r="MWB281" s="27"/>
      <c r="MWC281" s="27"/>
      <c r="MWD281" s="27"/>
      <c r="MWE281" s="27"/>
      <c r="MWF281" s="27"/>
      <c r="MWG281" s="27"/>
      <c r="MWH281" s="27"/>
      <c r="MWI281" s="27"/>
      <c r="MWJ281" s="27"/>
      <c r="MWK281" s="27"/>
      <c r="MWL281" s="27"/>
      <c r="MWM281" s="27"/>
      <c r="MWN281" s="27"/>
      <c r="MWO281" s="27"/>
      <c r="MWP281" s="27"/>
      <c r="MWQ281" s="27"/>
      <c r="MWR281" s="27"/>
      <c r="MWS281" s="27"/>
      <c r="MWT281" s="27"/>
      <c r="MWU281" s="27"/>
      <c r="MWV281" s="27"/>
      <c r="MWW281" s="27"/>
      <c r="MWX281" s="27"/>
      <c r="MWY281" s="27"/>
      <c r="MWZ281" s="27"/>
      <c r="MXA281" s="27"/>
      <c r="MXB281" s="27"/>
      <c r="MXC281" s="27"/>
      <c r="MXD281" s="27"/>
      <c r="MXE281" s="27"/>
      <c r="MXF281" s="27"/>
      <c r="MXG281" s="27"/>
      <c r="MXH281" s="27"/>
      <c r="MXI281" s="27"/>
      <c r="MXJ281" s="27"/>
      <c r="MXK281" s="27"/>
      <c r="MXL281" s="27"/>
      <c r="MXM281" s="27"/>
      <c r="MXN281" s="27"/>
      <c r="MXO281" s="27"/>
      <c r="MXP281" s="27"/>
      <c r="MXQ281" s="27"/>
      <c r="MXR281" s="27"/>
      <c r="MXS281" s="27"/>
      <c r="MXT281" s="27"/>
      <c r="MXU281" s="27"/>
      <c r="MXV281" s="27"/>
      <c r="MXW281" s="27"/>
      <c r="MXX281" s="27"/>
      <c r="MXY281" s="27"/>
      <c r="MXZ281" s="27"/>
      <c r="MYA281" s="27"/>
      <c r="MYB281" s="27"/>
      <c r="MYC281" s="27"/>
      <c r="MYD281" s="27"/>
      <c r="MYE281" s="27"/>
      <c r="MYF281" s="27"/>
      <c r="MYG281" s="27"/>
      <c r="MYH281" s="27"/>
      <c r="MYI281" s="27"/>
      <c r="MYJ281" s="27"/>
      <c r="MYK281" s="27"/>
      <c r="MYL281" s="27"/>
      <c r="MYM281" s="27"/>
      <c r="MYN281" s="27"/>
      <c r="MYO281" s="27"/>
      <c r="MYP281" s="27"/>
      <c r="MYQ281" s="27"/>
      <c r="MYR281" s="27"/>
      <c r="MYS281" s="27"/>
      <c r="MYT281" s="27"/>
      <c r="MYU281" s="27"/>
      <c r="MYV281" s="27"/>
      <c r="MYW281" s="27"/>
      <c r="MYX281" s="27"/>
      <c r="MYY281" s="27"/>
      <c r="MYZ281" s="27"/>
      <c r="MZA281" s="27"/>
      <c r="MZB281" s="27"/>
      <c r="MZC281" s="27"/>
      <c r="MZD281" s="27"/>
      <c r="MZE281" s="27"/>
      <c r="MZF281" s="27"/>
      <c r="MZG281" s="27"/>
      <c r="MZH281" s="27"/>
      <c r="MZI281" s="27"/>
      <c r="MZJ281" s="27"/>
      <c r="MZK281" s="27"/>
      <c r="MZL281" s="27"/>
      <c r="MZM281" s="27"/>
      <c r="MZN281" s="27"/>
      <c r="MZO281" s="27"/>
      <c r="MZP281" s="27"/>
      <c r="MZQ281" s="27"/>
      <c r="MZR281" s="27"/>
      <c r="MZS281" s="27"/>
      <c r="MZT281" s="27"/>
      <c r="MZU281" s="27"/>
      <c r="MZV281" s="27"/>
      <c r="MZW281" s="27"/>
      <c r="MZX281" s="27"/>
      <c r="MZY281" s="27"/>
      <c r="MZZ281" s="27"/>
      <c r="NAA281" s="27"/>
      <c r="NAB281" s="27"/>
      <c r="NAC281" s="27"/>
      <c r="NAD281" s="27"/>
      <c r="NAE281" s="27"/>
      <c r="NAF281" s="27"/>
      <c r="NAG281" s="27"/>
      <c r="NAH281" s="27"/>
      <c r="NAI281" s="27"/>
      <c r="NAJ281" s="27"/>
      <c r="NAK281" s="27"/>
      <c r="NAL281" s="27"/>
      <c r="NAM281" s="27"/>
      <c r="NAN281" s="27"/>
      <c r="NAO281" s="27"/>
      <c r="NAP281" s="27"/>
      <c r="NAQ281" s="27"/>
      <c r="NAR281" s="27"/>
      <c r="NAS281" s="27"/>
      <c r="NAT281" s="27"/>
      <c r="NAU281" s="27"/>
      <c r="NAV281" s="27"/>
      <c r="NAW281" s="27"/>
      <c r="NAX281" s="27"/>
      <c r="NAY281" s="27"/>
      <c r="NAZ281" s="27"/>
      <c r="NBA281" s="27"/>
      <c r="NBB281" s="27"/>
      <c r="NBC281" s="27"/>
      <c r="NBD281" s="27"/>
      <c r="NBE281" s="27"/>
      <c r="NBF281" s="27"/>
      <c r="NBG281" s="27"/>
      <c r="NBH281" s="27"/>
      <c r="NBI281" s="27"/>
      <c r="NBJ281" s="27"/>
      <c r="NBK281" s="27"/>
      <c r="NBL281" s="27"/>
      <c r="NBM281" s="27"/>
      <c r="NBN281" s="27"/>
      <c r="NBO281" s="27"/>
      <c r="NBP281" s="27"/>
      <c r="NBQ281" s="27"/>
      <c r="NBR281" s="27"/>
      <c r="NBS281" s="27"/>
      <c r="NBT281" s="27"/>
      <c r="NBU281" s="27"/>
      <c r="NBV281" s="27"/>
      <c r="NBW281" s="27"/>
      <c r="NBX281" s="27"/>
      <c r="NBY281" s="27"/>
      <c r="NBZ281" s="27"/>
      <c r="NCA281" s="27"/>
      <c r="NCB281" s="27"/>
      <c r="NCC281" s="27"/>
      <c r="NCD281" s="27"/>
      <c r="NCE281" s="27"/>
      <c r="NCF281" s="27"/>
      <c r="NCG281" s="27"/>
      <c r="NCH281" s="27"/>
      <c r="NCI281" s="27"/>
      <c r="NCJ281" s="27"/>
      <c r="NCK281" s="27"/>
      <c r="NCL281" s="27"/>
      <c r="NCM281" s="27"/>
      <c r="NCN281" s="27"/>
      <c r="NCO281" s="27"/>
      <c r="NCP281" s="27"/>
      <c r="NCQ281" s="27"/>
      <c r="NCR281" s="27"/>
      <c r="NCS281" s="27"/>
      <c r="NCT281" s="27"/>
      <c r="NCU281" s="27"/>
      <c r="NCV281" s="27"/>
      <c r="NCW281" s="27"/>
      <c r="NCX281" s="27"/>
      <c r="NCY281" s="27"/>
      <c r="NCZ281" s="27"/>
      <c r="NDA281" s="27"/>
      <c r="NDB281" s="27"/>
      <c r="NDC281" s="27"/>
      <c r="NDD281" s="27"/>
      <c r="NDE281" s="27"/>
      <c r="NDF281" s="27"/>
      <c r="NDG281" s="27"/>
      <c r="NDH281" s="27"/>
      <c r="NDI281" s="27"/>
      <c r="NDJ281" s="27"/>
      <c r="NDK281" s="27"/>
      <c r="NDL281" s="27"/>
      <c r="NDM281" s="27"/>
      <c r="NDN281" s="27"/>
      <c r="NDO281" s="27"/>
      <c r="NDP281" s="27"/>
      <c r="NDQ281" s="27"/>
      <c r="NDR281" s="27"/>
      <c r="NDS281" s="27"/>
      <c r="NDT281" s="27"/>
      <c r="NDU281" s="27"/>
      <c r="NDV281" s="27"/>
      <c r="NDW281" s="27"/>
      <c r="NDX281" s="27"/>
      <c r="NDY281" s="27"/>
      <c r="NDZ281" s="27"/>
      <c r="NEA281" s="27"/>
      <c r="NEB281" s="27"/>
      <c r="NEC281" s="27"/>
      <c r="NED281" s="27"/>
      <c r="NEE281" s="27"/>
      <c r="NEF281" s="27"/>
      <c r="NEG281" s="27"/>
      <c r="NEH281" s="27"/>
      <c r="NEI281" s="27"/>
      <c r="NEJ281" s="27"/>
      <c r="NEK281" s="27"/>
      <c r="NEL281" s="27"/>
      <c r="NEM281" s="27"/>
      <c r="NEN281" s="27"/>
      <c r="NEO281" s="27"/>
      <c r="NEP281" s="27"/>
      <c r="NEQ281" s="27"/>
      <c r="NER281" s="27"/>
      <c r="NES281" s="27"/>
      <c r="NET281" s="27"/>
      <c r="NEU281" s="27"/>
      <c r="NEV281" s="27"/>
      <c r="NEW281" s="27"/>
      <c r="NEX281" s="27"/>
      <c r="NEY281" s="27"/>
      <c r="NEZ281" s="27"/>
      <c r="NFA281" s="27"/>
      <c r="NFB281" s="27"/>
      <c r="NFC281" s="27"/>
      <c r="NFD281" s="27"/>
      <c r="NFE281" s="27"/>
      <c r="NFF281" s="27"/>
      <c r="NFG281" s="27"/>
      <c r="NFH281" s="27"/>
      <c r="NFI281" s="27"/>
      <c r="NFJ281" s="27"/>
      <c r="NFK281" s="27"/>
      <c r="NFL281" s="27"/>
      <c r="NFM281" s="27"/>
      <c r="NFN281" s="27"/>
      <c r="NFO281" s="27"/>
      <c r="NFP281" s="27"/>
      <c r="NFQ281" s="27"/>
      <c r="NFR281" s="27"/>
      <c r="NFS281" s="27"/>
      <c r="NFT281" s="27"/>
      <c r="NFU281" s="27"/>
      <c r="NFV281" s="27"/>
      <c r="NFW281" s="27"/>
      <c r="NFX281" s="27"/>
      <c r="NFY281" s="27"/>
      <c r="NFZ281" s="27"/>
      <c r="NGA281" s="27"/>
      <c r="NGB281" s="27"/>
      <c r="NGC281" s="27"/>
      <c r="NGD281" s="27"/>
      <c r="NGE281" s="27"/>
      <c r="NGF281" s="27"/>
      <c r="NGG281" s="27"/>
      <c r="NGH281" s="27"/>
      <c r="NGI281" s="27"/>
      <c r="NGJ281" s="27"/>
      <c r="NGK281" s="27"/>
      <c r="NGL281" s="27"/>
      <c r="NGM281" s="27"/>
      <c r="NGN281" s="27"/>
      <c r="NGO281" s="27"/>
      <c r="NGP281" s="27"/>
      <c r="NGQ281" s="27"/>
      <c r="NGR281" s="27"/>
      <c r="NGS281" s="27"/>
      <c r="NGT281" s="27"/>
      <c r="NGU281" s="27"/>
      <c r="NGV281" s="27"/>
      <c r="NGW281" s="27"/>
      <c r="NGX281" s="27"/>
      <c r="NGY281" s="27"/>
      <c r="NGZ281" s="27"/>
      <c r="NHA281" s="27"/>
      <c r="NHB281" s="27"/>
      <c r="NHC281" s="27"/>
      <c r="NHD281" s="27"/>
      <c r="NHE281" s="27"/>
      <c r="NHF281" s="27"/>
      <c r="NHG281" s="27"/>
      <c r="NHH281" s="27"/>
      <c r="NHI281" s="27"/>
      <c r="NHJ281" s="27"/>
      <c r="NHK281" s="27"/>
      <c r="NHL281" s="27"/>
      <c r="NHM281" s="27"/>
      <c r="NHN281" s="27"/>
      <c r="NHO281" s="27"/>
      <c r="NHP281" s="27"/>
      <c r="NHQ281" s="27"/>
      <c r="NHR281" s="27"/>
      <c r="NHS281" s="27"/>
      <c r="NHT281" s="27"/>
      <c r="NHU281" s="27"/>
      <c r="NHV281" s="27"/>
      <c r="NHW281" s="27"/>
      <c r="NHX281" s="27"/>
      <c r="NHY281" s="27"/>
      <c r="NHZ281" s="27"/>
      <c r="NIA281" s="27"/>
      <c r="NIB281" s="27"/>
      <c r="NIC281" s="27"/>
      <c r="NID281" s="27"/>
      <c r="NIE281" s="27"/>
      <c r="NIF281" s="27"/>
      <c r="NIG281" s="27"/>
      <c r="NIH281" s="27"/>
      <c r="NII281" s="27"/>
      <c r="NIJ281" s="27"/>
      <c r="NIK281" s="27"/>
      <c r="NIL281" s="27"/>
      <c r="NIM281" s="27"/>
      <c r="NIN281" s="27"/>
      <c r="NIO281" s="27"/>
      <c r="NIP281" s="27"/>
      <c r="NIQ281" s="27"/>
      <c r="NIR281" s="27"/>
      <c r="NIS281" s="27"/>
      <c r="NIT281" s="27"/>
      <c r="NIU281" s="27"/>
      <c r="NIV281" s="27"/>
      <c r="NIW281" s="27"/>
      <c r="NIX281" s="27"/>
      <c r="NIY281" s="27"/>
      <c r="NIZ281" s="27"/>
      <c r="NJA281" s="27"/>
      <c r="NJB281" s="27"/>
      <c r="NJC281" s="27"/>
      <c r="NJD281" s="27"/>
      <c r="NJE281" s="27"/>
      <c r="NJF281" s="27"/>
      <c r="NJG281" s="27"/>
      <c r="NJH281" s="27"/>
      <c r="NJI281" s="27"/>
      <c r="NJJ281" s="27"/>
      <c r="NJK281" s="27"/>
      <c r="NJL281" s="27"/>
      <c r="NJM281" s="27"/>
      <c r="NJN281" s="27"/>
      <c r="NJO281" s="27"/>
      <c r="NJP281" s="27"/>
      <c r="NJQ281" s="27"/>
      <c r="NJR281" s="27"/>
      <c r="NJS281" s="27"/>
      <c r="NJT281" s="27"/>
      <c r="NJU281" s="27"/>
      <c r="NJV281" s="27"/>
      <c r="NJW281" s="27"/>
      <c r="NJX281" s="27"/>
      <c r="NJY281" s="27"/>
      <c r="NJZ281" s="27"/>
      <c r="NKA281" s="27"/>
      <c r="NKB281" s="27"/>
      <c r="NKC281" s="27"/>
      <c r="NKD281" s="27"/>
      <c r="NKE281" s="27"/>
      <c r="NKF281" s="27"/>
      <c r="NKG281" s="27"/>
      <c r="NKH281" s="27"/>
      <c r="NKI281" s="27"/>
      <c r="NKJ281" s="27"/>
      <c r="NKK281" s="27"/>
      <c r="NKL281" s="27"/>
      <c r="NKM281" s="27"/>
      <c r="NKN281" s="27"/>
      <c r="NKO281" s="27"/>
      <c r="NKP281" s="27"/>
      <c r="NKQ281" s="27"/>
      <c r="NKR281" s="27"/>
      <c r="NKS281" s="27"/>
      <c r="NKT281" s="27"/>
      <c r="NKU281" s="27"/>
      <c r="NKV281" s="27"/>
      <c r="NKW281" s="27"/>
      <c r="NKX281" s="27"/>
      <c r="NKY281" s="27"/>
      <c r="NKZ281" s="27"/>
      <c r="NLA281" s="27"/>
      <c r="NLB281" s="27"/>
      <c r="NLC281" s="27"/>
      <c r="NLD281" s="27"/>
      <c r="NLE281" s="27"/>
      <c r="NLF281" s="27"/>
      <c r="NLG281" s="27"/>
      <c r="NLH281" s="27"/>
      <c r="NLI281" s="27"/>
      <c r="NLJ281" s="27"/>
      <c r="NLK281" s="27"/>
      <c r="NLL281" s="27"/>
      <c r="NLM281" s="27"/>
      <c r="NLN281" s="27"/>
      <c r="NLO281" s="27"/>
      <c r="NLP281" s="27"/>
      <c r="NLQ281" s="27"/>
      <c r="NLR281" s="27"/>
      <c r="NLS281" s="27"/>
      <c r="NLT281" s="27"/>
      <c r="NLU281" s="27"/>
      <c r="NLV281" s="27"/>
      <c r="NLW281" s="27"/>
      <c r="NLX281" s="27"/>
      <c r="NLY281" s="27"/>
      <c r="NLZ281" s="27"/>
      <c r="NMA281" s="27"/>
      <c r="NMB281" s="27"/>
      <c r="NMC281" s="27"/>
      <c r="NMD281" s="27"/>
      <c r="NME281" s="27"/>
      <c r="NMF281" s="27"/>
      <c r="NMG281" s="27"/>
      <c r="NMH281" s="27"/>
      <c r="NMI281" s="27"/>
      <c r="NMJ281" s="27"/>
      <c r="NMK281" s="27"/>
      <c r="NML281" s="27"/>
      <c r="NMM281" s="27"/>
      <c r="NMN281" s="27"/>
      <c r="NMO281" s="27"/>
      <c r="NMP281" s="27"/>
      <c r="NMQ281" s="27"/>
      <c r="NMR281" s="27"/>
      <c r="NMS281" s="27"/>
      <c r="NMT281" s="27"/>
      <c r="NMU281" s="27"/>
      <c r="NMV281" s="27"/>
      <c r="NMW281" s="27"/>
      <c r="NMX281" s="27"/>
      <c r="NMY281" s="27"/>
      <c r="NMZ281" s="27"/>
      <c r="NNA281" s="27"/>
      <c r="NNB281" s="27"/>
      <c r="NNC281" s="27"/>
      <c r="NND281" s="27"/>
      <c r="NNE281" s="27"/>
      <c r="NNF281" s="27"/>
      <c r="NNG281" s="27"/>
      <c r="NNH281" s="27"/>
      <c r="NNI281" s="27"/>
      <c r="NNJ281" s="27"/>
      <c r="NNK281" s="27"/>
      <c r="NNL281" s="27"/>
      <c r="NNM281" s="27"/>
      <c r="NNN281" s="27"/>
      <c r="NNO281" s="27"/>
      <c r="NNP281" s="27"/>
      <c r="NNQ281" s="27"/>
      <c r="NNR281" s="27"/>
      <c r="NNS281" s="27"/>
      <c r="NNT281" s="27"/>
      <c r="NNU281" s="27"/>
      <c r="NNV281" s="27"/>
      <c r="NNW281" s="27"/>
      <c r="NNX281" s="27"/>
      <c r="NNY281" s="27"/>
      <c r="NNZ281" s="27"/>
      <c r="NOA281" s="27"/>
      <c r="NOB281" s="27"/>
      <c r="NOC281" s="27"/>
      <c r="NOD281" s="27"/>
      <c r="NOE281" s="27"/>
      <c r="NOF281" s="27"/>
      <c r="NOG281" s="27"/>
      <c r="NOH281" s="27"/>
      <c r="NOI281" s="27"/>
      <c r="NOJ281" s="27"/>
      <c r="NOK281" s="27"/>
      <c r="NOL281" s="27"/>
      <c r="NOM281" s="27"/>
      <c r="NON281" s="27"/>
      <c r="NOO281" s="27"/>
      <c r="NOP281" s="27"/>
      <c r="NOQ281" s="27"/>
      <c r="NOR281" s="27"/>
      <c r="NOS281" s="27"/>
      <c r="NOT281" s="27"/>
      <c r="NOU281" s="27"/>
      <c r="NOV281" s="27"/>
      <c r="NOW281" s="27"/>
      <c r="NOX281" s="27"/>
      <c r="NOY281" s="27"/>
      <c r="NOZ281" s="27"/>
      <c r="NPA281" s="27"/>
      <c r="NPB281" s="27"/>
      <c r="NPC281" s="27"/>
      <c r="NPD281" s="27"/>
      <c r="NPE281" s="27"/>
      <c r="NPF281" s="27"/>
      <c r="NPG281" s="27"/>
      <c r="NPH281" s="27"/>
      <c r="NPI281" s="27"/>
      <c r="NPJ281" s="27"/>
      <c r="NPK281" s="27"/>
      <c r="NPL281" s="27"/>
      <c r="NPM281" s="27"/>
      <c r="NPN281" s="27"/>
      <c r="NPO281" s="27"/>
      <c r="NPP281" s="27"/>
      <c r="NPQ281" s="27"/>
      <c r="NPR281" s="27"/>
      <c r="NPS281" s="27"/>
      <c r="NPT281" s="27"/>
      <c r="NPU281" s="27"/>
      <c r="NPV281" s="27"/>
      <c r="NPW281" s="27"/>
      <c r="NPX281" s="27"/>
      <c r="NPY281" s="27"/>
      <c r="NPZ281" s="27"/>
      <c r="NQA281" s="27"/>
      <c r="NQB281" s="27"/>
      <c r="NQC281" s="27"/>
      <c r="NQD281" s="27"/>
      <c r="NQE281" s="27"/>
      <c r="NQF281" s="27"/>
      <c r="NQG281" s="27"/>
      <c r="NQH281" s="27"/>
      <c r="NQI281" s="27"/>
      <c r="NQJ281" s="27"/>
      <c r="NQK281" s="27"/>
      <c r="NQL281" s="27"/>
      <c r="NQM281" s="27"/>
      <c r="NQN281" s="27"/>
      <c r="NQO281" s="27"/>
      <c r="NQP281" s="27"/>
      <c r="NQQ281" s="27"/>
      <c r="NQR281" s="27"/>
      <c r="NQS281" s="27"/>
      <c r="NQT281" s="27"/>
      <c r="NQU281" s="27"/>
      <c r="NQV281" s="27"/>
      <c r="NQW281" s="27"/>
      <c r="NQX281" s="27"/>
      <c r="NQY281" s="27"/>
      <c r="NQZ281" s="27"/>
      <c r="NRA281" s="27"/>
      <c r="NRB281" s="27"/>
      <c r="NRC281" s="27"/>
      <c r="NRD281" s="27"/>
      <c r="NRE281" s="27"/>
      <c r="NRF281" s="27"/>
      <c r="NRG281" s="27"/>
      <c r="NRH281" s="27"/>
      <c r="NRI281" s="27"/>
      <c r="NRJ281" s="27"/>
      <c r="NRK281" s="27"/>
      <c r="NRL281" s="27"/>
      <c r="NRM281" s="27"/>
      <c r="NRN281" s="27"/>
      <c r="NRO281" s="27"/>
      <c r="NRP281" s="27"/>
      <c r="NRQ281" s="27"/>
      <c r="NRR281" s="27"/>
      <c r="NRS281" s="27"/>
      <c r="NRT281" s="27"/>
      <c r="NRU281" s="27"/>
      <c r="NRV281" s="27"/>
      <c r="NRW281" s="27"/>
      <c r="NRX281" s="27"/>
      <c r="NRY281" s="27"/>
      <c r="NRZ281" s="27"/>
      <c r="NSA281" s="27"/>
      <c r="NSB281" s="27"/>
      <c r="NSC281" s="27"/>
      <c r="NSD281" s="27"/>
      <c r="NSE281" s="27"/>
      <c r="NSF281" s="27"/>
      <c r="NSG281" s="27"/>
      <c r="NSH281" s="27"/>
      <c r="NSI281" s="27"/>
      <c r="NSJ281" s="27"/>
      <c r="NSK281" s="27"/>
      <c r="NSL281" s="27"/>
      <c r="NSM281" s="27"/>
      <c r="NSN281" s="27"/>
      <c r="NSO281" s="27"/>
      <c r="NSP281" s="27"/>
      <c r="NSQ281" s="27"/>
      <c r="NSR281" s="27"/>
      <c r="NSS281" s="27"/>
      <c r="NST281" s="27"/>
      <c r="NSU281" s="27"/>
      <c r="NSV281" s="27"/>
      <c r="NSW281" s="27"/>
      <c r="NSX281" s="27"/>
      <c r="NSY281" s="27"/>
      <c r="NSZ281" s="27"/>
      <c r="NTA281" s="27"/>
      <c r="NTB281" s="27"/>
      <c r="NTC281" s="27"/>
      <c r="NTD281" s="27"/>
      <c r="NTE281" s="27"/>
      <c r="NTF281" s="27"/>
      <c r="NTG281" s="27"/>
      <c r="NTH281" s="27"/>
      <c r="NTI281" s="27"/>
      <c r="NTJ281" s="27"/>
      <c r="NTK281" s="27"/>
      <c r="NTL281" s="27"/>
      <c r="NTM281" s="27"/>
      <c r="NTN281" s="27"/>
      <c r="NTO281" s="27"/>
      <c r="NTP281" s="27"/>
      <c r="NTQ281" s="27"/>
      <c r="NTR281" s="27"/>
      <c r="NTS281" s="27"/>
      <c r="NTT281" s="27"/>
      <c r="NTU281" s="27"/>
      <c r="NTV281" s="27"/>
      <c r="NTW281" s="27"/>
      <c r="NTX281" s="27"/>
      <c r="NTY281" s="27"/>
      <c r="NTZ281" s="27"/>
      <c r="NUA281" s="27"/>
      <c r="NUB281" s="27"/>
      <c r="NUC281" s="27"/>
      <c r="NUD281" s="27"/>
      <c r="NUE281" s="27"/>
      <c r="NUF281" s="27"/>
      <c r="NUG281" s="27"/>
      <c r="NUH281" s="27"/>
      <c r="NUI281" s="27"/>
      <c r="NUJ281" s="27"/>
      <c r="NUK281" s="27"/>
      <c r="NUL281" s="27"/>
      <c r="NUM281" s="27"/>
      <c r="NUN281" s="27"/>
      <c r="NUO281" s="27"/>
      <c r="NUP281" s="27"/>
      <c r="NUQ281" s="27"/>
      <c r="NUR281" s="27"/>
      <c r="NUS281" s="27"/>
      <c r="NUT281" s="27"/>
      <c r="NUU281" s="27"/>
      <c r="NUV281" s="27"/>
      <c r="NUW281" s="27"/>
      <c r="NUX281" s="27"/>
      <c r="NUY281" s="27"/>
      <c r="NUZ281" s="27"/>
      <c r="NVA281" s="27"/>
      <c r="NVB281" s="27"/>
      <c r="NVC281" s="27"/>
      <c r="NVD281" s="27"/>
      <c r="NVE281" s="27"/>
      <c r="NVF281" s="27"/>
      <c r="NVG281" s="27"/>
      <c r="NVH281" s="27"/>
      <c r="NVI281" s="27"/>
      <c r="NVJ281" s="27"/>
      <c r="NVK281" s="27"/>
      <c r="NVL281" s="27"/>
      <c r="NVM281" s="27"/>
      <c r="NVN281" s="27"/>
      <c r="NVO281" s="27"/>
      <c r="NVP281" s="27"/>
      <c r="NVQ281" s="27"/>
      <c r="NVR281" s="27"/>
      <c r="NVS281" s="27"/>
      <c r="NVT281" s="27"/>
      <c r="NVU281" s="27"/>
      <c r="NVV281" s="27"/>
      <c r="NVW281" s="27"/>
      <c r="NVX281" s="27"/>
      <c r="NVY281" s="27"/>
      <c r="NVZ281" s="27"/>
      <c r="NWA281" s="27"/>
      <c r="NWB281" s="27"/>
      <c r="NWC281" s="27"/>
      <c r="NWD281" s="27"/>
      <c r="NWE281" s="27"/>
      <c r="NWF281" s="27"/>
      <c r="NWG281" s="27"/>
      <c r="NWH281" s="27"/>
      <c r="NWI281" s="27"/>
      <c r="NWJ281" s="27"/>
      <c r="NWK281" s="27"/>
      <c r="NWL281" s="27"/>
      <c r="NWM281" s="27"/>
      <c r="NWN281" s="27"/>
      <c r="NWO281" s="27"/>
      <c r="NWP281" s="27"/>
      <c r="NWQ281" s="27"/>
      <c r="NWR281" s="27"/>
      <c r="NWS281" s="27"/>
      <c r="NWT281" s="27"/>
      <c r="NWU281" s="27"/>
      <c r="NWV281" s="27"/>
      <c r="NWW281" s="27"/>
      <c r="NWX281" s="27"/>
      <c r="NWY281" s="27"/>
      <c r="NWZ281" s="27"/>
      <c r="NXA281" s="27"/>
      <c r="NXB281" s="27"/>
      <c r="NXC281" s="27"/>
      <c r="NXD281" s="27"/>
      <c r="NXE281" s="27"/>
      <c r="NXF281" s="27"/>
      <c r="NXG281" s="27"/>
      <c r="NXH281" s="27"/>
      <c r="NXI281" s="27"/>
      <c r="NXJ281" s="27"/>
      <c r="NXK281" s="27"/>
      <c r="NXL281" s="27"/>
      <c r="NXM281" s="27"/>
      <c r="NXN281" s="27"/>
      <c r="NXO281" s="27"/>
      <c r="NXP281" s="27"/>
      <c r="NXQ281" s="27"/>
      <c r="NXR281" s="27"/>
      <c r="NXS281" s="27"/>
      <c r="NXT281" s="27"/>
      <c r="NXU281" s="27"/>
      <c r="NXV281" s="27"/>
      <c r="NXW281" s="27"/>
      <c r="NXX281" s="27"/>
      <c r="NXY281" s="27"/>
      <c r="NXZ281" s="27"/>
      <c r="NYA281" s="27"/>
      <c r="NYB281" s="27"/>
      <c r="NYC281" s="27"/>
      <c r="NYD281" s="27"/>
      <c r="NYE281" s="27"/>
      <c r="NYF281" s="27"/>
      <c r="NYG281" s="27"/>
      <c r="NYH281" s="27"/>
      <c r="NYI281" s="27"/>
      <c r="NYJ281" s="27"/>
      <c r="NYK281" s="27"/>
      <c r="NYL281" s="27"/>
      <c r="NYM281" s="27"/>
      <c r="NYN281" s="27"/>
      <c r="NYO281" s="27"/>
      <c r="NYP281" s="27"/>
      <c r="NYQ281" s="27"/>
      <c r="NYR281" s="27"/>
      <c r="NYS281" s="27"/>
      <c r="NYT281" s="27"/>
      <c r="NYU281" s="27"/>
      <c r="NYV281" s="27"/>
      <c r="NYW281" s="27"/>
      <c r="NYX281" s="27"/>
      <c r="NYY281" s="27"/>
      <c r="NYZ281" s="27"/>
      <c r="NZA281" s="27"/>
      <c r="NZB281" s="27"/>
      <c r="NZC281" s="27"/>
      <c r="NZD281" s="27"/>
      <c r="NZE281" s="27"/>
      <c r="NZF281" s="27"/>
      <c r="NZG281" s="27"/>
      <c r="NZH281" s="27"/>
      <c r="NZI281" s="27"/>
      <c r="NZJ281" s="27"/>
      <c r="NZK281" s="27"/>
      <c r="NZL281" s="27"/>
      <c r="NZM281" s="27"/>
      <c r="NZN281" s="27"/>
      <c r="NZO281" s="27"/>
      <c r="NZP281" s="27"/>
      <c r="NZQ281" s="27"/>
      <c r="NZR281" s="27"/>
      <c r="NZS281" s="27"/>
      <c r="NZT281" s="27"/>
      <c r="NZU281" s="27"/>
      <c r="NZV281" s="27"/>
      <c r="NZW281" s="27"/>
      <c r="NZX281" s="27"/>
      <c r="NZY281" s="27"/>
      <c r="NZZ281" s="27"/>
      <c r="OAA281" s="27"/>
      <c r="OAB281" s="27"/>
      <c r="OAC281" s="27"/>
      <c r="OAD281" s="27"/>
      <c r="OAE281" s="27"/>
      <c r="OAF281" s="27"/>
      <c r="OAG281" s="27"/>
      <c r="OAH281" s="27"/>
      <c r="OAI281" s="27"/>
      <c r="OAJ281" s="27"/>
      <c r="OAK281" s="27"/>
      <c r="OAL281" s="27"/>
      <c r="OAM281" s="27"/>
      <c r="OAN281" s="27"/>
      <c r="OAO281" s="27"/>
      <c r="OAP281" s="27"/>
      <c r="OAQ281" s="27"/>
      <c r="OAR281" s="27"/>
      <c r="OAS281" s="27"/>
      <c r="OAT281" s="27"/>
      <c r="OAU281" s="27"/>
      <c r="OAV281" s="27"/>
      <c r="OAW281" s="27"/>
      <c r="OAX281" s="27"/>
      <c r="OAY281" s="27"/>
      <c r="OAZ281" s="27"/>
      <c r="OBA281" s="27"/>
      <c r="OBB281" s="27"/>
      <c r="OBC281" s="27"/>
      <c r="OBD281" s="27"/>
      <c r="OBE281" s="27"/>
      <c r="OBF281" s="27"/>
      <c r="OBG281" s="27"/>
      <c r="OBH281" s="27"/>
      <c r="OBI281" s="27"/>
      <c r="OBJ281" s="27"/>
      <c r="OBK281" s="27"/>
      <c r="OBL281" s="27"/>
      <c r="OBM281" s="27"/>
      <c r="OBN281" s="27"/>
      <c r="OBO281" s="27"/>
      <c r="OBP281" s="27"/>
      <c r="OBQ281" s="27"/>
      <c r="OBR281" s="27"/>
      <c r="OBS281" s="27"/>
      <c r="OBT281" s="27"/>
      <c r="OBU281" s="27"/>
      <c r="OBV281" s="27"/>
      <c r="OBW281" s="27"/>
      <c r="OBX281" s="27"/>
      <c r="OBY281" s="27"/>
      <c r="OBZ281" s="27"/>
      <c r="OCA281" s="27"/>
      <c r="OCB281" s="27"/>
      <c r="OCC281" s="27"/>
      <c r="OCD281" s="27"/>
      <c r="OCE281" s="27"/>
      <c r="OCF281" s="27"/>
      <c r="OCG281" s="27"/>
      <c r="OCH281" s="27"/>
      <c r="OCI281" s="27"/>
      <c r="OCJ281" s="27"/>
      <c r="OCK281" s="27"/>
      <c r="OCL281" s="27"/>
      <c r="OCM281" s="27"/>
      <c r="OCN281" s="27"/>
      <c r="OCO281" s="27"/>
      <c r="OCP281" s="27"/>
      <c r="OCQ281" s="27"/>
      <c r="OCR281" s="27"/>
      <c r="OCS281" s="27"/>
      <c r="OCT281" s="27"/>
      <c r="OCU281" s="27"/>
      <c r="OCV281" s="27"/>
      <c r="OCW281" s="27"/>
      <c r="OCX281" s="27"/>
      <c r="OCY281" s="27"/>
      <c r="OCZ281" s="27"/>
      <c r="ODA281" s="27"/>
      <c r="ODB281" s="27"/>
      <c r="ODC281" s="27"/>
      <c r="ODD281" s="27"/>
      <c r="ODE281" s="27"/>
      <c r="ODF281" s="27"/>
      <c r="ODG281" s="27"/>
      <c r="ODH281" s="27"/>
      <c r="ODI281" s="27"/>
      <c r="ODJ281" s="27"/>
      <c r="ODK281" s="27"/>
      <c r="ODL281" s="27"/>
      <c r="ODM281" s="27"/>
      <c r="ODN281" s="27"/>
      <c r="ODO281" s="27"/>
      <c r="ODP281" s="27"/>
      <c r="ODQ281" s="27"/>
      <c r="ODR281" s="27"/>
      <c r="ODS281" s="27"/>
      <c r="ODT281" s="27"/>
      <c r="ODU281" s="27"/>
      <c r="ODV281" s="27"/>
      <c r="ODW281" s="27"/>
      <c r="ODX281" s="27"/>
      <c r="ODY281" s="27"/>
      <c r="ODZ281" s="27"/>
      <c r="OEA281" s="27"/>
      <c r="OEB281" s="27"/>
      <c r="OEC281" s="27"/>
      <c r="OED281" s="27"/>
      <c r="OEE281" s="27"/>
      <c r="OEF281" s="27"/>
      <c r="OEG281" s="27"/>
      <c r="OEH281" s="27"/>
      <c r="OEI281" s="27"/>
      <c r="OEJ281" s="27"/>
      <c r="OEK281" s="27"/>
      <c r="OEL281" s="27"/>
      <c r="OEM281" s="27"/>
      <c r="OEN281" s="27"/>
      <c r="OEO281" s="27"/>
      <c r="OEP281" s="27"/>
      <c r="OEQ281" s="27"/>
      <c r="OER281" s="27"/>
      <c r="OES281" s="27"/>
      <c r="OET281" s="27"/>
      <c r="OEU281" s="27"/>
      <c r="OEV281" s="27"/>
      <c r="OEW281" s="27"/>
      <c r="OEX281" s="27"/>
      <c r="OEY281" s="27"/>
      <c r="OEZ281" s="27"/>
      <c r="OFA281" s="27"/>
      <c r="OFB281" s="27"/>
      <c r="OFC281" s="27"/>
      <c r="OFD281" s="27"/>
      <c r="OFE281" s="27"/>
      <c r="OFF281" s="27"/>
      <c r="OFG281" s="27"/>
      <c r="OFH281" s="27"/>
      <c r="OFI281" s="27"/>
      <c r="OFJ281" s="27"/>
      <c r="OFK281" s="27"/>
      <c r="OFL281" s="27"/>
      <c r="OFM281" s="27"/>
      <c r="OFN281" s="27"/>
      <c r="OFO281" s="27"/>
      <c r="OFP281" s="27"/>
      <c r="OFQ281" s="27"/>
      <c r="OFR281" s="27"/>
      <c r="OFS281" s="27"/>
      <c r="OFT281" s="27"/>
      <c r="OFU281" s="27"/>
      <c r="OFV281" s="27"/>
      <c r="OFW281" s="27"/>
      <c r="OFX281" s="27"/>
      <c r="OFY281" s="27"/>
      <c r="OFZ281" s="27"/>
      <c r="OGA281" s="27"/>
      <c r="OGB281" s="27"/>
      <c r="OGC281" s="27"/>
      <c r="OGD281" s="27"/>
      <c r="OGE281" s="27"/>
      <c r="OGF281" s="27"/>
      <c r="OGG281" s="27"/>
      <c r="OGH281" s="27"/>
      <c r="OGI281" s="27"/>
      <c r="OGJ281" s="27"/>
      <c r="OGK281" s="27"/>
      <c r="OGL281" s="27"/>
      <c r="OGM281" s="27"/>
      <c r="OGN281" s="27"/>
      <c r="OGO281" s="27"/>
      <c r="OGP281" s="27"/>
      <c r="OGQ281" s="27"/>
      <c r="OGR281" s="27"/>
      <c r="OGS281" s="27"/>
      <c r="OGT281" s="27"/>
      <c r="OGU281" s="27"/>
      <c r="OGV281" s="27"/>
      <c r="OGW281" s="27"/>
      <c r="OGX281" s="27"/>
      <c r="OGY281" s="27"/>
      <c r="OGZ281" s="27"/>
      <c r="OHA281" s="27"/>
      <c r="OHB281" s="27"/>
      <c r="OHC281" s="27"/>
      <c r="OHD281" s="27"/>
      <c r="OHE281" s="27"/>
      <c r="OHF281" s="27"/>
      <c r="OHG281" s="27"/>
      <c r="OHH281" s="27"/>
      <c r="OHI281" s="27"/>
      <c r="OHJ281" s="27"/>
      <c r="OHK281" s="27"/>
      <c r="OHL281" s="27"/>
      <c r="OHM281" s="27"/>
      <c r="OHN281" s="27"/>
      <c r="OHO281" s="27"/>
      <c r="OHP281" s="27"/>
      <c r="OHQ281" s="27"/>
      <c r="OHR281" s="27"/>
      <c r="OHS281" s="27"/>
      <c r="OHT281" s="27"/>
      <c r="OHU281" s="27"/>
      <c r="OHV281" s="27"/>
      <c r="OHW281" s="27"/>
      <c r="OHX281" s="27"/>
      <c r="OHY281" s="27"/>
      <c r="OHZ281" s="27"/>
      <c r="OIA281" s="27"/>
      <c r="OIB281" s="27"/>
      <c r="OIC281" s="27"/>
      <c r="OID281" s="27"/>
      <c r="OIE281" s="27"/>
      <c r="OIF281" s="27"/>
      <c r="OIG281" s="27"/>
      <c r="OIH281" s="27"/>
      <c r="OII281" s="27"/>
      <c r="OIJ281" s="27"/>
      <c r="OIK281" s="27"/>
      <c r="OIL281" s="27"/>
      <c r="OIM281" s="27"/>
      <c r="OIN281" s="27"/>
      <c r="OIO281" s="27"/>
      <c r="OIP281" s="27"/>
      <c r="OIQ281" s="27"/>
      <c r="OIR281" s="27"/>
      <c r="OIS281" s="27"/>
      <c r="OIT281" s="27"/>
      <c r="OIU281" s="27"/>
      <c r="OIV281" s="27"/>
      <c r="OIW281" s="27"/>
      <c r="OIX281" s="27"/>
      <c r="OIY281" s="27"/>
      <c r="OIZ281" s="27"/>
      <c r="OJA281" s="27"/>
      <c r="OJB281" s="27"/>
      <c r="OJC281" s="27"/>
      <c r="OJD281" s="27"/>
      <c r="OJE281" s="27"/>
      <c r="OJF281" s="27"/>
      <c r="OJG281" s="27"/>
      <c r="OJH281" s="27"/>
      <c r="OJI281" s="27"/>
      <c r="OJJ281" s="27"/>
      <c r="OJK281" s="27"/>
      <c r="OJL281" s="27"/>
      <c r="OJM281" s="27"/>
      <c r="OJN281" s="27"/>
      <c r="OJO281" s="27"/>
      <c r="OJP281" s="27"/>
      <c r="OJQ281" s="27"/>
      <c r="OJR281" s="27"/>
      <c r="OJS281" s="27"/>
      <c r="OJT281" s="27"/>
      <c r="OJU281" s="27"/>
      <c r="OJV281" s="27"/>
      <c r="OJW281" s="27"/>
      <c r="OJX281" s="27"/>
      <c r="OJY281" s="27"/>
      <c r="OJZ281" s="27"/>
      <c r="OKA281" s="27"/>
      <c r="OKB281" s="27"/>
      <c r="OKC281" s="27"/>
      <c r="OKD281" s="27"/>
      <c r="OKE281" s="27"/>
      <c r="OKF281" s="27"/>
      <c r="OKG281" s="27"/>
      <c r="OKH281" s="27"/>
      <c r="OKI281" s="27"/>
      <c r="OKJ281" s="27"/>
      <c r="OKK281" s="27"/>
      <c r="OKL281" s="27"/>
      <c r="OKM281" s="27"/>
      <c r="OKN281" s="27"/>
      <c r="OKO281" s="27"/>
      <c r="OKP281" s="27"/>
      <c r="OKQ281" s="27"/>
      <c r="OKR281" s="27"/>
      <c r="OKS281" s="27"/>
      <c r="OKT281" s="27"/>
      <c r="OKU281" s="27"/>
      <c r="OKV281" s="27"/>
      <c r="OKW281" s="27"/>
      <c r="OKX281" s="27"/>
      <c r="OKY281" s="27"/>
      <c r="OKZ281" s="27"/>
      <c r="OLA281" s="27"/>
      <c r="OLB281" s="27"/>
      <c r="OLC281" s="27"/>
      <c r="OLD281" s="27"/>
      <c r="OLE281" s="27"/>
      <c r="OLF281" s="27"/>
      <c r="OLG281" s="27"/>
      <c r="OLH281" s="27"/>
      <c r="OLI281" s="27"/>
      <c r="OLJ281" s="27"/>
      <c r="OLK281" s="27"/>
      <c r="OLL281" s="27"/>
      <c r="OLM281" s="27"/>
      <c r="OLN281" s="27"/>
      <c r="OLO281" s="27"/>
      <c r="OLP281" s="27"/>
      <c r="OLQ281" s="27"/>
      <c r="OLR281" s="27"/>
      <c r="OLS281" s="27"/>
      <c r="OLT281" s="27"/>
      <c r="OLU281" s="27"/>
      <c r="OLV281" s="27"/>
      <c r="OLW281" s="27"/>
      <c r="OLX281" s="27"/>
      <c r="OLY281" s="27"/>
      <c r="OLZ281" s="27"/>
      <c r="OMA281" s="27"/>
      <c r="OMB281" s="27"/>
      <c r="OMC281" s="27"/>
      <c r="OMD281" s="27"/>
      <c r="OME281" s="27"/>
      <c r="OMF281" s="27"/>
      <c r="OMG281" s="27"/>
      <c r="OMH281" s="27"/>
      <c r="OMI281" s="27"/>
      <c r="OMJ281" s="27"/>
      <c r="OMK281" s="27"/>
      <c r="OML281" s="27"/>
      <c r="OMM281" s="27"/>
      <c r="OMN281" s="27"/>
      <c r="OMO281" s="27"/>
      <c r="OMP281" s="27"/>
      <c r="OMQ281" s="27"/>
      <c r="OMR281" s="27"/>
      <c r="OMS281" s="27"/>
      <c r="OMT281" s="27"/>
      <c r="OMU281" s="27"/>
      <c r="OMV281" s="27"/>
      <c r="OMW281" s="27"/>
      <c r="OMX281" s="27"/>
      <c r="OMY281" s="27"/>
      <c r="OMZ281" s="27"/>
      <c r="ONA281" s="27"/>
      <c r="ONB281" s="27"/>
      <c r="ONC281" s="27"/>
      <c r="OND281" s="27"/>
      <c r="ONE281" s="27"/>
      <c r="ONF281" s="27"/>
      <c r="ONG281" s="27"/>
      <c r="ONH281" s="27"/>
      <c r="ONI281" s="27"/>
      <c r="ONJ281" s="27"/>
      <c r="ONK281" s="27"/>
      <c r="ONL281" s="27"/>
      <c r="ONM281" s="27"/>
      <c r="ONN281" s="27"/>
      <c r="ONO281" s="27"/>
      <c r="ONP281" s="27"/>
      <c r="ONQ281" s="27"/>
      <c r="ONR281" s="27"/>
      <c r="ONS281" s="27"/>
      <c r="ONT281" s="27"/>
      <c r="ONU281" s="27"/>
      <c r="ONV281" s="27"/>
      <c r="ONW281" s="27"/>
      <c r="ONX281" s="27"/>
      <c r="ONY281" s="27"/>
      <c r="ONZ281" s="27"/>
      <c r="OOA281" s="27"/>
      <c r="OOB281" s="27"/>
      <c r="OOC281" s="27"/>
      <c r="OOD281" s="27"/>
      <c r="OOE281" s="27"/>
      <c r="OOF281" s="27"/>
      <c r="OOG281" s="27"/>
      <c r="OOH281" s="27"/>
      <c r="OOI281" s="27"/>
      <c r="OOJ281" s="27"/>
      <c r="OOK281" s="27"/>
      <c r="OOL281" s="27"/>
      <c r="OOM281" s="27"/>
      <c r="OON281" s="27"/>
      <c r="OOO281" s="27"/>
      <c r="OOP281" s="27"/>
      <c r="OOQ281" s="27"/>
      <c r="OOR281" s="27"/>
      <c r="OOS281" s="27"/>
      <c r="OOT281" s="27"/>
      <c r="OOU281" s="27"/>
      <c r="OOV281" s="27"/>
      <c r="OOW281" s="27"/>
      <c r="OOX281" s="27"/>
      <c r="OOY281" s="27"/>
      <c r="OOZ281" s="27"/>
      <c r="OPA281" s="27"/>
      <c r="OPB281" s="27"/>
      <c r="OPC281" s="27"/>
      <c r="OPD281" s="27"/>
      <c r="OPE281" s="27"/>
      <c r="OPF281" s="27"/>
      <c r="OPG281" s="27"/>
      <c r="OPH281" s="27"/>
      <c r="OPI281" s="27"/>
      <c r="OPJ281" s="27"/>
      <c r="OPK281" s="27"/>
      <c r="OPL281" s="27"/>
      <c r="OPM281" s="27"/>
      <c r="OPN281" s="27"/>
      <c r="OPO281" s="27"/>
      <c r="OPP281" s="27"/>
      <c r="OPQ281" s="27"/>
      <c r="OPR281" s="27"/>
      <c r="OPS281" s="27"/>
      <c r="OPT281" s="27"/>
      <c r="OPU281" s="27"/>
      <c r="OPV281" s="27"/>
      <c r="OPW281" s="27"/>
      <c r="OPX281" s="27"/>
      <c r="OPY281" s="27"/>
      <c r="OPZ281" s="27"/>
      <c r="OQA281" s="27"/>
      <c r="OQB281" s="27"/>
      <c r="OQC281" s="27"/>
      <c r="OQD281" s="27"/>
      <c r="OQE281" s="27"/>
      <c r="OQF281" s="27"/>
      <c r="OQG281" s="27"/>
      <c r="OQH281" s="27"/>
      <c r="OQI281" s="27"/>
      <c r="OQJ281" s="27"/>
      <c r="OQK281" s="27"/>
      <c r="OQL281" s="27"/>
      <c r="OQM281" s="27"/>
      <c r="OQN281" s="27"/>
      <c r="OQO281" s="27"/>
      <c r="OQP281" s="27"/>
      <c r="OQQ281" s="27"/>
      <c r="OQR281" s="27"/>
      <c r="OQS281" s="27"/>
      <c r="OQT281" s="27"/>
      <c r="OQU281" s="27"/>
      <c r="OQV281" s="27"/>
      <c r="OQW281" s="27"/>
      <c r="OQX281" s="27"/>
      <c r="OQY281" s="27"/>
      <c r="OQZ281" s="27"/>
      <c r="ORA281" s="27"/>
      <c r="ORB281" s="27"/>
      <c r="ORC281" s="27"/>
      <c r="ORD281" s="27"/>
      <c r="ORE281" s="27"/>
      <c r="ORF281" s="27"/>
      <c r="ORG281" s="27"/>
      <c r="ORH281" s="27"/>
      <c r="ORI281" s="27"/>
      <c r="ORJ281" s="27"/>
      <c r="ORK281" s="27"/>
      <c r="ORL281" s="27"/>
      <c r="ORM281" s="27"/>
      <c r="ORN281" s="27"/>
      <c r="ORO281" s="27"/>
      <c r="ORP281" s="27"/>
      <c r="ORQ281" s="27"/>
      <c r="ORR281" s="27"/>
      <c r="ORS281" s="27"/>
      <c r="ORT281" s="27"/>
      <c r="ORU281" s="27"/>
      <c r="ORV281" s="27"/>
      <c r="ORW281" s="27"/>
      <c r="ORX281" s="27"/>
      <c r="ORY281" s="27"/>
      <c r="ORZ281" s="27"/>
      <c r="OSA281" s="27"/>
      <c r="OSB281" s="27"/>
      <c r="OSC281" s="27"/>
      <c r="OSD281" s="27"/>
      <c r="OSE281" s="27"/>
      <c r="OSF281" s="27"/>
      <c r="OSG281" s="27"/>
      <c r="OSH281" s="27"/>
      <c r="OSI281" s="27"/>
      <c r="OSJ281" s="27"/>
      <c r="OSK281" s="27"/>
      <c r="OSL281" s="27"/>
      <c r="OSM281" s="27"/>
      <c r="OSN281" s="27"/>
      <c r="OSO281" s="27"/>
      <c r="OSP281" s="27"/>
      <c r="OSQ281" s="27"/>
      <c r="OSR281" s="27"/>
      <c r="OSS281" s="27"/>
      <c r="OST281" s="27"/>
      <c r="OSU281" s="27"/>
      <c r="OSV281" s="27"/>
      <c r="OSW281" s="27"/>
      <c r="OSX281" s="27"/>
      <c r="OSY281" s="27"/>
      <c r="OSZ281" s="27"/>
      <c r="OTA281" s="27"/>
      <c r="OTB281" s="27"/>
      <c r="OTC281" s="27"/>
      <c r="OTD281" s="27"/>
      <c r="OTE281" s="27"/>
      <c r="OTF281" s="27"/>
      <c r="OTG281" s="27"/>
      <c r="OTH281" s="27"/>
      <c r="OTI281" s="27"/>
      <c r="OTJ281" s="27"/>
      <c r="OTK281" s="27"/>
      <c r="OTL281" s="27"/>
      <c r="OTM281" s="27"/>
      <c r="OTN281" s="27"/>
      <c r="OTO281" s="27"/>
      <c r="OTP281" s="27"/>
      <c r="OTQ281" s="27"/>
      <c r="OTR281" s="27"/>
      <c r="OTS281" s="27"/>
      <c r="OTT281" s="27"/>
      <c r="OTU281" s="27"/>
      <c r="OTV281" s="27"/>
      <c r="OTW281" s="27"/>
      <c r="OTX281" s="27"/>
      <c r="OTY281" s="27"/>
      <c r="OTZ281" s="27"/>
      <c r="OUA281" s="27"/>
      <c r="OUB281" s="27"/>
      <c r="OUC281" s="27"/>
      <c r="OUD281" s="27"/>
      <c r="OUE281" s="27"/>
      <c r="OUF281" s="27"/>
      <c r="OUG281" s="27"/>
      <c r="OUH281" s="27"/>
      <c r="OUI281" s="27"/>
      <c r="OUJ281" s="27"/>
      <c r="OUK281" s="27"/>
      <c r="OUL281" s="27"/>
      <c r="OUM281" s="27"/>
      <c r="OUN281" s="27"/>
      <c r="OUO281" s="27"/>
      <c r="OUP281" s="27"/>
      <c r="OUQ281" s="27"/>
      <c r="OUR281" s="27"/>
      <c r="OUS281" s="27"/>
      <c r="OUT281" s="27"/>
      <c r="OUU281" s="27"/>
      <c r="OUV281" s="27"/>
      <c r="OUW281" s="27"/>
      <c r="OUX281" s="27"/>
      <c r="OUY281" s="27"/>
      <c r="OUZ281" s="27"/>
      <c r="OVA281" s="27"/>
      <c r="OVB281" s="27"/>
      <c r="OVC281" s="27"/>
      <c r="OVD281" s="27"/>
      <c r="OVE281" s="27"/>
      <c r="OVF281" s="27"/>
      <c r="OVG281" s="27"/>
      <c r="OVH281" s="27"/>
      <c r="OVI281" s="27"/>
      <c r="OVJ281" s="27"/>
      <c r="OVK281" s="27"/>
      <c r="OVL281" s="27"/>
      <c r="OVM281" s="27"/>
      <c r="OVN281" s="27"/>
      <c r="OVO281" s="27"/>
      <c r="OVP281" s="27"/>
      <c r="OVQ281" s="27"/>
      <c r="OVR281" s="27"/>
      <c r="OVS281" s="27"/>
      <c r="OVT281" s="27"/>
      <c r="OVU281" s="27"/>
      <c r="OVV281" s="27"/>
      <c r="OVW281" s="27"/>
      <c r="OVX281" s="27"/>
      <c r="OVY281" s="27"/>
      <c r="OVZ281" s="27"/>
      <c r="OWA281" s="27"/>
      <c r="OWB281" s="27"/>
      <c r="OWC281" s="27"/>
      <c r="OWD281" s="27"/>
      <c r="OWE281" s="27"/>
      <c r="OWF281" s="27"/>
      <c r="OWG281" s="27"/>
      <c r="OWH281" s="27"/>
      <c r="OWI281" s="27"/>
      <c r="OWJ281" s="27"/>
      <c r="OWK281" s="27"/>
      <c r="OWL281" s="27"/>
      <c r="OWM281" s="27"/>
      <c r="OWN281" s="27"/>
      <c r="OWO281" s="27"/>
      <c r="OWP281" s="27"/>
      <c r="OWQ281" s="27"/>
      <c r="OWR281" s="27"/>
      <c r="OWS281" s="27"/>
      <c r="OWT281" s="27"/>
      <c r="OWU281" s="27"/>
      <c r="OWV281" s="27"/>
      <c r="OWW281" s="27"/>
      <c r="OWX281" s="27"/>
      <c r="OWY281" s="27"/>
      <c r="OWZ281" s="27"/>
      <c r="OXA281" s="27"/>
      <c r="OXB281" s="27"/>
      <c r="OXC281" s="27"/>
      <c r="OXD281" s="27"/>
      <c r="OXE281" s="27"/>
      <c r="OXF281" s="27"/>
      <c r="OXG281" s="27"/>
      <c r="OXH281" s="27"/>
      <c r="OXI281" s="27"/>
      <c r="OXJ281" s="27"/>
      <c r="OXK281" s="27"/>
      <c r="OXL281" s="27"/>
      <c r="OXM281" s="27"/>
      <c r="OXN281" s="27"/>
      <c r="OXO281" s="27"/>
      <c r="OXP281" s="27"/>
      <c r="OXQ281" s="27"/>
      <c r="OXR281" s="27"/>
      <c r="OXS281" s="27"/>
      <c r="OXT281" s="27"/>
      <c r="OXU281" s="27"/>
      <c r="OXV281" s="27"/>
      <c r="OXW281" s="27"/>
      <c r="OXX281" s="27"/>
      <c r="OXY281" s="27"/>
      <c r="OXZ281" s="27"/>
      <c r="OYA281" s="27"/>
      <c r="OYB281" s="27"/>
      <c r="OYC281" s="27"/>
      <c r="OYD281" s="27"/>
      <c r="OYE281" s="27"/>
      <c r="OYF281" s="27"/>
      <c r="OYG281" s="27"/>
      <c r="OYH281" s="27"/>
      <c r="OYI281" s="27"/>
      <c r="OYJ281" s="27"/>
      <c r="OYK281" s="27"/>
      <c r="OYL281" s="27"/>
      <c r="OYM281" s="27"/>
      <c r="OYN281" s="27"/>
      <c r="OYO281" s="27"/>
      <c r="OYP281" s="27"/>
      <c r="OYQ281" s="27"/>
      <c r="OYR281" s="27"/>
      <c r="OYS281" s="27"/>
      <c r="OYT281" s="27"/>
      <c r="OYU281" s="27"/>
      <c r="OYV281" s="27"/>
      <c r="OYW281" s="27"/>
      <c r="OYX281" s="27"/>
      <c r="OYY281" s="27"/>
      <c r="OYZ281" s="27"/>
      <c r="OZA281" s="27"/>
      <c r="OZB281" s="27"/>
      <c r="OZC281" s="27"/>
      <c r="OZD281" s="27"/>
      <c r="OZE281" s="27"/>
      <c r="OZF281" s="27"/>
      <c r="OZG281" s="27"/>
      <c r="OZH281" s="27"/>
      <c r="OZI281" s="27"/>
      <c r="OZJ281" s="27"/>
      <c r="OZK281" s="27"/>
      <c r="OZL281" s="27"/>
      <c r="OZM281" s="27"/>
      <c r="OZN281" s="27"/>
      <c r="OZO281" s="27"/>
      <c r="OZP281" s="27"/>
      <c r="OZQ281" s="27"/>
      <c r="OZR281" s="27"/>
      <c r="OZS281" s="27"/>
      <c r="OZT281" s="27"/>
      <c r="OZU281" s="27"/>
      <c r="OZV281" s="27"/>
      <c r="OZW281" s="27"/>
      <c r="OZX281" s="27"/>
      <c r="OZY281" s="27"/>
      <c r="OZZ281" s="27"/>
      <c r="PAA281" s="27"/>
      <c r="PAB281" s="27"/>
      <c r="PAC281" s="27"/>
      <c r="PAD281" s="27"/>
      <c r="PAE281" s="27"/>
      <c r="PAF281" s="27"/>
      <c r="PAG281" s="27"/>
      <c r="PAH281" s="27"/>
      <c r="PAI281" s="27"/>
      <c r="PAJ281" s="27"/>
      <c r="PAK281" s="27"/>
      <c r="PAL281" s="27"/>
      <c r="PAM281" s="27"/>
      <c r="PAN281" s="27"/>
      <c r="PAO281" s="27"/>
      <c r="PAP281" s="27"/>
      <c r="PAQ281" s="27"/>
      <c r="PAR281" s="27"/>
      <c r="PAS281" s="27"/>
      <c r="PAT281" s="27"/>
      <c r="PAU281" s="27"/>
      <c r="PAV281" s="27"/>
      <c r="PAW281" s="27"/>
      <c r="PAX281" s="27"/>
      <c r="PAY281" s="27"/>
      <c r="PAZ281" s="27"/>
      <c r="PBA281" s="27"/>
      <c r="PBB281" s="27"/>
      <c r="PBC281" s="27"/>
      <c r="PBD281" s="27"/>
      <c r="PBE281" s="27"/>
      <c r="PBF281" s="27"/>
      <c r="PBG281" s="27"/>
      <c r="PBH281" s="27"/>
      <c r="PBI281" s="27"/>
      <c r="PBJ281" s="27"/>
      <c r="PBK281" s="27"/>
      <c r="PBL281" s="27"/>
      <c r="PBM281" s="27"/>
      <c r="PBN281" s="27"/>
      <c r="PBO281" s="27"/>
      <c r="PBP281" s="27"/>
      <c r="PBQ281" s="27"/>
      <c r="PBR281" s="27"/>
      <c r="PBS281" s="27"/>
      <c r="PBT281" s="27"/>
      <c r="PBU281" s="27"/>
      <c r="PBV281" s="27"/>
      <c r="PBW281" s="27"/>
      <c r="PBX281" s="27"/>
      <c r="PBY281" s="27"/>
      <c r="PBZ281" s="27"/>
      <c r="PCA281" s="27"/>
      <c r="PCB281" s="27"/>
      <c r="PCC281" s="27"/>
      <c r="PCD281" s="27"/>
      <c r="PCE281" s="27"/>
      <c r="PCF281" s="27"/>
      <c r="PCG281" s="27"/>
      <c r="PCH281" s="27"/>
      <c r="PCI281" s="27"/>
      <c r="PCJ281" s="27"/>
      <c r="PCK281" s="27"/>
      <c r="PCL281" s="27"/>
      <c r="PCM281" s="27"/>
      <c r="PCN281" s="27"/>
      <c r="PCO281" s="27"/>
      <c r="PCP281" s="27"/>
      <c r="PCQ281" s="27"/>
      <c r="PCR281" s="27"/>
      <c r="PCS281" s="27"/>
      <c r="PCT281" s="27"/>
      <c r="PCU281" s="27"/>
      <c r="PCV281" s="27"/>
      <c r="PCW281" s="27"/>
      <c r="PCX281" s="27"/>
      <c r="PCY281" s="27"/>
      <c r="PCZ281" s="27"/>
      <c r="PDA281" s="27"/>
      <c r="PDB281" s="27"/>
      <c r="PDC281" s="27"/>
      <c r="PDD281" s="27"/>
      <c r="PDE281" s="27"/>
      <c r="PDF281" s="27"/>
      <c r="PDG281" s="27"/>
      <c r="PDH281" s="27"/>
      <c r="PDI281" s="27"/>
      <c r="PDJ281" s="27"/>
      <c r="PDK281" s="27"/>
      <c r="PDL281" s="27"/>
      <c r="PDM281" s="27"/>
      <c r="PDN281" s="27"/>
      <c r="PDO281" s="27"/>
      <c r="PDP281" s="27"/>
      <c r="PDQ281" s="27"/>
      <c r="PDR281" s="27"/>
      <c r="PDS281" s="27"/>
      <c r="PDT281" s="27"/>
      <c r="PDU281" s="27"/>
      <c r="PDV281" s="27"/>
      <c r="PDW281" s="27"/>
      <c r="PDX281" s="27"/>
      <c r="PDY281" s="27"/>
      <c r="PDZ281" s="27"/>
      <c r="PEA281" s="27"/>
      <c r="PEB281" s="27"/>
      <c r="PEC281" s="27"/>
      <c r="PED281" s="27"/>
      <c r="PEE281" s="27"/>
      <c r="PEF281" s="27"/>
      <c r="PEG281" s="27"/>
      <c r="PEH281" s="27"/>
      <c r="PEI281" s="27"/>
      <c r="PEJ281" s="27"/>
      <c r="PEK281" s="27"/>
      <c r="PEL281" s="27"/>
      <c r="PEM281" s="27"/>
      <c r="PEN281" s="27"/>
      <c r="PEO281" s="27"/>
      <c r="PEP281" s="27"/>
      <c r="PEQ281" s="27"/>
      <c r="PER281" s="27"/>
      <c r="PES281" s="27"/>
      <c r="PET281" s="27"/>
      <c r="PEU281" s="27"/>
      <c r="PEV281" s="27"/>
      <c r="PEW281" s="27"/>
      <c r="PEX281" s="27"/>
      <c r="PEY281" s="27"/>
      <c r="PEZ281" s="27"/>
      <c r="PFA281" s="27"/>
      <c r="PFB281" s="27"/>
      <c r="PFC281" s="27"/>
      <c r="PFD281" s="27"/>
      <c r="PFE281" s="27"/>
      <c r="PFF281" s="27"/>
      <c r="PFG281" s="27"/>
      <c r="PFH281" s="27"/>
      <c r="PFI281" s="27"/>
      <c r="PFJ281" s="27"/>
      <c r="PFK281" s="27"/>
      <c r="PFL281" s="27"/>
      <c r="PFM281" s="27"/>
      <c r="PFN281" s="27"/>
      <c r="PFO281" s="27"/>
      <c r="PFP281" s="27"/>
      <c r="PFQ281" s="27"/>
      <c r="PFR281" s="27"/>
      <c r="PFS281" s="27"/>
      <c r="PFT281" s="27"/>
      <c r="PFU281" s="27"/>
      <c r="PFV281" s="27"/>
      <c r="PFW281" s="27"/>
      <c r="PFX281" s="27"/>
      <c r="PFY281" s="27"/>
      <c r="PFZ281" s="27"/>
      <c r="PGA281" s="27"/>
      <c r="PGB281" s="27"/>
      <c r="PGC281" s="27"/>
      <c r="PGD281" s="27"/>
      <c r="PGE281" s="27"/>
      <c r="PGF281" s="27"/>
      <c r="PGG281" s="27"/>
      <c r="PGH281" s="27"/>
      <c r="PGI281" s="27"/>
      <c r="PGJ281" s="27"/>
      <c r="PGK281" s="27"/>
      <c r="PGL281" s="27"/>
      <c r="PGM281" s="27"/>
      <c r="PGN281" s="27"/>
      <c r="PGO281" s="27"/>
      <c r="PGP281" s="27"/>
      <c r="PGQ281" s="27"/>
      <c r="PGR281" s="27"/>
      <c r="PGS281" s="27"/>
      <c r="PGT281" s="27"/>
      <c r="PGU281" s="27"/>
      <c r="PGV281" s="27"/>
      <c r="PGW281" s="27"/>
      <c r="PGX281" s="27"/>
      <c r="PGY281" s="27"/>
      <c r="PGZ281" s="27"/>
      <c r="PHA281" s="27"/>
      <c r="PHB281" s="27"/>
      <c r="PHC281" s="27"/>
      <c r="PHD281" s="27"/>
      <c r="PHE281" s="27"/>
      <c r="PHF281" s="27"/>
      <c r="PHG281" s="27"/>
      <c r="PHH281" s="27"/>
      <c r="PHI281" s="27"/>
      <c r="PHJ281" s="27"/>
      <c r="PHK281" s="27"/>
      <c r="PHL281" s="27"/>
      <c r="PHM281" s="27"/>
      <c r="PHN281" s="27"/>
      <c r="PHO281" s="27"/>
      <c r="PHP281" s="27"/>
      <c r="PHQ281" s="27"/>
      <c r="PHR281" s="27"/>
      <c r="PHS281" s="27"/>
      <c r="PHT281" s="27"/>
      <c r="PHU281" s="27"/>
      <c r="PHV281" s="27"/>
      <c r="PHW281" s="27"/>
      <c r="PHX281" s="27"/>
      <c r="PHY281" s="27"/>
      <c r="PHZ281" s="27"/>
      <c r="PIA281" s="27"/>
      <c r="PIB281" s="27"/>
      <c r="PIC281" s="27"/>
      <c r="PID281" s="27"/>
      <c r="PIE281" s="27"/>
      <c r="PIF281" s="27"/>
      <c r="PIG281" s="27"/>
      <c r="PIH281" s="27"/>
      <c r="PII281" s="27"/>
      <c r="PIJ281" s="27"/>
      <c r="PIK281" s="27"/>
      <c r="PIL281" s="27"/>
      <c r="PIM281" s="27"/>
      <c r="PIN281" s="27"/>
      <c r="PIO281" s="27"/>
      <c r="PIP281" s="27"/>
      <c r="PIQ281" s="27"/>
      <c r="PIR281" s="27"/>
      <c r="PIS281" s="27"/>
      <c r="PIT281" s="27"/>
      <c r="PIU281" s="27"/>
      <c r="PIV281" s="27"/>
      <c r="PIW281" s="27"/>
      <c r="PIX281" s="27"/>
      <c r="PIY281" s="27"/>
      <c r="PIZ281" s="27"/>
      <c r="PJA281" s="27"/>
      <c r="PJB281" s="27"/>
      <c r="PJC281" s="27"/>
      <c r="PJD281" s="27"/>
      <c r="PJE281" s="27"/>
      <c r="PJF281" s="27"/>
      <c r="PJG281" s="27"/>
      <c r="PJH281" s="27"/>
      <c r="PJI281" s="27"/>
      <c r="PJJ281" s="27"/>
      <c r="PJK281" s="27"/>
      <c r="PJL281" s="27"/>
      <c r="PJM281" s="27"/>
      <c r="PJN281" s="27"/>
      <c r="PJO281" s="27"/>
      <c r="PJP281" s="27"/>
      <c r="PJQ281" s="27"/>
      <c r="PJR281" s="27"/>
      <c r="PJS281" s="27"/>
      <c r="PJT281" s="27"/>
      <c r="PJU281" s="27"/>
      <c r="PJV281" s="27"/>
      <c r="PJW281" s="27"/>
      <c r="PJX281" s="27"/>
      <c r="PJY281" s="27"/>
      <c r="PJZ281" s="27"/>
      <c r="PKA281" s="27"/>
      <c r="PKB281" s="27"/>
      <c r="PKC281" s="27"/>
      <c r="PKD281" s="27"/>
      <c r="PKE281" s="27"/>
      <c r="PKF281" s="27"/>
      <c r="PKG281" s="27"/>
      <c r="PKH281" s="27"/>
      <c r="PKI281" s="27"/>
      <c r="PKJ281" s="27"/>
      <c r="PKK281" s="27"/>
      <c r="PKL281" s="27"/>
      <c r="PKM281" s="27"/>
      <c r="PKN281" s="27"/>
      <c r="PKO281" s="27"/>
      <c r="PKP281" s="27"/>
      <c r="PKQ281" s="27"/>
      <c r="PKR281" s="27"/>
      <c r="PKS281" s="27"/>
      <c r="PKT281" s="27"/>
      <c r="PKU281" s="27"/>
      <c r="PKV281" s="27"/>
      <c r="PKW281" s="27"/>
      <c r="PKX281" s="27"/>
      <c r="PKY281" s="27"/>
      <c r="PKZ281" s="27"/>
      <c r="PLA281" s="27"/>
      <c r="PLB281" s="27"/>
      <c r="PLC281" s="27"/>
      <c r="PLD281" s="27"/>
      <c r="PLE281" s="27"/>
      <c r="PLF281" s="27"/>
      <c r="PLG281" s="27"/>
      <c r="PLH281" s="27"/>
      <c r="PLI281" s="27"/>
      <c r="PLJ281" s="27"/>
      <c r="PLK281" s="27"/>
      <c r="PLL281" s="27"/>
      <c r="PLM281" s="27"/>
      <c r="PLN281" s="27"/>
      <c r="PLO281" s="27"/>
      <c r="PLP281" s="27"/>
      <c r="PLQ281" s="27"/>
      <c r="PLR281" s="27"/>
      <c r="PLS281" s="27"/>
      <c r="PLT281" s="27"/>
      <c r="PLU281" s="27"/>
      <c r="PLV281" s="27"/>
      <c r="PLW281" s="27"/>
      <c r="PLX281" s="27"/>
      <c r="PLY281" s="27"/>
      <c r="PLZ281" s="27"/>
      <c r="PMA281" s="27"/>
      <c r="PMB281" s="27"/>
      <c r="PMC281" s="27"/>
      <c r="PMD281" s="27"/>
      <c r="PME281" s="27"/>
      <c r="PMF281" s="27"/>
      <c r="PMG281" s="27"/>
      <c r="PMH281" s="27"/>
      <c r="PMI281" s="27"/>
      <c r="PMJ281" s="27"/>
      <c r="PMK281" s="27"/>
      <c r="PML281" s="27"/>
      <c r="PMM281" s="27"/>
      <c r="PMN281" s="27"/>
      <c r="PMO281" s="27"/>
      <c r="PMP281" s="27"/>
      <c r="PMQ281" s="27"/>
      <c r="PMR281" s="27"/>
      <c r="PMS281" s="27"/>
      <c r="PMT281" s="27"/>
      <c r="PMU281" s="27"/>
      <c r="PMV281" s="27"/>
      <c r="PMW281" s="27"/>
      <c r="PMX281" s="27"/>
      <c r="PMY281" s="27"/>
      <c r="PMZ281" s="27"/>
      <c r="PNA281" s="27"/>
      <c r="PNB281" s="27"/>
      <c r="PNC281" s="27"/>
      <c r="PND281" s="27"/>
      <c r="PNE281" s="27"/>
      <c r="PNF281" s="27"/>
      <c r="PNG281" s="27"/>
      <c r="PNH281" s="27"/>
      <c r="PNI281" s="27"/>
      <c r="PNJ281" s="27"/>
      <c r="PNK281" s="27"/>
      <c r="PNL281" s="27"/>
      <c r="PNM281" s="27"/>
      <c r="PNN281" s="27"/>
      <c r="PNO281" s="27"/>
      <c r="PNP281" s="27"/>
      <c r="PNQ281" s="27"/>
      <c r="PNR281" s="27"/>
      <c r="PNS281" s="27"/>
      <c r="PNT281" s="27"/>
      <c r="PNU281" s="27"/>
      <c r="PNV281" s="27"/>
      <c r="PNW281" s="27"/>
      <c r="PNX281" s="27"/>
      <c r="PNY281" s="27"/>
      <c r="PNZ281" s="27"/>
      <c r="POA281" s="27"/>
      <c r="POB281" s="27"/>
      <c r="POC281" s="27"/>
      <c r="POD281" s="27"/>
      <c r="POE281" s="27"/>
      <c r="POF281" s="27"/>
      <c r="POG281" s="27"/>
      <c r="POH281" s="27"/>
      <c r="POI281" s="27"/>
      <c r="POJ281" s="27"/>
      <c r="POK281" s="27"/>
      <c r="POL281" s="27"/>
      <c r="POM281" s="27"/>
      <c r="PON281" s="27"/>
      <c r="POO281" s="27"/>
      <c r="POP281" s="27"/>
      <c r="POQ281" s="27"/>
      <c r="POR281" s="27"/>
      <c r="POS281" s="27"/>
      <c r="POT281" s="27"/>
      <c r="POU281" s="27"/>
      <c r="POV281" s="27"/>
      <c r="POW281" s="27"/>
      <c r="POX281" s="27"/>
      <c r="POY281" s="27"/>
      <c r="POZ281" s="27"/>
      <c r="PPA281" s="27"/>
      <c r="PPB281" s="27"/>
      <c r="PPC281" s="27"/>
      <c r="PPD281" s="27"/>
      <c r="PPE281" s="27"/>
      <c r="PPF281" s="27"/>
      <c r="PPG281" s="27"/>
      <c r="PPH281" s="27"/>
      <c r="PPI281" s="27"/>
      <c r="PPJ281" s="27"/>
      <c r="PPK281" s="27"/>
      <c r="PPL281" s="27"/>
      <c r="PPM281" s="27"/>
      <c r="PPN281" s="27"/>
      <c r="PPO281" s="27"/>
      <c r="PPP281" s="27"/>
      <c r="PPQ281" s="27"/>
      <c r="PPR281" s="27"/>
      <c r="PPS281" s="27"/>
      <c r="PPT281" s="27"/>
      <c r="PPU281" s="27"/>
      <c r="PPV281" s="27"/>
      <c r="PPW281" s="27"/>
      <c r="PPX281" s="27"/>
      <c r="PPY281" s="27"/>
      <c r="PPZ281" s="27"/>
      <c r="PQA281" s="27"/>
      <c r="PQB281" s="27"/>
      <c r="PQC281" s="27"/>
      <c r="PQD281" s="27"/>
      <c r="PQE281" s="27"/>
      <c r="PQF281" s="27"/>
      <c r="PQG281" s="27"/>
      <c r="PQH281" s="27"/>
      <c r="PQI281" s="27"/>
      <c r="PQJ281" s="27"/>
      <c r="PQK281" s="27"/>
      <c r="PQL281" s="27"/>
      <c r="PQM281" s="27"/>
      <c r="PQN281" s="27"/>
      <c r="PQO281" s="27"/>
      <c r="PQP281" s="27"/>
      <c r="PQQ281" s="27"/>
      <c r="PQR281" s="27"/>
      <c r="PQS281" s="27"/>
      <c r="PQT281" s="27"/>
      <c r="PQU281" s="27"/>
      <c r="PQV281" s="27"/>
      <c r="PQW281" s="27"/>
      <c r="PQX281" s="27"/>
      <c r="PQY281" s="27"/>
      <c r="PQZ281" s="27"/>
      <c r="PRA281" s="27"/>
      <c r="PRB281" s="27"/>
      <c r="PRC281" s="27"/>
      <c r="PRD281" s="27"/>
      <c r="PRE281" s="27"/>
      <c r="PRF281" s="27"/>
      <c r="PRG281" s="27"/>
      <c r="PRH281" s="27"/>
      <c r="PRI281" s="27"/>
      <c r="PRJ281" s="27"/>
      <c r="PRK281" s="27"/>
      <c r="PRL281" s="27"/>
      <c r="PRM281" s="27"/>
      <c r="PRN281" s="27"/>
      <c r="PRO281" s="27"/>
      <c r="PRP281" s="27"/>
      <c r="PRQ281" s="27"/>
      <c r="PRR281" s="27"/>
      <c r="PRS281" s="27"/>
      <c r="PRT281" s="27"/>
      <c r="PRU281" s="27"/>
      <c r="PRV281" s="27"/>
      <c r="PRW281" s="27"/>
      <c r="PRX281" s="27"/>
      <c r="PRY281" s="27"/>
      <c r="PRZ281" s="27"/>
      <c r="PSA281" s="27"/>
      <c r="PSB281" s="27"/>
      <c r="PSC281" s="27"/>
      <c r="PSD281" s="27"/>
      <c r="PSE281" s="27"/>
      <c r="PSF281" s="27"/>
      <c r="PSG281" s="27"/>
      <c r="PSH281" s="27"/>
      <c r="PSI281" s="27"/>
      <c r="PSJ281" s="27"/>
      <c r="PSK281" s="27"/>
      <c r="PSL281" s="27"/>
      <c r="PSM281" s="27"/>
      <c r="PSN281" s="27"/>
      <c r="PSO281" s="27"/>
      <c r="PSP281" s="27"/>
      <c r="PSQ281" s="27"/>
      <c r="PSR281" s="27"/>
      <c r="PSS281" s="27"/>
      <c r="PST281" s="27"/>
      <c r="PSU281" s="27"/>
      <c r="PSV281" s="27"/>
      <c r="PSW281" s="27"/>
      <c r="PSX281" s="27"/>
      <c r="PSY281" s="27"/>
      <c r="PSZ281" s="27"/>
      <c r="PTA281" s="27"/>
      <c r="PTB281" s="27"/>
      <c r="PTC281" s="27"/>
      <c r="PTD281" s="27"/>
      <c r="PTE281" s="27"/>
      <c r="PTF281" s="27"/>
      <c r="PTG281" s="27"/>
      <c r="PTH281" s="27"/>
      <c r="PTI281" s="27"/>
      <c r="PTJ281" s="27"/>
      <c r="PTK281" s="27"/>
      <c r="PTL281" s="27"/>
      <c r="PTM281" s="27"/>
      <c r="PTN281" s="27"/>
      <c r="PTO281" s="27"/>
      <c r="PTP281" s="27"/>
      <c r="PTQ281" s="27"/>
      <c r="PTR281" s="27"/>
      <c r="PTS281" s="27"/>
      <c r="PTT281" s="27"/>
      <c r="PTU281" s="27"/>
      <c r="PTV281" s="27"/>
      <c r="PTW281" s="27"/>
      <c r="PTX281" s="27"/>
      <c r="PTY281" s="27"/>
      <c r="PTZ281" s="27"/>
      <c r="PUA281" s="27"/>
      <c r="PUB281" s="27"/>
      <c r="PUC281" s="27"/>
      <c r="PUD281" s="27"/>
      <c r="PUE281" s="27"/>
      <c r="PUF281" s="27"/>
      <c r="PUG281" s="27"/>
      <c r="PUH281" s="27"/>
      <c r="PUI281" s="27"/>
      <c r="PUJ281" s="27"/>
      <c r="PUK281" s="27"/>
      <c r="PUL281" s="27"/>
      <c r="PUM281" s="27"/>
      <c r="PUN281" s="27"/>
      <c r="PUO281" s="27"/>
      <c r="PUP281" s="27"/>
      <c r="PUQ281" s="27"/>
      <c r="PUR281" s="27"/>
      <c r="PUS281" s="27"/>
      <c r="PUT281" s="27"/>
      <c r="PUU281" s="27"/>
      <c r="PUV281" s="27"/>
      <c r="PUW281" s="27"/>
      <c r="PUX281" s="27"/>
      <c r="PUY281" s="27"/>
      <c r="PUZ281" s="27"/>
      <c r="PVA281" s="27"/>
      <c r="PVB281" s="27"/>
      <c r="PVC281" s="27"/>
      <c r="PVD281" s="27"/>
      <c r="PVE281" s="27"/>
      <c r="PVF281" s="27"/>
      <c r="PVG281" s="27"/>
      <c r="PVH281" s="27"/>
      <c r="PVI281" s="27"/>
      <c r="PVJ281" s="27"/>
      <c r="PVK281" s="27"/>
      <c r="PVL281" s="27"/>
      <c r="PVM281" s="27"/>
      <c r="PVN281" s="27"/>
      <c r="PVO281" s="27"/>
      <c r="PVP281" s="27"/>
      <c r="PVQ281" s="27"/>
      <c r="PVR281" s="27"/>
      <c r="PVS281" s="27"/>
      <c r="PVT281" s="27"/>
      <c r="PVU281" s="27"/>
      <c r="PVV281" s="27"/>
      <c r="PVW281" s="27"/>
      <c r="PVX281" s="27"/>
      <c r="PVY281" s="27"/>
      <c r="PVZ281" s="27"/>
      <c r="PWA281" s="27"/>
      <c r="PWB281" s="27"/>
      <c r="PWC281" s="27"/>
      <c r="PWD281" s="27"/>
      <c r="PWE281" s="27"/>
      <c r="PWF281" s="27"/>
      <c r="PWG281" s="27"/>
      <c r="PWH281" s="27"/>
      <c r="PWI281" s="27"/>
      <c r="PWJ281" s="27"/>
      <c r="PWK281" s="27"/>
      <c r="PWL281" s="27"/>
      <c r="PWM281" s="27"/>
      <c r="PWN281" s="27"/>
      <c r="PWO281" s="27"/>
      <c r="PWP281" s="27"/>
      <c r="PWQ281" s="27"/>
      <c r="PWR281" s="27"/>
      <c r="PWS281" s="27"/>
      <c r="PWT281" s="27"/>
      <c r="PWU281" s="27"/>
      <c r="PWV281" s="27"/>
      <c r="PWW281" s="27"/>
      <c r="PWX281" s="27"/>
      <c r="PWY281" s="27"/>
      <c r="PWZ281" s="27"/>
      <c r="PXA281" s="27"/>
      <c r="PXB281" s="27"/>
      <c r="PXC281" s="27"/>
      <c r="PXD281" s="27"/>
      <c r="PXE281" s="27"/>
      <c r="PXF281" s="27"/>
      <c r="PXG281" s="27"/>
      <c r="PXH281" s="27"/>
      <c r="PXI281" s="27"/>
      <c r="PXJ281" s="27"/>
      <c r="PXK281" s="27"/>
      <c r="PXL281" s="27"/>
      <c r="PXM281" s="27"/>
      <c r="PXN281" s="27"/>
      <c r="PXO281" s="27"/>
      <c r="PXP281" s="27"/>
      <c r="PXQ281" s="27"/>
      <c r="PXR281" s="27"/>
      <c r="PXS281" s="27"/>
      <c r="PXT281" s="27"/>
      <c r="PXU281" s="27"/>
      <c r="PXV281" s="27"/>
      <c r="PXW281" s="27"/>
      <c r="PXX281" s="27"/>
      <c r="PXY281" s="27"/>
      <c r="PXZ281" s="27"/>
      <c r="PYA281" s="27"/>
      <c r="PYB281" s="27"/>
      <c r="PYC281" s="27"/>
      <c r="PYD281" s="27"/>
      <c r="PYE281" s="27"/>
      <c r="PYF281" s="27"/>
      <c r="PYG281" s="27"/>
      <c r="PYH281" s="27"/>
      <c r="PYI281" s="27"/>
      <c r="PYJ281" s="27"/>
      <c r="PYK281" s="27"/>
      <c r="PYL281" s="27"/>
      <c r="PYM281" s="27"/>
      <c r="PYN281" s="27"/>
      <c r="PYO281" s="27"/>
      <c r="PYP281" s="27"/>
      <c r="PYQ281" s="27"/>
      <c r="PYR281" s="27"/>
      <c r="PYS281" s="27"/>
      <c r="PYT281" s="27"/>
      <c r="PYU281" s="27"/>
      <c r="PYV281" s="27"/>
      <c r="PYW281" s="27"/>
      <c r="PYX281" s="27"/>
      <c r="PYY281" s="27"/>
      <c r="PYZ281" s="27"/>
      <c r="PZA281" s="27"/>
      <c r="PZB281" s="27"/>
      <c r="PZC281" s="27"/>
      <c r="PZD281" s="27"/>
      <c r="PZE281" s="27"/>
      <c r="PZF281" s="27"/>
      <c r="PZG281" s="27"/>
      <c r="PZH281" s="27"/>
      <c r="PZI281" s="27"/>
      <c r="PZJ281" s="27"/>
      <c r="PZK281" s="27"/>
      <c r="PZL281" s="27"/>
      <c r="PZM281" s="27"/>
      <c r="PZN281" s="27"/>
      <c r="PZO281" s="27"/>
      <c r="PZP281" s="27"/>
      <c r="PZQ281" s="27"/>
      <c r="PZR281" s="27"/>
      <c r="PZS281" s="27"/>
      <c r="PZT281" s="27"/>
      <c r="PZU281" s="27"/>
      <c r="PZV281" s="27"/>
      <c r="PZW281" s="27"/>
      <c r="PZX281" s="27"/>
      <c r="PZY281" s="27"/>
      <c r="PZZ281" s="27"/>
      <c r="QAA281" s="27"/>
      <c r="QAB281" s="27"/>
      <c r="QAC281" s="27"/>
      <c r="QAD281" s="27"/>
      <c r="QAE281" s="27"/>
      <c r="QAF281" s="27"/>
      <c r="QAG281" s="27"/>
      <c r="QAH281" s="27"/>
      <c r="QAI281" s="27"/>
      <c r="QAJ281" s="27"/>
      <c r="QAK281" s="27"/>
      <c r="QAL281" s="27"/>
      <c r="QAM281" s="27"/>
      <c r="QAN281" s="27"/>
      <c r="QAO281" s="27"/>
      <c r="QAP281" s="27"/>
      <c r="QAQ281" s="27"/>
      <c r="QAR281" s="27"/>
      <c r="QAS281" s="27"/>
      <c r="QAT281" s="27"/>
      <c r="QAU281" s="27"/>
      <c r="QAV281" s="27"/>
      <c r="QAW281" s="27"/>
      <c r="QAX281" s="27"/>
      <c r="QAY281" s="27"/>
      <c r="QAZ281" s="27"/>
      <c r="QBA281" s="27"/>
      <c r="QBB281" s="27"/>
      <c r="QBC281" s="27"/>
      <c r="QBD281" s="27"/>
      <c r="QBE281" s="27"/>
      <c r="QBF281" s="27"/>
      <c r="QBG281" s="27"/>
      <c r="QBH281" s="27"/>
      <c r="QBI281" s="27"/>
      <c r="QBJ281" s="27"/>
      <c r="QBK281" s="27"/>
      <c r="QBL281" s="27"/>
      <c r="QBM281" s="27"/>
      <c r="QBN281" s="27"/>
      <c r="QBO281" s="27"/>
      <c r="QBP281" s="27"/>
      <c r="QBQ281" s="27"/>
      <c r="QBR281" s="27"/>
      <c r="QBS281" s="27"/>
      <c r="QBT281" s="27"/>
      <c r="QBU281" s="27"/>
      <c r="QBV281" s="27"/>
      <c r="QBW281" s="27"/>
      <c r="QBX281" s="27"/>
      <c r="QBY281" s="27"/>
      <c r="QBZ281" s="27"/>
      <c r="QCA281" s="27"/>
      <c r="QCB281" s="27"/>
      <c r="QCC281" s="27"/>
      <c r="QCD281" s="27"/>
      <c r="QCE281" s="27"/>
      <c r="QCF281" s="27"/>
      <c r="QCG281" s="27"/>
      <c r="QCH281" s="27"/>
      <c r="QCI281" s="27"/>
      <c r="QCJ281" s="27"/>
      <c r="QCK281" s="27"/>
      <c r="QCL281" s="27"/>
      <c r="QCM281" s="27"/>
      <c r="QCN281" s="27"/>
      <c r="QCO281" s="27"/>
      <c r="QCP281" s="27"/>
      <c r="QCQ281" s="27"/>
      <c r="QCR281" s="27"/>
      <c r="QCS281" s="27"/>
      <c r="QCT281" s="27"/>
      <c r="QCU281" s="27"/>
      <c r="QCV281" s="27"/>
      <c r="QCW281" s="27"/>
      <c r="QCX281" s="27"/>
      <c r="QCY281" s="27"/>
      <c r="QCZ281" s="27"/>
      <c r="QDA281" s="27"/>
      <c r="QDB281" s="27"/>
      <c r="QDC281" s="27"/>
      <c r="QDD281" s="27"/>
      <c r="QDE281" s="27"/>
      <c r="QDF281" s="27"/>
      <c r="QDG281" s="27"/>
      <c r="QDH281" s="27"/>
      <c r="QDI281" s="27"/>
      <c r="QDJ281" s="27"/>
      <c r="QDK281" s="27"/>
      <c r="QDL281" s="27"/>
      <c r="QDM281" s="27"/>
      <c r="QDN281" s="27"/>
      <c r="QDO281" s="27"/>
      <c r="QDP281" s="27"/>
      <c r="QDQ281" s="27"/>
      <c r="QDR281" s="27"/>
      <c r="QDS281" s="27"/>
      <c r="QDT281" s="27"/>
      <c r="QDU281" s="27"/>
      <c r="QDV281" s="27"/>
      <c r="QDW281" s="27"/>
      <c r="QDX281" s="27"/>
      <c r="QDY281" s="27"/>
      <c r="QDZ281" s="27"/>
      <c r="QEA281" s="27"/>
      <c r="QEB281" s="27"/>
      <c r="QEC281" s="27"/>
      <c r="QED281" s="27"/>
      <c r="QEE281" s="27"/>
      <c r="QEF281" s="27"/>
      <c r="QEG281" s="27"/>
      <c r="QEH281" s="27"/>
      <c r="QEI281" s="27"/>
      <c r="QEJ281" s="27"/>
      <c r="QEK281" s="27"/>
      <c r="QEL281" s="27"/>
      <c r="QEM281" s="27"/>
      <c r="QEN281" s="27"/>
      <c r="QEO281" s="27"/>
      <c r="QEP281" s="27"/>
      <c r="QEQ281" s="27"/>
      <c r="QER281" s="27"/>
      <c r="QES281" s="27"/>
      <c r="QET281" s="27"/>
      <c r="QEU281" s="27"/>
      <c r="QEV281" s="27"/>
      <c r="QEW281" s="27"/>
      <c r="QEX281" s="27"/>
      <c r="QEY281" s="27"/>
      <c r="QEZ281" s="27"/>
      <c r="QFA281" s="27"/>
      <c r="QFB281" s="27"/>
      <c r="QFC281" s="27"/>
      <c r="QFD281" s="27"/>
      <c r="QFE281" s="27"/>
      <c r="QFF281" s="27"/>
      <c r="QFG281" s="27"/>
      <c r="QFH281" s="27"/>
      <c r="QFI281" s="27"/>
      <c r="QFJ281" s="27"/>
      <c r="QFK281" s="27"/>
      <c r="QFL281" s="27"/>
      <c r="QFM281" s="27"/>
      <c r="QFN281" s="27"/>
      <c r="QFO281" s="27"/>
      <c r="QFP281" s="27"/>
      <c r="QFQ281" s="27"/>
      <c r="QFR281" s="27"/>
      <c r="QFS281" s="27"/>
      <c r="QFT281" s="27"/>
      <c r="QFU281" s="27"/>
      <c r="QFV281" s="27"/>
      <c r="QFW281" s="27"/>
      <c r="QFX281" s="27"/>
      <c r="QFY281" s="27"/>
      <c r="QFZ281" s="27"/>
      <c r="QGA281" s="27"/>
      <c r="QGB281" s="27"/>
      <c r="QGC281" s="27"/>
      <c r="QGD281" s="27"/>
      <c r="QGE281" s="27"/>
      <c r="QGF281" s="27"/>
      <c r="QGG281" s="27"/>
      <c r="QGH281" s="27"/>
      <c r="QGI281" s="27"/>
      <c r="QGJ281" s="27"/>
      <c r="QGK281" s="27"/>
      <c r="QGL281" s="27"/>
      <c r="QGM281" s="27"/>
      <c r="QGN281" s="27"/>
      <c r="QGO281" s="27"/>
      <c r="QGP281" s="27"/>
      <c r="QGQ281" s="27"/>
      <c r="QGR281" s="27"/>
      <c r="QGS281" s="27"/>
      <c r="QGT281" s="27"/>
      <c r="QGU281" s="27"/>
      <c r="QGV281" s="27"/>
      <c r="QGW281" s="27"/>
      <c r="QGX281" s="27"/>
      <c r="QGY281" s="27"/>
      <c r="QGZ281" s="27"/>
      <c r="QHA281" s="27"/>
      <c r="QHB281" s="27"/>
      <c r="QHC281" s="27"/>
      <c r="QHD281" s="27"/>
      <c r="QHE281" s="27"/>
      <c r="QHF281" s="27"/>
      <c r="QHG281" s="27"/>
      <c r="QHH281" s="27"/>
      <c r="QHI281" s="27"/>
      <c r="QHJ281" s="27"/>
      <c r="QHK281" s="27"/>
      <c r="QHL281" s="27"/>
      <c r="QHM281" s="27"/>
      <c r="QHN281" s="27"/>
      <c r="QHO281" s="27"/>
      <c r="QHP281" s="27"/>
      <c r="QHQ281" s="27"/>
      <c r="QHR281" s="27"/>
      <c r="QHS281" s="27"/>
      <c r="QHT281" s="27"/>
      <c r="QHU281" s="27"/>
      <c r="QHV281" s="27"/>
      <c r="QHW281" s="27"/>
      <c r="QHX281" s="27"/>
      <c r="QHY281" s="27"/>
      <c r="QHZ281" s="27"/>
      <c r="QIA281" s="27"/>
      <c r="QIB281" s="27"/>
      <c r="QIC281" s="27"/>
      <c r="QID281" s="27"/>
      <c r="QIE281" s="27"/>
      <c r="QIF281" s="27"/>
      <c r="QIG281" s="27"/>
      <c r="QIH281" s="27"/>
      <c r="QII281" s="27"/>
      <c r="QIJ281" s="27"/>
      <c r="QIK281" s="27"/>
      <c r="QIL281" s="27"/>
      <c r="QIM281" s="27"/>
      <c r="QIN281" s="27"/>
      <c r="QIO281" s="27"/>
      <c r="QIP281" s="27"/>
      <c r="QIQ281" s="27"/>
      <c r="QIR281" s="27"/>
      <c r="QIS281" s="27"/>
      <c r="QIT281" s="27"/>
      <c r="QIU281" s="27"/>
      <c r="QIV281" s="27"/>
      <c r="QIW281" s="27"/>
      <c r="QIX281" s="27"/>
      <c r="QIY281" s="27"/>
      <c r="QIZ281" s="27"/>
      <c r="QJA281" s="27"/>
      <c r="QJB281" s="27"/>
      <c r="QJC281" s="27"/>
      <c r="QJD281" s="27"/>
      <c r="QJE281" s="27"/>
      <c r="QJF281" s="27"/>
      <c r="QJG281" s="27"/>
      <c r="QJH281" s="27"/>
      <c r="QJI281" s="27"/>
      <c r="QJJ281" s="27"/>
      <c r="QJK281" s="27"/>
      <c r="QJL281" s="27"/>
      <c r="QJM281" s="27"/>
      <c r="QJN281" s="27"/>
      <c r="QJO281" s="27"/>
      <c r="QJP281" s="27"/>
      <c r="QJQ281" s="27"/>
      <c r="QJR281" s="27"/>
      <c r="QJS281" s="27"/>
      <c r="QJT281" s="27"/>
      <c r="QJU281" s="27"/>
      <c r="QJV281" s="27"/>
      <c r="QJW281" s="27"/>
      <c r="QJX281" s="27"/>
      <c r="QJY281" s="27"/>
      <c r="QJZ281" s="27"/>
      <c r="QKA281" s="27"/>
      <c r="QKB281" s="27"/>
      <c r="QKC281" s="27"/>
      <c r="QKD281" s="27"/>
      <c r="QKE281" s="27"/>
      <c r="QKF281" s="27"/>
      <c r="QKG281" s="27"/>
      <c r="QKH281" s="27"/>
      <c r="QKI281" s="27"/>
      <c r="QKJ281" s="27"/>
      <c r="QKK281" s="27"/>
      <c r="QKL281" s="27"/>
      <c r="QKM281" s="27"/>
      <c r="QKN281" s="27"/>
      <c r="QKO281" s="27"/>
      <c r="QKP281" s="27"/>
      <c r="QKQ281" s="27"/>
      <c r="QKR281" s="27"/>
      <c r="QKS281" s="27"/>
      <c r="QKT281" s="27"/>
      <c r="QKU281" s="27"/>
      <c r="QKV281" s="27"/>
      <c r="QKW281" s="27"/>
      <c r="QKX281" s="27"/>
      <c r="QKY281" s="27"/>
      <c r="QKZ281" s="27"/>
      <c r="QLA281" s="27"/>
      <c r="QLB281" s="27"/>
      <c r="QLC281" s="27"/>
      <c r="QLD281" s="27"/>
      <c r="QLE281" s="27"/>
      <c r="QLF281" s="27"/>
      <c r="QLG281" s="27"/>
      <c r="QLH281" s="27"/>
      <c r="QLI281" s="27"/>
      <c r="QLJ281" s="27"/>
      <c r="QLK281" s="27"/>
      <c r="QLL281" s="27"/>
      <c r="QLM281" s="27"/>
      <c r="QLN281" s="27"/>
      <c r="QLO281" s="27"/>
      <c r="QLP281" s="27"/>
      <c r="QLQ281" s="27"/>
      <c r="QLR281" s="27"/>
      <c r="QLS281" s="27"/>
      <c r="QLT281" s="27"/>
      <c r="QLU281" s="27"/>
      <c r="QLV281" s="27"/>
      <c r="QLW281" s="27"/>
      <c r="QLX281" s="27"/>
      <c r="QLY281" s="27"/>
      <c r="QLZ281" s="27"/>
      <c r="QMA281" s="27"/>
      <c r="QMB281" s="27"/>
      <c r="QMC281" s="27"/>
      <c r="QMD281" s="27"/>
      <c r="QME281" s="27"/>
      <c r="QMF281" s="27"/>
      <c r="QMG281" s="27"/>
      <c r="QMH281" s="27"/>
      <c r="QMI281" s="27"/>
      <c r="QMJ281" s="27"/>
      <c r="QMK281" s="27"/>
      <c r="QML281" s="27"/>
      <c r="QMM281" s="27"/>
      <c r="QMN281" s="27"/>
      <c r="QMO281" s="27"/>
      <c r="QMP281" s="27"/>
      <c r="QMQ281" s="27"/>
      <c r="QMR281" s="27"/>
      <c r="QMS281" s="27"/>
      <c r="QMT281" s="27"/>
      <c r="QMU281" s="27"/>
      <c r="QMV281" s="27"/>
      <c r="QMW281" s="27"/>
      <c r="QMX281" s="27"/>
      <c r="QMY281" s="27"/>
      <c r="QMZ281" s="27"/>
      <c r="QNA281" s="27"/>
      <c r="QNB281" s="27"/>
      <c r="QNC281" s="27"/>
      <c r="QND281" s="27"/>
      <c r="QNE281" s="27"/>
      <c r="QNF281" s="27"/>
      <c r="QNG281" s="27"/>
      <c r="QNH281" s="27"/>
      <c r="QNI281" s="27"/>
      <c r="QNJ281" s="27"/>
      <c r="QNK281" s="27"/>
      <c r="QNL281" s="27"/>
      <c r="QNM281" s="27"/>
      <c r="QNN281" s="27"/>
      <c r="QNO281" s="27"/>
      <c r="QNP281" s="27"/>
      <c r="QNQ281" s="27"/>
      <c r="QNR281" s="27"/>
      <c r="QNS281" s="27"/>
      <c r="QNT281" s="27"/>
      <c r="QNU281" s="27"/>
      <c r="QNV281" s="27"/>
      <c r="QNW281" s="27"/>
      <c r="QNX281" s="27"/>
      <c r="QNY281" s="27"/>
      <c r="QNZ281" s="27"/>
      <c r="QOA281" s="27"/>
      <c r="QOB281" s="27"/>
      <c r="QOC281" s="27"/>
      <c r="QOD281" s="27"/>
      <c r="QOE281" s="27"/>
      <c r="QOF281" s="27"/>
      <c r="QOG281" s="27"/>
      <c r="QOH281" s="27"/>
      <c r="QOI281" s="27"/>
      <c r="QOJ281" s="27"/>
      <c r="QOK281" s="27"/>
      <c r="QOL281" s="27"/>
      <c r="QOM281" s="27"/>
      <c r="QON281" s="27"/>
      <c r="QOO281" s="27"/>
      <c r="QOP281" s="27"/>
      <c r="QOQ281" s="27"/>
      <c r="QOR281" s="27"/>
      <c r="QOS281" s="27"/>
      <c r="QOT281" s="27"/>
      <c r="QOU281" s="27"/>
      <c r="QOV281" s="27"/>
      <c r="QOW281" s="27"/>
      <c r="QOX281" s="27"/>
      <c r="QOY281" s="27"/>
      <c r="QOZ281" s="27"/>
      <c r="QPA281" s="27"/>
      <c r="QPB281" s="27"/>
      <c r="QPC281" s="27"/>
      <c r="QPD281" s="27"/>
      <c r="QPE281" s="27"/>
      <c r="QPF281" s="27"/>
      <c r="QPG281" s="27"/>
      <c r="QPH281" s="27"/>
      <c r="QPI281" s="27"/>
      <c r="QPJ281" s="27"/>
      <c r="QPK281" s="27"/>
      <c r="QPL281" s="27"/>
      <c r="QPM281" s="27"/>
      <c r="QPN281" s="27"/>
      <c r="QPO281" s="27"/>
      <c r="QPP281" s="27"/>
      <c r="QPQ281" s="27"/>
      <c r="QPR281" s="27"/>
      <c r="QPS281" s="27"/>
      <c r="QPT281" s="27"/>
      <c r="QPU281" s="27"/>
      <c r="QPV281" s="27"/>
      <c r="QPW281" s="27"/>
      <c r="QPX281" s="27"/>
      <c r="QPY281" s="27"/>
      <c r="QPZ281" s="27"/>
      <c r="QQA281" s="27"/>
      <c r="QQB281" s="27"/>
      <c r="QQC281" s="27"/>
      <c r="QQD281" s="27"/>
      <c r="QQE281" s="27"/>
      <c r="QQF281" s="27"/>
      <c r="QQG281" s="27"/>
      <c r="QQH281" s="27"/>
      <c r="QQI281" s="27"/>
      <c r="QQJ281" s="27"/>
      <c r="QQK281" s="27"/>
      <c r="QQL281" s="27"/>
      <c r="QQM281" s="27"/>
      <c r="QQN281" s="27"/>
      <c r="QQO281" s="27"/>
      <c r="QQP281" s="27"/>
      <c r="QQQ281" s="27"/>
      <c r="QQR281" s="27"/>
      <c r="QQS281" s="27"/>
      <c r="QQT281" s="27"/>
      <c r="QQU281" s="27"/>
      <c r="QQV281" s="27"/>
      <c r="QQW281" s="27"/>
      <c r="QQX281" s="27"/>
      <c r="QQY281" s="27"/>
      <c r="QQZ281" s="27"/>
      <c r="QRA281" s="27"/>
      <c r="QRB281" s="27"/>
      <c r="QRC281" s="27"/>
      <c r="QRD281" s="27"/>
      <c r="QRE281" s="27"/>
      <c r="QRF281" s="27"/>
      <c r="QRG281" s="27"/>
      <c r="QRH281" s="27"/>
      <c r="QRI281" s="27"/>
      <c r="QRJ281" s="27"/>
      <c r="QRK281" s="27"/>
      <c r="QRL281" s="27"/>
      <c r="QRM281" s="27"/>
      <c r="QRN281" s="27"/>
      <c r="QRO281" s="27"/>
      <c r="QRP281" s="27"/>
      <c r="QRQ281" s="27"/>
      <c r="QRR281" s="27"/>
      <c r="QRS281" s="27"/>
      <c r="QRT281" s="27"/>
      <c r="QRU281" s="27"/>
      <c r="QRV281" s="27"/>
      <c r="QRW281" s="27"/>
      <c r="QRX281" s="27"/>
      <c r="QRY281" s="27"/>
      <c r="QRZ281" s="27"/>
      <c r="QSA281" s="27"/>
      <c r="QSB281" s="27"/>
      <c r="QSC281" s="27"/>
      <c r="QSD281" s="27"/>
      <c r="QSE281" s="27"/>
      <c r="QSF281" s="27"/>
      <c r="QSG281" s="27"/>
      <c r="QSH281" s="27"/>
      <c r="QSI281" s="27"/>
      <c r="QSJ281" s="27"/>
      <c r="QSK281" s="27"/>
      <c r="QSL281" s="27"/>
      <c r="QSM281" s="27"/>
      <c r="QSN281" s="27"/>
      <c r="QSO281" s="27"/>
      <c r="QSP281" s="27"/>
      <c r="QSQ281" s="27"/>
      <c r="QSR281" s="27"/>
      <c r="QSS281" s="27"/>
      <c r="QST281" s="27"/>
      <c r="QSU281" s="27"/>
      <c r="QSV281" s="27"/>
      <c r="QSW281" s="27"/>
      <c r="QSX281" s="27"/>
      <c r="QSY281" s="27"/>
      <c r="QSZ281" s="27"/>
      <c r="QTA281" s="27"/>
      <c r="QTB281" s="27"/>
      <c r="QTC281" s="27"/>
      <c r="QTD281" s="27"/>
      <c r="QTE281" s="27"/>
      <c r="QTF281" s="27"/>
      <c r="QTG281" s="27"/>
      <c r="QTH281" s="27"/>
      <c r="QTI281" s="27"/>
      <c r="QTJ281" s="27"/>
      <c r="QTK281" s="27"/>
      <c r="QTL281" s="27"/>
      <c r="QTM281" s="27"/>
      <c r="QTN281" s="27"/>
      <c r="QTO281" s="27"/>
      <c r="QTP281" s="27"/>
      <c r="QTQ281" s="27"/>
      <c r="QTR281" s="27"/>
      <c r="QTS281" s="27"/>
      <c r="QTT281" s="27"/>
      <c r="QTU281" s="27"/>
      <c r="QTV281" s="27"/>
      <c r="QTW281" s="27"/>
      <c r="QTX281" s="27"/>
      <c r="QTY281" s="27"/>
      <c r="QTZ281" s="27"/>
      <c r="QUA281" s="27"/>
      <c r="QUB281" s="27"/>
      <c r="QUC281" s="27"/>
      <c r="QUD281" s="27"/>
      <c r="QUE281" s="27"/>
      <c r="QUF281" s="27"/>
      <c r="QUG281" s="27"/>
      <c r="QUH281" s="27"/>
      <c r="QUI281" s="27"/>
      <c r="QUJ281" s="27"/>
      <c r="QUK281" s="27"/>
      <c r="QUL281" s="27"/>
      <c r="QUM281" s="27"/>
      <c r="QUN281" s="27"/>
      <c r="QUO281" s="27"/>
      <c r="QUP281" s="27"/>
      <c r="QUQ281" s="27"/>
      <c r="QUR281" s="27"/>
      <c r="QUS281" s="27"/>
      <c r="QUT281" s="27"/>
      <c r="QUU281" s="27"/>
      <c r="QUV281" s="27"/>
      <c r="QUW281" s="27"/>
      <c r="QUX281" s="27"/>
      <c r="QUY281" s="27"/>
      <c r="QUZ281" s="27"/>
      <c r="QVA281" s="27"/>
      <c r="QVB281" s="27"/>
      <c r="QVC281" s="27"/>
      <c r="QVD281" s="27"/>
      <c r="QVE281" s="27"/>
      <c r="QVF281" s="27"/>
      <c r="QVG281" s="27"/>
      <c r="QVH281" s="27"/>
      <c r="QVI281" s="27"/>
      <c r="QVJ281" s="27"/>
      <c r="QVK281" s="27"/>
      <c r="QVL281" s="27"/>
      <c r="QVM281" s="27"/>
      <c r="QVN281" s="27"/>
      <c r="QVO281" s="27"/>
      <c r="QVP281" s="27"/>
      <c r="QVQ281" s="27"/>
      <c r="QVR281" s="27"/>
      <c r="QVS281" s="27"/>
      <c r="QVT281" s="27"/>
      <c r="QVU281" s="27"/>
      <c r="QVV281" s="27"/>
      <c r="QVW281" s="27"/>
      <c r="QVX281" s="27"/>
      <c r="QVY281" s="27"/>
      <c r="QVZ281" s="27"/>
      <c r="QWA281" s="27"/>
      <c r="QWB281" s="27"/>
      <c r="QWC281" s="27"/>
      <c r="QWD281" s="27"/>
      <c r="QWE281" s="27"/>
      <c r="QWF281" s="27"/>
      <c r="QWG281" s="27"/>
      <c r="QWH281" s="27"/>
      <c r="QWI281" s="27"/>
      <c r="QWJ281" s="27"/>
      <c r="QWK281" s="27"/>
      <c r="QWL281" s="27"/>
      <c r="QWM281" s="27"/>
      <c r="QWN281" s="27"/>
      <c r="QWO281" s="27"/>
      <c r="QWP281" s="27"/>
      <c r="QWQ281" s="27"/>
      <c r="QWR281" s="27"/>
      <c r="QWS281" s="27"/>
      <c r="QWT281" s="27"/>
      <c r="QWU281" s="27"/>
      <c r="QWV281" s="27"/>
      <c r="QWW281" s="27"/>
      <c r="QWX281" s="27"/>
      <c r="QWY281" s="27"/>
      <c r="QWZ281" s="27"/>
      <c r="QXA281" s="27"/>
      <c r="QXB281" s="27"/>
      <c r="QXC281" s="27"/>
      <c r="QXD281" s="27"/>
      <c r="QXE281" s="27"/>
      <c r="QXF281" s="27"/>
      <c r="QXG281" s="27"/>
      <c r="QXH281" s="27"/>
      <c r="QXI281" s="27"/>
      <c r="QXJ281" s="27"/>
      <c r="QXK281" s="27"/>
      <c r="QXL281" s="27"/>
      <c r="QXM281" s="27"/>
      <c r="QXN281" s="27"/>
      <c r="QXO281" s="27"/>
      <c r="QXP281" s="27"/>
      <c r="QXQ281" s="27"/>
      <c r="QXR281" s="27"/>
      <c r="QXS281" s="27"/>
      <c r="QXT281" s="27"/>
      <c r="QXU281" s="27"/>
      <c r="QXV281" s="27"/>
      <c r="QXW281" s="27"/>
      <c r="QXX281" s="27"/>
      <c r="QXY281" s="27"/>
      <c r="QXZ281" s="27"/>
      <c r="QYA281" s="27"/>
      <c r="QYB281" s="27"/>
      <c r="QYC281" s="27"/>
      <c r="QYD281" s="27"/>
      <c r="QYE281" s="27"/>
      <c r="QYF281" s="27"/>
      <c r="QYG281" s="27"/>
      <c r="QYH281" s="27"/>
      <c r="QYI281" s="27"/>
      <c r="QYJ281" s="27"/>
      <c r="QYK281" s="27"/>
      <c r="QYL281" s="27"/>
      <c r="QYM281" s="27"/>
      <c r="QYN281" s="27"/>
      <c r="QYO281" s="27"/>
      <c r="QYP281" s="27"/>
      <c r="QYQ281" s="27"/>
      <c r="QYR281" s="27"/>
      <c r="QYS281" s="27"/>
      <c r="QYT281" s="27"/>
      <c r="QYU281" s="27"/>
      <c r="QYV281" s="27"/>
      <c r="QYW281" s="27"/>
      <c r="QYX281" s="27"/>
      <c r="QYY281" s="27"/>
      <c r="QYZ281" s="27"/>
      <c r="QZA281" s="27"/>
      <c r="QZB281" s="27"/>
      <c r="QZC281" s="27"/>
      <c r="QZD281" s="27"/>
      <c r="QZE281" s="27"/>
      <c r="QZF281" s="27"/>
      <c r="QZG281" s="27"/>
      <c r="QZH281" s="27"/>
      <c r="QZI281" s="27"/>
      <c r="QZJ281" s="27"/>
      <c r="QZK281" s="27"/>
      <c r="QZL281" s="27"/>
      <c r="QZM281" s="27"/>
      <c r="QZN281" s="27"/>
      <c r="QZO281" s="27"/>
      <c r="QZP281" s="27"/>
      <c r="QZQ281" s="27"/>
      <c r="QZR281" s="27"/>
      <c r="QZS281" s="27"/>
      <c r="QZT281" s="27"/>
      <c r="QZU281" s="27"/>
      <c r="QZV281" s="27"/>
      <c r="QZW281" s="27"/>
      <c r="QZX281" s="27"/>
      <c r="QZY281" s="27"/>
      <c r="QZZ281" s="27"/>
      <c r="RAA281" s="27"/>
      <c r="RAB281" s="27"/>
      <c r="RAC281" s="27"/>
      <c r="RAD281" s="27"/>
      <c r="RAE281" s="27"/>
      <c r="RAF281" s="27"/>
      <c r="RAG281" s="27"/>
      <c r="RAH281" s="27"/>
      <c r="RAI281" s="27"/>
      <c r="RAJ281" s="27"/>
      <c r="RAK281" s="27"/>
      <c r="RAL281" s="27"/>
      <c r="RAM281" s="27"/>
      <c r="RAN281" s="27"/>
      <c r="RAO281" s="27"/>
      <c r="RAP281" s="27"/>
      <c r="RAQ281" s="27"/>
      <c r="RAR281" s="27"/>
      <c r="RAS281" s="27"/>
      <c r="RAT281" s="27"/>
      <c r="RAU281" s="27"/>
      <c r="RAV281" s="27"/>
      <c r="RAW281" s="27"/>
      <c r="RAX281" s="27"/>
      <c r="RAY281" s="27"/>
      <c r="RAZ281" s="27"/>
      <c r="RBA281" s="27"/>
      <c r="RBB281" s="27"/>
      <c r="RBC281" s="27"/>
      <c r="RBD281" s="27"/>
      <c r="RBE281" s="27"/>
      <c r="RBF281" s="27"/>
      <c r="RBG281" s="27"/>
      <c r="RBH281" s="27"/>
      <c r="RBI281" s="27"/>
      <c r="RBJ281" s="27"/>
      <c r="RBK281" s="27"/>
      <c r="RBL281" s="27"/>
      <c r="RBM281" s="27"/>
      <c r="RBN281" s="27"/>
      <c r="RBO281" s="27"/>
      <c r="RBP281" s="27"/>
      <c r="RBQ281" s="27"/>
      <c r="RBR281" s="27"/>
      <c r="RBS281" s="27"/>
      <c r="RBT281" s="27"/>
      <c r="RBU281" s="27"/>
      <c r="RBV281" s="27"/>
      <c r="RBW281" s="27"/>
      <c r="RBX281" s="27"/>
      <c r="RBY281" s="27"/>
      <c r="RBZ281" s="27"/>
      <c r="RCA281" s="27"/>
      <c r="RCB281" s="27"/>
      <c r="RCC281" s="27"/>
      <c r="RCD281" s="27"/>
      <c r="RCE281" s="27"/>
      <c r="RCF281" s="27"/>
      <c r="RCG281" s="27"/>
      <c r="RCH281" s="27"/>
      <c r="RCI281" s="27"/>
      <c r="RCJ281" s="27"/>
      <c r="RCK281" s="27"/>
      <c r="RCL281" s="27"/>
      <c r="RCM281" s="27"/>
      <c r="RCN281" s="27"/>
      <c r="RCO281" s="27"/>
      <c r="RCP281" s="27"/>
      <c r="RCQ281" s="27"/>
      <c r="RCR281" s="27"/>
      <c r="RCS281" s="27"/>
      <c r="RCT281" s="27"/>
      <c r="RCU281" s="27"/>
      <c r="RCV281" s="27"/>
      <c r="RCW281" s="27"/>
      <c r="RCX281" s="27"/>
      <c r="RCY281" s="27"/>
      <c r="RCZ281" s="27"/>
      <c r="RDA281" s="27"/>
      <c r="RDB281" s="27"/>
      <c r="RDC281" s="27"/>
      <c r="RDD281" s="27"/>
      <c r="RDE281" s="27"/>
      <c r="RDF281" s="27"/>
      <c r="RDG281" s="27"/>
      <c r="RDH281" s="27"/>
      <c r="RDI281" s="27"/>
      <c r="RDJ281" s="27"/>
      <c r="RDK281" s="27"/>
      <c r="RDL281" s="27"/>
      <c r="RDM281" s="27"/>
      <c r="RDN281" s="27"/>
      <c r="RDO281" s="27"/>
      <c r="RDP281" s="27"/>
      <c r="RDQ281" s="27"/>
      <c r="RDR281" s="27"/>
      <c r="RDS281" s="27"/>
      <c r="RDT281" s="27"/>
      <c r="RDU281" s="27"/>
      <c r="RDV281" s="27"/>
      <c r="RDW281" s="27"/>
      <c r="RDX281" s="27"/>
      <c r="RDY281" s="27"/>
      <c r="RDZ281" s="27"/>
      <c r="REA281" s="27"/>
      <c r="REB281" s="27"/>
      <c r="REC281" s="27"/>
      <c r="RED281" s="27"/>
      <c r="REE281" s="27"/>
      <c r="REF281" s="27"/>
      <c r="REG281" s="27"/>
      <c r="REH281" s="27"/>
      <c r="REI281" s="27"/>
      <c r="REJ281" s="27"/>
      <c r="REK281" s="27"/>
      <c r="REL281" s="27"/>
      <c r="REM281" s="27"/>
      <c r="REN281" s="27"/>
      <c r="REO281" s="27"/>
      <c r="REP281" s="27"/>
      <c r="REQ281" s="27"/>
      <c r="RER281" s="27"/>
      <c r="RES281" s="27"/>
      <c r="RET281" s="27"/>
      <c r="REU281" s="27"/>
      <c r="REV281" s="27"/>
      <c r="REW281" s="27"/>
      <c r="REX281" s="27"/>
      <c r="REY281" s="27"/>
      <c r="REZ281" s="27"/>
      <c r="RFA281" s="27"/>
      <c r="RFB281" s="27"/>
      <c r="RFC281" s="27"/>
      <c r="RFD281" s="27"/>
      <c r="RFE281" s="27"/>
      <c r="RFF281" s="27"/>
      <c r="RFG281" s="27"/>
      <c r="RFH281" s="27"/>
      <c r="RFI281" s="27"/>
      <c r="RFJ281" s="27"/>
      <c r="RFK281" s="27"/>
      <c r="RFL281" s="27"/>
      <c r="RFM281" s="27"/>
      <c r="RFN281" s="27"/>
      <c r="RFO281" s="27"/>
      <c r="RFP281" s="27"/>
      <c r="RFQ281" s="27"/>
      <c r="RFR281" s="27"/>
      <c r="RFS281" s="27"/>
      <c r="RFT281" s="27"/>
      <c r="RFU281" s="27"/>
      <c r="RFV281" s="27"/>
      <c r="RFW281" s="27"/>
      <c r="RFX281" s="27"/>
      <c r="RFY281" s="27"/>
      <c r="RFZ281" s="27"/>
      <c r="RGA281" s="27"/>
      <c r="RGB281" s="27"/>
      <c r="RGC281" s="27"/>
      <c r="RGD281" s="27"/>
      <c r="RGE281" s="27"/>
      <c r="RGF281" s="27"/>
      <c r="RGG281" s="27"/>
      <c r="RGH281" s="27"/>
      <c r="RGI281" s="27"/>
      <c r="RGJ281" s="27"/>
      <c r="RGK281" s="27"/>
      <c r="RGL281" s="27"/>
      <c r="RGM281" s="27"/>
      <c r="RGN281" s="27"/>
      <c r="RGO281" s="27"/>
      <c r="RGP281" s="27"/>
      <c r="RGQ281" s="27"/>
      <c r="RGR281" s="27"/>
      <c r="RGS281" s="27"/>
      <c r="RGT281" s="27"/>
      <c r="RGU281" s="27"/>
      <c r="RGV281" s="27"/>
      <c r="RGW281" s="27"/>
      <c r="RGX281" s="27"/>
      <c r="RGY281" s="27"/>
      <c r="RGZ281" s="27"/>
      <c r="RHA281" s="27"/>
      <c r="RHB281" s="27"/>
      <c r="RHC281" s="27"/>
      <c r="RHD281" s="27"/>
      <c r="RHE281" s="27"/>
      <c r="RHF281" s="27"/>
      <c r="RHG281" s="27"/>
      <c r="RHH281" s="27"/>
      <c r="RHI281" s="27"/>
      <c r="RHJ281" s="27"/>
      <c r="RHK281" s="27"/>
      <c r="RHL281" s="27"/>
      <c r="RHM281" s="27"/>
      <c r="RHN281" s="27"/>
      <c r="RHO281" s="27"/>
      <c r="RHP281" s="27"/>
      <c r="RHQ281" s="27"/>
      <c r="RHR281" s="27"/>
      <c r="RHS281" s="27"/>
      <c r="RHT281" s="27"/>
      <c r="RHU281" s="27"/>
      <c r="RHV281" s="27"/>
      <c r="RHW281" s="27"/>
      <c r="RHX281" s="27"/>
      <c r="RHY281" s="27"/>
      <c r="RHZ281" s="27"/>
      <c r="RIA281" s="27"/>
      <c r="RIB281" s="27"/>
      <c r="RIC281" s="27"/>
      <c r="RID281" s="27"/>
      <c r="RIE281" s="27"/>
      <c r="RIF281" s="27"/>
      <c r="RIG281" s="27"/>
      <c r="RIH281" s="27"/>
      <c r="RII281" s="27"/>
      <c r="RIJ281" s="27"/>
      <c r="RIK281" s="27"/>
      <c r="RIL281" s="27"/>
      <c r="RIM281" s="27"/>
      <c r="RIN281" s="27"/>
      <c r="RIO281" s="27"/>
      <c r="RIP281" s="27"/>
      <c r="RIQ281" s="27"/>
      <c r="RIR281" s="27"/>
      <c r="RIS281" s="27"/>
      <c r="RIT281" s="27"/>
      <c r="RIU281" s="27"/>
      <c r="RIV281" s="27"/>
      <c r="RIW281" s="27"/>
      <c r="RIX281" s="27"/>
      <c r="RIY281" s="27"/>
      <c r="RIZ281" s="27"/>
      <c r="RJA281" s="27"/>
      <c r="RJB281" s="27"/>
      <c r="RJC281" s="27"/>
      <c r="RJD281" s="27"/>
      <c r="RJE281" s="27"/>
      <c r="RJF281" s="27"/>
      <c r="RJG281" s="27"/>
      <c r="RJH281" s="27"/>
      <c r="RJI281" s="27"/>
      <c r="RJJ281" s="27"/>
      <c r="RJK281" s="27"/>
      <c r="RJL281" s="27"/>
      <c r="RJM281" s="27"/>
      <c r="RJN281" s="27"/>
      <c r="RJO281" s="27"/>
      <c r="RJP281" s="27"/>
      <c r="RJQ281" s="27"/>
      <c r="RJR281" s="27"/>
      <c r="RJS281" s="27"/>
      <c r="RJT281" s="27"/>
      <c r="RJU281" s="27"/>
      <c r="RJV281" s="27"/>
      <c r="RJW281" s="27"/>
      <c r="RJX281" s="27"/>
      <c r="RJY281" s="27"/>
      <c r="RJZ281" s="27"/>
      <c r="RKA281" s="27"/>
      <c r="RKB281" s="27"/>
      <c r="RKC281" s="27"/>
      <c r="RKD281" s="27"/>
      <c r="RKE281" s="27"/>
      <c r="RKF281" s="27"/>
      <c r="RKG281" s="27"/>
      <c r="RKH281" s="27"/>
      <c r="RKI281" s="27"/>
      <c r="RKJ281" s="27"/>
      <c r="RKK281" s="27"/>
      <c r="RKL281" s="27"/>
      <c r="RKM281" s="27"/>
      <c r="RKN281" s="27"/>
      <c r="RKO281" s="27"/>
      <c r="RKP281" s="27"/>
      <c r="RKQ281" s="27"/>
      <c r="RKR281" s="27"/>
      <c r="RKS281" s="27"/>
      <c r="RKT281" s="27"/>
      <c r="RKU281" s="27"/>
      <c r="RKV281" s="27"/>
      <c r="RKW281" s="27"/>
      <c r="RKX281" s="27"/>
      <c r="RKY281" s="27"/>
      <c r="RKZ281" s="27"/>
      <c r="RLA281" s="27"/>
      <c r="RLB281" s="27"/>
      <c r="RLC281" s="27"/>
      <c r="RLD281" s="27"/>
      <c r="RLE281" s="27"/>
      <c r="RLF281" s="27"/>
      <c r="RLG281" s="27"/>
      <c r="RLH281" s="27"/>
      <c r="RLI281" s="27"/>
      <c r="RLJ281" s="27"/>
      <c r="RLK281" s="27"/>
      <c r="RLL281" s="27"/>
      <c r="RLM281" s="27"/>
      <c r="RLN281" s="27"/>
      <c r="RLO281" s="27"/>
      <c r="RLP281" s="27"/>
      <c r="RLQ281" s="27"/>
      <c r="RLR281" s="27"/>
      <c r="RLS281" s="27"/>
      <c r="RLT281" s="27"/>
      <c r="RLU281" s="27"/>
      <c r="RLV281" s="27"/>
      <c r="RLW281" s="27"/>
      <c r="RLX281" s="27"/>
      <c r="RLY281" s="27"/>
      <c r="RLZ281" s="27"/>
      <c r="RMA281" s="27"/>
      <c r="RMB281" s="27"/>
      <c r="RMC281" s="27"/>
      <c r="RMD281" s="27"/>
      <c r="RME281" s="27"/>
      <c r="RMF281" s="27"/>
      <c r="RMG281" s="27"/>
      <c r="RMH281" s="27"/>
      <c r="RMI281" s="27"/>
      <c r="RMJ281" s="27"/>
      <c r="RMK281" s="27"/>
      <c r="RML281" s="27"/>
      <c r="RMM281" s="27"/>
      <c r="RMN281" s="27"/>
      <c r="RMO281" s="27"/>
      <c r="RMP281" s="27"/>
      <c r="RMQ281" s="27"/>
      <c r="RMR281" s="27"/>
      <c r="RMS281" s="27"/>
      <c r="RMT281" s="27"/>
      <c r="RMU281" s="27"/>
      <c r="RMV281" s="27"/>
      <c r="RMW281" s="27"/>
      <c r="RMX281" s="27"/>
      <c r="RMY281" s="27"/>
      <c r="RMZ281" s="27"/>
      <c r="RNA281" s="27"/>
      <c r="RNB281" s="27"/>
      <c r="RNC281" s="27"/>
      <c r="RND281" s="27"/>
      <c r="RNE281" s="27"/>
      <c r="RNF281" s="27"/>
      <c r="RNG281" s="27"/>
      <c r="RNH281" s="27"/>
      <c r="RNI281" s="27"/>
      <c r="RNJ281" s="27"/>
      <c r="RNK281" s="27"/>
      <c r="RNL281" s="27"/>
      <c r="RNM281" s="27"/>
      <c r="RNN281" s="27"/>
      <c r="RNO281" s="27"/>
      <c r="RNP281" s="27"/>
      <c r="RNQ281" s="27"/>
      <c r="RNR281" s="27"/>
      <c r="RNS281" s="27"/>
      <c r="RNT281" s="27"/>
      <c r="RNU281" s="27"/>
      <c r="RNV281" s="27"/>
      <c r="RNW281" s="27"/>
      <c r="RNX281" s="27"/>
      <c r="RNY281" s="27"/>
      <c r="RNZ281" s="27"/>
      <c r="ROA281" s="27"/>
      <c r="ROB281" s="27"/>
      <c r="ROC281" s="27"/>
      <c r="ROD281" s="27"/>
      <c r="ROE281" s="27"/>
      <c r="ROF281" s="27"/>
      <c r="ROG281" s="27"/>
      <c r="ROH281" s="27"/>
      <c r="ROI281" s="27"/>
      <c r="ROJ281" s="27"/>
      <c r="ROK281" s="27"/>
      <c r="ROL281" s="27"/>
      <c r="ROM281" s="27"/>
      <c r="RON281" s="27"/>
      <c r="ROO281" s="27"/>
      <c r="ROP281" s="27"/>
      <c r="ROQ281" s="27"/>
      <c r="ROR281" s="27"/>
      <c r="ROS281" s="27"/>
      <c r="ROT281" s="27"/>
      <c r="ROU281" s="27"/>
      <c r="ROV281" s="27"/>
      <c r="ROW281" s="27"/>
      <c r="ROX281" s="27"/>
      <c r="ROY281" s="27"/>
      <c r="ROZ281" s="27"/>
      <c r="RPA281" s="27"/>
      <c r="RPB281" s="27"/>
      <c r="RPC281" s="27"/>
      <c r="RPD281" s="27"/>
      <c r="RPE281" s="27"/>
      <c r="RPF281" s="27"/>
      <c r="RPG281" s="27"/>
      <c r="RPH281" s="27"/>
      <c r="RPI281" s="27"/>
      <c r="RPJ281" s="27"/>
      <c r="RPK281" s="27"/>
      <c r="RPL281" s="27"/>
      <c r="RPM281" s="27"/>
      <c r="RPN281" s="27"/>
      <c r="RPO281" s="27"/>
      <c r="RPP281" s="27"/>
      <c r="RPQ281" s="27"/>
      <c r="RPR281" s="27"/>
      <c r="RPS281" s="27"/>
      <c r="RPT281" s="27"/>
      <c r="RPU281" s="27"/>
      <c r="RPV281" s="27"/>
      <c r="RPW281" s="27"/>
      <c r="RPX281" s="27"/>
      <c r="RPY281" s="27"/>
      <c r="RPZ281" s="27"/>
      <c r="RQA281" s="27"/>
      <c r="RQB281" s="27"/>
      <c r="RQC281" s="27"/>
      <c r="RQD281" s="27"/>
      <c r="RQE281" s="27"/>
      <c r="RQF281" s="27"/>
      <c r="RQG281" s="27"/>
      <c r="RQH281" s="27"/>
      <c r="RQI281" s="27"/>
      <c r="RQJ281" s="27"/>
      <c r="RQK281" s="27"/>
      <c r="RQL281" s="27"/>
      <c r="RQM281" s="27"/>
      <c r="RQN281" s="27"/>
      <c r="RQO281" s="27"/>
      <c r="RQP281" s="27"/>
      <c r="RQQ281" s="27"/>
      <c r="RQR281" s="27"/>
      <c r="RQS281" s="27"/>
      <c r="RQT281" s="27"/>
      <c r="RQU281" s="27"/>
      <c r="RQV281" s="27"/>
      <c r="RQW281" s="27"/>
      <c r="RQX281" s="27"/>
      <c r="RQY281" s="27"/>
      <c r="RQZ281" s="27"/>
      <c r="RRA281" s="27"/>
      <c r="RRB281" s="27"/>
      <c r="RRC281" s="27"/>
      <c r="RRD281" s="27"/>
      <c r="RRE281" s="27"/>
      <c r="RRF281" s="27"/>
      <c r="RRG281" s="27"/>
      <c r="RRH281" s="27"/>
      <c r="RRI281" s="27"/>
      <c r="RRJ281" s="27"/>
      <c r="RRK281" s="27"/>
      <c r="RRL281" s="27"/>
      <c r="RRM281" s="27"/>
      <c r="RRN281" s="27"/>
      <c r="RRO281" s="27"/>
      <c r="RRP281" s="27"/>
      <c r="RRQ281" s="27"/>
      <c r="RRR281" s="27"/>
      <c r="RRS281" s="27"/>
      <c r="RRT281" s="27"/>
      <c r="RRU281" s="27"/>
      <c r="RRV281" s="27"/>
      <c r="RRW281" s="27"/>
      <c r="RRX281" s="27"/>
      <c r="RRY281" s="27"/>
      <c r="RRZ281" s="27"/>
      <c r="RSA281" s="27"/>
      <c r="RSB281" s="27"/>
      <c r="RSC281" s="27"/>
      <c r="RSD281" s="27"/>
      <c r="RSE281" s="27"/>
      <c r="RSF281" s="27"/>
      <c r="RSG281" s="27"/>
      <c r="RSH281" s="27"/>
      <c r="RSI281" s="27"/>
      <c r="RSJ281" s="27"/>
      <c r="RSK281" s="27"/>
      <c r="RSL281" s="27"/>
      <c r="RSM281" s="27"/>
      <c r="RSN281" s="27"/>
      <c r="RSO281" s="27"/>
      <c r="RSP281" s="27"/>
      <c r="RSQ281" s="27"/>
      <c r="RSR281" s="27"/>
      <c r="RSS281" s="27"/>
      <c r="RST281" s="27"/>
      <c r="RSU281" s="27"/>
      <c r="RSV281" s="27"/>
      <c r="RSW281" s="27"/>
      <c r="RSX281" s="27"/>
      <c r="RSY281" s="27"/>
      <c r="RSZ281" s="27"/>
      <c r="RTA281" s="27"/>
      <c r="RTB281" s="27"/>
      <c r="RTC281" s="27"/>
      <c r="RTD281" s="27"/>
      <c r="RTE281" s="27"/>
      <c r="RTF281" s="27"/>
      <c r="RTG281" s="27"/>
      <c r="RTH281" s="27"/>
      <c r="RTI281" s="27"/>
      <c r="RTJ281" s="27"/>
      <c r="RTK281" s="27"/>
      <c r="RTL281" s="27"/>
      <c r="RTM281" s="27"/>
      <c r="RTN281" s="27"/>
      <c r="RTO281" s="27"/>
      <c r="RTP281" s="27"/>
      <c r="RTQ281" s="27"/>
      <c r="RTR281" s="27"/>
      <c r="RTS281" s="27"/>
      <c r="RTT281" s="27"/>
      <c r="RTU281" s="27"/>
      <c r="RTV281" s="27"/>
      <c r="RTW281" s="27"/>
      <c r="RTX281" s="27"/>
      <c r="RTY281" s="27"/>
      <c r="RTZ281" s="27"/>
      <c r="RUA281" s="27"/>
      <c r="RUB281" s="27"/>
      <c r="RUC281" s="27"/>
      <c r="RUD281" s="27"/>
      <c r="RUE281" s="27"/>
      <c r="RUF281" s="27"/>
      <c r="RUG281" s="27"/>
      <c r="RUH281" s="27"/>
      <c r="RUI281" s="27"/>
      <c r="RUJ281" s="27"/>
      <c r="RUK281" s="27"/>
      <c r="RUL281" s="27"/>
      <c r="RUM281" s="27"/>
      <c r="RUN281" s="27"/>
      <c r="RUO281" s="27"/>
      <c r="RUP281" s="27"/>
      <c r="RUQ281" s="27"/>
      <c r="RUR281" s="27"/>
      <c r="RUS281" s="27"/>
      <c r="RUT281" s="27"/>
      <c r="RUU281" s="27"/>
      <c r="RUV281" s="27"/>
      <c r="RUW281" s="27"/>
      <c r="RUX281" s="27"/>
      <c r="RUY281" s="27"/>
      <c r="RUZ281" s="27"/>
      <c r="RVA281" s="27"/>
      <c r="RVB281" s="27"/>
      <c r="RVC281" s="27"/>
      <c r="RVD281" s="27"/>
      <c r="RVE281" s="27"/>
      <c r="RVF281" s="27"/>
      <c r="RVG281" s="27"/>
      <c r="RVH281" s="27"/>
      <c r="RVI281" s="27"/>
      <c r="RVJ281" s="27"/>
      <c r="RVK281" s="27"/>
      <c r="RVL281" s="27"/>
      <c r="RVM281" s="27"/>
      <c r="RVN281" s="27"/>
      <c r="RVO281" s="27"/>
      <c r="RVP281" s="27"/>
      <c r="RVQ281" s="27"/>
      <c r="RVR281" s="27"/>
      <c r="RVS281" s="27"/>
      <c r="RVT281" s="27"/>
      <c r="RVU281" s="27"/>
      <c r="RVV281" s="27"/>
      <c r="RVW281" s="27"/>
      <c r="RVX281" s="27"/>
      <c r="RVY281" s="27"/>
      <c r="RVZ281" s="27"/>
      <c r="RWA281" s="27"/>
      <c r="RWB281" s="27"/>
      <c r="RWC281" s="27"/>
      <c r="RWD281" s="27"/>
      <c r="RWE281" s="27"/>
      <c r="RWF281" s="27"/>
      <c r="RWG281" s="27"/>
      <c r="RWH281" s="27"/>
      <c r="RWI281" s="27"/>
      <c r="RWJ281" s="27"/>
      <c r="RWK281" s="27"/>
      <c r="RWL281" s="27"/>
      <c r="RWM281" s="27"/>
      <c r="RWN281" s="27"/>
      <c r="RWO281" s="27"/>
      <c r="RWP281" s="27"/>
      <c r="RWQ281" s="27"/>
      <c r="RWR281" s="27"/>
      <c r="RWS281" s="27"/>
      <c r="RWT281" s="27"/>
      <c r="RWU281" s="27"/>
      <c r="RWV281" s="27"/>
      <c r="RWW281" s="27"/>
      <c r="RWX281" s="27"/>
      <c r="RWY281" s="27"/>
      <c r="RWZ281" s="27"/>
      <c r="RXA281" s="27"/>
      <c r="RXB281" s="27"/>
      <c r="RXC281" s="27"/>
      <c r="RXD281" s="27"/>
      <c r="RXE281" s="27"/>
      <c r="RXF281" s="27"/>
      <c r="RXG281" s="27"/>
      <c r="RXH281" s="27"/>
      <c r="RXI281" s="27"/>
      <c r="RXJ281" s="27"/>
      <c r="RXK281" s="27"/>
      <c r="RXL281" s="27"/>
      <c r="RXM281" s="27"/>
      <c r="RXN281" s="27"/>
      <c r="RXO281" s="27"/>
      <c r="RXP281" s="27"/>
      <c r="RXQ281" s="27"/>
      <c r="RXR281" s="27"/>
      <c r="RXS281" s="27"/>
      <c r="RXT281" s="27"/>
      <c r="RXU281" s="27"/>
      <c r="RXV281" s="27"/>
      <c r="RXW281" s="27"/>
      <c r="RXX281" s="27"/>
      <c r="RXY281" s="27"/>
      <c r="RXZ281" s="27"/>
      <c r="RYA281" s="27"/>
      <c r="RYB281" s="27"/>
      <c r="RYC281" s="27"/>
      <c r="RYD281" s="27"/>
      <c r="RYE281" s="27"/>
      <c r="RYF281" s="27"/>
      <c r="RYG281" s="27"/>
      <c r="RYH281" s="27"/>
      <c r="RYI281" s="27"/>
      <c r="RYJ281" s="27"/>
      <c r="RYK281" s="27"/>
      <c r="RYL281" s="27"/>
      <c r="RYM281" s="27"/>
      <c r="RYN281" s="27"/>
      <c r="RYO281" s="27"/>
      <c r="RYP281" s="27"/>
      <c r="RYQ281" s="27"/>
      <c r="RYR281" s="27"/>
      <c r="RYS281" s="27"/>
      <c r="RYT281" s="27"/>
      <c r="RYU281" s="27"/>
      <c r="RYV281" s="27"/>
      <c r="RYW281" s="27"/>
      <c r="RYX281" s="27"/>
      <c r="RYY281" s="27"/>
      <c r="RYZ281" s="27"/>
      <c r="RZA281" s="27"/>
      <c r="RZB281" s="27"/>
      <c r="RZC281" s="27"/>
      <c r="RZD281" s="27"/>
      <c r="RZE281" s="27"/>
      <c r="RZF281" s="27"/>
      <c r="RZG281" s="27"/>
      <c r="RZH281" s="27"/>
      <c r="RZI281" s="27"/>
      <c r="RZJ281" s="27"/>
      <c r="RZK281" s="27"/>
      <c r="RZL281" s="27"/>
      <c r="RZM281" s="27"/>
      <c r="RZN281" s="27"/>
      <c r="RZO281" s="27"/>
      <c r="RZP281" s="27"/>
      <c r="RZQ281" s="27"/>
      <c r="RZR281" s="27"/>
      <c r="RZS281" s="27"/>
      <c r="RZT281" s="27"/>
      <c r="RZU281" s="27"/>
      <c r="RZV281" s="27"/>
      <c r="RZW281" s="27"/>
      <c r="RZX281" s="27"/>
      <c r="RZY281" s="27"/>
      <c r="RZZ281" s="27"/>
      <c r="SAA281" s="27"/>
      <c r="SAB281" s="27"/>
      <c r="SAC281" s="27"/>
      <c r="SAD281" s="27"/>
      <c r="SAE281" s="27"/>
      <c r="SAF281" s="27"/>
      <c r="SAG281" s="27"/>
      <c r="SAH281" s="27"/>
      <c r="SAI281" s="27"/>
      <c r="SAJ281" s="27"/>
      <c r="SAK281" s="27"/>
      <c r="SAL281" s="27"/>
      <c r="SAM281" s="27"/>
      <c r="SAN281" s="27"/>
      <c r="SAO281" s="27"/>
      <c r="SAP281" s="27"/>
      <c r="SAQ281" s="27"/>
      <c r="SAR281" s="27"/>
      <c r="SAS281" s="27"/>
      <c r="SAT281" s="27"/>
      <c r="SAU281" s="27"/>
      <c r="SAV281" s="27"/>
      <c r="SAW281" s="27"/>
      <c r="SAX281" s="27"/>
      <c r="SAY281" s="27"/>
      <c r="SAZ281" s="27"/>
      <c r="SBA281" s="27"/>
      <c r="SBB281" s="27"/>
      <c r="SBC281" s="27"/>
      <c r="SBD281" s="27"/>
      <c r="SBE281" s="27"/>
      <c r="SBF281" s="27"/>
      <c r="SBG281" s="27"/>
      <c r="SBH281" s="27"/>
      <c r="SBI281" s="27"/>
      <c r="SBJ281" s="27"/>
      <c r="SBK281" s="27"/>
      <c r="SBL281" s="27"/>
      <c r="SBM281" s="27"/>
      <c r="SBN281" s="27"/>
      <c r="SBO281" s="27"/>
      <c r="SBP281" s="27"/>
      <c r="SBQ281" s="27"/>
      <c r="SBR281" s="27"/>
      <c r="SBS281" s="27"/>
      <c r="SBT281" s="27"/>
      <c r="SBU281" s="27"/>
      <c r="SBV281" s="27"/>
      <c r="SBW281" s="27"/>
      <c r="SBX281" s="27"/>
      <c r="SBY281" s="27"/>
      <c r="SBZ281" s="27"/>
      <c r="SCA281" s="27"/>
      <c r="SCB281" s="27"/>
      <c r="SCC281" s="27"/>
      <c r="SCD281" s="27"/>
      <c r="SCE281" s="27"/>
      <c r="SCF281" s="27"/>
      <c r="SCG281" s="27"/>
      <c r="SCH281" s="27"/>
      <c r="SCI281" s="27"/>
      <c r="SCJ281" s="27"/>
      <c r="SCK281" s="27"/>
      <c r="SCL281" s="27"/>
      <c r="SCM281" s="27"/>
      <c r="SCN281" s="27"/>
      <c r="SCO281" s="27"/>
      <c r="SCP281" s="27"/>
      <c r="SCQ281" s="27"/>
      <c r="SCR281" s="27"/>
      <c r="SCS281" s="27"/>
      <c r="SCT281" s="27"/>
      <c r="SCU281" s="27"/>
      <c r="SCV281" s="27"/>
      <c r="SCW281" s="27"/>
      <c r="SCX281" s="27"/>
      <c r="SCY281" s="27"/>
      <c r="SCZ281" s="27"/>
      <c r="SDA281" s="27"/>
      <c r="SDB281" s="27"/>
      <c r="SDC281" s="27"/>
      <c r="SDD281" s="27"/>
      <c r="SDE281" s="27"/>
      <c r="SDF281" s="27"/>
      <c r="SDG281" s="27"/>
      <c r="SDH281" s="27"/>
      <c r="SDI281" s="27"/>
      <c r="SDJ281" s="27"/>
      <c r="SDK281" s="27"/>
      <c r="SDL281" s="27"/>
      <c r="SDM281" s="27"/>
      <c r="SDN281" s="27"/>
      <c r="SDO281" s="27"/>
      <c r="SDP281" s="27"/>
      <c r="SDQ281" s="27"/>
      <c r="SDR281" s="27"/>
      <c r="SDS281" s="27"/>
      <c r="SDT281" s="27"/>
      <c r="SDU281" s="27"/>
      <c r="SDV281" s="27"/>
      <c r="SDW281" s="27"/>
      <c r="SDX281" s="27"/>
      <c r="SDY281" s="27"/>
      <c r="SDZ281" s="27"/>
      <c r="SEA281" s="27"/>
      <c r="SEB281" s="27"/>
      <c r="SEC281" s="27"/>
      <c r="SED281" s="27"/>
      <c r="SEE281" s="27"/>
      <c r="SEF281" s="27"/>
      <c r="SEG281" s="27"/>
      <c r="SEH281" s="27"/>
      <c r="SEI281" s="27"/>
      <c r="SEJ281" s="27"/>
      <c r="SEK281" s="27"/>
      <c r="SEL281" s="27"/>
      <c r="SEM281" s="27"/>
      <c r="SEN281" s="27"/>
      <c r="SEO281" s="27"/>
      <c r="SEP281" s="27"/>
      <c r="SEQ281" s="27"/>
      <c r="SER281" s="27"/>
      <c r="SES281" s="27"/>
      <c r="SET281" s="27"/>
      <c r="SEU281" s="27"/>
      <c r="SEV281" s="27"/>
      <c r="SEW281" s="27"/>
      <c r="SEX281" s="27"/>
      <c r="SEY281" s="27"/>
      <c r="SEZ281" s="27"/>
      <c r="SFA281" s="27"/>
      <c r="SFB281" s="27"/>
      <c r="SFC281" s="27"/>
      <c r="SFD281" s="27"/>
      <c r="SFE281" s="27"/>
      <c r="SFF281" s="27"/>
      <c r="SFG281" s="27"/>
      <c r="SFH281" s="27"/>
      <c r="SFI281" s="27"/>
      <c r="SFJ281" s="27"/>
      <c r="SFK281" s="27"/>
      <c r="SFL281" s="27"/>
      <c r="SFM281" s="27"/>
      <c r="SFN281" s="27"/>
      <c r="SFO281" s="27"/>
      <c r="SFP281" s="27"/>
      <c r="SFQ281" s="27"/>
      <c r="SFR281" s="27"/>
      <c r="SFS281" s="27"/>
      <c r="SFT281" s="27"/>
      <c r="SFU281" s="27"/>
      <c r="SFV281" s="27"/>
      <c r="SFW281" s="27"/>
      <c r="SFX281" s="27"/>
      <c r="SFY281" s="27"/>
      <c r="SFZ281" s="27"/>
      <c r="SGA281" s="27"/>
      <c r="SGB281" s="27"/>
      <c r="SGC281" s="27"/>
      <c r="SGD281" s="27"/>
      <c r="SGE281" s="27"/>
      <c r="SGF281" s="27"/>
      <c r="SGG281" s="27"/>
      <c r="SGH281" s="27"/>
      <c r="SGI281" s="27"/>
      <c r="SGJ281" s="27"/>
      <c r="SGK281" s="27"/>
      <c r="SGL281" s="27"/>
      <c r="SGM281" s="27"/>
      <c r="SGN281" s="27"/>
      <c r="SGO281" s="27"/>
      <c r="SGP281" s="27"/>
      <c r="SGQ281" s="27"/>
      <c r="SGR281" s="27"/>
      <c r="SGS281" s="27"/>
      <c r="SGT281" s="27"/>
      <c r="SGU281" s="27"/>
      <c r="SGV281" s="27"/>
      <c r="SGW281" s="27"/>
      <c r="SGX281" s="27"/>
      <c r="SGY281" s="27"/>
      <c r="SGZ281" s="27"/>
      <c r="SHA281" s="27"/>
      <c r="SHB281" s="27"/>
      <c r="SHC281" s="27"/>
      <c r="SHD281" s="27"/>
      <c r="SHE281" s="27"/>
      <c r="SHF281" s="27"/>
      <c r="SHG281" s="27"/>
      <c r="SHH281" s="27"/>
      <c r="SHI281" s="27"/>
      <c r="SHJ281" s="27"/>
      <c r="SHK281" s="27"/>
      <c r="SHL281" s="27"/>
      <c r="SHM281" s="27"/>
      <c r="SHN281" s="27"/>
      <c r="SHO281" s="27"/>
      <c r="SHP281" s="27"/>
      <c r="SHQ281" s="27"/>
      <c r="SHR281" s="27"/>
      <c r="SHS281" s="27"/>
      <c r="SHT281" s="27"/>
      <c r="SHU281" s="27"/>
      <c r="SHV281" s="27"/>
      <c r="SHW281" s="27"/>
      <c r="SHX281" s="27"/>
      <c r="SHY281" s="27"/>
      <c r="SHZ281" s="27"/>
      <c r="SIA281" s="27"/>
      <c r="SIB281" s="27"/>
      <c r="SIC281" s="27"/>
      <c r="SID281" s="27"/>
      <c r="SIE281" s="27"/>
      <c r="SIF281" s="27"/>
      <c r="SIG281" s="27"/>
      <c r="SIH281" s="27"/>
      <c r="SII281" s="27"/>
      <c r="SIJ281" s="27"/>
      <c r="SIK281" s="27"/>
      <c r="SIL281" s="27"/>
      <c r="SIM281" s="27"/>
      <c r="SIN281" s="27"/>
      <c r="SIO281" s="27"/>
      <c r="SIP281" s="27"/>
      <c r="SIQ281" s="27"/>
      <c r="SIR281" s="27"/>
      <c r="SIS281" s="27"/>
      <c r="SIT281" s="27"/>
      <c r="SIU281" s="27"/>
      <c r="SIV281" s="27"/>
      <c r="SIW281" s="27"/>
      <c r="SIX281" s="27"/>
      <c r="SIY281" s="27"/>
      <c r="SIZ281" s="27"/>
      <c r="SJA281" s="27"/>
      <c r="SJB281" s="27"/>
      <c r="SJC281" s="27"/>
      <c r="SJD281" s="27"/>
      <c r="SJE281" s="27"/>
      <c r="SJF281" s="27"/>
      <c r="SJG281" s="27"/>
      <c r="SJH281" s="27"/>
      <c r="SJI281" s="27"/>
      <c r="SJJ281" s="27"/>
      <c r="SJK281" s="27"/>
      <c r="SJL281" s="27"/>
      <c r="SJM281" s="27"/>
      <c r="SJN281" s="27"/>
      <c r="SJO281" s="27"/>
      <c r="SJP281" s="27"/>
      <c r="SJQ281" s="27"/>
      <c r="SJR281" s="27"/>
      <c r="SJS281" s="27"/>
      <c r="SJT281" s="27"/>
      <c r="SJU281" s="27"/>
      <c r="SJV281" s="27"/>
      <c r="SJW281" s="27"/>
      <c r="SJX281" s="27"/>
      <c r="SJY281" s="27"/>
      <c r="SJZ281" s="27"/>
      <c r="SKA281" s="27"/>
      <c r="SKB281" s="27"/>
      <c r="SKC281" s="27"/>
      <c r="SKD281" s="27"/>
      <c r="SKE281" s="27"/>
      <c r="SKF281" s="27"/>
      <c r="SKG281" s="27"/>
      <c r="SKH281" s="27"/>
      <c r="SKI281" s="27"/>
      <c r="SKJ281" s="27"/>
      <c r="SKK281" s="27"/>
      <c r="SKL281" s="27"/>
      <c r="SKM281" s="27"/>
      <c r="SKN281" s="27"/>
      <c r="SKO281" s="27"/>
      <c r="SKP281" s="27"/>
      <c r="SKQ281" s="27"/>
      <c r="SKR281" s="27"/>
      <c r="SKS281" s="27"/>
      <c r="SKT281" s="27"/>
      <c r="SKU281" s="27"/>
      <c r="SKV281" s="27"/>
      <c r="SKW281" s="27"/>
      <c r="SKX281" s="27"/>
      <c r="SKY281" s="27"/>
      <c r="SKZ281" s="27"/>
      <c r="SLA281" s="27"/>
      <c r="SLB281" s="27"/>
      <c r="SLC281" s="27"/>
      <c r="SLD281" s="27"/>
      <c r="SLE281" s="27"/>
      <c r="SLF281" s="27"/>
      <c r="SLG281" s="27"/>
      <c r="SLH281" s="27"/>
      <c r="SLI281" s="27"/>
      <c r="SLJ281" s="27"/>
      <c r="SLK281" s="27"/>
      <c r="SLL281" s="27"/>
      <c r="SLM281" s="27"/>
      <c r="SLN281" s="27"/>
      <c r="SLO281" s="27"/>
      <c r="SLP281" s="27"/>
      <c r="SLQ281" s="27"/>
      <c r="SLR281" s="27"/>
      <c r="SLS281" s="27"/>
      <c r="SLT281" s="27"/>
      <c r="SLU281" s="27"/>
      <c r="SLV281" s="27"/>
      <c r="SLW281" s="27"/>
      <c r="SLX281" s="27"/>
      <c r="SLY281" s="27"/>
      <c r="SLZ281" s="27"/>
      <c r="SMA281" s="27"/>
      <c r="SMB281" s="27"/>
      <c r="SMC281" s="27"/>
      <c r="SMD281" s="27"/>
      <c r="SME281" s="27"/>
      <c r="SMF281" s="27"/>
      <c r="SMG281" s="27"/>
      <c r="SMH281" s="27"/>
      <c r="SMI281" s="27"/>
      <c r="SMJ281" s="27"/>
      <c r="SMK281" s="27"/>
      <c r="SML281" s="27"/>
      <c r="SMM281" s="27"/>
      <c r="SMN281" s="27"/>
      <c r="SMO281" s="27"/>
      <c r="SMP281" s="27"/>
      <c r="SMQ281" s="27"/>
      <c r="SMR281" s="27"/>
      <c r="SMS281" s="27"/>
      <c r="SMT281" s="27"/>
      <c r="SMU281" s="27"/>
      <c r="SMV281" s="27"/>
      <c r="SMW281" s="27"/>
      <c r="SMX281" s="27"/>
      <c r="SMY281" s="27"/>
      <c r="SMZ281" s="27"/>
      <c r="SNA281" s="27"/>
      <c r="SNB281" s="27"/>
      <c r="SNC281" s="27"/>
      <c r="SND281" s="27"/>
      <c r="SNE281" s="27"/>
      <c r="SNF281" s="27"/>
      <c r="SNG281" s="27"/>
      <c r="SNH281" s="27"/>
      <c r="SNI281" s="27"/>
      <c r="SNJ281" s="27"/>
      <c r="SNK281" s="27"/>
      <c r="SNL281" s="27"/>
      <c r="SNM281" s="27"/>
      <c r="SNN281" s="27"/>
      <c r="SNO281" s="27"/>
      <c r="SNP281" s="27"/>
      <c r="SNQ281" s="27"/>
      <c r="SNR281" s="27"/>
      <c r="SNS281" s="27"/>
      <c r="SNT281" s="27"/>
      <c r="SNU281" s="27"/>
      <c r="SNV281" s="27"/>
      <c r="SNW281" s="27"/>
      <c r="SNX281" s="27"/>
      <c r="SNY281" s="27"/>
      <c r="SNZ281" s="27"/>
      <c r="SOA281" s="27"/>
      <c r="SOB281" s="27"/>
      <c r="SOC281" s="27"/>
      <c r="SOD281" s="27"/>
      <c r="SOE281" s="27"/>
      <c r="SOF281" s="27"/>
      <c r="SOG281" s="27"/>
      <c r="SOH281" s="27"/>
      <c r="SOI281" s="27"/>
      <c r="SOJ281" s="27"/>
      <c r="SOK281" s="27"/>
      <c r="SOL281" s="27"/>
      <c r="SOM281" s="27"/>
      <c r="SON281" s="27"/>
      <c r="SOO281" s="27"/>
      <c r="SOP281" s="27"/>
      <c r="SOQ281" s="27"/>
      <c r="SOR281" s="27"/>
      <c r="SOS281" s="27"/>
      <c r="SOT281" s="27"/>
      <c r="SOU281" s="27"/>
      <c r="SOV281" s="27"/>
      <c r="SOW281" s="27"/>
      <c r="SOX281" s="27"/>
      <c r="SOY281" s="27"/>
      <c r="SOZ281" s="27"/>
      <c r="SPA281" s="27"/>
      <c r="SPB281" s="27"/>
      <c r="SPC281" s="27"/>
      <c r="SPD281" s="27"/>
      <c r="SPE281" s="27"/>
      <c r="SPF281" s="27"/>
      <c r="SPG281" s="27"/>
      <c r="SPH281" s="27"/>
      <c r="SPI281" s="27"/>
      <c r="SPJ281" s="27"/>
      <c r="SPK281" s="27"/>
      <c r="SPL281" s="27"/>
      <c r="SPM281" s="27"/>
      <c r="SPN281" s="27"/>
      <c r="SPO281" s="27"/>
      <c r="SPP281" s="27"/>
      <c r="SPQ281" s="27"/>
      <c r="SPR281" s="27"/>
      <c r="SPS281" s="27"/>
      <c r="SPT281" s="27"/>
      <c r="SPU281" s="27"/>
      <c r="SPV281" s="27"/>
      <c r="SPW281" s="27"/>
      <c r="SPX281" s="27"/>
      <c r="SPY281" s="27"/>
      <c r="SPZ281" s="27"/>
      <c r="SQA281" s="27"/>
      <c r="SQB281" s="27"/>
      <c r="SQC281" s="27"/>
      <c r="SQD281" s="27"/>
      <c r="SQE281" s="27"/>
      <c r="SQF281" s="27"/>
      <c r="SQG281" s="27"/>
      <c r="SQH281" s="27"/>
      <c r="SQI281" s="27"/>
      <c r="SQJ281" s="27"/>
      <c r="SQK281" s="27"/>
      <c r="SQL281" s="27"/>
      <c r="SQM281" s="27"/>
      <c r="SQN281" s="27"/>
      <c r="SQO281" s="27"/>
      <c r="SQP281" s="27"/>
      <c r="SQQ281" s="27"/>
      <c r="SQR281" s="27"/>
      <c r="SQS281" s="27"/>
      <c r="SQT281" s="27"/>
      <c r="SQU281" s="27"/>
      <c r="SQV281" s="27"/>
      <c r="SQW281" s="27"/>
      <c r="SQX281" s="27"/>
      <c r="SQY281" s="27"/>
      <c r="SQZ281" s="27"/>
      <c r="SRA281" s="27"/>
      <c r="SRB281" s="27"/>
      <c r="SRC281" s="27"/>
      <c r="SRD281" s="27"/>
      <c r="SRE281" s="27"/>
      <c r="SRF281" s="27"/>
      <c r="SRG281" s="27"/>
      <c r="SRH281" s="27"/>
      <c r="SRI281" s="27"/>
      <c r="SRJ281" s="27"/>
      <c r="SRK281" s="27"/>
      <c r="SRL281" s="27"/>
      <c r="SRM281" s="27"/>
      <c r="SRN281" s="27"/>
      <c r="SRO281" s="27"/>
      <c r="SRP281" s="27"/>
      <c r="SRQ281" s="27"/>
      <c r="SRR281" s="27"/>
      <c r="SRS281" s="27"/>
      <c r="SRT281" s="27"/>
      <c r="SRU281" s="27"/>
      <c r="SRV281" s="27"/>
      <c r="SRW281" s="27"/>
      <c r="SRX281" s="27"/>
      <c r="SRY281" s="27"/>
      <c r="SRZ281" s="27"/>
      <c r="SSA281" s="27"/>
      <c r="SSB281" s="27"/>
      <c r="SSC281" s="27"/>
      <c r="SSD281" s="27"/>
      <c r="SSE281" s="27"/>
      <c r="SSF281" s="27"/>
      <c r="SSG281" s="27"/>
      <c r="SSH281" s="27"/>
      <c r="SSI281" s="27"/>
      <c r="SSJ281" s="27"/>
      <c r="SSK281" s="27"/>
      <c r="SSL281" s="27"/>
      <c r="SSM281" s="27"/>
      <c r="SSN281" s="27"/>
      <c r="SSO281" s="27"/>
      <c r="SSP281" s="27"/>
      <c r="SSQ281" s="27"/>
      <c r="SSR281" s="27"/>
      <c r="SSS281" s="27"/>
      <c r="SST281" s="27"/>
      <c r="SSU281" s="27"/>
      <c r="SSV281" s="27"/>
      <c r="SSW281" s="27"/>
      <c r="SSX281" s="27"/>
      <c r="SSY281" s="27"/>
      <c r="SSZ281" s="27"/>
      <c r="STA281" s="27"/>
      <c r="STB281" s="27"/>
      <c r="STC281" s="27"/>
      <c r="STD281" s="27"/>
      <c r="STE281" s="27"/>
      <c r="STF281" s="27"/>
      <c r="STG281" s="27"/>
      <c r="STH281" s="27"/>
      <c r="STI281" s="27"/>
      <c r="STJ281" s="27"/>
      <c r="STK281" s="27"/>
      <c r="STL281" s="27"/>
      <c r="STM281" s="27"/>
      <c r="STN281" s="27"/>
      <c r="STO281" s="27"/>
      <c r="STP281" s="27"/>
      <c r="STQ281" s="27"/>
      <c r="STR281" s="27"/>
      <c r="STS281" s="27"/>
      <c r="STT281" s="27"/>
      <c r="STU281" s="27"/>
      <c r="STV281" s="27"/>
      <c r="STW281" s="27"/>
      <c r="STX281" s="27"/>
      <c r="STY281" s="27"/>
      <c r="STZ281" s="27"/>
      <c r="SUA281" s="27"/>
      <c r="SUB281" s="27"/>
      <c r="SUC281" s="27"/>
      <c r="SUD281" s="27"/>
      <c r="SUE281" s="27"/>
      <c r="SUF281" s="27"/>
      <c r="SUG281" s="27"/>
      <c r="SUH281" s="27"/>
      <c r="SUI281" s="27"/>
      <c r="SUJ281" s="27"/>
      <c r="SUK281" s="27"/>
      <c r="SUL281" s="27"/>
      <c r="SUM281" s="27"/>
      <c r="SUN281" s="27"/>
      <c r="SUO281" s="27"/>
      <c r="SUP281" s="27"/>
      <c r="SUQ281" s="27"/>
      <c r="SUR281" s="27"/>
      <c r="SUS281" s="27"/>
      <c r="SUT281" s="27"/>
      <c r="SUU281" s="27"/>
      <c r="SUV281" s="27"/>
      <c r="SUW281" s="27"/>
      <c r="SUX281" s="27"/>
      <c r="SUY281" s="27"/>
      <c r="SUZ281" s="27"/>
      <c r="SVA281" s="27"/>
      <c r="SVB281" s="27"/>
      <c r="SVC281" s="27"/>
      <c r="SVD281" s="27"/>
      <c r="SVE281" s="27"/>
      <c r="SVF281" s="27"/>
      <c r="SVG281" s="27"/>
      <c r="SVH281" s="27"/>
      <c r="SVI281" s="27"/>
      <c r="SVJ281" s="27"/>
      <c r="SVK281" s="27"/>
      <c r="SVL281" s="27"/>
      <c r="SVM281" s="27"/>
      <c r="SVN281" s="27"/>
      <c r="SVO281" s="27"/>
      <c r="SVP281" s="27"/>
      <c r="SVQ281" s="27"/>
      <c r="SVR281" s="27"/>
      <c r="SVS281" s="27"/>
      <c r="SVT281" s="27"/>
      <c r="SVU281" s="27"/>
      <c r="SVV281" s="27"/>
      <c r="SVW281" s="27"/>
      <c r="SVX281" s="27"/>
      <c r="SVY281" s="27"/>
      <c r="SVZ281" s="27"/>
      <c r="SWA281" s="27"/>
      <c r="SWB281" s="27"/>
      <c r="SWC281" s="27"/>
      <c r="SWD281" s="27"/>
      <c r="SWE281" s="27"/>
      <c r="SWF281" s="27"/>
      <c r="SWG281" s="27"/>
      <c r="SWH281" s="27"/>
      <c r="SWI281" s="27"/>
      <c r="SWJ281" s="27"/>
      <c r="SWK281" s="27"/>
      <c r="SWL281" s="27"/>
      <c r="SWM281" s="27"/>
      <c r="SWN281" s="27"/>
      <c r="SWO281" s="27"/>
      <c r="SWP281" s="27"/>
      <c r="SWQ281" s="27"/>
      <c r="SWR281" s="27"/>
      <c r="SWS281" s="27"/>
      <c r="SWT281" s="27"/>
      <c r="SWU281" s="27"/>
      <c r="SWV281" s="27"/>
      <c r="SWW281" s="27"/>
      <c r="SWX281" s="27"/>
      <c r="SWY281" s="27"/>
      <c r="SWZ281" s="27"/>
      <c r="SXA281" s="27"/>
      <c r="SXB281" s="27"/>
      <c r="SXC281" s="27"/>
      <c r="SXD281" s="27"/>
      <c r="SXE281" s="27"/>
      <c r="SXF281" s="27"/>
      <c r="SXG281" s="27"/>
      <c r="SXH281" s="27"/>
      <c r="SXI281" s="27"/>
      <c r="SXJ281" s="27"/>
      <c r="SXK281" s="27"/>
      <c r="SXL281" s="27"/>
      <c r="SXM281" s="27"/>
      <c r="SXN281" s="27"/>
      <c r="SXO281" s="27"/>
      <c r="SXP281" s="27"/>
      <c r="SXQ281" s="27"/>
      <c r="SXR281" s="27"/>
      <c r="SXS281" s="27"/>
      <c r="SXT281" s="27"/>
      <c r="SXU281" s="27"/>
      <c r="SXV281" s="27"/>
      <c r="SXW281" s="27"/>
      <c r="SXX281" s="27"/>
      <c r="SXY281" s="27"/>
      <c r="SXZ281" s="27"/>
      <c r="SYA281" s="27"/>
      <c r="SYB281" s="27"/>
      <c r="SYC281" s="27"/>
      <c r="SYD281" s="27"/>
      <c r="SYE281" s="27"/>
      <c r="SYF281" s="27"/>
      <c r="SYG281" s="27"/>
      <c r="SYH281" s="27"/>
      <c r="SYI281" s="27"/>
      <c r="SYJ281" s="27"/>
      <c r="SYK281" s="27"/>
      <c r="SYL281" s="27"/>
      <c r="SYM281" s="27"/>
      <c r="SYN281" s="27"/>
      <c r="SYO281" s="27"/>
      <c r="SYP281" s="27"/>
      <c r="SYQ281" s="27"/>
      <c r="SYR281" s="27"/>
      <c r="SYS281" s="27"/>
      <c r="SYT281" s="27"/>
      <c r="SYU281" s="27"/>
      <c r="SYV281" s="27"/>
      <c r="SYW281" s="27"/>
      <c r="SYX281" s="27"/>
      <c r="SYY281" s="27"/>
      <c r="SYZ281" s="27"/>
      <c r="SZA281" s="27"/>
      <c r="SZB281" s="27"/>
      <c r="SZC281" s="27"/>
      <c r="SZD281" s="27"/>
      <c r="SZE281" s="27"/>
      <c r="SZF281" s="27"/>
      <c r="SZG281" s="27"/>
      <c r="SZH281" s="27"/>
      <c r="SZI281" s="27"/>
      <c r="SZJ281" s="27"/>
      <c r="SZK281" s="27"/>
      <c r="SZL281" s="27"/>
      <c r="SZM281" s="27"/>
      <c r="SZN281" s="27"/>
      <c r="SZO281" s="27"/>
      <c r="SZP281" s="27"/>
      <c r="SZQ281" s="27"/>
      <c r="SZR281" s="27"/>
      <c r="SZS281" s="27"/>
      <c r="SZT281" s="27"/>
      <c r="SZU281" s="27"/>
      <c r="SZV281" s="27"/>
      <c r="SZW281" s="27"/>
      <c r="SZX281" s="27"/>
      <c r="SZY281" s="27"/>
      <c r="SZZ281" s="27"/>
      <c r="TAA281" s="27"/>
      <c r="TAB281" s="27"/>
      <c r="TAC281" s="27"/>
      <c r="TAD281" s="27"/>
      <c r="TAE281" s="27"/>
      <c r="TAF281" s="27"/>
      <c r="TAG281" s="27"/>
      <c r="TAH281" s="27"/>
      <c r="TAI281" s="27"/>
      <c r="TAJ281" s="27"/>
      <c r="TAK281" s="27"/>
      <c r="TAL281" s="27"/>
      <c r="TAM281" s="27"/>
      <c r="TAN281" s="27"/>
      <c r="TAO281" s="27"/>
      <c r="TAP281" s="27"/>
      <c r="TAQ281" s="27"/>
      <c r="TAR281" s="27"/>
      <c r="TAS281" s="27"/>
      <c r="TAT281" s="27"/>
      <c r="TAU281" s="27"/>
      <c r="TAV281" s="27"/>
      <c r="TAW281" s="27"/>
      <c r="TAX281" s="27"/>
      <c r="TAY281" s="27"/>
      <c r="TAZ281" s="27"/>
      <c r="TBA281" s="27"/>
      <c r="TBB281" s="27"/>
      <c r="TBC281" s="27"/>
      <c r="TBD281" s="27"/>
      <c r="TBE281" s="27"/>
      <c r="TBF281" s="27"/>
      <c r="TBG281" s="27"/>
      <c r="TBH281" s="27"/>
      <c r="TBI281" s="27"/>
      <c r="TBJ281" s="27"/>
      <c r="TBK281" s="27"/>
      <c r="TBL281" s="27"/>
      <c r="TBM281" s="27"/>
      <c r="TBN281" s="27"/>
      <c r="TBO281" s="27"/>
      <c r="TBP281" s="27"/>
      <c r="TBQ281" s="27"/>
      <c r="TBR281" s="27"/>
      <c r="TBS281" s="27"/>
      <c r="TBT281" s="27"/>
      <c r="TBU281" s="27"/>
      <c r="TBV281" s="27"/>
      <c r="TBW281" s="27"/>
      <c r="TBX281" s="27"/>
      <c r="TBY281" s="27"/>
      <c r="TBZ281" s="27"/>
      <c r="TCA281" s="27"/>
      <c r="TCB281" s="27"/>
      <c r="TCC281" s="27"/>
      <c r="TCD281" s="27"/>
      <c r="TCE281" s="27"/>
      <c r="TCF281" s="27"/>
      <c r="TCG281" s="27"/>
      <c r="TCH281" s="27"/>
      <c r="TCI281" s="27"/>
      <c r="TCJ281" s="27"/>
      <c r="TCK281" s="27"/>
      <c r="TCL281" s="27"/>
      <c r="TCM281" s="27"/>
      <c r="TCN281" s="27"/>
      <c r="TCO281" s="27"/>
      <c r="TCP281" s="27"/>
      <c r="TCQ281" s="27"/>
      <c r="TCR281" s="27"/>
      <c r="TCS281" s="27"/>
      <c r="TCT281" s="27"/>
      <c r="TCU281" s="27"/>
      <c r="TCV281" s="27"/>
      <c r="TCW281" s="27"/>
      <c r="TCX281" s="27"/>
      <c r="TCY281" s="27"/>
      <c r="TCZ281" s="27"/>
      <c r="TDA281" s="27"/>
      <c r="TDB281" s="27"/>
      <c r="TDC281" s="27"/>
      <c r="TDD281" s="27"/>
      <c r="TDE281" s="27"/>
      <c r="TDF281" s="27"/>
      <c r="TDG281" s="27"/>
      <c r="TDH281" s="27"/>
      <c r="TDI281" s="27"/>
      <c r="TDJ281" s="27"/>
      <c r="TDK281" s="27"/>
      <c r="TDL281" s="27"/>
      <c r="TDM281" s="27"/>
      <c r="TDN281" s="27"/>
      <c r="TDO281" s="27"/>
      <c r="TDP281" s="27"/>
      <c r="TDQ281" s="27"/>
      <c r="TDR281" s="27"/>
      <c r="TDS281" s="27"/>
      <c r="TDT281" s="27"/>
      <c r="TDU281" s="27"/>
      <c r="TDV281" s="27"/>
      <c r="TDW281" s="27"/>
      <c r="TDX281" s="27"/>
      <c r="TDY281" s="27"/>
      <c r="TDZ281" s="27"/>
      <c r="TEA281" s="27"/>
      <c r="TEB281" s="27"/>
      <c r="TEC281" s="27"/>
      <c r="TED281" s="27"/>
      <c r="TEE281" s="27"/>
      <c r="TEF281" s="27"/>
      <c r="TEG281" s="27"/>
      <c r="TEH281" s="27"/>
      <c r="TEI281" s="27"/>
      <c r="TEJ281" s="27"/>
      <c r="TEK281" s="27"/>
      <c r="TEL281" s="27"/>
      <c r="TEM281" s="27"/>
      <c r="TEN281" s="27"/>
      <c r="TEO281" s="27"/>
      <c r="TEP281" s="27"/>
      <c r="TEQ281" s="27"/>
      <c r="TER281" s="27"/>
      <c r="TES281" s="27"/>
      <c r="TET281" s="27"/>
      <c r="TEU281" s="27"/>
      <c r="TEV281" s="27"/>
      <c r="TEW281" s="27"/>
      <c r="TEX281" s="27"/>
      <c r="TEY281" s="27"/>
      <c r="TEZ281" s="27"/>
      <c r="TFA281" s="27"/>
      <c r="TFB281" s="27"/>
      <c r="TFC281" s="27"/>
      <c r="TFD281" s="27"/>
      <c r="TFE281" s="27"/>
      <c r="TFF281" s="27"/>
      <c r="TFG281" s="27"/>
      <c r="TFH281" s="27"/>
      <c r="TFI281" s="27"/>
      <c r="TFJ281" s="27"/>
      <c r="TFK281" s="27"/>
      <c r="TFL281" s="27"/>
      <c r="TFM281" s="27"/>
      <c r="TFN281" s="27"/>
      <c r="TFO281" s="27"/>
      <c r="TFP281" s="27"/>
      <c r="TFQ281" s="27"/>
      <c r="TFR281" s="27"/>
      <c r="TFS281" s="27"/>
      <c r="TFT281" s="27"/>
      <c r="TFU281" s="27"/>
      <c r="TFV281" s="27"/>
      <c r="TFW281" s="27"/>
      <c r="TFX281" s="27"/>
      <c r="TFY281" s="27"/>
      <c r="TFZ281" s="27"/>
      <c r="TGA281" s="27"/>
      <c r="TGB281" s="27"/>
      <c r="TGC281" s="27"/>
      <c r="TGD281" s="27"/>
      <c r="TGE281" s="27"/>
      <c r="TGF281" s="27"/>
      <c r="TGG281" s="27"/>
      <c r="TGH281" s="27"/>
      <c r="TGI281" s="27"/>
      <c r="TGJ281" s="27"/>
      <c r="TGK281" s="27"/>
      <c r="TGL281" s="27"/>
      <c r="TGM281" s="27"/>
      <c r="TGN281" s="27"/>
      <c r="TGO281" s="27"/>
      <c r="TGP281" s="27"/>
      <c r="TGQ281" s="27"/>
      <c r="TGR281" s="27"/>
      <c r="TGS281" s="27"/>
      <c r="TGT281" s="27"/>
      <c r="TGU281" s="27"/>
      <c r="TGV281" s="27"/>
      <c r="TGW281" s="27"/>
      <c r="TGX281" s="27"/>
      <c r="TGY281" s="27"/>
      <c r="TGZ281" s="27"/>
      <c r="THA281" s="27"/>
      <c r="THB281" s="27"/>
      <c r="THC281" s="27"/>
      <c r="THD281" s="27"/>
      <c r="THE281" s="27"/>
      <c r="THF281" s="27"/>
      <c r="THG281" s="27"/>
      <c r="THH281" s="27"/>
      <c r="THI281" s="27"/>
      <c r="THJ281" s="27"/>
      <c r="THK281" s="27"/>
      <c r="THL281" s="27"/>
      <c r="THM281" s="27"/>
      <c r="THN281" s="27"/>
      <c r="THO281" s="27"/>
      <c r="THP281" s="27"/>
      <c r="THQ281" s="27"/>
      <c r="THR281" s="27"/>
      <c r="THS281" s="27"/>
      <c r="THT281" s="27"/>
      <c r="THU281" s="27"/>
      <c r="THV281" s="27"/>
      <c r="THW281" s="27"/>
      <c r="THX281" s="27"/>
      <c r="THY281" s="27"/>
      <c r="THZ281" s="27"/>
      <c r="TIA281" s="27"/>
      <c r="TIB281" s="27"/>
      <c r="TIC281" s="27"/>
      <c r="TID281" s="27"/>
      <c r="TIE281" s="27"/>
      <c r="TIF281" s="27"/>
      <c r="TIG281" s="27"/>
      <c r="TIH281" s="27"/>
      <c r="TII281" s="27"/>
      <c r="TIJ281" s="27"/>
      <c r="TIK281" s="27"/>
      <c r="TIL281" s="27"/>
      <c r="TIM281" s="27"/>
      <c r="TIN281" s="27"/>
      <c r="TIO281" s="27"/>
      <c r="TIP281" s="27"/>
      <c r="TIQ281" s="27"/>
      <c r="TIR281" s="27"/>
      <c r="TIS281" s="27"/>
      <c r="TIT281" s="27"/>
      <c r="TIU281" s="27"/>
      <c r="TIV281" s="27"/>
      <c r="TIW281" s="27"/>
      <c r="TIX281" s="27"/>
      <c r="TIY281" s="27"/>
      <c r="TIZ281" s="27"/>
      <c r="TJA281" s="27"/>
      <c r="TJB281" s="27"/>
      <c r="TJC281" s="27"/>
      <c r="TJD281" s="27"/>
      <c r="TJE281" s="27"/>
      <c r="TJF281" s="27"/>
      <c r="TJG281" s="27"/>
      <c r="TJH281" s="27"/>
      <c r="TJI281" s="27"/>
      <c r="TJJ281" s="27"/>
      <c r="TJK281" s="27"/>
      <c r="TJL281" s="27"/>
      <c r="TJM281" s="27"/>
      <c r="TJN281" s="27"/>
      <c r="TJO281" s="27"/>
      <c r="TJP281" s="27"/>
      <c r="TJQ281" s="27"/>
      <c r="TJR281" s="27"/>
      <c r="TJS281" s="27"/>
      <c r="TJT281" s="27"/>
      <c r="TJU281" s="27"/>
      <c r="TJV281" s="27"/>
      <c r="TJW281" s="27"/>
      <c r="TJX281" s="27"/>
      <c r="TJY281" s="27"/>
      <c r="TJZ281" s="27"/>
      <c r="TKA281" s="27"/>
      <c r="TKB281" s="27"/>
      <c r="TKC281" s="27"/>
      <c r="TKD281" s="27"/>
      <c r="TKE281" s="27"/>
      <c r="TKF281" s="27"/>
      <c r="TKG281" s="27"/>
      <c r="TKH281" s="27"/>
      <c r="TKI281" s="27"/>
      <c r="TKJ281" s="27"/>
      <c r="TKK281" s="27"/>
      <c r="TKL281" s="27"/>
      <c r="TKM281" s="27"/>
      <c r="TKN281" s="27"/>
      <c r="TKO281" s="27"/>
      <c r="TKP281" s="27"/>
      <c r="TKQ281" s="27"/>
      <c r="TKR281" s="27"/>
      <c r="TKS281" s="27"/>
      <c r="TKT281" s="27"/>
      <c r="TKU281" s="27"/>
      <c r="TKV281" s="27"/>
      <c r="TKW281" s="27"/>
      <c r="TKX281" s="27"/>
      <c r="TKY281" s="27"/>
      <c r="TKZ281" s="27"/>
      <c r="TLA281" s="27"/>
      <c r="TLB281" s="27"/>
      <c r="TLC281" s="27"/>
      <c r="TLD281" s="27"/>
      <c r="TLE281" s="27"/>
      <c r="TLF281" s="27"/>
      <c r="TLG281" s="27"/>
      <c r="TLH281" s="27"/>
      <c r="TLI281" s="27"/>
      <c r="TLJ281" s="27"/>
      <c r="TLK281" s="27"/>
      <c r="TLL281" s="27"/>
      <c r="TLM281" s="27"/>
      <c r="TLN281" s="27"/>
      <c r="TLO281" s="27"/>
      <c r="TLP281" s="27"/>
      <c r="TLQ281" s="27"/>
      <c r="TLR281" s="27"/>
      <c r="TLS281" s="27"/>
      <c r="TLT281" s="27"/>
      <c r="TLU281" s="27"/>
      <c r="TLV281" s="27"/>
      <c r="TLW281" s="27"/>
      <c r="TLX281" s="27"/>
      <c r="TLY281" s="27"/>
      <c r="TLZ281" s="27"/>
      <c r="TMA281" s="27"/>
      <c r="TMB281" s="27"/>
      <c r="TMC281" s="27"/>
      <c r="TMD281" s="27"/>
      <c r="TME281" s="27"/>
      <c r="TMF281" s="27"/>
      <c r="TMG281" s="27"/>
      <c r="TMH281" s="27"/>
      <c r="TMI281" s="27"/>
      <c r="TMJ281" s="27"/>
      <c r="TMK281" s="27"/>
      <c r="TML281" s="27"/>
      <c r="TMM281" s="27"/>
      <c r="TMN281" s="27"/>
      <c r="TMO281" s="27"/>
      <c r="TMP281" s="27"/>
      <c r="TMQ281" s="27"/>
      <c r="TMR281" s="27"/>
      <c r="TMS281" s="27"/>
      <c r="TMT281" s="27"/>
      <c r="TMU281" s="27"/>
      <c r="TMV281" s="27"/>
      <c r="TMW281" s="27"/>
      <c r="TMX281" s="27"/>
      <c r="TMY281" s="27"/>
      <c r="TMZ281" s="27"/>
      <c r="TNA281" s="27"/>
      <c r="TNB281" s="27"/>
      <c r="TNC281" s="27"/>
      <c r="TND281" s="27"/>
      <c r="TNE281" s="27"/>
      <c r="TNF281" s="27"/>
      <c r="TNG281" s="27"/>
      <c r="TNH281" s="27"/>
      <c r="TNI281" s="27"/>
      <c r="TNJ281" s="27"/>
      <c r="TNK281" s="27"/>
      <c r="TNL281" s="27"/>
      <c r="TNM281" s="27"/>
      <c r="TNN281" s="27"/>
      <c r="TNO281" s="27"/>
      <c r="TNP281" s="27"/>
      <c r="TNQ281" s="27"/>
      <c r="TNR281" s="27"/>
      <c r="TNS281" s="27"/>
      <c r="TNT281" s="27"/>
      <c r="TNU281" s="27"/>
      <c r="TNV281" s="27"/>
      <c r="TNW281" s="27"/>
      <c r="TNX281" s="27"/>
      <c r="TNY281" s="27"/>
      <c r="TNZ281" s="27"/>
      <c r="TOA281" s="27"/>
      <c r="TOB281" s="27"/>
      <c r="TOC281" s="27"/>
      <c r="TOD281" s="27"/>
      <c r="TOE281" s="27"/>
      <c r="TOF281" s="27"/>
      <c r="TOG281" s="27"/>
      <c r="TOH281" s="27"/>
      <c r="TOI281" s="27"/>
      <c r="TOJ281" s="27"/>
      <c r="TOK281" s="27"/>
      <c r="TOL281" s="27"/>
      <c r="TOM281" s="27"/>
      <c r="TON281" s="27"/>
      <c r="TOO281" s="27"/>
      <c r="TOP281" s="27"/>
      <c r="TOQ281" s="27"/>
      <c r="TOR281" s="27"/>
      <c r="TOS281" s="27"/>
      <c r="TOT281" s="27"/>
      <c r="TOU281" s="27"/>
      <c r="TOV281" s="27"/>
      <c r="TOW281" s="27"/>
      <c r="TOX281" s="27"/>
      <c r="TOY281" s="27"/>
      <c r="TOZ281" s="27"/>
      <c r="TPA281" s="27"/>
      <c r="TPB281" s="27"/>
      <c r="TPC281" s="27"/>
      <c r="TPD281" s="27"/>
      <c r="TPE281" s="27"/>
      <c r="TPF281" s="27"/>
      <c r="TPG281" s="27"/>
      <c r="TPH281" s="27"/>
      <c r="TPI281" s="27"/>
      <c r="TPJ281" s="27"/>
      <c r="TPK281" s="27"/>
      <c r="TPL281" s="27"/>
      <c r="TPM281" s="27"/>
      <c r="TPN281" s="27"/>
      <c r="TPO281" s="27"/>
      <c r="TPP281" s="27"/>
      <c r="TPQ281" s="27"/>
      <c r="TPR281" s="27"/>
      <c r="TPS281" s="27"/>
      <c r="TPT281" s="27"/>
      <c r="TPU281" s="27"/>
      <c r="TPV281" s="27"/>
      <c r="TPW281" s="27"/>
      <c r="TPX281" s="27"/>
      <c r="TPY281" s="27"/>
      <c r="TPZ281" s="27"/>
      <c r="TQA281" s="27"/>
      <c r="TQB281" s="27"/>
      <c r="TQC281" s="27"/>
      <c r="TQD281" s="27"/>
      <c r="TQE281" s="27"/>
      <c r="TQF281" s="27"/>
      <c r="TQG281" s="27"/>
      <c r="TQH281" s="27"/>
      <c r="TQI281" s="27"/>
      <c r="TQJ281" s="27"/>
      <c r="TQK281" s="27"/>
      <c r="TQL281" s="27"/>
      <c r="TQM281" s="27"/>
      <c r="TQN281" s="27"/>
      <c r="TQO281" s="27"/>
      <c r="TQP281" s="27"/>
      <c r="TQQ281" s="27"/>
      <c r="TQR281" s="27"/>
      <c r="TQS281" s="27"/>
      <c r="TQT281" s="27"/>
      <c r="TQU281" s="27"/>
      <c r="TQV281" s="27"/>
      <c r="TQW281" s="27"/>
      <c r="TQX281" s="27"/>
      <c r="TQY281" s="27"/>
      <c r="TQZ281" s="27"/>
      <c r="TRA281" s="27"/>
      <c r="TRB281" s="27"/>
      <c r="TRC281" s="27"/>
      <c r="TRD281" s="27"/>
      <c r="TRE281" s="27"/>
      <c r="TRF281" s="27"/>
      <c r="TRG281" s="27"/>
      <c r="TRH281" s="27"/>
      <c r="TRI281" s="27"/>
      <c r="TRJ281" s="27"/>
      <c r="TRK281" s="27"/>
      <c r="TRL281" s="27"/>
      <c r="TRM281" s="27"/>
      <c r="TRN281" s="27"/>
      <c r="TRO281" s="27"/>
      <c r="TRP281" s="27"/>
      <c r="TRQ281" s="27"/>
      <c r="TRR281" s="27"/>
      <c r="TRS281" s="27"/>
      <c r="TRT281" s="27"/>
      <c r="TRU281" s="27"/>
      <c r="TRV281" s="27"/>
      <c r="TRW281" s="27"/>
      <c r="TRX281" s="27"/>
      <c r="TRY281" s="27"/>
      <c r="TRZ281" s="27"/>
      <c r="TSA281" s="27"/>
      <c r="TSB281" s="27"/>
      <c r="TSC281" s="27"/>
      <c r="TSD281" s="27"/>
      <c r="TSE281" s="27"/>
      <c r="TSF281" s="27"/>
      <c r="TSG281" s="27"/>
      <c r="TSH281" s="27"/>
      <c r="TSI281" s="27"/>
      <c r="TSJ281" s="27"/>
      <c r="TSK281" s="27"/>
      <c r="TSL281" s="27"/>
      <c r="TSM281" s="27"/>
      <c r="TSN281" s="27"/>
      <c r="TSO281" s="27"/>
      <c r="TSP281" s="27"/>
      <c r="TSQ281" s="27"/>
      <c r="TSR281" s="27"/>
      <c r="TSS281" s="27"/>
      <c r="TST281" s="27"/>
      <c r="TSU281" s="27"/>
      <c r="TSV281" s="27"/>
      <c r="TSW281" s="27"/>
      <c r="TSX281" s="27"/>
      <c r="TSY281" s="27"/>
      <c r="TSZ281" s="27"/>
      <c r="TTA281" s="27"/>
      <c r="TTB281" s="27"/>
      <c r="TTC281" s="27"/>
      <c r="TTD281" s="27"/>
      <c r="TTE281" s="27"/>
      <c r="TTF281" s="27"/>
      <c r="TTG281" s="27"/>
      <c r="TTH281" s="27"/>
      <c r="TTI281" s="27"/>
      <c r="TTJ281" s="27"/>
      <c r="TTK281" s="27"/>
      <c r="TTL281" s="27"/>
      <c r="TTM281" s="27"/>
      <c r="TTN281" s="27"/>
      <c r="TTO281" s="27"/>
      <c r="TTP281" s="27"/>
      <c r="TTQ281" s="27"/>
      <c r="TTR281" s="27"/>
      <c r="TTS281" s="27"/>
      <c r="TTT281" s="27"/>
      <c r="TTU281" s="27"/>
      <c r="TTV281" s="27"/>
      <c r="TTW281" s="27"/>
      <c r="TTX281" s="27"/>
      <c r="TTY281" s="27"/>
      <c r="TTZ281" s="27"/>
      <c r="TUA281" s="27"/>
      <c r="TUB281" s="27"/>
      <c r="TUC281" s="27"/>
      <c r="TUD281" s="27"/>
      <c r="TUE281" s="27"/>
      <c r="TUF281" s="27"/>
      <c r="TUG281" s="27"/>
      <c r="TUH281" s="27"/>
      <c r="TUI281" s="27"/>
      <c r="TUJ281" s="27"/>
      <c r="TUK281" s="27"/>
      <c r="TUL281" s="27"/>
      <c r="TUM281" s="27"/>
      <c r="TUN281" s="27"/>
      <c r="TUO281" s="27"/>
      <c r="TUP281" s="27"/>
      <c r="TUQ281" s="27"/>
      <c r="TUR281" s="27"/>
      <c r="TUS281" s="27"/>
      <c r="TUT281" s="27"/>
      <c r="TUU281" s="27"/>
      <c r="TUV281" s="27"/>
      <c r="TUW281" s="27"/>
      <c r="TUX281" s="27"/>
      <c r="TUY281" s="27"/>
      <c r="TUZ281" s="27"/>
      <c r="TVA281" s="27"/>
      <c r="TVB281" s="27"/>
      <c r="TVC281" s="27"/>
      <c r="TVD281" s="27"/>
      <c r="TVE281" s="27"/>
      <c r="TVF281" s="27"/>
      <c r="TVG281" s="27"/>
      <c r="TVH281" s="27"/>
      <c r="TVI281" s="27"/>
      <c r="TVJ281" s="27"/>
      <c r="TVK281" s="27"/>
      <c r="TVL281" s="27"/>
      <c r="TVM281" s="27"/>
      <c r="TVN281" s="27"/>
      <c r="TVO281" s="27"/>
      <c r="TVP281" s="27"/>
      <c r="TVQ281" s="27"/>
      <c r="TVR281" s="27"/>
      <c r="TVS281" s="27"/>
      <c r="TVT281" s="27"/>
      <c r="TVU281" s="27"/>
      <c r="TVV281" s="27"/>
      <c r="TVW281" s="27"/>
      <c r="TVX281" s="27"/>
      <c r="TVY281" s="27"/>
      <c r="TVZ281" s="27"/>
      <c r="TWA281" s="27"/>
      <c r="TWB281" s="27"/>
      <c r="TWC281" s="27"/>
      <c r="TWD281" s="27"/>
      <c r="TWE281" s="27"/>
      <c r="TWF281" s="27"/>
      <c r="TWG281" s="27"/>
      <c r="TWH281" s="27"/>
      <c r="TWI281" s="27"/>
      <c r="TWJ281" s="27"/>
      <c r="TWK281" s="27"/>
      <c r="TWL281" s="27"/>
      <c r="TWM281" s="27"/>
      <c r="TWN281" s="27"/>
      <c r="TWO281" s="27"/>
      <c r="TWP281" s="27"/>
      <c r="TWQ281" s="27"/>
      <c r="TWR281" s="27"/>
      <c r="TWS281" s="27"/>
      <c r="TWT281" s="27"/>
      <c r="TWU281" s="27"/>
      <c r="TWV281" s="27"/>
      <c r="TWW281" s="27"/>
      <c r="TWX281" s="27"/>
      <c r="TWY281" s="27"/>
      <c r="TWZ281" s="27"/>
      <c r="TXA281" s="27"/>
      <c r="TXB281" s="27"/>
      <c r="TXC281" s="27"/>
      <c r="TXD281" s="27"/>
      <c r="TXE281" s="27"/>
      <c r="TXF281" s="27"/>
      <c r="TXG281" s="27"/>
      <c r="TXH281" s="27"/>
      <c r="TXI281" s="27"/>
      <c r="TXJ281" s="27"/>
      <c r="TXK281" s="27"/>
      <c r="TXL281" s="27"/>
      <c r="TXM281" s="27"/>
      <c r="TXN281" s="27"/>
      <c r="TXO281" s="27"/>
      <c r="TXP281" s="27"/>
      <c r="TXQ281" s="27"/>
      <c r="TXR281" s="27"/>
      <c r="TXS281" s="27"/>
      <c r="TXT281" s="27"/>
      <c r="TXU281" s="27"/>
      <c r="TXV281" s="27"/>
      <c r="TXW281" s="27"/>
      <c r="TXX281" s="27"/>
      <c r="TXY281" s="27"/>
      <c r="TXZ281" s="27"/>
      <c r="TYA281" s="27"/>
      <c r="TYB281" s="27"/>
      <c r="TYC281" s="27"/>
      <c r="TYD281" s="27"/>
      <c r="TYE281" s="27"/>
      <c r="TYF281" s="27"/>
      <c r="TYG281" s="27"/>
      <c r="TYH281" s="27"/>
      <c r="TYI281" s="27"/>
      <c r="TYJ281" s="27"/>
      <c r="TYK281" s="27"/>
      <c r="TYL281" s="27"/>
      <c r="TYM281" s="27"/>
      <c r="TYN281" s="27"/>
      <c r="TYO281" s="27"/>
      <c r="TYP281" s="27"/>
      <c r="TYQ281" s="27"/>
      <c r="TYR281" s="27"/>
      <c r="TYS281" s="27"/>
      <c r="TYT281" s="27"/>
      <c r="TYU281" s="27"/>
      <c r="TYV281" s="27"/>
      <c r="TYW281" s="27"/>
      <c r="TYX281" s="27"/>
      <c r="TYY281" s="27"/>
      <c r="TYZ281" s="27"/>
      <c r="TZA281" s="27"/>
      <c r="TZB281" s="27"/>
      <c r="TZC281" s="27"/>
      <c r="TZD281" s="27"/>
      <c r="TZE281" s="27"/>
      <c r="TZF281" s="27"/>
      <c r="TZG281" s="27"/>
      <c r="TZH281" s="27"/>
      <c r="TZI281" s="27"/>
      <c r="TZJ281" s="27"/>
      <c r="TZK281" s="27"/>
      <c r="TZL281" s="27"/>
      <c r="TZM281" s="27"/>
      <c r="TZN281" s="27"/>
      <c r="TZO281" s="27"/>
      <c r="TZP281" s="27"/>
      <c r="TZQ281" s="27"/>
      <c r="TZR281" s="27"/>
      <c r="TZS281" s="27"/>
      <c r="TZT281" s="27"/>
      <c r="TZU281" s="27"/>
      <c r="TZV281" s="27"/>
      <c r="TZW281" s="27"/>
      <c r="TZX281" s="27"/>
      <c r="TZY281" s="27"/>
      <c r="TZZ281" s="27"/>
      <c r="UAA281" s="27"/>
      <c r="UAB281" s="27"/>
      <c r="UAC281" s="27"/>
      <c r="UAD281" s="27"/>
      <c r="UAE281" s="27"/>
      <c r="UAF281" s="27"/>
      <c r="UAG281" s="27"/>
      <c r="UAH281" s="27"/>
      <c r="UAI281" s="27"/>
      <c r="UAJ281" s="27"/>
      <c r="UAK281" s="27"/>
      <c r="UAL281" s="27"/>
      <c r="UAM281" s="27"/>
      <c r="UAN281" s="27"/>
      <c r="UAO281" s="27"/>
      <c r="UAP281" s="27"/>
      <c r="UAQ281" s="27"/>
      <c r="UAR281" s="27"/>
      <c r="UAS281" s="27"/>
      <c r="UAT281" s="27"/>
      <c r="UAU281" s="27"/>
      <c r="UAV281" s="27"/>
      <c r="UAW281" s="27"/>
      <c r="UAX281" s="27"/>
      <c r="UAY281" s="27"/>
      <c r="UAZ281" s="27"/>
      <c r="UBA281" s="27"/>
      <c r="UBB281" s="27"/>
      <c r="UBC281" s="27"/>
      <c r="UBD281" s="27"/>
      <c r="UBE281" s="27"/>
      <c r="UBF281" s="27"/>
      <c r="UBG281" s="27"/>
      <c r="UBH281" s="27"/>
      <c r="UBI281" s="27"/>
      <c r="UBJ281" s="27"/>
      <c r="UBK281" s="27"/>
      <c r="UBL281" s="27"/>
      <c r="UBM281" s="27"/>
      <c r="UBN281" s="27"/>
      <c r="UBO281" s="27"/>
      <c r="UBP281" s="27"/>
      <c r="UBQ281" s="27"/>
      <c r="UBR281" s="27"/>
      <c r="UBS281" s="27"/>
      <c r="UBT281" s="27"/>
      <c r="UBU281" s="27"/>
      <c r="UBV281" s="27"/>
      <c r="UBW281" s="27"/>
      <c r="UBX281" s="27"/>
      <c r="UBY281" s="27"/>
      <c r="UBZ281" s="27"/>
      <c r="UCA281" s="27"/>
      <c r="UCB281" s="27"/>
      <c r="UCC281" s="27"/>
      <c r="UCD281" s="27"/>
      <c r="UCE281" s="27"/>
      <c r="UCF281" s="27"/>
      <c r="UCG281" s="27"/>
      <c r="UCH281" s="27"/>
      <c r="UCI281" s="27"/>
      <c r="UCJ281" s="27"/>
      <c r="UCK281" s="27"/>
      <c r="UCL281" s="27"/>
      <c r="UCM281" s="27"/>
      <c r="UCN281" s="27"/>
      <c r="UCO281" s="27"/>
      <c r="UCP281" s="27"/>
      <c r="UCQ281" s="27"/>
      <c r="UCR281" s="27"/>
      <c r="UCS281" s="27"/>
      <c r="UCT281" s="27"/>
      <c r="UCU281" s="27"/>
      <c r="UCV281" s="27"/>
      <c r="UCW281" s="27"/>
      <c r="UCX281" s="27"/>
      <c r="UCY281" s="27"/>
      <c r="UCZ281" s="27"/>
      <c r="UDA281" s="27"/>
      <c r="UDB281" s="27"/>
      <c r="UDC281" s="27"/>
      <c r="UDD281" s="27"/>
      <c r="UDE281" s="27"/>
      <c r="UDF281" s="27"/>
      <c r="UDG281" s="27"/>
      <c r="UDH281" s="27"/>
      <c r="UDI281" s="27"/>
      <c r="UDJ281" s="27"/>
      <c r="UDK281" s="27"/>
      <c r="UDL281" s="27"/>
      <c r="UDM281" s="27"/>
      <c r="UDN281" s="27"/>
      <c r="UDO281" s="27"/>
      <c r="UDP281" s="27"/>
      <c r="UDQ281" s="27"/>
      <c r="UDR281" s="27"/>
      <c r="UDS281" s="27"/>
      <c r="UDT281" s="27"/>
      <c r="UDU281" s="27"/>
      <c r="UDV281" s="27"/>
      <c r="UDW281" s="27"/>
      <c r="UDX281" s="27"/>
      <c r="UDY281" s="27"/>
      <c r="UDZ281" s="27"/>
      <c r="UEA281" s="27"/>
      <c r="UEB281" s="27"/>
      <c r="UEC281" s="27"/>
      <c r="UED281" s="27"/>
      <c r="UEE281" s="27"/>
      <c r="UEF281" s="27"/>
      <c r="UEG281" s="27"/>
      <c r="UEH281" s="27"/>
      <c r="UEI281" s="27"/>
      <c r="UEJ281" s="27"/>
      <c r="UEK281" s="27"/>
      <c r="UEL281" s="27"/>
      <c r="UEM281" s="27"/>
      <c r="UEN281" s="27"/>
      <c r="UEO281" s="27"/>
      <c r="UEP281" s="27"/>
      <c r="UEQ281" s="27"/>
      <c r="UER281" s="27"/>
      <c r="UES281" s="27"/>
      <c r="UET281" s="27"/>
      <c r="UEU281" s="27"/>
      <c r="UEV281" s="27"/>
      <c r="UEW281" s="27"/>
      <c r="UEX281" s="27"/>
      <c r="UEY281" s="27"/>
      <c r="UEZ281" s="27"/>
      <c r="UFA281" s="27"/>
      <c r="UFB281" s="27"/>
      <c r="UFC281" s="27"/>
      <c r="UFD281" s="27"/>
      <c r="UFE281" s="27"/>
      <c r="UFF281" s="27"/>
      <c r="UFG281" s="27"/>
      <c r="UFH281" s="27"/>
      <c r="UFI281" s="27"/>
      <c r="UFJ281" s="27"/>
      <c r="UFK281" s="27"/>
      <c r="UFL281" s="27"/>
      <c r="UFM281" s="27"/>
      <c r="UFN281" s="27"/>
      <c r="UFO281" s="27"/>
      <c r="UFP281" s="27"/>
      <c r="UFQ281" s="27"/>
      <c r="UFR281" s="27"/>
      <c r="UFS281" s="27"/>
      <c r="UFT281" s="27"/>
      <c r="UFU281" s="27"/>
      <c r="UFV281" s="27"/>
      <c r="UFW281" s="27"/>
      <c r="UFX281" s="27"/>
      <c r="UFY281" s="27"/>
      <c r="UFZ281" s="27"/>
      <c r="UGA281" s="27"/>
      <c r="UGB281" s="27"/>
      <c r="UGC281" s="27"/>
      <c r="UGD281" s="27"/>
      <c r="UGE281" s="27"/>
      <c r="UGF281" s="27"/>
      <c r="UGG281" s="27"/>
      <c r="UGH281" s="27"/>
      <c r="UGI281" s="27"/>
      <c r="UGJ281" s="27"/>
      <c r="UGK281" s="27"/>
      <c r="UGL281" s="27"/>
      <c r="UGM281" s="27"/>
      <c r="UGN281" s="27"/>
      <c r="UGO281" s="27"/>
      <c r="UGP281" s="27"/>
      <c r="UGQ281" s="27"/>
      <c r="UGR281" s="27"/>
      <c r="UGS281" s="27"/>
      <c r="UGT281" s="27"/>
      <c r="UGU281" s="27"/>
      <c r="UGV281" s="27"/>
      <c r="UGW281" s="27"/>
      <c r="UGX281" s="27"/>
      <c r="UGY281" s="27"/>
      <c r="UGZ281" s="27"/>
      <c r="UHA281" s="27"/>
      <c r="UHB281" s="27"/>
      <c r="UHC281" s="27"/>
      <c r="UHD281" s="27"/>
      <c r="UHE281" s="27"/>
      <c r="UHF281" s="27"/>
      <c r="UHG281" s="27"/>
      <c r="UHH281" s="27"/>
      <c r="UHI281" s="27"/>
      <c r="UHJ281" s="27"/>
      <c r="UHK281" s="27"/>
      <c r="UHL281" s="27"/>
      <c r="UHM281" s="27"/>
      <c r="UHN281" s="27"/>
      <c r="UHO281" s="27"/>
      <c r="UHP281" s="27"/>
      <c r="UHQ281" s="27"/>
      <c r="UHR281" s="27"/>
      <c r="UHS281" s="27"/>
      <c r="UHT281" s="27"/>
      <c r="UHU281" s="27"/>
      <c r="UHV281" s="27"/>
      <c r="UHW281" s="27"/>
      <c r="UHX281" s="27"/>
      <c r="UHY281" s="27"/>
      <c r="UHZ281" s="27"/>
      <c r="UIA281" s="27"/>
      <c r="UIB281" s="27"/>
      <c r="UIC281" s="27"/>
      <c r="UID281" s="27"/>
      <c r="UIE281" s="27"/>
      <c r="UIF281" s="27"/>
      <c r="UIG281" s="27"/>
      <c r="UIH281" s="27"/>
      <c r="UII281" s="27"/>
      <c r="UIJ281" s="27"/>
      <c r="UIK281" s="27"/>
      <c r="UIL281" s="27"/>
      <c r="UIM281" s="27"/>
      <c r="UIN281" s="27"/>
      <c r="UIO281" s="27"/>
      <c r="UIP281" s="27"/>
      <c r="UIQ281" s="27"/>
      <c r="UIR281" s="27"/>
      <c r="UIS281" s="27"/>
      <c r="UIT281" s="27"/>
      <c r="UIU281" s="27"/>
      <c r="UIV281" s="27"/>
      <c r="UIW281" s="27"/>
      <c r="UIX281" s="27"/>
      <c r="UIY281" s="27"/>
      <c r="UIZ281" s="27"/>
      <c r="UJA281" s="27"/>
      <c r="UJB281" s="27"/>
      <c r="UJC281" s="27"/>
      <c r="UJD281" s="27"/>
      <c r="UJE281" s="27"/>
      <c r="UJF281" s="27"/>
      <c r="UJG281" s="27"/>
      <c r="UJH281" s="27"/>
      <c r="UJI281" s="27"/>
      <c r="UJJ281" s="27"/>
      <c r="UJK281" s="27"/>
      <c r="UJL281" s="27"/>
      <c r="UJM281" s="27"/>
      <c r="UJN281" s="27"/>
      <c r="UJO281" s="27"/>
      <c r="UJP281" s="27"/>
      <c r="UJQ281" s="27"/>
      <c r="UJR281" s="27"/>
      <c r="UJS281" s="27"/>
      <c r="UJT281" s="27"/>
      <c r="UJU281" s="27"/>
      <c r="UJV281" s="27"/>
      <c r="UJW281" s="27"/>
      <c r="UJX281" s="27"/>
      <c r="UJY281" s="27"/>
      <c r="UJZ281" s="27"/>
      <c r="UKA281" s="27"/>
      <c r="UKB281" s="27"/>
      <c r="UKC281" s="27"/>
      <c r="UKD281" s="27"/>
      <c r="UKE281" s="27"/>
      <c r="UKF281" s="27"/>
      <c r="UKG281" s="27"/>
      <c r="UKH281" s="27"/>
      <c r="UKI281" s="27"/>
      <c r="UKJ281" s="27"/>
      <c r="UKK281" s="27"/>
      <c r="UKL281" s="27"/>
      <c r="UKM281" s="27"/>
      <c r="UKN281" s="27"/>
      <c r="UKO281" s="27"/>
      <c r="UKP281" s="27"/>
      <c r="UKQ281" s="27"/>
      <c r="UKR281" s="27"/>
      <c r="UKS281" s="27"/>
      <c r="UKT281" s="27"/>
      <c r="UKU281" s="27"/>
      <c r="UKV281" s="27"/>
      <c r="UKW281" s="27"/>
      <c r="UKX281" s="27"/>
      <c r="UKY281" s="27"/>
      <c r="UKZ281" s="27"/>
      <c r="ULA281" s="27"/>
      <c r="ULB281" s="27"/>
      <c r="ULC281" s="27"/>
      <c r="ULD281" s="27"/>
      <c r="ULE281" s="27"/>
      <c r="ULF281" s="27"/>
      <c r="ULG281" s="27"/>
      <c r="ULH281" s="27"/>
      <c r="ULI281" s="27"/>
      <c r="ULJ281" s="27"/>
      <c r="ULK281" s="27"/>
      <c r="ULL281" s="27"/>
      <c r="ULM281" s="27"/>
      <c r="ULN281" s="27"/>
      <c r="ULO281" s="27"/>
      <c r="ULP281" s="27"/>
      <c r="ULQ281" s="27"/>
      <c r="ULR281" s="27"/>
      <c r="ULS281" s="27"/>
      <c r="ULT281" s="27"/>
      <c r="ULU281" s="27"/>
      <c r="ULV281" s="27"/>
      <c r="ULW281" s="27"/>
      <c r="ULX281" s="27"/>
      <c r="ULY281" s="27"/>
      <c r="ULZ281" s="27"/>
      <c r="UMA281" s="27"/>
      <c r="UMB281" s="27"/>
      <c r="UMC281" s="27"/>
      <c r="UMD281" s="27"/>
      <c r="UME281" s="27"/>
      <c r="UMF281" s="27"/>
      <c r="UMG281" s="27"/>
      <c r="UMH281" s="27"/>
      <c r="UMI281" s="27"/>
      <c r="UMJ281" s="27"/>
      <c r="UMK281" s="27"/>
      <c r="UML281" s="27"/>
      <c r="UMM281" s="27"/>
      <c r="UMN281" s="27"/>
      <c r="UMO281" s="27"/>
      <c r="UMP281" s="27"/>
      <c r="UMQ281" s="27"/>
      <c r="UMR281" s="27"/>
      <c r="UMS281" s="27"/>
      <c r="UMT281" s="27"/>
      <c r="UMU281" s="27"/>
      <c r="UMV281" s="27"/>
      <c r="UMW281" s="27"/>
      <c r="UMX281" s="27"/>
      <c r="UMY281" s="27"/>
      <c r="UMZ281" s="27"/>
      <c r="UNA281" s="27"/>
      <c r="UNB281" s="27"/>
      <c r="UNC281" s="27"/>
      <c r="UND281" s="27"/>
      <c r="UNE281" s="27"/>
      <c r="UNF281" s="27"/>
      <c r="UNG281" s="27"/>
      <c r="UNH281" s="27"/>
      <c r="UNI281" s="27"/>
      <c r="UNJ281" s="27"/>
      <c r="UNK281" s="27"/>
      <c r="UNL281" s="27"/>
      <c r="UNM281" s="27"/>
      <c r="UNN281" s="27"/>
      <c r="UNO281" s="27"/>
      <c r="UNP281" s="27"/>
      <c r="UNQ281" s="27"/>
      <c r="UNR281" s="27"/>
      <c r="UNS281" s="27"/>
      <c r="UNT281" s="27"/>
      <c r="UNU281" s="27"/>
      <c r="UNV281" s="27"/>
      <c r="UNW281" s="27"/>
      <c r="UNX281" s="27"/>
      <c r="UNY281" s="27"/>
      <c r="UNZ281" s="27"/>
      <c r="UOA281" s="27"/>
      <c r="UOB281" s="27"/>
      <c r="UOC281" s="27"/>
      <c r="UOD281" s="27"/>
      <c r="UOE281" s="27"/>
      <c r="UOF281" s="27"/>
      <c r="UOG281" s="27"/>
      <c r="UOH281" s="27"/>
      <c r="UOI281" s="27"/>
      <c r="UOJ281" s="27"/>
      <c r="UOK281" s="27"/>
      <c r="UOL281" s="27"/>
      <c r="UOM281" s="27"/>
      <c r="UON281" s="27"/>
      <c r="UOO281" s="27"/>
      <c r="UOP281" s="27"/>
      <c r="UOQ281" s="27"/>
      <c r="UOR281" s="27"/>
      <c r="UOS281" s="27"/>
      <c r="UOT281" s="27"/>
      <c r="UOU281" s="27"/>
      <c r="UOV281" s="27"/>
      <c r="UOW281" s="27"/>
      <c r="UOX281" s="27"/>
      <c r="UOY281" s="27"/>
      <c r="UOZ281" s="27"/>
      <c r="UPA281" s="27"/>
      <c r="UPB281" s="27"/>
      <c r="UPC281" s="27"/>
      <c r="UPD281" s="27"/>
      <c r="UPE281" s="27"/>
      <c r="UPF281" s="27"/>
      <c r="UPG281" s="27"/>
      <c r="UPH281" s="27"/>
      <c r="UPI281" s="27"/>
      <c r="UPJ281" s="27"/>
      <c r="UPK281" s="27"/>
      <c r="UPL281" s="27"/>
      <c r="UPM281" s="27"/>
      <c r="UPN281" s="27"/>
      <c r="UPO281" s="27"/>
      <c r="UPP281" s="27"/>
      <c r="UPQ281" s="27"/>
      <c r="UPR281" s="27"/>
      <c r="UPS281" s="27"/>
      <c r="UPT281" s="27"/>
      <c r="UPU281" s="27"/>
      <c r="UPV281" s="27"/>
      <c r="UPW281" s="27"/>
      <c r="UPX281" s="27"/>
      <c r="UPY281" s="27"/>
      <c r="UPZ281" s="27"/>
      <c r="UQA281" s="27"/>
      <c r="UQB281" s="27"/>
      <c r="UQC281" s="27"/>
      <c r="UQD281" s="27"/>
      <c r="UQE281" s="27"/>
      <c r="UQF281" s="27"/>
      <c r="UQG281" s="27"/>
      <c r="UQH281" s="27"/>
      <c r="UQI281" s="27"/>
      <c r="UQJ281" s="27"/>
      <c r="UQK281" s="27"/>
      <c r="UQL281" s="27"/>
      <c r="UQM281" s="27"/>
      <c r="UQN281" s="27"/>
      <c r="UQO281" s="27"/>
      <c r="UQP281" s="27"/>
      <c r="UQQ281" s="27"/>
      <c r="UQR281" s="27"/>
      <c r="UQS281" s="27"/>
      <c r="UQT281" s="27"/>
      <c r="UQU281" s="27"/>
      <c r="UQV281" s="27"/>
      <c r="UQW281" s="27"/>
      <c r="UQX281" s="27"/>
      <c r="UQY281" s="27"/>
      <c r="UQZ281" s="27"/>
      <c r="URA281" s="27"/>
      <c r="URB281" s="27"/>
      <c r="URC281" s="27"/>
      <c r="URD281" s="27"/>
      <c r="URE281" s="27"/>
      <c r="URF281" s="27"/>
      <c r="URG281" s="27"/>
      <c r="URH281" s="27"/>
      <c r="URI281" s="27"/>
      <c r="URJ281" s="27"/>
      <c r="URK281" s="27"/>
      <c r="URL281" s="27"/>
      <c r="URM281" s="27"/>
      <c r="URN281" s="27"/>
      <c r="URO281" s="27"/>
      <c r="URP281" s="27"/>
      <c r="URQ281" s="27"/>
      <c r="URR281" s="27"/>
      <c r="URS281" s="27"/>
      <c r="URT281" s="27"/>
      <c r="URU281" s="27"/>
      <c r="URV281" s="27"/>
      <c r="URW281" s="27"/>
      <c r="URX281" s="27"/>
      <c r="URY281" s="27"/>
      <c r="URZ281" s="27"/>
      <c r="USA281" s="27"/>
      <c r="USB281" s="27"/>
      <c r="USC281" s="27"/>
      <c r="USD281" s="27"/>
      <c r="USE281" s="27"/>
      <c r="USF281" s="27"/>
      <c r="USG281" s="27"/>
      <c r="USH281" s="27"/>
      <c r="USI281" s="27"/>
      <c r="USJ281" s="27"/>
      <c r="USK281" s="27"/>
      <c r="USL281" s="27"/>
      <c r="USM281" s="27"/>
      <c r="USN281" s="27"/>
      <c r="USO281" s="27"/>
      <c r="USP281" s="27"/>
      <c r="USQ281" s="27"/>
      <c r="USR281" s="27"/>
      <c r="USS281" s="27"/>
      <c r="UST281" s="27"/>
      <c r="USU281" s="27"/>
      <c r="USV281" s="27"/>
      <c r="USW281" s="27"/>
      <c r="USX281" s="27"/>
      <c r="USY281" s="27"/>
      <c r="USZ281" s="27"/>
      <c r="UTA281" s="27"/>
      <c r="UTB281" s="27"/>
      <c r="UTC281" s="27"/>
      <c r="UTD281" s="27"/>
      <c r="UTE281" s="27"/>
      <c r="UTF281" s="27"/>
      <c r="UTG281" s="27"/>
      <c r="UTH281" s="27"/>
      <c r="UTI281" s="27"/>
      <c r="UTJ281" s="27"/>
      <c r="UTK281" s="27"/>
      <c r="UTL281" s="27"/>
      <c r="UTM281" s="27"/>
      <c r="UTN281" s="27"/>
      <c r="UTO281" s="27"/>
      <c r="UTP281" s="27"/>
      <c r="UTQ281" s="27"/>
      <c r="UTR281" s="27"/>
      <c r="UTS281" s="27"/>
      <c r="UTT281" s="27"/>
      <c r="UTU281" s="27"/>
      <c r="UTV281" s="27"/>
      <c r="UTW281" s="27"/>
      <c r="UTX281" s="27"/>
      <c r="UTY281" s="27"/>
      <c r="UTZ281" s="27"/>
      <c r="UUA281" s="27"/>
      <c r="UUB281" s="27"/>
      <c r="UUC281" s="27"/>
      <c r="UUD281" s="27"/>
      <c r="UUE281" s="27"/>
      <c r="UUF281" s="27"/>
      <c r="UUG281" s="27"/>
      <c r="UUH281" s="27"/>
      <c r="UUI281" s="27"/>
      <c r="UUJ281" s="27"/>
      <c r="UUK281" s="27"/>
      <c r="UUL281" s="27"/>
      <c r="UUM281" s="27"/>
      <c r="UUN281" s="27"/>
      <c r="UUO281" s="27"/>
      <c r="UUP281" s="27"/>
      <c r="UUQ281" s="27"/>
      <c r="UUR281" s="27"/>
      <c r="UUS281" s="27"/>
      <c r="UUT281" s="27"/>
      <c r="UUU281" s="27"/>
      <c r="UUV281" s="27"/>
      <c r="UUW281" s="27"/>
      <c r="UUX281" s="27"/>
      <c r="UUY281" s="27"/>
      <c r="UUZ281" s="27"/>
      <c r="UVA281" s="27"/>
      <c r="UVB281" s="27"/>
      <c r="UVC281" s="27"/>
      <c r="UVD281" s="27"/>
      <c r="UVE281" s="27"/>
      <c r="UVF281" s="27"/>
      <c r="UVG281" s="27"/>
      <c r="UVH281" s="27"/>
      <c r="UVI281" s="27"/>
      <c r="UVJ281" s="27"/>
      <c r="UVK281" s="27"/>
      <c r="UVL281" s="27"/>
      <c r="UVM281" s="27"/>
      <c r="UVN281" s="27"/>
      <c r="UVO281" s="27"/>
      <c r="UVP281" s="27"/>
      <c r="UVQ281" s="27"/>
      <c r="UVR281" s="27"/>
      <c r="UVS281" s="27"/>
      <c r="UVT281" s="27"/>
      <c r="UVU281" s="27"/>
      <c r="UVV281" s="27"/>
      <c r="UVW281" s="27"/>
      <c r="UVX281" s="27"/>
      <c r="UVY281" s="27"/>
      <c r="UVZ281" s="27"/>
      <c r="UWA281" s="27"/>
      <c r="UWB281" s="27"/>
      <c r="UWC281" s="27"/>
      <c r="UWD281" s="27"/>
      <c r="UWE281" s="27"/>
      <c r="UWF281" s="27"/>
      <c r="UWG281" s="27"/>
      <c r="UWH281" s="27"/>
      <c r="UWI281" s="27"/>
      <c r="UWJ281" s="27"/>
      <c r="UWK281" s="27"/>
      <c r="UWL281" s="27"/>
      <c r="UWM281" s="27"/>
      <c r="UWN281" s="27"/>
      <c r="UWO281" s="27"/>
      <c r="UWP281" s="27"/>
      <c r="UWQ281" s="27"/>
      <c r="UWR281" s="27"/>
      <c r="UWS281" s="27"/>
      <c r="UWT281" s="27"/>
      <c r="UWU281" s="27"/>
      <c r="UWV281" s="27"/>
      <c r="UWW281" s="27"/>
      <c r="UWX281" s="27"/>
      <c r="UWY281" s="27"/>
      <c r="UWZ281" s="27"/>
      <c r="UXA281" s="27"/>
      <c r="UXB281" s="27"/>
      <c r="UXC281" s="27"/>
      <c r="UXD281" s="27"/>
      <c r="UXE281" s="27"/>
      <c r="UXF281" s="27"/>
      <c r="UXG281" s="27"/>
      <c r="UXH281" s="27"/>
      <c r="UXI281" s="27"/>
      <c r="UXJ281" s="27"/>
      <c r="UXK281" s="27"/>
      <c r="UXL281" s="27"/>
      <c r="UXM281" s="27"/>
      <c r="UXN281" s="27"/>
      <c r="UXO281" s="27"/>
      <c r="UXP281" s="27"/>
      <c r="UXQ281" s="27"/>
      <c r="UXR281" s="27"/>
      <c r="UXS281" s="27"/>
      <c r="UXT281" s="27"/>
      <c r="UXU281" s="27"/>
      <c r="UXV281" s="27"/>
      <c r="UXW281" s="27"/>
      <c r="UXX281" s="27"/>
      <c r="UXY281" s="27"/>
      <c r="UXZ281" s="27"/>
      <c r="UYA281" s="27"/>
      <c r="UYB281" s="27"/>
      <c r="UYC281" s="27"/>
      <c r="UYD281" s="27"/>
      <c r="UYE281" s="27"/>
      <c r="UYF281" s="27"/>
      <c r="UYG281" s="27"/>
      <c r="UYH281" s="27"/>
      <c r="UYI281" s="27"/>
      <c r="UYJ281" s="27"/>
      <c r="UYK281" s="27"/>
      <c r="UYL281" s="27"/>
      <c r="UYM281" s="27"/>
      <c r="UYN281" s="27"/>
      <c r="UYO281" s="27"/>
      <c r="UYP281" s="27"/>
      <c r="UYQ281" s="27"/>
      <c r="UYR281" s="27"/>
      <c r="UYS281" s="27"/>
      <c r="UYT281" s="27"/>
      <c r="UYU281" s="27"/>
      <c r="UYV281" s="27"/>
      <c r="UYW281" s="27"/>
      <c r="UYX281" s="27"/>
      <c r="UYY281" s="27"/>
      <c r="UYZ281" s="27"/>
      <c r="UZA281" s="27"/>
      <c r="UZB281" s="27"/>
      <c r="UZC281" s="27"/>
      <c r="UZD281" s="27"/>
      <c r="UZE281" s="27"/>
      <c r="UZF281" s="27"/>
      <c r="UZG281" s="27"/>
      <c r="UZH281" s="27"/>
      <c r="UZI281" s="27"/>
      <c r="UZJ281" s="27"/>
      <c r="UZK281" s="27"/>
      <c r="UZL281" s="27"/>
      <c r="UZM281" s="27"/>
      <c r="UZN281" s="27"/>
      <c r="UZO281" s="27"/>
      <c r="UZP281" s="27"/>
      <c r="UZQ281" s="27"/>
      <c r="UZR281" s="27"/>
      <c r="UZS281" s="27"/>
      <c r="UZT281" s="27"/>
      <c r="UZU281" s="27"/>
      <c r="UZV281" s="27"/>
      <c r="UZW281" s="27"/>
      <c r="UZX281" s="27"/>
      <c r="UZY281" s="27"/>
      <c r="UZZ281" s="27"/>
      <c r="VAA281" s="27"/>
      <c r="VAB281" s="27"/>
      <c r="VAC281" s="27"/>
      <c r="VAD281" s="27"/>
      <c r="VAE281" s="27"/>
      <c r="VAF281" s="27"/>
      <c r="VAG281" s="27"/>
      <c r="VAH281" s="27"/>
      <c r="VAI281" s="27"/>
      <c r="VAJ281" s="27"/>
      <c r="VAK281" s="27"/>
      <c r="VAL281" s="27"/>
      <c r="VAM281" s="27"/>
      <c r="VAN281" s="27"/>
      <c r="VAO281" s="27"/>
      <c r="VAP281" s="27"/>
      <c r="VAQ281" s="27"/>
      <c r="VAR281" s="27"/>
      <c r="VAS281" s="27"/>
      <c r="VAT281" s="27"/>
      <c r="VAU281" s="27"/>
      <c r="VAV281" s="27"/>
      <c r="VAW281" s="27"/>
      <c r="VAX281" s="27"/>
      <c r="VAY281" s="27"/>
      <c r="VAZ281" s="27"/>
      <c r="VBA281" s="27"/>
      <c r="VBB281" s="27"/>
      <c r="VBC281" s="27"/>
      <c r="VBD281" s="27"/>
      <c r="VBE281" s="27"/>
      <c r="VBF281" s="27"/>
      <c r="VBG281" s="27"/>
      <c r="VBH281" s="27"/>
      <c r="VBI281" s="27"/>
      <c r="VBJ281" s="27"/>
      <c r="VBK281" s="27"/>
      <c r="VBL281" s="27"/>
      <c r="VBM281" s="27"/>
      <c r="VBN281" s="27"/>
      <c r="VBO281" s="27"/>
      <c r="VBP281" s="27"/>
      <c r="VBQ281" s="27"/>
      <c r="VBR281" s="27"/>
      <c r="VBS281" s="27"/>
      <c r="VBT281" s="27"/>
      <c r="VBU281" s="27"/>
      <c r="VBV281" s="27"/>
      <c r="VBW281" s="27"/>
      <c r="VBX281" s="27"/>
      <c r="VBY281" s="27"/>
      <c r="VBZ281" s="27"/>
      <c r="VCA281" s="27"/>
      <c r="VCB281" s="27"/>
      <c r="VCC281" s="27"/>
      <c r="VCD281" s="27"/>
      <c r="VCE281" s="27"/>
      <c r="VCF281" s="27"/>
      <c r="VCG281" s="27"/>
      <c r="VCH281" s="27"/>
      <c r="VCI281" s="27"/>
      <c r="VCJ281" s="27"/>
      <c r="VCK281" s="27"/>
      <c r="VCL281" s="27"/>
      <c r="VCM281" s="27"/>
      <c r="VCN281" s="27"/>
      <c r="VCO281" s="27"/>
      <c r="VCP281" s="27"/>
      <c r="VCQ281" s="27"/>
      <c r="VCR281" s="27"/>
      <c r="VCS281" s="27"/>
      <c r="VCT281" s="27"/>
      <c r="VCU281" s="27"/>
      <c r="VCV281" s="27"/>
      <c r="VCW281" s="27"/>
      <c r="VCX281" s="27"/>
      <c r="VCY281" s="27"/>
      <c r="VCZ281" s="27"/>
      <c r="VDA281" s="27"/>
      <c r="VDB281" s="27"/>
      <c r="VDC281" s="27"/>
      <c r="VDD281" s="27"/>
      <c r="VDE281" s="27"/>
      <c r="VDF281" s="27"/>
      <c r="VDG281" s="27"/>
      <c r="VDH281" s="27"/>
      <c r="VDI281" s="27"/>
      <c r="VDJ281" s="27"/>
      <c r="VDK281" s="27"/>
      <c r="VDL281" s="27"/>
      <c r="VDM281" s="27"/>
      <c r="VDN281" s="27"/>
      <c r="VDO281" s="27"/>
      <c r="VDP281" s="27"/>
      <c r="VDQ281" s="27"/>
      <c r="VDR281" s="27"/>
      <c r="VDS281" s="27"/>
      <c r="VDT281" s="27"/>
      <c r="VDU281" s="27"/>
      <c r="VDV281" s="27"/>
      <c r="VDW281" s="27"/>
      <c r="VDX281" s="27"/>
      <c r="VDY281" s="27"/>
      <c r="VDZ281" s="27"/>
      <c r="VEA281" s="27"/>
      <c r="VEB281" s="27"/>
      <c r="VEC281" s="27"/>
      <c r="VED281" s="27"/>
      <c r="VEE281" s="27"/>
      <c r="VEF281" s="27"/>
      <c r="VEG281" s="27"/>
      <c r="VEH281" s="27"/>
      <c r="VEI281" s="27"/>
      <c r="VEJ281" s="27"/>
      <c r="VEK281" s="27"/>
      <c r="VEL281" s="27"/>
      <c r="VEM281" s="27"/>
      <c r="VEN281" s="27"/>
      <c r="VEO281" s="27"/>
      <c r="VEP281" s="27"/>
      <c r="VEQ281" s="27"/>
      <c r="VER281" s="27"/>
      <c r="VES281" s="27"/>
      <c r="VET281" s="27"/>
      <c r="VEU281" s="27"/>
      <c r="VEV281" s="27"/>
      <c r="VEW281" s="27"/>
      <c r="VEX281" s="27"/>
      <c r="VEY281" s="27"/>
      <c r="VEZ281" s="27"/>
      <c r="VFA281" s="27"/>
      <c r="VFB281" s="27"/>
      <c r="VFC281" s="27"/>
      <c r="VFD281" s="27"/>
      <c r="VFE281" s="27"/>
      <c r="VFF281" s="27"/>
      <c r="VFG281" s="27"/>
      <c r="VFH281" s="27"/>
      <c r="VFI281" s="27"/>
      <c r="VFJ281" s="27"/>
      <c r="VFK281" s="27"/>
      <c r="VFL281" s="27"/>
      <c r="VFM281" s="27"/>
      <c r="VFN281" s="27"/>
      <c r="VFO281" s="27"/>
      <c r="VFP281" s="27"/>
      <c r="VFQ281" s="27"/>
      <c r="VFR281" s="27"/>
      <c r="VFS281" s="27"/>
      <c r="VFT281" s="27"/>
      <c r="VFU281" s="27"/>
      <c r="VFV281" s="27"/>
      <c r="VFW281" s="27"/>
      <c r="VFX281" s="27"/>
      <c r="VFY281" s="27"/>
      <c r="VFZ281" s="27"/>
      <c r="VGA281" s="27"/>
      <c r="VGB281" s="27"/>
      <c r="VGC281" s="27"/>
      <c r="VGD281" s="27"/>
      <c r="VGE281" s="27"/>
      <c r="VGF281" s="27"/>
      <c r="VGG281" s="27"/>
      <c r="VGH281" s="27"/>
      <c r="VGI281" s="27"/>
      <c r="VGJ281" s="27"/>
      <c r="VGK281" s="27"/>
      <c r="VGL281" s="27"/>
      <c r="VGM281" s="27"/>
      <c r="VGN281" s="27"/>
      <c r="VGO281" s="27"/>
      <c r="VGP281" s="27"/>
      <c r="VGQ281" s="27"/>
      <c r="VGR281" s="27"/>
      <c r="VGS281" s="27"/>
      <c r="VGT281" s="27"/>
      <c r="VGU281" s="27"/>
      <c r="VGV281" s="27"/>
      <c r="VGW281" s="27"/>
      <c r="VGX281" s="27"/>
      <c r="VGY281" s="27"/>
      <c r="VGZ281" s="27"/>
      <c r="VHA281" s="27"/>
      <c r="VHB281" s="27"/>
      <c r="VHC281" s="27"/>
      <c r="VHD281" s="27"/>
      <c r="VHE281" s="27"/>
      <c r="VHF281" s="27"/>
      <c r="VHG281" s="27"/>
      <c r="VHH281" s="27"/>
      <c r="VHI281" s="27"/>
      <c r="VHJ281" s="27"/>
      <c r="VHK281" s="27"/>
      <c r="VHL281" s="27"/>
      <c r="VHM281" s="27"/>
      <c r="VHN281" s="27"/>
      <c r="VHO281" s="27"/>
      <c r="VHP281" s="27"/>
      <c r="VHQ281" s="27"/>
      <c r="VHR281" s="27"/>
      <c r="VHS281" s="27"/>
      <c r="VHT281" s="27"/>
      <c r="VHU281" s="27"/>
      <c r="VHV281" s="27"/>
      <c r="VHW281" s="27"/>
      <c r="VHX281" s="27"/>
      <c r="VHY281" s="27"/>
      <c r="VHZ281" s="27"/>
      <c r="VIA281" s="27"/>
      <c r="VIB281" s="27"/>
      <c r="VIC281" s="27"/>
      <c r="VID281" s="27"/>
      <c r="VIE281" s="27"/>
      <c r="VIF281" s="27"/>
      <c r="VIG281" s="27"/>
      <c r="VIH281" s="27"/>
      <c r="VII281" s="27"/>
      <c r="VIJ281" s="27"/>
      <c r="VIK281" s="27"/>
      <c r="VIL281" s="27"/>
      <c r="VIM281" s="27"/>
      <c r="VIN281" s="27"/>
      <c r="VIO281" s="27"/>
      <c r="VIP281" s="27"/>
      <c r="VIQ281" s="27"/>
      <c r="VIR281" s="27"/>
      <c r="VIS281" s="27"/>
      <c r="VIT281" s="27"/>
      <c r="VIU281" s="27"/>
      <c r="VIV281" s="27"/>
      <c r="VIW281" s="27"/>
      <c r="VIX281" s="27"/>
      <c r="VIY281" s="27"/>
      <c r="VIZ281" s="27"/>
      <c r="VJA281" s="27"/>
      <c r="VJB281" s="27"/>
      <c r="VJC281" s="27"/>
      <c r="VJD281" s="27"/>
      <c r="VJE281" s="27"/>
      <c r="VJF281" s="27"/>
      <c r="VJG281" s="27"/>
      <c r="VJH281" s="27"/>
      <c r="VJI281" s="27"/>
      <c r="VJJ281" s="27"/>
      <c r="VJK281" s="27"/>
      <c r="VJL281" s="27"/>
      <c r="VJM281" s="27"/>
      <c r="VJN281" s="27"/>
      <c r="VJO281" s="27"/>
      <c r="VJP281" s="27"/>
      <c r="VJQ281" s="27"/>
      <c r="VJR281" s="27"/>
      <c r="VJS281" s="27"/>
      <c r="VJT281" s="27"/>
      <c r="VJU281" s="27"/>
      <c r="VJV281" s="27"/>
      <c r="VJW281" s="27"/>
      <c r="VJX281" s="27"/>
      <c r="VJY281" s="27"/>
      <c r="VJZ281" s="27"/>
      <c r="VKA281" s="27"/>
      <c r="VKB281" s="27"/>
      <c r="VKC281" s="27"/>
      <c r="VKD281" s="27"/>
      <c r="VKE281" s="27"/>
      <c r="VKF281" s="27"/>
      <c r="VKG281" s="27"/>
      <c r="VKH281" s="27"/>
      <c r="VKI281" s="27"/>
      <c r="VKJ281" s="27"/>
      <c r="VKK281" s="27"/>
      <c r="VKL281" s="27"/>
      <c r="VKM281" s="27"/>
      <c r="VKN281" s="27"/>
      <c r="VKO281" s="27"/>
      <c r="VKP281" s="27"/>
      <c r="VKQ281" s="27"/>
      <c r="VKR281" s="27"/>
      <c r="VKS281" s="27"/>
      <c r="VKT281" s="27"/>
      <c r="VKU281" s="27"/>
      <c r="VKV281" s="27"/>
      <c r="VKW281" s="27"/>
      <c r="VKX281" s="27"/>
      <c r="VKY281" s="27"/>
      <c r="VKZ281" s="27"/>
      <c r="VLA281" s="27"/>
      <c r="VLB281" s="27"/>
      <c r="VLC281" s="27"/>
      <c r="VLD281" s="27"/>
      <c r="VLE281" s="27"/>
      <c r="VLF281" s="27"/>
      <c r="VLG281" s="27"/>
      <c r="VLH281" s="27"/>
      <c r="VLI281" s="27"/>
      <c r="VLJ281" s="27"/>
      <c r="VLK281" s="27"/>
      <c r="VLL281" s="27"/>
      <c r="VLM281" s="27"/>
      <c r="VLN281" s="27"/>
      <c r="VLO281" s="27"/>
      <c r="VLP281" s="27"/>
      <c r="VLQ281" s="27"/>
      <c r="VLR281" s="27"/>
      <c r="VLS281" s="27"/>
      <c r="VLT281" s="27"/>
      <c r="VLU281" s="27"/>
      <c r="VLV281" s="27"/>
      <c r="VLW281" s="27"/>
      <c r="VLX281" s="27"/>
      <c r="VLY281" s="27"/>
      <c r="VLZ281" s="27"/>
      <c r="VMA281" s="27"/>
      <c r="VMB281" s="27"/>
      <c r="VMC281" s="27"/>
      <c r="VMD281" s="27"/>
      <c r="VME281" s="27"/>
      <c r="VMF281" s="27"/>
      <c r="VMG281" s="27"/>
      <c r="VMH281" s="27"/>
      <c r="VMI281" s="27"/>
      <c r="VMJ281" s="27"/>
      <c r="VMK281" s="27"/>
      <c r="VML281" s="27"/>
      <c r="VMM281" s="27"/>
      <c r="VMN281" s="27"/>
      <c r="VMO281" s="27"/>
      <c r="VMP281" s="27"/>
      <c r="VMQ281" s="27"/>
      <c r="VMR281" s="27"/>
      <c r="VMS281" s="27"/>
      <c r="VMT281" s="27"/>
      <c r="VMU281" s="27"/>
      <c r="VMV281" s="27"/>
      <c r="VMW281" s="27"/>
      <c r="VMX281" s="27"/>
      <c r="VMY281" s="27"/>
      <c r="VMZ281" s="27"/>
      <c r="VNA281" s="27"/>
      <c r="VNB281" s="27"/>
      <c r="VNC281" s="27"/>
      <c r="VND281" s="27"/>
      <c r="VNE281" s="27"/>
      <c r="VNF281" s="27"/>
      <c r="VNG281" s="27"/>
      <c r="VNH281" s="27"/>
      <c r="VNI281" s="27"/>
      <c r="VNJ281" s="27"/>
      <c r="VNK281" s="27"/>
      <c r="VNL281" s="27"/>
      <c r="VNM281" s="27"/>
      <c r="VNN281" s="27"/>
      <c r="VNO281" s="27"/>
      <c r="VNP281" s="27"/>
      <c r="VNQ281" s="27"/>
      <c r="VNR281" s="27"/>
      <c r="VNS281" s="27"/>
      <c r="VNT281" s="27"/>
      <c r="VNU281" s="27"/>
      <c r="VNV281" s="27"/>
      <c r="VNW281" s="27"/>
      <c r="VNX281" s="27"/>
      <c r="VNY281" s="27"/>
      <c r="VNZ281" s="27"/>
      <c r="VOA281" s="27"/>
      <c r="VOB281" s="27"/>
      <c r="VOC281" s="27"/>
      <c r="VOD281" s="27"/>
      <c r="VOE281" s="27"/>
      <c r="VOF281" s="27"/>
      <c r="VOG281" s="27"/>
      <c r="VOH281" s="27"/>
      <c r="VOI281" s="27"/>
      <c r="VOJ281" s="27"/>
      <c r="VOK281" s="27"/>
      <c r="VOL281" s="27"/>
      <c r="VOM281" s="27"/>
      <c r="VON281" s="27"/>
      <c r="VOO281" s="27"/>
      <c r="VOP281" s="27"/>
      <c r="VOQ281" s="27"/>
      <c r="VOR281" s="27"/>
      <c r="VOS281" s="27"/>
      <c r="VOT281" s="27"/>
      <c r="VOU281" s="27"/>
      <c r="VOV281" s="27"/>
      <c r="VOW281" s="27"/>
      <c r="VOX281" s="27"/>
      <c r="VOY281" s="27"/>
      <c r="VOZ281" s="27"/>
      <c r="VPA281" s="27"/>
      <c r="VPB281" s="27"/>
      <c r="VPC281" s="27"/>
      <c r="VPD281" s="27"/>
      <c r="VPE281" s="27"/>
      <c r="VPF281" s="27"/>
      <c r="VPG281" s="27"/>
      <c r="VPH281" s="27"/>
      <c r="VPI281" s="27"/>
      <c r="VPJ281" s="27"/>
      <c r="VPK281" s="27"/>
      <c r="VPL281" s="27"/>
      <c r="VPM281" s="27"/>
      <c r="VPN281" s="27"/>
      <c r="VPO281" s="27"/>
      <c r="VPP281" s="27"/>
      <c r="VPQ281" s="27"/>
      <c r="VPR281" s="27"/>
      <c r="VPS281" s="27"/>
      <c r="VPT281" s="27"/>
      <c r="VPU281" s="27"/>
      <c r="VPV281" s="27"/>
      <c r="VPW281" s="27"/>
      <c r="VPX281" s="27"/>
      <c r="VPY281" s="27"/>
      <c r="VPZ281" s="27"/>
      <c r="VQA281" s="27"/>
      <c r="VQB281" s="27"/>
      <c r="VQC281" s="27"/>
      <c r="VQD281" s="27"/>
      <c r="VQE281" s="27"/>
      <c r="VQF281" s="27"/>
      <c r="VQG281" s="27"/>
      <c r="VQH281" s="27"/>
      <c r="VQI281" s="27"/>
      <c r="VQJ281" s="27"/>
      <c r="VQK281" s="27"/>
      <c r="VQL281" s="27"/>
      <c r="VQM281" s="27"/>
      <c r="VQN281" s="27"/>
      <c r="VQO281" s="27"/>
      <c r="VQP281" s="27"/>
      <c r="VQQ281" s="27"/>
      <c r="VQR281" s="27"/>
      <c r="VQS281" s="27"/>
      <c r="VQT281" s="27"/>
      <c r="VQU281" s="27"/>
      <c r="VQV281" s="27"/>
      <c r="VQW281" s="27"/>
      <c r="VQX281" s="27"/>
      <c r="VQY281" s="27"/>
      <c r="VQZ281" s="27"/>
      <c r="VRA281" s="27"/>
      <c r="VRB281" s="27"/>
      <c r="VRC281" s="27"/>
      <c r="VRD281" s="27"/>
      <c r="VRE281" s="27"/>
      <c r="VRF281" s="27"/>
      <c r="VRG281" s="27"/>
      <c r="VRH281" s="27"/>
      <c r="VRI281" s="27"/>
      <c r="VRJ281" s="27"/>
      <c r="VRK281" s="27"/>
      <c r="VRL281" s="27"/>
      <c r="VRM281" s="27"/>
      <c r="VRN281" s="27"/>
      <c r="VRO281" s="27"/>
      <c r="VRP281" s="27"/>
      <c r="VRQ281" s="27"/>
      <c r="VRR281" s="27"/>
      <c r="VRS281" s="27"/>
      <c r="VRT281" s="27"/>
      <c r="VRU281" s="27"/>
      <c r="VRV281" s="27"/>
      <c r="VRW281" s="27"/>
      <c r="VRX281" s="27"/>
      <c r="VRY281" s="27"/>
      <c r="VRZ281" s="27"/>
      <c r="VSA281" s="27"/>
      <c r="VSB281" s="27"/>
      <c r="VSC281" s="27"/>
      <c r="VSD281" s="27"/>
      <c r="VSE281" s="27"/>
      <c r="VSF281" s="27"/>
      <c r="VSG281" s="27"/>
      <c r="VSH281" s="27"/>
      <c r="VSI281" s="27"/>
      <c r="VSJ281" s="27"/>
      <c r="VSK281" s="27"/>
      <c r="VSL281" s="27"/>
      <c r="VSM281" s="27"/>
      <c r="VSN281" s="27"/>
      <c r="VSO281" s="27"/>
      <c r="VSP281" s="27"/>
      <c r="VSQ281" s="27"/>
      <c r="VSR281" s="27"/>
      <c r="VSS281" s="27"/>
      <c r="VST281" s="27"/>
      <c r="VSU281" s="27"/>
      <c r="VSV281" s="27"/>
      <c r="VSW281" s="27"/>
      <c r="VSX281" s="27"/>
      <c r="VSY281" s="27"/>
      <c r="VSZ281" s="27"/>
      <c r="VTA281" s="27"/>
      <c r="VTB281" s="27"/>
      <c r="VTC281" s="27"/>
      <c r="VTD281" s="27"/>
      <c r="VTE281" s="27"/>
      <c r="VTF281" s="27"/>
      <c r="VTG281" s="27"/>
      <c r="VTH281" s="27"/>
      <c r="VTI281" s="27"/>
      <c r="VTJ281" s="27"/>
      <c r="VTK281" s="27"/>
      <c r="VTL281" s="27"/>
      <c r="VTM281" s="27"/>
      <c r="VTN281" s="27"/>
      <c r="VTO281" s="27"/>
      <c r="VTP281" s="27"/>
      <c r="VTQ281" s="27"/>
      <c r="VTR281" s="27"/>
      <c r="VTS281" s="27"/>
      <c r="VTT281" s="27"/>
      <c r="VTU281" s="27"/>
      <c r="VTV281" s="27"/>
      <c r="VTW281" s="27"/>
      <c r="VTX281" s="27"/>
      <c r="VTY281" s="27"/>
      <c r="VTZ281" s="27"/>
      <c r="VUA281" s="27"/>
      <c r="VUB281" s="27"/>
      <c r="VUC281" s="27"/>
      <c r="VUD281" s="27"/>
      <c r="VUE281" s="27"/>
      <c r="VUF281" s="27"/>
      <c r="VUG281" s="27"/>
      <c r="VUH281" s="27"/>
      <c r="VUI281" s="27"/>
      <c r="VUJ281" s="27"/>
      <c r="VUK281" s="27"/>
      <c r="VUL281" s="27"/>
      <c r="VUM281" s="27"/>
      <c r="VUN281" s="27"/>
      <c r="VUO281" s="27"/>
      <c r="VUP281" s="27"/>
      <c r="VUQ281" s="27"/>
      <c r="VUR281" s="27"/>
      <c r="VUS281" s="27"/>
      <c r="VUT281" s="27"/>
      <c r="VUU281" s="27"/>
      <c r="VUV281" s="27"/>
      <c r="VUW281" s="27"/>
      <c r="VUX281" s="27"/>
      <c r="VUY281" s="27"/>
      <c r="VUZ281" s="27"/>
      <c r="VVA281" s="27"/>
      <c r="VVB281" s="27"/>
      <c r="VVC281" s="27"/>
      <c r="VVD281" s="27"/>
      <c r="VVE281" s="27"/>
      <c r="VVF281" s="27"/>
      <c r="VVG281" s="27"/>
      <c r="VVH281" s="27"/>
      <c r="VVI281" s="27"/>
      <c r="VVJ281" s="27"/>
      <c r="VVK281" s="27"/>
      <c r="VVL281" s="27"/>
      <c r="VVM281" s="27"/>
      <c r="VVN281" s="27"/>
      <c r="VVO281" s="27"/>
      <c r="VVP281" s="27"/>
      <c r="VVQ281" s="27"/>
      <c r="VVR281" s="27"/>
      <c r="VVS281" s="27"/>
      <c r="VVT281" s="27"/>
      <c r="VVU281" s="27"/>
      <c r="VVV281" s="27"/>
      <c r="VVW281" s="27"/>
      <c r="VVX281" s="27"/>
      <c r="VVY281" s="27"/>
      <c r="VVZ281" s="27"/>
      <c r="VWA281" s="27"/>
      <c r="VWB281" s="27"/>
      <c r="VWC281" s="27"/>
      <c r="VWD281" s="27"/>
      <c r="VWE281" s="27"/>
      <c r="VWF281" s="27"/>
      <c r="VWG281" s="27"/>
      <c r="VWH281" s="27"/>
      <c r="VWI281" s="27"/>
      <c r="VWJ281" s="27"/>
      <c r="VWK281" s="27"/>
      <c r="VWL281" s="27"/>
      <c r="VWM281" s="27"/>
      <c r="VWN281" s="27"/>
      <c r="VWO281" s="27"/>
      <c r="VWP281" s="27"/>
      <c r="VWQ281" s="27"/>
      <c r="VWR281" s="27"/>
      <c r="VWS281" s="27"/>
      <c r="VWT281" s="27"/>
      <c r="VWU281" s="27"/>
      <c r="VWV281" s="27"/>
      <c r="VWW281" s="27"/>
      <c r="VWX281" s="27"/>
      <c r="VWY281" s="27"/>
      <c r="VWZ281" s="27"/>
      <c r="VXA281" s="27"/>
      <c r="VXB281" s="27"/>
      <c r="VXC281" s="27"/>
      <c r="VXD281" s="27"/>
      <c r="VXE281" s="27"/>
      <c r="VXF281" s="27"/>
      <c r="VXG281" s="27"/>
      <c r="VXH281" s="27"/>
      <c r="VXI281" s="27"/>
      <c r="VXJ281" s="27"/>
      <c r="VXK281" s="27"/>
      <c r="VXL281" s="27"/>
      <c r="VXM281" s="27"/>
      <c r="VXN281" s="27"/>
      <c r="VXO281" s="27"/>
      <c r="VXP281" s="27"/>
      <c r="VXQ281" s="27"/>
      <c r="VXR281" s="27"/>
      <c r="VXS281" s="27"/>
      <c r="VXT281" s="27"/>
      <c r="VXU281" s="27"/>
      <c r="VXV281" s="27"/>
      <c r="VXW281" s="27"/>
      <c r="VXX281" s="27"/>
      <c r="VXY281" s="27"/>
      <c r="VXZ281" s="27"/>
      <c r="VYA281" s="27"/>
      <c r="VYB281" s="27"/>
      <c r="VYC281" s="27"/>
      <c r="VYD281" s="27"/>
      <c r="VYE281" s="27"/>
      <c r="VYF281" s="27"/>
      <c r="VYG281" s="27"/>
      <c r="VYH281" s="27"/>
      <c r="VYI281" s="27"/>
      <c r="VYJ281" s="27"/>
      <c r="VYK281" s="27"/>
      <c r="VYL281" s="27"/>
      <c r="VYM281" s="27"/>
      <c r="VYN281" s="27"/>
      <c r="VYO281" s="27"/>
      <c r="VYP281" s="27"/>
      <c r="VYQ281" s="27"/>
      <c r="VYR281" s="27"/>
      <c r="VYS281" s="27"/>
      <c r="VYT281" s="27"/>
      <c r="VYU281" s="27"/>
      <c r="VYV281" s="27"/>
      <c r="VYW281" s="27"/>
      <c r="VYX281" s="27"/>
      <c r="VYY281" s="27"/>
      <c r="VYZ281" s="27"/>
      <c r="VZA281" s="27"/>
      <c r="VZB281" s="27"/>
      <c r="VZC281" s="27"/>
      <c r="VZD281" s="27"/>
      <c r="VZE281" s="27"/>
      <c r="VZF281" s="27"/>
      <c r="VZG281" s="27"/>
      <c r="VZH281" s="27"/>
      <c r="VZI281" s="27"/>
      <c r="VZJ281" s="27"/>
      <c r="VZK281" s="27"/>
      <c r="VZL281" s="27"/>
      <c r="VZM281" s="27"/>
      <c r="VZN281" s="27"/>
      <c r="VZO281" s="27"/>
      <c r="VZP281" s="27"/>
      <c r="VZQ281" s="27"/>
      <c r="VZR281" s="27"/>
      <c r="VZS281" s="27"/>
      <c r="VZT281" s="27"/>
      <c r="VZU281" s="27"/>
      <c r="VZV281" s="27"/>
      <c r="VZW281" s="27"/>
      <c r="VZX281" s="27"/>
      <c r="VZY281" s="27"/>
      <c r="VZZ281" s="27"/>
      <c r="WAA281" s="27"/>
      <c r="WAB281" s="27"/>
      <c r="WAC281" s="27"/>
      <c r="WAD281" s="27"/>
      <c r="WAE281" s="27"/>
      <c r="WAF281" s="27"/>
      <c r="WAG281" s="27"/>
      <c r="WAH281" s="27"/>
      <c r="WAI281" s="27"/>
      <c r="WAJ281" s="27"/>
      <c r="WAK281" s="27"/>
      <c r="WAL281" s="27"/>
      <c r="WAM281" s="27"/>
      <c r="WAN281" s="27"/>
      <c r="WAO281" s="27"/>
      <c r="WAP281" s="27"/>
      <c r="WAQ281" s="27"/>
      <c r="WAR281" s="27"/>
      <c r="WAS281" s="27"/>
      <c r="WAT281" s="27"/>
      <c r="WAU281" s="27"/>
      <c r="WAV281" s="27"/>
      <c r="WAW281" s="27"/>
      <c r="WAX281" s="27"/>
      <c r="WAY281" s="27"/>
      <c r="WAZ281" s="27"/>
      <c r="WBA281" s="27"/>
      <c r="WBB281" s="27"/>
      <c r="WBC281" s="27"/>
      <c r="WBD281" s="27"/>
      <c r="WBE281" s="27"/>
      <c r="WBF281" s="27"/>
      <c r="WBG281" s="27"/>
      <c r="WBH281" s="27"/>
      <c r="WBI281" s="27"/>
      <c r="WBJ281" s="27"/>
      <c r="WBK281" s="27"/>
      <c r="WBL281" s="27"/>
      <c r="WBM281" s="27"/>
      <c r="WBN281" s="27"/>
      <c r="WBO281" s="27"/>
      <c r="WBP281" s="27"/>
      <c r="WBQ281" s="27"/>
      <c r="WBR281" s="27"/>
      <c r="WBS281" s="27"/>
      <c r="WBT281" s="27"/>
      <c r="WBU281" s="27"/>
      <c r="WBV281" s="27"/>
      <c r="WBW281" s="27"/>
      <c r="WBX281" s="27"/>
      <c r="WBY281" s="27"/>
      <c r="WBZ281" s="27"/>
      <c r="WCA281" s="27"/>
      <c r="WCB281" s="27"/>
      <c r="WCC281" s="27"/>
      <c r="WCD281" s="27"/>
      <c r="WCE281" s="27"/>
      <c r="WCF281" s="27"/>
      <c r="WCG281" s="27"/>
      <c r="WCH281" s="27"/>
      <c r="WCI281" s="27"/>
      <c r="WCJ281" s="27"/>
      <c r="WCK281" s="27"/>
      <c r="WCL281" s="27"/>
      <c r="WCM281" s="27"/>
      <c r="WCN281" s="27"/>
      <c r="WCO281" s="27"/>
      <c r="WCP281" s="27"/>
      <c r="WCQ281" s="27"/>
      <c r="WCR281" s="27"/>
      <c r="WCS281" s="27"/>
      <c r="WCT281" s="27"/>
      <c r="WCU281" s="27"/>
      <c r="WCV281" s="27"/>
      <c r="WCW281" s="27"/>
      <c r="WCX281" s="27"/>
      <c r="WCY281" s="27"/>
      <c r="WCZ281" s="27"/>
      <c r="WDA281" s="27"/>
      <c r="WDB281" s="27"/>
      <c r="WDC281" s="27"/>
      <c r="WDD281" s="27"/>
      <c r="WDE281" s="27"/>
      <c r="WDF281" s="27"/>
      <c r="WDG281" s="27"/>
      <c r="WDH281" s="27"/>
      <c r="WDI281" s="27"/>
      <c r="WDJ281" s="27"/>
      <c r="WDK281" s="27"/>
      <c r="WDL281" s="27"/>
      <c r="WDM281" s="27"/>
      <c r="WDN281" s="27"/>
      <c r="WDO281" s="27"/>
      <c r="WDP281" s="27"/>
      <c r="WDQ281" s="27"/>
      <c r="WDR281" s="27"/>
      <c r="WDS281" s="27"/>
      <c r="WDT281" s="27"/>
      <c r="WDU281" s="27"/>
      <c r="WDV281" s="27"/>
      <c r="WDW281" s="27"/>
      <c r="WDX281" s="27"/>
      <c r="WDY281" s="27"/>
      <c r="WDZ281" s="27"/>
      <c r="WEA281" s="27"/>
      <c r="WEB281" s="27"/>
      <c r="WEC281" s="27"/>
      <c r="WED281" s="27"/>
      <c r="WEE281" s="27"/>
      <c r="WEF281" s="27"/>
      <c r="WEG281" s="27"/>
      <c r="WEH281" s="27"/>
      <c r="WEI281" s="27"/>
      <c r="WEJ281" s="27"/>
      <c r="WEK281" s="27"/>
      <c r="WEL281" s="27"/>
      <c r="WEM281" s="27"/>
      <c r="WEN281" s="27"/>
      <c r="WEO281" s="27"/>
      <c r="WEP281" s="27"/>
      <c r="WEQ281" s="27"/>
      <c r="WER281" s="27"/>
      <c r="WES281" s="27"/>
      <c r="WET281" s="27"/>
      <c r="WEU281" s="27"/>
      <c r="WEV281" s="27"/>
      <c r="WEW281" s="27"/>
      <c r="WEX281" s="27"/>
      <c r="WEY281" s="27"/>
      <c r="WEZ281" s="27"/>
      <c r="WFA281" s="27"/>
      <c r="WFB281" s="27"/>
      <c r="WFC281" s="27"/>
      <c r="WFD281" s="27"/>
      <c r="WFE281" s="27"/>
      <c r="WFF281" s="27"/>
      <c r="WFG281" s="27"/>
      <c r="WFH281" s="27"/>
      <c r="WFI281" s="27"/>
      <c r="WFJ281" s="27"/>
      <c r="WFK281" s="27"/>
      <c r="WFL281" s="27"/>
      <c r="WFM281" s="27"/>
      <c r="WFN281" s="27"/>
      <c r="WFO281" s="27"/>
      <c r="WFP281" s="27"/>
      <c r="WFQ281" s="27"/>
      <c r="WFR281" s="27"/>
      <c r="WFS281" s="27"/>
      <c r="WFT281" s="27"/>
      <c r="WFU281" s="27"/>
      <c r="WFV281" s="27"/>
      <c r="WFW281" s="27"/>
      <c r="WFX281" s="27"/>
      <c r="WFY281" s="27"/>
      <c r="WFZ281" s="27"/>
      <c r="WGA281" s="27"/>
      <c r="WGB281" s="27"/>
      <c r="WGC281" s="27"/>
      <c r="WGD281" s="27"/>
      <c r="WGE281" s="27"/>
      <c r="WGF281" s="27"/>
      <c r="WGG281" s="27"/>
      <c r="WGH281" s="27"/>
      <c r="WGI281" s="27"/>
      <c r="WGJ281" s="27"/>
      <c r="WGK281" s="27"/>
      <c r="WGL281" s="27"/>
      <c r="WGM281" s="27"/>
      <c r="WGN281" s="27"/>
      <c r="WGO281" s="27"/>
      <c r="WGP281" s="27"/>
      <c r="WGQ281" s="27"/>
      <c r="WGR281" s="27"/>
      <c r="WGS281" s="27"/>
      <c r="WGT281" s="27"/>
      <c r="WGU281" s="27"/>
      <c r="WGV281" s="27"/>
      <c r="WGW281" s="27"/>
      <c r="WGX281" s="27"/>
      <c r="WGY281" s="27"/>
      <c r="WGZ281" s="27"/>
      <c r="WHA281" s="27"/>
      <c r="WHB281" s="27"/>
      <c r="WHC281" s="27"/>
      <c r="WHD281" s="27"/>
      <c r="WHE281" s="27"/>
      <c r="WHF281" s="27"/>
      <c r="WHG281" s="27"/>
      <c r="WHH281" s="27"/>
      <c r="WHI281" s="27"/>
      <c r="WHJ281" s="27"/>
      <c r="WHK281" s="27"/>
      <c r="WHL281" s="27"/>
      <c r="WHM281" s="27"/>
      <c r="WHN281" s="27"/>
      <c r="WHO281" s="27"/>
      <c r="WHP281" s="27"/>
      <c r="WHQ281" s="27"/>
      <c r="WHR281" s="27"/>
      <c r="WHS281" s="27"/>
      <c r="WHT281" s="27"/>
      <c r="WHU281" s="27"/>
      <c r="WHV281" s="27"/>
      <c r="WHW281" s="27"/>
      <c r="WHX281" s="27"/>
      <c r="WHY281" s="27"/>
      <c r="WHZ281" s="27"/>
      <c r="WIA281" s="27"/>
      <c r="WIB281" s="27"/>
      <c r="WIC281" s="27"/>
      <c r="WID281" s="27"/>
      <c r="WIE281" s="27"/>
      <c r="WIF281" s="27"/>
      <c r="WIG281" s="27"/>
      <c r="WIH281" s="27"/>
      <c r="WII281" s="27"/>
      <c r="WIJ281" s="27"/>
      <c r="WIK281" s="27"/>
      <c r="WIL281" s="27"/>
      <c r="WIM281" s="27"/>
      <c r="WIN281" s="27"/>
      <c r="WIO281" s="27"/>
      <c r="WIP281" s="27"/>
      <c r="WIQ281" s="27"/>
      <c r="WIR281" s="27"/>
      <c r="WIS281" s="27"/>
      <c r="WIT281" s="27"/>
      <c r="WIU281" s="27"/>
      <c r="WIV281" s="27"/>
      <c r="WIW281" s="27"/>
      <c r="WIX281" s="27"/>
      <c r="WIY281" s="27"/>
      <c r="WIZ281" s="27"/>
      <c r="WJA281" s="27"/>
      <c r="WJB281" s="27"/>
      <c r="WJC281" s="27"/>
      <c r="WJD281" s="27"/>
      <c r="WJE281" s="27"/>
      <c r="WJF281" s="27"/>
      <c r="WJG281" s="27"/>
      <c r="WJH281" s="27"/>
      <c r="WJI281" s="27"/>
      <c r="WJJ281" s="27"/>
      <c r="WJK281" s="27"/>
      <c r="WJL281" s="27"/>
      <c r="WJM281" s="27"/>
      <c r="WJN281" s="27"/>
      <c r="WJO281" s="27"/>
      <c r="WJP281" s="27"/>
      <c r="WJQ281" s="27"/>
      <c r="WJR281" s="27"/>
      <c r="WJS281" s="27"/>
      <c r="WJT281" s="27"/>
      <c r="WJU281" s="27"/>
      <c r="WJV281" s="27"/>
      <c r="WJW281" s="27"/>
      <c r="WJX281" s="27"/>
      <c r="WJY281" s="27"/>
      <c r="WJZ281" s="27"/>
      <c r="WKA281" s="27"/>
      <c r="WKB281" s="27"/>
      <c r="WKC281" s="27"/>
      <c r="WKD281" s="27"/>
      <c r="WKE281" s="27"/>
      <c r="WKF281" s="27"/>
      <c r="WKG281" s="27"/>
      <c r="WKH281" s="27"/>
      <c r="WKI281" s="27"/>
      <c r="WKJ281" s="27"/>
      <c r="WKK281" s="27"/>
      <c r="WKL281" s="27"/>
      <c r="WKM281" s="27"/>
      <c r="WKN281" s="27"/>
      <c r="WKO281" s="27"/>
      <c r="WKP281" s="27"/>
      <c r="WKQ281" s="27"/>
      <c r="WKR281" s="27"/>
      <c r="WKS281" s="27"/>
      <c r="WKT281" s="27"/>
      <c r="WKU281" s="27"/>
      <c r="WKV281" s="27"/>
      <c r="WKW281" s="27"/>
      <c r="WKX281" s="27"/>
      <c r="WKY281" s="27"/>
      <c r="WKZ281" s="27"/>
      <c r="WLA281" s="27"/>
      <c r="WLB281" s="27"/>
      <c r="WLC281" s="27"/>
      <c r="WLD281" s="27"/>
      <c r="WLE281" s="27"/>
      <c r="WLF281" s="27"/>
      <c r="WLG281" s="27"/>
      <c r="WLH281" s="27"/>
      <c r="WLI281" s="27"/>
      <c r="WLJ281" s="27"/>
      <c r="WLK281" s="27"/>
      <c r="WLL281" s="27"/>
      <c r="WLM281" s="27"/>
      <c r="WLN281" s="27"/>
      <c r="WLO281" s="27"/>
      <c r="WLP281" s="27"/>
      <c r="WLQ281" s="27"/>
      <c r="WLR281" s="27"/>
      <c r="WLS281" s="27"/>
      <c r="WLT281" s="27"/>
      <c r="WLU281" s="27"/>
      <c r="WLV281" s="27"/>
      <c r="WLW281" s="27"/>
      <c r="WLX281" s="27"/>
      <c r="WLY281" s="27"/>
      <c r="WLZ281" s="27"/>
      <c r="WMA281" s="27"/>
      <c r="WMB281" s="27"/>
      <c r="WMC281" s="27"/>
      <c r="WMD281" s="27"/>
      <c r="WME281" s="27"/>
      <c r="WMF281" s="27"/>
      <c r="WMG281" s="27"/>
      <c r="WMH281" s="27"/>
      <c r="WMI281" s="27"/>
      <c r="WMJ281" s="27"/>
      <c r="WMK281" s="27"/>
      <c r="WML281" s="27"/>
      <c r="WMM281" s="27"/>
      <c r="WMN281" s="27"/>
      <c r="WMO281" s="27"/>
      <c r="WMP281" s="27"/>
      <c r="WMQ281" s="27"/>
      <c r="WMR281" s="27"/>
      <c r="WMS281" s="27"/>
      <c r="WMT281" s="27"/>
      <c r="WMU281" s="27"/>
      <c r="WMV281" s="27"/>
      <c r="WMW281" s="27"/>
      <c r="WMX281" s="27"/>
      <c r="WMY281" s="27"/>
      <c r="WMZ281" s="27"/>
      <c r="WNA281" s="27"/>
      <c r="WNB281" s="27"/>
      <c r="WNC281" s="27"/>
      <c r="WND281" s="27"/>
      <c r="WNE281" s="27"/>
      <c r="WNF281" s="27"/>
      <c r="WNG281" s="27"/>
      <c r="WNH281" s="27"/>
      <c r="WNI281" s="27"/>
      <c r="WNJ281" s="27"/>
      <c r="WNK281" s="27"/>
      <c r="WNL281" s="27"/>
      <c r="WNM281" s="27"/>
      <c r="WNN281" s="27"/>
      <c r="WNO281" s="27"/>
      <c r="WNP281" s="27"/>
      <c r="WNQ281" s="27"/>
      <c r="WNR281" s="27"/>
      <c r="WNS281" s="27"/>
      <c r="WNT281" s="27"/>
      <c r="WNU281" s="27"/>
      <c r="WNV281" s="27"/>
      <c r="WNW281" s="27"/>
      <c r="WNX281" s="27"/>
      <c r="WNY281" s="27"/>
      <c r="WNZ281" s="27"/>
      <c r="WOA281" s="27"/>
      <c r="WOB281" s="27"/>
      <c r="WOC281" s="27"/>
      <c r="WOD281" s="27"/>
      <c r="WOE281" s="27"/>
      <c r="WOF281" s="27"/>
      <c r="WOG281" s="27"/>
      <c r="WOH281" s="27"/>
      <c r="WOI281" s="27"/>
      <c r="WOJ281" s="27"/>
      <c r="WOK281" s="27"/>
      <c r="WOL281" s="27"/>
      <c r="WOM281" s="27"/>
      <c r="WON281" s="27"/>
      <c r="WOO281" s="27"/>
      <c r="WOP281" s="27"/>
      <c r="WOQ281" s="27"/>
      <c r="WOR281" s="27"/>
      <c r="WOS281" s="27"/>
      <c r="WOT281" s="27"/>
      <c r="WOU281" s="27"/>
      <c r="WOV281" s="27"/>
      <c r="WOW281" s="27"/>
      <c r="WOX281" s="27"/>
      <c r="WOY281" s="27"/>
      <c r="WOZ281" s="27"/>
      <c r="WPA281" s="27"/>
      <c r="WPB281" s="27"/>
      <c r="WPC281" s="27"/>
      <c r="WPD281" s="27"/>
      <c r="WPE281" s="27"/>
      <c r="WPF281" s="27"/>
      <c r="WPG281" s="27"/>
      <c r="WPH281" s="27"/>
      <c r="WPI281" s="27"/>
      <c r="WPJ281" s="27"/>
      <c r="WPK281" s="27"/>
      <c r="WPL281" s="27"/>
      <c r="WPM281" s="27"/>
      <c r="WPN281" s="27"/>
      <c r="WPO281" s="27"/>
      <c r="WPP281" s="27"/>
      <c r="WPQ281" s="27"/>
      <c r="WPR281" s="27"/>
      <c r="WPS281" s="27"/>
      <c r="WPT281" s="27"/>
      <c r="WPU281" s="27"/>
      <c r="WPV281" s="27"/>
      <c r="WPW281" s="27"/>
      <c r="WPX281" s="27"/>
      <c r="WPY281" s="27"/>
      <c r="WPZ281" s="27"/>
      <c r="WQA281" s="27"/>
      <c r="WQB281" s="27"/>
      <c r="WQC281" s="27"/>
      <c r="WQD281" s="27"/>
      <c r="WQE281" s="27"/>
      <c r="WQF281" s="27"/>
      <c r="WQG281" s="27"/>
      <c r="WQH281" s="27"/>
      <c r="WQI281" s="27"/>
      <c r="WQJ281" s="27"/>
      <c r="WQK281" s="27"/>
      <c r="WQL281" s="27"/>
      <c r="WQM281" s="27"/>
      <c r="WQN281" s="27"/>
      <c r="WQO281" s="27"/>
      <c r="WQP281" s="27"/>
      <c r="WQQ281" s="27"/>
      <c r="WQR281" s="27"/>
      <c r="WQS281" s="27"/>
      <c r="WQT281" s="27"/>
      <c r="WQU281" s="27"/>
      <c r="WQV281" s="27"/>
      <c r="WQW281" s="27"/>
      <c r="WQX281" s="27"/>
      <c r="WQY281" s="27"/>
      <c r="WQZ281" s="27"/>
      <c r="WRA281" s="27"/>
      <c r="WRB281" s="27"/>
      <c r="WRC281" s="27"/>
      <c r="WRD281" s="27"/>
      <c r="WRE281" s="27"/>
      <c r="WRF281" s="27"/>
      <c r="WRG281" s="27"/>
      <c r="WRH281" s="27"/>
      <c r="WRI281" s="27"/>
      <c r="WRJ281" s="27"/>
      <c r="WRK281" s="27"/>
      <c r="WRL281" s="27"/>
      <c r="WRM281" s="27"/>
      <c r="WRN281" s="27"/>
      <c r="WRO281" s="27"/>
      <c r="WRP281" s="27"/>
      <c r="WRQ281" s="27"/>
      <c r="WRR281" s="27"/>
      <c r="WRS281" s="27"/>
      <c r="WRT281" s="27"/>
      <c r="WRU281" s="27"/>
      <c r="WRV281" s="27"/>
      <c r="WRW281" s="27"/>
      <c r="WRX281" s="27"/>
      <c r="WRY281" s="27"/>
      <c r="WRZ281" s="27"/>
      <c r="WSA281" s="27"/>
      <c r="WSB281" s="27"/>
      <c r="WSC281" s="27"/>
      <c r="WSD281" s="27"/>
      <c r="WSE281" s="27"/>
      <c r="WSF281" s="27"/>
      <c r="WSG281" s="27"/>
      <c r="WSH281" s="27"/>
      <c r="WSI281" s="27"/>
      <c r="WSJ281" s="27"/>
      <c r="WSK281" s="27"/>
      <c r="WSL281" s="27"/>
      <c r="WSM281" s="27"/>
      <c r="WSN281" s="27"/>
      <c r="WSO281" s="27"/>
      <c r="WSP281" s="27"/>
      <c r="WSQ281" s="27"/>
      <c r="WSR281" s="27"/>
      <c r="WSS281" s="27"/>
      <c r="WST281" s="27"/>
      <c r="WSU281" s="27"/>
      <c r="WSV281" s="27"/>
      <c r="WSW281" s="27"/>
      <c r="WSX281" s="27"/>
      <c r="WSY281" s="27"/>
      <c r="WSZ281" s="27"/>
      <c r="WTA281" s="27"/>
      <c r="WTB281" s="27"/>
      <c r="WTC281" s="27"/>
      <c r="WTD281" s="27"/>
      <c r="WTE281" s="27"/>
      <c r="WTF281" s="27"/>
      <c r="WTG281" s="27"/>
      <c r="WTH281" s="27"/>
      <c r="WTI281" s="27"/>
      <c r="WTJ281" s="27"/>
      <c r="WTK281" s="27"/>
      <c r="WTL281" s="27"/>
      <c r="WTM281" s="27"/>
      <c r="WTN281" s="27"/>
      <c r="WTO281" s="27"/>
      <c r="WTP281" s="27"/>
      <c r="WTQ281" s="27"/>
      <c r="WTR281" s="27"/>
      <c r="WTS281" s="27"/>
      <c r="WTT281" s="27"/>
      <c r="WTU281" s="27"/>
      <c r="WTV281" s="27"/>
      <c r="WTW281" s="27"/>
      <c r="WTX281" s="27"/>
      <c r="WTY281" s="27"/>
      <c r="WTZ281" s="27"/>
      <c r="WUA281" s="27"/>
      <c r="WUB281" s="27"/>
      <c r="WUC281" s="27"/>
      <c r="WUD281" s="27"/>
      <c r="WUE281" s="27"/>
      <c r="WUF281" s="27"/>
      <c r="WUG281" s="27"/>
      <c r="WUH281" s="27"/>
      <c r="WUI281" s="27"/>
      <c r="WUJ281" s="27"/>
      <c r="WUK281" s="27"/>
      <c r="WUL281" s="27"/>
      <c r="WUM281" s="27"/>
      <c r="WUN281" s="27"/>
      <c r="WUO281" s="27"/>
      <c r="WUP281" s="27"/>
      <c r="WUQ281" s="27"/>
      <c r="WUR281" s="27"/>
      <c r="WUS281" s="27"/>
      <c r="WUT281" s="27"/>
      <c r="WUU281" s="27"/>
      <c r="WUV281" s="27"/>
      <c r="WUW281" s="27"/>
      <c r="WUX281" s="27"/>
      <c r="WUY281" s="27"/>
      <c r="WUZ281" s="27"/>
      <c r="WVA281" s="27"/>
      <c r="WVB281" s="27"/>
      <c r="WVC281" s="27"/>
      <c r="WVD281" s="27"/>
      <c r="WVE281" s="27"/>
      <c r="WVF281" s="27"/>
      <c r="WVG281" s="27"/>
      <c r="WVH281" s="27"/>
      <c r="WVI281" s="27"/>
      <c r="WVJ281" s="27"/>
      <c r="WVK281" s="27"/>
      <c r="WVL281" s="27"/>
      <c r="WVM281" s="27"/>
      <c r="WVN281" s="27"/>
      <c r="WVO281" s="27"/>
      <c r="WVP281" s="27"/>
      <c r="WVQ281" s="27"/>
      <c r="WVR281" s="27"/>
      <c r="WVS281" s="27"/>
      <c r="WVT281" s="27"/>
      <c r="WVU281" s="27"/>
      <c r="WVV281" s="27"/>
      <c r="WVW281" s="27"/>
      <c r="WVX281" s="27"/>
      <c r="WVY281" s="27"/>
      <c r="WVZ281" s="27"/>
      <c r="WWA281" s="27"/>
      <c r="WWB281" s="27"/>
      <c r="WWC281" s="27"/>
      <c r="WWD281" s="27"/>
      <c r="WWE281" s="27"/>
      <c r="WWF281" s="27"/>
      <c r="WWG281" s="27"/>
      <c r="WWH281" s="27"/>
      <c r="WWI281" s="27"/>
      <c r="WWJ281" s="27"/>
      <c r="WWK281" s="27"/>
      <c r="WWL281" s="27"/>
      <c r="WWM281" s="27"/>
      <c r="WWN281" s="27"/>
      <c r="WWO281" s="27"/>
      <c r="WWP281" s="27"/>
      <c r="WWQ281" s="27"/>
      <c r="WWR281" s="27"/>
      <c r="WWS281" s="27"/>
      <c r="WWT281" s="27"/>
      <c r="WWU281" s="27"/>
      <c r="WWV281" s="27"/>
      <c r="WWW281" s="27"/>
      <c r="WWX281" s="27"/>
      <c r="WWY281" s="27"/>
      <c r="WWZ281" s="27"/>
      <c r="WXA281" s="27"/>
      <c r="WXB281" s="27"/>
      <c r="WXC281" s="27"/>
      <c r="WXD281" s="27"/>
      <c r="WXE281" s="27"/>
      <c r="WXF281" s="27"/>
      <c r="WXG281" s="27"/>
      <c r="WXH281" s="27"/>
      <c r="WXI281" s="27"/>
      <c r="WXJ281" s="27"/>
      <c r="WXK281" s="27"/>
      <c r="WXL281" s="27"/>
      <c r="WXM281" s="27"/>
      <c r="WXN281" s="27"/>
      <c r="WXO281" s="27"/>
      <c r="WXP281" s="27"/>
      <c r="WXQ281" s="27"/>
      <c r="WXR281" s="27"/>
      <c r="WXS281" s="27"/>
      <c r="WXT281" s="27"/>
      <c r="WXU281" s="27"/>
      <c r="WXV281" s="27"/>
      <c r="WXW281" s="27"/>
      <c r="WXX281" s="27"/>
      <c r="WXY281" s="27"/>
      <c r="WXZ281" s="27"/>
      <c r="WYA281" s="27"/>
      <c r="WYB281" s="27"/>
      <c r="WYC281" s="27"/>
      <c r="WYD281" s="27"/>
      <c r="WYE281" s="27"/>
      <c r="WYF281" s="27"/>
      <c r="WYG281" s="27"/>
      <c r="WYH281" s="27"/>
      <c r="WYI281" s="27"/>
      <c r="WYJ281" s="27"/>
      <c r="WYK281" s="27"/>
      <c r="WYL281" s="27"/>
      <c r="WYM281" s="27"/>
      <c r="WYN281" s="27"/>
      <c r="WYO281" s="27"/>
      <c r="WYP281" s="27"/>
      <c r="WYQ281" s="27"/>
      <c r="WYR281" s="27"/>
      <c r="WYS281" s="27"/>
      <c r="WYT281" s="27"/>
      <c r="WYU281" s="27"/>
      <c r="WYV281" s="27"/>
      <c r="WYW281" s="27"/>
      <c r="WYX281" s="27"/>
      <c r="WYY281" s="27"/>
      <c r="WYZ281" s="27"/>
      <c r="WZA281" s="27"/>
      <c r="WZB281" s="27"/>
      <c r="WZC281" s="27"/>
      <c r="WZD281" s="27"/>
      <c r="WZE281" s="27"/>
      <c r="WZF281" s="27"/>
      <c r="WZG281" s="27"/>
      <c r="WZH281" s="27"/>
      <c r="WZI281" s="27"/>
      <c r="WZJ281" s="27"/>
      <c r="WZK281" s="27"/>
      <c r="WZL281" s="27"/>
      <c r="WZM281" s="27"/>
      <c r="WZN281" s="27"/>
      <c r="WZO281" s="27"/>
      <c r="WZP281" s="27"/>
      <c r="WZQ281" s="27"/>
      <c r="WZR281" s="27"/>
      <c r="WZS281" s="27"/>
      <c r="WZT281" s="27"/>
      <c r="WZU281" s="27"/>
      <c r="WZV281" s="27"/>
      <c r="WZW281" s="27"/>
      <c r="WZX281" s="27"/>
      <c r="WZY281" s="27"/>
      <c r="WZZ281" s="27"/>
      <c r="XAA281" s="27"/>
      <c r="XAB281" s="27"/>
      <c r="XAC281" s="27"/>
      <c r="XAD281" s="27"/>
      <c r="XAE281" s="27"/>
      <c r="XAF281" s="27"/>
      <c r="XAG281" s="27"/>
      <c r="XAH281" s="27"/>
      <c r="XAI281" s="27"/>
      <c r="XAJ281" s="27"/>
      <c r="XAK281" s="27"/>
      <c r="XAL281" s="27"/>
      <c r="XAM281" s="27"/>
      <c r="XAN281" s="27"/>
      <c r="XAO281" s="27"/>
      <c r="XAP281" s="27"/>
      <c r="XAQ281" s="27"/>
      <c r="XAR281" s="27"/>
      <c r="XAS281" s="27"/>
      <c r="XAT281" s="27"/>
      <c r="XAU281" s="27"/>
      <c r="XAV281" s="27"/>
      <c r="XAW281" s="27"/>
      <c r="XAX281" s="27"/>
      <c r="XAY281" s="27"/>
      <c r="XAZ281" s="27"/>
      <c r="XBA281" s="27"/>
      <c r="XBB281" s="27"/>
      <c r="XBC281" s="27"/>
      <c r="XBD281" s="27"/>
      <c r="XBE281" s="27"/>
      <c r="XBF281" s="27"/>
      <c r="XBG281" s="27"/>
      <c r="XBH281" s="27"/>
      <c r="XBI281" s="27"/>
      <c r="XBJ281" s="27"/>
      <c r="XBK281" s="27"/>
      <c r="XBL281" s="27"/>
      <c r="XBM281" s="27"/>
      <c r="XBN281" s="27"/>
      <c r="XBO281" s="27"/>
      <c r="XBP281" s="27"/>
      <c r="XBQ281" s="27"/>
      <c r="XBR281" s="27"/>
      <c r="XBS281" s="27"/>
      <c r="XBT281" s="27"/>
      <c r="XBU281" s="27"/>
      <c r="XBV281" s="27"/>
      <c r="XBW281" s="27"/>
      <c r="XBX281" s="27"/>
      <c r="XBY281" s="27"/>
      <c r="XBZ281" s="27"/>
      <c r="XCA281" s="27"/>
      <c r="XCB281" s="27"/>
      <c r="XCC281" s="27"/>
      <c r="XCD281" s="27"/>
      <c r="XCE281" s="27"/>
      <c r="XCF281" s="27"/>
      <c r="XCG281" s="27"/>
      <c r="XCH281" s="27"/>
      <c r="XCI281" s="27"/>
      <c r="XCJ281" s="27"/>
      <c r="XCK281" s="27"/>
      <c r="XCL281" s="27"/>
      <c r="XCM281" s="27"/>
      <c r="XCN281" s="27"/>
      <c r="XCO281" s="27"/>
      <c r="XCP281" s="27"/>
      <c r="XCQ281" s="27"/>
      <c r="XCR281" s="27"/>
      <c r="XCS281" s="27"/>
      <c r="XCT281" s="27"/>
      <c r="XCU281" s="27"/>
      <c r="XCV281" s="27"/>
      <c r="XCW281" s="27"/>
      <c r="XCX281" s="27"/>
      <c r="XCY281" s="27"/>
      <c r="XCZ281" s="27"/>
      <c r="XDA281" s="27"/>
      <c r="XDB281" s="27"/>
      <c r="XDC281" s="27"/>
      <c r="XDD281" s="27"/>
      <c r="XDE281" s="27"/>
      <c r="XDF281" s="27"/>
      <c r="XDG281" s="27"/>
      <c r="XDH281" s="27"/>
      <c r="XDI281" s="27"/>
      <c r="XDJ281" s="27"/>
      <c r="XDK281" s="27"/>
      <c r="XDL281" s="27"/>
      <c r="XDM281" s="27"/>
      <c r="XDN281" s="27"/>
      <c r="XDO281" s="27"/>
      <c r="XDP281" s="27"/>
      <c r="XDQ281" s="27"/>
      <c r="XDR281" s="27"/>
      <c r="XDS281" s="27"/>
      <c r="XDT281" s="27"/>
      <c r="XDU281" s="27"/>
      <c r="XDV281" s="27"/>
      <c r="XDW281" s="27"/>
      <c r="XDX281" s="27"/>
      <c r="XDY281" s="27"/>
      <c r="XDZ281" s="27"/>
      <c r="XEA281" s="27"/>
      <c r="XEB281" s="27"/>
      <c r="XEC281" s="27"/>
      <c r="XED281" s="27"/>
      <c r="XEE281" s="27"/>
      <c r="XEF281" s="27"/>
      <c r="XEG281" s="27"/>
      <c r="XEH281" s="27"/>
      <c r="XEI281" s="27"/>
      <c r="XEJ281" s="27"/>
      <c r="XEK281" s="27"/>
      <c r="XEL281" s="27"/>
      <c r="XEM281" s="27"/>
      <c r="XEN281" s="27"/>
      <c r="XEO281" s="27"/>
      <c r="XEP281" s="27"/>
      <c r="XEQ281" s="27"/>
      <c r="XER281" s="27"/>
      <c r="XES281" s="27"/>
      <c r="XET281" s="27"/>
      <c r="XEU281" s="27"/>
      <c r="XEV281" s="27"/>
      <c r="XEW281" s="27"/>
      <c r="XEX281" s="27"/>
    </row>
    <row r="282" customHeight="1" outlineLevel="1" spans="1:33">
      <c r="A282" s="107">
        <v>9</v>
      </c>
      <c r="B282" s="108" t="s">
        <v>542</v>
      </c>
      <c r="C282" s="19" t="s">
        <v>514</v>
      </c>
      <c r="D282" s="108" t="s">
        <v>515</v>
      </c>
      <c r="E282" s="110" t="s">
        <v>543</v>
      </c>
      <c r="F282" s="110" t="str">
        <f>_xlfn.DISPIMG("ID_8727DA29D374482CAE90AC327E62CF2B",1)</f>
        <v>=DISPIMG("ID_8727DA29D374482CAE90AC327E62CF2B",1)</v>
      </c>
      <c r="G282" s="108" t="s">
        <v>544</v>
      </c>
      <c r="H282" s="44"/>
      <c r="I282" s="152" t="s">
        <v>309</v>
      </c>
      <c r="J282" s="153">
        <v>2</v>
      </c>
      <c r="K282" s="151"/>
      <c r="L282" s="51"/>
      <c r="M282" s="51"/>
      <c r="N282" s="51"/>
      <c r="O282" s="51"/>
      <c r="P282" s="51"/>
      <c r="Q282" s="7">
        <f t="shared" si="31"/>
        <v>0</v>
      </c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89"/>
      <c r="AE282" s="89"/>
      <c r="AF282" s="89"/>
      <c r="AG282" s="89"/>
    </row>
    <row r="283" customHeight="1" outlineLevel="1" spans="1:33">
      <c r="A283" s="43"/>
      <c r="B283" s="30"/>
      <c r="C283" s="11"/>
      <c r="D283" s="30"/>
      <c r="E283" s="44"/>
      <c r="F283" s="44" t="str">
        <f>_xlfn.DISPIMG("ID_536C5BABE9AA4307A2A8D4565FC0295F",1)</f>
        <v>=DISPIMG("ID_536C5BABE9AA4307A2A8D4565FC0295F",1)</v>
      </c>
      <c r="G283" s="30"/>
      <c r="H283" s="24"/>
      <c r="I283" s="161"/>
      <c r="J283" s="162"/>
      <c r="K283" s="163"/>
      <c r="L283" s="26"/>
      <c r="M283" s="26"/>
      <c r="N283" s="26"/>
      <c r="O283" s="26"/>
      <c r="P283" s="26"/>
      <c r="Q283" s="7">
        <f t="shared" si="31"/>
        <v>0</v>
      </c>
      <c r="R283" s="7"/>
      <c r="S283" s="7"/>
      <c r="T283" s="7"/>
      <c r="U283" s="7"/>
      <c r="V283" s="7"/>
      <c r="W283" s="7"/>
      <c r="X283" s="7"/>
      <c r="Y283" s="7"/>
      <c r="Z283" s="75">
        <f>U283*V283*X283</f>
        <v>0</v>
      </c>
      <c r="AA283" s="7"/>
      <c r="AB283" s="7"/>
      <c r="AC283" s="7"/>
      <c r="AD283" s="27"/>
      <c r="AE283" s="27"/>
      <c r="AF283" s="27"/>
      <c r="AG283" s="27" t="s">
        <v>61</v>
      </c>
    </row>
    <row r="284" customHeight="1" outlineLevel="1" spans="1:33">
      <c r="A284" s="43"/>
      <c r="B284" s="30"/>
      <c r="C284" s="11"/>
      <c r="D284" s="30"/>
      <c r="E284" s="44"/>
      <c r="F284" s="44"/>
      <c r="G284" s="30"/>
      <c r="H284" s="7" t="s">
        <v>521</v>
      </c>
      <c r="I284" s="7" t="s">
        <v>522</v>
      </c>
      <c r="J284" s="7">
        <v>88</v>
      </c>
      <c r="K284" s="26" t="s">
        <v>523</v>
      </c>
      <c r="L284" s="26" t="s">
        <v>312</v>
      </c>
      <c r="M284" s="7">
        <f>J284*2*0.0121</f>
        <v>2.1296</v>
      </c>
      <c r="N284" s="7" t="s">
        <v>55</v>
      </c>
      <c r="O284" s="26">
        <v>241</v>
      </c>
      <c r="P284" s="26" t="s">
        <v>58</v>
      </c>
      <c r="Q284" s="7">
        <f t="shared" si="31"/>
        <v>513.2336</v>
      </c>
      <c r="R284" s="7"/>
      <c r="S284" s="7"/>
      <c r="T284" s="7"/>
      <c r="U284" s="7"/>
      <c r="V284" s="7"/>
      <c r="W284" s="7"/>
      <c r="X284" s="7"/>
      <c r="Y284" s="7"/>
      <c r="Z284" s="75"/>
      <c r="AA284" s="7"/>
      <c r="AB284" s="7"/>
      <c r="AC284" s="7"/>
      <c r="AD284" s="27"/>
      <c r="AE284" s="27"/>
      <c r="AF284" s="27"/>
      <c r="AG284" s="27"/>
    </row>
    <row r="285" customHeight="1" outlineLevel="1" spans="1:33">
      <c r="A285" s="43"/>
      <c r="B285" s="30"/>
      <c r="C285" s="11"/>
      <c r="D285" s="30"/>
      <c r="E285" s="44"/>
      <c r="F285" s="44"/>
      <c r="G285" s="30"/>
      <c r="H285" s="7" t="s">
        <v>524</v>
      </c>
      <c r="I285" s="7" t="s">
        <v>522</v>
      </c>
      <c r="J285" s="7">
        <v>66</v>
      </c>
      <c r="K285" s="26" t="s">
        <v>523</v>
      </c>
      <c r="L285" s="26" t="s">
        <v>312</v>
      </c>
      <c r="M285" s="7">
        <f>J285*2*0.0085</f>
        <v>1.122</v>
      </c>
      <c r="N285" s="7" t="s">
        <v>55</v>
      </c>
      <c r="O285" s="26">
        <v>241</v>
      </c>
      <c r="P285" s="26" t="s">
        <v>58</v>
      </c>
      <c r="Q285" s="7">
        <f t="shared" si="31"/>
        <v>270.402</v>
      </c>
      <c r="R285" s="7"/>
      <c r="S285" s="7"/>
      <c r="T285" s="7"/>
      <c r="U285" s="7"/>
      <c r="V285" s="7"/>
      <c r="W285" s="7"/>
      <c r="X285" s="7"/>
      <c r="Y285" s="7"/>
      <c r="Z285" s="75"/>
      <c r="AA285" s="7"/>
      <c r="AB285" s="7"/>
      <c r="AC285" s="7"/>
      <c r="AD285" s="27"/>
      <c r="AE285" s="27"/>
      <c r="AF285" s="27"/>
      <c r="AG285" s="27"/>
    </row>
    <row r="286" customHeight="1" outlineLevel="1" spans="1:33">
      <c r="A286" s="43"/>
      <c r="B286" s="30"/>
      <c r="C286" s="11"/>
      <c r="D286" s="30"/>
      <c r="E286" s="44"/>
      <c r="F286" s="44" t="str">
        <f>_xlfn.DISPIMG("ID_0CEC1F72D1864B989111759157911735",1)</f>
        <v>=DISPIMG("ID_0CEC1F72D1864B989111759157911735",1)</v>
      </c>
      <c r="G286" s="30"/>
      <c r="H286" s="7" t="s">
        <v>545</v>
      </c>
      <c r="I286" s="7" t="s">
        <v>522</v>
      </c>
      <c r="J286" s="7">
        <v>1</v>
      </c>
      <c r="K286" s="7" t="s">
        <v>340</v>
      </c>
      <c r="L286" s="7" t="s">
        <v>327</v>
      </c>
      <c r="M286" s="26">
        <f>63.62*2</f>
        <v>127.24</v>
      </c>
      <c r="N286" s="26" t="s">
        <v>148</v>
      </c>
      <c r="O286" s="26">
        <v>2.34</v>
      </c>
      <c r="P286" s="26" t="s">
        <v>149</v>
      </c>
      <c r="Q286" s="7">
        <f t="shared" si="31"/>
        <v>297.7416</v>
      </c>
      <c r="R286" s="7"/>
      <c r="S286" s="7"/>
      <c r="T286" s="7"/>
      <c r="U286" s="7"/>
      <c r="V286" s="7"/>
      <c r="W286" s="7"/>
      <c r="X286" s="7"/>
      <c r="Y286" s="7"/>
      <c r="Z286" s="75"/>
      <c r="AA286" s="7"/>
      <c r="AB286" s="7"/>
      <c r="AC286" s="7"/>
      <c r="AD286" s="27"/>
      <c r="AE286" s="27"/>
      <c r="AF286" s="27"/>
      <c r="AG286" s="27"/>
    </row>
    <row r="287" customHeight="1" outlineLevel="1" spans="1:33">
      <c r="A287" s="43"/>
      <c r="B287" s="30"/>
      <c r="C287" s="11"/>
      <c r="D287" s="30"/>
      <c r="E287" s="44"/>
      <c r="F287" s="44" t="str">
        <f>_xlfn.DISPIMG("ID_5E09CC7BFC8042B091BC72E1627356E9",1)</f>
        <v>=DISPIMG("ID_5E09CC7BFC8042B091BC72E1627356E9",1)</v>
      </c>
      <c r="G287" s="30"/>
      <c r="H287" s="7" t="s">
        <v>546</v>
      </c>
      <c r="I287" s="7" t="s">
        <v>522</v>
      </c>
      <c r="J287" s="7">
        <v>2</v>
      </c>
      <c r="K287" s="7" t="s">
        <v>340</v>
      </c>
      <c r="L287" s="7" t="s">
        <v>327</v>
      </c>
      <c r="M287" s="26">
        <f>2*5.92*2</f>
        <v>23.68</v>
      </c>
      <c r="N287" s="26" t="s">
        <v>148</v>
      </c>
      <c r="O287" s="26">
        <v>2.34</v>
      </c>
      <c r="P287" s="26" t="s">
        <v>149</v>
      </c>
      <c r="Q287" s="7">
        <f t="shared" si="31"/>
        <v>55.4112</v>
      </c>
      <c r="R287" s="7"/>
      <c r="S287" s="7"/>
      <c r="T287" s="7"/>
      <c r="U287" s="7"/>
      <c r="V287" s="7"/>
      <c r="W287" s="7"/>
      <c r="X287" s="7"/>
      <c r="Y287" s="7"/>
      <c r="Z287" s="75"/>
      <c r="AA287" s="7"/>
      <c r="AB287" s="7"/>
      <c r="AC287" s="7"/>
      <c r="AD287" s="27"/>
      <c r="AE287" s="27"/>
      <c r="AF287" s="27"/>
      <c r="AG287" s="27"/>
    </row>
    <row r="288" customHeight="1" outlineLevel="1" spans="1:33">
      <c r="A288" s="43"/>
      <c r="B288" s="30"/>
      <c r="C288" s="11"/>
      <c r="D288" s="30"/>
      <c r="E288" s="44"/>
      <c r="F288" s="44"/>
      <c r="G288" s="30"/>
      <c r="H288" s="7" t="s">
        <v>527</v>
      </c>
      <c r="I288" s="7" t="s">
        <v>528</v>
      </c>
      <c r="J288" s="7">
        <v>1</v>
      </c>
      <c r="K288" s="7"/>
      <c r="L288" s="26"/>
      <c r="M288" s="26"/>
      <c r="N288" s="26"/>
      <c r="O288" s="26"/>
      <c r="P288" s="26"/>
      <c r="Q288" s="7">
        <f t="shared" si="31"/>
        <v>0</v>
      </c>
      <c r="R288" s="7"/>
      <c r="S288" s="7"/>
      <c r="T288" s="7"/>
      <c r="U288" s="7"/>
      <c r="V288" s="7"/>
      <c r="W288" s="7"/>
      <c r="X288" s="7"/>
      <c r="Y288" s="7"/>
      <c r="Z288" s="75"/>
      <c r="AA288" s="7"/>
      <c r="AB288" s="7"/>
      <c r="AC288" s="7"/>
      <c r="AD288" s="27"/>
      <c r="AE288" s="27"/>
      <c r="AF288" s="27"/>
      <c r="AG288" s="27"/>
    </row>
    <row r="289" customHeight="1" outlineLevel="1" spans="1:33">
      <c r="A289" s="43"/>
      <c r="B289" s="30"/>
      <c r="C289" s="11"/>
      <c r="D289" s="30"/>
      <c r="E289" s="44"/>
      <c r="F289" s="44"/>
      <c r="G289" s="30"/>
      <c r="H289" s="7" t="s">
        <v>529</v>
      </c>
      <c r="I289" s="7" t="s">
        <v>530</v>
      </c>
      <c r="J289" s="7">
        <v>4</v>
      </c>
      <c r="K289" s="7"/>
      <c r="L289" s="26"/>
      <c r="M289" s="26"/>
      <c r="N289" s="26"/>
      <c r="O289" s="26"/>
      <c r="P289" s="26"/>
      <c r="Q289" s="7">
        <f t="shared" si="31"/>
        <v>0</v>
      </c>
      <c r="R289" s="7"/>
      <c r="S289" s="7"/>
      <c r="T289" s="7"/>
      <c r="U289" s="7"/>
      <c r="V289" s="7"/>
      <c r="W289" s="7"/>
      <c r="X289" s="7"/>
      <c r="Y289" s="7"/>
      <c r="Z289" s="75"/>
      <c r="AA289" s="7"/>
      <c r="AB289" s="7"/>
      <c r="AC289" s="7"/>
      <c r="AD289" s="27"/>
      <c r="AE289" s="27"/>
      <c r="AF289" s="27"/>
      <c r="AG289" s="27"/>
    </row>
    <row r="290" customHeight="1" outlineLevel="1" spans="1:33">
      <c r="A290" s="43"/>
      <c r="B290" s="30"/>
      <c r="C290" s="11"/>
      <c r="D290" s="30"/>
      <c r="E290" s="44"/>
      <c r="F290" s="44"/>
      <c r="G290" s="30"/>
      <c r="H290" s="7" t="s">
        <v>531</v>
      </c>
      <c r="I290" s="7" t="s">
        <v>148</v>
      </c>
      <c r="J290" s="7">
        <v>55</v>
      </c>
      <c r="K290" s="7" t="s">
        <v>340</v>
      </c>
      <c r="L290" s="7" t="s">
        <v>327</v>
      </c>
      <c r="M290" s="7">
        <f>55*2</f>
        <v>110</v>
      </c>
      <c r="N290" s="26" t="s">
        <v>148</v>
      </c>
      <c r="O290" s="26">
        <v>2.34</v>
      </c>
      <c r="P290" s="26" t="s">
        <v>149</v>
      </c>
      <c r="Q290" s="7">
        <f t="shared" si="31"/>
        <v>257.4</v>
      </c>
      <c r="R290" s="7"/>
      <c r="S290" s="7"/>
      <c r="T290" s="7"/>
      <c r="U290" s="7"/>
      <c r="V290" s="7"/>
      <c r="W290" s="7"/>
      <c r="X290" s="7"/>
      <c r="Y290" s="7"/>
      <c r="Z290" s="75"/>
      <c r="AA290" s="7"/>
      <c r="AB290" s="7"/>
      <c r="AC290" s="7"/>
      <c r="AD290" s="27"/>
      <c r="AE290" s="27"/>
      <c r="AF290" s="27"/>
      <c r="AG290" s="27"/>
    </row>
    <row r="291" customHeight="1" outlineLevel="1" spans="1:33">
      <c r="A291" s="43"/>
      <c r="B291" s="30"/>
      <c r="C291" s="11"/>
      <c r="D291" s="30"/>
      <c r="E291" s="44"/>
      <c r="F291" s="44"/>
      <c r="G291" s="30"/>
      <c r="H291" s="7" t="s">
        <v>312</v>
      </c>
      <c r="I291" s="7" t="s">
        <v>55</v>
      </c>
      <c r="J291" s="7">
        <v>0.59</v>
      </c>
      <c r="K291" s="7" t="s">
        <v>312</v>
      </c>
      <c r="L291" s="26" t="s">
        <v>312</v>
      </c>
      <c r="M291" s="7">
        <f>0.59*2</f>
        <v>1.18</v>
      </c>
      <c r="N291" s="7" t="s">
        <v>55</v>
      </c>
      <c r="O291" s="26">
        <v>241</v>
      </c>
      <c r="P291" s="26" t="s">
        <v>58</v>
      </c>
      <c r="Q291" s="7">
        <f t="shared" si="31"/>
        <v>284.38</v>
      </c>
      <c r="R291" s="7"/>
      <c r="S291" s="7"/>
      <c r="T291" s="7"/>
      <c r="U291" s="7"/>
      <c r="V291" s="7"/>
      <c r="W291" s="7"/>
      <c r="X291" s="7"/>
      <c r="Y291" s="7"/>
      <c r="Z291" s="75"/>
      <c r="AA291" s="7"/>
      <c r="AB291" s="7"/>
      <c r="AC291" s="7"/>
      <c r="AD291" s="27"/>
      <c r="AE291" s="27"/>
      <c r="AF291" s="27"/>
      <c r="AG291" s="27"/>
    </row>
    <row r="292" customHeight="1" outlineLevel="1" spans="1:33">
      <c r="A292" s="43"/>
      <c r="B292" s="30"/>
      <c r="C292" s="11"/>
      <c r="D292" s="30"/>
      <c r="E292" s="106"/>
      <c r="F292" s="106"/>
      <c r="G292" s="30"/>
      <c r="H292" s="156" t="s">
        <v>547</v>
      </c>
      <c r="I292" s="7" t="s">
        <v>234</v>
      </c>
      <c r="J292" s="26">
        <f>12*(2+2+1+3+7)</f>
        <v>180</v>
      </c>
      <c r="K292" s="51" t="s">
        <v>548</v>
      </c>
      <c r="L292" s="57" t="s">
        <v>422</v>
      </c>
      <c r="M292" s="51">
        <f>3.2*J292</f>
        <v>576</v>
      </c>
      <c r="N292" s="51" t="s">
        <v>148</v>
      </c>
      <c r="O292" s="51">
        <v>7.93</v>
      </c>
      <c r="P292" s="26" t="s">
        <v>320</v>
      </c>
      <c r="Q292" s="7">
        <f t="shared" si="31"/>
        <v>4567.68</v>
      </c>
      <c r="R292" s="7"/>
      <c r="S292" s="7"/>
      <c r="T292" s="7"/>
      <c r="U292" s="7"/>
      <c r="V292" s="7"/>
      <c r="W292" s="7"/>
      <c r="X292" s="7"/>
      <c r="Y292" s="7"/>
      <c r="Z292" s="75"/>
      <c r="AA292" s="7"/>
      <c r="AB292" s="7"/>
      <c r="AC292" s="7"/>
      <c r="AD292" s="27"/>
      <c r="AE292" s="27"/>
      <c r="AF292" s="27"/>
      <c r="AG292" s="27"/>
    </row>
    <row r="293" customHeight="1" outlineLevel="1" spans="1:33">
      <c r="A293" s="9">
        <v>10</v>
      </c>
      <c r="B293" s="10" t="s">
        <v>492</v>
      </c>
      <c r="C293" s="36" t="s">
        <v>514</v>
      </c>
      <c r="D293" s="10" t="s">
        <v>549</v>
      </c>
      <c r="E293" s="12" t="s">
        <v>274</v>
      </c>
      <c r="F293" s="12"/>
      <c r="G293" s="10" t="s">
        <v>550</v>
      </c>
      <c r="H293" s="10"/>
      <c r="I293" s="10"/>
      <c r="J293" s="15"/>
      <c r="K293" s="26"/>
      <c r="L293" s="26"/>
      <c r="M293" s="26"/>
      <c r="N293" s="26"/>
      <c r="O293" s="26"/>
      <c r="P293" s="26"/>
      <c r="Q293" s="7">
        <f t="shared" ref="Q293:Q309" si="32">M293*O293</f>
        <v>0</v>
      </c>
      <c r="R293" s="7"/>
      <c r="S293" s="7"/>
      <c r="T293" s="7"/>
      <c r="U293" s="7"/>
      <c r="V293" s="7"/>
      <c r="W293" s="7"/>
      <c r="X293" s="7"/>
      <c r="Y293" s="7"/>
      <c r="Z293" s="75">
        <f t="shared" ref="Z293:Z300" si="33">U293*V293*X293</f>
        <v>0</v>
      </c>
      <c r="AA293" s="7"/>
      <c r="AB293" s="7"/>
      <c r="AC293" s="7"/>
      <c r="AD293" s="27"/>
      <c r="AE293" s="27"/>
      <c r="AF293" s="27"/>
      <c r="AG293" s="27"/>
    </row>
    <row r="294" customHeight="1" outlineLevel="1" spans="1:33">
      <c r="A294" s="9">
        <v>11</v>
      </c>
      <c r="B294" s="10" t="s">
        <v>40</v>
      </c>
      <c r="C294" s="36" t="s">
        <v>514</v>
      </c>
      <c r="D294" s="10" t="s">
        <v>549</v>
      </c>
      <c r="E294" s="12" t="s">
        <v>41</v>
      </c>
      <c r="F294" s="12"/>
      <c r="G294" s="10" t="s">
        <v>551</v>
      </c>
      <c r="H294" s="10"/>
      <c r="I294" s="13"/>
      <c r="J294" s="16"/>
      <c r="K294" s="48"/>
      <c r="L294" s="48"/>
      <c r="M294" s="48"/>
      <c r="N294" s="48"/>
      <c r="O294" s="48"/>
      <c r="P294" s="48"/>
      <c r="Q294" s="7">
        <f t="shared" si="32"/>
        <v>0</v>
      </c>
      <c r="R294" s="7"/>
      <c r="S294" s="7"/>
      <c r="T294" s="7"/>
      <c r="U294" s="7"/>
      <c r="V294" s="7"/>
      <c r="W294" s="7"/>
      <c r="X294" s="7"/>
      <c r="Y294" s="7"/>
      <c r="Z294" s="75">
        <f t="shared" si="33"/>
        <v>0</v>
      </c>
      <c r="AA294" s="7"/>
      <c r="AB294" s="7"/>
      <c r="AC294" s="7"/>
      <c r="AD294" s="27"/>
      <c r="AE294" s="27"/>
      <c r="AF294" s="27"/>
      <c r="AG294" s="27"/>
    </row>
    <row r="295" customHeight="1" outlineLevel="1" spans="1:33">
      <c r="A295" s="9">
        <v>12</v>
      </c>
      <c r="B295" s="10" t="s">
        <v>496</v>
      </c>
      <c r="C295" s="36" t="s">
        <v>514</v>
      </c>
      <c r="D295" s="10" t="s">
        <v>549</v>
      </c>
      <c r="E295" s="10" t="s">
        <v>67</v>
      </c>
      <c r="F295" s="10"/>
      <c r="G295" s="13" t="s">
        <v>467</v>
      </c>
      <c r="H295" s="16"/>
      <c r="I295" s="17"/>
      <c r="J295" s="17"/>
      <c r="K295" s="17"/>
      <c r="L295" s="23"/>
      <c r="M295" s="23"/>
      <c r="N295" s="7"/>
      <c r="O295" s="7"/>
      <c r="P295" s="7"/>
      <c r="Q295" s="7">
        <f t="shared" si="32"/>
        <v>0</v>
      </c>
      <c r="R295" s="7" t="s">
        <v>468</v>
      </c>
      <c r="S295" s="10" t="s">
        <v>55</v>
      </c>
      <c r="T295" s="15">
        <v>284.22</v>
      </c>
      <c r="U295" s="26">
        <f>T295*1.8</f>
        <v>511.596</v>
      </c>
      <c r="V295" s="7">
        <v>21</v>
      </c>
      <c r="W295" s="7" t="s">
        <v>59</v>
      </c>
      <c r="X295" s="7">
        <v>0.078</v>
      </c>
      <c r="Y295" s="88" t="s">
        <v>60</v>
      </c>
      <c r="Z295" s="75">
        <f t="shared" si="33"/>
        <v>837.994248</v>
      </c>
      <c r="AA295" s="7"/>
      <c r="AB295" s="7"/>
      <c r="AC295" s="7"/>
      <c r="AD295" s="27"/>
      <c r="AE295" s="27"/>
      <c r="AF295" s="27"/>
      <c r="AG295" s="27"/>
    </row>
    <row r="296" customHeight="1" outlineLevel="1" spans="1:34">
      <c r="A296" s="9">
        <v>13</v>
      </c>
      <c r="B296" s="10" t="s">
        <v>132</v>
      </c>
      <c r="C296" s="36" t="s">
        <v>514</v>
      </c>
      <c r="D296" s="10" t="s">
        <v>549</v>
      </c>
      <c r="E296" s="12" t="s">
        <v>71</v>
      </c>
      <c r="F296" s="14"/>
      <c r="G296" s="7" t="s">
        <v>72</v>
      </c>
      <c r="H296" s="7"/>
      <c r="I296" s="7"/>
      <c r="J296" s="7"/>
      <c r="K296" s="7"/>
      <c r="L296" s="7"/>
      <c r="M296" s="7"/>
      <c r="N296" s="51"/>
      <c r="O296" s="51"/>
      <c r="P296" s="51"/>
      <c r="Q296" s="7">
        <f t="shared" si="32"/>
        <v>0</v>
      </c>
      <c r="R296" s="7"/>
      <c r="S296" s="7"/>
      <c r="T296" s="7"/>
      <c r="U296" s="7"/>
      <c r="V296" s="7"/>
      <c r="W296" s="7"/>
      <c r="X296" s="7"/>
      <c r="Y296" s="7"/>
      <c r="Z296" s="75">
        <f t="shared" si="33"/>
        <v>0</v>
      </c>
      <c r="AA296" s="7"/>
      <c r="AB296" s="7"/>
      <c r="AC296" s="7"/>
      <c r="AD296" s="27"/>
      <c r="AE296" s="27"/>
      <c r="AF296" s="27"/>
      <c r="AG296" s="27"/>
      <c r="AH296" s="144"/>
    </row>
    <row r="297" customHeight="1" outlineLevel="1" spans="1:33">
      <c r="A297" s="9">
        <v>14</v>
      </c>
      <c r="B297" s="10" t="s">
        <v>497</v>
      </c>
      <c r="C297" s="31" t="s">
        <v>552</v>
      </c>
      <c r="D297" s="103" t="s">
        <v>553</v>
      </c>
      <c r="E297" s="145" t="s">
        <v>498</v>
      </c>
      <c r="F297" s="157"/>
      <c r="G297" s="7" t="s">
        <v>499</v>
      </c>
      <c r="H297" s="158" t="s">
        <v>500</v>
      </c>
      <c r="I297" s="7" t="s">
        <v>48</v>
      </c>
      <c r="J297" s="7">
        <v>692.53</v>
      </c>
      <c r="K297" s="7"/>
      <c r="L297" s="7"/>
      <c r="M297" s="7"/>
      <c r="N297" s="26"/>
      <c r="O297" s="26"/>
      <c r="P297" s="26"/>
      <c r="Q297" s="7">
        <f t="shared" si="32"/>
        <v>0</v>
      </c>
      <c r="R297" s="7"/>
      <c r="S297" s="7"/>
      <c r="T297" s="7"/>
      <c r="U297" s="7"/>
      <c r="V297" s="7"/>
      <c r="W297" s="7"/>
      <c r="X297" s="7"/>
      <c r="Y297" s="7"/>
      <c r="Z297" s="7">
        <f t="shared" si="33"/>
        <v>0</v>
      </c>
      <c r="AA297" s="7"/>
      <c r="AB297" s="164"/>
      <c r="AC297" s="7"/>
      <c r="AD297" s="27"/>
      <c r="AE297" s="27"/>
      <c r="AF297" s="27"/>
      <c r="AG297" s="27" t="s">
        <v>281</v>
      </c>
    </row>
    <row r="298" customHeight="1" outlineLevel="1" spans="1:34">
      <c r="A298" s="9">
        <v>15</v>
      </c>
      <c r="B298" s="10" t="s">
        <v>554</v>
      </c>
      <c r="C298" s="36" t="s">
        <v>514</v>
      </c>
      <c r="D298" s="10" t="s">
        <v>549</v>
      </c>
      <c r="E298" s="81" t="s">
        <v>555</v>
      </c>
      <c r="F298" s="79"/>
      <c r="G298" s="62" t="s">
        <v>556</v>
      </c>
      <c r="H298" s="54" t="s">
        <v>557</v>
      </c>
      <c r="I298" s="7" t="s">
        <v>234</v>
      </c>
      <c r="J298" s="7">
        <v>394.5</v>
      </c>
      <c r="K298" s="7"/>
      <c r="L298" s="7"/>
      <c r="M298" s="7"/>
      <c r="N298" s="51"/>
      <c r="O298" s="26"/>
      <c r="P298" s="26"/>
      <c r="Q298" s="7">
        <f t="shared" si="32"/>
        <v>0</v>
      </c>
      <c r="R298" s="7"/>
      <c r="S298" s="7"/>
      <c r="T298" s="7"/>
      <c r="U298" s="7"/>
      <c r="V298" s="7"/>
      <c r="W298" s="7"/>
      <c r="X298" s="7"/>
      <c r="Y298" s="7"/>
      <c r="Z298" s="7">
        <f t="shared" si="33"/>
        <v>0</v>
      </c>
      <c r="AA298" s="7"/>
      <c r="AB298" s="164"/>
      <c r="AC298" s="7"/>
      <c r="AD298" s="27"/>
      <c r="AE298" s="27"/>
      <c r="AF298" s="27"/>
      <c r="AG298" s="27" t="s">
        <v>61</v>
      </c>
      <c r="AH298" s="144"/>
    </row>
    <row r="299" customHeight="1" outlineLevel="1" spans="1:34">
      <c r="A299" s="9"/>
      <c r="B299" s="10"/>
      <c r="C299" s="36"/>
      <c r="D299" s="10"/>
      <c r="E299" s="81"/>
      <c r="F299" s="79"/>
      <c r="G299" s="7"/>
      <c r="H299" s="112" t="s">
        <v>340</v>
      </c>
      <c r="I299" s="7" t="s">
        <v>148</v>
      </c>
      <c r="J299" s="7">
        <v>50.62</v>
      </c>
      <c r="K299" s="112" t="s">
        <v>340</v>
      </c>
      <c r="L299" s="7" t="s">
        <v>327</v>
      </c>
      <c r="M299" s="7">
        <f>J299*394.5</f>
        <v>19969.59</v>
      </c>
      <c r="N299" s="51" t="s">
        <v>148</v>
      </c>
      <c r="O299" s="26">
        <v>2.34</v>
      </c>
      <c r="P299" s="26" t="s">
        <v>149</v>
      </c>
      <c r="Q299" s="7">
        <f t="shared" si="32"/>
        <v>46728.8406</v>
      </c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164"/>
      <c r="AC299" s="7"/>
      <c r="AD299" s="27"/>
      <c r="AE299" s="27"/>
      <c r="AF299" s="27"/>
      <c r="AG299" s="27"/>
      <c r="AH299" s="144"/>
    </row>
    <row r="300" customHeight="1" outlineLevel="1" spans="1:34">
      <c r="A300" s="9"/>
      <c r="B300" s="10"/>
      <c r="C300" s="36"/>
      <c r="D300" s="10"/>
      <c r="E300" s="81"/>
      <c r="F300" s="79"/>
      <c r="G300" s="7"/>
      <c r="H300" s="54" t="s">
        <v>507</v>
      </c>
      <c r="I300" s="7" t="s">
        <v>55</v>
      </c>
      <c r="J300" s="7">
        <v>0.07</v>
      </c>
      <c r="K300" s="54" t="s">
        <v>507</v>
      </c>
      <c r="L300" s="26" t="s">
        <v>237</v>
      </c>
      <c r="M300" s="7">
        <f>J300*394.5</f>
        <v>27.615</v>
      </c>
      <c r="N300" s="7" t="s">
        <v>55</v>
      </c>
      <c r="O300" s="26">
        <v>235</v>
      </c>
      <c r="P300" s="26" t="s">
        <v>238</v>
      </c>
      <c r="Q300" s="7">
        <f t="shared" si="32"/>
        <v>6489.525</v>
      </c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164"/>
      <c r="AC300" s="7"/>
      <c r="AD300" s="27"/>
      <c r="AE300" s="27"/>
      <c r="AF300" s="27"/>
      <c r="AG300" s="27"/>
      <c r="AH300" s="144"/>
    </row>
    <row r="301" customHeight="1" outlineLevel="1" spans="1:34">
      <c r="A301" s="9"/>
      <c r="B301" s="10"/>
      <c r="C301" s="36"/>
      <c r="D301" s="10"/>
      <c r="E301" s="81"/>
      <c r="F301" s="79"/>
      <c r="G301" s="7"/>
      <c r="H301" s="54" t="s">
        <v>105</v>
      </c>
      <c r="I301" s="7" t="s">
        <v>55</v>
      </c>
      <c r="J301" s="7">
        <v>0.27</v>
      </c>
      <c r="K301" s="54" t="s">
        <v>105</v>
      </c>
      <c r="L301" s="7" t="s">
        <v>105</v>
      </c>
      <c r="M301" s="7">
        <f>J301*394.5</f>
        <v>106.515</v>
      </c>
      <c r="N301" s="7" t="s">
        <v>55</v>
      </c>
      <c r="O301" s="53">
        <v>295</v>
      </c>
      <c r="P301" s="7" t="s">
        <v>58</v>
      </c>
      <c r="Q301" s="7">
        <f t="shared" si="32"/>
        <v>31421.925</v>
      </c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164"/>
      <c r="AC301" s="7"/>
      <c r="AD301" s="27"/>
      <c r="AE301" s="27"/>
      <c r="AF301" s="27"/>
      <c r="AG301" s="27"/>
      <c r="AH301" s="144"/>
    </row>
    <row r="302" customHeight="1" outlineLevel="1" spans="1:34">
      <c r="A302" s="9">
        <v>16</v>
      </c>
      <c r="B302" s="10" t="s">
        <v>558</v>
      </c>
      <c r="C302" s="36" t="s">
        <v>514</v>
      </c>
      <c r="D302" s="10" t="s">
        <v>549</v>
      </c>
      <c r="E302" s="81" t="s">
        <v>555</v>
      </c>
      <c r="F302" s="79"/>
      <c r="G302" s="7" t="s">
        <v>559</v>
      </c>
      <c r="H302" s="54" t="s">
        <v>505</v>
      </c>
      <c r="I302" s="7" t="s">
        <v>234</v>
      </c>
      <c r="J302" s="7">
        <v>187</v>
      </c>
      <c r="K302" s="7"/>
      <c r="L302" s="7"/>
      <c r="M302" s="7"/>
      <c r="N302" s="51"/>
      <c r="O302" s="26"/>
      <c r="P302" s="26"/>
      <c r="Q302" s="7">
        <f t="shared" si="32"/>
        <v>0</v>
      </c>
      <c r="R302" s="7"/>
      <c r="S302" s="7"/>
      <c r="T302" s="7"/>
      <c r="U302" s="7"/>
      <c r="V302" s="7"/>
      <c r="W302" s="7"/>
      <c r="X302" s="7"/>
      <c r="Y302" s="7"/>
      <c r="Z302" s="7">
        <f>U302*V302*X302</f>
        <v>0</v>
      </c>
      <c r="AA302" s="7"/>
      <c r="AB302" s="164"/>
      <c r="AC302" s="7"/>
      <c r="AD302" s="27"/>
      <c r="AE302" s="27"/>
      <c r="AF302" s="27"/>
      <c r="AG302" s="27" t="s">
        <v>61</v>
      </c>
      <c r="AH302" s="144" t="s">
        <v>560</v>
      </c>
    </row>
    <row r="303" customHeight="1" outlineLevel="1" spans="1:33">
      <c r="A303" s="9"/>
      <c r="B303" s="10"/>
      <c r="C303" s="36"/>
      <c r="D303" s="10"/>
      <c r="E303" s="81"/>
      <c r="F303" s="79"/>
      <c r="G303" s="7"/>
      <c r="H303" s="112" t="s">
        <v>340</v>
      </c>
      <c r="I303" s="7" t="s">
        <v>148</v>
      </c>
      <c r="J303" s="7">
        <v>50.62</v>
      </c>
      <c r="K303" s="112" t="s">
        <v>340</v>
      </c>
      <c r="L303" s="62" t="s">
        <v>327</v>
      </c>
      <c r="M303" s="7">
        <f>J303*187</f>
        <v>9465.94</v>
      </c>
      <c r="N303" s="51" t="s">
        <v>148</v>
      </c>
      <c r="O303" s="26">
        <v>2.34</v>
      </c>
      <c r="P303" s="26" t="s">
        <v>149</v>
      </c>
      <c r="Q303" s="7">
        <f t="shared" si="32"/>
        <v>22150.2996</v>
      </c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164"/>
      <c r="AC303" s="7"/>
      <c r="AD303" s="27"/>
      <c r="AE303" s="27"/>
      <c r="AF303" s="27"/>
      <c r="AG303" s="27"/>
    </row>
    <row r="304" customHeight="1" outlineLevel="1" spans="1:33">
      <c r="A304" s="9"/>
      <c r="B304" s="10"/>
      <c r="C304" s="36"/>
      <c r="D304" s="10"/>
      <c r="E304" s="81"/>
      <c r="F304" s="79"/>
      <c r="G304" s="7"/>
      <c r="H304" s="54" t="s">
        <v>507</v>
      </c>
      <c r="I304" s="7" t="s">
        <v>55</v>
      </c>
      <c r="J304" s="7">
        <v>0.07</v>
      </c>
      <c r="K304" s="54" t="s">
        <v>507</v>
      </c>
      <c r="L304" s="26" t="s">
        <v>237</v>
      </c>
      <c r="M304" s="7">
        <f>J304*187</f>
        <v>13.09</v>
      </c>
      <c r="N304" s="7" t="s">
        <v>55</v>
      </c>
      <c r="O304" s="26">
        <v>235</v>
      </c>
      <c r="P304" s="26" t="s">
        <v>238</v>
      </c>
      <c r="Q304" s="7">
        <f t="shared" si="32"/>
        <v>3076.15</v>
      </c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164"/>
      <c r="AC304" s="7"/>
      <c r="AD304" s="27"/>
      <c r="AE304" s="27"/>
      <c r="AF304" s="27"/>
      <c r="AG304" s="27"/>
    </row>
    <row r="305" customHeight="1" outlineLevel="1" spans="1:33">
      <c r="A305" s="9"/>
      <c r="B305" s="10"/>
      <c r="C305" s="36"/>
      <c r="D305" s="10"/>
      <c r="E305" s="81"/>
      <c r="F305" s="79"/>
      <c r="G305" s="7"/>
      <c r="H305" s="54" t="s">
        <v>105</v>
      </c>
      <c r="I305" s="7" t="s">
        <v>55</v>
      </c>
      <c r="J305" s="7">
        <v>0.27</v>
      </c>
      <c r="K305" s="54" t="s">
        <v>105</v>
      </c>
      <c r="L305" s="7" t="s">
        <v>105</v>
      </c>
      <c r="M305" s="7">
        <f>J305*187</f>
        <v>50.49</v>
      </c>
      <c r="N305" s="7" t="s">
        <v>55</v>
      </c>
      <c r="O305" s="53">
        <v>295</v>
      </c>
      <c r="P305" s="7" t="s">
        <v>58</v>
      </c>
      <c r="Q305" s="7">
        <f t="shared" si="32"/>
        <v>14894.55</v>
      </c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164"/>
      <c r="AC305" s="7"/>
      <c r="AD305" s="27"/>
      <c r="AE305" s="27"/>
      <c r="AF305" s="27"/>
      <c r="AG305" s="27"/>
    </row>
    <row r="306" customHeight="1" outlineLevel="1" spans="1:33">
      <c r="A306" s="9">
        <v>17</v>
      </c>
      <c r="B306" s="10" t="s">
        <v>561</v>
      </c>
      <c r="C306" s="36" t="s">
        <v>514</v>
      </c>
      <c r="D306" s="10" t="s">
        <v>549</v>
      </c>
      <c r="E306" s="81" t="s">
        <v>555</v>
      </c>
      <c r="F306" s="79"/>
      <c r="G306" s="7" t="s">
        <v>562</v>
      </c>
      <c r="H306" s="54" t="s">
        <v>505</v>
      </c>
      <c r="I306" s="7" t="s">
        <v>234</v>
      </c>
      <c r="J306" s="7">
        <v>115.2</v>
      </c>
      <c r="K306" s="7"/>
      <c r="L306" s="7"/>
      <c r="M306" s="54"/>
      <c r="N306" s="51"/>
      <c r="O306" s="26"/>
      <c r="P306" s="26"/>
      <c r="Q306" s="7">
        <f t="shared" si="32"/>
        <v>0</v>
      </c>
      <c r="R306" s="7"/>
      <c r="S306" s="7"/>
      <c r="T306" s="7"/>
      <c r="U306" s="7"/>
      <c r="V306" s="7"/>
      <c r="W306" s="7"/>
      <c r="X306" s="7"/>
      <c r="Y306" s="7"/>
      <c r="Z306" s="7">
        <f>U306*V306*X306</f>
        <v>0</v>
      </c>
      <c r="AA306" s="7"/>
      <c r="AB306" s="164"/>
      <c r="AC306" s="7"/>
      <c r="AD306" s="27"/>
      <c r="AE306" s="27"/>
      <c r="AF306" s="27"/>
      <c r="AG306" s="27" t="s">
        <v>61</v>
      </c>
    </row>
    <row r="307" customFormat="1" customHeight="1" outlineLevel="1" spans="1:16384">
      <c r="A307" s="33"/>
      <c r="B307" s="24"/>
      <c r="C307" s="159"/>
      <c r="D307" s="160"/>
      <c r="E307" s="24"/>
      <c r="F307" s="35"/>
      <c r="G307" s="54"/>
      <c r="H307" s="112" t="s">
        <v>340</v>
      </c>
      <c r="I307" s="54" t="s">
        <v>148</v>
      </c>
      <c r="J307" s="54">
        <v>38.74</v>
      </c>
      <c r="K307" s="112" t="s">
        <v>340</v>
      </c>
      <c r="L307" s="7" t="s">
        <v>327</v>
      </c>
      <c r="M307" s="54">
        <f>J307*115.2</f>
        <v>4462.848</v>
      </c>
      <c r="N307" s="51" t="s">
        <v>148</v>
      </c>
      <c r="O307" s="26">
        <v>2.34</v>
      </c>
      <c r="P307" s="26" t="s">
        <v>149</v>
      </c>
      <c r="Q307" s="7">
        <f t="shared" si="32"/>
        <v>10443.06432</v>
      </c>
      <c r="R307" s="56"/>
      <c r="S307" s="56"/>
      <c r="T307" s="56"/>
      <c r="U307" s="56"/>
      <c r="V307" s="56"/>
      <c r="W307" s="56"/>
      <c r="X307" s="54"/>
      <c r="Y307" s="54"/>
      <c r="Z307" s="54"/>
      <c r="AA307" s="54"/>
      <c r="AB307" s="165"/>
      <c r="AC307" s="22"/>
      <c r="AD307" s="143"/>
      <c r="AE307" s="143"/>
      <c r="AF307" s="143"/>
      <c r="AG307" s="27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/>
      <c r="TY307" s="2"/>
      <c r="TZ307" s="2"/>
      <c r="UA307" s="2"/>
      <c r="UB307" s="2"/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/>
      <c r="VC307" s="2"/>
      <c r="VD307" s="2"/>
      <c r="VE307" s="2"/>
      <c r="VF307" s="2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  <c r="ZF307" s="2"/>
      <c r="ZG307" s="2"/>
      <c r="ZH307" s="2"/>
      <c r="ZI307" s="2"/>
      <c r="ZJ307" s="2"/>
      <c r="ZK307" s="2"/>
      <c r="ZL307" s="2"/>
      <c r="ZM307" s="2"/>
      <c r="ZN307" s="2"/>
      <c r="ZO307" s="2"/>
      <c r="ZP307" s="2"/>
      <c r="ZQ307" s="2"/>
      <c r="ZR307" s="2"/>
      <c r="ZS307" s="2"/>
      <c r="ZT307" s="2"/>
      <c r="ZU307" s="2"/>
      <c r="ZV307" s="2"/>
      <c r="ZW307" s="2"/>
      <c r="ZX307" s="2"/>
      <c r="ZY307" s="2"/>
      <c r="ZZ307" s="2"/>
      <c r="AAA307" s="2"/>
      <c r="AAB307" s="2"/>
      <c r="AAC307" s="2"/>
      <c r="AAD307" s="2"/>
      <c r="AAE307" s="2"/>
      <c r="AAF307" s="2"/>
      <c r="AAG307" s="2"/>
      <c r="AAH307" s="2"/>
      <c r="AAI307" s="2"/>
      <c r="AAJ307" s="2"/>
      <c r="AAK307" s="2"/>
      <c r="AAL307" s="2"/>
      <c r="AAM307" s="2"/>
      <c r="AAN307" s="2"/>
      <c r="AAO307" s="2"/>
      <c r="AAP307" s="2"/>
      <c r="AAQ307" s="2"/>
      <c r="AAR307" s="2"/>
      <c r="AAS307" s="2"/>
      <c r="AAT307" s="2"/>
      <c r="AAU307" s="2"/>
      <c r="AAV307" s="2"/>
      <c r="AAW307" s="2"/>
      <c r="AAX307" s="2"/>
      <c r="AAY307" s="2"/>
      <c r="AAZ307" s="2"/>
      <c r="ABA307" s="2"/>
      <c r="ABB307" s="2"/>
      <c r="ABC307" s="2"/>
      <c r="ABD307" s="2"/>
      <c r="ABE307" s="2"/>
      <c r="ABF307" s="2"/>
      <c r="ABG307" s="2"/>
      <c r="ABH307" s="2"/>
      <c r="ABI307" s="2"/>
      <c r="ABJ307" s="2"/>
      <c r="ABK307" s="2"/>
      <c r="ABL307" s="2"/>
      <c r="ABM307" s="2"/>
      <c r="ABN307" s="2"/>
      <c r="ABO307" s="2"/>
      <c r="ABP307" s="2"/>
      <c r="ABQ307" s="2"/>
      <c r="ABR307" s="2"/>
      <c r="ABS307" s="2"/>
      <c r="ABT307" s="2"/>
      <c r="ABU307" s="2"/>
      <c r="ABV307" s="2"/>
      <c r="ABW307" s="2"/>
      <c r="ABX307" s="2"/>
      <c r="ABY307" s="2"/>
      <c r="ABZ307" s="2"/>
      <c r="ACA307" s="2"/>
      <c r="ACB307" s="2"/>
      <c r="ACC307" s="2"/>
      <c r="ACD307" s="2"/>
      <c r="ACE307" s="2"/>
      <c r="ACF307" s="2"/>
      <c r="ACG307" s="2"/>
      <c r="ACH307" s="2"/>
      <c r="ACI307" s="2"/>
      <c r="ACJ307" s="2"/>
      <c r="ACK307" s="2"/>
      <c r="ACL307" s="2"/>
      <c r="ACM307" s="2"/>
      <c r="ACN307" s="2"/>
      <c r="ACO307" s="2"/>
      <c r="ACP307" s="2"/>
      <c r="ACQ307" s="2"/>
      <c r="ACR307" s="2"/>
      <c r="ACS307" s="2"/>
      <c r="ACT307" s="2"/>
      <c r="ACU307" s="2"/>
      <c r="ACV307" s="2"/>
      <c r="ACW307" s="2"/>
      <c r="ACX307" s="2"/>
      <c r="ACY307" s="2"/>
      <c r="ACZ307" s="2"/>
      <c r="ADA307" s="2"/>
      <c r="ADB307" s="2"/>
      <c r="ADC307" s="2"/>
      <c r="ADD307" s="2"/>
      <c r="ADE307" s="2"/>
      <c r="ADF307" s="2"/>
      <c r="ADG307" s="2"/>
      <c r="ADH307" s="2"/>
      <c r="ADI307" s="2"/>
      <c r="ADJ307" s="2"/>
      <c r="ADK307" s="2"/>
      <c r="ADL307" s="2"/>
      <c r="ADM307" s="2"/>
      <c r="ADN307" s="2"/>
      <c r="ADO307" s="2"/>
      <c r="ADP307" s="2"/>
      <c r="ADQ307" s="2"/>
      <c r="ADR307" s="2"/>
      <c r="ADS307" s="2"/>
      <c r="ADT307" s="2"/>
      <c r="ADU307" s="2"/>
      <c r="ADV307" s="2"/>
      <c r="ADW307" s="2"/>
      <c r="ADX307" s="2"/>
      <c r="ADY307" s="2"/>
      <c r="ADZ307" s="2"/>
      <c r="AEA307" s="2"/>
      <c r="AEB307" s="2"/>
      <c r="AEC307" s="2"/>
      <c r="AED307" s="2"/>
      <c r="AEE307" s="2"/>
      <c r="AEF307" s="2"/>
      <c r="AEG307" s="2"/>
      <c r="AEH307" s="2"/>
      <c r="AEI307" s="2"/>
      <c r="AEJ307" s="2"/>
      <c r="AEK307" s="2"/>
      <c r="AEL307" s="2"/>
      <c r="AEM307" s="2"/>
      <c r="AEN307" s="2"/>
      <c r="AEO307" s="2"/>
      <c r="AEP307" s="2"/>
      <c r="AEQ307" s="2"/>
      <c r="AER307" s="2"/>
      <c r="AES307" s="2"/>
      <c r="AET307" s="2"/>
      <c r="AEU307" s="2"/>
      <c r="AEV307" s="2"/>
      <c r="AEW307" s="2"/>
      <c r="AEX307" s="2"/>
      <c r="AEY307" s="2"/>
      <c r="AEZ307" s="2"/>
      <c r="AFA307" s="2"/>
      <c r="AFB307" s="2"/>
      <c r="AFC307" s="2"/>
      <c r="AFD307" s="2"/>
      <c r="AFE307" s="2"/>
      <c r="AFF307" s="2"/>
      <c r="AFG307" s="2"/>
      <c r="AFH307" s="2"/>
      <c r="AFI307" s="2"/>
      <c r="AFJ307" s="2"/>
      <c r="AFK307" s="2"/>
      <c r="AFL307" s="2"/>
      <c r="AFM307" s="2"/>
      <c r="AFN307" s="2"/>
      <c r="AFO307" s="2"/>
      <c r="AFP307" s="2"/>
      <c r="AFQ307" s="2"/>
      <c r="AFR307" s="2"/>
      <c r="AFS307" s="2"/>
      <c r="AFT307" s="2"/>
      <c r="AFU307" s="2"/>
      <c r="AFV307" s="2"/>
      <c r="AFW307" s="2"/>
      <c r="AFX307" s="2"/>
      <c r="AFY307" s="2"/>
      <c r="AFZ307" s="2"/>
      <c r="AGA307" s="2"/>
      <c r="AGB307" s="2"/>
      <c r="AGC307" s="2"/>
      <c r="AGD307" s="2"/>
      <c r="AGE307" s="2"/>
      <c r="AGF307" s="2"/>
      <c r="AGG307" s="2"/>
      <c r="AGH307" s="2"/>
      <c r="AGI307" s="2"/>
      <c r="AGJ307" s="2"/>
      <c r="AGK307" s="2"/>
      <c r="AGL307" s="2"/>
      <c r="AGM307" s="2"/>
      <c r="AGN307" s="2"/>
      <c r="AGO307" s="2"/>
      <c r="AGP307" s="2"/>
      <c r="AGQ307" s="2"/>
      <c r="AGR307" s="2"/>
      <c r="AGS307" s="2"/>
      <c r="AGT307" s="2"/>
      <c r="AGU307" s="2"/>
      <c r="AGV307" s="2"/>
      <c r="AGW307" s="2"/>
      <c r="AGX307" s="2"/>
      <c r="AGY307" s="2"/>
      <c r="AGZ307" s="2"/>
      <c r="AHA307" s="2"/>
      <c r="AHB307" s="2"/>
      <c r="AHC307" s="2"/>
      <c r="AHD307" s="2"/>
      <c r="AHE307" s="2"/>
      <c r="AHF307" s="2"/>
      <c r="AHG307" s="2"/>
      <c r="AHH307" s="2"/>
      <c r="AHI307" s="2"/>
      <c r="AHJ307" s="2"/>
      <c r="AHK307" s="2"/>
      <c r="AHL307" s="2"/>
      <c r="AHM307" s="2"/>
      <c r="AHN307" s="2"/>
      <c r="AHO307" s="2"/>
      <c r="AHP307" s="2"/>
      <c r="AHQ307" s="2"/>
      <c r="AHR307" s="2"/>
      <c r="AHS307" s="2"/>
      <c r="AHT307" s="2"/>
      <c r="AHU307" s="2"/>
      <c r="AHV307" s="2"/>
      <c r="AHW307" s="2"/>
      <c r="AHX307" s="2"/>
      <c r="AHY307" s="2"/>
      <c r="AHZ307" s="2"/>
      <c r="AIA307" s="2"/>
      <c r="AIB307" s="2"/>
      <c r="AIC307" s="2"/>
      <c r="AID307" s="2"/>
      <c r="AIE307" s="2"/>
      <c r="AIF307" s="2"/>
      <c r="AIG307" s="2"/>
      <c r="AIH307" s="2"/>
      <c r="AII307" s="2"/>
      <c r="AIJ307" s="2"/>
      <c r="AIK307" s="2"/>
      <c r="AIL307" s="2"/>
      <c r="AIM307" s="2"/>
      <c r="AIN307" s="2"/>
      <c r="AIO307" s="2"/>
      <c r="AIP307" s="2"/>
      <c r="AIQ307" s="2"/>
      <c r="AIR307" s="2"/>
      <c r="AIS307" s="2"/>
      <c r="AIT307" s="2"/>
      <c r="AIU307" s="2"/>
      <c r="AIV307" s="2"/>
      <c r="AIW307" s="2"/>
      <c r="AIX307" s="2"/>
      <c r="AIY307" s="2"/>
      <c r="AIZ307" s="2"/>
      <c r="AJA307" s="2"/>
      <c r="AJB307" s="2"/>
      <c r="AJC307" s="2"/>
      <c r="AJD307" s="2"/>
      <c r="AJE307" s="2"/>
      <c r="AJF307" s="2"/>
      <c r="AJG307" s="2"/>
      <c r="AJH307" s="2"/>
      <c r="AJI307" s="2"/>
      <c r="AJJ307" s="2"/>
      <c r="AJK307" s="2"/>
      <c r="AJL307" s="2"/>
      <c r="AJM307" s="2"/>
      <c r="AJN307" s="2"/>
      <c r="AJO307" s="2"/>
      <c r="AJP307" s="2"/>
      <c r="AJQ307" s="2"/>
      <c r="AJR307" s="2"/>
      <c r="AJS307" s="2"/>
      <c r="AJT307" s="2"/>
      <c r="AJU307" s="2"/>
      <c r="AJV307" s="2"/>
      <c r="AJW307" s="2"/>
      <c r="AJX307" s="2"/>
      <c r="AJY307" s="2"/>
      <c r="AJZ307" s="2"/>
      <c r="AKA307" s="2"/>
      <c r="AKB307" s="2"/>
      <c r="AKC307" s="2"/>
      <c r="AKD307" s="2"/>
      <c r="AKE307" s="2"/>
      <c r="AKF307" s="2"/>
      <c r="AKG307" s="2"/>
      <c r="AKH307" s="2"/>
      <c r="AKI307" s="2"/>
      <c r="AKJ307" s="2"/>
      <c r="AKK307" s="2"/>
      <c r="AKL307" s="2"/>
      <c r="AKM307" s="2"/>
      <c r="AKN307" s="2"/>
      <c r="AKO307" s="2"/>
      <c r="AKP307" s="2"/>
      <c r="AKQ307" s="2"/>
      <c r="AKR307" s="2"/>
      <c r="AKS307" s="2"/>
      <c r="AKT307" s="2"/>
      <c r="AKU307" s="2"/>
      <c r="AKV307" s="2"/>
      <c r="AKW307" s="2"/>
      <c r="AKX307" s="2"/>
      <c r="AKY307" s="2"/>
      <c r="AKZ307" s="2"/>
      <c r="ALA307" s="2"/>
      <c r="ALB307" s="2"/>
      <c r="ALC307" s="2"/>
      <c r="ALD307" s="2"/>
      <c r="ALE307" s="2"/>
      <c r="ALF307" s="2"/>
      <c r="ALG307" s="2"/>
      <c r="ALH307" s="2"/>
      <c r="ALI307" s="2"/>
      <c r="ALJ307" s="2"/>
      <c r="ALK307" s="2"/>
      <c r="ALL307" s="2"/>
      <c r="ALM307" s="2"/>
      <c r="ALN307" s="2"/>
      <c r="ALO307" s="2"/>
      <c r="ALP307" s="2"/>
      <c r="ALQ307" s="2"/>
      <c r="ALR307" s="2"/>
      <c r="ALS307" s="2"/>
      <c r="ALT307" s="2"/>
      <c r="ALU307" s="2"/>
      <c r="ALV307" s="2"/>
      <c r="ALW307" s="2"/>
      <c r="ALX307" s="2"/>
      <c r="ALY307" s="2"/>
      <c r="ALZ307" s="2"/>
      <c r="AMA307" s="2"/>
      <c r="AMB307" s="2"/>
      <c r="AMC307" s="2"/>
      <c r="AMD307" s="2"/>
      <c r="AME307" s="2"/>
      <c r="AMF307" s="2"/>
      <c r="AMG307" s="2"/>
      <c r="AMH307" s="2"/>
      <c r="AMI307" s="2"/>
      <c r="AMJ307" s="2"/>
      <c r="AMK307" s="2"/>
      <c r="AML307" s="2"/>
      <c r="AMM307" s="2"/>
      <c r="AMN307" s="2"/>
      <c r="AMO307" s="2"/>
      <c r="AMP307" s="2"/>
      <c r="AMQ307" s="2"/>
      <c r="AMR307" s="2"/>
      <c r="AMS307" s="2"/>
      <c r="AMT307" s="2"/>
      <c r="AMU307" s="2"/>
      <c r="AMV307" s="2"/>
      <c r="AMW307" s="2"/>
      <c r="AMX307" s="2"/>
      <c r="AMY307" s="2"/>
      <c r="AMZ307" s="2"/>
      <c r="ANA307" s="2"/>
      <c r="ANB307" s="2"/>
      <c r="ANC307" s="2"/>
      <c r="AND307" s="2"/>
      <c r="ANE307" s="2"/>
      <c r="ANF307" s="2"/>
      <c r="ANG307" s="2"/>
      <c r="ANH307" s="2"/>
      <c r="ANI307" s="2"/>
      <c r="ANJ307" s="2"/>
      <c r="ANK307" s="2"/>
      <c r="ANL307" s="2"/>
      <c r="ANM307" s="2"/>
      <c r="ANN307" s="2"/>
      <c r="ANO307" s="2"/>
      <c r="ANP307" s="2"/>
      <c r="ANQ307" s="2"/>
      <c r="ANR307" s="2"/>
      <c r="ANS307" s="2"/>
      <c r="ANT307" s="2"/>
      <c r="ANU307" s="2"/>
      <c r="ANV307" s="2"/>
      <c r="ANW307" s="2"/>
      <c r="ANX307" s="2"/>
      <c r="ANY307" s="2"/>
      <c r="ANZ307" s="2"/>
      <c r="AOA307" s="2"/>
      <c r="AOB307" s="2"/>
      <c r="AOC307" s="2"/>
      <c r="AOD307" s="2"/>
      <c r="AOE307" s="2"/>
      <c r="AOF307" s="2"/>
      <c r="AOG307" s="2"/>
      <c r="AOH307" s="2"/>
      <c r="AOI307" s="2"/>
      <c r="AOJ307" s="2"/>
      <c r="AOK307" s="2"/>
      <c r="AOL307" s="2"/>
      <c r="AOM307" s="2"/>
      <c r="AON307" s="2"/>
      <c r="AOO307" s="2"/>
      <c r="AOP307" s="2"/>
      <c r="AOQ307" s="2"/>
      <c r="AOR307" s="2"/>
      <c r="AOS307" s="2"/>
      <c r="AOT307" s="2"/>
      <c r="AOU307" s="2"/>
      <c r="AOV307" s="2"/>
      <c r="AOW307" s="2"/>
      <c r="AOX307" s="2"/>
      <c r="AOY307" s="2"/>
      <c r="AOZ307" s="2"/>
      <c r="APA307" s="2"/>
      <c r="APB307" s="2"/>
      <c r="APC307" s="2"/>
      <c r="APD307" s="2"/>
      <c r="APE307" s="2"/>
      <c r="APF307" s="2"/>
      <c r="APG307" s="2"/>
      <c r="APH307" s="2"/>
      <c r="API307" s="2"/>
      <c r="APJ307" s="2"/>
      <c r="APK307" s="2"/>
      <c r="APL307" s="2"/>
      <c r="APM307" s="2"/>
      <c r="APN307" s="2"/>
      <c r="APO307" s="2"/>
      <c r="APP307" s="2"/>
      <c r="APQ307" s="2"/>
      <c r="APR307" s="2"/>
      <c r="APS307" s="2"/>
      <c r="APT307" s="2"/>
      <c r="APU307" s="2"/>
      <c r="APV307" s="2"/>
      <c r="APW307" s="2"/>
      <c r="APX307" s="2"/>
      <c r="APY307" s="2"/>
      <c r="APZ307" s="2"/>
      <c r="AQA307" s="2"/>
      <c r="AQB307" s="2"/>
      <c r="AQC307" s="2"/>
      <c r="AQD307" s="2"/>
      <c r="AQE307" s="2"/>
      <c r="AQF307" s="2"/>
      <c r="AQG307" s="2"/>
      <c r="AQH307" s="2"/>
      <c r="AQI307" s="2"/>
      <c r="AQJ307" s="2"/>
      <c r="AQK307" s="2"/>
      <c r="AQL307" s="2"/>
      <c r="AQM307" s="2"/>
      <c r="AQN307" s="2"/>
      <c r="AQO307" s="2"/>
      <c r="AQP307" s="2"/>
      <c r="AQQ307" s="2"/>
      <c r="AQR307" s="2"/>
      <c r="AQS307" s="2"/>
      <c r="AQT307" s="2"/>
      <c r="AQU307" s="2"/>
      <c r="AQV307" s="2"/>
      <c r="AQW307" s="2"/>
      <c r="AQX307" s="2"/>
      <c r="AQY307" s="2"/>
      <c r="AQZ307" s="2"/>
      <c r="ARA307" s="2"/>
      <c r="ARB307" s="2"/>
      <c r="ARC307" s="2"/>
      <c r="ARD307" s="2"/>
      <c r="ARE307" s="2"/>
      <c r="ARF307" s="2"/>
      <c r="ARG307" s="2"/>
      <c r="ARH307" s="2"/>
      <c r="ARI307" s="2"/>
      <c r="ARJ307" s="2"/>
      <c r="ARK307" s="2"/>
      <c r="ARL307" s="2"/>
      <c r="ARM307" s="2"/>
      <c r="ARN307" s="2"/>
      <c r="ARO307" s="2"/>
      <c r="ARP307" s="2"/>
      <c r="ARQ307" s="2"/>
      <c r="ARR307" s="2"/>
      <c r="ARS307" s="2"/>
      <c r="ART307" s="2"/>
      <c r="ARU307" s="2"/>
      <c r="ARV307" s="2"/>
      <c r="ARW307" s="2"/>
      <c r="ARX307" s="2"/>
      <c r="ARY307" s="2"/>
      <c r="ARZ307" s="2"/>
      <c r="ASA307" s="2"/>
      <c r="ASB307" s="2"/>
      <c r="ASC307" s="2"/>
      <c r="ASD307" s="2"/>
      <c r="ASE307" s="2"/>
      <c r="ASF307" s="2"/>
      <c r="ASG307" s="2"/>
      <c r="ASH307" s="2"/>
      <c r="ASI307" s="2"/>
      <c r="ASJ307" s="2"/>
      <c r="ASK307" s="2"/>
      <c r="ASL307" s="2"/>
      <c r="ASM307" s="2"/>
      <c r="ASN307" s="2"/>
      <c r="ASO307" s="2"/>
      <c r="ASP307" s="2"/>
      <c r="ASQ307" s="2"/>
      <c r="ASR307" s="2"/>
      <c r="ASS307" s="2"/>
      <c r="AST307" s="2"/>
      <c r="ASU307" s="2"/>
      <c r="ASV307" s="2"/>
      <c r="ASW307" s="2"/>
      <c r="ASX307" s="2"/>
      <c r="ASY307" s="2"/>
      <c r="ASZ307" s="2"/>
      <c r="ATA307" s="2"/>
      <c r="ATB307" s="2"/>
      <c r="ATC307" s="2"/>
      <c r="ATD307" s="2"/>
      <c r="ATE307" s="2"/>
      <c r="ATF307" s="2"/>
      <c r="ATG307" s="2"/>
      <c r="ATH307" s="2"/>
      <c r="ATI307" s="2"/>
      <c r="ATJ307" s="2"/>
      <c r="ATK307" s="2"/>
      <c r="ATL307" s="2"/>
      <c r="ATM307" s="2"/>
      <c r="ATN307" s="2"/>
      <c r="ATO307" s="2"/>
      <c r="ATP307" s="2"/>
      <c r="ATQ307" s="2"/>
      <c r="ATR307" s="2"/>
      <c r="ATS307" s="2"/>
      <c r="ATT307" s="2"/>
      <c r="ATU307" s="2"/>
      <c r="ATV307" s="2"/>
      <c r="ATW307" s="2"/>
      <c r="ATX307" s="2"/>
      <c r="ATY307" s="2"/>
      <c r="ATZ307" s="2"/>
      <c r="AUA307" s="2"/>
      <c r="AUB307" s="2"/>
      <c r="AUC307" s="2"/>
      <c r="AUD307" s="2"/>
      <c r="AUE307" s="2"/>
      <c r="AUF307" s="2"/>
      <c r="AUG307" s="2"/>
      <c r="AUH307" s="2"/>
      <c r="AUI307" s="2"/>
      <c r="AUJ307" s="2"/>
      <c r="AUK307" s="2"/>
      <c r="AUL307" s="2"/>
      <c r="AUM307" s="2"/>
      <c r="AUN307" s="2"/>
      <c r="AUO307" s="2"/>
      <c r="AUP307" s="2"/>
      <c r="AUQ307" s="2"/>
      <c r="AUR307" s="2"/>
      <c r="AUS307" s="2"/>
      <c r="AUT307" s="2"/>
      <c r="AUU307" s="2"/>
      <c r="AUV307" s="2"/>
      <c r="AUW307" s="2"/>
      <c r="AUX307" s="2"/>
      <c r="AUY307" s="2"/>
      <c r="AUZ307" s="2"/>
      <c r="AVA307" s="2"/>
      <c r="AVB307" s="2"/>
      <c r="AVC307" s="2"/>
      <c r="AVD307" s="2"/>
      <c r="AVE307" s="2"/>
      <c r="AVF307" s="2"/>
      <c r="AVG307" s="2"/>
      <c r="AVH307" s="2"/>
      <c r="AVI307" s="2"/>
      <c r="AVJ307" s="2"/>
      <c r="AVK307" s="2"/>
      <c r="AVL307" s="2"/>
      <c r="AVM307" s="2"/>
      <c r="AVN307" s="2"/>
      <c r="AVO307" s="2"/>
      <c r="AVP307" s="2"/>
      <c r="AVQ307" s="2"/>
      <c r="AVR307" s="2"/>
      <c r="AVS307" s="2"/>
      <c r="AVT307" s="2"/>
      <c r="AVU307" s="2"/>
      <c r="AVV307" s="2"/>
      <c r="AVW307" s="2"/>
      <c r="AVX307" s="2"/>
      <c r="AVY307" s="2"/>
      <c r="AVZ307" s="2"/>
      <c r="AWA307" s="2"/>
      <c r="AWB307" s="2"/>
      <c r="AWC307" s="2"/>
      <c r="AWD307" s="2"/>
      <c r="AWE307" s="2"/>
      <c r="AWF307" s="2"/>
      <c r="AWG307" s="2"/>
      <c r="AWH307" s="2"/>
      <c r="AWI307" s="2"/>
      <c r="AWJ307" s="2"/>
      <c r="AWK307" s="2"/>
      <c r="AWL307" s="2"/>
      <c r="AWM307" s="2"/>
      <c r="AWN307" s="2"/>
      <c r="AWO307" s="2"/>
      <c r="AWP307" s="2"/>
      <c r="AWQ307" s="2"/>
      <c r="AWR307" s="2"/>
      <c r="AWS307" s="2"/>
      <c r="AWT307" s="2"/>
      <c r="AWU307" s="2"/>
      <c r="AWV307" s="2"/>
      <c r="AWW307" s="2"/>
      <c r="AWX307" s="2"/>
      <c r="AWY307" s="2"/>
      <c r="AWZ307" s="2"/>
      <c r="AXA307" s="2"/>
      <c r="AXB307" s="2"/>
      <c r="AXC307" s="2"/>
      <c r="AXD307" s="2"/>
      <c r="AXE307" s="2"/>
      <c r="AXF307" s="2"/>
      <c r="AXG307" s="2"/>
      <c r="AXH307" s="2"/>
      <c r="AXI307" s="2"/>
      <c r="AXJ307" s="2"/>
      <c r="AXK307" s="2"/>
      <c r="AXL307" s="2"/>
      <c r="AXM307" s="2"/>
      <c r="AXN307" s="2"/>
      <c r="AXO307" s="2"/>
      <c r="AXP307" s="2"/>
      <c r="AXQ307" s="2"/>
      <c r="AXR307" s="2"/>
      <c r="AXS307" s="2"/>
      <c r="AXT307" s="2"/>
      <c r="AXU307" s="2"/>
      <c r="AXV307" s="2"/>
      <c r="AXW307" s="2"/>
      <c r="AXX307" s="2"/>
      <c r="AXY307" s="2"/>
      <c r="AXZ307" s="2"/>
      <c r="AYA307" s="2"/>
      <c r="AYB307" s="2"/>
      <c r="AYC307" s="2"/>
      <c r="AYD307" s="2"/>
      <c r="AYE307" s="2"/>
      <c r="AYF307" s="2"/>
      <c r="AYG307" s="2"/>
      <c r="AYH307" s="2"/>
      <c r="AYI307" s="2"/>
      <c r="AYJ307" s="2"/>
      <c r="AYK307" s="2"/>
      <c r="AYL307" s="2"/>
      <c r="AYM307" s="2"/>
      <c r="AYN307" s="2"/>
      <c r="AYO307" s="2"/>
      <c r="AYP307" s="2"/>
      <c r="AYQ307" s="2"/>
      <c r="AYR307" s="2"/>
      <c r="AYS307" s="2"/>
      <c r="AYT307" s="2"/>
      <c r="AYU307" s="2"/>
      <c r="AYV307" s="2"/>
      <c r="AYW307" s="2"/>
      <c r="AYX307" s="2"/>
      <c r="AYY307" s="2"/>
      <c r="AYZ307" s="2"/>
      <c r="AZA307" s="2"/>
      <c r="AZB307" s="2"/>
      <c r="AZC307" s="2"/>
      <c r="AZD307" s="2"/>
      <c r="AZE307" s="2"/>
      <c r="AZF307" s="2"/>
      <c r="AZG307" s="2"/>
      <c r="AZH307" s="2"/>
      <c r="AZI307" s="2"/>
      <c r="AZJ307" s="2"/>
      <c r="AZK307" s="2"/>
      <c r="AZL307" s="2"/>
      <c r="AZM307" s="2"/>
      <c r="AZN307" s="2"/>
      <c r="AZO307" s="2"/>
      <c r="AZP307" s="2"/>
      <c r="AZQ307" s="2"/>
      <c r="AZR307" s="2"/>
      <c r="AZS307" s="2"/>
      <c r="AZT307" s="2"/>
      <c r="AZU307" s="2"/>
      <c r="AZV307" s="2"/>
      <c r="AZW307" s="2"/>
      <c r="AZX307" s="2"/>
      <c r="AZY307" s="2"/>
      <c r="AZZ307" s="2"/>
      <c r="BAA307" s="2"/>
      <c r="BAB307" s="2"/>
      <c r="BAC307" s="2"/>
      <c r="BAD307" s="2"/>
      <c r="BAE307" s="2"/>
      <c r="BAF307" s="2"/>
      <c r="BAG307" s="2"/>
      <c r="BAH307" s="2"/>
      <c r="BAI307" s="2"/>
      <c r="BAJ307" s="2"/>
      <c r="BAK307" s="2"/>
      <c r="BAL307" s="2"/>
      <c r="BAM307" s="2"/>
      <c r="BAN307" s="2"/>
      <c r="BAO307" s="2"/>
      <c r="BAP307" s="2"/>
      <c r="BAQ307" s="2"/>
      <c r="BAR307" s="2"/>
      <c r="BAS307" s="2"/>
      <c r="BAT307" s="2"/>
      <c r="BAU307" s="2"/>
      <c r="BAV307" s="2"/>
      <c r="BAW307" s="2"/>
      <c r="BAX307" s="2"/>
      <c r="BAY307" s="2"/>
      <c r="BAZ307" s="2"/>
      <c r="BBA307" s="2"/>
      <c r="BBB307" s="2"/>
      <c r="BBC307" s="2"/>
      <c r="BBD307" s="2"/>
      <c r="BBE307" s="2"/>
      <c r="BBF307" s="2"/>
      <c r="BBG307" s="2"/>
      <c r="BBH307" s="2"/>
      <c r="BBI307" s="2"/>
      <c r="BBJ307" s="2"/>
      <c r="BBK307" s="2"/>
      <c r="BBL307" s="2"/>
      <c r="BBM307" s="2"/>
      <c r="BBN307" s="2"/>
      <c r="BBO307" s="2"/>
      <c r="BBP307" s="2"/>
      <c r="BBQ307" s="2"/>
      <c r="BBR307" s="2"/>
      <c r="BBS307" s="2"/>
      <c r="BBT307" s="2"/>
      <c r="BBU307" s="2"/>
      <c r="BBV307" s="2"/>
      <c r="BBW307" s="2"/>
      <c r="BBX307" s="2"/>
      <c r="BBY307" s="2"/>
      <c r="BBZ307" s="2"/>
      <c r="BCA307" s="2"/>
      <c r="BCB307" s="2"/>
      <c r="BCC307" s="2"/>
      <c r="BCD307" s="2"/>
      <c r="BCE307" s="2"/>
      <c r="BCF307" s="2"/>
      <c r="BCG307" s="2"/>
      <c r="BCH307" s="2"/>
      <c r="BCI307" s="2"/>
      <c r="BCJ307" s="2"/>
      <c r="BCK307" s="2"/>
      <c r="BCL307" s="2"/>
      <c r="BCM307" s="2"/>
      <c r="BCN307" s="2"/>
      <c r="BCO307" s="2"/>
      <c r="BCP307" s="2"/>
      <c r="BCQ307" s="2"/>
      <c r="BCR307" s="2"/>
      <c r="BCS307" s="2"/>
      <c r="BCT307" s="2"/>
      <c r="BCU307" s="2"/>
      <c r="BCV307" s="2"/>
      <c r="BCW307" s="2"/>
      <c r="BCX307" s="2"/>
      <c r="BCY307" s="2"/>
      <c r="BCZ307" s="2"/>
      <c r="BDA307" s="2"/>
      <c r="BDB307" s="2"/>
      <c r="BDC307" s="2"/>
      <c r="BDD307" s="2"/>
      <c r="BDE307" s="2"/>
      <c r="BDF307" s="2"/>
      <c r="BDG307" s="2"/>
      <c r="BDH307" s="2"/>
      <c r="BDI307" s="2"/>
      <c r="BDJ307" s="2"/>
      <c r="BDK307" s="2"/>
      <c r="BDL307" s="2"/>
      <c r="BDM307" s="2"/>
      <c r="BDN307" s="2"/>
      <c r="BDO307" s="2"/>
      <c r="BDP307" s="2"/>
      <c r="BDQ307" s="2"/>
      <c r="BDR307" s="2"/>
      <c r="BDS307" s="2"/>
      <c r="BDT307" s="2"/>
      <c r="BDU307" s="2"/>
      <c r="BDV307" s="2"/>
      <c r="BDW307" s="2"/>
      <c r="BDX307" s="2"/>
      <c r="BDY307" s="2"/>
      <c r="BDZ307" s="2"/>
      <c r="BEA307" s="2"/>
      <c r="BEB307" s="2"/>
      <c r="BEC307" s="2"/>
      <c r="BED307" s="2"/>
      <c r="BEE307" s="2"/>
      <c r="BEF307" s="2"/>
      <c r="BEG307" s="2"/>
      <c r="BEH307" s="2"/>
      <c r="BEI307" s="2"/>
      <c r="BEJ307" s="2"/>
      <c r="BEK307" s="2"/>
      <c r="BEL307" s="2"/>
      <c r="BEM307" s="2"/>
      <c r="BEN307" s="2"/>
      <c r="BEO307" s="2"/>
      <c r="BEP307" s="2"/>
      <c r="BEQ307" s="2"/>
      <c r="BER307" s="2"/>
      <c r="BES307" s="2"/>
      <c r="BET307" s="2"/>
      <c r="BEU307" s="2"/>
      <c r="BEV307" s="2"/>
      <c r="BEW307" s="2"/>
      <c r="BEX307" s="2"/>
      <c r="BEY307" s="2"/>
      <c r="BEZ307" s="2"/>
      <c r="BFA307" s="2"/>
      <c r="BFB307" s="2"/>
      <c r="BFC307" s="2"/>
      <c r="BFD307" s="2"/>
      <c r="BFE307" s="2"/>
      <c r="BFF307" s="2"/>
      <c r="BFG307" s="2"/>
      <c r="BFH307" s="2"/>
      <c r="BFI307" s="2"/>
      <c r="BFJ307" s="2"/>
      <c r="BFK307" s="2"/>
      <c r="BFL307" s="2"/>
      <c r="BFM307" s="2"/>
      <c r="BFN307" s="2"/>
      <c r="BFO307" s="2"/>
      <c r="BFP307" s="2"/>
      <c r="BFQ307" s="2"/>
      <c r="BFR307" s="2"/>
      <c r="BFS307" s="2"/>
      <c r="BFT307" s="2"/>
      <c r="BFU307" s="2"/>
      <c r="BFV307" s="2"/>
      <c r="BFW307" s="2"/>
      <c r="BFX307" s="2"/>
      <c r="BFY307" s="2"/>
      <c r="BFZ307" s="2"/>
      <c r="BGA307" s="2"/>
      <c r="BGB307" s="2"/>
      <c r="BGC307" s="2"/>
      <c r="BGD307" s="2"/>
      <c r="BGE307" s="2"/>
      <c r="BGF307" s="2"/>
      <c r="BGG307" s="2"/>
      <c r="BGH307" s="2"/>
      <c r="BGI307" s="2"/>
      <c r="BGJ307" s="2"/>
      <c r="BGK307" s="2"/>
      <c r="BGL307" s="2"/>
      <c r="BGM307" s="2"/>
      <c r="BGN307" s="2"/>
      <c r="BGO307" s="2"/>
      <c r="BGP307" s="2"/>
      <c r="BGQ307" s="2"/>
      <c r="BGR307" s="2"/>
      <c r="BGS307" s="2"/>
      <c r="BGT307" s="2"/>
      <c r="BGU307" s="2"/>
      <c r="BGV307" s="2"/>
      <c r="BGW307" s="2"/>
      <c r="BGX307" s="2"/>
      <c r="BGY307" s="2"/>
      <c r="BGZ307" s="2"/>
      <c r="BHA307" s="2"/>
      <c r="BHB307" s="2"/>
      <c r="BHC307" s="2"/>
      <c r="BHD307" s="2"/>
      <c r="BHE307" s="2"/>
      <c r="BHF307" s="2"/>
      <c r="BHG307" s="2"/>
      <c r="BHH307" s="2"/>
      <c r="BHI307" s="2"/>
      <c r="BHJ307" s="2"/>
      <c r="BHK307" s="2"/>
      <c r="BHL307" s="2"/>
      <c r="BHM307" s="2"/>
      <c r="BHN307" s="2"/>
      <c r="BHO307" s="2"/>
      <c r="BHP307" s="2"/>
      <c r="BHQ307" s="2"/>
      <c r="BHR307" s="2"/>
      <c r="BHS307" s="2"/>
      <c r="BHT307" s="2"/>
      <c r="BHU307" s="2"/>
      <c r="BHV307" s="2"/>
      <c r="BHW307" s="2"/>
      <c r="BHX307" s="2"/>
      <c r="BHY307" s="2"/>
      <c r="BHZ307" s="2"/>
      <c r="BIA307" s="2"/>
      <c r="BIB307" s="2"/>
      <c r="BIC307" s="2"/>
      <c r="BID307" s="2"/>
      <c r="BIE307" s="2"/>
      <c r="BIF307" s="2"/>
      <c r="BIG307" s="2"/>
      <c r="BIH307" s="2"/>
      <c r="BII307" s="2"/>
      <c r="BIJ307" s="2"/>
      <c r="BIK307" s="2"/>
      <c r="BIL307" s="2"/>
      <c r="BIM307" s="2"/>
      <c r="BIN307" s="2"/>
      <c r="BIO307" s="2"/>
      <c r="BIP307" s="2"/>
      <c r="BIQ307" s="2"/>
      <c r="BIR307" s="2"/>
      <c r="BIS307" s="2"/>
      <c r="BIT307" s="2"/>
      <c r="BIU307" s="2"/>
      <c r="BIV307" s="2"/>
      <c r="BIW307" s="2"/>
      <c r="BIX307" s="2"/>
      <c r="BIY307" s="2"/>
      <c r="BIZ307" s="2"/>
      <c r="BJA307" s="2"/>
      <c r="BJB307" s="2"/>
      <c r="BJC307" s="2"/>
      <c r="BJD307" s="2"/>
      <c r="BJE307" s="2"/>
      <c r="BJF307" s="2"/>
      <c r="BJG307" s="2"/>
      <c r="BJH307" s="2"/>
      <c r="BJI307" s="2"/>
      <c r="BJJ307" s="2"/>
      <c r="BJK307" s="2"/>
      <c r="BJL307" s="2"/>
      <c r="BJM307" s="2"/>
      <c r="BJN307" s="2"/>
      <c r="BJO307" s="2"/>
      <c r="BJP307" s="2"/>
      <c r="BJQ307" s="2"/>
      <c r="BJR307" s="2"/>
      <c r="BJS307" s="2"/>
      <c r="BJT307" s="2"/>
      <c r="BJU307" s="2"/>
      <c r="BJV307" s="2"/>
      <c r="BJW307" s="2"/>
      <c r="BJX307" s="2"/>
      <c r="BJY307" s="2"/>
      <c r="BJZ307" s="2"/>
      <c r="BKA307" s="2"/>
      <c r="BKB307" s="2"/>
      <c r="BKC307" s="2"/>
      <c r="BKD307" s="2"/>
      <c r="BKE307" s="2"/>
      <c r="BKF307" s="2"/>
      <c r="BKG307" s="2"/>
      <c r="BKH307" s="2"/>
      <c r="BKI307" s="2"/>
      <c r="BKJ307" s="2"/>
      <c r="BKK307" s="2"/>
      <c r="BKL307" s="2"/>
      <c r="BKM307" s="2"/>
      <c r="BKN307" s="2"/>
      <c r="BKO307" s="2"/>
      <c r="BKP307" s="2"/>
      <c r="BKQ307" s="2"/>
      <c r="BKR307" s="2"/>
      <c r="BKS307" s="2"/>
      <c r="BKT307" s="2"/>
      <c r="BKU307" s="2"/>
      <c r="BKV307" s="2"/>
      <c r="BKW307" s="2"/>
      <c r="BKX307" s="2"/>
      <c r="BKY307" s="2"/>
      <c r="BKZ307" s="2"/>
      <c r="BLA307" s="2"/>
      <c r="BLB307" s="2"/>
      <c r="BLC307" s="2"/>
      <c r="BLD307" s="2"/>
      <c r="BLE307" s="2"/>
      <c r="BLF307" s="2"/>
      <c r="BLG307" s="2"/>
      <c r="BLH307" s="2"/>
      <c r="BLI307" s="2"/>
      <c r="BLJ307" s="2"/>
      <c r="BLK307" s="2"/>
      <c r="BLL307" s="2"/>
      <c r="BLM307" s="2"/>
      <c r="BLN307" s="2"/>
      <c r="BLO307" s="2"/>
      <c r="BLP307" s="2"/>
      <c r="BLQ307" s="2"/>
      <c r="BLR307" s="2"/>
      <c r="BLS307" s="2"/>
      <c r="BLT307" s="2"/>
      <c r="BLU307" s="2"/>
      <c r="BLV307" s="2"/>
      <c r="BLW307" s="2"/>
      <c r="BLX307" s="2"/>
      <c r="BLY307" s="2"/>
      <c r="BLZ307" s="2"/>
      <c r="BMA307" s="2"/>
      <c r="BMB307" s="2"/>
      <c r="BMC307" s="2"/>
      <c r="BMD307" s="2"/>
      <c r="BME307" s="2"/>
      <c r="BMF307" s="2"/>
      <c r="BMG307" s="2"/>
      <c r="BMH307" s="2"/>
      <c r="BMI307" s="2"/>
      <c r="BMJ307" s="2"/>
      <c r="BMK307" s="2"/>
      <c r="BML307" s="2"/>
      <c r="BMM307" s="2"/>
      <c r="BMN307" s="2"/>
      <c r="BMO307" s="2"/>
      <c r="BMP307" s="2"/>
      <c r="BMQ307" s="2"/>
      <c r="BMR307" s="2"/>
      <c r="BMS307" s="2"/>
      <c r="BMT307" s="2"/>
      <c r="BMU307" s="2"/>
      <c r="BMV307" s="2"/>
      <c r="BMW307" s="2"/>
      <c r="BMX307" s="2"/>
      <c r="BMY307" s="2"/>
      <c r="BMZ307" s="2"/>
      <c r="BNA307" s="2"/>
      <c r="BNB307" s="2"/>
      <c r="BNC307" s="2"/>
      <c r="BND307" s="2"/>
      <c r="BNE307" s="2"/>
      <c r="BNF307" s="2"/>
      <c r="BNG307" s="2"/>
      <c r="BNH307" s="2"/>
      <c r="BNI307" s="2"/>
      <c r="BNJ307" s="2"/>
      <c r="BNK307" s="2"/>
      <c r="BNL307" s="2"/>
      <c r="BNM307" s="2"/>
      <c r="BNN307" s="2"/>
      <c r="BNO307" s="2"/>
      <c r="BNP307" s="2"/>
      <c r="BNQ307" s="2"/>
      <c r="BNR307" s="2"/>
      <c r="BNS307" s="2"/>
      <c r="BNT307" s="2"/>
      <c r="BNU307" s="2"/>
      <c r="BNV307" s="2"/>
      <c r="BNW307" s="2"/>
      <c r="BNX307" s="2"/>
      <c r="BNY307" s="2"/>
      <c r="BNZ307" s="2"/>
      <c r="BOA307" s="2"/>
      <c r="BOB307" s="2"/>
      <c r="BOC307" s="2"/>
      <c r="BOD307" s="2"/>
      <c r="BOE307" s="2"/>
      <c r="BOF307" s="2"/>
      <c r="BOG307" s="2"/>
      <c r="BOH307" s="2"/>
      <c r="BOI307" s="2"/>
      <c r="BOJ307" s="2"/>
      <c r="BOK307" s="2"/>
      <c r="BOL307" s="2"/>
      <c r="BOM307" s="2"/>
      <c r="BON307" s="2"/>
      <c r="BOO307" s="2"/>
      <c r="BOP307" s="2"/>
      <c r="BOQ307" s="2"/>
      <c r="BOR307" s="2"/>
      <c r="BOS307" s="2"/>
      <c r="BOT307" s="2"/>
      <c r="BOU307" s="2"/>
      <c r="BOV307" s="2"/>
      <c r="BOW307" s="2"/>
      <c r="BOX307" s="2"/>
      <c r="BOY307" s="2"/>
      <c r="BOZ307" s="2"/>
      <c r="BPA307" s="2"/>
      <c r="BPB307" s="2"/>
      <c r="BPC307" s="2"/>
      <c r="BPD307" s="2"/>
      <c r="BPE307" s="2"/>
      <c r="BPF307" s="2"/>
      <c r="BPG307" s="2"/>
      <c r="BPH307" s="2"/>
      <c r="BPI307" s="2"/>
      <c r="BPJ307" s="2"/>
      <c r="BPK307" s="2"/>
      <c r="BPL307" s="2"/>
      <c r="BPM307" s="2"/>
      <c r="BPN307" s="2"/>
      <c r="BPO307" s="2"/>
      <c r="BPP307" s="2"/>
      <c r="BPQ307" s="2"/>
      <c r="BPR307" s="2"/>
      <c r="BPS307" s="2"/>
      <c r="BPT307" s="2"/>
      <c r="BPU307" s="2"/>
      <c r="BPV307" s="2"/>
      <c r="BPW307" s="2"/>
      <c r="BPX307" s="2"/>
      <c r="BPY307" s="2"/>
      <c r="BPZ307" s="2"/>
      <c r="BQA307" s="2"/>
      <c r="BQB307" s="2"/>
      <c r="BQC307" s="2"/>
      <c r="BQD307" s="2"/>
      <c r="BQE307" s="2"/>
      <c r="BQF307" s="2"/>
      <c r="BQG307" s="2"/>
      <c r="BQH307" s="2"/>
      <c r="BQI307" s="2"/>
      <c r="BQJ307" s="2"/>
      <c r="BQK307" s="2"/>
      <c r="BQL307" s="2"/>
      <c r="BQM307" s="2"/>
      <c r="BQN307" s="2"/>
      <c r="BQO307" s="2"/>
      <c r="BQP307" s="2"/>
      <c r="BQQ307" s="2"/>
      <c r="BQR307" s="2"/>
      <c r="BQS307" s="2"/>
      <c r="BQT307" s="2"/>
      <c r="BQU307" s="2"/>
      <c r="BQV307" s="2"/>
      <c r="BQW307" s="2"/>
      <c r="BQX307" s="2"/>
      <c r="BQY307" s="2"/>
      <c r="BQZ307" s="2"/>
      <c r="BRA307" s="2"/>
      <c r="BRB307" s="2"/>
      <c r="BRC307" s="2"/>
      <c r="BRD307" s="2"/>
      <c r="BRE307" s="2"/>
      <c r="BRF307" s="2"/>
      <c r="BRG307" s="2"/>
      <c r="BRH307" s="2"/>
      <c r="BRI307" s="2"/>
      <c r="BRJ307" s="2"/>
      <c r="BRK307" s="2"/>
      <c r="BRL307" s="2"/>
      <c r="BRM307" s="2"/>
      <c r="BRN307" s="2"/>
      <c r="BRO307" s="2"/>
      <c r="BRP307" s="2"/>
      <c r="BRQ307" s="2"/>
      <c r="BRR307" s="2"/>
      <c r="BRS307" s="2"/>
      <c r="BRT307" s="2"/>
      <c r="BRU307" s="2"/>
      <c r="BRV307" s="2"/>
      <c r="BRW307" s="2"/>
      <c r="BRX307" s="2"/>
      <c r="BRY307" s="2"/>
      <c r="BRZ307" s="2"/>
      <c r="BSA307" s="2"/>
      <c r="BSB307" s="2"/>
      <c r="BSC307" s="2"/>
      <c r="BSD307" s="2"/>
      <c r="BSE307" s="2"/>
      <c r="BSF307" s="2"/>
      <c r="BSG307" s="2"/>
      <c r="BSH307" s="2"/>
      <c r="BSI307" s="2"/>
      <c r="BSJ307" s="2"/>
      <c r="BSK307" s="2"/>
      <c r="BSL307" s="2"/>
      <c r="BSM307" s="2"/>
      <c r="BSN307" s="2"/>
      <c r="BSO307" s="2"/>
      <c r="BSP307" s="2"/>
      <c r="BSQ307" s="2"/>
      <c r="BSR307" s="2"/>
      <c r="BSS307" s="2"/>
      <c r="BST307" s="2"/>
      <c r="BSU307" s="2"/>
      <c r="BSV307" s="2"/>
      <c r="BSW307" s="2"/>
      <c r="BSX307" s="2"/>
      <c r="BSY307" s="2"/>
      <c r="BSZ307" s="2"/>
      <c r="BTA307" s="2"/>
      <c r="BTB307" s="2"/>
      <c r="BTC307" s="2"/>
      <c r="BTD307" s="2"/>
      <c r="BTE307" s="2"/>
      <c r="BTF307" s="2"/>
      <c r="BTG307" s="2"/>
      <c r="BTH307" s="2"/>
      <c r="BTI307" s="2"/>
      <c r="BTJ307" s="2"/>
      <c r="BTK307" s="2"/>
      <c r="BTL307" s="2"/>
      <c r="BTM307" s="2"/>
      <c r="BTN307" s="2"/>
      <c r="BTO307" s="2"/>
      <c r="BTP307" s="2"/>
      <c r="BTQ307" s="2"/>
      <c r="BTR307" s="2"/>
      <c r="BTS307" s="2"/>
      <c r="BTT307" s="2"/>
      <c r="BTU307" s="2"/>
      <c r="BTV307" s="2"/>
      <c r="BTW307" s="2"/>
      <c r="BTX307" s="2"/>
      <c r="BTY307" s="2"/>
      <c r="BTZ307" s="2"/>
      <c r="BUA307" s="2"/>
      <c r="BUB307" s="2"/>
      <c r="BUC307" s="2"/>
      <c r="BUD307" s="2"/>
      <c r="BUE307" s="2"/>
      <c r="BUF307" s="2"/>
      <c r="BUG307" s="2"/>
      <c r="BUH307" s="2"/>
      <c r="BUI307" s="2"/>
      <c r="BUJ307" s="2"/>
      <c r="BUK307" s="2"/>
      <c r="BUL307" s="2"/>
      <c r="BUM307" s="2"/>
      <c r="BUN307" s="2"/>
      <c r="BUO307" s="2"/>
      <c r="BUP307" s="2"/>
      <c r="BUQ307" s="2"/>
      <c r="BUR307" s="2"/>
      <c r="BUS307" s="2"/>
      <c r="BUT307" s="2"/>
      <c r="BUU307" s="2"/>
      <c r="BUV307" s="2"/>
      <c r="BUW307" s="2"/>
      <c r="BUX307" s="2"/>
      <c r="BUY307" s="2"/>
      <c r="BUZ307" s="2"/>
      <c r="BVA307" s="2"/>
      <c r="BVB307" s="2"/>
      <c r="BVC307" s="2"/>
      <c r="BVD307" s="2"/>
      <c r="BVE307" s="2"/>
      <c r="BVF307" s="2"/>
      <c r="BVG307" s="2"/>
      <c r="BVH307" s="2"/>
      <c r="BVI307" s="2"/>
      <c r="BVJ307" s="2"/>
      <c r="BVK307" s="2"/>
      <c r="BVL307" s="2"/>
      <c r="BVM307" s="2"/>
      <c r="BVN307" s="2"/>
      <c r="BVO307" s="2"/>
      <c r="BVP307" s="2"/>
      <c r="BVQ307" s="2"/>
      <c r="BVR307" s="2"/>
      <c r="BVS307" s="2"/>
      <c r="BVT307" s="2"/>
      <c r="BVU307" s="2"/>
      <c r="BVV307" s="2"/>
      <c r="BVW307" s="2"/>
      <c r="BVX307" s="2"/>
      <c r="BVY307" s="2"/>
      <c r="BVZ307" s="2"/>
      <c r="BWA307" s="2"/>
      <c r="BWB307" s="2"/>
      <c r="BWC307" s="2"/>
      <c r="BWD307" s="2"/>
      <c r="BWE307" s="2"/>
      <c r="BWF307" s="2"/>
      <c r="BWG307" s="2"/>
      <c r="BWH307" s="2"/>
      <c r="BWI307" s="2"/>
      <c r="BWJ307" s="2"/>
      <c r="BWK307" s="2"/>
      <c r="BWL307" s="2"/>
      <c r="BWM307" s="2"/>
      <c r="BWN307" s="2"/>
      <c r="BWO307" s="2"/>
      <c r="BWP307" s="2"/>
      <c r="BWQ307" s="2"/>
      <c r="BWR307" s="2"/>
      <c r="BWS307" s="2"/>
      <c r="BWT307" s="2"/>
      <c r="BWU307" s="2"/>
      <c r="BWV307" s="2"/>
      <c r="BWW307" s="2"/>
      <c r="BWX307" s="2"/>
      <c r="BWY307" s="2"/>
      <c r="BWZ307" s="2"/>
      <c r="BXA307" s="2"/>
      <c r="BXB307" s="2"/>
      <c r="BXC307" s="2"/>
      <c r="BXD307" s="2"/>
      <c r="BXE307" s="2"/>
      <c r="BXF307" s="2"/>
      <c r="BXG307" s="2"/>
      <c r="BXH307" s="2"/>
      <c r="BXI307" s="2"/>
      <c r="BXJ307" s="2"/>
      <c r="BXK307" s="2"/>
      <c r="BXL307" s="2"/>
      <c r="BXM307" s="2"/>
      <c r="BXN307" s="2"/>
      <c r="BXO307" s="2"/>
      <c r="BXP307" s="2"/>
      <c r="BXQ307" s="2"/>
      <c r="BXR307" s="2"/>
      <c r="BXS307" s="2"/>
      <c r="BXT307" s="2"/>
      <c r="BXU307" s="2"/>
      <c r="BXV307" s="2"/>
      <c r="BXW307" s="2"/>
      <c r="BXX307" s="2"/>
      <c r="BXY307" s="2"/>
      <c r="BXZ307" s="2"/>
      <c r="BYA307" s="2"/>
      <c r="BYB307" s="2"/>
      <c r="BYC307" s="2"/>
      <c r="BYD307" s="2"/>
      <c r="BYE307" s="2"/>
      <c r="BYF307" s="2"/>
      <c r="BYG307" s="2"/>
      <c r="BYH307" s="2"/>
      <c r="BYI307" s="2"/>
      <c r="BYJ307" s="2"/>
      <c r="BYK307" s="2"/>
      <c r="BYL307" s="2"/>
      <c r="BYM307" s="2"/>
      <c r="BYN307" s="2"/>
      <c r="BYO307" s="2"/>
      <c r="BYP307" s="2"/>
      <c r="BYQ307" s="2"/>
      <c r="BYR307" s="2"/>
      <c r="BYS307" s="2"/>
      <c r="BYT307" s="2"/>
      <c r="BYU307" s="2"/>
      <c r="BYV307" s="2"/>
      <c r="BYW307" s="2"/>
      <c r="BYX307" s="2"/>
      <c r="BYY307" s="2"/>
      <c r="BYZ307" s="2"/>
      <c r="BZA307" s="2"/>
      <c r="BZB307" s="2"/>
      <c r="BZC307" s="2"/>
      <c r="BZD307" s="2"/>
      <c r="BZE307" s="2"/>
      <c r="BZF307" s="2"/>
      <c r="BZG307" s="2"/>
      <c r="BZH307" s="2"/>
      <c r="BZI307" s="2"/>
      <c r="BZJ307" s="2"/>
      <c r="BZK307" s="2"/>
      <c r="BZL307" s="2"/>
      <c r="BZM307" s="2"/>
      <c r="BZN307" s="2"/>
      <c r="BZO307" s="2"/>
      <c r="BZP307" s="2"/>
      <c r="BZQ307" s="2"/>
      <c r="BZR307" s="2"/>
      <c r="BZS307" s="2"/>
      <c r="BZT307" s="2"/>
      <c r="BZU307" s="2"/>
      <c r="BZV307" s="2"/>
      <c r="BZW307" s="2"/>
      <c r="BZX307" s="2"/>
      <c r="BZY307" s="2"/>
      <c r="BZZ307" s="2"/>
      <c r="CAA307" s="2"/>
      <c r="CAB307" s="2"/>
      <c r="CAC307" s="2"/>
      <c r="CAD307" s="2"/>
      <c r="CAE307" s="2"/>
      <c r="CAF307" s="2"/>
      <c r="CAG307" s="2"/>
      <c r="CAH307" s="2"/>
      <c r="CAI307" s="2"/>
      <c r="CAJ307" s="2"/>
      <c r="CAK307" s="2"/>
      <c r="CAL307" s="2"/>
      <c r="CAM307" s="2"/>
      <c r="CAN307" s="2"/>
      <c r="CAO307" s="2"/>
      <c r="CAP307" s="2"/>
      <c r="CAQ307" s="2"/>
      <c r="CAR307" s="2"/>
      <c r="CAS307" s="2"/>
      <c r="CAT307" s="2"/>
      <c r="CAU307" s="2"/>
      <c r="CAV307" s="2"/>
      <c r="CAW307" s="2"/>
      <c r="CAX307" s="2"/>
      <c r="CAY307" s="2"/>
      <c r="CAZ307" s="2"/>
      <c r="CBA307" s="2"/>
      <c r="CBB307" s="2"/>
      <c r="CBC307" s="2"/>
      <c r="CBD307" s="2"/>
      <c r="CBE307" s="2"/>
      <c r="CBF307" s="2"/>
      <c r="CBG307" s="2"/>
      <c r="CBH307" s="2"/>
      <c r="CBI307" s="2"/>
      <c r="CBJ307" s="2"/>
      <c r="CBK307" s="2"/>
      <c r="CBL307" s="2"/>
      <c r="CBM307" s="2"/>
      <c r="CBN307" s="2"/>
      <c r="CBO307" s="2"/>
      <c r="CBP307" s="2"/>
      <c r="CBQ307" s="2"/>
      <c r="CBR307" s="2"/>
      <c r="CBS307" s="2"/>
      <c r="CBT307" s="2"/>
      <c r="CBU307" s="2"/>
      <c r="CBV307" s="2"/>
      <c r="CBW307" s="2"/>
      <c r="CBX307" s="2"/>
      <c r="CBY307" s="2"/>
      <c r="CBZ307" s="2"/>
      <c r="CCA307" s="2"/>
      <c r="CCB307" s="2"/>
      <c r="CCC307" s="2"/>
      <c r="CCD307" s="2"/>
      <c r="CCE307" s="2"/>
      <c r="CCF307" s="2"/>
      <c r="CCG307" s="2"/>
      <c r="CCH307" s="2"/>
      <c r="CCI307" s="2"/>
      <c r="CCJ307" s="2"/>
      <c r="CCK307" s="2"/>
      <c r="CCL307" s="2"/>
      <c r="CCM307" s="2"/>
      <c r="CCN307" s="2"/>
      <c r="CCO307" s="2"/>
      <c r="CCP307" s="2"/>
      <c r="CCQ307" s="2"/>
      <c r="CCR307" s="2"/>
      <c r="CCS307" s="2"/>
      <c r="CCT307" s="2"/>
      <c r="CCU307" s="2"/>
      <c r="CCV307" s="2"/>
      <c r="CCW307" s="2"/>
      <c r="CCX307" s="2"/>
      <c r="CCY307" s="2"/>
      <c r="CCZ307" s="2"/>
      <c r="CDA307" s="2"/>
      <c r="CDB307" s="2"/>
      <c r="CDC307" s="2"/>
      <c r="CDD307" s="2"/>
      <c r="CDE307" s="2"/>
      <c r="CDF307" s="2"/>
      <c r="CDG307" s="2"/>
      <c r="CDH307" s="2"/>
      <c r="CDI307" s="2"/>
      <c r="CDJ307" s="2"/>
      <c r="CDK307" s="2"/>
      <c r="CDL307" s="2"/>
      <c r="CDM307" s="2"/>
      <c r="CDN307" s="2"/>
      <c r="CDO307" s="2"/>
      <c r="CDP307" s="2"/>
      <c r="CDQ307" s="2"/>
      <c r="CDR307" s="2"/>
      <c r="CDS307" s="2"/>
      <c r="CDT307" s="2"/>
      <c r="CDU307" s="2"/>
      <c r="CDV307" s="2"/>
      <c r="CDW307" s="2"/>
      <c r="CDX307" s="2"/>
      <c r="CDY307" s="2"/>
      <c r="CDZ307" s="2"/>
      <c r="CEA307" s="2"/>
      <c r="CEB307" s="2"/>
      <c r="CEC307" s="2"/>
      <c r="CED307" s="2"/>
      <c r="CEE307" s="2"/>
      <c r="CEF307" s="2"/>
      <c r="CEG307" s="2"/>
      <c r="CEH307" s="2"/>
      <c r="CEI307" s="2"/>
      <c r="CEJ307" s="2"/>
      <c r="CEK307" s="2"/>
      <c r="CEL307" s="2"/>
      <c r="CEM307" s="2"/>
      <c r="CEN307" s="2"/>
      <c r="CEO307" s="2"/>
      <c r="CEP307" s="2"/>
      <c r="CEQ307" s="2"/>
      <c r="CER307" s="2"/>
      <c r="CES307" s="2"/>
      <c r="CET307" s="2"/>
      <c r="CEU307" s="2"/>
      <c r="CEV307" s="2"/>
      <c r="CEW307" s="2"/>
      <c r="CEX307" s="2"/>
      <c r="CEY307" s="2"/>
      <c r="CEZ307" s="2"/>
      <c r="CFA307" s="2"/>
      <c r="CFB307" s="2"/>
      <c r="CFC307" s="2"/>
      <c r="CFD307" s="2"/>
      <c r="CFE307" s="2"/>
      <c r="CFF307" s="2"/>
      <c r="CFG307" s="2"/>
      <c r="CFH307" s="2"/>
      <c r="CFI307" s="2"/>
      <c r="CFJ307" s="2"/>
      <c r="CFK307" s="2"/>
      <c r="CFL307" s="2"/>
      <c r="CFM307" s="2"/>
      <c r="CFN307" s="2"/>
      <c r="CFO307" s="2"/>
      <c r="CFP307" s="2"/>
      <c r="CFQ307" s="2"/>
      <c r="CFR307" s="2"/>
      <c r="CFS307" s="2"/>
      <c r="CFT307" s="2"/>
      <c r="CFU307" s="2"/>
      <c r="CFV307" s="2"/>
      <c r="CFW307" s="2"/>
      <c r="CFX307" s="2"/>
      <c r="CFY307" s="2"/>
      <c r="CFZ307" s="2"/>
      <c r="CGA307" s="2"/>
      <c r="CGB307" s="2"/>
      <c r="CGC307" s="2"/>
      <c r="CGD307" s="2"/>
      <c r="CGE307" s="2"/>
      <c r="CGF307" s="2"/>
      <c r="CGG307" s="2"/>
      <c r="CGH307" s="2"/>
      <c r="CGI307" s="2"/>
      <c r="CGJ307" s="2"/>
      <c r="CGK307" s="2"/>
      <c r="CGL307" s="2"/>
      <c r="CGM307" s="2"/>
      <c r="CGN307" s="2"/>
      <c r="CGO307" s="2"/>
      <c r="CGP307" s="2"/>
      <c r="CGQ307" s="2"/>
      <c r="CGR307" s="2"/>
      <c r="CGS307" s="2"/>
      <c r="CGT307" s="2"/>
      <c r="CGU307" s="2"/>
      <c r="CGV307" s="2"/>
      <c r="CGW307" s="2"/>
      <c r="CGX307" s="2"/>
      <c r="CGY307" s="2"/>
      <c r="CGZ307" s="2"/>
      <c r="CHA307" s="2"/>
      <c r="CHB307" s="2"/>
      <c r="CHC307" s="2"/>
      <c r="CHD307" s="2"/>
      <c r="CHE307" s="2"/>
      <c r="CHF307" s="2"/>
      <c r="CHG307" s="2"/>
      <c r="CHH307" s="2"/>
      <c r="CHI307" s="2"/>
      <c r="CHJ307" s="2"/>
      <c r="CHK307" s="2"/>
      <c r="CHL307" s="2"/>
      <c r="CHM307" s="2"/>
      <c r="CHN307" s="2"/>
      <c r="CHO307" s="2"/>
      <c r="CHP307" s="2"/>
      <c r="CHQ307" s="2"/>
      <c r="CHR307" s="2"/>
      <c r="CHS307" s="2"/>
      <c r="CHT307" s="2"/>
      <c r="CHU307" s="2"/>
      <c r="CHV307" s="2"/>
      <c r="CHW307" s="2"/>
      <c r="CHX307" s="2"/>
      <c r="CHY307" s="2"/>
      <c r="CHZ307" s="2"/>
      <c r="CIA307" s="2"/>
      <c r="CIB307" s="2"/>
      <c r="CIC307" s="2"/>
      <c r="CID307" s="2"/>
      <c r="CIE307" s="2"/>
      <c r="CIF307" s="2"/>
      <c r="CIG307" s="2"/>
      <c r="CIH307" s="2"/>
      <c r="CII307" s="2"/>
      <c r="CIJ307" s="2"/>
      <c r="CIK307" s="2"/>
      <c r="CIL307" s="2"/>
      <c r="CIM307" s="2"/>
      <c r="CIN307" s="2"/>
      <c r="CIO307" s="2"/>
      <c r="CIP307" s="2"/>
      <c r="CIQ307" s="2"/>
      <c r="CIR307" s="2"/>
      <c r="CIS307" s="2"/>
      <c r="CIT307" s="2"/>
      <c r="CIU307" s="2"/>
      <c r="CIV307" s="2"/>
      <c r="CIW307" s="2"/>
      <c r="CIX307" s="2"/>
      <c r="CIY307" s="2"/>
      <c r="CIZ307" s="2"/>
      <c r="CJA307" s="2"/>
      <c r="CJB307" s="2"/>
      <c r="CJC307" s="2"/>
      <c r="CJD307" s="2"/>
      <c r="CJE307" s="2"/>
      <c r="CJF307" s="2"/>
      <c r="CJG307" s="2"/>
      <c r="CJH307" s="2"/>
      <c r="CJI307" s="2"/>
      <c r="CJJ307" s="2"/>
      <c r="CJK307" s="2"/>
      <c r="CJL307" s="2"/>
      <c r="CJM307" s="2"/>
      <c r="CJN307" s="2"/>
      <c r="CJO307" s="2"/>
      <c r="CJP307" s="2"/>
      <c r="CJQ307" s="2"/>
      <c r="CJR307" s="2"/>
      <c r="CJS307" s="2"/>
      <c r="CJT307" s="2"/>
      <c r="CJU307" s="2"/>
      <c r="CJV307" s="2"/>
      <c r="CJW307" s="2"/>
      <c r="CJX307" s="2"/>
      <c r="CJY307" s="2"/>
      <c r="CJZ307" s="2"/>
      <c r="CKA307" s="2"/>
      <c r="CKB307" s="2"/>
      <c r="CKC307" s="2"/>
      <c r="CKD307" s="2"/>
      <c r="CKE307" s="2"/>
      <c r="CKF307" s="2"/>
      <c r="CKG307" s="2"/>
      <c r="CKH307" s="2"/>
      <c r="CKI307" s="2"/>
      <c r="CKJ307" s="2"/>
      <c r="CKK307" s="2"/>
      <c r="CKL307" s="2"/>
      <c r="CKM307" s="2"/>
      <c r="CKN307" s="2"/>
      <c r="CKO307" s="2"/>
      <c r="CKP307" s="2"/>
      <c r="CKQ307" s="2"/>
      <c r="CKR307" s="2"/>
      <c r="CKS307" s="2"/>
      <c r="CKT307" s="2"/>
      <c r="CKU307" s="2"/>
      <c r="CKV307" s="2"/>
      <c r="CKW307" s="2"/>
      <c r="CKX307" s="2"/>
      <c r="CKY307" s="2"/>
      <c r="CKZ307" s="2"/>
      <c r="CLA307" s="2"/>
      <c r="CLB307" s="2"/>
      <c r="CLC307" s="2"/>
      <c r="CLD307" s="2"/>
      <c r="CLE307" s="2"/>
      <c r="CLF307" s="2"/>
      <c r="CLG307" s="2"/>
      <c r="CLH307" s="2"/>
      <c r="CLI307" s="2"/>
      <c r="CLJ307" s="2"/>
      <c r="CLK307" s="2"/>
      <c r="CLL307" s="2"/>
      <c r="CLM307" s="2"/>
      <c r="CLN307" s="2"/>
      <c r="CLO307" s="2"/>
      <c r="CLP307" s="2"/>
      <c r="CLQ307" s="2"/>
      <c r="CLR307" s="2"/>
      <c r="CLS307" s="2"/>
      <c r="CLT307" s="2"/>
      <c r="CLU307" s="2"/>
      <c r="CLV307" s="2"/>
      <c r="CLW307" s="2"/>
      <c r="CLX307" s="2"/>
      <c r="CLY307" s="2"/>
      <c r="CLZ307" s="2"/>
      <c r="CMA307" s="2"/>
      <c r="CMB307" s="2"/>
      <c r="CMC307" s="2"/>
      <c r="CMD307" s="2"/>
      <c r="CME307" s="2"/>
      <c r="CMF307" s="2"/>
      <c r="CMG307" s="2"/>
      <c r="CMH307" s="2"/>
      <c r="CMI307" s="2"/>
      <c r="CMJ307" s="2"/>
      <c r="CMK307" s="2"/>
      <c r="CML307" s="2"/>
      <c r="CMM307" s="2"/>
      <c r="CMN307" s="2"/>
      <c r="CMO307" s="2"/>
      <c r="CMP307" s="2"/>
      <c r="CMQ307" s="2"/>
      <c r="CMR307" s="2"/>
      <c r="CMS307" s="2"/>
      <c r="CMT307" s="2"/>
      <c r="CMU307" s="2"/>
      <c r="CMV307" s="2"/>
      <c r="CMW307" s="2"/>
      <c r="CMX307" s="2"/>
      <c r="CMY307" s="2"/>
      <c r="CMZ307" s="2"/>
      <c r="CNA307" s="2"/>
      <c r="CNB307" s="2"/>
      <c r="CNC307" s="2"/>
      <c r="CND307" s="2"/>
      <c r="CNE307" s="2"/>
      <c r="CNF307" s="2"/>
      <c r="CNG307" s="2"/>
      <c r="CNH307" s="2"/>
      <c r="CNI307" s="2"/>
      <c r="CNJ307" s="2"/>
      <c r="CNK307" s="2"/>
      <c r="CNL307" s="2"/>
      <c r="CNM307" s="2"/>
      <c r="CNN307" s="2"/>
      <c r="CNO307" s="2"/>
      <c r="CNP307" s="2"/>
      <c r="CNQ307" s="2"/>
      <c r="CNR307" s="2"/>
      <c r="CNS307" s="2"/>
      <c r="CNT307" s="2"/>
      <c r="CNU307" s="2"/>
      <c r="CNV307" s="2"/>
      <c r="CNW307" s="2"/>
      <c r="CNX307" s="2"/>
      <c r="CNY307" s="2"/>
      <c r="CNZ307" s="2"/>
      <c r="COA307" s="2"/>
      <c r="COB307" s="2"/>
      <c r="COC307" s="2"/>
      <c r="COD307" s="2"/>
      <c r="COE307" s="2"/>
      <c r="COF307" s="2"/>
      <c r="COG307" s="2"/>
      <c r="COH307" s="2"/>
      <c r="COI307" s="2"/>
      <c r="COJ307" s="2"/>
      <c r="COK307" s="2"/>
      <c r="COL307" s="2"/>
      <c r="COM307" s="2"/>
      <c r="CON307" s="2"/>
      <c r="COO307" s="2"/>
      <c r="COP307" s="2"/>
      <c r="COQ307" s="2"/>
      <c r="COR307" s="2"/>
      <c r="COS307" s="2"/>
      <c r="COT307" s="2"/>
      <c r="COU307" s="2"/>
      <c r="COV307" s="2"/>
      <c r="COW307" s="2"/>
      <c r="COX307" s="2"/>
      <c r="COY307" s="2"/>
      <c r="COZ307" s="2"/>
      <c r="CPA307" s="2"/>
      <c r="CPB307" s="2"/>
      <c r="CPC307" s="2"/>
      <c r="CPD307" s="2"/>
      <c r="CPE307" s="2"/>
      <c r="CPF307" s="2"/>
      <c r="CPG307" s="2"/>
      <c r="CPH307" s="2"/>
      <c r="CPI307" s="2"/>
      <c r="CPJ307" s="2"/>
      <c r="CPK307" s="2"/>
      <c r="CPL307" s="2"/>
      <c r="CPM307" s="2"/>
      <c r="CPN307" s="2"/>
      <c r="CPO307" s="2"/>
      <c r="CPP307" s="2"/>
      <c r="CPQ307" s="2"/>
      <c r="CPR307" s="2"/>
      <c r="CPS307" s="2"/>
      <c r="CPT307" s="2"/>
      <c r="CPU307" s="2"/>
      <c r="CPV307" s="2"/>
      <c r="CPW307" s="2"/>
      <c r="CPX307" s="2"/>
      <c r="CPY307" s="2"/>
      <c r="CPZ307" s="2"/>
      <c r="CQA307" s="2"/>
      <c r="CQB307" s="2"/>
      <c r="CQC307" s="2"/>
      <c r="CQD307" s="2"/>
      <c r="CQE307" s="2"/>
      <c r="CQF307" s="2"/>
      <c r="CQG307" s="2"/>
      <c r="CQH307" s="2"/>
      <c r="CQI307" s="2"/>
      <c r="CQJ307" s="2"/>
      <c r="CQK307" s="2"/>
      <c r="CQL307" s="2"/>
      <c r="CQM307" s="2"/>
      <c r="CQN307" s="2"/>
      <c r="CQO307" s="2"/>
      <c r="CQP307" s="2"/>
      <c r="CQQ307" s="2"/>
      <c r="CQR307" s="2"/>
      <c r="CQS307" s="2"/>
      <c r="CQT307" s="2"/>
      <c r="CQU307" s="2"/>
      <c r="CQV307" s="2"/>
      <c r="CQW307" s="2"/>
      <c r="CQX307" s="2"/>
      <c r="CQY307" s="2"/>
      <c r="CQZ307" s="2"/>
      <c r="CRA307" s="2"/>
      <c r="CRB307" s="2"/>
      <c r="CRC307" s="2"/>
      <c r="CRD307" s="2"/>
      <c r="CRE307" s="2"/>
      <c r="CRF307" s="2"/>
      <c r="CRG307" s="2"/>
      <c r="CRH307" s="2"/>
      <c r="CRI307" s="2"/>
      <c r="CRJ307" s="2"/>
      <c r="CRK307" s="2"/>
      <c r="CRL307" s="2"/>
      <c r="CRM307" s="2"/>
      <c r="CRN307" s="2"/>
      <c r="CRO307" s="2"/>
      <c r="CRP307" s="2"/>
      <c r="CRQ307" s="2"/>
      <c r="CRR307" s="2"/>
      <c r="CRS307" s="2"/>
      <c r="CRT307" s="2"/>
      <c r="CRU307" s="2"/>
      <c r="CRV307" s="2"/>
      <c r="CRW307" s="2"/>
      <c r="CRX307" s="2"/>
      <c r="CRY307" s="2"/>
      <c r="CRZ307" s="2"/>
      <c r="CSA307" s="2"/>
      <c r="CSB307" s="2"/>
      <c r="CSC307" s="2"/>
      <c r="CSD307" s="2"/>
      <c r="CSE307" s="2"/>
      <c r="CSF307" s="2"/>
      <c r="CSG307" s="2"/>
      <c r="CSH307" s="2"/>
      <c r="CSI307" s="2"/>
      <c r="CSJ307" s="2"/>
      <c r="CSK307" s="2"/>
      <c r="CSL307" s="2"/>
      <c r="CSM307" s="2"/>
      <c r="CSN307" s="2"/>
      <c r="CSO307" s="2"/>
      <c r="CSP307" s="2"/>
      <c r="CSQ307" s="2"/>
      <c r="CSR307" s="2"/>
      <c r="CSS307" s="2"/>
      <c r="CST307" s="2"/>
      <c r="CSU307" s="2"/>
      <c r="CSV307" s="2"/>
      <c r="CSW307" s="2"/>
      <c r="CSX307" s="2"/>
      <c r="CSY307" s="2"/>
      <c r="CSZ307" s="2"/>
      <c r="CTA307" s="2"/>
      <c r="CTB307" s="2"/>
      <c r="CTC307" s="2"/>
      <c r="CTD307" s="2"/>
      <c r="CTE307" s="2"/>
      <c r="CTF307" s="2"/>
      <c r="CTG307" s="2"/>
      <c r="CTH307" s="2"/>
      <c r="CTI307" s="2"/>
      <c r="CTJ307" s="2"/>
      <c r="CTK307" s="2"/>
      <c r="CTL307" s="2"/>
      <c r="CTM307" s="2"/>
      <c r="CTN307" s="2"/>
      <c r="CTO307" s="2"/>
      <c r="CTP307" s="2"/>
      <c r="CTQ307" s="2"/>
      <c r="CTR307" s="2"/>
      <c r="CTS307" s="2"/>
      <c r="CTT307" s="2"/>
      <c r="CTU307" s="2"/>
      <c r="CTV307" s="2"/>
      <c r="CTW307" s="2"/>
      <c r="CTX307" s="2"/>
      <c r="CTY307" s="2"/>
      <c r="CTZ307" s="2"/>
      <c r="CUA307" s="2"/>
      <c r="CUB307" s="2"/>
      <c r="CUC307" s="2"/>
      <c r="CUD307" s="2"/>
      <c r="CUE307" s="2"/>
      <c r="CUF307" s="2"/>
      <c r="CUG307" s="2"/>
      <c r="CUH307" s="2"/>
      <c r="CUI307" s="2"/>
      <c r="CUJ307" s="2"/>
      <c r="CUK307" s="2"/>
      <c r="CUL307" s="2"/>
      <c r="CUM307" s="2"/>
      <c r="CUN307" s="2"/>
      <c r="CUO307" s="2"/>
      <c r="CUP307" s="2"/>
      <c r="CUQ307" s="2"/>
      <c r="CUR307" s="2"/>
      <c r="CUS307" s="2"/>
      <c r="CUT307" s="2"/>
      <c r="CUU307" s="2"/>
      <c r="CUV307" s="2"/>
      <c r="CUW307" s="2"/>
      <c r="CUX307" s="2"/>
      <c r="CUY307" s="2"/>
      <c r="CUZ307" s="2"/>
      <c r="CVA307" s="2"/>
      <c r="CVB307" s="2"/>
      <c r="CVC307" s="2"/>
      <c r="CVD307" s="2"/>
      <c r="CVE307" s="2"/>
      <c r="CVF307" s="2"/>
      <c r="CVG307" s="2"/>
      <c r="CVH307" s="2"/>
      <c r="CVI307" s="2"/>
      <c r="CVJ307" s="2"/>
      <c r="CVK307" s="2"/>
      <c r="CVL307" s="2"/>
      <c r="CVM307" s="2"/>
      <c r="CVN307" s="2"/>
      <c r="CVO307" s="2"/>
      <c r="CVP307" s="2"/>
      <c r="CVQ307" s="2"/>
      <c r="CVR307" s="2"/>
      <c r="CVS307" s="2"/>
      <c r="CVT307" s="2"/>
      <c r="CVU307" s="2"/>
      <c r="CVV307" s="2"/>
      <c r="CVW307" s="2"/>
      <c r="CVX307" s="2"/>
      <c r="CVY307" s="2"/>
      <c r="CVZ307" s="2"/>
      <c r="CWA307" s="2"/>
      <c r="CWB307" s="2"/>
      <c r="CWC307" s="2"/>
      <c r="CWD307" s="2"/>
      <c r="CWE307" s="2"/>
      <c r="CWF307" s="2"/>
      <c r="CWG307" s="2"/>
      <c r="CWH307" s="2"/>
      <c r="CWI307" s="2"/>
      <c r="CWJ307" s="2"/>
      <c r="CWK307" s="2"/>
      <c r="CWL307" s="2"/>
      <c r="CWM307" s="2"/>
      <c r="CWN307" s="2"/>
      <c r="CWO307" s="2"/>
      <c r="CWP307" s="2"/>
      <c r="CWQ307" s="2"/>
      <c r="CWR307" s="2"/>
      <c r="CWS307" s="2"/>
      <c r="CWT307" s="2"/>
      <c r="CWU307" s="2"/>
      <c r="CWV307" s="2"/>
      <c r="CWW307" s="2"/>
      <c r="CWX307" s="2"/>
      <c r="CWY307" s="2"/>
      <c r="CWZ307" s="2"/>
      <c r="CXA307" s="2"/>
      <c r="CXB307" s="2"/>
      <c r="CXC307" s="2"/>
      <c r="CXD307" s="2"/>
      <c r="CXE307" s="2"/>
      <c r="CXF307" s="2"/>
      <c r="CXG307" s="2"/>
      <c r="CXH307" s="2"/>
      <c r="CXI307" s="2"/>
      <c r="CXJ307" s="2"/>
      <c r="CXK307" s="2"/>
      <c r="CXL307" s="2"/>
      <c r="CXM307" s="2"/>
      <c r="CXN307" s="2"/>
      <c r="CXO307" s="2"/>
      <c r="CXP307" s="2"/>
      <c r="CXQ307" s="2"/>
      <c r="CXR307" s="2"/>
      <c r="CXS307" s="2"/>
      <c r="CXT307" s="2"/>
      <c r="CXU307" s="2"/>
      <c r="CXV307" s="2"/>
      <c r="CXW307" s="2"/>
      <c r="CXX307" s="2"/>
      <c r="CXY307" s="2"/>
      <c r="CXZ307" s="2"/>
      <c r="CYA307" s="2"/>
      <c r="CYB307" s="2"/>
      <c r="CYC307" s="2"/>
      <c r="CYD307" s="2"/>
      <c r="CYE307" s="2"/>
      <c r="CYF307" s="2"/>
      <c r="CYG307" s="2"/>
      <c r="CYH307" s="2"/>
      <c r="CYI307" s="2"/>
      <c r="CYJ307" s="2"/>
      <c r="CYK307" s="2"/>
      <c r="CYL307" s="2"/>
      <c r="CYM307" s="2"/>
      <c r="CYN307" s="2"/>
      <c r="CYO307" s="2"/>
      <c r="CYP307" s="2"/>
      <c r="CYQ307" s="2"/>
      <c r="CYR307" s="2"/>
      <c r="CYS307" s="2"/>
      <c r="CYT307" s="2"/>
      <c r="CYU307" s="2"/>
      <c r="CYV307" s="2"/>
      <c r="CYW307" s="2"/>
      <c r="CYX307" s="2"/>
      <c r="CYY307" s="2"/>
      <c r="CYZ307" s="2"/>
      <c r="CZA307" s="2"/>
      <c r="CZB307" s="2"/>
      <c r="CZC307" s="2"/>
      <c r="CZD307" s="2"/>
      <c r="CZE307" s="2"/>
      <c r="CZF307" s="2"/>
      <c r="CZG307" s="2"/>
      <c r="CZH307" s="2"/>
      <c r="CZI307" s="2"/>
      <c r="CZJ307" s="2"/>
      <c r="CZK307" s="2"/>
      <c r="CZL307" s="2"/>
      <c r="CZM307" s="2"/>
      <c r="CZN307" s="2"/>
      <c r="CZO307" s="2"/>
      <c r="CZP307" s="2"/>
      <c r="CZQ307" s="2"/>
      <c r="CZR307" s="2"/>
      <c r="CZS307" s="2"/>
      <c r="CZT307" s="2"/>
      <c r="CZU307" s="2"/>
      <c r="CZV307" s="2"/>
      <c r="CZW307" s="2"/>
      <c r="CZX307" s="2"/>
      <c r="CZY307" s="2"/>
      <c r="CZZ307" s="2"/>
      <c r="DAA307" s="2"/>
      <c r="DAB307" s="2"/>
      <c r="DAC307" s="2"/>
      <c r="DAD307" s="2"/>
      <c r="DAE307" s="2"/>
      <c r="DAF307" s="2"/>
      <c r="DAG307" s="2"/>
      <c r="DAH307" s="2"/>
      <c r="DAI307" s="2"/>
      <c r="DAJ307" s="2"/>
      <c r="DAK307" s="2"/>
      <c r="DAL307" s="2"/>
      <c r="DAM307" s="2"/>
      <c r="DAN307" s="2"/>
      <c r="DAO307" s="2"/>
      <c r="DAP307" s="2"/>
      <c r="DAQ307" s="2"/>
      <c r="DAR307" s="2"/>
      <c r="DAS307" s="2"/>
      <c r="DAT307" s="2"/>
      <c r="DAU307" s="2"/>
      <c r="DAV307" s="2"/>
      <c r="DAW307" s="2"/>
      <c r="DAX307" s="2"/>
      <c r="DAY307" s="2"/>
      <c r="DAZ307" s="2"/>
      <c r="DBA307" s="2"/>
      <c r="DBB307" s="2"/>
      <c r="DBC307" s="2"/>
      <c r="DBD307" s="2"/>
      <c r="DBE307" s="2"/>
      <c r="DBF307" s="2"/>
      <c r="DBG307" s="2"/>
      <c r="DBH307" s="2"/>
      <c r="DBI307" s="2"/>
      <c r="DBJ307" s="2"/>
      <c r="DBK307" s="2"/>
      <c r="DBL307" s="2"/>
      <c r="DBM307" s="2"/>
      <c r="DBN307" s="2"/>
      <c r="DBO307" s="2"/>
      <c r="DBP307" s="2"/>
      <c r="DBQ307" s="2"/>
      <c r="DBR307" s="2"/>
      <c r="DBS307" s="2"/>
      <c r="DBT307" s="2"/>
      <c r="DBU307" s="2"/>
      <c r="DBV307" s="2"/>
      <c r="DBW307" s="2"/>
      <c r="DBX307" s="2"/>
      <c r="DBY307" s="2"/>
      <c r="DBZ307" s="2"/>
      <c r="DCA307" s="2"/>
      <c r="DCB307" s="2"/>
      <c r="DCC307" s="2"/>
      <c r="DCD307" s="2"/>
      <c r="DCE307" s="2"/>
      <c r="DCF307" s="2"/>
      <c r="DCG307" s="2"/>
      <c r="DCH307" s="2"/>
      <c r="DCI307" s="2"/>
      <c r="DCJ307" s="2"/>
      <c r="DCK307" s="2"/>
      <c r="DCL307" s="2"/>
      <c r="DCM307" s="2"/>
      <c r="DCN307" s="2"/>
      <c r="DCO307" s="2"/>
      <c r="DCP307" s="2"/>
      <c r="DCQ307" s="2"/>
      <c r="DCR307" s="2"/>
      <c r="DCS307" s="2"/>
      <c r="DCT307" s="2"/>
      <c r="DCU307" s="2"/>
      <c r="DCV307" s="2"/>
      <c r="DCW307" s="2"/>
      <c r="DCX307" s="2"/>
      <c r="DCY307" s="2"/>
      <c r="DCZ307" s="2"/>
      <c r="DDA307" s="2"/>
      <c r="DDB307" s="2"/>
      <c r="DDC307" s="2"/>
      <c r="DDD307" s="2"/>
      <c r="DDE307" s="2"/>
      <c r="DDF307" s="2"/>
      <c r="DDG307" s="2"/>
      <c r="DDH307" s="2"/>
      <c r="DDI307" s="2"/>
      <c r="DDJ307" s="2"/>
      <c r="DDK307" s="2"/>
      <c r="DDL307" s="2"/>
      <c r="DDM307" s="2"/>
      <c r="DDN307" s="2"/>
      <c r="DDO307" s="2"/>
      <c r="DDP307" s="2"/>
      <c r="DDQ307" s="2"/>
      <c r="DDR307" s="2"/>
      <c r="DDS307" s="2"/>
      <c r="DDT307" s="2"/>
      <c r="DDU307" s="2"/>
      <c r="DDV307" s="2"/>
      <c r="DDW307" s="2"/>
      <c r="DDX307" s="2"/>
      <c r="DDY307" s="2"/>
      <c r="DDZ307" s="2"/>
      <c r="DEA307" s="2"/>
      <c r="DEB307" s="2"/>
      <c r="DEC307" s="2"/>
      <c r="DED307" s="2"/>
      <c r="DEE307" s="2"/>
      <c r="DEF307" s="2"/>
      <c r="DEG307" s="2"/>
      <c r="DEH307" s="2"/>
      <c r="DEI307" s="2"/>
      <c r="DEJ307" s="2"/>
      <c r="DEK307" s="2"/>
      <c r="DEL307" s="2"/>
      <c r="DEM307" s="2"/>
      <c r="DEN307" s="2"/>
      <c r="DEO307" s="2"/>
      <c r="DEP307" s="2"/>
      <c r="DEQ307" s="2"/>
      <c r="DER307" s="2"/>
      <c r="DES307" s="2"/>
      <c r="DET307" s="2"/>
      <c r="DEU307" s="2"/>
      <c r="DEV307" s="2"/>
      <c r="DEW307" s="2"/>
      <c r="DEX307" s="2"/>
      <c r="DEY307" s="2"/>
      <c r="DEZ307" s="2"/>
      <c r="DFA307" s="2"/>
      <c r="DFB307" s="2"/>
      <c r="DFC307" s="2"/>
      <c r="DFD307" s="2"/>
      <c r="DFE307" s="2"/>
      <c r="DFF307" s="2"/>
      <c r="DFG307" s="2"/>
      <c r="DFH307" s="2"/>
      <c r="DFI307" s="2"/>
      <c r="DFJ307" s="2"/>
      <c r="DFK307" s="2"/>
      <c r="DFL307" s="2"/>
      <c r="DFM307" s="2"/>
      <c r="DFN307" s="2"/>
      <c r="DFO307" s="2"/>
      <c r="DFP307" s="2"/>
      <c r="DFQ307" s="2"/>
      <c r="DFR307" s="2"/>
      <c r="DFS307" s="2"/>
      <c r="DFT307" s="2"/>
      <c r="DFU307" s="2"/>
      <c r="DFV307" s="2"/>
      <c r="DFW307" s="2"/>
      <c r="DFX307" s="2"/>
      <c r="DFY307" s="2"/>
      <c r="DFZ307" s="2"/>
      <c r="DGA307" s="2"/>
      <c r="DGB307" s="2"/>
      <c r="DGC307" s="2"/>
      <c r="DGD307" s="2"/>
      <c r="DGE307" s="2"/>
      <c r="DGF307" s="2"/>
      <c r="DGG307" s="2"/>
      <c r="DGH307" s="2"/>
      <c r="DGI307" s="2"/>
      <c r="DGJ307" s="2"/>
      <c r="DGK307" s="2"/>
      <c r="DGL307" s="2"/>
      <c r="DGM307" s="2"/>
      <c r="DGN307" s="2"/>
      <c r="DGO307" s="2"/>
      <c r="DGP307" s="2"/>
      <c r="DGQ307" s="2"/>
      <c r="DGR307" s="2"/>
      <c r="DGS307" s="2"/>
      <c r="DGT307" s="2"/>
      <c r="DGU307" s="2"/>
      <c r="DGV307" s="2"/>
      <c r="DGW307" s="2"/>
      <c r="DGX307" s="2"/>
      <c r="DGY307" s="2"/>
      <c r="DGZ307" s="2"/>
      <c r="DHA307" s="2"/>
      <c r="DHB307" s="2"/>
      <c r="DHC307" s="2"/>
      <c r="DHD307" s="2"/>
      <c r="DHE307" s="2"/>
      <c r="DHF307" s="2"/>
      <c r="DHG307" s="2"/>
      <c r="DHH307" s="2"/>
      <c r="DHI307" s="2"/>
      <c r="DHJ307" s="2"/>
      <c r="DHK307" s="2"/>
      <c r="DHL307" s="2"/>
      <c r="DHM307" s="2"/>
      <c r="DHN307" s="2"/>
      <c r="DHO307" s="2"/>
      <c r="DHP307" s="2"/>
      <c r="DHQ307" s="2"/>
      <c r="DHR307" s="2"/>
      <c r="DHS307" s="2"/>
      <c r="DHT307" s="2"/>
      <c r="DHU307" s="2"/>
      <c r="DHV307" s="2"/>
      <c r="DHW307" s="2"/>
      <c r="DHX307" s="2"/>
      <c r="DHY307" s="2"/>
      <c r="DHZ307" s="2"/>
      <c r="DIA307" s="2"/>
      <c r="DIB307" s="2"/>
      <c r="DIC307" s="2"/>
      <c r="DID307" s="2"/>
      <c r="DIE307" s="2"/>
      <c r="DIF307" s="2"/>
      <c r="DIG307" s="2"/>
      <c r="DIH307" s="2"/>
      <c r="DII307" s="2"/>
      <c r="DIJ307" s="2"/>
      <c r="DIK307" s="2"/>
      <c r="DIL307" s="2"/>
      <c r="DIM307" s="2"/>
      <c r="DIN307" s="2"/>
      <c r="DIO307" s="2"/>
      <c r="DIP307" s="2"/>
      <c r="DIQ307" s="2"/>
      <c r="DIR307" s="2"/>
      <c r="DIS307" s="2"/>
      <c r="DIT307" s="2"/>
      <c r="DIU307" s="2"/>
      <c r="DIV307" s="2"/>
      <c r="DIW307" s="2"/>
      <c r="DIX307" s="2"/>
      <c r="DIY307" s="2"/>
      <c r="DIZ307" s="2"/>
      <c r="DJA307" s="2"/>
      <c r="DJB307" s="2"/>
      <c r="DJC307" s="2"/>
      <c r="DJD307" s="2"/>
      <c r="DJE307" s="2"/>
      <c r="DJF307" s="2"/>
      <c r="DJG307" s="2"/>
      <c r="DJH307" s="2"/>
      <c r="DJI307" s="2"/>
      <c r="DJJ307" s="2"/>
      <c r="DJK307" s="2"/>
      <c r="DJL307" s="2"/>
      <c r="DJM307" s="2"/>
      <c r="DJN307" s="2"/>
      <c r="DJO307" s="2"/>
      <c r="DJP307" s="2"/>
      <c r="DJQ307" s="2"/>
      <c r="DJR307" s="2"/>
      <c r="DJS307" s="2"/>
      <c r="DJT307" s="2"/>
      <c r="DJU307" s="2"/>
      <c r="DJV307" s="2"/>
      <c r="DJW307" s="2"/>
      <c r="DJX307" s="2"/>
      <c r="DJY307" s="2"/>
      <c r="DJZ307" s="2"/>
      <c r="DKA307" s="2"/>
      <c r="DKB307" s="2"/>
      <c r="DKC307" s="2"/>
      <c r="DKD307" s="2"/>
      <c r="DKE307" s="2"/>
      <c r="DKF307" s="2"/>
      <c r="DKG307" s="2"/>
      <c r="DKH307" s="2"/>
      <c r="DKI307" s="2"/>
      <c r="DKJ307" s="2"/>
      <c r="DKK307" s="2"/>
      <c r="DKL307" s="2"/>
      <c r="DKM307" s="2"/>
      <c r="DKN307" s="2"/>
      <c r="DKO307" s="2"/>
      <c r="DKP307" s="2"/>
      <c r="DKQ307" s="2"/>
      <c r="DKR307" s="2"/>
      <c r="DKS307" s="2"/>
      <c r="DKT307" s="2"/>
      <c r="DKU307" s="2"/>
      <c r="DKV307" s="2"/>
      <c r="DKW307" s="2"/>
      <c r="DKX307" s="2"/>
      <c r="DKY307" s="2"/>
      <c r="DKZ307" s="2"/>
      <c r="DLA307" s="2"/>
      <c r="DLB307" s="2"/>
      <c r="DLC307" s="2"/>
      <c r="DLD307" s="2"/>
      <c r="DLE307" s="2"/>
      <c r="DLF307" s="2"/>
      <c r="DLG307" s="2"/>
      <c r="DLH307" s="2"/>
      <c r="DLI307" s="2"/>
      <c r="DLJ307" s="2"/>
      <c r="DLK307" s="2"/>
      <c r="DLL307" s="2"/>
      <c r="DLM307" s="2"/>
      <c r="DLN307" s="2"/>
      <c r="DLO307" s="2"/>
      <c r="DLP307" s="2"/>
      <c r="DLQ307" s="2"/>
      <c r="DLR307" s="2"/>
      <c r="DLS307" s="2"/>
      <c r="DLT307" s="2"/>
      <c r="DLU307" s="2"/>
      <c r="DLV307" s="2"/>
      <c r="DLW307" s="2"/>
      <c r="DLX307" s="2"/>
      <c r="DLY307" s="2"/>
      <c r="DLZ307" s="2"/>
      <c r="DMA307" s="2"/>
      <c r="DMB307" s="2"/>
      <c r="DMC307" s="2"/>
      <c r="DMD307" s="2"/>
      <c r="DME307" s="2"/>
      <c r="DMF307" s="2"/>
      <c r="DMG307" s="2"/>
      <c r="DMH307" s="2"/>
      <c r="DMI307" s="2"/>
      <c r="DMJ307" s="2"/>
      <c r="DMK307" s="2"/>
      <c r="DML307" s="2"/>
      <c r="DMM307" s="2"/>
      <c r="DMN307" s="2"/>
      <c r="DMO307" s="2"/>
      <c r="DMP307" s="2"/>
      <c r="DMQ307" s="2"/>
      <c r="DMR307" s="2"/>
      <c r="DMS307" s="2"/>
      <c r="DMT307" s="2"/>
      <c r="DMU307" s="2"/>
      <c r="DMV307" s="2"/>
      <c r="DMW307" s="2"/>
      <c r="DMX307" s="2"/>
      <c r="DMY307" s="2"/>
      <c r="DMZ307" s="2"/>
      <c r="DNA307" s="2"/>
      <c r="DNB307" s="2"/>
      <c r="DNC307" s="2"/>
      <c r="DND307" s="2"/>
      <c r="DNE307" s="2"/>
      <c r="DNF307" s="2"/>
      <c r="DNG307" s="2"/>
      <c r="DNH307" s="2"/>
      <c r="DNI307" s="2"/>
      <c r="DNJ307" s="2"/>
      <c r="DNK307" s="2"/>
      <c r="DNL307" s="2"/>
      <c r="DNM307" s="2"/>
      <c r="DNN307" s="2"/>
      <c r="DNO307" s="2"/>
      <c r="DNP307" s="2"/>
      <c r="DNQ307" s="2"/>
      <c r="DNR307" s="2"/>
      <c r="DNS307" s="2"/>
      <c r="DNT307" s="2"/>
      <c r="DNU307" s="2"/>
      <c r="DNV307" s="2"/>
      <c r="DNW307" s="2"/>
      <c r="DNX307" s="2"/>
      <c r="DNY307" s="2"/>
      <c r="DNZ307" s="2"/>
      <c r="DOA307" s="2"/>
      <c r="DOB307" s="2"/>
      <c r="DOC307" s="2"/>
      <c r="DOD307" s="2"/>
      <c r="DOE307" s="2"/>
      <c r="DOF307" s="2"/>
      <c r="DOG307" s="2"/>
      <c r="DOH307" s="2"/>
      <c r="DOI307" s="2"/>
      <c r="DOJ307" s="2"/>
      <c r="DOK307" s="2"/>
      <c r="DOL307" s="2"/>
      <c r="DOM307" s="2"/>
      <c r="DON307" s="2"/>
      <c r="DOO307" s="2"/>
      <c r="DOP307" s="2"/>
      <c r="DOQ307" s="2"/>
      <c r="DOR307" s="2"/>
      <c r="DOS307" s="2"/>
      <c r="DOT307" s="2"/>
      <c r="DOU307" s="2"/>
      <c r="DOV307" s="2"/>
      <c r="DOW307" s="2"/>
      <c r="DOX307" s="2"/>
      <c r="DOY307" s="2"/>
      <c r="DOZ307" s="2"/>
      <c r="DPA307" s="2"/>
      <c r="DPB307" s="2"/>
      <c r="DPC307" s="2"/>
      <c r="DPD307" s="2"/>
      <c r="DPE307" s="2"/>
      <c r="DPF307" s="2"/>
      <c r="DPG307" s="2"/>
      <c r="DPH307" s="2"/>
      <c r="DPI307" s="2"/>
      <c r="DPJ307" s="2"/>
      <c r="DPK307" s="2"/>
      <c r="DPL307" s="2"/>
      <c r="DPM307" s="2"/>
      <c r="DPN307" s="2"/>
      <c r="DPO307" s="2"/>
      <c r="DPP307" s="2"/>
      <c r="DPQ307" s="2"/>
      <c r="DPR307" s="2"/>
      <c r="DPS307" s="2"/>
      <c r="DPT307" s="2"/>
      <c r="DPU307" s="2"/>
      <c r="DPV307" s="2"/>
      <c r="DPW307" s="2"/>
      <c r="DPX307" s="2"/>
      <c r="DPY307" s="2"/>
      <c r="DPZ307" s="2"/>
      <c r="DQA307" s="2"/>
      <c r="DQB307" s="2"/>
      <c r="DQC307" s="2"/>
      <c r="DQD307" s="2"/>
      <c r="DQE307" s="2"/>
      <c r="DQF307" s="2"/>
      <c r="DQG307" s="2"/>
      <c r="DQH307" s="2"/>
      <c r="DQI307" s="2"/>
      <c r="DQJ307" s="2"/>
      <c r="DQK307" s="2"/>
      <c r="DQL307" s="2"/>
      <c r="DQM307" s="2"/>
      <c r="DQN307" s="2"/>
      <c r="DQO307" s="2"/>
      <c r="DQP307" s="2"/>
      <c r="DQQ307" s="2"/>
      <c r="DQR307" s="2"/>
      <c r="DQS307" s="2"/>
      <c r="DQT307" s="2"/>
      <c r="DQU307" s="2"/>
      <c r="DQV307" s="2"/>
      <c r="DQW307" s="2"/>
      <c r="DQX307" s="2"/>
      <c r="DQY307" s="2"/>
      <c r="DQZ307" s="2"/>
      <c r="DRA307" s="2"/>
      <c r="DRB307" s="2"/>
      <c r="DRC307" s="2"/>
      <c r="DRD307" s="2"/>
      <c r="DRE307" s="2"/>
      <c r="DRF307" s="2"/>
      <c r="DRG307" s="2"/>
      <c r="DRH307" s="2"/>
      <c r="DRI307" s="2"/>
      <c r="DRJ307" s="2"/>
      <c r="DRK307" s="2"/>
      <c r="DRL307" s="2"/>
      <c r="DRM307" s="2"/>
      <c r="DRN307" s="2"/>
      <c r="DRO307" s="2"/>
      <c r="DRP307" s="2"/>
      <c r="DRQ307" s="2"/>
      <c r="DRR307" s="2"/>
      <c r="DRS307" s="2"/>
      <c r="DRT307" s="2"/>
      <c r="DRU307" s="2"/>
      <c r="DRV307" s="2"/>
      <c r="DRW307" s="2"/>
      <c r="DRX307" s="2"/>
      <c r="DRY307" s="2"/>
      <c r="DRZ307" s="2"/>
      <c r="DSA307" s="2"/>
      <c r="DSB307" s="2"/>
      <c r="DSC307" s="2"/>
      <c r="DSD307" s="2"/>
      <c r="DSE307" s="2"/>
      <c r="DSF307" s="2"/>
      <c r="DSG307" s="2"/>
      <c r="DSH307" s="2"/>
      <c r="DSI307" s="2"/>
      <c r="DSJ307" s="2"/>
      <c r="DSK307" s="2"/>
      <c r="DSL307" s="2"/>
      <c r="DSM307" s="2"/>
      <c r="DSN307" s="2"/>
      <c r="DSO307" s="2"/>
      <c r="DSP307" s="2"/>
      <c r="DSQ307" s="2"/>
      <c r="DSR307" s="2"/>
      <c r="DSS307" s="2"/>
      <c r="DST307" s="2"/>
      <c r="DSU307" s="2"/>
      <c r="DSV307" s="2"/>
      <c r="DSW307" s="2"/>
      <c r="DSX307" s="2"/>
      <c r="DSY307" s="2"/>
      <c r="DSZ307" s="2"/>
      <c r="DTA307" s="2"/>
      <c r="DTB307" s="2"/>
      <c r="DTC307" s="2"/>
      <c r="DTD307" s="2"/>
      <c r="DTE307" s="2"/>
      <c r="DTF307" s="2"/>
      <c r="DTG307" s="2"/>
      <c r="DTH307" s="2"/>
      <c r="DTI307" s="2"/>
      <c r="DTJ307" s="2"/>
      <c r="DTK307" s="2"/>
      <c r="DTL307" s="2"/>
      <c r="DTM307" s="2"/>
      <c r="DTN307" s="2"/>
      <c r="DTO307" s="2"/>
      <c r="DTP307" s="2"/>
      <c r="DTQ307" s="2"/>
      <c r="DTR307" s="2"/>
      <c r="DTS307" s="2"/>
      <c r="DTT307" s="2"/>
      <c r="DTU307" s="2"/>
      <c r="DTV307" s="2"/>
      <c r="DTW307" s="2"/>
      <c r="DTX307" s="2"/>
      <c r="DTY307" s="2"/>
      <c r="DTZ307" s="2"/>
      <c r="DUA307" s="2"/>
      <c r="DUB307" s="2"/>
      <c r="DUC307" s="2"/>
      <c r="DUD307" s="2"/>
      <c r="DUE307" s="2"/>
      <c r="DUF307" s="2"/>
      <c r="DUG307" s="2"/>
      <c r="DUH307" s="2"/>
      <c r="DUI307" s="2"/>
      <c r="DUJ307" s="2"/>
      <c r="DUK307" s="2"/>
      <c r="DUL307" s="2"/>
      <c r="DUM307" s="2"/>
      <c r="DUN307" s="2"/>
      <c r="DUO307" s="2"/>
      <c r="DUP307" s="2"/>
      <c r="DUQ307" s="2"/>
      <c r="DUR307" s="2"/>
      <c r="DUS307" s="2"/>
      <c r="DUT307" s="2"/>
      <c r="DUU307" s="2"/>
      <c r="DUV307" s="2"/>
      <c r="DUW307" s="2"/>
      <c r="DUX307" s="2"/>
      <c r="DUY307" s="2"/>
      <c r="DUZ307" s="2"/>
      <c r="DVA307" s="2"/>
      <c r="DVB307" s="2"/>
      <c r="DVC307" s="2"/>
      <c r="DVD307" s="2"/>
      <c r="DVE307" s="2"/>
      <c r="DVF307" s="2"/>
      <c r="DVG307" s="2"/>
      <c r="DVH307" s="2"/>
      <c r="DVI307" s="2"/>
      <c r="DVJ307" s="2"/>
      <c r="DVK307" s="2"/>
      <c r="DVL307" s="2"/>
      <c r="DVM307" s="2"/>
      <c r="DVN307" s="2"/>
      <c r="DVO307" s="2"/>
      <c r="DVP307" s="2"/>
      <c r="DVQ307" s="2"/>
      <c r="DVR307" s="2"/>
      <c r="DVS307" s="2"/>
      <c r="DVT307" s="2"/>
      <c r="DVU307" s="2"/>
      <c r="DVV307" s="2"/>
      <c r="DVW307" s="2"/>
      <c r="DVX307" s="2"/>
      <c r="DVY307" s="2"/>
      <c r="DVZ307" s="2"/>
      <c r="DWA307" s="2"/>
      <c r="DWB307" s="2"/>
      <c r="DWC307" s="2"/>
      <c r="DWD307" s="2"/>
      <c r="DWE307" s="2"/>
      <c r="DWF307" s="2"/>
      <c r="DWG307" s="2"/>
      <c r="DWH307" s="2"/>
      <c r="DWI307" s="2"/>
      <c r="DWJ307" s="2"/>
      <c r="DWK307" s="2"/>
      <c r="DWL307" s="2"/>
      <c r="DWM307" s="2"/>
      <c r="DWN307" s="2"/>
      <c r="DWO307" s="2"/>
      <c r="DWP307" s="2"/>
      <c r="DWQ307" s="2"/>
      <c r="DWR307" s="2"/>
      <c r="DWS307" s="2"/>
      <c r="DWT307" s="2"/>
      <c r="DWU307" s="2"/>
      <c r="DWV307" s="2"/>
      <c r="DWW307" s="2"/>
      <c r="DWX307" s="2"/>
      <c r="DWY307" s="2"/>
      <c r="DWZ307" s="2"/>
      <c r="DXA307" s="2"/>
      <c r="DXB307" s="2"/>
      <c r="DXC307" s="2"/>
      <c r="DXD307" s="2"/>
      <c r="DXE307" s="2"/>
      <c r="DXF307" s="2"/>
      <c r="DXG307" s="2"/>
      <c r="DXH307" s="2"/>
      <c r="DXI307" s="2"/>
      <c r="DXJ307" s="2"/>
      <c r="DXK307" s="2"/>
      <c r="DXL307" s="2"/>
      <c r="DXM307" s="2"/>
      <c r="DXN307" s="2"/>
      <c r="DXO307" s="2"/>
      <c r="DXP307" s="2"/>
      <c r="DXQ307" s="2"/>
      <c r="DXR307" s="2"/>
      <c r="DXS307" s="2"/>
      <c r="DXT307" s="2"/>
      <c r="DXU307" s="2"/>
      <c r="DXV307" s="2"/>
      <c r="DXW307" s="2"/>
      <c r="DXX307" s="2"/>
      <c r="DXY307" s="2"/>
      <c r="DXZ307" s="2"/>
      <c r="DYA307" s="2"/>
      <c r="DYB307" s="2"/>
      <c r="DYC307" s="2"/>
      <c r="DYD307" s="2"/>
      <c r="DYE307" s="2"/>
      <c r="DYF307" s="2"/>
      <c r="DYG307" s="2"/>
      <c r="DYH307" s="2"/>
      <c r="DYI307" s="2"/>
      <c r="DYJ307" s="2"/>
      <c r="DYK307" s="2"/>
      <c r="DYL307" s="2"/>
      <c r="DYM307" s="2"/>
      <c r="DYN307" s="2"/>
      <c r="DYO307" s="2"/>
      <c r="DYP307" s="2"/>
      <c r="DYQ307" s="2"/>
      <c r="DYR307" s="2"/>
      <c r="DYS307" s="2"/>
      <c r="DYT307" s="2"/>
      <c r="DYU307" s="2"/>
      <c r="DYV307" s="2"/>
      <c r="DYW307" s="2"/>
      <c r="DYX307" s="2"/>
      <c r="DYY307" s="2"/>
      <c r="DYZ307" s="2"/>
      <c r="DZA307" s="2"/>
      <c r="DZB307" s="2"/>
      <c r="DZC307" s="2"/>
      <c r="DZD307" s="2"/>
      <c r="DZE307" s="2"/>
      <c r="DZF307" s="2"/>
      <c r="DZG307" s="2"/>
      <c r="DZH307" s="2"/>
      <c r="DZI307" s="2"/>
      <c r="DZJ307" s="2"/>
      <c r="DZK307" s="2"/>
      <c r="DZL307" s="2"/>
      <c r="DZM307" s="2"/>
      <c r="DZN307" s="2"/>
      <c r="DZO307" s="2"/>
      <c r="DZP307" s="2"/>
      <c r="DZQ307" s="2"/>
      <c r="DZR307" s="2"/>
      <c r="DZS307" s="2"/>
      <c r="DZT307" s="2"/>
      <c r="DZU307" s="2"/>
      <c r="DZV307" s="2"/>
      <c r="DZW307" s="2"/>
      <c r="DZX307" s="2"/>
      <c r="DZY307" s="2"/>
      <c r="DZZ307" s="2"/>
      <c r="EAA307" s="2"/>
      <c r="EAB307" s="2"/>
      <c r="EAC307" s="2"/>
      <c r="EAD307" s="2"/>
      <c r="EAE307" s="2"/>
      <c r="EAF307" s="2"/>
      <c r="EAG307" s="2"/>
      <c r="EAH307" s="2"/>
      <c r="EAI307" s="2"/>
      <c r="EAJ307" s="2"/>
      <c r="EAK307" s="2"/>
      <c r="EAL307" s="2"/>
      <c r="EAM307" s="2"/>
      <c r="EAN307" s="2"/>
      <c r="EAO307" s="2"/>
      <c r="EAP307" s="2"/>
      <c r="EAQ307" s="2"/>
      <c r="EAR307" s="2"/>
      <c r="EAS307" s="2"/>
      <c r="EAT307" s="2"/>
      <c r="EAU307" s="2"/>
      <c r="EAV307" s="2"/>
      <c r="EAW307" s="2"/>
      <c r="EAX307" s="2"/>
      <c r="EAY307" s="2"/>
      <c r="EAZ307" s="2"/>
      <c r="EBA307" s="2"/>
      <c r="EBB307" s="2"/>
      <c r="EBC307" s="2"/>
      <c r="EBD307" s="2"/>
      <c r="EBE307" s="2"/>
      <c r="EBF307" s="2"/>
      <c r="EBG307" s="2"/>
      <c r="EBH307" s="2"/>
      <c r="EBI307" s="2"/>
      <c r="EBJ307" s="2"/>
      <c r="EBK307" s="2"/>
      <c r="EBL307" s="2"/>
      <c r="EBM307" s="2"/>
      <c r="EBN307" s="2"/>
      <c r="EBO307" s="2"/>
      <c r="EBP307" s="2"/>
      <c r="EBQ307" s="2"/>
      <c r="EBR307" s="2"/>
      <c r="EBS307" s="2"/>
      <c r="EBT307" s="2"/>
      <c r="EBU307" s="2"/>
      <c r="EBV307" s="2"/>
      <c r="EBW307" s="2"/>
      <c r="EBX307" s="2"/>
      <c r="EBY307" s="2"/>
      <c r="EBZ307" s="2"/>
      <c r="ECA307" s="2"/>
      <c r="ECB307" s="2"/>
      <c r="ECC307" s="2"/>
      <c r="ECD307" s="2"/>
      <c r="ECE307" s="2"/>
      <c r="ECF307" s="2"/>
      <c r="ECG307" s="2"/>
      <c r="ECH307" s="2"/>
      <c r="ECI307" s="2"/>
      <c r="ECJ307" s="2"/>
      <c r="ECK307" s="2"/>
      <c r="ECL307" s="2"/>
      <c r="ECM307" s="2"/>
      <c r="ECN307" s="2"/>
      <c r="ECO307" s="2"/>
      <c r="ECP307" s="2"/>
      <c r="ECQ307" s="2"/>
      <c r="ECR307" s="2"/>
      <c r="ECS307" s="2"/>
      <c r="ECT307" s="2"/>
      <c r="ECU307" s="2"/>
      <c r="ECV307" s="2"/>
      <c r="ECW307" s="2"/>
      <c r="ECX307" s="2"/>
      <c r="ECY307" s="2"/>
      <c r="ECZ307" s="2"/>
      <c r="EDA307" s="2"/>
      <c r="EDB307" s="2"/>
      <c r="EDC307" s="2"/>
      <c r="EDD307" s="2"/>
      <c r="EDE307" s="2"/>
      <c r="EDF307" s="2"/>
      <c r="EDG307" s="2"/>
      <c r="EDH307" s="2"/>
      <c r="EDI307" s="2"/>
      <c r="EDJ307" s="2"/>
      <c r="EDK307" s="2"/>
      <c r="EDL307" s="2"/>
      <c r="EDM307" s="2"/>
      <c r="EDN307" s="2"/>
      <c r="EDO307" s="2"/>
      <c r="EDP307" s="2"/>
      <c r="EDQ307" s="2"/>
      <c r="EDR307" s="2"/>
      <c r="EDS307" s="2"/>
      <c r="EDT307" s="2"/>
      <c r="EDU307" s="2"/>
      <c r="EDV307" s="2"/>
      <c r="EDW307" s="2"/>
      <c r="EDX307" s="2"/>
      <c r="EDY307" s="2"/>
      <c r="EDZ307" s="2"/>
      <c r="EEA307" s="2"/>
      <c r="EEB307" s="2"/>
      <c r="EEC307" s="2"/>
      <c r="EED307" s="2"/>
      <c r="EEE307" s="2"/>
      <c r="EEF307" s="2"/>
      <c r="EEG307" s="2"/>
      <c r="EEH307" s="2"/>
      <c r="EEI307" s="2"/>
      <c r="EEJ307" s="2"/>
      <c r="EEK307" s="2"/>
      <c r="EEL307" s="2"/>
      <c r="EEM307" s="2"/>
      <c r="EEN307" s="2"/>
      <c r="EEO307" s="2"/>
      <c r="EEP307" s="2"/>
      <c r="EEQ307" s="2"/>
      <c r="EER307" s="2"/>
      <c r="EES307" s="2"/>
      <c r="EET307" s="2"/>
      <c r="EEU307" s="2"/>
      <c r="EEV307" s="2"/>
      <c r="EEW307" s="2"/>
      <c r="EEX307" s="2"/>
      <c r="EEY307" s="2"/>
      <c r="EEZ307" s="2"/>
      <c r="EFA307" s="2"/>
      <c r="EFB307" s="2"/>
      <c r="EFC307" s="2"/>
      <c r="EFD307" s="2"/>
      <c r="EFE307" s="2"/>
      <c r="EFF307" s="2"/>
      <c r="EFG307" s="2"/>
      <c r="EFH307" s="2"/>
      <c r="EFI307" s="2"/>
      <c r="EFJ307" s="2"/>
      <c r="EFK307" s="2"/>
      <c r="EFL307" s="2"/>
      <c r="EFM307" s="2"/>
      <c r="EFN307" s="2"/>
      <c r="EFO307" s="2"/>
      <c r="EFP307" s="2"/>
      <c r="EFQ307" s="2"/>
      <c r="EFR307" s="2"/>
      <c r="EFS307" s="2"/>
      <c r="EFT307" s="2"/>
      <c r="EFU307" s="2"/>
      <c r="EFV307" s="2"/>
      <c r="EFW307" s="2"/>
      <c r="EFX307" s="2"/>
      <c r="EFY307" s="2"/>
      <c r="EFZ307" s="2"/>
      <c r="EGA307" s="2"/>
      <c r="EGB307" s="2"/>
      <c r="EGC307" s="2"/>
      <c r="EGD307" s="2"/>
      <c r="EGE307" s="2"/>
      <c r="EGF307" s="2"/>
      <c r="EGG307" s="2"/>
      <c r="EGH307" s="2"/>
      <c r="EGI307" s="2"/>
      <c r="EGJ307" s="2"/>
      <c r="EGK307" s="2"/>
      <c r="EGL307" s="2"/>
      <c r="EGM307" s="2"/>
      <c r="EGN307" s="2"/>
      <c r="EGO307" s="2"/>
      <c r="EGP307" s="2"/>
      <c r="EGQ307" s="2"/>
      <c r="EGR307" s="2"/>
      <c r="EGS307" s="2"/>
      <c r="EGT307" s="2"/>
      <c r="EGU307" s="2"/>
      <c r="EGV307" s="2"/>
      <c r="EGW307" s="2"/>
      <c r="EGX307" s="2"/>
      <c r="EGY307" s="2"/>
      <c r="EGZ307" s="2"/>
      <c r="EHA307" s="2"/>
      <c r="EHB307" s="2"/>
      <c r="EHC307" s="2"/>
      <c r="EHD307" s="2"/>
      <c r="EHE307" s="2"/>
      <c r="EHF307" s="2"/>
      <c r="EHG307" s="2"/>
      <c r="EHH307" s="2"/>
      <c r="EHI307" s="2"/>
      <c r="EHJ307" s="2"/>
      <c r="EHK307" s="2"/>
      <c r="EHL307" s="2"/>
      <c r="EHM307" s="2"/>
      <c r="EHN307" s="2"/>
      <c r="EHO307" s="2"/>
      <c r="EHP307" s="2"/>
      <c r="EHQ307" s="2"/>
      <c r="EHR307" s="2"/>
      <c r="EHS307" s="2"/>
      <c r="EHT307" s="2"/>
      <c r="EHU307" s="2"/>
      <c r="EHV307" s="2"/>
      <c r="EHW307" s="2"/>
      <c r="EHX307" s="2"/>
      <c r="EHY307" s="2"/>
      <c r="EHZ307" s="2"/>
      <c r="EIA307" s="2"/>
      <c r="EIB307" s="2"/>
      <c r="EIC307" s="2"/>
      <c r="EID307" s="2"/>
      <c r="EIE307" s="2"/>
      <c r="EIF307" s="2"/>
      <c r="EIG307" s="2"/>
      <c r="EIH307" s="2"/>
      <c r="EII307" s="2"/>
      <c r="EIJ307" s="2"/>
      <c r="EIK307" s="2"/>
      <c r="EIL307" s="2"/>
      <c r="EIM307" s="2"/>
      <c r="EIN307" s="2"/>
      <c r="EIO307" s="2"/>
      <c r="EIP307" s="2"/>
      <c r="EIQ307" s="2"/>
      <c r="EIR307" s="2"/>
      <c r="EIS307" s="2"/>
      <c r="EIT307" s="2"/>
      <c r="EIU307" s="2"/>
      <c r="EIV307" s="2"/>
      <c r="EIW307" s="2"/>
      <c r="EIX307" s="2"/>
      <c r="EIY307" s="2"/>
      <c r="EIZ307" s="2"/>
      <c r="EJA307" s="2"/>
      <c r="EJB307" s="2"/>
      <c r="EJC307" s="2"/>
      <c r="EJD307" s="2"/>
      <c r="EJE307" s="2"/>
      <c r="EJF307" s="2"/>
      <c r="EJG307" s="2"/>
      <c r="EJH307" s="2"/>
      <c r="EJI307" s="2"/>
      <c r="EJJ307" s="2"/>
      <c r="EJK307" s="2"/>
      <c r="EJL307" s="2"/>
      <c r="EJM307" s="2"/>
      <c r="EJN307" s="2"/>
      <c r="EJO307" s="2"/>
      <c r="EJP307" s="2"/>
      <c r="EJQ307" s="2"/>
      <c r="EJR307" s="2"/>
      <c r="EJS307" s="2"/>
      <c r="EJT307" s="2"/>
      <c r="EJU307" s="2"/>
      <c r="EJV307" s="2"/>
      <c r="EJW307" s="2"/>
      <c r="EJX307" s="2"/>
      <c r="EJY307" s="2"/>
      <c r="EJZ307" s="2"/>
      <c r="EKA307" s="2"/>
      <c r="EKB307" s="2"/>
      <c r="EKC307" s="2"/>
      <c r="EKD307" s="2"/>
      <c r="EKE307" s="2"/>
      <c r="EKF307" s="2"/>
      <c r="EKG307" s="2"/>
      <c r="EKH307" s="2"/>
      <c r="EKI307" s="2"/>
      <c r="EKJ307" s="2"/>
      <c r="EKK307" s="2"/>
      <c r="EKL307" s="2"/>
      <c r="EKM307" s="2"/>
      <c r="EKN307" s="2"/>
      <c r="EKO307" s="2"/>
      <c r="EKP307" s="2"/>
      <c r="EKQ307" s="2"/>
      <c r="EKR307" s="2"/>
      <c r="EKS307" s="2"/>
      <c r="EKT307" s="2"/>
      <c r="EKU307" s="2"/>
      <c r="EKV307" s="2"/>
      <c r="EKW307" s="2"/>
      <c r="EKX307" s="2"/>
      <c r="EKY307" s="2"/>
      <c r="EKZ307" s="2"/>
      <c r="ELA307" s="2"/>
      <c r="ELB307" s="2"/>
      <c r="ELC307" s="2"/>
      <c r="ELD307" s="2"/>
      <c r="ELE307" s="2"/>
      <c r="ELF307" s="2"/>
      <c r="ELG307" s="2"/>
      <c r="ELH307" s="2"/>
      <c r="ELI307" s="2"/>
      <c r="ELJ307" s="2"/>
      <c r="ELK307" s="2"/>
      <c r="ELL307" s="2"/>
      <c r="ELM307" s="2"/>
      <c r="ELN307" s="2"/>
      <c r="ELO307" s="2"/>
      <c r="ELP307" s="2"/>
      <c r="ELQ307" s="2"/>
      <c r="ELR307" s="2"/>
      <c r="ELS307" s="2"/>
      <c r="ELT307" s="2"/>
      <c r="ELU307" s="2"/>
      <c r="ELV307" s="2"/>
      <c r="ELW307" s="2"/>
      <c r="ELX307" s="2"/>
      <c r="ELY307" s="2"/>
      <c r="ELZ307" s="2"/>
      <c r="EMA307" s="2"/>
      <c r="EMB307" s="2"/>
      <c r="EMC307" s="2"/>
      <c r="EMD307" s="2"/>
      <c r="EME307" s="2"/>
      <c r="EMF307" s="2"/>
      <c r="EMG307" s="2"/>
      <c r="EMH307" s="2"/>
      <c r="EMI307" s="2"/>
      <c r="EMJ307" s="2"/>
      <c r="EMK307" s="2"/>
      <c r="EML307" s="2"/>
      <c r="EMM307" s="2"/>
      <c r="EMN307" s="2"/>
      <c r="EMO307" s="2"/>
      <c r="EMP307" s="2"/>
      <c r="EMQ307" s="2"/>
      <c r="EMR307" s="2"/>
      <c r="EMS307" s="2"/>
      <c r="EMT307" s="2"/>
      <c r="EMU307" s="2"/>
      <c r="EMV307" s="2"/>
      <c r="EMW307" s="2"/>
      <c r="EMX307" s="2"/>
      <c r="EMY307" s="2"/>
      <c r="EMZ307" s="2"/>
      <c r="ENA307" s="2"/>
      <c r="ENB307" s="2"/>
      <c r="ENC307" s="2"/>
      <c r="END307" s="2"/>
      <c r="ENE307" s="2"/>
      <c r="ENF307" s="2"/>
      <c r="ENG307" s="2"/>
      <c r="ENH307" s="2"/>
      <c r="ENI307" s="2"/>
      <c r="ENJ307" s="2"/>
      <c r="ENK307" s="2"/>
      <c r="ENL307" s="2"/>
      <c r="ENM307" s="2"/>
      <c r="ENN307" s="2"/>
      <c r="ENO307" s="2"/>
      <c r="ENP307" s="2"/>
      <c r="ENQ307" s="2"/>
      <c r="ENR307" s="2"/>
      <c r="ENS307" s="2"/>
      <c r="ENT307" s="2"/>
      <c r="ENU307" s="2"/>
      <c r="ENV307" s="2"/>
      <c r="ENW307" s="2"/>
      <c r="ENX307" s="2"/>
      <c r="ENY307" s="2"/>
      <c r="ENZ307" s="2"/>
      <c r="EOA307" s="2"/>
      <c r="EOB307" s="2"/>
      <c r="EOC307" s="2"/>
      <c r="EOD307" s="2"/>
      <c r="EOE307" s="2"/>
      <c r="EOF307" s="2"/>
      <c r="EOG307" s="2"/>
      <c r="EOH307" s="2"/>
      <c r="EOI307" s="2"/>
      <c r="EOJ307" s="2"/>
      <c r="EOK307" s="2"/>
      <c r="EOL307" s="2"/>
      <c r="EOM307" s="2"/>
      <c r="EON307" s="2"/>
      <c r="EOO307" s="2"/>
      <c r="EOP307" s="2"/>
      <c r="EOQ307" s="2"/>
      <c r="EOR307" s="2"/>
      <c r="EOS307" s="2"/>
      <c r="EOT307" s="2"/>
      <c r="EOU307" s="2"/>
      <c r="EOV307" s="2"/>
      <c r="EOW307" s="2"/>
      <c r="EOX307" s="2"/>
      <c r="EOY307" s="2"/>
      <c r="EOZ307" s="2"/>
      <c r="EPA307" s="2"/>
      <c r="EPB307" s="2"/>
      <c r="EPC307" s="2"/>
      <c r="EPD307" s="2"/>
      <c r="EPE307" s="2"/>
      <c r="EPF307" s="2"/>
      <c r="EPG307" s="2"/>
      <c r="EPH307" s="2"/>
      <c r="EPI307" s="2"/>
      <c r="EPJ307" s="2"/>
      <c r="EPK307" s="2"/>
      <c r="EPL307" s="2"/>
      <c r="EPM307" s="2"/>
      <c r="EPN307" s="2"/>
      <c r="EPO307" s="2"/>
      <c r="EPP307" s="2"/>
      <c r="EPQ307" s="2"/>
      <c r="EPR307" s="2"/>
      <c r="EPS307" s="2"/>
      <c r="EPT307" s="2"/>
      <c r="EPU307" s="2"/>
      <c r="EPV307" s="2"/>
      <c r="EPW307" s="2"/>
      <c r="EPX307" s="2"/>
      <c r="EPY307" s="2"/>
      <c r="EPZ307" s="2"/>
      <c r="EQA307" s="2"/>
      <c r="EQB307" s="2"/>
      <c r="EQC307" s="2"/>
      <c r="EQD307" s="2"/>
      <c r="EQE307" s="2"/>
      <c r="EQF307" s="2"/>
      <c r="EQG307" s="2"/>
      <c r="EQH307" s="2"/>
      <c r="EQI307" s="2"/>
      <c r="EQJ307" s="2"/>
      <c r="EQK307" s="2"/>
      <c r="EQL307" s="2"/>
      <c r="EQM307" s="2"/>
      <c r="EQN307" s="2"/>
      <c r="EQO307" s="2"/>
      <c r="EQP307" s="2"/>
      <c r="EQQ307" s="2"/>
      <c r="EQR307" s="2"/>
      <c r="EQS307" s="2"/>
      <c r="EQT307" s="2"/>
      <c r="EQU307" s="2"/>
      <c r="EQV307" s="2"/>
      <c r="EQW307" s="2"/>
      <c r="EQX307" s="2"/>
      <c r="EQY307" s="2"/>
      <c r="EQZ307" s="2"/>
      <c r="ERA307" s="2"/>
      <c r="ERB307" s="2"/>
      <c r="ERC307" s="2"/>
      <c r="ERD307" s="2"/>
      <c r="ERE307" s="2"/>
      <c r="ERF307" s="2"/>
      <c r="ERG307" s="2"/>
      <c r="ERH307" s="2"/>
      <c r="ERI307" s="2"/>
      <c r="ERJ307" s="2"/>
      <c r="ERK307" s="2"/>
      <c r="ERL307" s="2"/>
      <c r="ERM307" s="2"/>
      <c r="ERN307" s="2"/>
      <c r="ERO307" s="2"/>
      <c r="ERP307" s="2"/>
      <c r="ERQ307" s="2"/>
      <c r="ERR307" s="2"/>
      <c r="ERS307" s="2"/>
      <c r="ERT307" s="2"/>
      <c r="ERU307" s="2"/>
      <c r="ERV307" s="2"/>
      <c r="ERW307" s="2"/>
      <c r="ERX307" s="2"/>
      <c r="ERY307" s="2"/>
      <c r="ERZ307" s="2"/>
      <c r="ESA307" s="2"/>
      <c r="ESB307" s="2"/>
      <c r="ESC307" s="2"/>
      <c r="ESD307" s="2"/>
      <c r="ESE307" s="2"/>
      <c r="ESF307" s="2"/>
      <c r="ESG307" s="2"/>
      <c r="ESH307" s="2"/>
      <c r="ESI307" s="2"/>
      <c r="ESJ307" s="2"/>
      <c r="ESK307" s="2"/>
      <c r="ESL307" s="2"/>
      <c r="ESM307" s="2"/>
      <c r="ESN307" s="2"/>
      <c r="ESO307" s="2"/>
      <c r="ESP307" s="2"/>
      <c r="ESQ307" s="2"/>
      <c r="ESR307" s="2"/>
      <c r="ESS307" s="2"/>
      <c r="EST307" s="2"/>
      <c r="ESU307" s="2"/>
      <c r="ESV307" s="2"/>
      <c r="ESW307" s="2"/>
      <c r="ESX307" s="2"/>
      <c r="ESY307" s="2"/>
      <c r="ESZ307" s="2"/>
      <c r="ETA307" s="2"/>
      <c r="ETB307" s="2"/>
      <c r="ETC307" s="2"/>
      <c r="ETD307" s="2"/>
      <c r="ETE307" s="2"/>
      <c r="ETF307" s="2"/>
      <c r="ETG307" s="2"/>
      <c r="ETH307" s="2"/>
      <c r="ETI307" s="2"/>
      <c r="ETJ307" s="2"/>
      <c r="ETK307" s="2"/>
      <c r="ETL307" s="2"/>
      <c r="ETM307" s="2"/>
      <c r="ETN307" s="2"/>
      <c r="ETO307" s="2"/>
      <c r="ETP307" s="2"/>
      <c r="ETQ307" s="2"/>
      <c r="ETR307" s="2"/>
      <c r="ETS307" s="2"/>
      <c r="ETT307" s="2"/>
      <c r="ETU307" s="2"/>
      <c r="ETV307" s="2"/>
      <c r="ETW307" s="2"/>
      <c r="ETX307" s="2"/>
      <c r="ETY307" s="2"/>
      <c r="ETZ307" s="2"/>
      <c r="EUA307" s="2"/>
      <c r="EUB307" s="2"/>
      <c r="EUC307" s="2"/>
      <c r="EUD307" s="2"/>
      <c r="EUE307" s="2"/>
      <c r="EUF307" s="2"/>
      <c r="EUG307" s="2"/>
      <c r="EUH307" s="2"/>
      <c r="EUI307" s="2"/>
      <c r="EUJ307" s="2"/>
      <c r="EUK307" s="2"/>
      <c r="EUL307" s="2"/>
      <c r="EUM307" s="2"/>
      <c r="EUN307" s="2"/>
      <c r="EUO307" s="2"/>
      <c r="EUP307" s="2"/>
      <c r="EUQ307" s="2"/>
      <c r="EUR307" s="2"/>
      <c r="EUS307" s="2"/>
      <c r="EUT307" s="2"/>
      <c r="EUU307" s="2"/>
      <c r="EUV307" s="2"/>
      <c r="EUW307" s="2"/>
      <c r="EUX307" s="2"/>
      <c r="EUY307" s="2"/>
      <c r="EUZ307" s="2"/>
      <c r="EVA307" s="2"/>
      <c r="EVB307" s="2"/>
      <c r="EVC307" s="2"/>
      <c r="EVD307" s="2"/>
      <c r="EVE307" s="2"/>
      <c r="EVF307" s="2"/>
      <c r="EVG307" s="2"/>
      <c r="EVH307" s="2"/>
      <c r="EVI307" s="2"/>
      <c r="EVJ307" s="2"/>
      <c r="EVK307" s="2"/>
      <c r="EVL307" s="2"/>
      <c r="EVM307" s="2"/>
      <c r="EVN307" s="2"/>
      <c r="EVO307" s="2"/>
      <c r="EVP307" s="2"/>
      <c r="EVQ307" s="2"/>
      <c r="EVR307" s="2"/>
      <c r="EVS307" s="2"/>
      <c r="EVT307" s="2"/>
      <c r="EVU307" s="2"/>
      <c r="EVV307" s="2"/>
      <c r="EVW307" s="2"/>
      <c r="EVX307" s="2"/>
      <c r="EVY307" s="2"/>
      <c r="EVZ307" s="2"/>
      <c r="EWA307" s="2"/>
      <c r="EWB307" s="2"/>
      <c r="EWC307" s="2"/>
      <c r="EWD307" s="2"/>
      <c r="EWE307" s="2"/>
      <c r="EWF307" s="2"/>
      <c r="EWG307" s="2"/>
      <c r="EWH307" s="2"/>
      <c r="EWI307" s="2"/>
      <c r="EWJ307" s="2"/>
      <c r="EWK307" s="2"/>
      <c r="EWL307" s="2"/>
      <c r="EWM307" s="2"/>
      <c r="EWN307" s="2"/>
      <c r="EWO307" s="2"/>
      <c r="EWP307" s="2"/>
      <c r="EWQ307" s="2"/>
      <c r="EWR307" s="2"/>
      <c r="EWS307" s="2"/>
      <c r="EWT307" s="2"/>
      <c r="EWU307" s="2"/>
      <c r="EWV307" s="2"/>
      <c r="EWW307" s="2"/>
      <c r="EWX307" s="2"/>
      <c r="EWY307" s="2"/>
      <c r="EWZ307" s="2"/>
      <c r="EXA307" s="2"/>
      <c r="EXB307" s="2"/>
      <c r="EXC307" s="2"/>
      <c r="EXD307" s="2"/>
      <c r="EXE307" s="2"/>
      <c r="EXF307" s="2"/>
      <c r="EXG307" s="2"/>
      <c r="EXH307" s="2"/>
      <c r="EXI307" s="2"/>
      <c r="EXJ307" s="2"/>
      <c r="EXK307" s="2"/>
      <c r="EXL307" s="2"/>
      <c r="EXM307" s="2"/>
      <c r="EXN307" s="2"/>
      <c r="EXO307" s="2"/>
      <c r="EXP307" s="2"/>
      <c r="EXQ307" s="2"/>
      <c r="EXR307" s="2"/>
      <c r="EXS307" s="2"/>
      <c r="EXT307" s="2"/>
      <c r="EXU307" s="2"/>
      <c r="EXV307" s="2"/>
      <c r="EXW307" s="2"/>
      <c r="EXX307" s="2"/>
      <c r="EXY307" s="2"/>
      <c r="EXZ307" s="2"/>
      <c r="EYA307" s="2"/>
      <c r="EYB307" s="2"/>
      <c r="EYC307" s="2"/>
      <c r="EYD307" s="2"/>
      <c r="EYE307" s="2"/>
      <c r="EYF307" s="2"/>
      <c r="EYG307" s="2"/>
      <c r="EYH307" s="2"/>
      <c r="EYI307" s="2"/>
      <c r="EYJ307" s="2"/>
      <c r="EYK307" s="2"/>
      <c r="EYL307" s="2"/>
      <c r="EYM307" s="2"/>
      <c r="EYN307" s="2"/>
      <c r="EYO307" s="2"/>
      <c r="EYP307" s="2"/>
      <c r="EYQ307" s="2"/>
      <c r="EYR307" s="2"/>
      <c r="EYS307" s="2"/>
      <c r="EYT307" s="2"/>
      <c r="EYU307" s="2"/>
      <c r="EYV307" s="2"/>
      <c r="EYW307" s="2"/>
      <c r="EYX307" s="2"/>
      <c r="EYY307" s="2"/>
      <c r="EYZ307" s="2"/>
      <c r="EZA307" s="2"/>
      <c r="EZB307" s="2"/>
      <c r="EZC307" s="2"/>
      <c r="EZD307" s="2"/>
      <c r="EZE307" s="2"/>
      <c r="EZF307" s="2"/>
      <c r="EZG307" s="2"/>
      <c r="EZH307" s="2"/>
      <c r="EZI307" s="2"/>
      <c r="EZJ307" s="2"/>
      <c r="EZK307" s="2"/>
      <c r="EZL307" s="2"/>
      <c r="EZM307" s="2"/>
      <c r="EZN307" s="2"/>
      <c r="EZO307" s="2"/>
      <c r="EZP307" s="2"/>
      <c r="EZQ307" s="2"/>
      <c r="EZR307" s="2"/>
      <c r="EZS307" s="2"/>
      <c r="EZT307" s="2"/>
      <c r="EZU307" s="2"/>
      <c r="EZV307" s="2"/>
      <c r="EZW307" s="2"/>
      <c r="EZX307" s="2"/>
      <c r="EZY307" s="2"/>
      <c r="EZZ307" s="2"/>
      <c r="FAA307" s="2"/>
      <c r="FAB307" s="2"/>
      <c r="FAC307" s="2"/>
      <c r="FAD307" s="2"/>
      <c r="FAE307" s="2"/>
      <c r="FAF307" s="2"/>
      <c r="FAG307" s="2"/>
      <c r="FAH307" s="2"/>
      <c r="FAI307" s="2"/>
      <c r="FAJ307" s="2"/>
      <c r="FAK307" s="2"/>
      <c r="FAL307" s="2"/>
      <c r="FAM307" s="2"/>
      <c r="FAN307" s="2"/>
      <c r="FAO307" s="2"/>
      <c r="FAP307" s="2"/>
      <c r="FAQ307" s="2"/>
      <c r="FAR307" s="2"/>
      <c r="FAS307" s="2"/>
      <c r="FAT307" s="2"/>
      <c r="FAU307" s="2"/>
      <c r="FAV307" s="2"/>
      <c r="FAW307" s="2"/>
      <c r="FAX307" s="2"/>
      <c r="FAY307" s="2"/>
      <c r="FAZ307" s="2"/>
      <c r="FBA307" s="2"/>
      <c r="FBB307" s="2"/>
      <c r="FBC307" s="2"/>
      <c r="FBD307" s="2"/>
      <c r="FBE307" s="2"/>
      <c r="FBF307" s="2"/>
      <c r="FBG307" s="2"/>
      <c r="FBH307" s="2"/>
      <c r="FBI307" s="2"/>
      <c r="FBJ307" s="2"/>
      <c r="FBK307" s="2"/>
      <c r="FBL307" s="2"/>
      <c r="FBM307" s="2"/>
      <c r="FBN307" s="2"/>
      <c r="FBO307" s="2"/>
      <c r="FBP307" s="2"/>
      <c r="FBQ307" s="2"/>
      <c r="FBR307" s="2"/>
      <c r="FBS307" s="2"/>
      <c r="FBT307" s="2"/>
      <c r="FBU307" s="2"/>
      <c r="FBV307" s="2"/>
      <c r="FBW307" s="2"/>
      <c r="FBX307" s="2"/>
      <c r="FBY307" s="2"/>
      <c r="FBZ307" s="2"/>
      <c r="FCA307" s="2"/>
      <c r="FCB307" s="2"/>
      <c r="FCC307" s="2"/>
      <c r="FCD307" s="2"/>
      <c r="FCE307" s="2"/>
      <c r="FCF307" s="2"/>
      <c r="FCG307" s="2"/>
      <c r="FCH307" s="2"/>
      <c r="FCI307" s="2"/>
      <c r="FCJ307" s="2"/>
      <c r="FCK307" s="2"/>
      <c r="FCL307" s="2"/>
      <c r="FCM307" s="2"/>
      <c r="FCN307" s="2"/>
      <c r="FCO307" s="2"/>
      <c r="FCP307" s="2"/>
      <c r="FCQ307" s="2"/>
      <c r="FCR307" s="2"/>
      <c r="FCS307" s="2"/>
      <c r="FCT307" s="2"/>
      <c r="FCU307" s="2"/>
      <c r="FCV307" s="2"/>
      <c r="FCW307" s="2"/>
      <c r="FCX307" s="2"/>
      <c r="FCY307" s="2"/>
      <c r="FCZ307" s="2"/>
      <c r="FDA307" s="2"/>
      <c r="FDB307" s="2"/>
      <c r="FDC307" s="2"/>
      <c r="FDD307" s="2"/>
      <c r="FDE307" s="2"/>
      <c r="FDF307" s="2"/>
      <c r="FDG307" s="2"/>
      <c r="FDH307" s="2"/>
      <c r="FDI307" s="2"/>
      <c r="FDJ307" s="2"/>
      <c r="FDK307" s="2"/>
      <c r="FDL307" s="2"/>
      <c r="FDM307" s="2"/>
      <c r="FDN307" s="2"/>
      <c r="FDO307" s="2"/>
      <c r="FDP307" s="2"/>
      <c r="FDQ307" s="2"/>
      <c r="FDR307" s="2"/>
      <c r="FDS307" s="2"/>
      <c r="FDT307" s="2"/>
      <c r="FDU307" s="2"/>
      <c r="FDV307" s="2"/>
      <c r="FDW307" s="2"/>
      <c r="FDX307" s="2"/>
      <c r="FDY307" s="2"/>
      <c r="FDZ307" s="2"/>
      <c r="FEA307" s="2"/>
      <c r="FEB307" s="2"/>
      <c r="FEC307" s="2"/>
      <c r="FED307" s="2"/>
      <c r="FEE307" s="2"/>
      <c r="FEF307" s="2"/>
      <c r="FEG307" s="2"/>
      <c r="FEH307" s="2"/>
      <c r="FEI307" s="2"/>
      <c r="FEJ307" s="2"/>
      <c r="FEK307" s="2"/>
      <c r="FEL307" s="2"/>
      <c r="FEM307" s="2"/>
      <c r="FEN307" s="2"/>
      <c r="FEO307" s="2"/>
      <c r="FEP307" s="2"/>
      <c r="FEQ307" s="2"/>
      <c r="FER307" s="2"/>
      <c r="FES307" s="2"/>
      <c r="FET307" s="2"/>
      <c r="FEU307" s="2"/>
      <c r="FEV307" s="2"/>
      <c r="FEW307" s="2"/>
      <c r="FEX307" s="2"/>
      <c r="FEY307" s="2"/>
      <c r="FEZ307" s="2"/>
      <c r="FFA307" s="2"/>
      <c r="FFB307" s="2"/>
      <c r="FFC307" s="2"/>
      <c r="FFD307" s="2"/>
      <c r="FFE307" s="2"/>
      <c r="FFF307" s="2"/>
      <c r="FFG307" s="2"/>
      <c r="FFH307" s="2"/>
      <c r="FFI307" s="2"/>
      <c r="FFJ307" s="2"/>
      <c r="FFK307" s="2"/>
      <c r="FFL307" s="2"/>
      <c r="FFM307" s="2"/>
      <c r="FFN307" s="2"/>
      <c r="FFO307" s="2"/>
      <c r="FFP307" s="2"/>
      <c r="FFQ307" s="2"/>
      <c r="FFR307" s="2"/>
      <c r="FFS307" s="2"/>
      <c r="FFT307" s="2"/>
      <c r="FFU307" s="2"/>
      <c r="FFV307" s="2"/>
      <c r="FFW307" s="2"/>
      <c r="FFX307" s="2"/>
      <c r="FFY307" s="2"/>
      <c r="FFZ307" s="2"/>
      <c r="FGA307" s="2"/>
      <c r="FGB307" s="2"/>
      <c r="FGC307" s="2"/>
      <c r="FGD307" s="2"/>
      <c r="FGE307" s="2"/>
      <c r="FGF307" s="2"/>
      <c r="FGG307" s="2"/>
      <c r="FGH307" s="2"/>
      <c r="FGI307" s="2"/>
      <c r="FGJ307" s="2"/>
      <c r="FGK307" s="2"/>
      <c r="FGL307" s="2"/>
      <c r="FGM307" s="2"/>
      <c r="FGN307" s="2"/>
      <c r="FGO307" s="2"/>
      <c r="FGP307" s="2"/>
      <c r="FGQ307" s="2"/>
      <c r="FGR307" s="2"/>
      <c r="FGS307" s="2"/>
      <c r="FGT307" s="2"/>
      <c r="FGU307" s="2"/>
      <c r="FGV307" s="2"/>
      <c r="FGW307" s="2"/>
      <c r="FGX307" s="2"/>
      <c r="FGY307" s="2"/>
      <c r="FGZ307" s="2"/>
      <c r="FHA307" s="2"/>
      <c r="FHB307" s="2"/>
      <c r="FHC307" s="2"/>
      <c r="FHD307" s="2"/>
      <c r="FHE307" s="2"/>
      <c r="FHF307" s="2"/>
      <c r="FHG307" s="2"/>
      <c r="FHH307" s="2"/>
      <c r="FHI307" s="2"/>
      <c r="FHJ307" s="2"/>
      <c r="FHK307" s="2"/>
      <c r="FHL307" s="2"/>
      <c r="FHM307" s="2"/>
      <c r="FHN307" s="2"/>
      <c r="FHO307" s="2"/>
      <c r="FHP307" s="2"/>
      <c r="FHQ307" s="2"/>
      <c r="FHR307" s="2"/>
      <c r="FHS307" s="2"/>
      <c r="FHT307" s="2"/>
      <c r="FHU307" s="2"/>
      <c r="FHV307" s="2"/>
      <c r="FHW307" s="2"/>
      <c r="FHX307" s="2"/>
      <c r="FHY307" s="2"/>
      <c r="FHZ307" s="2"/>
      <c r="FIA307" s="2"/>
      <c r="FIB307" s="2"/>
      <c r="FIC307" s="2"/>
      <c r="FID307" s="2"/>
      <c r="FIE307" s="2"/>
      <c r="FIF307" s="2"/>
      <c r="FIG307" s="2"/>
      <c r="FIH307" s="2"/>
      <c r="FII307" s="2"/>
      <c r="FIJ307" s="2"/>
      <c r="FIK307" s="2"/>
      <c r="FIL307" s="2"/>
      <c r="FIM307" s="2"/>
      <c r="FIN307" s="2"/>
      <c r="FIO307" s="2"/>
      <c r="FIP307" s="2"/>
      <c r="FIQ307" s="2"/>
      <c r="FIR307" s="2"/>
      <c r="FIS307" s="2"/>
      <c r="FIT307" s="2"/>
      <c r="FIU307" s="2"/>
      <c r="FIV307" s="2"/>
      <c r="FIW307" s="2"/>
      <c r="FIX307" s="2"/>
      <c r="FIY307" s="2"/>
      <c r="FIZ307" s="2"/>
      <c r="FJA307" s="2"/>
      <c r="FJB307" s="2"/>
      <c r="FJC307" s="2"/>
      <c r="FJD307" s="2"/>
      <c r="FJE307" s="2"/>
      <c r="FJF307" s="2"/>
      <c r="FJG307" s="2"/>
      <c r="FJH307" s="2"/>
      <c r="FJI307" s="2"/>
      <c r="FJJ307" s="2"/>
      <c r="FJK307" s="2"/>
      <c r="FJL307" s="2"/>
      <c r="FJM307" s="2"/>
      <c r="FJN307" s="2"/>
      <c r="FJO307" s="2"/>
      <c r="FJP307" s="2"/>
      <c r="FJQ307" s="2"/>
      <c r="FJR307" s="2"/>
      <c r="FJS307" s="2"/>
      <c r="FJT307" s="2"/>
      <c r="FJU307" s="2"/>
      <c r="FJV307" s="2"/>
      <c r="FJW307" s="2"/>
      <c r="FJX307" s="2"/>
      <c r="FJY307" s="2"/>
      <c r="FJZ307" s="2"/>
      <c r="FKA307" s="2"/>
      <c r="FKB307" s="2"/>
      <c r="FKC307" s="2"/>
      <c r="FKD307" s="2"/>
      <c r="FKE307" s="2"/>
      <c r="FKF307" s="2"/>
      <c r="FKG307" s="2"/>
      <c r="FKH307" s="2"/>
      <c r="FKI307" s="2"/>
      <c r="FKJ307" s="2"/>
      <c r="FKK307" s="2"/>
      <c r="FKL307" s="2"/>
      <c r="FKM307" s="2"/>
      <c r="FKN307" s="2"/>
      <c r="FKO307" s="2"/>
      <c r="FKP307" s="2"/>
      <c r="FKQ307" s="2"/>
      <c r="FKR307" s="2"/>
      <c r="FKS307" s="2"/>
      <c r="FKT307" s="2"/>
      <c r="FKU307" s="2"/>
      <c r="FKV307" s="2"/>
      <c r="FKW307" s="2"/>
      <c r="FKX307" s="2"/>
      <c r="FKY307" s="2"/>
      <c r="FKZ307" s="2"/>
      <c r="FLA307" s="2"/>
      <c r="FLB307" s="2"/>
      <c r="FLC307" s="2"/>
      <c r="FLD307" s="2"/>
      <c r="FLE307" s="2"/>
      <c r="FLF307" s="2"/>
      <c r="FLG307" s="2"/>
      <c r="FLH307" s="2"/>
      <c r="FLI307" s="2"/>
      <c r="FLJ307" s="2"/>
      <c r="FLK307" s="2"/>
      <c r="FLL307" s="2"/>
      <c r="FLM307" s="2"/>
      <c r="FLN307" s="2"/>
      <c r="FLO307" s="2"/>
      <c r="FLP307" s="2"/>
      <c r="FLQ307" s="2"/>
      <c r="FLR307" s="2"/>
      <c r="FLS307" s="2"/>
      <c r="FLT307" s="2"/>
      <c r="FLU307" s="2"/>
      <c r="FLV307" s="2"/>
      <c r="FLW307" s="2"/>
      <c r="FLX307" s="2"/>
      <c r="FLY307" s="2"/>
      <c r="FLZ307" s="2"/>
      <c r="FMA307" s="2"/>
      <c r="FMB307" s="2"/>
      <c r="FMC307" s="2"/>
      <c r="FMD307" s="2"/>
      <c r="FME307" s="2"/>
      <c r="FMF307" s="2"/>
      <c r="FMG307" s="2"/>
      <c r="FMH307" s="2"/>
      <c r="FMI307" s="2"/>
      <c r="FMJ307" s="2"/>
      <c r="FMK307" s="2"/>
      <c r="FML307" s="2"/>
      <c r="FMM307" s="2"/>
      <c r="FMN307" s="2"/>
      <c r="FMO307" s="2"/>
      <c r="FMP307" s="2"/>
      <c r="FMQ307" s="2"/>
      <c r="FMR307" s="2"/>
      <c r="FMS307" s="2"/>
      <c r="FMT307" s="2"/>
      <c r="FMU307" s="2"/>
      <c r="FMV307" s="2"/>
      <c r="FMW307" s="2"/>
      <c r="FMX307" s="2"/>
      <c r="FMY307" s="2"/>
      <c r="FMZ307" s="2"/>
      <c r="FNA307" s="2"/>
      <c r="FNB307" s="2"/>
      <c r="FNC307" s="2"/>
      <c r="FND307" s="2"/>
      <c r="FNE307" s="2"/>
      <c r="FNF307" s="2"/>
      <c r="FNG307" s="2"/>
      <c r="FNH307" s="2"/>
      <c r="FNI307" s="2"/>
      <c r="FNJ307" s="2"/>
      <c r="FNK307" s="2"/>
      <c r="FNL307" s="2"/>
      <c r="FNM307" s="2"/>
      <c r="FNN307" s="2"/>
      <c r="FNO307" s="2"/>
      <c r="FNP307" s="2"/>
      <c r="FNQ307" s="2"/>
      <c r="FNR307" s="2"/>
      <c r="FNS307" s="2"/>
      <c r="FNT307" s="2"/>
      <c r="FNU307" s="2"/>
      <c r="FNV307" s="2"/>
      <c r="FNW307" s="2"/>
      <c r="FNX307" s="2"/>
      <c r="FNY307" s="2"/>
      <c r="FNZ307" s="2"/>
      <c r="FOA307" s="2"/>
      <c r="FOB307" s="2"/>
      <c r="FOC307" s="2"/>
      <c r="FOD307" s="2"/>
      <c r="FOE307" s="2"/>
      <c r="FOF307" s="2"/>
      <c r="FOG307" s="2"/>
      <c r="FOH307" s="2"/>
      <c r="FOI307" s="2"/>
      <c r="FOJ307" s="2"/>
      <c r="FOK307" s="2"/>
      <c r="FOL307" s="2"/>
      <c r="FOM307" s="2"/>
      <c r="FON307" s="2"/>
      <c r="FOO307" s="2"/>
      <c r="FOP307" s="2"/>
      <c r="FOQ307" s="2"/>
      <c r="FOR307" s="2"/>
      <c r="FOS307" s="2"/>
      <c r="FOT307" s="2"/>
      <c r="FOU307" s="2"/>
      <c r="FOV307" s="2"/>
      <c r="FOW307" s="2"/>
      <c r="FOX307" s="2"/>
      <c r="FOY307" s="2"/>
      <c r="FOZ307" s="2"/>
      <c r="FPA307" s="2"/>
      <c r="FPB307" s="2"/>
      <c r="FPC307" s="2"/>
      <c r="FPD307" s="2"/>
      <c r="FPE307" s="2"/>
      <c r="FPF307" s="2"/>
      <c r="FPG307" s="2"/>
      <c r="FPH307" s="2"/>
      <c r="FPI307" s="2"/>
      <c r="FPJ307" s="2"/>
      <c r="FPK307" s="2"/>
      <c r="FPL307" s="2"/>
      <c r="FPM307" s="2"/>
      <c r="FPN307" s="2"/>
      <c r="FPO307" s="2"/>
      <c r="FPP307" s="2"/>
      <c r="FPQ307" s="2"/>
      <c r="FPR307" s="2"/>
      <c r="FPS307" s="2"/>
      <c r="FPT307" s="2"/>
      <c r="FPU307" s="2"/>
      <c r="FPV307" s="2"/>
      <c r="FPW307" s="2"/>
      <c r="FPX307" s="2"/>
      <c r="FPY307" s="2"/>
      <c r="FPZ307" s="2"/>
      <c r="FQA307" s="2"/>
      <c r="FQB307" s="2"/>
      <c r="FQC307" s="2"/>
      <c r="FQD307" s="2"/>
      <c r="FQE307" s="2"/>
      <c r="FQF307" s="2"/>
      <c r="FQG307" s="2"/>
      <c r="FQH307" s="2"/>
      <c r="FQI307" s="2"/>
      <c r="FQJ307" s="2"/>
      <c r="FQK307" s="2"/>
      <c r="FQL307" s="2"/>
      <c r="FQM307" s="2"/>
      <c r="FQN307" s="2"/>
      <c r="FQO307" s="2"/>
      <c r="FQP307" s="2"/>
      <c r="FQQ307" s="2"/>
      <c r="FQR307" s="2"/>
      <c r="FQS307" s="2"/>
      <c r="FQT307" s="2"/>
      <c r="FQU307" s="2"/>
      <c r="FQV307" s="2"/>
      <c r="FQW307" s="2"/>
      <c r="FQX307" s="2"/>
      <c r="FQY307" s="2"/>
      <c r="FQZ307" s="2"/>
      <c r="FRA307" s="2"/>
      <c r="FRB307" s="2"/>
      <c r="FRC307" s="2"/>
      <c r="FRD307" s="2"/>
      <c r="FRE307" s="2"/>
      <c r="FRF307" s="2"/>
      <c r="FRG307" s="2"/>
      <c r="FRH307" s="2"/>
      <c r="FRI307" s="2"/>
      <c r="FRJ307" s="2"/>
      <c r="FRK307" s="2"/>
      <c r="FRL307" s="2"/>
      <c r="FRM307" s="2"/>
      <c r="FRN307" s="2"/>
      <c r="FRO307" s="2"/>
      <c r="FRP307" s="2"/>
      <c r="FRQ307" s="2"/>
      <c r="FRR307" s="2"/>
      <c r="FRS307" s="2"/>
      <c r="FRT307" s="2"/>
      <c r="FRU307" s="2"/>
      <c r="FRV307" s="2"/>
      <c r="FRW307" s="2"/>
      <c r="FRX307" s="2"/>
      <c r="FRY307" s="2"/>
      <c r="FRZ307" s="2"/>
      <c r="FSA307" s="2"/>
      <c r="FSB307" s="2"/>
      <c r="FSC307" s="2"/>
      <c r="FSD307" s="2"/>
      <c r="FSE307" s="2"/>
      <c r="FSF307" s="2"/>
      <c r="FSG307" s="2"/>
      <c r="FSH307" s="2"/>
      <c r="FSI307" s="2"/>
      <c r="FSJ307" s="2"/>
      <c r="FSK307" s="2"/>
      <c r="FSL307" s="2"/>
      <c r="FSM307" s="2"/>
      <c r="FSN307" s="2"/>
      <c r="FSO307" s="2"/>
      <c r="FSP307" s="2"/>
      <c r="FSQ307" s="2"/>
      <c r="FSR307" s="2"/>
      <c r="FSS307" s="2"/>
      <c r="FST307" s="2"/>
      <c r="FSU307" s="2"/>
      <c r="FSV307" s="2"/>
      <c r="FSW307" s="2"/>
      <c r="FSX307" s="2"/>
      <c r="FSY307" s="2"/>
      <c r="FSZ307" s="2"/>
      <c r="FTA307" s="2"/>
      <c r="FTB307" s="2"/>
      <c r="FTC307" s="2"/>
      <c r="FTD307" s="2"/>
      <c r="FTE307" s="2"/>
      <c r="FTF307" s="2"/>
      <c r="FTG307" s="2"/>
      <c r="FTH307" s="2"/>
      <c r="FTI307" s="2"/>
      <c r="FTJ307" s="2"/>
      <c r="FTK307" s="2"/>
      <c r="FTL307" s="2"/>
      <c r="FTM307" s="2"/>
      <c r="FTN307" s="2"/>
      <c r="FTO307" s="2"/>
      <c r="FTP307" s="2"/>
      <c r="FTQ307" s="2"/>
      <c r="FTR307" s="2"/>
      <c r="FTS307" s="2"/>
      <c r="FTT307" s="2"/>
      <c r="FTU307" s="2"/>
      <c r="FTV307" s="2"/>
      <c r="FTW307" s="2"/>
      <c r="FTX307" s="2"/>
      <c r="FTY307" s="2"/>
      <c r="FTZ307" s="2"/>
      <c r="FUA307" s="2"/>
      <c r="FUB307" s="2"/>
      <c r="FUC307" s="2"/>
      <c r="FUD307" s="2"/>
      <c r="FUE307" s="2"/>
      <c r="FUF307" s="2"/>
      <c r="FUG307" s="2"/>
      <c r="FUH307" s="2"/>
      <c r="FUI307" s="2"/>
      <c r="FUJ307" s="2"/>
      <c r="FUK307" s="2"/>
      <c r="FUL307" s="2"/>
      <c r="FUM307" s="2"/>
      <c r="FUN307" s="2"/>
      <c r="FUO307" s="2"/>
      <c r="FUP307" s="2"/>
      <c r="FUQ307" s="2"/>
      <c r="FUR307" s="2"/>
      <c r="FUS307" s="2"/>
      <c r="FUT307" s="2"/>
      <c r="FUU307" s="2"/>
      <c r="FUV307" s="2"/>
      <c r="FUW307" s="2"/>
      <c r="FUX307" s="2"/>
      <c r="FUY307" s="2"/>
      <c r="FUZ307" s="2"/>
      <c r="FVA307" s="2"/>
      <c r="FVB307" s="2"/>
      <c r="FVC307" s="2"/>
      <c r="FVD307" s="2"/>
      <c r="FVE307" s="2"/>
      <c r="FVF307" s="2"/>
      <c r="FVG307" s="2"/>
      <c r="FVH307" s="2"/>
      <c r="FVI307" s="2"/>
      <c r="FVJ307" s="2"/>
      <c r="FVK307" s="2"/>
      <c r="FVL307" s="2"/>
      <c r="FVM307" s="2"/>
      <c r="FVN307" s="2"/>
      <c r="FVO307" s="2"/>
      <c r="FVP307" s="2"/>
      <c r="FVQ307" s="2"/>
      <c r="FVR307" s="2"/>
      <c r="FVS307" s="2"/>
      <c r="FVT307" s="2"/>
      <c r="FVU307" s="2"/>
      <c r="FVV307" s="2"/>
      <c r="FVW307" s="2"/>
      <c r="FVX307" s="2"/>
      <c r="FVY307" s="2"/>
      <c r="FVZ307" s="2"/>
      <c r="FWA307" s="2"/>
      <c r="FWB307" s="2"/>
      <c r="FWC307" s="2"/>
      <c r="FWD307" s="2"/>
      <c r="FWE307" s="2"/>
      <c r="FWF307" s="2"/>
      <c r="FWG307" s="2"/>
      <c r="FWH307" s="2"/>
      <c r="FWI307" s="2"/>
      <c r="FWJ307" s="2"/>
      <c r="FWK307" s="2"/>
      <c r="FWL307" s="2"/>
      <c r="FWM307" s="2"/>
      <c r="FWN307" s="2"/>
      <c r="FWO307" s="2"/>
      <c r="FWP307" s="2"/>
      <c r="FWQ307" s="2"/>
      <c r="FWR307" s="2"/>
      <c r="FWS307" s="2"/>
      <c r="FWT307" s="2"/>
      <c r="FWU307" s="2"/>
      <c r="FWV307" s="2"/>
      <c r="FWW307" s="2"/>
      <c r="FWX307" s="2"/>
      <c r="FWY307" s="2"/>
      <c r="FWZ307" s="2"/>
      <c r="FXA307" s="2"/>
      <c r="FXB307" s="2"/>
      <c r="FXC307" s="2"/>
      <c r="FXD307" s="2"/>
      <c r="FXE307" s="2"/>
      <c r="FXF307" s="2"/>
      <c r="FXG307" s="2"/>
      <c r="FXH307" s="2"/>
      <c r="FXI307" s="2"/>
      <c r="FXJ307" s="2"/>
      <c r="FXK307" s="2"/>
      <c r="FXL307" s="2"/>
      <c r="FXM307" s="2"/>
      <c r="FXN307" s="2"/>
      <c r="FXO307" s="2"/>
      <c r="FXP307" s="2"/>
      <c r="FXQ307" s="2"/>
      <c r="FXR307" s="2"/>
      <c r="FXS307" s="2"/>
      <c r="FXT307" s="2"/>
      <c r="FXU307" s="2"/>
      <c r="FXV307" s="2"/>
      <c r="FXW307" s="2"/>
      <c r="FXX307" s="2"/>
      <c r="FXY307" s="2"/>
      <c r="FXZ307" s="2"/>
      <c r="FYA307" s="2"/>
      <c r="FYB307" s="2"/>
      <c r="FYC307" s="2"/>
      <c r="FYD307" s="2"/>
      <c r="FYE307" s="2"/>
      <c r="FYF307" s="2"/>
      <c r="FYG307" s="2"/>
      <c r="FYH307" s="2"/>
      <c r="FYI307" s="2"/>
      <c r="FYJ307" s="2"/>
      <c r="FYK307" s="2"/>
      <c r="FYL307" s="2"/>
      <c r="FYM307" s="2"/>
      <c r="FYN307" s="2"/>
      <c r="FYO307" s="2"/>
      <c r="FYP307" s="2"/>
      <c r="FYQ307" s="2"/>
      <c r="FYR307" s="2"/>
      <c r="FYS307" s="2"/>
      <c r="FYT307" s="2"/>
      <c r="FYU307" s="2"/>
      <c r="FYV307" s="2"/>
      <c r="FYW307" s="2"/>
      <c r="FYX307" s="2"/>
      <c r="FYY307" s="2"/>
      <c r="FYZ307" s="2"/>
      <c r="FZA307" s="2"/>
      <c r="FZB307" s="2"/>
      <c r="FZC307" s="2"/>
      <c r="FZD307" s="2"/>
      <c r="FZE307" s="2"/>
      <c r="FZF307" s="2"/>
      <c r="FZG307" s="2"/>
      <c r="FZH307" s="2"/>
      <c r="FZI307" s="2"/>
      <c r="FZJ307" s="2"/>
      <c r="FZK307" s="2"/>
      <c r="FZL307" s="2"/>
      <c r="FZM307" s="2"/>
      <c r="FZN307" s="2"/>
      <c r="FZO307" s="2"/>
      <c r="FZP307" s="2"/>
      <c r="FZQ307" s="2"/>
      <c r="FZR307" s="2"/>
      <c r="FZS307" s="2"/>
      <c r="FZT307" s="2"/>
      <c r="FZU307" s="2"/>
      <c r="FZV307" s="2"/>
      <c r="FZW307" s="2"/>
      <c r="FZX307" s="2"/>
      <c r="FZY307" s="2"/>
      <c r="FZZ307" s="2"/>
      <c r="GAA307" s="2"/>
      <c r="GAB307" s="2"/>
      <c r="GAC307" s="2"/>
      <c r="GAD307" s="2"/>
      <c r="GAE307" s="2"/>
      <c r="GAF307" s="2"/>
      <c r="GAG307" s="2"/>
      <c r="GAH307" s="2"/>
      <c r="GAI307" s="2"/>
      <c r="GAJ307" s="2"/>
      <c r="GAK307" s="2"/>
      <c r="GAL307" s="2"/>
      <c r="GAM307" s="2"/>
      <c r="GAN307" s="2"/>
      <c r="GAO307" s="2"/>
      <c r="GAP307" s="2"/>
      <c r="GAQ307" s="2"/>
      <c r="GAR307" s="2"/>
      <c r="GAS307" s="2"/>
      <c r="GAT307" s="2"/>
      <c r="GAU307" s="2"/>
      <c r="GAV307" s="2"/>
      <c r="GAW307" s="2"/>
      <c r="GAX307" s="2"/>
      <c r="GAY307" s="2"/>
      <c r="GAZ307" s="2"/>
      <c r="GBA307" s="2"/>
      <c r="GBB307" s="2"/>
      <c r="GBC307" s="2"/>
      <c r="GBD307" s="2"/>
      <c r="GBE307" s="2"/>
      <c r="GBF307" s="2"/>
      <c r="GBG307" s="2"/>
      <c r="GBH307" s="2"/>
      <c r="GBI307" s="2"/>
      <c r="GBJ307" s="2"/>
      <c r="GBK307" s="2"/>
      <c r="GBL307" s="2"/>
      <c r="GBM307" s="2"/>
      <c r="GBN307" s="2"/>
      <c r="GBO307" s="2"/>
      <c r="GBP307" s="2"/>
      <c r="GBQ307" s="2"/>
      <c r="GBR307" s="2"/>
      <c r="GBS307" s="2"/>
      <c r="GBT307" s="2"/>
      <c r="GBU307" s="2"/>
      <c r="GBV307" s="2"/>
      <c r="GBW307" s="2"/>
      <c r="GBX307" s="2"/>
      <c r="GBY307" s="2"/>
      <c r="GBZ307" s="2"/>
      <c r="GCA307" s="2"/>
      <c r="GCB307" s="2"/>
      <c r="GCC307" s="2"/>
      <c r="GCD307" s="2"/>
      <c r="GCE307" s="2"/>
      <c r="GCF307" s="2"/>
      <c r="GCG307" s="2"/>
      <c r="GCH307" s="2"/>
      <c r="GCI307" s="2"/>
      <c r="GCJ307" s="2"/>
      <c r="GCK307" s="2"/>
      <c r="GCL307" s="2"/>
      <c r="GCM307" s="2"/>
      <c r="GCN307" s="2"/>
      <c r="GCO307" s="2"/>
      <c r="GCP307" s="2"/>
      <c r="GCQ307" s="2"/>
      <c r="GCR307" s="2"/>
      <c r="GCS307" s="2"/>
      <c r="GCT307" s="2"/>
      <c r="GCU307" s="2"/>
      <c r="GCV307" s="2"/>
      <c r="GCW307" s="2"/>
      <c r="GCX307" s="2"/>
      <c r="GCY307" s="2"/>
      <c r="GCZ307" s="2"/>
      <c r="GDA307" s="2"/>
      <c r="GDB307" s="2"/>
      <c r="GDC307" s="2"/>
      <c r="GDD307" s="2"/>
      <c r="GDE307" s="2"/>
      <c r="GDF307" s="2"/>
      <c r="GDG307" s="2"/>
      <c r="GDH307" s="2"/>
      <c r="GDI307" s="2"/>
      <c r="GDJ307" s="2"/>
      <c r="GDK307" s="2"/>
      <c r="GDL307" s="2"/>
      <c r="GDM307" s="2"/>
      <c r="GDN307" s="2"/>
      <c r="GDO307" s="2"/>
      <c r="GDP307" s="2"/>
      <c r="GDQ307" s="2"/>
      <c r="GDR307" s="2"/>
      <c r="GDS307" s="2"/>
      <c r="GDT307" s="2"/>
      <c r="GDU307" s="2"/>
      <c r="GDV307" s="2"/>
      <c r="GDW307" s="2"/>
      <c r="GDX307" s="2"/>
      <c r="GDY307" s="2"/>
      <c r="GDZ307" s="2"/>
      <c r="GEA307" s="2"/>
      <c r="GEB307" s="2"/>
      <c r="GEC307" s="2"/>
      <c r="GED307" s="2"/>
      <c r="GEE307" s="2"/>
      <c r="GEF307" s="2"/>
      <c r="GEG307" s="2"/>
      <c r="GEH307" s="2"/>
      <c r="GEI307" s="2"/>
      <c r="GEJ307" s="2"/>
      <c r="GEK307" s="2"/>
      <c r="GEL307" s="2"/>
      <c r="GEM307" s="2"/>
      <c r="GEN307" s="2"/>
      <c r="GEO307" s="2"/>
      <c r="GEP307" s="2"/>
      <c r="GEQ307" s="2"/>
      <c r="GER307" s="2"/>
      <c r="GES307" s="2"/>
      <c r="GET307" s="2"/>
      <c r="GEU307" s="2"/>
      <c r="GEV307" s="2"/>
      <c r="GEW307" s="2"/>
      <c r="GEX307" s="2"/>
      <c r="GEY307" s="2"/>
      <c r="GEZ307" s="2"/>
      <c r="GFA307" s="2"/>
      <c r="GFB307" s="2"/>
      <c r="GFC307" s="2"/>
      <c r="GFD307" s="2"/>
      <c r="GFE307" s="2"/>
      <c r="GFF307" s="2"/>
      <c r="GFG307" s="2"/>
      <c r="GFH307" s="2"/>
      <c r="GFI307" s="2"/>
      <c r="GFJ307" s="2"/>
      <c r="GFK307" s="2"/>
      <c r="GFL307" s="2"/>
      <c r="GFM307" s="2"/>
      <c r="GFN307" s="2"/>
      <c r="GFO307" s="2"/>
      <c r="GFP307" s="2"/>
      <c r="GFQ307" s="2"/>
      <c r="GFR307" s="2"/>
      <c r="GFS307" s="2"/>
      <c r="GFT307" s="2"/>
      <c r="GFU307" s="2"/>
      <c r="GFV307" s="2"/>
      <c r="GFW307" s="2"/>
      <c r="GFX307" s="2"/>
      <c r="GFY307" s="2"/>
      <c r="GFZ307" s="2"/>
      <c r="GGA307" s="2"/>
      <c r="GGB307" s="2"/>
      <c r="GGC307" s="2"/>
      <c r="GGD307" s="2"/>
      <c r="GGE307" s="2"/>
      <c r="GGF307" s="2"/>
      <c r="GGG307" s="2"/>
      <c r="GGH307" s="2"/>
      <c r="GGI307" s="2"/>
      <c r="GGJ307" s="2"/>
      <c r="GGK307" s="2"/>
      <c r="GGL307" s="2"/>
      <c r="GGM307" s="2"/>
      <c r="GGN307" s="2"/>
      <c r="GGO307" s="2"/>
      <c r="GGP307" s="2"/>
      <c r="GGQ307" s="2"/>
      <c r="GGR307" s="2"/>
      <c r="GGS307" s="2"/>
      <c r="GGT307" s="2"/>
      <c r="GGU307" s="2"/>
      <c r="GGV307" s="2"/>
      <c r="GGW307" s="2"/>
      <c r="GGX307" s="2"/>
      <c r="GGY307" s="2"/>
      <c r="GGZ307" s="2"/>
      <c r="GHA307" s="2"/>
      <c r="GHB307" s="2"/>
      <c r="GHC307" s="2"/>
      <c r="GHD307" s="2"/>
      <c r="GHE307" s="2"/>
      <c r="GHF307" s="2"/>
      <c r="GHG307" s="2"/>
      <c r="GHH307" s="2"/>
      <c r="GHI307" s="2"/>
      <c r="GHJ307" s="2"/>
      <c r="GHK307" s="2"/>
      <c r="GHL307" s="2"/>
      <c r="GHM307" s="2"/>
      <c r="GHN307" s="2"/>
      <c r="GHO307" s="2"/>
      <c r="GHP307" s="2"/>
      <c r="GHQ307" s="2"/>
      <c r="GHR307" s="2"/>
      <c r="GHS307" s="2"/>
      <c r="GHT307" s="2"/>
      <c r="GHU307" s="2"/>
      <c r="GHV307" s="2"/>
      <c r="GHW307" s="2"/>
      <c r="GHX307" s="2"/>
      <c r="GHY307" s="2"/>
      <c r="GHZ307" s="2"/>
      <c r="GIA307" s="2"/>
      <c r="GIB307" s="2"/>
      <c r="GIC307" s="2"/>
      <c r="GID307" s="2"/>
      <c r="GIE307" s="2"/>
      <c r="GIF307" s="2"/>
      <c r="GIG307" s="2"/>
      <c r="GIH307" s="2"/>
      <c r="GII307" s="2"/>
      <c r="GIJ307" s="2"/>
      <c r="GIK307" s="2"/>
      <c r="GIL307" s="2"/>
      <c r="GIM307" s="2"/>
      <c r="GIN307" s="2"/>
      <c r="GIO307" s="2"/>
      <c r="GIP307" s="2"/>
      <c r="GIQ307" s="2"/>
      <c r="GIR307" s="2"/>
      <c r="GIS307" s="2"/>
      <c r="GIT307" s="2"/>
      <c r="GIU307" s="2"/>
      <c r="GIV307" s="2"/>
      <c r="GIW307" s="2"/>
      <c r="GIX307" s="2"/>
      <c r="GIY307" s="2"/>
      <c r="GIZ307" s="2"/>
      <c r="GJA307" s="2"/>
      <c r="GJB307" s="2"/>
      <c r="GJC307" s="2"/>
      <c r="GJD307" s="2"/>
      <c r="GJE307" s="2"/>
      <c r="GJF307" s="2"/>
      <c r="GJG307" s="2"/>
      <c r="GJH307" s="2"/>
      <c r="GJI307" s="2"/>
      <c r="GJJ307" s="2"/>
      <c r="GJK307" s="2"/>
      <c r="GJL307" s="2"/>
      <c r="GJM307" s="2"/>
      <c r="GJN307" s="2"/>
      <c r="GJO307" s="2"/>
      <c r="GJP307" s="2"/>
      <c r="GJQ307" s="2"/>
      <c r="GJR307" s="2"/>
      <c r="GJS307" s="2"/>
      <c r="GJT307" s="2"/>
      <c r="GJU307" s="2"/>
      <c r="GJV307" s="2"/>
      <c r="GJW307" s="2"/>
      <c r="GJX307" s="2"/>
      <c r="GJY307" s="2"/>
      <c r="GJZ307" s="2"/>
      <c r="GKA307" s="2"/>
      <c r="GKB307" s="2"/>
      <c r="GKC307" s="2"/>
      <c r="GKD307" s="2"/>
      <c r="GKE307" s="2"/>
      <c r="GKF307" s="2"/>
      <c r="GKG307" s="2"/>
      <c r="GKH307" s="2"/>
      <c r="GKI307" s="2"/>
      <c r="GKJ307" s="2"/>
      <c r="GKK307" s="2"/>
      <c r="GKL307" s="2"/>
      <c r="GKM307" s="2"/>
      <c r="GKN307" s="2"/>
      <c r="GKO307" s="2"/>
      <c r="GKP307" s="2"/>
      <c r="GKQ307" s="2"/>
      <c r="GKR307" s="2"/>
      <c r="GKS307" s="2"/>
      <c r="GKT307" s="2"/>
      <c r="GKU307" s="2"/>
      <c r="GKV307" s="2"/>
      <c r="GKW307" s="2"/>
      <c r="GKX307" s="2"/>
      <c r="GKY307" s="2"/>
      <c r="GKZ307" s="2"/>
      <c r="GLA307" s="2"/>
      <c r="GLB307" s="2"/>
      <c r="GLC307" s="2"/>
      <c r="GLD307" s="2"/>
      <c r="GLE307" s="2"/>
      <c r="GLF307" s="2"/>
      <c r="GLG307" s="2"/>
      <c r="GLH307" s="2"/>
      <c r="GLI307" s="2"/>
      <c r="GLJ307" s="2"/>
      <c r="GLK307" s="2"/>
      <c r="GLL307" s="2"/>
      <c r="GLM307" s="2"/>
      <c r="GLN307" s="2"/>
      <c r="GLO307" s="2"/>
      <c r="GLP307" s="2"/>
      <c r="GLQ307" s="2"/>
      <c r="GLR307" s="2"/>
      <c r="GLS307" s="2"/>
      <c r="GLT307" s="2"/>
      <c r="GLU307" s="2"/>
      <c r="GLV307" s="2"/>
      <c r="GLW307" s="2"/>
      <c r="GLX307" s="2"/>
      <c r="GLY307" s="2"/>
      <c r="GLZ307" s="2"/>
      <c r="GMA307" s="2"/>
      <c r="GMB307" s="2"/>
      <c r="GMC307" s="2"/>
      <c r="GMD307" s="2"/>
      <c r="GME307" s="2"/>
      <c r="GMF307" s="2"/>
      <c r="GMG307" s="2"/>
      <c r="GMH307" s="2"/>
      <c r="GMI307" s="2"/>
      <c r="GMJ307" s="2"/>
      <c r="GMK307" s="2"/>
      <c r="GML307" s="2"/>
      <c r="GMM307" s="2"/>
      <c r="GMN307" s="2"/>
      <c r="GMO307" s="2"/>
      <c r="GMP307" s="2"/>
      <c r="GMQ307" s="2"/>
      <c r="GMR307" s="2"/>
      <c r="GMS307" s="2"/>
      <c r="GMT307" s="2"/>
      <c r="GMU307" s="2"/>
      <c r="GMV307" s="2"/>
      <c r="GMW307" s="2"/>
      <c r="GMX307" s="2"/>
      <c r="GMY307" s="2"/>
      <c r="GMZ307" s="2"/>
      <c r="GNA307" s="2"/>
      <c r="GNB307" s="2"/>
      <c r="GNC307" s="2"/>
      <c r="GND307" s="2"/>
      <c r="GNE307" s="2"/>
      <c r="GNF307" s="2"/>
      <c r="GNG307" s="2"/>
      <c r="GNH307" s="2"/>
      <c r="GNI307" s="2"/>
      <c r="GNJ307" s="2"/>
      <c r="GNK307" s="2"/>
      <c r="GNL307" s="2"/>
      <c r="GNM307" s="2"/>
      <c r="GNN307" s="2"/>
      <c r="GNO307" s="2"/>
      <c r="GNP307" s="2"/>
      <c r="GNQ307" s="2"/>
      <c r="GNR307" s="2"/>
      <c r="GNS307" s="2"/>
      <c r="GNT307" s="2"/>
      <c r="GNU307" s="2"/>
      <c r="GNV307" s="2"/>
      <c r="GNW307" s="2"/>
      <c r="GNX307" s="2"/>
      <c r="GNY307" s="2"/>
      <c r="GNZ307" s="2"/>
      <c r="GOA307" s="2"/>
      <c r="GOB307" s="2"/>
      <c r="GOC307" s="2"/>
      <c r="GOD307" s="2"/>
      <c r="GOE307" s="2"/>
      <c r="GOF307" s="2"/>
      <c r="GOG307" s="2"/>
      <c r="GOH307" s="2"/>
      <c r="GOI307" s="2"/>
      <c r="GOJ307" s="2"/>
      <c r="GOK307" s="2"/>
      <c r="GOL307" s="2"/>
      <c r="GOM307" s="2"/>
      <c r="GON307" s="2"/>
      <c r="GOO307" s="2"/>
      <c r="GOP307" s="2"/>
      <c r="GOQ307" s="2"/>
      <c r="GOR307" s="2"/>
      <c r="GOS307" s="2"/>
      <c r="GOT307" s="2"/>
      <c r="GOU307" s="2"/>
      <c r="GOV307" s="2"/>
      <c r="GOW307" s="2"/>
      <c r="GOX307" s="2"/>
      <c r="GOY307" s="2"/>
      <c r="GOZ307" s="2"/>
      <c r="GPA307" s="2"/>
      <c r="GPB307" s="2"/>
      <c r="GPC307" s="2"/>
      <c r="GPD307" s="2"/>
      <c r="GPE307" s="2"/>
      <c r="GPF307" s="2"/>
      <c r="GPG307" s="2"/>
      <c r="GPH307" s="2"/>
      <c r="GPI307" s="2"/>
      <c r="GPJ307" s="2"/>
      <c r="GPK307" s="2"/>
      <c r="GPL307" s="2"/>
      <c r="GPM307" s="2"/>
      <c r="GPN307" s="2"/>
      <c r="GPO307" s="2"/>
      <c r="GPP307" s="2"/>
      <c r="GPQ307" s="2"/>
      <c r="GPR307" s="2"/>
      <c r="GPS307" s="2"/>
      <c r="GPT307" s="2"/>
      <c r="GPU307" s="2"/>
      <c r="GPV307" s="2"/>
      <c r="GPW307" s="2"/>
      <c r="GPX307" s="2"/>
      <c r="GPY307" s="2"/>
      <c r="GPZ307" s="2"/>
      <c r="GQA307" s="2"/>
      <c r="GQB307" s="2"/>
      <c r="GQC307" s="2"/>
      <c r="GQD307" s="2"/>
      <c r="GQE307" s="2"/>
      <c r="GQF307" s="2"/>
      <c r="GQG307" s="2"/>
      <c r="GQH307" s="2"/>
      <c r="GQI307" s="2"/>
      <c r="GQJ307" s="2"/>
      <c r="GQK307" s="2"/>
      <c r="GQL307" s="2"/>
      <c r="GQM307" s="2"/>
      <c r="GQN307" s="2"/>
      <c r="GQO307" s="2"/>
      <c r="GQP307" s="2"/>
      <c r="GQQ307" s="2"/>
      <c r="GQR307" s="2"/>
      <c r="GQS307" s="2"/>
      <c r="GQT307" s="2"/>
      <c r="GQU307" s="2"/>
      <c r="GQV307" s="2"/>
      <c r="GQW307" s="2"/>
      <c r="GQX307" s="2"/>
      <c r="GQY307" s="2"/>
      <c r="GQZ307" s="2"/>
      <c r="GRA307" s="2"/>
      <c r="GRB307" s="2"/>
      <c r="GRC307" s="2"/>
      <c r="GRD307" s="2"/>
      <c r="GRE307" s="2"/>
      <c r="GRF307" s="2"/>
      <c r="GRG307" s="2"/>
      <c r="GRH307" s="2"/>
      <c r="GRI307" s="2"/>
      <c r="GRJ307" s="2"/>
      <c r="GRK307" s="2"/>
      <c r="GRL307" s="2"/>
      <c r="GRM307" s="2"/>
      <c r="GRN307" s="2"/>
      <c r="GRO307" s="2"/>
      <c r="GRP307" s="2"/>
      <c r="GRQ307" s="2"/>
      <c r="GRR307" s="2"/>
      <c r="GRS307" s="2"/>
      <c r="GRT307" s="2"/>
      <c r="GRU307" s="2"/>
      <c r="GRV307" s="2"/>
      <c r="GRW307" s="2"/>
      <c r="GRX307" s="2"/>
      <c r="GRY307" s="2"/>
      <c r="GRZ307" s="2"/>
      <c r="GSA307" s="2"/>
      <c r="GSB307" s="2"/>
      <c r="GSC307" s="2"/>
      <c r="GSD307" s="2"/>
      <c r="GSE307" s="2"/>
      <c r="GSF307" s="2"/>
      <c r="GSG307" s="2"/>
      <c r="GSH307" s="2"/>
      <c r="GSI307" s="2"/>
      <c r="GSJ307" s="2"/>
      <c r="GSK307" s="2"/>
      <c r="GSL307" s="2"/>
      <c r="GSM307" s="2"/>
      <c r="GSN307" s="2"/>
      <c r="GSO307" s="2"/>
      <c r="GSP307" s="2"/>
      <c r="GSQ307" s="2"/>
      <c r="GSR307" s="2"/>
      <c r="GSS307" s="2"/>
      <c r="GST307" s="2"/>
      <c r="GSU307" s="2"/>
      <c r="GSV307" s="2"/>
      <c r="GSW307" s="2"/>
      <c r="GSX307" s="2"/>
      <c r="GSY307" s="2"/>
      <c r="GSZ307" s="2"/>
      <c r="GTA307" s="2"/>
      <c r="GTB307" s="2"/>
      <c r="GTC307" s="2"/>
      <c r="GTD307" s="2"/>
      <c r="GTE307" s="2"/>
      <c r="GTF307" s="2"/>
      <c r="GTG307" s="2"/>
      <c r="GTH307" s="2"/>
      <c r="GTI307" s="2"/>
      <c r="GTJ307" s="2"/>
      <c r="GTK307" s="2"/>
      <c r="GTL307" s="2"/>
      <c r="GTM307" s="2"/>
      <c r="GTN307" s="2"/>
      <c r="GTO307" s="2"/>
      <c r="GTP307" s="2"/>
      <c r="GTQ307" s="2"/>
      <c r="GTR307" s="2"/>
      <c r="GTS307" s="2"/>
      <c r="GTT307" s="2"/>
      <c r="GTU307" s="2"/>
      <c r="GTV307" s="2"/>
      <c r="GTW307" s="2"/>
      <c r="GTX307" s="2"/>
      <c r="GTY307" s="2"/>
      <c r="GTZ307" s="2"/>
      <c r="GUA307" s="2"/>
      <c r="GUB307" s="2"/>
      <c r="GUC307" s="2"/>
      <c r="GUD307" s="2"/>
      <c r="GUE307" s="2"/>
      <c r="GUF307" s="2"/>
      <c r="GUG307" s="2"/>
      <c r="GUH307" s="2"/>
      <c r="GUI307" s="2"/>
      <c r="GUJ307" s="2"/>
      <c r="GUK307" s="2"/>
      <c r="GUL307" s="2"/>
      <c r="GUM307" s="2"/>
      <c r="GUN307" s="2"/>
      <c r="GUO307" s="2"/>
      <c r="GUP307" s="2"/>
      <c r="GUQ307" s="2"/>
      <c r="GUR307" s="2"/>
      <c r="GUS307" s="2"/>
      <c r="GUT307" s="2"/>
      <c r="GUU307" s="2"/>
      <c r="GUV307" s="2"/>
      <c r="GUW307" s="2"/>
      <c r="GUX307" s="2"/>
      <c r="GUY307" s="2"/>
      <c r="GUZ307" s="2"/>
      <c r="GVA307" s="2"/>
      <c r="GVB307" s="2"/>
      <c r="GVC307" s="2"/>
      <c r="GVD307" s="2"/>
      <c r="GVE307" s="2"/>
      <c r="GVF307" s="2"/>
      <c r="GVG307" s="2"/>
      <c r="GVH307" s="2"/>
      <c r="GVI307" s="2"/>
      <c r="GVJ307" s="2"/>
      <c r="GVK307" s="2"/>
      <c r="GVL307" s="2"/>
      <c r="GVM307" s="2"/>
      <c r="GVN307" s="2"/>
      <c r="GVO307" s="2"/>
      <c r="GVP307" s="2"/>
      <c r="GVQ307" s="2"/>
      <c r="GVR307" s="2"/>
      <c r="GVS307" s="2"/>
      <c r="GVT307" s="2"/>
      <c r="GVU307" s="2"/>
      <c r="GVV307" s="2"/>
      <c r="GVW307" s="2"/>
      <c r="GVX307" s="2"/>
      <c r="GVY307" s="2"/>
      <c r="GVZ307" s="2"/>
      <c r="GWA307" s="2"/>
      <c r="GWB307" s="2"/>
      <c r="GWC307" s="2"/>
      <c r="GWD307" s="2"/>
      <c r="GWE307" s="2"/>
      <c r="GWF307" s="2"/>
      <c r="GWG307" s="2"/>
      <c r="GWH307" s="2"/>
      <c r="GWI307" s="2"/>
      <c r="GWJ307" s="2"/>
      <c r="GWK307" s="2"/>
      <c r="GWL307" s="2"/>
      <c r="GWM307" s="2"/>
      <c r="GWN307" s="2"/>
      <c r="GWO307" s="2"/>
      <c r="GWP307" s="2"/>
      <c r="GWQ307" s="2"/>
      <c r="GWR307" s="2"/>
      <c r="GWS307" s="2"/>
      <c r="GWT307" s="2"/>
      <c r="GWU307" s="2"/>
      <c r="GWV307" s="2"/>
      <c r="GWW307" s="2"/>
      <c r="GWX307" s="2"/>
      <c r="GWY307" s="2"/>
      <c r="GWZ307" s="2"/>
      <c r="GXA307" s="2"/>
      <c r="GXB307" s="2"/>
      <c r="GXC307" s="2"/>
      <c r="GXD307" s="2"/>
      <c r="GXE307" s="2"/>
      <c r="GXF307" s="2"/>
      <c r="GXG307" s="2"/>
      <c r="GXH307" s="2"/>
      <c r="GXI307" s="2"/>
      <c r="GXJ307" s="2"/>
      <c r="GXK307" s="2"/>
      <c r="GXL307" s="2"/>
      <c r="GXM307" s="2"/>
      <c r="GXN307" s="2"/>
      <c r="GXO307" s="2"/>
      <c r="GXP307" s="2"/>
      <c r="GXQ307" s="2"/>
      <c r="GXR307" s="2"/>
      <c r="GXS307" s="2"/>
      <c r="GXT307" s="2"/>
      <c r="GXU307" s="2"/>
      <c r="GXV307" s="2"/>
      <c r="GXW307" s="2"/>
      <c r="GXX307" s="2"/>
      <c r="GXY307" s="2"/>
      <c r="GXZ307" s="2"/>
      <c r="GYA307" s="2"/>
      <c r="GYB307" s="2"/>
      <c r="GYC307" s="2"/>
      <c r="GYD307" s="2"/>
      <c r="GYE307" s="2"/>
      <c r="GYF307" s="2"/>
      <c r="GYG307" s="2"/>
      <c r="GYH307" s="2"/>
      <c r="GYI307" s="2"/>
      <c r="GYJ307" s="2"/>
      <c r="GYK307" s="2"/>
      <c r="GYL307" s="2"/>
      <c r="GYM307" s="2"/>
      <c r="GYN307" s="2"/>
      <c r="GYO307" s="2"/>
      <c r="GYP307" s="2"/>
      <c r="GYQ307" s="2"/>
      <c r="GYR307" s="2"/>
      <c r="GYS307" s="2"/>
      <c r="GYT307" s="2"/>
      <c r="GYU307" s="2"/>
      <c r="GYV307" s="2"/>
      <c r="GYW307" s="2"/>
      <c r="GYX307" s="2"/>
      <c r="GYY307" s="2"/>
      <c r="GYZ307" s="2"/>
      <c r="GZA307" s="2"/>
      <c r="GZB307" s="2"/>
      <c r="GZC307" s="2"/>
      <c r="GZD307" s="2"/>
      <c r="GZE307" s="2"/>
      <c r="GZF307" s="2"/>
      <c r="GZG307" s="2"/>
      <c r="GZH307" s="2"/>
      <c r="GZI307" s="2"/>
      <c r="GZJ307" s="2"/>
      <c r="GZK307" s="2"/>
      <c r="GZL307" s="2"/>
      <c r="GZM307" s="2"/>
      <c r="GZN307" s="2"/>
      <c r="GZO307" s="2"/>
      <c r="GZP307" s="2"/>
      <c r="GZQ307" s="2"/>
      <c r="GZR307" s="2"/>
      <c r="GZS307" s="2"/>
      <c r="GZT307" s="2"/>
      <c r="GZU307" s="2"/>
      <c r="GZV307" s="2"/>
      <c r="GZW307" s="2"/>
      <c r="GZX307" s="2"/>
      <c r="GZY307" s="2"/>
      <c r="GZZ307" s="2"/>
      <c r="HAA307" s="2"/>
      <c r="HAB307" s="2"/>
      <c r="HAC307" s="2"/>
      <c r="HAD307" s="2"/>
      <c r="HAE307" s="2"/>
      <c r="HAF307" s="2"/>
      <c r="HAG307" s="2"/>
      <c r="HAH307" s="2"/>
      <c r="HAI307" s="2"/>
      <c r="HAJ307" s="2"/>
      <c r="HAK307" s="2"/>
      <c r="HAL307" s="2"/>
      <c r="HAM307" s="2"/>
      <c r="HAN307" s="2"/>
      <c r="HAO307" s="2"/>
      <c r="HAP307" s="2"/>
      <c r="HAQ307" s="2"/>
      <c r="HAR307" s="2"/>
      <c r="HAS307" s="2"/>
      <c r="HAT307" s="2"/>
      <c r="HAU307" s="2"/>
      <c r="HAV307" s="2"/>
      <c r="HAW307" s="2"/>
      <c r="HAX307" s="2"/>
      <c r="HAY307" s="2"/>
      <c r="HAZ307" s="2"/>
      <c r="HBA307" s="2"/>
      <c r="HBB307" s="2"/>
      <c r="HBC307" s="2"/>
      <c r="HBD307" s="2"/>
      <c r="HBE307" s="2"/>
      <c r="HBF307" s="2"/>
      <c r="HBG307" s="2"/>
      <c r="HBH307" s="2"/>
      <c r="HBI307" s="2"/>
      <c r="HBJ307" s="2"/>
      <c r="HBK307" s="2"/>
      <c r="HBL307" s="2"/>
      <c r="HBM307" s="2"/>
      <c r="HBN307" s="2"/>
      <c r="HBO307" s="2"/>
      <c r="HBP307" s="2"/>
      <c r="HBQ307" s="2"/>
      <c r="HBR307" s="2"/>
      <c r="HBS307" s="2"/>
      <c r="HBT307" s="2"/>
      <c r="HBU307" s="2"/>
      <c r="HBV307" s="2"/>
      <c r="HBW307" s="2"/>
      <c r="HBX307" s="2"/>
      <c r="HBY307" s="2"/>
      <c r="HBZ307" s="2"/>
      <c r="HCA307" s="2"/>
      <c r="HCB307" s="2"/>
      <c r="HCC307" s="2"/>
      <c r="HCD307" s="2"/>
      <c r="HCE307" s="2"/>
      <c r="HCF307" s="2"/>
      <c r="HCG307" s="2"/>
      <c r="HCH307" s="2"/>
      <c r="HCI307" s="2"/>
      <c r="HCJ307" s="2"/>
      <c r="HCK307" s="2"/>
      <c r="HCL307" s="2"/>
      <c r="HCM307" s="2"/>
      <c r="HCN307" s="2"/>
      <c r="HCO307" s="2"/>
      <c r="HCP307" s="2"/>
      <c r="HCQ307" s="2"/>
      <c r="HCR307" s="2"/>
      <c r="HCS307" s="2"/>
      <c r="HCT307" s="2"/>
      <c r="HCU307" s="2"/>
      <c r="HCV307" s="2"/>
      <c r="HCW307" s="2"/>
      <c r="HCX307" s="2"/>
      <c r="HCY307" s="2"/>
      <c r="HCZ307" s="2"/>
      <c r="HDA307" s="2"/>
      <c r="HDB307" s="2"/>
      <c r="HDC307" s="2"/>
      <c r="HDD307" s="2"/>
      <c r="HDE307" s="2"/>
      <c r="HDF307" s="2"/>
      <c r="HDG307" s="2"/>
      <c r="HDH307" s="2"/>
      <c r="HDI307" s="2"/>
      <c r="HDJ307" s="2"/>
      <c r="HDK307" s="2"/>
      <c r="HDL307" s="2"/>
      <c r="HDM307" s="2"/>
      <c r="HDN307" s="2"/>
      <c r="HDO307" s="2"/>
      <c r="HDP307" s="2"/>
      <c r="HDQ307" s="2"/>
      <c r="HDR307" s="2"/>
      <c r="HDS307" s="2"/>
      <c r="HDT307" s="2"/>
      <c r="HDU307" s="2"/>
      <c r="HDV307" s="2"/>
      <c r="HDW307" s="2"/>
      <c r="HDX307" s="2"/>
      <c r="HDY307" s="2"/>
      <c r="HDZ307" s="2"/>
      <c r="HEA307" s="2"/>
      <c r="HEB307" s="2"/>
      <c r="HEC307" s="2"/>
      <c r="HED307" s="2"/>
      <c r="HEE307" s="2"/>
      <c r="HEF307" s="2"/>
      <c r="HEG307" s="2"/>
      <c r="HEH307" s="2"/>
      <c r="HEI307" s="2"/>
      <c r="HEJ307" s="2"/>
      <c r="HEK307" s="2"/>
      <c r="HEL307" s="2"/>
      <c r="HEM307" s="2"/>
      <c r="HEN307" s="2"/>
      <c r="HEO307" s="2"/>
      <c r="HEP307" s="2"/>
      <c r="HEQ307" s="2"/>
      <c r="HER307" s="2"/>
      <c r="HES307" s="2"/>
      <c r="HET307" s="2"/>
      <c r="HEU307" s="2"/>
      <c r="HEV307" s="2"/>
      <c r="HEW307" s="2"/>
      <c r="HEX307" s="2"/>
      <c r="HEY307" s="2"/>
      <c r="HEZ307" s="2"/>
      <c r="HFA307" s="2"/>
      <c r="HFB307" s="2"/>
      <c r="HFC307" s="2"/>
      <c r="HFD307" s="2"/>
      <c r="HFE307" s="2"/>
      <c r="HFF307" s="2"/>
      <c r="HFG307" s="2"/>
      <c r="HFH307" s="2"/>
      <c r="HFI307" s="2"/>
      <c r="HFJ307" s="2"/>
      <c r="HFK307" s="2"/>
      <c r="HFL307" s="2"/>
      <c r="HFM307" s="2"/>
      <c r="HFN307" s="2"/>
      <c r="HFO307" s="2"/>
      <c r="HFP307" s="2"/>
      <c r="HFQ307" s="2"/>
      <c r="HFR307" s="2"/>
      <c r="HFS307" s="2"/>
      <c r="HFT307" s="2"/>
      <c r="HFU307" s="2"/>
      <c r="HFV307" s="2"/>
      <c r="HFW307" s="2"/>
      <c r="HFX307" s="2"/>
      <c r="HFY307" s="2"/>
      <c r="HFZ307" s="2"/>
      <c r="HGA307" s="2"/>
      <c r="HGB307" s="2"/>
      <c r="HGC307" s="2"/>
      <c r="HGD307" s="2"/>
      <c r="HGE307" s="2"/>
      <c r="HGF307" s="2"/>
      <c r="HGG307" s="2"/>
      <c r="HGH307" s="2"/>
      <c r="HGI307" s="2"/>
      <c r="HGJ307" s="2"/>
      <c r="HGK307" s="2"/>
      <c r="HGL307" s="2"/>
      <c r="HGM307" s="2"/>
      <c r="HGN307" s="2"/>
      <c r="HGO307" s="2"/>
      <c r="HGP307" s="2"/>
      <c r="HGQ307" s="2"/>
      <c r="HGR307" s="2"/>
      <c r="HGS307" s="2"/>
      <c r="HGT307" s="2"/>
      <c r="HGU307" s="2"/>
      <c r="HGV307" s="2"/>
      <c r="HGW307" s="2"/>
      <c r="HGX307" s="2"/>
      <c r="HGY307" s="2"/>
      <c r="HGZ307" s="2"/>
      <c r="HHA307" s="2"/>
      <c r="HHB307" s="2"/>
      <c r="HHC307" s="2"/>
      <c r="HHD307" s="2"/>
      <c r="HHE307" s="2"/>
      <c r="HHF307" s="2"/>
      <c r="HHG307" s="2"/>
      <c r="HHH307" s="2"/>
      <c r="HHI307" s="2"/>
      <c r="HHJ307" s="2"/>
      <c r="HHK307" s="2"/>
      <c r="HHL307" s="2"/>
      <c r="HHM307" s="2"/>
      <c r="HHN307" s="2"/>
      <c r="HHO307" s="2"/>
      <c r="HHP307" s="2"/>
      <c r="HHQ307" s="2"/>
      <c r="HHR307" s="2"/>
      <c r="HHS307" s="2"/>
      <c r="HHT307" s="2"/>
      <c r="HHU307" s="2"/>
      <c r="HHV307" s="2"/>
      <c r="HHW307" s="2"/>
      <c r="HHX307" s="2"/>
      <c r="HHY307" s="2"/>
      <c r="HHZ307" s="2"/>
      <c r="HIA307" s="2"/>
      <c r="HIB307" s="2"/>
      <c r="HIC307" s="2"/>
      <c r="HID307" s="2"/>
      <c r="HIE307" s="2"/>
      <c r="HIF307" s="2"/>
      <c r="HIG307" s="2"/>
      <c r="HIH307" s="2"/>
      <c r="HII307" s="2"/>
      <c r="HIJ307" s="2"/>
      <c r="HIK307" s="2"/>
      <c r="HIL307" s="2"/>
      <c r="HIM307" s="2"/>
      <c r="HIN307" s="2"/>
      <c r="HIO307" s="2"/>
      <c r="HIP307" s="2"/>
      <c r="HIQ307" s="2"/>
      <c r="HIR307" s="2"/>
      <c r="HIS307" s="2"/>
      <c r="HIT307" s="2"/>
      <c r="HIU307" s="2"/>
      <c r="HIV307" s="2"/>
      <c r="HIW307" s="2"/>
      <c r="HIX307" s="2"/>
      <c r="HIY307" s="2"/>
      <c r="HIZ307" s="2"/>
      <c r="HJA307" s="2"/>
      <c r="HJB307" s="2"/>
      <c r="HJC307" s="2"/>
      <c r="HJD307" s="2"/>
      <c r="HJE307" s="2"/>
      <c r="HJF307" s="2"/>
      <c r="HJG307" s="2"/>
      <c r="HJH307" s="2"/>
      <c r="HJI307" s="2"/>
      <c r="HJJ307" s="2"/>
      <c r="HJK307" s="2"/>
      <c r="HJL307" s="2"/>
      <c r="HJM307" s="2"/>
      <c r="HJN307" s="2"/>
      <c r="HJO307" s="2"/>
      <c r="HJP307" s="2"/>
      <c r="HJQ307" s="2"/>
      <c r="HJR307" s="2"/>
      <c r="HJS307" s="2"/>
      <c r="HJT307" s="2"/>
      <c r="HJU307" s="2"/>
      <c r="HJV307" s="2"/>
      <c r="HJW307" s="2"/>
      <c r="HJX307" s="2"/>
      <c r="HJY307" s="2"/>
      <c r="HJZ307" s="2"/>
      <c r="HKA307" s="2"/>
      <c r="HKB307" s="2"/>
      <c r="HKC307" s="2"/>
      <c r="HKD307" s="2"/>
      <c r="HKE307" s="2"/>
      <c r="HKF307" s="2"/>
      <c r="HKG307" s="2"/>
      <c r="HKH307" s="2"/>
      <c r="HKI307" s="2"/>
      <c r="HKJ307" s="2"/>
      <c r="HKK307" s="2"/>
      <c r="HKL307" s="2"/>
      <c r="HKM307" s="2"/>
      <c r="HKN307" s="2"/>
      <c r="HKO307" s="2"/>
      <c r="HKP307" s="2"/>
      <c r="HKQ307" s="2"/>
      <c r="HKR307" s="2"/>
      <c r="HKS307" s="2"/>
      <c r="HKT307" s="2"/>
      <c r="HKU307" s="2"/>
      <c r="HKV307" s="2"/>
      <c r="HKW307" s="2"/>
      <c r="HKX307" s="2"/>
      <c r="HKY307" s="2"/>
      <c r="HKZ307" s="2"/>
      <c r="HLA307" s="2"/>
      <c r="HLB307" s="2"/>
      <c r="HLC307" s="2"/>
      <c r="HLD307" s="2"/>
      <c r="HLE307" s="2"/>
      <c r="HLF307" s="2"/>
      <c r="HLG307" s="2"/>
      <c r="HLH307" s="2"/>
      <c r="HLI307" s="2"/>
      <c r="HLJ307" s="2"/>
      <c r="HLK307" s="2"/>
      <c r="HLL307" s="2"/>
      <c r="HLM307" s="2"/>
      <c r="HLN307" s="2"/>
      <c r="HLO307" s="2"/>
      <c r="HLP307" s="2"/>
      <c r="HLQ307" s="2"/>
      <c r="HLR307" s="2"/>
      <c r="HLS307" s="2"/>
      <c r="HLT307" s="2"/>
      <c r="HLU307" s="2"/>
      <c r="HLV307" s="2"/>
      <c r="HLW307" s="2"/>
      <c r="HLX307" s="2"/>
      <c r="HLY307" s="2"/>
      <c r="HLZ307" s="2"/>
      <c r="HMA307" s="2"/>
      <c r="HMB307" s="2"/>
      <c r="HMC307" s="2"/>
      <c r="HMD307" s="2"/>
      <c r="HME307" s="2"/>
      <c r="HMF307" s="2"/>
      <c r="HMG307" s="2"/>
      <c r="HMH307" s="2"/>
      <c r="HMI307" s="2"/>
      <c r="HMJ307" s="2"/>
      <c r="HMK307" s="2"/>
      <c r="HML307" s="2"/>
      <c r="HMM307" s="2"/>
      <c r="HMN307" s="2"/>
      <c r="HMO307" s="2"/>
      <c r="HMP307" s="2"/>
      <c r="HMQ307" s="2"/>
      <c r="HMR307" s="2"/>
      <c r="HMS307" s="2"/>
      <c r="HMT307" s="2"/>
      <c r="HMU307" s="2"/>
      <c r="HMV307" s="2"/>
      <c r="HMW307" s="2"/>
      <c r="HMX307" s="2"/>
      <c r="HMY307" s="2"/>
      <c r="HMZ307" s="2"/>
      <c r="HNA307" s="2"/>
      <c r="HNB307" s="2"/>
      <c r="HNC307" s="2"/>
      <c r="HND307" s="2"/>
      <c r="HNE307" s="2"/>
      <c r="HNF307" s="2"/>
      <c r="HNG307" s="2"/>
      <c r="HNH307" s="2"/>
      <c r="HNI307" s="2"/>
      <c r="HNJ307" s="2"/>
      <c r="HNK307" s="2"/>
      <c r="HNL307" s="2"/>
      <c r="HNM307" s="2"/>
      <c r="HNN307" s="2"/>
      <c r="HNO307" s="2"/>
      <c r="HNP307" s="2"/>
      <c r="HNQ307" s="2"/>
      <c r="HNR307" s="2"/>
      <c r="HNS307" s="2"/>
      <c r="HNT307" s="2"/>
      <c r="HNU307" s="2"/>
      <c r="HNV307" s="2"/>
      <c r="HNW307" s="2"/>
      <c r="HNX307" s="2"/>
      <c r="HNY307" s="2"/>
      <c r="HNZ307" s="2"/>
      <c r="HOA307" s="2"/>
      <c r="HOB307" s="2"/>
      <c r="HOC307" s="2"/>
      <c r="HOD307" s="2"/>
      <c r="HOE307" s="2"/>
      <c r="HOF307" s="2"/>
      <c r="HOG307" s="2"/>
      <c r="HOH307" s="2"/>
      <c r="HOI307" s="2"/>
      <c r="HOJ307" s="2"/>
      <c r="HOK307" s="2"/>
      <c r="HOL307" s="2"/>
      <c r="HOM307" s="2"/>
      <c r="HON307" s="2"/>
      <c r="HOO307" s="2"/>
      <c r="HOP307" s="2"/>
      <c r="HOQ307" s="2"/>
      <c r="HOR307" s="2"/>
      <c r="HOS307" s="2"/>
      <c r="HOT307" s="2"/>
      <c r="HOU307" s="2"/>
      <c r="HOV307" s="2"/>
      <c r="HOW307" s="2"/>
      <c r="HOX307" s="2"/>
      <c r="HOY307" s="2"/>
      <c r="HOZ307" s="2"/>
      <c r="HPA307" s="2"/>
      <c r="HPB307" s="2"/>
      <c r="HPC307" s="2"/>
      <c r="HPD307" s="2"/>
      <c r="HPE307" s="2"/>
      <c r="HPF307" s="2"/>
      <c r="HPG307" s="2"/>
      <c r="HPH307" s="2"/>
      <c r="HPI307" s="2"/>
      <c r="HPJ307" s="2"/>
      <c r="HPK307" s="2"/>
      <c r="HPL307" s="2"/>
      <c r="HPM307" s="2"/>
      <c r="HPN307" s="2"/>
      <c r="HPO307" s="2"/>
      <c r="HPP307" s="2"/>
      <c r="HPQ307" s="2"/>
      <c r="HPR307" s="2"/>
      <c r="HPS307" s="2"/>
      <c r="HPT307" s="2"/>
      <c r="HPU307" s="2"/>
      <c r="HPV307" s="2"/>
      <c r="HPW307" s="2"/>
      <c r="HPX307" s="2"/>
      <c r="HPY307" s="2"/>
      <c r="HPZ307" s="2"/>
      <c r="HQA307" s="2"/>
      <c r="HQB307" s="2"/>
      <c r="HQC307" s="2"/>
      <c r="HQD307" s="2"/>
      <c r="HQE307" s="2"/>
      <c r="HQF307" s="2"/>
      <c r="HQG307" s="2"/>
      <c r="HQH307" s="2"/>
      <c r="HQI307" s="2"/>
      <c r="HQJ307" s="2"/>
      <c r="HQK307" s="2"/>
      <c r="HQL307" s="2"/>
      <c r="HQM307" s="2"/>
      <c r="HQN307" s="2"/>
      <c r="HQO307" s="2"/>
      <c r="HQP307" s="2"/>
      <c r="HQQ307" s="2"/>
      <c r="HQR307" s="2"/>
      <c r="HQS307" s="2"/>
      <c r="HQT307" s="2"/>
      <c r="HQU307" s="2"/>
      <c r="HQV307" s="2"/>
      <c r="HQW307" s="2"/>
      <c r="HQX307" s="2"/>
      <c r="HQY307" s="2"/>
      <c r="HQZ307" s="2"/>
      <c r="HRA307" s="2"/>
      <c r="HRB307" s="2"/>
      <c r="HRC307" s="2"/>
      <c r="HRD307" s="2"/>
      <c r="HRE307" s="2"/>
      <c r="HRF307" s="2"/>
      <c r="HRG307" s="2"/>
      <c r="HRH307" s="2"/>
      <c r="HRI307" s="2"/>
      <c r="HRJ307" s="2"/>
      <c r="HRK307" s="2"/>
      <c r="HRL307" s="2"/>
      <c r="HRM307" s="2"/>
      <c r="HRN307" s="2"/>
      <c r="HRO307" s="2"/>
      <c r="HRP307" s="2"/>
      <c r="HRQ307" s="2"/>
      <c r="HRR307" s="2"/>
      <c r="HRS307" s="2"/>
      <c r="HRT307" s="2"/>
      <c r="HRU307" s="2"/>
      <c r="HRV307" s="2"/>
      <c r="HRW307" s="2"/>
      <c r="HRX307" s="2"/>
      <c r="HRY307" s="2"/>
      <c r="HRZ307" s="2"/>
      <c r="HSA307" s="2"/>
      <c r="HSB307" s="2"/>
      <c r="HSC307" s="2"/>
      <c r="HSD307" s="2"/>
      <c r="HSE307" s="2"/>
      <c r="HSF307" s="2"/>
      <c r="HSG307" s="2"/>
      <c r="HSH307" s="2"/>
      <c r="HSI307" s="2"/>
      <c r="HSJ307" s="2"/>
      <c r="HSK307" s="2"/>
      <c r="HSL307" s="2"/>
      <c r="HSM307" s="2"/>
      <c r="HSN307" s="2"/>
      <c r="HSO307" s="2"/>
      <c r="HSP307" s="2"/>
      <c r="HSQ307" s="2"/>
      <c r="HSR307" s="2"/>
      <c r="HSS307" s="2"/>
      <c r="HST307" s="2"/>
      <c r="HSU307" s="2"/>
      <c r="HSV307" s="2"/>
      <c r="HSW307" s="2"/>
      <c r="HSX307" s="2"/>
      <c r="HSY307" s="2"/>
      <c r="HSZ307" s="2"/>
      <c r="HTA307" s="2"/>
      <c r="HTB307" s="2"/>
      <c r="HTC307" s="2"/>
      <c r="HTD307" s="2"/>
      <c r="HTE307" s="2"/>
      <c r="HTF307" s="2"/>
      <c r="HTG307" s="2"/>
      <c r="HTH307" s="2"/>
      <c r="HTI307" s="2"/>
      <c r="HTJ307" s="2"/>
      <c r="HTK307" s="2"/>
      <c r="HTL307" s="2"/>
      <c r="HTM307" s="2"/>
      <c r="HTN307" s="2"/>
      <c r="HTO307" s="2"/>
      <c r="HTP307" s="2"/>
      <c r="HTQ307" s="2"/>
      <c r="HTR307" s="2"/>
      <c r="HTS307" s="2"/>
      <c r="HTT307" s="2"/>
      <c r="HTU307" s="2"/>
      <c r="HTV307" s="2"/>
      <c r="HTW307" s="2"/>
      <c r="HTX307" s="2"/>
      <c r="HTY307" s="2"/>
      <c r="HTZ307" s="2"/>
      <c r="HUA307" s="2"/>
      <c r="HUB307" s="2"/>
      <c r="HUC307" s="2"/>
      <c r="HUD307" s="2"/>
      <c r="HUE307" s="2"/>
      <c r="HUF307" s="2"/>
      <c r="HUG307" s="2"/>
      <c r="HUH307" s="2"/>
      <c r="HUI307" s="2"/>
      <c r="HUJ307" s="2"/>
      <c r="HUK307" s="2"/>
      <c r="HUL307" s="2"/>
      <c r="HUM307" s="2"/>
      <c r="HUN307" s="2"/>
      <c r="HUO307" s="2"/>
      <c r="HUP307" s="2"/>
      <c r="HUQ307" s="2"/>
      <c r="HUR307" s="2"/>
      <c r="HUS307" s="2"/>
      <c r="HUT307" s="2"/>
      <c r="HUU307" s="2"/>
      <c r="HUV307" s="2"/>
      <c r="HUW307" s="2"/>
      <c r="HUX307" s="2"/>
      <c r="HUY307" s="2"/>
      <c r="HUZ307" s="2"/>
      <c r="HVA307" s="2"/>
      <c r="HVB307" s="2"/>
      <c r="HVC307" s="2"/>
      <c r="HVD307" s="2"/>
      <c r="HVE307" s="2"/>
      <c r="HVF307" s="2"/>
      <c r="HVG307" s="2"/>
      <c r="HVH307" s="2"/>
      <c r="HVI307" s="2"/>
      <c r="HVJ307" s="2"/>
      <c r="HVK307" s="2"/>
      <c r="HVL307" s="2"/>
      <c r="HVM307" s="2"/>
      <c r="HVN307" s="2"/>
      <c r="HVO307" s="2"/>
      <c r="HVP307" s="2"/>
      <c r="HVQ307" s="2"/>
      <c r="HVR307" s="2"/>
      <c r="HVS307" s="2"/>
      <c r="HVT307" s="2"/>
      <c r="HVU307" s="2"/>
      <c r="HVV307" s="2"/>
      <c r="HVW307" s="2"/>
      <c r="HVX307" s="2"/>
      <c r="HVY307" s="2"/>
      <c r="HVZ307" s="2"/>
      <c r="HWA307" s="2"/>
      <c r="HWB307" s="2"/>
      <c r="HWC307" s="2"/>
      <c r="HWD307" s="2"/>
      <c r="HWE307" s="2"/>
      <c r="HWF307" s="2"/>
      <c r="HWG307" s="2"/>
      <c r="HWH307" s="2"/>
      <c r="HWI307" s="2"/>
      <c r="HWJ307" s="2"/>
      <c r="HWK307" s="2"/>
      <c r="HWL307" s="2"/>
      <c r="HWM307" s="2"/>
      <c r="HWN307" s="2"/>
      <c r="HWO307" s="2"/>
      <c r="HWP307" s="2"/>
      <c r="HWQ307" s="2"/>
      <c r="HWR307" s="2"/>
      <c r="HWS307" s="2"/>
      <c r="HWT307" s="2"/>
      <c r="HWU307" s="2"/>
      <c r="HWV307" s="2"/>
      <c r="HWW307" s="2"/>
      <c r="HWX307" s="2"/>
      <c r="HWY307" s="2"/>
      <c r="HWZ307" s="2"/>
      <c r="HXA307" s="2"/>
      <c r="HXB307" s="2"/>
      <c r="HXC307" s="2"/>
      <c r="HXD307" s="2"/>
      <c r="HXE307" s="2"/>
      <c r="HXF307" s="2"/>
      <c r="HXG307" s="2"/>
      <c r="HXH307" s="2"/>
      <c r="HXI307" s="2"/>
      <c r="HXJ307" s="2"/>
      <c r="HXK307" s="2"/>
      <c r="HXL307" s="2"/>
      <c r="HXM307" s="2"/>
      <c r="HXN307" s="2"/>
      <c r="HXO307" s="2"/>
      <c r="HXP307" s="2"/>
      <c r="HXQ307" s="2"/>
      <c r="HXR307" s="2"/>
      <c r="HXS307" s="2"/>
      <c r="HXT307" s="2"/>
      <c r="HXU307" s="2"/>
      <c r="HXV307" s="2"/>
      <c r="HXW307" s="2"/>
      <c r="HXX307" s="2"/>
      <c r="HXY307" s="2"/>
      <c r="HXZ307" s="2"/>
      <c r="HYA307" s="2"/>
      <c r="HYB307" s="2"/>
      <c r="HYC307" s="2"/>
      <c r="HYD307" s="2"/>
      <c r="HYE307" s="2"/>
      <c r="HYF307" s="2"/>
      <c r="HYG307" s="2"/>
      <c r="HYH307" s="2"/>
      <c r="HYI307" s="2"/>
      <c r="HYJ307" s="2"/>
      <c r="HYK307" s="2"/>
      <c r="HYL307" s="2"/>
      <c r="HYM307" s="2"/>
      <c r="HYN307" s="2"/>
      <c r="HYO307" s="2"/>
      <c r="HYP307" s="2"/>
      <c r="HYQ307" s="2"/>
      <c r="HYR307" s="2"/>
      <c r="HYS307" s="2"/>
      <c r="HYT307" s="2"/>
      <c r="HYU307" s="2"/>
      <c r="HYV307" s="2"/>
      <c r="HYW307" s="2"/>
      <c r="HYX307" s="2"/>
      <c r="HYY307" s="2"/>
      <c r="HYZ307" s="2"/>
      <c r="HZA307" s="2"/>
      <c r="HZB307" s="2"/>
      <c r="HZC307" s="2"/>
      <c r="HZD307" s="2"/>
      <c r="HZE307" s="2"/>
      <c r="HZF307" s="2"/>
      <c r="HZG307" s="2"/>
      <c r="HZH307" s="2"/>
      <c r="HZI307" s="2"/>
      <c r="HZJ307" s="2"/>
      <c r="HZK307" s="2"/>
      <c r="HZL307" s="2"/>
      <c r="HZM307" s="2"/>
      <c r="HZN307" s="2"/>
      <c r="HZO307" s="2"/>
      <c r="HZP307" s="2"/>
      <c r="HZQ307" s="2"/>
      <c r="HZR307" s="2"/>
      <c r="HZS307" s="2"/>
      <c r="HZT307" s="2"/>
      <c r="HZU307" s="2"/>
      <c r="HZV307" s="2"/>
      <c r="HZW307" s="2"/>
      <c r="HZX307" s="2"/>
      <c r="HZY307" s="2"/>
      <c r="HZZ307" s="2"/>
      <c r="IAA307" s="2"/>
      <c r="IAB307" s="2"/>
      <c r="IAC307" s="2"/>
      <c r="IAD307" s="2"/>
      <c r="IAE307" s="2"/>
      <c r="IAF307" s="2"/>
      <c r="IAG307" s="2"/>
      <c r="IAH307" s="2"/>
      <c r="IAI307" s="2"/>
      <c r="IAJ307" s="2"/>
      <c r="IAK307" s="2"/>
      <c r="IAL307" s="2"/>
      <c r="IAM307" s="2"/>
      <c r="IAN307" s="2"/>
      <c r="IAO307" s="2"/>
      <c r="IAP307" s="2"/>
      <c r="IAQ307" s="2"/>
      <c r="IAR307" s="2"/>
      <c r="IAS307" s="2"/>
      <c r="IAT307" s="2"/>
      <c r="IAU307" s="2"/>
      <c r="IAV307" s="2"/>
      <c r="IAW307" s="2"/>
      <c r="IAX307" s="2"/>
      <c r="IAY307" s="2"/>
      <c r="IAZ307" s="2"/>
      <c r="IBA307" s="2"/>
      <c r="IBB307" s="2"/>
      <c r="IBC307" s="2"/>
      <c r="IBD307" s="2"/>
      <c r="IBE307" s="2"/>
      <c r="IBF307" s="2"/>
      <c r="IBG307" s="2"/>
      <c r="IBH307" s="2"/>
      <c r="IBI307" s="2"/>
      <c r="IBJ307" s="2"/>
      <c r="IBK307" s="2"/>
      <c r="IBL307" s="2"/>
      <c r="IBM307" s="2"/>
      <c r="IBN307" s="2"/>
      <c r="IBO307" s="2"/>
      <c r="IBP307" s="2"/>
      <c r="IBQ307" s="2"/>
      <c r="IBR307" s="2"/>
      <c r="IBS307" s="2"/>
      <c r="IBT307" s="2"/>
      <c r="IBU307" s="2"/>
      <c r="IBV307" s="2"/>
      <c r="IBW307" s="2"/>
      <c r="IBX307" s="2"/>
      <c r="IBY307" s="2"/>
      <c r="IBZ307" s="2"/>
      <c r="ICA307" s="2"/>
      <c r="ICB307" s="2"/>
      <c r="ICC307" s="2"/>
      <c r="ICD307" s="2"/>
      <c r="ICE307" s="2"/>
      <c r="ICF307" s="2"/>
      <c r="ICG307" s="2"/>
      <c r="ICH307" s="2"/>
      <c r="ICI307" s="2"/>
      <c r="ICJ307" s="2"/>
      <c r="ICK307" s="2"/>
      <c r="ICL307" s="2"/>
      <c r="ICM307" s="2"/>
      <c r="ICN307" s="2"/>
      <c r="ICO307" s="2"/>
      <c r="ICP307" s="2"/>
      <c r="ICQ307" s="2"/>
      <c r="ICR307" s="2"/>
      <c r="ICS307" s="2"/>
      <c r="ICT307" s="2"/>
      <c r="ICU307" s="2"/>
      <c r="ICV307" s="2"/>
      <c r="ICW307" s="2"/>
      <c r="ICX307" s="2"/>
      <c r="ICY307" s="2"/>
      <c r="ICZ307" s="2"/>
      <c r="IDA307" s="2"/>
      <c r="IDB307" s="2"/>
      <c r="IDC307" s="2"/>
      <c r="IDD307" s="2"/>
      <c r="IDE307" s="2"/>
      <c r="IDF307" s="2"/>
      <c r="IDG307" s="2"/>
      <c r="IDH307" s="2"/>
      <c r="IDI307" s="2"/>
      <c r="IDJ307" s="2"/>
      <c r="IDK307" s="2"/>
      <c r="IDL307" s="2"/>
      <c r="IDM307" s="2"/>
      <c r="IDN307" s="2"/>
      <c r="IDO307" s="2"/>
      <c r="IDP307" s="2"/>
      <c r="IDQ307" s="2"/>
      <c r="IDR307" s="2"/>
      <c r="IDS307" s="2"/>
      <c r="IDT307" s="2"/>
      <c r="IDU307" s="2"/>
      <c r="IDV307" s="2"/>
      <c r="IDW307" s="2"/>
      <c r="IDX307" s="2"/>
      <c r="IDY307" s="2"/>
      <c r="IDZ307" s="2"/>
      <c r="IEA307" s="2"/>
      <c r="IEB307" s="2"/>
      <c r="IEC307" s="2"/>
      <c r="IED307" s="2"/>
      <c r="IEE307" s="2"/>
      <c r="IEF307" s="2"/>
      <c r="IEG307" s="2"/>
      <c r="IEH307" s="2"/>
      <c r="IEI307" s="2"/>
      <c r="IEJ307" s="2"/>
      <c r="IEK307" s="2"/>
      <c r="IEL307" s="2"/>
      <c r="IEM307" s="2"/>
      <c r="IEN307" s="2"/>
      <c r="IEO307" s="2"/>
      <c r="IEP307" s="2"/>
      <c r="IEQ307" s="2"/>
      <c r="IER307" s="2"/>
      <c r="IES307" s="2"/>
      <c r="IET307" s="2"/>
      <c r="IEU307" s="2"/>
      <c r="IEV307" s="2"/>
      <c r="IEW307" s="2"/>
      <c r="IEX307" s="2"/>
      <c r="IEY307" s="2"/>
      <c r="IEZ307" s="2"/>
      <c r="IFA307" s="2"/>
      <c r="IFB307" s="2"/>
      <c r="IFC307" s="2"/>
      <c r="IFD307" s="2"/>
      <c r="IFE307" s="2"/>
      <c r="IFF307" s="2"/>
      <c r="IFG307" s="2"/>
      <c r="IFH307" s="2"/>
      <c r="IFI307" s="2"/>
      <c r="IFJ307" s="2"/>
      <c r="IFK307" s="2"/>
      <c r="IFL307" s="2"/>
      <c r="IFM307" s="2"/>
      <c r="IFN307" s="2"/>
      <c r="IFO307" s="2"/>
      <c r="IFP307" s="2"/>
      <c r="IFQ307" s="2"/>
      <c r="IFR307" s="2"/>
      <c r="IFS307" s="2"/>
      <c r="IFT307" s="2"/>
      <c r="IFU307" s="2"/>
      <c r="IFV307" s="2"/>
      <c r="IFW307" s="2"/>
      <c r="IFX307" s="2"/>
      <c r="IFY307" s="2"/>
      <c r="IFZ307" s="2"/>
      <c r="IGA307" s="2"/>
      <c r="IGB307" s="2"/>
      <c r="IGC307" s="2"/>
      <c r="IGD307" s="2"/>
      <c r="IGE307" s="2"/>
      <c r="IGF307" s="2"/>
      <c r="IGG307" s="2"/>
      <c r="IGH307" s="2"/>
      <c r="IGI307" s="2"/>
      <c r="IGJ307" s="2"/>
      <c r="IGK307" s="2"/>
      <c r="IGL307" s="2"/>
      <c r="IGM307" s="2"/>
      <c r="IGN307" s="2"/>
      <c r="IGO307" s="2"/>
      <c r="IGP307" s="2"/>
      <c r="IGQ307" s="2"/>
      <c r="IGR307" s="2"/>
      <c r="IGS307" s="2"/>
      <c r="IGT307" s="2"/>
      <c r="IGU307" s="2"/>
      <c r="IGV307" s="2"/>
      <c r="IGW307" s="2"/>
      <c r="IGX307" s="2"/>
      <c r="IGY307" s="2"/>
      <c r="IGZ307" s="2"/>
      <c r="IHA307" s="2"/>
      <c r="IHB307" s="2"/>
      <c r="IHC307" s="2"/>
      <c r="IHD307" s="2"/>
      <c r="IHE307" s="2"/>
      <c r="IHF307" s="2"/>
      <c r="IHG307" s="2"/>
      <c r="IHH307" s="2"/>
      <c r="IHI307" s="2"/>
      <c r="IHJ307" s="2"/>
      <c r="IHK307" s="2"/>
      <c r="IHL307" s="2"/>
      <c r="IHM307" s="2"/>
      <c r="IHN307" s="2"/>
      <c r="IHO307" s="2"/>
      <c r="IHP307" s="2"/>
      <c r="IHQ307" s="2"/>
      <c r="IHR307" s="2"/>
      <c r="IHS307" s="2"/>
      <c r="IHT307" s="2"/>
      <c r="IHU307" s="2"/>
      <c r="IHV307" s="2"/>
      <c r="IHW307" s="2"/>
      <c r="IHX307" s="2"/>
      <c r="IHY307" s="2"/>
      <c r="IHZ307" s="2"/>
      <c r="IIA307" s="2"/>
      <c r="IIB307" s="2"/>
      <c r="IIC307" s="2"/>
      <c r="IID307" s="2"/>
      <c r="IIE307" s="2"/>
      <c r="IIF307" s="2"/>
      <c r="IIG307" s="2"/>
      <c r="IIH307" s="2"/>
      <c r="III307" s="2"/>
      <c r="IIJ307" s="2"/>
      <c r="IIK307" s="2"/>
      <c r="IIL307" s="2"/>
      <c r="IIM307" s="2"/>
      <c r="IIN307" s="2"/>
      <c r="IIO307" s="2"/>
      <c r="IIP307" s="2"/>
      <c r="IIQ307" s="2"/>
      <c r="IIR307" s="2"/>
      <c r="IIS307" s="2"/>
      <c r="IIT307" s="2"/>
      <c r="IIU307" s="2"/>
      <c r="IIV307" s="2"/>
      <c r="IIW307" s="2"/>
      <c r="IIX307" s="2"/>
      <c r="IIY307" s="2"/>
      <c r="IIZ307" s="2"/>
      <c r="IJA307" s="2"/>
      <c r="IJB307" s="2"/>
      <c r="IJC307" s="2"/>
      <c r="IJD307" s="2"/>
      <c r="IJE307" s="2"/>
      <c r="IJF307" s="2"/>
      <c r="IJG307" s="2"/>
      <c r="IJH307" s="2"/>
      <c r="IJI307" s="2"/>
      <c r="IJJ307" s="2"/>
      <c r="IJK307" s="2"/>
      <c r="IJL307" s="2"/>
      <c r="IJM307" s="2"/>
      <c r="IJN307" s="2"/>
      <c r="IJO307" s="2"/>
      <c r="IJP307" s="2"/>
      <c r="IJQ307" s="2"/>
      <c r="IJR307" s="2"/>
      <c r="IJS307" s="2"/>
      <c r="IJT307" s="2"/>
      <c r="IJU307" s="2"/>
      <c r="IJV307" s="2"/>
      <c r="IJW307" s="2"/>
      <c r="IJX307" s="2"/>
      <c r="IJY307" s="2"/>
      <c r="IJZ307" s="2"/>
      <c r="IKA307" s="2"/>
      <c r="IKB307" s="2"/>
      <c r="IKC307" s="2"/>
      <c r="IKD307" s="2"/>
      <c r="IKE307" s="2"/>
      <c r="IKF307" s="2"/>
      <c r="IKG307" s="2"/>
      <c r="IKH307" s="2"/>
      <c r="IKI307" s="2"/>
      <c r="IKJ307" s="2"/>
      <c r="IKK307" s="2"/>
      <c r="IKL307" s="2"/>
      <c r="IKM307" s="2"/>
      <c r="IKN307" s="2"/>
      <c r="IKO307" s="2"/>
      <c r="IKP307" s="2"/>
      <c r="IKQ307" s="2"/>
      <c r="IKR307" s="2"/>
      <c r="IKS307" s="2"/>
      <c r="IKT307" s="2"/>
      <c r="IKU307" s="2"/>
      <c r="IKV307" s="2"/>
      <c r="IKW307" s="2"/>
      <c r="IKX307" s="2"/>
      <c r="IKY307" s="2"/>
      <c r="IKZ307" s="2"/>
      <c r="ILA307" s="2"/>
      <c r="ILB307" s="2"/>
      <c r="ILC307" s="2"/>
      <c r="ILD307" s="2"/>
      <c r="ILE307" s="2"/>
      <c r="ILF307" s="2"/>
      <c r="ILG307" s="2"/>
      <c r="ILH307" s="2"/>
      <c r="ILI307" s="2"/>
      <c r="ILJ307" s="2"/>
      <c r="ILK307" s="2"/>
      <c r="ILL307" s="2"/>
      <c r="ILM307" s="2"/>
      <c r="ILN307" s="2"/>
      <c r="ILO307" s="2"/>
      <c r="ILP307" s="2"/>
      <c r="ILQ307" s="2"/>
      <c r="ILR307" s="2"/>
      <c r="ILS307" s="2"/>
      <c r="ILT307" s="2"/>
      <c r="ILU307" s="2"/>
      <c r="ILV307" s="2"/>
      <c r="ILW307" s="2"/>
      <c r="ILX307" s="2"/>
      <c r="ILY307" s="2"/>
      <c r="ILZ307" s="2"/>
      <c r="IMA307" s="2"/>
      <c r="IMB307" s="2"/>
      <c r="IMC307" s="2"/>
      <c r="IMD307" s="2"/>
      <c r="IME307" s="2"/>
      <c r="IMF307" s="2"/>
      <c r="IMG307" s="2"/>
      <c r="IMH307" s="2"/>
      <c r="IMI307" s="2"/>
      <c r="IMJ307" s="2"/>
      <c r="IMK307" s="2"/>
      <c r="IML307" s="2"/>
      <c r="IMM307" s="2"/>
      <c r="IMN307" s="2"/>
      <c r="IMO307" s="2"/>
      <c r="IMP307" s="2"/>
      <c r="IMQ307" s="2"/>
      <c r="IMR307" s="2"/>
      <c r="IMS307" s="2"/>
      <c r="IMT307" s="2"/>
      <c r="IMU307" s="2"/>
      <c r="IMV307" s="2"/>
      <c r="IMW307" s="2"/>
      <c r="IMX307" s="2"/>
      <c r="IMY307" s="2"/>
      <c r="IMZ307" s="2"/>
      <c r="INA307" s="2"/>
      <c r="INB307" s="2"/>
      <c r="INC307" s="2"/>
      <c r="IND307" s="2"/>
      <c r="INE307" s="2"/>
      <c r="INF307" s="2"/>
      <c r="ING307" s="2"/>
      <c r="INH307" s="2"/>
      <c r="INI307" s="2"/>
      <c r="INJ307" s="2"/>
      <c r="INK307" s="2"/>
      <c r="INL307" s="2"/>
      <c r="INM307" s="2"/>
      <c r="INN307" s="2"/>
      <c r="INO307" s="2"/>
      <c r="INP307" s="2"/>
      <c r="INQ307" s="2"/>
      <c r="INR307" s="2"/>
      <c r="INS307" s="2"/>
      <c r="INT307" s="2"/>
      <c r="INU307" s="2"/>
      <c r="INV307" s="2"/>
      <c r="INW307" s="2"/>
      <c r="INX307" s="2"/>
      <c r="INY307" s="2"/>
      <c r="INZ307" s="2"/>
      <c r="IOA307" s="2"/>
      <c r="IOB307" s="2"/>
      <c r="IOC307" s="2"/>
      <c r="IOD307" s="2"/>
      <c r="IOE307" s="2"/>
      <c r="IOF307" s="2"/>
      <c r="IOG307" s="2"/>
      <c r="IOH307" s="2"/>
      <c r="IOI307" s="2"/>
      <c r="IOJ307" s="2"/>
      <c r="IOK307" s="2"/>
      <c r="IOL307" s="2"/>
      <c r="IOM307" s="2"/>
      <c r="ION307" s="2"/>
      <c r="IOO307" s="2"/>
      <c r="IOP307" s="2"/>
      <c r="IOQ307" s="2"/>
      <c r="IOR307" s="2"/>
      <c r="IOS307" s="2"/>
      <c r="IOT307" s="2"/>
      <c r="IOU307" s="2"/>
      <c r="IOV307" s="2"/>
      <c r="IOW307" s="2"/>
      <c r="IOX307" s="2"/>
      <c r="IOY307" s="2"/>
      <c r="IOZ307" s="2"/>
      <c r="IPA307" s="2"/>
      <c r="IPB307" s="2"/>
      <c r="IPC307" s="2"/>
      <c r="IPD307" s="2"/>
      <c r="IPE307" s="2"/>
      <c r="IPF307" s="2"/>
      <c r="IPG307" s="2"/>
      <c r="IPH307" s="2"/>
      <c r="IPI307" s="2"/>
      <c r="IPJ307" s="2"/>
      <c r="IPK307" s="2"/>
      <c r="IPL307" s="2"/>
      <c r="IPM307" s="2"/>
      <c r="IPN307" s="2"/>
      <c r="IPO307" s="2"/>
      <c r="IPP307" s="2"/>
      <c r="IPQ307" s="2"/>
      <c r="IPR307" s="2"/>
      <c r="IPS307" s="2"/>
      <c r="IPT307" s="2"/>
      <c r="IPU307" s="2"/>
      <c r="IPV307" s="2"/>
      <c r="IPW307" s="2"/>
      <c r="IPX307" s="2"/>
      <c r="IPY307" s="2"/>
      <c r="IPZ307" s="2"/>
      <c r="IQA307" s="2"/>
      <c r="IQB307" s="2"/>
      <c r="IQC307" s="2"/>
      <c r="IQD307" s="2"/>
      <c r="IQE307" s="2"/>
      <c r="IQF307" s="2"/>
      <c r="IQG307" s="2"/>
      <c r="IQH307" s="2"/>
      <c r="IQI307" s="2"/>
      <c r="IQJ307" s="2"/>
      <c r="IQK307" s="2"/>
      <c r="IQL307" s="2"/>
      <c r="IQM307" s="2"/>
      <c r="IQN307" s="2"/>
      <c r="IQO307" s="2"/>
      <c r="IQP307" s="2"/>
      <c r="IQQ307" s="2"/>
      <c r="IQR307" s="2"/>
      <c r="IQS307" s="2"/>
      <c r="IQT307" s="2"/>
      <c r="IQU307" s="2"/>
      <c r="IQV307" s="2"/>
      <c r="IQW307" s="2"/>
      <c r="IQX307" s="2"/>
      <c r="IQY307" s="2"/>
      <c r="IQZ307" s="2"/>
      <c r="IRA307" s="2"/>
      <c r="IRB307" s="2"/>
      <c r="IRC307" s="2"/>
      <c r="IRD307" s="2"/>
      <c r="IRE307" s="2"/>
      <c r="IRF307" s="2"/>
      <c r="IRG307" s="2"/>
      <c r="IRH307" s="2"/>
      <c r="IRI307" s="2"/>
      <c r="IRJ307" s="2"/>
      <c r="IRK307" s="2"/>
      <c r="IRL307" s="2"/>
      <c r="IRM307" s="2"/>
      <c r="IRN307" s="2"/>
      <c r="IRO307" s="2"/>
      <c r="IRP307" s="2"/>
      <c r="IRQ307" s="2"/>
      <c r="IRR307" s="2"/>
      <c r="IRS307" s="2"/>
      <c r="IRT307" s="2"/>
      <c r="IRU307" s="2"/>
      <c r="IRV307" s="2"/>
      <c r="IRW307" s="2"/>
      <c r="IRX307" s="2"/>
      <c r="IRY307" s="2"/>
      <c r="IRZ307" s="2"/>
      <c r="ISA307" s="2"/>
      <c r="ISB307" s="2"/>
      <c r="ISC307" s="2"/>
      <c r="ISD307" s="2"/>
      <c r="ISE307" s="2"/>
      <c r="ISF307" s="2"/>
      <c r="ISG307" s="2"/>
      <c r="ISH307" s="2"/>
      <c r="ISI307" s="2"/>
      <c r="ISJ307" s="2"/>
      <c r="ISK307" s="2"/>
      <c r="ISL307" s="2"/>
      <c r="ISM307" s="2"/>
      <c r="ISN307" s="2"/>
      <c r="ISO307" s="2"/>
      <c r="ISP307" s="2"/>
      <c r="ISQ307" s="2"/>
      <c r="ISR307" s="2"/>
      <c r="ISS307" s="2"/>
      <c r="IST307" s="2"/>
      <c r="ISU307" s="2"/>
      <c r="ISV307" s="2"/>
      <c r="ISW307" s="2"/>
      <c r="ISX307" s="2"/>
      <c r="ISY307" s="2"/>
      <c r="ISZ307" s="2"/>
      <c r="ITA307" s="2"/>
      <c r="ITB307" s="2"/>
      <c r="ITC307" s="2"/>
      <c r="ITD307" s="2"/>
      <c r="ITE307" s="2"/>
      <c r="ITF307" s="2"/>
      <c r="ITG307" s="2"/>
      <c r="ITH307" s="2"/>
      <c r="ITI307" s="2"/>
      <c r="ITJ307" s="2"/>
      <c r="ITK307" s="2"/>
      <c r="ITL307" s="2"/>
      <c r="ITM307" s="2"/>
      <c r="ITN307" s="2"/>
      <c r="ITO307" s="2"/>
      <c r="ITP307" s="2"/>
      <c r="ITQ307" s="2"/>
      <c r="ITR307" s="2"/>
      <c r="ITS307" s="2"/>
      <c r="ITT307" s="2"/>
      <c r="ITU307" s="2"/>
      <c r="ITV307" s="2"/>
      <c r="ITW307" s="2"/>
      <c r="ITX307" s="2"/>
      <c r="ITY307" s="2"/>
      <c r="ITZ307" s="2"/>
      <c r="IUA307" s="2"/>
      <c r="IUB307" s="2"/>
      <c r="IUC307" s="2"/>
      <c r="IUD307" s="2"/>
      <c r="IUE307" s="2"/>
      <c r="IUF307" s="2"/>
      <c r="IUG307" s="2"/>
      <c r="IUH307" s="2"/>
      <c r="IUI307" s="2"/>
      <c r="IUJ307" s="2"/>
      <c r="IUK307" s="2"/>
      <c r="IUL307" s="2"/>
      <c r="IUM307" s="2"/>
      <c r="IUN307" s="2"/>
      <c r="IUO307" s="2"/>
      <c r="IUP307" s="2"/>
      <c r="IUQ307" s="2"/>
      <c r="IUR307" s="2"/>
      <c r="IUS307" s="2"/>
      <c r="IUT307" s="2"/>
      <c r="IUU307" s="2"/>
      <c r="IUV307" s="2"/>
      <c r="IUW307" s="2"/>
      <c r="IUX307" s="2"/>
      <c r="IUY307" s="2"/>
      <c r="IUZ307" s="2"/>
      <c r="IVA307" s="2"/>
      <c r="IVB307" s="2"/>
      <c r="IVC307" s="2"/>
      <c r="IVD307" s="2"/>
      <c r="IVE307" s="2"/>
      <c r="IVF307" s="2"/>
      <c r="IVG307" s="2"/>
      <c r="IVH307" s="2"/>
      <c r="IVI307" s="2"/>
      <c r="IVJ307" s="2"/>
      <c r="IVK307" s="2"/>
      <c r="IVL307" s="2"/>
      <c r="IVM307" s="2"/>
      <c r="IVN307" s="2"/>
      <c r="IVO307" s="2"/>
      <c r="IVP307" s="2"/>
      <c r="IVQ307" s="2"/>
      <c r="IVR307" s="2"/>
      <c r="IVS307" s="2"/>
      <c r="IVT307" s="2"/>
      <c r="IVU307" s="2"/>
      <c r="IVV307" s="2"/>
      <c r="IVW307" s="2"/>
      <c r="IVX307" s="2"/>
      <c r="IVY307" s="2"/>
      <c r="IVZ307" s="2"/>
      <c r="IWA307" s="2"/>
      <c r="IWB307" s="2"/>
      <c r="IWC307" s="2"/>
      <c r="IWD307" s="2"/>
      <c r="IWE307" s="2"/>
      <c r="IWF307" s="2"/>
      <c r="IWG307" s="2"/>
      <c r="IWH307" s="2"/>
      <c r="IWI307" s="2"/>
      <c r="IWJ307" s="2"/>
      <c r="IWK307" s="2"/>
      <c r="IWL307" s="2"/>
      <c r="IWM307" s="2"/>
      <c r="IWN307" s="2"/>
      <c r="IWO307" s="2"/>
      <c r="IWP307" s="2"/>
      <c r="IWQ307" s="2"/>
      <c r="IWR307" s="2"/>
      <c r="IWS307" s="2"/>
      <c r="IWT307" s="2"/>
      <c r="IWU307" s="2"/>
      <c r="IWV307" s="2"/>
      <c r="IWW307" s="2"/>
      <c r="IWX307" s="2"/>
      <c r="IWY307" s="2"/>
      <c r="IWZ307" s="2"/>
      <c r="IXA307" s="2"/>
      <c r="IXB307" s="2"/>
      <c r="IXC307" s="2"/>
      <c r="IXD307" s="2"/>
      <c r="IXE307" s="2"/>
      <c r="IXF307" s="2"/>
      <c r="IXG307" s="2"/>
      <c r="IXH307" s="2"/>
      <c r="IXI307" s="2"/>
      <c r="IXJ307" s="2"/>
      <c r="IXK307" s="2"/>
      <c r="IXL307" s="2"/>
      <c r="IXM307" s="2"/>
      <c r="IXN307" s="2"/>
      <c r="IXO307" s="2"/>
      <c r="IXP307" s="2"/>
      <c r="IXQ307" s="2"/>
      <c r="IXR307" s="2"/>
      <c r="IXS307" s="2"/>
      <c r="IXT307" s="2"/>
      <c r="IXU307" s="2"/>
      <c r="IXV307" s="2"/>
      <c r="IXW307" s="2"/>
      <c r="IXX307" s="2"/>
      <c r="IXY307" s="2"/>
      <c r="IXZ307" s="2"/>
      <c r="IYA307" s="2"/>
      <c r="IYB307" s="2"/>
      <c r="IYC307" s="2"/>
      <c r="IYD307" s="2"/>
      <c r="IYE307" s="2"/>
      <c r="IYF307" s="2"/>
      <c r="IYG307" s="2"/>
      <c r="IYH307" s="2"/>
      <c r="IYI307" s="2"/>
      <c r="IYJ307" s="2"/>
      <c r="IYK307" s="2"/>
      <c r="IYL307" s="2"/>
      <c r="IYM307" s="2"/>
      <c r="IYN307" s="2"/>
      <c r="IYO307" s="2"/>
      <c r="IYP307" s="2"/>
      <c r="IYQ307" s="2"/>
      <c r="IYR307" s="2"/>
      <c r="IYS307" s="2"/>
      <c r="IYT307" s="2"/>
      <c r="IYU307" s="2"/>
      <c r="IYV307" s="2"/>
      <c r="IYW307" s="2"/>
      <c r="IYX307" s="2"/>
      <c r="IYY307" s="2"/>
      <c r="IYZ307" s="2"/>
      <c r="IZA307" s="2"/>
      <c r="IZB307" s="2"/>
      <c r="IZC307" s="2"/>
      <c r="IZD307" s="2"/>
      <c r="IZE307" s="2"/>
      <c r="IZF307" s="2"/>
      <c r="IZG307" s="2"/>
      <c r="IZH307" s="2"/>
      <c r="IZI307" s="2"/>
      <c r="IZJ307" s="2"/>
      <c r="IZK307" s="2"/>
      <c r="IZL307" s="2"/>
      <c r="IZM307" s="2"/>
      <c r="IZN307" s="2"/>
      <c r="IZO307" s="2"/>
      <c r="IZP307" s="2"/>
      <c r="IZQ307" s="2"/>
      <c r="IZR307" s="2"/>
      <c r="IZS307" s="2"/>
      <c r="IZT307" s="2"/>
      <c r="IZU307" s="2"/>
      <c r="IZV307" s="2"/>
      <c r="IZW307" s="2"/>
      <c r="IZX307" s="2"/>
      <c r="IZY307" s="2"/>
      <c r="IZZ307" s="2"/>
      <c r="JAA307" s="2"/>
      <c r="JAB307" s="2"/>
      <c r="JAC307" s="2"/>
      <c r="JAD307" s="2"/>
      <c r="JAE307" s="2"/>
      <c r="JAF307" s="2"/>
      <c r="JAG307" s="2"/>
      <c r="JAH307" s="2"/>
      <c r="JAI307" s="2"/>
      <c r="JAJ307" s="2"/>
      <c r="JAK307" s="2"/>
      <c r="JAL307" s="2"/>
      <c r="JAM307" s="2"/>
      <c r="JAN307" s="2"/>
      <c r="JAO307" s="2"/>
      <c r="JAP307" s="2"/>
      <c r="JAQ307" s="2"/>
      <c r="JAR307" s="2"/>
      <c r="JAS307" s="2"/>
      <c r="JAT307" s="2"/>
      <c r="JAU307" s="2"/>
      <c r="JAV307" s="2"/>
      <c r="JAW307" s="2"/>
      <c r="JAX307" s="2"/>
      <c r="JAY307" s="2"/>
      <c r="JAZ307" s="2"/>
      <c r="JBA307" s="2"/>
      <c r="JBB307" s="2"/>
      <c r="JBC307" s="2"/>
      <c r="JBD307" s="2"/>
      <c r="JBE307" s="2"/>
      <c r="JBF307" s="2"/>
      <c r="JBG307" s="2"/>
      <c r="JBH307" s="2"/>
      <c r="JBI307" s="2"/>
      <c r="JBJ307" s="2"/>
      <c r="JBK307" s="2"/>
      <c r="JBL307" s="2"/>
      <c r="JBM307" s="2"/>
      <c r="JBN307" s="2"/>
      <c r="JBO307" s="2"/>
      <c r="JBP307" s="2"/>
      <c r="JBQ307" s="2"/>
      <c r="JBR307" s="2"/>
      <c r="JBS307" s="2"/>
      <c r="JBT307" s="2"/>
      <c r="JBU307" s="2"/>
      <c r="JBV307" s="2"/>
      <c r="JBW307" s="2"/>
      <c r="JBX307" s="2"/>
      <c r="JBY307" s="2"/>
      <c r="JBZ307" s="2"/>
      <c r="JCA307" s="2"/>
      <c r="JCB307" s="2"/>
      <c r="JCC307" s="2"/>
      <c r="JCD307" s="2"/>
      <c r="JCE307" s="2"/>
      <c r="JCF307" s="2"/>
      <c r="JCG307" s="2"/>
      <c r="JCH307" s="2"/>
      <c r="JCI307" s="2"/>
      <c r="JCJ307" s="2"/>
      <c r="JCK307" s="2"/>
      <c r="JCL307" s="2"/>
      <c r="JCM307" s="2"/>
      <c r="JCN307" s="2"/>
      <c r="JCO307" s="2"/>
      <c r="JCP307" s="2"/>
      <c r="JCQ307" s="2"/>
      <c r="JCR307" s="2"/>
      <c r="JCS307" s="2"/>
      <c r="JCT307" s="2"/>
      <c r="JCU307" s="2"/>
      <c r="JCV307" s="2"/>
      <c r="JCW307" s="2"/>
      <c r="JCX307" s="2"/>
      <c r="JCY307" s="2"/>
      <c r="JCZ307" s="2"/>
      <c r="JDA307" s="2"/>
      <c r="JDB307" s="2"/>
      <c r="JDC307" s="2"/>
      <c r="JDD307" s="2"/>
      <c r="JDE307" s="2"/>
      <c r="JDF307" s="2"/>
      <c r="JDG307" s="2"/>
      <c r="JDH307" s="2"/>
      <c r="JDI307" s="2"/>
      <c r="JDJ307" s="2"/>
      <c r="JDK307" s="2"/>
      <c r="JDL307" s="2"/>
      <c r="JDM307" s="2"/>
      <c r="JDN307" s="2"/>
      <c r="JDO307" s="2"/>
      <c r="JDP307" s="2"/>
      <c r="JDQ307" s="2"/>
      <c r="JDR307" s="2"/>
      <c r="JDS307" s="2"/>
      <c r="JDT307" s="2"/>
      <c r="JDU307" s="2"/>
      <c r="JDV307" s="2"/>
      <c r="JDW307" s="2"/>
      <c r="JDX307" s="2"/>
      <c r="JDY307" s="2"/>
      <c r="JDZ307" s="2"/>
      <c r="JEA307" s="2"/>
      <c r="JEB307" s="2"/>
      <c r="JEC307" s="2"/>
      <c r="JED307" s="2"/>
      <c r="JEE307" s="2"/>
      <c r="JEF307" s="2"/>
      <c r="JEG307" s="2"/>
      <c r="JEH307" s="2"/>
      <c r="JEI307" s="2"/>
      <c r="JEJ307" s="2"/>
      <c r="JEK307" s="2"/>
      <c r="JEL307" s="2"/>
      <c r="JEM307" s="2"/>
      <c r="JEN307" s="2"/>
      <c r="JEO307" s="2"/>
      <c r="JEP307" s="2"/>
      <c r="JEQ307" s="2"/>
      <c r="JER307" s="2"/>
      <c r="JES307" s="2"/>
      <c r="JET307" s="2"/>
      <c r="JEU307" s="2"/>
      <c r="JEV307" s="2"/>
      <c r="JEW307" s="2"/>
      <c r="JEX307" s="2"/>
      <c r="JEY307" s="2"/>
      <c r="JEZ307" s="2"/>
      <c r="JFA307" s="2"/>
      <c r="JFB307" s="2"/>
      <c r="JFC307" s="2"/>
      <c r="JFD307" s="2"/>
      <c r="JFE307" s="2"/>
      <c r="JFF307" s="2"/>
      <c r="JFG307" s="2"/>
      <c r="JFH307" s="2"/>
      <c r="JFI307" s="2"/>
      <c r="JFJ307" s="2"/>
      <c r="JFK307" s="2"/>
      <c r="JFL307" s="2"/>
      <c r="JFM307" s="2"/>
      <c r="JFN307" s="2"/>
      <c r="JFO307" s="2"/>
      <c r="JFP307" s="2"/>
      <c r="JFQ307" s="2"/>
      <c r="JFR307" s="2"/>
      <c r="JFS307" s="2"/>
      <c r="JFT307" s="2"/>
      <c r="JFU307" s="2"/>
      <c r="JFV307" s="2"/>
      <c r="JFW307" s="2"/>
      <c r="JFX307" s="2"/>
      <c r="JFY307" s="2"/>
      <c r="JFZ307" s="2"/>
      <c r="JGA307" s="2"/>
      <c r="JGB307" s="2"/>
      <c r="JGC307" s="2"/>
      <c r="JGD307" s="2"/>
      <c r="JGE307" s="2"/>
      <c r="JGF307" s="2"/>
      <c r="JGG307" s="2"/>
      <c r="JGH307" s="2"/>
      <c r="JGI307" s="2"/>
      <c r="JGJ307" s="2"/>
      <c r="JGK307" s="2"/>
      <c r="JGL307" s="2"/>
      <c r="JGM307" s="2"/>
      <c r="JGN307" s="2"/>
      <c r="JGO307" s="2"/>
      <c r="JGP307" s="2"/>
      <c r="JGQ307" s="2"/>
      <c r="JGR307" s="2"/>
      <c r="JGS307" s="2"/>
      <c r="JGT307" s="2"/>
      <c r="JGU307" s="2"/>
      <c r="JGV307" s="2"/>
      <c r="JGW307" s="2"/>
      <c r="JGX307" s="2"/>
      <c r="JGY307" s="2"/>
      <c r="JGZ307" s="2"/>
      <c r="JHA307" s="2"/>
      <c r="JHB307" s="2"/>
      <c r="JHC307" s="2"/>
      <c r="JHD307" s="2"/>
      <c r="JHE307" s="2"/>
      <c r="JHF307" s="2"/>
      <c r="JHG307" s="2"/>
      <c r="JHH307" s="2"/>
      <c r="JHI307" s="2"/>
      <c r="JHJ307" s="2"/>
      <c r="JHK307" s="2"/>
      <c r="JHL307" s="2"/>
      <c r="JHM307" s="2"/>
      <c r="JHN307" s="2"/>
      <c r="JHO307" s="2"/>
      <c r="JHP307" s="2"/>
      <c r="JHQ307" s="2"/>
      <c r="JHR307" s="2"/>
      <c r="JHS307" s="2"/>
      <c r="JHT307" s="2"/>
      <c r="JHU307" s="2"/>
      <c r="JHV307" s="2"/>
      <c r="JHW307" s="2"/>
      <c r="JHX307" s="2"/>
      <c r="JHY307" s="2"/>
      <c r="JHZ307" s="2"/>
      <c r="JIA307" s="2"/>
      <c r="JIB307" s="2"/>
      <c r="JIC307" s="2"/>
      <c r="JID307" s="2"/>
      <c r="JIE307" s="2"/>
      <c r="JIF307" s="2"/>
      <c r="JIG307" s="2"/>
      <c r="JIH307" s="2"/>
      <c r="JII307" s="2"/>
      <c r="JIJ307" s="2"/>
      <c r="JIK307" s="2"/>
      <c r="JIL307" s="2"/>
      <c r="JIM307" s="2"/>
      <c r="JIN307" s="2"/>
      <c r="JIO307" s="2"/>
      <c r="JIP307" s="2"/>
      <c r="JIQ307" s="2"/>
      <c r="JIR307" s="2"/>
      <c r="JIS307" s="2"/>
      <c r="JIT307" s="2"/>
      <c r="JIU307" s="2"/>
      <c r="JIV307" s="2"/>
      <c r="JIW307" s="2"/>
      <c r="JIX307" s="2"/>
      <c r="JIY307" s="2"/>
      <c r="JIZ307" s="2"/>
      <c r="JJA307" s="2"/>
      <c r="JJB307" s="2"/>
      <c r="JJC307" s="2"/>
      <c r="JJD307" s="2"/>
      <c r="JJE307" s="2"/>
      <c r="JJF307" s="2"/>
      <c r="JJG307" s="2"/>
      <c r="JJH307" s="2"/>
      <c r="JJI307" s="2"/>
      <c r="JJJ307" s="2"/>
      <c r="JJK307" s="2"/>
      <c r="JJL307" s="2"/>
      <c r="JJM307" s="2"/>
      <c r="JJN307" s="2"/>
      <c r="JJO307" s="2"/>
      <c r="JJP307" s="2"/>
      <c r="JJQ307" s="2"/>
      <c r="JJR307" s="2"/>
      <c r="JJS307" s="2"/>
      <c r="JJT307" s="2"/>
      <c r="JJU307" s="2"/>
      <c r="JJV307" s="2"/>
      <c r="JJW307" s="2"/>
      <c r="JJX307" s="2"/>
      <c r="JJY307" s="2"/>
      <c r="JJZ307" s="2"/>
      <c r="JKA307" s="2"/>
      <c r="JKB307" s="2"/>
      <c r="JKC307" s="2"/>
      <c r="JKD307" s="2"/>
      <c r="JKE307" s="2"/>
      <c r="JKF307" s="2"/>
      <c r="JKG307" s="2"/>
      <c r="JKH307" s="2"/>
      <c r="JKI307" s="2"/>
      <c r="JKJ307" s="2"/>
      <c r="JKK307" s="2"/>
      <c r="JKL307" s="2"/>
      <c r="JKM307" s="2"/>
      <c r="JKN307" s="2"/>
      <c r="JKO307" s="2"/>
      <c r="JKP307" s="2"/>
      <c r="JKQ307" s="2"/>
      <c r="JKR307" s="2"/>
      <c r="JKS307" s="2"/>
      <c r="JKT307" s="2"/>
      <c r="JKU307" s="2"/>
      <c r="JKV307" s="2"/>
      <c r="JKW307" s="2"/>
      <c r="JKX307" s="2"/>
      <c r="JKY307" s="2"/>
      <c r="JKZ307" s="2"/>
      <c r="JLA307" s="2"/>
      <c r="JLB307" s="2"/>
      <c r="JLC307" s="2"/>
      <c r="JLD307" s="2"/>
      <c r="JLE307" s="2"/>
      <c r="JLF307" s="2"/>
      <c r="JLG307" s="2"/>
      <c r="JLH307" s="2"/>
      <c r="JLI307" s="2"/>
      <c r="JLJ307" s="2"/>
      <c r="JLK307" s="2"/>
      <c r="JLL307" s="2"/>
      <c r="JLM307" s="2"/>
      <c r="JLN307" s="2"/>
      <c r="JLO307" s="2"/>
      <c r="JLP307" s="2"/>
      <c r="JLQ307" s="2"/>
      <c r="JLR307" s="2"/>
      <c r="JLS307" s="2"/>
      <c r="JLT307" s="2"/>
      <c r="JLU307" s="2"/>
      <c r="JLV307" s="2"/>
      <c r="JLW307" s="2"/>
      <c r="JLX307" s="2"/>
      <c r="JLY307" s="2"/>
      <c r="JLZ307" s="2"/>
      <c r="JMA307" s="2"/>
      <c r="JMB307" s="2"/>
      <c r="JMC307" s="2"/>
      <c r="JMD307" s="2"/>
      <c r="JME307" s="2"/>
      <c r="JMF307" s="2"/>
      <c r="JMG307" s="2"/>
      <c r="JMH307" s="2"/>
      <c r="JMI307" s="2"/>
      <c r="JMJ307" s="2"/>
      <c r="JMK307" s="2"/>
      <c r="JML307" s="2"/>
      <c r="JMM307" s="2"/>
      <c r="JMN307" s="2"/>
      <c r="JMO307" s="2"/>
      <c r="JMP307" s="2"/>
      <c r="JMQ307" s="2"/>
      <c r="JMR307" s="2"/>
      <c r="JMS307" s="2"/>
      <c r="JMT307" s="2"/>
      <c r="JMU307" s="2"/>
      <c r="JMV307" s="2"/>
      <c r="JMW307" s="2"/>
      <c r="JMX307" s="2"/>
      <c r="JMY307" s="2"/>
      <c r="JMZ307" s="2"/>
      <c r="JNA307" s="2"/>
      <c r="JNB307" s="2"/>
      <c r="JNC307" s="2"/>
      <c r="JND307" s="2"/>
      <c r="JNE307" s="2"/>
      <c r="JNF307" s="2"/>
      <c r="JNG307" s="2"/>
      <c r="JNH307" s="2"/>
      <c r="JNI307" s="2"/>
      <c r="JNJ307" s="2"/>
      <c r="JNK307" s="2"/>
      <c r="JNL307" s="2"/>
      <c r="JNM307" s="2"/>
      <c r="JNN307" s="2"/>
      <c r="JNO307" s="2"/>
      <c r="JNP307" s="2"/>
      <c r="JNQ307" s="2"/>
      <c r="JNR307" s="2"/>
      <c r="JNS307" s="2"/>
      <c r="JNT307" s="2"/>
      <c r="JNU307" s="2"/>
      <c r="JNV307" s="2"/>
      <c r="JNW307" s="2"/>
      <c r="JNX307" s="2"/>
      <c r="JNY307" s="2"/>
      <c r="JNZ307" s="2"/>
      <c r="JOA307" s="2"/>
      <c r="JOB307" s="2"/>
      <c r="JOC307" s="2"/>
      <c r="JOD307" s="2"/>
      <c r="JOE307" s="2"/>
      <c r="JOF307" s="2"/>
      <c r="JOG307" s="2"/>
      <c r="JOH307" s="2"/>
      <c r="JOI307" s="2"/>
      <c r="JOJ307" s="2"/>
      <c r="JOK307" s="2"/>
      <c r="JOL307" s="2"/>
      <c r="JOM307" s="2"/>
      <c r="JON307" s="2"/>
      <c r="JOO307" s="2"/>
      <c r="JOP307" s="2"/>
      <c r="JOQ307" s="2"/>
      <c r="JOR307" s="2"/>
      <c r="JOS307" s="2"/>
      <c r="JOT307" s="2"/>
      <c r="JOU307" s="2"/>
      <c r="JOV307" s="2"/>
      <c r="JOW307" s="2"/>
      <c r="JOX307" s="2"/>
      <c r="JOY307" s="2"/>
      <c r="JOZ307" s="2"/>
      <c r="JPA307" s="2"/>
      <c r="JPB307" s="2"/>
      <c r="JPC307" s="2"/>
      <c r="JPD307" s="2"/>
      <c r="JPE307" s="2"/>
      <c r="JPF307" s="2"/>
      <c r="JPG307" s="2"/>
      <c r="JPH307" s="2"/>
      <c r="JPI307" s="2"/>
      <c r="JPJ307" s="2"/>
      <c r="JPK307" s="2"/>
      <c r="JPL307" s="2"/>
      <c r="JPM307" s="2"/>
      <c r="JPN307" s="2"/>
      <c r="JPO307" s="2"/>
      <c r="JPP307" s="2"/>
      <c r="JPQ307" s="2"/>
      <c r="JPR307" s="2"/>
      <c r="JPS307" s="2"/>
      <c r="JPT307" s="2"/>
      <c r="JPU307" s="2"/>
      <c r="JPV307" s="2"/>
      <c r="JPW307" s="2"/>
      <c r="JPX307" s="2"/>
      <c r="JPY307" s="2"/>
      <c r="JPZ307" s="2"/>
      <c r="JQA307" s="2"/>
      <c r="JQB307" s="2"/>
      <c r="JQC307" s="2"/>
      <c r="JQD307" s="2"/>
      <c r="JQE307" s="2"/>
      <c r="JQF307" s="2"/>
      <c r="JQG307" s="2"/>
      <c r="JQH307" s="2"/>
      <c r="JQI307" s="2"/>
      <c r="JQJ307" s="2"/>
      <c r="JQK307" s="2"/>
      <c r="JQL307" s="2"/>
      <c r="JQM307" s="2"/>
      <c r="JQN307" s="2"/>
      <c r="JQO307" s="2"/>
      <c r="JQP307" s="2"/>
      <c r="JQQ307" s="2"/>
      <c r="JQR307" s="2"/>
      <c r="JQS307" s="2"/>
      <c r="JQT307" s="2"/>
      <c r="JQU307" s="2"/>
      <c r="JQV307" s="2"/>
      <c r="JQW307" s="2"/>
      <c r="JQX307" s="2"/>
      <c r="JQY307" s="2"/>
      <c r="JQZ307" s="2"/>
      <c r="JRA307" s="2"/>
      <c r="JRB307" s="2"/>
      <c r="JRC307" s="2"/>
      <c r="JRD307" s="2"/>
      <c r="JRE307" s="2"/>
      <c r="JRF307" s="2"/>
      <c r="JRG307" s="2"/>
      <c r="JRH307" s="2"/>
      <c r="JRI307" s="2"/>
      <c r="JRJ307" s="2"/>
      <c r="JRK307" s="2"/>
      <c r="JRL307" s="2"/>
      <c r="JRM307" s="2"/>
      <c r="JRN307" s="2"/>
      <c r="JRO307" s="2"/>
      <c r="JRP307" s="2"/>
      <c r="JRQ307" s="2"/>
      <c r="JRR307" s="2"/>
      <c r="JRS307" s="2"/>
      <c r="JRT307" s="2"/>
      <c r="JRU307" s="2"/>
      <c r="JRV307" s="2"/>
      <c r="JRW307" s="2"/>
      <c r="JRX307" s="2"/>
      <c r="JRY307" s="2"/>
      <c r="JRZ307" s="2"/>
      <c r="JSA307" s="2"/>
      <c r="JSB307" s="2"/>
      <c r="JSC307" s="2"/>
      <c r="JSD307" s="2"/>
      <c r="JSE307" s="2"/>
      <c r="JSF307" s="2"/>
      <c r="JSG307" s="2"/>
      <c r="JSH307" s="2"/>
      <c r="JSI307" s="2"/>
      <c r="JSJ307" s="2"/>
      <c r="JSK307" s="2"/>
      <c r="JSL307" s="2"/>
      <c r="JSM307" s="2"/>
      <c r="JSN307" s="2"/>
      <c r="JSO307" s="2"/>
      <c r="JSP307" s="2"/>
      <c r="JSQ307" s="2"/>
      <c r="JSR307" s="2"/>
      <c r="JSS307" s="2"/>
      <c r="JST307" s="2"/>
      <c r="JSU307" s="2"/>
      <c r="JSV307" s="2"/>
      <c r="JSW307" s="2"/>
      <c r="JSX307" s="2"/>
      <c r="JSY307" s="2"/>
      <c r="JSZ307" s="2"/>
      <c r="JTA307" s="2"/>
      <c r="JTB307" s="2"/>
      <c r="JTC307" s="2"/>
      <c r="JTD307" s="2"/>
      <c r="JTE307" s="2"/>
      <c r="JTF307" s="2"/>
      <c r="JTG307" s="2"/>
      <c r="JTH307" s="2"/>
      <c r="JTI307" s="2"/>
      <c r="JTJ307" s="2"/>
      <c r="JTK307" s="2"/>
      <c r="JTL307" s="2"/>
      <c r="JTM307" s="2"/>
      <c r="JTN307" s="2"/>
      <c r="JTO307" s="2"/>
      <c r="JTP307" s="2"/>
      <c r="JTQ307" s="2"/>
      <c r="JTR307" s="2"/>
      <c r="JTS307" s="2"/>
      <c r="JTT307" s="2"/>
      <c r="JTU307" s="2"/>
      <c r="JTV307" s="2"/>
      <c r="JTW307" s="2"/>
      <c r="JTX307" s="2"/>
      <c r="JTY307" s="2"/>
      <c r="JTZ307" s="2"/>
      <c r="JUA307" s="2"/>
      <c r="JUB307" s="2"/>
      <c r="JUC307" s="2"/>
      <c r="JUD307" s="2"/>
      <c r="JUE307" s="2"/>
      <c r="JUF307" s="2"/>
      <c r="JUG307" s="2"/>
      <c r="JUH307" s="2"/>
      <c r="JUI307" s="2"/>
      <c r="JUJ307" s="2"/>
      <c r="JUK307" s="2"/>
      <c r="JUL307" s="2"/>
      <c r="JUM307" s="2"/>
      <c r="JUN307" s="2"/>
      <c r="JUO307" s="2"/>
      <c r="JUP307" s="2"/>
      <c r="JUQ307" s="2"/>
      <c r="JUR307" s="2"/>
      <c r="JUS307" s="2"/>
      <c r="JUT307" s="2"/>
      <c r="JUU307" s="2"/>
      <c r="JUV307" s="2"/>
      <c r="JUW307" s="2"/>
      <c r="JUX307" s="2"/>
      <c r="JUY307" s="2"/>
      <c r="JUZ307" s="2"/>
      <c r="JVA307" s="2"/>
      <c r="JVB307" s="2"/>
      <c r="JVC307" s="2"/>
      <c r="JVD307" s="2"/>
      <c r="JVE307" s="2"/>
      <c r="JVF307" s="2"/>
      <c r="JVG307" s="2"/>
      <c r="JVH307" s="2"/>
      <c r="JVI307" s="2"/>
      <c r="JVJ307" s="2"/>
      <c r="JVK307" s="2"/>
      <c r="JVL307" s="2"/>
      <c r="JVM307" s="2"/>
      <c r="JVN307" s="2"/>
      <c r="JVO307" s="2"/>
      <c r="JVP307" s="2"/>
      <c r="JVQ307" s="2"/>
      <c r="JVR307" s="2"/>
      <c r="JVS307" s="2"/>
      <c r="JVT307" s="2"/>
      <c r="JVU307" s="2"/>
      <c r="JVV307" s="2"/>
      <c r="JVW307" s="2"/>
      <c r="JVX307" s="2"/>
      <c r="JVY307" s="2"/>
      <c r="JVZ307" s="2"/>
      <c r="JWA307" s="2"/>
      <c r="JWB307" s="2"/>
      <c r="JWC307" s="2"/>
      <c r="JWD307" s="2"/>
      <c r="JWE307" s="2"/>
      <c r="JWF307" s="2"/>
      <c r="JWG307" s="2"/>
      <c r="JWH307" s="2"/>
      <c r="JWI307" s="2"/>
      <c r="JWJ307" s="2"/>
      <c r="JWK307" s="2"/>
      <c r="JWL307" s="2"/>
      <c r="JWM307" s="2"/>
      <c r="JWN307" s="2"/>
      <c r="JWO307" s="2"/>
      <c r="JWP307" s="2"/>
      <c r="JWQ307" s="2"/>
      <c r="JWR307" s="2"/>
      <c r="JWS307" s="2"/>
      <c r="JWT307" s="2"/>
      <c r="JWU307" s="2"/>
      <c r="JWV307" s="2"/>
      <c r="JWW307" s="2"/>
      <c r="JWX307" s="2"/>
      <c r="JWY307" s="2"/>
      <c r="JWZ307" s="2"/>
      <c r="JXA307" s="2"/>
      <c r="JXB307" s="2"/>
      <c r="JXC307" s="2"/>
      <c r="JXD307" s="2"/>
      <c r="JXE307" s="2"/>
      <c r="JXF307" s="2"/>
      <c r="JXG307" s="2"/>
      <c r="JXH307" s="2"/>
      <c r="JXI307" s="2"/>
      <c r="JXJ307" s="2"/>
      <c r="JXK307" s="2"/>
      <c r="JXL307" s="2"/>
      <c r="JXM307" s="2"/>
      <c r="JXN307" s="2"/>
      <c r="JXO307" s="2"/>
      <c r="JXP307" s="2"/>
      <c r="JXQ307" s="2"/>
      <c r="JXR307" s="2"/>
      <c r="JXS307" s="2"/>
      <c r="JXT307" s="2"/>
      <c r="JXU307" s="2"/>
      <c r="JXV307" s="2"/>
      <c r="JXW307" s="2"/>
      <c r="JXX307" s="2"/>
      <c r="JXY307" s="2"/>
      <c r="JXZ307" s="2"/>
      <c r="JYA307" s="2"/>
      <c r="JYB307" s="2"/>
      <c r="JYC307" s="2"/>
      <c r="JYD307" s="2"/>
      <c r="JYE307" s="2"/>
      <c r="JYF307" s="2"/>
      <c r="JYG307" s="2"/>
      <c r="JYH307" s="2"/>
      <c r="JYI307" s="2"/>
      <c r="JYJ307" s="2"/>
      <c r="JYK307" s="2"/>
      <c r="JYL307" s="2"/>
      <c r="JYM307" s="2"/>
      <c r="JYN307" s="2"/>
      <c r="JYO307" s="2"/>
      <c r="JYP307" s="2"/>
      <c r="JYQ307" s="2"/>
      <c r="JYR307" s="2"/>
      <c r="JYS307" s="2"/>
      <c r="JYT307" s="2"/>
      <c r="JYU307" s="2"/>
      <c r="JYV307" s="2"/>
      <c r="JYW307" s="2"/>
      <c r="JYX307" s="2"/>
      <c r="JYY307" s="2"/>
      <c r="JYZ307" s="2"/>
      <c r="JZA307" s="2"/>
      <c r="JZB307" s="2"/>
      <c r="JZC307" s="2"/>
      <c r="JZD307" s="2"/>
      <c r="JZE307" s="2"/>
      <c r="JZF307" s="2"/>
      <c r="JZG307" s="2"/>
      <c r="JZH307" s="2"/>
      <c r="JZI307" s="2"/>
      <c r="JZJ307" s="2"/>
      <c r="JZK307" s="2"/>
      <c r="JZL307" s="2"/>
      <c r="JZM307" s="2"/>
      <c r="JZN307" s="2"/>
      <c r="JZO307" s="2"/>
      <c r="JZP307" s="2"/>
      <c r="JZQ307" s="2"/>
      <c r="JZR307" s="2"/>
      <c r="JZS307" s="2"/>
      <c r="JZT307" s="2"/>
      <c r="JZU307" s="2"/>
      <c r="JZV307" s="2"/>
      <c r="JZW307" s="2"/>
      <c r="JZX307" s="2"/>
      <c r="JZY307" s="2"/>
      <c r="JZZ307" s="2"/>
      <c r="KAA307" s="2"/>
      <c r="KAB307" s="2"/>
      <c r="KAC307" s="2"/>
      <c r="KAD307" s="2"/>
      <c r="KAE307" s="2"/>
      <c r="KAF307" s="2"/>
      <c r="KAG307" s="2"/>
      <c r="KAH307" s="2"/>
      <c r="KAI307" s="2"/>
      <c r="KAJ307" s="2"/>
      <c r="KAK307" s="2"/>
      <c r="KAL307" s="2"/>
      <c r="KAM307" s="2"/>
      <c r="KAN307" s="2"/>
      <c r="KAO307" s="2"/>
      <c r="KAP307" s="2"/>
      <c r="KAQ307" s="2"/>
      <c r="KAR307" s="2"/>
      <c r="KAS307" s="2"/>
      <c r="KAT307" s="2"/>
      <c r="KAU307" s="2"/>
      <c r="KAV307" s="2"/>
      <c r="KAW307" s="2"/>
      <c r="KAX307" s="2"/>
      <c r="KAY307" s="2"/>
      <c r="KAZ307" s="2"/>
      <c r="KBA307" s="2"/>
      <c r="KBB307" s="2"/>
      <c r="KBC307" s="2"/>
      <c r="KBD307" s="2"/>
      <c r="KBE307" s="2"/>
      <c r="KBF307" s="2"/>
      <c r="KBG307" s="2"/>
      <c r="KBH307" s="2"/>
      <c r="KBI307" s="2"/>
      <c r="KBJ307" s="2"/>
      <c r="KBK307" s="2"/>
      <c r="KBL307" s="2"/>
      <c r="KBM307" s="2"/>
      <c r="KBN307" s="2"/>
      <c r="KBO307" s="2"/>
      <c r="KBP307" s="2"/>
      <c r="KBQ307" s="2"/>
      <c r="KBR307" s="2"/>
      <c r="KBS307" s="2"/>
      <c r="KBT307" s="2"/>
      <c r="KBU307" s="2"/>
      <c r="KBV307" s="2"/>
      <c r="KBW307" s="2"/>
      <c r="KBX307" s="2"/>
      <c r="KBY307" s="2"/>
      <c r="KBZ307" s="2"/>
      <c r="KCA307" s="2"/>
      <c r="KCB307" s="2"/>
      <c r="KCC307" s="2"/>
      <c r="KCD307" s="2"/>
      <c r="KCE307" s="2"/>
      <c r="KCF307" s="2"/>
      <c r="KCG307" s="2"/>
      <c r="KCH307" s="2"/>
      <c r="KCI307" s="2"/>
      <c r="KCJ307" s="2"/>
      <c r="KCK307" s="2"/>
      <c r="KCL307" s="2"/>
      <c r="KCM307" s="2"/>
      <c r="KCN307" s="2"/>
      <c r="KCO307" s="2"/>
      <c r="KCP307" s="2"/>
      <c r="KCQ307" s="2"/>
      <c r="KCR307" s="2"/>
      <c r="KCS307" s="2"/>
      <c r="KCT307" s="2"/>
      <c r="KCU307" s="2"/>
      <c r="KCV307" s="2"/>
      <c r="KCW307" s="2"/>
      <c r="KCX307" s="2"/>
      <c r="KCY307" s="2"/>
      <c r="KCZ307" s="2"/>
      <c r="KDA307" s="2"/>
      <c r="KDB307" s="2"/>
      <c r="KDC307" s="2"/>
      <c r="KDD307" s="2"/>
      <c r="KDE307" s="2"/>
      <c r="KDF307" s="2"/>
      <c r="KDG307" s="2"/>
      <c r="KDH307" s="2"/>
      <c r="KDI307" s="2"/>
      <c r="KDJ307" s="2"/>
      <c r="KDK307" s="2"/>
      <c r="KDL307" s="2"/>
      <c r="KDM307" s="2"/>
      <c r="KDN307" s="2"/>
      <c r="KDO307" s="2"/>
      <c r="KDP307" s="2"/>
      <c r="KDQ307" s="2"/>
      <c r="KDR307" s="2"/>
      <c r="KDS307" s="2"/>
      <c r="KDT307" s="2"/>
      <c r="KDU307" s="2"/>
      <c r="KDV307" s="2"/>
      <c r="KDW307" s="2"/>
      <c r="KDX307" s="2"/>
      <c r="KDY307" s="2"/>
      <c r="KDZ307" s="2"/>
      <c r="KEA307" s="2"/>
      <c r="KEB307" s="2"/>
      <c r="KEC307" s="2"/>
      <c r="KED307" s="2"/>
      <c r="KEE307" s="2"/>
      <c r="KEF307" s="2"/>
      <c r="KEG307" s="2"/>
      <c r="KEH307" s="2"/>
      <c r="KEI307" s="2"/>
      <c r="KEJ307" s="2"/>
      <c r="KEK307" s="2"/>
      <c r="KEL307" s="2"/>
      <c r="KEM307" s="2"/>
      <c r="KEN307" s="2"/>
      <c r="KEO307" s="2"/>
      <c r="KEP307" s="2"/>
      <c r="KEQ307" s="2"/>
      <c r="KER307" s="2"/>
      <c r="KES307" s="2"/>
      <c r="KET307" s="2"/>
      <c r="KEU307" s="2"/>
      <c r="KEV307" s="2"/>
      <c r="KEW307" s="2"/>
      <c r="KEX307" s="2"/>
      <c r="KEY307" s="2"/>
      <c r="KEZ307" s="2"/>
      <c r="KFA307" s="2"/>
      <c r="KFB307" s="2"/>
      <c r="KFC307" s="2"/>
      <c r="KFD307" s="2"/>
      <c r="KFE307" s="2"/>
      <c r="KFF307" s="2"/>
      <c r="KFG307" s="2"/>
      <c r="KFH307" s="2"/>
      <c r="KFI307" s="2"/>
      <c r="KFJ307" s="2"/>
      <c r="KFK307" s="2"/>
      <c r="KFL307" s="2"/>
      <c r="KFM307" s="2"/>
      <c r="KFN307" s="2"/>
      <c r="KFO307" s="2"/>
      <c r="KFP307" s="2"/>
      <c r="KFQ307" s="2"/>
      <c r="KFR307" s="2"/>
      <c r="KFS307" s="2"/>
      <c r="KFT307" s="2"/>
      <c r="KFU307" s="2"/>
      <c r="KFV307" s="2"/>
      <c r="KFW307" s="2"/>
      <c r="KFX307" s="2"/>
      <c r="KFY307" s="2"/>
      <c r="KFZ307" s="2"/>
      <c r="KGA307" s="2"/>
      <c r="KGB307" s="2"/>
      <c r="KGC307" s="2"/>
      <c r="KGD307" s="2"/>
      <c r="KGE307" s="2"/>
      <c r="KGF307" s="2"/>
      <c r="KGG307" s="2"/>
      <c r="KGH307" s="2"/>
      <c r="KGI307" s="2"/>
      <c r="KGJ307" s="2"/>
      <c r="KGK307" s="2"/>
      <c r="KGL307" s="2"/>
      <c r="KGM307" s="2"/>
      <c r="KGN307" s="2"/>
      <c r="KGO307" s="2"/>
      <c r="KGP307" s="2"/>
      <c r="KGQ307" s="2"/>
      <c r="KGR307" s="2"/>
      <c r="KGS307" s="2"/>
      <c r="KGT307" s="2"/>
      <c r="KGU307" s="2"/>
      <c r="KGV307" s="2"/>
      <c r="KGW307" s="2"/>
      <c r="KGX307" s="2"/>
      <c r="KGY307" s="2"/>
      <c r="KGZ307" s="2"/>
      <c r="KHA307" s="2"/>
      <c r="KHB307" s="2"/>
      <c r="KHC307" s="2"/>
      <c r="KHD307" s="2"/>
      <c r="KHE307" s="2"/>
      <c r="KHF307" s="2"/>
      <c r="KHG307" s="2"/>
      <c r="KHH307" s="2"/>
      <c r="KHI307" s="2"/>
      <c r="KHJ307" s="2"/>
      <c r="KHK307" s="2"/>
      <c r="KHL307" s="2"/>
      <c r="KHM307" s="2"/>
      <c r="KHN307" s="2"/>
      <c r="KHO307" s="2"/>
      <c r="KHP307" s="2"/>
      <c r="KHQ307" s="2"/>
      <c r="KHR307" s="2"/>
      <c r="KHS307" s="2"/>
      <c r="KHT307" s="2"/>
      <c r="KHU307" s="2"/>
      <c r="KHV307" s="2"/>
      <c r="KHW307" s="2"/>
      <c r="KHX307" s="2"/>
      <c r="KHY307" s="2"/>
      <c r="KHZ307" s="2"/>
      <c r="KIA307" s="2"/>
      <c r="KIB307" s="2"/>
      <c r="KIC307" s="2"/>
      <c r="KID307" s="2"/>
      <c r="KIE307" s="2"/>
      <c r="KIF307" s="2"/>
      <c r="KIG307" s="2"/>
      <c r="KIH307" s="2"/>
      <c r="KII307" s="2"/>
      <c r="KIJ307" s="2"/>
      <c r="KIK307" s="2"/>
      <c r="KIL307" s="2"/>
      <c r="KIM307" s="2"/>
      <c r="KIN307" s="2"/>
      <c r="KIO307" s="2"/>
      <c r="KIP307" s="2"/>
      <c r="KIQ307" s="2"/>
      <c r="KIR307" s="2"/>
      <c r="KIS307" s="2"/>
      <c r="KIT307" s="2"/>
      <c r="KIU307" s="2"/>
      <c r="KIV307" s="2"/>
      <c r="KIW307" s="2"/>
      <c r="KIX307" s="2"/>
      <c r="KIY307" s="2"/>
      <c r="KIZ307" s="2"/>
      <c r="KJA307" s="2"/>
      <c r="KJB307" s="2"/>
      <c r="KJC307" s="2"/>
      <c r="KJD307" s="2"/>
      <c r="KJE307" s="2"/>
      <c r="KJF307" s="2"/>
      <c r="KJG307" s="2"/>
      <c r="KJH307" s="2"/>
      <c r="KJI307" s="2"/>
      <c r="KJJ307" s="2"/>
      <c r="KJK307" s="2"/>
      <c r="KJL307" s="2"/>
      <c r="KJM307" s="2"/>
      <c r="KJN307" s="2"/>
      <c r="KJO307" s="2"/>
      <c r="KJP307" s="2"/>
      <c r="KJQ307" s="2"/>
      <c r="KJR307" s="2"/>
      <c r="KJS307" s="2"/>
      <c r="KJT307" s="2"/>
      <c r="KJU307" s="2"/>
      <c r="KJV307" s="2"/>
      <c r="KJW307" s="2"/>
      <c r="KJX307" s="2"/>
      <c r="KJY307" s="2"/>
      <c r="KJZ307" s="2"/>
      <c r="KKA307" s="2"/>
      <c r="KKB307" s="2"/>
      <c r="KKC307" s="2"/>
      <c r="KKD307" s="2"/>
      <c r="KKE307" s="2"/>
      <c r="KKF307" s="2"/>
      <c r="KKG307" s="2"/>
      <c r="KKH307" s="2"/>
      <c r="KKI307" s="2"/>
      <c r="KKJ307" s="2"/>
      <c r="KKK307" s="2"/>
      <c r="KKL307" s="2"/>
      <c r="KKM307" s="2"/>
      <c r="KKN307" s="2"/>
      <c r="KKO307" s="2"/>
      <c r="KKP307" s="2"/>
      <c r="KKQ307" s="2"/>
      <c r="KKR307" s="2"/>
      <c r="KKS307" s="2"/>
      <c r="KKT307" s="2"/>
      <c r="KKU307" s="2"/>
      <c r="KKV307" s="2"/>
      <c r="KKW307" s="2"/>
      <c r="KKX307" s="2"/>
      <c r="KKY307" s="2"/>
      <c r="KKZ307" s="2"/>
      <c r="KLA307" s="2"/>
      <c r="KLB307" s="2"/>
      <c r="KLC307" s="2"/>
      <c r="KLD307" s="2"/>
      <c r="KLE307" s="2"/>
      <c r="KLF307" s="2"/>
      <c r="KLG307" s="2"/>
      <c r="KLH307" s="2"/>
      <c r="KLI307" s="2"/>
      <c r="KLJ307" s="2"/>
      <c r="KLK307" s="2"/>
      <c r="KLL307" s="2"/>
      <c r="KLM307" s="2"/>
      <c r="KLN307" s="2"/>
      <c r="KLO307" s="2"/>
      <c r="KLP307" s="2"/>
      <c r="KLQ307" s="2"/>
      <c r="KLR307" s="2"/>
      <c r="KLS307" s="2"/>
      <c r="KLT307" s="2"/>
      <c r="KLU307" s="2"/>
      <c r="KLV307" s="2"/>
      <c r="KLW307" s="2"/>
      <c r="KLX307" s="2"/>
      <c r="KLY307" s="2"/>
      <c r="KLZ307" s="2"/>
      <c r="KMA307" s="2"/>
      <c r="KMB307" s="2"/>
      <c r="KMC307" s="2"/>
      <c r="KMD307" s="2"/>
      <c r="KME307" s="2"/>
      <c r="KMF307" s="2"/>
      <c r="KMG307" s="2"/>
      <c r="KMH307" s="2"/>
      <c r="KMI307" s="2"/>
      <c r="KMJ307" s="2"/>
      <c r="KMK307" s="2"/>
      <c r="KML307" s="2"/>
      <c r="KMM307" s="2"/>
      <c r="KMN307" s="2"/>
      <c r="KMO307" s="2"/>
      <c r="KMP307" s="2"/>
      <c r="KMQ307" s="2"/>
      <c r="KMR307" s="2"/>
      <c r="KMS307" s="2"/>
      <c r="KMT307" s="2"/>
      <c r="KMU307" s="2"/>
      <c r="KMV307" s="2"/>
      <c r="KMW307" s="2"/>
      <c r="KMX307" s="2"/>
      <c r="KMY307" s="2"/>
      <c r="KMZ307" s="2"/>
      <c r="KNA307" s="2"/>
      <c r="KNB307" s="2"/>
      <c r="KNC307" s="2"/>
      <c r="KND307" s="2"/>
      <c r="KNE307" s="2"/>
      <c r="KNF307" s="2"/>
      <c r="KNG307" s="2"/>
      <c r="KNH307" s="2"/>
      <c r="KNI307" s="2"/>
      <c r="KNJ307" s="2"/>
      <c r="KNK307" s="2"/>
      <c r="KNL307" s="2"/>
      <c r="KNM307" s="2"/>
      <c r="KNN307" s="2"/>
      <c r="KNO307" s="2"/>
      <c r="KNP307" s="2"/>
      <c r="KNQ307" s="2"/>
      <c r="KNR307" s="2"/>
      <c r="KNS307" s="2"/>
      <c r="KNT307" s="2"/>
      <c r="KNU307" s="2"/>
      <c r="KNV307" s="2"/>
      <c r="KNW307" s="2"/>
      <c r="KNX307" s="2"/>
      <c r="KNY307" s="2"/>
      <c r="KNZ307" s="2"/>
      <c r="KOA307" s="2"/>
      <c r="KOB307" s="2"/>
      <c r="KOC307" s="2"/>
      <c r="KOD307" s="2"/>
      <c r="KOE307" s="2"/>
      <c r="KOF307" s="2"/>
      <c r="KOG307" s="2"/>
      <c r="KOH307" s="2"/>
      <c r="KOI307" s="2"/>
      <c r="KOJ307" s="2"/>
      <c r="KOK307" s="2"/>
      <c r="KOL307" s="2"/>
      <c r="KOM307" s="2"/>
      <c r="KON307" s="2"/>
      <c r="KOO307" s="2"/>
      <c r="KOP307" s="2"/>
      <c r="KOQ307" s="2"/>
      <c r="KOR307" s="2"/>
      <c r="KOS307" s="2"/>
      <c r="KOT307" s="2"/>
      <c r="KOU307" s="2"/>
      <c r="KOV307" s="2"/>
      <c r="KOW307" s="2"/>
      <c r="KOX307" s="2"/>
      <c r="KOY307" s="2"/>
      <c r="KOZ307" s="2"/>
      <c r="KPA307" s="2"/>
      <c r="KPB307" s="2"/>
      <c r="KPC307" s="2"/>
      <c r="KPD307" s="2"/>
      <c r="KPE307" s="2"/>
      <c r="KPF307" s="2"/>
      <c r="KPG307" s="2"/>
      <c r="KPH307" s="2"/>
      <c r="KPI307" s="2"/>
      <c r="KPJ307" s="2"/>
      <c r="KPK307" s="2"/>
      <c r="KPL307" s="2"/>
      <c r="KPM307" s="2"/>
      <c r="KPN307" s="2"/>
      <c r="KPO307" s="2"/>
      <c r="KPP307" s="2"/>
      <c r="KPQ307" s="2"/>
      <c r="KPR307" s="2"/>
      <c r="KPS307" s="2"/>
      <c r="KPT307" s="2"/>
      <c r="KPU307" s="2"/>
      <c r="KPV307" s="2"/>
      <c r="KPW307" s="2"/>
      <c r="KPX307" s="2"/>
      <c r="KPY307" s="2"/>
      <c r="KPZ307" s="2"/>
      <c r="KQA307" s="2"/>
      <c r="KQB307" s="2"/>
      <c r="KQC307" s="2"/>
      <c r="KQD307" s="2"/>
      <c r="KQE307" s="2"/>
      <c r="KQF307" s="2"/>
      <c r="KQG307" s="2"/>
      <c r="KQH307" s="2"/>
      <c r="KQI307" s="2"/>
      <c r="KQJ307" s="2"/>
      <c r="KQK307" s="2"/>
      <c r="KQL307" s="2"/>
      <c r="KQM307" s="2"/>
      <c r="KQN307" s="2"/>
      <c r="KQO307" s="2"/>
      <c r="KQP307" s="2"/>
      <c r="KQQ307" s="2"/>
      <c r="KQR307" s="2"/>
      <c r="KQS307" s="2"/>
      <c r="KQT307" s="2"/>
      <c r="KQU307" s="2"/>
      <c r="KQV307" s="2"/>
      <c r="KQW307" s="2"/>
      <c r="KQX307" s="2"/>
      <c r="KQY307" s="2"/>
      <c r="KQZ307" s="2"/>
      <c r="KRA307" s="2"/>
      <c r="KRB307" s="2"/>
      <c r="KRC307" s="2"/>
      <c r="KRD307" s="2"/>
      <c r="KRE307" s="2"/>
      <c r="KRF307" s="2"/>
      <c r="KRG307" s="2"/>
      <c r="KRH307" s="2"/>
      <c r="KRI307" s="2"/>
      <c r="KRJ307" s="2"/>
      <c r="KRK307" s="2"/>
      <c r="KRL307" s="2"/>
      <c r="KRM307" s="2"/>
      <c r="KRN307" s="2"/>
      <c r="KRO307" s="2"/>
      <c r="KRP307" s="2"/>
      <c r="KRQ307" s="2"/>
      <c r="KRR307" s="2"/>
      <c r="KRS307" s="2"/>
      <c r="KRT307" s="2"/>
      <c r="KRU307" s="2"/>
      <c r="KRV307" s="2"/>
      <c r="KRW307" s="2"/>
      <c r="KRX307" s="2"/>
      <c r="KRY307" s="2"/>
      <c r="KRZ307" s="2"/>
      <c r="KSA307" s="2"/>
      <c r="KSB307" s="2"/>
      <c r="KSC307" s="2"/>
      <c r="KSD307" s="2"/>
      <c r="KSE307" s="2"/>
      <c r="KSF307" s="2"/>
      <c r="KSG307" s="2"/>
      <c r="KSH307" s="2"/>
      <c r="KSI307" s="2"/>
      <c r="KSJ307" s="2"/>
      <c r="KSK307" s="2"/>
      <c r="KSL307" s="2"/>
      <c r="KSM307" s="2"/>
      <c r="KSN307" s="2"/>
      <c r="KSO307" s="2"/>
      <c r="KSP307" s="2"/>
      <c r="KSQ307" s="2"/>
      <c r="KSR307" s="2"/>
      <c r="KSS307" s="2"/>
      <c r="KST307" s="2"/>
      <c r="KSU307" s="2"/>
      <c r="KSV307" s="2"/>
      <c r="KSW307" s="2"/>
      <c r="KSX307" s="2"/>
      <c r="KSY307" s="2"/>
      <c r="KSZ307" s="2"/>
      <c r="KTA307" s="2"/>
      <c r="KTB307" s="2"/>
      <c r="KTC307" s="2"/>
      <c r="KTD307" s="2"/>
      <c r="KTE307" s="2"/>
      <c r="KTF307" s="2"/>
      <c r="KTG307" s="2"/>
      <c r="KTH307" s="2"/>
      <c r="KTI307" s="2"/>
      <c r="KTJ307" s="2"/>
      <c r="KTK307" s="2"/>
      <c r="KTL307" s="2"/>
      <c r="KTM307" s="2"/>
      <c r="KTN307" s="2"/>
      <c r="KTO307" s="2"/>
      <c r="KTP307" s="2"/>
      <c r="KTQ307" s="2"/>
      <c r="KTR307" s="2"/>
      <c r="KTS307" s="2"/>
      <c r="KTT307" s="2"/>
      <c r="KTU307" s="2"/>
      <c r="KTV307" s="2"/>
      <c r="KTW307" s="2"/>
      <c r="KTX307" s="2"/>
      <c r="KTY307" s="2"/>
      <c r="KTZ307" s="2"/>
      <c r="KUA307" s="2"/>
      <c r="KUB307" s="2"/>
      <c r="KUC307" s="2"/>
      <c r="KUD307" s="2"/>
      <c r="KUE307" s="2"/>
      <c r="KUF307" s="2"/>
      <c r="KUG307" s="2"/>
      <c r="KUH307" s="2"/>
      <c r="KUI307" s="2"/>
      <c r="KUJ307" s="2"/>
      <c r="KUK307" s="2"/>
      <c r="KUL307" s="2"/>
      <c r="KUM307" s="2"/>
      <c r="KUN307" s="2"/>
      <c r="KUO307" s="2"/>
      <c r="KUP307" s="2"/>
      <c r="KUQ307" s="2"/>
      <c r="KUR307" s="2"/>
      <c r="KUS307" s="2"/>
      <c r="KUT307" s="2"/>
      <c r="KUU307" s="2"/>
      <c r="KUV307" s="2"/>
      <c r="KUW307" s="2"/>
      <c r="KUX307" s="2"/>
      <c r="KUY307" s="2"/>
      <c r="KUZ307" s="2"/>
      <c r="KVA307" s="2"/>
      <c r="KVB307" s="2"/>
      <c r="KVC307" s="2"/>
      <c r="KVD307" s="2"/>
      <c r="KVE307" s="2"/>
      <c r="KVF307" s="2"/>
      <c r="KVG307" s="2"/>
      <c r="KVH307" s="2"/>
      <c r="KVI307" s="2"/>
      <c r="KVJ307" s="2"/>
      <c r="KVK307" s="2"/>
      <c r="KVL307" s="2"/>
      <c r="KVM307" s="2"/>
      <c r="KVN307" s="2"/>
      <c r="KVO307" s="2"/>
      <c r="KVP307" s="2"/>
      <c r="KVQ307" s="2"/>
      <c r="KVR307" s="2"/>
      <c r="KVS307" s="2"/>
      <c r="KVT307" s="2"/>
      <c r="KVU307" s="2"/>
      <c r="KVV307" s="2"/>
      <c r="KVW307" s="2"/>
      <c r="KVX307" s="2"/>
      <c r="KVY307" s="2"/>
      <c r="KVZ307" s="2"/>
      <c r="KWA307" s="2"/>
      <c r="KWB307" s="2"/>
      <c r="KWC307" s="2"/>
      <c r="KWD307" s="2"/>
      <c r="KWE307" s="2"/>
      <c r="KWF307" s="2"/>
      <c r="KWG307" s="2"/>
      <c r="KWH307" s="2"/>
      <c r="KWI307" s="2"/>
      <c r="KWJ307" s="2"/>
      <c r="KWK307" s="2"/>
      <c r="KWL307" s="2"/>
      <c r="KWM307" s="2"/>
      <c r="KWN307" s="2"/>
      <c r="KWO307" s="2"/>
      <c r="KWP307" s="2"/>
      <c r="KWQ307" s="2"/>
      <c r="KWR307" s="2"/>
      <c r="KWS307" s="2"/>
      <c r="KWT307" s="2"/>
      <c r="KWU307" s="2"/>
      <c r="KWV307" s="2"/>
      <c r="KWW307" s="2"/>
      <c r="KWX307" s="2"/>
      <c r="KWY307" s="2"/>
      <c r="KWZ307" s="2"/>
      <c r="KXA307" s="2"/>
      <c r="KXB307" s="2"/>
      <c r="KXC307" s="2"/>
      <c r="KXD307" s="2"/>
      <c r="KXE307" s="2"/>
      <c r="KXF307" s="2"/>
      <c r="KXG307" s="2"/>
      <c r="KXH307" s="2"/>
      <c r="KXI307" s="2"/>
      <c r="KXJ307" s="2"/>
      <c r="KXK307" s="2"/>
      <c r="KXL307" s="2"/>
      <c r="KXM307" s="2"/>
      <c r="KXN307" s="2"/>
      <c r="KXO307" s="2"/>
      <c r="KXP307" s="2"/>
      <c r="KXQ307" s="2"/>
      <c r="KXR307" s="2"/>
      <c r="KXS307" s="2"/>
      <c r="KXT307" s="2"/>
      <c r="KXU307" s="2"/>
      <c r="KXV307" s="2"/>
      <c r="KXW307" s="2"/>
      <c r="KXX307" s="2"/>
      <c r="KXY307" s="2"/>
      <c r="KXZ307" s="2"/>
      <c r="KYA307" s="2"/>
      <c r="KYB307" s="2"/>
      <c r="KYC307" s="2"/>
      <c r="KYD307" s="2"/>
      <c r="KYE307" s="2"/>
      <c r="KYF307" s="2"/>
      <c r="KYG307" s="2"/>
      <c r="KYH307" s="2"/>
      <c r="KYI307" s="2"/>
      <c r="KYJ307" s="2"/>
      <c r="KYK307" s="2"/>
      <c r="KYL307" s="2"/>
      <c r="KYM307" s="2"/>
      <c r="KYN307" s="2"/>
      <c r="KYO307" s="2"/>
      <c r="KYP307" s="2"/>
      <c r="KYQ307" s="2"/>
      <c r="KYR307" s="2"/>
      <c r="KYS307" s="2"/>
      <c r="KYT307" s="2"/>
      <c r="KYU307" s="2"/>
      <c r="KYV307" s="2"/>
      <c r="KYW307" s="2"/>
      <c r="KYX307" s="2"/>
      <c r="KYY307" s="2"/>
      <c r="KYZ307" s="2"/>
      <c r="KZA307" s="2"/>
      <c r="KZB307" s="2"/>
      <c r="KZC307" s="2"/>
      <c r="KZD307" s="2"/>
      <c r="KZE307" s="2"/>
      <c r="KZF307" s="2"/>
      <c r="KZG307" s="2"/>
      <c r="KZH307" s="2"/>
      <c r="KZI307" s="2"/>
      <c r="KZJ307" s="2"/>
      <c r="KZK307" s="2"/>
      <c r="KZL307" s="2"/>
      <c r="KZM307" s="2"/>
      <c r="KZN307" s="2"/>
      <c r="KZO307" s="2"/>
      <c r="KZP307" s="2"/>
      <c r="KZQ307" s="2"/>
      <c r="KZR307" s="2"/>
      <c r="KZS307" s="2"/>
      <c r="KZT307" s="2"/>
      <c r="KZU307" s="2"/>
      <c r="KZV307" s="2"/>
      <c r="KZW307" s="2"/>
      <c r="KZX307" s="2"/>
      <c r="KZY307" s="2"/>
      <c r="KZZ307" s="2"/>
      <c r="LAA307" s="2"/>
      <c r="LAB307" s="2"/>
      <c r="LAC307" s="2"/>
      <c r="LAD307" s="2"/>
      <c r="LAE307" s="2"/>
      <c r="LAF307" s="2"/>
      <c r="LAG307" s="2"/>
      <c r="LAH307" s="2"/>
      <c r="LAI307" s="2"/>
      <c r="LAJ307" s="2"/>
      <c r="LAK307" s="2"/>
      <c r="LAL307" s="2"/>
      <c r="LAM307" s="2"/>
      <c r="LAN307" s="2"/>
      <c r="LAO307" s="2"/>
      <c r="LAP307" s="2"/>
      <c r="LAQ307" s="2"/>
      <c r="LAR307" s="2"/>
      <c r="LAS307" s="2"/>
      <c r="LAT307" s="2"/>
      <c r="LAU307" s="2"/>
      <c r="LAV307" s="2"/>
      <c r="LAW307" s="2"/>
      <c r="LAX307" s="2"/>
      <c r="LAY307" s="2"/>
      <c r="LAZ307" s="2"/>
      <c r="LBA307" s="2"/>
      <c r="LBB307" s="2"/>
      <c r="LBC307" s="2"/>
      <c r="LBD307" s="2"/>
      <c r="LBE307" s="2"/>
      <c r="LBF307" s="2"/>
      <c r="LBG307" s="2"/>
      <c r="LBH307" s="2"/>
      <c r="LBI307" s="2"/>
      <c r="LBJ307" s="2"/>
      <c r="LBK307" s="2"/>
      <c r="LBL307" s="2"/>
      <c r="LBM307" s="2"/>
      <c r="LBN307" s="2"/>
      <c r="LBO307" s="2"/>
      <c r="LBP307" s="2"/>
      <c r="LBQ307" s="2"/>
      <c r="LBR307" s="2"/>
      <c r="LBS307" s="2"/>
      <c r="LBT307" s="2"/>
      <c r="LBU307" s="2"/>
      <c r="LBV307" s="2"/>
      <c r="LBW307" s="2"/>
      <c r="LBX307" s="2"/>
      <c r="LBY307" s="2"/>
      <c r="LBZ307" s="2"/>
      <c r="LCA307" s="2"/>
      <c r="LCB307" s="2"/>
      <c r="LCC307" s="2"/>
      <c r="LCD307" s="2"/>
      <c r="LCE307" s="2"/>
      <c r="LCF307" s="2"/>
      <c r="LCG307" s="2"/>
      <c r="LCH307" s="2"/>
      <c r="LCI307" s="2"/>
      <c r="LCJ307" s="2"/>
      <c r="LCK307" s="2"/>
      <c r="LCL307" s="2"/>
      <c r="LCM307" s="2"/>
      <c r="LCN307" s="2"/>
      <c r="LCO307" s="2"/>
      <c r="LCP307" s="2"/>
      <c r="LCQ307" s="2"/>
      <c r="LCR307" s="2"/>
      <c r="LCS307" s="2"/>
      <c r="LCT307" s="2"/>
      <c r="LCU307" s="2"/>
      <c r="LCV307" s="2"/>
      <c r="LCW307" s="2"/>
      <c r="LCX307" s="2"/>
      <c r="LCY307" s="2"/>
      <c r="LCZ307" s="2"/>
      <c r="LDA307" s="2"/>
      <c r="LDB307" s="2"/>
      <c r="LDC307" s="2"/>
      <c r="LDD307" s="2"/>
      <c r="LDE307" s="2"/>
      <c r="LDF307" s="2"/>
      <c r="LDG307" s="2"/>
      <c r="LDH307" s="2"/>
      <c r="LDI307" s="2"/>
      <c r="LDJ307" s="2"/>
      <c r="LDK307" s="2"/>
      <c r="LDL307" s="2"/>
      <c r="LDM307" s="2"/>
      <c r="LDN307" s="2"/>
      <c r="LDO307" s="2"/>
      <c r="LDP307" s="2"/>
      <c r="LDQ307" s="2"/>
      <c r="LDR307" s="2"/>
      <c r="LDS307" s="2"/>
      <c r="LDT307" s="2"/>
      <c r="LDU307" s="2"/>
      <c r="LDV307" s="2"/>
      <c r="LDW307" s="2"/>
      <c r="LDX307" s="2"/>
      <c r="LDY307" s="2"/>
      <c r="LDZ307" s="2"/>
      <c r="LEA307" s="2"/>
      <c r="LEB307" s="2"/>
      <c r="LEC307" s="2"/>
      <c r="LED307" s="2"/>
      <c r="LEE307" s="2"/>
      <c r="LEF307" s="2"/>
      <c r="LEG307" s="2"/>
      <c r="LEH307" s="2"/>
      <c r="LEI307" s="2"/>
      <c r="LEJ307" s="2"/>
      <c r="LEK307" s="2"/>
      <c r="LEL307" s="2"/>
      <c r="LEM307" s="2"/>
      <c r="LEN307" s="2"/>
      <c r="LEO307" s="2"/>
      <c r="LEP307" s="2"/>
      <c r="LEQ307" s="2"/>
      <c r="LER307" s="2"/>
      <c r="LES307" s="2"/>
      <c r="LET307" s="2"/>
      <c r="LEU307" s="2"/>
      <c r="LEV307" s="2"/>
      <c r="LEW307" s="2"/>
      <c r="LEX307" s="2"/>
      <c r="LEY307" s="2"/>
      <c r="LEZ307" s="2"/>
      <c r="LFA307" s="2"/>
      <c r="LFB307" s="2"/>
      <c r="LFC307" s="2"/>
      <c r="LFD307" s="2"/>
      <c r="LFE307" s="2"/>
      <c r="LFF307" s="2"/>
      <c r="LFG307" s="2"/>
      <c r="LFH307" s="2"/>
      <c r="LFI307" s="2"/>
      <c r="LFJ307" s="2"/>
      <c r="LFK307" s="2"/>
      <c r="LFL307" s="2"/>
      <c r="LFM307" s="2"/>
      <c r="LFN307" s="2"/>
      <c r="LFO307" s="2"/>
      <c r="LFP307" s="2"/>
      <c r="LFQ307" s="2"/>
      <c r="LFR307" s="2"/>
      <c r="LFS307" s="2"/>
      <c r="LFT307" s="2"/>
      <c r="LFU307" s="2"/>
      <c r="LFV307" s="2"/>
      <c r="LFW307" s="2"/>
      <c r="LFX307" s="2"/>
      <c r="LFY307" s="2"/>
      <c r="LFZ307" s="2"/>
      <c r="LGA307" s="2"/>
      <c r="LGB307" s="2"/>
      <c r="LGC307" s="2"/>
      <c r="LGD307" s="2"/>
      <c r="LGE307" s="2"/>
      <c r="LGF307" s="2"/>
      <c r="LGG307" s="2"/>
      <c r="LGH307" s="2"/>
      <c r="LGI307" s="2"/>
      <c r="LGJ307" s="2"/>
      <c r="LGK307" s="2"/>
      <c r="LGL307" s="2"/>
      <c r="LGM307" s="2"/>
      <c r="LGN307" s="2"/>
      <c r="LGO307" s="2"/>
      <c r="LGP307" s="2"/>
      <c r="LGQ307" s="2"/>
      <c r="LGR307" s="2"/>
      <c r="LGS307" s="2"/>
      <c r="LGT307" s="2"/>
      <c r="LGU307" s="2"/>
      <c r="LGV307" s="2"/>
      <c r="LGW307" s="2"/>
      <c r="LGX307" s="2"/>
      <c r="LGY307" s="2"/>
      <c r="LGZ307" s="2"/>
      <c r="LHA307" s="2"/>
      <c r="LHB307" s="2"/>
      <c r="LHC307" s="2"/>
      <c r="LHD307" s="2"/>
      <c r="LHE307" s="2"/>
      <c r="LHF307" s="2"/>
      <c r="LHG307" s="2"/>
      <c r="LHH307" s="2"/>
      <c r="LHI307" s="2"/>
      <c r="LHJ307" s="2"/>
      <c r="LHK307" s="2"/>
      <c r="LHL307" s="2"/>
      <c r="LHM307" s="2"/>
      <c r="LHN307" s="2"/>
      <c r="LHO307" s="2"/>
      <c r="LHP307" s="2"/>
      <c r="LHQ307" s="2"/>
      <c r="LHR307" s="2"/>
      <c r="LHS307" s="2"/>
      <c r="LHT307" s="2"/>
      <c r="LHU307" s="2"/>
      <c r="LHV307" s="2"/>
      <c r="LHW307" s="2"/>
      <c r="LHX307" s="2"/>
      <c r="LHY307" s="2"/>
      <c r="LHZ307" s="2"/>
      <c r="LIA307" s="2"/>
      <c r="LIB307" s="2"/>
      <c r="LIC307" s="2"/>
      <c r="LID307" s="2"/>
      <c r="LIE307" s="2"/>
      <c r="LIF307" s="2"/>
      <c r="LIG307" s="2"/>
      <c r="LIH307" s="2"/>
      <c r="LII307" s="2"/>
      <c r="LIJ307" s="2"/>
      <c r="LIK307" s="2"/>
      <c r="LIL307" s="2"/>
      <c r="LIM307" s="2"/>
      <c r="LIN307" s="2"/>
      <c r="LIO307" s="2"/>
      <c r="LIP307" s="2"/>
      <c r="LIQ307" s="2"/>
      <c r="LIR307" s="2"/>
      <c r="LIS307" s="2"/>
      <c r="LIT307" s="2"/>
      <c r="LIU307" s="2"/>
      <c r="LIV307" s="2"/>
      <c r="LIW307" s="2"/>
      <c r="LIX307" s="2"/>
      <c r="LIY307" s="2"/>
      <c r="LIZ307" s="2"/>
      <c r="LJA307" s="2"/>
      <c r="LJB307" s="2"/>
      <c r="LJC307" s="2"/>
      <c r="LJD307" s="2"/>
      <c r="LJE307" s="2"/>
      <c r="LJF307" s="2"/>
      <c r="LJG307" s="2"/>
      <c r="LJH307" s="2"/>
      <c r="LJI307" s="2"/>
      <c r="LJJ307" s="2"/>
      <c r="LJK307" s="2"/>
      <c r="LJL307" s="2"/>
      <c r="LJM307" s="2"/>
      <c r="LJN307" s="2"/>
      <c r="LJO307" s="2"/>
      <c r="LJP307" s="2"/>
      <c r="LJQ307" s="2"/>
      <c r="LJR307" s="2"/>
      <c r="LJS307" s="2"/>
      <c r="LJT307" s="2"/>
      <c r="LJU307" s="2"/>
      <c r="LJV307" s="2"/>
      <c r="LJW307" s="2"/>
      <c r="LJX307" s="2"/>
      <c r="LJY307" s="2"/>
      <c r="LJZ307" s="2"/>
      <c r="LKA307" s="2"/>
      <c r="LKB307" s="2"/>
      <c r="LKC307" s="2"/>
      <c r="LKD307" s="2"/>
      <c r="LKE307" s="2"/>
      <c r="LKF307" s="2"/>
      <c r="LKG307" s="2"/>
      <c r="LKH307" s="2"/>
      <c r="LKI307" s="2"/>
      <c r="LKJ307" s="2"/>
      <c r="LKK307" s="2"/>
      <c r="LKL307" s="2"/>
      <c r="LKM307" s="2"/>
      <c r="LKN307" s="2"/>
      <c r="LKO307" s="2"/>
      <c r="LKP307" s="2"/>
      <c r="LKQ307" s="2"/>
      <c r="LKR307" s="2"/>
      <c r="LKS307" s="2"/>
      <c r="LKT307" s="2"/>
      <c r="LKU307" s="2"/>
      <c r="LKV307" s="2"/>
      <c r="LKW307" s="2"/>
      <c r="LKX307" s="2"/>
      <c r="LKY307" s="2"/>
      <c r="LKZ307" s="2"/>
      <c r="LLA307" s="2"/>
      <c r="LLB307" s="2"/>
      <c r="LLC307" s="2"/>
      <c r="LLD307" s="2"/>
      <c r="LLE307" s="2"/>
      <c r="LLF307" s="2"/>
      <c r="LLG307" s="2"/>
      <c r="LLH307" s="2"/>
      <c r="LLI307" s="2"/>
      <c r="LLJ307" s="2"/>
      <c r="LLK307" s="2"/>
      <c r="LLL307" s="2"/>
      <c r="LLM307" s="2"/>
      <c r="LLN307" s="2"/>
      <c r="LLO307" s="2"/>
      <c r="LLP307" s="2"/>
      <c r="LLQ307" s="2"/>
      <c r="LLR307" s="2"/>
      <c r="LLS307" s="2"/>
      <c r="LLT307" s="2"/>
      <c r="LLU307" s="2"/>
      <c r="LLV307" s="2"/>
      <c r="LLW307" s="2"/>
      <c r="LLX307" s="2"/>
      <c r="LLY307" s="2"/>
      <c r="LLZ307" s="2"/>
      <c r="LMA307" s="2"/>
      <c r="LMB307" s="2"/>
      <c r="LMC307" s="2"/>
      <c r="LMD307" s="2"/>
      <c r="LME307" s="2"/>
      <c r="LMF307" s="2"/>
      <c r="LMG307" s="2"/>
      <c r="LMH307" s="2"/>
      <c r="LMI307" s="2"/>
      <c r="LMJ307" s="2"/>
      <c r="LMK307" s="2"/>
      <c r="LML307" s="2"/>
      <c r="LMM307" s="2"/>
      <c r="LMN307" s="2"/>
      <c r="LMO307" s="2"/>
      <c r="LMP307" s="2"/>
      <c r="LMQ307" s="2"/>
      <c r="LMR307" s="2"/>
      <c r="LMS307" s="2"/>
      <c r="LMT307" s="2"/>
      <c r="LMU307" s="2"/>
      <c r="LMV307" s="2"/>
      <c r="LMW307" s="2"/>
      <c r="LMX307" s="2"/>
      <c r="LMY307" s="2"/>
      <c r="LMZ307" s="2"/>
      <c r="LNA307" s="2"/>
      <c r="LNB307" s="2"/>
      <c r="LNC307" s="2"/>
      <c r="LND307" s="2"/>
      <c r="LNE307" s="2"/>
      <c r="LNF307" s="2"/>
      <c r="LNG307" s="2"/>
      <c r="LNH307" s="2"/>
      <c r="LNI307" s="2"/>
      <c r="LNJ307" s="2"/>
      <c r="LNK307" s="2"/>
      <c r="LNL307" s="2"/>
      <c r="LNM307" s="2"/>
      <c r="LNN307" s="2"/>
      <c r="LNO307" s="2"/>
      <c r="LNP307" s="2"/>
      <c r="LNQ307" s="2"/>
      <c r="LNR307" s="2"/>
      <c r="LNS307" s="2"/>
      <c r="LNT307" s="2"/>
      <c r="LNU307" s="2"/>
      <c r="LNV307" s="2"/>
      <c r="LNW307" s="2"/>
      <c r="LNX307" s="2"/>
      <c r="LNY307" s="2"/>
      <c r="LNZ307" s="2"/>
      <c r="LOA307" s="2"/>
      <c r="LOB307" s="2"/>
      <c r="LOC307" s="2"/>
      <c r="LOD307" s="2"/>
      <c r="LOE307" s="2"/>
      <c r="LOF307" s="2"/>
      <c r="LOG307" s="2"/>
      <c r="LOH307" s="2"/>
      <c r="LOI307" s="2"/>
      <c r="LOJ307" s="2"/>
      <c r="LOK307" s="2"/>
      <c r="LOL307" s="2"/>
      <c r="LOM307" s="2"/>
      <c r="LON307" s="2"/>
      <c r="LOO307" s="2"/>
      <c r="LOP307" s="2"/>
      <c r="LOQ307" s="2"/>
      <c r="LOR307" s="2"/>
      <c r="LOS307" s="2"/>
      <c r="LOT307" s="2"/>
      <c r="LOU307" s="2"/>
      <c r="LOV307" s="2"/>
      <c r="LOW307" s="2"/>
      <c r="LOX307" s="2"/>
      <c r="LOY307" s="2"/>
      <c r="LOZ307" s="2"/>
      <c r="LPA307" s="2"/>
      <c r="LPB307" s="2"/>
      <c r="LPC307" s="2"/>
      <c r="LPD307" s="2"/>
      <c r="LPE307" s="2"/>
      <c r="LPF307" s="2"/>
      <c r="LPG307" s="2"/>
      <c r="LPH307" s="2"/>
      <c r="LPI307" s="2"/>
      <c r="LPJ307" s="2"/>
      <c r="LPK307" s="2"/>
      <c r="LPL307" s="2"/>
      <c r="LPM307" s="2"/>
      <c r="LPN307" s="2"/>
      <c r="LPO307" s="2"/>
      <c r="LPP307" s="2"/>
      <c r="LPQ307" s="2"/>
      <c r="LPR307" s="2"/>
      <c r="LPS307" s="2"/>
      <c r="LPT307" s="2"/>
      <c r="LPU307" s="2"/>
      <c r="LPV307" s="2"/>
      <c r="LPW307" s="2"/>
      <c r="LPX307" s="2"/>
      <c r="LPY307" s="2"/>
      <c r="LPZ307" s="2"/>
      <c r="LQA307" s="2"/>
      <c r="LQB307" s="2"/>
      <c r="LQC307" s="2"/>
      <c r="LQD307" s="2"/>
      <c r="LQE307" s="2"/>
      <c r="LQF307" s="2"/>
      <c r="LQG307" s="2"/>
      <c r="LQH307" s="2"/>
      <c r="LQI307" s="2"/>
      <c r="LQJ307" s="2"/>
      <c r="LQK307" s="2"/>
      <c r="LQL307" s="2"/>
      <c r="LQM307" s="2"/>
      <c r="LQN307" s="2"/>
      <c r="LQO307" s="2"/>
      <c r="LQP307" s="2"/>
      <c r="LQQ307" s="2"/>
      <c r="LQR307" s="2"/>
      <c r="LQS307" s="2"/>
      <c r="LQT307" s="2"/>
      <c r="LQU307" s="2"/>
      <c r="LQV307" s="2"/>
      <c r="LQW307" s="2"/>
      <c r="LQX307" s="2"/>
      <c r="LQY307" s="2"/>
      <c r="LQZ307" s="2"/>
      <c r="LRA307" s="2"/>
      <c r="LRB307" s="2"/>
      <c r="LRC307" s="2"/>
      <c r="LRD307" s="2"/>
      <c r="LRE307" s="2"/>
      <c r="LRF307" s="2"/>
      <c r="LRG307" s="2"/>
      <c r="LRH307" s="2"/>
      <c r="LRI307" s="2"/>
      <c r="LRJ307" s="2"/>
      <c r="LRK307" s="2"/>
      <c r="LRL307" s="2"/>
      <c r="LRM307" s="2"/>
      <c r="LRN307" s="2"/>
      <c r="LRO307" s="2"/>
      <c r="LRP307" s="2"/>
      <c r="LRQ307" s="2"/>
      <c r="LRR307" s="2"/>
      <c r="LRS307" s="2"/>
      <c r="LRT307" s="2"/>
      <c r="LRU307" s="2"/>
      <c r="LRV307" s="2"/>
      <c r="LRW307" s="2"/>
      <c r="LRX307" s="2"/>
      <c r="LRY307" s="2"/>
      <c r="LRZ307" s="2"/>
      <c r="LSA307" s="2"/>
      <c r="LSB307" s="2"/>
      <c r="LSC307" s="2"/>
      <c r="LSD307" s="2"/>
      <c r="LSE307" s="2"/>
      <c r="LSF307" s="2"/>
      <c r="LSG307" s="2"/>
      <c r="LSH307" s="2"/>
      <c r="LSI307" s="2"/>
      <c r="LSJ307" s="2"/>
      <c r="LSK307" s="2"/>
      <c r="LSL307" s="2"/>
      <c r="LSM307" s="2"/>
      <c r="LSN307" s="2"/>
      <c r="LSO307" s="2"/>
      <c r="LSP307" s="2"/>
      <c r="LSQ307" s="2"/>
      <c r="LSR307" s="2"/>
      <c r="LSS307" s="2"/>
      <c r="LST307" s="2"/>
      <c r="LSU307" s="2"/>
      <c r="LSV307" s="2"/>
      <c r="LSW307" s="2"/>
      <c r="LSX307" s="2"/>
      <c r="LSY307" s="2"/>
      <c r="LSZ307" s="2"/>
      <c r="LTA307" s="2"/>
      <c r="LTB307" s="2"/>
      <c r="LTC307" s="2"/>
      <c r="LTD307" s="2"/>
      <c r="LTE307" s="2"/>
      <c r="LTF307" s="2"/>
      <c r="LTG307" s="2"/>
      <c r="LTH307" s="2"/>
      <c r="LTI307" s="2"/>
      <c r="LTJ307" s="2"/>
      <c r="LTK307" s="2"/>
      <c r="LTL307" s="2"/>
      <c r="LTM307" s="2"/>
      <c r="LTN307" s="2"/>
      <c r="LTO307" s="2"/>
      <c r="LTP307" s="2"/>
      <c r="LTQ307" s="2"/>
      <c r="LTR307" s="2"/>
      <c r="LTS307" s="2"/>
      <c r="LTT307" s="2"/>
      <c r="LTU307" s="2"/>
      <c r="LTV307" s="2"/>
      <c r="LTW307" s="2"/>
      <c r="LTX307" s="2"/>
      <c r="LTY307" s="2"/>
      <c r="LTZ307" s="2"/>
      <c r="LUA307" s="2"/>
      <c r="LUB307" s="2"/>
      <c r="LUC307" s="2"/>
      <c r="LUD307" s="2"/>
      <c r="LUE307" s="2"/>
      <c r="LUF307" s="2"/>
      <c r="LUG307" s="2"/>
      <c r="LUH307" s="2"/>
      <c r="LUI307" s="2"/>
      <c r="LUJ307" s="2"/>
      <c r="LUK307" s="2"/>
      <c r="LUL307" s="2"/>
      <c r="LUM307" s="2"/>
      <c r="LUN307" s="2"/>
      <c r="LUO307" s="2"/>
      <c r="LUP307" s="2"/>
      <c r="LUQ307" s="2"/>
      <c r="LUR307" s="2"/>
      <c r="LUS307" s="2"/>
      <c r="LUT307" s="2"/>
      <c r="LUU307" s="2"/>
      <c r="LUV307" s="2"/>
      <c r="LUW307" s="2"/>
      <c r="LUX307" s="2"/>
      <c r="LUY307" s="2"/>
      <c r="LUZ307" s="2"/>
      <c r="LVA307" s="2"/>
      <c r="LVB307" s="2"/>
      <c r="LVC307" s="2"/>
      <c r="LVD307" s="2"/>
      <c r="LVE307" s="2"/>
      <c r="LVF307" s="2"/>
      <c r="LVG307" s="2"/>
      <c r="LVH307" s="2"/>
      <c r="LVI307" s="2"/>
      <c r="LVJ307" s="2"/>
      <c r="LVK307" s="2"/>
      <c r="LVL307" s="2"/>
      <c r="LVM307" s="2"/>
      <c r="LVN307" s="2"/>
      <c r="LVO307" s="2"/>
      <c r="LVP307" s="2"/>
      <c r="LVQ307" s="2"/>
      <c r="LVR307" s="2"/>
      <c r="LVS307" s="2"/>
      <c r="LVT307" s="2"/>
      <c r="LVU307" s="2"/>
      <c r="LVV307" s="2"/>
      <c r="LVW307" s="2"/>
      <c r="LVX307" s="2"/>
      <c r="LVY307" s="2"/>
      <c r="LVZ307" s="2"/>
      <c r="LWA307" s="2"/>
      <c r="LWB307" s="2"/>
      <c r="LWC307" s="2"/>
      <c r="LWD307" s="2"/>
      <c r="LWE307" s="2"/>
      <c r="LWF307" s="2"/>
      <c r="LWG307" s="2"/>
      <c r="LWH307" s="2"/>
      <c r="LWI307" s="2"/>
      <c r="LWJ307" s="2"/>
      <c r="LWK307" s="2"/>
      <c r="LWL307" s="2"/>
      <c r="LWM307" s="2"/>
      <c r="LWN307" s="2"/>
      <c r="LWO307" s="2"/>
      <c r="LWP307" s="2"/>
      <c r="LWQ307" s="2"/>
      <c r="LWR307" s="2"/>
      <c r="LWS307" s="2"/>
      <c r="LWT307" s="2"/>
      <c r="LWU307" s="2"/>
      <c r="LWV307" s="2"/>
      <c r="LWW307" s="2"/>
      <c r="LWX307" s="2"/>
      <c r="LWY307" s="2"/>
      <c r="LWZ307" s="2"/>
      <c r="LXA307" s="2"/>
      <c r="LXB307" s="2"/>
      <c r="LXC307" s="2"/>
      <c r="LXD307" s="2"/>
      <c r="LXE307" s="2"/>
      <c r="LXF307" s="2"/>
      <c r="LXG307" s="2"/>
      <c r="LXH307" s="2"/>
      <c r="LXI307" s="2"/>
      <c r="LXJ307" s="2"/>
      <c r="LXK307" s="2"/>
      <c r="LXL307" s="2"/>
      <c r="LXM307" s="2"/>
      <c r="LXN307" s="2"/>
      <c r="LXO307" s="2"/>
      <c r="LXP307" s="2"/>
      <c r="LXQ307" s="2"/>
      <c r="LXR307" s="2"/>
      <c r="LXS307" s="2"/>
      <c r="LXT307" s="2"/>
      <c r="LXU307" s="2"/>
      <c r="LXV307" s="2"/>
      <c r="LXW307" s="2"/>
      <c r="LXX307" s="2"/>
      <c r="LXY307" s="2"/>
      <c r="LXZ307" s="2"/>
      <c r="LYA307" s="2"/>
      <c r="LYB307" s="2"/>
      <c r="LYC307" s="2"/>
      <c r="LYD307" s="2"/>
      <c r="LYE307" s="2"/>
      <c r="LYF307" s="2"/>
      <c r="LYG307" s="2"/>
      <c r="LYH307" s="2"/>
      <c r="LYI307" s="2"/>
      <c r="LYJ307" s="2"/>
      <c r="LYK307" s="2"/>
      <c r="LYL307" s="2"/>
      <c r="LYM307" s="2"/>
      <c r="LYN307" s="2"/>
      <c r="LYO307" s="2"/>
      <c r="LYP307" s="2"/>
      <c r="LYQ307" s="2"/>
      <c r="LYR307" s="2"/>
      <c r="LYS307" s="2"/>
      <c r="LYT307" s="2"/>
      <c r="LYU307" s="2"/>
      <c r="LYV307" s="2"/>
      <c r="LYW307" s="2"/>
      <c r="LYX307" s="2"/>
      <c r="LYY307" s="2"/>
      <c r="LYZ307" s="2"/>
      <c r="LZA307" s="2"/>
      <c r="LZB307" s="2"/>
      <c r="LZC307" s="2"/>
      <c r="LZD307" s="2"/>
      <c r="LZE307" s="2"/>
      <c r="LZF307" s="2"/>
      <c r="LZG307" s="2"/>
      <c r="LZH307" s="2"/>
      <c r="LZI307" s="2"/>
      <c r="LZJ307" s="2"/>
      <c r="LZK307" s="2"/>
      <c r="LZL307" s="2"/>
      <c r="LZM307" s="2"/>
      <c r="LZN307" s="2"/>
      <c r="LZO307" s="2"/>
      <c r="LZP307" s="2"/>
      <c r="LZQ307" s="2"/>
      <c r="LZR307" s="2"/>
      <c r="LZS307" s="2"/>
      <c r="LZT307" s="2"/>
      <c r="LZU307" s="2"/>
      <c r="LZV307" s="2"/>
      <c r="LZW307" s="2"/>
      <c r="LZX307" s="2"/>
      <c r="LZY307" s="2"/>
      <c r="LZZ307" s="2"/>
      <c r="MAA307" s="2"/>
      <c r="MAB307" s="2"/>
      <c r="MAC307" s="2"/>
      <c r="MAD307" s="2"/>
      <c r="MAE307" s="2"/>
      <c r="MAF307" s="2"/>
      <c r="MAG307" s="2"/>
      <c r="MAH307" s="2"/>
      <c r="MAI307" s="2"/>
      <c r="MAJ307" s="2"/>
      <c r="MAK307" s="2"/>
      <c r="MAL307" s="2"/>
      <c r="MAM307" s="2"/>
      <c r="MAN307" s="2"/>
      <c r="MAO307" s="2"/>
      <c r="MAP307" s="2"/>
      <c r="MAQ307" s="2"/>
      <c r="MAR307" s="2"/>
      <c r="MAS307" s="2"/>
      <c r="MAT307" s="2"/>
      <c r="MAU307" s="2"/>
      <c r="MAV307" s="2"/>
      <c r="MAW307" s="2"/>
      <c r="MAX307" s="2"/>
      <c r="MAY307" s="2"/>
      <c r="MAZ307" s="2"/>
      <c r="MBA307" s="2"/>
      <c r="MBB307" s="2"/>
      <c r="MBC307" s="2"/>
      <c r="MBD307" s="2"/>
      <c r="MBE307" s="2"/>
      <c r="MBF307" s="2"/>
      <c r="MBG307" s="2"/>
      <c r="MBH307" s="2"/>
      <c r="MBI307" s="2"/>
      <c r="MBJ307" s="2"/>
      <c r="MBK307" s="2"/>
      <c r="MBL307" s="2"/>
      <c r="MBM307" s="2"/>
      <c r="MBN307" s="2"/>
      <c r="MBO307" s="2"/>
      <c r="MBP307" s="2"/>
      <c r="MBQ307" s="2"/>
      <c r="MBR307" s="2"/>
      <c r="MBS307" s="2"/>
      <c r="MBT307" s="2"/>
      <c r="MBU307" s="2"/>
      <c r="MBV307" s="2"/>
      <c r="MBW307" s="2"/>
      <c r="MBX307" s="2"/>
      <c r="MBY307" s="2"/>
      <c r="MBZ307" s="2"/>
      <c r="MCA307" s="2"/>
      <c r="MCB307" s="2"/>
      <c r="MCC307" s="2"/>
      <c r="MCD307" s="2"/>
      <c r="MCE307" s="2"/>
      <c r="MCF307" s="2"/>
      <c r="MCG307" s="2"/>
      <c r="MCH307" s="2"/>
      <c r="MCI307" s="2"/>
      <c r="MCJ307" s="2"/>
      <c r="MCK307" s="2"/>
      <c r="MCL307" s="2"/>
      <c r="MCM307" s="2"/>
      <c r="MCN307" s="2"/>
      <c r="MCO307" s="2"/>
      <c r="MCP307" s="2"/>
      <c r="MCQ307" s="2"/>
      <c r="MCR307" s="2"/>
      <c r="MCS307" s="2"/>
      <c r="MCT307" s="2"/>
      <c r="MCU307" s="2"/>
      <c r="MCV307" s="2"/>
      <c r="MCW307" s="2"/>
      <c r="MCX307" s="2"/>
      <c r="MCY307" s="2"/>
      <c r="MCZ307" s="2"/>
      <c r="MDA307" s="2"/>
      <c r="MDB307" s="2"/>
      <c r="MDC307" s="2"/>
      <c r="MDD307" s="2"/>
      <c r="MDE307" s="2"/>
      <c r="MDF307" s="2"/>
      <c r="MDG307" s="2"/>
      <c r="MDH307" s="2"/>
      <c r="MDI307" s="2"/>
      <c r="MDJ307" s="2"/>
      <c r="MDK307" s="2"/>
      <c r="MDL307" s="2"/>
      <c r="MDM307" s="2"/>
      <c r="MDN307" s="2"/>
      <c r="MDO307" s="2"/>
      <c r="MDP307" s="2"/>
      <c r="MDQ307" s="2"/>
      <c r="MDR307" s="2"/>
      <c r="MDS307" s="2"/>
      <c r="MDT307" s="2"/>
      <c r="MDU307" s="2"/>
      <c r="MDV307" s="2"/>
      <c r="MDW307" s="2"/>
      <c r="MDX307" s="2"/>
      <c r="MDY307" s="2"/>
      <c r="MDZ307" s="2"/>
      <c r="MEA307" s="2"/>
      <c r="MEB307" s="2"/>
      <c r="MEC307" s="2"/>
      <c r="MED307" s="2"/>
      <c r="MEE307" s="2"/>
      <c r="MEF307" s="2"/>
      <c r="MEG307" s="2"/>
      <c r="MEH307" s="2"/>
      <c r="MEI307" s="2"/>
      <c r="MEJ307" s="2"/>
      <c r="MEK307" s="2"/>
      <c r="MEL307" s="2"/>
      <c r="MEM307" s="2"/>
      <c r="MEN307" s="2"/>
      <c r="MEO307" s="2"/>
      <c r="MEP307" s="2"/>
      <c r="MEQ307" s="2"/>
      <c r="MER307" s="2"/>
      <c r="MES307" s="2"/>
      <c r="MET307" s="2"/>
      <c r="MEU307" s="2"/>
      <c r="MEV307" s="2"/>
      <c r="MEW307" s="2"/>
      <c r="MEX307" s="2"/>
      <c r="MEY307" s="2"/>
      <c r="MEZ307" s="2"/>
      <c r="MFA307" s="2"/>
      <c r="MFB307" s="2"/>
      <c r="MFC307" s="2"/>
      <c r="MFD307" s="2"/>
      <c r="MFE307" s="2"/>
      <c r="MFF307" s="2"/>
      <c r="MFG307" s="2"/>
      <c r="MFH307" s="2"/>
      <c r="MFI307" s="2"/>
      <c r="MFJ307" s="2"/>
      <c r="MFK307" s="2"/>
      <c r="MFL307" s="2"/>
      <c r="MFM307" s="2"/>
      <c r="MFN307" s="2"/>
      <c r="MFO307" s="2"/>
      <c r="MFP307" s="2"/>
      <c r="MFQ307" s="2"/>
      <c r="MFR307" s="2"/>
      <c r="MFS307" s="2"/>
      <c r="MFT307" s="2"/>
      <c r="MFU307" s="2"/>
      <c r="MFV307" s="2"/>
      <c r="MFW307" s="2"/>
      <c r="MFX307" s="2"/>
      <c r="MFY307" s="2"/>
      <c r="MFZ307" s="2"/>
      <c r="MGA307" s="2"/>
      <c r="MGB307" s="2"/>
      <c r="MGC307" s="2"/>
      <c r="MGD307" s="2"/>
      <c r="MGE307" s="2"/>
      <c r="MGF307" s="2"/>
      <c r="MGG307" s="2"/>
      <c r="MGH307" s="2"/>
      <c r="MGI307" s="2"/>
      <c r="MGJ307" s="2"/>
      <c r="MGK307" s="2"/>
      <c r="MGL307" s="2"/>
      <c r="MGM307" s="2"/>
      <c r="MGN307" s="2"/>
      <c r="MGO307" s="2"/>
      <c r="MGP307" s="2"/>
      <c r="MGQ307" s="2"/>
      <c r="MGR307" s="2"/>
      <c r="MGS307" s="2"/>
      <c r="MGT307" s="2"/>
      <c r="MGU307" s="2"/>
      <c r="MGV307" s="2"/>
      <c r="MGW307" s="2"/>
      <c r="MGX307" s="2"/>
      <c r="MGY307" s="2"/>
      <c r="MGZ307" s="2"/>
      <c r="MHA307" s="2"/>
      <c r="MHB307" s="2"/>
      <c r="MHC307" s="2"/>
      <c r="MHD307" s="2"/>
      <c r="MHE307" s="2"/>
      <c r="MHF307" s="2"/>
      <c r="MHG307" s="2"/>
      <c r="MHH307" s="2"/>
      <c r="MHI307" s="2"/>
      <c r="MHJ307" s="2"/>
      <c r="MHK307" s="2"/>
      <c r="MHL307" s="2"/>
      <c r="MHM307" s="2"/>
      <c r="MHN307" s="2"/>
      <c r="MHO307" s="2"/>
      <c r="MHP307" s="2"/>
      <c r="MHQ307" s="2"/>
      <c r="MHR307" s="2"/>
      <c r="MHS307" s="2"/>
      <c r="MHT307" s="2"/>
      <c r="MHU307" s="2"/>
      <c r="MHV307" s="2"/>
      <c r="MHW307" s="2"/>
      <c r="MHX307" s="2"/>
      <c r="MHY307" s="2"/>
      <c r="MHZ307" s="2"/>
      <c r="MIA307" s="2"/>
      <c r="MIB307" s="2"/>
      <c r="MIC307" s="2"/>
      <c r="MID307" s="2"/>
      <c r="MIE307" s="2"/>
      <c r="MIF307" s="2"/>
      <c r="MIG307" s="2"/>
      <c r="MIH307" s="2"/>
      <c r="MII307" s="2"/>
      <c r="MIJ307" s="2"/>
      <c r="MIK307" s="2"/>
      <c r="MIL307" s="2"/>
      <c r="MIM307" s="2"/>
      <c r="MIN307" s="2"/>
      <c r="MIO307" s="2"/>
      <c r="MIP307" s="2"/>
      <c r="MIQ307" s="2"/>
      <c r="MIR307" s="2"/>
      <c r="MIS307" s="2"/>
      <c r="MIT307" s="2"/>
      <c r="MIU307" s="2"/>
      <c r="MIV307" s="2"/>
      <c r="MIW307" s="2"/>
      <c r="MIX307" s="2"/>
      <c r="MIY307" s="2"/>
      <c r="MIZ307" s="2"/>
      <c r="MJA307" s="2"/>
      <c r="MJB307" s="2"/>
      <c r="MJC307" s="2"/>
      <c r="MJD307" s="2"/>
      <c r="MJE307" s="2"/>
      <c r="MJF307" s="2"/>
      <c r="MJG307" s="2"/>
      <c r="MJH307" s="2"/>
      <c r="MJI307" s="2"/>
      <c r="MJJ307" s="2"/>
      <c r="MJK307" s="2"/>
      <c r="MJL307" s="2"/>
      <c r="MJM307" s="2"/>
      <c r="MJN307" s="2"/>
      <c r="MJO307" s="2"/>
      <c r="MJP307" s="2"/>
      <c r="MJQ307" s="2"/>
      <c r="MJR307" s="2"/>
      <c r="MJS307" s="2"/>
      <c r="MJT307" s="2"/>
      <c r="MJU307" s="2"/>
      <c r="MJV307" s="2"/>
      <c r="MJW307" s="2"/>
      <c r="MJX307" s="2"/>
      <c r="MJY307" s="2"/>
      <c r="MJZ307" s="2"/>
      <c r="MKA307" s="2"/>
      <c r="MKB307" s="2"/>
      <c r="MKC307" s="2"/>
      <c r="MKD307" s="2"/>
      <c r="MKE307" s="2"/>
      <c r="MKF307" s="2"/>
      <c r="MKG307" s="2"/>
      <c r="MKH307" s="2"/>
      <c r="MKI307" s="2"/>
      <c r="MKJ307" s="2"/>
      <c r="MKK307" s="2"/>
      <c r="MKL307" s="2"/>
      <c r="MKM307" s="2"/>
      <c r="MKN307" s="2"/>
      <c r="MKO307" s="2"/>
      <c r="MKP307" s="2"/>
      <c r="MKQ307" s="2"/>
      <c r="MKR307" s="2"/>
      <c r="MKS307" s="2"/>
      <c r="MKT307" s="2"/>
      <c r="MKU307" s="2"/>
      <c r="MKV307" s="2"/>
      <c r="MKW307" s="2"/>
      <c r="MKX307" s="2"/>
      <c r="MKY307" s="2"/>
      <c r="MKZ307" s="2"/>
      <c r="MLA307" s="2"/>
      <c r="MLB307" s="2"/>
      <c r="MLC307" s="2"/>
      <c r="MLD307" s="2"/>
      <c r="MLE307" s="2"/>
      <c r="MLF307" s="2"/>
      <c r="MLG307" s="2"/>
      <c r="MLH307" s="2"/>
      <c r="MLI307" s="2"/>
      <c r="MLJ307" s="2"/>
      <c r="MLK307" s="2"/>
      <c r="MLL307" s="2"/>
      <c r="MLM307" s="2"/>
      <c r="MLN307" s="2"/>
      <c r="MLO307" s="2"/>
      <c r="MLP307" s="2"/>
      <c r="MLQ307" s="2"/>
      <c r="MLR307" s="2"/>
      <c r="MLS307" s="2"/>
      <c r="MLT307" s="2"/>
      <c r="MLU307" s="2"/>
      <c r="MLV307" s="2"/>
      <c r="MLW307" s="2"/>
      <c r="MLX307" s="2"/>
      <c r="MLY307" s="2"/>
      <c r="MLZ307" s="2"/>
      <c r="MMA307" s="2"/>
      <c r="MMB307" s="2"/>
      <c r="MMC307" s="2"/>
      <c r="MMD307" s="2"/>
      <c r="MME307" s="2"/>
      <c r="MMF307" s="2"/>
      <c r="MMG307" s="2"/>
      <c r="MMH307" s="2"/>
      <c r="MMI307" s="2"/>
      <c r="MMJ307" s="2"/>
      <c r="MMK307" s="2"/>
      <c r="MML307" s="2"/>
      <c r="MMM307" s="2"/>
      <c r="MMN307" s="2"/>
      <c r="MMO307" s="2"/>
      <c r="MMP307" s="2"/>
      <c r="MMQ307" s="2"/>
      <c r="MMR307" s="2"/>
      <c r="MMS307" s="2"/>
      <c r="MMT307" s="2"/>
      <c r="MMU307" s="2"/>
      <c r="MMV307" s="2"/>
      <c r="MMW307" s="2"/>
      <c r="MMX307" s="2"/>
      <c r="MMY307" s="2"/>
      <c r="MMZ307" s="2"/>
      <c r="MNA307" s="2"/>
      <c r="MNB307" s="2"/>
      <c r="MNC307" s="2"/>
      <c r="MND307" s="2"/>
      <c r="MNE307" s="2"/>
      <c r="MNF307" s="2"/>
      <c r="MNG307" s="2"/>
      <c r="MNH307" s="2"/>
      <c r="MNI307" s="2"/>
      <c r="MNJ307" s="2"/>
      <c r="MNK307" s="2"/>
      <c r="MNL307" s="2"/>
      <c r="MNM307" s="2"/>
      <c r="MNN307" s="2"/>
      <c r="MNO307" s="2"/>
      <c r="MNP307" s="2"/>
      <c r="MNQ307" s="2"/>
      <c r="MNR307" s="2"/>
      <c r="MNS307" s="2"/>
      <c r="MNT307" s="2"/>
      <c r="MNU307" s="2"/>
      <c r="MNV307" s="2"/>
      <c r="MNW307" s="2"/>
      <c r="MNX307" s="2"/>
      <c r="MNY307" s="2"/>
      <c r="MNZ307" s="2"/>
      <c r="MOA307" s="2"/>
      <c r="MOB307" s="2"/>
      <c r="MOC307" s="2"/>
      <c r="MOD307" s="2"/>
      <c r="MOE307" s="2"/>
      <c r="MOF307" s="2"/>
      <c r="MOG307" s="2"/>
      <c r="MOH307" s="2"/>
      <c r="MOI307" s="2"/>
      <c r="MOJ307" s="2"/>
      <c r="MOK307" s="2"/>
      <c r="MOL307" s="2"/>
      <c r="MOM307" s="2"/>
      <c r="MON307" s="2"/>
      <c r="MOO307" s="2"/>
      <c r="MOP307" s="2"/>
      <c r="MOQ307" s="2"/>
      <c r="MOR307" s="2"/>
      <c r="MOS307" s="2"/>
      <c r="MOT307" s="2"/>
      <c r="MOU307" s="2"/>
      <c r="MOV307" s="2"/>
      <c r="MOW307" s="2"/>
      <c r="MOX307" s="2"/>
      <c r="MOY307" s="2"/>
      <c r="MOZ307" s="2"/>
      <c r="MPA307" s="2"/>
      <c r="MPB307" s="2"/>
      <c r="MPC307" s="2"/>
      <c r="MPD307" s="2"/>
      <c r="MPE307" s="2"/>
      <c r="MPF307" s="2"/>
      <c r="MPG307" s="2"/>
      <c r="MPH307" s="2"/>
      <c r="MPI307" s="2"/>
      <c r="MPJ307" s="2"/>
      <c r="MPK307" s="2"/>
      <c r="MPL307" s="2"/>
      <c r="MPM307" s="2"/>
      <c r="MPN307" s="2"/>
      <c r="MPO307" s="2"/>
      <c r="MPP307" s="2"/>
      <c r="MPQ307" s="2"/>
      <c r="MPR307" s="2"/>
      <c r="MPS307" s="2"/>
      <c r="MPT307" s="2"/>
      <c r="MPU307" s="2"/>
      <c r="MPV307" s="2"/>
      <c r="MPW307" s="2"/>
      <c r="MPX307" s="2"/>
      <c r="MPY307" s="2"/>
      <c r="MPZ307" s="2"/>
      <c r="MQA307" s="2"/>
      <c r="MQB307" s="2"/>
      <c r="MQC307" s="2"/>
      <c r="MQD307" s="2"/>
      <c r="MQE307" s="2"/>
      <c r="MQF307" s="2"/>
      <c r="MQG307" s="2"/>
      <c r="MQH307" s="2"/>
      <c r="MQI307" s="2"/>
      <c r="MQJ307" s="2"/>
      <c r="MQK307" s="2"/>
      <c r="MQL307" s="2"/>
      <c r="MQM307" s="2"/>
      <c r="MQN307" s="2"/>
      <c r="MQO307" s="2"/>
      <c r="MQP307" s="2"/>
      <c r="MQQ307" s="2"/>
      <c r="MQR307" s="2"/>
      <c r="MQS307" s="2"/>
      <c r="MQT307" s="2"/>
      <c r="MQU307" s="2"/>
      <c r="MQV307" s="2"/>
      <c r="MQW307" s="2"/>
      <c r="MQX307" s="2"/>
      <c r="MQY307" s="2"/>
      <c r="MQZ307" s="2"/>
      <c r="MRA307" s="2"/>
      <c r="MRB307" s="2"/>
      <c r="MRC307" s="2"/>
      <c r="MRD307" s="2"/>
      <c r="MRE307" s="2"/>
      <c r="MRF307" s="2"/>
      <c r="MRG307" s="2"/>
      <c r="MRH307" s="2"/>
      <c r="MRI307" s="2"/>
      <c r="MRJ307" s="2"/>
      <c r="MRK307" s="2"/>
      <c r="MRL307" s="2"/>
      <c r="MRM307" s="2"/>
      <c r="MRN307" s="2"/>
      <c r="MRO307" s="2"/>
      <c r="MRP307" s="2"/>
      <c r="MRQ307" s="2"/>
      <c r="MRR307" s="2"/>
      <c r="MRS307" s="2"/>
      <c r="MRT307" s="2"/>
      <c r="MRU307" s="2"/>
      <c r="MRV307" s="2"/>
      <c r="MRW307" s="2"/>
      <c r="MRX307" s="2"/>
      <c r="MRY307" s="2"/>
      <c r="MRZ307" s="2"/>
      <c r="MSA307" s="2"/>
      <c r="MSB307" s="2"/>
      <c r="MSC307" s="2"/>
      <c r="MSD307" s="2"/>
      <c r="MSE307" s="2"/>
      <c r="MSF307" s="2"/>
      <c r="MSG307" s="2"/>
      <c r="MSH307" s="2"/>
      <c r="MSI307" s="2"/>
      <c r="MSJ307" s="2"/>
      <c r="MSK307" s="2"/>
      <c r="MSL307" s="2"/>
      <c r="MSM307" s="2"/>
      <c r="MSN307" s="2"/>
      <c r="MSO307" s="2"/>
      <c r="MSP307" s="2"/>
      <c r="MSQ307" s="2"/>
      <c r="MSR307" s="2"/>
      <c r="MSS307" s="2"/>
      <c r="MST307" s="2"/>
      <c r="MSU307" s="2"/>
      <c r="MSV307" s="2"/>
      <c r="MSW307" s="2"/>
      <c r="MSX307" s="2"/>
      <c r="MSY307" s="2"/>
      <c r="MSZ307" s="2"/>
      <c r="MTA307" s="2"/>
      <c r="MTB307" s="2"/>
      <c r="MTC307" s="2"/>
      <c r="MTD307" s="2"/>
      <c r="MTE307" s="2"/>
      <c r="MTF307" s="2"/>
      <c r="MTG307" s="2"/>
      <c r="MTH307" s="2"/>
      <c r="MTI307" s="2"/>
      <c r="MTJ307" s="2"/>
      <c r="MTK307" s="2"/>
      <c r="MTL307" s="2"/>
      <c r="MTM307" s="2"/>
      <c r="MTN307" s="2"/>
      <c r="MTO307" s="2"/>
      <c r="MTP307" s="2"/>
      <c r="MTQ307" s="2"/>
      <c r="MTR307" s="2"/>
      <c r="MTS307" s="2"/>
      <c r="MTT307" s="2"/>
      <c r="MTU307" s="2"/>
      <c r="MTV307" s="2"/>
      <c r="MTW307" s="2"/>
      <c r="MTX307" s="2"/>
      <c r="MTY307" s="2"/>
      <c r="MTZ307" s="2"/>
      <c r="MUA307" s="2"/>
      <c r="MUB307" s="2"/>
      <c r="MUC307" s="2"/>
      <c r="MUD307" s="2"/>
      <c r="MUE307" s="2"/>
      <c r="MUF307" s="2"/>
      <c r="MUG307" s="2"/>
      <c r="MUH307" s="2"/>
      <c r="MUI307" s="2"/>
      <c r="MUJ307" s="2"/>
      <c r="MUK307" s="2"/>
      <c r="MUL307" s="2"/>
      <c r="MUM307" s="2"/>
      <c r="MUN307" s="2"/>
      <c r="MUO307" s="2"/>
      <c r="MUP307" s="2"/>
      <c r="MUQ307" s="2"/>
      <c r="MUR307" s="2"/>
      <c r="MUS307" s="2"/>
      <c r="MUT307" s="2"/>
      <c r="MUU307" s="2"/>
      <c r="MUV307" s="2"/>
      <c r="MUW307" s="2"/>
      <c r="MUX307" s="2"/>
      <c r="MUY307" s="2"/>
      <c r="MUZ307" s="2"/>
      <c r="MVA307" s="2"/>
      <c r="MVB307" s="2"/>
      <c r="MVC307" s="2"/>
      <c r="MVD307" s="2"/>
      <c r="MVE307" s="2"/>
      <c r="MVF307" s="2"/>
      <c r="MVG307" s="2"/>
      <c r="MVH307" s="2"/>
      <c r="MVI307" s="2"/>
      <c r="MVJ307" s="2"/>
      <c r="MVK307" s="2"/>
      <c r="MVL307" s="2"/>
      <c r="MVM307" s="2"/>
      <c r="MVN307" s="2"/>
      <c r="MVO307" s="2"/>
      <c r="MVP307" s="2"/>
      <c r="MVQ307" s="2"/>
      <c r="MVR307" s="2"/>
      <c r="MVS307" s="2"/>
      <c r="MVT307" s="2"/>
      <c r="MVU307" s="2"/>
      <c r="MVV307" s="2"/>
      <c r="MVW307" s="2"/>
      <c r="MVX307" s="2"/>
      <c r="MVY307" s="2"/>
      <c r="MVZ307" s="2"/>
      <c r="MWA307" s="2"/>
      <c r="MWB307" s="2"/>
      <c r="MWC307" s="2"/>
      <c r="MWD307" s="2"/>
      <c r="MWE307" s="2"/>
      <c r="MWF307" s="2"/>
      <c r="MWG307" s="2"/>
      <c r="MWH307" s="2"/>
      <c r="MWI307" s="2"/>
      <c r="MWJ307" s="2"/>
      <c r="MWK307" s="2"/>
      <c r="MWL307" s="2"/>
      <c r="MWM307" s="2"/>
      <c r="MWN307" s="2"/>
      <c r="MWO307" s="2"/>
      <c r="MWP307" s="2"/>
      <c r="MWQ307" s="2"/>
      <c r="MWR307" s="2"/>
      <c r="MWS307" s="2"/>
      <c r="MWT307" s="2"/>
      <c r="MWU307" s="2"/>
      <c r="MWV307" s="2"/>
      <c r="MWW307" s="2"/>
      <c r="MWX307" s="2"/>
      <c r="MWY307" s="2"/>
      <c r="MWZ307" s="2"/>
      <c r="MXA307" s="2"/>
      <c r="MXB307" s="2"/>
      <c r="MXC307" s="2"/>
      <c r="MXD307" s="2"/>
      <c r="MXE307" s="2"/>
      <c r="MXF307" s="2"/>
      <c r="MXG307" s="2"/>
      <c r="MXH307" s="2"/>
      <c r="MXI307" s="2"/>
      <c r="MXJ307" s="2"/>
      <c r="MXK307" s="2"/>
      <c r="MXL307" s="2"/>
      <c r="MXM307" s="2"/>
      <c r="MXN307" s="2"/>
      <c r="MXO307" s="2"/>
      <c r="MXP307" s="2"/>
      <c r="MXQ307" s="2"/>
      <c r="MXR307" s="2"/>
      <c r="MXS307" s="2"/>
      <c r="MXT307" s="2"/>
      <c r="MXU307" s="2"/>
      <c r="MXV307" s="2"/>
      <c r="MXW307" s="2"/>
      <c r="MXX307" s="2"/>
      <c r="MXY307" s="2"/>
      <c r="MXZ307" s="2"/>
      <c r="MYA307" s="2"/>
      <c r="MYB307" s="2"/>
      <c r="MYC307" s="2"/>
      <c r="MYD307" s="2"/>
      <c r="MYE307" s="2"/>
      <c r="MYF307" s="2"/>
      <c r="MYG307" s="2"/>
      <c r="MYH307" s="2"/>
      <c r="MYI307" s="2"/>
      <c r="MYJ307" s="2"/>
      <c r="MYK307" s="2"/>
      <c r="MYL307" s="2"/>
      <c r="MYM307" s="2"/>
      <c r="MYN307" s="2"/>
      <c r="MYO307" s="2"/>
      <c r="MYP307" s="2"/>
      <c r="MYQ307" s="2"/>
      <c r="MYR307" s="2"/>
      <c r="MYS307" s="2"/>
      <c r="MYT307" s="2"/>
      <c r="MYU307" s="2"/>
      <c r="MYV307" s="2"/>
      <c r="MYW307" s="2"/>
      <c r="MYX307" s="2"/>
      <c r="MYY307" s="2"/>
      <c r="MYZ307" s="2"/>
      <c r="MZA307" s="2"/>
      <c r="MZB307" s="2"/>
      <c r="MZC307" s="2"/>
      <c r="MZD307" s="2"/>
      <c r="MZE307" s="2"/>
      <c r="MZF307" s="2"/>
      <c r="MZG307" s="2"/>
      <c r="MZH307" s="2"/>
      <c r="MZI307" s="2"/>
      <c r="MZJ307" s="2"/>
      <c r="MZK307" s="2"/>
      <c r="MZL307" s="2"/>
      <c r="MZM307" s="2"/>
      <c r="MZN307" s="2"/>
      <c r="MZO307" s="2"/>
      <c r="MZP307" s="2"/>
      <c r="MZQ307" s="2"/>
      <c r="MZR307" s="2"/>
      <c r="MZS307" s="2"/>
      <c r="MZT307" s="2"/>
      <c r="MZU307" s="2"/>
      <c r="MZV307" s="2"/>
      <c r="MZW307" s="2"/>
      <c r="MZX307" s="2"/>
      <c r="MZY307" s="2"/>
      <c r="MZZ307" s="2"/>
      <c r="NAA307" s="2"/>
      <c r="NAB307" s="2"/>
      <c r="NAC307" s="2"/>
      <c r="NAD307" s="2"/>
      <c r="NAE307" s="2"/>
      <c r="NAF307" s="2"/>
      <c r="NAG307" s="2"/>
      <c r="NAH307" s="2"/>
      <c r="NAI307" s="2"/>
      <c r="NAJ307" s="2"/>
      <c r="NAK307" s="2"/>
      <c r="NAL307" s="2"/>
      <c r="NAM307" s="2"/>
      <c r="NAN307" s="2"/>
      <c r="NAO307" s="2"/>
      <c r="NAP307" s="2"/>
      <c r="NAQ307" s="2"/>
      <c r="NAR307" s="2"/>
      <c r="NAS307" s="2"/>
      <c r="NAT307" s="2"/>
      <c r="NAU307" s="2"/>
      <c r="NAV307" s="2"/>
      <c r="NAW307" s="2"/>
      <c r="NAX307" s="2"/>
      <c r="NAY307" s="2"/>
      <c r="NAZ307" s="2"/>
      <c r="NBA307" s="2"/>
      <c r="NBB307" s="2"/>
      <c r="NBC307" s="2"/>
      <c r="NBD307" s="2"/>
      <c r="NBE307" s="2"/>
      <c r="NBF307" s="2"/>
      <c r="NBG307" s="2"/>
      <c r="NBH307" s="2"/>
      <c r="NBI307" s="2"/>
      <c r="NBJ307" s="2"/>
      <c r="NBK307" s="2"/>
      <c r="NBL307" s="2"/>
      <c r="NBM307" s="2"/>
      <c r="NBN307" s="2"/>
      <c r="NBO307" s="2"/>
      <c r="NBP307" s="2"/>
      <c r="NBQ307" s="2"/>
      <c r="NBR307" s="2"/>
      <c r="NBS307" s="2"/>
      <c r="NBT307" s="2"/>
      <c r="NBU307" s="2"/>
      <c r="NBV307" s="2"/>
      <c r="NBW307" s="2"/>
      <c r="NBX307" s="2"/>
      <c r="NBY307" s="2"/>
      <c r="NBZ307" s="2"/>
      <c r="NCA307" s="2"/>
      <c r="NCB307" s="2"/>
      <c r="NCC307" s="2"/>
      <c r="NCD307" s="2"/>
      <c r="NCE307" s="2"/>
      <c r="NCF307" s="2"/>
      <c r="NCG307" s="2"/>
      <c r="NCH307" s="2"/>
      <c r="NCI307" s="2"/>
      <c r="NCJ307" s="2"/>
      <c r="NCK307" s="2"/>
      <c r="NCL307" s="2"/>
      <c r="NCM307" s="2"/>
      <c r="NCN307" s="2"/>
      <c r="NCO307" s="2"/>
      <c r="NCP307" s="2"/>
      <c r="NCQ307" s="2"/>
      <c r="NCR307" s="2"/>
      <c r="NCS307" s="2"/>
      <c r="NCT307" s="2"/>
      <c r="NCU307" s="2"/>
      <c r="NCV307" s="2"/>
      <c r="NCW307" s="2"/>
      <c r="NCX307" s="2"/>
      <c r="NCY307" s="2"/>
      <c r="NCZ307" s="2"/>
      <c r="NDA307" s="2"/>
      <c r="NDB307" s="2"/>
      <c r="NDC307" s="2"/>
      <c r="NDD307" s="2"/>
      <c r="NDE307" s="2"/>
      <c r="NDF307" s="2"/>
      <c r="NDG307" s="2"/>
      <c r="NDH307" s="2"/>
      <c r="NDI307" s="2"/>
      <c r="NDJ307" s="2"/>
      <c r="NDK307" s="2"/>
      <c r="NDL307" s="2"/>
      <c r="NDM307" s="2"/>
      <c r="NDN307" s="2"/>
      <c r="NDO307" s="2"/>
      <c r="NDP307" s="2"/>
      <c r="NDQ307" s="2"/>
      <c r="NDR307" s="2"/>
      <c r="NDS307" s="2"/>
      <c r="NDT307" s="2"/>
      <c r="NDU307" s="2"/>
      <c r="NDV307" s="2"/>
      <c r="NDW307" s="2"/>
      <c r="NDX307" s="2"/>
      <c r="NDY307" s="2"/>
      <c r="NDZ307" s="2"/>
      <c r="NEA307" s="2"/>
      <c r="NEB307" s="2"/>
      <c r="NEC307" s="2"/>
      <c r="NED307" s="2"/>
      <c r="NEE307" s="2"/>
      <c r="NEF307" s="2"/>
      <c r="NEG307" s="2"/>
      <c r="NEH307" s="2"/>
      <c r="NEI307" s="2"/>
      <c r="NEJ307" s="2"/>
      <c r="NEK307" s="2"/>
      <c r="NEL307" s="2"/>
      <c r="NEM307" s="2"/>
      <c r="NEN307" s="2"/>
      <c r="NEO307" s="2"/>
      <c r="NEP307" s="2"/>
      <c r="NEQ307" s="2"/>
      <c r="NER307" s="2"/>
      <c r="NES307" s="2"/>
      <c r="NET307" s="2"/>
      <c r="NEU307" s="2"/>
      <c r="NEV307" s="2"/>
      <c r="NEW307" s="2"/>
      <c r="NEX307" s="2"/>
      <c r="NEY307" s="2"/>
      <c r="NEZ307" s="2"/>
      <c r="NFA307" s="2"/>
      <c r="NFB307" s="2"/>
      <c r="NFC307" s="2"/>
      <c r="NFD307" s="2"/>
      <c r="NFE307" s="2"/>
      <c r="NFF307" s="2"/>
      <c r="NFG307" s="2"/>
      <c r="NFH307" s="2"/>
      <c r="NFI307" s="2"/>
      <c r="NFJ307" s="2"/>
      <c r="NFK307" s="2"/>
      <c r="NFL307" s="2"/>
      <c r="NFM307" s="2"/>
      <c r="NFN307" s="2"/>
      <c r="NFO307" s="2"/>
      <c r="NFP307" s="2"/>
      <c r="NFQ307" s="2"/>
      <c r="NFR307" s="2"/>
      <c r="NFS307" s="2"/>
      <c r="NFT307" s="2"/>
      <c r="NFU307" s="2"/>
      <c r="NFV307" s="2"/>
      <c r="NFW307" s="2"/>
      <c r="NFX307" s="2"/>
      <c r="NFY307" s="2"/>
      <c r="NFZ307" s="2"/>
      <c r="NGA307" s="2"/>
      <c r="NGB307" s="2"/>
      <c r="NGC307" s="2"/>
      <c r="NGD307" s="2"/>
      <c r="NGE307" s="2"/>
      <c r="NGF307" s="2"/>
      <c r="NGG307" s="2"/>
      <c r="NGH307" s="2"/>
      <c r="NGI307" s="2"/>
      <c r="NGJ307" s="2"/>
      <c r="NGK307" s="2"/>
      <c r="NGL307" s="2"/>
      <c r="NGM307" s="2"/>
      <c r="NGN307" s="2"/>
      <c r="NGO307" s="2"/>
      <c r="NGP307" s="2"/>
      <c r="NGQ307" s="2"/>
      <c r="NGR307" s="2"/>
      <c r="NGS307" s="2"/>
      <c r="NGT307" s="2"/>
      <c r="NGU307" s="2"/>
      <c r="NGV307" s="2"/>
      <c r="NGW307" s="2"/>
      <c r="NGX307" s="2"/>
      <c r="NGY307" s="2"/>
      <c r="NGZ307" s="2"/>
      <c r="NHA307" s="2"/>
      <c r="NHB307" s="2"/>
      <c r="NHC307" s="2"/>
      <c r="NHD307" s="2"/>
      <c r="NHE307" s="2"/>
      <c r="NHF307" s="2"/>
      <c r="NHG307" s="2"/>
      <c r="NHH307" s="2"/>
      <c r="NHI307" s="2"/>
      <c r="NHJ307" s="2"/>
      <c r="NHK307" s="2"/>
      <c r="NHL307" s="2"/>
      <c r="NHM307" s="2"/>
      <c r="NHN307" s="2"/>
      <c r="NHO307" s="2"/>
      <c r="NHP307" s="2"/>
      <c r="NHQ307" s="2"/>
      <c r="NHR307" s="2"/>
      <c r="NHS307" s="2"/>
      <c r="NHT307" s="2"/>
      <c r="NHU307" s="2"/>
      <c r="NHV307" s="2"/>
      <c r="NHW307" s="2"/>
      <c r="NHX307" s="2"/>
      <c r="NHY307" s="2"/>
      <c r="NHZ307" s="2"/>
      <c r="NIA307" s="2"/>
      <c r="NIB307" s="2"/>
      <c r="NIC307" s="2"/>
      <c r="NID307" s="2"/>
      <c r="NIE307" s="2"/>
      <c r="NIF307" s="2"/>
      <c r="NIG307" s="2"/>
      <c r="NIH307" s="2"/>
      <c r="NII307" s="2"/>
      <c r="NIJ307" s="2"/>
      <c r="NIK307" s="2"/>
      <c r="NIL307" s="2"/>
      <c r="NIM307" s="2"/>
      <c r="NIN307" s="2"/>
      <c r="NIO307" s="2"/>
      <c r="NIP307" s="2"/>
      <c r="NIQ307" s="2"/>
      <c r="NIR307" s="2"/>
      <c r="NIS307" s="2"/>
      <c r="NIT307" s="2"/>
      <c r="NIU307" s="2"/>
      <c r="NIV307" s="2"/>
      <c r="NIW307" s="2"/>
      <c r="NIX307" s="2"/>
      <c r="NIY307" s="2"/>
      <c r="NIZ307" s="2"/>
      <c r="NJA307" s="2"/>
      <c r="NJB307" s="2"/>
      <c r="NJC307" s="2"/>
      <c r="NJD307" s="2"/>
      <c r="NJE307" s="2"/>
      <c r="NJF307" s="2"/>
      <c r="NJG307" s="2"/>
      <c r="NJH307" s="2"/>
      <c r="NJI307" s="2"/>
      <c r="NJJ307" s="2"/>
      <c r="NJK307" s="2"/>
      <c r="NJL307" s="2"/>
      <c r="NJM307" s="2"/>
      <c r="NJN307" s="2"/>
      <c r="NJO307" s="2"/>
      <c r="NJP307" s="2"/>
      <c r="NJQ307" s="2"/>
      <c r="NJR307" s="2"/>
      <c r="NJS307" s="2"/>
      <c r="NJT307" s="2"/>
      <c r="NJU307" s="2"/>
      <c r="NJV307" s="2"/>
      <c r="NJW307" s="2"/>
      <c r="NJX307" s="2"/>
      <c r="NJY307" s="2"/>
      <c r="NJZ307" s="2"/>
      <c r="NKA307" s="2"/>
      <c r="NKB307" s="2"/>
      <c r="NKC307" s="2"/>
      <c r="NKD307" s="2"/>
      <c r="NKE307" s="2"/>
      <c r="NKF307" s="2"/>
      <c r="NKG307" s="2"/>
      <c r="NKH307" s="2"/>
      <c r="NKI307" s="2"/>
      <c r="NKJ307" s="2"/>
      <c r="NKK307" s="2"/>
      <c r="NKL307" s="2"/>
      <c r="NKM307" s="2"/>
      <c r="NKN307" s="2"/>
      <c r="NKO307" s="2"/>
      <c r="NKP307" s="2"/>
      <c r="NKQ307" s="2"/>
      <c r="NKR307" s="2"/>
      <c r="NKS307" s="2"/>
      <c r="NKT307" s="2"/>
      <c r="NKU307" s="2"/>
      <c r="NKV307" s="2"/>
      <c r="NKW307" s="2"/>
      <c r="NKX307" s="2"/>
      <c r="NKY307" s="2"/>
      <c r="NKZ307" s="2"/>
      <c r="NLA307" s="2"/>
      <c r="NLB307" s="2"/>
      <c r="NLC307" s="2"/>
      <c r="NLD307" s="2"/>
      <c r="NLE307" s="2"/>
      <c r="NLF307" s="2"/>
      <c r="NLG307" s="2"/>
      <c r="NLH307" s="2"/>
      <c r="NLI307" s="2"/>
      <c r="NLJ307" s="2"/>
      <c r="NLK307" s="2"/>
      <c r="NLL307" s="2"/>
      <c r="NLM307" s="2"/>
      <c r="NLN307" s="2"/>
      <c r="NLO307" s="2"/>
      <c r="NLP307" s="2"/>
      <c r="NLQ307" s="2"/>
      <c r="NLR307" s="2"/>
      <c r="NLS307" s="2"/>
      <c r="NLT307" s="2"/>
      <c r="NLU307" s="2"/>
      <c r="NLV307" s="2"/>
      <c r="NLW307" s="2"/>
      <c r="NLX307" s="2"/>
      <c r="NLY307" s="2"/>
      <c r="NLZ307" s="2"/>
      <c r="NMA307" s="2"/>
      <c r="NMB307" s="2"/>
      <c r="NMC307" s="2"/>
      <c r="NMD307" s="2"/>
      <c r="NME307" s="2"/>
      <c r="NMF307" s="2"/>
      <c r="NMG307" s="2"/>
      <c r="NMH307" s="2"/>
      <c r="NMI307" s="2"/>
      <c r="NMJ307" s="2"/>
      <c r="NMK307" s="2"/>
      <c r="NML307" s="2"/>
      <c r="NMM307" s="2"/>
      <c r="NMN307" s="2"/>
      <c r="NMO307" s="2"/>
      <c r="NMP307" s="2"/>
      <c r="NMQ307" s="2"/>
      <c r="NMR307" s="2"/>
      <c r="NMS307" s="2"/>
      <c r="NMT307" s="2"/>
      <c r="NMU307" s="2"/>
      <c r="NMV307" s="2"/>
      <c r="NMW307" s="2"/>
      <c r="NMX307" s="2"/>
      <c r="NMY307" s="2"/>
      <c r="NMZ307" s="2"/>
      <c r="NNA307" s="2"/>
      <c r="NNB307" s="2"/>
      <c r="NNC307" s="2"/>
      <c r="NND307" s="2"/>
      <c r="NNE307" s="2"/>
      <c r="NNF307" s="2"/>
      <c r="NNG307" s="2"/>
      <c r="NNH307" s="2"/>
      <c r="NNI307" s="2"/>
      <c r="NNJ307" s="2"/>
      <c r="NNK307" s="2"/>
      <c r="NNL307" s="2"/>
      <c r="NNM307" s="2"/>
      <c r="NNN307" s="2"/>
      <c r="NNO307" s="2"/>
      <c r="NNP307" s="2"/>
      <c r="NNQ307" s="2"/>
      <c r="NNR307" s="2"/>
      <c r="NNS307" s="2"/>
      <c r="NNT307" s="2"/>
      <c r="NNU307" s="2"/>
      <c r="NNV307" s="2"/>
      <c r="NNW307" s="2"/>
      <c r="NNX307" s="2"/>
      <c r="NNY307" s="2"/>
      <c r="NNZ307" s="2"/>
      <c r="NOA307" s="2"/>
      <c r="NOB307" s="2"/>
      <c r="NOC307" s="2"/>
      <c r="NOD307" s="2"/>
      <c r="NOE307" s="2"/>
      <c r="NOF307" s="2"/>
      <c r="NOG307" s="2"/>
      <c r="NOH307" s="2"/>
      <c r="NOI307" s="2"/>
      <c r="NOJ307" s="2"/>
      <c r="NOK307" s="2"/>
      <c r="NOL307" s="2"/>
      <c r="NOM307" s="2"/>
      <c r="NON307" s="2"/>
      <c r="NOO307" s="2"/>
      <c r="NOP307" s="2"/>
      <c r="NOQ307" s="2"/>
      <c r="NOR307" s="2"/>
      <c r="NOS307" s="2"/>
      <c r="NOT307" s="2"/>
      <c r="NOU307" s="2"/>
      <c r="NOV307" s="2"/>
      <c r="NOW307" s="2"/>
      <c r="NOX307" s="2"/>
      <c r="NOY307" s="2"/>
      <c r="NOZ307" s="2"/>
      <c r="NPA307" s="2"/>
      <c r="NPB307" s="2"/>
      <c r="NPC307" s="2"/>
      <c r="NPD307" s="2"/>
      <c r="NPE307" s="2"/>
      <c r="NPF307" s="2"/>
      <c r="NPG307" s="2"/>
      <c r="NPH307" s="2"/>
      <c r="NPI307" s="2"/>
      <c r="NPJ307" s="2"/>
      <c r="NPK307" s="2"/>
      <c r="NPL307" s="2"/>
      <c r="NPM307" s="2"/>
      <c r="NPN307" s="2"/>
      <c r="NPO307" s="2"/>
      <c r="NPP307" s="2"/>
      <c r="NPQ307" s="2"/>
      <c r="NPR307" s="2"/>
      <c r="NPS307" s="2"/>
      <c r="NPT307" s="2"/>
      <c r="NPU307" s="2"/>
      <c r="NPV307" s="2"/>
      <c r="NPW307" s="2"/>
      <c r="NPX307" s="2"/>
      <c r="NPY307" s="2"/>
      <c r="NPZ307" s="2"/>
      <c r="NQA307" s="2"/>
      <c r="NQB307" s="2"/>
      <c r="NQC307" s="2"/>
      <c r="NQD307" s="2"/>
      <c r="NQE307" s="2"/>
      <c r="NQF307" s="2"/>
      <c r="NQG307" s="2"/>
      <c r="NQH307" s="2"/>
      <c r="NQI307" s="2"/>
      <c r="NQJ307" s="2"/>
      <c r="NQK307" s="2"/>
      <c r="NQL307" s="2"/>
      <c r="NQM307" s="2"/>
      <c r="NQN307" s="2"/>
      <c r="NQO307" s="2"/>
      <c r="NQP307" s="2"/>
      <c r="NQQ307" s="2"/>
      <c r="NQR307" s="2"/>
      <c r="NQS307" s="2"/>
      <c r="NQT307" s="2"/>
      <c r="NQU307" s="2"/>
      <c r="NQV307" s="2"/>
      <c r="NQW307" s="2"/>
      <c r="NQX307" s="2"/>
      <c r="NQY307" s="2"/>
      <c r="NQZ307" s="2"/>
      <c r="NRA307" s="2"/>
      <c r="NRB307" s="2"/>
      <c r="NRC307" s="2"/>
      <c r="NRD307" s="2"/>
      <c r="NRE307" s="2"/>
      <c r="NRF307" s="2"/>
      <c r="NRG307" s="2"/>
      <c r="NRH307" s="2"/>
      <c r="NRI307" s="2"/>
      <c r="NRJ307" s="2"/>
      <c r="NRK307" s="2"/>
      <c r="NRL307" s="2"/>
      <c r="NRM307" s="2"/>
      <c r="NRN307" s="2"/>
      <c r="NRO307" s="2"/>
      <c r="NRP307" s="2"/>
      <c r="NRQ307" s="2"/>
      <c r="NRR307" s="2"/>
      <c r="NRS307" s="2"/>
      <c r="NRT307" s="2"/>
      <c r="NRU307" s="2"/>
      <c r="NRV307" s="2"/>
      <c r="NRW307" s="2"/>
      <c r="NRX307" s="2"/>
      <c r="NRY307" s="2"/>
      <c r="NRZ307" s="2"/>
      <c r="NSA307" s="2"/>
      <c r="NSB307" s="2"/>
      <c r="NSC307" s="2"/>
      <c r="NSD307" s="2"/>
      <c r="NSE307" s="2"/>
      <c r="NSF307" s="2"/>
      <c r="NSG307" s="2"/>
      <c r="NSH307" s="2"/>
      <c r="NSI307" s="2"/>
      <c r="NSJ307" s="2"/>
      <c r="NSK307" s="2"/>
      <c r="NSL307" s="2"/>
      <c r="NSM307" s="2"/>
      <c r="NSN307" s="2"/>
      <c r="NSO307" s="2"/>
      <c r="NSP307" s="2"/>
      <c r="NSQ307" s="2"/>
      <c r="NSR307" s="2"/>
      <c r="NSS307" s="2"/>
      <c r="NST307" s="2"/>
      <c r="NSU307" s="2"/>
      <c r="NSV307" s="2"/>
      <c r="NSW307" s="2"/>
      <c r="NSX307" s="2"/>
      <c r="NSY307" s="2"/>
      <c r="NSZ307" s="2"/>
      <c r="NTA307" s="2"/>
      <c r="NTB307" s="2"/>
      <c r="NTC307" s="2"/>
      <c r="NTD307" s="2"/>
      <c r="NTE307" s="2"/>
      <c r="NTF307" s="2"/>
      <c r="NTG307" s="2"/>
      <c r="NTH307" s="2"/>
      <c r="NTI307" s="2"/>
      <c r="NTJ307" s="2"/>
      <c r="NTK307" s="2"/>
      <c r="NTL307" s="2"/>
      <c r="NTM307" s="2"/>
      <c r="NTN307" s="2"/>
      <c r="NTO307" s="2"/>
      <c r="NTP307" s="2"/>
      <c r="NTQ307" s="2"/>
      <c r="NTR307" s="2"/>
      <c r="NTS307" s="2"/>
      <c r="NTT307" s="2"/>
      <c r="NTU307" s="2"/>
      <c r="NTV307" s="2"/>
      <c r="NTW307" s="2"/>
      <c r="NTX307" s="2"/>
      <c r="NTY307" s="2"/>
      <c r="NTZ307" s="2"/>
      <c r="NUA307" s="2"/>
      <c r="NUB307" s="2"/>
      <c r="NUC307" s="2"/>
      <c r="NUD307" s="2"/>
      <c r="NUE307" s="2"/>
      <c r="NUF307" s="2"/>
      <c r="NUG307" s="2"/>
      <c r="NUH307" s="2"/>
      <c r="NUI307" s="2"/>
      <c r="NUJ307" s="2"/>
      <c r="NUK307" s="2"/>
      <c r="NUL307" s="2"/>
      <c r="NUM307" s="2"/>
      <c r="NUN307" s="2"/>
      <c r="NUO307" s="2"/>
      <c r="NUP307" s="2"/>
      <c r="NUQ307" s="2"/>
      <c r="NUR307" s="2"/>
      <c r="NUS307" s="2"/>
      <c r="NUT307" s="2"/>
      <c r="NUU307" s="2"/>
      <c r="NUV307" s="2"/>
      <c r="NUW307" s="2"/>
      <c r="NUX307" s="2"/>
      <c r="NUY307" s="2"/>
      <c r="NUZ307" s="2"/>
      <c r="NVA307" s="2"/>
      <c r="NVB307" s="2"/>
      <c r="NVC307" s="2"/>
      <c r="NVD307" s="2"/>
      <c r="NVE307" s="2"/>
      <c r="NVF307" s="2"/>
      <c r="NVG307" s="2"/>
      <c r="NVH307" s="2"/>
      <c r="NVI307" s="2"/>
      <c r="NVJ307" s="2"/>
      <c r="NVK307" s="2"/>
      <c r="NVL307" s="2"/>
      <c r="NVM307" s="2"/>
      <c r="NVN307" s="2"/>
      <c r="NVO307" s="2"/>
      <c r="NVP307" s="2"/>
      <c r="NVQ307" s="2"/>
      <c r="NVR307" s="2"/>
      <c r="NVS307" s="2"/>
      <c r="NVT307" s="2"/>
      <c r="NVU307" s="2"/>
      <c r="NVV307" s="2"/>
      <c r="NVW307" s="2"/>
      <c r="NVX307" s="2"/>
      <c r="NVY307" s="2"/>
      <c r="NVZ307" s="2"/>
      <c r="NWA307" s="2"/>
      <c r="NWB307" s="2"/>
      <c r="NWC307" s="2"/>
      <c r="NWD307" s="2"/>
      <c r="NWE307" s="2"/>
      <c r="NWF307" s="2"/>
      <c r="NWG307" s="2"/>
      <c r="NWH307" s="2"/>
      <c r="NWI307" s="2"/>
      <c r="NWJ307" s="2"/>
      <c r="NWK307" s="2"/>
      <c r="NWL307" s="2"/>
      <c r="NWM307" s="2"/>
      <c r="NWN307" s="2"/>
      <c r="NWO307" s="2"/>
      <c r="NWP307" s="2"/>
      <c r="NWQ307" s="2"/>
      <c r="NWR307" s="2"/>
      <c r="NWS307" s="2"/>
      <c r="NWT307" s="2"/>
      <c r="NWU307" s="2"/>
      <c r="NWV307" s="2"/>
      <c r="NWW307" s="2"/>
      <c r="NWX307" s="2"/>
      <c r="NWY307" s="2"/>
      <c r="NWZ307" s="2"/>
      <c r="NXA307" s="2"/>
      <c r="NXB307" s="2"/>
      <c r="NXC307" s="2"/>
      <c r="NXD307" s="2"/>
      <c r="NXE307" s="2"/>
      <c r="NXF307" s="2"/>
      <c r="NXG307" s="2"/>
      <c r="NXH307" s="2"/>
      <c r="NXI307" s="2"/>
      <c r="NXJ307" s="2"/>
      <c r="NXK307" s="2"/>
      <c r="NXL307" s="2"/>
      <c r="NXM307" s="2"/>
      <c r="NXN307" s="2"/>
      <c r="NXO307" s="2"/>
      <c r="NXP307" s="2"/>
      <c r="NXQ307" s="2"/>
      <c r="NXR307" s="2"/>
      <c r="NXS307" s="2"/>
      <c r="NXT307" s="2"/>
      <c r="NXU307" s="2"/>
      <c r="NXV307" s="2"/>
      <c r="NXW307" s="2"/>
      <c r="NXX307" s="2"/>
      <c r="NXY307" s="2"/>
      <c r="NXZ307" s="2"/>
      <c r="NYA307" s="2"/>
      <c r="NYB307" s="2"/>
      <c r="NYC307" s="2"/>
      <c r="NYD307" s="2"/>
      <c r="NYE307" s="2"/>
      <c r="NYF307" s="2"/>
      <c r="NYG307" s="2"/>
      <c r="NYH307" s="2"/>
      <c r="NYI307" s="2"/>
      <c r="NYJ307" s="2"/>
      <c r="NYK307" s="2"/>
      <c r="NYL307" s="2"/>
      <c r="NYM307" s="2"/>
      <c r="NYN307" s="2"/>
      <c r="NYO307" s="2"/>
      <c r="NYP307" s="2"/>
      <c r="NYQ307" s="2"/>
      <c r="NYR307" s="2"/>
      <c r="NYS307" s="2"/>
      <c r="NYT307" s="2"/>
      <c r="NYU307" s="2"/>
      <c r="NYV307" s="2"/>
      <c r="NYW307" s="2"/>
      <c r="NYX307" s="2"/>
      <c r="NYY307" s="2"/>
      <c r="NYZ307" s="2"/>
      <c r="NZA307" s="2"/>
      <c r="NZB307" s="2"/>
      <c r="NZC307" s="2"/>
      <c r="NZD307" s="2"/>
      <c r="NZE307" s="2"/>
      <c r="NZF307" s="2"/>
      <c r="NZG307" s="2"/>
      <c r="NZH307" s="2"/>
      <c r="NZI307" s="2"/>
      <c r="NZJ307" s="2"/>
      <c r="NZK307" s="2"/>
      <c r="NZL307" s="2"/>
      <c r="NZM307" s="2"/>
      <c r="NZN307" s="2"/>
      <c r="NZO307" s="2"/>
      <c r="NZP307" s="2"/>
      <c r="NZQ307" s="2"/>
      <c r="NZR307" s="2"/>
      <c r="NZS307" s="2"/>
      <c r="NZT307" s="2"/>
      <c r="NZU307" s="2"/>
      <c r="NZV307" s="2"/>
      <c r="NZW307" s="2"/>
      <c r="NZX307" s="2"/>
      <c r="NZY307" s="2"/>
      <c r="NZZ307" s="2"/>
      <c r="OAA307" s="2"/>
      <c r="OAB307" s="2"/>
      <c r="OAC307" s="2"/>
      <c r="OAD307" s="2"/>
      <c r="OAE307" s="2"/>
      <c r="OAF307" s="2"/>
      <c r="OAG307" s="2"/>
      <c r="OAH307" s="2"/>
      <c r="OAI307" s="2"/>
      <c r="OAJ307" s="2"/>
      <c r="OAK307" s="2"/>
      <c r="OAL307" s="2"/>
      <c r="OAM307" s="2"/>
      <c r="OAN307" s="2"/>
      <c r="OAO307" s="2"/>
      <c r="OAP307" s="2"/>
      <c r="OAQ307" s="2"/>
      <c r="OAR307" s="2"/>
      <c r="OAS307" s="2"/>
      <c r="OAT307" s="2"/>
      <c r="OAU307" s="2"/>
      <c r="OAV307" s="2"/>
      <c r="OAW307" s="2"/>
      <c r="OAX307" s="2"/>
      <c r="OAY307" s="2"/>
      <c r="OAZ307" s="2"/>
      <c r="OBA307" s="2"/>
      <c r="OBB307" s="2"/>
      <c r="OBC307" s="2"/>
      <c r="OBD307" s="2"/>
      <c r="OBE307" s="2"/>
      <c r="OBF307" s="2"/>
      <c r="OBG307" s="2"/>
      <c r="OBH307" s="2"/>
      <c r="OBI307" s="2"/>
      <c r="OBJ307" s="2"/>
      <c r="OBK307" s="2"/>
      <c r="OBL307" s="2"/>
      <c r="OBM307" s="2"/>
      <c r="OBN307" s="2"/>
      <c r="OBO307" s="2"/>
      <c r="OBP307" s="2"/>
      <c r="OBQ307" s="2"/>
      <c r="OBR307" s="2"/>
      <c r="OBS307" s="2"/>
      <c r="OBT307" s="2"/>
      <c r="OBU307" s="2"/>
      <c r="OBV307" s="2"/>
      <c r="OBW307" s="2"/>
      <c r="OBX307" s="2"/>
      <c r="OBY307" s="2"/>
      <c r="OBZ307" s="2"/>
      <c r="OCA307" s="2"/>
      <c r="OCB307" s="2"/>
      <c r="OCC307" s="2"/>
      <c r="OCD307" s="2"/>
      <c r="OCE307" s="2"/>
      <c r="OCF307" s="2"/>
      <c r="OCG307" s="2"/>
      <c r="OCH307" s="2"/>
      <c r="OCI307" s="2"/>
      <c r="OCJ307" s="2"/>
      <c r="OCK307" s="2"/>
      <c r="OCL307" s="2"/>
      <c r="OCM307" s="2"/>
      <c r="OCN307" s="2"/>
      <c r="OCO307" s="2"/>
      <c r="OCP307" s="2"/>
      <c r="OCQ307" s="2"/>
      <c r="OCR307" s="2"/>
      <c r="OCS307" s="2"/>
      <c r="OCT307" s="2"/>
      <c r="OCU307" s="2"/>
      <c r="OCV307" s="2"/>
      <c r="OCW307" s="2"/>
      <c r="OCX307" s="2"/>
      <c r="OCY307" s="2"/>
      <c r="OCZ307" s="2"/>
      <c r="ODA307" s="2"/>
      <c r="ODB307" s="2"/>
      <c r="ODC307" s="2"/>
      <c r="ODD307" s="2"/>
      <c r="ODE307" s="2"/>
      <c r="ODF307" s="2"/>
      <c r="ODG307" s="2"/>
      <c r="ODH307" s="2"/>
      <c r="ODI307" s="2"/>
      <c r="ODJ307" s="2"/>
      <c r="ODK307" s="2"/>
      <c r="ODL307" s="2"/>
      <c r="ODM307" s="2"/>
      <c r="ODN307" s="2"/>
      <c r="ODO307" s="2"/>
      <c r="ODP307" s="2"/>
      <c r="ODQ307" s="2"/>
      <c r="ODR307" s="2"/>
      <c r="ODS307" s="2"/>
      <c r="ODT307" s="2"/>
      <c r="ODU307" s="2"/>
      <c r="ODV307" s="2"/>
      <c r="ODW307" s="2"/>
      <c r="ODX307" s="2"/>
      <c r="ODY307" s="2"/>
      <c r="ODZ307" s="2"/>
      <c r="OEA307" s="2"/>
      <c r="OEB307" s="2"/>
      <c r="OEC307" s="2"/>
      <c r="OED307" s="2"/>
      <c r="OEE307" s="2"/>
      <c r="OEF307" s="2"/>
      <c r="OEG307" s="2"/>
      <c r="OEH307" s="2"/>
      <c r="OEI307" s="2"/>
      <c r="OEJ307" s="2"/>
      <c r="OEK307" s="2"/>
      <c r="OEL307" s="2"/>
      <c r="OEM307" s="2"/>
      <c r="OEN307" s="2"/>
      <c r="OEO307" s="2"/>
      <c r="OEP307" s="2"/>
      <c r="OEQ307" s="2"/>
      <c r="OER307" s="2"/>
      <c r="OES307" s="2"/>
      <c r="OET307" s="2"/>
      <c r="OEU307" s="2"/>
      <c r="OEV307" s="2"/>
      <c r="OEW307" s="2"/>
      <c r="OEX307" s="2"/>
      <c r="OEY307" s="2"/>
      <c r="OEZ307" s="2"/>
      <c r="OFA307" s="2"/>
      <c r="OFB307" s="2"/>
      <c r="OFC307" s="2"/>
      <c r="OFD307" s="2"/>
      <c r="OFE307" s="2"/>
      <c r="OFF307" s="2"/>
      <c r="OFG307" s="2"/>
      <c r="OFH307" s="2"/>
      <c r="OFI307" s="2"/>
      <c r="OFJ307" s="2"/>
      <c r="OFK307" s="2"/>
      <c r="OFL307" s="2"/>
      <c r="OFM307" s="2"/>
      <c r="OFN307" s="2"/>
      <c r="OFO307" s="2"/>
      <c r="OFP307" s="2"/>
      <c r="OFQ307" s="2"/>
      <c r="OFR307" s="2"/>
      <c r="OFS307" s="2"/>
      <c r="OFT307" s="2"/>
      <c r="OFU307" s="2"/>
      <c r="OFV307" s="2"/>
      <c r="OFW307" s="2"/>
      <c r="OFX307" s="2"/>
      <c r="OFY307" s="2"/>
      <c r="OFZ307" s="2"/>
      <c r="OGA307" s="2"/>
      <c r="OGB307" s="2"/>
      <c r="OGC307" s="2"/>
      <c r="OGD307" s="2"/>
      <c r="OGE307" s="2"/>
      <c r="OGF307" s="2"/>
      <c r="OGG307" s="2"/>
      <c r="OGH307" s="2"/>
      <c r="OGI307" s="2"/>
      <c r="OGJ307" s="2"/>
      <c r="OGK307" s="2"/>
      <c r="OGL307" s="2"/>
      <c r="OGM307" s="2"/>
      <c r="OGN307" s="2"/>
      <c r="OGO307" s="2"/>
      <c r="OGP307" s="2"/>
      <c r="OGQ307" s="2"/>
      <c r="OGR307" s="2"/>
      <c r="OGS307" s="2"/>
      <c r="OGT307" s="2"/>
      <c r="OGU307" s="2"/>
      <c r="OGV307" s="2"/>
      <c r="OGW307" s="2"/>
      <c r="OGX307" s="2"/>
      <c r="OGY307" s="2"/>
      <c r="OGZ307" s="2"/>
      <c r="OHA307" s="2"/>
      <c r="OHB307" s="2"/>
      <c r="OHC307" s="2"/>
      <c r="OHD307" s="2"/>
      <c r="OHE307" s="2"/>
      <c r="OHF307" s="2"/>
      <c r="OHG307" s="2"/>
      <c r="OHH307" s="2"/>
      <c r="OHI307" s="2"/>
      <c r="OHJ307" s="2"/>
      <c r="OHK307" s="2"/>
      <c r="OHL307" s="2"/>
      <c r="OHM307" s="2"/>
      <c r="OHN307" s="2"/>
      <c r="OHO307" s="2"/>
      <c r="OHP307" s="2"/>
      <c r="OHQ307" s="2"/>
      <c r="OHR307" s="2"/>
      <c r="OHS307" s="2"/>
      <c r="OHT307" s="2"/>
      <c r="OHU307" s="2"/>
      <c r="OHV307" s="2"/>
      <c r="OHW307" s="2"/>
      <c r="OHX307" s="2"/>
      <c r="OHY307" s="2"/>
      <c r="OHZ307" s="2"/>
      <c r="OIA307" s="2"/>
      <c r="OIB307" s="2"/>
      <c r="OIC307" s="2"/>
      <c r="OID307" s="2"/>
      <c r="OIE307" s="2"/>
      <c r="OIF307" s="2"/>
      <c r="OIG307" s="2"/>
      <c r="OIH307" s="2"/>
      <c r="OII307" s="2"/>
      <c r="OIJ307" s="2"/>
      <c r="OIK307" s="2"/>
      <c r="OIL307" s="2"/>
      <c r="OIM307" s="2"/>
      <c r="OIN307" s="2"/>
      <c r="OIO307" s="2"/>
      <c r="OIP307" s="2"/>
      <c r="OIQ307" s="2"/>
      <c r="OIR307" s="2"/>
      <c r="OIS307" s="2"/>
      <c r="OIT307" s="2"/>
      <c r="OIU307" s="2"/>
      <c r="OIV307" s="2"/>
      <c r="OIW307" s="2"/>
      <c r="OIX307" s="2"/>
      <c r="OIY307" s="2"/>
      <c r="OIZ307" s="2"/>
      <c r="OJA307" s="2"/>
      <c r="OJB307" s="2"/>
      <c r="OJC307" s="2"/>
      <c r="OJD307" s="2"/>
      <c r="OJE307" s="2"/>
      <c r="OJF307" s="2"/>
      <c r="OJG307" s="2"/>
      <c r="OJH307" s="2"/>
      <c r="OJI307" s="2"/>
      <c r="OJJ307" s="2"/>
      <c r="OJK307" s="2"/>
      <c r="OJL307" s="2"/>
      <c r="OJM307" s="2"/>
      <c r="OJN307" s="2"/>
      <c r="OJO307" s="2"/>
      <c r="OJP307" s="2"/>
      <c r="OJQ307" s="2"/>
      <c r="OJR307" s="2"/>
      <c r="OJS307" s="2"/>
      <c r="OJT307" s="2"/>
      <c r="OJU307" s="2"/>
      <c r="OJV307" s="2"/>
      <c r="OJW307" s="2"/>
      <c r="OJX307" s="2"/>
      <c r="OJY307" s="2"/>
      <c r="OJZ307" s="2"/>
      <c r="OKA307" s="2"/>
      <c r="OKB307" s="2"/>
      <c r="OKC307" s="2"/>
      <c r="OKD307" s="2"/>
      <c r="OKE307" s="2"/>
      <c r="OKF307" s="2"/>
      <c r="OKG307" s="2"/>
      <c r="OKH307" s="2"/>
      <c r="OKI307" s="2"/>
      <c r="OKJ307" s="2"/>
      <c r="OKK307" s="2"/>
      <c r="OKL307" s="2"/>
      <c r="OKM307" s="2"/>
      <c r="OKN307" s="2"/>
      <c r="OKO307" s="2"/>
      <c r="OKP307" s="2"/>
      <c r="OKQ307" s="2"/>
      <c r="OKR307" s="2"/>
      <c r="OKS307" s="2"/>
      <c r="OKT307" s="2"/>
      <c r="OKU307" s="2"/>
      <c r="OKV307" s="2"/>
      <c r="OKW307" s="2"/>
      <c r="OKX307" s="2"/>
      <c r="OKY307" s="2"/>
      <c r="OKZ307" s="2"/>
      <c r="OLA307" s="2"/>
      <c r="OLB307" s="2"/>
      <c r="OLC307" s="2"/>
      <c r="OLD307" s="2"/>
      <c r="OLE307" s="2"/>
      <c r="OLF307" s="2"/>
      <c r="OLG307" s="2"/>
      <c r="OLH307" s="2"/>
      <c r="OLI307" s="2"/>
      <c r="OLJ307" s="2"/>
      <c r="OLK307" s="2"/>
      <c r="OLL307" s="2"/>
      <c r="OLM307" s="2"/>
      <c r="OLN307" s="2"/>
      <c r="OLO307" s="2"/>
      <c r="OLP307" s="2"/>
      <c r="OLQ307" s="2"/>
      <c r="OLR307" s="2"/>
      <c r="OLS307" s="2"/>
      <c r="OLT307" s="2"/>
      <c r="OLU307" s="2"/>
      <c r="OLV307" s="2"/>
      <c r="OLW307" s="2"/>
      <c r="OLX307" s="2"/>
      <c r="OLY307" s="2"/>
      <c r="OLZ307" s="2"/>
      <c r="OMA307" s="2"/>
      <c r="OMB307" s="2"/>
      <c r="OMC307" s="2"/>
      <c r="OMD307" s="2"/>
      <c r="OME307" s="2"/>
      <c r="OMF307" s="2"/>
      <c r="OMG307" s="2"/>
      <c r="OMH307" s="2"/>
      <c r="OMI307" s="2"/>
      <c r="OMJ307" s="2"/>
      <c r="OMK307" s="2"/>
      <c r="OML307" s="2"/>
      <c r="OMM307" s="2"/>
      <c r="OMN307" s="2"/>
      <c r="OMO307" s="2"/>
      <c r="OMP307" s="2"/>
      <c r="OMQ307" s="2"/>
      <c r="OMR307" s="2"/>
      <c r="OMS307" s="2"/>
      <c r="OMT307" s="2"/>
      <c r="OMU307" s="2"/>
      <c r="OMV307" s="2"/>
      <c r="OMW307" s="2"/>
      <c r="OMX307" s="2"/>
      <c r="OMY307" s="2"/>
      <c r="OMZ307" s="2"/>
      <c r="ONA307" s="2"/>
      <c r="ONB307" s="2"/>
      <c r="ONC307" s="2"/>
      <c r="OND307" s="2"/>
      <c r="ONE307" s="2"/>
      <c r="ONF307" s="2"/>
      <c r="ONG307" s="2"/>
      <c r="ONH307" s="2"/>
      <c r="ONI307" s="2"/>
      <c r="ONJ307" s="2"/>
      <c r="ONK307" s="2"/>
      <c r="ONL307" s="2"/>
      <c r="ONM307" s="2"/>
      <c r="ONN307" s="2"/>
      <c r="ONO307" s="2"/>
      <c r="ONP307" s="2"/>
      <c r="ONQ307" s="2"/>
      <c r="ONR307" s="2"/>
      <c r="ONS307" s="2"/>
      <c r="ONT307" s="2"/>
      <c r="ONU307" s="2"/>
      <c r="ONV307" s="2"/>
      <c r="ONW307" s="2"/>
      <c r="ONX307" s="2"/>
      <c r="ONY307" s="2"/>
      <c r="ONZ307" s="2"/>
      <c r="OOA307" s="2"/>
      <c r="OOB307" s="2"/>
      <c r="OOC307" s="2"/>
      <c r="OOD307" s="2"/>
      <c r="OOE307" s="2"/>
      <c r="OOF307" s="2"/>
      <c r="OOG307" s="2"/>
      <c r="OOH307" s="2"/>
      <c r="OOI307" s="2"/>
      <c r="OOJ307" s="2"/>
      <c r="OOK307" s="2"/>
      <c r="OOL307" s="2"/>
      <c r="OOM307" s="2"/>
      <c r="OON307" s="2"/>
      <c r="OOO307" s="2"/>
      <c r="OOP307" s="2"/>
      <c r="OOQ307" s="2"/>
      <c r="OOR307" s="2"/>
      <c r="OOS307" s="2"/>
      <c r="OOT307" s="2"/>
      <c r="OOU307" s="2"/>
      <c r="OOV307" s="2"/>
      <c r="OOW307" s="2"/>
      <c r="OOX307" s="2"/>
      <c r="OOY307" s="2"/>
      <c r="OOZ307" s="2"/>
      <c r="OPA307" s="2"/>
      <c r="OPB307" s="2"/>
      <c r="OPC307" s="2"/>
      <c r="OPD307" s="2"/>
      <c r="OPE307" s="2"/>
      <c r="OPF307" s="2"/>
      <c r="OPG307" s="2"/>
      <c r="OPH307" s="2"/>
      <c r="OPI307" s="2"/>
      <c r="OPJ307" s="2"/>
      <c r="OPK307" s="2"/>
      <c r="OPL307" s="2"/>
      <c r="OPM307" s="2"/>
      <c r="OPN307" s="2"/>
      <c r="OPO307" s="2"/>
      <c r="OPP307" s="2"/>
      <c r="OPQ307" s="2"/>
      <c r="OPR307" s="2"/>
      <c r="OPS307" s="2"/>
      <c r="OPT307" s="2"/>
      <c r="OPU307" s="2"/>
      <c r="OPV307" s="2"/>
      <c r="OPW307" s="2"/>
      <c r="OPX307" s="2"/>
      <c r="OPY307" s="2"/>
      <c r="OPZ307" s="2"/>
      <c r="OQA307" s="2"/>
      <c r="OQB307" s="2"/>
      <c r="OQC307" s="2"/>
      <c r="OQD307" s="2"/>
      <c r="OQE307" s="2"/>
      <c r="OQF307" s="2"/>
      <c r="OQG307" s="2"/>
      <c r="OQH307" s="2"/>
      <c r="OQI307" s="2"/>
      <c r="OQJ307" s="2"/>
      <c r="OQK307" s="2"/>
      <c r="OQL307" s="2"/>
      <c r="OQM307" s="2"/>
      <c r="OQN307" s="2"/>
      <c r="OQO307" s="2"/>
      <c r="OQP307" s="2"/>
      <c r="OQQ307" s="2"/>
      <c r="OQR307" s="2"/>
      <c r="OQS307" s="2"/>
      <c r="OQT307" s="2"/>
      <c r="OQU307" s="2"/>
      <c r="OQV307" s="2"/>
      <c r="OQW307" s="2"/>
      <c r="OQX307" s="2"/>
      <c r="OQY307" s="2"/>
      <c r="OQZ307" s="2"/>
      <c r="ORA307" s="2"/>
      <c r="ORB307" s="2"/>
      <c r="ORC307" s="2"/>
      <c r="ORD307" s="2"/>
      <c r="ORE307" s="2"/>
      <c r="ORF307" s="2"/>
      <c r="ORG307" s="2"/>
      <c r="ORH307" s="2"/>
      <c r="ORI307" s="2"/>
      <c r="ORJ307" s="2"/>
      <c r="ORK307" s="2"/>
      <c r="ORL307" s="2"/>
      <c r="ORM307" s="2"/>
      <c r="ORN307" s="2"/>
      <c r="ORO307" s="2"/>
      <c r="ORP307" s="2"/>
      <c r="ORQ307" s="2"/>
      <c r="ORR307" s="2"/>
      <c r="ORS307" s="2"/>
      <c r="ORT307" s="2"/>
      <c r="ORU307" s="2"/>
      <c r="ORV307" s="2"/>
      <c r="ORW307" s="2"/>
      <c r="ORX307" s="2"/>
      <c r="ORY307" s="2"/>
      <c r="ORZ307" s="2"/>
      <c r="OSA307" s="2"/>
      <c r="OSB307" s="2"/>
      <c r="OSC307" s="2"/>
      <c r="OSD307" s="2"/>
      <c r="OSE307" s="2"/>
      <c r="OSF307" s="2"/>
      <c r="OSG307" s="2"/>
      <c r="OSH307" s="2"/>
      <c r="OSI307" s="2"/>
      <c r="OSJ307" s="2"/>
      <c r="OSK307" s="2"/>
      <c r="OSL307" s="2"/>
      <c r="OSM307" s="2"/>
      <c r="OSN307" s="2"/>
      <c r="OSO307" s="2"/>
      <c r="OSP307" s="2"/>
      <c r="OSQ307" s="2"/>
      <c r="OSR307" s="2"/>
      <c r="OSS307" s="2"/>
      <c r="OST307" s="2"/>
      <c r="OSU307" s="2"/>
      <c r="OSV307" s="2"/>
      <c r="OSW307" s="2"/>
      <c r="OSX307" s="2"/>
      <c r="OSY307" s="2"/>
      <c r="OSZ307" s="2"/>
      <c r="OTA307" s="2"/>
      <c r="OTB307" s="2"/>
      <c r="OTC307" s="2"/>
      <c r="OTD307" s="2"/>
      <c r="OTE307" s="2"/>
      <c r="OTF307" s="2"/>
      <c r="OTG307" s="2"/>
      <c r="OTH307" s="2"/>
      <c r="OTI307" s="2"/>
      <c r="OTJ307" s="2"/>
      <c r="OTK307" s="2"/>
      <c r="OTL307" s="2"/>
      <c r="OTM307" s="2"/>
      <c r="OTN307" s="2"/>
      <c r="OTO307" s="2"/>
      <c r="OTP307" s="2"/>
      <c r="OTQ307" s="2"/>
      <c r="OTR307" s="2"/>
      <c r="OTS307" s="2"/>
      <c r="OTT307" s="2"/>
      <c r="OTU307" s="2"/>
      <c r="OTV307" s="2"/>
      <c r="OTW307" s="2"/>
      <c r="OTX307" s="2"/>
      <c r="OTY307" s="2"/>
      <c r="OTZ307" s="2"/>
      <c r="OUA307" s="2"/>
      <c r="OUB307" s="2"/>
      <c r="OUC307" s="2"/>
      <c r="OUD307" s="2"/>
      <c r="OUE307" s="2"/>
      <c r="OUF307" s="2"/>
      <c r="OUG307" s="2"/>
      <c r="OUH307" s="2"/>
      <c r="OUI307" s="2"/>
      <c r="OUJ307" s="2"/>
      <c r="OUK307" s="2"/>
      <c r="OUL307" s="2"/>
      <c r="OUM307" s="2"/>
      <c r="OUN307" s="2"/>
      <c r="OUO307" s="2"/>
      <c r="OUP307" s="2"/>
      <c r="OUQ307" s="2"/>
      <c r="OUR307" s="2"/>
      <c r="OUS307" s="2"/>
      <c r="OUT307" s="2"/>
      <c r="OUU307" s="2"/>
      <c r="OUV307" s="2"/>
      <c r="OUW307" s="2"/>
      <c r="OUX307" s="2"/>
      <c r="OUY307" s="2"/>
      <c r="OUZ307" s="2"/>
      <c r="OVA307" s="2"/>
      <c r="OVB307" s="2"/>
      <c r="OVC307" s="2"/>
      <c r="OVD307" s="2"/>
      <c r="OVE307" s="2"/>
      <c r="OVF307" s="2"/>
      <c r="OVG307" s="2"/>
      <c r="OVH307" s="2"/>
      <c r="OVI307" s="2"/>
      <c r="OVJ307" s="2"/>
      <c r="OVK307" s="2"/>
      <c r="OVL307" s="2"/>
      <c r="OVM307" s="2"/>
      <c r="OVN307" s="2"/>
      <c r="OVO307" s="2"/>
      <c r="OVP307" s="2"/>
      <c r="OVQ307" s="2"/>
      <c r="OVR307" s="2"/>
      <c r="OVS307" s="2"/>
      <c r="OVT307" s="2"/>
      <c r="OVU307" s="2"/>
      <c r="OVV307" s="2"/>
      <c r="OVW307" s="2"/>
      <c r="OVX307" s="2"/>
      <c r="OVY307" s="2"/>
      <c r="OVZ307" s="2"/>
      <c r="OWA307" s="2"/>
      <c r="OWB307" s="2"/>
      <c r="OWC307" s="2"/>
      <c r="OWD307" s="2"/>
      <c r="OWE307" s="2"/>
      <c r="OWF307" s="2"/>
      <c r="OWG307" s="2"/>
      <c r="OWH307" s="2"/>
      <c r="OWI307" s="2"/>
      <c r="OWJ307" s="2"/>
      <c r="OWK307" s="2"/>
      <c r="OWL307" s="2"/>
      <c r="OWM307" s="2"/>
      <c r="OWN307" s="2"/>
      <c r="OWO307" s="2"/>
      <c r="OWP307" s="2"/>
      <c r="OWQ307" s="2"/>
      <c r="OWR307" s="2"/>
      <c r="OWS307" s="2"/>
      <c r="OWT307" s="2"/>
      <c r="OWU307" s="2"/>
      <c r="OWV307" s="2"/>
      <c r="OWW307" s="2"/>
      <c r="OWX307" s="2"/>
      <c r="OWY307" s="2"/>
      <c r="OWZ307" s="2"/>
      <c r="OXA307" s="2"/>
      <c r="OXB307" s="2"/>
      <c r="OXC307" s="2"/>
      <c r="OXD307" s="2"/>
      <c r="OXE307" s="2"/>
      <c r="OXF307" s="2"/>
      <c r="OXG307" s="2"/>
      <c r="OXH307" s="2"/>
      <c r="OXI307" s="2"/>
      <c r="OXJ307" s="2"/>
      <c r="OXK307" s="2"/>
      <c r="OXL307" s="2"/>
      <c r="OXM307" s="2"/>
      <c r="OXN307" s="2"/>
      <c r="OXO307" s="2"/>
      <c r="OXP307" s="2"/>
      <c r="OXQ307" s="2"/>
      <c r="OXR307" s="2"/>
      <c r="OXS307" s="2"/>
      <c r="OXT307" s="2"/>
      <c r="OXU307" s="2"/>
      <c r="OXV307" s="2"/>
      <c r="OXW307" s="2"/>
      <c r="OXX307" s="2"/>
      <c r="OXY307" s="2"/>
      <c r="OXZ307" s="2"/>
      <c r="OYA307" s="2"/>
      <c r="OYB307" s="2"/>
      <c r="OYC307" s="2"/>
      <c r="OYD307" s="2"/>
      <c r="OYE307" s="2"/>
      <c r="OYF307" s="2"/>
      <c r="OYG307" s="2"/>
      <c r="OYH307" s="2"/>
      <c r="OYI307" s="2"/>
      <c r="OYJ307" s="2"/>
      <c r="OYK307" s="2"/>
      <c r="OYL307" s="2"/>
      <c r="OYM307" s="2"/>
      <c r="OYN307" s="2"/>
      <c r="OYO307" s="2"/>
      <c r="OYP307" s="2"/>
      <c r="OYQ307" s="2"/>
      <c r="OYR307" s="2"/>
      <c r="OYS307" s="2"/>
      <c r="OYT307" s="2"/>
      <c r="OYU307" s="2"/>
      <c r="OYV307" s="2"/>
      <c r="OYW307" s="2"/>
      <c r="OYX307" s="2"/>
      <c r="OYY307" s="2"/>
      <c r="OYZ307" s="2"/>
      <c r="OZA307" s="2"/>
      <c r="OZB307" s="2"/>
      <c r="OZC307" s="2"/>
      <c r="OZD307" s="2"/>
      <c r="OZE307" s="2"/>
      <c r="OZF307" s="2"/>
      <c r="OZG307" s="2"/>
      <c r="OZH307" s="2"/>
      <c r="OZI307" s="2"/>
      <c r="OZJ307" s="2"/>
      <c r="OZK307" s="2"/>
      <c r="OZL307" s="2"/>
      <c r="OZM307" s="2"/>
      <c r="OZN307" s="2"/>
      <c r="OZO307" s="2"/>
      <c r="OZP307" s="2"/>
      <c r="OZQ307" s="2"/>
      <c r="OZR307" s="2"/>
      <c r="OZS307" s="2"/>
      <c r="OZT307" s="2"/>
      <c r="OZU307" s="2"/>
      <c r="OZV307" s="2"/>
      <c r="OZW307" s="2"/>
      <c r="OZX307" s="2"/>
      <c r="OZY307" s="2"/>
      <c r="OZZ307" s="2"/>
      <c r="PAA307" s="2"/>
      <c r="PAB307" s="2"/>
      <c r="PAC307" s="2"/>
      <c r="PAD307" s="2"/>
      <c r="PAE307" s="2"/>
      <c r="PAF307" s="2"/>
      <c r="PAG307" s="2"/>
      <c r="PAH307" s="2"/>
      <c r="PAI307" s="2"/>
      <c r="PAJ307" s="2"/>
      <c r="PAK307" s="2"/>
      <c r="PAL307" s="2"/>
      <c r="PAM307" s="2"/>
      <c r="PAN307" s="2"/>
      <c r="PAO307" s="2"/>
      <c r="PAP307" s="2"/>
      <c r="PAQ307" s="2"/>
      <c r="PAR307" s="2"/>
      <c r="PAS307" s="2"/>
      <c r="PAT307" s="2"/>
      <c r="PAU307" s="2"/>
      <c r="PAV307" s="2"/>
      <c r="PAW307" s="2"/>
      <c r="PAX307" s="2"/>
      <c r="PAY307" s="2"/>
      <c r="PAZ307" s="2"/>
      <c r="PBA307" s="2"/>
      <c r="PBB307" s="2"/>
      <c r="PBC307" s="2"/>
      <c r="PBD307" s="2"/>
      <c r="PBE307" s="2"/>
      <c r="PBF307" s="2"/>
      <c r="PBG307" s="2"/>
      <c r="PBH307" s="2"/>
      <c r="PBI307" s="2"/>
      <c r="PBJ307" s="2"/>
      <c r="PBK307" s="2"/>
      <c r="PBL307" s="2"/>
      <c r="PBM307" s="2"/>
      <c r="PBN307" s="2"/>
      <c r="PBO307" s="2"/>
      <c r="PBP307" s="2"/>
      <c r="PBQ307" s="2"/>
      <c r="PBR307" s="2"/>
      <c r="PBS307" s="2"/>
      <c r="PBT307" s="2"/>
      <c r="PBU307" s="2"/>
      <c r="PBV307" s="2"/>
      <c r="PBW307" s="2"/>
      <c r="PBX307" s="2"/>
      <c r="PBY307" s="2"/>
      <c r="PBZ307" s="2"/>
      <c r="PCA307" s="2"/>
      <c r="PCB307" s="2"/>
      <c r="PCC307" s="2"/>
      <c r="PCD307" s="2"/>
      <c r="PCE307" s="2"/>
      <c r="PCF307" s="2"/>
      <c r="PCG307" s="2"/>
      <c r="PCH307" s="2"/>
      <c r="PCI307" s="2"/>
      <c r="PCJ307" s="2"/>
      <c r="PCK307" s="2"/>
      <c r="PCL307" s="2"/>
      <c r="PCM307" s="2"/>
      <c r="PCN307" s="2"/>
      <c r="PCO307" s="2"/>
      <c r="PCP307" s="2"/>
      <c r="PCQ307" s="2"/>
      <c r="PCR307" s="2"/>
      <c r="PCS307" s="2"/>
      <c r="PCT307" s="2"/>
      <c r="PCU307" s="2"/>
      <c r="PCV307" s="2"/>
      <c r="PCW307" s="2"/>
      <c r="PCX307" s="2"/>
      <c r="PCY307" s="2"/>
      <c r="PCZ307" s="2"/>
      <c r="PDA307" s="2"/>
      <c r="PDB307" s="2"/>
      <c r="PDC307" s="2"/>
      <c r="PDD307" s="2"/>
      <c r="PDE307" s="2"/>
      <c r="PDF307" s="2"/>
      <c r="PDG307" s="2"/>
      <c r="PDH307" s="2"/>
      <c r="PDI307" s="2"/>
      <c r="PDJ307" s="2"/>
      <c r="PDK307" s="2"/>
      <c r="PDL307" s="2"/>
      <c r="PDM307" s="2"/>
      <c r="PDN307" s="2"/>
      <c r="PDO307" s="2"/>
      <c r="PDP307" s="2"/>
      <c r="PDQ307" s="2"/>
      <c r="PDR307" s="2"/>
      <c r="PDS307" s="2"/>
      <c r="PDT307" s="2"/>
      <c r="PDU307" s="2"/>
      <c r="PDV307" s="2"/>
      <c r="PDW307" s="2"/>
      <c r="PDX307" s="2"/>
      <c r="PDY307" s="2"/>
      <c r="PDZ307" s="2"/>
      <c r="PEA307" s="2"/>
      <c r="PEB307" s="2"/>
      <c r="PEC307" s="2"/>
      <c r="PED307" s="2"/>
      <c r="PEE307" s="2"/>
      <c r="PEF307" s="2"/>
      <c r="PEG307" s="2"/>
      <c r="PEH307" s="2"/>
      <c r="PEI307" s="2"/>
      <c r="PEJ307" s="2"/>
      <c r="PEK307" s="2"/>
      <c r="PEL307" s="2"/>
      <c r="PEM307" s="2"/>
      <c r="PEN307" s="2"/>
      <c r="PEO307" s="2"/>
      <c r="PEP307" s="2"/>
      <c r="PEQ307" s="2"/>
      <c r="PER307" s="2"/>
      <c r="PES307" s="2"/>
      <c r="PET307" s="2"/>
      <c r="PEU307" s="2"/>
      <c r="PEV307" s="2"/>
      <c r="PEW307" s="2"/>
      <c r="PEX307" s="2"/>
      <c r="PEY307" s="2"/>
      <c r="PEZ307" s="2"/>
      <c r="PFA307" s="2"/>
      <c r="PFB307" s="2"/>
      <c r="PFC307" s="2"/>
      <c r="PFD307" s="2"/>
      <c r="PFE307" s="2"/>
      <c r="PFF307" s="2"/>
      <c r="PFG307" s="2"/>
      <c r="PFH307" s="2"/>
      <c r="PFI307" s="2"/>
      <c r="PFJ307" s="2"/>
      <c r="PFK307" s="2"/>
      <c r="PFL307" s="2"/>
      <c r="PFM307" s="2"/>
      <c r="PFN307" s="2"/>
      <c r="PFO307" s="2"/>
      <c r="PFP307" s="2"/>
      <c r="PFQ307" s="2"/>
      <c r="PFR307" s="2"/>
      <c r="PFS307" s="2"/>
      <c r="PFT307" s="2"/>
      <c r="PFU307" s="2"/>
      <c r="PFV307" s="2"/>
      <c r="PFW307" s="2"/>
      <c r="PFX307" s="2"/>
      <c r="PFY307" s="2"/>
      <c r="PFZ307" s="2"/>
      <c r="PGA307" s="2"/>
      <c r="PGB307" s="2"/>
      <c r="PGC307" s="2"/>
      <c r="PGD307" s="2"/>
      <c r="PGE307" s="2"/>
      <c r="PGF307" s="2"/>
      <c r="PGG307" s="2"/>
      <c r="PGH307" s="2"/>
      <c r="PGI307" s="2"/>
      <c r="PGJ307" s="2"/>
      <c r="PGK307" s="2"/>
      <c r="PGL307" s="2"/>
      <c r="PGM307" s="2"/>
      <c r="PGN307" s="2"/>
      <c r="PGO307" s="2"/>
      <c r="PGP307" s="2"/>
      <c r="PGQ307" s="2"/>
      <c r="PGR307" s="2"/>
      <c r="PGS307" s="2"/>
      <c r="PGT307" s="2"/>
      <c r="PGU307" s="2"/>
      <c r="PGV307" s="2"/>
      <c r="PGW307" s="2"/>
      <c r="PGX307" s="2"/>
      <c r="PGY307" s="2"/>
      <c r="PGZ307" s="2"/>
      <c r="PHA307" s="2"/>
      <c r="PHB307" s="2"/>
      <c r="PHC307" s="2"/>
      <c r="PHD307" s="2"/>
      <c r="PHE307" s="2"/>
      <c r="PHF307" s="2"/>
      <c r="PHG307" s="2"/>
      <c r="PHH307" s="2"/>
      <c r="PHI307" s="2"/>
      <c r="PHJ307" s="2"/>
      <c r="PHK307" s="2"/>
      <c r="PHL307" s="2"/>
      <c r="PHM307" s="2"/>
      <c r="PHN307" s="2"/>
      <c r="PHO307" s="2"/>
      <c r="PHP307" s="2"/>
      <c r="PHQ307" s="2"/>
      <c r="PHR307" s="2"/>
      <c r="PHS307" s="2"/>
      <c r="PHT307" s="2"/>
      <c r="PHU307" s="2"/>
      <c r="PHV307" s="2"/>
      <c r="PHW307" s="2"/>
      <c r="PHX307" s="2"/>
      <c r="PHY307" s="2"/>
      <c r="PHZ307" s="2"/>
      <c r="PIA307" s="2"/>
      <c r="PIB307" s="2"/>
      <c r="PIC307" s="2"/>
      <c r="PID307" s="2"/>
      <c r="PIE307" s="2"/>
      <c r="PIF307" s="2"/>
      <c r="PIG307" s="2"/>
      <c r="PIH307" s="2"/>
      <c r="PII307" s="2"/>
      <c r="PIJ307" s="2"/>
      <c r="PIK307" s="2"/>
      <c r="PIL307" s="2"/>
      <c r="PIM307" s="2"/>
      <c r="PIN307" s="2"/>
      <c r="PIO307" s="2"/>
      <c r="PIP307" s="2"/>
      <c r="PIQ307" s="2"/>
      <c r="PIR307" s="2"/>
      <c r="PIS307" s="2"/>
      <c r="PIT307" s="2"/>
      <c r="PIU307" s="2"/>
      <c r="PIV307" s="2"/>
      <c r="PIW307" s="2"/>
      <c r="PIX307" s="2"/>
      <c r="PIY307" s="2"/>
      <c r="PIZ307" s="2"/>
      <c r="PJA307" s="2"/>
      <c r="PJB307" s="2"/>
      <c r="PJC307" s="2"/>
      <c r="PJD307" s="2"/>
      <c r="PJE307" s="2"/>
      <c r="PJF307" s="2"/>
      <c r="PJG307" s="2"/>
      <c r="PJH307" s="2"/>
      <c r="PJI307" s="2"/>
      <c r="PJJ307" s="2"/>
      <c r="PJK307" s="2"/>
      <c r="PJL307" s="2"/>
      <c r="PJM307" s="2"/>
      <c r="PJN307" s="2"/>
      <c r="PJO307" s="2"/>
      <c r="PJP307" s="2"/>
      <c r="PJQ307" s="2"/>
      <c r="PJR307" s="2"/>
      <c r="PJS307" s="2"/>
      <c r="PJT307" s="2"/>
      <c r="PJU307" s="2"/>
      <c r="PJV307" s="2"/>
      <c r="PJW307" s="2"/>
      <c r="PJX307" s="2"/>
      <c r="PJY307" s="2"/>
      <c r="PJZ307" s="2"/>
      <c r="PKA307" s="2"/>
      <c r="PKB307" s="2"/>
      <c r="PKC307" s="2"/>
      <c r="PKD307" s="2"/>
      <c r="PKE307" s="2"/>
      <c r="PKF307" s="2"/>
      <c r="PKG307" s="2"/>
      <c r="PKH307" s="2"/>
      <c r="PKI307" s="2"/>
      <c r="PKJ307" s="2"/>
      <c r="PKK307" s="2"/>
      <c r="PKL307" s="2"/>
      <c r="PKM307" s="2"/>
      <c r="PKN307" s="2"/>
      <c r="PKO307" s="2"/>
      <c r="PKP307" s="2"/>
      <c r="PKQ307" s="2"/>
      <c r="PKR307" s="2"/>
      <c r="PKS307" s="2"/>
      <c r="PKT307" s="2"/>
      <c r="PKU307" s="2"/>
      <c r="PKV307" s="2"/>
      <c r="PKW307" s="2"/>
      <c r="PKX307" s="2"/>
      <c r="PKY307" s="2"/>
      <c r="PKZ307" s="2"/>
      <c r="PLA307" s="2"/>
      <c r="PLB307" s="2"/>
      <c r="PLC307" s="2"/>
      <c r="PLD307" s="2"/>
      <c r="PLE307" s="2"/>
      <c r="PLF307" s="2"/>
      <c r="PLG307" s="2"/>
      <c r="PLH307" s="2"/>
      <c r="PLI307" s="2"/>
      <c r="PLJ307" s="2"/>
      <c r="PLK307" s="2"/>
      <c r="PLL307" s="2"/>
      <c r="PLM307" s="2"/>
      <c r="PLN307" s="2"/>
      <c r="PLO307" s="2"/>
      <c r="PLP307" s="2"/>
      <c r="PLQ307" s="2"/>
      <c r="PLR307" s="2"/>
      <c r="PLS307" s="2"/>
      <c r="PLT307" s="2"/>
      <c r="PLU307" s="2"/>
      <c r="PLV307" s="2"/>
      <c r="PLW307" s="2"/>
      <c r="PLX307" s="2"/>
      <c r="PLY307" s="2"/>
      <c r="PLZ307" s="2"/>
      <c r="PMA307" s="2"/>
      <c r="PMB307" s="2"/>
      <c r="PMC307" s="2"/>
      <c r="PMD307" s="2"/>
      <c r="PME307" s="2"/>
      <c r="PMF307" s="2"/>
      <c r="PMG307" s="2"/>
      <c r="PMH307" s="2"/>
      <c r="PMI307" s="2"/>
      <c r="PMJ307" s="2"/>
      <c r="PMK307" s="2"/>
      <c r="PML307" s="2"/>
      <c r="PMM307" s="2"/>
      <c r="PMN307" s="2"/>
      <c r="PMO307" s="2"/>
      <c r="PMP307" s="2"/>
      <c r="PMQ307" s="2"/>
      <c r="PMR307" s="2"/>
      <c r="PMS307" s="2"/>
      <c r="PMT307" s="2"/>
      <c r="PMU307" s="2"/>
      <c r="PMV307" s="2"/>
      <c r="PMW307" s="2"/>
      <c r="PMX307" s="2"/>
      <c r="PMY307" s="2"/>
      <c r="PMZ307" s="2"/>
      <c r="PNA307" s="2"/>
      <c r="PNB307" s="2"/>
      <c r="PNC307" s="2"/>
      <c r="PND307" s="2"/>
      <c r="PNE307" s="2"/>
      <c r="PNF307" s="2"/>
      <c r="PNG307" s="2"/>
      <c r="PNH307" s="2"/>
      <c r="PNI307" s="2"/>
      <c r="PNJ307" s="2"/>
      <c r="PNK307" s="2"/>
      <c r="PNL307" s="2"/>
      <c r="PNM307" s="2"/>
      <c r="PNN307" s="2"/>
      <c r="PNO307" s="2"/>
      <c r="PNP307" s="2"/>
      <c r="PNQ307" s="2"/>
      <c r="PNR307" s="2"/>
      <c r="PNS307" s="2"/>
      <c r="PNT307" s="2"/>
      <c r="PNU307" s="2"/>
      <c r="PNV307" s="2"/>
      <c r="PNW307" s="2"/>
      <c r="PNX307" s="2"/>
      <c r="PNY307" s="2"/>
      <c r="PNZ307" s="2"/>
      <c r="POA307" s="2"/>
      <c r="POB307" s="2"/>
      <c r="POC307" s="2"/>
      <c r="POD307" s="2"/>
      <c r="POE307" s="2"/>
      <c r="POF307" s="2"/>
      <c r="POG307" s="2"/>
      <c r="POH307" s="2"/>
      <c r="POI307" s="2"/>
      <c r="POJ307" s="2"/>
      <c r="POK307" s="2"/>
      <c r="POL307" s="2"/>
      <c r="POM307" s="2"/>
      <c r="PON307" s="2"/>
      <c r="POO307" s="2"/>
      <c r="POP307" s="2"/>
      <c r="POQ307" s="2"/>
      <c r="POR307" s="2"/>
      <c r="POS307" s="2"/>
      <c r="POT307" s="2"/>
      <c r="POU307" s="2"/>
      <c r="POV307" s="2"/>
      <c r="POW307" s="2"/>
      <c r="POX307" s="2"/>
      <c r="POY307" s="2"/>
      <c r="POZ307" s="2"/>
      <c r="PPA307" s="2"/>
      <c r="PPB307" s="2"/>
      <c r="PPC307" s="2"/>
      <c r="PPD307" s="2"/>
      <c r="PPE307" s="2"/>
      <c r="PPF307" s="2"/>
      <c r="PPG307" s="2"/>
      <c r="PPH307" s="2"/>
      <c r="PPI307" s="2"/>
      <c r="PPJ307" s="2"/>
      <c r="PPK307" s="2"/>
      <c r="PPL307" s="2"/>
      <c r="PPM307" s="2"/>
      <c r="PPN307" s="2"/>
      <c r="PPO307" s="2"/>
      <c r="PPP307" s="2"/>
      <c r="PPQ307" s="2"/>
      <c r="PPR307" s="2"/>
      <c r="PPS307" s="2"/>
      <c r="PPT307" s="2"/>
      <c r="PPU307" s="2"/>
      <c r="PPV307" s="2"/>
      <c r="PPW307" s="2"/>
      <c r="PPX307" s="2"/>
      <c r="PPY307" s="2"/>
      <c r="PPZ307" s="2"/>
      <c r="PQA307" s="2"/>
      <c r="PQB307" s="2"/>
      <c r="PQC307" s="2"/>
      <c r="PQD307" s="2"/>
      <c r="PQE307" s="2"/>
      <c r="PQF307" s="2"/>
      <c r="PQG307" s="2"/>
      <c r="PQH307" s="2"/>
      <c r="PQI307" s="2"/>
      <c r="PQJ307" s="2"/>
      <c r="PQK307" s="2"/>
      <c r="PQL307" s="2"/>
      <c r="PQM307" s="2"/>
      <c r="PQN307" s="2"/>
      <c r="PQO307" s="2"/>
      <c r="PQP307" s="2"/>
      <c r="PQQ307" s="2"/>
      <c r="PQR307" s="2"/>
      <c r="PQS307" s="2"/>
      <c r="PQT307" s="2"/>
      <c r="PQU307" s="2"/>
      <c r="PQV307" s="2"/>
      <c r="PQW307" s="2"/>
      <c r="PQX307" s="2"/>
      <c r="PQY307" s="2"/>
      <c r="PQZ307" s="2"/>
      <c r="PRA307" s="2"/>
      <c r="PRB307" s="2"/>
      <c r="PRC307" s="2"/>
      <c r="PRD307" s="2"/>
      <c r="PRE307" s="2"/>
      <c r="PRF307" s="2"/>
      <c r="PRG307" s="2"/>
      <c r="PRH307" s="2"/>
      <c r="PRI307" s="2"/>
      <c r="PRJ307" s="2"/>
      <c r="PRK307" s="2"/>
      <c r="PRL307" s="2"/>
      <c r="PRM307" s="2"/>
      <c r="PRN307" s="2"/>
      <c r="PRO307" s="2"/>
      <c r="PRP307" s="2"/>
      <c r="PRQ307" s="2"/>
      <c r="PRR307" s="2"/>
      <c r="PRS307" s="2"/>
      <c r="PRT307" s="2"/>
      <c r="PRU307" s="2"/>
      <c r="PRV307" s="2"/>
      <c r="PRW307" s="2"/>
      <c r="PRX307" s="2"/>
      <c r="PRY307" s="2"/>
      <c r="PRZ307" s="2"/>
      <c r="PSA307" s="2"/>
      <c r="PSB307" s="2"/>
      <c r="PSC307" s="2"/>
      <c r="PSD307" s="2"/>
      <c r="PSE307" s="2"/>
      <c r="PSF307" s="2"/>
      <c r="PSG307" s="2"/>
      <c r="PSH307" s="2"/>
      <c r="PSI307" s="2"/>
      <c r="PSJ307" s="2"/>
      <c r="PSK307" s="2"/>
      <c r="PSL307" s="2"/>
      <c r="PSM307" s="2"/>
      <c r="PSN307" s="2"/>
      <c r="PSO307" s="2"/>
      <c r="PSP307" s="2"/>
      <c r="PSQ307" s="2"/>
      <c r="PSR307" s="2"/>
      <c r="PSS307" s="2"/>
      <c r="PST307" s="2"/>
      <c r="PSU307" s="2"/>
      <c r="PSV307" s="2"/>
      <c r="PSW307" s="2"/>
      <c r="PSX307" s="2"/>
      <c r="PSY307" s="2"/>
      <c r="PSZ307" s="2"/>
      <c r="PTA307" s="2"/>
      <c r="PTB307" s="2"/>
      <c r="PTC307" s="2"/>
      <c r="PTD307" s="2"/>
      <c r="PTE307" s="2"/>
      <c r="PTF307" s="2"/>
      <c r="PTG307" s="2"/>
      <c r="PTH307" s="2"/>
      <c r="PTI307" s="2"/>
      <c r="PTJ307" s="2"/>
      <c r="PTK307" s="2"/>
      <c r="PTL307" s="2"/>
      <c r="PTM307" s="2"/>
      <c r="PTN307" s="2"/>
      <c r="PTO307" s="2"/>
      <c r="PTP307" s="2"/>
      <c r="PTQ307" s="2"/>
      <c r="PTR307" s="2"/>
      <c r="PTS307" s="2"/>
      <c r="PTT307" s="2"/>
      <c r="PTU307" s="2"/>
      <c r="PTV307" s="2"/>
      <c r="PTW307" s="2"/>
      <c r="PTX307" s="2"/>
      <c r="PTY307" s="2"/>
      <c r="PTZ307" s="2"/>
      <c r="PUA307" s="2"/>
      <c r="PUB307" s="2"/>
      <c r="PUC307" s="2"/>
      <c r="PUD307" s="2"/>
      <c r="PUE307" s="2"/>
      <c r="PUF307" s="2"/>
      <c r="PUG307" s="2"/>
      <c r="PUH307" s="2"/>
      <c r="PUI307" s="2"/>
      <c r="PUJ307" s="2"/>
      <c r="PUK307" s="2"/>
      <c r="PUL307" s="2"/>
      <c r="PUM307" s="2"/>
      <c r="PUN307" s="2"/>
      <c r="PUO307" s="2"/>
      <c r="PUP307" s="2"/>
      <c r="PUQ307" s="2"/>
      <c r="PUR307" s="2"/>
      <c r="PUS307" s="2"/>
      <c r="PUT307" s="2"/>
      <c r="PUU307" s="2"/>
      <c r="PUV307" s="2"/>
      <c r="PUW307" s="2"/>
      <c r="PUX307" s="2"/>
      <c r="PUY307" s="2"/>
      <c r="PUZ307" s="2"/>
      <c r="PVA307" s="2"/>
      <c r="PVB307" s="2"/>
      <c r="PVC307" s="2"/>
      <c r="PVD307" s="2"/>
      <c r="PVE307" s="2"/>
      <c r="PVF307" s="2"/>
      <c r="PVG307" s="2"/>
      <c r="PVH307" s="2"/>
      <c r="PVI307" s="2"/>
      <c r="PVJ307" s="2"/>
      <c r="PVK307" s="2"/>
      <c r="PVL307" s="2"/>
      <c r="PVM307" s="2"/>
      <c r="PVN307" s="2"/>
      <c r="PVO307" s="2"/>
      <c r="PVP307" s="2"/>
      <c r="PVQ307" s="2"/>
      <c r="PVR307" s="2"/>
      <c r="PVS307" s="2"/>
      <c r="PVT307" s="2"/>
      <c r="PVU307" s="2"/>
      <c r="PVV307" s="2"/>
      <c r="PVW307" s="2"/>
      <c r="PVX307" s="2"/>
      <c r="PVY307" s="2"/>
      <c r="PVZ307" s="2"/>
      <c r="PWA307" s="2"/>
      <c r="PWB307" s="2"/>
      <c r="PWC307" s="2"/>
      <c r="PWD307" s="2"/>
      <c r="PWE307" s="2"/>
      <c r="PWF307" s="2"/>
      <c r="PWG307" s="2"/>
      <c r="PWH307" s="2"/>
      <c r="PWI307" s="2"/>
      <c r="PWJ307" s="2"/>
      <c r="PWK307" s="2"/>
      <c r="PWL307" s="2"/>
      <c r="PWM307" s="2"/>
      <c r="PWN307" s="2"/>
      <c r="PWO307" s="2"/>
      <c r="PWP307" s="2"/>
      <c r="PWQ307" s="2"/>
      <c r="PWR307" s="2"/>
      <c r="PWS307" s="2"/>
      <c r="PWT307" s="2"/>
      <c r="PWU307" s="2"/>
      <c r="PWV307" s="2"/>
      <c r="PWW307" s="2"/>
      <c r="PWX307" s="2"/>
      <c r="PWY307" s="2"/>
      <c r="PWZ307" s="2"/>
      <c r="PXA307" s="2"/>
      <c r="PXB307" s="2"/>
      <c r="PXC307" s="2"/>
      <c r="PXD307" s="2"/>
      <c r="PXE307" s="2"/>
      <c r="PXF307" s="2"/>
      <c r="PXG307" s="2"/>
      <c r="PXH307" s="2"/>
      <c r="PXI307" s="2"/>
      <c r="PXJ307" s="2"/>
      <c r="PXK307" s="2"/>
      <c r="PXL307" s="2"/>
      <c r="PXM307" s="2"/>
      <c r="PXN307" s="2"/>
      <c r="PXO307" s="2"/>
      <c r="PXP307" s="2"/>
      <c r="PXQ307" s="2"/>
      <c r="PXR307" s="2"/>
      <c r="PXS307" s="2"/>
      <c r="PXT307" s="2"/>
      <c r="PXU307" s="2"/>
      <c r="PXV307" s="2"/>
      <c r="PXW307" s="2"/>
      <c r="PXX307" s="2"/>
      <c r="PXY307" s="2"/>
      <c r="PXZ307" s="2"/>
      <c r="PYA307" s="2"/>
      <c r="PYB307" s="2"/>
      <c r="PYC307" s="2"/>
      <c r="PYD307" s="2"/>
      <c r="PYE307" s="2"/>
      <c r="PYF307" s="2"/>
      <c r="PYG307" s="2"/>
      <c r="PYH307" s="2"/>
      <c r="PYI307" s="2"/>
      <c r="PYJ307" s="2"/>
      <c r="PYK307" s="2"/>
      <c r="PYL307" s="2"/>
      <c r="PYM307" s="2"/>
      <c r="PYN307" s="2"/>
      <c r="PYO307" s="2"/>
      <c r="PYP307" s="2"/>
      <c r="PYQ307" s="2"/>
      <c r="PYR307" s="2"/>
      <c r="PYS307" s="2"/>
      <c r="PYT307" s="2"/>
      <c r="PYU307" s="2"/>
      <c r="PYV307" s="2"/>
      <c r="PYW307" s="2"/>
      <c r="PYX307" s="2"/>
      <c r="PYY307" s="2"/>
      <c r="PYZ307" s="2"/>
      <c r="PZA307" s="2"/>
      <c r="PZB307" s="2"/>
      <c r="PZC307" s="2"/>
      <c r="PZD307" s="2"/>
      <c r="PZE307" s="2"/>
      <c r="PZF307" s="2"/>
      <c r="PZG307" s="2"/>
      <c r="PZH307" s="2"/>
      <c r="PZI307" s="2"/>
      <c r="PZJ307" s="2"/>
      <c r="PZK307" s="2"/>
      <c r="PZL307" s="2"/>
      <c r="PZM307" s="2"/>
      <c r="PZN307" s="2"/>
      <c r="PZO307" s="2"/>
      <c r="PZP307" s="2"/>
      <c r="PZQ307" s="2"/>
      <c r="PZR307" s="2"/>
      <c r="PZS307" s="2"/>
      <c r="PZT307" s="2"/>
      <c r="PZU307" s="2"/>
      <c r="PZV307" s="2"/>
      <c r="PZW307" s="2"/>
      <c r="PZX307" s="2"/>
      <c r="PZY307" s="2"/>
      <c r="PZZ307" s="2"/>
      <c r="QAA307" s="2"/>
      <c r="QAB307" s="2"/>
      <c r="QAC307" s="2"/>
      <c r="QAD307" s="2"/>
      <c r="QAE307" s="2"/>
      <c r="QAF307" s="2"/>
      <c r="QAG307" s="2"/>
      <c r="QAH307" s="2"/>
      <c r="QAI307" s="2"/>
      <c r="QAJ307" s="2"/>
      <c r="QAK307" s="2"/>
      <c r="QAL307" s="2"/>
      <c r="QAM307" s="2"/>
      <c r="QAN307" s="2"/>
      <c r="QAO307" s="2"/>
      <c r="QAP307" s="2"/>
      <c r="QAQ307" s="2"/>
      <c r="QAR307" s="2"/>
      <c r="QAS307" s="2"/>
      <c r="QAT307" s="2"/>
      <c r="QAU307" s="2"/>
      <c r="QAV307" s="2"/>
      <c r="QAW307" s="2"/>
      <c r="QAX307" s="2"/>
      <c r="QAY307" s="2"/>
      <c r="QAZ307" s="2"/>
      <c r="QBA307" s="2"/>
      <c r="QBB307" s="2"/>
      <c r="QBC307" s="2"/>
      <c r="QBD307" s="2"/>
      <c r="QBE307" s="2"/>
      <c r="QBF307" s="2"/>
      <c r="QBG307" s="2"/>
      <c r="QBH307" s="2"/>
      <c r="QBI307" s="2"/>
      <c r="QBJ307" s="2"/>
      <c r="QBK307" s="2"/>
      <c r="QBL307" s="2"/>
      <c r="QBM307" s="2"/>
      <c r="QBN307" s="2"/>
      <c r="QBO307" s="2"/>
      <c r="QBP307" s="2"/>
      <c r="QBQ307" s="2"/>
      <c r="QBR307" s="2"/>
      <c r="QBS307" s="2"/>
      <c r="QBT307" s="2"/>
      <c r="QBU307" s="2"/>
      <c r="QBV307" s="2"/>
      <c r="QBW307" s="2"/>
      <c r="QBX307" s="2"/>
      <c r="QBY307" s="2"/>
      <c r="QBZ307" s="2"/>
      <c r="QCA307" s="2"/>
      <c r="QCB307" s="2"/>
      <c r="QCC307" s="2"/>
      <c r="QCD307" s="2"/>
      <c r="QCE307" s="2"/>
      <c r="QCF307" s="2"/>
      <c r="QCG307" s="2"/>
      <c r="QCH307" s="2"/>
      <c r="QCI307" s="2"/>
      <c r="QCJ307" s="2"/>
      <c r="QCK307" s="2"/>
      <c r="QCL307" s="2"/>
      <c r="QCM307" s="2"/>
      <c r="QCN307" s="2"/>
      <c r="QCO307" s="2"/>
      <c r="QCP307" s="2"/>
      <c r="QCQ307" s="2"/>
      <c r="QCR307" s="2"/>
      <c r="QCS307" s="2"/>
      <c r="QCT307" s="2"/>
      <c r="QCU307" s="2"/>
      <c r="QCV307" s="2"/>
      <c r="QCW307" s="2"/>
      <c r="QCX307" s="2"/>
      <c r="QCY307" s="2"/>
      <c r="QCZ307" s="2"/>
      <c r="QDA307" s="2"/>
      <c r="QDB307" s="2"/>
      <c r="QDC307" s="2"/>
      <c r="QDD307" s="2"/>
      <c r="QDE307" s="2"/>
      <c r="QDF307" s="2"/>
      <c r="QDG307" s="2"/>
      <c r="QDH307" s="2"/>
      <c r="QDI307" s="2"/>
      <c r="QDJ307" s="2"/>
      <c r="QDK307" s="2"/>
      <c r="QDL307" s="2"/>
      <c r="QDM307" s="2"/>
      <c r="QDN307" s="2"/>
      <c r="QDO307" s="2"/>
      <c r="QDP307" s="2"/>
      <c r="QDQ307" s="2"/>
      <c r="QDR307" s="2"/>
      <c r="QDS307" s="2"/>
      <c r="QDT307" s="2"/>
      <c r="QDU307" s="2"/>
      <c r="QDV307" s="2"/>
      <c r="QDW307" s="2"/>
      <c r="QDX307" s="2"/>
      <c r="QDY307" s="2"/>
      <c r="QDZ307" s="2"/>
      <c r="QEA307" s="2"/>
      <c r="QEB307" s="2"/>
      <c r="QEC307" s="2"/>
      <c r="QED307" s="2"/>
      <c r="QEE307" s="2"/>
      <c r="QEF307" s="2"/>
      <c r="QEG307" s="2"/>
      <c r="QEH307" s="2"/>
      <c r="QEI307" s="2"/>
      <c r="QEJ307" s="2"/>
      <c r="QEK307" s="2"/>
      <c r="QEL307" s="2"/>
      <c r="QEM307" s="2"/>
      <c r="QEN307" s="2"/>
      <c r="QEO307" s="2"/>
      <c r="QEP307" s="2"/>
      <c r="QEQ307" s="2"/>
      <c r="QER307" s="2"/>
      <c r="QES307" s="2"/>
      <c r="QET307" s="2"/>
      <c r="QEU307" s="2"/>
      <c r="QEV307" s="2"/>
      <c r="QEW307" s="2"/>
      <c r="QEX307" s="2"/>
      <c r="QEY307" s="2"/>
      <c r="QEZ307" s="2"/>
      <c r="QFA307" s="2"/>
      <c r="QFB307" s="2"/>
      <c r="QFC307" s="2"/>
      <c r="QFD307" s="2"/>
      <c r="QFE307" s="2"/>
      <c r="QFF307" s="2"/>
      <c r="QFG307" s="2"/>
      <c r="QFH307" s="2"/>
      <c r="QFI307" s="2"/>
      <c r="QFJ307" s="2"/>
      <c r="QFK307" s="2"/>
      <c r="QFL307" s="2"/>
      <c r="QFM307" s="2"/>
      <c r="QFN307" s="2"/>
      <c r="QFO307" s="2"/>
      <c r="QFP307" s="2"/>
      <c r="QFQ307" s="2"/>
      <c r="QFR307" s="2"/>
      <c r="QFS307" s="2"/>
      <c r="QFT307" s="2"/>
      <c r="QFU307" s="2"/>
      <c r="QFV307" s="2"/>
      <c r="QFW307" s="2"/>
      <c r="QFX307" s="2"/>
      <c r="QFY307" s="2"/>
      <c r="QFZ307" s="2"/>
      <c r="QGA307" s="2"/>
      <c r="QGB307" s="2"/>
      <c r="QGC307" s="2"/>
      <c r="QGD307" s="2"/>
      <c r="QGE307" s="2"/>
      <c r="QGF307" s="2"/>
      <c r="QGG307" s="2"/>
      <c r="QGH307" s="2"/>
      <c r="QGI307" s="2"/>
      <c r="QGJ307" s="2"/>
      <c r="QGK307" s="2"/>
      <c r="QGL307" s="2"/>
      <c r="QGM307" s="2"/>
      <c r="QGN307" s="2"/>
      <c r="QGO307" s="2"/>
      <c r="QGP307" s="2"/>
      <c r="QGQ307" s="2"/>
      <c r="QGR307" s="2"/>
      <c r="QGS307" s="2"/>
      <c r="QGT307" s="2"/>
      <c r="QGU307" s="2"/>
      <c r="QGV307" s="2"/>
      <c r="QGW307" s="2"/>
      <c r="QGX307" s="2"/>
      <c r="QGY307" s="2"/>
      <c r="QGZ307" s="2"/>
      <c r="QHA307" s="2"/>
      <c r="QHB307" s="2"/>
      <c r="QHC307" s="2"/>
      <c r="QHD307" s="2"/>
      <c r="QHE307" s="2"/>
      <c r="QHF307" s="2"/>
      <c r="QHG307" s="2"/>
      <c r="QHH307" s="2"/>
      <c r="QHI307" s="2"/>
      <c r="QHJ307" s="2"/>
      <c r="QHK307" s="2"/>
      <c r="QHL307" s="2"/>
      <c r="QHM307" s="2"/>
      <c r="QHN307" s="2"/>
      <c r="QHO307" s="2"/>
      <c r="QHP307" s="2"/>
      <c r="QHQ307" s="2"/>
      <c r="QHR307" s="2"/>
      <c r="QHS307" s="2"/>
      <c r="QHT307" s="2"/>
      <c r="QHU307" s="2"/>
      <c r="QHV307" s="2"/>
      <c r="QHW307" s="2"/>
      <c r="QHX307" s="2"/>
      <c r="QHY307" s="2"/>
      <c r="QHZ307" s="2"/>
      <c r="QIA307" s="2"/>
      <c r="QIB307" s="2"/>
      <c r="QIC307" s="2"/>
      <c r="QID307" s="2"/>
      <c r="QIE307" s="2"/>
      <c r="QIF307" s="2"/>
      <c r="QIG307" s="2"/>
      <c r="QIH307" s="2"/>
      <c r="QII307" s="2"/>
      <c r="QIJ307" s="2"/>
      <c r="QIK307" s="2"/>
      <c r="QIL307" s="2"/>
      <c r="QIM307" s="2"/>
      <c r="QIN307" s="2"/>
      <c r="QIO307" s="2"/>
      <c r="QIP307" s="2"/>
      <c r="QIQ307" s="2"/>
      <c r="QIR307" s="2"/>
      <c r="QIS307" s="2"/>
      <c r="QIT307" s="2"/>
      <c r="QIU307" s="2"/>
      <c r="QIV307" s="2"/>
      <c r="QIW307" s="2"/>
      <c r="QIX307" s="2"/>
      <c r="QIY307" s="2"/>
      <c r="QIZ307" s="2"/>
      <c r="QJA307" s="2"/>
      <c r="QJB307" s="2"/>
      <c r="QJC307" s="2"/>
      <c r="QJD307" s="2"/>
      <c r="QJE307" s="2"/>
      <c r="QJF307" s="2"/>
      <c r="QJG307" s="2"/>
      <c r="QJH307" s="2"/>
      <c r="QJI307" s="2"/>
      <c r="QJJ307" s="2"/>
      <c r="QJK307" s="2"/>
      <c r="QJL307" s="2"/>
      <c r="QJM307" s="2"/>
      <c r="QJN307" s="2"/>
      <c r="QJO307" s="2"/>
      <c r="QJP307" s="2"/>
      <c r="QJQ307" s="2"/>
      <c r="QJR307" s="2"/>
      <c r="QJS307" s="2"/>
      <c r="QJT307" s="2"/>
      <c r="QJU307" s="2"/>
      <c r="QJV307" s="2"/>
      <c r="QJW307" s="2"/>
      <c r="QJX307" s="2"/>
      <c r="QJY307" s="2"/>
      <c r="QJZ307" s="2"/>
      <c r="QKA307" s="2"/>
      <c r="QKB307" s="2"/>
      <c r="QKC307" s="2"/>
      <c r="QKD307" s="2"/>
      <c r="QKE307" s="2"/>
      <c r="QKF307" s="2"/>
      <c r="QKG307" s="2"/>
      <c r="QKH307" s="2"/>
      <c r="QKI307" s="2"/>
      <c r="QKJ307" s="2"/>
      <c r="QKK307" s="2"/>
      <c r="QKL307" s="2"/>
      <c r="QKM307" s="2"/>
      <c r="QKN307" s="2"/>
      <c r="QKO307" s="2"/>
      <c r="QKP307" s="2"/>
      <c r="QKQ307" s="2"/>
      <c r="QKR307" s="2"/>
      <c r="QKS307" s="2"/>
      <c r="QKT307" s="2"/>
      <c r="QKU307" s="2"/>
      <c r="QKV307" s="2"/>
      <c r="QKW307" s="2"/>
      <c r="QKX307" s="2"/>
      <c r="QKY307" s="2"/>
      <c r="QKZ307" s="2"/>
      <c r="QLA307" s="2"/>
      <c r="QLB307" s="2"/>
      <c r="QLC307" s="2"/>
      <c r="QLD307" s="2"/>
      <c r="QLE307" s="2"/>
      <c r="QLF307" s="2"/>
      <c r="QLG307" s="2"/>
      <c r="QLH307" s="2"/>
      <c r="QLI307" s="2"/>
      <c r="QLJ307" s="2"/>
      <c r="QLK307" s="2"/>
      <c r="QLL307" s="2"/>
      <c r="QLM307" s="2"/>
      <c r="QLN307" s="2"/>
      <c r="QLO307" s="2"/>
      <c r="QLP307" s="2"/>
      <c r="QLQ307" s="2"/>
      <c r="QLR307" s="2"/>
      <c r="QLS307" s="2"/>
      <c r="QLT307" s="2"/>
      <c r="QLU307" s="2"/>
      <c r="QLV307" s="2"/>
      <c r="QLW307" s="2"/>
      <c r="QLX307" s="2"/>
      <c r="QLY307" s="2"/>
      <c r="QLZ307" s="2"/>
      <c r="QMA307" s="2"/>
      <c r="QMB307" s="2"/>
      <c r="QMC307" s="2"/>
      <c r="QMD307" s="2"/>
      <c r="QME307" s="2"/>
      <c r="QMF307" s="2"/>
      <c r="QMG307" s="2"/>
      <c r="QMH307" s="2"/>
      <c r="QMI307" s="2"/>
      <c r="QMJ307" s="2"/>
      <c r="QMK307" s="2"/>
      <c r="QML307" s="2"/>
      <c r="QMM307" s="2"/>
      <c r="QMN307" s="2"/>
      <c r="QMO307" s="2"/>
      <c r="QMP307" s="2"/>
      <c r="QMQ307" s="2"/>
      <c r="QMR307" s="2"/>
      <c r="QMS307" s="2"/>
      <c r="QMT307" s="2"/>
      <c r="QMU307" s="2"/>
      <c r="QMV307" s="2"/>
      <c r="QMW307" s="2"/>
      <c r="QMX307" s="2"/>
      <c r="QMY307" s="2"/>
      <c r="QMZ307" s="2"/>
      <c r="QNA307" s="2"/>
      <c r="QNB307" s="2"/>
      <c r="QNC307" s="2"/>
      <c r="QND307" s="2"/>
      <c r="QNE307" s="2"/>
      <c r="QNF307" s="2"/>
      <c r="QNG307" s="2"/>
      <c r="QNH307" s="2"/>
      <c r="QNI307" s="2"/>
      <c r="QNJ307" s="2"/>
      <c r="QNK307" s="2"/>
      <c r="QNL307" s="2"/>
      <c r="QNM307" s="2"/>
      <c r="QNN307" s="2"/>
      <c r="QNO307" s="2"/>
      <c r="QNP307" s="2"/>
      <c r="QNQ307" s="2"/>
      <c r="QNR307" s="2"/>
      <c r="QNS307" s="2"/>
      <c r="QNT307" s="2"/>
      <c r="QNU307" s="2"/>
      <c r="QNV307" s="2"/>
      <c r="QNW307" s="2"/>
      <c r="QNX307" s="2"/>
      <c r="QNY307" s="2"/>
      <c r="QNZ307" s="2"/>
      <c r="QOA307" s="2"/>
      <c r="QOB307" s="2"/>
      <c r="QOC307" s="2"/>
      <c r="QOD307" s="2"/>
      <c r="QOE307" s="2"/>
      <c r="QOF307" s="2"/>
      <c r="QOG307" s="2"/>
      <c r="QOH307" s="2"/>
      <c r="QOI307" s="2"/>
      <c r="QOJ307" s="2"/>
      <c r="QOK307" s="2"/>
      <c r="QOL307" s="2"/>
      <c r="QOM307" s="2"/>
      <c r="QON307" s="2"/>
      <c r="QOO307" s="2"/>
      <c r="QOP307" s="2"/>
      <c r="QOQ307" s="2"/>
      <c r="QOR307" s="2"/>
      <c r="QOS307" s="2"/>
      <c r="QOT307" s="2"/>
      <c r="QOU307" s="2"/>
      <c r="QOV307" s="2"/>
      <c r="QOW307" s="2"/>
      <c r="QOX307" s="2"/>
      <c r="QOY307" s="2"/>
      <c r="QOZ307" s="2"/>
      <c r="QPA307" s="2"/>
      <c r="QPB307" s="2"/>
      <c r="QPC307" s="2"/>
      <c r="QPD307" s="2"/>
      <c r="QPE307" s="2"/>
      <c r="QPF307" s="2"/>
      <c r="QPG307" s="2"/>
      <c r="QPH307" s="2"/>
      <c r="QPI307" s="2"/>
      <c r="QPJ307" s="2"/>
      <c r="QPK307" s="2"/>
      <c r="QPL307" s="2"/>
      <c r="QPM307" s="2"/>
      <c r="QPN307" s="2"/>
      <c r="QPO307" s="2"/>
      <c r="QPP307" s="2"/>
      <c r="QPQ307" s="2"/>
      <c r="QPR307" s="2"/>
      <c r="QPS307" s="2"/>
      <c r="QPT307" s="2"/>
      <c r="QPU307" s="2"/>
      <c r="QPV307" s="2"/>
      <c r="QPW307" s="2"/>
      <c r="QPX307" s="2"/>
      <c r="QPY307" s="2"/>
      <c r="QPZ307" s="2"/>
      <c r="QQA307" s="2"/>
      <c r="QQB307" s="2"/>
      <c r="QQC307" s="2"/>
      <c r="QQD307" s="2"/>
      <c r="QQE307" s="2"/>
      <c r="QQF307" s="2"/>
      <c r="QQG307" s="2"/>
      <c r="QQH307" s="2"/>
      <c r="QQI307" s="2"/>
      <c r="QQJ307" s="2"/>
      <c r="QQK307" s="2"/>
      <c r="QQL307" s="2"/>
      <c r="QQM307" s="2"/>
      <c r="QQN307" s="2"/>
      <c r="QQO307" s="2"/>
      <c r="QQP307" s="2"/>
      <c r="QQQ307" s="2"/>
      <c r="QQR307" s="2"/>
      <c r="QQS307" s="2"/>
      <c r="QQT307" s="2"/>
      <c r="QQU307" s="2"/>
      <c r="QQV307" s="2"/>
      <c r="QQW307" s="2"/>
      <c r="QQX307" s="2"/>
      <c r="QQY307" s="2"/>
      <c r="QQZ307" s="2"/>
      <c r="QRA307" s="2"/>
      <c r="QRB307" s="2"/>
      <c r="QRC307" s="2"/>
      <c r="QRD307" s="2"/>
      <c r="QRE307" s="2"/>
      <c r="QRF307" s="2"/>
      <c r="QRG307" s="2"/>
      <c r="QRH307" s="2"/>
      <c r="QRI307" s="2"/>
      <c r="QRJ307" s="2"/>
      <c r="QRK307" s="2"/>
      <c r="QRL307" s="2"/>
      <c r="QRM307" s="2"/>
      <c r="QRN307" s="2"/>
      <c r="QRO307" s="2"/>
      <c r="QRP307" s="2"/>
      <c r="QRQ307" s="2"/>
      <c r="QRR307" s="2"/>
      <c r="QRS307" s="2"/>
      <c r="QRT307" s="2"/>
      <c r="QRU307" s="2"/>
      <c r="QRV307" s="2"/>
      <c r="QRW307" s="2"/>
      <c r="QRX307" s="2"/>
      <c r="QRY307" s="2"/>
      <c r="QRZ307" s="2"/>
      <c r="QSA307" s="2"/>
      <c r="QSB307" s="2"/>
      <c r="QSC307" s="2"/>
      <c r="QSD307" s="2"/>
      <c r="QSE307" s="2"/>
      <c r="QSF307" s="2"/>
      <c r="QSG307" s="2"/>
      <c r="QSH307" s="2"/>
      <c r="QSI307" s="2"/>
      <c r="QSJ307" s="2"/>
      <c r="QSK307" s="2"/>
      <c r="QSL307" s="2"/>
      <c r="QSM307" s="2"/>
      <c r="QSN307" s="2"/>
      <c r="QSO307" s="2"/>
      <c r="QSP307" s="2"/>
      <c r="QSQ307" s="2"/>
      <c r="QSR307" s="2"/>
      <c r="QSS307" s="2"/>
      <c r="QST307" s="2"/>
      <c r="QSU307" s="2"/>
      <c r="QSV307" s="2"/>
      <c r="QSW307" s="2"/>
      <c r="QSX307" s="2"/>
      <c r="QSY307" s="2"/>
      <c r="QSZ307" s="2"/>
      <c r="QTA307" s="2"/>
      <c r="QTB307" s="2"/>
      <c r="QTC307" s="2"/>
      <c r="QTD307" s="2"/>
      <c r="QTE307" s="2"/>
      <c r="QTF307" s="2"/>
      <c r="QTG307" s="2"/>
      <c r="QTH307" s="2"/>
      <c r="QTI307" s="2"/>
      <c r="QTJ307" s="2"/>
      <c r="QTK307" s="2"/>
      <c r="QTL307" s="2"/>
      <c r="QTM307" s="2"/>
      <c r="QTN307" s="2"/>
      <c r="QTO307" s="2"/>
      <c r="QTP307" s="2"/>
      <c r="QTQ307" s="2"/>
      <c r="QTR307" s="2"/>
      <c r="QTS307" s="2"/>
      <c r="QTT307" s="2"/>
      <c r="QTU307" s="2"/>
      <c r="QTV307" s="2"/>
      <c r="QTW307" s="2"/>
      <c r="QTX307" s="2"/>
      <c r="QTY307" s="2"/>
      <c r="QTZ307" s="2"/>
      <c r="QUA307" s="2"/>
      <c r="QUB307" s="2"/>
      <c r="QUC307" s="2"/>
      <c r="QUD307" s="2"/>
      <c r="QUE307" s="2"/>
      <c r="QUF307" s="2"/>
      <c r="QUG307" s="2"/>
      <c r="QUH307" s="2"/>
      <c r="QUI307" s="2"/>
      <c r="QUJ307" s="2"/>
      <c r="QUK307" s="2"/>
      <c r="QUL307" s="2"/>
      <c r="QUM307" s="2"/>
      <c r="QUN307" s="2"/>
      <c r="QUO307" s="2"/>
      <c r="QUP307" s="2"/>
      <c r="QUQ307" s="2"/>
      <c r="QUR307" s="2"/>
      <c r="QUS307" s="2"/>
      <c r="QUT307" s="2"/>
      <c r="QUU307" s="2"/>
      <c r="QUV307" s="2"/>
      <c r="QUW307" s="2"/>
      <c r="QUX307" s="2"/>
      <c r="QUY307" s="2"/>
      <c r="QUZ307" s="2"/>
      <c r="QVA307" s="2"/>
      <c r="QVB307" s="2"/>
      <c r="QVC307" s="2"/>
      <c r="QVD307" s="2"/>
      <c r="QVE307" s="2"/>
      <c r="QVF307" s="2"/>
      <c r="QVG307" s="2"/>
      <c r="QVH307" s="2"/>
      <c r="QVI307" s="2"/>
      <c r="QVJ307" s="2"/>
      <c r="QVK307" s="2"/>
      <c r="QVL307" s="2"/>
      <c r="QVM307" s="2"/>
      <c r="QVN307" s="2"/>
      <c r="QVO307" s="2"/>
      <c r="QVP307" s="2"/>
      <c r="QVQ307" s="2"/>
      <c r="QVR307" s="2"/>
      <c r="QVS307" s="2"/>
      <c r="QVT307" s="2"/>
      <c r="QVU307" s="2"/>
      <c r="QVV307" s="2"/>
      <c r="QVW307" s="2"/>
      <c r="QVX307" s="2"/>
      <c r="QVY307" s="2"/>
      <c r="QVZ307" s="2"/>
      <c r="QWA307" s="2"/>
      <c r="QWB307" s="2"/>
      <c r="QWC307" s="2"/>
      <c r="QWD307" s="2"/>
      <c r="QWE307" s="2"/>
      <c r="QWF307" s="2"/>
      <c r="QWG307" s="2"/>
      <c r="QWH307" s="2"/>
      <c r="QWI307" s="2"/>
      <c r="QWJ307" s="2"/>
      <c r="QWK307" s="2"/>
      <c r="QWL307" s="2"/>
      <c r="QWM307" s="2"/>
      <c r="QWN307" s="2"/>
      <c r="QWO307" s="2"/>
      <c r="QWP307" s="2"/>
      <c r="QWQ307" s="2"/>
      <c r="QWR307" s="2"/>
      <c r="QWS307" s="2"/>
      <c r="QWT307" s="2"/>
      <c r="QWU307" s="2"/>
      <c r="QWV307" s="2"/>
      <c r="QWW307" s="2"/>
      <c r="QWX307" s="2"/>
      <c r="QWY307" s="2"/>
      <c r="QWZ307" s="2"/>
      <c r="QXA307" s="2"/>
      <c r="QXB307" s="2"/>
      <c r="QXC307" s="2"/>
      <c r="QXD307" s="2"/>
      <c r="QXE307" s="2"/>
      <c r="QXF307" s="2"/>
      <c r="QXG307" s="2"/>
      <c r="QXH307" s="2"/>
      <c r="QXI307" s="2"/>
      <c r="QXJ307" s="2"/>
      <c r="QXK307" s="2"/>
      <c r="QXL307" s="2"/>
      <c r="QXM307" s="2"/>
      <c r="QXN307" s="2"/>
      <c r="QXO307" s="2"/>
      <c r="QXP307" s="2"/>
      <c r="QXQ307" s="2"/>
      <c r="QXR307" s="2"/>
      <c r="QXS307" s="2"/>
      <c r="QXT307" s="2"/>
      <c r="QXU307" s="2"/>
      <c r="QXV307" s="2"/>
      <c r="QXW307" s="2"/>
      <c r="QXX307" s="2"/>
      <c r="QXY307" s="2"/>
      <c r="QXZ307" s="2"/>
      <c r="QYA307" s="2"/>
      <c r="QYB307" s="2"/>
      <c r="QYC307" s="2"/>
      <c r="QYD307" s="2"/>
      <c r="QYE307" s="2"/>
      <c r="QYF307" s="2"/>
      <c r="QYG307" s="2"/>
      <c r="QYH307" s="2"/>
      <c r="QYI307" s="2"/>
      <c r="QYJ307" s="2"/>
      <c r="QYK307" s="2"/>
      <c r="QYL307" s="2"/>
      <c r="QYM307" s="2"/>
      <c r="QYN307" s="2"/>
      <c r="QYO307" s="2"/>
      <c r="QYP307" s="2"/>
      <c r="QYQ307" s="2"/>
      <c r="QYR307" s="2"/>
      <c r="QYS307" s="2"/>
      <c r="QYT307" s="2"/>
      <c r="QYU307" s="2"/>
      <c r="QYV307" s="2"/>
      <c r="QYW307" s="2"/>
      <c r="QYX307" s="2"/>
      <c r="QYY307" s="2"/>
      <c r="QYZ307" s="2"/>
      <c r="QZA307" s="2"/>
      <c r="QZB307" s="2"/>
      <c r="QZC307" s="2"/>
      <c r="QZD307" s="2"/>
      <c r="QZE307" s="2"/>
      <c r="QZF307" s="2"/>
      <c r="QZG307" s="2"/>
      <c r="QZH307" s="2"/>
      <c r="QZI307" s="2"/>
      <c r="QZJ307" s="2"/>
      <c r="QZK307" s="2"/>
      <c r="QZL307" s="2"/>
      <c r="QZM307" s="2"/>
      <c r="QZN307" s="2"/>
      <c r="QZO307" s="2"/>
      <c r="QZP307" s="2"/>
      <c r="QZQ307" s="2"/>
      <c r="QZR307" s="2"/>
      <c r="QZS307" s="2"/>
      <c r="QZT307" s="2"/>
      <c r="QZU307" s="2"/>
      <c r="QZV307" s="2"/>
      <c r="QZW307" s="2"/>
      <c r="QZX307" s="2"/>
      <c r="QZY307" s="2"/>
      <c r="QZZ307" s="2"/>
      <c r="RAA307" s="2"/>
      <c r="RAB307" s="2"/>
      <c r="RAC307" s="2"/>
      <c r="RAD307" s="2"/>
      <c r="RAE307" s="2"/>
      <c r="RAF307" s="2"/>
      <c r="RAG307" s="2"/>
      <c r="RAH307" s="2"/>
      <c r="RAI307" s="2"/>
      <c r="RAJ307" s="2"/>
      <c r="RAK307" s="2"/>
      <c r="RAL307" s="2"/>
      <c r="RAM307" s="2"/>
      <c r="RAN307" s="2"/>
      <c r="RAO307" s="2"/>
      <c r="RAP307" s="2"/>
      <c r="RAQ307" s="2"/>
      <c r="RAR307" s="2"/>
      <c r="RAS307" s="2"/>
      <c r="RAT307" s="2"/>
      <c r="RAU307" s="2"/>
      <c r="RAV307" s="2"/>
      <c r="RAW307" s="2"/>
      <c r="RAX307" s="2"/>
      <c r="RAY307" s="2"/>
      <c r="RAZ307" s="2"/>
      <c r="RBA307" s="2"/>
      <c r="RBB307" s="2"/>
      <c r="RBC307" s="2"/>
      <c r="RBD307" s="2"/>
      <c r="RBE307" s="2"/>
      <c r="RBF307" s="2"/>
      <c r="RBG307" s="2"/>
      <c r="RBH307" s="2"/>
      <c r="RBI307" s="2"/>
      <c r="RBJ307" s="2"/>
      <c r="RBK307" s="2"/>
      <c r="RBL307" s="2"/>
      <c r="RBM307" s="2"/>
      <c r="RBN307" s="2"/>
      <c r="RBO307" s="2"/>
      <c r="RBP307" s="2"/>
      <c r="RBQ307" s="2"/>
      <c r="RBR307" s="2"/>
      <c r="RBS307" s="2"/>
      <c r="RBT307" s="2"/>
      <c r="RBU307" s="2"/>
      <c r="RBV307" s="2"/>
      <c r="RBW307" s="2"/>
      <c r="RBX307" s="2"/>
      <c r="RBY307" s="2"/>
      <c r="RBZ307" s="2"/>
      <c r="RCA307" s="2"/>
      <c r="RCB307" s="2"/>
      <c r="RCC307" s="2"/>
      <c r="RCD307" s="2"/>
      <c r="RCE307" s="2"/>
      <c r="RCF307" s="2"/>
      <c r="RCG307" s="2"/>
      <c r="RCH307" s="2"/>
      <c r="RCI307" s="2"/>
      <c r="RCJ307" s="2"/>
      <c r="RCK307" s="2"/>
      <c r="RCL307" s="2"/>
      <c r="RCM307" s="2"/>
      <c r="RCN307" s="2"/>
      <c r="RCO307" s="2"/>
      <c r="RCP307" s="2"/>
      <c r="RCQ307" s="2"/>
      <c r="RCR307" s="2"/>
      <c r="RCS307" s="2"/>
      <c r="RCT307" s="2"/>
      <c r="RCU307" s="2"/>
      <c r="RCV307" s="2"/>
      <c r="RCW307" s="2"/>
      <c r="RCX307" s="2"/>
      <c r="RCY307" s="2"/>
      <c r="RCZ307" s="2"/>
      <c r="RDA307" s="2"/>
      <c r="RDB307" s="2"/>
      <c r="RDC307" s="2"/>
      <c r="RDD307" s="2"/>
      <c r="RDE307" s="2"/>
      <c r="RDF307" s="2"/>
      <c r="RDG307" s="2"/>
      <c r="RDH307" s="2"/>
      <c r="RDI307" s="2"/>
      <c r="RDJ307" s="2"/>
      <c r="RDK307" s="2"/>
      <c r="RDL307" s="2"/>
      <c r="RDM307" s="2"/>
      <c r="RDN307" s="2"/>
      <c r="RDO307" s="2"/>
      <c r="RDP307" s="2"/>
      <c r="RDQ307" s="2"/>
      <c r="RDR307" s="2"/>
      <c r="RDS307" s="2"/>
      <c r="RDT307" s="2"/>
      <c r="RDU307" s="2"/>
      <c r="RDV307" s="2"/>
      <c r="RDW307" s="2"/>
      <c r="RDX307" s="2"/>
      <c r="RDY307" s="2"/>
      <c r="RDZ307" s="2"/>
      <c r="REA307" s="2"/>
      <c r="REB307" s="2"/>
      <c r="REC307" s="2"/>
      <c r="RED307" s="2"/>
      <c r="REE307" s="2"/>
      <c r="REF307" s="2"/>
      <c r="REG307" s="2"/>
      <c r="REH307" s="2"/>
      <c r="REI307" s="2"/>
      <c r="REJ307" s="2"/>
      <c r="REK307" s="2"/>
      <c r="REL307" s="2"/>
      <c r="REM307" s="2"/>
      <c r="REN307" s="2"/>
      <c r="REO307" s="2"/>
      <c r="REP307" s="2"/>
      <c r="REQ307" s="2"/>
      <c r="RER307" s="2"/>
      <c r="RES307" s="2"/>
      <c r="RET307" s="2"/>
      <c r="REU307" s="2"/>
      <c r="REV307" s="2"/>
      <c r="REW307" s="2"/>
      <c r="REX307" s="2"/>
      <c r="REY307" s="2"/>
      <c r="REZ307" s="2"/>
      <c r="RFA307" s="2"/>
      <c r="RFB307" s="2"/>
      <c r="RFC307" s="2"/>
      <c r="RFD307" s="2"/>
      <c r="RFE307" s="2"/>
      <c r="RFF307" s="2"/>
      <c r="RFG307" s="2"/>
      <c r="RFH307" s="2"/>
      <c r="RFI307" s="2"/>
      <c r="RFJ307" s="2"/>
      <c r="RFK307" s="2"/>
      <c r="RFL307" s="2"/>
      <c r="RFM307" s="2"/>
      <c r="RFN307" s="2"/>
      <c r="RFO307" s="2"/>
      <c r="RFP307" s="2"/>
      <c r="RFQ307" s="2"/>
      <c r="RFR307" s="2"/>
      <c r="RFS307" s="2"/>
      <c r="RFT307" s="2"/>
      <c r="RFU307" s="2"/>
      <c r="RFV307" s="2"/>
      <c r="RFW307" s="2"/>
      <c r="RFX307" s="2"/>
      <c r="RFY307" s="2"/>
      <c r="RFZ307" s="2"/>
      <c r="RGA307" s="2"/>
      <c r="RGB307" s="2"/>
      <c r="RGC307" s="2"/>
      <c r="RGD307" s="2"/>
      <c r="RGE307" s="2"/>
      <c r="RGF307" s="2"/>
      <c r="RGG307" s="2"/>
      <c r="RGH307" s="2"/>
      <c r="RGI307" s="2"/>
      <c r="RGJ307" s="2"/>
      <c r="RGK307" s="2"/>
      <c r="RGL307" s="2"/>
      <c r="RGM307" s="2"/>
      <c r="RGN307" s="2"/>
      <c r="RGO307" s="2"/>
      <c r="RGP307" s="2"/>
      <c r="RGQ307" s="2"/>
      <c r="RGR307" s="2"/>
      <c r="RGS307" s="2"/>
      <c r="RGT307" s="2"/>
      <c r="RGU307" s="2"/>
      <c r="RGV307" s="2"/>
      <c r="RGW307" s="2"/>
      <c r="RGX307" s="2"/>
      <c r="RGY307" s="2"/>
      <c r="RGZ307" s="2"/>
      <c r="RHA307" s="2"/>
      <c r="RHB307" s="2"/>
      <c r="RHC307" s="2"/>
      <c r="RHD307" s="2"/>
      <c r="RHE307" s="2"/>
      <c r="RHF307" s="2"/>
      <c r="RHG307" s="2"/>
      <c r="RHH307" s="2"/>
      <c r="RHI307" s="2"/>
      <c r="RHJ307" s="2"/>
      <c r="RHK307" s="2"/>
      <c r="RHL307" s="2"/>
      <c r="RHM307" s="2"/>
      <c r="RHN307" s="2"/>
      <c r="RHO307" s="2"/>
      <c r="RHP307" s="2"/>
      <c r="RHQ307" s="2"/>
      <c r="RHR307" s="2"/>
      <c r="RHS307" s="2"/>
      <c r="RHT307" s="2"/>
      <c r="RHU307" s="2"/>
      <c r="RHV307" s="2"/>
      <c r="RHW307" s="2"/>
      <c r="RHX307" s="2"/>
      <c r="RHY307" s="2"/>
      <c r="RHZ307" s="2"/>
      <c r="RIA307" s="2"/>
      <c r="RIB307" s="2"/>
      <c r="RIC307" s="2"/>
      <c r="RID307" s="2"/>
      <c r="RIE307" s="2"/>
      <c r="RIF307" s="2"/>
      <c r="RIG307" s="2"/>
      <c r="RIH307" s="2"/>
      <c r="RII307" s="2"/>
      <c r="RIJ307" s="2"/>
      <c r="RIK307" s="2"/>
      <c r="RIL307" s="2"/>
      <c r="RIM307" s="2"/>
      <c r="RIN307" s="2"/>
      <c r="RIO307" s="2"/>
      <c r="RIP307" s="2"/>
      <c r="RIQ307" s="2"/>
      <c r="RIR307" s="2"/>
      <c r="RIS307" s="2"/>
      <c r="RIT307" s="2"/>
      <c r="RIU307" s="2"/>
      <c r="RIV307" s="2"/>
      <c r="RIW307" s="2"/>
      <c r="RIX307" s="2"/>
      <c r="RIY307" s="2"/>
      <c r="RIZ307" s="2"/>
      <c r="RJA307" s="2"/>
      <c r="RJB307" s="2"/>
      <c r="RJC307" s="2"/>
      <c r="RJD307" s="2"/>
      <c r="RJE307" s="2"/>
      <c r="RJF307" s="2"/>
      <c r="RJG307" s="2"/>
      <c r="RJH307" s="2"/>
      <c r="RJI307" s="2"/>
      <c r="RJJ307" s="2"/>
      <c r="RJK307" s="2"/>
      <c r="RJL307" s="2"/>
      <c r="RJM307" s="2"/>
      <c r="RJN307" s="2"/>
      <c r="RJO307" s="2"/>
      <c r="RJP307" s="2"/>
      <c r="RJQ307" s="2"/>
      <c r="RJR307" s="2"/>
      <c r="RJS307" s="2"/>
      <c r="RJT307" s="2"/>
      <c r="RJU307" s="2"/>
      <c r="RJV307" s="2"/>
      <c r="RJW307" s="2"/>
      <c r="RJX307" s="2"/>
      <c r="RJY307" s="2"/>
      <c r="RJZ307" s="2"/>
      <c r="RKA307" s="2"/>
      <c r="RKB307" s="2"/>
      <c r="RKC307" s="2"/>
      <c r="RKD307" s="2"/>
      <c r="RKE307" s="2"/>
      <c r="RKF307" s="2"/>
      <c r="RKG307" s="2"/>
      <c r="RKH307" s="2"/>
      <c r="RKI307" s="2"/>
      <c r="RKJ307" s="2"/>
      <c r="RKK307" s="2"/>
      <c r="RKL307" s="2"/>
      <c r="RKM307" s="2"/>
      <c r="RKN307" s="2"/>
      <c r="RKO307" s="2"/>
      <c r="RKP307" s="2"/>
      <c r="RKQ307" s="2"/>
      <c r="RKR307" s="2"/>
      <c r="RKS307" s="2"/>
      <c r="RKT307" s="2"/>
      <c r="RKU307" s="2"/>
      <c r="RKV307" s="2"/>
      <c r="RKW307" s="2"/>
      <c r="RKX307" s="2"/>
      <c r="RKY307" s="2"/>
      <c r="RKZ307" s="2"/>
      <c r="RLA307" s="2"/>
      <c r="RLB307" s="2"/>
      <c r="RLC307" s="2"/>
      <c r="RLD307" s="2"/>
      <c r="RLE307" s="2"/>
      <c r="RLF307" s="2"/>
      <c r="RLG307" s="2"/>
      <c r="RLH307" s="2"/>
      <c r="RLI307" s="2"/>
      <c r="RLJ307" s="2"/>
      <c r="RLK307" s="2"/>
      <c r="RLL307" s="2"/>
      <c r="RLM307" s="2"/>
      <c r="RLN307" s="2"/>
      <c r="RLO307" s="2"/>
      <c r="RLP307" s="2"/>
      <c r="RLQ307" s="2"/>
      <c r="RLR307" s="2"/>
      <c r="RLS307" s="2"/>
      <c r="RLT307" s="2"/>
      <c r="RLU307" s="2"/>
      <c r="RLV307" s="2"/>
      <c r="RLW307" s="2"/>
      <c r="RLX307" s="2"/>
      <c r="RLY307" s="2"/>
      <c r="RLZ307" s="2"/>
      <c r="RMA307" s="2"/>
      <c r="RMB307" s="2"/>
      <c r="RMC307" s="2"/>
      <c r="RMD307" s="2"/>
      <c r="RME307" s="2"/>
      <c r="RMF307" s="2"/>
      <c r="RMG307" s="2"/>
      <c r="RMH307" s="2"/>
      <c r="RMI307" s="2"/>
      <c r="RMJ307" s="2"/>
      <c r="RMK307" s="2"/>
      <c r="RML307" s="2"/>
      <c r="RMM307" s="2"/>
      <c r="RMN307" s="2"/>
      <c r="RMO307" s="2"/>
      <c r="RMP307" s="2"/>
      <c r="RMQ307" s="2"/>
      <c r="RMR307" s="2"/>
      <c r="RMS307" s="2"/>
      <c r="RMT307" s="2"/>
      <c r="RMU307" s="2"/>
      <c r="RMV307" s="2"/>
      <c r="RMW307" s="2"/>
      <c r="RMX307" s="2"/>
      <c r="RMY307" s="2"/>
      <c r="RMZ307" s="2"/>
      <c r="RNA307" s="2"/>
      <c r="RNB307" s="2"/>
      <c r="RNC307" s="2"/>
      <c r="RND307" s="2"/>
      <c r="RNE307" s="2"/>
      <c r="RNF307" s="2"/>
      <c r="RNG307" s="2"/>
      <c r="RNH307" s="2"/>
      <c r="RNI307" s="2"/>
      <c r="RNJ307" s="2"/>
      <c r="RNK307" s="2"/>
      <c r="RNL307" s="2"/>
      <c r="RNM307" s="2"/>
      <c r="RNN307" s="2"/>
      <c r="RNO307" s="2"/>
      <c r="RNP307" s="2"/>
      <c r="RNQ307" s="2"/>
      <c r="RNR307" s="2"/>
      <c r="RNS307" s="2"/>
      <c r="RNT307" s="2"/>
      <c r="RNU307" s="2"/>
      <c r="RNV307" s="2"/>
      <c r="RNW307" s="2"/>
      <c r="RNX307" s="2"/>
      <c r="RNY307" s="2"/>
      <c r="RNZ307" s="2"/>
      <c r="ROA307" s="2"/>
      <c r="ROB307" s="2"/>
      <c r="ROC307" s="2"/>
      <c r="ROD307" s="2"/>
      <c r="ROE307" s="2"/>
      <c r="ROF307" s="2"/>
      <c r="ROG307" s="2"/>
      <c r="ROH307" s="2"/>
      <c r="ROI307" s="2"/>
      <c r="ROJ307" s="2"/>
      <c r="ROK307" s="2"/>
      <c r="ROL307" s="2"/>
      <c r="ROM307" s="2"/>
      <c r="RON307" s="2"/>
      <c r="ROO307" s="2"/>
      <c r="ROP307" s="2"/>
      <c r="ROQ307" s="2"/>
      <c r="ROR307" s="2"/>
      <c r="ROS307" s="2"/>
      <c r="ROT307" s="2"/>
      <c r="ROU307" s="2"/>
      <c r="ROV307" s="2"/>
      <c r="ROW307" s="2"/>
      <c r="ROX307" s="2"/>
      <c r="ROY307" s="2"/>
      <c r="ROZ307" s="2"/>
      <c r="RPA307" s="2"/>
      <c r="RPB307" s="2"/>
      <c r="RPC307" s="2"/>
      <c r="RPD307" s="2"/>
      <c r="RPE307" s="2"/>
      <c r="RPF307" s="2"/>
      <c r="RPG307" s="2"/>
      <c r="RPH307" s="2"/>
      <c r="RPI307" s="2"/>
      <c r="RPJ307" s="2"/>
      <c r="RPK307" s="2"/>
      <c r="RPL307" s="2"/>
      <c r="RPM307" s="2"/>
      <c r="RPN307" s="2"/>
      <c r="RPO307" s="2"/>
      <c r="RPP307" s="2"/>
      <c r="RPQ307" s="2"/>
      <c r="RPR307" s="2"/>
      <c r="RPS307" s="2"/>
      <c r="RPT307" s="2"/>
      <c r="RPU307" s="2"/>
      <c r="RPV307" s="2"/>
      <c r="RPW307" s="2"/>
      <c r="RPX307" s="2"/>
      <c r="RPY307" s="2"/>
      <c r="RPZ307" s="2"/>
      <c r="RQA307" s="2"/>
      <c r="RQB307" s="2"/>
      <c r="RQC307" s="2"/>
      <c r="RQD307" s="2"/>
      <c r="RQE307" s="2"/>
      <c r="RQF307" s="2"/>
      <c r="RQG307" s="2"/>
      <c r="RQH307" s="2"/>
      <c r="RQI307" s="2"/>
      <c r="RQJ307" s="2"/>
      <c r="RQK307" s="2"/>
      <c r="RQL307" s="2"/>
      <c r="RQM307" s="2"/>
      <c r="RQN307" s="2"/>
      <c r="RQO307" s="2"/>
      <c r="RQP307" s="2"/>
      <c r="RQQ307" s="2"/>
      <c r="RQR307" s="2"/>
      <c r="RQS307" s="2"/>
      <c r="RQT307" s="2"/>
      <c r="RQU307" s="2"/>
      <c r="RQV307" s="2"/>
      <c r="RQW307" s="2"/>
      <c r="RQX307" s="2"/>
      <c r="RQY307" s="2"/>
      <c r="RQZ307" s="2"/>
      <c r="RRA307" s="2"/>
      <c r="RRB307" s="2"/>
      <c r="RRC307" s="2"/>
      <c r="RRD307" s="2"/>
      <c r="RRE307" s="2"/>
      <c r="RRF307" s="2"/>
      <c r="RRG307" s="2"/>
      <c r="RRH307" s="2"/>
      <c r="RRI307" s="2"/>
      <c r="RRJ307" s="2"/>
      <c r="RRK307" s="2"/>
      <c r="RRL307" s="2"/>
      <c r="RRM307" s="2"/>
      <c r="RRN307" s="2"/>
      <c r="RRO307" s="2"/>
      <c r="RRP307" s="2"/>
      <c r="RRQ307" s="2"/>
      <c r="RRR307" s="2"/>
      <c r="RRS307" s="2"/>
      <c r="RRT307" s="2"/>
      <c r="RRU307" s="2"/>
      <c r="RRV307" s="2"/>
      <c r="RRW307" s="2"/>
      <c r="RRX307" s="2"/>
      <c r="RRY307" s="2"/>
      <c r="RRZ307" s="2"/>
      <c r="RSA307" s="2"/>
      <c r="RSB307" s="2"/>
      <c r="RSC307" s="2"/>
      <c r="RSD307" s="2"/>
      <c r="RSE307" s="2"/>
      <c r="RSF307" s="2"/>
      <c r="RSG307" s="2"/>
      <c r="RSH307" s="2"/>
      <c r="RSI307" s="2"/>
      <c r="RSJ307" s="2"/>
      <c r="RSK307" s="2"/>
      <c r="RSL307" s="2"/>
      <c r="RSM307" s="2"/>
      <c r="RSN307" s="2"/>
      <c r="RSO307" s="2"/>
      <c r="RSP307" s="2"/>
      <c r="RSQ307" s="2"/>
      <c r="RSR307" s="2"/>
      <c r="RSS307" s="2"/>
      <c r="RST307" s="2"/>
      <c r="RSU307" s="2"/>
      <c r="RSV307" s="2"/>
      <c r="RSW307" s="2"/>
      <c r="RSX307" s="2"/>
      <c r="RSY307" s="2"/>
      <c r="RSZ307" s="2"/>
      <c r="RTA307" s="2"/>
      <c r="RTB307" s="2"/>
      <c r="RTC307" s="2"/>
      <c r="RTD307" s="2"/>
      <c r="RTE307" s="2"/>
      <c r="RTF307" s="2"/>
      <c r="RTG307" s="2"/>
      <c r="RTH307" s="2"/>
      <c r="RTI307" s="2"/>
      <c r="RTJ307" s="2"/>
      <c r="RTK307" s="2"/>
      <c r="RTL307" s="2"/>
      <c r="RTM307" s="2"/>
      <c r="RTN307" s="2"/>
      <c r="RTO307" s="2"/>
      <c r="RTP307" s="2"/>
      <c r="RTQ307" s="2"/>
      <c r="RTR307" s="2"/>
      <c r="RTS307" s="2"/>
      <c r="RTT307" s="2"/>
      <c r="RTU307" s="2"/>
      <c r="RTV307" s="2"/>
      <c r="RTW307" s="2"/>
      <c r="RTX307" s="2"/>
      <c r="RTY307" s="2"/>
      <c r="RTZ307" s="2"/>
      <c r="RUA307" s="2"/>
      <c r="RUB307" s="2"/>
      <c r="RUC307" s="2"/>
      <c r="RUD307" s="2"/>
      <c r="RUE307" s="2"/>
      <c r="RUF307" s="2"/>
      <c r="RUG307" s="2"/>
      <c r="RUH307" s="2"/>
      <c r="RUI307" s="2"/>
      <c r="RUJ307" s="2"/>
      <c r="RUK307" s="2"/>
      <c r="RUL307" s="2"/>
      <c r="RUM307" s="2"/>
      <c r="RUN307" s="2"/>
      <c r="RUO307" s="2"/>
      <c r="RUP307" s="2"/>
      <c r="RUQ307" s="2"/>
      <c r="RUR307" s="2"/>
      <c r="RUS307" s="2"/>
      <c r="RUT307" s="2"/>
      <c r="RUU307" s="2"/>
      <c r="RUV307" s="2"/>
      <c r="RUW307" s="2"/>
      <c r="RUX307" s="2"/>
      <c r="RUY307" s="2"/>
      <c r="RUZ307" s="2"/>
      <c r="RVA307" s="2"/>
      <c r="RVB307" s="2"/>
      <c r="RVC307" s="2"/>
      <c r="RVD307" s="2"/>
      <c r="RVE307" s="2"/>
      <c r="RVF307" s="2"/>
      <c r="RVG307" s="2"/>
      <c r="RVH307" s="2"/>
      <c r="RVI307" s="2"/>
      <c r="RVJ307" s="2"/>
      <c r="RVK307" s="2"/>
      <c r="RVL307" s="2"/>
      <c r="RVM307" s="2"/>
      <c r="RVN307" s="2"/>
      <c r="RVO307" s="2"/>
      <c r="RVP307" s="2"/>
      <c r="RVQ307" s="2"/>
      <c r="RVR307" s="2"/>
      <c r="RVS307" s="2"/>
      <c r="RVT307" s="2"/>
      <c r="RVU307" s="2"/>
      <c r="RVV307" s="2"/>
      <c r="RVW307" s="2"/>
      <c r="RVX307" s="2"/>
      <c r="RVY307" s="2"/>
      <c r="RVZ307" s="2"/>
      <c r="RWA307" s="2"/>
      <c r="RWB307" s="2"/>
      <c r="RWC307" s="2"/>
      <c r="RWD307" s="2"/>
      <c r="RWE307" s="2"/>
      <c r="RWF307" s="2"/>
      <c r="RWG307" s="2"/>
      <c r="RWH307" s="2"/>
      <c r="RWI307" s="2"/>
      <c r="RWJ307" s="2"/>
      <c r="RWK307" s="2"/>
      <c r="RWL307" s="2"/>
      <c r="RWM307" s="2"/>
      <c r="RWN307" s="2"/>
      <c r="RWO307" s="2"/>
      <c r="RWP307" s="2"/>
      <c r="RWQ307" s="2"/>
      <c r="RWR307" s="2"/>
      <c r="RWS307" s="2"/>
      <c r="RWT307" s="2"/>
      <c r="RWU307" s="2"/>
      <c r="RWV307" s="2"/>
      <c r="RWW307" s="2"/>
      <c r="RWX307" s="2"/>
      <c r="RWY307" s="2"/>
      <c r="RWZ307" s="2"/>
      <c r="RXA307" s="2"/>
      <c r="RXB307" s="2"/>
      <c r="RXC307" s="2"/>
      <c r="RXD307" s="2"/>
      <c r="RXE307" s="2"/>
      <c r="RXF307" s="2"/>
      <c r="RXG307" s="2"/>
      <c r="RXH307" s="2"/>
      <c r="RXI307" s="2"/>
      <c r="RXJ307" s="2"/>
      <c r="RXK307" s="2"/>
      <c r="RXL307" s="2"/>
      <c r="RXM307" s="2"/>
      <c r="RXN307" s="2"/>
      <c r="RXO307" s="2"/>
      <c r="RXP307" s="2"/>
      <c r="RXQ307" s="2"/>
      <c r="RXR307" s="2"/>
      <c r="RXS307" s="2"/>
      <c r="RXT307" s="2"/>
      <c r="RXU307" s="2"/>
      <c r="RXV307" s="2"/>
      <c r="RXW307" s="2"/>
      <c r="RXX307" s="2"/>
      <c r="RXY307" s="2"/>
      <c r="RXZ307" s="2"/>
      <c r="RYA307" s="2"/>
      <c r="RYB307" s="2"/>
      <c r="RYC307" s="2"/>
      <c r="RYD307" s="2"/>
      <c r="RYE307" s="2"/>
      <c r="RYF307" s="2"/>
      <c r="RYG307" s="2"/>
      <c r="RYH307" s="2"/>
      <c r="RYI307" s="2"/>
      <c r="RYJ307" s="2"/>
      <c r="RYK307" s="2"/>
      <c r="RYL307" s="2"/>
      <c r="RYM307" s="2"/>
      <c r="RYN307" s="2"/>
      <c r="RYO307" s="2"/>
      <c r="RYP307" s="2"/>
      <c r="RYQ307" s="2"/>
      <c r="RYR307" s="2"/>
      <c r="RYS307" s="2"/>
      <c r="RYT307" s="2"/>
      <c r="RYU307" s="2"/>
      <c r="RYV307" s="2"/>
      <c r="RYW307" s="2"/>
      <c r="RYX307" s="2"/>
      <c r="RYY307" s="2"/>
      <c r="RYZ307" s="2"/>
      <c r="RZA307" s="2"/>
      <c r="RZB307" s="2"/>
      <c r="RZC307" s="2"/>
      <c r="RZD307" s="2"/>
      <c r="RZE307" s="2"/>
      <c r="RZF307" s="2"/>
      <c r="RZG307" s="2"/>
      <c r="RZH307" s="2"/>
      <c r="RZI307" s="2"/>
      <c r="RZJ307" s="2"/>
      <c r="RZK307" s="2"/>
      <c r="RZL307" s="2"/>
      <c r="RZM307" s="2"/>
      <c r="RZN307" s="2"/>
      <c r="RZO307" s="2"/>
      <c r="RZP307" s="2"/>
      <c r="RZQ307" s="2"/>
      <c r="RZR307" s="2"/>
      <c r="RZS307" s="2"/>
      <c r="RZT307" s="2"/>
      <c r="RZU307" s="2"/>
      <c r="RZV307" s="2"/>
      <c r="RZW307" s="2"/>
      <c r="RZX307" s="2"/>
      <c r="RZY307" s="2"/>
      <c r="RZZ307" s="2"/>
      <c r="SAA307" s="2"/>
      <c r="SAB307" s="2"/>
      <c r="SAC307" s="2"/>
      <c r="SAD307" s="2"/>
      <c r="SAE307" s="2"/>
      <c r="SAF307" s="2"/>
      <c r="SAG307" s="2"/>
      <c r="SAH307" s="2"/>
      <c r="SAI307" s="2"/>
      <c r="SAJ307" s="2"/>
      <c r="SAK307" s="2"/>
      <c r="SAL307" s="2"/>
      <c r="SAM307" s="2"/>
      <c r="SAN307" s="2"/>
      <c r="SAO307" s="2"/>
      <c r="SAP307" s="2"/>
      <c r="SAQ307" s="2"/>
      <c r="SAR307" s="2"/>
      <c r="SAS307" s="2"/>
      <c r="SAT307" s="2"/>
      <c r="SAU307" s="2"/>
      <c r="SAV307" s="2"/>
      <c r="SAW307" s="2"/>
      <c r="SAX307" s="2"/>
      <c r="SAY307" s="2"/>
      <c r="SAZ307" s="2"/>
      <c r="SBA307" s="2"/>
      <c r="SBB307" s="2"/>
      <c r="SBC307" s="2"/>
      <c r="SBD307" s="2"/>
      <c r="SBE307" s="2"/>
      <c r="SBF307" s="2"/>
      <c r="SBG307" s="2"/>
      <c r="SBH307" s="2"/>
      <c r="SBI307" s="2"/>
      <c r="SBJ307" s="2"/>
      <c r="SBK307" s="2"/>
      <c r="SBL307" s="2"/>
      <c r="SBM307" s="2"/>
      <c r="SBN307" s="2"/>
      <c r="SBO307" s="2"/>
      <c r="SBP307" s="2"/>
      <c r="SBQ307" s="2"/>
      <c r="SBR307" s="2"/>
      <c r="SBS307" s="2"/>
      <c r="SBT307" s="2"/>
      <c r="SBU307" s="2"/>
      <c r="SBV307" s="2"/>
      <c r="SBW307" s="2"/>
      <c r="SBX307" s="2"/>
      <c r="SBY307" s="2"/>
      <c r="SBZ307" s="2"/>
      <c r="SCA307" s="2"/>
      <c r="SCB307" s="2"/>
      <c r="SCC307" s="2"/>
      <c r="SCD307" s="2"/>
      <c r="SCE307" s="2"/>
      <c r="SCF307" s="2"/>
      <c r="SCG307" s="2"/>
      <c r="SCH307" s="2"/>
      <c r="SCI307" s="2"/>
      <c r="SCJ307" s="2"/>
      <c r="SCK307" s="2"/>
      <c r="SCL307" s="2"/>
      <c r="SCM307" s="2"/>
      <c r="SCN307" s="2"/>
      <c r="SCO307" s="2"/>
      <c r="SCP307" s="2"/>
      <c r="SCQ307" s="2"/>
      <c r="SCR307" s="2"/>
      <c r="SCS307" s="2"/>
      <c r="SCT307" s="2"/>
      <c r="SCU307" s="2"/>
      <c r="SCV307" s="2"/>
      <c r="SCW307" s="2"/>
      <c r="SCX307" s="2"/>
      <c r="SCY307" s="2"/>
      <c r="SCZ307" s="2"/>
      <c r="SDA307" s="2"/>
      <c r="SDB307" s="2"/>
      <c r="SDC307" s="2"/>
      <c r="SDD307" s="2"/>
      <c r="SDE307" s="2"/>
      <c r="SDF307" s="2"/>
      <c r="SDG307" s="2"/>
      <c r="SDH307" s="2"/>
      <c r="SDI307" s="2"/>
      <c r="SDJ307" s="2"/>
      <c r="SDK307" s="2"/>
      <c r="SDL307" s="2"/>
      <c r="SDM307" s="2"/>
      <c r="SDN307" s="2"/>
      <c r="SDO307" s="2"/>
      <c r="SDP307" s="2"/>
      <c r="SDQ307" s="2"/>
      <c r="SDR307" s="2"/>
      <c r="SDS307" s="2"/>
      <c r="SDT307" s="2"/>
      <c r="SDU307" s="2"/>
      <c r="SDV307" s="2"/>
      <c r="SDW307" s="2"/>
      <c r="SDX307" s="2"/>
      <c r="SDY307" s="2"/>
      <c r="SDZ307" s="2"/>
      <c r="SEA307" s="2"/>
      <c r="SEB307" s="2"/>
      <c r="SEC307" s="2"/>
      <c r="SED307" s="2"/>
      <c r="SEE307" s="2"/>
      <c r="SEF307" s="2"/>
      <c r="SEG307" s="2"/>
      <c r="SEH307" s="2"/>
      <c r="SEI307" s="2"/>
      <c r="SEJ307" s="2"/>
      <c r="SEK307" s="2"/>
      <c r="SEL307" s="2"/>
      <c r="SEM307" s="2"/>
      <c r="SEN307" s="2"/>
      <c r="SEO307" s="2"/>
      <c r="SEP307" s="2"/>
      <c r="SEQ307" s="2"/>
      <c r="SER307" s="2"/>
      <c r="SES307" s="2"/>
      <c r="SET307" s="2"/>
      <c r="SEU307" s="2"/>
      <c r="SEV307" s="2"/>
      <c r="SEW307" s="2"/>
      <c r="SEX307" s="2"/>
      <c r="SEY307" s="2"/>
      <c r="SEZ307" s="2"/>
      <c r="SFA307" s="2"/>
      <c r="SFB307" s="2"/>
      <c r="SFC307" s="2"/>
      <c r="SFD307" s="2"/>
      <c r="SFE307" s="2"/>
      <c r="SFF307" s="2"/>
      <c r="SFG307" s="2"/>
      <c r="SFH307" s="2"/>
      <c r="SFI307" s="2"/>
      <c r="SFJ307" s="2"/>
      <c r="SFK307" s="2"/>
      <c r="SFL307" s="2"/>
      <c r="SFM307" s="2"/>
      <c r="SFN307" s="2"/>
      <c r="SFO307" s="2"/>
      <c r="SFP307" s="2"/>
      <c r="SFQ307" s="2"/>
      <c r="SFR307" s="2"/>
      <c r="SFS307" s="2"/>
      <c r="SFT307" s="2"/>
      <c r="SFU307" s="2"/>
      <c r="SFV307" s="2"/>
      <c r="SFW307" s="2"/>
      <c r="SFX307" s="2"/>
      <c r="SFY307" s="2"/>
      <c r="SFZ307" s="2"/>
      <c r="SGA307" s="2"/>
      <c r="SGB307" s="2"/>
      <c r="SGC307" s="2"/>
      <c r="SGD307" s="2"/>
      <c r="SGE307" s="2"/>
      <c r="SGF307" s="2"/>
      <c r="SGG307" s="2"/>
      <c r="SGH307" s="2"/>
      <c r="SGI307" s="2"/>
      <c r="SGJ307" s="2"/>
      <c r="SGK307" s="2"/>
      <c r="SGL307" s="2"/>
      <c r="SGM307" s="2"/>
      <c r="SGN307" s="2"/>
      <c r="SGO307" s="2"/>
      <c r="SGP307" s="2"/>
      <c r="SGQ307" s="2"/>
      <c r="SGR307" s="2"/>
      <c r="SGS307" s="2"/>
      <c r="SGT307" s="2"/>
      <c r="SGU307" s="2"/>
      <c r="SGV307" s="2"/>
      <c r="SGW307" s="2"/>
      <c r="SGX307" s="2"/>
      <c r="SGY307" s="2"/>
      <c r="SGZ307" s="2"/>
      <c r="SHA307" s="2"/>
      <c r="SHB307" s="2"/>
      <c r="SHC307" s="2"/>
      <c r="SHD307" s="2"/>
      <c r="SHE307" s="2"/>
      <c r="SHF307" s="2"/>
      <c r="SHG307" s="2"/>
      <c r="SHH307" s="2"/>
      <c r="SHI307" s="2"/>
      <c r="SHJ307" s="2"/>
      <c r="SHK307" s="2"/>
      <c r="SHL307" s="2"/>
      <c r="SHM307" s="2"/>
      <c r="SHN307" s="2"/>
      <c r="SHO307" s="2"/>
      <c r="SHP307" s="2"/>
      <c r="SHQ307" s="2"/>
      <c r="SHR307" s="2"/>
      <c r="SHS307" s="2"/>
      <c r="SHT307" s="2"/>
      <c r="SHU307" s="2"/>
      <c r="SHV307" s="2"/>
      <c r="SHW307" s="2"/>
      <c r="SHX307" s="2"/>
      <c r="SHY307" s="2"/>
      <c r="SHZ307" s="2"/>
      <c r="SIA307" s="2"/>
      <c r="SIB307" s="2"/>
      <c r="SIC307" s="2"/>
      <c r="SID307" s="2"/>
      <c r="SIE307" s="2"/>
      <c r="SIF307" s="2"/>
      <c r="SIG307" s="2"/>
      <c r="SIH307" s="2"/>
      <c r="SII307" s="2"/>
      <c r="SIJ307" s="2"/>
      <c r="SIK307" s="2"/>
      <c r="SIL307" s="2"/>
      <c r="SIM307" s="2"/>
      <c r="SIN307" s="2"/>
      <c r="SIO307" s="2"/>
      <c r="SIP307" s="2"/>
      <c r="SIQ307" s="2"/>
      <c r="SIR307" s="2"/>
      <c r="SIS307" s="2"/>
      <c r="SIT307" s="2"/>
      <c r="SIU307" s="2"/>
      <c r="SIV307" s="2"/>
      <c r="SIW307" s="2"/>
      <c r="SIX307" s="2"/>
      <c r="SIY307" s="2"/>
      <c r="SIZ307" s="2"/>
      <c r="SJA307" s="2"/>
      <c r="SJB307" s="2"/>
      <c r="SJC307" s="2"/>
      <c r="SJD307" s="2"/>
      <c r="SJE307" s="2"/>
      <c r="SJF307" s="2"/>
      <c r="SJG307" s="2"/>
      <c r="SJH307" s="2"/>
      <c r="SJI307" s="2"/>
      <c r="SJJ307" s="2"/>
      <c r="SJK307" s="2"/>
      <c r="SJL307" s="2"/>
      <c r="SJM307" s="2"/>
      <c r="SJN307" s="2"/>
      <c r="SJO307" s="2"/>
      <c r="SJP307" s="2"/>
      <c r="SJQ307" s="2"/>
      <c r="SJR307" s="2"/>
      <c r="SJS307" s="2"/>
      <c r="SJT307" s="2"/>
      <c r="SJU307" s="2"/>
      <c r="SJV307" s="2"/>
      <c r="SJW307" s="2"/>
      <c r="SJX307" s="2"/>
      <c r="SJY307" s="2"/>
      <c r="SJZ307" s="2"/>
      <c r="SKA307" s="2"/>
      <c r="SKB307" s="2"/>
      <c r="SKC307" s="2"/>
      <c r="SKD307" s="2"/>
      <c r="SKE307" s="2"/>
      <c r="SKF307" s="2"/>
      <c r="SKG307" s="2"/>
      <c r="SKH307" s="2"/>
      <c r="SKI307" s="2"/>
      <c r="SKJ307" s="2"/>
      <c r="SKK307" s="2"/>
      <c r="SKL307" s="2"/>
      <c r="SKM307" s="2"/>
      <c r="SKN307" s="2"/>
      <c r="SKO307" s="2"/>
      <c r="SKP307" s="2"/>
      <c r="SKQ307" s="2"/>
      <c r="SKR307" s="2"/>
      <c r="SKS307" s="2"/>
      <c r="SKT307" s="2"/>
      <c r="SKU307" s="2"/>
      <c r="SKV307" s="2"/>
      <c r="SKW307" s="2"/>
      <c r="SKX307" s="2"/>
      <c r="SKY307" s="2"/>
      <c r="SKZ307" s="2"/>
      <c r="SLA307" s="2"/>
      <c r="SLB307" s="2"/>
      <c r="SLC307" s="2"/>
      <c r="SLD307" s="2"/>
      <c r="SLE307" s="2"/>
      <c r="SLF307" s="2"/>
      <c r="SLG307" s="2"/>
      <c r="SLH307" s="2"/>
      <c r="SLI307" s="2"/>
      <c r="SLJ307" s="2"/>
      <c r="SLK307" s="2"/>
      <c r="SLL307" s="2"/>
      <c r="SLM307" s="2"/>
      <c r="SLN307" s="2"/>
      <c r="SLO307" s="2"/>
      <c r="SLP307" s="2"/>
      <c r="SLQ307" s="2"/>
      <c r="SLR307" s="2"/>
      <c r="SLS307" s="2"/>
      <c r="SLT307" s="2"/>
      <c r="SLU307" s="2"/>
      <c r="SLV307" s="2"/>
      <c r="SLW307" s="2"/>
      <c r="SLX307" s="2"/>
      <c r="SLY307" s="2"/>
      <c r="SLZ307" s="2"/>
      <c r="SMA307" s="2"/>
      <c r="SMB307" s="2"/>
      <c r="SMC307" s="2"/>
      <c r="SMD307" s="2"/>
      <c r="SME307" s="2"/>
      <c r="SMF307" s="2"/>
      <c r="SMG307" s="2"/>
      <c r="SMH307" s="2"/>
      <c r="SMI307" s="2"/>
      <c r="SMJ307" s="2"/>
      <c r="SMK307" s="2"/>
      <c r="SML307" s="2"/>
      <c r="SMM307" s="2"/>
      <c r="SMN307" s="2"/>
      <c r="SMO307" s="2"/>
      <c r="SMP307" s="2"/>
      <c r="SMQ307" s="2"/>
      <c r="SMR307" s="2"/>
      <c r="SMS307" s="2"/>
      <c r="SMT307" s="2"/>
      <c r="SMU307" s="2"/>
      <c r="SMV307" s="2"/>
      <c r="SMW307" s="2"/>
      <c r="SMX307" s="2"/>
      <c r="SMY307" s="2"/>
      <c r="SMZ307" s="2"/>
      <c r="SNA307" s="2"/>
      <c r="SNB307" s="2"/>
      <c r="SNC307" s="2"/>
      <c r="SND307" s="2"/>
      <c r="SNE307" s="2"/>
      <c r="SNF307" s="2"/>
      <c r="SNG307" s="2"/>
      <c r="SNH307" s="2"/>
      <c r="SNI307" s="2"/>
      <c r="SNJ307" s="2"/>
      <c r="SNK307" s="2"/>
      <c r="SNL307" s="2"/>
      <c r="SNM307" s="2"/>
      <c r="SNN307" s="2"/>
      <c r="SNO307" s="2"/>
      <c r="SNP307" s="2"/>
      <c r="SNQ307" s="2"/>
      <c r="SNR307" s="2"/>
      <c r="SNS307" s="2"/>
      <c r="SNT307" s="2"/>
      <c r="SNU307" s="2"/>
      <c r="SNV307" s="2"/>
      <c r="SNW307" s="2"/>
      <c r="SNX307" s="2"/>
      <c r="SNY307" s="2"/>
      <c r="SNZ307" s="2"/>
      <c r="SOA307" s="2"/>
      <c r="SOB307" s="2"/>
      <c r="SOC307" s="2"/>
      <c r="SOD307" s="2"/>
      <c r="SOE307" s="2"/>
      <c r="SOF307" s="2"/>
      <c r="SOG307" s="2"/>
      <c r="SOH307" s="2"/>
      <c r="SOI307" s="2"/>
      <c r="SOJ307" s="2"/>
      <c r="SOK307" s="2"/>
      <c r="SOL307" s="2"/>
      <c r="SOM307" s="2"/>
      <c r="SON307" s="2"/>
      <c r="SOO307" s="2"/>
      <c r="SOP307" s="2"/>
      <c r="SOQ307" s="2"/>
      <c r="SOR307" s="2"/>
      <c r="SOS307" s="2"/>
      <c r="SOT307" s="2"/>
      <c r="SOU307" s="2"/>
      <c r="SOV307" s="2"/>
      <c r="SOW307" s="2"/>
      <c r="SOX307" s="2"/>
      <c r="SOY307" s="2"/>
      <c r="SOZ307" s="2"/>
      <c r="SPA307" s="2"/>
      <c r="SPB307" s="2"/>
      <c r="SPC307" s="2"/>
      <c r="SPD307" s="2"/>
      <c r="SPE307" s="2"/>
      <c r="SPF307" s="2"/>
      <c r="SPG307" s="2"/>
      <c r="SPH307" s="2"/>
      <c r="SPI307" s="2"/>
      <c r="SPJ307" s="2"/>
      <c r="SPK307" s="2"/>
      <c r="SPL307" s="2"/>
      <c r="SPM307" s="2"/>
      <c r="SPN307" s="2"/>
      <c r="SPO307" s="2"/>
      <c r="SPP307" s="2"/>
      <c r="SPQ307" s="2"/>
      <c r="SPR307" s="2"/>
      <c r="SPS307" s="2"/>
      <c r="SPT307" s="2"/>
      <c r="SPU307" s="2"/>
      <c r="SPV307" s="2"/>
      <c r="SPW307" s="2"/>
      <c r="SPX307" s="2"/>
      <c r="SPY307" s="2"/>
      <c r="SPZ307" s="2"/>
      <c r="SQA307" s="2"/>
      <c r="SQB307" s="2"/>
      <c r="SQC307" s="2"/>
      <c r="SQD307" s="2"/>
      <c r="SQE307" s="2"/>
      <c r="SQF307" s="2"/>
      <c r="SQG307" s="2"/>
      <c r="SQH307" s="2"/>
      <c r="SQI307" s="2"/>
      <c r="SQJ307" s="2"/>
      <c r="SQK307" s="2"/>
      <c r="SQL307" s="2"/>
      <c r="SQM307" s="2"/>
      <c r="SQN307" s="2"/>
      <c r="SQO307" s="2"/>
      <c r="SQP307" s="2"/>
      <c r="SQQ307" s="2"/>
      <c r="SQR307" s="2"/>
      <c r="SQS307" s="2"/>
      <c r="SQT307" s="2"/>
      <c r="SQU307" s="2"/>
      <c r="SQV307" s="2"/>
      <c r="SQW307" s="2"/>
      <c r="SQX307" s="2"/>
      <c r="SQY307" s="2"/>
      <c r="SQZ307" s="2"/>
      <c r="SRA307" s="2"/>
      <c r="SRB307" s="2"/>
      <c r="SRC307" s="2"/>
      <c r="SRD307" s="2"/>
      <c r="SRE307" s="2"/>
      <c r="SRF307" s="2"/>
      <c r="SRG307" s="2"/>
      <c r="SRH307" s="2"/>
      <c r="SRI307" s="2"/>
      <c r="SRJ307" s="2"/>
      <c r="SRK307" s="2"/>
      <c r="SRL307" s="2"/>
      <c r="SRM307" s="2"/>
      <c r="SRN307" s="2"/>
      <c r="SRO307" s="2"/>
      <c r="SRP307" s="2"/>
      <c r="SRQ307" s="2"/>
      <c r="SRR307" s="2"/>
      <c r="SRS307" s="2"/>
      <c r="SRT307" s="2"/>
      <c r="SRU307" s="2"/>
      <c r="SRV307" s="2"/>
      <c r="SRW307" s="2"/>
      <c r="SRX307" s="2"/>
      <c r="SRY307" s="2"/>
      <c r="SRZ307" s="2"/>
      <c r="SSA307" s="2"/>
      <c r="SSB307" s="2"/>
      <c r="SSC307" s="2"/>
      <c r="SSD307" s="2"/>
      <c r="SSE307" s="2"/>
      <c r="SSF307" s="2"/>
      <c r="SSG307" s="2"/>
      <c r="SSH307" s="2"/>
      <c r="SSI307" s="2"/>
      <c r="SSJ307" s="2"/>
      <c r="SSK307" s="2"/>
      <c r="SSL307" s="2"/>
      <c r="SSM307" s="2"/>
      <c r="SSN307" s="2"/>
      <c r="SSO307" s="2"/>
      <c r="SSP307" s="2"/>
      <c r="SSQ307" s="2"/>
      <c r="SSR307" s="2"/>
      <c r="SSS307" s="2"/>
      <c r="SST307" s="2"/>
      <c r="SSU307" s="2"/>
      <c r="SSV307" s="2"/>
      <c r="SSW307" s="2"/>
      <c r="SSX307" s="2"/>
      <c r="SSY307" s="2"/>
      <c r="SSZ307" s="2"/>
      <c r="STA307" s="2"/>
      <c r="STB307" s="2"/>
      <c r="STC307" s="2"/>
      <c r="STD307" s="2"/>
      <c r="STE307" s="2"/>
      <c r="STF307" s="2"/>
      <c r="STG307" s="2"/>
      <c r="STH307" s="2"/>
      <c r="STI307" s="2"/>
      <c r="STJ307" s="2"/>
      <c r="STK307" s="2"/>
      <c r="STL307" s="2"/>
      <c r="STM307" s="2"/>
      <c r="STN307" s="2"/>
      <c r="STO307" s="2"/>
      <c r="STP307" s="2"/>
      <c r="STQ307" s="2"/>
      <c r="STR307" s="2"/>
      <c r="STS307" s="2"/>
      <c r="STT307" s="2"/>
      <c r="STU307" s="2"/>
      <c r="STV307" s="2"/>
      <c r="STW307" s="2"/>
      <c r="STX307" s="2"/>
      <c r="STY307" s="2"/>
      <c r="STZ307" s="2"/>
      <c r="SUA307" s="2"/>
      <c r="SUB307" s="2"/>
      <c r="SUC307" s="2"/>
      <c r="SUD307" s="2"/>
      <c r="SUE307" s="2"/>
      <c r="SUF307" s="2"/>
      <c r="SUG307" s="2"/>
      <c r="SUH307" s="2"/>
      <c r="SUI307" s="2"/>
      <c r="SUJ307" s="2"/>
      <c r="SUK307" s="2"/>
      <c r="SUL307" s="2"/>
      <c r="SUM307" s="2"/>
      <c r="SUN307" s="2"/>
      <c r="SUO307" s="2"/>
      <c r="SUP307" s="2"/>
      <c r="SUQ307" s="2"/>
      <c r="SUR307" s="2"/>
      <c r="SUS307" s="2"/>
      <c r="SUT307" s="2"/>
      <c r="SUU307" s="2"/>
      <c r="SUV307" s="2"/>
      <c r="SUW307" s="2"/>
      <c r="SUX307" s="2"/>
      <c r="SUY307" s="2"/>
      <c r="SUZ307" s="2"/>
      <c r="SVA307" s="2"/>
      <c r="SVB307" s="2"/>
      <c r="SVC307" s="2"/>
      <c r="SVD307" s="2"/>
      <c r="SVE307" s="2"/>
      <c r="SVF307" s="2"/>
      <c r="SVG307" s="2"/>
      <c r="SVH307" s="2"/>
      <c r="SVI307" s="2"/>
      <c r="SVJ307" s="2"/>
      <c r="SVK307" s="2"/>
      <c r="SVL307" s="2"/>
      <c r="SVM307" s="2"/>
      <c r="SVN307" s="2"/>
      <c r="SVO307" s="2"/>
      <c r="SVP307" s="2"/>
      <c r="SVQ307" s="2"/>
      <c r="SVR307" s="2"/>
      <c r="SVS307" s="2"/>
      <c r="SVT307" s="2"/>
      <c r="SVU307" s="2"/>
      <c r="SVV307" s="2"/>
      <c r="SVW307" s="2"/>
      <c r="SVX307" s="2"/>
      <c r="SVY307" s="2"/>
      <c r="SVZ307" s="2"/>
      <c r="SWA307" s="2"/>
      <c r="SWB307" s="2"/>
      <c r="SWC307" s="2"/>
      <c r="SWD307" s="2"/>
      <c r="SWE307" s="2"/>
      <c r="SWF307" s="2"/>
      <c r="SWG307" s="2"/>
      <c r="SWH307" s="2"/>
      <c r="SWI307" s="2"/>
      <c r="SWJ307" s="2"/>
      <c r="SWK307" s="2"/>
      <c r="SWL307" s="2"/>
      <c r="SWM307" s="2"/>
      <c r="SWN307" s="2"/>
      <c r="SWO307" s="2"/>
      <c r="SWP307" s="2"/>
      <c r="SWQ307" s="2"/>
      <c r="SWR307" s="2"/>
      <c r="SWS307" s="2"/>
      <c r="SWT307" s="2"/>
      <c r="SWU307" s="2"/>
      <c r="SWV307" s="2"/>
      <c r="SWW307" s="2"/>
      <c r="SWX307" s="2"/>
      <c r="SWY307" s="2"/>
      <c r="SWZ307" s="2"/>
      <c r="SXA307" s="2"/>
      <c r="SXB307" s="2"/>
      <c r="SXC307" s="2"/>
      <c r="SXD307" s="2"/>
      <c r="SXE307" s="2"/>
      <c r="SXF307" s="2"/>
      <c r="SXG307" s="2"/>
      <c r="SXH307" s="2"/>
      <c r="SXI307" s="2"/>
      <c r="SXJ307" s="2"/>
      <c r="SXK307" s="2"/>
      <c r="SXL307" s="2"/>
      <c r="SXM307" s="2"/>
      <c r="SXN307" s="2"/>
      <c r="SXO307" s="2"/>
      <c r="SXP307" s="2"/>
      <c r="SXQ307" s="2"/>
      <c r="SXR307" s="2"/>
      <c r="SXS307" s="2"/>
      <c r="SXT307" s="2"/>
      <c r="SXU307" s="2"/>
      <c r="SXV307" s="2"/>
      <c r="SXW307" s="2"/>
      <c r="SXX307" s="2"/>
      <c r="SXY307" s="2"/>
      <c r="SXZ307" s="2"/>
      <c r="SYA307" s="2"/>
      <c r="SYB307" s="2"/>
      <c r="SYC307" s="2"/>
      <c r="SYD307" s="2"/>
      <c r="SYE307" s="2"/>
      <c r="SYF307" s="2"/>
      <c r="SYG307" s="2"/>
      <c r="SYH307" s="2"/>
      <c r="SYI307" s="2"/>
      <c r="SYJ307" s="2"/>
      <c r="SYK307" s="2"/>
      <c r="SYL307" s="2"/>
      <c r="SYM307" s="2"/>
      <c r="SYN307" s="2"/>
      <c r="SYO307" s="2"/>
      <c r="SYP307" s="2"/>
      <c r="SYQ307" s="2"/>
      <c r="SYR307" s="2"/>
      <c r="SYS307" s="2"/>
      <c r="SYT307" s="2"/>
      <c r="SYU307" s="2"/>
      <c r="SYV307" s="2"/>
      <c r="SYW307" s="2"/>
      <c r="SYX307" s="2"/>
      <c r="SYY307" s="2"/>
      <c r="SYZ307" s="2"/>
      <c r="SZA307" s="2"/>
      <c r="SZB307" s="2"/>
      <c r="SZC307" s="2"/>
      <c r="SZD307" s="2"/>
      <c r="SZE307" s="2"/>
      <c r="SZF307" s="2"/>
      <c r="SZG307" s="2"/>
      <c r="SZH307" s="2"/>
      <c r="SZI307" s="2"/>
      <c r="SZJ307" s="2"/>
      <c r="SZK307" s="2"/>
      <c r="SZL307" s="2"/>
      <c r="SZM307" s="2"/>
      <c r="SZN307" s="2"/>
      <c r="SZO307" s="2"/>
      <c r="SZP307" s="2"/>
      <c r="SZQ307" s="2"/>
      <c r="SZR307" s="2"/>
      <c r="SZS307" s="2"/>
      <c r="SZT307" s="2"/>
      <c r="SZU307" s="2"/>
      <c r="SZV307" s="2"/>
      <c r="SZW307" s="2"/>
      <c r="SZX307" s="2"/>
      <c r="SZY307" s="2"/>
      <c r="SZZ307" s="2"/>
      <c r="TAA307" s="2"/>
      <c r="TAB307" s="2"/>
      <c r="TAC307" s="2"/>
      <c r="TAD307" s="2"/>
      <c r="TAE307" s="2"/>
      <c r="TAF307" s="2"/>
      <c r="TAG307" s="2"/>
      <c r="TAH307" s="2"/>
      <c r="TAI307" s="2"/>
      <c r="TAJ307" s="2"/>
      <c r="TAK307" s="2"/>
      <c r="TAL307" s="2"/>
      <c r="TAM307" s="2"/>
      <c r="TAN307" s="2"/>
      <c r="TAO307" s="2"/>
      <c r="TAP307" s="2"/>
      <c r="TAQ307" s="2"/>
      <c r="TAR307" s="2"/>
      <c r="TAS307" s="2"/>
      <c r="TAT307" s="2"/>
      <c r="TAU307" s="2"/>
      <c r="TAV307" s="2"/>
      <c r="TAW307" s="2"/>
      <c r="TAX307" s="2"/>
      <c r="TAY307" s="2"/>
      <c r="TAZ307" s="2"/>
      <c r="TBA307" s="2"/>
      <c r="TBB307" s="2"/>
      <c r="TBC307" s="2"/>
      <c r="TBD307" s="2"/>
      <c r="TBE307" s="2"/>
      <c r="TBF307" s="2"/>
      <c r="TBG307" s="2"/>
      <c r="TBH307" s="2"/>
      <c r="TBI307" s="2"/>
      <c r="TBJ307" s="2"/>
      <c r="TBK307" s="2"/>
      <c r="TBL307" s="2"/>
      <c r="TBM307" s="2"/>
      <c r="TBN307" s="2"/>
      <c r="TBO307" s="2"/>
      <c r="TBP307" s="2"/>
      <c r="TBQ307" s="2"/>
      <c r="TBR307" s="2"/>
      <c r="TBS307" s="2"/>
      <c r="TBT307" s="2"/>
      <c r="TBU307" s="2"/>
      <c r="TBV307" s="2"/>
      <c r="TBW307" s="2"/>
      <c r="TBX307" s="2"/>
      <c r="TBY307" s="2"/>
      <c r="TBZ307" s="2"/>
      <c r="TCA307" s="2"/>
      <c r="TCB307" s="2"/>
      <c r="TCC307" s="2"/>
      <c r="TCD307" s="2"/>
      <c r="TCE307" s="2"/>
      <c r="TCF307" s="2"/>
      <c r="TCG307" s="2"/>
      <c r="TCH307" s="2"/>
      <c r="TCI307" s="2"/>
      <c r="TCJ307" s="2"/>
      <c r="TCK307" s="2"/>
      <c r="TCL307" s="2"/>
      <c r="TCM307" s="2"/>
      <c r="TCN307" s="2"/>
      <c r="TCO307" s="2"/>
      <c r="TCP307" s="2"/>
      <c r="TCQ307" s="2"/>
      <c r="TCR307" s="2"/>
      <c r="TCS307" s="2"/>
      <c r="TCT307" s="2"/>
      <c r="TCU307" s="2"/>
      <c r="TCV307" s="2"/>
      <c r="TCW307" s="2"/>
      <c r="TCX307" s="2"/>
      <c r="TCY307" s="2"/>
      <c r="TCZ307" s="2"/>
      <c r="TDA307" s="2"/>
      <c r="TDB307" s="2"/>
      <c r="TDC307" s="2"/>
      <c r="TDD307" s="2"/>
      <c r="TDE307" s="2"/>
      <c r="TDF307" s="2"/>
      <c r="TDG307" s="2"/>
      <c r="TDH307" s="2"/>
      <c r="TDI307" s="2"/>
      <c r="TDJ307" s="2"/>
      <c r="TDK307" s="2"/>
      <c r="TDL307" s="2"/>
      <c r="TDM307" s="2"/>
      <c r="TDN307" s="2"/>
      <c r="TDO307" s="2"/>
      <c r="TDP307" s="2"/>
      <c r="TDQ307" s="2"/>
      <c r="TDR307" s="2"/>
      <c r="TDS307" s="2"/>
      <c r="TDT307" s="2"/>
      <c r="TDU307" s="2"/>
      <c r="TDV307" s="2"/>
      <c r="TDW307" s="2"/>
      <c r="TDX307" s="2"/>
      <c r="TDY307" s="2"/>
      <c r="TDZ307" s="2"/>
      <c r="TEA307" s="2"/>
      <c r="TEB307" s="2"/>
      <c r="TEC307" s="2"/>
      <c r="TED307" s="2"/>
      <c r="TEE307" s="2"/>
      <c r="TEF307" s="2"/>
      <c r="TEG307" s="2"/>
      <c r="TEH307" s="2"/>
      <c r="TEI307" s="2"/>
      <c r="TEJ307" s="2"/>
      <c r="TEK307" s="2"/>
      <c r="TEL307" s="2"/>
      <c r="TEM307" s="2"/>
      <c r="TEN307" s="2"/>
      <c r="TEO307" s="2"/>
      <c r="TEP307" s="2"/>
      <c r="TEQ307" s="2"/>
      <c r="TER307" s="2"/>
      <c r="TES307" s="2"/>
      <c r="TET307" s="2"/>
      <c r="TEU307" s="2"/>
      <c r="TEV307" s="2"/>
      <c r="TEW307" s="2"/>
      <c r="TEX307" s="2"/>
      <c r="TEY307" s="2"/>
      <c r="TEZ307" s="2"/>
      <c r="TFA307" s="2"/>
      <c r="TFB307" s="2"/>
      <c r="TFC307" s="2"/>
      <c r="TFD307" s="2"/>
      <c r="TFE307" s="2"/>
      <c r="TFF307" s="2"/>
      <c r="TFG307" s="2"/>
      <c r="TFH307" s="2"/>
      <c r="TFI307" s="2"/>
      <c r="TFJ307" s="2"/>
      <c r="TFK307" s="2"/>
      <c r="TFL307" s="2"/>
      <c r="TFM307" s="2"/>
      <c r="TFN307" s="2"/>
      <c r="TFO307" s="2"/>
      <c r="TFP307" s="2"/>
      <c r="TFQ307" s="2"/>
      <c r="TFR307" s="2"/>
      <c r="TFS307" s="2"/>
      <c r="TFT307" s="2"/>
      <c r="TFU307" s="2"/>
      <c r="TFV307" s="2"/>
      <c r="TFW307" s="2"/>
      <c r="TFX307" s="2"/>
      <c r="TFY307" s="2"/>
      <c r="TFZ307" s="2"/>
      <c r="TGA307" s="2"/>
      <c r="TGB307" s="2"/>
      <c r="TGC307" s="2"/>
      <c r="TGD307" s="2"/>
      <c r="TGE307" s="2"/>
      <c r="TGF307" s="2"/>
      <c r="TGG307" s="2"/>
      <c r="TGH307" s="2"/>
      <c r="TGI307" s="2"/>
      <c r="TGJ307" s="2"/>
      <c r="TGK307" s="2"/>
      <c r="TGL307" s="2"/>
      <c r="TGM307" s="2"/>
      <c r="TGN307" s="2"/>
      <c r="TGO307" s="2"/>
      <c r="TGP307" s="2"/>
      <c r="TGQ307" s="2"/>
      <c r="TGR307" s="2"/>
      <c r="TGS307" s="2"/>
      <c r="TGT307" s="2"/>
      <c r="TGU307" s="2"/>
      <c r="TGV307" s="2"/>
      <c r="TGW307" s="2"/>
      <c r="TGX307" s="2"/>
      <c r="TGY307" s="2"/>
      <c r="TGZ307" s="2"/>
      <c r="THA307" s="2"/>
      <c r="THB307" s="2"/>
      <c r="THC307" s="2"/>
      <c r="THD307" s="2"/>
      <c r="THE307" s="2"/>
      <c r="THF307" s="2"/>
      <c r="THG307" s="2"/>
      <c r="THH307" s="2"/>
      <c r="THI307" s="2"/>
      <c r="THJ307" s="2"/>
      <c r="THK307" s="2"/>
      <c r="THL307" s="2"/>
      <c r="THM307" s="2"/>
      <c r="THN307" s="2"/>
      <c r="THO307" s="2"/>
      <c r="THP307" s="2"/>
      <c r="THQ307" s="2"/>
      <c r="THR307" s="2"/>
      <c r="THS307" s="2"/>
      <c r="THT307" s="2"/>
      <c r="THU307" s="2"/>
      <c r="THV307" s="2"/>
      <c r="THW307" s="2"/>
      <c r="THX307" s="2"/>
      <c r="THY307" s="2"/>
      <c r="THZ307" s="2"/>
      <c r="TIA307" s="2"/>
      <c r="TIB307" s="2"/>
      <c r="TIC307" s="2"/>
      <c r="TID307" s="2"/>
      <c r="TIE307" s="2"/>
      <c r="TIF307" s="2"/>
      <c r="TIG307" s="2"/>
      <c r="TIH307" s="2"/>
      <c r="TII307" s="2"/>
      <c r="TIJ307" s="2"/>
      <c r="TIK307" s="2"/>
      <c r="TIL307" s="2"/>
      <c r="TIM307" s="2"/>
      <c r="TIN307" s="2"/>
      <c r="TIO307" s="2"/>
      <c r="TIP307" s="2"/>
      <c r="TIQ307" s="2"/>
      <c r="TIR307" s="2"/>
      <c r="TIS307" s="2"/>
      <c r="TIT307" s="2"/>
      <c r="TIU307" s="2"/>
      <c r="TIV307" s="2"/>
      <c r="TIW307" s="2"/>
      <c r="TIX307" s="2"/>
      <c r="TIY307" s="2"/>
      <c r="TIZ307" s="2"/>
      <c r="TJA307" s="2"/>
      <c r="TJB307" s="2"/>
      <c r="TJC307" s="2"/>
      <c r="TJD307" s="2"/>
      <c r="TJE307" s="2"/>
      <c r="TJF307" s="2"/>
      <c r="TJG307" s="2"/>
      <c r="TJH307" s="2"/>
      <c r="TJI307" s="2"/>
      <c r="TJJ307" s="2"/>
      <c r="TJK307" s="2"/>
      <c r="TJL307" s="2"/>
      <c r="TJM307" s="2"/>
      <c r="TJN307" s="2"/>
      <c r="TJO307" s="2"/>
      <c r="TJP307" s="2"/>
      <c r="TJQ307" s="2"/>
      <c r="TJR307" s="2"/>
      <c r="TJS307" s="2"/>
      <c r="TJT307" s="2"/>
      <c r="TJU307" s="2"/>
      <c r="TJV307" s="2"/>
      <c r="TJW307" s="2"/>
      <c r="TJX307" s="2"/>
      <c r="TJY307" s="2"/>
      <c r="TJZ307" s="2"/>
      <c r="TKA307" s="2"/>
      <c r="TKB307" s="2"/>
      <c r="TKC307" s="2"/>
      <c r="TKD307" s="2"/>
      <c r="TKE307" s="2"/>
      <c r="TKF307" s="2"/>
      <c r="TKG307" s="2"/>
      <c r="TKH307" s="2"/>
      <c r="TKI307" s="2"/>
      <c r="TKJ307" s="2"/>
      <c r="TKK307" s="2"/>
      <c r="TKL307" s="2"/>
      <c r="TKM307" s="2"/>
      <c r="TKN307" s="2"/>
      <c r="TKO307" s="2"/>
      <c r="TKP307" s="2"/>
      <c r="TKQ307" s="2"/>
      <c r="TKR307" s="2"/>
      <c r="TKS307" s="2"/>
      <c r="TKT307" s="2"/>
      <c r="TKU307" s="2"/>
      <c r="TKV307" s="2"/>
      <c r="TKW307" s="2"/>
      <c r="TKX307" s="2"/>
      <c r="TKY307" s="2"/>
      <c r="TKZ307" s="2"/>
      <c r="TLA307" s="2"/>
      <c r="TLB307" s="2"/>
      <c r="TLC307" s="2"/>
      <c r="TLD307" s="2"/>
      <c r="TLE307" s="2"/>
      <c r="TLF307" s="2"/>
      <c r="TLG307" s="2"/>
      <c r="TLH307" s="2"/>
      <c r="TLI307" s="2"/>
      <c r="TLJ307" s="2"/>
      <c r="TLK307" s="2"/>
      <c r="TLL307" s="2"/>
      <c r="TLM307" s="2"/>
      <c r="TLN307" s="2"/>
      <c r="TLO307" s="2"/>
      <c r="TLP307" s="2"/>
      <c r="TLQ307" s="2"/>
      <c r="TLR307" s="2"/>
      <c r="TLS307" s="2"/>
      <c r="TLT307" s="2"/>
      <c r="TLU307" s="2"/>
      <c r="TLV307" s="2"/>
      <c r="TLW307" s="2"/>
      <c r="TLX307" s="2"/>
      <c r="TLY307" s="2"/>
      <c r="TLZ307" s="2"/>
      <c r="TMA307" s="2"/>
      <c r="TMB307" s="2"/>
      <c r="TMC307" s="2"/>
      <c r="TMD307" s="2"/>
      <c r="TME307" s="2"/>
      <c r="TMF307" s="2"/>
      <c r="TMG307" s="2"/>
      <c r="TMH307" s="2"/>
      <c r="TMI307" s="2"/>
      <c r="TMJ307" s="2"/>
      <c r="TMK307" s="2"/>
      <c r="TML307" s="2"/>
      <c r="TMM307" s="2"/>
      <c r="TMN307" s="2"/>
      <c r="TMO307" s="2"/>
      <c r="TMP307" s="2"/>
      <c r="TMQ307" s="2"/>
      <c r="TMR307" s="2"/>
      <c r="TMS307" s="2"/>
      <c r="TMT307" s="2"/>
      <c r="TMU307" s="2"/>
      <c r="TMV307" s="2"/>
      <c r="TMW307" s="2"/>
      <c r="TMX307" s="2"/>
      <c r="TMY307" s="2"/>
      <c r="TMZ307" s="2"/>
      <c r="TNA307" s="2"/>
      <c r="TNB307" s="2"/>
      <c r="TNC307" s="2"/>
      <c r="TND307" s="2"/>
      <c r="TNE307" s="2"/>
      <c r="TNF307" s="2"/>
      <c r="TNG307" s="2"/>
      <c r="TNH307" s="2"/>
      <c r="TNI307" s="2"/>
      <c r="TNJ307" s="2"/>
      <c r="TNK307" s="2"/>
      <c r="TNL307" s="2"/>
      <c r="TNM307" s="2"/>
      <c r="TNN307" s="2"/>
      <c r="TNO307" s="2"/>
      <c r="TNP307" s="2"/>
      <c r="TNQ307" s="2"/>
      <c r="TNR307" s="2"/>
      <c r="TNS307" s="2"/>
      <c r="TNT307" s="2"/>
      <c r="TNU307" s="2"/>
      <c r="TNV307" s="2"/>
      <c r="TNW307" s="2"/>
      <c r="TNX307" s="2"/>
      <c r="TNY307" s="2"/>
      <c r="TNZ307" s="2"/>
      <c r="TOA307" s="2"/>
      <c r="TOB307" s="2"/>
      <c r="TOC307" s="2"/>
      <c r="TOD307" s="2"/>
      <c r="TOE307" s="2"/>
      <c r="TOF307" s="2"/>
      <c r="TOG307" s="2"/>
      <c r="TOH307" s="2"/>
      <c r="TOI307" s="2"/>
      <c r="TOJ307" s="2"/>
      <c r="TOK307" s="2"/>
      <c r="TOL307" s="2"/>
      <c r="TOM307" s="2"/>
      <c r="TON307" s="2"/>
      <c r="TOO307" s="2"/>
      <c r="TOP307" s="2"/>
      <c r="TOQ307" s="2"/>
      <c r="TOR307" s="2"/>
      <c r="TOS307" s="2"/>
      <c r="TOT307" s="2"/>
      <c r="TOU307" s="2"/>
      <c r="TOV307" s="2"/>
      <c r="TOW307" s="2"/>
      <c r="TOX307" s="2"/>
      <c r="TOY307" s="2"/>
      <c r="TOZ307" s="2"/>
      <c r="TPA307" s="2"/>
      <c r="TPB307" s="2"/>
      <c r="TPC307" s="2"/>
      <c r="TPD307" s="2"/>
      <c r="TPE307" s="2"/>
      <c r="TPF307" s="2"/>
      <c r="TPG307" s="2"/>
      <c r="TPH307" s="2"/>
      <c r="TPI307" s="2"/>
      <c r="TPJ307" s="2"/>
      <c r="TPK307" s="2"/>
      <c r="TPL307" s="2"/>
      <c r="TPM307" s="2"/>
      <c r="TPN307" s="2"/>
      <c r="TPO307" s="2"/>
      <c r="TPP307" s="2"/>
      <c r="TPQ307" s="2"/>
      <c r="TPR307" s="2"/>
      <c r="TPS307" s="2"/>
      <c r="TPT307" s="2"/>
      <c r="TPU307" s="2"/>
      <c r="TPV307" s="2"/>
      <c r="TPW307" s="2"/>
      <c r="TPX307" s="2"/>
      <c r="TPY307" s="2"/>
      <c r="TPZ307" s="2"/>
      <c r="TQA307" s="2"/>
      <c r="TQB307" s="2"/>
      <c r="TQC307" s="2"/>
      <c r="TQD307" s="2"/>
      <c r="TQE307" s="2"/>
      <c r="TQF307" s="2"/>
      <c r="TQG307" s="2"/>
      <c r="TQH307" s="2"/>
      <c r="TQI307" s="2"/>
      <c r="TQJ307" s="2"/>
      <c r="TQK307" s="2"/>
      <c r="TQL307" s="2"/>
      <c r="TQM307" s="2"/>
      <c r="TQN307" s="2"/>
      <c r="TQO307" s="2"/>
      <c r="TQP307" s="2"/>
      <c r="TQQ307" s="2"/>
      <c r="TQR307" s="2"/>
      <c r="TQS307" s="2"/>
      <c r="TQT307" s="2"/>
      <c r="TQU307" s="2"/>
      <c r="TQV307" s="2"/>
      <c r="TQW307" s="2"/>
      <c r="TQX307" s="2"/>
      <c r="TQY307" s="2"/>
      <c r="TQZ307" s="2"/>
      <c r="TRA307" s="2"/>
      <c r="TRB307" s="2"/>
      <c r="TRC307" s="2"/>
      <c r="TRD307" s="2"/>
      <c r="TRE307" s="2"/>
      <c r="TRF307" s="2"/>
      <c r="TRG307" s="2"/>
      <c r="TRH307" s="2"/>
      <c r="TRI307" s="2"/>
      <c r="TRJ307" s="2"/>
      <c r="TRK307" s="2"/>
      <c r="TRL307" s="2"/>
      <c r="TRM307" s="2"/>
      <c r="TRN307" s="2"/>
      <c r="TRO307" s="2"/>
      <c r="TRP307" s="2"/>
      <c r="TRQ307" s="2"/>
      <c r="TRR307" s="2"/>
      <c r="TRS307" s="2"/>
      <c r="TRT307" s="2"/>
      <c r="TRU307" s="2"/>
      <c r="TRV307" s="2"/>
      <c r="TRW307" s="2"/>
      <c r="TRX307" s="2"/>
      <c r="TRY307" s="2"/>
      <c r="TRZ307" s="2"/>
      <c r="TSA307" s="2"/>
      <c r="TSB307" s="2"/>
      <c r="TSC307" s="2"/>
      <c r="TSD307" s="2"/>
      <c r="TSE307" s="2"/>
      <c r="TSF307" s="2"/>
      <c r="TSG307" s="2"/>
      <c r="TSH307" s="2"/>
      <c r="TSI307" s="2"/>
      <c r="TSJ307" s="2"/>
      <c r="TSK307" s="2"/>
      <c r="TSL307" s="2"/>
      <c r="TSM307" s="2"/>
      <c r="TSN307" s="2"/>
      <c r="TSO307" s="2"/>
      <c r="TSP307" s="2"/>
      <c r="TSQ307" s="2"/>
      <c r="TSR307" s="2"/>
      <c r="TSS307" s="2"/>
      <c r="TST307" s="2"/>
      <c r="TSU307" s="2"/>
      <c r="TSV307" s="2"/>
      <c r="TSW307" s="2"/>
      <c r="TSX307" s="2"/>
      <c r="TSY307" s="2"/>
      <c r="TSZ307" s="2"/>
      <c r="TTA307" s="2"/>
      <c r="TTB307" s="2"/>
      <c r="TTC307" s="2"/>
      <c r="TTD307" s="2"/>
      <c r="TTE307" s="2"/>
      <c r="TTF307" s="2"/>
      <c r="TTG307" s="2"/>
      <c r="TTH307" s="2"/>
      <c r="TTI307" s="2"/>
      <c r="TTJ307" s="2"/>
      <c r="TTK307" s="2"/>
      <c r="TTL307" s="2"/>
      <c r="TTM307" s="2"/>
      <c r="TTN307" s="2"/>
      <c r="TTO307" s="2"/>
      <c r="TTP307" s="2"/>
      <c r="TTQ307" s="2"/>
      <c r="TTR307" s="2"/>
      <c r="TTS307" s="2"/>
      <c r="TTT307" s="2"/>
      <c r="TTU307" s="2"/>
      <c r="TTV307" s="2"/>
      <c r="TTW307" s="2"/>
      <c r="TTX307" s="2"/>
      <c r="TTY307" s="2"/>
      <c r="TTZ307" s="2"/>
      <c r="TUA307" s="2"/>
      <c r="TUB307" s="2"/>
      <c r="TUC307" s="2"/>
      <c r="TUD307" s="2"/>
      <c r="TUE307" s="2"/>
      <c r="TUF307" s="2"/>
      <c r="TUG307" s="2"/>
      <c r="TUH307" s="2"/>
      <c r="TUI307" s="2"/>
      <c r="TUJ307" s="2"/>
      <c r="TUK307" s="2"/>
      <c r="TUL307" s="2"/>
      <c r="TUM307" s="2"/>
      <c r="TUN307" s="2"/>
      <c r="TUO307" s="2"/>
      <c r="TUP307" s="2"/>
      <c r="TUQ307" s="2"/>
      <c r="TUR307" s="2"/>
      <c r="TUS307" s="2"/>
      <c r="TUT307" s="2"/>
      <c r="TUU307" s="2"/>
      <c r="TUV307" s="2"/>
      <c r="TUW307" s="2"/>
      <c r="TUX307" s="2"/>
      <c r="TUY307" s="2"/>
      <c r="TUZ307" s="2"/>
      <c r="TVA307" s="2"/>
      <c r="TVB307" s="2"/>
      <c r="TVC307" s="2"/>
      <c r="TVD307" s="2"/>
      <c r="TVE307" s="2"/>
      <c r="TVF307" s="2"/>
      <c r="TVG307" s="2"/>
      <c r="TVH307" s="2"/>
      <c r="TVI307" s="2"/>
      <c r="TVJ307" s="2"/>
      <c r="TVK307" s="2"/>
      <c r="TVL307" s="2"/>
      <c r="TVM307" s="2"/>
      <c r="TVN307" s="2"/>
      <c r="TVO307" s="2"/>
      <c r="TVP307" s="2"/>
      <c r="TVQ307" s="2"/>
      <c r="TVR307" s="2"/>
      <c r="TVS307" s="2"/>
      <c r="TVT307" s="2"/>
      <c r="TVU307" s="2"/>
      <c r="TVV307" s="2"/>
      <c r="TVW307" s="2"/>
      <c r="TVX307" s="2"/>
      <c r="TVY307" s="2"/>
      <c r="TVZ307" s="2"/>
      <c r="TWA307" s="2"/>
      <c r="TWB307" s="2"/>
      <c r="TWC307" s="2"/>
      <c r="TWD307" s="2"/>
      <c r="TWE307" s="2"/>
      <c r="TWF307" s="2"/>
      <c r="TWG307" s="2"/>
      <c r="TWH307" s="2"/>
      <c r="TWI307" s="2"/>
      <c r="TWJ307" s="2"/>
      <c r="TWK307" s="2"/>
      <c r="TWL307" s="2"/>
      <c r="TWM307" s="2"/>
      <c r="TWN307" s="2"/>
      <c r="TWO307" s="2"/>
      <c r="TWP307" s="2"/>
      <c r="TWQ307" s="2"/>
      <c r="TWR307" s="2"/>
      <c r="TWS307" s="2"/>
      <c r="TWT307" s="2"/>
      <c r="TWU307" s="2"/>
      <c r="TWV307" s="2"/>
      <c r="TWW307" s="2"/>
      <c r="TWX307" s="2"/>
      <c r="TWY307" s="2"/>
      <c r="TWZ307" s="2"/>
      <c r="TXA307" s="2"/>
      <c r="TXB307" s="2"/>
      <c r="TXC307" s="2"/>
      <c r="TXD307" s="2"/>
      <c r="TXE307" s="2"/>
      <c r="TXF307" s="2"/>
      <c r="TXG307" s="2"/>
      <c r="TXH307" s="2"/>
      <c r="TXI307" s="2"/>
      <c r="TXJ307" s="2"/>
      <c r="TXK307" s="2"/>
      <c r="TXL307" s="2"/>
      <c r="TXM307" s="2"/>
      <c r="TXN307" s="2"/>
      <c r="TXO307" s="2"/>
      <c r="TXP307" s="2"/>
      <c r="TXQ307" s="2"/>
      <c r="TXR307" s="2"/>
      <c r="TXS307" s="2"/>
      <c r="TXT307" s="2"/>
      <c r="TXU307" s="2"/>
      <c r="TXV307" s="2"/>
      <c r="TXW307" s="2"/>
      <c r="TXX307" s="2"/>
      <c r="TXY307" s="2"/>
      <c r="TXZ307" s="2"/>
      <c r="TYA307" s="2"/>
      <c r="TYB307" s="2"/>
      <c r="TYC307" s="2"/>
      <c r="TYD307" s="2"/>
      <c r="TYE307" s="2"/>
      <c r="TYF307" s="2"/>
      <c r="TYG307" s="2"/>
      <c r="TYH307" s="2"/>
      <c r="TYI307" s="2"/>
      <c r="TYJ307" s="2"/>
      <c r="TYK307" s="2"/>
      <c r="TYL307" s="2"/>
      <c r="TYM307" s="2"/>
      <c r="TYN307" s="2"/>
      <c r="TYO307" s="2"/>
      <c r="TYP307" s="2"/>
      <c r="TYQ307" s="2"/>
      <c r="TYR307" s="2"/>
      <c r="TYS307" s="2"/>
      <c r="TYT307" s="2"/>
      <c r="TYU307" s="2"/>
      <c r="TYV307" s="2"/>
      <c r="TYW307" s="2"/>
      <c r="TYX307" s="2"/>
      <c r="TYY307" s="2"/>
      <c r="TYZ307" s="2"/>
      <c r="TZA307" s="2"/>
      <c r="TZB307" s="2"/>
      <c r="TZC307" s="2"/>
      <c r="TZD307" s="2"/>
      <c r="TZE307" s="2"/>
      <c r="TZF307" s="2"/>
      <c r="TZG307" s="2"/>
      <c r="TZH307" s="2"/>
      <c r="TZI307" s="2"/>
      <c r="TZJ307" s="2"/>
      <c r="TZK307" s="2"/>
      <c r="TZL307" s="2"/>
      <c r="TZM307" s="2"/>
      <c r="TZN307" s="2"/>
      <c r="TZO307" s="2"/>
      <c r="TZP307" s="2"/>
      <c r="TZQ307" s="2"/>
      <c r="TZR307" s="2"/>
      <c r="TZS307" s="2"/>
      <c r="TZT307" s="2"/>
      <c r="TZU307" s="2"/>
      <c r="TZV307" s="2"/>
      <c r="TZW307" s="2"/>
      <c r="TZX307" s="2"/>
      <c r="TZY307" s="2"/>
      <c r="TZZ307" s="2"/>
      <c r="UAA307" s="2"/>
      <c r="UAB307" s="2"/>
      <c r="UAC307" s="2"/>
      <c r="UAD307" s="2"/>
      <c r="UAE307" s="2"/>
      <c r="UAF307" s="2"/>
      <c r="UAG307" s="2"/>
      <c r="UAH307" s="2"/>
      <c r="UAI307" s="2"/>
      <c r="UAJ307" s="2"/>
      <c r="UAK307" s="2"/>
      <c r="UAL307" s="2"/>
      <c r="UAM307" s="2"/>
      <c r="UAN307" s="2"/>
      <c r="UAO307" s="2"/>
      <c r="UAP307" s="2"/>
      <c r="UAQ307" s="2"/>
      <c r="UAR307" s="2"/>
      <c r="UAS307" s="2"/>
      <c r="UAT307" s="2"/>
      <c r="UAU307" s="2"/>
      <c r="UAV307" s="2"/>
      <c r="UAW307" s="2"/>
      <c r="UAX307" s="2"/>
      <c r="UAY307" s="2"/>
      <c r="UAZ307" s="2"/>
      <c r="UBA307" s="2"/>
      <c r="UBB307" s="2"/>
      <c r="UBC307" s="2"/>
      <c r="UBD307" s="2"/>
      <c r="UBE307" s="2"/>
      <c r="UBF307" s="2"/>
      <c r="UBG307" s="2"/>
      <c r="UBH307" s="2"/>
      <c r="UBI307" s="2"/>
      <c r="UBJ307" s="2"/>
      <c r="UBK307" s="2"/>
      <c r="UBL307" s="2"/>
      <c r="UBM307" s="2"/>
      <c r="UBN307" s="2"/>
      <c r="UBO307" s="2"/>
      <c r="UBP307" s="2"/>
      <c r="UBQ307" s="2"/>
      <c r="UBR307" s="2"/>
      <c r="UBS307" s="2"/>
      <c r="UBT307" s="2"/>
      <c r="UBU307" s="2"/>
      <c r="UBV307" s="2"/>
      <c r="UBW307" s="2"/>
      <c r="UBX307" s="2"/>
      <c r="UBY307" s="2"/>
      <c r="UBZ307" s="2"/>
      <c r="UCA307" s="2"/>
      <c r="UCB307" s="2"/>
      <c r="UCC307" s="2"/>
      <c r="UCD307" s="2"/>
      <c r="UCE307" s="2"/>
      <c r="UCF307" s="2"/>
      <c r="UCG307" s="2"/>
      <c r="UCH307" s="2"/>
      <c r="UCI307" s="2"/>
      <c r="UCJ307" s="2"/>
      <c r="UCK307" s="2"/>
      <c r="UCL307" s="2"/>
      <c r="UCM307" s="2"/>
      <c r="UCN307" s="2"/>
      <c r="UCO307" s="2"/>
      <c r="UCP307" s="2"/>
      <c r="UCQ307" s="2"/>
      <c r="UCR307" s="2"/>
      <c r="UCS307" s="2"/>
      <c r="UCT307" s="2"/>
      <c r="UCU307" s="2"/>
      <c r="UCV307" s="2"/>
      <c r="UCW307" s="2"/>
      <c r="UCX307" s="2"/>
      <c r="UCY307" s="2"/>
      <c r="UCZ307" s="2"/>
      <c r="UDA307" s="2"/>
      <c r="UDB307" s="2"/>
      <c r="UDC307" s="2"/>
      <c r="UDD307" s="2"/>
      <c r="UDE307" s="2"/>
      <c r="UDF307" s="2"/>
      <c r="UDG307" s="2"/>
      <c r="UDH307" s="2"/>
      <c r="UDI307" s="2"/>
      <c r="UDJ307" s="2"/>
      <c r="UDK307" s="2"/>
      <c r="UDL307" s="2"/>
      <c r="UDM307" s="2"/>
      <c r="UDN307" s="2"/>
      <c r="UDO307" s="2"/>
      <c r="UDP307" s="2"/>
      <c r="UDQ307" s="2"/>
      <c r="UDR307" s="2"/>
      <c r="UDS307" s="2"/>
      <c r="UDT307" s="2"/>
      <c r="UDU307" s="2"/>
      <c r="UDV307" s="2"/>
      <c r="UDW307" s="2"/>
      <c r="UDX307" s="2"/>
      <c r="UDY307" s="2"/>
      <c r="UDZ307" s="2"/>
      <c r="UEA307" s="2"/>
      <c r="UEB307" s="2"/>
      <c r="UEC307" s="2"/>
      <c r="UED307" s="2"/>
      <c r="UEE307" s="2"/>
      <c r="UEF307" s="2"/>
      <c r="UEG307" s="2"/>
      <c r="UEH307" s="2"/>
      <c r="UEI307" s="2"/>
      <c r="UEJ307" s="2"/>
      <c r="UEK307" s="2"/>
      <c r="UEL307" s="2"/>
      <c r="UEM307" s="2"/>
      <c r="UEN307" s="2"/>
      <c r="UEO307" s="2"/>
      <c r="UEP307" s="2"/>
      <c r="UEQ307" s="2"/>
      <c r="UER307" s="2"/>
      <c r="UES307" s="2"/>
      <c r="UET307" s="2"/>
      <c r="UEU307" s="2"/>
      <c r="UEV307" s="2"/>
      <c r="UEW307" s="2"/>
      <c r="UEX307" s="2"/>
      <c r="UEY307" s="2"/>
      <c r="UEZ307" s="2"/>
      <c r="UFA307" s="2"/>
      <c r="UFB307" s="2"/>
      <c r="UFC307" s="2"/>
      <c r="UFD307" s="2"/>
      <c r="UFE307" s="2"/>
      <c r="UFF307" s="2"/>
      <c r="UFG307" s="2"/>
      <c r="UFH307" s="2"/>
      <c r="UFI307" s="2"/>
      <c r="UFJ307" s="2"/>
      <c r="UFK307" s="2"/>
      <c r="UFL307" s="2"/>
      <c r="UFM307" s="2"/>
      <c r="UFN307" s="2"/>
      <c r="UFO307" s="2"/>
      <c r="UFP307" s="2"/>
      <c r="UFQ307" s="2"/>
      <c r="UFR307" s="2"/>
      <c r="UFS307" s="2"/>
      <c r="UFT307" s="2"/>
      <c r="UFU307" s="2"/>
      <c r="UFV307" s="2"/>
      <c r="UFW307" s="2"/>
      <c r="UFX307" s="2"/>
      <c r="UFY307" s="2"/>
      <c r="UFZ307" s="2"/>
      <c r="UGA307" s="2"/>
      <c r="UGB307" s="2"/>
      <c r="UGC307" s="2"/>
      <c r="UGD307" s="2"/>
      <c r="UGE307" s="2"/>
      <c r="UGF307" s="2"/>
      <c r="UGG307" s="2"/>
      <c r="UGH307" s="2"/>
      <c r="UGI307" s="2"/>
      <c r="UGJ307" s="2"/>
      <c r="UGK307" s="2"/>
      <c r="UGL307" s="2"/>
      <c r="UGM307" s="2"/>
      <c r="UGN307" s="2"/>
      <c r="UGO307" s="2"/>
      <c r="UGP307" s="2"/>
      <c r="UGQ307" s="2"/>
      <c r="UGR307" s="2"/>
      <c r="UGS307" s="2"/>
      <c r="UGT307" s="2"/>
      <c r="UGU307" s="2"/>
      <c r="UGV307" s="2"/>
      <c r="UGW307" s="2"/>
      <c r="UGX307" s="2"/>
      <c r="UGY307" s="2"/>
      <c r="UGZ307" s="2"/>
      <c r="UHA307" s="2"/>
      <c r="UHB307" s="2"/>
      <c r="UHC307" s="2"/>
      <c r="UHD307" s="2"/>
      <c r="UHE307" s="2"/>
      <c r="UHF307" s="2"/>
      <c r="UHG307" s="2"/>
      <c r="UHH307" s="2"/>
      <c r="UHI307" s="2"/>
      <c r="UHJ307" s="2"/>
      <c r="UHK307" s="2"/>
      <c r="UHL307" s="2"/>
      <c r="UHM307" s="2"/>
      <c r="UHN307" s="2"/>
      <c r="UHO307" s="2"/>
      <c r="UHP307" s="2"/>
      <c r="UHQ307" s="2"/>
      <c r="UHR307" s="2"/>
      <c r="UHS307" s="2"/>
      <c r="UHT307" s="2"/>
      <c r="UHU307" s="2"/>
      <c r="UHV307" s="2"/>
      <c r="UHW307" s="2"/>
      <c r="UHX307" s="2"/>
      <c r="UHY307" s="2"/>
      <c r="UHZ307" s="2"/>
      <c r="UIA307" s="2"/>
      <c r="UIB307" s="2"/>
      <c r="UIC307" s="2"/>
      <c r="UID307" s="2"/>
      <c r="UIE307" s="2"/>
      <c r="UIF307" s="2"/>
      <c r="UIG307" s="2"/>
      <c r="UIH307" s="2"/>
      <c r="UII307" s="2"/>
      <c r="UIJ307" s="2"/>
      <c r="UIK307" s="2"/>
      <c r="UIL307" s="2"/>
      <c r="UIM307" s="2"/>
      <c r="UIN307" s="2"/>
      <c r="UIO307" s="2"/>
      <c r="UIP307" s="2"/>
      <c r="UIQ307" s="2"/>
      <c r="UIR307" s="2"/>
      <c r="UIS307" s="2"/>
      <c r="UIT307" s="2"/>
      <c r="UIU307" s="2"/>
      <c r="UIV307" s="2"/>
      <c r="UIW307" s="2"/>
      <c r="UIX307" s="2"/>
      <c r="UIY307" s="2"/>
      <c r="UIZ307" s="2"/>
      <c r="UJA307" s="2"/>
      <c r="UJB307" s="2"/>
      <c r="UJC307" s="2"/>
      <c r="UJD307" s="2"/>
      <c r="UJE307" s="2"/>
      <c r="UJF307" s="2"/>
      <c r="UJG307" s="2"/>
      <c r="UJH307" s="2"/>
      <c r="UJI307" s="2"/>
      <c r="UJJ307" s="2"/>
      <c r="UJK307" s="2"/>
      <c r="UJL307" s="2"/>
      <c r="UJM307" s="2"/>
      <c r="UJN307" s="2"/>
      <c r="UJO307" s="2"/>
      <c r="UJP307" s="2"/>
      <c r="UJQ307" s="2"/>
      <c r="UJR307" s="2"/>
      <c r="UJS307" s="2"/>
      <c r="UJT307" s="2"/>
      <c r="UJU307" s="2"/>
      <c r="UJV307" s="2"/>
      <c r="UJW307" s="2"/>
      <c r="UJX307" s="2"/>
      <c r="UJY307" s="2"/>
      <c r="UJZ307" s="2"/>
      <c r="UKA307" s="2"/>
      <c r="UKB307" s="2"/>
      <c r="UKC307" s="2"/>
      <c r="UKD307" s="2"/>
      <c r="UKE307" s="2"/>
      <c r="UKF307" s="2"/>
      <c r="UKG307" s="2"/>
      <c r="UKH307" s="2"/>
      <c r="UKI307" s="2"/>
      <c r="UKJ307" s="2"/>
      <c r="UKK307" s="2"/>
      <c r="UKL307" s="2"/>
      <c r="UKM307" s="2"/>
      <c r="UKN307" s="2"/>
      <c r="UKO307" s="2"/>
      <c r="UKP307" s="2"/>
      <c r="UKQ307" s="2"/>
      <c r="UKR307" s="2"/>
      <c r="UKS307" s="2"/>
      <c r="UKT307" s="2"/>
      <c r="UKU307" s="2"/>
      <c r="UKV307" s="2"/>
      <c r="UKW307" s="2"/>
      <c r="UKX307" s="2"/>
      <c r="UKY307" s="2"/>
      <c r="UKZ307" s="2"/>
      <c r="ULA307" s="2"/>
      <c r="ULB307" s="2"/>
      <c r="ULC307" s="2"/>
      <c r="ULD307" s="2"/>
      <c r="ULE307" s="2"/>
      <c r="ULF307" s="2"/>
      <c r="ULG307" s="2"/>
      <c r="ULH307" s="2"/>
      <c r="ULI307" s="2"/>
      <c r="ULJ307" s="2"/>
      <c r="ULK307" s="2"/>
      <c r="ULL307" s="2"/>
      <c r="ULM307" s="2"/>
      <c r="ULN307" s="2"/>
      <c r="ULO307" s="2"/>
      <c r="ULP307" s="2"/>
      <c r="ULQ307" s="2"/>
      <c r="ULR307" s="2"/>
      <c r="ULS307" s="2"/>
      <c r="ULT307" s="2"/>
      <c r="ULU307" s="2"/>
      <c r="ULV307" s="2"/>
      <c r="ULW307" s="2"/>
      <c r="ULX307" s="2"/>
      <c r="ULY307" s="2"/>
      <c r="ULZ307" s="2"/>
      <c r="UMA307" s="2"/>
      <c r="UMB307" s="2"/>
      <c r="UMC307" s="2"/>
      <c r="UMD307" s="2"/>
      <c r="UME307" s="2"/>
      <c r="UMF307" s="2"/>
      <c r="UMG307" s="2"/>
      <c r="UMH307" s="2"/>
      <c r="UMI307" s="2"/>
      <c r="UMJ307" s="2"/>
      <c r="UMK307" s="2"/>
      <c r="UML307" s="2"/>
      <c r="UMM307" s="2"/>
      <c r="UMN307" s="2"/>
      <c r="UMO307" s="2"/>
      <c r="UMP307" s="2"/>
      <c r="UMQ307" s="2"/>
      <c r="UMR307" s="2"/>
      <c r="UMS307" s="2"/>
      <c r="UMT307" s="2"/>
      <c r="UMU307" s="2"/>
      <c r="UMV307" s="2"/>
      <c r="UMW307" s="2"/>
      <c r="UMX307" s="2"/>
      <c r="UMY307" s="2"/>
      <c r="UMZ307" s="2"/>
      <c r="UNA307" s="2"/>
      <c r="UNB307" s="2"/>
      <c r="UNC307" s="2"/>
      <c r="UND307" s="2"/>
      <c r="UNE307" s="2"/>
      <c r="UNF307" s="2"/>
      <c r="UNG307" s="2"/>
      <c r="UNH307" s="2"/>
      <c r="UNI307" s="2"/>
      <c r="UNJ307" s="2"/>
      <c r="UNK307" s="2"/>
      <c r="UNL307" s="2"/>
      <c r="UNM307" s="2"/>
      <c r="UNN307" s="2"/>
      <c r="UNO307" s="2"/>
      <c r="UNP307" s="2"/>
      <c r="UNQ307" s="2"/>
      <c r="UNR307" s="2"/>
      <c r="UNS307" s="2"/>
      <c r="UNT307" s="2"/>
      <c r="UNU307" s="2"/>
      <c r="UNV307" s="2"/>
      <c r="UNW307" s="2"/>
      <c r="UNX307" s="2"/>
      <c r="UNY307" s="2"/>
      <c r="UNZ307" s="2"/>
      <c r="UOA307" s="2"/>
      <c r="UOB307" s="2"/>
      <c r="UOC307" s="2"/>
      <c r="UOD307" s="2"/>
      <c r="UOE307" s="2"/>
      <c r="UOF307" s="2"/>
      <c r="UOG307" s="2"/>
      <c r="UOH307" s="2"/>
      <c r="UOI307" s="2"/>
      <c r="UOJ307" s="2"/>
      <c r="UOK307" s="2"/>
      <c r="UOL307" s="2"/>
      <c r="UOM307" s="2"/>
      <c r="UON307" s="2"/>
      <c r="UOO307" s="2"/>
      <c r="UOP307" s="2"/>
      <c r="UOQ307" s="2"/>
      <c r="UOR307" s="2"/>
      <c r="UOS307" s="2"/>
      <c r="UOT307" s="2"/>
      <c r="UOU307" s="2"/>
      <c r="UOV307" s="2"/>
      <c r="UOW307" s="2"/>
      <c r="UOX307" s="2"/>
      <c r="UOY307" s="2"/>
      <c r="UOZ307" s="2"/>
      <c r="UPA307" s="2"/>
      <c r="UPB307" s="2"/>
      <c r="UPC307" s="2"/>
      <c r="UPD307" s="2"/>
      <c r="UPE307" s="2"/>
      <c r="UPF307" s="2"/>
      <c r="UPG307" s="2"/>
      <c r="UPH307" s="2"/>
      <c r="UPI307" s="2"/>
      <c r="UPJ307" s="2"/>
      <c r="UPK307" s="2"/>
      <c r="UPL307" s="2"/>
      <c r="UPM307" s="2"/>
      <c r="UPN307" s="2"/>
      <c r="UPO307" s="2"/>
      <c r="UPP307" s="2"/>
      <c r="UPQ307" s="2"/>
      <c r="UPR307" s="2"/>
      <c r="UPS307" s="2"/>
      <c r="UPT307" s="2"/>
      <c r="UPU307" s="2"/>
      <c r="UPV307" s="2"/>
      <c r="UPW307" s="2"/>
      <c r="UPX307" s="2"/>
      <c r="UPY307" s="2"/>
      <c r="UPZ307" s="2"/>
      <c r="UQA307" s="2"/>
      <c r="UQB307" s="2"/>
      <c r="UQC307" s="2"/>
      <c r="UQD307" s="2"/>
      <c r="UQE307" s="2"/>
      <c r="UQF307" s="2"/>
      <c r="UQG307" s="2"/>
      <c r="UQH307" s="2"/>
      <c r="UQI307" s="2"/>
      <c r="UQJ307" s="2"/>
      <c r="UQK307" s="2"/>
      <c r="UQL307" s="2"/>
      <c r="UQM307" s="2"/>
      <c r="UQN307" s="2"/>
      <c r="UQO307" s="2"/>
      <c r="UQP307" s="2"/>
      <c r="UQQ307" s="2"/>
      <c r="UQR307" s="2"/>
      <c r="UQS307" s="2"/>
      <c r="UQT307" s="2"/>
      <c r="UQU307" s="2"/>
      <c r="UQV307" s="2"/>
      <c r="UQW307" s="2"/>
      <c r="UQX307" s="2"/>
      <c r="UQY307" s="2"/>
      <c r="UQZ307" s="2"/>
      <c r="URA307" s="2"/>
      <c r="URB307" s="2"/>
      <c r="URC307" s="2"/>
      <c r="URD307" s="2"/>
      <c r="URE307" s="2"/>
      <c r="URF307" s="2"/>
      <c r="URG307" s="2"/>
      <c r="URH307" s="2"/>
      <c r="URI307" s="2"/>
      <c r="URJ307" s="2"/>
      <c r="URK307" s="2"/>
      <c r="URL307" s="2"/>
      <c r="URM307" s="2"/>
      <c r="URN307" s="2"/>
      <c r="URO307" s="2"/>
      <c r="URP307" s="2"/>
      <c r="URQ307" s="2"/>
      <c r="URR307" s="2"/>
      <c r="URS307" s="2"/>
      <c r="URT307" s="2"/>
      <c r="URU307" s="2"/>
      <c r="URV307" s="2"/>
      <c r="URW307" s="2"/>
      <c r="URX307" s="2"/>
      <c r="URY307" s="2"/>
      <c r="URZ307" s="2"/>
      <c r="USA307" s="2"/>
      <c r="USB307" s="2"/>
      <c r="USC307" s="2"/>
      <c r="USD307" s="2"/>
      <c r="USE307" s="2"/>
      <c r="USF307" s="2"/>
      <c r="USG307" s="2"/>
      <c r="USH307" s="2"/>
      <c r="USI307" s="2"/>
      <c r="USJ307" s="2"/>
      <c r="USK307" s="2"/>
      <c r="USL307" s="2"/>
      <c r="USM307" s="2"/>
      <c r="USN307" s="2"/>
      <c r="USO307" s="2"/>
      <c r="USP307" s="2"/>
      <c r="USQ307" s="2"/>
      <c r="USR307" s="2"/>
      <c r="USS307" s="2"/>
      <c r="UST307" s="2"/>
      <c r="USU307" s="2"/>
      <c r="USV307" s="2"/>
      <c r="USW307" s="2"/>
      <c r="USX307" s="2"/>
      <c r="USY307" s="2"/>
      <c r="USZ307" s="2"/>
      <c r="UTA307" s="2"/>
      <c r="UTB307" s="2"/>
      <c r="UTC307" s="2"/>
      <c r="UTD307" s="2"/>
      <c r="UTE307" s="2"/>
      <c r="UTF307" s="2"/>
      <c r="UTG307" s="2"/>
      <c r="UTH307" s="2"/>
      <c r="UTI307" s="2"/>
      <c r="UTJ307" s="2"/>
      <c r="UTK307" s="2"/>
      <c r="UTL307" s="2"/>
      <c r="UTM307" s="2"/>
      <c r="UTN307" s="2"/>
      <c r="UTO307" s="2"/>
      <c r="UTP307" s="2"/>
      <c r="UTQ307" s="2"/>
      <c r="UTR307" s="2"/>
      <c r="UTS307" s="2"/>
      <c r="UTT307" s="2"/>
      <c r="UTU307" s="2"/>
      <c r="UTV307" s="2"/>
      <c r="UTW307" s="2"/>
      <c r="UTX307" s="2"/>
      <c r="UTY307" s="2"/>
      <c r="UTZ307" s="2"/>
      <c r="UUA307" s="2"/>
      <c r="UUB307" s="2"/>
      <c r="UUC307" s="2"/>
      <c r="UUD307" s="2"/>
      <c r="UUE307" s="2"/>
      <c r="UUF307" s="2"/>
      <c r="UUG307" s="2"/>
      <c r="UUH307" s="2"/>
      <c r="UUI307" s="2"/>
      <c r="UUJ307" s="2"/>
      <c r="UUK307" s="2"/>
      <c r="UUL307" s="2"/>
      <c r="UUM307" s="2"/>
      <c r="UUN307" s="2"/>
      <c r="UUO307" s="2"/>
      <c r="UUP307" s="2"/>
      <c r="UUQ307" s="2"/>
      <c r="UUR307" s="2"/>
      <c r="UUS307" s="2"/>
      <c r="UUT307" s="2"/>
      <c r="UUU307" s="2"/>
      <c r="UUV307" s="2"/>
      <c r="UUW307" s="2"/>
      <c r="UUX307" s="2"/>
      <c r="UUY307" s="2"/>
      <c r="UUZ307" s="2"/>
      <c r="UVA307" s="2"/>
      <c r="UVB307" s="2"/>
      <c r="UVC307" s="2"/>
      <c r="UVD307" s="2"/>
      <c r="UVE307" s="2"/>
      <c r="UVF307" s="2"/>
      <c r="UVG307" s="2"/>
      <c r="UVH307" s="2"/>
      <c r="UVI307" s="2"/>
      <c r="UVJ307" s="2"/>
      <c r="UVK307" s="2"/>
      <c r="UVL307" s="2"/>
      <c r="UVM307" s="2"/>
      <c r="UVN307" s="2"/>
      <c r="UVO307" s="2"/>
      <c r="UVP307" s="2"/>
      <c r="UVQ307" s="2"/>
      <c r="UVR307" s="2"/>
      <c r="UVS307" s="2"/>
      <c r="UVT307" s="2"/>
      <c r="UVU307" s="2"/>
      <c r="UVV307" s="2"/>
      <c r="UVW307" s="2"/>
      <c r="UVX307" s="2"/>
      <c r="UVY307" s="2"/>
      <c r="UVZ307" s="2"/>
      <c r="UWA307" s="2"/>
      <c r="UWB307" s="2"/>
      <c r="UWC307" s="2"/>
      <c r="UWD307" s="2"/>
      <c r="UWE307" s="2"/>
      <c r="UWF307" s="2"/>
      <c r="UWG307" s="2"/>
      <c r="UWH307" s="2"/>
      <c r="UWI307" s="2"/>
      <c r="UWJ307" s="2"/>
      <c r="UWK307" s="2"/>
      <c r="UWL307" s="2"/>
      <c r="UWM307" s="2"/>
      <c r="UWN307" s="2"/>
      <c r="UWO307" s="2"/>
      <c r="UWP307" s="2"/>
      <c r="UWQ307" s="2"/>
      <c r="UWR307" s="2"/>
      <c r="UWS307" s="2"/>
      <c r="UWT307" s="2"/>
      <c r="UWU307" s="2"/>
      <c r="UWV307" s="2"/>
      <c r="UWW307" s="2"/>
      <c r="UWX307" s="2"/>
      <c r="UWY307" s="2"/>
      <c r="UWZ307" s="2"/>
      <c r="UXA307" s="2"/>
      <c r="UXB307" s="2"/>
      <c r="UXC307" s="2"/>
      <c r="UXD307" s="2"/>
      <c r="UXE307" s="2"/>
      <c r="UXF307" s="2"/>
      <c r="UXG307" s="2"/>
      <c r="UXH307" s="2"/>
      <c r="UXI307" s="2"/>
      <c r="UXJ307" s="2"/>
      <c r="UXK307" s="2"/>
      <c r="UXL307" s="2"/>
      <c r="UXM307" s="2"/>
      <c r="UXN307" s="2"/>
      <c r="UXO307" s="2"/>
      <c r="UXP307" s="2"/>
      <c r="UXQ307" s="2"/>
      <c r="UXR307" s="2"/>
      <c r="UXS307" s="2"/>
      <c r="UXT307" s="2"/>
      <c r="UXU307" s="2"/>
      <c r="UXV307" s="2"/>
      <c r="UXW307" s="2"/>
      <c r="UXX307" s="2"/>
      <c r="UXY307" s="2"/>
      <c r="UXZ307" s="2"/>
      <c r="UYA307" s="2"/>
      <c r="UYB307" s="2"/>
      <c r="UYC307" s="2"/>
      <c r="UYD307" s="2"/>
      <c r="UYE307" s="2"/>
      <c r="UYF307" s="2"/>
      <c r="UYG307" s="2"/>
      <c r="UYH307" s="2"/>
      <c r="UYI307" s="2"/>
      <c r="UYJ307" s="2"/>
      <c r="UYK307" s="2"/>
      <c r="UYL307" s="2"/>
      <c r="UYM307" s="2"/>
      <c r="UYN307" s="2"/>
      <c r="UYO307" s="2"/>
      <c r="UYP307" s="2"/>
      <c r="UYQ307" s="2"/>
      <c r="UYR307" s="2"/>
      <c r="UYS307" s="2"/>
      <c r="UYT307" s="2"/>
      <c r="UYU307" s="2"/>
      <c r="UYV307" s="2"/>
      <c r="UYW307" s="2"/>
      <c r="UYX307" s="2"/>
      <c r="UYY307" s="2"/>
      <c r="UYZ307" s="2"/>
      <c r="UZA307" s="2"/>
      <c r="UZB307" s="2"/>
      <c r="UZC307" s="2"/>
      <c r="UZD307" s="2"/>
      <c r="UZE307" s="2"/>
      <c r="UZF307" s="2"/>
      <c r="UZG307" s="2"/>
      <c r="UZH307" s="2"/>
      <c r="UZI307" s="2"/>
      <c r="UZJ307" s="2"/>
      <c r="UZK307" s="2"/>
      <c r="UZL307" s="2"/>
      <c r="UZM307" s="2"/>
      <c r="UZN307" s="2"/>
      <c r="UZO307" s="2"/>
      <c r="UZP307" s="2"/>
      <c r="UZQ307" s="2"/>
      <c r="UZR307" s="2"/>
      <c r="UZS307" s="2"/>
      <c r="UZT307" s="2"/>
      <c r="UZU307" s="2"/>
      <c r="UZV307" s="2"/>
      <c r="UZW307" s="2"/>
      <c r="UZX307" s="2"/>
      <c r="UZY307" s="2"/>
      <c r="UZZ307" s="2"/>
      <c r="VAA307" s="2"/>
      <c r="VAB307" s="2"/>
      <c r="VAC307" s="2"/>
      <c r="VAD307" s="2"/>
      <c r="VAE307" s="2"/>
      <c r="VAF307" s="2"/>
      <c r="VAG307" s="2"/>
      <c r="VAH307" s="2"/>
      <c r="VAI307" s="2"/>
      <c r="VAJ307" s="2"/>
      <c r="VAK307" s="2"/>
      <c r="VAL307" s="2"/>
      <c r="VAM307" s="2"/>
      <c r="VAN307" s="2"/>
      <c r="VAO307" s="2"/>
      <c r="VAP307" s="2"/>
      <c r="VAQ307" s="2"/>
      <c r="VAR307" s="2"/>
      <c r="VAS307" s="2"/>
      <c r="VAT307" s="2"/>
      <c r="VAU307" s="2"/>
      <c r="VAV307" s="2"/>
      <c r="VAW307" s="2"/>
      <c r="VAX307" s="2"/>
      <c r="VAY307" s="2"/>
      <c r="VAZ307" s="2"/>
      <c r="VBA307" s="2"/>
      <c r="VBB307" s="2"/>
      <c r="VBC307" s="2"/>
      <c r="VBD307" s="2"/>
      <c r="VBE307" s="2"/>
      <c r="VBF307" s="2"/>
      <c r="VBG307" s="2"/>
      <c r="VBH307" s="2"/>
      <c r="VBI307" s="2"/>
      <c r="VBJ307" s="2"/>
      <c r="VBK307" s="2"/>
      <c r="VBL307" s="2"/>
      <c r="VBM307" s="2"/>
      <c r="VBN307" s="2"/>
      <c r="VBO307" s="2"/>
      <c r="VBP307" s="2"/>
      <c r="VBQ307" s="2"/>
      <c r="VBR307" s="2"/>
      <c r="VBS307" s="2"/>
      <c r="VBT307" s="2"/>
      <c r="VBU307" s="2"/>
      <c r="VBV307" s="2"/>
      <c r="VBW307" s="2"/>
      <c r="VBX307" s="2"/>
      <c r="VBY307" s="2"/>
      <c r="VBZ307" s="2"/>
      <c r="VCA307" s="2"/>
      <c r="VCB307" s="2"/>
      <c r="VCC307" s="2"/>
      <c r="VCD307" s="2"/>
      <c r="VCE307" s="2"/>
      <c r="VCF307" s="2"/>
      <c r="VCG307" s="2"/>
      <c r="VCH307" s="2"/>
      <c r="VCI307" s="2"/>
      <c r="VCJ307" s="2"/>
      <c r="VCK307" s="2"/>
      <c r="VCL307" s="2"/>
      <c r="VCM307" s="2"/>
      <c r="VCN307" s="2"/>
      <c r="VCO307" s="2"/>
      <c r="VCP307" s="2"/>
      <c r="VCQ307" s="2"/>
      <c r="VCR307" s="2"/>
      <c r="VCS307" s="2"/>
      <c r="VCT307" s="2"/>
      <c r="VCU307" s="2"/>
      <c r="VCV307" s="2"/>
      <c r="VCW307" s="2"/>
      <c r="VCX307" s="2"/>
      <c r="VCY307" s="2"/>
      <c r="VCZ307" s="2"/>
      <c r="VDA307" s="2"/>
      <c r="VDB307" s="2"/>
      <c r="VDC307" s="2"/>
      <c r="VDD307" s="2"/>
      <c r="VDE307" s="2"/>
      <c r="VDF307" s="2"/>
      <c r="VDG307" s="2"/>
      <c r="VDH307" s="2"/>
      <c r="VDI307" s="2"/>
      <c r="VDJ307" s="2"/>
      <c r="VDK307" s="2"/>
      <c r="VDL307" s="2"/>
      <c r="VDM307" s="2"/>
      <c r="VDN307" s="2"/>
      <c r="VDO307" s="2"/>
      <c r="VDP307" s="2"/>
      <c r="VDQ307" s="2"/>
      <c r="VDR307" s="2"/>
      <c r="VDS307" s="2"/>
      <c r="VDT307" s="2"/>
      <c r="VDU307" s="2"/>
      <c r="VDV307" s="2"/>
      <c r="VDW307" s="2"/>
      <c r="VDX307" s="2"/>
      <c r="VDY307" s="2"/>
      <c r="VDZ307" s="2"/>
      <c r="VEA307" s="2"/>
      <c r="VEB307" s="2"/>
      <c r="VEC307" s="2"/>
      <c r="VED307" s="2"/>
      <c r="VEE307" s="2"/>
      <c r="VEF307" s="2"/>
      <c r="VEG307" s="2"/>
      <c r="VEH307" s="2"/>
      <c r="VEI307" s="2"/>
      <c r="VEJ307" s="2"/>
      <c r="VEK307" s="2"/>
      <c r="VEL307" s="2"/>
      <c r="VEM307" s="2"/>
      <c r="VEN307" s="2"/>
      <c r="VEO307" s="2"/>
      <c r="VEP307" s="2"/>
      <c r="VEQ307" s="2"/>
      <c r="VER307" s="2"/>
      <c r="VES307" s="2"/>
      <c r="VET307" s="2"/>
      <c r="VEU307" s="2"/>
      <c r="VEV307" s="2"/>
      <c r="VEW307" s="2"/>
      <c r="VEX307" s="2"/>
      <c r="VEY307" s="2"/>
      <c r="VEZ307" s="2"/>
      <c r="VFA307" s="2"/>
      <c r="VFB307" s="2"/>
      <c r="VFC307" s="2"/>
      <c r="VFD307" s="2"/>
      <c r="VFE307" s="2"/>
      <c r="VFF307" s="2"/>
      <c r="VFG307" s="2"/>
      <c r="VFH307" s="2"/>
      <c r="VFI307" s="2"/>
      <c r="VFJ307" s="2"/>
      <c r="VFK307" s="2"/>
      <c r="VFL307" s="2"/>
      <c r="VFM307" s="2"/>
      <c r="VFN307" s="2"/>
      <c r="VFO307" s="2"/>
      <c r="VFP307" s="2"/>
      <c r="VFQ307" s="2"/>
      <c r="VFR307" s="2"/>
      <c r="VFS307" s="2"/>
      <c r="VFT307" s="2"/>
      <c r="VFU307" s="2"/>
      <c r="VFV307" s="2"/>
      <c r="VFW307" s="2"/>
      <c r="VFX307" s="2"/>
      <c r="VFY307" s="2"/>
      <c r="VFZ307" s="2"/>
      <c r="VGA307" s="2"/>
      <c r="VGB307" s="2"/>
      <c r="VGC307" s="2"/>
      <c r="VGD307" s="2"/>
      <c r="VGE307" s="2"/>
      <c r="VGF307" s="2"/>
      <c r="VGG307" s="2"/>
      <c r="VGH307" s="2"/>
      <c r="VGI307" s="2"/>
      <c r="VGJ307" s="2"/>
      <c r="VGK307" s="2"/>
      <c r="VGL307" s="2"/>
      <c r="VGM307" s="2"/>
      <c r="VGN307" s="2"/>
      <c r="VGO307" s="2"/>
      <c r="VGP307" s="2"/>
      <c r="VGQ307" s="2"/>
      <c r="VGR307" s="2"/>
      <c r="VGS307" s="2"/>
      <c r="VGT307" s="2"/>
      <c r="VGU307" s="2"/>
      <c r="VGV307" s="2"/>
      <c r="VGW307" s="2"/>
      <c r="VGX307" s="2"/>
      <c r="VGY307" s="2"/>
      <c r="VGZ307" s="2"/>
      <c r="VHA307" s="2"/>
      <c r="VHB307" s="2"/>
      <c r="VHC307" s="2"/>
      <c r="VHD307" s="2"/>
      <c r="VHE307" s="2"/>
      <c r="VHF307" s="2"/>
      <c r="VHG307" s="2"/>
      <c r="VHH307" s="2"/>
      <c r="VHI307" s="2"/>
      <c r="VHJ307" s="2"/>
      <c r="VHK307" s="2"/>
      <c r="VHL307" s="2"/>
      <c r="VHM307" s="2"/>
      <c r="VHN307" s="2"/>
      <c r="VHO307" s="2"/>
      <c r="VHP307" s="2"/>
      <c r="VHQ307" s="2"/>
      <c r="VHR307" s="2"/>
      <c r="VHS307" s="2"/>
      <c r="VHT307" s="2"/>
      <c r="VHU307" s="2"/>
      <c r="VHV307" s="2"/>
      <c r="VHW307" s="2"/>
      <c r="VHX307" s="2"/>
      <c r="VHY307" s="2"/>
      <c r="VHZ307" s="2"/>
      <c r="VIA307" s="2"/>
      <c r="VIB307" s="2"/>
      <c r="VIC307" s="2"/>
      <c r="VID307" s="2"/>
      <c r="VIE307" s="2"/>
      <c r="VIF307" s="2"/>
      <c r="VIG307" s="2"/>
      <c r="VIH307" s="2"/>
      <c r="VII307" s="2"/>
      <c r="VIJ307" s="2"/>
      <c r="VIK307" s="2"/>
      <c r="VIL307" s="2"/>
      <c r="VIM307" s="2"/>
      <c r="VIN307" s="2"/>
      <c r="VIO307" s="2"/>
      <c r="VIP307" s="2"/>
      <c r="VIQ307" s="2"/>
      <c r="VIR307" s="2"/>
      <c r="VIS307" s="2"/>
      <c r="VIT307" s="2"/>
      <c r="VIU307" s="2"/>
      <c r="VIV307" s="2"/>
      <c r="VIW307" s="2"/>
      <c r="VIX307" s="2"/>
      <c r="VIY307" s="2"/>
      <c r="VIZ307" s="2"/>
      <c r="VJA307" s="2"/>
      <c r="VJB307" s="2"/>
      <c r="VJC307" s="2"/>
      <c r="VJD307" s="2"/>
      <c r="VJE307" s="2"/>
      <c r="VJF307" s="2"/>
      <c r="VJG307" s="2"/>
      <c r="VJH307" s="2"/>
      <c r="VJI307" s="2"/>
      <c r="VJJ307" s="2"/>
      <c r="VJK307" s="2"/>
      <c r="VJL307" s="2"/>
      <c r="VJM307" s="2"/>
      <c r="VJN307" s="2"/>
      <c r="VJO307" s="2"/>
      <c r="VJP307" s="2"/>
      <c r="VJQ307" s="2"/>
      <c r="VJR307" s="2"/>
      <c r="VJS307" s="2"/>
      <c r="VJT307" s="2"/>
      <c r="VJU307" s="2"/>
      <c r="VJV307" s="2"/>
      <c r="VJW307" s="2"/>
      <c r="VJX307" s="2"/>
      <c r="VJY307" s="2"/>
      <c r="VJZ307" s="2"/>
      <c r="VKA307" s="2"/>
      <c r="VKB307" s="2"/>
      <c r="VKC307" s="2"/>
      <c r="VKD307" s="2"/>
      <c r="VKE307" s="2"/>
      <c r="VKF307" s="2"/>
      <c r="VKG307" s="2"/>
      <c r="VKH307" s="2"/>
      <c r="VKI307" s="2"/>
      <c r="VKJ307" s="2"/>
      <c r="VKK307" s="2"/>
      <c r="VKL307" s="2"/>
      <c r="VKM307" s="2"/>
      <c r="VKN307" s="2"/>
      <c r="VKO307" s="2"/>
      <c r="VKP307" s="2"/>
      <c r="VKQ307" s="2"/>
      <c r="VKR307" s="2"/>
      <c r="VKS307" s="2"/>
      <c r="VKT307" s="2"/>
      <c r="VKU307" s="2"/>
      <c r="VKV307" s="2"/>
      <c r="VKW307" s="2"/>
      <c r="VKX307" s="2"/>
      <c r="VKY307" s="2"/>
      <c r="VKZ307" s="2"/>
      <c r="VLA307" s="2"/>
      <c r="VLB307" s="2"/>
      <c r="VLC307" s="2"/>
      <c r="VLD307" s="2"/>
      <c r="VLE307" s="2"/>
      <c r="VLF307" s="2"/>
      <c r="VLG307" s="2"/>
      <c r="VLH307" s="2"/>
      <c r="VLI307" s="2"/>
      <c r="VLJ307" s="2"/>
      <c r="VLK307" s="2"/>
      <c r="VLL307" s="2"/>
      <c r="VLM307" s="2"/>
      <c r="VLN307" s="2"/>
      <c r="VLO307" s="2"/>
      <c r="VLP307" s="2"/>
      <c r="VLQ307" s="2"/>
      <c r="VLR307" s="2"/>
      <c r="VLS307" s="2"/>
      <c r="VLT307" s="2"/>
      <c r="VLU307" s="2"/>
      <c r="VLV307" s="2"/>
      <c r="VLW307" s="2"/>
      <c r="VLX307" s="2"/>
      <c r="VLY307" s="2"/>
      <c r="VLZ307" s="2"/>
      <c r="VMA307" s="2"/>
      <c r="VMB307" s="2"/>
      <c r="VMC307" s="2"/>
      <c r="VMD307" s="2"/>
      <c r="VME307" s="2"/>
      <c r="VMF307" s="2"/>
      <c r="VMG307" s="2"/>
      <c r="VMH307" s="2"/>
      <c r="VMI307" s="2"/>
      <c r="VMJ307" s="2"/>
      <c r="VMK307" s="2"/>
      <c r="VML307" s="2"/>
      <c r="VMM307" s="2"/>
      <c r="VMN307" s="2"/>
      <c r="VMO307" s="2"/>
      <c r="VMP307" s="2"/>
      <c r="VMQ307" s="2"/>
      <c r="VMR307" s="2"/>
      <c r="VMS307" s="2"/>
      <c r="VMT307" s="2"/>
      <c r="VMU307" s="2"/>
      <c r="VMV307" s="2"/>
      <c r="VMW307" s="2"/>
      <c r="VMX307" s="2"/>
      <c r="VMY307" s="2"/>
      <c r="VMZ307" s="2"/>
      <c r="VNA307" s="2"/>
      <c r="VNB307" s="2"/>
      <c r="VNC307" s="2"/>
      <c r="VND307" s="2"/>
      <c r="VNE307" s="2"/>
      <c r="VNF307" s="2"/>
      <c r="VNG307" s="2"/>
      <c r="VNH307" s="2"/>
      <c r="VNI307" s="2"/>
      <c r="VNJ307" s="2"/>
      <c r="VNK307" s="2"/>
      <c r="VNL307" s="2"/>
      <c r="VNM307" s="2"/>
      <c r="VNN307" s="2"/>
      <c r="VNO307" s="2"/>
      <c r="VNP307" s="2"/>
      <c r="VNQ307" s="2"/>
      <c r="VNR307" s="2"/>
      <c r="VNS307" s="2"/>
      <c r="VNT307" s="2"/>
      <c r="VNU307" s="2"/>
      <c r="VNV307" s="2"/>
      <c r="VNW307" s="2"/>
      <c r="VNX307" s="2"/>
      <c r="VNY307" s="2"/>
      <c r="VNZ307" s="2"/>
      <c r="VOA307" s="2"/>
      <c r="VOB307" s="2"/>
      <c r="VOC307" s="2"/>
      <c r="VOD307" s="2"/>
      <c r="VOE307" s="2"/>
      <c r="VOF307" s="2"/>
      <c r="VOG307" s="2"/>
      <c r="VOH307" s="2"/>
      <c r="VOI307" s="2"/>
      <c r="VOJ307" s="2"/>
      <c r="VOK307" s="2"/>
      <c r="VOL307" s="2"/>
      <c r="VOM307" s="2"/>
      <c r="VON307" s="2"/>
      <c r="VOO307" s="2"/>
      <c r="VOP307" s="2"/>
      <c r="VOQ307" s="2"/>
      <c r="VOR307" s="2"/>
      <c r="VOS307" s="2"/>
      <c r="VOT307" s="2"/>
      <c r="VOU307" s="2"/>
      <c r="VOV307" s="2"/>
      <c r="VOW307" s="2"/>
      <c r="VOX307" s="2"/>
      <c r="VOY307" s="2"/>
      <c r="VOZ307" s="2"/>
      <c r="VPA307" s="2"/>
      <c r="VPB307" s="2"/>
      <c r="VPC307" s="2"/>
      <c r="VPD307" s="2"/>
      <c r="VPE307" s="2"/>
      <c r="VPF307" s="2"/>
      <c r="VPG307" s="2"/>
      <c r="VPH307" s="2"/>
      <c r="VPI307" s="2"/>
      <c r="VPJ307" s="2"/>
      <c r="VPK307" s="2"/>
      <c r="VPL307" s="2"/>
      <c r="VPM307" s="2"/>
      <c r="VPN307" s="2"/>
      <c r="VPO307" s="2"/>
      <c r="VPP307" s="2"/>
      <c r="VPQ307" s="2"/>
      <c r="VPR307" s="2"/>
      <c r="VPS307" s="2"/>
      <c r="VPT307" s="2"/>
      <c r="VPU307" s="2"/>
      <c r="VPV307" s="2"/>
      <c r="VPW307" s="2"/>
      <c r="VPX307" s="2"/>
      <c r="VPY307" s="2"/>
      <c r="VPZ307" s="2"/>
      <c r="VQA307" s="2"/>
      <c r="VQB307" s="2"/>
      <c r="VQC307" s="2"/>
      <c r="VQD307" s="2"/>
      <c r="VQE307" s="2"/>
      <c r="VQF307" s="2"/>
      <c r="VQG307" s="2"/>
      <c r="VQH307" s="2"/>
      <c r="VQI307" s="2"/>
      <c r="VQJ307" s="2"/>
      <c r="VQK307" s="2"/>
      <c r="VQL307" s="2"/>
      <c r="VQM307" s="2"/>
      <c r="VQN307" s="2"/>
      <c r="VQO307" s="2"/>
      <c r="VQP307" s="2"/>
      <c r="VQQ307" s="2"/>
      <c r="VQR307" s="2"/>
      <c r="VQS307" s="2"/>
      <c r="VQT307" s="2"/>
      <c r="VQU307" s="2"/>
      <c r="VQV307" s="2"/>
      <c r="VQW307" s="2"/>
      <c r="VQX307" s="2"/>
      <c r="VQY307" s="2"/>
      <c r="VQZ307" s="2"/>
      <c r="VRA307" s="2"/>
      <c r="VRB307" s="2"/>
      <c r="VRC307" s="2"/>
      <c r="VRD307" s="2"/>
      <c r="VRE307" s="2"/>
      <c r="VRF307" s="2"/>
      <c r="VRG307" s="2"/>
      <c r="VRH307" s="2"/>
      <c r="VRI307" s="2"/>
      <c r="VRJ307" s="2"/>
      <c r="VRK307" s="2"/>
      <c r="VRL307" s="2"/>
      <c r="VRM307" s="2"/>
      <c r="VRN307" s="2"/>
      <c r="VRO307" s="2"/>
      <c r="VRP307" s="2"/>
      <c r="VRQ307" s="2"/>
      <c r="VRR307" s="2"/>
      <c r="VRS307" s="2"/>
      <c r="VRT307" s="2"/>
      <c r="VRU307" s="2"/>
      <c r="VRV307" s="2"/>
      <c r="VRW307" s="2"/>
      <c r="VRX307" s="2"/>
      <c r="VRY307" s="2"/>
      <c r="VRZ307" s="2"/>
      <c r="VSA307" s="2"/>
      <c r="VSB307" s="2"/>
      <c r="VSC307" s="2"/>
      <c r="VSD307" s="2"/>
      <c r="VSE307" s="2"/>
      <c r="VSF307" s="2"/>
      <c r="VSG307" s="2"/>
      <c r="VSH307" s="2"/>
      <c r="VSI307" s="2"/>
      <c r="VSJ307" s="2"/>
      <c r="VSK307" s="2"/>
      <c r="VSL307" s="2"/>
      <c r="VSM307" s="2"/>
      <c r="VSN307" s="2"/>
      <c r="VSO307" s="2"/>
      <c r="VSP307" s="2"/>
      <c r="VSQ307" s="2"/>
      <c r="VSR307" s="2"/>
      <c r="VSS307" s="2"/>
      <c r="VST307" s="2"/>
      <c r="VSU307" s="2"/>
      <c r="VSV307" s="2"/>
      <c r="VSW307" s="2"/>
      <c r="VSX307" s="2"/>
      <c r="VSY307" s="2"/>
      <c r="VSZ307" s="2"/>
      <c r="VTA307" s="2"/>
      <c r="VTB307" s="2"/>
      <c r="VTC307" s="2"/>
      <c r="VTD307" s="2"/>
      <c r="VTE307" s="2"/>
      <c r="VTF307" s="2"/>
      <c r="VTG307" s="2"/>
      <c r="VTH307" s="2"/>
      <c r="VTI307" s="2"/>
      <c r="VTJ307" s="2"/>
      <c r="VTK307" s="2"/>
      <c r="VTL307" s="2"/>
      <c r="VTM307" s="2"/>
      <c r="VTN307" s="2"/>
      <c r="VTO307" s="2"/>
      <c r="VTP307" s="2"/>
      <c r="VTQ307" s="2"/>
      <c r="VTR307" s="2"/>
      <c r="VTS307" s="2"/>
      <c r="VTT307" s="2"/>
      <c r="VTU307" s="2"/>
      <c r="VTV307" s="2"/>
      <c r="VTW307" s="2"/>
      <c r="VTX307" s="2"/>
      <c r="VTY307" s="2"/>
      <c r="VTZ307" s="2"/>
      <c r="VUA307" s="2"/>
      <c r="VUB307" s="2"/>
      <c r="VUC307" s="2"/>
      <c r="VUD307" s="2"/>
      <c r="VUE307" s="2"/>
      <c r="VUF307" s="2"/>
      <c r="VUG307" s="2"/>
      <c r="VUH307" s="2"/>
      <c r="VUI307" s="2"/>
      <c r="VUJ307" s="2"/>
      <c r="VUK307" s="2"/>
      <c r="VUL307" s="2"/>
      <c r="VUM307" s="2"/>
      <c r="VUN307" s="2"/>
      <c r="VUO307" s="2"/>
      <c r="VUP307" s="2"/>
      <c r="VUQ307" s="2"/>
      <c r="VUR307" s="2"/>
      <c r="VUS307" s="2"/>
      <c r="VUT307" s="2"/>
      <c r="VUU307" s="2"/>
      <c r="VUV307" s="2"/>
      <c r="VUW307" s="2"/>
      <c r="VUX307" s="2"/>
      <c r="VUY307" s="2"/>
      <c r="VUZ307" s="2"/>
      <c r="VVA307" s="2"/>
      <c r="VVB307" s="2"/>
      <c r="VVC307" s="2"/>
      <c r="VVD307" s="2"/>
      <c r="VVE307" s="2"/>
      <c r="VVF307" s="2"/>
      <c r="VVG307" s="2"/>
      <c r="VVH307" s="2"/>
      <c r="VVI307" s="2"/>
      <c r="VVJ307" s="2"/>
      <c r="VVK307" s="2"/>
      <c r="VVL307" s="2"/>
      <c r="VVM307" s="2"/>
      <c r="VVN307" s="2"/>
      <c r="VVO307" s="2"/>
      <c r="VVP307" s="2"/>
      <c r="VVQ307" s="2"/>
      <c r="VVR307" s="2"/>
      <c r="VVS307" s="2"/>
      <c r="VVT307" s="2"/>
      <c r="VVU307" s="2"/>
      <c r="VVV307" s="2"/>
      <c r="VVW307" s="2"/>
      <c r="VVX307" s="2"/>
      <c r="VVY307" s="2"/>
      <c r="VVZ307" s="2"/>
      <c r="VWA307" s="2"/>
      <c r="VWB307" s="2"/>
      <c r="VWC307" s="2"/>
      <c r="VWD307" s="2"/>
      <c r="VWE307" s="2"/>
      <c r="VWF307" s="2"/>
      <c r="VWG307" s="2"/>
      <c r="VWH307" s="2"/>
      <c r="VWI307" s="2"/>
      <c r="VWJ307" s="2"/>
      <c r="VWK307" s="2"/>
      <c r="VWL307" s="2"/>
      <c r="VWM307" s="2"/>
      <c r="VWN307" s="2"/>
      <c r="VWO307" s="2"/>
      <c r="VWP307" s="2"/>
      <c r="VWQ307" s="2"/>
      <c r="VWR307" s="2"/>
      <c r="VWS307" s="2"/>
      <c r="VWT307" s="2"/>
      <c r="VWU307" s="2"/>
      <c r="VWV307" s="2"/>
      <c r="VWW307" s="2"/>
      <c r="VWX307" s="2"/>
      <c r="VWY307" s="2"/>
      <c r="VWZ307" s="2"/>
      <c r="VXA307" s="2"/>
      <c r="VXB307" s="2"/>
      <c r="VXC307" s="2"/>
      <c r="VXD307" s="2"/>
      <c r="VXE307" s="2"/>
      <c r="VXF307" s="2"/>
      <c r="VXG307" s="2"/>
      <c r="VXH307" s="2"/>
      <c r="VXI307" s="2"/>
      <c r="VXJ307" s="2"/>
      <c r="VXK307" s="2"/>
      <c r="VXL307" s="2"/>
      <c r="VXM307" s="2"/>
      <c r="VXN307" s="2"/>
      <c r="VXO307" s="2"/>
      <c r="VXP307" s="2"/>
      <c r="VXQ307" s="2"/>
      <c r="VXR307" s="2"/>
      <c r="VXS307" s="2"/>
      <c r="VXT307" s="2"/>
      <c r="VXU307" s="2"/>
      <c r="VXV307" s="2"/>
      <c r="VXW307" s="2"/>
      <c r="VXX307" s="2"/>
      <c r="VXY307" s="2"/>
      <c r="VXZ307" s="2"/>
      <c r="VYA307" s="2"/>
      <c r="VYB307" s="2"/>
      <c r="VYC307" s="2"/>
      <c r="VYD307" s="2"/>
      <c r="VYE307" s="2"/>
      <c r="VYF307" s="2"/>
      <c r="VYG307" s="2"/>
      <c r="VYH307" s="2"/>
      <c r="VYI307" s="2"/>
      <c r="VYJ307" s="2"/>
      <c r="VYK307" s="2"/>
      <c r="VYL307" s="2"/>
      <c r="VYM307" s="2"/>
      <c r="VYN307" s="2"/>
      <c r="VYO307" s="2"/>
      <c r="VYP307" s="2"/>
      <c r="VYQ307" s="2"/>
      <c r="VYR307" s="2"/>
      <c r="VYS307" s="2"/>
      <c r="VYT307" s="2"/>
      <c r="VYU307" s="2"/>
      <c r="VYV307" s="2"/>
      <c r="VYW307" s="2"/>
      <c r="VYX307" s="2"/>
      <c r="VYY307" s="2"/>
      <c r="VYZ307" s="2"/>
      <c r="VZA307" s="2"/>
      <c r="VZB307" s="2"/>
      <c r="VZC307" s="2"/>
      <c r="VZD307" s="2"/>
      <c r="VZE307" s="2"/>
      <c r="VZF307" s="2"/>
      <c r="VZG307" s="2"/>
      <c r="VZH307" s="2"/>
      <c r="VZI307" s="2"/>
      <c r="VZJ307" s="2"/>
      <c r="VZK307" s="2"/>
      <c r="VZL307" s="2"/>
      <c r="VZM307" s="2"/>
      <c r="VZN307" s="2"/>
      <c r="VZO307" s="2"/>
      <c r="VZP307" s="2"/>
      <c r="VZQ307" s="2"/>
      <c r="VZR307" s="2"/>
      <c r="VZS307" s="2"/>
      <c r="VZT307" s="2"/>
      <c r="VZU307" s="2"/>
      <c r="VZV307" s="2"/>
      <c r="VZW307" s="2"/>
      <c r="VZX307" s="2"/>
      <c r="VZY307" s="2"/>
      <c r="VZZ307" s="2"/>
      <c r="WAA307" s="2"/>
      <c r="WAB307" s="2"/>
      <c r="WAC307" s="2"/>
      <c r="WAD307" s="2"/>
      <c r="WAE307" s="2"/>
      <c r="WAF307" s="2"/>
      <c r="WAG307" s="2"/>
      <c r="WAH307" s="2"/>
      <c r="WAI307" s="2"/>
      <c r="WAJ307" s="2"/>
      <c r="WAK307" s="2"/>
      <c r="WAL307" s="2"/>
      <c r="WAM307" s="2"/>
      <c r="WAN307" s="2"/>
      <c r="WAO307" s="2"/>
      <c r="WAP307" s="2"/>
      <c r="WAQ307" s="2"/>
      <c r="WAR307" s="2"/>
      <c r="WAS307" s="2"/>
      <c r="WAT307" s="2"/>
      <c r="WAU307" s="2"/>
      <c r="WAV307" s="2"/>
      <c r="WAW307" s="2"/>
      <c r="WAX307" s="2"/>
      <c r="WAY307" s="2"/>
      <c r="WAZ307" s="2"/>
      <c r="WBA307" s="2"/>
      <c r="WBB307" s="2"/>
      <c r="WBC307" s="2"/>
      <c r="WBD307" s="2"/>
      <c r="WBE307" s="2"/>
      <c r="WBF307" s="2"/>
      <c r="WBG307" s="2"/>
      <c r="WBH307" s="2"/>
      <c r="WBI307" s="2"/>
      <c r="WBJ307" s="2"/>
      <c r="WBK307" s="2"/>
      <c r="WBL307" s="2"/>
      <c r="WBM307" s="2"/>
      <c r="WBN307" s="2"/>
      <c r="WBO307" s="2"/>
      <c r="WBP307" s="2"/>
      <c r="WBQ307" s="2"/>
      <c r="WBR307" s="2"/>
      <c r="WBS307" s="2"/>
      <c r="WBT307" s="2"/>
      <c r="WBU307" s="2"/>
      <c r="WBV307" s="2"/>
      <c r="WBW307" s="2"/>
      <c r="WBX307" s="2"/>
      <c r="WBY307" s="2"/>
      <c r="WBZ307" s="2"/>
      <c r="WCA307" s="2"/>
      <c r="WCB307" s="2"/>
      <c r="WCC307" s="2"/>
      <c r="WCD307" s="2"/>
      <c r="WCE307" s="2"/>
      <c r="WCF307" s="2"/>
      <c r="WCG307" s="2"/>
      <c r="WCH307" s="2"/>
      <c r="WCI307" s="2"/>
      <c r="WCJ307" s="2"/>
      <c r="WCK307" s="2"/>
      <c r="WCL307" s="2"/>
      <c r="WCM307" s="2"/>
      <c r="WCN307" s="2"/>
      <c r="WCO307" s="2"/>
      <c r="WCP307" s="2"/>
      <c r="WCQ307" s="2"/>
      <c r="WCR307" s="2"/>
      <c r="WCS307" s="2"/>
      <c r="WCT307" s="2"/>
      <c r="WCU307" s="2"/>
      <c r="WCV307" s="2"/>
      <c r="WCW307" s="2"/>
      <c r="WCX307" s="2"/>
      <c r="WCY307" s="2"/>
      <c r="WCZ307" s="2"/>
      <c r="WDA307" s="2"/>
      <c r="WDB307" s="2"/>
      <c r="WDC307" s="2"/>
      <c r="WDD307" s="2"/>
      <c r="WDE307" s="2"/>
      <c r="WDF307" s="2"/>
      <c r="WDG307" s="2"/>
      <c r="WDH307" s="2"/>
      <c r="WDI307" s="2"/>
      <c r="WDJ307" s="2"/>
      <c r="WDK307" s="2"/>
      <c r="WDL307" s="2"/>
      <c r="WDM307" s="2"/>
      <c r="WDN307" s="2"/>
      <c r="WDO307" s="2"/>
      <c r="WDP307" s="2"/>
      <c r="WDQ307" s="2"/>
      <c r="WDR307" s="2"/>
      <c r="WDS307" s="2"/>
      <c r="WDT307" s="2"/>
      <c r="WDU307" s="2"/>
      <c r="WDV307" s="2"/>
      <c r="WDW307" s="2"/>
      <c r="WDX307" s="2"/>
      <c r="WDY307" s="2"/>
      <c r="WDZ307" s="2"/>
      <c r="WEA307" s="2"/>
      <c r="WEB307" s="2"/>
      <c r="WEC307" s="2"/>
      <c r="WED307" s="2"/>
      <c r="WEE307" s="2"/>
      <c r="WEF307" s="2"/>
      <c r="WEG307" s="2"/>
      <c r="WEH307" s="2"/>
      <c r="WEI307" s="2"/>
      <c r="WEJ307" s="2"/>
      <c r="WEK307" s="2"/>
      <c r="WEL307" s="2"/>
      <c r="WEM307" s="2"/>
      <c r="WEN307" s="2"/>
      <c r="WEO307" s="2"/>
      <c r="WEP307" s="2"/>
      <c r="WEQ307" s="2"/>
      <c r="WER307" s="2"/>
      <c r="WES307" s="2"/>
      <c r="WET307" s="2"/>
      <c r="WEU307" s="2"/>
      <c r="WEV307" s="2"/>
      <c r="WEW307" s="2"/>
      <c r="WEX307" s="2"/>
      <c r="WEY307" s="2"/>
      <c r="WEZ307" s="2"/>
      <c r="WFA307" s="2"/>
      <c r="WFB307" s="2"/>
      <c r="WFC307" s="2"/>
      <c r="WFD307" s="2"/>
      <c r="WFE307" s="2"/>
      <c r="WFF307" s="2"/>
      <c r="WFG307" s="2"/>
      <c r="WFH307" s="2"/>
      <c r="WFI307" s="2"/>
      <c r="WFJ307" s="2"/>
      <c r="WFK307" s="2"/>
      <c r="WFL307" s="2"/>
      <c r="WFM307" s="2"/>
      <c r="WFN307" s="2"/>
      <c r="WFO307" s="2"/>
      <c r="WFP307" s="2"/>
      <c r="WFQ307" s="2"/>
      <c r="WFR307" s="2"/>
      <c r="WFS307" s="2"/>
      <c r="WFT307" s="2"/>
      <c r="WFU307" s="2"/>
      <c r="WFV307" s="2"/>
      <c r="WFW307" s="2"/>
      <c r="WFX307" s="2"/>
      <c r="WFY307" s="2"/>
      <c r="WFZ307" s="2"/>
      <c r="WGA307" s="2"/>
      <c r="WGB307" s="2"/>
      <c r="WGC307" s="2"/>
      <c r="WGD307" s="2"/>
      <c r="WGE307" s="2"/>
      <c r="WGF307" s="2"/>
      <c r="WGG307" s="2"/>
      <c r="WGH307" s="2"/>
      <c r="WGI307" s="2"/>
      <c r="WGJ307" s="2"/>
      <c r="WGK307" s="2"/>
      <c r="WGL307" s="2"/>
      <c r="WGM307" s="2"/>
      <c r="WGN307" s="2"/>
      <c r="WGO307" s="2"/>
      <c r="WGP307" s="2"/>
      <c r="WGQ307" s="2"/>
      <c r="WGR307" s="2"/>
      <c r="WGS307" s="2"/>
      <c r="WGT307" s="2"/>
      <c r="WGU307" s="2"/>
      <c r="WGV307" s="2"/>
      <c r="WGW307" s="2"/>
      <c r="WGX307" s="2"/>
      <c r="WGY307" s="2"/>
      <c r="WGZ307" s="2"/>
      <c r="WHA307" s="2"/>
      <c r="WHB307" s="2"/>
      <c r="WHC307" s="2"/>
      <c r="WHD307" s="2"/>
      <c r="WHE307" s="2"/>
      <c r="WHF307" s="2"/>
      <c r="WHG307" s="2"/>
      <c r="WHH307" s="2"/>
      <c r="WHI307" s="2"/>
      <c r="WHJ307" s="2"/>
      <c r="WHK307" s="2"/>
      <c r="WHL307" s="2"/>
      <c r="WHM307" s="2"/>
      <c r="WHN307" s="2"/>
      <c r="WHO307" s="2"/>
      <c r="WHP307" s="2"/>
      <c r="WHQ307" s="2"/>
      <c r="WHR307" s="2"/>
      <c r="WHS307" s="2"/>
      <c r="WHT307" s="2"/>
      <c r="WHU307" s="2"/>
      <c r="WHV307" s="2"/>
      <c r="WHW307" s="2"/>
      <c r="WHX307" s="2"/>
      <c r="WHY307" s="2"/>
      <c r="WHZ307" s="2"/>
      <c r="WIA307" s="2"/>
      <c r="WIB307" s="2"/>
      <c r="WIC307" s="2"/>
      <c r="WID307" s="2"/>
      <c r="WIE307" s="2"/>
      <c r="WIF307" s="2"/>
      <c r="WIG307" s="2"/>
      <c r="WIH307" s="2"/>
      <c r="WII307" s="2"/>
      <c r="WIJ307" s="2"/>
      <c r="WIK307" s="2"/>
      <c r="WIL307" s="2"/>
      <c r="WIM307" s="2"/>
      <c r="WIN307" s="2"/>
      <c r="WIO307" s="2"/>
      <c r="WIP307" s="2"/>
      <c r="WIQ307" s="2"/>
      <c r="WIR307" s="2"/>
      <c r="WIS307" s="2"/>
      <c r="WIT307" s="2"/>
      <c r="WIU307" s="2"/>
      <c r="WIV307" s="2"/>
      <c r="WIW307" s="2"/>
      <c r="WIX307" s="2"/>
      <c r="WIY307" s="2"/>
      <c r="WIZ307" s="2"/>
      <c r="WJA307" s="2"/>
      <c r="WJB307" s="2"/>
      <c r="WJC307" s="2"/>
      <c r="WJD307" s="2"/>
      <c r="WJE307" s="2"/>
      <c r="WJF307" s="2"/>
      <c r="WJG307" s="2"/>
      <c r="WJH307" s="2"/>
      <c r="WJI307" s="2"/>
      <c r="WJJ307" s="2"/>
      <c r="WJK307" s="2"/>
      <c r="WJL307" s="2"/>
      <c r="WJM307" s="2"/>
      <c r="WJN307" s="2"/>
      <c r="WJO307" s="2"/>
      <c r="WJP307" s="2"/>
      <c r="WJQ307" s="2"/>
      <c r="WJR307" s="2"/>
      <c r="WJS307" s="2"/>
      <c r="WJT307" s="2"/>
      <c r="WJU307" s="2"/>
      <c r="WJV307" s="2"/>
      <c r="WJW307" s="2"/>
      <c r="WJX307" s="2"/>
      <c r="WJY307" s="2"/>
      <c r="WJZ307" s="2"/>
      <c r="WKA307" s="2"/>
      <c r="WKB307" s="2"/>
      <c r="WKC307" s="2"/>
      <c r="WKD307" s="2"/>
      <c r="WKE307" s="2"/>
      <c r="WKF307" s="2"/>
      <c r="WKG307" s="2"/>
      <c r="WKH307" s="2"/>
      <c r="WKI307" s="2"/>
      <c r="WKJ307" s="2"/>
      <c r="WKK307" s="2"/>
      <c r="WKL307" s="2"/>
      <c r="WKM307" s="2"/>
      <c r="WKN307" s="2"/>
      <c r="WKO307" s="2"/>
      <c r="WKP307" s="2"/>
      <c r="WKQ307" s="2"/>
      <c r="WKR307" s="2"/>
      <c r="WKS307" s="2"/>
      <c r="WKT307" s="2"/>
      <c r="WKU307" s="2"/>
      <c r="WKV307" s="2"/>
      <c r="WKW307" s="2"/>
      <c r="WKX307" s="2"/>
      <c r="WKY307" s="2"/>
      <c r="WKZ307" s="2"/>
      <c r="WLA307" s="2"/>
      <c r="WLB307" s="2"/>
      <c r="WLC307" s="2"/>
      <c r="WLD307" s="2"/>
      <c r="WLE307" s="2"/>
      <c r="WLF307" s="2"/>
      <c r="WLG307" s="2"/>
      <c r="WLH307" s="2"/>
      <c r="WLI307" s="2"/>
      <c r="WLJ307" s="2"/>
      <c r="WLK307" s="2"/>
      <c r="WLL307" s="2"/>
      <c r="WLM307" s="2"/>
      <c r="WLN307" s="2"/>
      <c r="WLO307" s="2"/>
      <c r="WLP307" s="2"/>
      <c r="WLQ307" s="2"/>
      <c r="WLR307" s="2"/>
      <c r="WLS307" s="2"/>
      <c r="WLT307" s="2"/>
      <c r="WLU307" s="2"/>
      <c r="WLV307" s="2"/>
      <c r="WLW307" s="2"/>
      <c r="WLX307" s="2"/>
      <c r="WLY307" s="2"/>
      <c r="WLZ307" s="2"/>
      <c r="WMA307" s="2"/>
      <c r="WMB307" s="2"/>
      <c r="WMC307" s="2"/>
      <c r="WMD307" s="2"/>
      <c r="WME307" s="2"/>
      <c r="WMF307" s="2"/>
      <c r="WMG307" s="2"/>
      <c r="WMH307" s="2"/>
      <c r="WMI307" s="2"/>
      <c r="WMJ307" s="2"/>
      <c r="WMK307" s="2"/>
      <c r="WML307" s="2"/>
      <c r="WMM307" s="2"/>
      <c r="WMN307" s="2"/>
      <c r="WMO307" s="2"/>
      <c r="WMP307" s="2"/>
      <c r="WMQ307" s="2"/>
      <c r="WMR307" s="2"/>
      <c r="WMS307" s="2"/>
      <c r="WMT307" s="2"/>
      <c r="WMU307" s="2"/>
      <c r="WMV307" s="2"/>
      <c r="WMW307" s="2"/>
      <c r="WMX307" s="2"/>
      <c r="WMY307" s="2"/>
      <c r="WMZ307" s="2"/>
      <c r="WNA307" s="2"/>
      <c r="WNB307" s="2"/>
      <c r="WNC307" s="2"/>
      <c r="WND307" s="2"/>
      <c r="WNE307" s="2"/>
      <c r="WNF307" s="2"/>
      <c r="WNG307" s="2"/>
      <c r="WNH307" s="2"/>
      <c r="WNI307" s="2"/>
      <c r="WNJ307" s="2"/>
      <c r="WNK307" s="2"/>
      <c r="WNL307" s="2"/>
      <c r="WNM307" s="2"/>
      <c r="WNN307" s="2"/>
      <c r="WNO307" s="2"/>
      <c r="WNP307" s="2"/>
      <c r="WNQ307" s="2"/>
      <c r="WNR307" s="2"/>
      <c r="WNS307" s="2"/>
      <c r="WNT307" s="2"/>
      <c r="WNU307" s="2"/>
      <c r="WNV307" s="2"/>
      <c r="WNW307" s="2"/>
      <c r="WNX307" s="2"/>
      <c r="WNY307" s="2"/>
      <c r="WNZ307" s="2"/>
      <c r="WOA307" s="2"/>
      <c r="WOB307" s="2"/>
      <c r="WOC307" s="2"/>
      <c r="WOD307" s="2"/>
      <c r="WOE307" s="2"/>
      <c r="WOF307" s="2"/>
      <c r="WOG307" s="2"/>
      <c r="WOH307" s="2"/>
      <c r="WOI307" s="2"/>
      <c r="WOJ307" s="2"/>
      <c r="WOK307" s="2"/>
      <c r="WOL307" s="2"/>
      <c r="WOM307" s="2"/>
      <c r="WON307" s="2"/>
      <c r="WOO307" s="2"/>
      <c r="WOP307" s="2"/>
      <c r="WOQ307" s="2"/>
      <c r="WOR307" s="2"/>
      <c r="WOS307" s="2"/>
      <c r="WOT307" s="2"/>
      <c r="WOU307" s="2"/>
      <c r="WOV307" s="2"/>
      <c r="WOW307" s="2"/>
      <c r="WOX307" s="2"/>
      <c r="WOY307" s="2"/>
      <c r="WOZ307" s="2"/>
      <c r="WPA307" s="2"/>
      <c r="WPB307" s="2"/>
      <c r="WPC307" s="2"/>
      <c r="WPD307" s="2"/>
      <c r="WPE307" s="2"/>
      <c r="WPF307" s="2"/>
      <c r="WPG307" s="2"/>
      <c r="WPH307" s="2"/>
      <c r="WPI307" s="2"/>
      <c r="WPJ307" s="2"/>
      <c r="WPK307" s="2"/>
      <c r="WPL307" s="2"/>
      <c r="WPM307" s="2"/>
      <c r="WPN307" s="2"/>
      <c r="WPO307" s="2"/>
      <c r="WPP307" s="2"/>
      <c r="WPQ307" s="2"/>
      <c r="WPR307" s="2"/>
      <c r="WPS307" s="2"/>
      <c r="WPT307" s="2"/>
      <c r="WPU307" s="2"/>
      <c r="WPV307" s="2"/>
      <c r="WPW307" s="2"/>
      <c r="WPX307" s="2"/>
      <c r="WPY307" s="2"/>
      <c r="WPZ307" s="2"/>
      <c r="WQA307" s="2"/>
      <c r="WQB307" s="2"/>
      <c r="WQC307" s="2"/>
      <c r="WQD307" s="2"/>
      <c r="WQE307" s="2"/>
      <c r="WQF307" s="2"/>
      <c r="WQG307" s="2"/>
      <c r="WQH307" s="2"/>
      <c r="WQI307" s="2"/>
      <c r="WQJ307" s="2"/>
      <c r="WQK307" s="2"/>
      <c r="WQL307" s="2"/>
      <c r="WQM307" s="2"/>
      <c r="WQN307" s="2"/>
      <c r="WQO307" s="2"/>
      <c r="WQP307" s="2"/>
      <c r="WQQ307" s="2"/>
      <c r="WQR307" s="2"/>
      <c r="WQS307" s="2"/>
      <c r="WQT307" s="2"/>
      <c r="WQU307" s="2"/>
      <c r="WQV307" s="2"/>
      <c r="WQW307" s="2"/>
      <c r="WQX307" s="2"/>
      <c r="WQY307" s="2"/>
      <c r="WQZ307" s="2"/>
      <c r="WRA307" s="2"/>
      <c r="WRB307" s="2"/>
      <c r="WRC307" s="2"/>
      <c r="WRD307" s="2"/>
      <c r="WRE307" s="2"/>
      <c r="WRF307" s="2"/>
      <c r="WRG307" s="2"/>
      <c r="WRH307" s="2"/>
      <c r="WRI307" s="2"/>
      <c r="WRJ307" s="2"/>
      <c r="WRK307" s="2"/>
      <c r="WRL307" s="2"/>
      <c r="WRM307" s="2"/>
      <c r="WRN307" s="2"/>
      <c r="WRO307" s="2"/>
      <c r="WRP307" s="2"/>
      <c r="WRQ307" s="2"/>
      <c r="WRR307" s="2"/>
      <c r="WRS307" s="2"/>
      <c r="WRT307" s="2"/>
      <c r="WRU307" s="2"/>
      <c r="WRV307" s="2"/>
      <c r="WRW307" s="2"/>
      <c r="WRX307" s="2"/>
      <c r="WRY307" s="2"/>
      <c r="WRZ307" s="2"/>
      <c r="WSA307" s="2"/>
      <c r="WSB307" s="2"/>
      <c r="WSC307" s="2"/>
      <c r="WSD307" s="2"/>
      <c r="WSE307" s="2"/>
      <c r="WSF307" s="2"/>
      <c r="WSG307" s="2"/>
      <c r="WSH307" s="2"/>
      <c r="WSI307" s="2"/>
      <c r="WSJ307" s="2"/>
      <c r="WSK307" s="2"/>
      <c r="WSL307" s="2"/>
      <c r="WSM307" s="2"/>
      <c r="WSN307" s="2"/>
      <c r="WSO307" s="2"/>
      <c r="WSP307" s="2"/>
      <c r="WSQ307" s="2"/>
      <c r="WSR307" s="2"/>
      <c r="WSS307" s="2"/>
      <c r="WST307" s="2"/>
      <c r="WSU307" s="2"/>
      <c r="WSV307" s="2"/>
      <c r="WSW307" s="2"/>
      <c r="WSX307" s="2"/>
      <c r="WSY307" s="2"/>
      <c r="WSZ307" s="2"/>
      <c r="WTA307" s="2"/>
      <c r="WTB307" s="2"/>
      <c r="WTC307" s="2"/>
      <c r="WTD307" s="2"/>
      <c r="WTE307" s="2"/>
      <c r="WTF307" s="2"/>
      <c r="WTG307" s="2"/>
      <c r="WTH307" s="2"/>
      <c r="WTI307" s="2"/>
      <c r="WTJ307" s="2"/>
      <c r="WTK307" s="2"/>
      <c r="WTL307" s="2"/>
      <c r="WTM307" s="2"/>
      <c r="WTN307" s="2"/>
      <c r="WTO307" s="2"/>
      <c r="WTP307" s="2"/>
      <c r="WTQ307" s="2"/>
      <c r="WTR307" s="2"/>
      <c r="WTS307" s="2"/>
      <c r="WTT307" s="2"/>
      <c r="WTU307" s="2"/>
      <c r="WTV307" s="2"/>
      <c r="WTW307" s="2"/>
      <c r="WTX307" s="2"/>
      <c r="WTY307" s="2"/>
      <c r="WTZ307" s="2"/>
      <c r="WUA307" s="2"/>
      <c r="WUB307" s="2"/>
      <c r="WUC307" s="2"/>
      <c r="WUD307" s="2"/>
      <c r="WUE307" s="2"/>
      <c r="WUF307" s="2"/>
      <c r="WUG307" s="2"/>
      <c r="WUH307" s="2"/>
      <c r="WUI307" s="2"/>
      <c r="WUJ307" s="2"/>
      <c r="WUK307" s="2"/>
      <c r="WUL307" s="2"/>
      <c r="WUM307" s="2"/>
      <c r="WUN307" s="2"/>
      <c r="WUO307" s="2"/>
      <c r="WUP307" s="2"/>
      <c r="WUQ307" s="2"/>
      <c r="WUR307" s="2"/>
      <c r="WUS307" s="2"/>
      <c r="WUT307" s="2"/>
      <c r="WUU307" s="2"/>
      <c r="WUV307" s="2"/>
      <c r="WUW307" s="2"/>
      <c r="WUX307" s="2"/>
      <c r="WUY307" s="2"/>
      <c r="WUZ307" s="2"/>
      <c r="WVA307" s="2"/>
      <c r="WVB307" s="2"/>
      <c r="WVC307" s="2"/>
      <c r="WVD307" s="2"/>
      <c r="WVE307" s="2"/>
      <c r="WVF307" s="2"/>
      <c r="WVG307" s="2"/>
      <c r="WVH307" s="2"/>
      <c r="WVI307" s="2"/>
      <c r="WVJ307" s="2"/>
      <c r="WVK307" s="2"/>
      <c r="WVL307" s="2"/>
      <c r="WVM307" s="2"/>
      <c r="WVN307" s="2"/>
      <c r="WVO307" s="2"/>
      <c r="WVP307" s="2"/>
      <c r="WVQ307" s="2"/>
      <c r="WVR307" s="2"/>
      <c r="WVS307" s="2"/>
      <c r="WVT307" s="2"/>
      <c r="WVU307" s="2"/>
      <c r="WVV307" s="2"/>
      <c r="WVW307" s="2"/>
      <c r="WVX307" s="2"/>
      <c r="WVY307" s="2"/>
      <c r="WVZ307" s="2"/>
      <c r="WWA307" s="2"/>
      <c r="WWB307" s="2"/>
      <c r="WWC307" s="2"/>
      <c r="WWD307" s="2"/>
      <c r="WWE307" s="2"/>
      <c r="WWF307" s="2"/>
      <c r="WWG307" s="2"/>
      <c r="WWH307" s="2"/>
      <c r="WWI307" s="2"/>
      <c r="WWJ307" s="2"/>
      <c r="WWK307" s="2"/>
      <c r="WWL307" s="2"/>
      <c r="WWM307" s="2"/>
      <c r="WWN307" s="2"/>
      <c r="WWO307" s="2"/>
      <c r="WWP307" s="2"/>
      <c r="WWQ307" s="2"/>
      <c r="WWR307" s="2"/>
      <c r="WWS307" s="2"/>
      <c r="WWT307" s="2"/>
      <c r="WWU307" s="2"/>
      <c r="WWV307" s="2"/>
      <c r="WWW307" s="2"/>
      <c r="WWX307" s="2"/>
      <c r="WWY307" s="2"/>
      <c r="WWZ307" s="2"/>
      <c r="WXA307" s="2"/>
      <c r="WXB307" s="2"/>
      <c r="WXC307" s="2"/>
      <c r="WXD307" s="2"/>
      <c r="WXE307" s="2"/>
      <c r="WXF307" s="2"/>
      <c r="WXG307" s="2"/>
      <c r="WXH307" s="2"/>
      <c r="WXI307" s="2"/>
      <c r="WXJ307" s="2"/>
      <c r="WXK307" s="2"/>
      <c r="WXL307" s="2"/>
      <c r="WXM307" s="2"/>
      <c r="WXN307" s="2"/>
      <c r="WXO307" s="2"/>
      <c r="WXP307" s="2"/>
      <c r="WXQ307" s="2"/>
      <c r="WXR307" s="2"/>
      <c r="WXS307" s="2"/>
      <c r="WXT307" s="2"/>
      <c r="WXU307" s="2"/>
      <c r="WXV307" s="2"/>
      <c r="WXW307" s="2"/>
      <c r="WXX307" s="2"/>
      <c r="WXY307" s="2"/>
      <c r="WXZ307" s="2"/>
      <c r="WYA307" s="2"/>
      <c r="WYB307" s="2"/>
      <c r="WYC307" s="2"/>
      <c r="WYD307" s="2"/>
      <c r="WYE307" s="2"/>
      <c r="WYF307" s="2"/>
      <c r="WYG307" s="2"/>
      <c r="WYH307" s="2"/>
      <c r="WYI307" s="2"/>
      <c r="WYJ307" s="2"/>
      <c r="WYK307" s="2"/>
      <c r="WYL307" s="2"/>
      <c r="WYM307" s="2"/>
      <c r="WYN307" s="2"/>
      <c r="WYO307" s="2"/>
      <c r="WYP307" s="2"/>
      <c r="WYQ307" s="2"/>
      <c r="WYR307" s="2"/>
      <c r="WYS307" s="2"/>
      <c r="WYT307" s="2"/>
      <c r="WYU307" s="2"/>
      <c r="WYV307" s="2"/>
      <c r="WYW307" s="2"/>
      <c r="WYX307" s="2"/>
      <c r="WYY307" s="2"/>
      <c r="WYZ307" s="2"/>
      <c r="WZA307" s="2"/>
      <c r="WZB307" s="2"/>
      <c r="WZC307" s="2"/>
      <c r="WZD307" s="2"/>
      <c r="WZE307" s="2"/>
      <c r="WZF307" s="2"/>
      <c r="WZG307" s="2"/>
      <c r="WZH307" s="2"/>
      <c r="WZI307" s="2"/>
      <c r="WZJ307" s="2"/>
      <c r="WZK307" s="2"/>
      <c r="WZL307" s="2"/>
      <c r="WZM307" s="2"/>
      <c r="WZN307" s="2"/>
      <c r="WZO307" s="2"/>
      <c r="WZP307" s="2"/>
      <c r="WZQ307" s="2"/>
      <c r="WZR307" s="2"/>
      <c r="WZS307" s="2"/>
      <c r="WZT307" s="2"/>
      <c r="WZU307" s="2"/>
      <c r="WZV307" s="2"/>
      <c r="WZW307" s="2"/>
      <c r="WZX307" s="2"/>
      <c r="WZY307" s="2"/>
      <c r="WZZ307" s="2"/>
      <c r="XAA307" s="2"/>
      <c r="XAB307" s="2"/>
      <c r="XAC307" s="2"/>
      <c r="XAD307" s="2"/>
      <c r="XAE307" s="2"/>
      <c r="XAF307" s="2"/>
      <c r="XAG307" s="2"/>
      <c r="XAH307" s="2"/>
      <c r="XAI307" s="2"/>
      <c r="XAJ307" s="2"/>
      <c r="XAK307" s="2"/>
      <c r="XAL307" s="2"/>
      <c r="XAM307" s="2"/>
      <c r="XAN307" s="2"/>
      <c r="XAO307" s="2"/>
      <c r="XAP307" s="2"/>
      <c r="XAQ307" s="2"/>
      <c r="XAR307" s="2"/>
      <c r="XAS307" s="2"/>
      <c r="XAT307" s="2"/>
      <c r="XAU307" s="2"/>
      <c r="XAV307" s="2"/>
      <c r="XAW307" s="2"/>
      <c r="XAX307" s="2"/>
      <c r="XAY307" s="2"/>
      <c r="XAZ307" s="2"/>
      <c r="XBA307" s="2"/>
      <c r="XBB307" s="2"/>
      <c r="XBC307" s="2"/>
      <c r="XBD307" s="2"/>
      <c r="XBE307" s="2"/>
      <c r="XBF307" s="2"/>
      <c r="XBG307" s="2"/>
      <c r="XBH307" s="2"/>
      <c r="XBI307" s="2"/>
      <c r="XBJ307" s="2"/>
      <c r="XBK307" s="2"/>
      <c r="XBL307" s="2"/>
      <c r="XBM307" s="2"/>
      <c r="XBN307" s="2"/>
      <c r="XBO307" s="2"/>
      <c r="XBP307" s="2"/>
      <c r="XBQ307" s="2"/>
      <c r="XBR307" s="2"/>
      <c r="XBS307" s="2"/>
      <c r="XBT307" s="2"/>
      <c r="XBU307" s="2"/>
      <c r="XBV307" s="2"/>
      <c r="XBW307" s="2"/>
      <c r="XBX307" s="2"/>
      <c r="XBY307" s="2"/>
      <c r="XBZ307" s="2"/>
      <c r="XCA307" s="2"/>
      <c r="XCB307" s="2"/>
      <c r="XCC307" s="2"/>
      <c r="XCD307" s="2"/>
      <c r="XCE307" s="2"/>
      <c r="XCF307" s="2"/>
      <c r="XCG307" s="2"/>
      <c r="XCH307" s="2"/>
      <c r="XCI307" s="2"/>
      <c r="XCJ307" s="2"/>
      <c r="XCK307" s="2"/>
      <c r="XCL307" s="2"/>
      <c r="XCM307" s="2"/>
      <c r="XCN307" s="2"/>
      <c r="XCO307" s="2"/>
      <c r="XCP307" s="2"/>
      <c r="XCQ307" s="2"/>
      <c r="XCR307" s="2"/>
      <c r="XCS307" s="2"/>
      <c r="XCT307" s="2"/>
      <c r="XCU307" s="2"/>
      <c r="XCV307" s="2"/>
      <c r="XCW307" s="2"/>
      <c r="XCX307" s="2"/>
      <c r="XCY307" s="2"/>
      <c r="XCZ307" s="2"/>
      <c r="XDA307" s="2"/>
      <c r="XDB307" s="2"/>
      <c r="XDC307" s="2"/>
      <c r="XDD307" s="2"/>
      <c r="XDE307" s="2"/>
      <c r="XDF307" s="2"/>
      <c r="XDG307" s="2"/>
      <c r="XDH307" s="2"/>
      <c r="XDI307" s="2"/>
      <c r="XDJ307" s="2"/>
      <c r="XDK307" s="2"/>
      <c r="XDL307" s="2"/>
      <c r="XDM307" s="2"/>
      <c r="XDN307" s="2"/>
      <c r="XDO307" s="2"/>
      <c r="XDP307" s="2"/>
      <c r="XDQ307" s="2"/>
      <c r="XDR307" s="2"/>
      <c r="XDS307" s="2"/>
      <c r="XDT307" s="2"/>
      <c r="XDU307" s="2"/>
      <c r="XDV307" s="2"/>
      <c r="XDW307" s="2"/>
      <c r="XDX307" s="2"/>
      <c r="XDY307" s="2"/>
      <c r="XDZ307" s="2"/>
      <c r="XEA307" s="2"/>
      <c r="XEB307" s="2"/>
      <c r="XEC307" s="2"/>
      <c r="XED307" s="2"/>
      <c r="XEE307" s="2"/>
      <c r="XEF307" s="2"/>
      <c r="XEG307" s="2"/>
      <c r="XEH307" s="2"/>
      <c r="XEI307" s="2"/>
      <c r="XEJ307" s="2"/>
      <c r="XEK307" s="2"/>
      <c r="XEL307" s="2"/>
      <c r="XEM307" s="2"/>
      <c r="XEN307" s="2"/>
      <c r="XEO307" s="2"/>
      <c r="XEP307" s="2"/>
      <c r="XEQ307" s="2"/>
      <c r="XER307" s="2"/>
      <c r="XES307" s="2"/>
      <c r="XET307" s="2"/>
      <c r="XEU307" s="2"/>
      <c r="XEV307" s="2"/>
      <c r="XEW307" s="2"/>
      <c r="XEX307" s="2"/>
      <c r="XEY307" s="5"/>
      <c r="XEZ307" s="5"/>
      <c r="XFA307" s="5"/>
      <c r="XFB307" s="5"/>
      <c r="XFC307" s="5"/>
      <c r="XFD307" s="5"/>
    </row>
    <row r="308" customFormat="1" customHeight="1" outlineLevel="1" spans="1:16384">
      <c r="A308" s="33"/>
      <c r="B308" s="24"/>
      <c r="C308" s="159"/>
      <c r="D308" s="160"/>
      <c r="E308" s="24"/>
      <c r="F308" s="35"/>
      <c r="G308" s="54"/>
      <c r="H308" s="54" t="s">
        <v>507</v>
      </c>
      <c r="I308" s="54" t="s">
        <v>55</v>
      </c>
      <c r="J308" s="54">
        <v>0.07</v>
      </c>
      <c r="K308" s="54" t="s">
        <v>507</v>
      </c>
      <c r="L308" s="26" t="s">
        <v>237</v>
      </c>
      <c r="M308" s="54">
        <f>J308*115.2</f>
        <v>8.064</v>
      </c>
      <c r="N308" s="7" t="s">
        <v>55</v>
      </c>
      <c r="O308" s="26">
        <v>235</v>
      </c>
      <c r="P308" s="26" t="s">
        <v>238</v>
      </c>
      <c r="Q308" s="7">
        <f t="shared" si="32"/>
        <v>1895.04</v>
      </c>
      <c r="R308" s="56"/>
      <c r="S308" s="56"/>
      <c r="T308" s="56"/>
      <c r="U308" s="56"/>
      <c r="V308" s="56"/>
      <c r="W308" s="56"/>
      <c r="X308" s="54"/>
      <c r="Y308" s="54"/>
      <c r="Z308" s="54"/>
      <c r="AA308" s="54"/>
      <c r="AB308" s="165"/>
      <c r="AC308" s="22"/>
      <c r="AD308" s="143"/>
      <c r="AE308" s="143"/>
      <c r="AF308" s="143"/>
      <c r="AG308" s="27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/>
      <c r="TY308" s="2"/>
      <c r="TZ308" s="2"/>
      <c r="UA308" s="2"/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/>
      <c r="VC308" s="2"/>
      <c r="VD308" s="2"/>
      <c r="VE308" s="2"/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/>
      <c r="ZY308" s="2"/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/>
      <c r="AAM308" s="2"/>
      <c r="AAN308" s="2"/>
      <c r="AAO308" s="2"/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/>
      <c r="ABG308" s="2"/>
      <c r="ABH308" s="2"/>
      <c r="ABI308" s="2"/>
      <c r="ABJ308" s="2"/>
      <c r="ABK308" s="2"/>
      <c r="ABL308" s="2"/>
      <c r="ABM308" s="2"/>
      <c r="ABN308" s="2"/>
      <c r="ABO308" s="2"/>
      <c r="ABP308" s="2"/>
      <c r="ABQ308" s="2"/>
      <c r="ABR308" s="2"/>
      <c r="ABS308" s="2"/>
      <c r="ABT308" s="2"/>
      <c r="ABU308" s="2"/>
      <c r="ABV308" s="2"/>
      <c r="ABW308" s="2"/>
      <c r="ABX308" s="2"/>
      <c r="ABY308" s="2"/>
      <c r="ABZ308" s="2"/>
      <c r="ACA308" s="2"/>
      <c r="ACB308" s="2"/>
      <c r="ACC308" s="2"/>
      <c r="ACD308" s="2"/>
      <c r="ACE308" s="2"/>
      <c r="ACF308" s="2"/>
      <c r="ACG308" s="2"/>
      <c r="ACH308" s="2"/>
      <c r="ACI308" s="2"/>
      <c r="ACJ308" s="2"/>
      <c r="ACK308" s="2"/>
      <c r="ACL308" s="2"/>
      <c r="ACM308" s="2"/>
      <c r="ACN308" s="2"/>
      <c r="ACO308" s="2"/>
      <c r="ACP308" s="2"/>
      <c r="ACQ308" s="2"/>
      <c r="ACR308" s="2"/>
      <c r="ACS308" s="2"/>
      <c r="ACT308" s="2"/>
      <c r="ACU308" s="2"/>
      <c r="ACV308" s="2"/>
      <c r="ACW308" s="2"/>
      <c r="ACX308" s="2"/>
      <c r="ACY308" s="2"/>
      <c r="ACZ308" s="2"/>
      <c r="ADA308" s="2"/>
      <c r="ADB308" s="2"/>
      <c r="ADC308" s="2"/>
      <c r="ADD308" s="2"/>
      <c r="ADE308" s="2"/>
      <c r="ADF308" s="2"/>
      <c r="ADG308" s="2"/>
      <c r="ADH308" s="2"/>
      <c r="ADI308" s="2"/>
      <c r="ADJ308" s="2"/>
      <c r="ADK308" s="2"/>
      <c r="ADL308" s="2"/>
      <c r="ADM308" s="2"/>
      <c r="ADN308" s="2"/>
      <c r="ADO308" s="2"/>
      <c r="ADP308" s="2"/>
      <c r="ADQ308" s="2"/>
      <c r="ADR308" s="2"/>
      <c r="ADS308" s="2"/>
      <c r="ADT308" s="2"/>
      <c r="ADU308" s="2"/>
      <c r="ADV308" s="2"/>
      <c r="ADW308" s="2"/>
      <c r="ADX308" s="2"/>
      <c r="ADY308" s="2"/>
      <c r="ADZ308" s="2"/>
      <c r="AEA308" s="2"/>
      <c r="AEB308" s="2"/>
      <c r="AEC308" s="2"/>
      <c r="AED308" s="2"/>
      <c r="AEE308" s="2"/>
      <c r="AEF308" s="2"/>
      <c r="AEG308" s="2"/>
      <c r="AEH308" s="2"/>
      <c r="AEI308" s="2"/>
      <c r="AEJ308" s="2"/>
      <c r="AEK308" s="2"/>
      <c r="AEL308" s="2"/>
      <c r="AEM308" s="2"/>
      <c r="AEN308" s="2"/>
      <c r="AEO308" s="2"/>
      <c r="AEP308" s="2"/>
      <c r="AEQ308" s="2"/>
      <c r="AER308" s="2"/>
      <c r="AES308" s="2"/>
      <c r="AET308" s="2"/>
      <c r="AEU308" s="2"/>
      <c r="AEV308" s="2"/>
      <c r="AEW308" s="2"/>
      <c r="AEX308" s="2"/>
      <c r="AEY308" s="2"/>
      <c r="AEZ308" s="2"/>
      <c r="AFA308" s="2"/>
      <c r="AFB308" s="2"/>
      <c r="AFC308" s="2"/>
      <c r="AFD308" s="2"/>
      <c r="AFE308" s="2"/>
      <c r="AFF308" s="2"/>
      <c r="AFG308" s="2"/>
      <c r="AFH308" s="2"/>
      <c r="AFI308" s="2"/>
      <c r="AFJ308" s="2"/>
      <c r="AFK308" s="2"/>
      <c r="AFL308" s="2"/>
      <c r="AFM308" s="2"/>
      <c r="AFN308" s="2"/>
      <c r="AFO308" s="2"/>
      <c r="AFP308" s="2"/>
      <c r="AFQ308" s="2"/>
      <c r="AFR308" s="2"/>
      <c r="AFS308" s="2"/>
      <c r="AFT308" s="2"/>
      <c r="AFU308" s="2"/>
      <c r="AFV308" s="2"/>
      <c r="AFW308" s="2"/>
      <c r="AFX308" s="2"/>
      <c r="AFY308" s="2"/>
      <c r="AFZ308" s="2"/>
      <c r="AGA308" s="2"/>
      <c r="AGB308" s="2"/>
      <c r="AGC308" s="2"/>
      <c r="AGD308" s="2"/>
      <c r="AGE308" s="2"/>
      <c r="AGF308" s="2"/>
      <c r="AGG308" s="2"/>
      <c r="AGH308" s="2"/>
      <c r="AGI308" s="2"/>
      <c r="AGJ308" s="2"/>
      <c r="AGK308" s="2"/>
      <c r="AGL308" s="2"/>
      <c r="AGM308" s="2"/>
      <c r="AGN308" s="2"/>
      <c r="AGO308" s="2"/>
      <c r="AGP308" s="2"/>
      <c r="AGQ308" s="2"/>
      <c r="AGR308" s="2"/>
      <c r="AGS308" s="2"/>
      <c r="AGT308" s="2"/>
      <c r="AGU308" s="2"/>
      <c r="AGV308" s="2"/>
      <c r="AGW308" s="2"/>
      <c r="AGX308" s="2"/>
      <c r="AGY308" s="2"/>
      <c r="AGZ308" s="2"/>
      <c r="AHA308" s="2"/>
      <c r="AHB308" s="2"/>
      <c r="AHC308" s="2"/>
      <c r="AHD308" s="2"/>
      <c r="AHE308" s="2"/>
      <c r="AHF308" s="2"/>
      <c r="AHG308" s="2"/>
      <c r="AHH308" s="2"/>
      <c r="AHI308" s="2"/>
      <c r="AHJ308" s="2"/>
      <c r="AHK308" s="2"/>
      <c r="AHL308" s="2"/>
      <c r="AHM308" s="2"/>
      <c r="AHN308" s="2"/>
      <c r="AHO308" s="2"/>
      <c r="AHP308" s="2"/>
      <c r="AHQ308" s="2"/>
      <c r="AHR308" s="2"/>
      <c r="AHS308" s="2"/>
      <c r="AHT308" s="2"/>
      <c r="AHU308" s="2"/>
      <c r="AHV308" s="2"/>
      <c r="AHW308" s="2"/>
      <c r="AHX308" s="2"/>
      <c r="AHY308" s="2"/>
      <c r="AHZ308" s="2"/>
      <c r="AIA308" s="2"/>
      <c r="AIB308" s="2"/>
      <c r="AIC308" s="2"/>
      <c r="AID308" s="2"/>
      <c r="AIE308" s="2"/>
      <c r="AIF308" s="2"/>
      <c r="AIG308" s="2"/>
      <c r="AIH308" s="2"/>
      <c r="AII308" s="2"/>
      <c r="AIJ308" s="2"/>
      <c r="AIK308" s="2"/>
      <c r="AIL308" s="2"/>
      <c r="AIM308" s="2"/>
      <c r="AIN308" s="2"/>
      <c r="AIO308" s="2"/>
      <c r="AIP308" s="2"/>
      <c r="AIQ308" s="2"/>
      <c r="AIR308" s="2"/>
      <c r="AIS308" s="2"/>
      <c r="AIT308" s="2"/>
      <c r="AIU308" s="2"/>
      <c r="AIV308" s="2"/>
      <c r="AIW308" s="2"/>
      <c r="AIX308" s="2"/>
      <c r="AIY308" s="2"/>
      <c r="AIZ308" s="2"/>
      <c r="AJA308" s="2"/>
      <c r="AJB308" s="2"/>
      <c r="AJC308" s="2"/>
      <c r="AJD308" s="2"/>
      <c r="AJE308" s="2"/>
      <c r="AJF308" s="2"/>
      <c r="AJG308" s="2"/>
      <c r="AJH308" s="2"/>
      <c r="AJI308" s="2"/>
      <c r="AJJ308" s="2"/>
      <c r="AJK308" s="2"/>
      <c r="AJL308" s="2"/>
      <c r="AJM308" s="2"/>
      <c r="AJN308" s="2"/>
      <c r="AJO308" s="2"/>
      <c r="AJP308" s="2"/>
      <c r="AJQ308" s="2"/>
      <c r="AJR308" s="2"/>
      <c r="AJS308" s="2"/>
      <c r="AJT308" s="2"/>
      <c r="AJU308" s="2"/>
      <c r="AJV308" s="2"/>
      <c r="AJW308" s="2"/>
      <c r="AJX308" s="2"/>
      <c r="AJY308" s="2"/>
      <c r="AJZ308" s="2"/>
      <c r="AKA308" s="2"/>
      <c r="AKB308" s="2"/>
      <c r="AKC308" s="2"/>
      <c r="AKD308" s="2"/>
      <c r="AKE308" s="2"/>
      <c r="AKF308" s="2"/>
      <c r="AKG308" s="2"/>
      <c r="AKH308" s="2"/>
      <c r="AKI308" s="2"/>
      <c r="AKJ308" s="2"/>
      <c r="AKK308" s="2"/>
      <c r="AKL308" s="2"/>
      <c r="AKM308" s="2"/>
      <c r="AKN308" s="2"/>
      <c r="AKO308" s="2"/>
      <c r="AKP308" s="2"/>
      <c r="AKQ308" s="2"/>
      <c r="AKR308" s="2"/>
      <c r="AKS308" s="2"/>
      <c r="AKT308" s="2"/>
      <c r="AKU308" s="2"/>
      <c r="AKV308" s="2"/>
      <c r="AKW308" s="2"/>
      <c r="AKX308" s="2"/>
      <c r="AKY308" s="2"/>
      <c r="AKZ308" s="2"/>
      <c r="ALA308" s="2"/>
      <c r="ALB308" s="2"/>
      <c r="ALC308" s="2"/>
      <c r="ALD308" s="2"/>
      <c r="ALE308" s="2"/>
      <c r="ALF308" s="2"/>
      <c r="ALG308" s="2"/>
      <c r="ALH308" s="2"/>
      <c r="ALI308" s="2"/>
      <c r="ALJ308" s="2"/>
      <c r="ALK308" s="2"/>
      <c r="ALL308" s="2"/>
      <c r="ALM308" s="2"/>
      <c r="ALN308" s="2"/>
      <c r="ALO308" s="2"/>
      <c r="ALP308" s="2"/>
      <c r="ALQ308" s="2"/>
      <c r="ALR308" s="2"/>
      <c r="ALS308" s="2"/>
      <c r="ALT308" s="2"/>
      <c r="ALU308" s="2"/>
      <c r="ALV308" s="2"/>
      <c r="ALW308" s="2"/>
      <c r="ALX308" s="2"/>
      <c r="ALY308" s="2"/>
      <c r="ALZ308" s="2"/>
      <c r="AMA308" s="2"/>
      <c r="AMB308" s="2"/>
      <c r="AMC308" s="2"/>
      <c r="AMD308" s="2"/>
      <c r="AME308" s="2"/>
      <c r="AMF308" s="2"/>
      <c r="AMG308" s="2"/>
      <c r="AMH308" s="2"/>
      <c r="AMI308" s="2"/>
      <c r="AMJ308" s="2"/>
      <c r="AMK308" s="2"/>
      <c r="AML308" s="2"/>
      <c r="AMM308" s="2"/>
      <c r="AMN308" s="2"/>
      <c r="AMO308" s="2"/>
      <c r="AMP308" s="2"/>
      <c r="AMQ308" s="2"/>
      <c r="AMR308" s="2"/>
      <c r="AMS308" s="2"/>
      <c r="AMT308" s="2"/>
      <c r="AMU308" s="2"/>
      <c r="AMV308" s="2"/>
      <c r="AMW308" s="2"/>
      <c r="AMX308" s="2"/>
      <c r="AMY308" s="2"/>
      <c r="AMZ308" s="2"/>
      <c r="ANA308" s="2"/>
      <c r="ANB308" s="2"/>
      <c r="ANC308" s="2"/>
      <c r="AND308" s="2"/>
      <c r="ANE308" s="2"/>
      <c r="ANF308" s="2"/>
      <c r="ANG308" s="2"/>
      <c r="ANH308" s="2"/>
      <c r="ANI308" s="2"/>
      <c r="ANJ308" s="2"/>
      <c r="ANK308" s="2"/>
      <c r="ANL308" s="2"/>
      <c r="ANM308" s="2"/>
      <c r="ANN308" s="2"/>
      <c r="ANO308" s="2"/>
      <c r="ANP308" s="2"/>
      <c r="ANQ308" s="2"/>
      <c r="ANR308" s="2"/>
      <c r="ANS308" s="2"/>
      <c r="ANT308" s="2"/>
      <c r="ANU308" s="2"/>
      <c r="ANV308" s="2"/>
      <c r="ANW308" s="2"/>
      <c r="ANX308" s="2"/>
      <c r="ANY308" s="2"/>
      <c r="ANZ308" s="2"/>
      <c r="AOA308" s="2"/>
      <c r="AOB308" s="2"/>
      <c r="AOC308" s="2"/>
      <c r="AOD308" s="2"/>
      <c r="AOE308" s="2"/>
      <c r="AOF308" s="2"/>
      <c r="AOG308" s="2"/>
      <c r="AOH308" s="2"/>
      <c r="AOI308" s="2"/>
      <c r="AOJ308" s="2"/>
      <c r="AOK308" s="2"/>
      <c r="AOL308" s="2"/>
      <c r="AOM308" s="2"/>
      <c r="AON308" s="2"/>
      <c r="AOO308" s="2"/>
      <c r="AOP308" s="2"/>
      <c r="AOQ308" s="2"/>
      <c r="AOR308" s="2"/>
      <c r="AOS308" s="2"/>
      <c r="AOT308" s="2"/>
      <c r="AOU308" s="2"/>
      <c r="AOV308" s="2"/>
      <c r="AOW308" s="2"/>
      <c r="AOX308" s="2"/>
      <c r="AOY308" s="2"/>
      <c r="AOZ308" s="2"/>
      <c r="APA308" s="2"/>
      <c r="APB308" s="2"/>
      <c r="APC308" s="2"/>
      <c r="APD308" s="2"/>
      <c r="APE308" s="2"/>
      <c r="APF308" s="2"/>
      <c r="APG308" s="2"/>
      <c r="APH308" s="2"/>
      <c r="API308" s="2"/>
      <c r="APJ308" s="2"/>
      <c r="APK308" s="2"/>
      <c r="APL308" s="2"/>
      <c r="APM308" s="2"/>
      <c r="APN308" s="2"/>
      <c r="APO308" s="2"/>
      <c r="APP308" s="2"/>
      <c r="APQ308" s="2"/>
      <c r="APR308" s="2"/>
      <c r="APS308" s="2"/>
      <c r="APT308" s="2"/>
      <c r="APU308" s="2"/>
      <c r="APV308" s="2"/>
      <c r="APW308" s="2"/>
      <c r="APX308" s="2"/>
      <c r="APY308" s="2"/>
      <c r="APZ308" s="2"/>
      <c r="AQA308" s="2"/>
      <c r="AQB308" s="2"/>
      <c r="AQC308" s="2"/>
      <c r="AQD308" s="2"/>
      <c r="AQE308" s="2"/>
      <c r="AQF308" s="2"/>
      <c r="AQG308" s="2"/>
      <c r="AQH308" s="2"/>
      <c r="AQI308" s="2"/>
      <c r="AQJ308" s="2"/>
      <c r="AQK308" s="2"/>
      <c r="AQL308" s="2"/>
      <c r="AQM308" s="2"/>
      <c r="AQN308" s="2"/>
      <c r="AQO308" s="2"/>
      <c r="AQP308" s="2"/>
      <c r="AQQ308" s="2"/>
      <c r="AQR308" s="2"/>
      <c r="AQS308" s="2"/>
      <c r="AQT308" s="2"/>
      <c r="AQU308" s="2"/>
      <c r="AQV308" s="2"/>
      <c r="AQW308" s="2"/>
      <c r="AQX308" s="2"/>
      <c r="AQY308" s="2"/>
      <c r="AQZ308" s="2"/>
      <c r="ARA308" s="2"/>
      <c r="ARB308" s="2"/>
      <c r="ARC308" s="2"/>
      <c r="ARD308" s="2"/>
      <c r="ARE308" s="2"/>
      <c r="ARF308" s="2"/>
      <c r="ARG308" s="2"/>
      <c r="ARH308" s="2"/>
      <c r="ARI308" s="2"/>
      <c r="ARJ308" s="2"/>
      <c r="ARK308" s="2"/>
      <c r="ARL308" s="2"/>
      <c r="ARM308" s="2"/>
      <c r="ARN308" s="2"/>
      <c r="ARO308" s="2"/>
      <c r="ARP308" s="2"/>
      <c r="ARQ308" s="2"/>
      <c r="ARR308" s="2"/>
      <c r="ARS308" s="2"/>
      <c r="ART308" s="2"/>
      <c r="ARU308" s="2"/>
      <c r="ARV308" s="2"/>
      <c r="ARW308" s="2"/>
      <c r="ARX308" s="2"/>
      <c r="ARY308" s="2"/>
      <c r="ARZ308" s="2"/>
      <c r="ASA308" s="2"/>
      <c r="ASB308" s="2"/>
      <c r="ASC308" s="2"/>
      <c r="ASD308" s="2"/>
      <c r="ASE308" s="2"/>
      <c r="ASF308" s="2"/>
      <c r="ASG308" s="2"/>
      <c r="ASH308" s="2"/>
      <c r="ASI308" s="2"/>
      <c r="ASJ308" s="2"/>
      <c r="ASK308" s="2"/>
      <c r="ASL308" s="2"/>
      <c r="ASM308" s="2"/>
      <c r="ASN308" s="2"/>
      <c r="ASO308" s="2"/>
      <c r="ASP308" s="2"/>
      <c r="ASQ308" s="2"/>
      <c r="ASR308" s="2"/>
      <c r="ASS308" s="2"/>
      <c r="AST308" s="2"/>
      <c r="ASU308" s="2"/>
      <c r="ASV308" s="2"/>
      <c r="ASW308" s="2"/>
      <c r="ASX308" s="2"/>
      <c r="ASY308" s="2"/>
      <c r="ASZ308" s="2"/>
      <c r="ATA308" s="2"/>
      <c r="ATB308" s="2"/>
      <c r="ATC308" s="2"/>
      <c r="ATD308" s="2"/>
      <c r="ATE308" s="2"/>
      <c r="ATF308" s="2"/>
      <c r="ATG308" s="2"/>
      <c r="ATH308" s="2"/>
      <c r="ATI308" s="2"/>
      <c r="ATJ308" s="2"/>
      <c r="ATK308" s="2"/>
      <c r="ATL308" s="2"/>
      <c r="ATM308" s="2"/>
      <c r="ATN308" s="2"/>
      <c r="ATO308" s="2"/>
      <c r="ATP308" s="2"/>
      <c r="ATQ308" s="2"/>
      <c r="ATR308" s="2"/>
      <c r="ATS308" s="2"/>
      <c r="ATT308" s="2"/>
      <c r="ATU308" s="2"/>
      <c r="ATV308" s="2"/>
      <c r="ATW308" s="2"/>
      <c r="ATX308" s="2"/>
      <c r="ATY308" s="2"/>
      <c r="ATZ308" s="2"/>
      <c r="AUA308" s="2"/>
      <c r="AUB308" s="2"/>
      <c r="AUC308" s="2"/>
      <c r="AUD308" s="2"/>
      <c r="AUE308" s="2"/>
      <c r="AUF308" s="2"/>
      <c r="AUG308" s="2"/>
      <c r="AUH308" s="2"/>
      <c r="AUI308" s="2"/>
      <c r="AUJ308" s="2"/>
      <c r="AUK308" s="2"/>
      <c r="AUL308" s="2"/>
      <c r="AUM308" s="2"/>
      <c r="AUN308" s="2"/>
      <c r="AUO308" s="2"/>
      <c r="AUP308" s="2"/>
      <c r="AUQ308" s="2"/>
      <c r="AUR308" s="2"/>
      <c r="AUS308" s="2"/>
      <c r="AUT308" s="2"/>
      <c r="AUU308" s="2"/>
      <c r="AUV308" s="2"/>
      <c r="AUW308" s="2"/>
      <c r="AUX308" s="2"/>
      <c r="AUY308" s="2"/>
      <c r="AUZ308" s="2"/>
      <c r="AVA308" s="2"/>
      <c r="AVB308" s="2"/>
      <c r="AVC308" s="2"/>
      <c r="AVD308" s="2"/>
      <c r="AVE308" s="2"/>
      <c r="AVF308" s="2"/>
      <c r="AVG308" s="2"/>
      <c r="AVH308" s="2"/>
      <c r="AVI308" s="2"/>
      <c r="AVJ308" s="2"/>
      <c r="AVK308" s="2"/>
      <c r="AVL308" s="2"/>
      <c r="AVM308" s="2"/>
      <c r="AVN308" s="2"/>
      <c r="AVO308" s="2"/>
      <c r="AVP308" s="2"/>
      <c r="AVQ308" s="2"/>
      <c r="AVR308" s="2"/>
      <c r="AVS308" s="2"/>
      <c r="AVT308" s="2"/>
      <c r="AVU308" s="2"/>
      <c r="AVV308" s="2"/>
      <c r="AVW308" s="2"/>
      <c r="AVX308" s="2"/>
      <c r="AVY308" s="2"/>
      <c r="AVZ308" s="2"/>
      <c r="AWA308" s="2"/>
      <c r="AWB308" s="2"/>
      <c r="AWC308" s="2"/>
      <c r="AWD308" s="2"/>
      <c r="AWE308" s="2"/>
      <c r="AWF308" s="2"/>
      <c r="AWG308" s="2"/>
      <c r="AWH308" s="2"/>
      <c r="AWI308" s="2"/>
      <c r="AWJ308" s="2"/>
      <c r="AWK308" s="2"/>
      <c r="AWL308" s="2"/>
      <c r="AWM308" s="2"/>
      <c r="AWN308" s="2"/>
      <c r="AWO308" s="2"/>
      <c r="AWP308" s="2"/>
      <c r="AWQ308" s="2"/>
      <c r="AWR308" s="2"/>
      <c r="AWS308" s="2"/>
      <c r="AWT308" s="2"/>
      <c r="AWU308" s="2"/>
      <c r="AWV308" s="2"/>
      <c r="AWW308" s="2"/>
      <c r="AWX308" s="2"/>
      <c r="AWY308" s="2"/>
      <c r="AWZ308" s="2"/>
      <c r="AXA308" s="2"/>
      <c r="AXB308" s="2"/>
      <c r="AXC308" s="2"/>
      <c r="AXD308" s="2"/>
      <c r="AXE308" s="2"/>
      <c r="AXF308" s="2"/>
      <c r="AXG308" s="2"/>
      <c r="AXH308" s="2"/>
      <c r="AXI308" s="2"/>
      <c r="AXJ308" s="2"/>
      <c r="AXK308" s="2"/>
      <c r="AXL308" s="2"/>
      <c r="AXM308" s="2"/>
      <c r="AXN308" s="2"/>
      <c r="AXO308" s="2"/>
      <c r="AXP308" s="2"/>
      <c r="AXQ308" s="2"/>
      <c r="AXR308" s="2"/>
      <c r="AXS308" s="2"/>
      <c r="AXT308" s="2"/>
      <c r="AXU308" s="2"/>
      <c r="AXV308" s="2"/>
      <c r="AXW308" s="2"/>
      <c r="AXX308" s="2"/>
      <c r="AXY308" s="2"/>
      <c r="AXZ308" s="2"/>
      <c r="AYA308" s="2"/>
      <c r="AYB308" s="2"/>
      <c r="AYC308" s="2"/>
      <c r="AYD308" s="2"/>
      <c r="AYE308" s="2"/>
      <c r="AYF308" s="2"/>
      <c r="AYG308" s="2"/>
      <c r="AYH308" s="2"/>
      <c r="AYI308" s="2"/>
      <c r="AYJ308" s="2"/>
      <c r="AYK308" s="2"/>
      <c r="AYL308" s="2"/>
      <c r="AYM308" s="2"/>
      <c r="AYN308" s="2"/>
      <c r="AYO308" s="2"/>
      <c r="AYP308" s="2"/>
      <c r="AYQ308" s="2"/>
      <c r="AYR308" s="2"/>
      <c r="AYS308" s="2"/>
      <c r="AYT308" s="2"/>
      <c r="AYU308" s="2"/>
      <c r="AYV308" s="2"/>
      <c r="AYW308" s="2"/>
      <c r="AYX308" s="2"/>
      <c r="AYY308" s="2"/>
      <c r="AYZ308" s="2"/>
      <c r="AZA308" s="2"/>
      <c r="AZB308" s="2"/>
      <c r="AZC308" s="2"/>
      <c r="AZD308" s="2"/>
      <c r="AZE308" s="2"/>
      <c r="AZF308" s="2"/>
      <c r="AZG308" s="2"/>
      <c r="AZH308" s="2"/>
      <c r="AZI308" s="2"/>
      <c r="AZJ308" s="2"/>
      <c r="AZK308" s="2"/>
      <c r="AZL308" s="2"/>
      <c r="AZM308" s="2"/>
      <c r="AZN308" s="2"/>
      <c r="AZO308" s="2"/>
      <c r="AZP308" s="2"/>
      <c r="AZQ308" s="2"/>
      <c r="AZR308" s="2"/>
      <c r="AZS308" s="2"/>
      <c r="AZT308" s="2"/>
      <c r="AZU308" s="2"/>
      <c r="AZV308" s="2"/>
      <c r="AZW308" s="2"/>
      <c r="AZX308" s="2"/>
      <c r="AZY308" s="2"/>
      <c r="AZZ308" s="2"/>
      <c r="BAA308" s="2"/>
      <c r="BAB308" s="2"/>
      <c r="BAC308" s="2"/>
      <c r="BAD308" s="2"/>
      <c r="BAE308" s="2"/>
      <c r="BAF308" s="2"/>
      <c r="BAG308" s="2"/>
      <c r="BAH308" s="2"/>
      <c r="BAI308" s="2"/>
      <c r="BAJ308" s="2"/>
      <c r="BAK308" s="2"/>
      <c r="BAL308" s="2"/>
      <c r="BAM308" s="2"/>
      <c r="BAN308" s="2"/>
      <c r="BAO308" s="2"/>
      <c r="BAP308" s="2"/>
      <c r="BAQ308" s="2"/>
      <c r="BAR308" s="2"/>
      <c r="BAS308" s="2"/>
      <c r="BAT308" s="2"/>
      <c r="BAU308" s="2"/>
      <c r="BAV308" s="2"/>
      <c r="BAW308" s="2"/>
      <c r="BAX308" s="2"/>
      <c r="BAY308" s="2"/>
      <c r="BAZ308" s="2"/>
      <c r="BBA308" s="2"/>
      <c r="BBB308" s="2"/>
      <c r="BBC308" s="2"/>
      <c r="BBD308" s="2"/>
      <c r="BBE308" s="2"/>
      <c r="BBF308" s="2"/>
      <c r="BBG308" s="2"/>
      <c r="BBH308" s="2"/>
      <c r="BBI308" s="2"/>
      <c r="BBJ308" s="2"/>
      <c r="BBK308" s="2"/>
      <c r="BBL308" s="2"/>
      <c r="BBM308" s="2"/>
      <c r="BBN308" s="2"/>
      <c r="BBO308" s="2"/>
      <c r="BBP308" s="2"/>
      <c r="BBQ308" s="2"/>
      <c r="BBR308" s="2"/>
      <c r="BBS308" s="2"/>
      <c r="BBT308" s="2"/>
      <c r="BBU308" s="2"/>
      <c r="BBV308" s="2"/>
      <c r="BBW308" s="2"/>
      <c r="BBX308" s="2"/>
      <c r="BBY308" s="2"/>
      <c r="BBZ308" s="2"/>
      <c r="BCA308" s="2"/>
      <c r="BCB308" s="2"/>
      <c r="BCC308" s="2"/>
      <c r="BCD308" s="2"/>
      <c r="BCE308" s="2"/>
      <c r="BCF308" s="2"/>
      <c r="BCG308" s="2"/>
      <c r="BCH308" s="2"/>
      <c r="BCI308" s="2"/>
      <c r="BCJ308" s="2"/>
      <c r="BCK308" s="2"/>
      <c r="BCL308" s="2"/>
      <c r="BCM308" s="2"/>
      <c r="BCN308" s="2"/>
      <c r="BCO308" s="2"/>
      <c r="BCP308" s="2"/>
      <c r="BCQ308" s="2"/>
      <c r="BCR308" s="2"/>
      <c r="BCS308" s="2"/>
      <c r="BCT308" s="2"/>
      <c r="BCU308" s="2"/>
      <c r="BCV308" s="2"/>
      <c r="BCW308" s="2"/>
      <c r="BCX308" s="2"/>
      <c r="BCY308" s="2"/>
      <c r="BCZ308" s="2"/>
      <c r="BDA308" s="2"/>
      <c r="BDB308" s="2"/>
      <c r="BDC308" s="2"/>
      <c r="BDD308" s="2"/>
      <c r="BDE308" s="2"/>
      <c r="BDF308" s="2"/>
      <c r="BDG308" s="2"/>
      <c r="BDH308" s="2"/>
      <c r="BDI308" s="2"/>
      <c r="BDJ308" s="2"/>
      <c r="BDK308" s="2"/>
      <c r="BDL308" s="2"/>
      <c r="BDM308" s="2"/>
      <c r="BDN308" s="2"/>
      <c r="BDO308" s="2"/>
      <c r="BDP308" s="2"/>
      <c r="BDQ308" s="2"/>
      <c r="BDR308" s="2"/>
      <c r="BDS308" s="2"/>
      <c r="BDT308" s="2"/>
      <c r="BDU308" s="2"/>
      <c r="BDV308" s="2"/>
      <c r="BDW308" s="2"/>
      <c r="BDX308" s="2"/>
      <c r="BDY308" s="2"/>
      <c r="BDZ308" s="2"/>
      <c r="BEA308" s="2"/>
      <c r="BEB308" s="2"/>
      <c r="BEC308" s="2"/>
      <c r="BED308" s="2"/>
      <c r="BEE308" s="2"/>
      <c r="BEF308" s="2"/>
      <c r="BEG308" s="2"/>
      <c r="BEH308" s="2"/>
      <c r="BEI308" s="2"/>
      <c r="BEJ308" s="2"/>
      <c r="BEK308" s="2"/>
      <c r="BEL308" s="2"/>
      <c r="BEM308" s="2"/>
      <c r="BEN308" s="2"/>
      <c r="BEO308" s="2"/>
      <c r="BEP308" s="2"/>
      <c r="BEQ308" s="2"/>
      <c r="BER308" s="2"/>
      <c r="BES308" s="2"/>
      <c r="BET308" s="2"/>
      <c r="BEU308" s="2"/>
      <c r="BEV308" s="2"/>
      <c r="BEW308" s="2"/>
      <c r="BEX308" s="2"/>
      <c r="BEY308" s="2"/>
      <c r="BEZ308" s="2"/>
      <c r="BFA308" s="2"/>
      <c r="BFB308" s="2"/>
      <c r="BFC308" s="2"/>
      <c r="BFD308" s="2"/>
      <c r="BFE308" s="2"/>
      <c r="BFF308" s="2"/>
      <c r="BFG308" s="2"/>
      <c r="BFH308" s="2"/>
      <c r="BFI308" s="2"/>
      <c r="BFJ308" s="2"/>
      <c r="BFK308" s="2"/>
      <c r="BFL308" s="2"/>
      <c r="BFM308" s="2"/>
      <c r="BFN308" s="2"/>
      <c r="BFO308" s="2"/>
      <c r="BFP308" s="2"/>
      <c r="BFQ308" s="2"/>
      <c r="BFR308" s="2"/>
      <c r="BFS308" s="2"/>
      <c r="BFT308" s="2"/>
      <c r="BFU308" s="2"/>
      <c r="BFV308" s="2"/>
      <c r="BFW308" s="2"/>
      <c r="BFX308" s="2"/>
      <c r="BFY308" s="2"/>
      <c r="BFZ308" s="2"/>
      <c r="BGA308" s="2"/>
      <c r="BGB308" s="2"/>
      <c r="BGC308" s="2"/>
      <c r="BGD308" s="2"/>
      <c r="BGE308" s="2"/>
      <c r="BGF308" s="2"/>
      <c r="BGG308" s="2"/>
      <c r="BGH308" s="2"/>
      <c r="BGI308" s="2"/>
      <c r="BGJ308" s="2"/>
      <c r="BGK308" s="2"/>
      <c r="BGL308" s="2"/>
      <c r="BGM308" s="2"/>
      <c r="BGN308" s="2"/>
      <c r="BGO308" s="2"/>
      <c r="BGP308" s="2"/>
      <c r="BGQ308" s="2"/>
      <c r="BGR308" s="2"/>
      <c r="BGS308" s="2"/>
      <c r="BGT308" s="2"/>
      <c r="BGU308" s="2"/>
      <c r="BGV308" s="2"/>
      <c r="BGW308" s="2"/>
      <c r="BGX308" s="2"/>
      <c r="BGY308" s="2"/>
      <c r="BGZ308" s="2"/>
      <c r="BHA308" s="2"/>
      <c r="BHB308" s="2"/>
      <c r="BHC308" s="2"/>
      <c r="BHD308" s="2"/>
      <c r="BHE308" s="2"/>
      <c r="BHF308" s="2"/>
      <c r="BHG308" s="2"/>
      <c r="BHH308" s="2"/>
      <c r="BHI308" s="2"/>
      <c r="BHJ308" s="2"/>
      <c r="BHK308" s="2"/>
      <c r="BHL308" s="2"/>
      <c r="BHM308" s="2"/>
      <c r="BHN308" s="2"/>
      <c r="BHO308" s="2"/>
      <c r="BHP308" s="2"/>
      <c r="BHQ308" s="2"/>
      <c r="BHR308" s="2"/>
      <c r="BHS308" s="2"/>
      <c r="BHT308" s="2"/>
      <c r="BHU308" s="2"/>
      <c r="BHV308" s="2"/>
      <c r="BHW308" s="2"/>
      <c r="BHX308" s="2"/>
      <c r="BHY308" s="2"/>
      <c r="BHZ308" s="2"/>
      <c r="BIA308" s="2"/>
      <c r="BIB308" s="2"/>
      <c r="BIC308" s="2"/>
      <c r="BID308" s="2"/>
      <c r="BIE308" s="2"/>
      <c r="BIF308" s="2"/>
      <c r="BIG308" s="2"/>
      <c r="BIH308" s="2"/>
      <c r="BII308" s="2"/>
      <c r="BIJ308" s="2"/>
      <c r="BIK308" s="2"/>
      <c r="BIL308" s="2"/>
      <c r="BIM308" s="2"/>
      <c r="BIN308" s="2"/>
      <c r="BIO308" s="2"/>
      <c r="BIP308" s="2"/>
      <c r="BIQ308" s="2"/>
      <c r="BIR308" s="2"/>
      <c r="BIS308" s="2"/>
      <c r="BIT308" s="2"/>
      <c r="BIU308" s="2"/>
      <c r="BIV308" s="2"/>
      <c r="BIW308" s="2"/>
      <c r="BIX308" s="2"/>
      <c r="BIY308" s="2"/>
      <c r="BIZ308" s="2"/>
      <c r="BJA308" s="2"/>
      <c r="BJB308" s="2"/>
      <c r="BJC308" s="2"/>
      <c r="BJD308" s="2"/>
      <c r="BJE308" s="2"/>
      <c r="BJF308" s="2"/>
      <c r="BJG308" s="2"/>
      <c r="BJH308" s="2"/>
      <c r="BJI308" s="2"/>
      <c r="BJJ308" s="2"/>
      <c r="BJK308" s="2"/>
      <c r="BJL308" s="2"/>
      <c r="BJM308" s="2"/>
      <c r="BJN308" s="2"/>
      <c r="BJO308" s="2"/>
      <c r="BJP308" s="2"/>
      <c r="BJQ308" s="2"/>
      <c r="BJR308" s="2"/>
      <c r="BJS308" s="2"/>
      <c r="BJT308" s="2"/>
      <c r="BJU308" s="2"/>
      <c r="BJV308" s="2"/>
      <c r="BJW308" s="2"/>
      <c r="BJX308" s="2"/>
      <c r="BJY308" s="2"/>
      <c r="BJZ308" s="2"/>
      <c r="BKA308" s="2"/>
      <c r="BKB308" s="2"/>
      <c r="BKC308" s="2"/>
      <c r="BKD308" s="2"/>
      <c r="BKE308" s="2"/>
      <c r="BKF308" s="2"/>
      <c r="BKG308" s="2"/>
      <c r="BKH308" s="2"/>
      <c r="BKI308" s="2"/>
      <c r="BKJ308" s="2"/>
      <c r="BKK308" s="2"/>
      <c r="BKL308" s="2"/>
      <c r="BKM308" s="2"/>
      <c r="BKN308" s="2"/>
      <c r="BKO308" s="2"/>
      <c r="BKP308" s="2"/>
      <c r="BKQ308" s="2"/>
      <c r="BKR308" s="2"/>
      <c r="BKS308" s="2"/>
      <c r="BKT308" s="2"/>
      <c r="BKU308" s="2"/>
      <c r="BKV308" s="2"/>
      <c r="BKW308" s="2"/>
      <c r="BKX308" s="2"/>
      <c r="BKY308" s="2"/>
      <c r="BKZ308" s="2"/>
      <c r="BLA308" s="2"/>
      <c r="BLB308" s="2"/>
      <c r="BLC308" s="2"/>
      <c r="BLD308" s="2"/>
      <c r="BLE308" s="2"/>
      <c r="BLF308" s="2"/>
      <c r="BLG308" s="2"/>
      <c r="BLH308" s="2"/>
      <c r="BLI308" s="2"/>
      <c r="BLJ308" s="2"/>
      <c r="BLK308" s="2"/>
      <c r="BLL308" s="2"/>
      <c r="BLM308" s="2"/>
      <c r="BLN308" s="2"/>
      <c r="BLO308" s="2"/>
      <c r="BLP308" s="2"/>
      <c r="BLQ308" s="2"/>
      <c r="BLR308" s="2"/>
      <c r="BLS308" s="2"/>
      <c r="BLT308" s="2"/>
      <c r="BLU308" s="2"/>
      <c r="BLV308" s="2"/>
      <c r="BLW308" s="2"/>
      <c r="BLX308" s="2"/>
      <c r="BLY308" s="2"/>
      <c r="BLZ308" s="2"/>
      <c r="BMA308" s="2"/>
      <c r="BMB308" s="2"/>
      <c r="BMC308" s="2"/>
      <c r="BMD308" s="2"/>
      <c r="BME308" s="2"/>
      <c r="BMF308" s="2"/>
      <c r="BMG308" s="2"/>
      <c r="BMH308" s="2"/>
      <c r="BMI308" s="2"/>
      <c r="BMJ308" s="2"/>
      <c r="BMK308" s="2"/>
      <c r="BML308" s="2"/>
      <c r="BMM308" s="2"/>
      <c r="BMN308" s="2"/>
      <c r="BMO308" s="2"/>
      <c r="BMP308" s="2"/>
      <c r="BMQ308" s="2"/>
      <c r="BMR308" s="2"/>
      <c r="BMS308" s="2"/>
      <c r="BMT308" s="2"/>
      <c r="BMU308" s="2"/>
      <c r="BMV308" s="2"/>
      <c r="BMW308" s="2"/>
      <c r="BMX308" s="2"/>
      <c r="BMY308" s="2"/>
      <c r="BMZ308" s="2"/>
      <c r="BNA308" s="2"/>
      <c r="BNB308" s="2"/>
      <c r="BNC308" s="2"/>
      <c r="BND308" s="2"/>
      <c r="BNE308" s="2"/>
      <c r="BNF308" s="2"/>
      <c r="BNG308" s="2"/>
      <c r="BNH308" s="2"/>
      <c r="BNI308" s="2"/>
      <c r="BNJ308" s="2"/>
      <c r="BNK308" s="2"/>
      <c r="BNL308" s="2"/>
      <c r="BNM308" s="2"/>
      <c r="BNN308" s="2"/>
      <c r="BNO308" s="2"/>
      <c r="BNP308" s="2"/>
      <c r="BNQ308" s="2"/>
      <c r="BNR308" s="2"/>
      <c r="BNS308" s="2"/>
      <c r="BNT308" s="2"/>
      <c r="BNU308" s="2"/>
      <c r="BNV308" s="2"/>
      <c r="BNW308" s="2"/>
      <c r="BNX308" s="2"/>
      <c r="BNY308" s="2"/>
      <c r="BNZ308" s="2"/>
      <c r="BOA308" s="2"/>
      <c r="BOB308" s="2"/>
      <c r="BOC308" s="2"/>
      <c r="BOD308" s="2"/>
      <c r="BOE308" s="2"/>
      <c r="BOF308" s="2"/>
      <c r="BOG308" s="2"/>
      <c r="BOH308" s="2"/>
      <c r="BOI308" s="2"/>
      <c r="BOJ308" s="2"/>
      <c r="BOK308" s="2"/>
      <c r="BOL308" s="2"/>
      <c r="BOM308" s="2"/>
      <c r="BON308" s="2"/>
      <c r="BOO308" s="2"/>
      <c r="BOP308" s="2"/>
      <c r="BOQ308" s="2"/>
      <c r="BOR308" s="2"/>
      <c r="BOS308" s="2"/>
      <c r="BOT308" s="2"/>
      <c r="BOU308" s="2"/>
      <c r="BOV308" s="2"/>
      <c r="BOW308" s="2"/>
      <c r="BOX308" s="2"/>
      <c r="BOY308" s="2"/>
      <c r="BOZ308" s="2"/>
      <c r="BPA308" s="2"/>
      <c r="BPB308" s="2"/>
      <c r="BPC308" s="2"/>
      <c r="BPD308" s="2"/>
      <c r="BPE308" s="2"/>
      <c r="BPF308" s="2"/>
      <c r="BPG308" s="2"/>
      <c r="BPH308" s="2"/>
      <c r="BPI308" s="2"/>
      <c r="BPJ308" s="2"/>
      <c r="BPK308" s="2"/>
      <c r="BPL308" s="2"/>
      <c r="BPM308" s="2"/>
      <c r="BPN308" s="2"/>
      <c r="BPO308" s="2"/>
      <c r="BPP308" s="2"/>
      <c r="BPQ308" s="2"/>
      <c r="BPR308" s="2"/>
      <c r="BPS308" s="2"/>
      <c r="BPT308" s="2"/>
      <c r="BPU308" s="2"/>
      <c r="BPV308" s="2"/>
      <c r="BPW308" s="2"/>
      <c r="BPX308" s="2"/>
      <c r="BPY308" s="2"/>
      <c r="BPZ308" s="2"/>
      <c r="BQA308" s="2"/>
      <c r="BQB308" s="2"/>
      <c r="BQC308" s="2"/>
      <c r="BQD308" s="2"/>
      <c r="BQE308" s="2"/>
      <c r="BQF308" s="2"/>
      <c r="BQG308" s="2"/>
      <c r="BQH308" s="2"/>
      <c r="BQI308" s="2"/>
      <c r="BQJ308" s="2"/>
      <c r="BQK308" s="2"/>
      <c r="BQL308" s="2"/>
      <c r="BQM308" s="2"/>
      <c r="BQN308" s="2"/>
      <c r="BQO308" s="2"/>
      <c r="BQP308" s="2"/>
      <c r="BQQ308" s="2"/>
      <c r="BQR308" s="2"/>
      <c r="BQS308" s="2"/>
      <c r="BQT308" s="2"/>
      <c r="BQU308" s="2"/>
      <c r="BQV308" s="2"/>
      <c r="BQW308" s="2"/>
      <c r="BQX308" s="2"/>
      <c r="BQY308" s="2"/>
      <c r="BQZ308" s="2"/>
      <c r="BRA308" s="2"/>
      <c r="BRB308" s="2"/>
      <c r="BRC308" s="2"/>
      <c r="BRD308" s="2"/>
      <c r="BRE308" s="2"/>
      <c r="BRF308" s="2"/>
      <c r="BRG308" s="2"/>
      <c r="BRH308" s="2"/>
      <c r="BRI308" s="2"/>
      <c r="BRJ308" s="2"/>
      <c r="BRK308" s="2"/>
      <c r="BRL308" s="2"/>
      <c r="BRM308" s="2"/>
      <c r="BRN308" s="2"/>
      <c r="BRO308" s="2"/>
      <c r="BRP308" s="2"/>
      <c r="BRQ308" s="2"/>
      <c r="BRR308" s="2"/>
      <c r="BRS308" s="2"/>
      <c r="BRT308" s="2"/>
      <c r="BRU308" s="2"/>
      <c r="BRV308" s="2"/>
      <c r="BRW308" s="2"/>
      <c r="BRX308" s="2"/>
      <c r="BRY308" s="2"/>
      <c r="BRZ308" s="2"/>
      <c r="BSA308" s="2"/>
      <c r="BSB308" s="2"/>
      <c r="BSC308" s="2"/>
      <c r="BSD308" s="2"/>
      <c r="BSE308" s="2"/>
      <c r="BSF308" s="2"/>
      <c r="BSG308" s="2"/>
      <c r="BSH308" s="2"/>
      <c r="BSI308" s="2"/>
      <c r="BSJ308" s="2"/>
      <c r="BSK308" s="2"/>
      <c r="BSL308" s="2"/>
      <c r="BSM308" s="2"/>
      <c r="BSN308" s="2"/>
      <c r="BSO308" s="2"/>
      <c r="BSP308" s="2"/>
      <c r="BSQ308" s="2"/>
      <c r="BSR308" s="2"/>
      <c r="BSS308" s="2"/>
      <c r="BST308" s="2"/>
      <c r="BSU308" s="2"/>
      <c r="BSV308" s="2"/>
      <c r="BSW308" s="2"/>
      <c r="BSX308" s="2"/>
      <c r="BSY308" s="2"/>
      <c r="BSZ308" s="2"/>
      <c r="BTA308" s="2"/>
      <c r="BTB308" s="2"/>
      <c r="BTC308" s="2"/>
      <c r="BTD308" s="2"/>
      <c r="BTE308" s="2"/>
      <c r="BTF308" s="2"/>
      <c r="BTG308" s="2"/>
      <c r="BTH308" s="2"/>
      <c r="BTI308" s="2"/>
      <c r="BTJ308" s="2"/>
      <c r="BTK308" s="2"/>
      <c r="BTL308" s="2"/>
      <c r="BTM308" s="2"/>
      <c r="BTN308" s="2"/>
      <c r="BTO308" s="2"/>
      <c r="BTP308" s="2"/>
      <c r="BTQ308" s="2"/>
      <c r="BTR308" s="2"/>
      <c r="BTS308" s="2"/>
      <c r="BTT308" s="2"/>
      <c r="BTU308" s="2"/>
      <c r="BTV308" s="2"/>
      <c r="BTW308" s="2"/>
      <c r="BTX308" s="2"/>
      <c r="BTY308" s="2"/>
      <c r="BTZ308" s="2"/>
      <c r="BUA308" s="2"/>
      <c r="BUB308" s="2"/>
      <c r="BUC308" s="2"/>
      <c r="BUD308" s="2"/>
      <c r="BUE308" s="2"/>
      <c r="BUF308" s="2"/>
      <c r="BUG308" s="2"/>
      <c r="BUH308" s="2"/>
      <c r="BUI308" s="2"/>
      <c r="BUJ308" s="2"/>
      <c r="BUK308" s="2"/>
      <c r="BUL308" s="2"/>
      <c r="BUM308" s="2"/>
      <c r="BUN308" s="2"/>
      <c r="BUO308" s="2"/>
      <c r="BUP308" s="2"/>
      <c r="BUQ308" s="2"/>
      <c r="BUR308" s="2"/>
      <c r="BUS308" s="2"/>
      <c r="BUT308" s="2"/>
      <c r="BUU308" s="2"/>
      <c r="BUV308" s="2"/>
      <c r="BUW308" s="2"/>
      <c r="BUX308" s="2"/>
      <c r="BUY308" s="2"/>
      <c r="BUZ308" s="2"/>
      <c r="BVA308" s="2"/>
      <c r="BVB308" s="2"/>
      <c r="BVC308" s="2"/>
      <c r="BVD308" s="2"/>
      <c r="BVE308" s="2"/>
      <c r="BVF308" s="2"/>
      <c r="BVG308" s="2"/>
      <c r="BVH308" s="2"/>
      <c r="BVI308" s="2"/>
      <c r="BVJ308" s="2"/>
      <c r="BVK308" s="2"/>
      <c r="BVL308" s="2"/>
      <c r="BVM308" s="2"/>
      <c r="BVN308" s="2"/>
      <c r="BVO308" s="2"/>
      <c r="BVP308" s="2"/>
      <c r="BVQ308" s="2"/>
      <c r="BVR308" s="2"/>
      <c r="BVS308" s="2"/>
      <c r="BVT308" s="2"/>
      <c r="BVU308" s="2"/>
      <c r="BVV308" s="2"/>
      <c r="BVW308" s="2"/>
      <c r="BVX308" s="2"/>
      <c r="BVY308" s="2"/>
      <c r="BVZ308" s="2"/>
      <c r="BWA308" s="2"/>
      <c r="BWB308" s="2"/>
      <c r="BWC308" s="2"/>
      <c r="BWD308" s="2"/>
      <c r="BWE308" s="2"/>
      <c r="BWF308" s="2"/>
      <c r="BWG308" s="2"/>
      <c r="BWH308" s="2"/>
      <c r="BWI308" s="2"/>
      <c r="BWJ308" s="2"/>
      <c r="BWK308" s="2"/>
      <c r="BWL308" s="2"/>
      <c r="BWM308" s="2"/>
      <c r="BWN308" s="2"/>
      <c r="BWO308" s="2"/>
      <c r="BWP308" s="2"/>
      <c r="BWQ308" s="2"/>
      <c r="BWR308" s="2"/>
      <c r="BWS308" s="2"/>
      <c r="BWT308" s="2"/>
      <c r="BWU308" s="2"/>
      <c r="BWV308" s="2"/>
      <c r="BWW308" s="2"/>
      <c r="BWX308" s="2"/>
      <c r="BWY308" s="2"/>
      <c r="BWZ308" s="2"/>
      <c r="BXA308" s="2"/>
      <c r="BXB308" s="2"/>
      <c r="BXC308" s="2"/>
      <c r="BXD308" s="2"/>
      <c r="BXE308" s="2"/>
      <c r="BXF308" s="2"/>
      <c r="BXG308" s="2"/>
      <c r="BXH308" s="2"/>
      <c r="BXI308" s="2"/>
      <c r="BXJ308" s="2"/>
      <c r="BXK308" s="2"/>
      <c r="BXL308" s="2"/>
      <c r="BXM308" s="2"/>
      <c r="BXN308" s="2"/>
      <c r="BXO308" s="2"/>
      <c r="BXP308" s="2"/>
      <c r="BXQ308" s="2"/>
      <c r="BXR308" s="2"/>
      <c r="BXS308" s="2"/>
      <c r="BXT308" s="2"/>
      <c r="BXU308" s="2"/>
      <c r="BXV308" s="2"/>
      <c r="BXW308" s="2"/>
      <c r="BXX308" s="2"/>
      <c r="BXY308" s="2"/>
      <c r="BXZ308" s="2"/>
      <c r="BYA308" s="2"/>
      <c r="BYB308" s="2"/>
      <c r="BYC308" s="2"/>
      <c r="BYD308" s="2"/>
      <c r="BYE308" s="2"/>
      <c r="BYF308" s="2"/>
      <c r="BYG308" s="2"/>
      <c r="BYH308" s="2"/>
      <c r="BYI308" s="2"/>
      <c r="BYJ308" s="2"/>
      <c r="BYK308" s="2"/>
      <c r="BYL308" s="2"/>
      <c r="BYM308" s="2"/>
      <c r="BYN308" s="2"/>
      <c r="BYO308" s="2"/>
      <c r="BYP308" s="2"/>
      <c r="BYQ308" s="2"/>
      <c r="BYR308" s="2"/>
      <c r="BYS308" s="2"/>
      <c r="BYT308" s="2"/>
      <c r="BYU308" s="2"/>
      <c r="BYV308" s="2"/>
      <c r="BYW308" s="2"/>
      <c r="BYX308" s="2"/>
      <c r="BYY308" s="2"/>
      <c r="BYZ308" s="2"/>
      <c r="BZA308" s="2"/>
      <c r="BZB308" s="2"/>
      <c r="BZC308" s="2"/>
      <c r="BZD308" s="2"/>
      <c r="BZE308" s="2"/>
      <c r="BZF308" s="2"/>
      <c r="BZG308" s="2"/>
      <c r="BZH308" s="2"/>
      <c r="BZI308" s="2"/>
      <c r="BZJ308" s="2"/>
      <c r="BZK308" s="2"/>
      <c r="BZL308" s="2"/>
      <c r="BZM308" s="2"/>
      <c r="BZN308" s="2"/>
      <c r="BZO308" s="2"/>
      <c r="BZP308" s="2"/>
      <c r="BZQ308" s="2"/>
      <c r="BZR308" s="2"/>
      <c r="BZS308" s="2"/>
      <c r="BZT308" s="2"/>
      <c r="BZU308" s="2"/>
      <c r="BZV308" s="2"/>
      <c r="BZW308" s="2"/>
      <c r="BZX308" s="2"/>
      <c r="BZY308" s="2"/>
      <c r="BZZ308" s="2"/>
      <c r="CAA308" s="2"/>
      <c r="CAB308" s="2"/>
      <c r="CAC308" s="2"/>
      <c r="CAD308" s="2"/>
      <c r="CAE308" s="2"/>
      <c r="CAF308" s="2"/>
      <c r="CAG308" s="2"/>
      <c r="CAH308" s="2"/>
      <c r="CAI308" s="2"/>
      <c r="CAJ308" s="2"/>
      <c r="CAK308" s="2"/>
      <c r="CAL308" s="2"/>
      <c r="CAM308" s="2"/>
      <c r="CAN308" s="2"/>
      <c r="CAO308" s="2"/>
      <c r="CAP308" s="2"/>
      <c r="CAQ308" s="2"/>
      <c r="CAR308" s="2"/>
      <c r="CAS308" s="2"/>
      <c r="CAT308" s="2"/>
      <c r="CAU308" s="2"/>
      <c r="CAV308" s="2"/>
      <c r="CAW308" s="2"/>
      <c r="CAX308" s="2"/>
      <c r="CAY308" s="2"/>
      <c r="CAZ308" s="2"/>
      <c r="CBA308" s="2"/>
      <c r="CBB308" s="2"/>
      <c r="CBC308" s="2"/>
      <c r="CBD308" s="2"/>
      <c r="CBE308" s="2"/>
      <c r="CBF308" s="2"/>
      <c r="CBG308" s="2"/>
      <c r="CBH308" s="2"/>
      <c r="CBI308" s="2"/>
      <c r="CBJ308" s="2"/>
      <c r="CBK308" s="2"/>
      <c r="CBL308" s="2"/>
      <c r="CBM308" s="2"/>
      <c r="CBN308" s="2"/>
      <c r="CBO308" s="2"/>
      <c r="CBP308" s="2"/>
      <c r="CBQ308" s="2"/>
      <c r="CBR308" s="2"/>
      <c r="CBS308" s="2"/>
      <c r="CBT308" s="2"/>
      <c r="CBU308" s="2"/>
      <c r="CBV308" s="2"/>
      <c r="CBW308" s="2"/>
      <c r="CBX308" s="2"/>
      <c r="CBY308" s="2"/>
      <c r="CBZ308" s="2"/>
      <c r="CCA308" s="2"/>
      <c r="CCB308" s="2"/>
      <c r="CCC308" s="2"/>
      <c r="CCD308" s="2"/>
      <c r="CCE308" s="2"/>
      <c r="CCF308" s="2"/>
      <c r="CCG308" s="2"/>
      <c r="CCH308" s="2"/>
      <c r="CCI308" s="2"/>
      <c r="CCJ308" s="2"/>
      <c r="CCK308" s="2"/>
      <c r="CCL308" s="2"/>
      <c r="CCM308" s="2"/>
      <c r="CCN308" s="2"/>
      <c r="CCO308" s="2"/>
      <c r="CCP308" s="2"/>
      <c r="CCQ308" s="2"/>
      <c r="CCR308" s="2"/>
      <c r="CCS308" s="2"/>
      <c r="CCT308" s="2"/>
      <c r="CCU308" s="2"/>
      <c r="CCV308" s="2"/>
      <c r="CCW308" s="2"/>
      <c r="CCX308" s="2"/>
      <c r="CCY308" s="2"/>
      <c r="CCZ308" s="2"/>
      <c r="CDA308" s="2"/>
      <c r="CDB308" s="2"/>
      <c r="CDC308" s="2"/>
      <c r="CDD308" s="2"/>
      <c r="CDE308" s="2"/>
      <c r="CDF308" s="2"/>
      <c r="CDG308" s="2"/>
      <c r="CDH308" s="2"/>
      <c r="CDI308" s="2"/>
      <c r="CDJ308" s="2"/>
      <c r="CDK308" s="2"/>
      <c r="CDL308" s="2"/>
      <c r="CDM308" s="2"/>
      <c r="CDN308" s="2"/>
      <c r="CDO308" s="2"/>
      <c r="CDP308" s="2"/>
      <c r="CDQ308" s="2"/>
      <c r="CDR308" s="2"/>
      <c r="CDS308" s="2"/>
      <c r="CDT308" s="2"/>
      <c r="CDU308" s="2"/>
      <c r="CDV308" s="2"/>
      <c r="CDW308" s="2"/>
      <c r="CDX308" s="2"/>
      <c r="CDY308" s="2"/>
      <c r="CDZ308" s="2"/>
      <c r="CEA308" s="2"/>
      <c r="CEB308" s="2"/>
      <c r="CEC308" s="2"/>
      <c r="CED308" s="2"/>
      <c r="CEE308" s="2"/>
      <c r="CEF308" s="2"/>
      <c r="CEG308" s="2"/>
      <c r="CEH308" s="2"/>
      <c r="CEI308" s="2"/>
      <c r="CEJ308" s="2"/>
      <c r="CEK308" s="2"/>
      <c r="CEL308" s="2"/>
      <c r="CEM308" s="2"/>
      <c r="CEN308" s="2"/>
      <c r="CEO308" s="2"/>
      <c r="CEP308" s="2"/>
      <c r="CEQ308" s="2"/>
      <c r="CER308" s="2"/>
      <c r="CES308" s="2"/>
      <c r="CET308" s="2"/>
      <c r="CEU308" s="2"/>
      <c r="CEV308" s="2"/>
      <c r="CEW308" s="2"/>
      <c r="CEX308" s="2"/>
      <c r="CEY308" s="2"/>
      <c r="CEZ308" s="2"/>
      <c r="CFA308" s="2"/>
      <c r="CFB308" s="2"/>
      <c r="CFC308" s="2"/>
      <c r="CFD308" s="2"/>
      <c r="CFE308" s="2"/>
      <c r="CFF308" s="2"/>
      <c r="CFG308" s="2"/>
      <c r="CFH308" s="2"/>
      <c r="CFI308" s="2"/>
      <c r="CFJ308" s="2"/>
      <c r="CFK308" s="2"/>
      <c r="CFL308" s="2"/>
      <c r="CFM308" s="2"/>
      <c r="CFN308" s="2"/>
      <c r="CFO308" s="2"/>
      <c r="CFP308" s="2"/>
      <c r="CFQ308" s="2"/>
      <c r="CFR308" s="2"/>
      <c r="CFS308" s="2"/>
      <c r="CFT308" s="2"/>
      <c r="CFU308" s="2"/>
      <c r="CFV308" s="2"/>
      <c r="CFW308" s="2"/>
      <c r="CFX308" s="2"/>
      <c r="CFY308" s="2"/>
      <c r="CFZ308" s="2"/>
      <c r="CGA308" s="2"/>
      <c r="CGB308" s="2"/>
      <c r="CGC308" s="2"/>
      <c r="CGD308" s="2"/>
      <c r="CGE308" s="2"/>
      <c r="CGF308" s="2"/>
      <c r="CGG308" s="2"/>
      <c r="CGH308" s="2"/>
      <c r="CGI308" s="2"/>
      <c r="CGJ308" s="2"/>
      <c r="CGK308" s="2"/>
      <c r="CGL308" s="2"/>
      <c r="CGM308" s="2"/>
      <c r="CGN308" s="2"/>
      <c r="CGO308" s="2"/>
      <c r="CGP308" s="2"/>
      <c r="CGQ308" s="2"/>
      <c r="CGR308" s="2"/>
      <c r="CGS308" s="2"/>
      <c r="CGT308" s="2"/>
      <c r="CGU308" s="2"/>
      <c r="CGV308" s="2"/>
      <c r="CGW308" s="2"/>
      <c r="CGX308" s="2"/>
      <c r="CGY308" s="2"/>
      <c r="CGZ308" s="2"/>
      <c r="CHA308" s="2"/>
      <c r="CHB308" s="2"/>
      <c r="CHC308" s="2"/>
      <c r="CHD308" s="2"/>
      <c r="CHE308" s="2"/>
      <c r="CHF308" s="2"/>
      <c r="CHG308" s="2"/>
      <c r="CHH308" s="2"/>
      <c r="CHI308" s="2"/>
      <c r="CHJ308" s="2"/>
      <c r="CHK308" s="2"/>
      <c r="CHL308" s="2"/>
      <c r="CHM308" s="2"/>
      <c r="CHN308" s="2"/>
      <c r="CHO308" s="2"/>
      <c r="CHP308" s="2"/>
      <c r="CHQ308" s="2"/>
      <c r="CHR308" s="2"/>
      <c r="CHS308" s="2"/>
      <c r="CHT308" s="2"/>
      <c r="CHU308" s="2"/>
      <c r="CHV308" s="2"/>
      <c r="CHW308" s="2"/>
      <c r="CHX308" s="2"/>
      <c r="CHY308" s="2"/>
      <c r="CHZ308" s="2"/>
      <c r="CIA308" s="2"/>
      <c r="CIB308" s="2"/>
      <c r="CIC308" s="2"/>
      <c r="CID308" s="2"/>
      <c r="CIE308" s="2"/>
      <c r="CIF308" s="2"/>
      <c r="CIG308" s="2"/>
      <c r="CIH308" s="2"/>
      <c r="CII308" s="2"/>
      <c r="CIJ308" s="2"/>
      <c r="CIK308" s="2"/>
      <c r="CIL308" s="2"/>
      <c r="CIM308" s="2"/>
      <c r="CIN308" s="2"/>
      <c r="CIO308" s="2"/>
      <c r="CIP308" s="2"/>
      <c r="CIQ308" s="2"/>
      <c r="CIR308" s="2"/>
      <c r="CIS308" s="2"/>
      <c r="CIT308" s="2"/>
      <c r="CIU308" s="2"/>
      <c r="CIV308" s="2"/>
      <c r="CIW308" s="2"/>
      <c r="CIX308" s="2"/>
      <c r="CIY308" s="2"/>
      <c r="CIZ308" s="2"/>
      <c r="CJA308" s="2"/>
      <c r="CJB308" s="2"/>
      <c r="CJC308" s="2"/>
      <c r="CJD308" s="2"/>
      <c r="CJE308" s="2"/>
      <c r="CJF308" s="2"/>
      <c r="CJG308" s="2"/>
      <c r="CJH308" s="2"/>
      <c r="CJI308" s="2"/>
      <c r="CJJ308" s="2"/>
      <c r="CJK308" s="2"/>
      <c r="CJL308" s="2"/>
      <c r="CJM308" s="2"/>
      <c r="CJN308" s="2"/>
      <c r="CJO308" s="2"/>
      <c r="CJP308" s="2"/>
      <c r="CJQ308" s="2"/>
      <c r="CJR308" s="2"/>
      <c r="CJS308" s="2"/>
      <c r="CJT308" s="2"/>
      <c r="CJU308" s="2"/>
      <c r="CJV308" s="2"/>
      <c r="CJW308" s="2"/>
      <c r="CJX308" s="2"/>
      <c r="CJY308" s="2"/>
      <c r="CJZ308" s="2"/>
      <c r="CKA308" s="2"/>
      <c r="CKB308" s="2"/>
      <c r="CKC308" s="2"/>
      <c r="CKD308" s="2"/>
      <c r="CKE308" s="2"/>
      <c r="CKF308" s="2"/>
      <c r="CKG308" s="2"/>
      <c r="CKH308" s="2"/>
      <c r="CKI308" s="2"/>
      <c r="CKJ308" s="2"/>
      <c r="CKK308" s="2"/>
      <c r="CKL308" s="2"/>
      <c r="CKM308" s="2"/>
      <c r="CKN308" s="2"/>
      <c r="CKO308" s="2"/>
      <c r="CKP308" s="2"/>
      <c r="CKQ308" s="2"/>
      <c r="CKR308" s="2"/>
      <c r="CKS308" s="2"/>
      <c r="CKT308" s="2"/>
      <c r="CKU308" s="2"/>
      <c r="CKV308" s="2"/>
      <c r="CKW308" s="2"/>
      <c r="CKX308" s="2"/>
      <c r="CKY308" s="2"/>
      <c r="CKZ308" s="2"/>
      <c r="CLA308" s="2"/>
      <c r="CLB308" s="2"/>
      <c r="CLC308" s="2"/>
      <c r="CLD308" s="2"/>
      <c r="CLE308" s="2"/>
      <c r="CLF308" s="2"/>
      <c r="CLG308" s="2"/>
      <c r="CLH308" s="2"/>
      <c r="CLI308" s="2"/>
      <c r="CLJ308" s="2"/>
      <c r="CLK308" s="2"/>
      <c r="CLL308" s="2"/>
      <c r="CLM308" s="2"/>
      <c r="CLN308" s="2"/>
      <c r="CLO308" s="2"/>
      <c r="CLP308" s="2"/>
      <c r="CLQ308" s="2"/>
      <c r="CLR308" s="2"/>
      <c r="CLS308" s="2"/>
      <c r="CLT308" s="2"/>
      <c r="CLU308" s="2"/>
      <c r="CLV308" s="2"/>
      <c r="CLW308" s="2"/>
      <c r="CLX308" s="2"/>
      <c r="CLY308" s="2"/>
      <c r="CLZ308" s="2"/>
      <c r="CMA308" s="2"/>
      <c r="CMB308" s="2"/>
      <c r="CMC308" s="2"/>
      <c r="CMD308" s="2"/>
      <c r="CME308" s="2"/>
      <c r="CMF308" s="2"/>
      <c r="CMG308" s="2"/>
      <c r="CMH308" s="2"/>
      <c r="CMI308" s="2"/>
      <c r="CMJ308" s="2"/>
      <c r="CMK308" s="2"/>
      <c r="CML308" s="2"/>
      <c r="CMM308" s="2"/>
      <c r="CMN308" s="2"/>
      <c r="CMO308" s="2"/>
      <c r="CMP308" s="2"/>
      <c r="CMQ308" s="2"/>
      <c r="CMR308" s="2"/>
      <c r="CMS308" s="2"/>
      <c r="CMT308" s="2"/>
      <c r="CMU308" s="2"/>
      <c r="CMV308" s="2"/>
      <c r="CMW308" s="2"/>
      <c r="CMX308" s="2"/>
      <c r="CMY308" s="2"/>
      <c r="CMZ308" s="2"/>
      <c r="CNA308" s="2"/>
      <c r="CNB308" s="2"/>
      <c r="CNC308" s="2"/>
      <c r="CND308" s="2"/>
      <c r="CNE308" s="2"/>
      <c r="CNF308" s="2"/>
      <c r="CNG308" s="2"/>
      <c r="CNH308" s="2"/>
      <c r="CNI308" s="2"/>
      <c r="CNJ308" s="2"/>
      <c r="CNK308" s="2"/>
      <c r="CNL308" s="2"/>
      <c r="CNM308" s="2"/>
      <c r="CNN308" s="2"/>
      <c r="CNO308" s="2"/>
      <c r="CNP308" s="2"/>
      <c r="CNQ308" s="2"/>
      <c r="CNR308" s="2"/>
      <c r="CNS308" s="2"/>
      <c r="CNT308" s="2"/>
      <c r="CNU308" s="2"/>
      <c r="CNV308" s="2"/>
      <c r="CNW308" s="2"/>
      <c r="CNX308" s="2"/>
      <c r="CNY308" s="2"/>
      <c r="CNZ308" s="2"/>
      <c r="COA308" s="2"/>
      <c r="COB308" s="2"/>
      <c r="COC308" s="2"/>
      <c r="COD308" s="2"/>
      <c r="COE308" s="2"/>
      <c r="COF308" s="2"/>
      <c r="COG308" s="2"/>
      <c r="COH308" s="2"/>
      <c r="COI308" s="2"/>
      <c r="COJ308" s="2"/>
      <c r="COK308" s="2"/>
      <c r="COL308" s="2"/>
      <c r="COM308" s="2"/>
      <c r="CON308" s="2"/>
      <c r="COO308" s="2"/>
      <c r="COP308" s="2"/>
      <c r="COQ308" s="2"/>
      <c r="COR308" s="2"/>
      <c r="COS308" s="2"/>
      <c r="COT308" s="2"/>
      <c r="COU308" s="2"/>
      <c r="COV308" s="2"/>
      <c r="COW308" s="2"/>
      <c r="COX308" s="2"/>
      <c r="COY308" s="2"/>
      <c r="COZ308" s="2"/>
      <c r="CPA308" s="2"/>
      <c r="CPB308" s="2"/>
      <c r="CPC308" s="2"/>
      <c r="CPD308" s="2"/>
      <c r="CPE308" s="2"/>
      <c r="CPF308" s="2"/>
      <c r="CPG308" s="2"/>
      <c r="CPH308" s="2"/>
      <c r="CPI308" s="2"/>
      <c r="CPJ308" s="2"/>
      <c r="CPK308" s="2"/>
      <c r="CPL308" s="2"/>
      <c r="CPM308" s="2"/>
      <c r="CPN308" s="2"/>
      <c r="CPO308" s="2"/>
      <c r="CPP308" s="2"/>
      <c r="CPQ308" s="2"/>
      <c r="CPR308" s="2"/>
      <c r="CPS308" s="2"/>
      <c r="CPT308" s="2"/>
      <c r="CPU308" s="2"/>
      <c r="CPV308" s="2"/>
      <c r="CPW308" s="2"/>
      <c r="CPX308" s="2"/>
      <c r="CPY308" s="2"/>
      <c r="CPZ308" s="2"/>
      <c r="CQA308" s="2"/>
      <c r="CQB308" s="2"/>
      <c r="CQC308" s="2"/>
      <c r="CQD308" s="2"/>
      <c r="CQE308" s="2"/>
      <c r="CQF308" s="2"/>
      <c r="CQG308" s="2"/>
      <c r="CQH308" s="2"/>
      <c r="CQI308" s="2"/>
      <c r="CQJ308" s="2"/>
      <c r="CQK308" s="2"/>
      <c r="CQL308" s="2"/>
      <c r="CQM308" s="2"/>
      <c r="CQN308" s="2"/>
      <c r="CQO308" s="2"/>
      <c r="CQP308" s="2"/>
      <c r="CQQ308" s="2"/>
      <c r="CQR308" s="2"/>
      <c r="CQS308" s="2"/>
      <c r="CQT308" s="2"/>
      <c r="CQU308" s="2"/>
      <c r="CQV308" s="2"/>
      <c r="CQW308" s="2"/>
      <c r="CQX308" s="2"/>
      <c r="CQY308" s="2"/>
      <c r="CQZ308" s="2"/>
      <c r="CRA308" s="2"/>
      <c r="CRB308" s="2"/>
      <c r="CRC308" s="2"/>
      <c r="CRD308" s="2"/>
      <c r="CRE308" s="2"/>
      <c r="CRF308" s="2"/>
      <c r="CRG308" s="2"/>
      <c r="CRH308" s="2"/>
      <c r="CRI308" s="2"/>
      <c r="CRJ308" s="2"/>
      <c r="CRK308" s="2"/>
      <c r="CRL308" s="2"/>
      <c r="CRM308" s="2"/>
      <c r="CRN308" s="2"/>
      <c r="CRO308" s="2"/>
      <c r="CRP308" s="2"/>
      <c r="CRQ308" s="2"/>
      <c r="CRR308" s="2"/>
      <c r="CRS308" s="2"/>
      <c r="CRT308" s="2"/>
      <c r="CRU308" s="2"/>
      <c r="CRV308" s="2"/>
      <c r="CRW308" s="2"/>
      <c r="CRX308" s="2"/>
      <c r="CRY308" s="2"/>
      <c r="CRZ308" s="2"/>
      <c r="CSA308" s="2"/>
      <c r="CSB308" s="2"/>
      <c r="CSC308" s="2"/>
      <c r="CSD308" s="2"/>
      <c r="CSE308" s="2"/>
      <c r="CSF308" s="2"/>
      <c r="CSG308" s="2"/>
      <c r="CSH308" s="2"/>
      <c r="CSI308" s="2"/>
      <c r="CSJ308" s="2"/>
      <c r="CSK308" s="2"/>
      <c r="CSL308" s="2"/>
      <c r="CSM308" s="2"/>
      <c r="CSN308" s="2"/>
      <c r="CSO308" s="2"/>
      <c r="CSP308" s="2"/>
      <c r="CSQ308" s="2"/>
      <c r="CSR308" s="2"/>
      <c r="CSS308" s="2"/>
      <c r="CST308" s="2"/>
      <c r="CSU308" s="2"/>
      <c r="CSV308" s="2"/>
      <c r="CSW308" s="2"/>
      <c r="CSX308" s="2"/>
      <c r="CSY308" s="2"/>
      <c r="CSZ308" s="2"/>
      <c r="CTA308" s="2"/>
      <c r="CTB308" s="2"/>
      <c r="CTC308" s="2"/>
      <c r="CTD308" s="2"/>
      <c r="CTE308" s="2"/>
      <c r="CTF308" s="2"/>
      <c r="CTG308" s="2"/>
      <c r="CTH308" s="2"/>
      <c r="CTI308" s="2"/>
      <c r="CTJ308" s="2"/>
      <c r="CTK308" s="2"/>
      <c r="CTL308" s="2"/>
      <c r="CTM308" s="2"/>
      <c r="CTN308" s="2"/>
      <c r="CTO308" s="2"/>
      <c r="CTP308" s="2"/>
      <c r="CTQ308" s="2"/>
      <c r="CTR308" s="2"/>
      <c r="CTS308" s="2"/>
      <c r="CTT308" s="2"/>
      <c r="CTU308" s="2"/>
      <c r="CTV308" s="2"/>
      <c r="CTW308" s="2"/>
      <c r="CTX308" s="2"/>
      <c r="CTY308" s="2"/>
      <c r="CTZ308" s="2"/>
      <c r="CUA308" s="2"/>
      <c r="CUB308" s="2"/>
      <c r="CUC308" s="2"/>
      <c r="CUD308" s="2"/>
      <c r="CUE308" s="2"/>
      <c r="CUF308" s="2"/>
      <c r="CUG308" s="2"/>
      <c r="CUH308" s="2"/>
      <c r="CUI308" s="2"/>
      <c r="CUJ308" s="2"/>
      <c r="CUK308" s="2"/>
      <c r="CUL308" s="2"/>
      <c r="CUM308" s="2"/>
      <c r="CUN308" s="2"/>
      <c r="CUO308" s="2"/>
      <c r="CUP308" s="2"/>
      <c r="CUQ308" s="2"/>
      <c r="CUR308" s="2"/>
      <c r="CUS308" s="2"/>
      <c r="CUT308" s="2"/>
      <c r="CUU308" s="2"/>
      <c r="CUV308" s="2"/>
      <c r="CUW308" s="2"/>
      <c r="CUX308" s="2"/>
      <c r="CUY308" s="2"/>
      <c r="CUZ308" s="2"/>
      <c r="CVA308" s="2"/>
      <c r="CVB308" s="2"/>
      <c r="CVC308" s="2"/>
      <c r="CVD308" s="2"/>
      <c r="CVE308" s="2"/>
      <c r="CVF308" s="2"/>
      <c r="CVG308" s="2"/>
      <c r="CVH308" s="2"/>
      <c r="CVI308" s="2"/>
      <c r="CVJ308" s="2"/>
      <c r="CVK308" s="2"/>
      <c r="CVL308" s="2"/>
      <c r="CVM308" s="2"/>
      <c r="CVN308" s="2"/>
      <c r="CVO308" s="2"/>
      <c r="CVP308" s="2"/>
      <c r="CVQ308" s="2"/>
      <c r="CVR308" s="2"/>
      <c r="CVS308" s="2"/>
      <c r="CVT308" s="2"/>
      <c r="CVU308" s="2"/>
      <c r="CVV308" s="2"/>
      <c r="CVW308" s="2"/>
      <c r="CVX308" s="2"/>
      <c r="CVY308" s="2"/>
      <c r="CVZ308" s="2"/>
      <c r="CWA308" s="2"/>
      <c r="CWB308" s="2"/>
      <c r="CWC308" s="2"/>
      <c r="CWD308" s="2"/>
      <c r="CWE308" s="2"/>
      <c r="CWF308" s="2"/>
      <c r="CWG308" s="2"/>
      <c r="CWH308" s="2"/>
      <c r="CWI308" s="2"/>
      <c r="CWJ308" s="2"/>
      <c r="CWK308" s="2"/>
      <c r="CWL308" s="2"/>
      <c r="CWM308" s="2"/>
      <c r="CWN308" s="2"/>
      <c r="CWO308" s="2"/>
      <c r="CWP308" s="2"/>
      <c r="CWQ308" s="2"/>
      <c r="CWR308" s="2"/>
      <c r="CWS308" s="2"/>
      <c r="CWT308" s="2"/>
      <c r="CWU308" s="2"/>
      <c r="CWV308" s="2"/>
      <c r="CWW308" s="2"/>
      <c r="CWX308" s="2"/>
      <c r="CWY308" s="2"/>
      <c r="CWZ308" s="2"/>
      <c r="CXA308" s="2"/>
      <c r="CXB308" s="2"/>
      <c r="CXC308" s="2"/>
      <c r="CXD308" s="2"/>
      <c r="CXE308" s="2"/>
      <c r="CXF308" s="2"/>
      <c r="CXG308" s="2"/>
      <c r="CXH308" s="2"/>
      <c r="CXI308" s="2"/>
      <c r="CXJ308" s="2"/>
      <c r="CXK308" s="2"/>
      <c r="CXL308" s="2"/>
      <c r="CXM308" s="2"/>
      <c r="CXN308" s="2"/>
      <c r="CXO308" s="2"/>
      <c r="CXP308" s="2"/>
      <c r="CXQ308" s="2"/>
      <c r="CXR308" s="2"/>
      <c r="CXS308" s="2"/>
      <c r="CXT308" s="2"/>
      <c r="CXU308" s="2"/>
      <c r="CXV308" s="2"/>
      <c r="CXW308" s="2"/>
      <c r="CXX308" s="2"/>
      <c r="CXY308" s="2"/>
      <c r="CXZ308" s="2"/>
      <c r="CYA308" s="2"/>
      <c r="CYB308" s="2"/>
      <c r="CYC308" s="2"/>
      <c r="CYD308" s="2"/>
      <c r="CYE308" s="2"/>
      <c r="CYF308" s="2"/>
      <c r="CYG308" s="2"/>
      <c r="CYH308" s="2"/>
      <c r="CYI308" s="2"/>
      <c r="CYJ308" s="2"/>
      <c r="CYK308" s="2"/>
      <c r="CYL308" s="2"/>
      <c r="CYM308" s="2"/>
      <c r="CYN308" s="2"/>
      <c r="CYO308" s="2"/>
      <c r="CYP308" s="2"/>
      <c r="CYQ308" s="2"/>
      <c r="CYR308" s="2"/>
      <c r="CYS308" s="2"/>
      <c r="CYT308" s="2"/>
      <c r="CYU308" s="2"/>
      <c r="CYV308" s="2"/>
      <c r="CYW308" s="2"/>
      <c r="CYX308" s="2"/>
      <c r="CYY308" s="2"/>
      <c r="CYZ308" s="2"/>
      <c r="CZA308" s="2"/>
      <c r="CZB308" s="2"/>
      <c r="CZC308" s="2"/>
      <c r="CZD308" s="2"/>
      <c r="CZE308" s="2"/>
      <c r="CZF308" s="2"/>
      <c r="CZG308" s="2"/>
      <c r="CZH308" s="2"/>
      <c r="CZI308" s="2"/>
      <c r="CZJ308" s="2"/>
      <c r="CZK308" s="2"/>
      <c r="CZL308" s="2"/>
      <c r="CZM308" s="2"/>
      <c r="CZN308" s="2"/>
      <c r="CZO308" s="2"/>
      <c r="CZP308" s="2"/>
      <c r="CZQ308" s="2"/>
      <c r="CZR308" s="2"/>
      <c r="CZS308" s="2"/>
      <c r="CZT308" s="2"/>
      <c r="CZU308" s="2"/>
      <c r="CZV308" s="2"/>
      <c r="CZW308" s="2"/>
      <c r="CZX308" s="2"/>
      <c r="CZY308" s="2"/>
      <c r="CZZ308" s="2"/>
      <c r="DAA308" s="2"/>
      <c r="DAB308" s="2"/>
      <c r="DAC308" s="2"/>
      <c r="DAD308" s="2"/>
      <c r="DAE308" s="2"/>
      <c r="DAF308" s="2"/>
      <c r="DAG308" s="2"/>
      <c r="DAH308" s="2"/>
      <c r="DAI308" s="2"/>
      <c r="DAJ308" s="2"/>
      <c r="DAK308" s="2"/>
      <c r="DAL308" s="2"/>
      <c r="DAM308" s="2"/>
      <c r="DAN308" s="2"/>
      <c r="DAO308" s="2"/>
      <c r="DAP308" s="2"/>
      <c r="DAQ308" s="2"/>
      <c r="DAR308" s="2"/>
      <c r="DAS308" s="2"/>
      <c r="DAT308" s="2"/>
      <c r="DAU308" s="2"/>
      <c r="DAV308" s="2"/>
      <c r="DAW308" s="2"/>
      <c r="DAX308" s="2"/>
      <c r="DAY308" s="2"/>
      <c r="DAZ308" s="2"/>
      <c r="DBA308" s="2"/>
      <c r="DBB308" s="2"/>
      <c r="DBC308" s="2"/>
      <c r="DBD308" s="2"/>
      <c r="DBE308" s="2"/>
      <c r="DBF308" s="2"/>
      <c r="DBG308" s="2"/>
      <c r="DBH308" s="2"/>
      <c r="DBI308" s="2"/>
      <c r="DBJ308" s="2"/>
      <c r="DBK308" s="2"/>
      <c r="DBL308" s="2"/>
      <c r="DBM308" s="2"/>
      <c r="DBN308" s="2"/>
      <c r="DBO308" s="2"/>
      <c r="DBP308" s="2"/>
      <c r="DBQ308" s="2"/>
      <c r="DBR308" s="2"/>
      <c r="DBS308" s="2"/>
      <c r="DBT308" s="2"/>
      <c r="DBU308" s="2"/>
      <c r="DBV308" s="2"/>
      <c r="DBW308" s="2"/>
      <c r="DBX308" s="2"/>
      <c r="DBY308" s="2"/>
      <c r="DBZ308" s="2"/>
      <c r="DCA308" s="2"/>
      <c r="DCB308" s="2"/>
      <c r="DCC308" s="2"/>
      <c r="DCD308" s="2"/>
      <c r="DCE308" s="2"/>
      <c r="DCF308" s="2"/>
      <c r="DCG308" s="2"/>
      <c r="DCH308" s="2"/>
      <c r="DCI308" s="2"/>
      <c r="DCJ308" s="2"/>
      <c r="DCK308" s="2"/>
      <c r="DCL308" s="2"/>
      <c r="DCM308" s="2"/>
      <c r="DCN308" s="2"/>
      <c r="DCO308" s="2"/>
      <c r="DCP308" s="2"/>
      <c r="DCQ308" s="2"/>
      <c r="DCR308" s="2"/>
      <c r="DCS308" s="2"/>
      <c r="DCT308" s="2"/>
      <c r="DCU308" s="2"/>
      <c r="DCV308" s="2"/>
      <c r="DCW308" s="2"/>
      <c r="DCX308" s="2"/>
      <c r="DCY308" s="2"/>
      <c r="DCZ308" s="2"/>
      <c r="DDA308" s="2"/>
      <c r="DDB308" s="2"/>
      <c r="DDC308" s="2"/>
      <c r="DDD308" s="2"/>
      <c r="DDE308" s="2"/>
      <c r="DDF308" s="2"/>
      <c r="DDG308" s="2"/>
      <c r="DDH308" s="2"/>
      <c r="DDI308" s="2"/>
      <c r="DDJ308" s="2"/>
      <c r="DDK308" s="2"/>
      <c r="DDL308" s="2"/>
      <c r="DDM308" s="2"/>
      <c r="DDN308" s="2"/>
      <c r="DDO308" s="2"/>
      <c r="DDP308" s="2"/>
      <c r="DDQ308" s="2"/>
      <c r="DDR308" s="2"/>
      <c r="DDS308" s="2"/>
      <c r="DDT308" s="2"/>
      <c r="DDU308" s="2"/>
      <c r="DDV308" s="2"/>
      <c r="DDW308" s="2"/>
      <c r="DDX308" s="2"/>
      <c r="DDY308" s="2"/>
      <c r="DDZ308" s="2"/>
      <c r="DEA308" s="2"/>
      <c r="DEB308" s="2"/>
      <c r="DEC308" s="2"/>
      <c r="DED308" s="2"/>
      <c r="DEE308" s="2"/>
      <c r="DEF308" s="2"/>
      <c r="DEG308" s="2"/>
      <c r="DEH308" s="2"/>
      <c r="DEI308" s="2"/>
      <c r="DEJ308" s="2"/>
      <c r="DEK308" s="2"/>
      <c r="DEL308" s="2"/>
      <c r="DEM308" s="2"/>
      <c r="DEN308" s="2"/>
      <c r="DEO308" s="2"/>
      <c r="DEP308" s="2"/>
      <c r="DEQ308" s="2"/>
      <c r="DER308" s="2"/>
      <c r="DES308" s="2"/>
      <c r="DET308" s="2"/>
      <c r="DEU308" s="2"/>
      <c r="DEV308" s="2"/>
      <c r="DEW308" s="2"/>
      <c r="DEX308" s="2"/>
      <c r="DEY308" s="2"/>
      <c r="DEZ308" s="2"/>
      <c r="DFA308" s="2"/>
      <c r="DFB308" s="2"/>
      <c r="DFC308" s="2"/>
      <c r="DFD308" s="2"/>
      <c r="DFE308" s="2"/>
      <c r="DFF308" s="2"/>
      <c r="DFG308" s="2"/>
      <c r="DFH308" s="2"/>
      <c r="DFI308" s="2"/>
      <c r="DFJ308" s="2"/>
      <c r="DFK308" s="2"/>
      <c r="DFL308" s="2"/>
      <c r="DFM308" s="2"/>
      <c r="DFN308" s="2"/>
      <c r="DFO308" s="2"/>
      <c r="DFP308" s="2"/>
      <c r="DFQ308" s="2"/>
      <c r="DFR308" s="2"/>
      <c r="DFS308" s="2"/>
      <c r="DFT308" s="2"/>
      <c r="DFU308" s="2"/>
      <c r="DFV308" s="2"/>
      <c r="DFW308" s="2"/>
      <c r="DFX308" s="2"/>
      <c r="DFY308" s="2"/>
      <c r="DFZ308" s="2"/>
      <c r="DGA308" s="2"/>
      <c r="DGB308" s="2"/>
      <c r="DGC308" s="2"/>
      <c r="DGD308" s="2"/>
      <c r="DGE308" s="2"/>
      <c r="DGF308" s="2"/>
      <c r="DGG308" s="2"/>
      <c r="DGH308" s="2"/>
      <c r="DGI308" s="2"/>
      <c r="DGJ308" s="2"/>
      <c r="DGK308" s="2"/>
      <c r="DGL308" s="2"/>
      <c r="DGM308" s="2"/>
      <c r="DGN308" s="2"/>
      <c r="DGO308" s="2"/>
      <c r="DGP308" s="2"/>
      <c r="DGQ308" s="2"/>
      <c r="DGR308" s="2"/>
      <c r="DGS308" s="2"/>
      <c r="DGT308" s="2"/>
      <c r="DGU308" s="2"/>
      <c r="DGV308" s="2"/>
      <c r="DGW308" s="2"/>
      <c r="DGX308" s="2"/>
      <c r="DGY308" s="2"/>
      <c r="DGZ308" s="2"/>
      <c r="DHA308" s="2"/>
      <c r="DHB308" s="2"/>
      <c r="DHC308" s="2"/>
      <c r="DHD308" s="2"/>
      <c r="DHE308" s="2"/>
      <c r="DHF308" s="2"/>
      <c r="DHG308" s="2"/>
      <c r="DHH308" s="2"/>
      <c r="DHI308" s="2"/>
      <c r="DHJ308" s="2"/>
      <c r="DHK308" s="2"/>
      <c r="DHL308" s="2"/>
      <c r="DHM308" s="2"/>
      <c r="DHN308" s="2"/>
      <c r="DHO308" s="2"/>
      <c r="DHP308" s="2"/>
      <c r="DHQ308" s="2"/>
      <c r="DHR308" s="2"/>
      <c r="DHS308" s="2"/>
      <c r="DHT308" s="2"/>
      <c r="DHU308" s="2"/>
      <c r="DHV308" s="2"/>
      <c r="DHW308" s="2"/>
      <c r="DHX308" s="2"/>
      <c r="DHY308" s="2"/>
      <c r="DHZ308" s="2"/>
      <c r="DIA308" s="2"/>
      <c r="DIB308" s="2"/>
      <c r="DIC308" s="2"/>
      <c r="DID308" s="2"/>
      <c r="DIE308" s="2"/>
      <c r="DIF308" s="2"/>
      <c r="DIG308" s="2"/>
      <c r="DIH308" s="2"/>
      <c r="DII308" s="2"/>
      <c r="DIJ308" s="2"/>
      <c r="DIK308" s="2"/>
      <c r="DIL308" s="2"/>
      <c r="DIM308" s="2"/>
      <c r="DIN308" s="2"/>
      <c r="DIO308" s="2"/>
      <c r="DIP308" s="2"/>
      <c r="DIQ308" s="2"/>
      <c r="DIR308" s="2"/>
      <c r="DIS308" s="2"/>
      <c r="DIT308" s="2"/>
      <c r="DIU308" s="2"/>
      <c r="DIV308" s="2"/>
      <c r="DIW308" s="2"/>
      <c r="DIX308" s="2"/>
      <c r="DIY308" s="2"/>
      <c r="DIZ308" s="2"/>
      <c r="DJA308" s="2"/>
      <c r="DJB308" s="2"/>
      <c r="DJC308" s="2"/>
      <c r="DJD308" s="2"/>
      <c r="DJE308" s="2"/>
      <c r="DJF308" s="2"/>
      <c r="DJG308" s="2"/>
      <c r="DJH308" s="2"/>
      <c r="DJI308" s="2"/>
      <c r="DJJ308" s="2"/>
      <c r="DJK308" s="2"/>
      <c r="DJL308" s="2"/>
      <c r="DJM308" s="2"/>
      <c r="DJN308" s="2"/>
      <c r="DJO308" s="2"/>
      <c r="DJP308" s="2"/>
      <c r="DJQ308" s="2"/>
      <c r="DJR308" s="2"/>
      <c r="DJS308" s="2"/>
      <c r="DJT308" s="2"/>
      <c r="DJU308" s="2"/>
      <c r="DJV308" s="2"/>
      <c r="DJW308" s="2"/>
      <c r="DJX308" s="2"/>
      <c r="DJY308" s="2"/>
      <c r="DJZ308" s="2"/>
      <c r="DKA308" s="2"/>
      <c r="DKB308" s="2"/>
      <c r="DKC308" s="2"/>
      <c r="DKD308" s="2"/>
      <c r="DKE308" s="2"/>
      <c r="DKF308" s="2"/>
      <c r="DKG308" s="2"/>
      <c r="DKH308" s="2"/>
      <c r="DKI308" s="2"/>
      <c r="DKJ308" s="2"/>
      <c r="DKK308" s="2"/>
      <c r="DKL308" s="2"/>
      <c r="DKM308" s="2"/>
      <c r="DKN308" s="2"/>
      <c r="DKO308" s="2"/>
      <c r="DKP308" s="2"/>
      <c r="DKQ308" s="2"/>
      <c r="DKR308" s="2"/>
      <c r="DKS308" s="2"/>
      <c r="DKT308" s="2"/>
      <c r="DKU308" s="2"/>
      <c r="DKV308" s="2"/>
      <c r="DKW308" s="2"/>
      <c r="DKX308" s="2"/>
      <c r="DKY308" s="2"/>
      <c r="DKZ308" s="2"/>
      <c r="DLA308" s="2"/>
      <c r="DLB308" s="2"/>
      <c r="DLC308" s="2"/>
      <c r="DLD308" s="2"/>
      <c r="DLE308" s="2"/>
      <c r="DLF308" s="2"/>
      <c r="DLG308" s="2"/>
      <c r="DLH308" s="2"/>
      <c r="DLI308" s="2"/>
      <c r="DLJ308" s="2"/>
      <c r="DLK308" s="2"/>
      <c r="DLL308" s="2"/>
      <c r="DLM308" s="2"/>
      <c r="DLN308" s="2"/>
      <c r="DLO308" s="2"/>
      <c r="DLP308" s="2"/>
      <c r="DLQ308" s="2"/>
      <c r="DLR308" s="2"/>
      <c r="DLS308" s="2"/>
      <c r="DLT308" s="2"/>
      <c r="DLU308" s="2"/>
      <c r="DLV308" s="2"/>
      <c r="DLW308" s="2"/>
      <c r="DLX308" s="2"/>
      <c r="DLY308" s="2"/>
      <c r="DLZ308" s="2"/>
      <c r="DMA308" s="2"/>
      <c r="DMB308" s="2"/>
      <c r="DMC308" s="2"/>
      <c r="DMD308" s="2"/>
      <c r="DME308" s="2"/>
      <c r="DMF308" s="2"/>
      <c r="DMG308" s="2"/>
      <c r="DMH308" s="2"/>
      <c r="DMI308" s="2"/>
      <c r="DMJ308" s="2"/>
      <c r="DMK308" s="2"/>
      <c r="DML308" s="2"/>
      <c r="DMM308" s="2"/>
      <c r="DMN308" s="2"/>
      <c r="DMO308" s="2"/>
      <c r="DMP308" s="2"/>
      <c r="DMQ308" s="2"/>
      <c r="DMR308" s="2"/>
      <c r="DMS308" s="2"/>
      <c r="DMT308" s="2"/>
      <c r="DMU308" s="2"/>
      <c r="DMV308" s="2"/>
      <c r="DMW308" s="2"/>
      <c r="DMX308" s="2"/>
      <c r="DMY308" s="2"/>
      <c r="DMZ308" s="2"/>
      <c r="DNA308" s="2"/>
      <c r="DNB308" s="2"/>
      <c r="DNC308" s="2"/>
      <c r="DND308" s="2"/>
      <c r="DNE308" s="2"/>
      <c r="DNF308" s="2"/>
      <c r="DNG308" s="2"/>
      <c r="DNH308" s="2"/>
      <c r="DNI308" s="2"/>
      <c r="DNJ308" s="2"/>
      <c r="DNK308" s="2"/>
      <c r="DNL308" s="2"/>
      <c r="DNM308" s="2"/>
      <c r="DNN308" s="2"/>
      <c r="DNO308" s="2"/>
      <c r="DNP308" s="2"/>
      <c r="DNQ308" s="2"/>
      <c r="DNR308" s="2"/>
      <c r="DNS308" s="2"/>
      <c r="DNT308" s="2"/>
      <c r="DNU308" s="2"/>
      <c r="DNV308" s="2"/>
      <c r="DNW308" s="2"/>
      <c r="DNX308" s="2"/>
      <c r="DNY308" s="2"/>
      <c r="DNZ308" s="2"/>
      <c r="DOA308" s="2"/>
      <c r="DOB308" s="2"/>
      <c r="DOC308" s="2"/>
      <c r="DOD308" s="2"/>
      <c r="DOE308" s="2"/>
      <c r="DOF308" s="2"/>
      <c r="DOG308" s="2"/>
      <c r="DOH308" s="2"/>
      <c r="DOI308" s="2"/>
      <c r="DOJ308" s="2"/>
      <c r="DOK308" s="2"/>
      <c r="DOL308" s="2"/>
      <c r="DOM308" s="2"/>
      <c r="DON308" s="2"/>
      <c r="DOO308" s="2"/>
      <c r="DOP308" s="2"/>
      <c r="DOQ308" s="2"/>
      <c r="DOR308" s="2"/>
      <c r="DOS308" s="2"/>
      <c r="DOT308" s="2"/>
      <c r="DOU308" s="2"/>
      <c r="DOV308" s="2"/>
      <c r="DOW308" s="2"/>
      <c r="DOX308" s="2"/>
      <c r="DOY308" s="2"/>
      <c r="DOZ308" s="2"/>
      <c r="DPA308" s="2"/>
      <c r="DPB308" s="2"/>
      <c r="DPC308" s="2"/>
      <c r="DPD308" s="2"/>
      <c r="DPE308" s="2"/>
      <c r="DPF308" s="2"/>
      <c r="DPG308" s="2"/>
      <c r="DPH308" s="2"/>
      <c r="DPI308" s="2"/>
      <c r="DPJ308" s="2"/>
      <c r="DPK308" s="2"/>
      <c r="DPL308" s="2"/>
      <c r="DPM308" s="2"/>
      <c r="DPN308" s="2"/>
      <c r="DPO308" s="2"/>
      <c r="DPP308" s="2"/>
      <c r="DPQ308" s="2"/>
      <c r="DPR308" s="2"/>
      <c r="DPS308" s="2"/>
      <c r="DPT308" s="2"/>
      <c r="DPU308" s="2"/>
      <c r="DPV308" s="2"/>
      <c r="DPW308" s="2"/>
      <c r="DPX308" s="2"/>
      <c r="DPY308" s="2"/>
      <c r="DPZ308" s="2"/>
      <c r="DQA308" s="2"/>
      <c r="DQB308" s="2"/>
      <c r="DQC308" s="2"/>
      <c r="DQD308" s="2"/>
      <c r="DQE308" s="2"/>
      <c r="DQF308" s="2"/>
      <c r="DQG308" s="2"/>
      <c r="DQH308" s="2"/>
      <c r="DQI308" s="2"/>
      <c r="DQJ308" s="2"/>
      <c r="DQK308" s="2"/>
      <c r="DQL308" s="2"/>
      <c r="DQM308" s="2"/>
      <c r="DQN308" s="2"/>
      <c r="DQO308" s="2"/>
      <c r="DQP308" s="2"/>
      <c r="DQQ308" s="2"/>
      <c r="DQR308" s="2"/>
      <c r="DQS308" s="2"/>
      <c r="DQT308" s="2"/>
      <c r="DQU308" s="2"/>
      <c r="DQV308" s="2"/>
      <c r="DQW308" s="2"/>
      <c r="DQX308" s="2"/>
      <c r="DQY308" s="2"/>
      <c r="DQZ308" s="2"/>
      <c r="DRA308" s="2"/>
      <c r="DRB308" s="2"/>
      <c r="DRC308" s="2"/>
      <c r="DRD308" s="2"/>
      <c r="DRE308" s="2"/>
      <c r="DRF308" s="2"/>
      <c r="DRG308" s="2"/>
      <c r="DRH308" s="2"/>
      <c r="DRI308" s="2"/>
      <c r="DRJ308" s="2"/>
      <c r="DRK308" s="2"/>
      <c r="DRL308" s="2"/>
      <c r="DRM308" s="2"/>
      <c r="DRN308" s="2"/>
      <c r="DRO308" s="2"/>
      <c r="DRP308" s="2"/>
      <c r="DRQ308" s="2"/>
      <c r="DRR308" s="2"/>
      <c r="DRS308" s="2"/>
      <c r="DRT308" s="2"/>
      <c r="DRU308" s="2"/>
      <c r="DRV308" s="2"/>
      <c r="DRW308" s="2"/>
      <c r="DRX308" s="2"/>
      <c r="DRY308" s="2"/>
      <c r="DRZ308" s="2"/>
      <c r="DSA308" s="2"/>
      <c r="DSB308" s="2"/>
      <c r="DSC308" s="2"/>
      <c r="DSD308" s="2"/>
      <c r="DSE308" s="2"/>
      <c r="DSF308" s="2"/>
      <c r="DSG308" s="2"/>
      <c r="DSH308" s="2"/>
      <c r="DSI308" s="2"/>
      <c r="DSJ308" s="2"/>
      <c r="DSK308" s="2"/>
      <c r="DSL308" s="2"/>
      <c r="DSM308" s="2"/>
      <c r="DSN308" s="2"/>
      <c r="DSO308" s="2"/>
      <c r="DSP308" s="2"/>
      <c r="DSQ308" s="2"/>
      <c r="DSR308" s="2"/>
      <c r="DSS308" s="2"/>
      <c r="DST308" s="2"/>
      <c r="DSU308" s="2"/>
      <c r="DSV308" s="2"/>
      <c r="DSW308" s="2"/>
      <c r="DSX308" s="2"/>
      <c r="DSY308" s="2"/>
      <c r="DSZ308" s="2"/>
      <c r="DTA308" s="2"/>
      <c r="DTB308" s="2"/>
      <c r="DTC308" s="2"/>
      <c r="DTD308" s="2"/>
      <c r="DTE308" s="2"/>
      <c r="DTF308" s="2"/>
      <c r="DTG308" s="2"/>
      <c r="DTH308" s="2"/>
      <c r="DTI308" s="2"/>
      <c r="DTJ308" s="2"/>
      <c r="DTK308" s="2"/>
      <c r="DTL308" s="2"/>
      <c r="DTM308" s="2"/>
      <c r="DTN308" s="2"/>
      <c r="DTO308" s="2"/>
      <c r="DTP308" s="2"/>
      <c r="DTQ308" s="2"/>
      <c r="DTR308" s="2"/>
      <c r="DTS308" s="2"/>
      <c r="DTT308" s="2"/>
      <c r="DTU308" s="2"/>
      <c r="DTV308" s="2"/>
      <c r="DTW308" s="2"/>
      <c r="DTX308" s="2"/>
      <c r="DTY308" s="2"/>
      <c r="DTZ308" s="2"/>
      <c r="DUA308" s="2"/>
      <c r="DUB308" s="2"/>
      <c r="DUC308" s="2"/>
      <c r="DUD308" s="2"/>
      <c r="DUE308" s="2"/>
      <c r="DUF308" s="2"/>
      <c r="DUG308" s="2"/>
      <c r="DUH308" s="2"/>
      <c r="DUI308" s="2"/>
      <c r="DUJ308" s="2"/>
      <c r="DUK308" s="2"/>
      <c r="DUL308" s="2"/>
      <c r="DUM308" s="2"/>
      <c r="DUN308" s="2"/>
      <c r="DUO308" s="2"/>
      <c r="DUP308" s="2"/>
      <c r="DUQ308" s="2"/>
      <c r="DUR308" s="2"/>
      <c r="DUS308" s="2"/>
      <c r="DUT308" s="2"/>
      <c r="DUU308" s="2"/>
      <c r="DUV308" s="2"/>
      <c r="DUW308" s="2"/>
      <c r="DUX308" s="2"/>
      <c r="DUY308" s="2"/>
      <c r="DUZ308" s="2"/>
      <c r="DVA308" s="2"/>
      <c r="DVB308" s="2"/>
      <c r="DVC308" s="2"/>
      <c r="DVD308" s="2"/>
      <c r="DVE308" s="2"/>
      <c r="DVF308" s="2"/>
      <c r="DVG308" s="2"/>
      <c r="DVH308" s="2"/>
      <c r="DVI308" s="2"/>
      <c r="DVJ308" s="2"/>
      <c r="DVK308" s="2"/>
      <c r="DVL308" s="2"/>
      <c r="DVM308" s="2"/>
      <c r="DVN308" s="2"/>
      <c r="DVO308" s="2"/>
      <c r="DVP308" s="2"/>
      <c r="DVQ308" s="2"/>
      <c r="DVR308" s="2"/>
      <c r="DVS308" s="2"/>
      <c r="DVT308" s="2"/>
      <c r="DVU308" s="2"/>
      <c r="DVV308" s="2"/>
      <c r="DVW308" s="2"/>
      <c r="DVX308" s="2"/>
      <c r="DVY308" s="2"/>
      <c r="DVZ308" s="2"/>
      <c r="DWA308" s="2"/>
      <c r="DWB308" s="2"/>
      <c r="DWC308" s="2"/>
      <c r="DWD308" s="2"/>
      <c r="DWE308" s="2"/>
      <c r="DWF308" s="2"/>
      <c r="DWG308" s="2"/>
      <c r="DWH308" s="2"/>
      <c r="DWI308" s="2"/>
      <c r="DWJ308" s="2"/>
      <c r="DWK308" s="2"/>
      <c r="DWL308" s="2"/>
      <c r="DWM308" s="2"/>
      <c r="DWN308" s="2"/>
      <c r="DWO308" s="2"/>
      <c r="DWP308" s="2"/>
      <c r="DWQ308" s="2"/>
      <c r="DWR308" s="2"/>
      <c r="DWS308" s="2"/>
      <c r="DWT308" s="2"/>
      <c r="DWU308" s="2"/>
      <c r="DWV308" s="2"/>
      <c r="DWW308" s="2"/>
      <c r="DWX308" s="2"/>
      <c r="DWY308" s="2"/>
      <c r="DWZ308" s="2"/>
      <c r="DXA308" s="2"/>
      <c r="DXB308" s="2"/>
      <c r="DXC308" s="2"/>
      <c r="DXD308" s="2"/>
      <c r="DXE308" s="2"/>
      <c r="DXF308" s="2"/>
      <c r="DXG308" s="2"/>
      <c r="DXH308" s="2"/>
      <c r="DXI308" s="2"/>
      <c r="DXJ308" s="2"/>
      <c r="DXK308" s="2"/>
      <c r="DXL308" s="2"/>
      <c r="DXM308" s="2"/>
      <c r="DXN308" s="2"/>
      <c r="DXO308" s="2"/>
      <c r="DXP308" s="2"/>
      <c r="DXQ308" s="2"/>
      <c r="DXR308" s="2"/>
      <c r="DXS308" s="2"/>
      <c r="DXT308" s="2"/>
      <c r="DXU308" s="2"/>
      <c r="DXV308" s="2"/>
      <c r="DXW308" s="2"/>
      <c r="DXX308" s="2"/>
      <c r="DXY308" s="2"/>
      <c r="DXZ308" s="2"/>
      <c r="DYA308" s="2"/>
      <c r="DYB308" s="2"/>
      <c r="DYC308" s="2"/>
      <c r="DYD308" s="2"/>
      <c r="DYE308" s="2"/>
      <c r="DYF308" s="2"/>
      <c r="DYG308" s="2"/>
      <c r="DYH308" s="2"/>
      <c r="DYI308" s="2"/>
      <c r="DYJ308" s="2"/>
      <c r="DYK308" s="2"/>
      <c r="DYL308" s="2"/>
      <c r="DYM308" s="2"/>
      <c r="DYN308" s="2"/>
      <c r="DYO308" s="2"/>
      <c r="DYP308" s="2"/>
      <c r="DYQ308" s="2"/>
      <c r="DYR308" s="2"/>
      <c r="DYS308" s="2"/>
      <c r="DYT308" s="2"/>
      <c r="DYU308" s="2"/>
      <c r="DYV308" s="2"/>
      <c r="DYW308" s="2"/>
      <c r="DYX308" s="2"/>
      <c r="DYY308" s="2"/>
      <c r="DYZ308" s="2"/>
      <c r="DZA308" s="2"/>
      <c r="DZB308" s="2"/>
      <c r="DZC308" s="2"/>
      <c r="DZD308" s="2"/>
      <c r="DZE308" s="2"/>
      <c r="DZF308" s="2"/>
      <c r="DZG308" s="2"/>
      <c r="DZH308" s="2"/>
      <c r="DZI308" s="2"/>
      <c r="DZJ308" s="2"/>
      <c r="DZK308" s="2"/>
      <c r="DZL308" s="2"/>
      <c r="DZM308" s="2"/>
      <c r="DZN308" s="2"/>
      <c r="DZO308" s="2"/>
      <c r="DZP308" s="2"/>
      <c r="DZQ308" s="2"/>
      <c r="DZR308" s="2"/>
      <c r="DZS308" s="2"/>
      <c r="DZT308" s="2"/>
      <c r="DZU308" s="2"/>
      <c r="DZV308" s="2"/>
      <c r="DZW308" s="2"/>
      <c r="DZX308" s="2"/>
      <c r="DZY308" s="2"/>
      <c r="DZZ308" s="2"/>
      <c r="EAA308" s="2"/>
      <c r="EAB308" s="2"/>
      <c r="EAC308" s="2"/>
      <c r="EAD308" s="2"/>
      <c r="EAE308" s="2"/>
      <c r="EAF308" s="2"/>
      <c r="EAG308" s="2"/>
      <c r="EAH308" s="2"/>
      <c r="EAI308" s="2"/>
      <c r="EAJ308" s="2"/>
      <c r="EAK308" s="2"/>
      <c r="EAL308" s="2"/>
      <c r="EAM308" s="2"/>
      <c r="EAN308" s="2"/>
      <c r="EAO308" s="2"/>
      <c r="EAP308" s="2"/>
      <c r="EAQ308" s="2"/>
      <c r="EAR308" s="2"/>
      <c r="EAS308" s="2"/>
      <c r="EAT308" s="2"/>
      <c r="EAU308" s="2"/>
      <c r="EAV308" s="2"/>
      <c r="EAW308" s="2"/>
      <c r="EAX308" s="2"/>
      <c r="EAY308" s="2"/>
      <c r="EAZ308" s="2"/>
      <c r="EBA308" s="2"/>
      <c r="EBB308" s="2"/>
      <c r="EBC308" s="2"/>
      <c r="EBD308" s="2"/>
      <c r="EBE308" s="2"/>
      <c r="EBF308" s="2"/>
      <c r="EBG308" s="2"/>
      <c r="EBH308" s="2"/>
      <c r="EBI308" s="2"/>
      <c r="EBJ308" s="2"/>
      <c r="EBK308" s="2"/>
      <c r="EBL308" s="2"/>
      <c r="EBM308" s="2"/>
      <c r="EBN308" s="2"/>
      <c r="EBO308" s="2"/>
      <c r="EBP308" s="2"/>
      <c r="EBQ308" s="2"/>
      <c r="EBR308" s="2"/>
      <c r="EBS308" s="2"/>
      <c r="EBT308" s="2"/>
      <c r="EBU308" s="2"/>
      <c r="EBV308" s="2"/>
      <c r="EBW308" s="2"/>
      <c r="EBX308" s="2"/>
      <c r="EBY308" s="2"/>
      <c r="EBZ308" s="2"/>
      <c r="ECA308" s="2"/>
      <c r="ECB308" s="2"/>
      <c r="ECC308" s="2"/>
      <c r="ECD308" s="2"/>
      <c r="ECE308" s="2"/>
      <c r="ECF308" s="2"/>
      <c r="ECG308" s="2"/>
      <c r="ECH308" s="2"/>
      <c r="ECI308" s="2"/>
      <c r="ECJ308" s="2"/>
      <c r="ECK308" s="2"/>
      <c r="ECL308" s="2"/>
      <c r="ECM308" s="2"/>
      <c r="ECN308" s="2"/>
      <c r="ECO308" s="2"/>
      <c r="ECP308" s="2"/>
      <c r="ECQ308" s="2"/>
      <c r="ECR308" s="2"/>
      <c r="ECS308" s="2"/>
      <c r="ECT308" s="2"/>
      <c r="ECU308" s="2"/>
      <c r="ECV308" s="2"/>
      <c r="ECW308" s="2"/>
      <c r="ECX308" s="2"/>
      <c r="ECY308" s="2"/>
      <c r="ECZ308" s="2"/>
      <c r="EDA308" s="2"/>
      <c r="EDB308" s="2"/>
      <c r="EDC308" s="2"/>
      <c r="EDD308" s="2"/>
      <c r="EDE308" s="2"/>
      <c r="EDF308" s="2"/>
      <c r="EDG308" s="2"/>
      <c r="EDH308" s="2"/>
      <c r="EDI308" s="2"/>
      <c r="EDJ308" s="2"/>
      <c r="EDK308" s="2"/>
      <c r="EDL308" s="2"/>
      <c r="EDM308" s="2"/>
      <c r="EDN308" s="2"/>
      <c r="EDO308" s="2"/>
      <c r="EDP308" s="2"/>
      <c r="EDQ308" s="2"/>
      <c r="EDR308" s="2"/>
      <c r="EDS308" s="2"/>
      <c r="EDT308" s="2"/>
      <c r="EDU308" s="2"/>
      <c r="EDV308" s="2"/>
      <c r="EDW308" s="2"/>
      <c r="EDX308" s="2"/>
      <c r="EDY308" s="2"/>
      <c r="EDZ308" s="2"/>
      <c r="EEA308" s="2"/>
      <c r="EEB308" s="2"/>
      <c r="EEC308" s="2"/>
      <c r="EED308" s="2"/>
      <c r="EEE308" s="2"/>
      <c r="EEF308" s="2"/>
      <c r="EEG308" s="2"/>
      <c r="EEH308" s="2"/>
      <c r="EEI308" s="2"/>
      <c r="EEJ308" s="2"/>
      <c r="EEK308" s="2"/>
      <c r="EEL308" s="2"/>
      <c r="EEM308" s="2"/>
      <c r="EEN308" s="2"/>
      <c r="EEO308" s="2"/>
      <c r="EEP308" s="2"/>
      <c r="EEQ308" s="2"/>
      <c r="EER308" s="2"/>
      <c r="EES308" s="2"/>
      <c r="EET308" s="2"/>
      <c r="EEU308" s="2"/>
      <c r="EEV308" s="2"/>
      <c r="EEW308" s="2"/>
      <c r="EEX308" s="2"/>
      <c r="EEY308" s="2"/>
      <c r="EEZ308" s="2"/>
      <c r="EFA308" s="2"/>
      <c r="EFB308" s="2"/>
      <c r="EFC308" s="2"/>
      <c r="EFD308" s="2"/>
      <c r="EFE308" s="2"/>
      <c r="EFF308" s="2"/>
      <c r="EFG308" s="2"/>
      <c r="EFH308" s="2"/>
      <c r="EFI308" s="2"/>
      <c r="EFJ308" s="2"/>
      <c r="EFK308" s="2"/>
      <c r="EFL308" s="2"/>
      <c r="EFM308" s="2"/>
      <c r="EFN308" s="2"/>
      <c r="EFO308" s="2"/>
      <c r="EFP308" s="2"/>
      <c r="EFQ308" s="2"/>
      <c r="EFR308" s="2"/>
      <c r="EFS308" s="2"/>
      <c r="EFT308" s="2"/>
      <c r="EFU308" s="2"/>
      <c r="EFV308" s="2"/>
      <c r="EFW308" s="2"/>
      <c r="EFX308" s="2"/>
      <c r="EFY308" s="2"/>
      <c r="EFZ308" s="2"/>
      <c r="EGA308" s="2"/>
      <c r="EGB308" s="2"/>
      <c r="EGC308" s="2"/>
      <c r="EGD308" s="2"/>
      <c r="EGE308" s="2"/>
      <c r="EGF308" s="2"/>
      <c r="EGG308" s="2"/>
      <c r="EGH308" s="2"/>
      <c r="EGI308" s="2"/>
      <c r="EGJ308" s="2"/>
      <c r="EGK308" s="2"/>
      <c r="EGL308" s="2"/>
      <c r="EGM308" s="2"/>
      <c r="EGN308" s="2"/>
      <c r="EGO308" s="2"/>
      <c r="EGP308" s="2"/>
      <c r="EGQ308" s="2"/>
      <c r="EGR308" s="2"/>
      <c r="EGS308" s="2"/>
      <c r="EGT308" s="2"/>
      <c r="EGU308" s="2"/>
      <c r="EGV308" s="2"/>
      <c r="EGW308" s="2"/>
      <c r="EGX308" s="2"/>
      <c r="EGY308" s="2"/>
      <c r="EGZ308" s="2"/>
      <c r="EHA308" s="2"/>
      <c r="EHB308" s="2"/>
      <c r="EHC308" s="2"/>
      <c r="EHD308" s="2"/>
      <c r="EHE308" s="2"/>
      <c r="EHF308" s="2"/>
      <c r="EHG308" s="2"/>
      <c r="EHH308" s="2"/>
      <c r="EHI308" s="2"/>
      <c r="EHJ308" s="2"/>
      <c r="EHK308" s="2"/>
      <c r="EHL308" s="2"/>
      <c r="EHM308" s="2"/>
      <c r="EHN308" s="2"/>
      <c r="EHO308" s="2"/>
      <c r="EHP308" s="2"/>
      <c r="EHQ308" s="2"/>
      <c r="EHR308" s="2"/>
      <c r="EHS308" s="2"/>
      <c r="EHT308" s="2"/>
      <c r="EHU308" s="2"/>
      <c r="EHV308" s="2"/>
      <c r="EHW308" s="2"/>
      <c r="EHX308" s="2"/>
      <c r="EHY308" s="2"/>
      <c r="EHZ308" s="2"/>
      <c r="EIA308" s="2"/>
      <c r="EIB308" s="2"/>
      <c r="EIC308" s="2"/>
      <c r="EID308" s="2"/>
      <c r="EIE308" s="2"/>
      <c r="EIF308" s="2"/>
      <c r="EIG308" s="2"/>
      <c r="EIH308" s="2"/>
      <c r="EII308" s="2"/>
      <c r="EIJ308" s="2"/>
      <c r="EIK308" s="2"/>
      <c r="EIL308" s="2"/>
      <c r="EIM308" s="2"/>
      <c r="EIN308" s="2"/>
      <c r="EIO308" s="2"/>
      <c r="EIP308" s="2"/>
      <c r="EIQ308" s="2"/>
      <c r="EIR308" s="2"/>
      <c r="EIS308" s="2"/>
      <c r="EIT308" s="2"/>
      <c r="EIU308" s="2"/>
      <c r="EIV308" s="2"/>
      <c r="EIW308" s="2"/>
      <c r="EIX308" s="2"/>
      <c r="EIY308" s="2"/>
      <c r="EIZ308" s="2"/>
      <c r="EJA308" s="2"/>
      <c r="EJB308" s="2"/>
      <c r="EJC308" s="2"/>
      <c r="EJD308" s="2"/>
      <c r="EJE308" s="2"/>
      <c r="EJF308" s="2"/>
      <c r="EJG308" s="2"/>
      <c r="EJH308" s="2"/>
      <c r="EJI308" s="2"/>
      <c r="EJJ308" s="2"/>
      <c r="EJK308" s="2"/>
      <c r="EJL308" s="2"/>
      <c r="EJM308" s="2"/>
      <c r="EJN308" s="2"/>
      <c r="EJO308" s="2"/>
      <c r="EJP308" s="2"/>
      <c r="EJQ308" s="2"/>
      <c r="EJR308" s="2"/>
      <c r="EJS308" s="2"/>
      <c r="EJT308" s="2"/>
      <c r="EJU308" s="2"/>
      <c r="EJV308" s="2"/>
      <c r="EJW308" s="2"/>
      <c r="EJX308" s="2"/>
      <c r="EJY308" s="2"/>
      <c r="EJZ308" s="2"/>
      <c r="EKA308" s="2"/>
      <c r="EKB308" s="2"/>
      <c r="EKC308" s="2"/>
      <c r="EKD308" s="2"/>
      <c r="EKE308" s="2"/>
      <c r="EKF308" s="2"/>
      <c r="EKG308" s="2"/>
      <c r="EKH308" s="2"/>
      <c r="EKI308" s="2"/>
      <c r="EKJ308" s="2"/>
      <c r="EKK308" s="2"/>
      <c r="EKL308" s="2"/>
      <c r="EKM308" s="2"/>
      <c r="EKN308" s="2"/>
      <c r="EKO308" s="2"/>
      <c r="EKP308" s="2"/>
      <c r="EKQ308" s="2"/>
      <c r="EKR308" s="2"/>
      <c r="EKS308" s="2"/>
      <c r="EKT308" s="2"/>
      <c r="EKU308" s="2"/>
      <c r="EKV308" s="2"/>
      <c r="EKW308" s="2"/>
      <c r="EKX308" s="2"/>
      <c r="EKY308" s="2"/>
      <c r="EKZ308" s="2"/>
      <c r="ELA308" s="2"/>
      <c r="ELB308" s="2"/>
      <c r="ELC308" s="2"/>
      <c r="ELD308" s="2"/>
      <c r="ELE308" s="2"/>
      <c r="ELF308" s="2"/>
      <c r="ELG308" s="2"/>
      <c r="ELH308" s="2"/>
      <c r="ELI308" s="2"/>
      <c r="ELJ308" s="2"/>
      <c r="ELK308" s="2"/>
      <c r="ELL308" s="2"/>
      <c r="ELM308" s="2"/>
      <c r="ELN308" s="2"/>
      <c r="ELO308" s="2"/>
      <c r="ELP308" s="2"/>
      <c r="ELQ308" s="2"/>
      <c r="ELR308" s="2"/>
      <c r="ELS308" s="2"/>
      <c r="ELT308" s="2"/>
      <c r="ELU308" s="2"/>
      <c r="ELV308" s="2"/>
      <c r="ELW308" s="2"/>
      <c r="ELX308" s="2"/>
      <c r="ELY308" s="2"/>
      <c r="ELZ308" s="2"/>
      <c r="EMA308" s="2"/>
      <c r="EMB308" s="2"/>
      <c r="EMC308" s="2"/>
      <c r="EMD308" s="2"/>
      <c r="EME308" s="2"/>
      <c r="EMF308" s="2"/>
      <c r="EMG308" s="2"/>
      <c r="EMH308" s="2"/>
      <c r="EMI308" s="2"/>
      <c r="EMJ308" s="2"/>
      <c r="EMK308" s="2"/>
      <c r="EML308" s="2"/>
      <c r="EMM308" s="2"/>
      <c r="EMN308" s="2"/>
      <c r="EMO308" s="2"/>
      <c r="EMP308" s="2"/>
      <c r="EMQ308" s="2"/>
      <c r="EMR308" s="2"/>
      <c r="EMS308" s="2"/>
      <c r="EMT308" s="2"/>
      <c r="EMU308" s="2"/>
      <c r="EMV308" s="2"/>
      <c r="EMW308" s="2"/>
      <c r="EMX308" s="2"/>
      <c r="EMY308" s="2"/>
      <c r="EMZ308" s="2"/>
      <c r="ENA308" s="2"/>
      <c r="ENB308" s="2"/>
      <c r="ENC308" s="2"/>
      <c r="END308" s="2"/>
      <c r="ENE308" s="2"/>
      <c r="ENF308" s="2"/>
      <c r="ENG308" s="2"/>
      <c r="ENH308" s="2"/>
      <c r="ENI308" s="2"/>
      <c r="ENJ308" s="2"/>
      <c r="ENK308" s="2"/>
      <c r="ENL308" s="2"/>
      <c r="ENM308" s="2"/>
      <c r="ENN308" s="2"/>
      <c r="ENO308" s="2"/>
      <c r="ENP308" s="2"/>
      <c r="ENQ308" s="2"/>
      <c r="ENR308" s="2"/>
      <c r="ENS308" s="2"/>
      <c r="ENT308" s="2"/>
      <c r="ENU308" s="2"/>
      <c r="ENV308" s="2"/>
      <c r="ENW308" s="2"/>
      <c r="ENX308" s="2"/>
      <c r="ENY308" s="2"/>
      <c r="ENZ308" s="2"/>
      <c r="EOA308" s="2"/>
      <c r="EOB308" s="2"/>
      <c r="EOC308" s="2"/>
      <c r="EOD308" s="2"/>
      <c r="EOE308" s="2"/>
      <c r="EOF308" s="2"/>
      <c r="EOG308" s="2"/>
      <c r="EOH308" s="2"/>
      <c r="EOI308" s="2"/>
      <c r="EOJ308" s="2"/>
      <c r="EOK308" s="2"/>
      <c r="EOL308" s="2"/>
      <c r="EOM308" s="2"/>
      <c r="EON308" s="2"/>
      <c r="EOO308" s="2"/>
      <c r="EOP308" s="2"/>
      <c r="EOQ308" s="2"/>
      <c r="EOR308" s="2"/>
      <c r="EOS308" s="2"/>
      <c r="EOT308" s="2"/>
      <c r="EOU308" s="2"/>
      <c r="EOV308" s="2"/>
      <c r="EOW308" s="2"/>
      <c r="EOX308" s="2"/>
      <c r="EOY308" s="2"/>
      <c r="EOZ308" s="2"/>
      <c r="EPA308" s="2"/>
      <c r="EPB308" s="2"/>
      <c r="EPC308" s="2"/>
      <c r="EPD308" s="2"/>
      <c r="EPE308" s="2"/>
      <c r="EPF308" s="2"/>
      <c r="EPG308" s="2"/>
      <c r="EPH308" s="2"/>
      <c r="EPI308" s="2"/>
      <c r="EPJ308" s="2"/>
      <c r="EPK308" s="2"/>
      <c r="EPL308" s="2"/>
      <c r="EPM308" s="2"/>
      <c r="EPN308" s="2"/>
      <c r="EPO308" s="2"/>
      <c r="EPP308" s="2"/>
      <c r="EPQ308" s="2"/>
      <c r="EPR308" s="2"/>
      <c r="EPS308" s="2"/>
      <c r="EPT308" s="2"/>
      <c r="EPU308" s="2"/>
      <c r="EPV308" s="2"/>
      <c r="EPW308" s="2"/>
      <c r="EPX308" s="2"/>
      <c r="EPY308" s="2"/>
      <c r="EPZ308" s="2"/>
      <c r="EQA308" s="2"/>
      <c r="EQB308" s="2"/>
      <c r="EQC308" s="2"/>
      <c r="EQD308" s="2"/>
      <c r="EQE308" s="2"/>
      <c r="EQF308" s="2"/>
      <c r="EQG308" s="2"/>
      <c r="EQH308" s="2"/>
      <c r="EQI308" s="2"/>
      <c r="EQJ308" s="2"/>
      <c r="EQK308" s="2"/>
      <c r="EQL308" s="2"/>
      <c r="EQM308" s="2"/>
      <c r="EQN308" s="2"/>
      <c r="EQO308" s="2"/>
      <c r="EQP308" s="2"/>
      <c r="EQQ308" s="2"/>
      <c r="EQR308" s="2"/>
      <c r="EQS308" s="2"/>
      <c r="EQT308" s="2"/>
      <c r="EQU308" s="2"/>
      <c r="EQV308" s="2"/>
      <c r="EQW308" s="2"/>
      <c r="EQX308" s="2"/>
      <c r="EQY308" s="2"/>
      <c r="EQZ308" s="2"/>
      <c r="ERA308" s="2"/>
      <c r="ERB308" s="2"/>
      <c r="ERC308" s="2"/>
      <c r="ERD308" s="2"/>
      <c r="ERE308" s="2"/>
      <c r="ERF308" s="2"/>
      <c r="ERG308" s="2"/>
      <c r="ERH308" s="2"/>
      <c r="ERI308" s="2"/>
      <c r="ERJ308" s="2"/>
      <c r="ERK308" s="2"/>
      <c r="ERL308" s="2"/>
      <c r="ERM308" s="2"/>
      <c r="ERN308" s="2"/>
      <c r="ERO308" s="2"/>
      <c r="ERP308" s="2"/>
      <c r="ERQ308" s="2"/>
      <c r="ERR308" s="2"/>
      <c r="ERS308" s="2"/>
      <c r="ERT308" s="2"/>
      <c r="ERU308" s="2"/>
      <c r="ERV308" s="2"/>
      <c r="ERW308" s="2"/>
      <c r="ERX308" s="2"/>
      <c r="ERY308" s="2"/>
      <c r="ERZ308" s="2"/>
      <c r="ESA308" s="2"/>
      <c r="ESB308" s="2"/>
      <c r="ESC308" s="2"/>
      <c r="ESD308" s="2"/>
      <c r="ESE308" s="2"/>
      <c r="ESF308" s="2"/>
      <c r="ESG308" s="2"/>
      <c r="ESH308" s="2"/>
      <c r="ESI308" s="2"/>
      <c r="ESJ308" s="2"/>
      <c r="ESK308" s="2"/>
      <c r="ESL308" s="2"/>
      <c r="ESM308" s="2"/>
      <c r="ESN308" s="2"/>
      <c r="ESO308" s="2"/>
      <c r="ESP308" s="2"/>
      <c r="ESQ308" s="2"/>
      <c r="ESR308" s="2"/>
      <c r="ESS308" s="2"/>
      <c r="EST308" s="2"/>
      <c r="ESU308" s="2"/>
      <c r="ESV308" s="2"/>
      <c r="ESW308" s="2"/>
      <c r="ESX308" s="2"/>
      <c r="ESY308" s="2"/>
      <c r="ESZ308" s="2"/>
      <c r="ETA308" s="2"/>
      <c r="ETB308" s="2"/>
      <c r="ETC308" s="2"/>
      <c r="ETD308" s="2"/>
      <c r="ETE308" s="2"/>
      <c r="ETF308" s="2"/>
      <c r="ETG308" s="2"/>
      <c r="ETH308" s="2"/>
      <c r="ETI308" s="2"/>
      <c r="ETJ308" s="2"/>
      <c r="ETK308" s="2"/>
      <c r="ETL308" s="2"/>
      <c r="ETM308" s="2"/>
      <c r="ETN308" s="2"/>
      <c r="ETO308" s="2"/>
      <c r="ETP308" s="2"/>
      <c r="ETQ308" s="2"/>
      <c r="ETR308" s="2"/>
      <c r="ETS308" s="2"/>
      <c r="ETT308" s="2"/>
      <c r="ETU308" s="2"/>
      <c r="ETV308" s="2"/>
      <c r="ETW308" s="2"/>
      <c r="ETX308" s="2"/>
      <c r="ETY308" s="2"/>
      <c r="ETZ308" s="2"/>
      <c r="EUA308" s="2"/>
      <c r="EUB308" s="2"/>
      <c r="EUC308" s="2"/>
      <c r="EUD308" s="2"/>
      <c r="EUE308" s="2"/>
      <c r="EUF308" s="2"/>
      <c r="EUG308" s="2"/>
      <c r="EUH308" s="2"/>
      <c r="EUI308" s="2"/>
      <c r="EUJ308" s="2"/>
      <c r="EUK308" s="2"/>
      <c r="EUL308" s="2"/>
      <c r="EUM308" s="2"/>
      <c r="EUN308" s="2"/>
      <c r="EUO308" s="2"/>
      <c r="EUP308" s="2"/>
      <c r="EUQ308" s="2"/>
      <c r="EUR308" s="2"/>
      <c r="EUS308" s="2"/>
      <c r="EUT308" s="2"/>
      <c r="EUU308" s="2"/>
      <c r="EUV308" s="2"/>
      <c r="EUW308" s="2"/>
      <c r="EUX308" s="2"/>
      <c r="EUY308" s="2"/>
      <c r="EUZ308" s="2"/>
      <c r="EVA308" s="2"/>
      <c r="EVB308" s="2"/>
      <c r="EVC308" s="2"/>
      <c r="EVD308" s="2"/>
      <c r="EVE308" s="2"/>
      <c r="EVF308" s="2"/>
      <c r="EVG308" s="2"/>
      <c r="EVH308" s="2"/>
      <c r="EVI308" s="2"/>
      <c r="EVJ308" s="2"/>
      <c r="EVK308" s="2"/>
      <c r="EVL308" s="2"/>
      <c r="EVM308" s="2"/>
      <c r="EVN308" s="2"/>
      <c r="EVO308" s="2"/>
      <c r="EVP308" s="2"/>
      <c r="EVQ308" s="2"/>
      <c r="EVR308" s="2"/>
      <c r="EVS308" s="2"/>
      <c r="EVT308" s="2"/>
      <c r="EVU308" s="2"/>
      <c r="EVV308" s="2"/>
      <c r="EVW308" s="2"/>
      <c r="EVX308" s="2"/>
      <c r="EVY308" s="2"/>
      <c r="EVZ308" s="2"/>
      <c r="EWA308" s="2"/>
      <c r="EWB308" s="2"/>
      <c r="EWC308" s="2"/>
      <c r="EWD308" s="2"/>
      <c r="EWE308" s="2"/>
      <c r="EWF308" s="2"/>
      <c r="EWG308" s="2"/>
      <c r="EWH308" s="2"/>
      <c r="EWI308" s="2"/>
      <c r="EWJ308" s="2"/>
      <c r="EWK308" s="2"/>
      <c r="EWL308" s="2"/>
      <c r="EWM308" s="2"/>
      <c r="EWN308" s="2"/>
      <c r="EWO308" s="2"/>
      <c r="EWP308" s="2"/>
      <c r="EWQ308" s="2"/>
      <c r="EWR308" s="2"/>
      <c r="EWS308" s="2"/>
      <c r="EWT308" s="2"/>
      <c r="EWU308" s="2"/>
      <c r="EWV308" s="2"/>
      <c r="EWW308" s="2"/>
      <c r="EWX308" s="2"/>
      <c r="EWY308" s="2"/>
      <c r="EWZ308" s="2"/>
      <c r="EXA308" s="2"/>
      <c r="EXB308" s="2"/>
      <c r="EXC308" s="2"/>
      <c r="EXD308" s="2"/>
      <c r="EXE308" s="2"/>
      <c r="EXF308" s="2"/>
      <c r="EXG308" s="2"/>
      <c r="EXH308" s="2"/>
      <c r="EXI308" s="2"/>
      <c r="EXJ308" s="2"/>
      <c r="EXK308" s="2"/>
      <c r="EXL308" s="2"/>
      <c r="EXM308" s="2"/>
      <c r="EXN308" s="2"/>
      <c r="EXO308" s="2"/>
      <c r="EXP308" s="2"/>
      <c r="EXQ308" s="2"/>
      <c r="EXR308" s="2"/>
      <c r="EXS308" s="2"/>
      <c r="EXT308" s="2"/>
      <c r="EXU308" s="2"/>
      <c r="EXV308" s="2"/>
      <c r="EXW308" s="2"/>
      <c r="EXX308" s="2"/>
      <c r="EXY308" s="2"/>
      <c r="EXZ308" s="2"/>
      <c r="EYA308" s="2"/>
      <c r="EYB308" s="2"/>
      <c r="EYC308" s="2"/>
      <c r="EYD308" s="2"/>
      <c r="EYE308" s="2"/>
      <c r="EYF308" s="2"/>
      <c r="EYG308" s="2"/>
      <c r="EYH308" s="2"/>
      <c r="EYI308" s="2"/>
      <c r="EYJ308" s="2"/>
      <c r="EYK308" s="2"/>
      <c r="EYL308" s="2"/>
      <c r="EYM308" s="2"/>
      <c r="EYN308" s="2"/>
      <c r="EYO308" s="2"/>
      <c r="EYP308" s="2"/>
      <c r="EYQ308" s="2"/>
      <c r="EYR308" s="2"/>
      <c r="EYS308" s="2"/>
      <c r="EYT308" s="2"/>
      <c r="EYU308" s="2"/>
      <c r="EYV308" s="2"/>
      <c r="EYW308" s="2"/>
      <c r="EYX308" s="2"/>
      <c r="EYY308" s="2"/>
      <c r="EYZ308" s="2"/>
      <c r="EZA308" s="2"/>
      <c r="EZB308" s="2"/>
      <c r="EZC308" s="2"/>
      <c r="EZD308" s="2"/>
      <c r="EZE308" s="2"/>
      <c r="EZF308" s="2"/>
      <c r="EZG308" s="2"/>
      <c r="EZH308" s="2"/>
      <c r="EZI308" s="2"/>
      <c r="EZJ308" s="2"/>
      <c r="EZK308" s="2"/>
      <c r="EZL308" s="2"/>
      <c r="EZM308" s="2"/>
      <c r="EZN308" s="2"/>
      <c r="EZO308" s="2"/>
      <c r="EZP308" s="2"/>
      <c r="EZQ308" s="2"/>
      <c r="EZR308" s="2"/>
      <c r="EZS308" s="2"/>
      <c r="EZT308" s="2"/>
      <c r="EZU308" s="2"/>
      <c r="EZV308" s="2"/>
      <c r="EZW308" s="2"/>
      <c r="EZX308" s="2"/>
      <c r="EZY308" s="2"/>
      <c r="EZZ308" s="2"/>
      <c r="FAA308" s="2"/>
      <c r="FAB308" s="2"/>
      <c r="FAC308" s="2"/>
      <c r="FAD308" s="2"/>
      <c r="FAE308" s="2"/>
      <c r="FAF308" s="2"/>
      <c r="FAG308" s="2"/>
      <c r="FAH308" s="2"/>
      <c r="FAI308" s="2"/>
      <c r="FAJ308" s="2"/>
      <c r="FAK308" s="2"/>
      <c r="FAL308" s="2"/>
      <c r="FAM308" s="2"/>
      <c r="FAN308" s="2"/>
      <c r="FAO308" s="2"/>
      <c r="FAP308" s="2"/>
      <c r="FAQ308" s="2"/>
      <c r="FAR308" s="2"/>
      <c r="FAS308" s="2"/>
      <c r="FAT308" s="2"/>
      <c r="FAU308" s="2"/>
      <c r="FAV308" s="2"/>
      <c r="FAW308" s="2"/>
      <c r="FAX308" s="2"/>
      <c r="FAY308" s="2"/>
      <c r="FAZ308" s="2"/>
      <c r="FBA308" s="2"/>
      <c r="FBB308" s="2"/>
      <c r="FBC308" s="2"/>
      <c r="FBD308" s="2"/>
      <c r="FBE308" s="2"/>
      <c r="FBF308" s="2"/>
      <c r="FBG308" s="2"/>
      <c r="FBH308" s="2"/>
      <c r="FBI308" s="2"/>
      <c r="FBJ308" s="2"/>
      <c r="FBK308" s="2"/>
      <c r="FBL308" s="2"/>
      <c r="FBM308" s="2"/>
      <c r="FBN308" s="2"/>
      <c r="FBO308" s="2"/>
      <c r="FBP308" s="2"/>
      <c r="FBQ308" s="2"/>
      <c r="FBR308" s="2"/>
      <c r="FBS308" s="2"/>
      <c r="FBT308" s="2"/>
      <c r="FBU308" s="2"/>
      <c r="FBV308" s="2"/>
      <c r="FBW308" s="2"/>
      <c r="FBX308" s="2"/>
      <c r="FBY308" s="2"/>
      <c r="FBZ308" s="2"/>
      <c r="FCA308" s="2"/>
      <c r="FCB308" s="2"/>
      <c r="FCC308" s="2"/>
      <c r="FCD308" s="2"/>
      <c r="FCE308" s="2"/>
      <c r="FCF308" s="2"/>
      <c r="FCG308" s="2"/>
      <c r="FCH308" s="2"/>
      <c r="FCI308" s="2"/>
      <c r="FCJ308" s="2"/>
      <c r="FCK308" s="2"/>
      <c r="FCL308" s="2"/>
      <c r="FCM308" s="2"/>
      <c r="FCN308" s="2"/>
      <c r="FCO308" s="2"/>
      <c r="FCP308" s="2"/>
      <c r="FCQ308" s="2"/>
      <c r="FCR308" s="2"/>
      <c r="FCS308" s="2"/>
      <c r="FCT308" s="2"/>
      <c r="FCU308" s="2"/>
      <c r="FCV308" s="2"/>
      <c r="FCW308" s="2"/>
      <c r="FCX308" s="2"/>
      <c r="FCY308" s="2"/>
      <c r="FCZ308" s="2"/>
      <c r="FDA308" s="2"/>
      <c r="FDB308" s="2"/>
      <c r="FDC308" s="2"/>
      <c r="FDD308" s="2"/>
      <c r="FDE308" s="2"/>
      <c r="FDF308" s="2"/>
      <c r="FDG308" s="2"/>
      <c r="FDH308" s="2"/>
      <c r="FDI308" s="2"/>
      <c r="FDJ308" s="2"/>
      <c r="FDK308" s="2"/>
      <c r="FDL308" s="2"/>
      <c r="FDM308" s="2"/>
      <c r="FDN308" s="2"/>
      <c r="FDO308" s="2"/>
      <c r="FDP308" s="2"/>
      <c r="FDQ308" s="2"/>
      <c r="FDR308" s="2"/>
      <c r="FDS308" s="2"/>
      <c r="FDT308" s="2"/>
      <c r="FDU308" s="2"/>
      <c r="FDV308" s="2"/>
      <c r="FDW308" s="2"/>
      <c r="FDX308" s="2"/>
      <c r="FDY308" s="2"/>
      <c r="FDZ308" s="2"/>
      <c r="FEA308" s="2"/>
      <c r="FEB308" s="2"/>
      <c r="FEC308" s="2"/>
      <c r="FED308" s="2"/>
      <c r="FEE308" s="2"/>
      <c r="FEF308" s="2"/>
      <c r="FEG308" s="2"/>
      <c r="FEH308" s="2"/>
      <c r="FEI308" s="2"/>
      <c r="FEJ308" s="2"/>
      <c r="FEK308" s="2"/>
      <c r="FEL308" s="2"/>
      <c r="FEM308" s="2"/>
      <c r="FEN308" s="2"/>
      <c r="FEO308" s="2"/>
      <c r="FEP308" s="2"/>
      <c r="FEQ308" s="2"/>
      <c r="FER308" s="2"/>
      <c r="FES308" s="2"/>
      <c r="FET308" s="2"/>
      <c r="FEU308" s="2"/>
      <c r="FEV308" s="2"/>
      <c r="FEW308" s="2"/>
      <c r="FEX308" s="2"/>
      <c r="FEY308" s="2"/>
      <c r="FEZ308" s="2"/>
      <c r="FFA308" s="2"/>
      <c r="FFB308" s="2"/>
      <c r="FFC308" s="2"/>
      <c r="FFD308" s="2"/>
      <c r="FFE308" s="2"/>
      <c r="FFF308" s="2"/>
      <c r="FFG308" s="2"/>
      <c r="FFH308" s="2"/>
      <c r="FFI308" s="2"/>
      <c r="FFJ308" s="2"/>
      <c r="FFK308" s="2"/>
      <c r="FFL308" s="2"/>
      <c r="FFM308" s="2"/>
      <c r="FFN308" s="2"/>
      <c r="FFO308" s="2"/>
      <c r="FFP308" s="2"/>
      <c r="FFQ308" s="2"/>
      <c r="FFR308" s="2"/>
      <c r="FFS308" s="2"/>
      <c r="FFT308" s="2"/>
      <c r="FFU308" s="2"/>
      <c r="FFV308" s="2"/>
      <c r="FFW308" s="2"/>
      <c r="FFX308" s="2"/>
      <c r="FFY308" s="2"/>
      <c r="FFZ308" s="2"/>
      <c r="FGA308" s="2"/>
      <c r="FGB308" s="2"/>
      <c r="FGC308" s="2"/>
      <c r="FGD308" s="2"/>
      <c r="FGE308" s="2"/>
      <c r="FGF308" s="2"/>
      <c r="FGG308" s="2"/>
      <c r="FGH308" s="2"/>
      <c r="FGI308" s="2"/>
      <c r="FGJ308" s="2"/>
      <c r="FGK308" s="2"/>
      <c r="FGL308" s="2"/>
      <c r="FGM308" s="2"/>
      <c r="FGN308" s="2"/>
      <c r="FGO308" s="2"/>
      <c r="FGP308" s="2"/>
      <c r="FGQ308" s="2"/>
      <c r="FGR308" s="2"/>
      <c r="FGS308" s="2"/>
      <c r="FGT308" s="2"/>
      <c r="FGU308" s="2"/>
      <c r="FGV308" s="2"/>
      <c r="FGW308" s="2"/>
      <c r="FGX308" s="2"/>
      <c r="FGY308" s="2"/>
      <c r="FGZ308" s="2"/>
      <c r="FHA308" s="2"/>
      <c r="FHB308" s="2"/>
      <c r="FHC308" s="2"/>
      <c r="FHD308" s="2"/>
      <c r="FHE308" s="2"/>
      <c r="FHF308" s="2"/>
      <c r="FHG308" s="2"/>
      <c r="FHH308" s="2"/>
      <c r="FHI308" s="2"/>
      <c r="FHJ308" s="2"/>
      <c r="FHK308" s="2"/>
      <c r="FHL308" s="2"/>
      <c r="FHM308" s="2"/>
      <c r="FHN308" s="2"/>
      <c r="FHO308" s="2"/>
      <c r="FHP308" s="2"/>
      <c r="FHQ308" s="2"/>
      <c r="FHR308" s="2"/>
      <c r="FHS308" s="2"/>
      <c r="FHT308" s="2"/>
      <c r="FHU308" s="2"/>
      <c r="FHV308" s="2"/>
      <c r="FHW308" s="2"/>
      <c r="FHX308" s="2"/>
      <c r="FHY308" s="2"/>
      <c r="FHZ308" s="2"/>
      <c r="FIA308" s="2"/>
      <c r="FIB308" s="2"/>
      <c r="FIC308" s="2"/>
      <c r="FID308" s="2"/>
      <c r="FIE308" s="2"/>
      <c r="FIF308" s="2"/>
      <c r="FIG308" s="2"/>
      <c r="FIH308" s="2"/>
      <c r="FII308" s="2"/>
      <c r="FIJ308" s="2"/>
      <c r="FIK308" s="2"/>
      <c r="FIL308" s="2"/>
      <c r="FIM308" s="2"/>
      <c r="FIN308" s="2"/>
      <c r="FIO308" s="2"/>
      <c r="FIP308" s="2"/>
      <c r="FIQ308" s="2"/>
      <c r="FIR308" s="2"/>
      <c r="FIS308" s="2"/>
      <c r="FIT308" s="2"/>
      <c r="FIU308" s="2"/>
      <c r="FIV308" s="2"/>
      <c r="FIW308" s="2"/>
      <c r="FIX308" s="2"/>
      <c r="FIY308" s="2"/>
      <c r="FIZ308" s="2"/>
      <c r="FJA308" s="2"/>
      <c r="FJB308" s="2"/>
      <c r="FJC308" s="2"/>
      <c r="FJD308" s="2"/>
      <c r="FJE308" s="2"/>
      <c r="FJF308" s="2"/>
      <c r="FJG308" s="2"/>
      <c r="FJH308" s="2"/>
      <c r="FJI308" s="2"/>
      <c r="FJJ308" s="2"/>
      <c r="FJK308" s="2"/>
      <c r="FJL308" s="2"/>
      <c r="FJM308" s="2"/>
      <c r="FJN308" s="2"/>
      <c r="FJO308" s="2"/>
      <c r="FJP308" s="2"/>
      <c r="FJQ308" s="2"/>
      <c r="FJR308" s="2"/>
      <c r="FJS308" s="2"/>
      <c r="FJT308" s="2"/>
      <c r="FJU308" s="2"/>
      <c r="FJV308" s="2"/>
      <c r="FJW308" s="2"/>
      <c r="FJX308" s="2"/>
      <c r="FJY308" s="2"/>
      <c r="FJZ308" s="2"/>
      <c r="FKA308" s="2"/>
      <c r="FKB308" s="2"/>
      <c r="FKC308" s="2"/>
      <c r="FKD308" s="2"/>
      <c r="FKE308" s="2"/>
      <c r="FKF308" s="2"/>
      <c r="FKG308" s="2"/>
      <c r="FKH308" s="2"/>
      <c r="FKI308" s="2"/>
      <c r="FKJ308" s="2"/>
      <c r="FKK308" s="2"/>
      <c r="FKL308" s="2"/>
      <c r="FKM308" s="2"/>
      <c r="FKN308" s="2"/>
      <c r="FKO308" s="2"/>
      <c r="FKP308" s="2"/>
      <c r="FKQ308" s="2"/>
      <c r="FKR308" s="2"/>
      <c r="FKS308" s="2"/>
      <c r="FKT308" s="2"/>
      <c r="FKU308" s="2"/>
      <c r="FKV308" s="2"/>
      <c r="FKW308" s="2"/>
      <c r="FKX308" s="2"/>
      <c r="FKY308" s="2"/>
      <c r="FKZ308" s="2"/>
      <c r="FLA308" s="2"/>
      <c r="FLB308" s="2"/>
      <c r="FLC308" s="2"/>
      <c r="FLD308" s="2"/>
      <c r="FLE308" s="2"/>
      <c r="FLF308" s="2"/>
      <c r="FLG308" s="2"/>
      <c r="FLH308" s="2"/>
      <c r="FLI308" s="2"/>
      <c r="FLJ308" s="2"/>
      <c r="FLK308" s="2"/>
      <c r="FLL308" s="2"/>
      <c r="FLM308" s="2"/>
      <c r="FLN308" s="2"/>
      <c r="FLO308" s="2"/>
      <c r="FLP308" s="2"/>
      <c r="FLQ308" s="2"/>
      <c r="FLR308" s="2"/>
      <c r="FLS308" s="2"/>
      <c r="FLT308" s="2"/>
      <c r="FLU308" s="2"/>
      <c r="FLV308" s="2"/>
      <c r="FLW308" s="2"/>
      <c r="FLX308" s="2"/>
      <c r="FLY308" s="2"/>
      <c r="FLZ308" s="2"/>
      <c r="FMA308" s="2"/>
      <c r="FMB308" s="2"/>
      <c r="FMC308" s="2"/>
      <c r="FMD308" s="2"/>
      <c r="FME308" s="2"/>
      <c r="FMF308" s="2"/>
      <c r="FMG308" s="2"/>
      <c r="FMH308" s="2"/>
      <c r="FMI308" s="2"/>
      <c r="FMJ308" s="2"/>
      <c r="FMK308" s="2"/>
      <c r="FML308" s="2"/>
      <c r="FMM308" s="2"/>
      <c r="FMN308" s="2"/>
      <c r="FMO308" s="2"/>
      <c r="FMP308" s="2"/>
      <c r="FMQ308" s="2"/>
      <c r="FMR308" s="2"/>
      <c r="FMS308" s="2"/>
      <c r="FMT308" s="2"/>
      <c r="FMU308" s="2"/>
      <c r="FMV308" s="2"/>
      <c r="FMW308" s="2"/>
      <c r="FMX308" s="2"/>
      <c r="FMY308" s="2"/>
      <c r="FMZ308" s="2"/>
      <c r="FNA308" s="2"/>
      <c r="FNB308" s="2"/>
      <c r="FNC308" s="2"/>
      <c r="FND308" s="2"/>
      <c r="FNE308" s="2"/>
      <c r="FNF308" s="2"/>
      <c r="FNG308" s="2"/>
      <c r="FNH308" s="2"/>
      <c r="FNI308" s="2"/>
      <c r="FNJ308" s="2"/>
      <c r="FNK308" s="2"/>
      <c r="FNL308" s="2"/>
      <c r="FNM308" s="2"/>
      <c r="FNN308" s="2"/>
      <c r="FNO308" s="2"/>
      <c r="FNP308" s="2"/>
      <c r="FNQ308" s="2"/>
      <c r="FNR308" s="2"/>
      <c r="FNS308" s="2"/>
      <c r="FNT308" s="2"/>
      <c r="FNU308" s="2"/>
      <c r="FNV308" s="2"/>
      <c r="FNW308" s="2"/>
      <c r="FNX308" s="2"/>
      <c r="FNY308" s="2"/>
      <c r="FNZ308" s="2"/>
      <c r="FOA308" s="2"/>
      <c r="FOB308" s="2"/>
      <c r="FOC308" s="2"/>
      <c r="FOD308" s="2"/>
      <c r="FOE308" s="2"/>
      <c r="FOF308" s="2"/>
      <c r="FOG308" s="2"/>
      <c r="FOH308" s="2"/>
      <c r="FOI308" s="2"/>
      <c r="FOJ308" s="2"/>
      <c r="FOK308" s="2"/>
      <c r="FOL308" s="2"/>
      <c r="FOM308" s="2"/>
      <c r="FON308" s="2"/>
      <c r="FOO308" s="2"/>
      <c r="FOP308" s="2"/>
      <c r="FOQ308" s="2"/>
      <c r="FOR308" s="2"/>
      <c r="FOS308" s="2"/>
      <c r="FOT308" s="2"/>
      <c r="FOU308" s="2"/>
      <c r="FOV308" s="2"/>
      <c r="FOW308" s="2"/>
      <c r="FOX308" s="2"/>
      <c r="FOY308" s="2"/>
      <c r="FOZ308" s="2"/>
      <c r="FPA308" s="2"/>
      <c r="FPB308" s="2"/>
      <c r="FPC308" s="2"/>
      <c r="FPD308" s="2"/>
      <c r="FPE308" s="2"/>
      <c r="FPF308" s="2"/>
      <c r="FPG308" s="2"/>
      <c r="FPH308" s="2"/>
      <c r="FPI308" s="2"/>
      <c r="FPJ308" s="2"/>
      <c r="FPK308" s="2"/>
      <c r="FPL308" s="2"/>
      <c r="FPM308" s="2"/>
      <c r="FPN308" s="2"/>
      <c r="FPO308" s="2"/>
      <c r="FPP308" s="2"/>
      <c r="FPQ308" s="2"/>
      <c r="FPR308" s="2"/>
      <c r="FPS308" s="2"/>
      <c r="FPT308" s="2"/>
      <c r="FPU308" s="2"/>
      <c r="FPV308" s="2"/>
      <c r="FPW308" s="2"/>
      <c r="FPX308" s="2"/>
      <c r="FPY308" s="2"/>
      <c r="FPZ308" s="2"/>
      <c r="FQA308" s="2"/>
      <c r="FQB308" s="2"/>
      <c r="FQC308" s="2"/>
      <c r="FQD308" s="2"/>
      <c r="FQE308" s="2"/>
      <c r="FQF308" s="2"/>
      <c r="FQG308" s="2"/>
      <c r="FQH308" s="2"/>
      <c r="FQI308" s="2"/>
      <c r="FQJ308" s="2"/>
      <c r="FQK308" s="2"/>
      <c r="FQL308" s="2"/>
      <c r="FQM308" s="2"/>
      <c r="FQN308" s="2"/>
      <c r="FQO308" s="2"/>
      <c r="FQP308" s="2"/>
      <c r="FQQ308" s="2"/>
      <c r="FQR308" s="2"/>
      <c r="FQS308" s="2"/>
      <c r="FQT308" s="2"/>
      <c r="FQU308" s="2"/>
      <c r="FQV308" s="2"/>
      <c r="FQW308" s="2"/>
      <c r="FQX308" s="2"/>
      <c r="FQY308" s="2"/>
      <c r="FQZ308" s="2"/>
      <c r="FRA308" s="2"/>
      <c r="FRB308" s="2"/>
      <c r="FRC308" s="2"/>
      <c r="FRD308" s="2"/>
      <c r="FRE308" s="2"/>
      <c r="FRF308" s="2"/>
      <c r="FRG308" s="2"/>
      <c r="FRH308" s="2"/>
      <c r="FRI308" s="2"/>
      <c r="FRJ308" s="2"/>
      <c r="FRK308" s="2"/>
      <c r="FRL308" s="2"/>
      <c r="FRM308" s="2"/>
      <c r="FRN308" s="2"/>
      <c r="FRO308" s="2"/>
      <c r="FRP308" s="2"/>
      <c r="FRQ308" s="2"/>
      <c r="FRR308" s="2"/>
      <c r="FRS308" s="2"/>
      <c r="FRT308" s="2"/>
      <c r="FRU308" s="2"/>
      <c r="FRV308" s="2"/>
      <c r="FRW308" s="2"/>
      <c r="FRX308" s="2"/>
      <c r="FRY308" s="2"/>
      <c r="FRZ308" s="2"/>
      <c r="FSA308" s="2"/>
      <c r="FSB308" s="2"/>
      <c r="FSC308" s="2"/>
      <c r="FSD308" s="2"/>
      <c r="FSE308" s="2"/>
      <c r="FSF308" s="2"/>
      <c r="FSG308" s="2"/>
      <c r="FSH308" s="2"/>
      <c r="FSI308" s="2"/>
      <c r="FSJ308" s="2"/>
      <c r="FSK308" s="2"/>
      <c r="FSL308" s="2"/>
      <c r="FSM308" s="2"/>
      <c r="FSN308" s="2"/>
      <c r="FSO308" s="2"/>
      <c r="FSP308" s="2"/>
      <c r="FSQ308" s="2"/>
      <c r="FSR308" s="2"/>
      <c r="FSS308" s="2"/>
      <c r="FST308" s="2"/>
      <c r="FSU308" s="2"/>
      <c r="FSV308" s="2"/>
      <c r="FSW308" s="2"/>
      <c r="FSX308" s="2"/>
      <c r="FSY308" s="2"/>
      <c r="FSZ308" s="2"/>
      <c r="FTA308" s="2"/>
      <c r="FTB308" s="2"/>
      <c r="FTC308" s="2"/>
      <c r="FTD308" s="2"/>
      <c r="FTE308" s="2"/>
      <c r="FTF308" s="2"/>
      <c r="FTG308" s="2"/>
      <c r="FTH308" s="2"/>
      <c r="FTI308" s="2"/>
      <c r="FTJ308" s="2"/>
      <c r="FTK308" s="2"/>
      <c r="FTL308" s="2"/>
      <c r="FTM308" s="2"/>
      <c r="FTN308" s="2"/>
      <c r="FTO308" s="2"/>
      <c r="FTP308" s="2"/>
      <c r="FTQ308" s="2"/>
      <c r="FTR308" s="2"/>
      <c r="FTS308" s="2"/>
      <c r="FTT308" s="2"/>
      <c r="FTU308" s="2"/>
      <c r="FTV308" s="2"/>
      <c r="FTW308" s="2"/>
      <c r="FTX308" s="2"/>
      <c r="FTY308" s="2"/>
      <c r="FTZ308" s="2"/>
      <c r="FUA308" s="2"/>
      <c r="FUB308" s="2"/>
      <c r="FUC308" s="2"/>
      <c r="FUD308" s="2"/>
      <c r="FUE308" s="2"/>
      <c r="FUF308" s="2"/>
      <c r="FUG308" s="2"/>
      <c r="FUH308" s="2"/>
      <c r="FUI308" s="2"/>
      <c r="FUJ308" s="2"/>
      <c r="FUK308" s="2"/>
      <c r="FUL308" s="2"/>
      <c r="FUM308" s="2"/>
      <c r="FUN308" s="2"/>
      <c r="FUO308" s="2"/>
      <c r="FUP308" s="2"/>
      <c r="FUQ308" s="2"/>
      <c r="FUR308" s="2"/>
      <c r="FUS308" s="2"/>
      <c r="FUT308" s="2"/>
      <c r="FUU308" s="2"/>
      <c r="FUV308" s="2"/>
      <c r="FUW308" s="2"/>
      <c r="FUX308" s="2"/>
      <c r="FUY308" s="2"/>
      <c r="FUZ308" s="2"/>
      <c r="FVA308" s="2"/>
      <c r="FVB308" s="2"/>
      <c r="FVC308" s="2"/>
      <c r="FVD308" s="2"/>
      <c r="FVE308" s="2"/>
      <c r="FVF308" s="2"/>
      <c r="FVG308" s="2"/>
      <c r="FVH308" s="2"/>
      <c r="FVI308" s="2"/>
      <c r="FVJ308" s="2"/>
      <c r="FVK308" s="2"/>
      <c r="FVL308" s="2"/>
      <c r="FVM308" s="2"/>
      <c r="FVN308" s="2"/>
      <c r="FVO308" s="2"/>
      <c r="FVP308" s="2"/>
      <c r="FVQ308" s="2"/>
      <c r="FVR308" s="2"/>
      <c r="FVS308" s="2"/>
      <c r="FVT308" s="2"/>
      <c r="FVU308" s="2"/>
      <c r="FVV308" s="2"/>
      <c r="FVW308" s="2"/>
      <c r="FVX308" s="2"/>
      <c r="FVY308" s="2"/>
      <c r="FVZ308" s="2"/>
      <c r="FWA308" s="2"/>
      <c r="FWB308" s="2"/>
      <c r="FWC308" s="2"/>
      <c r="FWD308" s="2"/>
      <c r="FWE308" s="2"/>
      <c r="FWF308" s="2"/>
      <c r="FWG308" s="2"/>
      <c r="FWH308" s="2"/>
      <c r="FWI308" s="2"/>
      <c r="FWJ308" s="2"/>
      <c r="FWK308" s="2"/>
      <c r="FWL308" s="2"/>
      <c r="FWM308" s="2"/>
      <c r="FWN308" s="2"/>
      <c r="FWO308" s="2"/>
      <c r="FWP308" s="2"/>
      <c r="FWQ308" s="2"/>
      <c r="FWR308" s="2"/>
      <c r="FWS308" s="2"/>
      <c r="FWT308" s="2"/>
      <c r="FWU308" s="2"/>
      <c r="FWV308" s="2"/>
      <c r="FWW308" s="2"/>
      <c r="FWX308" s="2"/>
      <c r="FWY308" s="2"/>
      <c r="FWZ308" s="2"/>
      <c r="FXA308" s="2"/>
      <c r="FXB308" s="2"/>
      <c r="FXC308" s="2"/>
      <c r="FXD308" s="2"/>
      <c r="FXE308" s="2"/>
      <c r="FXF308" s="2"/>
      <c r="FXG308" s="2"/>
      <c r="FXH308" s="2"/>
      <c r="FXI308" s="2"/>
      <c r="FXJ308" s="2"/>
      <c r="FXK308" s="2"/>
      <c r="FXL308" s="2"/>
      <c r="FXM308" s="2"/>
      <c r="FXN308" s="2"/>
      <c r="FXO308" s="2"/>
      <c r="FXP308" s="2"/>
      <c r="FXQ308" s="2"/>
      <c r="FXR308" s="2"/>
      <c r="FXS308" s="2"/>
      <c r="FXT308" s="2"/>
      <c r="FXU308" s="2"/>
      <c r="FXV308" s="2"/>
      <c r="FXW308" s="2"/>
      <c r="FXX308" s="2"/>
      <c r="FXY308" s="2"/>
      <c r="FXZ308" s="2"/>
      <c r="FYA308" s="2"/>
      <c r="FYB308" s="2"/>
      <c r="FYC308" s="2"/>
      <c r="FYD308" s="2"/>
      <c r="FYE308" s="2"/>
      <c r="FYF308" s="2"/>
      <c r="FYG308" s="2"/>
      <c r="FYH308" s="2"/>
      <c r="FYI308" s="2"/>
      <c r="FYJ308" s="2"/>
      <c r="FYK308" s="2"/>
      <c r="FYL308" s="2"/>
      <c r="FYM308" s="2"/>
      <c r="FYN308" s="2"/>
      <c r="FYO308" s="2"/>
      <c r="FYP308" s="2"/>
      <c r="FYQ308" s="2"/>
      <c r="FYR308" s="2"/>
      <c r="FYS308" s="2"/>
      <c r="FYT308" s="2"/>
      <c r="FYU308" s="2"/>
      <c r="FYV308" s="2"/>
      <c r="FYW308" s="2"/>
      <c r="FYX308" s="2"/>
      <c r="FYY308" s="2"/>
      <c r="FYZ308" s="2"/>
      <c r="FZA308" s="2"/>
      <c r="FZB308" s="2"/>
      <c r="FZC308" s="2"/>
      <c r="FZD308" s="2"/>
      <c r="FZE308" s="2"/>
      <c r="FZF308" s="2"/>
      <c r="FZG308" s="2"/>
      <c r="FZH308" s="2"/>
      <c r="FZI308" s="2"/>
      <c r="FZJ308" s="2"/>
      <c r="FZK308" s="2"/>
      <c r="FZL308" s="2"/>
      <c r="FZM308" s="2"/>
      <c r="FZN308" s="2"/>
      <c r="FZO308" s="2"/>
      <c r="FZP308" s="2"/>
      <c r="FZQ308" s="2"/>
      <c r="FZR308" s="2"/>
      <c r="FZS308" s="2"/>
      <c r="FZT308" s="2"/>
      <c r="FZU308" s="2"/>
      <c r="FZV308" s="2"/>
      <c r="FZW308" s="2"/>
      <c r="FZX308" s="2"/>
      <c r="FZY308" s="2"/>
      <c r="FZZ308" s="2"/>
      <c r="GAA308" s="2"/>
      <c r="GAB308" s="2"/>
      <c r="GAC308" s="2"/>
      <c r="GAD308" s="2"/>
      <c r="GAE308" s="2"/>
      <c r="GAF308" s="2"/>
      <c r="GAG308" s="2"/>
      <c r="GAH308" s="2"/>
      <c r="GAI308" s="2"/>
      <c r="GAJ308" s="2"/>
      <c r="GAK308" s="2"/>
      <c r="GAL308" s="2"/>
      <c r="GAM308" s="2"/>
      <c r="GAN308" s="2"/>
      <c r="GAO308" s="2"/>
      <c r="GAP308" s="2"/>
      <c r="GAQ308" s="2"/>
      <c r="GAR308" s="2"/>
      <c r="GAS308" s="2"/>
      <c r="GAT308" s="2"/>
      <c r="GAU308" s="2"/>
      <c r="GAV308" s="2"/>
      <c r="GAW308" s="2"/>
      <c r="GAX308" s="2"/>
      <c r="GAY308" s="2"/>
      <c r="GAZ308" s="2"/>
      <c r="GBA308" s="2"/>
      <c r="GBB308" s="2"/>
      <c r="GBC308" s="2"/>
      <c r="GBD308" s="2"/>
      <c r="GBE308" s="2"/>
      <c r="GBF308" s="2"/>
      <c r="GBG308" s="2"/>
      <c r="GBH308" s="2"/>
      <c r="GBI308" s="2"/>
      <c r="GBJ308" s="2"/>
      <c r="GBK308" s="2"/>
      <c r="GBL308" s="2"/>
      <c r="GBM308" s="2"/>
      <c r="GBN308" s="2"/>
      <c r="GBO308" s="2"/>
      <c r="GBP308" s="2"/>
      <c r="GBQ308" s="2"/>
      <c r="GBR308" s="2"/>
      <c r="GBS308" s="2"/>
      <c r="GBT308" s="2"/>
      <c r="GBU308" s="2"/>
      <c r="GBV308" s="2"/>
      <c r="GBW308" s="2"/>
      <c r="GBX308" s="2"/>
      <c r="GBY308" s="2"/>
      <c r="GBZ308" s="2"/>
      <c r="GCA308" s="2"/>
      <c r="GCB308" s="2"/>
      <c r="GCC308" s="2"/>
      <c r="GCD308" s="2"/>
      <c r="GCE308" s="2"/>
      <c r="GCF308" s="2"/>
      <c r="GCG308" s="2"/>
      <c r="GCH308" s="2"/>
      <c r="GCI308" s="2"/>
      <c r="GCJ308" s="2"/>
      <c r="GCK308" s="2"/>
      <c r="GCL308" s="2"/>
      <c r="GCM308" s="2"/>
      <c r="GCN308" s="2"/>
      <c r="GCO308" s="2"/>
      <c r="GCP308" s="2"/>
      <c r="GCQ308" s="2"/>
      <c r="GCR308" s="2"/>
      <c r="GCS308" s="2"/>
      <c r="GCT308" s="2"/>
      <c r="GCU308" s="2"/>
      <c r="GCV308" s="2"/>
      <c r="GCW308" s="2"/>
      <c r="GCX308" s="2"/>
      <c r="GCY308" s="2"/>
      <c r="GCZ308" s="2"/>
      <c r="GDA308" s="2"/>
      <c r="GDB308" s="2"/>
      <c r="GDC308" s="2"/>
      <c r="GDD308" s="2"/>
      <c r="GDE308" s="2"/>
      <c r="GDF308" s="2"/>
      <c r="GDG308" s="2"/>
      <c r="GDH308" s="2"/>
      <c r="GDI308" s="2"/>
      <c r="GDJ308" s="2"/>
      <c r="GDK308" s="2"/>
      <c r="GDL308" s="2"/>
      <c r="GDM308" s="2"/>
      <c r="GDN308" s="2"/>
      <c r="GDO308" s="2"/>
      <c r="GDP308" s="2"/>
      <c r="GDQ308" s="2"/>
      <c r="GDR308" s="2"/>
      <c r="GDS308" s="2"/>
      <c r="GDT308" s="2"/>
      <c r="GDU308" s="2"/>
      <c r="GDV308" s="2"/>
      <c r="GDW308" s="2"/>
      <c r="GDX308" s="2"/>
      <c r="GDY308" s="2"/>
      <c r="GDZ308" s="2"/>
      <c r="GEA308" s="2"/>
      <c r="GEB308" s="2"/>
      <c r="GEC308" s="2"/>
      <c r="GED308" s="2"/>
      <c r="GEE308" s="2"/>
      <c r="GEF308" s="2"/>
      <c r="GEG308" s="2"/>
      <c r="GEH308" s="2"/>
      <c r="GEI308" s="2"/>
      <c r="GEJ308" s="2"/>
      <c r="GEK308" s="2"/>
      <c r="GEL308" s="2"/>
      <c r="GEM308" s="2"/>
      <c r="GEN308" s="2"/>
      <c r="GEO308" s="2"/>
      <c r="GEP308" s="2"/>
      <c r="GEQ308" s="2"/>
      <c r="GER308" s="2"/>
      <c r="GES308" s="2"/>
      <c r="GET308" s="2"/>
      <c r="GEU308" s="2"/>
      <c r="GEV308" s="2"/>
      <c r="GEW308" s="2"/>
      <c r="GEX308" s="2"/>
      <c r="GEY308" s="2"/>
      <c r="GEZ308" s="2"/>
      <c r="GFA308" s="2"/>
      <c r="GFB308" s="2"/>
      <c r="GFC308" s="2"/>
      <c r="GFD308" s="2"/>
      <c r="GFE308" s="2"/>
      <c r="GFF308" s="2"/>
      <c r="GFG308" s="2"/>
      <c r="GFH308" s="2"/>
      <c r="GFI308" s="2"/>
      <c r="GFJ308" s="2"/>
      <c r="GFK308" s="2"/>
      <c r="GFL308" s="2"/>
      <c r="GFM308" s="2"/>
      <c r="GFN308" s="2"/>
      <c r="GFO308" s="2"/>
      <c r="GFP308" s="2"/>
      <c r="GFQ308" s="2"/>
      <c r="GFR308" s="2"/>
      <c r="GFS308" s="2"/>
      <c r="GFT308" s="2"/>
      <c r="GFU308" s="2"/>
      <c r="GFV308" s="2"/>
      <c r="GFW308" s="2"/>
      <c r="GFX308" s="2"/>
      <c r="GFY308" s="2"/>
      <c r="GFZ308" s="2"/>
      <c r="GGA308" s="2"/>
      <c r="GGB308" s="2"/>
      <c r="GGC308" s="2"/>
      <c r="GGD308" s="2"/>
      <c r="GGE308" s="2"/>
      <c r="GGF308" s="2"/>
      <c r="GGG308" s="2"/>
      <c r="GGH308" s="2"/>
      <c r="GGI308" s="2"/>
      <c r="GGJ308" s="2"/>
      <c r="GGK308" s="2"/>
      <c r="GGL308" s="2"/>
      <c r="GGM308" s="2"/>
      <c r="GGN308" s="2"/>
      <c r="GGO308" s="2"/>
      <c r="GGP308" s="2"/>
      <c r="GGQ308" s="2"/>
      <c r="GGR308" s="2"/>
      <c r="GGS308" s="2"/>
      <c r="GGT308" s="2"/>
      <c r="GGU308" s="2"/>
      <c r="GGV308" s="2"/>
      <c r="GGW308" s="2"/>
      <c r="GGX308" s="2"/>
      <c r="GGY308" s="2"/>
      <c r="GGZ308" s="2"/>
      <c r="GHA308" s="2"/>
      <c r="GHB308" s="2"/>
      <c r="GHC308" s="2"/>
      <c r="GHD308" s="2"/>
      <c r="GHE308" s="2"/>
      <c r="GHF308" s="2"/>
      <c r="GHG308" s="2"/>
      <c r="GHH308" s="2"/>
      <c r="GHI308" s="2"/>
      <c r="GHJ308" s="2"/>
      <c r="GHK308" s="2"/>
      <c r="GHL308" s="2"/>
      <c r="GHM308" s="2"/>
      <c r="GHN308" s="2"/>
      <c r="GHO308" s="2"/>
      <c r="GHP308" s="2"/>
      <c r="GHQ308" s="2"/>
      <c r="GHR308" s="2"/>
      <c r="GHS308" s="2"/>
      <c r="GHT308" s="2"/>
      <c r="GHU308" s="2"/>
      <c r="GHV308" s="2"/>
      <c r="GHW308" s="2"/>
      <c r="GHX308" s="2"/>
      <c r="GHY308" s="2"/>
      <c r="GHZ308" s="2"/>
      <c r="GIA308" s="2"/>
      <c r="GIB308" s="2"/>
      <c r="GIC308" s="2"/>
      <c r="GID308" s="2"/>
      <c r="GIE308" s="2"/>
      <c r="GIF308" s="2"/>
      <c r="GIG308" s="2"/>
      <c r="GIH308" s="2"/>
      <c r="GII308" s="2"/>
      <c r="GIJ308" s="2"/>
      <c r="GIK308" s="2"/>
      <c r="GIL308" s="2"/>
      <c r="GIM308" s="2"/>
      <c r="GIN308" s="2"/>
      <c r="GIO308" s="2"/>
      <c r="GIP308" s="2"/>
      <c r="GIQ308" s="2"/>
      <c r="GIR308" s="2"/>
      <c r="GIS308" s="2"/>
      <c r="GIT308" s="2"/>
      <c r="GIU308" s="2"/>
      <c r="GIV308" s="2"/>
      <c r="GIW308" s="2"/>
      <c r="GIX308" s="2"/>
      <c r="GIY308" s="2"/>
      <c r="GIZ308" s="2"/>
      <c r="GJA308" s="2"/>
      <c r="GJB308" s="2"/>
      <c r="GJC308" s="2"/>
      <c r="GJD308" s="2"/>
      <c r="GJE308" s="2"/>
      <c r="GJF308" s="2"/>
      <c r="GJG308" s="2"/>
      <c r="GJH308" s="2"/>
      <c r="GJI308" s="2"/>
      <c r="GJJ308" s="2"/>
      <c r="GJK308" s="2"/>
      <c r="GJL308" s="2"/>
      <c r="GJM308" s="2"/>
      <c r="GJN308" s="2"/>
      <c r="GJO308" s="2"/>
      <c r="GJP308" s="2"/>
      <c r="GJQ308" s="2"/>
      <c r="GJR308" s="2"/>
      <c r="GJS308" s="2"/>
      <c r="GJT308" s="2"/>
      <c r="GJU308" s="2"/>
      <c r="GJV308" s="2"/>
      <c r="GJW308" s="2"/>
      <c r="GJX308" s="2"/>
      <c r="GJY308" s="2"/>
      <c r="GJZ308" s="2"/>
      <c r="GKA308" s="2"/>
      <c r="GKB308" s="2"/>
      <c r="GKC308" s="2"/>
      <c r="GKD308" s="2"/>
      <c r="GKE308" s="2"/>
      <c r="GKF308" s="2"/>
      <c r="GKG308" s="2"/>
      <c r="GKH308" s="2"/>
      <c r="GKI308" s="2"/>
      <c r="GKJ308" s="2"/>
      <c r="GKK308" s="2"/>
      <c r="GKL308" s="2"/>
      <c r="GKM308" s="2"/>
      <c r="GKN308" s="2"/>
      <c r="GKO308" s="2"/>
      <c r="GKP308" s="2"/>
      <c r="GKQ308" s="2"/>
      <c r="GKR308" s="2"/>
      <c r="GKS308" s="2"/>
      <c r="GKT308" s="2"/>
      <c r="GKU308" s="2"/>
      <c r="GKV308" s="2"/>
      <c r="GKW308" s="2"/>
      <c r="GKX308" s="2"/>
      <c r="GKY308" s="2"/>
      <c r="GKZ308" s="2"/>
      <c r="GLA308" s="2"/>
      <c r="GLB308" s="2"/>
      <c r="GLC308" s="2"/>
      <c r="GLD308" s="2"/>
      <c r="GLE308" s="2"/>
      <c r="GLF308" s="2"/>
      <c r="GLG308" s="2"/>
      <c r="GLH308" s="2"/>
      <c r="GLI308" s="2"/>
      <c r="GLJ308" s="2"/>
      <c r="GLK308" s="2"/>
      <c r="GLL308" s="2"/>
      <c r="GLM308" s="2"/>
      <c r="GLN308" s="2"/>
      <c r="GLO308" s="2"/>
      <c r="GLP308" s="2"/>
      <c r="GLQ308" s="2"/>
      <c r="GLR308" s="2"/>
      <c r="GLS308" s="2"/>
      <c r="GLT308" s="2"/>
      <c r="GLU308" s="2"/>
      <c r="GLV308" s="2"/>
      <c r="GLW308" s="2"/>
      <c r="GLX308" s="2"/>
      <c r="GLY308" s="2"/>
      <c r="GLZ308" s="2"/>
      <c r="GMA308" s="2"/>
      <c r="GMB308" s="2"/>
      <c r="GMC308" s="2"/>
      <c r="GMD308" s="2"/>
      <c r="GME308" s="2"/>
      <c r="GMF308" s="2"/>
      <c r="GMG308" s="2"/>
      <c r="GMH308" s="2"/>
      <c r="GMI308" s="2"/>
      <c r="GMJ308" s="2"/>
      <c r="GMK308" s="2"/>
      <c r="GML308" s="2"/>
      <c r="GMM308" s="2"/>
      <c r="GMN308" s="2"/>
      <c r="GMO308" s="2"/>
      <c r="GMP308" s="2"/>
      <c r="GMQ308" s="2"/>
      <c r="GMR308" s="2"/>
      <c r="GMS308" s="2"/>
      <c r="GMT308" s="2"/>
      <c r="GMU308" s="2"/>
      <c r="GMV308" s="2"/>
      <c r="GMW308" s="2"/>
      <c r="GMX308" s="2"/>
      <c r="GMY308" s="2"/>
      <c r="GMZ308" s="2"/>
      <c r="GNA308" s="2"/>
      <c r="GNB308" s="2"/>
      <c r="GNC308" s="2"/>
      <c r="GND308" s="2"/>
      <c r="GNE308" s="2"/>
      <c r="GNF308" s="2"/>
      <c r="GNG308" s="2"/>
      <c r="GNH308" s="2"/>
      <c r="GNI308" s="2"/>
      <c r="GNJ308" s="2"/>
      <c r="GNK308" s="2"/>
      <c r="GNL308" s="2"/>
      <c r="GNM308" s="2"/>
      <c r="GNN308" s="2"/>
      <c r="GNO308" s="2"/>
      <c r="GNP308" s="2"/>
      <c r="GNQ308" s="2"/>
      <c r="GNR308" s="2"/>
      <c r="GNS308" s="2"/>
      <c r="GNT308" s="2"/>
      <c r="GNU308" s="2"/>
      <c r="GNV308" s="2"/>
      <c r="GNW308" s="2"/>
      <c r="GNX308" s="2"/>
      <c r="GNY308" s="2"/>
      <c r="GNZ308" s="2"/>
      <c r="GOA308" s="2"/>
      <c r="GOB308" s="2"/>
      <c r="GOC308" s="2"/>
      <c r="GOD308" s="2"/>
      <c r="GOE308" s="2"/>
      <c r="GOF308" s="2"/>
      <c r="GOG308" s="2"/>
      <c r="GOH308" s="2"/>
      <c r="GOI308" s="2"/>
      <c r="GOJ308" s="2"/>
      <c r="GOK308" s="2"/>
      <c r="GOL308" s="2"/>
      <c r="GOM308" s="2"/>
      <c r="GON308" s="2"/>
      <c r="GOO308" s="2"/>
      <c r="GOP308" s="2"/>
      <c r="GOQ308" s="2"/>
      <c r="GOR308" s="2"/>
      <c r="GOS308" s="2"/>
      <c r="GOT308" s="2"/>
      <c r="GOU308" s="2"/>
      <c r="GOV308" s="2"/>
      <c r="GOW308" s="2"/>
      <c r="GOX308" s="2"/>
      <c r="GOY308" s="2"/>
      <c r="GOZ308" s="2"/>
      <c r="GPA308" s="2"/>
      <c r="GPB308" s="2"/>
      <c r="GPC308" s="2"/>
      <c r="GPD308" s="2"/>
      <c r="GPE308" s="2"/>
      <c r="GPF308" s="2"/>
      <c r="GPG308" s="2"/>
      <c r="GPH308" s="2"/>
      <c r="GPI308" s="2"/>
      <c r="GPJ308" s="2"/>
      <c r="GPK308" s="2"/>
      <c r="GPL308" s="2"/>
      <c r="GPM308" s="2"/>
      <c r="GPN308" s="2"/>
      <c r="GPO308" s="2"/>
      <c r="GPP308" s="2"/>
      <c r="GPQ308" s="2"/>
      <c r="GPR308" s="2"/>
      <c r="GPS308" s="2"/>
      <c r="GPT308" s="2"/>
      <c r="GPU308" s="2"/>
      <c r="GPV308" s="2"/>
      <c r="GPW308" s="2"/>
      <c r="GPX308" s="2"/>
      <c r="GPY308" s="2"/>
      <c r="GPZ308" s="2"/>
      <c r="GQA308" s="2"/>
      <c r="GQB308" s="2"/>
      <c r="GQC308" s="2"/>
      <c r="GQD308" s="2"/>
      <c r="GQE308" s="2"/>
      <c r="GQF308" s="2"/>
      <c r="GQG308" s="2"/>
      <c r="GQH308" s="2"/>
      <c r="GQI308" s="2"/>
      <c r="GQJ308" s="2"/>
      <c r="GQK308" s="2"/>
      <c r="GQL308" s="2"/>
      <c r="GQM308" s="2"/>
      <c r="GQN308" s="2"/>
      <c r="GQO308" s="2"/>
      <c r="GQP308" s="2"/>
      <c r="GQQ308" s="2"/>
      <c r="GQR308" s="2"/>
      <c r="GQS308" s="2"/>
      <c r="GQT308" s="2"/>
      <c r="GQU308" s="2"/>
      <c r="GQV308" s="2"/>
      <c r="GQW308" s="2"/>
      <c r="GQX308" s="2"/>
      <c r="GQY308" s="2"/>
      <c r="GQZ308" s="2"/>
      <c r="GRA308" s="2"/>
      <c r="GRB308" s="2"/>
      <c r="GRC308" s="2"/>
      <c r="GRD308" s="2"/>
      <c r="GRE308" s="2"/>
      <c r="GRF308" s="2"/>
      <c r="GRG308" s="2"/>
      <c r="GRH308" s="2"/>
      <c r="GRI308" s="2"/>
      <c r="GRJ308" s="2"/>
      <c r="GRK308" s="2"/>
      <c r="GRL308" s="2"/>
      <c r="GRM308" s="2"/>
      <c r="GRN308" s="2"/>
      <c r="GRO308" s="2"/>
      <c r="GRP308" s="2"/>
      <c r="GRQ308" s="2"/>
      <c r="GRR308" s="2"/>
      <c r="GRS308" s="2"/>
      <c r="GRT308" s="2"/>
      <c r="GRU308" s="2"/>
      <c r="GRV308" s="2"/>
      <c r="GRW308" s="2"/>
      <c r="GRX308" s="2"/>
      <c r="GRY308" s="2"/>
      <c r="GRZ308" s="2"/>
      <c r="GSA308" s="2"/>
      <c r="GSB308" s="2"/>
      <c r="GSC308" s="2"/>
      <c r="GSD308" s="2"/>
      <c r="GSE308" s="2"/>
      <c r="GSF308" s="2"/>
      <c r="GSG308" s="2"/>
      <c r="GSH308" s="2"/>
      <c r="GSI308" s="2"/>
      <c r="GSJ308" s="2"/>
      <c r="GSK308" s="2"/>
      <c r="GSL308" s="2"/>
      <c r="GSM308" s="2"/>
      <c r="GSN308" s="2"/>
      <c r="GSO308" s="2"/>
      <c r="GSP308" s="2"/>
      <c r="GSQ308" s="2"/>
      <c r="GSR308" s="2"/>
      <c r="GSS308" s="2"/>
      <c r="GST308" s="2"/>
      <c r="GSU308" s="2"/>
      <c r="GSV308" s="2"/>
      <c r="GSW308" s="2"/>
      <c r="GSX308" s="2"/>
      <c r="GSY308" s="2"/>
      <c r="GSZ308" s="2"/>
      <c r="GTA308" s="2"/>
      <c r="GTB308" s="2"/>
      <c r="GTC308" s="2"/>
      <c r="GTD308" s="2"/>
      <c r="GTE308" s="2"/>
      <c r="GTF308" s="2"/>
      <c r="GTG308" s="2"/>
      <c r="GTH308" s="2"/>
      <c r="GTI308" s="2"/>
      <c r="GTJ308" s="2"/>
      <c r="GTK308" s="2"/>
      <c r="GTL308" s="2"/>
      <c r="GTM308" s="2"/>
      <c r="GTN308" s="2"/>
      <c r="GTO308" s="2"/>
      <c r="GTP308" s="2"/>
      <c r="GTQ308" s="2"/>
      <c r="GTR308" s="2"/>
      <c r="GTS308" s="2"/>
      <c r="GTT308" s="2"/>
      <c r="GTU308" s="2"/>
      <c r="GTV308" s="2"/>
      <c r="GTW308" s="2"/>
      <c r="GTX308" s="2"/>
      <c r="GTY308" s="2"/>
      <c r="GTZ308" s="2"/>
      <c r="GUA308" s="2"/>
      <c r="GUB308" s="2"/>
      <c r="GUC308" s="2"/>
      <c r="GUD308" s="2"/>
      <c r="GUE308" s="2"/>
      <c r="GUF308" s="2"/>
      <c r="GUG308" s="2"/>
      <c r="GUH308" s="2"/>
      <c r="GUI308" s="2"/>
      <c r="GUJ308" s="2"/>
      <c r="GUK308" s="2"/>
      <c r="GUL308" s="2"/>
      <c r="GUM308" s="2"/>
      <c r="GUN308" s="2"/>
      <c r="GUO308" s="2"/>
      <c r="GUP308" s="2"/>
      <c r="GUQ308" s="2"/>
      <c r="GUR308" s="2"/>
      <c r="GUS308" s="2"/>
      <c r="GUT308" s="2"/>
      <c r="GUU308" s="2"/>
      <c r="GUV308" s="2"/>
      <c r="GUW308" s="2"/>
      <c r="GUX308" s="2"/>
      <c r="GUY308" s="2"/>
      <c r="GUZ308" s="2"/>
      <c r="GVA308" s="2"/>
      <c r="GVB308" s="2"/>
      <c r="GVC308" s="2"/>
      <c r="GVD308" s="2"/>
      <c r="GVE308" s="2"/>
      <c r="GVF308" s="2"/>
      <c r="GVG308" s="2"/>
      <c r="GVH308" s="2"/>
      <c r="GVI308" s="2"/>
      <c r="GVJ308" s="2"/>
      <c r="GVK308" s="2"/>
      <c r="GVL308" s="2"/>
      <c r="GVM308" s="2"/>
      <c r="GVN308" s="2"/>
      <c r="GVO308" s="2"/>
      <c r="GVP308" s="2"/>
      <c r="GVQ308" s="2"/>
      <c r="GVR308" s="2"/>
      <c r="GVS308" s="2"/>
      <c r="GVT308" s="2"/>
      <c r="GVU308" s="2"/>
      <c r="GVV308" s="2"/>
      <c r="GVW308" s="2"/>
      <c r="GVX308" s="2"/>
      <c r="GVY308" s="2"/>
      <c r="GVZ308" s="2"/>
      <c r="GWA308" s="2"/>
      <c r="GWB308" s="2"/>
      <c r="GWC308" s="2"/>
      <c r="GWD308" s="2"/>
      <c r="GWE308" s="2"/>
      <c r="GWF308" s="2"/>
      <c r="GWG308" s="2"/>
      <c r="GWH308" s="2"/>
      <c r="GWI308" s="2"/>
      <c r="GWJ308" s="2"/>
      <c r="GWK308" s="2"/>
      <c r="GWL308" s="2"/>
      <c r="GWM308" s="2"/>
      <c r="GWN308" s="2"/>
      <c r="GWO308" s="2"/>
      <c r="GWP308" s="2"/>
      <c r="GWQ308" s="2"/>
      <c r="GWR308" s="2"/>
      <c r="GWS308" s="2"/>
      <c r="GWT308" s="2"/>
      <c r="GWU308" s="2"/>
      <c r="GWV308" s="2"/>
      <c r="GWW308" s="2"/>
      <c r="GWX308" s="2"/>
      <c r="GWY308" s="2"/>
      <c r="GWZ308" s="2"/>
      <c r="GXA308" s="2"/>
      <c r="GXB308" s="2"/>
      <c r="GXC308" s="2"/>
      <c r="GXD308" s="2"/>
      <c r="GXE308" s="2"/>
      <c r="GXF308" s="2"/>
      <c r="GXG308" s="2"/>
      <c r="GXH308" s="2"/>
      <c r="GXI308" s="2"/>
      <c r="GXJ308" s="2"/>
      <c r="GXK308" s="2"/>
      <c r="GXL308" s="2"/>
      <c r="GXM308" s="2"/>
      <c r="GXN308" s="2"/>
      <c r="GXO308" s="2"/>
      <c r="GXP308" s="2"/>
      <c r="GXQ308" s="2"/>
      <c r="GXR308" s="2"/>
      <c r="GXS308" s="2"/>
      <c r="GXT308" s="2"/>
      <c r="GXU308" s="2"/>
      <c r="GXV308" s="2"/>
      <c r="GXW308" s="2"/>
      <c r="GXX308" s="2"/>
      <c r="GXY308" s="2"/>
      <c r="GXZ308" s="2"/>
      <c r="GYA308" s="2"/>
      <c r="GYB308" s="2"/>
      <c r="GYC308" s="2"/>
      <c r="GYD308" s="2"/>
      <c r="GYE308" s="2"/>
      <c r="GYF308" s="2"/>
      <c r="GYG308" s="2"/>
      <c r="GYH308" s="2"/>
      <c r="GYI308" s="2"/>
      <c r="GYJ308" s="2"/>
      <c r="GYK308" s="2"/>
      <c r="GYL308" s="2"/>
      <c r="GYM308" s="2"/>
      <c r="GYN308" s="2"/>
      <c r="GYO308" s="2"/>
      <c r="GYP308" s="2"/>
      <c r="GYQ308" s="2"/>
      <c r="GYR308" s="2"/>
      <c r="GYS308" s="2"/>
      <c r="GYT308" s="2"/>
      <c r="GYU308" s="2"/>
      <c r="GYV308" s="2"/>
      <c r="GYW308" s="2"/>
      <c r="GYX308" s="2"/>
      <c r="GYY308" s="2"/>
      <c r="GYZ308" s="2"/>
      <c r="GZA308" s="2"/>
      <c r="GZB308" s="2"/>
      <c r="GZC308" s="2"/>
      <c r="GZD308" s="2"/>
      <c r="GZE308" s="2"/>
      <c r="GZF308" s="2"/>
      <c r="GZG308" s="2"/>
      <c r="GZH308" s="2"/>
      <c r="GZI308" s="2"/>
      <c r="GZJ308" s="2"/>
      <c r="GZK308" s="2"/>
      <c r="GZL308" s="2"/>
      <c r="GZM308" s="2"/>
      <c r="GZN308" s="2"/>
      <c r="GZO308" s="2"/>
      <c r="GZP308" s="2"/>
      <c r="GZQ308" s="2"/>
      <c r="GZR308" s="2"/>
      <c r="GZS308" s="2"/>
      <c r="GZT308" s="2"/>
      <c r="GZU308" s="2"/>
      <c r="GZV308" s="2"/>
      <c r="GZW308" s="2"/>
      <c r="GZX308" s="2"/>
      <c r="GZY308" s="2"/>
      <c r="GZZ308" s="2"/>
      <c r="HAA308" s="2"/>
      <c r="HAB308" s="2"/>
      <c r="HAC308" s="2"/>
      <c r="HAD308" s="2"/>
      <c r="HAE308" s="2"/>
      <c r="HAF308" s="2"/>
      <c r="HAG308" s="2"/>
      <c r="HAH308" s="2"/>
      <c r="HAI308" s="2"/>
      <c r="HAJ308" s="2"/>
      <c r="HAK308" s="2"/>
      <c r="HAL308" s="2"/>
      <c r="HAM308" s="2"/>
      <c r="HAN308" s="2"/>
      <c r="HAO308" s="2"/>
      <c r="HAP308" s="2"/>
      <c r="HAQ308" s="2"/>
      <c r="HAR308" s="2"/>
      <c r="HAS308" s="2"/>
      <c r="HAT308" s="2"/>
      <c r="HAU308" s="2"/>
      <c r="HAV308" s="2"/>
      <c r="HAW308" s="2"/>
      <c r="HAX308" s="2"/>
      <c r="HAY308" s="2"/>
      <c r="HAZ308" s="2"/>
      <c r="HBA308" s="2"/>
      <c r="HBB308" s="2"/>
      <c r="HBC308" s="2"/>
      <c r="HBD308" s="2"/>
      <c r="HBE308" s="2"/>
      <c r="HBF308" s="2"/>
      <c r="HBG308" s="2"/>
      <c r="HBH308" s="2"/>
      <c r="HBI308" s="2"/>
      <c r="HBJ308" s="2"/>
      <c r="HBK308" s="2"/>
      <c r="HBL308" s="2"/>
      <c r="HBM308" s="2"/>
      <c r="HBN308" s="2"/>
      <c r="HBO308" s="2"/>
      <c r="HBP308" s="2"/>
      <c r="HBQ308" s="2"/>
      <c r="HBR308" s="2"/>
      <c r="HBS308" s="2"/>
      <c r="HBT308" s="2"/>
      <c r="HBU308" s="2"/>
      <c r="HBV308" s="2"/>
      <c r="HBW308" s="2"/>
      <c r="HBX308" s="2"/>
      <c r="HBY308" s="2"/>
      <c r="HBZ308" s="2"/>
      <c r="HCA308" s="2"/>
      <c r="HCB308" s="2"/>
      <c r="HCC308" s="2"/>
      <c r="HCD308" s="2"/>
      <c r="HCE308" s="2"/>
      <c r="HCF308" s="2"/>
      <c r="HCG308" s="2"/>
      <c r="HCH308" s="2"/>
      <c r="HCI308" s="2"/>
      <c r="HCJ308" s="2"/>
      <c r="HCK308" s="2"/>
      <c r="HCL308" s="2"/>
      <c r="HCM308" s="2"/>
      <c r="HCN308" s="2"/>
      <c r="HCO308" s="2"/>
      <c r="HCP308" s="2"/>
      <c r="HCQ308" s="2"/>
      <c r="HCR308" s="2"/>
      <c r="HCS308" s="2"/>
      <c r="HCT308" s="2"/>
      <c r="HCU308" s="2"/>
      <c r="HCV308" s="2"/>
      <c r="HCW308" s="2"/>
      <c r="HCX308" s="2"/>
      <c r="HCY308" s="2"/>
      <c r="HCZ308" s="2"/>
      <c r="HDA308" s="2"/>
      <c r="HDB308" s="2"/>
      <c r="HDC308" s="2"/>
      <c r="HDD308" s="2"/>
      <c r="HDE308" s="2"/>
      <c r="HDF308" s="2"/>
      <c r="HDG308" s="2"/>
      <c r="HDH308" s="2"/>
      <c r="HDI308" s="2"/>
      <c r="HDJ308" s="2"/>
      <c r="HDK308" s="2"/>
      <c r="HDL308" s="2"/>
      <c r="HDM308" s="2"/>
      <c r="HDN308" s="2"/>
      <c r="HDO308" s="2"/>
      <c r="HDP308" s="2"/>
      <c r="HDQ308" s="2"/>
      <c r="HDR308" s="2"/>
      <c r="HDS308" s="2"/>
      <c r="HDT308" s="2"/>
      <c r="HDU308" s="2"/>
      <c r="HDV308" s="2"/>
      <c r="HDW308" s="2"/>
      <c r="HDX308" s="2"/>
      <c r="HDY308" s="2"/>
      <c r="HDZ308" s="2"/>
      <c r="HEA308" s="2"/>
      <c r="HEB308" s="2"/>
      <c r="HEC308" s="2"/>
      <c r="HED308" s="2"/>
      <c r="HEE308" s="2"/>
      <c r="HEF308" s="2"/>
      <c r="HEG308" s="2"/>
      <c r="HEH308" s="2"/>
      <c r="HEI308" s="2"/>
      <c r="HEJ308" s="2"/>
      <c r="HEK308" s="2"/>
      <c r="HEL308" s="2"/>
      <c r="HEM308" s="2"/>
      <c r="HEN308" s="2"/>
      <c r="HEO308" s="2"/>
      <c r="HEP308" s="2"/>
      <c r="HEQ308" s="2"/>
      <c r="HER308" s="2"/>
      <c r="HES308" s="2"/>
      <c r="HET308" s="2"/>
      <c r="HEU308" s="2"/>
      <c r="HEV308" s="2"/>
      <c r="HEW308" s="2"/>
      <c r="HEX308" s="2"/>
      <c r="HEY308" s="2"/>
      <c r="HEZ308" s="2"/>
      <c r="HFA308" s="2"/>
      <c r="HFB308" s="2"/>
      <c r="HFC308" s="2"/>
      <c r="HFD308" s="2"/>
      <c r="HFE308" s="2"/>
      <c r="HFF308" s="2"/>
      <c r="HFG308" s="2"/>
      <c r="HFH308" s="2"/>
      <c r="HFI308" s="2"/>
      <c r="HFJ308" s="2"/>
      <c r="HFK308" s="2"/>
      <c r="HFL308" s="2"/>
      <c r="HFM308" s="2"/>
      <c r="HFN308" s="2"/>
      <c r="HFO308" s="2"/>
      <c r="HFP308" s="2"/>
      <c r="HFQ308" s="2"/>
      <c r="HFR308" s="2"/>
      <c r="HFS308" s="2"/>
      <c r="HFT308" s="2"/>
      <c r="HFU308" s="2"/>
      <c r="HFV308" s="2"/>
      <c r="HFW308" s="2"/>
      <c r="HFX308" s="2"/>
      <c r="HFY308" s="2"/>
      <c r="HFZ308" s="2"/>
      <c r="HGA308" s="2"/>
      <c r="HGB308" s="2"/>
      <c r="HGC308" s="2"/>
      <c r="HGD308" s="2"/>
      <c r="HGE308" s="2"/>
      <c r="HGF308" s="2"/>
      <c r="HGG308" s="2"/>
      <c r="HGH308" s="2"/>
      <c r="HGI308" s="2"/>
      <c r="HGJ308" s="2"/>
      <c r="HGK308" s="2"/>
      <c r="HGL308" s="2"/>
      <c r="HGM308" s="2"/>
      <c r="HGN308" s="2"/>
      <c r="HGO308" s="2"/>
      <c r="HGP308" s="2"/>
      <c r="HGQ308" s="2"/>
      <c r="HGR308" s="2"/>
      <c r="HGS308" s="2"/>
      <c r="HGT308" s="2"/>
      <c r="HGU308" s="2"/>
      <c r="HGV308" s="2"/>
      <c r="HGW308" s="2"/>
      <c r="HGX308" s="2"/>
      <c r="HGY308" s="2"/>
      <c r="HGZ308" s="2"/>
      <c r="HHA308" s="2"/>
      <c r="HHB308" s="2"/>
      <c r="HHC308" s="2"/>
      <c r="HHD308" s="2"/>
      <c r="HHE308" s="2"/>
      <c r="HHF308" s="2"/>
      <c r="HHG308" s="2"/>
      <c r="HHH308" s="2"/>
      <c r="HHI308" s="2"/>
      <c r="HHJ308" s="2"/>
      <c r="HHK308" s="2"/>
      <c r="HHL308" s="2"/>
      <c r="HHM308" s="2"/>
      <c r="HHN308" s="2"/>
      <c r="HHO308" s="2"/>
      <c r="HHP308" s="2"/>
      <c r="HHQ308" s="2"/>
      <c r="HHR308" s="2"/>
      <c r="HHS308" s="2"/>
      <c r="HHT308" s="2"/>
      <c r="HHU308" s="2"/>
      <c r="HHV308" s="2"/>
      <c r="HHW308" s="2"/>
      <c r="HHX308" s="2"/>
      <c r="HHY308" s="2"/>
      <c r="HHZ308" s="2"/>
      <c r="HIA308" s="2"/>
      <c r="HIB308" s="2"/>
      <c r="HIC308" s="2"/>
      <c r="HID308" s="2"/>
      <c r="HIE308" s="2"/>
      <c r="HIF308" s="2"/>
      <c r="HIG308" s="2"/>
      <c r="HIH308" s="2"/>
      <c r="HII308" s="2"/>
      <c r="HIJ308" s="2"/>
      <c r="HIK308" s="2"/>
      <c r="HIL308" s="2"/>
      <c r="HIM308" s="2"/>
      <c r="HIN308" s="2"/>
      <c r="HIO308" s="2"/>
      <c r="HIP308" s="2"/>
      <c r="HIQ308" s="2"/>
      <c r="HIR308" s="2"/>
      <c r="HIS308" s="2"/>
      <c r="HIT308" s="2"/>
      <c r="HIU308" s="2"/>
      <c r="HIV308" s="2"/>
      <c r="HIW308" s="2"/>
      <c r="HIX308" s="2"/>
      <c r="HIY308" s="2"/>
      <c r="HIZ308" s="2"/>
      <c r="HJA308" s="2"/>
      <c r="HJB308" s="2"/>
      <c r="HJC308" s="2"/>
      <c r="HJD308" s="2"/>
      <c r="HJE308" s="2"/>
      <c r="HJF308" s="2"/>
      <c r="HJG308" s="2"/>
      <c r="HJH308" s="2"/>
      <c r="HJI308" s="2"/>
      <c r="HJJ308" s="2"/>
      <c r="HJK308" s="2"/>
      <c r="HJL308" s="2"/>
      <c r="HJM308" s="2"/>
      <c r="HJN308" s="2"/>
      <c r="HJO308" s="2"/>
      <c r="HJP308" s="2"/>
      <c r="HJQ308" s="2"/>
      <c r="HJR308" s="2"/>
      <c r="HJS308" s="2"/>
      <c r="HJT308" s="2"/>
      <c r="HJU308" s="2"/>
      <c r="HJV308" s="2"/>
      <c r="HJW308" s="2"/>
      <c r="HJX308" s="2"/>
      <c r="HJY308" s="2"/>
      <c r="HJZ308" s="2"/>
      <c r="HKA308" s="2"/>
      <c r="HKB308" s="2"/>
      <c r="HKC308" s="2"/>
      <c r="HKD308" s="2"/>
      <c r="HKE308" s="2"/>
      <c r="HKF308" s="2"/>
      <c r="HKG308" s="2"/>
      <c r="HKH308" s="2"/>
      <c r="HKI308" s="2"/>
      <c r="HKJ308" s="2"/>
      <c r="HKK308" s="2"/>
      <c r="HKL308" s="2"/>
      <c r="HKM308" s="2"/>
      <c r="HKN308" s="2"/>
      <c r="HKO308" s="2"/>
      <c r="HKP308" s="2"/>
      <c r="HKQ308" s="2"/>
      <c r="HKR308" s="2"/>
      <c r="HKS308" s="2"/>
      <c r="HKT308" s="2"/>
      <c r="HKU308" s="2"/>
      <c r="HKV308" s="2"/>
      <c r="HKW308" s="2"/>
      <c r="HKX308" s="2"/>
      <c r="HKY308" s="2"/>
      <c r="HKZ308" s="2"/>
      <c r="HLA308" s="2"/>
      <c r="HLB308" s="2"/>
      <c r="HLC308" s="2"/>
      <c r="HLD308" s="2"/>
      <c r="HLE308" s="2"/>
      <c r="HLF308" s="2"/>
      <c r="HLG308" s="2"/>
      <c r="HLH308" s="2"/>
      <c r="HLI308" s="2"/>
      <c r="HLJ308" s="2"/>
      <c r="HLK308" s="2"/>
      <c r="HLL308" s="2"/>
      <c r="HLM308" s="2"/>
      <c r="HLN308" s="2"/>
      <c r="HLO308" s="2"/>
      <c r="HLP308" s="2"/>
      <c r="HLQ308" s="2"/>
      <c r="HLR308" s="2"/>
      <c r="HLS308" s="2"/>
      <c r="HLT308" s="2"/>
      <c r="HLU308" s="2"/>
      <c r="HLV308" s="2"/>
      <c r="HLW308" s="2"/>
      <c r="HLX308" s="2"/>
      <c r="HLY308" s="2"/>
      <c r="HLZ308" s="2"/>
      <c r="HMA308" s="2"/>
      <c r="HMB308" s="2"/>
      <c r="HMC308" s="2"/>
      <c r="HMD308" s="2"/>
      <c r="HME308" s="2"/>
      <c r="HMF308" s="2"/>
      <c r="HMG308" s="2"/>
      <c r="HMH308" s="2"/>
      <c r="HMI308" s="2"/>
      <c r="HMJ308" s="2"/>
      <c r="HMK308" s="2"/>
      <c r="HML308" s="2"/>
      <c r="HMM308" s="2"/>
      <c r="HMN308" s="2"/>
      <c r="HMO308" s="2"/>
      <c r="HMP308" s="2"/>
      <c r="HMQ308" s="2"/>
      <c r="HMR308" s="2"/>
      <c r="HMS308" s="2"/>
      <c r="HMT308" s="2"/>
      <c r="HMU308" s="2"/>
      <c r="HMV308" s="2"/>
      <c r="HMW308" s="2"/>
      <c r="HMX308" s="2"/>
      <c r="HMY308" s="2"/>
      <c r="HMZ308" s="2"/>
      <c r="HNA308" s="2"/>
      <c r="HNB308" s="2"/>
      <c r="HNC308" s="2"/>
      <c r="HND308" s="2"/>
      <c r="HNE308" s="2"/>
      <c r="HNF308" s="2"/>
      <c r="HNG308" s="2"/>
      <c r="HNH308" s="2"/>
      <c r="HNI308" s="2"/>
      <c r="HNJ308" s="2"/>
      <c r="HNK308" s="2"/>
      <c r="HNL308" s="2"/>
      <c r="HNM308" s="2"/>
      <c r="HNN308" s="2"/>
      <c r="HNO308" s="2"/>
      <c r="HNP308" s="2"/>
      <c r="HNQ308" s="2"/>
      <c r="HNR308" s="2"/>
      <c r="HNS308" s="2"/>
      <c r="HNT308" s="2"/>
      <c r="HNU308" s="2"/>
      <c r="HNV308" s="2"/>
      <c r="HNW308" s="2"/>
      <c r="HNX308" s="2"/>
      <c r="HNY308" s="2"/>
      <c r="HNZ308" s="2"/>
      <c r="HOA308" s="2"/>
      <c r="HOB308" s="2"/>
      <c r="HOC308" s="2"/>
      <c r="HOD308" s="2"/>
      <c r="HOE308" s="2"/>
      <c r="HOF308" s="2"/>
      <c r="HOG308" s="2"/>
      <c r="HOH308" s="2"/>
      <c r="HOI308" s="2"/>
      <c r="HOJ308" s="2"/>
      <c r="HOK308" s="2"/>
      <c r="HOL308" s="2"/>
      <c r="HOM308" s="2"/>
      <c r="HON308" s="2"/>
      <c r="HOO308" s="2"/>
      <c r="HOP308" s="2"/>
      <c r="HOQ308" s="2"/>
      <c r="HOR308" s="2"/>
      <c r="HOS308" s="2"/>
      <c r="HOT308" s="2"/>
      <c r="HOU308" s="2"/>
      <c r="HOV308" s="2"/>
      <c r="HOW308" s="2"/>
      <c r="HOX308" s="2"/>
      <c r="HOY308" s="2"/>
      <c r="HOZ308" s="2"/>
      <c r="HPA308" s="2"/>
      <c r="HPB308" s="2"/>
      <c r="HPC308" s="2"/>
      <c r="HPD308" s="2"/>
      <c r="HPE308" s="2"/>
      <c r="HPF308" s="2"/>
      <c r="HPG308" s="2"/>
      <c r="HPH308" s="2"/>
      <c r="HPI308" s="2"/>
      <c r="HPJ308" s="2"/>
      <c r="HPK308" s="2"/>
      <c r="HPL308" s="2"/>
      <c r="HPM308" s="2"/>
      <c r="HPN308" s="2"/>
      <c r="HPO308" s="2"/>
      <c r="HPP308" s="2"/>
      <c r="HPQ308" s="2"/>
      <c r="HPR308" s="2"/>
      <c r="HPS308" s="2"/>
      <c r="HPT308" s="2"/>
      <c r="HPU308" s="2"/>
      <c r="HPV308" s="2"/>
      <c r="HPW308" s="2"/>
      <c r="HPX308" s="2"/>
      <c r="HPY308" s="2"/>
      <c r="HPZ308" s="2"/>
      <c r="HQA308" s="2"/>
      <c r="HQB308" s="2"/>
      <c r="HQC308" s="2"/>
      <c r="HQD308" s="2"/>
      <c r="HQE308" s="2"/>
      <c r="HQF308" s="2"/>
      <c r="HQG308" s="2"/>
      <c r="HQH308" s="2"/>
      <c r="HQI308" s="2"/>
      <c r="HQJ308" s="2"/>
      <c r="HQK308" s="2"/>
      <c r="HQL308" s="2"/>
      <c r="HQM308" s="2"/>
      <c r="HQN308" s="2"/>
      <c r="HQO308" s="2"/>
      <c r="HQP308" s="2"/>
      <c r="HQQ308" s="2"/>
      <c r="HQR308" s="2"/>
      <c r="HQS308" s="2"/>
      <c r="HQT308" s="2"/>
      <c r="HQU308" s="2"/>
      <c r="HQV308" s="2"/>
      <c r="HQW308" s="2"/>
      <c r="HQX308" s="2"/>
      <c r="HQY308" s="2"/>
      <c r="HQZ308" s="2"/>
      <c r="HRA308" s="2"/>
      <c r="HRB308" s="2"/>
      <c r="HRC308" s="2"/>
      <c r="HRD308" s="2"/>
      <c r="HRE308" s="2"/>
      <c r="HRF308" s="2"/>
      <c r="HRG308" s="2"/>
      <c r="HRH308" s="2"/>
      <c r="HRI308" s="2"/>
      <c r="HRJ308" s="2"/>
      <c r="HRK308" s="2"/>
      <c r="HRL308" s="2"/>
      <c r="HRM308" s="2"/>
      <c r="HRN308" s="2"/>
      <c r="HRO308" s="2"/>
      <c r="HRP308" s="2"/>
      <c r="HRQ308" s="2"/>
      <c r="HRR308" s="2"/>
      <c r="HRS308" s="2"/>
      <c r="HRT308" s="2"/>
      <c r="HRU308" s="2"/>
      <c r="HRV308" s="2"/>
      <c r="HRW308" s="2"/>
      <c r="HRX308" s="2"/>
      <c r="HRY308" s="2"/>
      <c r="HRZ308" s="2"/>
      <c r="HSA308" s="2"/>
      <c r="HSB308" s="2"/>
      <c r="HSC308" s="2"/>
      <c r="HSD308" s="2"/>
      <c r="HSE308" s="2"/>
      <c r="HSF308" s="2"/>
      <c r="HSG308" s="2"/>
      <c r="HSH308" s="2"/>
      <c r="HSI308" s="2"/>
      <c r="HSJ308" s="2"/>
      <c r="HSK308" s="2"/>
      <c r="HSL308" s="2"/>
      <c r="HSM308" s="2"/>
      <c r="HSN308" s="2"/>
      <c r="HSO308" s="2"/>
      <c r="HSP308" s="2"/>
      <c r="HSQ308" s="2"/>
      <c r="HSR308" s="2"/>
      <c r="HSS308" s="2"/>
      <c r="HST308" s="2"/>
      <c r="HSU308" s="2"/>
      <c r="HSV308" s="2"/>
      <c r="HSW308" s="2"/>
      <c r="HSX308" s="2"/>
      <c r="HSY308" s="2"/>
      <c r="HSZ308" s="2"/>
      <c r="HTA308" s="2"/>
      <c r="HTB308" s="2"/>
      <c r="HTC308" s="2"/>
      <c r="HTD308" s="2"/>
      <c r="HTE308" s="2"/>
      <c r="HTF308" s="2"/>
      <c r="HTG308" s="2"/>
      <c r="HTH308" s="2"/>
      <c r="HTI308" s="2"/>
      <c r="HTJ308" s="2"/>
      <c r="HTK308" s="2"/>
      <c r="HTL308" s="2"/>
      <c r="HTM308" s="2"/>
      <c r="HTN308" s="2"/>
      <c r="HTO308" s="2"/>
      <c r="HTP308" s="2"/>
      <c r="HTQ308" s="2"/>
      <c r="HTR308" s="2"/>
      <c r="HTS308" s="2"/>
      <c r="HTT308" s="2"/>
      <c r="HTU308" s="2"/>
      <c r="HTV308" s="2"/>
      <c r="HTW308" s="2"/>
      <c r="HTX308" s="2"/>
      <c r="HTY308" s="2"/>
      <c r="HTZ308" s="2"/>
      <c r="HUA308" s="2"/>
      <c r="HUB308" s="2"/>
      <c r="HUC308" s="2"/>
      <c r="HUD308" s="2"/>
      <c r="HUE308" s="2"/>
      <c r="HUF308" s="2"/>
      <c r="HUG308" s="2"/>
      <c r="HUH308" s="2"/>
      <c r="HUI308" s="2"/>
      <c r="HUJ308" s="2"/>
      <c r="HUK308" s="2"/>
      <c r="HUL308" s="2"/>
      <c r="HUM308" s="2"/>
      <c r="HUN308" s="2"/>
      <c r="HUO308" s="2"/>
      <c r="HUP308" s="2"/>
      <c r="HUQ308" s="2"/>
      <c r="HUR308" s="2"/>
      <c r="HUS308" s="2"/>
      <c r="HUT308" s="2"/>
      <c r="HUU308" s="2"/>
      <c r="HUV308" s="2"/>
      <c r="HUW308" s="2"/>
      <c r="HUX308" s="2"/>
      <c r="HUY308" s="2"/>
      <c r="HUZ308" s="2"/>
      <c r="HVA308" s="2"/>
      <c r="HVB308" s="2"/>
      <c r="HVC308" s="2"/>
      <c r="HVD308" s="2"/>
      <c r="HVE308" s="2"/>
      <c r="HVF308" s="2"/>
      <c r="HVG308" s="2"/>
      <c r="HVH308" s="2"/>
      <c r="HVI308" s="2"/>
      <c r="HVJ308" s="2"/>
      <c r="HVK308" s="2"/>
      <c r="HVL308" s="2"/>
      <c r="HVM308" s="2"/>
      <c r="HVN308" s="2"/>
      <c r="HVO308" s="2"/>
      <c r="HVP308" s="2"/>
      <c r="HVQ308" s="2"/>
      <c r="HVR308" s="2"/>
      <c r="HVS308" s="2"/>
      <c r="HVT308" s="2"/>
      <c r="HVU308" s="2"/>
      <c r="HVV308" s="2"/>
      <c r="HVW308" s="2"/>
      <c r="HVX308" s="2"/>
      <c r="HVY308" s="2"/>
      <c r="HVZ308" s="2"/>
      <c r="HWA308" s="2"/>
      <c r="HWB308" s="2"/>
      <c r="HWC308" s="2"/>
      <c r="HWD308" s="2"/>
      <c r="HWE308" s="2"/>
      <c r="HWF308" s="2"/>
      <c r="HWG308" s="2"/>
      <c r="HWH308" s="2"/>
      <c r="HWI308" s="2"/>
      <c r="HWJ308" s="2"/>
      <c r="HWK308" s="2"/>
      <c r="HWL308" s="2"/>
      <c r="HWM308" s="2"/>
      <c r="HWN308" s="2"/>
      <c r="HWO308" s="2"/>
      <c r="HWP308" s="2"/>
      <c r="HWQ308" s="2"/>
      <c r="HWR308" s="2"/>
      <c r="HWS308" s="2"/>
      <c r="HWT308" s="2"/>
      <c r="HWU308" s="2"/>
      <c r="HWV308" s="2"/>
      <c r="HWW308" s="2"/>
      <c r="HWX308" s="2"/>
      <c r="HWY308" s="2"/>
      <c r="HWZ308" s="2"/>
      <c r="HXA308" s="2"/>
      <c r="HXB308" s="2"/>
      <c r="HXC308" s="2"/>
      <c r="HXD308" s="2"/>
      <c r="HXE308" s="2"/>
      <c r="HXF308" s="2"/>
      <c r="HXG308" s="2"/>
      <c r="HXH308" s="2"/>
      <c r="HXI308" s="2"/>
      <c r="HXJ308" s="2"/>
      <c r="HXK308" s="2"/>
      <c r="HXL308" s="2"/>
      <c r="HXM308" s="2"/>
      <c r="HXN308" s="2"/>
      <c r="HXO308" s="2"/>
      <c r="HXP308" s="2"/>
      <c r="HXQ308" s="2"/>
      <c r="HXR308" s="2"/>
      <c r="HXS308" s="2"/>
      <c r="HXT308" s="2"/>
      <c r="HXU308" s="2"/>
      <c r="HXV308" s="2"/>
      <c r="HXW308" s="2"/>
      <c r="HXX308" s="2"/>
      <c r="HXY308" s="2"/>
      <c r="HXZ308" s="2"/>
      <c r="HYA308" s="2"/>
      <c r="HYB308" s="2"/>
      <c r="HYC308" s="2"/>
      <c r="HYD308" s="2"/>
      <c r="HYE308" s="2"/>
      <c r="HYF308" s="2"/>
      <c r="HYG308" s="2"/>
      <c r="HYH308" s="2"/>
      <c r="HYI308" s="2"/>
      <c r="HYJ308" s="2"/>
      <c r="HYK308" s="2"/>
      <c r="HYL308" s="2"/>
      <c r="HYM308" s="2"/>
      <c r="HYN308" s="2"/>
      <c r="HYO308" s="2"/>
      <c r="HYP308" s="2"/>
      <c r="HYQ308" s="2"/>
      <c r="HYR308" s="2"/>
      <c r="HYS308" s="2"/>
      <c r="HYT308" s="2"/>
      <c r="HYU308" s="2"/>
      <c r="HYV308" s="2"/>
      <c r="HYW308" s="2"/>
      <c r="HYX308" s="2"/>
      <c r="HYY308" s="2"/>
      <c r="HYZ308" s="2"/>
      <c r="HZA308" s="2"/>
      <c r="HZB308" s="2"/>
      <c r="HZC308" s="2"/>
      <c r="HZD308" s="2"/>
      <c r="HZE308" s="2"/>
      <c r="HZF308" s="2"/>
      <c r="HZG308" s="2"/>
      <c r="HZH308" s="2"/>
      <c r="HZI308" s="2"/>
      <c r="HZJ308" s="2"/>
      <c r="HZK308" s="2"/>
      <c r="HZL308" s="2"/>
      <c r="HZM308" s="2"/>
      <c r="HZN308" s="2"/>
      <c r="HZO308" s="2"/>
      <c r="HZP308" s="2"/>
      <c r="HZQ308" s="2"/>
      <c r="HZR308" s="2"/>
      <c r="HZS308" s="2"/>
      <c r="HZT308" s="2"/>
      <c r="HZU308" s="2"/>
      <c r="HZV308" s="2"/>
      <c r="HZW308" s="2"/>
      <c r="HZX308" s="2"/>
      <c r="HZY308" s="2"/>
      <c r="HZZ308" s="2"/>
      <c r="IAA308" s="2"/>
      <c r="IAB308" s="2"/>
      <c r="IAC308" s="2"/>
      <c r="IAD308" s="2"/>
      <c r="IAE308" s="2"/>
      <c r="IAF308" s="2"/>
      <c r="IAG308" s="2"/>
      <c r="IAH308" s="2"/>
      <c r="IAI308" s="2"/>
      <c r="IAJ308" s="2"/>
      <c r="IAK308" s="2"/>
      <c r="IAL308" s="2"/>
      <c r="IAM308" s="2"/>
      <c r="IAN308" s="2"/>
      <c r="IAO308" s="2"/>
      <c r="IAP308" s="2"/>
      <c r="IAQ308" s="2"/>
      <c r="IAR308" s="2"/>
      <c r="IAS308" s="2"/>
      <c r="IAT308" s="2"/>
      <c r="IAU308" s="2"/>
      <c r="IAV308" s="2"/>
      <c r="IAW308" s="2"/>
      <c r="IAX308" s="2"/>
      <c r="IAY308" s="2"/>
      <c r="IAZ308" s="2"/>
      <c r="IBA308" s="2"/>
      <c r="IBB308" s="2"/>
      <c r="IBC308" s="2"/>
      <c r="IBD308" s="2"/>
      <c r="IBE308" s="2"/>
      <c r="IBF308" s="2"/>
      <c r="IBG308" s="2"/>
      <c r="IBH308" s="2"/>
      <c r="IBI308" s="2"/>
      <c r="IBJ308" s="2"/>
      <c r="IBK308" s="2"/>
      <c r="IBL308" s="2"/>
      <c r="IBM308" s="2"/>
      <c r="IBN308" s="2"/>
      <c r="IBO308" s="2"/>
      <c r="IBP308" s="2"/>
      <c r="IBQ308" s="2"/>
      <c r="IBR308" s="2"/>
      <c r="IBS308" s="2"/>
      <c r="IBT308" s="2"/>
      <c r="IBU308" s="2"/>
      <c r="IBV308" s="2"/>
      <c r="IBW308" s="2"/>
      <c r="IBX308" s="2"/>
      <c r="IBY308" s="2"/>
      <c r="IBZ308" s="2"/>
      <c r="ICA308" s="2"/>
      <c r="ICB308" s="2"/>
      <c r="ICC308" s="2"/>
      <c r="ICD308" s="2"/>
      <c r="ICE308" s="2"/>
      <c r="ICF308" s="2"/>
      <c r="ICG308" s="2"/>
      <c r="ICH308" s="2"/>
      <c r="ICI308" s="2"/>
      <c r="ICJ308" s="2"/>
      <c r="ICK308" s="2"/>
      <c r="ICL308" s="2"/>
      <c r="ICM308" s="2"/>
      <c r="ICN308" s="2"/>
      <c r="ICO308" s="2"/>
      <c r="ICP308" s="2"/>
      <c r="ICQ308" s="2"/>
      <c r="ICR308" s="2"/>
      <c r="ICS308" s="2"/>
      <c r="ICT308" s="2"/>
      <c r="ICU308" s="2"/>
      <c r="ICV308" s="2"/>
      <c r="ICW308" s="2"/>
      <c r="ICX308" s="2"/>
      <c r="ICY308" s="2"/>
      <c r="ICZ308" s="2"/>
      <c r="IDA308" s="2"/>
      <c r="IDB308" s="2"/>
      <c r="IDC308" s="2"/>
      <c r="IDD308" s="2"/>
      <c r="IDE308" s="2"/>
      <c r="IDF308" s="2"/>
      <c r="IDG308" s="2"/>
      <c r="IDH308" s="2"/>
      <c r="IDI308" s="2"/>
      <c r="IDJ308" s="2"/>
      <c r="IDK308" s="2"/>
      <c r="IDL308" s="2"/>
      <c r="IDM308" s="2"/>
      <c r="IDN308" s="2"/>
      <c r="IDO308" s="2"/>
      <c r="IDP308" s="2"/>
      <c r="IDQ308" s="2"/>
      <c r="IDR308" s="2"/>
      <c r="IDS308" s="2"/>
      <c r="IDT308" s="2"/>
      <c r="IDU308" s="2"/>
      <c r="IDV308" s="2"/>
      <c r="IDW308" s="2"/>
      <c r="IDX308" s="2"/>
      <c r="IDY308" s="2"/>
      <c r="IDZ308" s="2"/>
      <c r="IEA308" s="2"/>
      <c r="IEB308" s="2"/>
      <c r="IEC308" s="2"/>
      <c r="IED308" s="2"/>
      <c r="IEE308" s="2"/>
      <c r="IEF308" s="2"/>
      <c r="IEG308" s="2"/>
      <c r="IEH308" s="2"/>
      <c r="IEI308" s="2"/>
      <c r="IEJ308" s="2"/>
      <c r="IEK308" s="2"/>
      <c r="IEL308" s="2"/>
      <c r="IEM308" s="2"/>
      <c r="IEN308" s="2"/>
      <c r="IEO308" s="2"/>
      <c r="IEP308" s="2"/>
      <c r="IEQ308" s="2"/>
      <c r="IER308" s="2"/>
      <c r="IES308" s="2"/>
      <c r="IET308" s="2"/>
      <c r="IEU308" s="2"/>
      <c r="IEV308" s="2"/>
      <c r="IEW308" s="2"/>
      <c r="IEX308" s="2"/>
      <c r="IEY308" s="2"/>
      <c r="IEZ308" s="2"/>
      <c r="IFA308" s="2"/>
      <c r="IFB308" s="2"/>
      <c r="IFC308" s="2"/>
      <c r="IFD308" s="2"/>
      <c r="IFE308" s="2"/>
      <c r="IFF308" s="2"/>
      <c r="IFG308" s="2"/>
      <c r="IFH308" s="2"/>
      <c r="IFI308" s="2"/>
      <c r="IFJ308" s="2"/>
      <c r="IFK308" s="2"/>
      <c r="IFL308" s="2"/>
      <c r="IFM308" s="2"/>
      <c r="IFN308" s="2"/>
      <c r="IFO308" s="2"/>
      <c r="IFP308" s="2"/>
      <c r="IFQ308" s="2"/>
      <c r="IFR308" s="2"/>
      <c r="IFS308" s="2"/>
      <c r="IFT308" s="2"/>
      <c r="IFU308" s="2"/>
      <c r="IFV308" s="2"/>
      <c r="IFW308" s="2"/>
      <c r="IFX308" s="2"/>
      <c r="IFY308" s="2"/>
      <c r="IFZ308" s="2"/>
      <c r="IGA308" s="2"/>
      <c r="IGB308" s="2"/>
      <c r="IGC308" s="2"/>
      <c r="IGD308" s="2"/>
      <c r="IGE308" s="2"/>
      <c r="IGF308" s="2"/>
      <c r="IGG308" s="2"/>
      <c r="IGH308" s="2"/>
      <c r="IGI308" s="2"/>
      <c r="IGJ308" s="2"/>
      <c r="IGK308" s="2"/>
      <c r="IGL308" s="2"/>
      <c r="IGM308" s="2"/>
      <c r="IGN308" s="2"/>
      <c r="IGO308" s="2"/>
      <c r="IGP308" s="2"/>
      <c r="IGQ308" s="2"/>
      <c r="IGR308" s="2"/>
      <c r="IGS308" s="2"/>
      <c r="IGT308" s="2"/>
      <c r="IGU308" s="2"/>
      <c r="IGV308" s="2"/>
      <c r="IGW308" s="2"/>
      <c r="IGX308" s="2"/>
      <c r="IGY308" s="2"/>
      <c r="IGZ308" s="2"/>
      <c r="IHA308" s="2"/>
      <c r="IHB308" s="2"/>
      <c r="IHC308" s="2"/>
      <c r="IHD308" s="2"/>
      <c r="IHE308" s="2"/>
      <c r="IHF308" s="2"/>
      <c r="IHG308" s="2"/>
      <c r="IHH308" s="2"/>
      <c r="IHI308" s="2"/>
      <c r="IHJ308" s="2"/>
      <c r="IHK308" s="2"/>
      <c r="IHL308" s="2"/>
      <c r="IHM308" s="2"/>
      <c r="IHN308" s="2"/>
      <c r="IHO308" s="2"/>
      <c r="IHP308" s="2"/>
      <c r="IHQ308" s="2"/>
      <c r="IHR308" s="2"/>
      <c r="IHS308" s="2"/>
      <c r="IHT308" s="2"/>
      <c r="IHU308" s="2"/>
      <c r="IHV308" s="2"/>
      <c r="IHW308" s="2"/>
      <c r="IHX308" s="2"/>
      <c r="IHY308" s="2"/>
      <c r="IHZ308" s="2"/>
      <c r="IIA308" s="2"/>
      <c r="IIB308" s="2"/>
      <c r="IIC308" s="2"/>
      <c r="IID308" s="2"/>
      <c r="IIE308" s="2"/>
      <c r="IIF308" s="2"/>
      <c r="IIG308" s="2"/>
      <c r="IIH308" s="2"/>
      <c r="III308" s="2"/>
      <c r="IIJ308" s="2"/>
      <c r="IIK308" s="2"/>
      <c r="IIL308" s="2"/>
      <c r="IIM308" s="2"/>
      <c r="IIN308" s="2"/>
      <c r="IIO308" s="2"/>
      <c r="IIP308" s="2"/>
      <c r="IIQ308" s="2"/>
      <c r="IIR308" s="2"/>
      <c r="IIS308" s="2"/>
      <c r="IIT308" s="2"/>
      <c r="IIU308" s="2"/>
      <c r="IIV308" s="2"/>
      <c r="IIW308" s="2"/>
      <c r="IIX308" s="2"/>
      <c r="IIY308" s="2"/>
      <c r="IIZ308" s="2"/>
      <c r="IJA308" s="2"/>
      <c r="IJB308" s="2"/>
      <c r="IJC308" s="2"/>
      <c r="IJD308" s="2"/>
      <c r="IJE308" s="2"/>
      <c r="IJF308" s="2"/>
      <c r="IJG308" s="2"/>
      <c r="IJH308" s="2"/>
      <c r="IJI308" s="2"/>
      <c r="IJJ308" s="2"/>
      <c r="IJK308" s="2"/>
      <c r="IJL308" s="2"/>
      <c r="IJM308" s="2"/>
      <c r="IJN308" s="2"/>
      <c r="IJO308" s="2"/>
      <c r="IJP308" s="2"/>
      <c r="IJQ308" s="2"/>
      <c r="IJR308" s="2"/>
      <c r="IJS308" s="2"/>
      <c r="IJT308" s="2"/>
      <c r="IJU308" s="2"/>
      <c r="IJV308" s="2"/>
      <c r="IJW308" s="2"/>
      <c r="IJX308" s="2"/>
      <c r="IJY308" s="2"/>
      <c r="IJZ308" s="2"/>
      <c r="IKA308" s="2"/>
      <c r="IKB308" s="2"/>
      <c r="IKC308" s="2"/>
      <c r="IKD308" s="2"/>
      <c r="IKE308" s="2"/>
      <c r="IKF308" s="2"/>
      <c r="IKG308" s="2"/>
      <c r="IKH308" s="2"/>
      <c r="IKI308" s="2"/>
      <c r="IKJ308" s="2"/>
      <c r="IKK308" s="2"/>
      <c r="IKL308" s="2"/>
      <c r="IKM308" s="2"/>
      <c r="IKN308" s="2"/>
      <c r="IKO308" s="2"/>
      <c r="IKP308" s="2"/>
      <c r="IKQ308" s="2"/>
      <c r="IKR308" s="2"/>
      <c r="IKS308" s="2"/>
      <c r="IKT308" s="2"/>
      <c r="IKU308" s="2"/>
      <c r="IKV308" s="2"/>
      <c r="IKW308" s="2"/>
      <c r="IKX308" s="2"/>
      <c r="IKY308" s="2"/>
      <c r="IKZ308" s="2"/>
      <c r="ILA308" s="2"/>
      <c r="ILB308" s="2"/>
      <c r="ILC308" s="2"/>
      <c r="ILD308" s="2"/>
      <c r="ILE308" s="2"/>
      <c r="ILF308" s="2"/>
      <c r="ILG308" s="2"/>
      <c r="ILH308" s="2"/>
      <c r="ILI308" s="2"/>
      <c r="ILJ308" s="2"/>
      <c r="ILK308" s="2"/>
      <c r="ILL308" s="2"/>
      <c r="ILM308" s="2"/>
      <c r="ILN308" s="2"/>
      <c r="ILO308" s="2"/>
      <c r="ILP308" s="2"/>
      <c r="ILQ308" s="2"/>
      <c r="ILR308" s="2"/>
      <c r="ILS308" s="2"/>
      <c r="ILT308" s="2"/>
      <c r="ILU308" s="2"/>
      <c r="ILV308" s="2"/>
      <c r="ILW308" s="2"/>
      <c r="ILX308" s="2"/>
      <c r="ILY308" s="2"/>
      <c r="ILZ308" s="2"/>
      <c r="IMA308" s="2"/>
      <c r="IMB308" s="2"/>
      <c r="IMC308" s="2"/>
      <c r="IMD308" s="2"/>
      <c r="IME308" s="2"/>
      <c r="IMF308" s="2"/>
      <c r="IMG308" s="2"/>
      <c r="IMH308" s="2"/>
      <c r="IMI308" s="2"/>
      <c r="IMJ308" s="2"/>
      <c r="IMK308" s="2"/>
      <c r="IML308" s="2"/>
      <c r="IMM308" s="2"/>
      <c r="IMN308" s="2"/>
      <c r="IMO308" s="2"/>
      <c r="IMP308" s="2"/>
      <c r="IMQ308" s="2"/>
      <c r="IMR308" s="2"/>
      <c r="IMS308" s="2"/>
      <c r="IMT308" s="2"/>
      <c r="IMU308" s="2"/>
      <c r="IMV308" s="2"/>
      <c r="IMW308" s="2"/>
      <c r="IMX308" s="2"/>
      <c r="IMY308" s="2"/>
      <c r="IMZ308" s="2"/>
      <c r="INA308" s="2"/>
      <c r="INB308" s="2"/>
      <c r="INC308" s="2"/>
      <c r="IND308" s="2"/>
      <c r="INE308" s="2"/>
      <c r="INF308" s="2"/>
      <c r="ING308" s="2"/>
      <c r="INH308" s="2"/>
      <c r="INI308" s="2"/>
      <c r="INJ308" s="2"/>
      <c r="INK308" s="2"/>
      <c r="INL308" s="2"/>
      <c r="INM308" s="2"/>
      <c r="INN308" s="2"/>
      <c r="INO308" s="2"/>
      <c r="INP308" s="2"/>
      <c r="INQ308" s="2"/>
      <c r="INR308" s="2"/>
      <c r="INS308" s="2"/>
      <c r="INT308" s="2"/>
      <c r="INU308" s="2"/>
      <c r="INV308" s="2"/>
      <c r="INW308" s="2"/>
      <c r="INX308" s="2"/>
      <c r="INY308" s="2"/>
      <c r="INZ308" s="2"/>
      <c r="IOA308" s="2"/>
      <c r="IOB308" s="2"/>
      <c r="IOC308" s="2"/>
      <c r="IOD308" s="2"/>
      <c r="IOE308" s="2"/>
      <c r="IOF308" s="2"/>
      <c r="IOG308" s="2"/>
      <c r="IOH308" s="2"/>
      <c r="IOI308" s="2"/>
      <c r="IOJ308" s="2"/>
      <c r="IOK308" s="2"/>
      <c r="IOL308" s="2"/>
      <c r="IOM308" s="2"/>
      <c r="ION308" s="2"/>
      <c r="IOO308" s="2"/>
      <c r="IOP308" s="2"/>
      <c r="IOQ308" s="2"/>
      <c r="IOR308" s="2"/>
      <c r="IOS308" s="2"/>
      <c r="IOT308" s="2"/>
      <c r="IOU308" s="2"/>
      <c r="IOV308" s="2"/>
      <c r="IOW308" s="2"/>
      <c r="IOX308" s="2"/>
      <c r="IOY308" s="2"/>
      <c r="IOZ308" s="2"/>
      <c r="IPA308" s="2"/>
      <c r="IPB308" s="2"/>
      <c r="IPC308" s="2"/>
      <c r="IPD308" s="2"/>
      <c r="IPE308" s="2"/>
      <c r="IPF308" s="2"/>
      <c r="IPG308" s="2"/>
      <c r="IPH308" s="2"/>
      <c r="IPI308" s="2"/>
      <c r="IPJ308" s="2"/>
      <c r="IPK308" s="2"/>
      <c r="IPL308" s="2"/>
      <c r="IPM308" s="2"/>
      <c r="IPN308" s="2"/>
      <c r="IPO308" s="2"/>
      <c r="IPP308" s="2"/>
      <c r="IPQ308" s="2"/>
      <c r="IPR308" s="2"/>
      <c r="IPS308" s="2"/>
      <c r="IPT308" s="2"/>
      <c r="IPU308" s="2"/>
      <c r="IPV308" s="2"/>
      <c r="IPW308" s="2"/>
      <c r="IPX308" s="2"/>
      <c r="IPY308" s="2"/>
      <c r="IPZ308" s="2"/>
      <c r="IQA308" s="2"/>
      <c r="IQB308" s="2"/>
      <c r="IQC308" s="2"/>
      <c r="IQD308" s="2"/>
      <c r="IQE308" s="2"/>
      <c r="IQF308" s="2"/>
      <c r="IQG308" s="2"/>
      <c r="IQH308" s="2"/>
      <c r="IQI308" s="2"/>
      <c r="IQJ308" s="2"/>
      <c r="IQK308" s="2"/>
      <c r="IQL308" s="2"/>
      <c r="IQM308" s="2"/>
      <c r="IQN308" s="2"/>
      <c r="IQO308" s="2"/>
      <c r="IQP308" s="2"/>
      <c r="IQQ308" s="2"/>
      <c r="IQR308" s="2"/>
      <c r="IQS308" s="2"/>
      <c r="IQT308" s="2"/>
      <c r="IQU308" s="2"/>
      <c r="IQV308" s="2"/>
      <c r="IQW308" s="2"/>
      <c r="IQX308" s="2"/>
      <c r="IQY308" s="2"/>
      <c r="IQZ308" s="2"/>
      <c r="IRA308" s="2"/>
      <c r="IRB308" s="2"/>
      <c r="IRC308" s="2"/>
      <c r="IRD308" s="2"/>
      <c r="IRE308" s="2"/>
      <c r="IRF308" s="2"/>
      <c r="IRG308" s="2"/>
      <c r="IRH308" s="2"/>
      <c r="IRI308" s="2"/>
      <c r="IRJ308" s="2"/>
      <c r="IRK308" s="2"/>
      <c r="IRL308" s="2"/>
      <c r="IRM308" s="2"/>
      <c r="IRN308" s="2"/>
      <c r="IRO308" s="2"/>
      <c r="IRP308" s="2"/>
      <c r="IRQ308" s="2"/>
      <c r="IRR308" s="2"/>
      <c r="IRS308" s="2"/>
      <c r="IRT308" s="2"/>
      <c r="IRU308" s="2"/>
      <c r="IRV308" s="2"/>
      <c r="IRW308" s="2"/>
      <c r="IRX308" s="2"/>
      <c r="IRY308" s="2"/>
      <c r="IRZ308" s="2"/>
      <c r="ISA308" s="2"/>
      <c r="ISB308" s="2"/>
      <c r="ISC308" s="2"/>
      <c r="ISD308" s="2"/>
      <c r="ISE308" s="2"/>
      <c r="ISF308" s="2"/>
      <c r="ISG308" s="2"/>
      <c r="ISH308" s="2"/>
      <c r="ISI308" s="2"/>
      <c r="ISJ308" s="2"/>
      <c r="ISK308" s="2"/>
      <c r="ISL308" s="2"/>
      <c r="ISM308" s="2"/>
      <c r="ISN308" s="2"/>
      <c r="ISO308" s="2"/>
      <c r="ISP308" s="2"/>
      <c r="ISQ308" s="2"/>
      <c r="ISR308" s="2"/>
      <c r="ISS308" s="2"/>
      <c r="IST308" s="2"/>
      <c r="ISU308" s="2"/>
      <c r="ISV308" s="2"/>
      <c r="ISW308" s="2"/>
      <c r="ISX308" s="2"/>
      <c r="ISY308" s="2"/>
      <c r="ISZ308" s="2"/>
      <c r="ITA308" s="2"/>
      <c r="ITB308" s="2"/>
      <c r="ITC308" s="2"/>
      <c r="ITD308" s="2"/>
      <c r="ITE308" s="2"/>
      <c r="ITF308" s="2"/>
      <c r="ITG308" s="2"/>
      <c r="ITH308" s="2"/>
      <c r="ITI308" s="2"/>
      <c r="ITJ308" s="2"/>
      <c r="ITK308" s="2"/>
      <c r="ITL308" s="2"/>
      <c r="ITM308" s="2"/>
      <c r="ITN308" s="2"/>
      <c r="ITO308" s="2"/>
      <c r="ITP308" s="2"/>
      <c r="ITQ308" s="2"/>
      <c r="ITR308" s="2"/>
      <c r="ITS308" s="2"/>
      <c r="ITT308" s="2"/>
      <c r="ITU308" s="2"/>
      <c r="ITV308" s="2"/>
      <c r="ITW308" s="2"/>
      <c r="ITX308" s="2"/>
      <c r="ITY308" s="2"/>
      <c r="ITZ308" s="2"/>
      <c r="IUA308" s="2"/>
      <c r="IUB308" s="2"/>
      <c r="IUC308" s="2"/>
      <c r="IUD308" s="2"/>
      <c r="IUE308" s="2"/>
      <c r="IUF308" s="2"/>
      <c r="IUG308" s="2"/>
      <c r="IUH308" s="2"/>
      <c r="IUI308" s="2"/>
      <c r="IUJ308" s="2"/>
      <c r="IUK308" s="2"/>
      <c r="IUL308" s="2"/>
      <c r="IUM308" s="2"/>
      <c r="IUN308" s="2"/>
      <c r="IUO308" s="2"/>
      <c r="IUP308" s="2"/>
      <c r="IUQ308" s="2"/>
      <c r="IUR308" s="2"/>
      <c r="IUS308" s="2"/>
      <c r="IUT308" s="2"/>
      <c r="IUU308" s="2"/>
      <c r="IUV308" s="2"/>
      <c r="IUW308" s="2"/>
      <c r="IUX308" s="2"/>
      <c r="IUY308" s="2"/>
      <c r="IUZ308" s="2"/>
      <c r="IVA308" s="2"/>
      <c r="IVB308" s="2"/>
      <c r="IVC308" s="2"/>
      <c r="IVD308" s="2"/>
      <c r="IVE308" s="2"/>
      <c r="IVF308" s="2"/>
      <c r="IVG308" s="2"/>
      <c r="IVH308" s="2"/>
      <c r="IVI308" s="2"/>
      <c r="IVJ308" s="2"/>
      <c r="IVK308" s="2"/>
      <c r="IVL308" s="2"/>
      <c r="IVM308" s="2"/>
      <c r="IVN308" s="2"/>
      <c r="IVO308" s="2"/>
      <c r="IVP308" s="2"/>
      <c r="IVQ308" s="2"/>
      <c r="IVR308" s="2"/>
      <c r="IVS308" s="2"/>
      <c r="IVT308" s="2"/>
      <c r="IVU308" s="2"/>
      <c r="IVV308" s="2"/>
      <c r="IVW308" s="2"/>
      <c r="IVX308" s="2"/>
      <c r="IVY308" s="2"/>
      <c r="IVZ308" s="2"/>
      <c r="IWA308" s="2"/>
      <c r="IWB308" s="2"/>
      <c r="IWC308" s="2"/>
      <c r="IWD308" s="2"/>
      <c r="IWE308" s="2"/>
      <c r="IWF308" s="2"/>
      <c r="IWG308" s="2"/>
      <c r="IWH308" s="2"/>
      <c r="IWI308" s="2"/>
      <c r="IWJ308" s="2"/>
      <c r="IWK308" s="2"/>
      <c r="IWL308" s="2"/>
      <c r="IWM308" s="2"/>
      <c r="IWN308" s="2"/>
      <c r="IWO308" s="2"/>
      <c r="IWP308" s="2"/>
      <c r="IWQ308" s="2"/>
      <c r="IWR308" s="2"/>
      <c r="IWS308" s="2"/>
      <c r="IWT308" s="2"/>
      <c r="IWU308" s="2"/>
      <c r="IWV308" s="2"/>
      <c r="IWW308" s="2"/>
      <c r="IWX308" s="2"/>
      <c r="IWY308" s="2"/>
      <c r="IWZ308" s="2"/>
      <c r="IXA308" s="2"/>
      <c r="IXB308" s="2"/>
      <c r="IXC308" s="2"/>
      <c r="IXD308" s="2"/>
      <c r="IXE308" s="2"/>
      <c r="IXF308" s="2"/>
      <c r="IXG308" s="2"/>
      <c r="IXH308" s="2"/>
      <c r="IXI308" s="2"/>
      <c r="IXJ308" s="2"/>
      <c r="IXK308" s="2"/>
      <c r="IXL308" s="2"/>
      <c r="IXM308" s="2"/>
      <c r="IXN308" s="2"/>
      <c r="IXO308" s="2"/>
      <c r="IXP308" s="2"/>
      <c r="IXQ308" s="2"/>
      <c r="IXR308" s="2"/>
      <c r="IXS308" s="2"/>
      <c r="IXT308" s="2"/>
      <c r="IXU308" s="2"/>
      <c r="IXV308" s="2"/>
      <c r="IXW308" s="2"/>
      <c r="IXX308" s="2"/>
      <c r="IXY308" s="2"/>
      <c r="IXZ308" s="2"/>
      <c r="IYA308" s="2"/>
      <c r="IYB308" s="2"/>
      <c r="IYC308" s="2"/>
      <c r="IYD308" s="2"/>
      <c r="IYE308" s="2"/>
      <c r="IYF308" s="2"/>
      <c r="IYG308" s="2"/>
      <c r="IYH308" s="2"/>
      <c r="IYI308" s="2"/>
      <c r="IYJ308" s="2"/>
      <c r="IYK308" s="2"/>
      <c r="IYL308" s="2"/>
      <c r="IYM308" s="2"/>
      <c r="IYN308" s="2"/>
      <c r="IYO308" s="2"/>
      <c r="IYP308" s="2"/>
      <c r="IYQ308" s="2"/>
      <c r="IYR308" s="2"/>
      <c r="IYS308" s="2"/>
      <c r="IYT308" s="2"/>
      <c r="IYU308" s="2"/>
      <c r="IYV308" s="2"/>
      <c r="IYW308" s="2"/>
      <c r="IYX308" s="2"/>
      <c r="IYY308" s="2"/>
      <c r="IYZ308" s="2"/>
      <c r="IZA308" s="2"/>
      <c r="IZB308" s="2"/>
      <c r="IZC308" s="2"/>
      <c r="IZD308" s="2"/>
      <c r="IZE308" s="2"/>
      <c r="IZF308" s="2"/>
      <c r="IZG308" s="2"/>
      <c r="IZH308" s="2"/>
      <c r="IZI308" s="2"/>
      <c r="IZJ308" s="2"/>
      <c r="IZK308" s="2"/>
      <c r="IZL308" s="2"/>
      <c r="IZM308" s="2"/>
      <c r="IZN308" s="2"/>
      <c r="IZO308" s="2"/>
      <c r="IZP308" s="2"/>
      <c r="IZQ308" s="2"/>
      <c r="IZR308" s="2"/>
      <c r="IZS308" s="2"/>
      <c r="IZT308" s="2"/>
      <c r="IZU308" s="2"/>
      <c r="IZV308" s="2"/>
      <c r="IZW308" s="2"/>
      <c r="IZX308" s="2"/>
      <c r="IZY308" s="2"/>
      <c r="IZZ308" s="2"/>
      <c r="JAA308" s="2"/>
      <c r="JAB308" s="2"/>
      <c r="JAC308" s="2"/>
      <c r="JAD308" s="2"/>
      <c r="JAE308" s="2"/>
      <c r="JAF308" s="2"/>
      <c r="JAG308" s="2"/>
      <c r="JAH308" s="2"/>
      <c r="JAI308" s="2"/>
      <c r="JAJ308" s="2"/>
      <c r="JAK308" s="2"/>
      <c r="JAL308" s="2"/>
      <c r="JAM308" s="2"/>
      <c r="JAN308" s="2"/>
      <c r="JAO308" s="2"/>
      <c r="JAP308" s="2"/>
      <c r="JAQ308" s="2"/>
      <c r="JAR308" s="2"/>
      <c r="JAS308" s="2"/>
      <c r="JAT308" s="2"/>
      <c r="JAU308" s="2"/>
      <c r="JAV308" s="2"/>
      <c r="JAW308" s="2"/>
      <c r="JAX308" s="2"/>
      <c r="JAY308" s="2"/>
      <c r="JAZ308" s="2"/>
      <c r="JBA308" s="2"/>
      <c r="JBB308" s="2"/>
      <c r="JBC308" s="2"/>
      <c r="JBD308" s="2"/>
      <c r="JBE308" s="2"/>
      <c r="JBF308" s="2"/>
      <c r="JBG308" s="2"/>
      <c r="JBH308" s="2"/>
      <c r="JBI308" s="2"/>
      <c r="JBJ308" s="2"/>
      <c r="JBK308" s="2"/>
      <c r="JBL308" s="2"/>
      <c r="JBM308" s="2"/>
      <c r="JBN308" s="2"/>
      <c r="JBO308" s="2"/>
      <c r="JBP308" s="2"/>
      <c r="JBQ308" s="2"/>
      <c r="JBR308" s="2"/>
      <c r="JBS308" s="2"/>
      <c r="JBT308" s="2"/>
      <c r="JBU308" s="2"/>
      <c r="JBV308" s="2"/>
      <c r="JBW308" s="2"/>
      <c r="JBX308" s="2"/>
      <c r="JBY308" s="2"/>
      <c r="JBZ308" s="2"/>
      <c r="JCA308" s="2"/>
      <c r="JCB308" s="2"/>
      <c r="JCC308" s="2"/>
      <c r="JCD308" s="2"/>
      <c r="JCE308" s="2"/>
      <c r="JCF308" s="2"/>
      <c r="JCG308" s="2"/>
      <c r="JCH308" s="2"/>
      <c r="JCI308" s="2"/>
      <c r="JCJ308" s="2"/>
      <c r="JCK308" s="2"/>
      <c r="JCL308" s="2"/>
      <c r="JCM308" s="2"/>
      <c r="JCN308" s="2"/>
      <c r="JCO308" s="2"/>
      <c r="JCP308" s="2"/>
      <c r="JCQ308" s="2"/>
      <c r="JCR308" s="2"/>
      <c r="JCS308" s="2"/>
      <c r="JCT308" s="2"/>
      <c r="JCU308" s="2"/>
      <c r="JCV308" s="2"/>
      <c r="JCW308" s="2"/>
      <c r="JCX308" s="2"/>
      <c r="JCY308" s="2"/>
      <c r="JCZ308" s="2"/>
      <c r="JDA308" s="2"/>
      <c r="JDB308" s="2"/>
      <c r="JDC308" s="2"/>
      <c r="JDD308" s="2"/>
      <c r="JDE308" s="2"/>
      <c r="JDF308" s="2"/>
      <c r="JDG308" s="2"/>
      <c r="JDH308" s="2"/>
      <c r="JDI308" s="2"/>
      <c r="JDJ308" s="2"/>
      <c r="JDK308" s="2"/>
      <c r="JDL308" s="2"/>
      <c r="JDM308" s="2"/>
      <c r="JDN308" s="2"/>
      <c r="JDO308" s="2"/>
      <c r="JDP308" s="2"/>
      <c r="JDQ308" s="2"/>
      <c r="JDR308" s="2"/>
      <c r="JDS308" s="2"/>
      <c r="JDT308" s="2"/>
      <c r="JDU308" s="2"/>
      <c r="JDV308" s="2"/>
      <c r="JDW308" s="2"/>
      <c r="JDX308" s="2"/>
      <c r="JDY308" s="2"/>
      <c r="JDZ308" s="2"/>
      <c r="JEA308" s="2"/>
      <c r="JEB308" s="2"/>
      <c r="JEC308" s="2"/>
      <c r="JED308" s="2"/>
      <c r="JEE308" s="2"/>
      <c r="JEF308" s="2"/>
      <c r="JEG308" s="2"/>
      <c r="JEH308" s="2"/>
      <c r="JEI308" s="2"/>
      <c r="JEJ308" s="2"/>
      <c r="JEK308" s="2"/>
      <c r="JEL308" s="2"/>
      <c r="JEM308" s="2"/>
      <c r="JEN308" s="2"/>
      <c r="JEO308" s="2"/>
      <c r="JEP308" s="2"/>
      <c r="JEQ308" s="2"/>
      <c r="JER308" s="2"/>
      <c r="JES308" s="2"/>
      <c r="JET308" s="2"/>
      <c r="JEU308" s="2"/>
      <c r="JEV308" s="2"/>
      <c r="JEW308" s="2"/>
      <c r="JEX308" s="2"/>
      <c r="JEY308" s="2"/>
      <c r="JEZ308" s="2"/>
      <c r="JFA308" s="2"/>
      <c r="JFB308" s="2"/>
      <c r="JFC308" s="2"/>
      <c r="JFD308" s="2"/>
      <c r="JFE308" s="2"/>
      <c r="JFF308" s="2"/>
      <c r="JFG308" s="2"/>
      <c r="JFH308" s="2"/>
      <c r="JFI308" s="2"/>
      <c r="JFJ308" s="2"/>
      <c r="JFK308" s="2"/>
      <c r="JFL308" s="2"/>
      <c r="JFM308" s="2"/>
      <c r="JFN308" s="2"/>
      <c r="JFO308" s="2"/>
      <c r="JFP308" s="2"/>
      <c r="JFQ308" s="2"/>
      <c r="JFR308" s="2"/>
      <c r="JFS308" s="2"/>
      <c r="JFT308" s="2"/>
      <c r="JFU308" s="2"/>
      <c r="JFV308" s="2"/>
      <c r="JFW308" s="2"/>
      <c r="JFX308" s="2"/>
      <c r="JFY308" s="2"/>
      <c r="JFZ308" s="2"/>
      <c r="JGA308" s="2"/>
      <c r="JGB308" s="2"/>
      <c r="JGC308" s="2"/>
      <c r="JGD308" s="2"/>
      <c r="JGE308" s="2"/>
      <c r="JGF308" s="2"/>
      <c r="JGG308" s="2"/>
      <c r="JGH308" s="2"/>
      <c r="JGI308" s="2"/>
      <c r="JGJ308" s="2"/>
      <c r="JGK308" s="2"/>
      <c r="JGL308" s="2"/>
      <c r="JGM308" s="2"/>
      <c r="JGN308" s="2"/>
      <c r="JGO308" s="2"/>
      <c r="JGP308" s="2"/>
      <c r="JGQ308" s="2"/>
      <c r="JGR308" s="2"/>
      <c r="JGS308" s="2"/>
      <c r="JGT308" s="2"/>
      <c r="JGU308" s="2"/>
      <c r="JGV308" s="2"/>
      <c r="JGW308" s="2"/>
      <c r="JGX308" s="2"/>
      <c r="JGY308" s="2"/>
      <c r="JGZ308" s="2"/>
      <c r="JHA308" s="2"/>
      <c r="JHB308" s="2"/>
      <c r="JHC308" s="2"/>
      <c r="JHD308" s="2"/>
      <c r="JHE308" s="2"/>
      <c r="JHF308" s="2"/>
      <c r="JHG308" s="2"/>
      <c r="JHH308" s="2"/>
      <c r="JHI308" s="2"/>
      <c r="JHJ308" s="2"/>
      <c r="JHK308" s="2"/>
      <c r="JHL308" s="2"/>
      <c r="JHM308" s="2"/>
      <c r="JHN308" s="2"/>
      <c r="JHO308" s="2"/>
      <c r="JHP308" s="2"/>
      <c r="JHQ308" s="2"/>
      <c r="JHR308" s="2"/>
      <c r="JHS308" s="2"/>
      <c r="JHT308" s="2"/>
      <c r="JHU308" s="2"/>
      <c r="JHV308" s="2"/>
      <c r="JHW308" s="2"/>
      <c r="JHX308" s="2"/>
      <c r="JHY308" s="2"/>
      <c r="JHZ308" s="2"/>
      <c r="JIA308" s="2"/>
      <c r="JIB308" s="2"/>
      <c r="JIC308" s="2"/>
      <c r="JID308" s="2"/>
      <c r="JIE308" s="2"/>
      <c r="JIF308" s="2"/>
      <c r="JIG308" s="2"/>
      <c r="JIH308" s="2"/>
      <c r="JII308" s="2"/>
      <c r="JIJ308" s="2"/>
      <c r="JIK308" s="2"/>
      <c r="JIL308" s="2"/>
      <c r="JIM308" s="2"/>
      <c r="JIN308" s="2"/>
      <c r="JIO308" s="2"/>
      <c r="JIP308" s="2"/>
      <c r="JIQ308" s="2"/>
      <c r="JIR308" s="2"/>
      <c r="JIS308" s="2"/>
      <c r="JIT308" s="2"/>
      <c r="JIU308" s="2"/>
      <c r="JIV308" s="2"/>
      <c r="JIW308" s="2"/>
      <c r="JIX308" s="2"/>
      <c r="JIY308" s="2"/>
      <c r="JIZ308" s="2"/>
      <c r="JJA308" s="2"/>
      <c r="JJB308" s="2"/>
      <c r="JJC308" s="2"/>
      <c r="JJD308" s="2"/>
      <c r="JJE308" s="2"/>
      <c r="JJF308" s="2"/>
      <c r="JJG308" s="2"/>
      <c r="JJH308" s="2"/>
      <c r="JJI308" s="2"/>
      <c r="JJJ308" s="2"/>
      <c r="JJK308" s="2"/>
      <c r="JJL308" s="2"/>
      <c r="JJM308" s="2"/>
      <c r="JJN308" s="2"/>
      <c r="JJO308" s="2"/>
      <c r="JJP308" s="2"/>
      <c r="JJQ308" s="2"/>
      <c r="JJR308" s="2"/>
      <c r="JJS308" s="2"/>
      <c r="JJT308" s="2"/>
      <c r="JJU308" s="2"/>
      <c r="JJV308" s="2"/>
      <c r="JJW308" s="2"/>
      <c r="JJX308" s="2"/>
      <c r="JJY308" s="2"/>
      <c r="JJZ308" s="2"/>
      <c r="JKA308" s="2"/>
      <c r="JKB308" s="2"/>
      <c r="JKC308" s="2"/>
      <c r="JKD308" s="2"/>
      <c r="JKE308" s="2"/>
      <c r="JKF308" s="2"/>
      <c r="JKG308" s="2"/>
      <c r="JKH308" s="2"/>
      <c r="JKI308" s="2"/>
      <c r="JKJ308" s="2"/>
      <c r="JKK308" s="2"/>
      <c r="JKL308" s="2"/>
      <c r="JKM308" s="2"/>
      <c r="JKN308" s="2"/>
      <c r="JKO308" s="2"/>
      <c r="JKP308" s="2"/>
      <c r="JKQ308" s="2"/>
      <c r="JKR308" s="2"/>
      <c r="JKS308" s="2"/>
      <c r="JKT308" s="2"/>
      <c r="JKU308" s="2"/>
      <c r="JKV308" s="2"/>
      <c r="JKW308" s="2"/>
      <c r="JKX308" s="2"/>
      <c r="JKY308" s="2"/>
      <c r="JKZ308" s="2"/>
      <c r="JLA308" s="2"/>
      <c r="JLB308" s="2"/>
      <c r="JLC308" s="2"/>
      <c r="JLD308" s="2"/>
      <c r="JLE308" s="2"/>
      <c r="JLF308" s="2"/>
      <c r="JLG308" s="2"/>
      <c r="JLH308" s="2"/>
      <c r="JLI308" s="2"/>
      <c r="JLJ308" s="2"/>
      <c r="JLK308" s="2"/>
      <c r="JLL308" s="2"/>
      <c r="JLM308" s="2"/>
      <c r="JLN308" s="2"/>
      <c r="JLO308" s="2"/>
      <c r="JLP308" s="2"/>
      <c r="JLQ308" s="2"/>
      <c r="JLR308" s="2"/>
      <c r="JLS308" s="2"/>
      <c r="JLT308" s="2"/>
      <c r="JLU308" s="2"/>
      <c r="JLV308" s="2"/>
      <c r="JLW308" s="2"/>
      <c r="JLX308" s="2"/>
      <c r="JLY308" s="2"/>
      <c r="JLZ308" s="2"/>
      <c r="JMA308" s="2"/>
      <c r="JMB308" s="2"/>
      <c r="JMC308" s="2"/>
      <c r="JMD308" s="2"/>
      <c r="JME308" s="2"/>
      <c r="JMF308" s="2"/>
      <c r="JMG308" s="2"/>
      <c r="JMH308" s="2"/>
      <c r="JMI308" s="2"/>
      <c r="JMJ308" s="2"/>
      <c r="JMK308" s="2"/>
      <c r="JML308" s="2"/>
      <c r="JMM308" s="2"/>
      <c r="JMN308" s="2"/>
      <c r="JMO308" s="2"/>
      <c r="JMP308" s="2"/>
      <c r="JMQ308" s="2"/>
      <c r="JMR308" s="2"/>
      <c r="JMS308" s="2"/>
      <c r="JMT308" s="2"/>
      <c r="JMU308" s="2"/>
      <c r="JMV308" s="2"/>
      <c r="JMW308" s="2"/>
      <c r="JMX308" s="2"/>
      <c r="JMY308" s="2"/>
      <c r="JMZ308" s="2"/>
      <c r="JNA308" s="2"/>
      <c r="JNB308" s="2"/>
      <c r="JNC308" s="2"/>
      <c r="JND308" s="2"/>
      <c r="JNE308" s="2"/>
      <c r="JNF308" s="2"/>
      <c r="JNG308" s="2"/>
      <c r="JNH308" s="2"/>
      <c r="JNI308" s="2"/>
      <c r="JNJ308" s="2"/>
      <c r="JNK308" s="2"/>
      <c r="JNL308" s="2"/>
      <c r="JNM308" s="2"/>
      <c r="JNN308" s="2"/>
      <c r="JNO308" s="2"/>
      <c r="JNP308" s="2"/>
      <c r="JNQ308" s="2"/>
      <c r="JNR308" s="2"/>
      <c r="JNS308" s="2"/>
      <c r="JNT308" s="2"/>
      <c r="JNU308" s="2"/>
      <c r="JNV308" s="2"/>
      <c r="JNW308" s="2"/>
      <c r="JNX308" s="2"/>
      <c r="JNY308" s="2"/>
      <c r="JNZ308" s="2"/>
      <c r="JOA308" s="2"/>
      <c r="JOB308" s="2"/>
      <c r="JOC308" s="2"/>
      <c r="JOD308" s="2"/>
      <c r="JOE308" s="2"/>
      <c r="JOF308" s="2"/>
      <c r="JOG308" s="2"/>
      <c r="JOH308" s="2"/>
      <c r="JOI308" s="2"/>
      <c r="JOJ308" s="2"/>
      <c r="JOK308" s="2"/>
      <c r="JOL308" s="2"/>
      <c r="JOM308" s="2"/>
      <c r="JON308" s="2"/>
      <c r="JOO308" s="2"/>
      <c r="JOP308" s="2"/>
      <c r="JOQ308" s="2"/>
      <c r="JOR308" s="2"/>
      <c r="JOS308" s="2"/>
      <c r="JOT308" s="2"/>
      <c r="JOU308" s="2"/>
      <c r="JOV308" s="2"/>
      <c r="JOW308" s="2"/>
      <c r="JOX308" s="2"/>
      <c r="JOY308" s="2"/>
      <c r="JOZ308" s="2"/>
      <c r="JPA308" s="2"/>
      <c r="JPB308" s="2"/>
      <c r="JPC308" s="2"/>
      <c r="JPD308" s="2"/>
      <c r="JPE308" s="2"/>
      <c r="JPF308" s="2"/>
      <c r="JPG308" s="2"/>
      <c r="JPH308" s="2"/>
      <c r="JPI308" s="2"/>
      <c r="JPJ308" s="2"/>
      <c r="JPK308" s="2"/>
      <c r="JPL308" s="2"/>
      <c r="JPM308" s="2"/>
      <c r="JPN308" s="2"/>
      <c r="JPO308" s="2"/>
      <c r="JPP308" s="2"/>
      <c r="JPQ308" s="2"/>
      <c r="JPR308" s="2"/>
      <c r="JPS308" s="2"/>
      <c r="JPT308" s="2"/>
      <c r="JPU308" s="2"/>
      <c r="JPV308" s="2"/>
      <c r="JPW308" s="2"/>
      <c r="JPX308" s="2"/>
      <c r="JPY308" s="2"/>
      <c r="JPZ308" s="2"/>
      <c r="JQA308" s="2"/>
      <c r="JQB308" s="2"/>
      <c r="JQC308" s="2"/>
      <c r="JQD308" s="2"/>
      <c r="JQE308" s="2"/>
      <c r="JQF308" s="2"/>
      <c r="JQG308" s="2"/>
      <c r="JQH308" s="2"/>
      <c r="JQI308" s="2"/>
      <c r="JQJ308" s="2"/>
      <c r="JQK308" s="2"/>
      <c r="JQL308" s="2"/>
      <c r="JQM308" s="2"/>
      <c r="JQN308" s="2"/>
      <c r="JQO308" s="2"/>
      <c r="JQP308" s="2"/>
      <c r="JQQ308" s="2"/>
      <c r="JQR308" s="2"/>
      <c r="JQS308" s="2"/>
      <c r="JQT308" s="2"/>
      <c r="JQU308" s="2"/>
      <c r="JQV308" s="2"/>
      <c r="JQW308" s="2"/>
      <c r="JQX308" s="2"/>
      <c r="JQY308" s="2"/>
      <c r="JQZ308" s="2"/>
      <c r="JRA308" s="2"/>
      <c r="JRB308" s="2"/>
      <c r="JRC308" s="2"/>
      <c r="JRD308" s="2"/>
      <c r="JRE308" s="2"/>
      <c r="JRF308" s="2"/>
      <c r="JRG308" s="2"/>
      <c r="JRH308" s="2"/>
      <c r="JRI308" s="2"/>
      <c r="JRJ308" s="2"/>
      <c r="JRK308" s="2"/>
      <c r="JRL308" s="2"/>
      <c r="JRM308" s="2"/>
      <c r="JRN308" s="2"/>
      <c r="JRO308" s="2"/>
      <c r="JRP308" s="2"/>
      <c r="JRQ308" s="2"/>
      <c r="JRR308" s="2"/>
      <c r="JRS308" s="2"/>
      <c r="JRT308" s="2"/>
      <c r="JRU308" s="2"/>
      <c r="JRV308" s="2"/>
      <c r="JRW308" s="2"/>
      <c r="JRX308" s="2"/>
      <c r="JRY308" s="2"/>
      <c r="JRZ308" s="2"/>
      <c r="JSA308" s="2"/>
      <c r="JSB308" s="2"/>
      <c r="JSC308" s="2"/>
      <c r="JSD308" s="2"/>
      <c r="JSE308" s="2"/>
      <c r="JSF308" s="2"/>
      <c r="JSG308" s="2"/>
      <c r="JSH308" s="2"/>
      <c r="JSI308" s="2"/>
      <c r="JSJ308" s="2"/>
      <c r="JSK308" s="2"/>
      <c r="JSL308" s="2"/>
      <c r="JSM308" s="2"/>
      <c r="JSN308" s="2"/>
      <c r="JSO308" s="2"/>
      <c r="JSP308" s="2"/>
      <c r="JSQ308" s="2"/>
      <c r="JSR308" s="2"/>
      <c r="JSS308" s="2"/>
      <c r="JST308" s="2"/>
      <c r="JSU308" s="2"/>
      <c r="JSV308" s="2"/>
      <c r="JSW308" s="2"/>
      <c r="JSX308" s="2"/>
      <c r="JSY308" s="2"/>
      <c r="JSZ308" s="2"/>
      <c r="JTA308" s="2"/>
      <c r="JTB308" s="2"/>
      <c r="JTC308" s="2"/>
      <c r="JTD308" s="2"/>
      <c r="JTE308" s="2"/>
      <c r="JTF308" s="2"/>
      <c r="JTG308" s="2"/>
      <c r="JTH308" s="2"/>
      <c r="JTI308" s="2"/>
      <c r="JTJ308" s="2"/>
      <c r="JTK308" s="2"/>
      <c r="JTL308" s="2"/>
      <c r="JTM308" s="2"/>
      <c r="JTN308" s="2"/>
      <c r="JTO308" s="2"/>
      <c r="JTP308" s="2"/>
      <c r="JTQ308" s="2"/>
      <c r="JTR308" s="2"/>
      <c r="JTS308" s="2"/>
      <c r="JTT308" s="2"/>
      <c r="JTU308" s="2"/>
      <c r="JTV308" s="2"/>
      <c r="JTW308" s="2"/>
      <c r="JTX308" s="2"/>
      <c r="JTY308" s="2"/>
      <c r="JTZ308" s="2"/>
      <c r="JUA308" s="2"/>
      <c r="JUB308" s="2"/>
      <c r="JUC308" s="2"/>
      <c r="JUD308" s="2"/>
      <c r="JUE308" s="2"/>
      <c r="JUF308" s="2"/>
      <c r="JUG308" s="2"/>
      <c r="JUH308" s="2"/>
      <c r="JUI308" s="2"/>
      <c r="JUJ308" s="2"/>
      <c r="JUK308" s="2"/>
      <c r="JUL308" s="2"/>
      <c r="JUM308" s="2"/>
      <c r="JUN308" s="2"/>
      <c r="JUO308" s="2"/>
      <c r="JUP308" s="2"/>
      <c r="JUQ308" s="2"/>
      <c r="JUR308" s="2"/>
      <c r="JUS308" s="2"/>
      <c r="JUT308" s="2"/>
      <c r="JUU308" s="2"/>
      <c r="JUV308" s="2"/>
      <c r="JUW308" s="2"/>
      <c r="JUX308" s="2"/>
      <c r="JUY308" s="2"/>
      <c r="JUZ308" s="2"/>
      <c r="JVA308" s="2"/>
      <c r="JVB308" s="2"/>
      <c r="JVC308" s="2"/>
      <c r="JVD308" s="2"/>
      <c r="JVE308" s="2"/>
      <c r="JVF308" s="2"/>
      <c r="JVG308" s="2"/>
      <c r="JVH308" s="2"/>
      <c r="JVI308" s="2"/>
      <c r="JVJ308" s="2"/>
      <c r="JVK308" s="2"/>
      <c r="JVL308" s="2"/>
      <c r="JVM308" s="2"/>
      <c r="JVN308" s="2"/>
      <c r="JVO308" s="2"/>
      <c r="JVP308" s="2"/>
      <c r="JVQ308" s="2"/>
      <c r="JVR308" s="2"/>
      <c r="JVS308" s="2"/>
      <c r="JVT308" s="2"/>
      <c r="JVU308" s="2"/>
      <c r="JVV308" s="2"/>
      <c r="JVW308" s="2"/>
      <c r="JVX308" s="2"/>
      <c r="JVY308" s="2"/>
      <c r="JVZ308" s="2"/>
      <c r="JWA308" s="2"/>
      <c r="JWB308" s="2"/>
      <c r="JWC308" s="2"/>
      <c r="JWD308" s="2"/>
      <c r="JWE308" s="2"/>
      <c r="JWF308" s="2"/>
      <c r="JWG308" s="2"/>
      <c r="JWH308" s="2"/>
      <c r="JWI308" s="2"/>
      <c r="JWJ308" s="2"/>
      <c r="JWK308" s="2"/>
      <c r="JWL308" s="2"/>
      <c r="JWM308" s="2"/>
      <c r="JWN308" s="2"/>
      <c r="JWO308" s="2"/>
      <c r="JWP308" s="2"/>
      <c r="JWQ308" s="2"/>
      <c r="JWR308" s="2"/>
      <c r="JWS308" s="2"/>
      <c r="JWT308" s="2"/>
      <c r="JWU308" s="2"/>
      <c r="JWV308" s="2"/>
      <c r="JWW308" s="2"/>
      <c r="JWX308" s="2"/>
      <c r="JWY308" s="2"/>
      <c r="JWZ308" s="2"/>
      <c r="JXA308" s="2"/>
      <c r="JXB308" s="2"/>
      <c r="JXC308" s="2"/>
      <c r="JXD308" s="2"/>
      <c r="JXE308" s="2"/>
      <c r="JXF308" s="2"/>
      <c r="JXG308" s="2"/>
      <c r="JXH308" s="2"/>
      <c r="JXI308" s="2"/>
      <c r="JXJ308" s="2"/>
      <c r="JXK308" s="2"/>
      <c r="JXL308" s="2"/>
      <c r="JXM308" s="2"/>
      <c r="JXN308" s="2"/>
      <c r="JXO308" s="2"/>
      <c r="JXP308" s="2"/>
      <c r="JXQ308" s="2"/>
      <c r="JXR308" s="2"/>
      <c r="JXS308" s="2"/>
      <c r="JXT308" s="2"/>
      <c r="JXU308" s="2"/>
      <c r="JXV308" s="2"/>
      <c r="JXW308" s="2"/>
      <c r="JXX308" s="2"/>
      <c r="JXY308" s="2"/>
      <c r="JXZ308" s="2"/>
      <c r="JYA308" s="2"/>
      <c r="JYB308" s="2"/>
      <c r="JYC308" s="2"/>
      <c r="JYD308" s="2"/>
      <c r="JYE308" s="2"/>
      <c r="JYF308" s="2"/>
      <c r="JYG308" s="2"/>
      <c r="JYH308" s="2"/>
      <c r="JYI308" s="2"/>
      <c r="JYJ308" s="2"/>
      <c r="JYK308" s="2"/>
      <c r="JYL308" s="2"/>
      <c r="JYM308" s="2"/>
      <c r="JYN308" s="2"/>
      <c r="JYO308" s="2"/>
      <c r="JYP308" s="2"/>
      <c r="JYQ308" s="2"/>
      <c r="JYR308" s="2"/>
      <c r="JYS308" s="2"/>
      <c r="JYT308" s="2"/>
      <c r="JYU308" s="2"/>
      <c r="JYV308" s="2"/>
      <c r="JYW308" s="2"/>
      <c r="JYX308" s="2"/>
      <c r="JYY308" s="2"/>
      <c r="JYZ308" s="2"/>
      <c r="JZA308" s="2"/>
      <c r="JZB308" s="2"/>
      <c r="JZC308" s="2"/>
      <c r="JZD308" s="2"/>
      <c r="JZE308" s="2"/>
      <c r="JZF308" s="2"/>
      <c r="JZG308" s="2"/>
      <c r="JZH308" s="2"/>
      <c r="JZI308" s="2"/>
      <c r="JZJ308" s="2"/>
      <c r="JZK308" s="2"/>
      <c r="JZL308" s="2"/>
      <c r="JZM308" s="2"/>
      <c r="JZN308" s="2"/>
      <c r="JZO308" s="2"/>
      <c r="JZP308" s="2"/>
      <c r="JZQ308" s="2"/>
      <c r="JZR308" s="2"/>
      <c r="JZS308" s="2"/>
      <c r="JZT308" s="2"/>
      <c r="JZU308" s="2"/>
      <c r="JZV308" s="2"/>
      <c r="JZW308" s="2"/>
      <c r="JZX308" s="2"/>
      <c r="JZY308" s="2"/>
      <c r="JZZ308" s="2"/>
      <c r="KAA308" s="2"/>
      <c r="KAB308" s="2"/>
      <c r="KAC308" s="2"/>
      <c r="KAD308" s="2"/>
      <c r="KAE308" s="2"/>
      <c r="KAF308" s="2"/>
      <c r="KAG308" s="2"/>
      <c r="KAH308" s="2"/>
      <c r="KAI308" s="2"/>
      <c r="KAJ308" s="2"/>
      <c r="KAK308" s="2"/>
      <c r="KAL308" s="2"/>
      <c r="KAM308" s="2"/>
      <c r="KAN308" s="2"/>
      <c r="KAO308" s="2"/>
      <c r="KAP308" s="2"/>
      <c r="KAQ308" s="2"/>
      <c r="KAR308" s="2"/>
      <c r="KAS308" s="2"/>
      <c r="KAT308" s="2"/>
      <c r="KAU308" s="2"/>
      <c r="KAV308" s="2"/>
      <c r="KAW308" s="2"/>
      <c r="KAX308" s="2"/>
      <c r="KAY308" s="2"/>
      <c r="KAZ308" s="2"/>
      <c r="KBA308" s="2"/>
      <c r="KBB308" s="2"/>
      <c r="KBC308" s="2"/>
      <c r="KBD308" s="2"/>
      <c r="KBE308" s="2"/>
      <c r="KBF308" s="2"/>
      <c r="KBG308" s="2"/>
      <c r="KBH308" s="2"/>
      <c r="KBI308" s="2"/>
      <c r="KBJ308" s="2"/>
      <c r="KBK308" s="2"/>
      <c r="KBL308" s="2"/>
      <c r="KBM308" s="2"/>
      <c r="KBN308" s="2"/>
      <c r="KBO308" s="2"/>
      <c r="KBP308" s="2"/>
      <c r="KBQ308" s="2"/>
      <c r="KBR308" s="2"/>
      <c r="KBS308" s="2"/>
      <c r="KBT308" s="2"/>
      <c r="KBU308" s="2"/>
      <c r="KBV308" s="2"/>
      <c r="KBW308" s="2"/>
      <c r="KBX308" s="2"/>
      <c r="KBY308" s="2"/>
      <c r="KBZ308" s="2"/>
      <c r="KCA308" s="2"/>
      <c r="KCB308" s="2"/>
      <c r="KCC308" s="2"/>
      <c r="KCD308" s="2"/>
      <c r="KCE308" s="2"/>
      <c r="KCF308" s="2"/>
      <c r="KCG308" s="2"/>
      <c r="KCH308" s="2"/>
      <c r="KCI308" s="2"/>
      <c r="KCJ308" s="2"/>
      <c r="KCK308" s="2"/>
      <c r="KCL308" s="2"/>
      <c r="KCM308" s="2"/>
      <c r="KCN308" s="2"/>
      <c r="KCO308" s="2"/>
      <c r="KCP308" s="2"/>
      <c r="KCQ308" s="2"/>
      <c r="KCR308" s="2"/>
      <c r="KCS308" s="2"/>
      <c r="KCT308" s="2"/>
      <c r="KCU308" s="2"/>
      <c r="KCV308" s="2"/>
      <c r="KCW308" s="2"/>
      <c r="KCX308" s="2"/>
      <c r="KCY308" s="2"/>
      <c r="KCZ308" s="2"/>
      <c r="KDA308" s="2"/>
      <c r="KDB308" s="2"/>
      <c r="KDC308" s="2"/>
      <c r="KDD308" s="2"/>
      <c r="KDE308" s="2"/>
      <c r="KDF308" s="2"/>
      <c r="KDG308" s="2"/>
      <c r="KDH308" s="2"/>
      <c r="KDI308" s="2"/>
      <c r="KDJ308" s="2"/>
      <c r="KDK308" s="2"/>
      <c r="KDL308" s="2"/>
      <c r="KDM308" s="2"/>
      <c r="KDN308" s="2"/>
      <c r="KDO308" s="2"/>
      <c r="KDP308" s="2"/>
      <c r="KDQ308" s="2"/>
      <c r="KDR308" s="2"/>
      <c r="KDS308" s="2"/>
      <c r="KDT308" s="2"/>
      <c r="KDU308" s="2"/>
      <c r="KDV308" s="2"/>
      <c r="KDW308" s="2"/>
      <c r="KDX308" s="2"/>
      <c r="KDY308" s="2"/>
      <c r="KDZ308" s="2"/>
      <c r="KEA308" s="2"/>
      <c r="KEB308" s="2"/>
      <c r="KEC308" s="2"/>
      <c r="KED308" s="2"/>
      <c r="KEE308" s="2"/>
      <c r="KEF308" s="2"/>
      <c r="KEG308" s="2"/>
      <c r="KEH308" s="2"/>
      <c r="KEI308" s="2"/>
      <c r="KEJ308" s="2"/>
      <c r="KEK308" s="2"/>
      <c r="KEL308" s="2"/>
      <c r="KEM308" s="2"/>
      <c r="KEN308" s="2"/>
      <c r="KEO308" s="2"/>
      <c r="KEP308" s="2"/>
      <c r="KEQ308" s="2"/>
      <c r="KER308" s="2"/>
      <c r="KES308" s="2"/>
      <c r="KET308" s="2"/>
      <c r="KEU308" s="2"/>
      <c r="KEV308" s="2"/>
      <c r="KEW308" s="2"/>
      <c r="KEX308" s="2"/>
      <c r="KEY308" s="2"/>
      <c r="KEZ308" s="2"/>
      <c r="KFA308" s="2"/>
      <c r="KFB308" s="2"/>
      <c r="KFC308" s="2"/>
      <c r="KFD308" s="2"/>
      <c r="KFE308" s="2"/>
      <c r="KFF308" s="2"/>
      <c r="KFG308" s="2"/>
      <c r="KFH308" s="2"/>
      <c r="KFI308" s="2"/>
      <c r="KFJ308" s="2"/>
      <c r="KFK308" s="2"/>
      <c r="KFL308" s="2"/>
      <c r="KFM308" s="2"/>
      <c r="KFN308" s="2"/>
      <c r="KFO308" s="2"/>
      <c r="KFP308" s="2"/>
      <c r="KFQ308" s="2"/>
      <c r="KFR308" s="2"/>
      <c r="KFS308" s="2"/>
      <c r="KFT308" s="2"/>
      <c r="KFU308" s="2"/>
      <c r="KFV308" s="2"/>
      <c r="KFW308" s="2"/>
      <c r="KFX308" s="2"/>
      <c r="KFY308" s="2"/>
      <c r="KFZ308" s="2"/>
      <c r="KGA308" s="2"/>
      <c r="KGB308" s="2"/>
      <c r="KGC308" s="2"/>
      <c r="KGD308" s="2"/>
      <c r="KGE308" s="2"/>
      <c r="KGF308" s="2"/>
      <c r="KGG308" s="2"/>
      <c r="KGH308" s="2"/>
      <c r="KGI308" s="2"/>
      <c r="KGJ308" s="2"/>
      <c r="KGK308" s="2"/>
      <c r="KGL308" s="2"/>
      <c r="KGM308" s="2"/>
      <c r="KGN308" s="2"/>
      <c r="KGO308" s="2"/>
      <c r="KGP308" s="2"/>
      <c r="KGQ308" s="2"/>
      <c r="KGR308" s="2"/>
      <c r="KGS308" s="2"/>
      <c r="KGT308" s="2"/>
      <c r="KGU308" s="2"/>
      <c r="KGV308" s="2"/>
      <c r="KGW308" s="2"/>
      <c r="KGX308" s="2"/>
      <c r="KGY308" s="2"/>
      <c r="KGZ308" s="2"/>
      <c r="KHA308" s="2"/>
      <c r="KHB308" s="2"/>
      <c r="KHC308" s="2"/>
      <c r="KHD308" s="2"/>
      <c r="KHE308" s="2"/>
      <c r="KHF308" s="2"/>
      <c r="KHG308" s="2"/>
      <c r="KHH308" s="2"/>
      <c r="KHI308" s="2"/>
      <c r="KHJ308" s="2"/>
      <c r="KHK308" s="2"/>
      <c r="KHL308" s="2"/>
      <c r="KHM308" s="2"/>
      <c r="KHN308" s="2"/>
      <c r="KHO308" s="2"/>
      <c r="KHP308" s="2"/>
      <c r="KHQ308" s="2"/>
      <c r="KHR308" s="2"/>
      <c r="KHS308" s="2"/>
      <c r="KHT308" s="2"/>
      <c r="KHU308" s="2"/>
      <c r="KHV308" s="2"/>
      <c r="KHW308" s="2"/>
      <c r="KHX308" s="2"/>
      <c r="KHY308" s="2"/>
      <c r="KHZ308" s="2"/>
      <c r="KIA308" s="2"/>
      <c r="KIB308" s="2"/>
      <c r="KIC308" s="2"/>
      <c r="KID308" s="2"/>
      <c r="KIE308" s="2"/>
      <c r="KIF308" s="2"/>
      <c r="KIG308" s="2"/>
      <c r="KIH308" s="2"/>
      <c r="KII308" s="2"/>
      <c r="KIJ308" s="2"/>
      <c r="KIK308" s="2"/>
      <c r="KIL308" s="2"/>
      <c r="KIM308" s="2"/>
      <c r="KIN308" s="2"/>
      <c r="KIO308" s="2"/>
      <c r="KIP308" s="2"/>
      <c r="KIQ308" s="2"/>
      <c r="KIR308" s="2"/>
      <c r="KIS308" s="2"/>
      <c r="KIT308" s="2"/>
      <c r="KIU308" s="2"/>
      <c r="KIV308" s="2"/>
      <c r="KIW308" s="2"/>
      <c r="KIX308" s="2"/>
      <c r="KIY308" s="2"/>
      <c r="KIZ308" s="2"/>
      <c r="KJA308" s="2"/>
      <c r="KJB308" s="2"/>
      <c r="KJC308" s="2"/>
      <c r="KJD308" s="2"/>
      <c r="KJE308" s="2"/>
      <c r="KJF308" s="2"/>
      <c r="KJG308" s="2"/>
      <c r="KJH308" s="2"/>
      <c r="KJI308" s="2"/>
      <c r="KJJ308" s="2"/>
      <c r="KJK308" s="2"/>
      <c r="KJL308" s="2"/>
      <c r="KJM308" s="2"/>
      <c r="KJN308" s="2"/>
      <c r="KJO308" s="2"/>
      <c r="KJP308" s="2"/>
      <c r="KJQ308" s="2"/>
      <c r="KJR308" s="2"/>
      <c r="KJS308" s="2"/>
      <c r="KJT308" s="2"/>
      <c r="KJU308" s="2"/>
      <c r="KJV308" s="2"/>
      <c r="KJW308" s="2"/>
      <c r="KJX308" s="2"/>
      <c r="KJY308" s="2"/>
      <c r="KJZ308" s="2"/>
      <c r="KKA308" s="2"/>
      <c r="KKB308" s="2"/>
      <c r="KKC308" s="2"/>
      <c r="KKD308" s="2"/>
      <c r="KKE308" s="2"/>
      <c r="KKF308" s="2"/>
      <c r="KKG308" s="2"/>
      <c r="KKH308" s="2"/>
      <c r="KKI308" s="2"/>
      <c r="KKJ308" s="2"/>
      <c r="KKK308" s="2"/>
      <c r="KKL308" s="2"/>
      <c r="KKM308" s="2"/>
      <c r="KKN308" s="2"/>
      <c r="KKO308" s="2"/>
      <c r="KKP308" s="2"/>
      <c r="KKQ308" s="2"/>
      <c r="KKR308" s="2"/>
      <c r="KKS308" s="2"/>
      <c r="KKT308" s="2"/>
      <c r="KKU308" s="2"/>
      <c r="KKV308" s="2"/>
      <c r="KKW308" s="2"/>
      <c r="KKX308" s="2"/>
      <c r="KKY308" s="2"/>
      <c r="KKZ308" s="2"/>
      <c r="KLA308" s="2"/>
      <c r="KLB308" s="2"/>
      <c r="KLC308" s="2"/>
      <c r="KLD308" s="2"/>
      <c r="KLE308" s="2"/>
      <c r="KLF308" s="2"/>
      <c r="KLG308" s="2"/>
      <c r="KLH308" s="2"/>
      <c r="KLI308" s="2"/>
      <c r="KLJ308" s="2"/>
      <c r="KLK308" s="2"/>
      <c r="KLL308" s="2"/>
      <c r="KLM308" s="2"/>
      <c r="KLN308" s="2"/>
      <c r="KLO308" s="2"/>
      <c r="KLP308" s="2"/>
      <c r="KLQ308" s="2"/>
      <c r="KLR308" s="2"/>
      <c r="KLS308" s="2"/>
      <c r="KLT308" s="2"/>
      <c r="KLU308" s="2"/>
      <c r="KLV308" s="2"/>
      <c r="KLW308" s="2"/>
      <c r="KLX308" s="2"/>
      <c r="KLY308" s="2"/>
      <c r="KLZ308" s="2"/>
      <c r="KMA308" s="2"/>
      <c r="KMB308" s="2"/>
      <c r="KMC308" s="2"/>
      <c r="KMD308" s="2"/>
      <c r="KME308" s="2"/>
      <c r="KMF308" s="2"/>
      <c r="KMG308" s="2"/>
      <c r="KMH308" s="2"/>
      <c r="KMI308" s="2"/>
      <c r="KMJ308" s="2"/>
      <c r="KMK308" s="2"/>
      <c r="KML308" s="2"/>
      <c r="KMM308" s="2"/>
      <c r="KMN308" s="2"/>
      <c r="KMO308" s="2"/>
      <c r="KMP308" s="2"/>
      <c r="KMQ308" s="2"/>
      <c r="KMR308" s="2"/>
      <c r="KMS308" s="2"/>
      <c r="KMT308" s="2"/>
      <c r="KMU308" s="2"/>
      <c r="KMV308" s="2"/>
      <c r="KMW308" s="2"/>
      <c r="KMX308" s="2"/>
      <c r="KMY308" s="2"/>
      <c r="KMZ308" s="2"/>
      <c r="KNA308" s="2"/>
      <c r="KNB308" s="2"/>
      <c r="KNC308" s="2"/>
      <c r="KND308" s="2"/>
      <c r="KNE308" s="2"/>
      <c r="KNF308" s="2"/>
      <c r="KNG308" s="2"/>
      <c r="KNH308" s="2"/>
      <c r="KNI308" s="2"/>
      <c r="KNJ308" s="2"/>
      <c r="KNK308" s="2"/>
      <c r="KNL308" s="2"/>
      <c r="KNM308" s="2"/>
      <c r="KNN308" s="2"/>
      <c r="KNO308" s="2"/>
      <c r="KNP308" s="2"/>
      <c r="KNQ308" s="2"/>
      <c r="KNR308" s="2"/>
      <c r="KNS308" s="2"/>
      <c r="KNT308" s="2"/>
      <c r="KNU308" s="2"/>
      <c r="KNV308" s="2"/>
      <c r="KNW308" s="2"/>
      <c r="KNX308" s="2"/>
      <c r="KNY308" s="2"/>
      <c r="KNZ308" s="2"/>
      <c r="KOA308" s="2"/>
      <c r="KOB308" s="2"/>
      <c r="KOC308" s="2"/>
      <c r="KOD308" s="2"/>
      <c r="KOE308" s="2"/>
      <c r="KOF308" s="2"/>
      <c r="KOG308" s="2"/>
      <c r="KOH308" s="2"/>
      <c r="KOI308" s="2"/>
      <c r="KOJ308" s="2"/>
      <c r="KOK308" s="2"/>
      <c r="KOL308" s="2"/>
      <c r="KOM308" s="2"/>
      <c r="KON308" s="2"/>
      <c r="KOO308" s="2"/>
      <c r="KOP308" s="2"/>
      <c r="KOQ308" s="2"/>
      <c r="KOR308" s="2"/>
      <c r="KOS308" s="2"/>
      <c r="KOT308" s="2"/>
      <c r="KOU308" s="2"/>
      <c r="KOV308" s="2"/>
      <c r="KOW308" s="2"/>
      <c r="KOX308" s="2"/>
      <c r="KOY308" s="2"/>
      <c r="KOZ308" s="2"/>
      <c r="KPA308" s="2"/>
      <c r="KPB308" s="2"/>
      <c r="KPC308" s="2"/>
      <c r="KPD308" s="2"/>
      <c r="KPE308" s="2"/>
      <c r="KPF308" s="2"/>
      <c r="KPG308" s="2"/>
      <c r="KPH308" s="2"/>
      <c r="KPI308" s="2"/>
      <c r="KPJ308" s="2"/>
      <c r="KPK308" s="2"/>
      <c r="KPL308" s="2"/>
      <c r="KPM308" s="2"/>
      <c r="KPN308" s="2"/>
      <c r="KPO308" s="2"/>
      <c r="KPP308" s="2"/>
      <c r="KPQ308" s="2"/>
      <c r="KPR308" s="2"/>
      <c r="KPS308" s="2"/>
      <c r="KPT308" s="2"/>
      <c r="KPU308" s="2"/>
      <c r="KPV308" s="2"/>
      <c r="KPW308" s="2"/>
      <c r="KPX308" s="2"/>
      <c r="KPY308" s="2"/>
      <c r="KPZ308" s="2"/>
      <c r="KQA308" s="2"/>
      <c r="KQB308" s="2"/>
      <c r="KQC308" s="2"/>
      <c r="KQD308" s="2"/>
      <c r="KQE308" s="2"/>
      <c r="KQF308" s="2"/>
      <c r="KQG308" s="2"/>
      <c r="KQH308" s="2"/>
      <c r="KQI308" s="2"/>
      <c r="KQJ308" s="2"/>
      <c r="KQK308" s="2"/>
      <c r="KQL308" s="2"/>
      <c r="KQM308" s="2"/>
      <c r="KQN308" s="2"/>
      <c r="KQO308" s="2"/>
      <c r="KQP308" s="2"/>
      <c r="KQQ308" s="2"/>
      <c r="KQR308" s="2"/>
      <c r="KQS308" s="2"/>
      <c r="KQT308" s="2"/>
      <c r="KQU308" s="2"/>
      <c r="KQV308" s="2"/>
      <c r="KQW308" s="2"/>
      <c r="KQX308" s="2"/>
      <c r="KQY308" s="2"/>
      <c r="KQZ308" s="2"/>
      <c r="KRA308" s="2"/>
      <c r="KRB308" s="2"/>
      <c r="KRC308" s="2"/>
      <c r="KRD308" s="2"/>
      <c r="KRE308" s="2"/>
      <c r="KRF308" s="2"/>
      <c r="KRG308" s="2"/>
      <c r="KRH308" s="2"/>
      <c r="KRI308" s="2"/>
      <c r="KRJ308" s="2"/>
      <c r="KRK308" s="2"/>
      <c r="KRL308" s="2"/>
      <c r="KRM308" s="2"/>
      <c r="KRN308" s="2"/>
      <c r="KRO308" s="2"/>
      <c r="KRP308" s="2"/>
      <c r="KRQ308" s="2"/>
      <c r="KRR308" s="2"/>
      <c r="KRS308" s="2"/>
      <c r="KRT308" s="2"/>
      <c r="KRU308" s="2"/>
      <c r="KRV308" s="2"/>
      <c r="KRW308" s="2"/>
      <c r="KRX308" s="2"/>
      <c r="KRY308" s="2"/>
      <c r="KRZ308" s="2"/>
      <c r="KSA308" s="2"/>
      <c r="KSB308" s="2"/>
      <c r="KSC308" s="2"/>
      <c r="KSD308" s="2"/>
      <c r="KSE308" s="2"/>
      <c r="KSF308" s="2"/>
      <c r="KSG308" s="2"/>
      <c r="KSH308" s="2"/>
      <c r="KSI308" s="2"/>
      <c r="KSJ308" s="2"/>
      <c r="KSK308" s="2"/>
      <c r="KSL308" s="2"/>
      <c r="KSM308" s="2"/>
      <c r="KSN308" s="2"/>
      <c r="KSO308" s="2"/>
      <c r="KSP308" s="2"/>
      <c r="KSQ308" s="2"/>
      <c r="KSR308" s="2"/>
      <c r="KSS308" s="2"/>
      <c r="KST308" s="2"/>
      <c r="KSU308" s="2"/>
      <c r="KSV308" s="2"/>
      <c r="KSW308" s="2"/>
      <c r="KSX308" s="2"/>
      <c r="KSY308" s="2"/>
      <c r="KSZ308" s="2"/>
      <c r="KTA308" s="2"/>
      <c r="KTB308" s="2"/>
      <c r="KTC308" s="2"/>
      <c r="KTD308" s="2"/>
      <c r="KTE308" s="2"/>
      <c r="KTF308" s="2"/>
      <c r="KTG308" s="2"/>
      <c r="KTH308" s="2"/>
      <c r="KTI308" s="2"/>
      <c r="KTJ308" s="2"/>
      <c r="KTK308" s="2"/>
      <c r="KTL308" s="2"/>
      <c r="KTM308" s="2"/>
      <c r="KTN308" s="2"/>
      <c r="KTO308" s="2"/>
      <c r="KTP308" s="2"/>
      <c r="KTQ308" s="2"/>
      <c r="KTR308" s="2"/>
      <c r="KTS308" s="2"/>
      <c r="KTT308" s="2"/>
      <c r="KTU308" s="2"/>
      <c r="KTV308" s="2"/>
      <c r="KTW308" s="2"/>
      <c r="KTX308" s="2"/>
      <c r="KTY308" s="2"/>
      <c r="KTZ308" s="2"/>
      <c r="KUA308" s="2"/>
      <c r="KUB308" s="2"/>
      <c r="KUC308" s="2"/>
      <c r="KUD308" s="2"/>
      <c r="KUE308" s="2"/>
      <c r="KUF308" s="2"/>
      <c r="KUG308" s="2"/>
      <c r="KUH308" s="2"/>
      <c r="KUI308" s="2"/>
      <c r="KUJ308" s="2"/>
      <c r="KUK308" s="2"/>
      <c r="KUL308" s="2"/>
      <c r="KUM308" s="2"/>
      <c r="KUN308" s="2"/>
      <c r="KUO308" s="2"/>
      <c r="KUP308" s="2"/>
      <c r="KUQ308" s="2"/>
      <c r="KUR308" s="2"/>
      <c r="KUS308" s="2"/>
      <c r="KUT308" s="2"/>
      <c r="KUU308" s="2"/>
      <c r="KUV308" s="2"/>
      <c r="KUW308" s="2"/>
      <c r="KUX308" s="2"/>
      <c r="KUY308" s="2"/>
      <c r="KUZ308" s="2"/>
      <c r="KVA308" s="2"/>
      <c r="KVB308" s="2"/>
      <c r="KVC308" s="2"/>
      <c r="KVD308" s="2"/>
      <c r="KVE308" s="2"/>
      <c r="KVF308" s="2"/>
      <c r="KVG308" s="2"/>
      <c r="KVH308" s="2"/>
      <c r="KVI308" s="2"/>
      <c r="KVJ308" s="2"/>
      <c r="KVK308" s="2"/>
      <c r="KVL308" s="2"/>
      <c r="KVM308" s="2"/>
      <c r="KVN308" s="2"/>
      <c r="KVO308" s="2"/>
      <c r="KVP308" s="2"/>
      <c r="KVQ308" s="2"/>
      <c r="KVR308" s="2"/>
      <c r="KVS308" s="2"/>
      <c r="KVT308" s="2"/>
      <c r="KVU308" s="2"/>
      <c r="KVV308" s="2"/>
      <c r="KVW308" s="2"/>
      <c r="KVX308" s="2"/>
      <c r="KVY308" s="2"/>
      <c r="KVZ308" s="2"/>
      <c r="KWA308" s="2"/>
      <c r="KWB308" s="2"/>
      <c r="KWC308" s="2"/>
      <c r="KWD308" s="2"/>
      <c r="KWE308" s="2"/>
      <c r="KWF308" s="2"/>
      <c r="KWG308" s="2"/>
      <c r="KWH308" s="2"/>
      <c r="KWI308" s="2"/>
      <c r="KWJ308" s="2"/>
      <c r="KWK308" s="2"/>
      <c r="KWL308" s="2"/>
      <c r="KWM308" s="2"/>
      <c r="KWN308" s="2"/>
      <c r="KWO308" s="2"/>
      <c r="KWP308" s="2"/>
      <c r="KWQ308" s="2"/>
      <c r="KWR308" s="2"/>
      <c r="KWS308" s="2"/>
      <c r="KWT308" s="2"/>
      <c r="KWU308" s="2"/>
      <c r="KWV308" s="2"/>
      <c r="KWW308" s="2"/>
      <c r="KWX308" s="2"/>
      <c r="KWY308" s="2"/>
      <c r="KWZ308" s="2"/>
      <c r="KXA308" s="2"/>
      <c r="KXB308" s="2"/>
      <c r="KXC308" s="2"/>
      <c r="KXD308" s="2"/>
      <c r="KXE308" s="2"/>
      <c r="KXF308" s="2"/>
      <c r="KXG308" s="2"/>
      <c r="KXH308" s="2"/>
      <c r="KXI308" s="2"/>
      <c r="KXJ308" s="2"/>
      <c r="KXK308" s="2"/>
      <c r="KXL308" s="2"/>
      <c r="KXM308" s="2"/>
      <c r="KXN308" s="2"/>
      <c r="KXO308" s="2"/>
      <c r="KXP308" s="2"/>
      <c r="KXQ308" s="2"/>
      <c r="KXR308" s="2"/>
      <c r="KXS308" s="2"/>
      <c r="KXT308" s="2"/>
      <c r="KXU308" s="2"/>
      <c r="KXV308" s="2"/>
      <c r="KXW308" s="2"/>
      <c r="KXX308" s="2"/>
      <c r="KXY308" s="2"/>
      <c r="KXZ308" s="2"/>
      <c r="KYA308" s="2"/>
      <c r="KYB308" s="2"/>
      <c r="KYC308" s="2"/>
      <c r="KYD308" s="2"/>
      <c r="KYE308" s="2"/>
      <c r="KYF308" s="2"/>
      <c r="KYG308" s="2"/>
      <c r="KYH308" s="2"/>
      <c r="KYI308" s="2"/>
      <c r="KYJ308" s="2"/>
      <c r="KYK308" s="2"/>
      <c r="KYL308" s="2"/>
      <c r="KYM308" s="2"/>
      <c r="KYN308" s="2"/>
      <c r="KYO308" s="2"/>
      <c r="KYP308" s="2"/>
      <c r="KYQ308" s="2"/>
      <c r="KYR308" s="2"/>
      <c r="KYS308" s="2"/>
      <c r="KYT308" s="2"/>
      <c r="KYU308" s="2"/>
      <c r="KYV308" s="2"/>
      <c r="KYW308" s="2"/>
      <c r="KYX308" s="2"/>
      <c r="KYY308" s="2"/>
      <c r="KYZ308" s="2"/>
      <c r="KZA308" s="2"/>
      <c r="KZB308" s="2"/>
      <c r="KZC308" s="2"/>
      <c r="KZD308" s="2"/>
      <c r="KZE308" s="2"/>
      <c r="KZF308" s="2"/>
      <c r="KZG308" s="2"/>
      <c r="KZH308" s="2"/>
      <c r="KZI308" s="2"/>
      <c r="KZJ308" s="2"/>
      <c r="KZK308" s="2"/>
      <c r="KZL308" s="2"/>
      <c r="KZM308" s="2"/>
      <c r="KZN308" s="2"/>
      <c r="KZO308" s="2"/>
      <c r="KZP308" s="2"/>
      <c r="KZQ308" s="2"/>
      <c r="KZR308" s="2"/>
      <c r="KZS308" s="2"/>
      <c r="KZT308" s="2"/>
      <c r="KZU308" s="2"/>
      <c r="KZV308" s="2"/>
      <c r="KZW308" s="2"/>
      <c r="KZX308" s="2"/>
      <c r="KZY308" s="2"/>
      <c r="KZZ308" s="2"/>
      <c r="LAA308" s="2"/>
      <c r="LAB308" s="2"/>
      <c r="LAC308" s="2"/>
      <c r="LAD308" s="2"/>
      <c r="LAE308" s="2"/>
      <c r="LAF308" s="2"/>
      <c r="LAG308" s="2"/>
      <c r="LAH308" s="2"/>
      <c r="LAI308" s="2"/>
      <c r="LAJ308" s="2"/>
      <c r="LAK308" s="2"/>
      <c r="LAL308" s="2"/>
      <c r="LAM308" s="2"/>
      <c r="LAN308" s="2"/>
      <c r="LAO308" s="2"/>
      <c r="LAP308" s="2"/>
      <c r="LAQ308" s="2"/>
      <c r="LAR308" s="2"/>
      <c r="LAS308" s="2"/>
      <c r="LAT308" s="2"/>
      <c r="LAU308" s="2"/>
      <c r="LAV308" s="2"/>
      <c r="LAW308" s="2"/>
      <c r="LAX308" s="2"/>
      <c r="LAY308" s="2"/>
      <c r="LAZ308" s="2"/>
      <c r="LBA308" s="2"/>
      <c r="LBB308" s="2"/>
      <c r="LBC308" s="2"/>
      <c r="LBD308" s="2"/>
      <c r="LBE308" s="2"/>
      <c r="LBF308" s="2"/>
      <c r="LBG308" s="2"/>
      <c r="LBH308" s="2"/>
      <c r="LBI308" s="2"/>
      <c r="LBJ308" s="2"/>
      <c r="LBK308" s="2"/>
      <c r="LBL308" s="2"/>
      <c r="LBM308" s="2"/>
      <c r="LBN308" s="2"/>
      <c r="LBO308" s="2"/>
      <c r="LBP308" s="2"/>
      <c r="LBQ308" s="2"/>
      <c r="LBR308" s="2"/>
      <c r="LBS308" s="2"/>
      <c r="LBT308" s="2"/>
      <c r="LBU308" s="2"/>
      <c r="LBV308" s="2"/>
      <c r="LBW308" s="2"/>
      <c r="LBX308" s="2"/>
      <c r="LBY308" s="2"/>
      <c r="LBZ308" s="2"/>
      <c r="LCA308" s="2"/>
      <c r="LCB308" s="2"/>
      <c r="LCC308" s="2"/>
      <c r="LCD308" s="2"/>
      <c r="LCE308" s="2"/>
      <c r="LCF308" s="2"/>
      <c r="LCG308" s="2"/>
      <c r="LCH308" s="2"/>
      <c r="LCI308" s="2"/>
      <c r="LCJ308" s="2"/>
      <c r="LCK308" s="2"/>
      <c r="LCL308" s="2"/>
      <c r="LCM308" s="2"/>
      <c r="LCN308" s="2"/>
      <c r="LCO308" s="2"/>
      <c r="LCP308" s="2"/>
      <c r="LCQ308" s="2"/>
      <c r="LCR308" s="2"/>
      <c r="LCS308" s="2"/>
      <c r="LCT308" s="2"/>
      <c r="LCU308" s="2"/>
      <c r="LCV308" s="2"/>
      <c r="LCW308" s="2"/>
      <c r="LCX308" s="2"/>
      <c r="LCY308" s="2"/>
      <c r="LCZ308" s="2"/>
      <c r="LDA308" s="2"/>
      <c r="LDB308" s="2"/>
      <c r="LDC308" s="2"/>
      <c r="LDD308" s="2"/>
      <c r="LDE308" s="2"/>
      <c r="LDF308" s="2"/>
      <c r="LDG308" s="2"/>
      <c r="LDH308" s="2"/>
      <c r="LDI308" s="2"/>
      <c r="LDJ308" s="2"/>
      <c r="LDK308" s="2"/>
      <c r="LDL308" s="2"/>
      <c r="LDM308" s="2"/>
      <c r="LDN308" s="2"/>
      <c r="LDO308" s="2"/>
      <c r="LDP308" s="2"/>
      <c r="LDQ308" s="2"/>
      <c r="LDR308" s="2"/>
      <c r="LDS308" s="2"/>
      <c r="LDT308" s="2"/>
      <c r="LDU308" s="2"/>
      <c r="LDV308" s="2"/>
      <c r="LDW308" s="2"/>
      <c r="LDX308" s="2"/>
      <c r="LDY308" s="2"/>
      <c r="LDZ308" s="2"/>
      <c r="LEA308" s="2"/>
      <c r="LEB308" s="2"/>
      <c r="LEC308" s="2"/>
      <c r="LED308" s="2"/>
      <c r="LEE308" s="2"/>
      <c r="LEF308" s="2"/>
      <c r="LEG308" s="2"/>
      <c r="LEH308" s="2"/>
      <c r="LEI308" s="2"/>
      <c r="LEJ308" s="2"/>
      <c r="LEK308" s="2"/>
      <c r="LEL308" s="2"/>
      <c r="LEM308" s="2"/>
      <c r="LEN308" s="2"/>
      <c r="LEO308" s="2"/>
      <c r="LEP308" s="2"/>
      <c r="LEQ308" s="2"/>
      <c r="LER308" s="2"/>
      <c r="LES308" s="2"/>
      <c r="LET308" s="2"/>
      <c r="LEU308" s="2"/>
      <c r="LEV308" s="2"/>
      <c r="LEW308" s="2"/>
      <c r="LEX308" s="2"/>
      <c r="LEY308" s="2"/>
      <c r="LEZ308" s="2"/>
      <c r="LFA308" s="2"/>
      <c r="LFB308" s="2"/>
      <c r="LFC308" s="2"/>
      <c r="LFD308" s="2"/>
      <c r="LFE308" s="2"/>
      <c r="LFF308" s="2"/>
      <c r="LFG308" s="2"/>
      <c r="LFH308" s="2"/>
      <c r="LFI308" s="2"/>
      <c r="LFJ308" s="2"/>
      <c r="LFK308" s="2"/>
      <c r="LFL308" s="2"/>
      <c r="LFM308" s="2"/>
      <c r="LFN308" s="2"/>
      <c r="LFO308" s="2"/>
      <c r="LFP308" s="2"/>
      <c r="LFQ308" s="2"/>
      <c r="LFR308" s="2"/>
      <c r="LFS308" s="2"/>
      <c r="LFT308" s="2"/>
      <c r="LFU308" s="2"/>
      <c r="LFV308" s="2"/>
      <c r="LFW308" s="2"/>
      <c r="LFX308" s="2"/>
      <c r="LFY308" s="2"/>
      <c r="LFZ308" s="2"/>
      <c r="LGA308" s="2"/>
      <c r="LGB308" s="2"/>
      <c r="LGC308" s="2"/>
      <c r="LGD308" s="2"/>
      <c r="LGE308" s="2"/>
      <c r="LGF308" s="2"/>
      <c r="LGG308" s="2"/>
      <c r="LGH308" s="2"/>
      <c r="LGI308" s="2"/>
      <c r="LGJ308" s="2"/>
      <c r="LGK308" s="2"/>
      <c r="LGL308" s="2"/>
      <c r="LGM308" s="2"/>
      <c r="LGN308" s="2"/>
      <c r="LGO308" s="2"/>
      <c r="LGP308" s="2"/>
      <c r="LGQ308" s="2"/>
      <c r="LGR308" s="2"/>
      <c r="LGS308" s="2"/>
      <c r="LGT308" s="2"/>
      <c r="LGU308" s="2"/>
      <c r="LGV308" s="2"/>
      <c r="LGW308" s="2"/>
      <c r="LGX308" s="2"/>
      <c r="LGY308" s="2"/>
      <c r="LGZ308" s="2"/>
      <c r="LHA308" s="2"/>
      <c r="LHB308" s="2"/>
      <c r="LHC308" s="2"/>
      <c r="LHD308" s="2"/>
      <c r="LHE308" s="2"/>
      <c r="LHF308" s="2"/>
      <c r="LHG308" s="2"/>
      <c r="LHH308" s="2"/>
      <c r="LHI308" s="2"/>
      <c r="LHJ308" s="2"/>
      <c r="LHK308" s="2"/>
      <c r="LHL308" s="2"/>
      <c r="LHM308" s="2"/>
      <c r="LHN308" s="2"/>
      <c r="LHO308" s="2"/>
      <c r="LHP308" s="2"/>
      <c r="LHQ308" s="2"/>
      <c r="LHR308" s="2"/>
      <c r="LHS308" s="2"/>
      <c r="LHT308" s="2"/>
      <c r="LHU308" s="2"/>
      <c r="LHV308" s="2"/>
      <c r="LHW308" s="2"/>
      <c r="LHX308" s="2"/>
      <c r="LHY308" s="2"/>
      <c r="LHZ308" s="2"/>
      <c r="LIA308" s="2"/>
      <c r="LIB308" s="2"/>
      <c r="LIC308" s="2"/>
      <c r="LID308" s="2"/>
      <c r="LIE308" s="2"/>
      <c r="LIF308" s="2"/>
      <c r="LIG308" s="2"/>
      <c r="LIH308" s="2"/>
      <c r="LII308" s="2"/>
      <c r="LIJ308" s="2"/>
      <c r="LIK308" s="2"/>
      <c r="LIL308" s="2"/>
      <c r="LIM308" s="2"/>
      <c r="LIN308" s="2"/>
      <c r="LIO308" s="2"/>
      <c r="LIP308" s="2"/>
      <c r="LIQ308" s="2"/>
      <c r="LIR308" s="2"/>
      <c r="LIS308" s="2"/>
      <c r="LIT308" s="2"/>
      <c r="LIU308" s="2"/>
      <c r="LIV308" s="2"/>
      <c r="LIW308" s="2"/>
      <c r="LIX308" s="2"/>
      <c r="LIY308" s="2"/>
      <c r="LIZ308" s="2"/>
      <c r="LJA308" s="2"/>
      <c r="LJB308" s="2"/>
      <c r="LJC308" s="2"/>
      <c r="LJD308" s="2"/>
      <c r="LJE308" s="2"/>
      <c r="LJF308" s="2"/>
      <c r="LJG308" s="2"/>
      <c r="LJH308" s="2"/>
      <c r="LJI308" s="2"/>
      <c r="LJJ308" s="2"/>
      <c r="LJK308" s="2"/>
      <c r="LJL308" s="2"/>
      <c r="LJM308" s="2"/>
      <c r="LJN308" s="2"/>
      <c r="LJO308" s="2"/>
      <c r="LJP308" s="2"/>
      <c r="LJQ308" s="2"/>
      <c r="LJR308" s="2"/>
      <c r="LJS308" s="2"/>
      <c r="LJT308" s="2"/>
      <c r="LJU308" s="2"/>
      <c r="LJV308" s="2"/>
      <c r="LJW308" s="2"/>
      <c r="LJX308" s="2"/>
      <c r="LJY308" s="2"/>
      <c r="LJZ308" s="2"/>
      <c r="LKA308" s="2"/>
      <c r="LKB308" s="2"/>
      <c r="LKC308" s="2"/>
      <c r="LKD308" s="2"/>
      <c r="LKE308" s="2"/>
      <c r="LKF308" s="2"/>
      <c r="LKG308" s="2"/>
      <c r="LKH308" s="2"/>
      <c r="LKI308" s="2"/>
      <c r="LKJ308" s="2"/>
      <c r="LKK308" s="2"/>
      <c r="LKL308" s="2"/>
      <c r="LKM308" s="2"/>
      <c r="LKN308" s="2"/>
      <c r="LKO308" s="2"/>
      <c r="LKP308" s="2"/>
      <c r="LKQ308" s="2"/>
      <c r="LKR308" s="2"/>
      <c r="LKS308" s="2"/>
      <c r="LKT308" s="2"/>
      <c r="LKU308" s="2"/>
      <c r="LKV308" s="2"/>
      <c r="LKW308" s="2"/>
      <c r="LKX308" s="2"/>
      <c r="LKY308" s="2"/>
      <c r="LKZ308" s="2"/>
      <c r="LLA308" s="2"/>
      <c r="LLB308" s="2"/>
      <c r="LLC308" s="2"/>
      <c r="LLD308" s="2"/>
      <c r="LLE308" s="2"/>
      <c r="LLF308" s="2"/>
      <c r="LLG308" s="2"/>
      <c r="LLH308" s="2"/>
      <c r="LLI308" s="2"/>
      <c r="LLJ308" s="2"/>
      <c r="LLK308" s="2"/>
      <c r="LLL308" s="2"/>
      <c r="LLM308" s="2"/>
      <c r="LLN308" s="2"/>
      <c r="LLO308" s="2"/>
      <c r="LLP308" s="2"/>
      <c r="LLQ308" s="2"/>
      <c r="LLR308" s="2"/>
      <c r="LLS308" s="2"/>
      <c r="LLT308" s="2"/>
      <c r="LLU308" s="2"/>
      <c r="LLV308" s="2"/>
      <c r="LLW308" s="2"/>
      <c r="LLX308" s="2"/>
      <c r="LLY308" s="2"/>
      <c r="LLZ308" s="2"/>
      <c r="LMA308" s="2"/>
      <c r="LMB308" s="2"/>
      <c r="LMC308" s="2"/>
      <c r="LMD308" s="2"/>
      <c r="LME308" s="2"/>
      <c r="LMF308" s="2"/>
      <c r="LMG308" s="2"/>
      <c r="LMH308" s="2"/>
      <c r="LMI308" s="2"/>
      <c r="LMJ308" s="2"/>
      <c r="LMK308" s="2"/>
      <c r="LML308" s="2"/>
      <c r="LMM308" s="2"/>
      <c r="LMN308" s="2"/>
      <c r="LMO308" s="2"/>
      <c r="LMP308" s="2"/>
      <c r="LMQ308" s="2"/>
      <c r="LMR308" s="2"/>
      <c r="LMS308" s="2"/>
      <c r="LMT308" s="2"/>
      <c r="LMU308" s="2"/>
      <c r="LMV308" s="2"/>
      <c r="LMW308" s="2"/>
      <c r="LMX308" s="2"/>
      <c r="LMY308" s="2"/>
      <c r="LMZ308" s="2"/>
      <c r="LNA308" s="2"/>
      <c r="LNB308" s="2"/>
      <c r="LNC308" s="2"/>
      <c r="LND308" s="2"/>
      <c r="LNE308" s="2"/>
      <c r="LNF308" s="2"/>
      <c r="LNG308" s="2"/>
      <c r="LNH308" s="2"/>
      <c r="LNI308" s="2"/>
      <c r="LNJ308" s="2"/>
      <c r="LNK308" s="2"/>
      <c r="LNL308" s="2"/>
      <c r="LNM308" s="2"/>
      <c r="LNN308" s="2"/>
      <c r="LNO308" s="2"/>
      <c r="LNP308" s="2"/>
      <c r="LNQ308" s="2"/>
      <c r="LNR308" s="2"/>
      <c r="LNS308" s="2"/>
      <c r="LNT308" s="2"/>
      <c r="LNU308" s="2"/>
      <c r="LNV308" s="2"/>
      <c r="LNW308" s="2"/>
      <c r="LNX308" s="2"/>
      <c r="LNY308" s="2"/>
      <c r="LNZ308" s="2"/>
      <c r="LOA308" s="2"/>
      <c r="LOB308" s="2"/>
      <c r="LOC308" s="2"/>
      <c r="LOD308" s="2"/>
      <c r="LOE308" s="2"/>
      <c r="LOF308" s="2"/>
      <c r="LOG308" s="2"/>
      <c r="LOH308" s="2"/>
      <c r="LOI308" s="2"/>
      <c r="LOJ308" s="2"/>
      <c r="LOK308" s="2"/>
      <c r="LOL308" s="2"/>
      <c r="LOM308" s="2"/>
      <c r="LON308" s="2"/>
      <c r="LOO308" s="2"/>
      <c r="LOP308" s="2"/>
      <c r="LOQ308" s="2"/>
      <c r="LOR308" s="2"/>
      <c r="LOS308" s="2"/>
      <c r="LOT308" s="2"/>
      <c r="LOU308" s="2"/>
      <c r="LOV308" s="2"/>
      <c r="LOW308" s="2"/>
      <c r="LOX308" s="2"/>
      <c r="LOY308" s="2"/>
      <c r="LOZ308" s="2"/>
      <c r="LPA308" s="2"/>
      <c r="LPB308" s="2"/>
      <c r="LPC308" s="2"/>
      <c r="LPD308" s="2"/>
      <c r="LPE308" s="2"/>
      <c r="LPF308" s="2"/>
      <c r="LPG308" s="2"/>
      <c r="LPH308" s="2"/>
      <c r="LPI308" s="2"/>
      <c r="LPJ308" s="2"/>
      <c r="LPK308" s="2"/>
      <c r="LPL308" s="2"/>
      <c r="LPM308" s="2"/>
      <c r="LPN308" s="2"/>
      <c r="LPO308" s="2"/>
      <c r="LPP308" s="2"/>
      <c r="LPQ308" s="2"/>
      <c r="LPR308" s="2"/>
      <c r="LPS308" s="2"/>
      <c r="LPT308" s="2"/>
      <c r="LPU308" s="2"/>
      <c r="LPV308" s="2"/>
      <c r="LPW308" s="2"/>
      <c r="LPX308" s="2"/>
      <c r="LPY308" s="2"/>
      <c r="LPZ308" s="2"/>
      <c r="LQA308" s="2"/>
      <c r="LQB308" s="2"/>
      <c r="LQC308" s="2"/>
      <c r="LQD308" s="2"/>
      <c r="LQE308" s="2"/>
      <c r="LQF308" s="2"/>
      <c r="LQG308" s="2"/>
      <c r="LQH308" s="2"/>
      <c r="LQI308" s="2"/>
      <c r="LQJ308" s="2"/>
      <c r="LQK308" s="2"/>
      <c r="LQL308" s="2"/>
      <c r="LQM308" s="2"/>
      <c r="LQN308" s="2"/>
      <c r="LQO308" s="2"/>
      <c r="LQP308" s="2"/>
      <c r="LQQ308" s="2"/>
      <c r="LQR308" s="2"/>
      <c r="LQS308" s="2"/>
      <c r="LQT308" s="2"/>
      <c r="LQU308" s="2"/>
      <c r="LQV308" s="2"/>
      <c r="LQW308" s="2"/>
      <c r="LQX308" s="2"/>
      <c r="LQY308" s="2"/>
      <c r="LQZ308" s="2"/>
      <c r="LRA308" s="2"/>
      <c r="LRB308" s="2"/>
      <c r="LRC308" s="2"/>
      <c r="LRD308" s="2"/>
      <c r="LRE308" s="2"/>
      <c r="LRF308" s="2"/>
      <c r="LRG308" s="2"/>
      <c r="LRH308" s="2"/>
      <c r="LRI308" s="2"/>
      <c r="LRJ308" s="2"/>
      <c r="LRK308" s="2"/>
      <c r="LRL308" s="2"/>
      <c r="LRM308" s="2"/>
      <c r="LRN308" s="2"/>
      <c r="LRO308" s="2"/>
      <c r="LRP308" s="2"/>
      <c r="LRQ308" s="2"/>
      <c r="LRR308" s="2"/>
      <c r="LRS308" s="2"/>
      <c r="LRT308" s="2"/>
      <c r="LRU308" s="2"/>
      <c r="LRV308" s="2"/>
      <c r="LRW308" s="2"/>
      <c r="LRX308" s="2"/>
      <c r="LRY308" s="2"/>
      <c r="LRZ308" s="2"/>
      <c r="LSA308" s="2"/>
      <c r="LSB308" s="2"/>
      <c r="LSC308" s="2"/>
      <c r="LSD308" s="2"/>
      <c r="LSE308" s="2"/>
      <c r="LSF308" s="2"/>
      <c r="LSG308" s="2"/>
      <c r="LSH308" s="2"/>
      <c r="LSI308" s="2"/>
      <c r="LSJ308" s="2"/>
      <c r="LSK308" s="2"/>
      <c r="LSL308" s="2"/>
      <c r="LSM308" s="2"/>
      <c r="LSN308" s="2"/>
      <c r="LSO308" s="2"/>
      <c r="LSP308" s="2"/>
      <c r="LSQ308" s="2"/>
      <c r="LSR308" s="2"/>
      <c r="LSS308" s="2"/>
      <c r="LST308" s="2"/>
      <c r="LSU308" s="2"/>
      <c r="LSV308" s="2"/>
      <c r="LSW308" s="2"/>
      <c r="LSX308" s="2"/>
      <c r="LSY308" s="2"/>
      <c r="LSZ308" s="2"/>
      <c r="LTA308" s="2"/>
      <c r="LTB308" s="2"/>
      <c r="LTC308" s="2"/>
      <c r="LTD308" s="2"/>
      <c r="LTE308" s="2"/>
      <c r="LTF308" s="2"/>
      <c r="LTG308" s="2"/>
      <c r="LTH308" s="2"/>
      <c r="LTI308" s="2"/>
      <c r="LTJ308" s="2"/>
      <c r="LTK308" s="2"/>
      <c r="LTL308" s="2"/>
      <c r="LTM308" s="2"/>
      <c r="LTN308" s="2"/>
      <c r="LTO308" s="2"/>
      <c r="LTP308" s="2"/>
      <c r="LTQ308" s="2"/>
      <c r="LTR308" s="2"/>
      <c r="LTS308" s="2"/>
      <c r="LTT308" s="2"/>
      <c r="LTU308" s="2"/>
      <c r="LTV308" s="2"/>
      <c r="LTW308" s="2"/>
      <c r="LTX308" s="2"/>
      <c r="LTY308" s="2"/>
      <c r="LTZ308" s="2"/>
      <c r="LUA308" s="2"/>
      <c r="LUB308" s="2"/>
      <c r="LUC308" s="2"/>
      <c r="LUD308" s="2"/>
      <c r="LUE308" s="2"/>
      <c r="LUF308" s="2"/>
      <c r="LUG308" s="2"/>
      <c r="LUH308" s="2"/>
      <c r="LUI308" s="2"/>
      <c r="LUJ308" s="2"/>
      <c r="LUK308" s="2"/>
      <c r="LUL308" s="2"/>
      <c r="LUM308" s="2"/>
      <c r="LUN308" s="2"/>
      <c r="LUO308" s="2"/>
      <c r="LUP308" s="2"/>
      <c r="LUQ308" s="2"/>
      <c r="LUR308" s="2"/>
      <c r="LUS308" s="2"/>
      <c r="LUT308" s="2"/>
      <c r="LUU308" s="2"/>
      <c r="LUV308" s="2"/>
      <c r="LUW308" s="2"/>
      <c r="LUX308" s="2"/>
      <c r="LUY308" s="2"/>
      <c r="LUZ308" s="2"/>
      <c r="LVA308" s="2"/>
      <c r="LVB308" s="2"/>
      <c r="LVC308" s="2"/>
      <c r="LVD308" s="2"/>
      <c r="LVE308" s="2"/>
      <c r="LVF308" s="2"/>
      <c r="LVG308" s="2"/>
      <c r="LVH308" s="2"/>
      <c r="LVI308" s="2"/>
      <c r="LVJ308" s="2"/>
      <c r="LVK308" s="2"/>
      <c r="LVL308" s="2"/>
      <c r="LVM308" s="2"/>
      <c r="LVN308" s="2"/>
      <c r="LVO308" s="2"/>
      <c r="LVP308" s="2"/>
      <c r="LVQ308" s="2"/>
      <c r="LVR308" s="2"/>
      <c r="LVS308" s="2"/>
      <c r="LVT308" s="2"/>
      <c r="LVU308" s="2"/>
      <c r="LVV308" s="2"/>
      <c r="LVW308" s="2"/>
      <c r="LVX308" s="2"/>
      <c r="LVY308" s="2"/>
      <c r="LVZ308" s="2"/>
      <c r="LWA308" s="2"/>
      <c r="LWB308" s="2"/>
      <c r="LWC308" s="2"/>
      <c r="LWD308" s="2"/>
      <c r="LWE308" s="2"/>
      <c r="LWF308" s="2"/>
      <c r="LWG308" s="2"/>
      <c r="LWH308" s="2"/>
      <c r="LWI308" s="2"/>
      <c r="LWJ308" s="2"/>
      <c r="LWK308" s="2"/>
      <c r="LWL308" s="2"/>
      <c r="LWM308" s="2"/>
      <c r="LWN308" s="2"/>
      <c r="LWO308" s="2"/>
      <c r="LWP308" s="2"/>
      <c r="LWQ308" s="2"/>
      <c r="LWR308" s="2"/>
      <c r="LWS308" s="2"/>
      <c r="LWT308" s="2"/>
      <c r="LWU308" s="2"/>
      <c r="LWV308" s="2"/>
      <c r="LWW308" s="2"/>
      <c r="LWX308" s="2"/>
      <c r="LWY308" s="2"/>
      <c r="LWZ308" s="2"/>
      <c r="LXA308" s="2"/>
      <c r="LXB308" s="2"/>
      <c r="LXC308" s="2"/>
      <c r="LXD308" s="2"/>
      <c r="LXE308" s="2"/>
      <c r="LXF308" s="2"/>
      <c r="LXG308" s="2"/>
      <c r="LXH308" s="2"/>
      <c r="LXI308" s="2"/>
      <c r="LXJ308" s="2"/>
      <c r="LXK308" s="2"/>
      <c r="LXL308" s="2"/>
      <c r="LXM308" s="2"/>
      <c r="LXN308" s="2"/>
      <c r="LXO308" s="2"/>
      <c r="LXP308" s="2"/>
      <c r="LXQ308" s="2"/>
      <c r="LXR308" s="2"/>
      <c r="LXS308" s="2"/>
      <c r="LXT308" s="2"/>
      <c r="LXU308" s="2"/>
      <c r="LXV308" s="2"/>
      <c r="LXW308" s="2"/>
      <c r="LXX308" s="2"/>
      <c r="LXY308" s="2"/>
      <c r="LXZ308" s="2"/>
      <c r="LYA308" s="2"/>
      <c r="LYB308" s="2"/>
      <c r="LYC308" s="2"/>
      <c r="LYD308" s="2"/>
      <c r="LYE308" s="2"/>
      <c r="LYF308" s="2"/>
      <c r="LYG308" s="2"/>
      <c r="LYH308" s="2"/>
      <c r="LYI308" s="2"/>
      <c r="LYJ308" s="2"/>
      <c r="LYK308" s="2"/>
      <c r="LYL308" s="2"/>
      <c r="LYM308" s="2"/>
      <c r="LYN308" s="2"/>
      <c r="LYO308" s="2"/>
      <c r="LYP308" s="2"/>
      <c r="LYQ308" s="2"/>
      <c r="LYR308" s="2"/>
      <c r="LYS308" s="2"/>
      <c r="LYT308" s="2"/>
      <c r="LYU308" s="2"/>
      <c r="LYV308" s="2"/>
      <c r="LYW308" s="2"/>
      <c r="LYX308" s="2"/>
      <c r="LYY308" s="2"/>
      <c r="LYZ308" s="2"/>
      <c r="LZA308" s="2"/>
      <c r="LZB308" s="2"/>
      <c r="LZC308" s="2"/>
      <c r="LZD308" s="2"/>
      <c r="LZE308" s="2"/>
      <c r="LZF308" s="2"/>
      <c r="LZG308" s="2"/>
      <c r="LZH308" s="2"/>
      <c r="LZI308" s="2"/>
      <c r="LZJ308" s="2"/>
      <c r="LZK308" s="2"/>
      <c r="LZL308" s="2"/>
      <c r="LZM308" s="2"/>
      <c r="LZN308" s="2"/>
      <c r="LZO308" s="2"/>
      <c r="LZP308" s="2"/>
      <c r="LZQ308" s="2"/>
      <c r="LZR308" s="2"/>
      <c r="LZS308" s="2"/>
      <c r="LZT308" s="2"/>
      <c r="LZU308" s="2"/>
      <c r="LZV308" s="2"/>
      <c r="LZW308" s="2"/>
      <c r="LZX308" s="2"/>
      <c r="LZY308" s="2"/>
      <c r="LZZ308" s="2"/>
      <c r="MAA308" s="2"/>
      <c r="MAB308" s="2"/>
      <c r="MAC308" s="2"/>
      <c r="MAD308" s="2"/>
      <c r="MAE308" s="2"/>
      <c r="MAF308" s="2"/>
      <c r="MAG308" s="2"/>
      <c r="MAH308" s="2"/>
      <c r="MAI308" s="2"/>
      <c r="MAJ308" s="2"/>
      <c r="MAK308" s="2"/>
      <c r="MAL308" s="2"/>
      <c r="MAM308" s="2"/>
      <c r="MAN308" s="2"/>
      <c r="MAO308" s="2"/>
      <c r="MAP308" s="2"/>
      <c r="MAQ308" s="2"/>
      <c r="MAR308" s="2"/>
      <c r="MAS308" s="2"/>
      <c r="MAT308" s="2"/>
      <c r="MAU308" s="2"/>
      <c r="MAV308" s="2"/>
      <c r="MAW308" s="2"/>
      <c r="MAX308" s="2"/>
      <c r="MAY308" s="2"/>
      <c r="MAZ308" s="2"/>
      <c r="MBA308" s="2"/>
      <c r="MBB308" s="2"/>
      <c r="MBC308" s="2"/>
      <c r="MBD308" s="2"/>
      <c r="MBE308" s="2"/>
      <c r="MBF308" s="2"/>
      <c r="MBG308" s="2"/>
      <c r="MBH308" s="2"/>
      <c r="MBI308" s="2"/>
      <c r="MBJ308" s="2"/>
      <c r="MBK308" s="2"/>
      <c r="MBL308" s="2"/>
      <c r="MBM308" s="2"/>
      <c r="MBN308" s="2"/>
      <c r="MBO308" s="2"/>
      <c r="MBP308" s="2"/>
      <c r="MBQ308" s="2"/>
      <c r="MBR308" s="2"/>
      <c r="MBS308" s="2"/>
      <c r="MBT308" s="2"/>
      <c r="MBU308" s="2"/>
      <c r="MBV308" s="2"/>
      <c r="MBW308" s="2"/>
      <c r="MBX308" s="2"/>
      <c r="MBY308" s="2"/>
      <c r="MBZ308" s="2"/>
      <c r="MCA308" s="2"/>
      <c r="MCB308" s="2"/>
      <c r="MCC308" s="2"/>
      <c r="MCD308" s="2"/>
      <c r="MCE308" s="2"/>
      <c r="MCF308" s="2"/>
      <c r="MCG308" s="2"/>
      <c r="MCH308" s="2"/>
      <c r="MCI308" s="2"/>
      <c r="MCJ308" s="2"/>
      <c r="MCK308" s="2"/>
      <c r="MCL308" s="2"/>
      <c r="MCM308" s="2"/>
      <c r="MCN308" s="2"/>
      <c r="MCO308" s="2"/>
      <c r="MCP308" s="2"/>
      <c r="MCQ308" s="2"/>
      <c r="MCR308" s="2"/>
      <c r="MCS308" s="2"/>
      <c r="MCT308" s="2"/>
      <c r="MCU308" s="2"/>
      <c r="MCV308" s="2"/>
      <c r="MCW308" s="2"/>
      <c r="MCX308" s="2"/>
      <c r="MCY308" s="2"/>
      <c r="MCZ308" s="2"/>
      <c r="MDA308" s="2"/>
      <c r="MDB308" s="2"/>
      <c r="MDC308" s="2"/>
      <c r="MDD308" s="2"/>
      <c r="MDE308" s="2"/>
      <c r="MDF308" s="2"/>
      <c r="MDG308" s="2"/>
      <c r="MDH308" s="2"/>
      <c r="MDI308" s="2"/>
      <c r="MDJ308" s="2"/>
      <c r="MDK308" s="2"/>
      <c r="MDL308" s="2"/>
      <c r="MDM308" s="2"/>
      <c r="MDN308" s="2"/>
      <c r="MDO308" s="2"/>
      <c r="MDP308" s="2"/>
      <c r="MDQ308" s="2"/>
      <c r="MDR308" s="2"/>
      <c r="MDS308" s="2"/>
      <c r="MDT308" s="2"/>
      <c r="MDU308" s="2"/>
      <c r="MDV308" s="2"/>
      <c r="MDW308" s="2"/>
      <c r="MDX308" s="2"/>
      <c r="MDY308" s="2"/>
      <c r="MDZ308" s="2"/>
      <c r="MEA308" s="2"/>
      <c r="MEB308" s="2"/>
      <c r="MEC308" s="2"/>
      <c r="MED308" s="2"/>
      <c r="MEE308" s="2"/>
      <c r="MEF308" s="2"/>
      <c r="MEG308" s="2"/>
      <c r="MEH308" s="2"/>
      <c r="MEI308" s="2"/>
      <c r="MEJ308" s="2"/>
      <c r="MEK308" s="2"/>
      <c r="MEL308" s="2"/>
      <c r="MEM308" s="2"/>
      <c r="MEN308" s="2"/>
      <c r="MEO308" s="2"/>
      <c r="MEP308" s="2"/>
      <c r="MEQ308" s="2"/>
      <c r="MER308" s="2"/>
      <c r="MES308" s="2"/>
      <c r="MET308" s="2"/>
      <c r="MEU308" s="2"/>
      <c r="MEV308" s="2"/>
      <c r="MEW308" s="2"/>
      <c r="MEX308" s="2"/>
      <c r="MEY308" s="2"/>
      <c r="MEZ308" s="2"/>
      <c r="MFA308" s="2"/>
      <c r="MFB308" s="2"/>
      <c r="MFC308" s="2"/>
      <c r="MFD308" s="2"/>
      <c r="MFE308" s="2"/>
      <c r="MFF308" s="2"/>
      <c r="MFG308" s="2"/>
      <c r="MFH308" s="2"/>
      <c r="MFI308" s="2"/>
      <c r="MFJ308" s="2"/>
      <c r="MFK308" s="2"/>
      <c r="MFL308" s="2"/>
      <c r="MFM308" s="2"/>
      <c r="MFN308" s="2"/>
      <c r="MFO308" s="2"/>
      <c r="MFP308" s="2"/>
      <c r="MFQ308" s="2"/>
      <c r="MFR308" s="2"/>
      <c r="MFS308" s="2"/>
      <c r="MFT308" s="2"/>
      <c r="MFU308" s="2"/>
      <c r="MFV308" s="2"/>
      <c r="MFW308" s="2"/>
      <c r="MFX308" s="2"/>
      <c r="MFY308" s="2"/>
      <c r="MFZ308" s="2"/>
      <c r="MGA308" s="2"/>
      <c r="MGB308" s="2"/>
      <c r="MGC308" s="2"/>
      <c r="MGD308" s="2"/>
      <c r="MGE308" s="2"/>
      <c r="MGF308" s="2"/>
      <c r="MGG308" s="2"/>
      <c r="MGH308" s="2"/>
      <c r="MGI308" s="2"/>
      <c r="MGJ308" s="2"/>
      <c r="MGK308" s="2"/>
      <c r="MGL308" s="2"/>
      <c r="MGM308" s="2"/>
      <c r="MGN308" s="2"/>
      <c r="MGO308" s="2"/>
      <c r="MGP308" s="2"/>
      <c r="MGQ308" s="2"/>
      <c r="MGR308" s="2"/>
      <c r="MGS308" s="2"/>
      <c r="MGT308" s="2"/>
      <c r="MGU308" s="2"/>
      <c r="MGV308" s="2"/>
      <c r="MGW308" s="2"/>
      <c r="MGX308" s="2"/>
      <c r="MGY308" s="2"/>
      <c r="MGZ308" s="2"/>
      <c r="MHA308" s="2"/>
      <c r="MHB308" s="2"/>
      <c r="MHC308" s="2"/>
      <c r="MHD308" s="2"/>
      <c r="MHE308" s="2"/>
      <c r="MHF308" s="2"/>
      <c r="MHG308" s="2"/>
      <c r="MHH308" s="2"/>
      <c r="MHI308" s="2"/>
      <c r="MHJ308" s="2"/>
      <c r="MHK308" s="2"/>
      <c r="MHL308" s="2"/>
      <c r="MHM308" s="2"/>
      <c r="MHN308" s="2"/>
      <c r="MHO308" s="2"/>
      <c r="MHP308" s="2"/>
      <c r="MHQ308" s="2"/>
      <c r="MHR308" s="2"/>
      <c r="MHS308" s="2"/>
      <c r="MHT308" s="2"/>
      <c r="MHU308" s="2"/>
      <c r="MHV308" s="2"/>
      <c r="MHW308" s="2"/>
      <c r="MHX308" s="2"/>
      <c r="MHY308" s="2"/>
      <c r="MHZ308" s="2"/>
      <c r="MIA308" s="2"/>
      <c r="MIB308" s="2"/>
      <c r="MIC308" s="2"/>
      <c r="MID308" s="2"/>
      <c r="MIE308" s="2"/>
      <c r="MIF308" s="2"/>
      <c r="MIG308" s="2"/>
      <c r="MIH308" s="2"/>
      <c r="MII308" s="2"/>
      <c r="MIJ308" s="2"/>
      <c r="MIK308" s="2"/>
      <c r="MIL308" s="2"/>
      <c r="MIM308" s="2"/>
      <c r="MIN308" s="2"/>
      <c r="MIO308" s="2"/>
      <c r="MIP308" s="2"/>
      <c r="MIQ308" s="2"/>
      <c r="MIR308" s="2"/>
      <c r="MIS308" s="2"/>
      <c r="MIT308" s="2"/>
      <c r="MIU308" s="2"/>
      <c r="MIV308" s="2"/>
      <c r="MIW308" s="2"/>
      <c r="MIX308" s="2"/>
      <c r="MIY308" s="2"/>
      <c r="MIZ308" s="2"/>
      <c r="MJA308" s="2"/>
      <c r="MJB308" s="2"/>
      <c r="MJC308" s="2"/>
      <c r="MJD308" s="2"/>
      <c r="MJE308" s="2"/>
      <c r="MJF308" s="2"/>
      <c r="MJG308" s="2"/>
      <c r="MJH308" s="2"/>
      <c r="MJI308" s="2"/>
      <c r="MJJ308" s="2"/>
      <c r="MJK308" s="2"/>
      <c r="MJL308" s="2"/>
      <c r="MJM308" s="2"/>
      <c r="MJN308" s="2"/>
      <c r="MJO308" s="2"/>
      <c r="MJP308" s="2"/>
      <c r="MJQ308" s="2"/>
      <c r="MJR308" s="2"/>
      <c r="MJS308" s="2"/>
      <c r="MJT308" s="2"/>
      <c r="MJU308" s="2"/>
      <c r="MJV308" s="2"/>
      <c r="MJW308" s="2"/>
      <c r="MJX308" s="2"/>
      <c r="MJY308" s="2"/>
      <c r="MJZ308" s="2"/>
      <c r="MKA308" s="2"/>
      <c r="MKB308" s="2"/>
      <c r="MKC308" s="2"/>
      <c r="MKD308" s="2"/>
      <c r="MKE308" s="2"/>
      <c r="MKF308" s="2"/>
      <c r="MKG308" s="2"/>
      <c r="MKH308" s="2"/>
      <c r="MKI308" s="2"/>
      <c r="MKJ308" s="2"/>
      <c r="MKK308" s="2"/>
      <c r="MKL308" s="2"/>
      <c r="MKM308" s="2"/>
      <c r="MKN308" s="2"/>
      <c r="MKO308" s="2"/>
      <c r="MKP308" s="2"/>
      <c r="MKQ308" s="2"/>
      <c r="MKR308" s="2"/>
      <c r="MKS308" s="2"/>
      <c r="MKT308" s="2"/>
      <c r="MKU308" s="2"/>
      <c r="MKV308" s="2"/>
      <c r="MKW308" s="2"/>
      <c r="MKX308" s="2"/>
      <c r="MKY308" s="2"/>
      <c r="MKZ308" s="2"/>
      <c r="MLA308" s="2"/>
      <c r="MLB308" s="2"/>
      <c r="MLC308" s="2"/>
      <c r="MLD308" s="2"/>
      <c r="MLE308" s="2"/>
      <c r="MLF308" s="2"/>
      <c r="MLG308" s="2"/>
      <c r="MLH308" s="2"/>
      <c r="MLI308" s="2"/>
      <c r="MLJ308" s="2"/>
      <c r="MLK308" s="2"/>
      <c r="MLL308" s="2"/>
      <c r="MLM308" s="2"/>
      <c r="MLN308" s="2"/>
      <c r="MLO308" s="2"/>
      <c r="MLP308" s="2"/>
      <c r="MLQ308" s="2"/>
      <c r="MLR308" s="2"/>
      <c r="MLS308" s="2"/>
      <c r="MLT308" s="2"/>
      <c r="MLU308" s="2"/>
      <c r="MLV308" s="2"/>
      <c r="MLW308" s="2"/>
      <c r="MLX308" s="2"/>
      <c r="MLY308" s="2"/>
      <c r="MLZ308" s="2"/>
      <c r="MMA308" s="2"/>
      <c r="MMB308" s="2"/>
      <c r="MMC308" s="2"/>
      <c r="MMD308" s="2"/>
      <c r="MME308" s="2"/>
      <c r="MMF308" s="2"/>
      <c r="MMG308" s="2"/>
      <c r="MMH308" s="2"/>
      <c r="MMI308" s="2"/>
      <c r="MMJ308" s="2"/>
      <c r="MMK308" s="2"/>
      <c r="MML308" s="2"/>
      <c r="MMM308" s="2"/>
      <c r="MMN308" s="2"/>
      <c r="MMO308" s="2"/>
      <c r="MMP308" s="2"/>
      <c r="MMQ308" s="2"/>
      <c r="MMR308" s="2"/>
      <c r="MMS308" s="2"/>
      <c r="MMT308" s="2"/>
      <c r="MMU308" s="2"/>
      <c r="MMV308" s="2"/>
      <c r="MMW308" s="2"/>
      <c r="MMX308" s="2"/>
      <c r="MMY308" s="2"/>
      <c r="MMZ308" s="2"/>
      <c r="MNA308" s="2"/>
      <c r="MNB308" s="2"/>
      <c r="MNC308" s="2"/>
      <c r="MND308" s="2"/>
      <c r="MNE308" s="2"/>
      <c r="MNF308" s="2"/>
      <c r="MNG308" s="2"/>
      <c r="MNH308" s="2"/>
      <c r="MNI308" s="2"/>
      <c r="MNJ308" s="2"/>
      <c r="MNK308" s="2"/>
      <c r="MNL308" s="2"/>
      <c r="MNM308" s="2"/>
      <c r="MNN308" s="2"/>
      <c r="MNO308" s="2"/>
      <c r="MNP308" s="2"/>
      <c r="MNQ308" s="2"/>
      <c r="MNR308" s="2"/>
      <c r="MNS308" s="2"/>
      <c r="MNT308" s="2"/>
      <c r="MNU308" s="2"/>
      <c r="MNV308" s="2"/>
      <c r="MNW308" s="2"/>
      <c r="MNX308" s="2"/>
      <c r="MNY308" s="2"/>
      <c r="MNZ308" s="2"/>
      <c r="MOA308" s="2"/>
      <c r="MOB308" s="2"/>
      <c r="MOC308" s="2"/>
      <c r="MOD308" s="2"/>
      <c r="MOE308" s="2"/>
      <c r="MOF308" s="2"/>
      <c r="MOG308" s="2"/>
      <c r="MOH308" s="2"/>
      <c r="MOI308" s="2"/>
      <c r="MOJ308" s="2"/>
      <c r="MOK308" s="2"/>
      <c r="MOL308" s="2"/>
      <c r="MOM308" s="2"/>
      <c r="MON308" s="2"/>
      <c r="MOO308" s="2"/>
      <c r="MOP308" s="2"/>
      <c r="MOQ308" s="2"/>
      <c r="MOR308" s="2"/>
      <c r="MOS308" s="2"/>
      <c r="MOT308" s="2"/>
      <c r="MOU308" s="2"/>
      <c r="MOV308" s="2"/>
      <c r="MOW308" s="2"/>
      <c r="MOX308" s="2"/>
      <c r="MOY308" s="2"/>
      <c r="MOZ308" s="2"/>
      <c r="MPA308" s="2"/>
      <c r="MPB308" s="2"/>
      <c r="MPC308" s="2"/>
      <c r="MPD308" s="2"/>
      <c r="MPE308" s="2"/>
      <c r="MPF308" s="2"/>
      <c r="MPG308" s="2"/>
      <c r="MPH308" s="2"/>
      <c r="MPI308" s="2"/>
      <c r="MPJ308" s="2"/>
      <c r="MPK308" s="2"/>
      <c r="MPL308" s="2"/>
      <c r="MPM308" s="2"/>
      <c r="MPN308" s="2"/>
      <c r="MPO308" s="2"/>
      <c r="MPP308" s="2"/>
      <c r="MPQ308" s="2"/>
      <c r="MPR308" s="2"/>
      <c r="MPS308" s="2"/>
      <c r="MPT308" s="2"/>
      <c r="MPU308" s="2"/>
      <c r="MPV308" s="2"/>
      <c r="MPW308" s="2"/>
      <c r="MPX308" s="2"/>
      <c r="MPY308" s="2"/>
      <c r="MPZ308" s="2"/>
      <c r="MQA308" s="2"/>
      <c r="MQB308" s="2"/>
      <c r="MQC308" s="2"/>
      <c r="MQD308" s="2"/>
      <c r="MQE308" s="2"/>
      <c r="MQF308" s="2"/>
      <c r="MQG308" s="2"/>
      <c r="MQH308" s="2"/>
      <c r="MQI308" s="2"/>
      <c r="MQJ308" s="2"/>
      <c r="MQK308" s="2"/>
      <c r="MQL308" s="2"/>
      <c r="MQM308" s="2"/>
      <c r="MQN308" s="2"/>
      <c r="MQO308" s="2"/>
      <c r="MQP308" s="2"/>
      <c r="MQQ308" s="2"/>
      <c r="MQR308" s="2"/>
      <c r="MQS308" s="2"/>
      <c r="MQT308" s="2"/>
      <c r="MQU308" s="2"/>
      <c r="MQV308" s="2"/>
      <c r="MQW308" s="2"/>
      <c r="MQX308" s="2"/>
      <c r="MQY308" s="2"/>
      <c r="MQZ308" s="2"/>
      <c r="MRA308" s="2"/>
      <c r="MRB308" s="2"/>
      <c r="MRC308" s="2"/>
      <c r="MRD308" s="2"/>
      <c r="MRE308" s="2"/>
      <c r="MRF308" s="2"/>
      <c r="MRG308" s="2"/>
      <c r="MRH308" s="2"/>
      <c r="MRI308" s="2"/>
      <c r="MRJ308" s="2"/>
      <c r="MRK308" s="2"/>
      <c r="MRL308" s="2"/>
      <c r="MRM308" s="2"/>
      <c r="MRN308" s="2"/>
      <c r="MRO308" s="2"/>
      <c r="MRP308" s="2"/>
      <c r="MRQ308" s="2"/>
      <c r="MRR308" s="2"/>
      <c r="MRS308" s="2"/>
      <c r="MRT308" s="2"/>
      <c r="MRU308" s="2"/>
      <c r="MRV308" s="2"/>
      <c r="MRW308" s="2"/>
      <c r="MRX308" s="2"/>
      <c r="MRY308" s="2"/>
      <c r="MRZ308" s="2"/>
      <c r="MSA308" s="2"/>
      <c r="MSB308" s="2"/>
      <c r="MSC308" s="2"/>
      <c r="MSD308" s="2"/>
      <c r="MSE308" s="2"/>
      <c r="MSF308" s="2"/>
      <c r="MSG308" s="2"/>
      <c r="MSH308" s="2"/>
      <c r="MSI308" s="2"/>
      <c r="MSJ308" s="2"/>
      <c r="MSK308" s="2"/>
      <c r="MSL308" s="2"/>
      <c r="MSM308" s="2"/>
      <c r="MSN308" s="2"/>
      <c r="MSO308" s="2"/>
      <c r="MSP308" s="2"/>
      <c r="MSQ308" s="2"/>
      <c r="MSR308" s="2"/>
      <c r="MSS308" s="2"/>
      <c r="MST308" s="2"/>
      <c r="MSU308" s="2"/>
      <c r="MSV308" s="2"/>
      <c r="MSW308" s="2"/>
      <c r="MSX308" s="2"/>
      <c r="MSY308" s="2"/>
      <c r="MSZ308" s="2"/>
      <c r="MTA308" s="2"/>
      <c r="MTB308" s="2"/>
      <c r="MTC308" s="2"/>
      <c r="MTD308" s="2"/>
      <c r="MTE308" s="2"/>
      <c r="MTF308" s="2"/>
      <c r="MTG308" s="2"/>
      <c r="MTH308" s="2"/>
      <c r="MTI308" s="2"/>
      <c r="MTJ308" s="2"/>
      <c r="MTK308" s="2"/>
      <c r="MTL308" s="2"/>
      <c r="MTM308" s="2"/>
      <c r="MTN308" s="2"/>
      <c r="MTO308" s="2"/>
      <c r="MTP308" s="2"/>
      <c r="MTQ308" s="2"/>
      <c r="MTR308" s="2"/>
      <c r="MTS308" s="2"/>
      <c r="MTT308" s="2"/>
      <c r="MTU308" s="2"/>
      <c r="MTV308" s="2"/>
      <c r="MTW308" s="2"/>
      <c r="MTX308" s="2"/>
      <c r="MTY308" s="2"/>
      <c r="MTZ308" s="2"/>
      <c r="MUA308" s="2"/>
      <c r="MUB308" s="2"/>
      <c r="MUC308" s="2"/>
      <c r="MUD308" s="2"/>
      <c r="MUE308" s="2"/>
      <c r="MUF308" s="2"/>
      <c r="MUG308" s="2"/>
      <c r="MUH308" s="2"/>
      <c r="MUI308" s="2"/>
      <c r="MUJ308" s="2"/>
      <c r="MUK308" s="2"/>
      <c r="MUL308" s="2"/>
      <c r="MUM308" s="2"/>
      <c r="MUN308" s="2"/>
      <c r="MUO308" s="2"/>
      <c r="MUP308" s="2"/>
      <c r="MUQ308" s="2"/>
      <c r="MUR308" s="2"/>
      <c r="MUS308" s="2"/>
      <c r="MUT308" s="2"/>
      <c r="MUU308" s="2"/>
      <c r="MUV308" s="2"/>
      <c r="MUW308" s="2"/>
      <c r="MUX308" s="2"/>
      <c r="MUY308" s="2"/>
      <c r="MUZ308" s="2"/>
      <c r="MVA308" s="2"/>
      <c r="MVB308" s="2"/>
      <c r="MVC308" s="2"/>
      <c r="MVD308" s="2"/>
      <c r="MVE308" s="2"/>
      <c r="MVF308" s="2"/>
      <c r="MVG308" s="2"/>
      <c r="MVH308" s="2"/>
      <c r="MVI308" s="2"/>
      <c r="MVJ308" s="2"/>
      <c r="MVK308" s="2"/>
      <c r="MVL308" s="2"/>
      <c r="MVM308" s="2"/>
      <c r="MVN308" s="2"/>
      <c r="MVO308" s="2"/>
      <c r="MVP308" s="2"/>
      <c r="MVQ308" s="2"/>
      <c r="MVR308" s="2"/>
      <c r="MVS308" s="2"/>
      <c r="MVT308" s="2"/>
      <c r="MVU308" s="2"/>
      <c r="MVV308" s="2"/>
      <c r="MVW308" s="2"/>
      <c r="MVX308" s="2"/>
      <c r="MVY308" s="2"/>
      <c r="MVZ308" s="2"/>
      <c r="MWA308" s="2"/>
      <c r="MWB308" s="2"/>
      <c r="MWC308" s="2"/>
      <c r="MWD308" s="2"/>
      <c r="MWE308" s="2"/>
      <c r="MWF308" s="2"/>
      <c r="MWG308" s="2"/>
      <c r="MWH308" s="2"/>
      <c r="MWI308" s="2"/>
      <c r="MWJ308" s="2"/>
      <c r="MWK308" s="2"/>
      <c r="MWL308" s="2"/>
      <c r="MWM308" s="2"/>
      <c r="MWN308" s="2"/>
      <c r="MWO308" s="2"/>
      <c r="MWP308" s="2"/>
      <c r="MWQ308" s="2"/>
      <c r="MWR308" s="2"/>
      <c r="MWS308" s="2"/>
      <c r="MWT308" s="2"/>
      <c r="MWU308" s="2"/>
      <c r="MWV308" s="2"/>
      <c r="MWW308" s="2"/>
      <c r="MWX308" s="2"/>
      <c r="MWY308" s="2"/>
      <c r="MWZ308" s="2"/>
      <c r="MXA308" s="2"/>
      <c r="MXB308" s="2"/>
      <c r="MXC308" s="2"/>
      <c r="MXD308" s="2"/>
      <c r="MXE308" s="2"/>
      <c r="MXF308" s="2"/>
      <c r="MXG308" s="2"/>
      <c r="MXH308" s="2"/>
      <c r="MXI308" s="2"/>
      <c r="MXJ308" s="2"/>
      <c r="MXK308" s="2"/>
      <c r="MXL308" s="2"/>
      <c r="MXM308" s="2"/>
      <c r="MXN308" s="2"/>
      <c r="MXO308" s="2"/>
      <c r="MXP308" s="2"/>
      <c r="MXQ308" s="2"/>
      <c r="MXR308" s="2"/>
      <c r="MXS308" s="2"/>
      <c r="MXT308" s="2"/>
      <c r="MXU308" s="2"/>
      <c r="MXV308" s="2"/>
      <c r="MXW308" s="2"/>
      <c r="MXX308" s="2"/>
      <c r="MXY308" s="2"/>
      <c r="MXZ308" s="2"/>
      <c r="MYA308" s="2"/>
      <c r="MYB308" s="2"/>
      <c r="MYC308" s="2"/>
      <c r="MYD308" s="2"/>
      <c r="MYE308" s="2"/>
      <c r="MYF308" s="2"/>
      <c r="MYG308" s="2"/>
      <c r="MYH308" s="2"/>
      <c r="MYI308" s="2"/>
      <c r="MYJ308" s="2"/>
      <c r="MYK308" s="2"/>
      <c r="MYL308" s="2"/>
      <c r="MYM308" s="2"/>
      <c r="MYN308" s="2"/>
      <c r="MYO308" s="2"/>
      <c r="MYP308" s="2"/>
      <c r="MYQ308" s="2"/>
      <c r="MYR308" s="2"/>
      <c r="MYS308" s="2"/>
      <c r="MYT308" s="2"/>
      <c r="MYU308" s="2"/>
      <c r="MYV308" s="2"/>
      <c r="MYW308" s="2"/>
      <c r="MYX308" s="2"/>
      <c r="MYY308" s="2"/>
      <c r="MYZ308" s="2"/>
      <c r="MZA308" s="2"/>
      <c r="MZB308" s="2"/>
      <c r="MZC308" s="2"/>
      <c r="MZD308" s="2"/>
      <c r="MZE308" s="2"/>
      <c r="MZF308" s="2"/>
      <c r="MZG308" s="2"/>
      <c r="MZH308" s="2"/>
      <c r="MZI308" s="2"/>
      <c r="MZJ308" s="2"/>
      <c r="MZK308" s="2"/>
      <c r="MZL308" s="2"/>
      <c r="MZM308" s="2"/>
      <c r="MZN308" s="2"/>
      <c r="MZO308" s="2"/>
      <c r="MZP308" s="2"/>
      <c r="MZQ308" s="2"/>
      <c r="MZR308" s="2"/>
      <c r="MZS308" s="2"/>
      <c r="MZT308" s="2"/>
      <c r="MZU308" s="2"/>
      <c r="MZV308" s="2"/>
      <c r="MZW308" s="2"/>
      <c r="MZX308" s="2"/>
      <c r="MZY308" s="2"/>
      <c r="MZZ308" s="2"/>
      <c r="NAA308" s="2"/>
      <c r="NAB308" s="2"/>
      <c r="NAC308" s="2"/>
      <c r="NAD308" s="2"/>
      <c r="NAE308" s="2"/>
      <c r="NAF308" s="2"/>
      <c r="NAG308" s="2"/>
      <c r="NAH308" s="2"/>
      <c r="NAI308" s="2"/>
      <c r="NAJ308" s="2"/>
      <c r="NAK308" s="2"/>
      <c r="NAL308" s="2"/>
      <c r="NAM308" s="2"/>
      <c r="NAN308" s="2"/>
      <c r="NAO308" s="2"/>
      <c r="NAP308" s="2"/>
      <c r="NAQ308" s="2"/>
      <c r="NAR308" s="2"/>
      <c r="NAS308" s="2"/>
      <c r="NAT308" s="2"/>
      <c r="NAU308" s="2"/>
      <c r="NAV308" s="2"/>
      <c r="NAW308" s="2"/>
      <c r="NAX308" s="2"/>
      <c r="NAY308" s="2"/>
      <c r="NAZ308" s="2"/>
      <c r="NBA308" s="2"/>
      <c r="NBB308" s="2"/>
      <c r="NBC308" s="2"/>
      <c r="NBD308" s="2"/>
      <c r="NBE308" s="2"/>
      <c r="NBF308" s="2"/>
      <c r="NBG308" s="2"/>
      <c r="NBH308" s="2"/>
      <c r="NBI308" s="2"/>
      <c r="NBJ308" s="2"/>
      <c r="NBK308" s="2"/>
      <c r="NBL308" s="2"/>
      <c r="NBM308" s="2"/>
      <c r="NBN308" s="2"/>
      <c r="NBO308" s="2"/>
      <c r="NBP308" s="2"/>
      <c r="NBQ308" s="2"/>
      <c r="NBR308" s="2"/>
      <c r="NBS308" s="2"/>
      <c r="NBT308" s="2"/>
      <c r="NBU308" s="2"/>
      <c r="NBV308" s="2"/>
      <c r="NBW308" s="2"/>
      <c r="NBX308" s="2"/>
      <c r="NBY308" s="2"/>
      <c r="NBZ308" s="2"/>
      <c r="NCA308" s="2"/>
      <c r="NCB308" s="2"/>
      <c r="NCC308" s="2"/>
      <c r="NCD308" s="2"/>
      <c r="NCE308" s="2"/>
      <c r="NCF308" s="2"/>
      <c r="NCG308" s="2"/>
      <c r="NCH308" s="2"/>
      <c r="NCI308" s="2"/>
      <c r="NCJ308" s="2"/>
      <c r="NCK308" s="2"/>
      <c r="NCL308" s="2"/>
      <c r="NCM308" s="2"/>
      <c r="NCN308" s="2"/>
      <c r="NCO308" s="2"/>
      <c r="NCP308" s="2"/>
      <c r="NCQ308" s="2"/>
      <c r="NCR308" s="2"/>
      <c r="NCS308" s="2"/>
      <c r="NCT308" s="2"/>
      <c r="NCU308" s="2"/>
      <c r="NCV308" s="2"/>
      <c r="NCW308" s="2"/>
      <c r="NCX308" s="2"/>
      <c r="NCY308" s="2"/>
      <c r="NCZ308" s="2"/>
      <c r="NDA308" s="2"/>
      <c r="NDB308" s="2"/>
      <c r="NDC308" s="2"/>
      <c r="NDD308" s="2"/>
      <c r="NDE308" s="2"/>
      <c r="NDF308" s="2"/>
      <c r="NDG308" s="2"/>
      <c r="NDH308" s="2"/>
      <c r="NDI308" s="2"/>
      <c r="NDJ308" s="2"/>
      <c r="NDK308" s="2"/>
      <c r="NDL308" s="2"/>
      <c r="NDM308" s="2"/>
      <c r="NDN308" s="2"/>
      <c r="NDO308" s="2"/>
      <c r="NDP308" s="2"/>
      <c r="NDQ308" s="2"/>
      <c r="NDR308" s="2"/>
      <c r="NDS308" s="2"/>
      <c r="NDT308" s="2"/>
      <c r="NDU308" s="2"/>
      <c r="NDV308" s="2"/>
      <c r="NDW308" s="2"/>
      <c r="NDX308" s="2"/>
      <c r="NDY308" s="2"/>
      <c r="NDZ308" s="2"/>
      <c r="NEA308" s="2"/>
      <c r="NEB308" s="2"/>
      <c r="NEC308" s="2"/>
      <c r="NED308" s="2"/>
      <c r="NEE308" s="2"/>
      <c r="NEF308" s="2"/>
      <c r="NEG308" s="2"/>
      <c r="NEH308" s="2"/>
      <c r="NEI308" s="2"/>
      <c r="NEJ308" s="2"/>
      <c r="NEK308" s="2"/>
      <c r="NEL308" s="2"/>
      <c r="NEM308" s="2"/>
      <c r="NEN308" s="2"/>
      <c r="NEO308" s="2"/>
      <c r="NEP308" s="2"/>
      <c r="NEQ308" s="2"/>
      <c r="NER308" s="2"/>
      <c r="NES308" s="2"/>
      <c r="NET308" s="2"/>
      <c r="NEU308" s="2"/>
      <c r="NEV308" s="2"/>
      <c r="NEW308" s="2"/>
      <c r="NEX308" s="2"/>
      <c r="NEY308" s="2"/>
      <c r="NEZ308" s="2"/>
      <c r="NFA308" s="2"/>
      <c r="NFB308" s="2"/>
      <c r="NFC308" s="2"/>
      <c r="NFD308" s="2"/>
      <c r="NFE308" s="2"/>
      <c r="NFF308" s="2"/>
      <c r="NFG308" s="2"/>
      <c r="NFH308" s="2"/>
      <c r="NFI308" s="2"/>
      <c r="NFJ308" s="2"/>
      <c r="NFK308" s="2"/>
      <c r="NFL308" s="2"/>
      <c r="NFM308" s="2"/>
      <c r="NFN308" s="2"/>
      <c r="NFO308" s="2"/>
      <c r="NFP308" s="2"/>
      <c r="NFQ308" s="2"/>
      <c r="NFR308" s="2"/>
      <c r="NFS308" s="2"/>
      <c r="NFT308" s="2"/>
      <c r="NFU308" s="2"/>
      <c r="NFV308" s="2"/>
      <c r="NFW308" s="2"/>
      <c r="NFX308" s="2"/>
      <c r="NFY308" s="2"/>
      <c r="NFZ308" s="2"/>
      <c r="NGA308" s="2"/>
      <c r="NGB308" s="2"/>
      <c r="NGC308" s="2"/>
      <c r="NGD308" s="2"/>
      <c r="NGE308" s="2"/>
      <c r="NGF308" s="2"/>
      <c r="NGG308" s="2"/>
      <c r="NGH308" s="2"/>
      <c r="NGI308" s="2"/>
      <c r="NGJ308" s="2"/>
      <c r="NGK308" s="2"/>
      <c r="NGL308" s="2"/>
      <c r="NGM308" s="2"/>
      <c r="NGN308" s="2"/>
      <c r="NGO308" s="2"/>
      <c r="NGP308" s="2"/>
      <c r="NGQ308" s="2"/>
      <c r="NGR308" s="2"/>
      <c r="NGS308" s="2"/>
      <c r="NGT308" s="2"/>
      <c r="NGU308" s="2"/>
      <c r="NGV308" s="2"/>
      <c r="NGW308" s="2"/>
      <c r="NGX308" s="2"/>
      <c r="NGY308" s="2"/>
      <c r="NGZ308" s="2"/>
      <c r="NHA308" s="2"/>
      <c r="NHB308" s="2"/>
      <c r="NHC308" s="2"/>
      <c r="NHD308" s="2"/>
      <c r="NHE308" s="2"/>
      <c r="NHF308" s="2"/>
      <c r="NHG308" s="2"/>
      <c r="NHH308" s="2"/>
      <c r="NHI308" s="2"/>
      <c r="NHJ308" s="2"/>
      <c r="NHK308" s="2"/>
      <c r="NHL308" s="2"/>
      <c r="NHM308" s="2"/>
      <c r="NHN308" s="2"/>
      <c r="NHO308" s="2"/>
      <c r="NHP308" s="2"/>
      <c r="NHQ308" s="2"/>
      <c r="NHR308" s="2"/>
      <c r="NHS308" s="2"/>
      <c r="NHT308" s="2"/>
      <c r="NHU308" s="2"/>
      <c r="NHV308" s="2"/>
      <c r="NHW308" s="2"/>
      <c r="NHX308" s="2"/>
      <c r="NHY308" s="2"/>
      <c r="NHZ308" s="2"/>
      <c r="NIA308" s="2"/>
      <c r="NIB308" s="2"/>
      <c r="NIC308" s="2"/>
      <c r="NID308" s="2"/>
      <c r="NIE308" s="2"/>
      <c r="NIF308" s="2"/>
      <c r="NIG308" s="2"/>
      <c r="NIH308" s="2"/>
      <c r="NII308" s="2"/>
      <c r="NIJ308" s="2"/>
      <c r="NIK308" s="2"/>
      <c r="NIL308" s="2"/>
      <c r="NIM308" s="2"/>
      <c r="NIN308" s="2"/>
      <c r="NIO308" s="2"/>
      <c r="NIP308" s="2"/>
      <c r="NIQ308" s="2"/>
      <c r="NIR308" s="2"/>
      <c r="NIS308" s="2"/>
      <c r="NIT308" s="2"/>
      <c r="NIU308" s="2"/>
      <c r="NIV308" s="2"/>
      <c r="NIW308" s="2"/>
      <c r="NIX308" s="2"/>
      <c r="NIY308" s="2"/>
      <c r="NIZ308" s="2"/>
      <c r="NJA308" s="2"/>
      <c r="NJB308" s="2"/>
      <c r="NJC308" s="2"/>
      <c r="NJD308" s="2"/>
      <c r="NJE308" s="2"/>
      <c r="NJF308" s="2"/>
      <c r="NJG308" s="2"/>
      <c r="NJH308" s="2"/>
      <c r="NJI308" s="2"/>
      <c r="NJJ308" s="2"/>
      <c r="NJK308" s="2"/>
      <c r="NJL308" s="2"/>
      <c r="NJM308" s="2"/>
      <c r="NJN308" s="2"/>
      <c r="NJO308" s="2"/>
      <c r="NJP308" s="2"/>
      <c r="NJQ308" s="2"/>
      <c r="NJR308" s="2"/>
      <c r="NJS308" s="2"/>
      <c r="NJT308" s="2"/>
      <c r="NJU308" s="2"/>
      <c r="NJV308" s="2"/>
      <c r="NJW308" s="2"/>
      <c r="NJX308" s="2"/>
      <c r="NJY308" s="2"/>
      <c r="NJZ308" s="2"/>
      <c r="NKA308" s="2"/>
      <c r="NKB308" s="2"/>
      <c r="NKC308" s="2"/>
      <c r="NKD308" s="2"/>
      <c r="NKE308" s="2"/>
      <c r="NKF308" s="2"/>
      <c r="NKG308" s="2"/>
      <c r="NKH308" s="2"/>
      <c r="NKI308" s="2"/>
      <c r="NKJ308" s="2"/>
      <c r="NKK308" s="2"/>
      <c r="NKL308" s="2"/>
      <c r="NKM308" s="2"/>
      <c r="NKN308" s="2"/>
      <c r="NKO308" s="2"/>
      <c r="NKP308" s="2"/>
      <c r="NKQ308" s="2"/>
      <c r="NKR308" s="2"/>
      <c r="NKS308" s="2"/>
      <c r="NKT308" s="2"/>
      <c r="NKU308" s="2"/>
      <c r="NKV308" s="2"/>
      <c r="NKW308" s="2"/>
      <c r="NKX308" s="2"/>
      <c r="NKY308" s="2"/>
      <c r="NKZ308" s="2"/>
      <c r="NLA308" s="2"/>
      <c r="NLB308" s="2"/>
      <c r="NLC308" s="2"/>
      <c r="NLD308" s="2"/>
      <c r="NLE308" s="2"/>
      <c r="NLF308" s="2"/>
      <c r="NLG308" s="2"/>
      <c r="NLH308" s="2"/>
      <c r="NLI308" s="2"/>
      <c r="NLJ308" s="2"/>
      <c r="NLK308" s="2"/>
      <c r="NLL308" s="2"/>
      <c r="NLM308" s="2"/>
      <c r="NLN308" s="2"/>
      <c r="NLO308" s="2"/>
      <c r="NLP308" s="2"/>
      <c r="NLQ308" s="2"/>
      <c r="NLR308" s="2"/>
      <c r="NLS308" s="2"/>
      <c r="NLT308" s="2"/>
      <c r="NLU308" s="2"/>
      <c r="NLV308" s="2"/>
      <c r="NLW308" s="2"/>
      <c r="NLX308" s="2"/>
      <c r="NLY308" s="2"/>
      <c r="NLZ308" s="2"/>
      <c r="NMA308" s="2"/>
      <c r="NMB308" s="2"/>
      <c r="NMC308" s="2"/>
      <c r="NMD308" s="2"/>
      <c r="NME308" s="2"/>
      <c r="NMF308" s="2"/>
      <c r="NMG308" s="2"/>
      <c r="NMH308" s="2"/>
      <c r="NMI308" s="2"/>
      <c r="NMJ308" s="2"/>
      <c r="NMK308" s="2"/>
      <c r="NML308" s="2"/>
      <c r="NMM308" s="2"/>
      <c r="NMN308" s="2"/>
      <c r="NMO308" s="2"/>
      <c r="NMP308" s="2"/>
      <c r="NMQ308" s="2"/>
      <c r="NMR308" s="2"/>
      <c r="NMS308" s="2"/>
      <c r="NMT308" s="2"/>
      <c r="NMU308" s="2"/>
      <c r="NMV308" s="2"/>
      <c r="NMW308" s="2"/>
      <c r="NMX308" s="2"/>
      <c r="NMY308" s="2"/>
      <c r="NMZ308" s="2"/>
      <c r="NNA308" s="2"/>
      <c r="NNB308" s="2"/>
      <c r="NNC308" s="2"/>
      <c r="NND308" s="2"/>
      <c r="NNE308" s="2"/>
      <c r="NNF308" s="2"/>
      <c r="NNG308" s="2"/>
      <c r="NNH308" s="2"/>
      <c r="NNI308" s="2"/>
      <c r="NNJ308" s="2"/>
      <c r="NNK308" s="2"/>
      <c r="NNL308" s="2"/>
      <c r="NNM308" s="2"/>
      <c r="NNN308" s="2"/>
      <c r="NNO308" s="2"/>
      <c r="NNP308" s="2"/>
      <c r="NNQ308" s="2"/>
      <c r="NNR308" s="2"/>
      <c r="NNS308" s="2"/>
      <c r="NNT308" s="2"/>
      <c r="NNU308" s="2"/>
      <c r="NNV308" s="2"/>
      <c r="NNW308" s="2"/>
      <c r="NNX308" s="2"/>
      <c r="NNY308" s="2"/>
      <c r="NNZ308" s="2"/>
      <c r="NOA308" s="2"/>
      <c r="NOB308" s="2"/>
      <c r="NOC308" s="2"/>
      <c r="NOD308" s="2"/>
      <c r="NOE308" s="2"/>
      <c r="NOF308" s="2"/>
      <c r="NOG308" s="2"/>
      <c r="NOH308" s="2"/>
      <c r="NOI308" s="2"/>
      <c r="NOJ308" s="2"/>
      <c r="NOK308" s="2"/>
      <c r="NOL308" s="2"/>
      <c r="NOM308" s="2"/>
      <c r="NON308" s="2"/>
      <c r="NOO308" s="2"/>
      <c r="NOP308" s="2"/>
      <c r="NOQ308" s="2"/>
      <c r="NOR308" s="2"/>
      <c r="NOS308" s="2"/>
      <c r="NOT308" s="2"/>
      <c r="NOU308" s="2"/>
      <c r="NOV308" s="2"/>
      <c r="NOW308" s="2"/>
      <c r="NOX308" s="2"/>
      <c r="NOY308" s="2"/>
      <c r="NOZ308" s="2"/>
      <c r="NPA308" s="2"/>
      <c r="NPB308" s="2"/>
      <c r="NPC308" s="2"/>
      <c r="NPD308" s="2"/>
      <c r="NPE308" s="2"/>
      <c r="NPF308" s="2"/>
      <c r="NPG308" s="2"/>
      <c r="NPH308" s="2"/>
      <c r="NPI308" s="2"/>
      <c r="NPJ308" s="2"/>
      <c r="NPK308" s="2"/>
      <c r="NPL308" s="2"/>
      <c r="NPM308" s="2"/>
      <c r="NPN308" s="2"/>
      <c r="NPO308" s="2"/>
      <c r="NPP308" s="2"/>
      <c r="NPQ308" s="2"/>
      <c r="NPR308" s="2"/>
      <c r="NPS308" s="2"/>
      <c r="NPT308" s="2"/>
      <c r="NPU308" s="2"/>
      <c r="NPV308" s="2"/>
      <c r="NPW308" s="2"/>
      <c r="NPX308" s="2"/>
      <c r="NPY308" s="2"/>
      <c r="NPZ308" s="2"/>
      <c r="NQA308" s="2"/>
      <c r="NQB308" s="2"/>
      <c r="NQC308" s="2"/>
      <c r="NQD308" s="2"/>
      <c r="NQE308" s="2"/>
      <c r="NQF308" s="2"/>
      <c r="NQG308" s="2"/>
      <c r="NQH308" s="2"/>
      <c r="NQI308" s="2"/>
      <c r="NQJ308" s="2"/>
      <c r="NQK308" s="2"/>
      <c r="NQL308" s="2"/>
      <c r="NQM308" s="2"/>
      <c r="NQN308" s="2"/>
      <c r="NQO308" s="2"/>
      <c r="NQP308" s="2"/>
      <c r="NQQ308" s="2"/>
      <c r="NQR308" s="2"/>
      <c r="NQS308" s="2"/>
      <c r="NQT308" s="2"/>
      <c r="NQU308" s="2"/>
      <c r="NQV308" s="2"/>
      <c r="NQW308" s="2"/>
      <c r="NQX308" s="2"/>
      <c r="NQY308" s="2"/>
      <c r="NQZ308" s="2"/>
      <c r="NRA308" s="2"/>
      <c r="NRB308" s="2"/>
      <c r="NRC308" s="2"/>
      <c r="NRD308" s="2"/>
      <c r="NRE308" s="2"/>
      <c r="NRF308" s="2"/>
      <c r="NRG308" s="2"/>
      <c r="NRH308" s="2"/>
      <c r="NRI308" s="2"/>
      <c r="NRJ308" s="2"/>
      <c r="NRK308" s="2"/>
      <c r="NRL308" s="2"/>
      <c r="NRM308" s="2"/>
      <c r="NRN308" s="2"/>
      <c r="NRO308" s="2"/>
      <c r="NRP308" s="2"/>
      <c r="NRQ308" s="2"/>
      <c r="NRR308" s="2"/>
      <c r="NRS308" s="2"/>
      <c r="NRT308" s="2"/>
      <c r="NRU308" s="2"/>
      <c r="NRV308" s="2"/>
      <c r="NRW308" s="2"/>
      <c r="NRX308" s="2"/>
      <c r="NRY308" s="2"/>
      <c r="NRZ308" s="2"/>
      <c r="NSA308" s="2"/>
      <c r="NSB308" s="2"/>
      <c r="NSC308" s="2"/>
      <c r="NSD308" s="2"/>
      <c r="NSE308" s="2"/>
      <c r="NSF308" s="2"/>
      <c r="NSG308" s="2"/>
      <c r="NSH308" s="2"/>
      <c r="NSI308" s="2"/>
      <c r="NSJ308" s="2"/>
      <c r="NSK308" s="2"/>
      <c r="NSL308" s="2"/>
      <c r="NSM308" s="2"/>
      <c r="NSN308" s="2"/>
      <c r="NSO308" s="2"/>
      <c r="NSP308" s="2"/>
      <c r="NSQ308" s="2"/>
      <c r="NSR308" s="2"/>
      <c r="NSS308" s="2"/>
      <c r="NST308" s="2"/>
      <c r="NSU308" s="2"/>
      <c r="NSV308" s="2"/>
      <c r="NSW308" s="2"/>
      <c r="NSX308" s="2"/>
      <c r="NSY308" s="2"/>
      <c r="NSZ308" s="2"/>
      <c r="NTA308" s="2"/>
      <c r="NTB308" s="2"/>
      <c r="NTC308" s="2"/>
      <c r="NTD308" s="2"/>
      <c r="NTE308" s="2"/>
      <c r="NTF308" s="2"/>
      <c r="NTG308" s="2"/>
      <c r="NTH308" s="2"/>
      <c r="NTI308" s="2"/>
      <c r="NTJ308" s="2"/>
      <c r="NTK308" s="2"/>
      <c r="NTL308" s="2"/>
      <c r="NTM308" s="2"/>
      <c r="NTN308" s="2"/>
      <c r="NTO308" s="2"/>
      <c r="NTP308" s="2"/>
      <c r="NTQ308" s="2"/>
      <c r="NTR308" s="2"/>
      <c r="NTS308" s="2"/>
      <c r="NTT308" s="2"/>
      <c r="NTU308" s="2"/>
      <c r="NTV308" s="2"/>
      <c r="NTW308" s="2"/>
      <c r="NTX308" s="2"/>
      <c r="NTY308" s="2"/>
      <c r="NTZ308" s="2"/>
      <c r="NUA308" s="2"/>
      <c r="NUB308" s="2"/>
      <c r="NUC308" s="2"/>
      <c r="NUD308" s="2"/>
      <c r="NUE308" s="2"/>
      <c r="NUF308" s="2"/>
      <c r="NUG308" s="2"/>
      <c r="NUH308" s="2"/>
      <c r="NUI308" s="2"/>
      <c r="NUJ308" s="2"/>
      <c r="NUK308" s="2"/>
      <c r="NUL308" s="2"/>
      <c r="NUM308" s="2"/>
      <c r="NUN308" s="2"/>
      <c r="NUO308" s="2"/>
      <c r="NUP308" s="2"/>
      <c r="NUQ308" s="2"/>
      <c r="NUR308" s="2"/>
      <c r="NUS308" s="2"/>
      <c r="NUT308" s="2"/>
      <c r="NUU308" s="2"/>
      <c r="NUV308" s="2"/>
      <c r="NUW308" s="2"/>
      <c r="NUX308" s="2"/>
      <c r="NUY308" s="2"/>
      <c r="NUZ308" s="2"/>
      <c r="NVA308" s="2"/>
      <c r="NVB308" s="2"/>
      <c r="NVC308" s="2"/>
      <c r="NVD308" s="2"/>
      <c r="NVE308" s="2"/>
      <c r="NVF308" s="2"/>
      <c r="NVG308" s="2"/>
      <c r="NVH308" s="2"/>
      <c r="NVI308" s="2"/>
      <c r="NVJ308" s="2"/>
      <c r="NVK308" s="2"/>
      <c r="NVL308" s="2"/>
      <c r="NVM308" s="2"/>
      <c r="NVN308" s="2"/>
      <c r="NVO308" s="2"/>
      <c r="NVP308" s="2"/>
      <c r="NVQ308" s="2"/>
      <c r="NVR308" s="2"/>
      <c r="NVS308" s="2"/>
      <c r="NVT308" s="2"/>
      <c r="NVU308" s="2"/>
      <c r="NVV308" s="2"/>
      <c r="NVW308" s="2"/>
      <c r="NVX308" s="2"/>
      <c r="NVY308" s="2"/>
      <c r="NVZ308" s="2"/>
      <c r="NWA308" s="2"/>
      <c r="NWB308" s="2"/>
      <c r="NWC308" s="2"/>
      <c r="NWD308" s="2"/>
      <c r="NWE308" s="2"/>
      <c r="NWF308" s="2"/>
      <c r="NWG308" s="2"/>
      <c r="NWH308" s="2"/>
      <c r="NWI308" s="2"/>
      <c r="NWJ308" s="2"/>
      <c r="NWK308" s="2"/>
      <c r="NWL308" s="2"/>
      <c r="NWM308" s="2"/>
      <c r="NWN308" s="2"/>
      <c r="NWO308" s="2"/>
      <c r="NWP308" s="2"/>
      <c r="NWQ308" s="2"/>
      <c r="NWR308" s="2"/>
      <c r="NWS308" s="2"/>
      <c r="NWT308" s="2"/>
      <c r="NWU308" s="2"/>
      <c r="NWV308" s="2"/>
      <c r="NWW308" s="2"/>
      <c r="NWX308" s="2"/>
      <c r="NWY308" s="2"/>
      <c r="NWZ308" s="2"/>
      <c r="NXA308" s="2"/>
      <c r="NXB308" s="2"/>
      <c r="NXC308" s="2"/>
      <c r="NXD308" s="2"/>
      <c r="NXE308" s="2"/>
      <c r="NXF308" s="2"/>
      <c r="NXG308" s="2"/>
      <c r="NXH308" s="2"/>
      <c r="NXI308" s="2"/>
      <c r="NXJ308" s="2"/>
      <c r="NXK308" s="2"/>
      <c r="NXL308" s="2"/>
      <c r="NXM308" s="2"/>
      <c r="NXN308" s="2"/>
      <c r="NXO308" s="2"/>
      <c r="NXP308" s="2"/>
      <c r="NXQ308" s="2"/>
      <c r="NXR308" s="2"/>
      <c r="NXS308" s="2"/>
      <c r="NXT308" s="2"/>
      <c r="NXU308" s="2"/>
      <c r="NXV308" s="2"/>
      <c r="NXW308" s="2"/>
      <c r="NXX308" s="2"/>
      <c r="NXY308" s="2"/>
      <c r="NXZ308" s="2"/>
      <c r="NYA308" s="2"/>
      <c r="NYB308" s="2"/>
      <c r="NYC308" s="2"/>
      <c r="NYD308" s="2"/>
      <c r="NYE308" s="2"/>
      <c r="NYF308" s="2"/>
      <c r="NYG308" s="2"/>
      <c r="NYH308" s="2"/>
      <c r="NYI308" s="2"/>
      <c r="NYJ308" s="2"/>
      <c r="NYK308" s="2"/>
      <c r="NYL308" s="2"/>
      <c r="NYM308" s="2"/>
      <c r="NYN308" s="2"/>
      <c r="NYO308" s="2"/>
      <c r="NYP308" s="2"/>
      <c r="NYQ308" s="2"/>
      <c r="NYR308" s="2"/>
      <c r="NYS308" s="2"/>
      <c r="NYT308" s="2"/>
      <c r="NYU308" s="2"/>
      <c r="NYV308" s="2"/>
      <c r="NYW308" s="2"/>
      <c r="NYX308" s="2"/>
      <c r="NYY308" s="2"/>
      <c r="NYZ308" s="2"/>
      <c r="NZA308" s="2"/>
      <c r="NZB308" s="2"/>
      <c r="NZC308" s="2"/>
      <c r="NZD308" s="2"/>
      <c r="NZE308" s="2"/>
      <c r="NZF308" s="2"/>
      <c r="NZG308" s="2"/>
      <c r="NZH308" s="2"/>
      <c r="NZI308" s="2"/>
      <c r="NZJ308" s="2"/>
      <c r="NZK308" s="2"/>
      <c r="NZL308" s="2"/>
      <c r="NZM308" s="2"/>
      <c r="NZN308" s="2"/>
      <c r="NZO308" s="2"/>
      <c r="NZP308" s="2"/>
      <c r="NZQ308" s="2"/>
      <c r="NZR308" s="2"/>
      <c r="NZS308" s="2"/>
      <c r="NZT308" s="2"/>
      <c r="NZU308" s="2"/>
      <c r="NZV308" s="2"/>
      <c r="NZW308" s="2"/>
      <c r="NZX308" s="2"/>
      <c r="NZY308" s="2"/>
      <c r="NZZ308" s="2"/>
      <c r="OAA308" s="2"/>
      <c r="OAB308" s="2"/>
      <c r="OAC308" s="2"/>
      <c r="OAD308" s="2"/>
      <c r="OAE308" s="2"/>
      <c r="OAF308" s="2"/>
      <c r="OAG308" s="2"/>
      <c r="OAH308" s="2"/>
      <c r="OAI308" s="2"/>
      <c r="OAJ308" s="2"/>
      <c r="OAK308" s="2"/>
      <c r="OAL308" s="2"/>
      <c r="OAM308" s="2"/>
      <c r="OAN308" s="2"/>
      <c r="OAO308" s="2"/>
      <c r="OAP308" s="2"/>
      <c r="OAQ308" s="2"/>
      <c r="OAR308" s="2"/>
      <c r="OAS308" s="2"/>
      <c r="OAT308" s="2"/>
      <c r="OAU308" s="2"/>
      <c r="OAV308" s="2"/>
      <c r="OAW308" s="2"/>
      <c r="OAX308" s="2"/>
      <c r="OAY308" s="2"/>
      <c r="OAZ308" s="2"/>
      <c r="OBA308" s="2"/>
      <c r="OBB308" s="2"/>
      <c r="OBC308" s="2"/>
      <c r="OBD308" s="2"/>
      <c r="OBE308" s="2"/>
      <c r="OBF308" s="2"/>
      <c r="OBG308" s="2"/>
      <c r="OBH308" s="2"/>
      <c r="OBI308" s="2"/>
      <c r="OBJ308" s="2"/>
      <c r="OBK308" s="2"/>
      <c r="OBL308" s="2"/>
      <c r="OBM308" s="2"/>
      <c r="OBN308" s="2"/>
      <c r="OBO308" s="2"/>
      <c r="OBP308" s="2"/>
      <c r="OBQ308" s="2"/>
      <c r="OBR308" s="2"/>
      <c r="OBS308" s="2"/>
      <c r="OBT308" s="2"/>
      <c r="OBU308" s="2"/>
      <c r="OBV308" s="2"/>
      <c r="OBW308" s="2"/>
      <c r="OBX308" s="2"/>
      <c r="OBY308" s="2"/>
      <c r="OBZ308" s="2"/>
      <c r="OCA308" s="2"/>
      <c r="OCB308" s="2"/>
      <c r="OCC308" s="2"/>
      <c r="OCD308" s="2"/>
      <c r="OCE308" s="2"/>
      <c r="OCF308" s="2"/>
      <c r="OCG308" s="2"/>
      <c r="OCH308" s="2"/>
      <c r="OCI308" s="2"/>
      <c r="OCJ308" s="2"/>
      <c r="OCK308" s="2"/>
      <c r="OCL308" s="2"/>
      <c r="OCM308" s="2"/>
      <c r="OCN308" s="2"/>
      <c r="OCO308" s="2"/>
      <c r="OCP308" s="2"/>
      <c r="OCQ308" s="2"/>
      <c r="OCR308" s="2"/>
      <c r="OCS308" s="2"/>
      <c r="OCT308" s="2"/>
      <c r="OCU308" s="2"/>
      <c r="OCV308" s="2"/>
      <c r="OCW308" s="2"/>
      <c r="OCX308" s="2"/>
      <c r="OCY308" s="2"/>
      <c r="OCZ308" s="2"/>
      <c r="ODA308" s="2"/>
      <c r="ODB308" s="2"/>
      <c r="ODC308" s="2"/>
      <c r="ODD308" s="2"/>
      <c r="ODE308" s="2"/>
      <c r="ODF308" s="2"/>
      <c r="ODG308" s="2"/>
      <c r="ODH308" s="2"/>
      <c r="ODI308" s="2"/>
      <c r="ODJ308" s="2"/>
      <c r="ODK308" s="2"/>
      <c r="ODL308" s="2"/>
      <c r="ODM308" s="2"/>
      <c r="ODN308" s="2"/>
      <c r="ODO308" s="2"/>
      <c r="ODP308" s="2"/>
      <c r="ODQ308" s="2"/>
      <c r="ODR308" s="2"/>
      <c r="ODS308" s="2"/>
      <c r="ODT308" s="2"/>
      <c r="ODU308" s="2"/>
      <c r="ODV308" s="2"/>
      <c r="ODW308" s="2"/>
      <c r="ODX308" s="2"/>
      <c r="ODY308" s="2"/>
      <c r="ODZ308" s="2"/>
      <c r="OEA308" s="2"/>
      <c r="OEB308" s="2"/>
      <c r="OEC308" s="2"/>
      <c r="OED308" s="2"/>
      <c r="OEE308" s="2"/>
      <c r="OEF308" s="2"/>
      <c r="OEG308" s="2"/>
      <c r="OEH308" s="2"/>
      <c r="OEI308" s="2"/>
      <c r="OEJ308" s="2"/>
      <c r="OEK308" s="2"/>
      <c r="OEL308" s="2"/>
      <c r="OEM308" s="2"/>
      <c r="OEN308" s="2"/>
      <c r="OEO308" s="2"/>
      <c r="OEP308" s="2"/>
      <c r="OEQ308" s="2"/>
      <c r="OER308" s="2"/>
      <c r="OES308" s="2"/>
      <c r="OET308" s="2"/>
      <c r="OEU308" s="2"/>
      <c r="OEV308" s="2"/>
      <c r="OEW308" s="2"/>
      <c r="OEX308" s="2"/>
      <c r="OEY308" s="2"/>
      <c r="OEZ308" s="2"/>
      <c r="OFA308" s="2"/>
      <c r="OFB308" s="2"/>
      <c r="OFC308" s="2"/>
      <c r="OFD308" s="2"/>
      <c r="OFE308" s="2"/>
      <c r="OFF308" s="2"/>
      <c r="OFG308" s="2"/>
      <c r="OFH308" s="2"/>
      <c r="OFI308" s="2"/>
      <c r="OFJ308" s="2"/>
      <c r="OFK308" s="2"/>
      <c r="OFL308" s="2"/>
      <c r="OFM308" s="2"/>
      <c r="OFN308" s="2"/>
      <c r="OFO308" s="2"/>
      <c r="OFP308" s="2"/>
      <c r="OFQ308" s="2"/>
      <c r="OFR308" s="2"/>
      <c r="OFS308" s="2"/>
      <c r="OFT308" s="2"/>
      <c r="OFU308" s="2"/>
      <c r="OFV308" s="2"/>
      <c r="OFW308" s="2"/>
      <c r="OFX308" s="2"/>
      <c r="OFY308" s="2"/>
      <c r="OFZ308" s="2"/>
      <c r="OGA308" s="2"/>
      <c r="OGB308" s="2"/>
      <c r="OGC308" s="2"/>
      <c r="OGD308" s="2"/>
      <c r="OGE308" s="2"/>
      <c r="OGF308" s="2"/>
      <c r="OGG308" s="2"/>
      <c r="OGH308" s="2"/>
      <c r="OGI308" s="2"/>
      <c r="OGJ308" s="2"/>
      <c r="OGK308" s="2"/>
      <c r="OGL308" s="2"/>
      <c r="OGM308" s="2"/>
      <c r="OGN308" s="2"/>
      <c r="OGO308" s="2"/>
      <c r="OGP308" s="2"/>
      <c r="OGQ308" s="2"/>
      <c r="OGR308" s="2"/>
      <c r="OGS308" s="2"/>
      <c r="OGT308" s="2"/>
      <c r="OGU308" s="2"/>
      <c r="OGV308" s="2"/>
      <c r="OGW308" s="2"/>
      <c r="OGX308" s="2"/>
      <c r="OGY308" s="2"/>
      <c r="OGZ308" s="2"/>
      <c r="OHA308" s="2"/>
      <c r="OHB308" s="2"/>
      <c r="OHC308" s="2"/>
      <c r="OHD308" s="2"/>
      <c r="OHE308" s="2"/>
      <c r="OHF308" s="2"/>
      <c r="OHG308" s="2"/>
      <c r="OHH308" s="2"/>
      <c r="OHI308" s="2"/>
      <c r="OHJ308" s="2"/>
      <c r="OHK308" s="2"/>
      <c r="OHL308" s="2"/>
      <c r="OHM308" s="2"/>
      <c r="OHN308" s="2"/>
      <c r="OHO308" s="2"/>
      <c r="OHP308" s="2"/>
      <c r="OHQ308" s="2"/>
      <c r="OHR308" s="2"/>
      <c r="OHS308" s="2"/>
      <c r="OHT308" s="2"/>
      <c r="OHU308" s="2"/>
      <c r="OHV308" s="2"/>
      <c r="OHW308" s="2"/>
      <c r="OHX308" s="2"/>
      <c r="OHY308" s="2"/>
      <c r="OHZ308" s="2"/>
      <c r="OIA308" s="2"/>
      <c r="OIB308" s="2"/>
      <c r="OIC308" s="2"/>
      <c r="OID308" s="2"/>
      <c r="OIE308" s="2"/>
      <c r="OIF308" s="2"/>
      <c r="OIG308" s="2"/>
      <c r="OIH308" s="2"/>
      <c r="OII308" s="2"/>
      <c r="OIJ308" s="2"/>
      <c r="OIK308" s="2"/>
      <c r="OIL308" s="2"/>
      <c r="OIM308" s="2"/>
      <c r="OIN308" s="2"/>
      <c r="OIO308" s="2"/>
      <c r="OIP308" s="2"/>
      <c r="OIQ308" s="2"/>
      <c r="OIR308" s="2"/>
      <c r="OIS308" s="2"/>
      <c r="OIT308" s="2"/>
      <c r="OIU308" s="2"/>
      <c r="OIV308" s="2"/>
      <c r="OIW308" s="2"/>
      <c r="OIX308" s="2"/>
      <c r="OIY308" s="2"/>
      <c r="OIZ308" s="2"/>
      <c r="OJA308" s="2"/>
      <c r="OJB308" s="2"/>
      <c r="OJC308" s="2"/>
      <c r="OJD308" s="2"/>
      <c r="OJE308" s="2"/>
      <c r="OJF308" s="2"/>
      <c r="OJG308" s="2"/>
      <c r="OJH308" s="2"/>
      <c r="OJI308" s="2"/>
      <c r="OJJ308" s="2"/>
      <c r="OJK308" s="2"/>
      <c r="OJL308" s="2"/>
      <c r="OJM308" s="2"/>
      <c r="OJN308" s="2"/>
      <c r="OJO308" s="2"/>
      <c r="OJP308" s="2"/>
      <c r="OJQ308" s="2"/>
      <c r="OJR308" s="2"/>
      <c r="OJS308" s="2"/>
      <c r="OJT308" s="2"/>
      <c r="OJU308" s="2"/>
      <c r="OJV308" s="2"/>
      <c r="OJW308" s="2"/>
      <c r="OJX308" s="2"/>
      <c r="OJY308" s="2"/>
      <c r="OJZ308" s="2"/>
      <c r="OKA308" s="2"/>
      <c r="OKB308" s="2"/>
      <c r="OKC308" s="2"/>
      <c r="OKD308" s="2"/>
      <c r="OKE308" s="2"/>
      <c r="OKF308" s="2"/>
      <c r="OKG308" s="2"/>
      <c r="OKH308" s="2"/>
      <c r="OKI308" s="2"/>
      <c r="OKJ308" s="2"/>
      <c r="OKK308" s="2"/>
      <c r="OKL308" s="2"/>
      <c r="OKM308" s="2"/>
      <c r="OKN308" s="2"/>
      <c r="OKO308" s="2"/>
      <c r="OKP308" s="2"/>
      <c r="OKQ308" s="2"/>
      <c r="OKR308" s="2"/>
      <c r="OKS308" s="2"/>
      <c r="OKT308" s="2"/>
      <c r="OKU308" s="2"/>
      <c r="OKV308" s="2"/>
      <c r="OKW308" s="2"/>
      <c r="OKX308" s="2"/>
      <c r="OKY308" s="2"/>
      <c r="OKZ308" s="2"/>
      <c r="OLA308" s="2"/>
      <c r="OLB308" s="2"/>
      <c r="OLC308" s="2"/>
      <c r="OLD308" s="2"/>
      <c r="OLE308" s="2"/>
      <c r="OLF308" s="2"/>
      <c r="OLG308" s="2"/>
      <c r="OLH308" s="2"/>
      <c r="OLI308" s="2"/>
      <c r="OLJ308" s="2"/>
      <c r="OLK308" s="2"/>
      <c r="OLL308" s="2"/>
      <c r="OLM308" s="2"/>
      <c r="OLN308" s="2"/>
      <c r="OLO308" s="2"/>
      <c r="OLP308" s="2"/>
      <c r="OLQ308" s="2"/>
      <c r="OLR308" s="2"/>
      <c r="OLS308" s="2"/>
      <c r="OLT308" s="2"/>
      <c r="OLU308" s="2"/>
      <c r="OLV308" s="2"/>
      <c r="OLW308" s="2"/>
      <c r="OLX308" s="2"/>
      <c r="OLY308" s="2"/>
      <c r="OLZ308" s="2"/>
      <c r="OMA308" s="2"/>
      <c r="OMB308" s="2"/>
      <c r="OMC308" s="2"/>
      <c r="OMD308" s="2"/>
      <c r="OME308" s="2"/>
      <c r="OMF308" s="2"/>
      <c r="OMG308" s="2"/>
      <c r="OMH308" s="2"/>
      <c r="OMI308" s="2"/>
      <c r="OMJ308" s="2"/>
      <c r="OMK308" s="2"/>
      <c r="OML308" s="2"/>
      <c r="OMM308" s="2"/>
      <c r="OMN308" s="2"/>
      <c r="OMO308" s="2"/>
      <c r="OMP308" s="2"/>
      <c r="OMQ308" s="2"/>
      <c r="OMR308" s="2"/>
      <c r="OMS308" s="2"/>
      <c r="OMT308" s="2"/>
      <c r="OMU308" s="2"/>
      <c r="OMV308" s="2"/>
      <c r="OMW308" s="2"/>
      <c r="OMX308" s="2"/>
      <c r="OMY308" s="2"/>
      <c r="OMZ308" s="2"/>
      <c r="ONA308" s="2"/>
      <c r="ONB308" s="2"/>
      <c r="ONC308" s="2"/>
      <c r="OND308" s="2"/>
      <c r="ONE308" s="2"/>
      <c r="ONF308" s="2"/>
      <c r="ONG308" s="2"/>
      <c r="ONH308" s="2"/>
      <c r="ONI308" s="2"/>
      <c r="ONJ308" s="2"/>
      <c r="ONK308" s="2"/>
      <c r="ONL308" s="2"/>
      <c r="ONM308" s="2"/>
      <c r="ONN308" s="2"/>
      <c r="ONO308" s="2"/>
      <c r="ONP308" s="2"/>
      <c r="ONQ308" s="2"/>
      <c r="ONR308" s="2"/>
      <c r="ONS308" s="2"/>
      <c r="ONT308" s="2"/>
      <c r="ONU308" s="2"/>
      <c r="ONV308" s="2"/>
      <c r="ONW308" s="2"/>
      <c r="ONX308" s="2"/>
      <c r="ONY308" s="2"/>
      <c r="ONZ308" s="2"/>
      <c r="OOA308" s="2"/>
      <c r="OOB308" s="2"/>
      <c r="OOC308" s="2"/>
      <c r="OOD308" s="2"/>
      <c r="OOE308" s="2"/>
      <c r="OOF308" s="2"/>
      <c r="OOG308" s="2"/>
      <c r="OOH308" s="2"/>
      <c r="OOI308" s="2"/>
      <c r="OOJ308" s="2"/>
      <c r="OOK308" s="2"/>
      <c r="OOL308" s="2"/>
      <c r="OOM308" s="2"/>
      <c r="OON308" s="2"/>
      <c r="OOO308" s="2"/>
      <c r="OOP308" s="2"/>
      <c r="OOQ308" s="2"/>
      <c r="OOR308" s="2"/>
      <c r="OOS308" s="2"/>
      <c r="OOT308" s="2"/>
      <c r="OOU308" s="2"/>
      <c r="OOV308" s="2"/>
      <c r="OOW308" s="2"/>
      <c r="OOX308" s="2"/>
      <c r="OOY308" s="2"/>
      <c r="OOZ308" s="2"/>
      <c r="OPA308" s="2"/>
      <c r="OPB308" s="2"/>
      <c r="OPC308" s="2"/>
      <c r="OPD308" s="2"/>
      <c r="OPE308" s="2"/>
      <c r="OPF308" s="2"/>
      <c r="OPG308" s="2"/>
      <c r="OPH308" s="2"/>
      <c r="OPI308" s="2"/>
      <c r="OPJ308" s="2"/>
      <c r="OPK308" s="2"/>
      <c r="OPL308" s="2"/>
      <c r="OPM308" s="2"/>
      <c r="OPN308" s="2"/>
      <c r="OPO308" s="2"/>
      <c r="OPP308" s="2"/>
      <c r="OPQ308" s="2"/>
      <c r="OPR308" s="2"/>
      <c r="OPS308" s="2"/>
      <c r="OPT308" s="2"/>
      <c r="OPU308" s="2"/>
      <c r="OPV308" s="2"/>
      <c r="OPW308" s="2"/>
      <c r="OPX308" s="2"/>
      <c r="OPY308" s="2"/>
      <c r="OPZ308" s="2"/>
      <c r="OQA308" s="2"/>
      <c r="OQB308" s="2"/>
      <c r="OQC308" s="2"/>
      <c r="OQD308" s="2"/>
      <c r="OQE308" s="2"/>
      <c r="OQF308" s="2"/>
      <c r="OQG308" s="2"/>
      <c r="OQH308" s="2"/>
      <c r="OQI308" s="2"/>
      <c r="OQJ308" s="2"/>
      <c r="OQK308" s="2"/>
      <c r="OQL308" s="2"/>
      <c r="OQM308" s="2"/>
      <c r="OQN308" s="2"/>
      <c r="OQO308" s="2"/>
      <c r="OQP308" s="2"/>
      <c r="OQQ308" s="2"/>
      <c r="OQR308" s="2"/>
      <c r="OQS308" s="2"/>
      <c r="OQT308" s="2"/>
      <c r="OQU308" s="2"/>
      <c r="OQV308" s="2"/>
      <c r="OQW308" s="2"/>
      <c r="OQX308" s="2"/>
      <c r="OQY308" s="2"/>
      <c r="OQZ308" s="2"/>
      <c r="ORA308" s="2"/>
      <c r="ORB308" s="2"/>
      <c r="ORC308" s="2"/>
      <c r="ORD308" s="2"/>
      <c r="ORE308" s="2"/>
      <c r="ORF308" s="2"/>
      <c r="ORG308" s="2"/>
      <c r="ORH308" s="2"/>
      <c r="ORI308" s="2"/>
      <c r="ORJ308" s="2"/>
      <c r="ORK308" s="2"/>
      <c r="ORL308" s="2"/>
      <c r="ORM308" s="2"/>
      <c r="ORN308" s="2"/>
      <c r="ORO308" s="2"/>
      <c r="ORP308" s="2"/>
      <c r="ORQ308" s="2"/>
      <c r="ORR308" s="2"/>
      <c r="ORS308" s="2"/>
      <c r="ORT308" s="2"/>
      <c r="ORU308" s="2"/>
      <c r="ORV308" s="2"/>
      <c r="ORW308" s="2"/>
      <c r="ORX308" s="2"/>
      <c r="ORY308" s="2"/>
      <c r="ORZ308" s="2"/>
      <c r="OSA308" s="2"/>
      <c r="OSB308" s="2"/>
      <c r="OSC308" s="2"/>
      <c r="OSD308" s="2"/>
      <c r="OSE308" s="2"/>
      <c r="OSF308" s="2"/>
      <c r="OSG308" s="2"/>
      <c r="OSH308" s="2"/>
      <c r="OSI308" s="2"/>
      <c r="OSJ308" s="2"/>
      <c r="OSK308" s="2"/>
      <c r="OSL308" s="2"/>
      <c r="OSM308" s="2"/>
      <c r="OSN308" s="2"/>
      <c r="OSO308" s="2"/>
      <c r="OSP308" s="2"/>
      <c r="OSQ308" s="2"/>
      <c r="OSR308" s="2"/>
      <c r="OSS308" s="2"/>
      <c r="OST308" s="2"/>
      <c r="OSU308" s="2"/>
      <c r="OSV308" s="2"/>
      <c r="OSW308" s="2"/>
      <c r="OSX308" s="2"/>
      <c r="OSY308" s="2"/>
      <c r="OSZ308" s="2"/>
      <c r="OTA308" s="2"/>
      <c r="OTB308" s="2"/>
      <c r="OTC308" s="2"/>
      <c r="OTD308" s="2"/>
      <c r="OTE308" s="2"/>
      <c r="OTF308" s="2"/>
      <c r="OTG308" s="2"/>
      <c r="OTH308" s="2"/>
      <c r="OTI308" s="2"/>
      <c r="OTJ308" s="2"/>
      <c r="OTK308" s="2"/>
      <c r="OTL308" s="2"/>
      <c r="OTM308" s="2"/>
      <c r="OTN308" s="2"/>
      <c r="OTO308" s="2"/>
      <c r="OTP308" s="2"/>
      <c r="OTQ308" s="2"/>
      <c r="OTR308" s="2"/>
      <c r="OTS308" s="2"/>
      <c r="OTT308" s="2"/>
      <c r="OTU308" s="2"/>
      <c r="OTV308" s="2"/>
      <c r="OTW308" s="2"/>
      <c r="OTX308" s="2"/>
      <c r="OTY308" s="2"/>
      <c r="OTZ308" s="2"/>
      <c r="OUA308" s="2"/>
      <c r="OUB308" s="2"/>
      <c r="OUC308" s="2"/>
      <c r="OUD308" s="2"/>
      <c r="OUE308" s="2"/>
      <c r="OUF308" s="2"/>
      <c r="OUG308" s="2"/>
      <c r="OUH308" s="2"/>
      <c r="OUI308" s="2"/>
      <c r="OUJ308" s="2"/>
      <c r="OUK308" s="2"/>
      <c r="OUL308" s="2"/>
      <c r="OUM308" s="2"/>
      <c r="OUN308" s="2"/>
      <c r="OUO308" s="2"/>
      <c r="OUP308" s="2"/>
      <c r="OUQ308" s="2"/>
      <c r="OUR308" s="2"/>
      <c r="OUS308" s="2"/>
      <c r="OUT308" s="2"/>
      <c r="OUU308" s="2"/>
      <c r="OUV308" s="2"/>
      <c r="OUW308" s="2"/>
      <c r="OUX308" s="2"/>
      <c r="OUY308" s="2"/>
      <c r="OUZ308" s="2"/>
      <c r="OVA308" s="2"/>
      <c r="OVB308" s="2"/>
      <c r="OVC308" s="2"/>
      <c r="OVD308" s="2"/>
      <c r="OVE308" s="2"/>
      <c r="OVF308" s="2"/>
      <c r="OVG308" s="2"/>
      <c r="OVH308" s="2"/>
      <c r="OVI308" s="2"/>
      <c r="OVJ308" s="2"/>
      <c r="OVK308" s="2"/>
      <c r="OVL308" s="2"/>
      <c r="OVM308" s="2"/>
      <c r="OVN308" s="2"/>
      <c r="OVO308" s="2"/>
      <c r="OVP308" s="2"/>
      <c r="OVQ308" s="2"/>
      <c r="OVR308" s="2"/>
      <c r="OVS308" s="2"/>
      <c r="OVT308" s="2"/>
      <c r="OVU308" s="2"/>
      <c r="OVV308" s="2"/>
      <c r="OVW308" s="2"/>
      <c r="OVX308" s="2"/>
      <c r="OVY308" s="2"/>
      <c r="OVZ308" s="2"/>
      <c r="OWA308" s="2"/>
      <c r="OWB308" s="2"/>
      <c r="OWC308" s="2"/>
      <c r="OWD308" s="2"/>
      <c r="OWE308" s="2"/>
      <c r="OWF308" s="2"/>
      <c r="OWG308" s="2"/>
      <c r="OWH308" s="2"/>
      <c r="OWI308" s="2"/>
      <c r="OWJ308" s="2"/>
      <c r="OWK308" s="2"/>
      <c r="OWL308" s="2"/>
      <c r="OWM308" s="2"/>
      <c r="OWN308" s="2"/>
      <c r="OWO308" s="2"/>
      <c r="OWP308" s="2"/>
      <c r="OWQ308" s="2"/>
      <c r="OWR308" s="2"/>
      <c r="OWS308" s="2"/>
      <c r="OWT308" s="2"/>
      <c r="OWU308" s="2"/>
      <c r="OWV308" s="2"/>
      <c r="OWW308" s="2"/>
      <c r="OWX308" s="2"/>
      <c r="OWY308" s="2"/>
      <c r="OWZ308" s="2"/>
      <c r="OXA308" s="2"/>
      <c r="OXB308" s="2"/>
      <c r="OXC308" s="2"/>
      <c r="OXD308" s="2"/>
      <c r="OXE308" s="2"/>
      <c r="OXF308" s="2"/>
      <c r="OXG308" s="2"/>
      <c r="OXH308" s="2"/>
      <c r="OXI308" s="2"/>
      <c r="OXJ308" s="2"/>
      <c r="OXK308" s="2"/>
      <c r="OXL308" s="2"/>
      <c r="OXM308" s="2"/>
      <c r="OXN308" s="2"/>
      <c r="OXO308" s="2"/>
      <c r="OXP308" s="2"/>
      <c r="OXQ308" s="2"/>
      <c r="OXR308" s="2"/>
      <c r="OXS308" s="2"/>
      <c r="OXT308" s="2"/>
      <c r="OXU308" s="2"/>
      <c r="OXV308" s="2"/>
      <c r="OXW308" s="2"/>
      <c r="OXX308" s="2"/>
      <c r="OXY308" s="2"/>
      <c r="OXZ308" s="2"/>
      <c r="OYA308" s="2"/>
      <c r="OYB308" s="2"/>
      <c r="OYC308" s="2"/>
      <c r="OYD308" s="2"/>
      <c r="OYE308" s="2"/>
      <c r="OYF308" s="2"/>
      <c r="OYG308" s="2"/>
      <c r="OYH308" s="2"/>
      <c r="OYI308" s="2"/>
      <c r="OYJ308" s="2"/>
      <c r="OYK308" s="2"/>
      <c r="OYL308" s="2"/>
      <c r="OYM308" s="2"/>
      <c r="OYN308" s="2"/>
      <c r="OYO308" s="2"/>
      <c r="OYP308" s="2"/>
      <c r="OYQ308" s="2"/>
      <c r="OYR308" s="2"/>
      <c r="OYS308" s="2"/>
      <c r="OYT308" s="2"/>
      <c r="OYU308" s="2"/>
      <c r="OYV308" s="2"/>
      <c r="OYW308" s="2"/>
      <c r="OYX308" s="2"/>
      <c r="OYY308" s="2"/>
      <c r="OYZ308" s="2"/>
      <c r="OZA308" s="2"/>
      <c r="OZB308" s="2"/>
      <c r="OZC308" s="2"/>
      <c r="OZD308" s="2"/>
      <c r="OZE308" s="2"/>
      <c r="OZF308" s="2"/>
      <c r="OZG308" s="2"/>
      <c r="OZH308" s="2"/>
      <c r="OZI308" s="2"/>
      <c r="OZJ308" s="2"/>
      <c r="OZK308" s="2"/>
      <c r="OZL308" s="2"/>
      <c r="OZM308" s="2"/>
      <c r="OZN308" s="2"/>
      <c r="OZO308" s="2"/>
      <c r="OZP308" s="2"/>
      <c r="OZQ308" s="2"/>
      <c r="OZR308" s="2"/>
      <c r="OZS308" s="2"/>
      <c r="OZT308" s="2"/>
      <c r="OZU308" s="2"/>
      <c r="OZV308" s="2"/>
      <c r="OZW308" s="2"/>
      <c r="OZX308" s="2"/>
      <c r="OZY308" s="2"/>
      <c r="OZZ308" s="2"/>
      <c r="PAA308" s="2"/>
      <c r="PAB308" s="2"/>
      <c r="PAC308" s="2"/>
      <c r="PAD308" s="2"/>
      <c r="PAE308" s="2"/>
      <c r="PAF308" s="2"/>
      <c r="PAG308" s="2"/>
      <c r="PAH308" s="2"/>
      <c r="PAI308" s="2"/>
      <c r="PAJ308" s="2"/>
      <c r="PAK308" s="2"/>
      <c r="PAL308" s="2"/>
      <c r="PAM308" s="2"/>
      <c r="PAN308" s="2"/>
      <c r="PAO308" s="2"/>
      <c r="PAP308" s="2"/>
      <c r="PAQ308" s="2"/>
      <c r="PAR308" s="2"/>
      <c r="PAS308" s="2"/>
      <c r="PAT308" s="2"/>
      <c r="PAU308" s="2"/>
      <c r="PAV308" s="2"/>
      <c r="PAW308" s="2"/>
      <c r="PAX308" s="2"/>
      <c r="PAY308" s="2"/>
      <c r="PAZ308" s="2"/>
      <c r="PBA308" s="2"/>
      <c r="PBB308" s="2"/>
      <c r="PBC308" s="2"/>
      <c r="PBD308" s="2"/>
      <c r="PBE308" s="2"/>
      <c r="PBF308" s="2"/>
      <c r="PBG308" s="2"/>
      <c r="PBH308" s="2"/>
      <c r="PBI308" s="2"/>
      <c r="PBJ308" s="2"/>
      <c r="PBK308" s="2"/>
      <c r="PBL308" s="2"/>
      <c r="PBM308" s="2"/>
      <c r="PBN308" s="2"/>
      <c r="PBO308" s="2"/>
      <c r="PBP308" s="2"/>
      <c r="PBQ308" s="2"/>
      <c r="PBR308" s="2"/>
      <c r="PBS308" s="2"/>
      <c r="PBT308" s="2"/>
      <c r="PBU308" s="2"/>
      <c r="PBV308" s="2"/>
      <c r="PBW308" s="2"/>
      <c r="PBX308" s="2"/>
      <c r="PBY308" s="2"/>
      <c r="PBZ308" s="2"/>
      <c r="PCA308" s="2"/>
      <c r="PCB308" s="2"/>
      <c r="PCC308" s="2"/>
      <c r="PCD308" s="2"/>
      <c r="PCE308" s="2"/>
      <c r="PCF308" s="2"/>
      <c r="PCG308" s="2"/>
      <c r="PCH308" s="2"/>
      <c r="PCI308" s="2"/>
      <c r="PCJ308" s="2"/>
      <c r="PCK308" s="2"/>
      <c r="PCL308" s="2"/>
      <c r="PCM308" s="2"/>
      <c r="PCN308" s="2"/>
      <c r="PCO308" s="2"/>
      <c r="PCP308" s="2"/>
      <c r="PCQ308" s="2"/>
      <c r="PCR308" s="2"/>
      <c r="PCS308" s="2"/>
      <c r="PCT308" s="2"/>
      <c r="PCU308" s="2"/>
      <c r="PCV308" s="2"/>
      <c r="PCW308" s="2"/>
      <c r="PCX308" s="2"/>
      <c r="PCY308" s="2"/>
      <c r="PCZ308" s="2"/>
      <c r="PDA308" s="2"/>
      <c r="PDB308" s="2"/>
      <c r="PDC308" s="2"/>
      <c r="PDD308" s="2"/>
      <c r="PDE308" s="2"/>
      <c r="PDF308" s="2"/>
      <c r="PDG308" s="2"/>
      <c r="PDH308" s="2"/>
      <c r="PDI308" s="2"/>
      <c r="PDJ308" s="2"/>
      <c r="PDK308" s="2"/>
      <c r="PDL308" s="2"/>
      <c r="PDM308" s="2"/>
      <c r="PDN308" s="2"/>
      <c r="PDO308" s="2"/>
      <c r="PDP308" s="2"/>
      <c r="PDQ308" s="2"/>
      <c r="PDR308" s="2"/>
      <c r="PDS308" s="2"/>
      <c r="PDT308" s="2"/>
      <c r="PDU308" s="2"/>
      <c r="PDV308" s="2"/>
      <c r="PDW308" s="2"/>
      <c r="PDX308" s="2"/>
      <c r="PDY308" s="2"/>
      <c r="PDZ308" s="2"/>
      <c r="PEA308" s="2"/>
      <c r="PEB308" s="2"/>
      <c r="PEC308" s="2"/>
      <c r="PED308" s="2"/>
      <c r="PEE308" s="2"/>
      <c r="PEF308" s="2"/>
      <c r="PEG308" s="2"/>
      <c r="PEH308" s="2"/>
      <c r="PEI308" s="2"/>
      <c r="PEJ308" s="2"/>
      <c r="PEK308" s="2"/>
      <c r="PEL308" s="2"/>
      <c r="PEM308" s="2"/>
      <c r="PEN308" s="2"/>
      <c r="PEO308" s="2"/>
      <c r="PEP308" s="2"/>
      <c r="PEQ308" s="2"/>
      <c r="PER308" s="2"/>
      <c r="PES308" s="2"/>
      <c r="PET308" s="2"/>
      <c r="PEU308" s="2"/>
      <c r="PEV308" s="2"/>
      <c r="PEW308" s="2"/>
      <c r="PEX308" s="2"/>
      <c r="PEY308" s="2"/>
      <c r="PEZ308" s="2"/>
      <c r="PFA308" s="2"/>
      <c r="PFB308" s="2"/>
      <c r="PFC308" s="2"/>
      <c r="PFD308" s="2"/>
      <c r="PFE308" s="2"/>
      <c r="PFF308" s="2"/>
      <c r="PFG308" s="2"/>
      <c r="PFH308" s="2"/>
      <c r="PFI308" s="2"/>
      <c r="PFJ308" s="2"/>
      <c r="PFK308" s="2"/>
      <c r="PFL308" s="2"/>
      <c r="PFM308" s="2"/>
      <c r="PFN308" s="2"/>
      <c r="PFO308" s="2"/>
      <c r="PFP308" s="2"/>
      <c r="PFQ308" s="2"/>
      <c r="PFR308" s="2"/>
      <c r="PFS308" s="2"/>
      <c r="PFT308" s="2"/>
      <c r="PFU308" s="2"/>
      <c r="PFV308" s="2"/>
      <c r="PFW308" s="2"/>
      <c r="PFX308" s="2"/>
      <c r="PFY308" s="2"/>
      <c r="PFZ308" s="2"/>
      <c r="PGA308" s="2"/>
      <c r="PGB308" s="2"/>
      <c r="PGC308" s="2"/>
      <c r="PGD308" s="2"/>
      <c r="PGE308" s="2"/>
      <c r="PGF308" s="2"/>
      <c r="PGG308" s="2"/>
      <c r="PGH308" s="2"/>
      <c r="PGI308" s="2"/>
      <c r="PGJ308" s="2"/>
      <c r="PGK308" s="2"/>
      <c r="PGL308" s="2"/>
      <c r="PGM308" s="2"/>
      <c r="PGN308" s="2"/>
      <c r="PGO308" s="2"/>
      <c r="PGP308" s="2"/>
      <c r="PGQ308" s="2"/>
      <c r="PGR308" s="2"/>
      <c r="PGS308" s="2"/>
      <c r="PGT308" s="2"/>
      <c r="PGU308" s="2"/>
      <c r="PGV308" s="2"/>
      <c r="PGW308" s="2"/>
      <c r="PGX308" s="2"/>
      <c r="PGY308" s="2"/>
      <c r="PGZ308" s="2"/>
      <c r="PHA308" s="2"/>
      <c r="PHB308" s="2"/>
      <c r="PHC308" s="2"/>
      <c r="PHD308" s="2"/>
      <c r="PHE308" s="2"/>
      <c r="PHF308" s="2"/>
      <c r="PHG308" s="2"/>
      <c r="PHH308" s="2"/>
      <c r="PHI308" s="2"/>
      <c r="PHJ308" s="2"/>
      <c r="PHK308" s="2"/>
      <c r="PHL308" s="2"/>
      <c r="PHM308" s="2"/>
      <c r="PHN308" s="2"/>
      <c r="PHO308" s="2"/>
      <c r="PHP308" s="2"/>
      <c r="PHQ308" s="2"/>
      <c r="PHR308" s="2"/>
      <c r="PHS308" s="2"/>
      <c r="PHT308" s="2"/>
      <c r="PHU308" s="2"/>
      <c r="PHV308" s="2"/>
      <c r="PHW308" s="2"/>
      <c r="PHX308" s="2"/>
      <c r="PHY308" s="2"/>
      <c r="PHZ308" s="2"/>
      <c r="PIA308" s="2"/>
      <c r="PIB308" s="2"/>
      <c r="PIC308" s="2"/>
      <c r="PID308" s="2"/>
      <c r="PIE308" s="2"/>
      <c r="PIF308" s="2"/>
      <c r="PIG308" s="2"/>
      <c r="PIH308" s="2"/>
      <c r="PII308" s="2"/>
      <c r="PIJ308" s="2"/>
      <c r="PIK308" s="2"/>
      <c r="PIL308" s="2"/>
      <c r="PIM308" s="2"/>
      <c r="PIN308" s="2"/>
      <c r="PIO308" s="2"/>
      <c r="PIP308" s="2"/>
      <c r="PIQ308" s="2"/>
      <c r="PIR308" s="2"/>
      <c r="PIS308" s="2"/>
      <c r="PIT308" s="2"/>
      <c r="PIU308" s="2"/>
      <c r="PIV308" s="2"/>
      <c r="PIW308" s="2"/>
      <c r="PIX308" s="2"/>
      <c r="PIY308" s="2"/>
      <c r="PIZ308" s="2"/>
      <c r="PJA308" s="2"/>
      <c r="PJB308" s="2"/>
      <c r="PJC308" s="2"/>
      <c r="PJD308" s="2"/>
      <c r="PJE308" s="2"/>
      <c r="PJF308" s="2"/>
      <c r="PJG308" s="2"/>
      <c r="PJH308" s="2"/>
      <c r="PJI308" s="2"/>
      <c r="PJJ308" s="2"/>
      <c r="PJK308" s="2"/>
      <c r="PJL308" s="2"/>
      <c r="PJM308" s="2"/>
      <c r="PJN308" s="2"/>
      <c r="PJO308" s="2"/>
      <c r="PJP308" s="2"/>
      <c r="PJQ308" s="2"/>
      <c r="PJR308" s="2"/>
      <c r="PJS308" s="2"/>
      <c r="PJT308" s="2"/>
      <c r="PJU308" s="2"/>
      <c r="PJV308" s="2"/>
      <c r="PJW308" s="2"/>
      <c r="PJX308" s="2"/>
      <c r="PJY308" s="2"/>
      <c r="PJZ308" s="2"/>
      <c r="PKA308" s="2"/>
      <c r="PKB308" s="2"/>
      <c r="PKC308" s="2"/>
      <c r="PKD308" s="2"/>
      <c r="PKE308" s="2"/>
      <c r="PKF308" s="2"/>
      <c r="PKG308" s="2"/>
      <c r="PKH308" s="2"/>
      <c r="PKI308" s="2"/>
      <c r="PKJ308" s="2"/>
      <c r="PKK308" s="2"/>
      <c r="PKL308" s="2"/>
      <c r="PKM308" s="2"/>
      <c r="PKN308" s="2"/>
      <c r="PKO308" s="2"/>
      <c r="PKP308" s="2"/>
      <c r="PKQ308" s="2"/>
      <c r="PKR308" s="2"/>
      <c r="PKS308" s="2"/>
      <c r="PKT308" s="2"/>
      <c r="PKU308" s="2"/>
      <c r="PKV308" s="2"/>
      <c r="PKW308" s="2"/>
      <c r="PKX308" s="2"/>
      <c r="PKY308" s="2"/>
      <c r="PKZ308" s="2"/>
      <c r="PLA308" s="2"/>
      <c r="PLB308" s="2"/>
      <c r="PLC308" s="2"/>
      <c r="PLD308" s="2"/>
      <c r="PLE308" s="2"/>
      <c r="PLF308" s="2"/>
      <c r="PLG308" s="2"/>
      <c r="PLH308" s="2"/>
      <c r="PLI308" s="2"/>
      <c r="PLJ308" s="2"/>
      <c r="PLK308" s="2"/>
      <c r="PLL308" s="2"/>
      <c r="PLM308" s="2"/>
      <c r="PLN308" s="2"/>
      <c r="PLO308" s="2"/>
      <c r="PLP308" s="2"/>
      <c r="PLQ308" s="2"/>
      <c r="PLR308" s="2"/>
      <c r="PLS308" s="2"/>
      <c r="PLT308" s="2"/>
      <c r="PLU308" s="2"/>
      <c r="PLV308" s="2"/>
      <c r="PLW308" s="2"/>
      <c r="PLX308" s="2"/>
      <c r="PLY308" s="2"/>
      <c r="PLZ308" s="2"/>
      <c r="PMA308" s="2"/>
      <c r="PMB308" s="2"/>
      <c r="PMC308" s="2"/>
      <c r="PMD308" s="2"/>
      <c r="PME308" s="2"/>
      <c r="PMF308" s="2"/>
      <c r="PMG308" s="2"/>
      <c r="PMH308" s="2"/>
      <c r="PMI308" s="2"/>
      <c r="PMJ308" s="2"/>
      <c r="PMK308" s="2"/>
      <c r="PML308" s="2"/>
      <c r="PMM308" s="2"/>
      <c r="PMN308" s="2"/>
      <c r="PMO308" s="2"/>
      <c r="PMP308" s="2"/>
      <c r="PMQ308" s="2"/>
      <c r="PMR308" s="2"/>
      <c r="PMS308" s="2"/>
      <c r="PMT308" s="2"/>
      <c r="PMU308" s="2"/>
      <c r="PMV308" s="2"/>
      <c r="PMW308" s="2"/>
      <c r="PMX308" s="2"/>
      <c r="PMY308" s="2"/>
      <c r="PMZ308" s="2"/>
      <c r="PNA308" s="2"/>
      <c r="PNB308" s="2"/>
      <c r="PNC308" s="2"/>
      <c r="PND308" s="2"/>
      <c r="PNE308" s="2"/>
      <c r="PNF308" s="2"/>
      <c r="PNG308" s="2"/>
      <c r="PNH308" s="2"/>
      <c r="PNI308" s="2"/>
      <c r="PNJ308" s="2"/>
      <c r="PNK308" s="2"/>
      <c r="PNL308" s="2"/>
      <c r="PNM308" s="2"/>
      <c r="PNN308" s="2"/>
      <c r="PNO308" s="2"/>
      <c r="PNP308" s="2"/>
      <c r="PNQ308" s="2"/>
      <c r="PNR308" s="2"/>
      <c r="PNS308" s="2"/>
      <c r="PNT308" s="2"/>
      <c r="PNU308" s="2"/>
      <c r="PNV308" s="2"/>
      <c r="PNW308" s="2"/>
      <c r="PNX308" s="2"/>
      <c r="PNY308" s="2"/>
      <c r="PNZ308" s="2"/>
      <c r="POA308" s="2"/>
      <c r="POB308" s="2"/>
      <c r="POC308" s="2"/>
      <c r="POD308" s="2"/>
      <c r="POE308" s="2"/>
      <c r="POF308" s="2"/>
      <c r="POG308" s="2"/>
      <c r="POH308" s="2"/>
      <c r="POI308" s="2"/>
      <c r="POJ308" s="2"/>
      <c r="POK308" s="2"/>
      <c r="POL308" s="2"/>
      <c r="POM308" s="2"/>
      <c r="PON308" s="2"/>
      <c r="POO308" s="2"/>
      <c r="POP308" s="2"/>
      <c r="POQ308" s="2"/>
      <c r="POR308" s="2"/>
      <c r="POS308" s="2"/>
      <c r="POT308" s="2"/>
      <c r="POU308" s="2"/>
      <c r="POV308" s="2"/>
      <c r="POW308" s="2"/>
      <c r="POX308" s="2"/>
      <c r="POY308" s="2"/>
      <c r="POZ308" s="2"/>
      <c r="PPA308" s="2"/>
      <c r="PPB308" s="2"/>
      <c r="PPC308" s="2"/>
      <c r="PPD308" s="2"/>
      <c r="PPE308" s="2"/>
      <c r="PPF308" s="2"/>
      <c r="PPG308" s="2"/>
      <c r="PPH308" s="2"/>
      <c r="PPI308" s="2"/>
      <c r="PPJ308" s="2"/>
      <c r="PPK308" s="2"/>
      <c r="PPL308" s="2"/>
      <c r="PPM308" s="2"/>
      <c r="PPN308" s="2"/>
      <c r="PPO308" s="2"/>
      <c r="PPP308" s="2"/>
      <c r="PPQ308" s="2"/>
      <c r="PPR308" s="2"/>
      <c r="PPS308" s="2"/>
      <c r="PPT308" s="2"/>
      <c r="PPU308" s="2"/>
      <c r="PPV308" s="2"/>
      <c r="PPW308" s="2"/>
      <c r="PPX308" s="2"/>
      <c r="PPY308" s="2"/>
      <c r="PPZ308" s="2"/>
      <c r="PQA308" s="2"/>
      <c r="PQB308" s="2"/>
      <c r="PQC308" s="2"/>
      <c r="PQD308" s="2"/>
      <c r="PQE308" s="2"/>
      <c r="PQF308" s="2"/>
      <c r="PQG308" s="2"/>
      <c r="PQH308" s="2"/>
      <c r="PQI308" s="2"/>
      <c r="PQJ308" s="2"/>
      <c r="PQK308" s="2"/>
      <c r="PQL308" s="2"/>
      <c r="PQM308" s="2"/>
      <c r="PQN308" s="2"/>
      <c r="PQO308" s="2"/>
      <c r="PQP308" s="2"/>
      <c r="PQQ308" s="2"/>
      <c r="PQR308" s="2"/>
      <c r="PQS308" s="2"/>
      <c r="PQT308" s="2"/>
      <c r="PQU308" s="2"/>
      <c r="PQV308" s="2"/>
      <c r="PQW308" s="2"/>
      <c r="PQX308" s="2"/>
      <c r="PQY308" s="2"/>
      <c r="PQZ308" s="2"/>
      <c r="PRA308" s="2"/>
      <c r="PRB308" s="2"/>
      <c r="PRC308" s="2"/>
      <c r="PRD308" s="2"/>
      <c r="PRE308" s="2"/>
      <c r="PRF308" s="2"/>
      <c r="PRG308" s="2"/>
      <c r="PRH308" s="2"/>
      <c r="PRI308" s="2"/>
      <c r="PRJ308" s="2"/>
      <c r="PRK308" s="2"/>
      <c r="PRL308" s="2"/>
      <c r="PRM308" s="2"/>
      <c r="PRN308" s="2"/>
      <c r="PRO308" s="2"/>
      <c r="PRP308" s="2"/>
      <c r="PRQ308" s="2"/>
      <c r="PRR308" s="2"/>
      <c r="PRS308" s="2"/>
      <c r="PRT308" s="2"/>
      <c r="PRU308" s="2"/>
      <c r="PRV308" s="2"/>
      <c r="PRW308" s="2"/>
      <c r="PRX308" s="2"/>
      <c r="PRY308" s="2"/>
      <c r="PRZ308" s="2"/>
      <c r="PSA308" s="2"/>
      <c r="PSB308" s="2"/>
      <c r="PSC308" s="2"/>
      <c r="PSD308" s="2"/>
      <c r="PSE308" s="2"/>
      <c r="PSF308" s="2"/>
      <c r="PSG308" s="2"/>
      <c r="PSH308" s="2"/>
      <c r="PSI308" s="2"/>
      <c r="PSJ308" s="2"/>
      <c r="PSK308" s="2"/>
      <c r="PSL308" s="2"/>
      <c r="PSM308" s="2"/>
      <c r="PSN308" s="2"/>
      <c r="PSO308" s="2"/>
      <c r="PSP308" s="2"/>
      <c r="PSQ308" s="2"/>
      <c r="PSR308" s="2"/>
      <c r="PSS308" s="2"/>
      <c r="PST308" s="2"/>
      <c r="PSU308" s="2"/>
      <c r="PSV308" s="2"/>
      <c r="PSW308" s="2"/>
      <c r="PSX308" s="2"/>
      <c r="PSY308" s="2"/>
      <c r="PSZ308" s="2"/>
      <c r="PTA308" s="2"/>
      <c r="PTB308" s="2"/>
      <c r="PTC308" s="2"/>
      <c r="PTD308" s="2"/>
      <c r="PTE308" s="2"/>
      <c r="PTF308" s="2"/>
      <c r="PTG308" s="2"/>
      <c r="PTH308" s="2"/>
      <c r="PTI308" s="2"/>
      <c r="PTJ308" s="2"/>
      <c r="PTK308" s="2"/>
      <c r="PTL308" s="2"/>
      <c r="PTM308" s="2"/>
      <c r="PTN308" s="2"/>
      <c r="PTO308" s="2"/>
      <c r="PTP308" s="2"/>
      <c r="PTQ308" s="2"/>
      <c r="PTR308" s="2"/>
      <c r="PTS308" s="2"/>
      <c r="PTT308" s="2"/>
      <c r="PTU308" s="2"/>
      <c r="PTV308" s="2"/>
      <c r="PTW308" s="2"/>
      <c r="PTX308" s="2"/>
      <c r="PTY308" s="2"/>
      <c r="PTZ308" s="2"/>
      <c r="PUA308" s="2"/>
      <c r="PUB308" s="2"/>
      <c r="PUC308" s="2"/>
      <c r="PUD308" s="2"/>
      <c r="PUE308" s="2"/>
      <c r="PUF308" s="2"/>
      <c r="PUG308" s="2"/>
      <c r="PUH308" s="2"/>
      <c r="PUI308" s="2"/>
      <c r="PUJ308" s="2"/>
      <c r="PUK308" s="2"/>
      <c r="PUL308" s="2"/>
      <c r="PUM308" s="2"/>
      <c r="PUN308" s="2"/>
      <c r="PUO308" s="2"/>
      <c r="PUP308" s="2"/>
      <c r="PUQ308" s="2"/>
      <c r="PUR308" s="2"/>
      <c r="PUS308" s="2"/>
      <c r="PUT308" s="2"/>
      <c r="PUU308" s="2"/>
      <c r="PUV308" s="2"/>
      <c r="PUW308" s="2"/>
      <c r="PUX308" s="2"/>
      <c r="PUY308" s="2"/>
      <c r="PUZ308" s="2"/>
      <c r="PVA308" s="2"/>
      <c r="PVB308" s="2"/>
      <c r="PVC308" s="2"/>
      <c r="PVD308" s="2"/>
      <c r="PVE308" s="2"/>
      <c r="PVF308" s="2"/>
      <c r="PVG308" s="2"/>
      <c r="PVH308" s="2"/>
      <c r="PVI308" s="2"/>
      <c r="PVJ308" s="2"/>
      <c r="PVK308" s="2"/>
      <c r="PVL308" s="2"/>
      <c r="PVM308" s="2"/>
      <c r="PVN308" s="2"/>
      <c r="PVO308" s="2"/>
      <c r="PVP308" s="2"/>
      <c r="PVQ308" s="2"/>
      <c r="PVR308" s="2"/>
      <c r="PVS308" s="2"/>
      <c r="PVT308" s="2"/>
      <c r="PVU308" s="2"/>
      <c r="PVV308" s="2"/>
      <c r="PVW308" s="2"/>
      <c r="PVX308" s="2"/>
      <c r="PVY308" s="2"/>
      <c r="PVZ308" s="2"/>
      <c r="PWA308" s="2"/>
      <c r="PWB308" s="2"/>
      <c r="PWC308" s="2"/>
      <c r="PWD308" s="2"/>
      <c r="PWE308" s="2"/>
      <c r="PWF308" s="2"/>
      <c r="PWG308" s="2"/>
      <c r="PWH308" s="2"/>
      <c r="PWI308" s="2"/>
      <c r="PWJ308" s="2"/>
      <c r="PWK308" s="2"/>
      <c r="PWL308" s="2"/>
      <c r="PWM308" s="2"/>
      <c r="PWN308" s="2"/>
      <c r="PWO308" s="2"/>
      <c r="PWP308" s="2"/>
      <c r="PWQ308" s="2"/>
      <c r="PWR308" s="2"/>
      <c r="PWS308" s="2"/>
      <c r="PWT308" s="2"/>
      <c r="PWU308" s="2"/>
      <c r="PWV308" s="2"/>
      <c r="PWW308" s="2"/>
      <c r="PWX308" s="2"/>
      <c r="PWY308" s="2"/>
      <c r="PWZ308" s="2"/>
      <c r="PXA308" s="2"/>
      <c r="PXB308" s="2"/>
      <c r="PXC308" s="2"/>
      <c r="PXD308" s="2"/>
      <c r="PXE308" s="2"/>
      <c r="PXF308" s="2"/>
      <c r="PXG308" s="2"/>
      <c r="PXH308" s="2"/>
      <c r="PXI308" s="2"/>
      <c r="PXJ308" s="2"/>
      <c r="PXK308" s="2"/>
      <c r="PXL308" s="2"/>
      <c r="PXM308" s="2"/>
      <c r="PXN308" s="2"/>
      <c r="PXO308" s="2"/>
      <c r="PXP308" s="2"/>
      <c r="PXQ308" s="2"/>
      <c r="PXR308" s="2"/>
      <c r="PXS308" s="2"/>
      <c r="PXT308" s="2"/>
      <c r="PXU308" s="2"/>
      <c r="PXV308" s="2"/>
      <c r="PXW308" s="2"/>
      <c r="PXX308" s="2"/>
      <c r="PXY308" s="2"/>
      <c r="PXZ308" s="2"/>
      <c r="PYA308" s="2"/>
      <c r="PYB308" s="2"/>
      <c r="PYC308" s="2"/>
      <c r="PYD308" s="2"/>
      <c r="PYE308" s="2"/>
      <c r="PYF308" s="2"/>
      <c r="PYG308" s="2"/>
      <c r="PYH308" s="2"/>
      <c r="PYI308" s="2"/>
      <c r="PYJ308" s="2"/>
      <c r="PYK308" s="2"/>
      <c r="PYL308" s="2"/>
      <c r="PYM308" s="2"/>
      <c r="PYN308" s="2"/>
      <c r="PYO308" s="2"/>
      <c r="PYP308" s="2"/>
      <c r="PYQ308" s="2"/>
      <c r="PYR308" s="2"/>
      <c r="PYS308" s="2"/>
      <c r="PYT308" s="2"/>
      <c r="PYU308" s="2"/>
      <c r="PYV308" s="2"/>
      <c r="PYW308" s="2"/>
      <c r="PYX308" s="2"/>
      <c r="PYY308" s="2"/>
      <c r="PYZ308" s="2"/>
      <c r="PZA308" s="2"/>
      <c r="PZB308" s="2"/>
      <c r="PZC308" s="2"/>
      <c r="PZD308" s="2"/>
      <c r="PZE308" s="2"/>
      <c r="PZF308" s="2"/>
      <c r="PZG308" s="2"/>
      <c r="PZH308" s="2"/>
      <c r="PZI308" s="2"/>
      <c r="PZJ308" s="2"/>
      <c r="PZK308" s="2"/>
      <c r="PZL308" s="2"/>
      <c r="PZM308" s="2"/>
      <c r="PZN308" s="2"/>
      <c r="PZO308" s="2"/>
      <c r="PZP308" s="2"/>
      <c r="PZQ308" s="2"/>
      <c r="PZR308" s="2"/>
      <c r="PZS308" s="2"/>
      <c r="PZT308" s="2"/>
      <c r="PZU308" s="2"/>
      <c r="PZV308" s="2"/>
      <c r="PZW308" s="2"/>
      <c r="PZX308" s="2"/>
      <c r="PZY308" s="2"/>
      <c r="PZZ308" s="2"/>
      <c r="QAA308" s="2"/>
      <c r="QAB308" s="2"/>
      <c r="QAC308" s="2"/>
      <c r="QAD308" s="2"/>
      <c r="QAE308" s="2"/>
      <c r="QAF308" s="2"/>
      <c r="QAG308" s="2"/>
      <c r="QAH308" s="2"/>
      <c r="QAI308" s="2"/>
      <c r="QAJ308" s="2"/>
      <c r="QAK308" s="2"/>
      <c r="QAL308" s="2"/>
      <c r="QAM308" s="2"/>
      <c r="QAN308" s="2"/>
      <c r="QAO308" s="2"/>
      <c r="QAP308" s="2"/>
      <c r="QAQ308" s="2"/>
      <c r="QAR308" s="2"/>
      <c r="QAS308" s="2"/>
      <c r="QAT308" s="2"/>
      <c r="QAU308" s="2"/>
      <c r="QAV308" s="2"/>
      <c r="QAW308" s="2"/>
      <c r="QAX308" s="2"/>
      <c r="QAY308" s="2"/>
      <c r="QAZ308" s="2"/>
      <c r="QBA308" s="2"/>
      <c r="QBB308" s="2"/>
      <c r="QBC308" s="2"/>
      <c r="QBD308" s="2"/>
      <c r="QBE308" s="2"/>
      <c r="QBF308" s="2"/>
      <c r="QBG308" s="2"/>
      <c r="QBH308" s="2"/>
      <c r="QBI308" s="2"/>
      <c r="QBJ308" s="2"/>
      <c r="QBK308" s="2"/>
      <c r="QBL308" s="2"/>
      <c r="QBM308" s="2"/>
      <c r="QBN308" s="2"/>
      <c r="QBO308" s="2"/>
      <c r="QBP308" s="2"/>
      <c r="QBQ308" s="2"/>
      <c r="QBR308" s="2"/>
      <c r="QBS308" s="2"/>
      <c r="QBT308" s="2"/>
      <c r="QBU308" s="2"/>
      <c r="QBV308" s="2"/>
      <c r="QBW308" s="2"/>
      <c r="QBX308" s="2"/>
      <c r="QBY308" s="2"/>
      <c r="QBZ308" s="2"/>
      <c r="QCA308" s="2"/>
      <c r="QCB308" s="2"/>
      <c r="QCC308" s="2"/>
      <c r="QCD308" s="2"/>
      <c r="QCE308" s="2"/>
      <c r="QCF308" s="2"/>
      <c r="QCG308" s="2"/>
      <c r="QCH308" s="2"/>
      <c r="QCI308" s="2"/>
      <c r="QCJ308" s="2"/>
      <c r="QCK308" s="2"/>
      <c r="QCL308" s="2"/>
      <c r="QCM308" s="2"/>
      <c r="QCN308" s="2"/>
      <c r="QCO308" s="2"/>
      <c r="QCP308" s="2"/>
      <c r="QCQ308" s="2"/>
      <c r="QCR308" s="2"/>
      <c r="QCS308" s="2"/>
      <c r="QCT308" s="2"/>
      <c r="QCU308" s="2"/>
      <c r="QCV308" s="2"/>
      <c r="QCW308" s="2"/>
      <c r="QCX308" s="2"/>
      <c r="QCY308" s="2"/>
      <c r="QCZ308" s="2"/>
      <c r="QDA308" s="2"/>
      <c r="QDB308" s="2"/>
      <c r="QDC308" s="2"/>
      <c r="QDD308" s="2"/>
      <c r="QDE308" s="2"/>
      <c r="QDF308" s="2"/>
      <c r="QDG308" s="2"/>
      <c r="QDH308" s="2"/>
      <c r="QDI308" s="2"/>
      <c r="QDJ308" s="2"/>
      <c r="QDK308" s="2"/>
      <c r="QDL308" s="2"/>
      <c r="QDM308" s="2"/>
      <c r="QDN308" s="2"/>
      <c r="QDO308" s="2"/>
      <c r="QDP308" s="2"/>
      <c r="QDQ308" s="2"/>
      <c r="QDR308" s="2"/>
      <c r="QDS308" s="2"/>
      <c r="QDT308" s="2"/>
      <c r="QDU308" s="2"/>
      <c r="QDV308" s="2"/>
      <c r="QDW308" s="2"/>
      <c r="QDX308" s="2"/>
      <c r="QDY308" s="2"/>
      <c r="QDZ308" s="2"/>
      <c r="QEA308" s="2"/>
      <c r="QEB308" s="2"/>
      <c r="QEC308" s="2"/>
      <c r="QED308" s="2"/>
      <c r="QEE308" s="2"/>
      <c r="QEF308" s="2"/>
      <c r="QEG308" s="2"/>
      <c r="QEH308" s="2"/>
      <c r="QEI308" s="2"/>
      <c r="QEJ308" s="2"/>
      <c r="QEK308" s="2"/>
      <c r="QEL308" s="2"/>
      <c r="QEM308" s="2"/>
      <c r="QEN308" s="2"/>
      <c r="QEO308" s="2"/>
      <c r="QEP308" s="2"/>
      <c r="QEQ308" s="2"/>
      <c r="QER308" s="2"/>
      <c r="QES308" s="2"/>
      <c r="QET308" s="2"/>
      <c r="QEU308" s="2"/>
      <c r="QEV308" s="2"/>
      <c r="QEW308" s="2"/>
      <c r="QEX308" s="2"/>
      <c r="QEY308" s="2"/>
      <c r="QEZ308" s="2"/>
      <c r="QFA308" s="2"/>
      <c r="QFB308" s="2"/>
      <c r="QFC308" s="2"/>
      <c r="QFD308" s="2"/>
      <c r="QFE308" s="2"/>
      <c r="QFF308" s="2"/>
      <c r="QFG308" s="2"/>
      <c r="QFH308" s="2"/>
      <c r="QFI308" s="2"/>
      <c r="QFJ308" s="2"/>
      <c r="QFK308" s="2"/>
      <c r="QFL308" s="2"/>
      <c r="QFM308" s="2"/>
      <c r="QFN308" s="2"/>
      <c r="QFO308" s="2"/>
      <c r="QFP308" s="2"/>
      <c r="QFQ308" s="2"/>
      <c r="QFR308" s="2"/>
      <c r="QFS308" s="2"/>
      <c r="QFT308" s="2"/>
      <c r="QFU308" s="2"/>
      <c r="QFV308" s="2"/>
      <c r="QFW308" s="2"/>
      <c r="QFX308" s="2"/>
      <c r="QFY308" s="2"/>
      <c r="QFZ308" s="2"/>
      <c r="QGA308" s="2"/>
      <c r="QGB308" s="2"/>
      <c r="QGC308" s="2"/>
      <c r="QGD308" s="2"/>
      <c r="QGE308" s="2"/>
      <c r="QGF308" s="2"/>
      <c r="QGG308" s="2"/>
      <c r="QGH308" s="2"/>
      <c r="QGI308" s="2"/>
      <c r="QGJ308" s="2"/>
      <c r="QGK308" s="2"/>
      <c r="QGL308" s="2"/>
      <c r="QGM308" s="2"/>
      <c r="QGN308" s="2"/>
      <c r="QGO308" s="2"/>
      <c r="QGP308" s="2"/>
      <c r="QGQ308" s="2"/>
      <c r="QGR308" s="2"/>
      <c r="QGS308" s="2"/>
      <c r="QGT308" s="2"/>
      <c r="QGU308" s="2"/>
      <c r="QGV308" s="2"/>
      <c r="QGW308" s="2"/>
      <c r="QGX308" s="2"/>
      <c r="QGY308" s="2"/>
      <c r="QGZ308" s="2"/>
      <c r="QHA308" s="2"/>
      <c r="QHB308" s="2"/>
      <c r="QHC308" s="2"/>
      <c r="QHD308" s="2"/>
      <c r="QHE308" s="2"/>
      <c r="QHF308" s="2"/>
      <c r="QHG308" s="2"/>
      <c r="QHH308" s="2"/>
      <c r="QHI308" s="2"/>
      <c r="QHJ308" s="2"/>
      <c r="QHK308" s="2"/>
      <c r="QHL308" s="2"/>
      <c r="QHM308" s="2"/>
      <c r="QHN308" s="2"/>
      <c r="QHO308" s="2"/>
      <c r="QHP308" s="2"/>
      <c r="QHQ308" s="2"/>
      <c r="QHR308" s="2"/>
      <c r="QHS308" s="2"/>
      <c r="QHT308" s="2"/>
      <c r="QHU308" s="2"/>
      <c r="QHV308" s="2"/>
      <c r="QHW308" s="2"/>
      <c r="QHX308" s="2"/>
      <c r="QHY308" s="2"/>
      <c r="QHZ308" s="2"/>
      <c r="QIA308" s="2"/>
      <c r="QIB308" s="2"/>
      <c r="QIC308" s="2"/>
      <c r="QID308" s="2"/>
      <c r="QIE308" s="2"/>
      <c r="QIF308" s="2"/>
      <c r="QIG308" s="2"/>
      <c r="QIH308" s="2"/>
      <c r="QII308" s="2"/>
      <c r="QIJ308" s="2"/>
      <c r="QIK308" s="2"/>
      <c r="QIL308" s="2"/>
      <c r="QIM308" s="2"/>
      <c r="QIN308" s="2"/>
      <c r="QIO308" s="2"/>
      <c r="QIP308" s="2"/>
      <c r="QIQ308" s="2"/>
      <c r="QIR308" s="2"/>
      <c r="QIS308" s="2"/>
      <c r="QIT308" s="2"/>
      <c r="QIU308" s="2"/>
      <c r="QIV308" s="2"/>
      <c r="QIW308" s="2"/>
      <c r="QIX308" s="2"/>
      <c r="QIY308" s="2"/>
      <c r="QIZ308" s="2"/>
      <c r="QJA308" s="2"/>
      <c r="QJB308" s="2"/>
      <c r="QJC308" s="2"/>
      <c r="QJD308" s="2"/>
      <c r="QJE308" s="2"/>
      <c r="QJF308" s="2"/>
      <c r="QJG308" s="2"/>
      <c r="QJH308" s="2"/>
      <c r="QJI308" s="2"/>
      <c r="QJJ308" s="2"/>
      <c r="QJK308" s="2"/>
      <c r="QJL308" s="2"/>
      <c r="QJM308" s="2"/>
      <c r="QJN308" s="2"/>
      <c r="QJO308" s="2"/>
      <c r="QJP308" s="2"/>
      <c r="QJQ308" s="2"/>
      <c r="QJR308" s="2"/>
      <c r="QJS308" s="2"/>
      <c r="QJT308" s="2"/>
      <c r="QJU308" s="2"/>
      <c r="QJV308" s="2"/>
      <c r="QJW308" s="2"/>
      <c r="QJX308" s="2"/>
      <c r="QJY308" s="2"/>
      <c r="QJZ308" s="2"/>
      <c r="QKA308" s="2"/>
      <c r="QKB308" s="2"/>
      <c r="QKC308" s="2"/>
      <c r="QKD308" s="2"/>
      <c r="QKE308" s="2"/>
      <c r="QKF308" s="2"/>
      <c r="QKG308" s="2"/>
      <c r="QKH308" s="2"/>
      <c r="QKI308" s="2"/>
      <c r="QKJ308" s="2"/>
      <c r="QKK308" s="2"/>
      <c r="QKL308" s="2"/>
      <c r="QKM308" s="2"/>
      <c r="QKN308" s="2"/>
      <c r="QKO308" s="2"/>
      <c r="QKP308" s="2"/>
      <c r="QKQ308" s="2"/>
      <c r="QKR308" s="2"/>
      <c r="QKS308" s="2"/>
      <c r="QKT308" s="2"/>
      <c r="QKU308" s="2"/>
      <c r="QKV308" s="2"/>
      <c r="QKW308" s="2"/>
      <c r="QKX308" s="2"/>
      <c r="QKY308" s="2"/>
      <c r="QKZ308" s="2"/>
      <c r="QLA308" s="2"/>
      <c r="QLB308" s="2"/>
      <c r="QLC308" s="2"/>
      <c r="QLD308" s="2"/>
      <c r="QLE308" s="2"/>
      <c r="QLF308" s="2"/>
      <c r="QLG308" s="2"/>
      <c r="QLH308" s="2"/>
      <c r="QLI308" s="2"/>
      <c r="QLJ308" s="2"/>
      <c r="QLK308" s="2"/>
      <c r="QLL308" s="2"/>
      <c r="QLM308" s="2"/>
      <c r="QLN308" s="2"/>
      <c r="QLO308" s="2"/>
      <c r="QLP308" s="2"/>
      <c r="QLQ308" s="2"/>
      <c r="QLR308" s="2"/>
      <c r="QLS308" s="2"/>
      <c r="QLT308" s="2"/>
      <c r="QLU308" s="2"/>
      <c r="QLV308" s="2"/>
      <c r="QLW308" s="2"/>
      <c r="QLX308" s="2"/>
      <c r="QLY308" s="2"/>
      <c r="QLZ308" s="2"/>
      <c r="QMA308" s="2"/>
      <c r="QMB308" s="2"/>
      <c r="QMC308" s="2"/>
      <c r="QMD308" s="2"/>
      <c r="QME308" s="2"/>
      <c r="QMF308" s="2"/>
      <c r="QMG308" s="2"/>
      <c r="QMH308" s="2"/>
      <c r="QMI308" s="2"/>
      <c r="QMJ308" s="2"/>
      <c r="QMK308" s="2"/>
      <c r="QML308" s="2"/>
      <c r="QMM308" s="2"/>
      <c r="QMN308" s="2"/>
      <c r="QMO308" s="2"/>
      <c r="QMP308" s="2"/>
      <c r="QMQ308" s="2"/>
      <c r="QMR308" s="2"/>
      <c r="QMS308" s="2"/>
      <c r="QMT308" s="2"/>
      <c r="QMU308" s="2"/>
      <c r="QMV308" s="2"/>
      <c r="QMW308" s="2"/>
      <c r="QMX308" s="2"/>
      <c r="QMY308" s="2"/>
      <c r="QMZ308" s="2"/>
      <c r="QNA308" s="2"/>
      <c r="QNB308" s="2"/>
      <c r="QNC308" s="2"/>
      <c r="QND308" s="2"/>
      <c r="QNE308" s="2"/>
      <c r="QNF308" s="2"/>
      <c r="QNG308" s="2"/>
      <c r="QNH308" s="2"/>
      <c r="QNI308" s="2"/>
      <c r="QNJ308" s="2"/>
      <c r="QNK308" s="2"/>
      <c r="QNL308" s="2"/>
      <c r="QNM308" s="2"/>
      <c r="QNN308" s="2"/>
      <c r="QNO308" s="2"/>
      <c r="QNP308" s="2"/>
      <c r="QNQ308" s="2"/>
      <c r="QNR308" s="2"/>
      <c r="QNS308" s="2"/>
      <c r="QNT308" s="2"/>
      <c r="QNU308" s="2"/>
      <c r="QNV308" s="2"/>
      <c r="QNW308" s="2"/>
      <c r="QNX308" s="2"/>
      <c r="QNY308" s="2"/>
      <c r="QNZ308" s="2"/>
      <c r="QOA308" s="2"/>
      <c r="QOB308" s="2"/>
      <c r="QOC308" s="2"/>
      <c r="QOD308" s="2"/>
      <c r="QOE308" s="2"/>
      <c r="QOF308" s="2"/>
      <c r="QOG308" s="2"/>
      <c r="QOH308" s="2"/>
      <c r="QOI308" s="2"/>
      <c r="QOJ308" s="2"/>
      <c r="QOK308" s="2"/>
      <c r="QOL308" s="2"/>
      <c r="QOM308" s="2"/>
      <c r="QON308" s="2"/>
      <c r="QOO308" s="2"/>
      <c r="QOP308" s="2"/>
      <c r="QOQ308" s="2"/>
      <c r="QOR308" s="2"/>
      <c r="QOS308" s="2"/>
      <c r="QOT308" s="2"/>
      <c r="QOU308" s="2"/>
      <c r="QOV308" s="2"/>
      <c r="QOW308" s="2"/>
      <c r="QOX308" s="2"/>
      <c r="QOY308" s="2"/>
      <c r="QOZ308" s="2"/>
      <c r="QPA308" s="2"/>
      <c r="QPB308" s="2"/>
      <c r="QPC308" s="2"/>
      <c r="QPD308" s="2"/>
      <c r="QPE308" s="2"/>
      <c r="QPF308" s="2"/>
      <c r="QPG308" s="2"/>
      <c r="QPH308" s="2"/>
      <c r="QPI308" s="2"/>
      <c r="QPJ308" s="2"/>
      <c r="QPK308" s="2"/>
      <c r="QPL308" s="2"/>
      <c r="QPM308" s="2"/>
      <c r="QPN308" s="2"/>
      <c r="QPO308" s="2"/>
      <c r="QPP308" s="2"/>
      <c r="QPQ308" s="2"/>
      <c r="QPR308" s="2"/>
      <c r="QPS308" s="2"/>
      <c r="QPT308" s="2"/>
      <c r="QPU308" s="2"/>
      <c r="QPV308" s="2"/>
      <c r="QPW308" s="2"/>
      <c r="QPX308" s="2"/>
      <c r="QPY308" s="2"/>
      <c r="QPZ308" s="2"/>
      <c r="QQA308" s="2"/>
      <c r="QQB308" s="2"/>
      <c r="QQC308" s="2"/>
      <c r="QQD308" s="2"/>
      <c r="QQE308" s="2"/>
      <c r="QQF308" s="2"/>
      <c r="QQG308" s="2"/>
      <c r="QQH308" s="2"/>
      <c r="QQI308" s="2"/>
      <c r="QQJ308" s="2"/>
      <c r="QQK308" s="2"/>
      <c r="QQL308" s="2"/>
      <c r="QQM308" s="2"/>
      <c r="QQN308" s="2"/>
      <c r="QQO308" s="2"/>
      <c r="QQP308" s="2"/>
      <c r="QQQ308" s="2"/>
      <c r="QQR308" s="2"/>
      <c r="QQS308" s="2"/>
      <c r="QQT308" s="2"/>
      <c r="QQU308" s="2"/>
      <c r="QQV308" s="2"/>
      <c r="QQW308" s="2"/>
      <c r="QQX308" s="2"/>
      <c r="QQY308" s="2"/>
      <c r="QQZ308" s="2"/>
      <c r="QRA308" s="2"/>
      <c r="QRB308" s="2"/>
      <c r="QRC308" s="2"/>
      <c r="QRD308" s="2"/>
      <c r="QRE308" s="2"/>
      <c r="QRF308" s="2"/>
      <c r="QRG308" s="2"/>
      <c r="QRH308" s="2"/>
      <c r="QRI308" s="2"/>
      <c r="QRJ308" s="2"/>
      <c r="QRK308" s="2"/>
      <c r="QRL308" s="2"/>
      <c r="QRM308" s="2"/>
      <c r="QRN308" s="2"/>
      <c r="QRO308" s="2"/>
      <c r="QRP308" s="2"/>
      <c r="QRQ308" s="2"/>
      <c r="QRR308" s="2"/>
      <c r="QRS308" s="2"/>
      <c r="QRT308" s="2"/>
      <c r="QRU308" s="2"/>
      <c r="QRV308" s="2"/>
      <c r="QRW308" s="2"/>
      <c r="QRX308" s="2"/>
      <c r="QRY308" s="2"/>
      <c r="QRZ308" s="2"/>
      <c r="QSA308" s="2"/>
      <c r="QSB308" s="2"/>
      <c r="QSC308" s="2"/>
      <c r="QSD308" s="2"/>
      <c r="QSE308" s="2"/>
      <c r="QSF308" s="2"/>
      <c r="QSG308" s="2"/>
      <c r="QSH308" s="2"/>
      <c r="QSI308" s="2"/>
      <c r="QSJ308" s="2"/>
      <c r="QSK308" s="2"/>
      <c r="QSL308" s="2"/>
      <c r="QSM308" s="2"/>
      <c r="QSN308" s="2"/>
      <c r="QSO308" s="2"/>
      <c r="QSP308" s="2"/>
      <c r="QSQ308" s="2"/>
      <c r="QSR308" s="2"/>
      <c r="QSS308" s="2"/>
      <c r="QST308" s="2"/>
      <c r="QSU308" s="2"/>
      <c r="QSV308" s="2"/>
      <c r="QSW308" s="2"/>
      <c r="QSX308" s="2"/>
      <c r="QSY308" s="2"/>
      <c r="QSZ308" s="2"/>
      <c r="QTA308" s="2"/>
      <c r="QTB308" s="2"/>
      <c r="QTC308" s="2"/>
      <c r="QTD308" s="2"/>
      <c r="QTE308" s="2"/>
      <c r="QTF308" s="2"/>
      <c r="QTG308" s="2"/>
      <c r="QTH308" s="2"/>
      <c r="QTI308" s="2"/>
      <c r="QTJ308" s="2"/>
      <c r="QTK308" s="2"/>
      <c r="QTL308" s="2"/>
      <c r="QTM308" s="2"/>
      <c r="QTN308" s="2"/>
      <c r="QTO308" s="2"/>
      <c r="QTP308" s="2"/>
      <c r="QTQ308" s="2"/>
      <c r="QTR308" s="2"/>
      <c r="QTS308" s="2"/>
      <c r="QTT308" s="2"/>
      <c r="QTU308" s="2"/>
      <c r="QTV308" s="2"/>
      <c r="QTW308" s="2"/>
      <c r="QTX308" s="2"/>
      <c r="QTY308" s="2"/>
      <c r="QTZ308" s="2"/>
      <c r="QUA308" s="2"/>
      <c r="QUB308" s="2"/>
      <c r="QUC308" s="2"/>
      <c r="QUD308" s="2"/>
      <c r="QUE308" s="2"/>
      <c r="QUF308" s="2"/>
      <c r="QUG308" s="2"/>
      <c r="QUH308" s="2"/>
      <c r="QUI308" s="2"/>
      <c r="QUJ308" s="2"/>
      <c r="QUK308" s="2"/>
      <c r="QUL308" s="2"/>
      <c r="QUM308" s="2"/>
      <c r="QUN308" s="2"/>
      <c r="QUO308" s="2"/>
      <c r="QUP308" s="2"/>
      <c r="QUQ308" s="2"/>
      <c r="QUR308" s="2"/>
      <c r="QUS308" s="2"/>
      <c r="QUT308" s="2"/>
      <c r="QUU308" s="2"/>
      <c r="QUV308" s="2"/>
      <c r="QUW308" s="2"/>
      <c r="QUX308" s="2"/>
      <c r="QUY308" s="2"/>
      <c r="QUZ308" s="2"/>
      <c r="QVA308" s="2"/>
      <c r="QVB308" s="2"/>
      <c r="QVC308" s="2"/>
      <c r="QVD308" s="2"/>
      <c r="QVE308" s="2"/>
      <c r="QVF308" s="2"/>
      <c r="QVG308" s="2"/>
      <c r="QVH308" s="2"/>
      <c r="QVI308" s="2"/>
      <c r="QVJ308" s="2"/>
      <c r="QVK308" s="2"/>
      <c r="QVL308" s="2"/>
      <c r="QVM308" s="2"/>
      <c r="QVN308" s="2"/>
      <c r="QVO308" s="2"/>
      <c r="QVP308" s="2"/>
      <c r="QVQ308" s="2"/>
      <c r="QVR308" s="2"/>
      <c r="QVS308" s="2"/>
      <c r="QVT308" s="2"/>
      <c r="QVU308" s="2"/>
      <c r="QVV308" s="2"/>
      <c r="QVW308" s="2"/>
      <c r="QVX308" s="2"/>
      <c r="QVY308" s="2"/>
      <c r="QVZ308" s="2"/>
      <c r="QWA308" s="2"/>
      <c r="QWB308" s="2"/>
      <c r="QWC308" s="2"/>
      <c r="QWD308" s="2"/>
      <c r="QWE308" s="2"/>
      <c r="QWF308" s="2"/>
      <c r="QWG308" s="2"/>
      <c r="QWH308" s="2"/>
      <c r="QWI308" s="2"/>
      <c r="QWJ308" s="2"/>
      <c r="QWK308" s="2"/>
      <c r="QWL308" s="2"/>
      <c r="QWM308" s="2"/>
      <c r="QWN308" s="2"/>
      <c r="QWO308" s="2"/>
      <c r="QWP308" s="2"/>
      <c r="QWQ308" s="2"/>
      <c r="QWR308" s="2"/>
      <c r="QWS308" s="2"/>
      <c r="QWT308" s="2"/>
      <c r="QWU308" s="2"/>
      <c r="QWV308" s="2"/>
      <c r="QWW308" s="2"/>
      <c r="QWX308" s="2"/>
      <c r="QWY308" s="2"/>
      <c r="QWZ308" s="2"/>
      <c r="QXA308" s="2"/>
      <c r="QXB308" s="2"/>
      <c r="QXC308" s="2"/>
      <c r="QXD308" s="2"/>
      <c r="QXE308" s="2"/>
      <c r="QXF308" s="2"/>
      <c r="QXG308" s="2"/>
      <c r="QXH308" s="2"/>
      <c r="QXI308" s="2"/>
      <c r="QXJ308" s="2"/>
      <c r="QXK308" s="2"/>
      <c r="QXL308" s="2"/>
      <c r="QXM308" s="2"/>
      <c r="QXN308" s="2"/>
      <c r="QXO308" s="2"/>
      <c r="QXP308" s="2"/>
      <c r="QXQ308" s="2"/>
      <c r="QXR308" s="2"/>
      <c r="QXS308" s="2"/>
      <c r="QXT308" s="2"/>
      <c r="QXU308" s="2"/>
      <c r="QXV308" s="2"/>
      <c r="QXW308" s="2"/>
      <c r="QXX308" s="2"/>
      <c r="QXY308" s="2"/>
      <c r="QXZ308" s="2"/>
      <c r="QYA308" s="2"/>
      <c r="QYB308" s="2"/>
      <c r="QYC308" s="2"/>
      <c r="QYD308" s="2"/>
      <c r="QYE308" s="2"/>
      <c r="QYF308" s="2"/>
      <c r="QYG308" s="2"/>
      <c r="QYH308" s="2"/>
      <c r="QYI308" s="2"/>
      <c r="QYJ308" s="2"/>
      <c r="QYK308" s="2"/>
      <c r="QYL308" s="2"/>
      <c r="QYM308" s="2"/>
      <c r="QYN308" s="2"/>
      <c r="QYO308" s="2"/>
      <c r="QYP308" s="2"/>
      <c r="QYQ308" s="2"/>
      <c r="QYR308" s="2"/>
      <c r="QYS308" s="2"/>
      <c r="QYT308" s="2"/>
      <c r="QYU308" s="2"/>
      <c r="QYV308" s="2"/>
      <c r="QYW308" s="2"/>
      <c r="QYX308" s="2"/>
      <c r="QYY308" s="2"/>
      <c r="QYZ308" s="2"/>
      <c r="QZA308" s="2"/>
      <c r="QZB308" s="2"/>
      <c r="QZC308" s="2"/>
      <c r="QZD308" s="2"/>
      <c r="QZE308" s="2"/>
      <c r="QZF308" s="2"/>
      <c r="QZG308" s="2"/>
      <c r="QZH308" s="2"/>
      <c r="QZI308" s="2"/>
      <c r="QZJ308" s="2"/>
      <c r="QZK308" s="2"/>
      <c r="QZL308" s="2"/>
      <c r="QZM308" s="2"/>
      <c r="QZN308" s="2"/>
      <c r="QZO308" s="2"/>
      <c r="QZP308" s="2"/>
      <c r="QZQ308" s="2"/>
      <c r="QZR308" s="2"/>
      <c r="QZS308" s="2"/>
      <c r="QZT308" s="2"/>
      <c r="QZU308" s="2"/>
      <c r="QZV308" s="2"/>
      <c r="QZW308" s="2"/>
      <c r="QZX308" s="2"/>
      <c r="QZY308" s="2"/>
      <c r="QZZ308" s="2"/>
      <c r="RAA308" s="2"/>
      <c r="RAB308" s="2"/>
      <c r="RAC308" s="2"/>
      <c r="RAD308" s="2"/>
      <c r="RAE308" s="2"/>
      <c r="RAF308" s="2"/>
      <c r="RAG308" s="2"/>
      <c r="RAH308" s="2"/>
      <c r="RAI308" s="2"/>
      <c r="RAJ308" s="2"/>
      <c r="RAK308" s="2"/>
      <c r="RAL308" s="2"/>
      <c r="RAM308" s="2"/>
      <c r="RAN308" s="2"/>
      <c r="RAO308" s="2"/>
      <c r="RAP308" s="2"/>
      <c r="RAQ308" s="2"/>
      <c r="RAR308" s="2"/>
      <c r="RAS308" s="2"/>
      <c r="RAT308" s="2"/>
      <c r="RAU308" s="2"/>
      <c r="RAV308" s="2"/>
      <c r="RAW308" s="2"/>
      <c r="RAX308" s="2"/>
      <c r="RAY308" s="2"/>
      <c r="RAZ308" s="2"/>
      <c r="RBA308" s="2"/>
      <c r="RBB308" s="2"/>
      <c r="RBC308" s="2"/>
      <c r="RBD308" s="2"/>
      <c r="RBE308" s="2"/>
      <c r="RBF308" s="2"/>
      <c r="RBG308" s="2"/>
      <c r="RBH308" s="2"/>
      <c r="RBI308" s="2"/>
      <c r="RBJ308" s="2"/>
      <c r="RBK308" s="2"/>
      <c r="RBL308" s="2"/>
      <c r="RBM308" s="2"/>
      <c r="RBN308" s="2"/>
      <c r="RBO308" s="2"/>
      <c r="RBP308" s="2"/>
      <c r="RBQ308" s="2"/>
      <c r="RBR308" s="2"/>
      <c r="RBS308" s="2"/>
      <c r="RBT308" s="2"/>
      <c r="RBU308" s="2"/>
      <c r="RBV308" s="2"/>
      <c r="RBW308" s="2"/>
      <c r="RBX308" s="2"/>
      <c r="RBY308" s="2"/>
      <c r="RBZ308" s="2"/>
      <c r="RCA308" s="2"/>
      <c r="RCB308" s="2"/>
      <c r="RCC308" s="2"/>
      <c r="RCD308" s="2"/>
      <c r="RCE308" s="2"/>
      <c r="RCF308" s="2"/>
      <c r="RCG308" s="2"/>
      <c r="RCH308" s="2"/>
      <c r="RCI308" s="2"/>
      <c r="RCJ308" s="2"/>
      <c r="RCK308" s="2"/>
      <c r="RCL308" s="2"/>
      <c r="RCM308" s="2"/>
      <c r="RCN308" s="2"/>
      <c r="RCO308" s="2"/>
      <c r="RCP308" s="2"/>
      <c r="RCQ308" s="2"/>
      <c r="RCR308" s="2"/>
      <c r="RCS308" s="2"/>
      <c r="RCT308" s="2"/>
      <c r="RCU308" s="2"/>
      <c r="RCV308" s="2"/>
      <c r="RCW308" s="2"/>
      <c r="RCX308" s="2"/>
      <c r="RCY308" s="2"/>
      <c r="RCZ308" s="2"/>
      <c r="RDA308" s="2"/>
      <c r="RDB308" s="2"/>
      <c r="RDC308" s="2"/>
      <c r="RDD308" s="2"/>
      <c r="RDE308" s="2"/>
      <c r="RDF308" s="2"/>
      <c r="RDG308" s="2"/>
      <c r="RDH308" s="2"/>
      <c r="RDI308" s="2"/>
      <c r="RDJ308" s="2"/>
      <c r="RDK308" s="2"/>
      <c r="RDL308" s="2"/>
      <c r="RDM308" s="2"/>
      <c r="RDN308" s="2"/>
      <c r="RDO308" s="2"/>
      <c r="RDP308" s="2"/>
      <c r="RDQ308" s="2"/>
      <c r="RDR308" s="2"/>
      <c r="RDS308" s="2"/>
      <c r="RDT308" s="2"/>
      <c r="RDU308" s="2"/>
      <c r="RDV308" s="2"/>
      <c r="RDW308" s="2"/>
      <c r="RDX308" s="2"/>
      <c r="RDY308" s="2"/>
      <c r="RDZ308" s="2"/>
      <c r="REA308" s="2"/>
      <c r="REB308" s="2"/>
      <c r="REC308" s="2"/>
      <c r="RED308" s="2"/>
      <c r="REE308" s="2"/>
      <c r="REF308" s="2"/>
      <c r="REG308" s="2"/>
      <c r="REH308" s="2"/>
      <c r="REI308" s="2"/>
      <c r="REJ308" s="2"/>
      <c r="REK308" s="2"/>
      <c r="REL308" s="2"/>
      <c r="REM308" s="2"/>
      <c r="REN308" s="2"/>
      <c r="REO308" s="2"/>
      <c r="REP308" s="2"/>
      <c r="REQ308" s="2"/>
      <c r="RER308" s="2"/>
      <c r="RES308" s="2"/>
      <c r="RET308" s="2"/>
      <c r="REU308" s="2"/>
      <c r="REV308" s="2"/>
      <c r="REW308" s="2"/>
      <c r="REX308" s="2"/>
      <c r="REY308" s="2"/>
      <c r="REZ308" s="2"/>
      <c r="RFA308" s="2"/>
      <c r="RFB308" s="2"/>
      <c r="RFC308" s="2"/>
      <c r="RFD308" s="2"/>
      <c r="RFE308" s="2"/>
      <c r="RFF308" s="2"/>
      <c r="RFG308" s="2"/>
      <c r="RFH308" s="2"/>
      <c r="RFI308" s="2"/>
      <c r="RFJ308" s="2"/>
      <c r="RFK308" s="2"/>
      <c r="RFL308" s="2"/>
      <c r="RFM308" s="2"/>
      <c r="RFN308" s="2"/>
      <c r="RFO308" s="2"/>
      <c r="RFP308" s="2"/>
      <c r="RFQ308" s="2"/>
      <c r="RFR308" s="2"/>
      <c r="RFS308" s="2"/>
      <c r="RFT308" s="2"/>
      <c r="RFU308" s="2"/>
      <c r="RFV308" s="2"/>
      <c r="RFW308" s="2"/>
      <c r="RFX308" s="2"/>
      <c r="RFY308" s="2"/>
      <c r="RFZ308" s="2"/>
      <c r="RGA308" s="2"/>
      <c r="RGB308" s="2"/>
      <c r="RGC308" s="2"/>
      <c r="RGD308" s="2"/>
      <c r="RGE308" s="2"/>
      <c r="RGF308" s="2"/>
      <c r="RGG308" s="2"/>
      <c r="RGH308" s="2"/>
      <c r="RGI308" s="2"/>
      <c r="RGJ308" s="2"/>
      <c r="RGK308" s="2"/>
      <c r="RGL308" s="2"/>
      <c r="RGM308" s="2"/>
      <c r="RGN308" s="2"/>
      <c r="RGO308" s="2"/>
      <c r="RGP308" s="2"/>
      <c r="RGQ308" s="2"/>
      <c r="RGR308" s="2"/>
      <c r="RGS308" s="2"/>
      <c r="RGT308" s="2"/>
      <c r="RGU308" s="2"/>
      <c r="RGV308" s="2"/>
      <c r="RGW308" s="2"/>
      <c r="RGX308" s="2"/>
      <c r="RGY308" s="2"/>
      <c r="RGZ308" s="2"/>
      <c r="RHA308" s="2"/>
      <c r="RHB308" s="2"/>
      <c r="RHC308" s="2"/>
      <c r="RHD308" s="2"/>
      <c r="RHE308" s="2"/>
      <c r="RHF308" s="2"/>
      <c r="RHG308" s="2"/>
      <c r="RHH308" s="2"/>
      <c r="RHI308" s="2"/>
      <c r="RHJ308" s="2"/>
      <c r="RHK308" s="2"/>
      <c r="RHL308" s="2"/>
      <c r="RHM308" s="2"/>
      <c r="RHN308" s="2"/>
      <c r="RHO308" s="2"/>
      <c r="RHP308" s="2"/>
      <c r="RHQ308" s="2"/>
      <c r="RHR308" s="2"/>
      <c r="RHS308" s="2"/>
      <c r="RHT308" s="2"/>
      <c r="RHU308" s="2"/>
      <c r="RHV308" s="2"/>
      <c r="RHW308" s="2"/>
      <c r="RHX308" s="2"/>
      <c r="RHY308" s="2"/>
      <c r="RHZ308" s="2"/>
      <c r="RIA308" s="2"/>
      <c r="RIB308" s="2"/>
      <c r="RIC308" s="2"/>
      <c r="RID308" s="2"/>
      <c r="RIE308" s="2"/>
      <c r="RIF308" s="2"/>
      <c r="RIG308" s="2"/>
      <c r="RIH308" s="2"/>
      <c r="RII308" s="2"/>
      <c r="RIJ308" s="2"/>
      <c r="RIK308" s="2"/>
      <c r="RIL308" s="2"/>
      <c r="RIM308" s="2"/>
      <c r="RIN308" s="2"/>
      <c r="RIO308" s="2"/>
      <c r="RIP308" s="2"/>
      <c r="RIQ308" s="2"/>
      <c r="RIR308" s="2"/>
      <c r="RIS308" s="2"/>
      <c r="RIT308" s="2"/>
      <c r="RIU308" s="2"/>
      <c r="RIV308" s="2"/>
      <c r="RIW308" s="2"/>
      <c r="RIX308" s="2"/>
      <c r="RIY308" s="2"/>
      <c r="RIZ308" s="2"/>
      <c r="RJA308" s="2"/>
      <c r="RJB308" s="2"/>
      <c r="RJC308" s="2"/>
      <c r="RJD308" s="2"/>
      <c r="RJE308" s="2"/>
      <c r="RJF308" s="2"/>
      <c r="RJG308" s="2"/>
      <c r="RJH308" s="2"/>
      <c r="RJI308" s="2"/>
      <c r="RJJ308" s="2"/>
      <c r="RJK308" s="2"/>
      <c r="RJL308" s="2"/>
      <c r="RJM308" s="2"/>
      <c r="RJN308" s="2"/>
      <c r="RJO308" s="2"/>
      <c r="RJP308" s="2"/>
      <c r="RJQ308" s="2"/>
      <c r="RJR308" s="2"/>
      <c r="RJS308" s="2"/>
      <c r="RJT308" s="2"/>
      <c r="RJU308" s="2"/>
      <c r="RJV308" s="2"/>
      <c r="RJW308" s="2"/>
      <c r="RJX308" s="2"/>
      <c r="RJY308" s="2"/>
      <c r="RJZ308" s="2"/>
      <c r="RKA308" s="2"/>
      <c r="RKB308" s="2"/>
      <c r="RKC308" s="2"/>
      <c r="RKD308" s="2"/>
      <c r="RKE308" s="2"/>
      <c r="RKF308" s="2"/>
      <c r="RKG308" s="2"/>
      <c r="RKH308" s="2"/>
      <c r="RKI308" s="2"/>
      <c r="RKJ308" s="2"/>
      <c r="RKK308" s="2"/>
      <c r="RKL308" s="2"/>
      <c r="RKM308" s="2"/>
      <c r="RKN308" s="2"/>
      <c r="RKO308" s="2"/>
      <c r="RKP308" s="2"/>
      <c r="RKQ308" s="2"/>
      <c r="RKR308" s="2"/>
      <c r="RKS308" s="2"/>
      <c r="RKT308" s="2"/>
      <c r="RKU308" s="2"/>
      <c r="RKV308" s="2"/>
      <c r="RKW308" s="2"/>
      <c r="RKX308" s="2"/>
      <c r="RKY308" s="2"/>
      <c r="RKZ308" s="2"/>
      <c r="RLA308" s="2"/>
      <c r="RLB308" s="2"/>
      <c r="RLC308" s="2"/>
      <c r="RLD308" s="2"/>
      <c r="RLE308" s="2"/>
      <c r="RLF308" s="2"/>
      <c r="RLG308" s="2"/>
      <c r="RLH308" s="2"/>
      <c r="RLI308" s="2"/>
      <c r="RLJ308" s="2"/>
      <c r="RLK308" s="2"/>
      <c r="RLL308" s="2"/>
      <c r="RLM308" s="2"/>
      <c r="RLN308" s="2"/>
      <c r="RLO308" s="2"/>
      <c r="RLP308" s="2"/>
      <c r="RLQ308" s="2"/>
      <c r="RLR308" s="2"/>
      <c r="RLS308" s="2"/>
      <c r="RLT308" s="2"/>
      <c r="RLU308" s="2"/>
      <c r="RLV308" s="2"/>
      <c r="RLW308" s="2"/>
      <c r="RLX308" s="2"/>
      <c r="RLY308" s="2"/>
      <c r="RLZ308" s="2"/>
      <c r="RMA308" s="2"/>
      <c r="RMB308" s="2"/>
      <c r="RMC308" s="2"/>
      <c r="RMD308" s="2"/>
      <c r="RME308" s="2"/>
      <c r="RMF308" s="2"/>
      <c r="RMG308" s="2"/>
      <c r="RMH308" s="2"/>
      <c r="RMI308" s="2"/>
      <c r="RMJ308" s="2"/>
      <c r="RMK308" s="2"/>
      <c r="RML308" s="2"/>
      <c r="RMM308" s="2"/>
      <c r="RMN308" s="2"/>
      <c r="RMO308" s="2"/>
      <c r="RMP308" s="2"/>
      <c r="RMQ308" s="2"/>
      <c r="RMR308" s="2"/>
      <c r="RMS308" s="2"/>
      <c r="RMT308" s="2"/>
      <c r="RMU308" s="2"/>
      <c r="RMV308" s="2"/>
      <c r="RMW308" s="2"/>
      <c r="RMX308" s="2"/>
      <c r="RMY308" s="2"/>
      <c r="RMZ308" s="2"/>
      <c r="RNA308" s="2"/>
      <c r="RNB308" s="2"/>
      <c r="RNC308" s="2"/>
      <c r="RND308" s="2"/>
      <c r="RNE308" s="2"/>
      <c r="RNF308" s="2"/>
      <c r="RNG308" s="2"/>
      <c r="RNH308" s="2"/>
      <c r="RNI308" s="2"/>
      <c r="RNJ308" s="2"/>
      <c r="RNK308" s="2"/>
      <c r="RNL308" s="2"/>
      <c r="RNM308" s="2"/>
      <c r="RNN308" s="2"/>
      <c r="RNO308" s="2"/>
      <c r="RNP308" s="2"/>
      <c r="RNQ308" s="2"/>
      <c r="RNR308" s="2"/>
      <c r="RNS308" s="2"/>
      <c r="RNT308" s="2"/>
      <c r="RNU308" s="2"/>
      <c r="RNV308" s="2"/>
      <c r="RNW308" s="2"/>
      <c r="RNX308" s="2"/>
      <c r="RNY308" s="2"/>
      <c r="RNZ308" s="2"/>
      <c r="ROA308" s="2"/>
      <c r="ROB308" s="2"/>
      <c r="ROC308" s="2"/>
      <c r="ROD308" s="2"/>
      <c r="ROE308" s="2"/>
      <c r="ROF308" s="2"/>
      <c r="ROG308" s="2"/>
      <c r="ROH308" s="2"/>
      <c r="ROI308" s="2"/>
      <c r="ROJ308" s="2"/>
      <c r="ROK308" s="2"/>
      <c r="ROL308" s="2"/>
      <c r="ROM308" s="2"/>
      <c r="RON308" s="2"/>
      <c r="ROO308" s="2"/>
      <c r="ROP308" s="2"/>
      <c r="ROQ308" s="2"/>
      <c r="ROR308" s="2"/>
      <c r="ROS308" s="2"/>
      <c r="ROT308" s="2"/>
      <c r="ROU308" s="2"/>
      <c r="ROV308" s="2"/>
      <c r="ROW308" s="2"/>
      <c r="ROX308" s="2"/>
      <c r="ROY308" s="2"/>
      <c r="ROZ308" s="2"/>
      <c r="RPA308" s="2"/>
      <c r="RPB308" s="2"/>
      <c r="RPC308" s="2"/>
      <c r="RPD308" s="2"/>
      <c r="RPE308" s="2"/>
      <c r="RPF308" s="2"/>
      <c r="RPG308" s="2"/>
      <c r="RPH308" s="2"/>
      <c r="RPI308" s="2"/>
      <c r="RPJ308" s="2"/>
      <c r="RPK308" s="2"/>
      <c r="RPL308" s="2"/>
      <c r="RPM308" s="2"/>
      <c r="RPN308" s="2"/>
      <c r="RPO308" s="2"/>
      <c r="RPP308" s="2"/>
      <c r="RPQ308" s="2"/>
      <c r="RPR308" s="2"/>
      <c r="RPS308" s="2"/>
      <c r="RPT308" s="2"/>
      <c r="RPU308" s="2"/>
      <c r="RPV308" s="2"/>
      <c r="RPW308" s="2"/>
      <c r="RPX308" s="2"/>
      <c r="RPY308" s="2"/>
      <c r="RPZ308" s="2"/>
      <c r="RQA308" s="2"/>
      <c r="RQB308" s="2"/>
      <c r="RQC308" s="2"/>
      <c r="RQD308" s="2"/>
      <c r="RQE308" s="2"/>
      <c r="RQF308" s="2"/>
      <c r="RQG308" s="2"/>
      <c r="RQH308" s="2"/>
      <c r="RQI308" s="2"/>
      <c r="RQJ308" s="2"/>
      <c r="RQK308" s="2"/>
      <c r="RQL308" s="2"/>
      <c r="RQM308" s="2"/>
      <c r="RQN308" s="2"/>
      <c r="RQO308" s="2"/>
      <c r="RQP308" s="2"/>
      <c r="RQQ308" s="2"/>
      <c r="RQR308" s="2"/>
      <c r="RQS308" s="2"/>
      <c r="RQT308" s="2"/>
      <c r="RQU308" s="2"/>
      <c r="RQV308" s="2"/>
      <c r="RQW308" s="2"/>
      <c r="RQX308" s="2"/>
      <c r="RQY308" s="2"/>
      <c r="RQZ308" s="2"/>
      <c r="RRA308" s="2"/>
      <c r="RRB308" s="2"/>
      <c r="RRC308" s="2"/>
      <c r="RRD308" s="2"/>
      <c r="RRE308" s="2"/>
      <c r="RRF308" s="2"/>
      <c r="RRG308" s="2"/>
      <c r="RRH308" s="2"/>
      <c r="RRI308" s="2"/>
      <c r="RRJ308" s="2"/>
      <c r="RRK308" s="2"/>
      <c r="RRL308" s="2"/>
      <c r="RRM308" s="2"/>
      <c r="RRN308" s="2"/>
      <c r="RRO308" s="2"/>
      <c r="RRP308" s="2"/>
      <c r="RRQ308" s="2"/>
      <c r="RRR308" s="2"/>
      <c r="RRS308" s="2"/>
      <c r="RRT308" s="2"/>
      <c r="RRU308" s="2"/>
      <c r="RRV308" s="2"/>
      <c r="RRW308" s="2"/>
      <c r="RRX308" s="2"/>
      <c r="RRY308" s="2"/>
      <c r="RRZ308" s="2"/>
      <c r="RSA308" s="2"/>
      <c r="RSB308" s="2"/>
      <c r="RSC308" s="2"/>
      <c r="RSD308" s="2"/>
      <c r="RSE308" s="2"/>
      <c r="RSF308" s="2"/>
      <c r="RSG308" s="2"/>
      <c r="RSH308" s="2"/>
      <c r="RSI308" s="2"/>
      <c r="RSJ308" s="2"/>
      <c r="RSK308" s="2"/>
      <c r="RSL308" s="2"/>
      <c r="RSM308" s="2"/>
      <c r="RSN308" s="2"/>
      <c r="RSO308" s="2"/>
      <c r="RSP308" s="2"/>
      <c r="RSQ308" s="2"/>
      <c r="RSR308" s="2"/>
      <c r="RSS308" s="2"/>
      <c r="RST308" s="2"/>
      <c r="RSU308" s="2"/>
      <c r="RSV308" s="2"/>
      <c r="RSW308" s="2"/>
      <c r="RSX308" s="2"/>
      <c r="RSY308" s="2"/>
      <c r="RSZ308" s="2"/>
      <c r="RTA308" s="2"/>
      <c r="RTB308" s="2"/>
      <c r="RTC308" s="2"/>
      <c r="RTD308" s="2"/>
      <c r="RTE308" s="2"/>
      <c r="RTF308" s="2"/>
      <c r="RTG308" s="2"/>
      <c r="RTH308" s="2"/>
      <c r="RTI308" s="2"/>
      <c r="RTJ308" s="2"/>
      <c r="RTK308" s="2"/>
      <c r="RTL308" s="2"/>
      <c r="RTM308" s="2"/>
      <c r="RTN308" s="2"/>
      <c r="RTO308" s="2"/>
      <c r="RTP308" s="2"/>
      <c r="RTQ308" s="2"/>
      <c r="RTR308" s="2"/>
      <c r="RTS308" s="2"/>
      <c r="RTT308" s="2"/>
      <c r="RTU308" s="2"/>
      <c r="RTV308" s="2"/>
      <c r="RTW308" s="2"/>
      <c r="RTX308" s="2"/>
      <c r="RTY308" s="2"/>
      <c r="RTZ308" s="2"/>
      <c r="RUA308" s="2"/>
      <c r="RUB308" s="2"/>
      <c r="RUC308" s="2"/>
      <c r="RUD308" s="2"/>
      <c r="RUE308" s="2"/>
      <c r="RUF308" s="2"/>
      <c r="RUG308" s="2"/>
      <c r="RUH308" s="2"/>
      <c r="RUI308" s="2"/>
      <c r="RUJ308" s="2"/>
      <c r="RUK308" s="2"/>
      <c r="RUL308" s="2"/>
      <c r="RUM308" s="2"/>
      <c r="RUN308" s="2"/>
      <c r="RUO308" s="2"/>
      <c r="RUP308" s="2"/>
      <c r="RUQ308" s="2"/>
      <c r="RUR308" s="2"/>
      <c r="RUS308" s="2"/>
      <c r="RUT308" s="2"/>
      <c r="RUU308" s="2"/>
      <c r="RUV308" s="2"/>
      <c r="RUW308" s="2"/>
      <c r="RUX308" s="2"/>
      <c r="RUY308" s="2"/>
      <c r="RUZ308" s="2"/>
      <c r="RVA308" s="2"/>
      <c r="RVB308" s="2"/>
      <c r="RVC308" s="2"/>
      <c r="RVD308" s="2"/>
      <c r="RVE308" s="2"/>
      <c r="RVF308" s="2"/>
      <c r="RVG308" s="2"/>
      <c r="RVH308" s="2"/>
      <c r="RVI308" s="2"/>
      <c r="RVJ308" s="2"/>
      <c r="RVK308" s="2"/>
      <c r="RVL308" s="2"/>
      <c r="RVM308" s="2"/>
      <c r="RVN308" s="2"/>
      <c r="RVO308" s="2"/>
      <c r="RVP308" s="2"/>
      <c r="RVQ308" s="2"/>
      <c r="RVR308" s="2"/>
      <c r="RVS308" s="2"/>
      <c r="RVT308" s="2"/>
      <c r="RVU308" s="2"/>
      <c r="RVV308" s="2"/>
      <c r="RVW308" s="2"/>
      <c r="RVX308" s="2"/>
      <c r="RVY308" s="2"/>
      <c r="RVZ308" s="2"/>
      <c r="RWA308" s="2"/>
      <c r="RWB308" s="2"/>
      <c r="RWC308" s="2"/>
      <c r="RWD308" s="2"/>
      <c r="RWE308" s="2"/>
      <c r="RWF308" s="2"/>
      <c r="RWG308" s="2"/>
      <c r="RWH308" s="2"/>
      <c r="RWI308" s="2"/>
      <c r="RWJ308" s="2"/>
      <c r="RWK308" s="2"/>
      <c r="RWL308" s="2"/>
      <c r="RWM308" s="2"/>
      <c r="RWN308" s="2"/>
      <c r="RWO308" s="2"/>
      <c r="RWP308" s="2"/>
      <c r="RWQ308" s="2"/>
      <c r="RWR308" s="2"/>
      <c r="RWS308" s="2"/>
      <c r="RWT308" s="2"/>
      <c r="RWU308" s="2"/>
      <c r="RWV308" s="2"/>
      <c r="RWW308" s="2"/>
      <c r="RWX308" s="2"/>
      <c r="RWY308" s="2"/>
      <c r="RWZ308" s="2"/>
      <c r="RXA308" s="2"/>
      <c r="RXB308" s="2"/>
      <c r="RXC308" s="2"/>
      <c r="RXD308" s="2"/>
      <c r="RXE308" s="2"/>
      <c r="RXF308" s="2"/>
      <c r="RXG308" s="2"/>
      <c r="RXH308" s="2"/>
      <c r="RXI308" s="2"/>
      <c r="RXJ308" s="2"/>
      <c r="RXK308" s="2"/>
      <c r="RXL308" s="2"/>
      <c r="RXM308" s="2"/>
      <c r="RXN308" s="2"/>
      <c r="RXO308" s="2"/>
      <c r="RXP308" s="2"/>
      <c r="RXQ308" s="2"/>
      <c r="RXR308" s="2"/>
      <c r="RXS308" s="2"/>
      <c r="RXT308" s="2"/>
      <c r="RXU308" s="2"/>
      <c r="RXV308" s="2"/>
      <c r="RXW308" s="2"/>
      <c r="RXX308" s="2"/>
      <c r="RXY308" s="2"/>
      <c r="RXZ308" s="2"/>
      <c r="RYA308" s="2"/>
      <c r="RYB308" s="2"/>
      <c r="RYC308" s="2"/>
      <c r="RYD308" s="2"/>
      <c r="RYE308" s="2"/>
      <c r="RYF308" s="2"/>
      <c r="RYG308" s="2"/>
      <c r="RYH308" s="2"/>
      <c r="RYI308" s="2"/>
      <c r="RYJ308" s="2"/>
      <c r="RYK308" s="2"/>
      <c r="RYL308" s="2"/>
      <c r="RYM308" s="2"/>
      <c r="RYN308" s="2"/>
      <c r="RYO308" s="2"/>
      <c r="RYP308" s="2"/>
      <c r="RYQ308" s="2"/>
      <c r="RYR308" s="2"/>
      <c r="RYS308" s="2"/>
      <c r="RYT308" s="2"/>
      <c r="RYU308" s="2"/>
      <c r="RYV308" s="2"/>
      <c r="RYW308" s="2"/>
      <c r="RYX308" s="2"/>
      <c r="RYY308" s="2"/>
      <c r="RYZ308" s="2"/>
      <c r="RZA308" s="2"/>
      <c r="RZB308" s="2"/>
      <c r="RZC308" s="2"/>
      <c r="RZD308" s="2"/>
      <c r="RZE308" s="2"/>
      <c r="RZF308" s="2"/>
      <c r="RZG308" s="2"/>
      <c r="RZH308" s="2"/>
      <c r="RZI308" s="2"/>
      <c r="RZJ308" s="2"/>
      <c r="RZK308" s="2"/>
      <c r="RZL308" s="2"/>
      <c r="RZM308" s="2"/>
      <c r="RZN308" s="2"/>
      <c r="RZO308" s="2"/>
      <c r="RZP308" s="2"/>
      <c r="RZQ308" s="2"/>
      <c r="RZR308" s="2"/>
      <c r="RZS308" s="2"/>
      <c r="RZT308" s="2"/>
      <c r="RZU308" s="2"/>
      <c r="RZV308" s="2"/>
      <c r="RZW308" s="2"/>
      <c r="RZX308" s="2"/>
      <c r="RZY308" s="2"/>
      <c r="RZZ308" s="2"/>
      <c r="SAA308" s="2"/>
      <c r="SAB308" s="2"/>
      <c r="SAC308" s="2"/>
      <c r="SAD308" s="2"/>
      <c r="SAE308" s="2"/>
      <c r="SAF308" s="2"/>
      <c r="SAG308" s="2"/>
      <c r="SAH308" s="2"/>
      <c r="SAI308" s="2"/>
      <c r="SAJ308" s="2"/>
      <c r="SAK308" s="2"/>
      <c r="SAL308" s="2"/>
      <c r="SAM308" s="2"/>
      <c r="SAN308" s="2"/>
      <c r="SAO308" s="2"/>
      <c r="SAP308" s="2"/>
      <c r="SAQ308" s="2"/>
      <c r="SAR308" s="2"/>
      <c r="SAS308" s="2"/>
      <c r="SAT308" s="2"/>
      <c r="SAU308" s="2"/>
      <c r="SAV308" s="2"/>
      <c r="SAW308" s="2"/>
      <c r="SAX308" s="2"/>
      <c r="SAY308" s="2"/>
      <c r="SAZ308" s="2"/>
      <c r="SBA308" s="2"/>
      <c r="SBB308" s="2"/>
      <c r="SBC308" s="2"/>
      <c r="SBD308" s="2"/>
      <c r="SBE308" s="2"/>
      <c r="SBF308" s="2"/>
      <c r="SBG308" s="2"/>
      <c r="SBH308" s="2"/>
      <c r="SBI308" s="2"/>
      <c r="SBJ308" s="2"/>
      <c r="SBK308" s="2"/>
      <c r="SBL308" s="2"/>
      <c r="SBM308" s="2"/>
      <c r="SBN308" s="2"/>
      <c r="SBO308" s="2"/>
      <c r="SBP308" s="2"/>
      <c r="SBQ308" s="2"/>
      <c r="SBR308" s="2"/>
      <c r="SBS308" s="2"/>
      <c r="SBT308" s="2"/>
      <c r="SBU308" s="2"/>
      <c r="SBV308" s="2"/>
      <c r="SBW308" s="2"/>
      <c r="SBX308" s="2"/>
      <c r="SBY308" s="2"/>
      <c r="SBZ308" s="2"/>
      <c r="SCA308" s="2"/>
      <c r="SCB308" s="2"/>
      <c r="SCC308" s="2"/>
      <c r="SCD308" s="2"/>
      <c r="SCE308" s="2"/>
      <c r="SCF308" s="2"/>
      <c r="SCG308" s="2"/>
      <c r="SCH308" s="2"/>
      <c r="SCI308" s="2"/>
      <c r="SCJ308" s="2"/>
      <c r="SCK308" s="2"/>
      <c r="SCL308" s="2"/>
      <c r="SCM308" s="2"/>
      <c r="SCN308" s="2"/>
      <c r="SCO308" s="2"/>
      <c r="SCP308" s="2"/>
      <c r="SCQ308" s="2"/>
      <c r="SCR308" s="2"/>
      <c r="SCS308" s="2"/>
      <c r="SCT308" s="2"/>
      <c r="SCU308" s="2"/>
      <c r="SCV308" s="2"/>
      <c r="SCW308" s="2"/>
      <c r="SCX308" s="2"/>
      <c r="SCY308" s="2"/>
      <c r="SCZ308" s="2"/>
      <c r="SDA308" s="2"/>
      <c r="SDB308" s="2"/>
      <c r="SDC308" s="2"/>
      <c r="SDD308" s="2"/>
      <c r="SDE308" s="2"/>
      <c r="SDF308" s="2"/>
      <c r="SDG308" s="2"/>
      <c r="SDH308" s="2"/>
      <c r="SDI308" s="2"/>
      <c r="SDJ308" s="2"/>
      <c r="SDK308" s="2"/>
      <c r="SDL308" s="2"/>
      <c r="SDM308" s="2"/>
      <c r="SDN308" s="2"/>
      <c r="SDO308" s="2"/>
      <c r="SDP308" s="2"/>
      <c r="SDQ308" s="2"/>
      <c r="SDR308" s="2"/>
      <c r="SDS308" s="2"/>
      <c r="SDT308" s="2"/>
      <c r="SDU308" s="2"/>
      <c r="SDV308" s="2"/>
      <c r="SDW308" s="2"/>
      <c r="SDX308" s="2"/>
      <c r="SDY308" s="2"/>
      <c r="SDZ308" s="2"/>
      <c r="SEA308" s="2"/>
      <c r="SEB308" s="2"/>
      <c r="SEC308" s="2"/>
      <c r="SED308" s="2"/>
      <c r="SEE308" s="2"/>
      <c r="SEF308" s="2"/>
      <c r="SEG308" s="2"/>
      <c r="SEH308" s="2"/>
      <c r="SEI308" s="2"/>
      <c r="SEJ308" s="2"/>
      <c r="SEK308" s="2"/>
      <c r="SEL308" s="2"/>
      <c r="SEM308" s="2"/>
      <c r="SEN308" s="2"/>
      <c r="SEO308" s="2"/>
      <c r="SEP308" s="2"/>
      <c r="SEQ308" s="2"/>
      <c r="SER308" s="2"/>
      <c r="SES308" s="2"/>
      <c r="SET308" s="2"/>
      <c r="SEU308" s="2"/>
      <c r="SEV308" s="2"/>
      <c r="SEW308" s="2"/>
      <c r="SEX308" s="2"/>
      <c r="SEY308" s="2"/>
      <c r="SEZ308" s="2"/>
      <c r="SFA308" s="2"/>
      <c r="SFB308" s="2"/>
      <c r="SFC308" s="2"/>
      <c r="SFD308" s="2"/>
      <c r="SFE308" s="2"/>
      <c r="SFF308" s="2"/>
      <c r="SFG308" s="2"/>
      <c r="SFH308" s="2"/>
      <c r="SFI308" s="2"/>
      <c r="SFJ308" s="2"/>
      <c r="SFK308" s="2"/>
      <c r="SFL308" s="2"/>
      <c r="SFM308" s="2"/>
      <c r="SFN308" s="2"/>
      <c r="SFO308" s="2"/>
      <c r="SFP308" s="2"/>
      <c r="SFQ308" s="2"/>
      <c r="SFR308" s="2"/>
      <c r="SFS308" s="2"/>
      <c r="SFT308" s="2"/>
      <c r="SFU308" s="2"/>
      <c r="SFV308" s="2"/>
      <c r="SFW308" s="2"/>
      <c r="SFX308" s="2"/>
      <c r="SFY308" s="2"/>
      <c r="SFZ308" s="2"/>
      <c r="SGA308" s="2"/>
      <c r="SGB308" s="2"/>
      <c r="SGC308" s="2"/>
      <c r="SGD308" s="2"/>
      <c r="SGE308" s="2"/>
      <c r="SGF308" s="2"/>
      <c r="SGG308" s="2"/>
      <c r="SGH308" s="2"/>
      <c r="SGI308" s="2"/>
      <c r="SGJ308" s="2"/>
      <c r="SGK308" s="2"/>
      <c r="SGL308" s="2"/>
      <c r="SGM308" s="2"/>
      <c r="SGN308" s="2"/>
      <c r="SGO308" s="2"/>
      <c r="SGP308" s="2"/>
      <c r="SGQ308" s="2"/>
      <c r="SGR308" s="2"/>
      <c r="SGS308" s="2"/>
      <c r="SGT308" s="2"/>
      <c r="SGU308" s="2"/>
      <c r="SGV308" s="2"/>
      <c r="SGW308" s="2"/>
      <c r="SGX308" s="2"/>
      <c r="SGY308" s="2"/>
      <c r="SGZ308" s="2"/>
      <c r="SHA308" s="2"/>
      <c r="SHB308" s="2"/>
      <c r="SHC308" s="2"/>
      <c r="SHD308" s="2"/>
      <c r="SHE308" s="2"/>
      <c r="SHF308" s="2"/>
      <c r="SHG308" s="2"/>
      <c r="SHH308" s="2"/>
      <c r="SHI308" s="2"/>
      <c r="SHJ308" s="2"/>
      <c r="SHK308" s="2"/>
      <c r="SHL308" s="2"/>
      <c r="SHM308" s="2"/>
      <c r="SHN308" s="2"/>
      <c r="SHO308" s="2"/>
      <c r="SHP308" s="2"/>
      <c r="SHQ308" s="2"/>
      <c r="SHR308" s="2"/>
      <c r="SHS308" s="2"/>
      <c r="SHT308" s="2"/>
      <c r="SHU308" s="2"/>
      <c r="SHV308" s="2"/>
      <c r="SHW308" s="2"/>
      <c r="SHX308" s="2"/>
      <c r="SHY308" s="2"/>
      <c r="SHZ308" s="2"/>
      <c r="SIA308" s="2"/>
      <c r="SIB308" s="2"/>
      <c r="SIC308" s="2"/>
      <c r="SID308" s="2"/>
      <c r="SIE308" s="2"/>
      <c r="SIF308" s="2"/>
      <c r="SIG308" s="2"/>
      <c r="SIH308" s="2"/>
      <c r="SII308" s="2"/>
      <c r="SIJ308" s="2"/>
      <c r="SIK308" s="2"/>
      <c r="SIL308" s="2"/>
      <c r="SIM308" s="2"/>
      <c r="SIN308" s="2"/>
      <c r="SIO308" s="2"/>
      <c r="SIP308" s="2"/>
      <c r="SIQ308" s="2"/>
      <c r="SIR308" s="2"/>
      <c r="SIS308" s="2"/>
      <c r="SIT308" s="2"/>
      <c r="SIU308" s="2"/>
      <c r="SIV308" s="2"/>
      <c r="SIW308" s="2"/>
      <c r="SIX308" s="2"/>
      <c r="SIY308" s="2"/>
      <c r="SIZ308" s="2"/>
      <c r="SJA308" s="2"/>
      <c r="SJB308" s="2"/>
      <c r="SJC308" s="2"/>
      <c r="SJD308" s="2"/>
      <c r="SJE308" s="2"/>
      <c r="SJF308" s="2"/>
      <c r="SJG308" s="2"/>
      <c r="SJH308" s="2"/>
      <c r="SJI308" s="2"/>
      <c r="SJJ308" s="2"/>
      <c r="SJK308" s="2"/>
      <c r="SJL308" s="2"/>
      <c r="SJM308" s="2"/>
      <c r="SJN308" s="2"/>
      <c r="SJO308" s="2"/>
      <c r="SJP308" s="2"/>
      <c r="SJQ308" s="2"/>
      <c r="SJR308" s="2"/>
      <c r="SJS308" s="2"/>
      <c r="SJT308" s="2"/>
      <c r="SJU308" s="2"/>
      <c r="SJV308" s="2"/>
      <c r="SJW308" s="2"/>
      <c r="SJX308" s="2"/>
      <c r="SJY308" s="2"/>
      <c r="SJZ308" s="2"/>
      <c r="SKA308" s="2"/>
      <c r="SKB308" s="2"/>
      <c r="SKC308" s="2"/>
      <c r="SKD308" s="2"/>
      <c r="SKE308" s="2"/>
      <c r="SKF308" s="2"/>
      <c r="SKG308" s="2"/>
      <c r="SKH308" s="2"/>
      <c r="SKI308" s="2"/>
      <c r="SKJ308" s="2"/>
      <c r="SKK308" s="2"/>
      <c r="SKL308" s="2"/>
      <c r="SKM308" s="2"/>
      <c r="SKN308" s="2"/>
      <c r="SKO308" s="2"/>
      <c r="SKP308" s="2"/>
      <c r="SKQ308" s="2"/>
      <c r="SKR308" s="2"/>
      <c r="SKS308" s="2"/>
      <c r="SKT308" s="2"/>
      <c r="SKU308" s="2"/>
      <c r="SKV308" s="2"/>
      <c r="SKW308" s="2"/>
      <c r="SKX308" s="2"/>
      <c r="SKY308" s="2"/>
      <c r="SKZ308" s="2"/>
      <c r="SLA308" s="2"/>
      <c r="SLB308" s="2"/>
      <c r="SLC308" s="2"/>
      <c r="SLD308" s="2"/>
      <c r="SLE308" s="2"/>
      <c r="SLF308" s="2"/>
      <c r="SLG308" s="2"/>
      <c r="SLH308" s="2"/>
      <c r="SLI308" s="2"/>
      <c r="SLJ308" s="2"/>
      <c r="SLK308" s="2"/>
      <c r="SLL308" s="2"/>
      <c r="SLM308" s="2"/>
      <c r="SLN308" s="2"/>
      <c r="SLO308" s="2"/>
      <c r="SLP308" s="2"/>
      <c r="SLQ308" s="2"/>
      <c r="SLR308" s="2"/>
      <c r="SLS308" s="2"/>
      <c r="SLT308" s="2"/>
      <c r="SLU308" s="2"/>
      <c r="SLV308" s="2"/>
      <c r="SLW308" s="2"/>
      <c r="SLX308" s="2"/>
      <c r="SLY308" s="2"/>
      <c r="SLZ308" s="2"/>
      <c r="SMA308" s="2"/>
      <c r="SMB308" s="2"/>
      <c r="SMC308" s="2"/>
      <c r="SMD308" s="2"/>
      <c r="SME308" s="2"/>
      <c r="SMF308" s="2"/>
      <c r="SMG308" s="2"/>
      <c r="SMH308" s="2"/>
      <c r="SMI308" s="2"/>
      <c r="SMJ308" s="2"/>
      <c r="SMK308" s="2"/>
      <c r="SML308" s="2"/>
      <c r="SMM308" s="2"/>
      <c r="SMN308" s="2"/>
      <c r="SMO308" s="2"/>
      <c r="SMP308" s="2"/>
      <c r="SMQ308" s="2"/>
      <c r="SMR308" s="2"/>
      <c r="SMS308" s="2"/>
      <c r="SMT308" s="2"/>
      <c r="SMU308" s="2"/>
      <c r="SMV308" s="2"/>
      <c r="SMW308" s="2"/>
      <c r="SMX308" s="2"/>
      <c r="SMY308" s="2"/>
      <c r="SMZ308" s="2"/>
      <c r="SNA308" s="2"/>
      <c r="SNB308" s="2"/>
      <c r="SNC308" s="2"/>
      <c r="SND308" s="2"/>
      <c r="SNE308" s="2"/>
      <c r="SNF308" s="2"/>
      <c r="SNG308" s="2"/>
      <c r="SNH308" s="2"/>
      <c r="SNI308" s="2"/>
      <c r="SNJ308" s="2"/>
      <c r="SNK308" s="2"/>
      <c r="SNL308" s="2"/>
      <c r="SNM308" s="2"/>
      <c r="SNN308" s="2"/>
      <c r="SNO308" s="2"/>
      <c r="SNP308" s="2"/>
      <c r="SNQ308" s="2"/>
      <c r="SNR308" s="2"/>
      <c r="SNS308" s="2"/>
      <c r="SNT308" s="2"/>
      <c r="SNU308" s="2"/>
      <c r="SNV308" s="2"/>
      <c r="SNW308" s="2"/>
      <c r="SNX308" s="2"/>
      <c r="SNY308" s="2"/>
      <c r="SNZ308" s="2"/>
      <c r="SOA308" s="2"/>
      <c r="SOB308" s="2"/>
      <c r="SOC308" s="2"/>
      <c r="SOD308" s="2"/>
      <c r="SOE308" s="2"/>
      <c r="SOF308" s="2"/>
      <c r="SOG308" s="2"/>
      <c r="SOH308" s="2"/>
      <c r="SOI308" s="2"/>
      <c r="SOJ308" s="2"/>
      <c r="SOK308" s="2"/>
      <c r="SOL308" s="2"/>
      <c r="SOM308" s="2"/>
      <c r="SON308" s="2"/>
      <c r="SOO308" s="2"/>
      <c r="SOP308" s="2"/>
      <c r="SOQ308" s="2"/>
      <c r="SOR308" s="2"/>
      <c r="SOS308" s="2"/>
      <c r="SOT308" s="2"/>
      <c r="SOU308" s="2"/>
      <c r="SOV308" s="2"/>
      <c r="SOW308" s="2"/>
      <c r="SOX308" s="2"/>
      <c r="SOY308" s="2"/>
      <c r="SOZ308" s="2"/>
      <c r="SPA308" s="2"/>
      <c r="SPB308" s="2"/>
      <c r="SPC308" s="2"/>
      <c r="SPD308" s="2"/>
      <c r="SPE308" s="2"/>
      <c r="SPF308" s="2"/>
      <c r="SPG308" s="2"/>
      <c r="SPH308" s="2"/>
      <c r="SPI308" s="2"/>
      <c r="SPJ308" s="2"/>
      <c r="SPK308" s="2"/>
      <c r="SPL308" s="2"/>
      <c r="SPM308" s="2"/>
      <c r="SPN308" s="2"/>
      <c r="SPO308" s="2"/>
      <c r="SPP308" s="2"/>
      <c r="SPQ308" s="2"/>
      <c r="SPR308" s="2"/>
      <c r="SPS308" s="2"/>
      <c r="SPT308" s="2"/>
      <c r="SPU308" s="2"/>
      <c r="SPV308" s="2"/>
      <c r="SPW308" s="2"/>
      <c r="SPX308" s="2"/>
      <c r="SPY308" s="2"/>
      <c r="SPZ308" s="2"/>
      <c r="SQA308" s="2"/>
      <c r="SQB308" s="2"/>
      <c r="SQC308" s="2"/>
      <c r="SQD308" s="2"/>
      <c r="SQE308" s="2"/>
      <c r="SQF308" s="2"/>
      <c r="SQG308" s="2"/>
      <c r="SQH308" s="2"/>
      <c r="SQI308" s="2"/>
      <c r="SQJ308" s="2"/>
      <c r="SQK308" s="2"/>
      <c r="SQL308" s="2"/>
      <c r="SQM308" s="2"/>
      <c r="SQN308" s="2"/>
      <c r="SQO308" s="2"/>
      <c r="SQP308" s="2"/>
      <c r="SQQ308" s="2"/>
      <c r="SQR308" s="2"/>
      <c r="SQS308" s="2"/>
      <c r="SQT308" s="2"/>
      <c r="SQU308" s="2"/>
      <c r="SQV308" s="2"/>
      <c r="SQW308" s="2"/>
      <c r="SQX308" s="2"/>
      <c r="SQY308" s="2"/>
      <c r="SQZ308" s="2"/>
      <c r="SRA308" s="2"/>
      <c r="SRB308" s="2"/>
      <c r="SRC308" s="2"/>
      <c r="SRD308" s="2"/>
      <c r="SRE308" s="2"/>
      <c r="SRF308" s="2"/>
      <c r="SRG308" s="2"/>
      <c r="SRH308" s="2"/>
      <c r="SRI308" s="2"/>
      <c r="SRJ308" s="2"/>
      <c r="SRK308" s="2"/>
      <c r="SRL308" s="2"/>
      <c r="SRM308" s="2"/>
      <c r="SRN308" s="2"/>
      <c r="SRO308" s="2"/>
      <c r="SRP308" s="2"/>
      <c r="SRQ308" s="2"/>
      <c r="SRR308" s="2"/>
      <c r="SRS308" s="2"/>
      <c r="SRT308" s="2"/>
      <c r="SRU308" s="2"/>
      <c r="SRV308" s="2"/>
      <c r="SRW308" s="2"/>
      <c r="SRX308" s="2"/>
      <c r="SRY308" s="2"/>
      <c r="SRZ308" s="2"/>
      <c r="SSA308" s="2"/>
      <c r="SSB308" s="2"/>
      <c r="SSC308" s="2"/>
      <c r="SSD308" s="2"/>
      <c r="SSE308" s="2"/>
      <c r="SSF308" s="2"/>
      <c r="SSG308" s="2"/>
      <c r="SSH308" s="2"/>
      <c r="SSI308" s="2"/>
      <c r="SSJ308" s="2"/>
      <c r="SSK308" s="2"/>
      <c r="SSL308" s="2"/>
      <c r="SSM308" s="2"/>
      <c r="SSN308" s="2"/>
      <c r="SSO308" s="2"/>
      <c r="SSP308" s="2"/>
      <c r="SSQ308" s="2"/>
      <c r="SSR308" s="2"/>
      <c r="SSS308" s="2"/>
      <c r="SST308" s="2"/>
      <c r="SSU308" s="2"/>
      <c r="SSV308" s="2"/>
      <c r="SSW308" s="2"/>
      <c r="SSX308" s="2"/>
      <c r="SSY308" s="2"/>
      <c r="SSZ308" s="2"/>
      <c r="STA308" s="2"/>
      <c r="STB308" s="2"/>
      <c r="STC308" s="2"/>
      <c r="STD308" s="2"/>
      <c r="STE308" s="2"/>
      <c r="STF308" s="2"/>
      <c r="STG308" s="2"/>
      <c r="STH308" s="2"/>
      <c r="STI308" s="2"/>
      <c r="STJ308" s="2"/>
      <c r="STK308" s="2"/>
      <c r="STL308" s="2"/>
      <c r="STM308" s="2"/>
      <c r="STN308" s="2"/>
      <c r="STO308" s="2"/>
      <c r="STP308" s="2"/>
      <c r="STQ308" s="2"/>
      <c r="STR308" s="2"/>
      <c r="STS308" s="2"/>
      <c r="STT308" s="2"/>
      <c r="STU308" s="2"/>
      <c r="STV308" s="2"/>
      <c r="STW308" s="2"/>
      <c r="STX308" s="2"/>
      <c r="STY308" s="2"/>
      <c r="STZ308" s="2"/>
      <c r="SUA308" s="2"/>
      <c r="SUB308" s="2"/>
      <c r="SUC308" s="2"/>
      <c r="SUD308" s="2"/>
      <c r="SUE308" s="2"/>
      <c r="SUF308" s="2"/>
      <c r="SUG308" s="2"/>
      <c r="SUH308" s="2"/>
      <c r="SUI308" s="2"/>
      <c r="SUJ308" s="2"/>
      <c r="SUK308" s="2"/>
      <c r="SUL308" s="2"/>
      <c r="SUM308" s="2"/>
      <c r="SUN308" s="2"/>
      <c r="SUO308" s="2"/>
      <c r="SUP308" s="2"/>
      <c r="SUQ308" s="2"/>
      <c r="SUR308" s="2"/>
      <c r="SUS308" s="2"/>
      <c r="SUT308" s="2"/>
      <c r="SUU308" s="2"/>
      <c r="SUV308" s="2"/>
      <c r="SUW308" s="2"/>
      <c r="SUX308" s="2"/>
      <c r="SUY308" s="2"/>
      <c r="SUZ308" s="2"/>
      <c r="SVA308" s="2"/>
      <c r="SVB308" s="2"/>
      <c r="SVC308" s="2"/>
      <c r="SVD308" s="2"/>
      <c r="SVE308" s="2"/>
      <c r="SVF308" s="2"/>
      <c r="SVG308" s="2"/>
      <c r="SVH308" s="2"/>
      <c r="SVI308" s="2"/>
      <c r="SVJ308" s="2"/>
      <c r="SVK308" s="2"/>
      <c r="SVL308" s="2"/>
      <c r="SVM308" s="2"/>
      <c r="SVN308" s="2"/>
      <c r="SVO308" s="2"/>
      <c r="SVP308" s="2"/>
      <c r="SVQ308" s="2"/>
      <c r="SVR308" s="2"/>
      <c r="SVS308" s="2"/>
      <c r="SVT308" s="2"/>
      <c r="SVU308" s="2"/>
      <c r="SVV308" s="2"/>
      <c r="SVW308" s="2"/>
      <c r="SVX308" s="2"/>
      <c r="SVY308" s="2"/>
      <c r="SVZ308" s="2"/>
      <c r="SWA308" s="2"/>
      <c r="SWB308" s="2"/>
      <c r="SWC308" s="2"/>
      <c r="SWD308" s="2"/>
      <c r="SWE308" s="2"/>
      <c r="SWF308" s="2"/>
      <c r="SWG308" s="2"/>
      <c r="SWH308" s="2"/>
      <c r="SWI308" s="2"/>
      <c r="SWJ308" s="2"/>
      <c r="SWK308" s="2"/>
      <c r="SWL308" s="2"/>
      <c r="SWM308" s="2"/>
      <c r="SWN308" s="2"/>
      <c r="SWO308" s="2"/>
      <c r="SWP308" s="2"/>
      <c r="SWQ308" s="2"/>
      <c r="SWR308" s="2"/>
      <c r="SWS308" s="2"/>
      <c r="SWT308" s="2"/>
      <c r="SWU308" s="2"/>
      <c r="SWV308" s="2"/>
      <c r="SWW308" s="2"/>
      <c r="SWX308" s="2"/>
      <c r="SWY308" s="2"/>
      <c r="SWZ308" s="2"/>
      <c r="SXA308" s="2"/>
      <c r="SXB308" s="2"/>
      <c r="SXC308" s="2"/>
      <c r="SXD308" s="2"/>
      <c r="SXE308" s="2"/>
      <c r="SXF308" s="2"/>
      <c r="SXG308" s="2"/>
      <c r="SXH308" s="2"/>
      <c r="SXI308" s="2"/>
      <c r="SXJ308" s="2"/>
      <c r="SXK308" s="2"/>
      <c r="SXL308" s="2"/>
      <c r="SXM308" s="2"/>
      <c r="SXN308" s="2"/>
      <c r="SXO308" s="2"/>
      <c r="SXP308" s="2"/>
      <c r="SXQ308" s="2"/>
      <c r="SXR308" s="2"/>
      <c r="SXS308" s="2"/>
      <c r="SXT308" s="2"/>
      <c r="SXU308" s="2"/>
      <c r="SXV308" s="2"/>
      <c r="SXW308" s="2"/>
      <c r="SXX308" s="2"/>
      <c r="SXY308" s="2"/>
      <c r="SXZ308" s="2"/>
      <c r="SYA308" s="2"/>
      <c r="SYB308" s="2"/>
      <c r="SYC308" s="2"/>
      <c r="SYD308" s="2"/>
      <c r="SYE308" s="2"/>
      <c r="SYF308" s="2"/>
      <c r="SYG308" s="2"/>
      <c r="SYH308" s="2"/>
      <c r="SYI308" s="2"/>
      <c r="SYJ308" s="2"/>
      <c r="SYK308" s="2"/>
      <c r="SYL308" s="2"/>
      <c r="SYM308" s="2"/>
      <c r="SYN308" s="2"/>
      <c r="SYO308" s="2"/>
      <c r="SYP308" s="2"/>
      <c r="SYQ308" s="2"/>
      <c r="SYR308" s="2"/>
      <c r="SYS308" s="2"/>
      <c r="SYT308" s="2"/>
      <c r="SYU308" s="2"/>
      <c r="SYV308" s="2"/>
      <c r="SYW308" s="2"/>
      <c r="SYX308" s="2"/>
      <c r="SYY308" s="2"/>
      <c r="SYZ308" s="2"/>
      <c r="SZA308" s="2"/>
      <c r="SZB308" s="2"/>
      <c r="SZC308" s="2"/>
      <c r="SZD308" s="2"/>
      <c r="SZE308" s="2"/>
      <c r="SZF308" s="2"/>
      <c r="SZG308" s="2"/>
      <c r="SZH308" s="2"/>
      <c r="SZI308" s="2"/>
      <c r="SZJ308" s="2"/>
      <c r="SZK308" s="2"/>
      <c r="SZL308" s="2"/>
      <c r="SZM308" s="2"/>
      <c r="SZN308" s="2"/>
      <c r="SZO308" s="2"/>
      <c r="SZP308" s="2"/>
      <c r="SZQ308" s="2"/>
      <c r="SZR308" s="2"/>
      <c r="SZS308" s="2"/>
      <c r="SZT308" s="2"/>
      <c r="SZU308" s="2"/>
      <c r="SZV308" s="2"/>
      <c r="SZW308" s="2"/>
      <c r="SZX308" s="2"/>
      <c r="SZY308" s="2"/>
      <c r="SZZ308" s="2"/>
      <c r="TAA308" s="2"/>
      <c r="TAB308" s="2"/>
      <c r="TAC308" s="2"/>
      <c r="TAD308" s="2"/>
      <c r="TAE308" s="2"/>
      <c r="TAF308" s="2"/>
      <c r="TAG308" s="2"/>
      <c r="TAH308" s="2"/>
      <c r="TAI308" s="2"/>
      <c r="TAJ308" s="2"/>
      <c r="TAK308" s="2"/>
      <c r="TAL308" s="2"/>
      <c r="TAM308" s="2"/>
      <c r="TAN308" s="2"/>
      <c r="TAO308" s="2"/>
      <c r="TAP308" s="2"/>
      <c r="TAQ308" s="2"/>
      <c r="TAR308" s="2"/>
      <c r="TAS308" s="2"/>
      <c r="TAT308" s="2"/>
      <c r="TAU308" s="2"/>
      <c r="TAV308" s="2"/>
      <c r="TAW308" s="2"/>
      <c r="TAX308" s="2"/>
      <c r="TAY308" s="2"/>
      <c r="TAZ308" s="2"/>
      <c r="TBA308" s="2"/>
      <c r="TBB308" s="2"/>
      <c r="TBC308" s="2"/>
      <c r="TBD308" s="2"/>
      <c r="TBE308" s="2"/>
      <c r="TBF308" s="2"/>
      <c r="TBG308" s="2"/>
      <c r="TBH308" s="2"/>
      <c r="TBI308" s="2"/>
      <c r="TBJ308" s="2"/>
      <c r="TBK308" s="2"/>
      <c r="TBL308" s="2"/>
      <c r="TBM308" s="2"/>
      <c r="TBN308" s="2"/>
      <c r="TBO308" s="2"/>
      <c r="TBP308" s="2"/>
      <c r="TBQ308" s="2"/>
      <c r="TBR308" s="2"/>
      <c r="TBS308" s="2"/>
      <c r="TBT308" s="2"/>
      <c r="TBU308" s="2"/>
      <c r="TBV308" s="2"/>
      <c r="TBW308" s="2"/>
      <c r="TBX308" s="2"/>
      <c r="TBY308" s="2"/>
      <c r="TBZ308" s="2"/>
      <c r="TCA308" s="2"/>
      <c r="TCB308" s="2"/>
      <c r="TCC308" s="2"/>
      <c r="TCD308" s="2"/>
      <c r="TCE308" s="2"/>
      <c r="TCF308" s="2"/>
      <c r="TCG308" s="2"/>
      <c r="TCH308" s="2"/>
      <c r="TCI308" s="2"/>
      <c r="TCJ308" s="2"/>
      <c r="TCK308" s="2"/>
      <c r="TCL308" s="2"/>
      <c r="TCM308" s="2"/>
      <c r="TCN308" s="2"/>
      <c r="TCO308" s="2"/>
      <c r="TCP308" s="2"/>
      <c r="TCQ308" s="2"/>
      <c r="TCR308" s="2"/>
      <c r="TCS308" s="2"/>
      <c r="TCT308" s="2"/>
      <c r="TCU308" s="2"/>
      <c r="TCV308" s="2"/>
      <c r="TCW308" s="2"/>
      <c r="TCX308" s="2"/>
      <c r="TCY308" s="2"/>
      <c r="TCZ308" s="2"/>
      <c r="TDA308" s="2"/>
      <c r="TDB308" s="2"/>
      <c r="TDC308" s="2"/>
      <c r="TDD308" s="2"/>
      <c r="TDE308" s="2"/>
      <c r="TDF308" s="2"/>
      <c r="TDG308" s="2"/>
      <c r="TDH308" s="2"/>
      <c r="TDI308" s="2"/>
      <c r="TDJ308" s="2"/>
      <c r="TDK308" s="2"/>
      <c r="TDL308" s="2"/>
      <c r="TDM308" s="2"/>
      <c r="TDN308" s="2"/>
      <c r="TDO308" s="2"/>
      <c r="TDP308" s="2"/>
      <c r="TDQ308" s="2"/>
      <c r="TDR308" s="2"/>
      <c r="TDS308" s="2"/>
      <c r="TDT308" s="2"/>
      <c r="TDU308" s="2"/>
      <c r="TDV308" s="2"/>
      <c r="TDW308" s="2"/>
      <c r="TDX308" s="2"/>
      <c r="TDY308" s="2"/>
      <c r="TDZ308" s="2"/>
      <c r="TEA308" s="2"/>
      <c r="TEB308" s="2"/>
      <c r="TEC308" s="2"/>
      <c r="TED308" s="2"/>
      <c r="TEE308" s="2"/>
      <c r="TEF308" s="2"/>
      <c r="TEG308" s="2"/>
      <c r="TEH308" s="2"/>
      <c r="TEI308" s="2"/>
      <c r="TEJ308" s="2"/>
      <c r="TEK308" s="2"/>
      <c r="TEL308" s="2"/>
      <c r="TEM308" s="2"/>
      <c r="TEN308" s="2"/>
      <c r="TEO308" s="2"/>
      <c r="TEP308" s="2"/>
      <c r="TEQ308" s="2"/>
      <c r="TER308" s="2"/>
      <c r="TES308" s="2"/>
      <c r="TET308" s="2"/>
      <c r="TEU308" s="2"/>
      <c r="TEV308" s="2"/>
      <c r="TEW308" s="2"/>
      <c r="TEX308" s="2"/>
      <c r="TEY308" s="2"/>
      <c r="TEZ308" s="2"/>
      <c r="TFA308" s="2"/>
      <c r="TFB308" s="2"/>
      <c r="TFC308" s="2"/>
      <c r="TFD308" s="2"/>
      <c r="TFE308" s="2"/>
      <c r="TFF308" s="2"/>
      <c r="TFG308" s="2"/>
      <c r="TFH308" s="2"/>
      <c r="TFI308" s="2"/>
      <c r="TFJ308" s="2"/>
      <c r="TFK308" s="2"/>
      <c r="TFL308" s="2"/>
      <c r="TFM308" s="2"/>
      <c r="TFN308" s="2"/>
      <c r="TFO308" s="2"/>
      <c r="TFP308" s="2"/>
      <c r="TFQ308" s="2"/>
      <c r="TFR308" s="2"/>
      <c r="TFS308" s="2"/>
      <c r="TFT308" s="2"/>
      <c r="TFU308" s="2"/>
      <c r="TFV308" s="2"/>
      <c r="TFW308" s="2"/>
      <c r="TFX308" s="2"/>
      <c r="TFY308" s="2"/>
      <c r="TFZ308" s="2"/>
      <c r="TGA308" s="2"/>
      <c r="TGB308" s="2"/>
      <c r="TGC308" s="2"/>
      <c r="TGD308" s="2"/>
      <c r="TGE308" s="2"/>
      <c r="TGF308" s="2"/>
      <c r="TGG308" s="2"/>
      <c r="TGH308" s="2"/>
      <c r="TGI308" s="2"/>
      <c r="TGJ308" s="2"/>
      <c r="TGK308" s="2"/>
      <c r="TGL308" s="2"/>
      <c r="TGM308" s="2"/>
      <c r="TGN308" s="2"/>
      <c r="TGO308" s="2"/>
      <c r="TGP308" s="2"/>
      <c r="TGQ308" s="2"/>
      <c r="TGR308" s="2"/>
      <c r="TGS308" s="2"/>
      <c r="TGT308" s="2"/>
      <c r="TGU308" s="2"/>
      <c r="TGV308" s="2"/>
      <c r="TGW308" s="2"/>
      <c r="TGX308" s="2"/>
      <c r="TGY308" s="2"/>
      <c r="TGZ308" s="2"/>
      <c r="THA308" s="2"/>
      <c r="THB308" s="2"/>
      <c r="THC308" s="2"/>
      <c r="THD308" s="2"/>
      <c r="THE308" s="2"/>
      <c r="THF308" s="2"/>
      <c r="THG308" s="2"/>
      <c r="THH308" s="2"/>
      <c r="THI308" s="2"/>
      <c r="THJ308" s="2"/>
      <c r="THK308" s="2"/>
      <c r="THL308" s="2"/>
      <c r="THM308" s="2"/>
      <c r="THN308" s="2"/>
      <c r="THO308" s="2"/>
      <c r="THP308" s="2"/>
      <c r="THQ308" s="2"/>
      <c r="THR308" s="2"/>
      <c r="THS308" s="2"/>
      <c r="THT308" s="2"/>
      <c r="THU308" s="2"/>
      <c r="THV308" s="2"/>
      <c r="THW308" s="2"/>
      <c r="THX308" s="2"/>
      <c r="THY308" s="2"/>
      <c r="THZ308" s="2"/>
      <c r="TIA308" s="2"/>
      <c r="TIB308" s="2"/>
      <c r="TIC308" s="2"/>
      <c r="TID308" s="2"/>
      <c r="TIE308" s="2"/>
      <c r="TIF308" s="2"/>
      <c r="TIG308" s="2"/>
      <c r="TIH308" s="2"/>
      <c r="TII308" s="2"/>
      <c r="TIJ308" s="2"/>
      <c r="TIK308" s="2"/>
      <c r="TIL308" s="2"/>
      <c r="TIM308" s="2"/>
      <c r="TIN308" s="2"/>
      <c r="TIO308" s="2"/>
      <c r="TIP308" s="2"/>
      <c r="TIQ308" s="2"/>
      <c r="TIR308" s="2"/>
      <c r="TIS308" s="2"/>
      <c r="TIT308" s="2"/>
      <c r="TIU308" s="2"/>
      <c r="TIV308" s="2"/>
      <c r="TIW308" s="2"/>
      <c r="TIX308" s="2"/>
      <c r="TIY308" s="2"/>
      <c r="TIZ308" s="2"/>
      <c r="TJA308" s="2"/>
      <c r="TJB308" s="2"/>
      <c r="TJC308" s="2"/>
      <c r="TJD308" s="2"/>
      <c r="TJE308" s="2"/>
      <c r="TJF308" s="2"/>
      <c r="TJG308" s="2"/>
      <c r="TJH308" s="2"/>
      <c r="TJI308" s="2"/>
      <c r="TJJ308" s="2"/>
      <c r="TJK308" s="2"/>
      <c r="TJL308" s="2"/>
      <c r="TJM308" s="2"/>
      <c r="TJN308" s="2"/>
      <c r="TJO308" s="2"/>
      <c r="TJP308" s="2"/>
      <c r="TJQ308" s="2"/>
      <c r="TJR308" s="2"/>
      <c r="TJS308" s="2"/>
      <c r="TJT308" s="2"/>
      <c r="TJU308" s="2"/>
      <c r="TJV308" s="2"/>
      <c r="TJW308" s="2"/>
      <c r="TJX308" s="2"/>
      <c r="TJY308" s="2"/>
      <c r="TJZ308" s="2"/>
      <c r="TKA308" s="2"/>
      <c r="TKB308" s="2"/>
      <c r="TKC308" s="2"/>
      <c r="TKD308" s="2"/>
      <c r="TKE308" s="2"/>
      <c r="TKF308" s="2"/>
      <c r="TKG308" s="2"/>
      <c r="TKH308" s="2"/>
      <c r="TKI308" s="2"/>
      <c r="TKJ308" s="2"/>
      <c r="TKK308" s="2"/>
      <c r="TKL308" s="2"/>
      <c r="TKM308" s="2"/>
      <c r="TKN308" s="2"/>
      <c r="TKO308" s="2"/>
      <c r="TKP308" s="2"/>
      <c r="TKQ308" s="2"/>
      <c r="TKR308" s="2"/>
      <c r="TKS308" s="2"/>
      <c r="TKT308" s="2"/>
      <c r="TKU308" s="2"/>
      <c r="TKV308" s="2"/>
      <c r="TKW308" s="2"/>
      <c r="TKX308" s="2"/>
      <c r="TKY308" s="2"/>
      <c r="TKZ308" s="2"/>
      <c r="TLA308" s="2"/>
      <c r="TLB308" s="2"/>
      <c r="TLC308" s="2"/>
      <c r="TLD308" s="2"/>
      <c r="TLE308" s="2"/>
      <c r="TLF308" s="2"/>
      <c r="TLG308" s="2"/>
      <c r="TLH308" s="2"/>
      <c r="TLI308" s="2"/>
      <c r="TLJ308" s="2"/>
      <c r="TLK308" s="2"/>
      <c r="TLL308" s="2"/>
      <c r="TLM308" s="2"/>
      <c r="TLN308" s="2"/>
      <c r="TLO308" s="2"/>
      <c r="TLP308" s="2"/>
      <c r="TLQ308" s="2"/>
      <c r="TLR308" s="2"/>
      <c r="TLS308" s="2"/>
      <c r="TLT308" s="2"/>
      <c r="TLU308" s="2"/>
      <c r="TLV308" s="2"/>
      <c r="TLW308" s="2"/>
      <c r="TLX308" s="2"/>
      <c r="TLY308" s="2"/>
      <c r="TLZ308" s="2"/>
      <c r="TMA308" s="2"/>
      <c r="TMB308" s="2"/>
      <c r="TMC308" s="2"/>
      <c r="TMD308" s="2"/>
      <c r="TME308" s="2"/>
      <c r="TMF308" s="2"/>
      <c r="TMG308" s="2"/>
      <c r="TMH308" s="2"/>
      <c r="TMI308" s="2"/>
      <c r="TMJ308" s="2"/>
      <c r="TMK308" s="2"/>
      <c r="TML308" s="2"/>
      <c r="TMM308" s="2"/>
      <c r="TMN308" s="2"/>
      <c r="TMO308" s="2"/>
      <c r="TMP308" s="2"/>
      <c r="TMQ308" s="2"/>
      <c r="TMR308" s="2"/>
      <c r="TMS308" s="2"/>
      <c r="TMT308" s="2"/>
      <c r="TMU308" s="2"/>
      <c r="TMV308" s="2"/>
      <c r="TMW308" s="2"/>
      <c r="TMX308" s="2"/>
      <c r="TMY308" s="2"/>
      <c r="TMZ308" s="2"/>
      <c r="TNA308" s="2"/>
      <c r="TNB308" s="2"/>
      <c r="TNC308" s="2"/>
      <c r="TND308" s="2"/>
      <c r="TNE308" s="2"/>
      <c r="TNF308" s="2"/>
      <c r="TNG308" s="2"/>
      <c r="TNH308" s="2"/>
      <c r="TNI308" s="2"/>
      <c r="TNJ308" s="2"/>
      <c r="TNK308" s="2"/>
      <c r="TNL308" s="2"/>
      <c r="TNM308" s="2"/>
      <c r="TNN308" s="2"/>
      <c r="TNO308" s="2"/>
      <c r="TNP308" s="2"/>
      <c r="TNQ308" s="2"/>
      <c r="TNR308" s="2"/>
      <c r="TNS308" s="2"/>
      <c r="TNT308" s="2"/>
      <c r="TNU308" s="2"/>
      <c r="TNV308" s="2"/>
      <c r="TNW308" s="2"/>
      <c r="TNX308" s="2"/>
      <c r="TNY308" s="2"/>
      <c r="TNZ308" s="2"/>
      <c r="TOA308" s="2"/>
      <c r="TOB308" s="2"/>
      <c r="TOC308" s="2"/>
      <c r="TOD308" s="2"/>
      <c r="TOE308" s="2"/>
      <c r="TOF308" s="2"/>
      <c r="TOG308" s="2"/>
      <c r="TOH308" s="2"/>
      <c r="TOI308" s="2"/>
      <c r="TOJ308" s="2"/>
      <c r="TOK308" s="2"/>
      <c r="TOL308" s="2"/>
      <c r="TOM308" s="2"/>
      <c r="TON308" s="2"/>
      <c r="TOO308" s="2"/>
      <c r="TOP308" s="2"/>
      <c r="TOQ308" s="2"/>
      <c r="TOR308" s="2"/>
      <c r="TOS308" s="2"/>
      <c r="TOT308" s="2"/>
      <c r="TOU308" s="2"/>
      <c r="TOV308" s="2"/>
      <c r="TOW308" s="2"/>
      <c r="TOX308" s="2"/>
      <c r="TOY308" s="2"/>
      <c r="TOZ308" s="2"/>
      <c r="TPA308" s="2"/>
      <c r="TPB308" s="2"/>
      <c r="TPC308" s="2"/>
      <c r="TPD308" s="2"/>
      <c r="TPE308" s="2"/>
      <c r="TPF308" s="2"/>
      <c r="TPG308" s="2"/>
      <c r="TPH308" s="2"/>
      <c r="TPI308" s="2"/>
      <c r="TPJ308" s="2"/>
      <c r="TPK308" s="2"/>
      <c r="TPL308" s="2"/>
      <c r="TPM308" s="2"/>
      <c r="TPN308" s="2"/>
      <c r="TPO308" s="2"/>
      <c r="TPP308" s="2"/>
      <c r="TPQ308" s="2"/>
      <c r="TPR308" s="2"/>
      <c r="TPS308" s="2"/>
      <c r="TPT308" s="2"/>
      <c r="TPU308" s="2"/>
      <c r="TPV308" s="2"/>
      <c r="TPW308" s="2"/>
      <c r="TPX308" s="2"/>
      <c r="TPY308" s="2"/>
      <c r="TPZ308" s="2"/>
      <c r="TQA308" s="2"/>
      <c r="TQB308" s="2"/>
      <c r="TQC308" s="2"/>
      <c r="TQD308" s="2"/>
      <c r="TQE308" s="2"/>
      <c r="TQF308" s="2"/>
      <c r="TQG308" s="2"/>
      <c r="TQH308" s="2"/>
      <c r="TQI308" s="2"/>
      <c r="TQJ308" s="2"/>
      <c r="TQK308" s="2"/>
      <c r="TQL308" s="2"/>
      <c r="TQM308" s="2"/>
      <c r="TQN308" s="2"/>
      <c r="TQO308" s="2"/>
      <c r="TQP308" s="2"/>
      <c r="TQQ308" s="2"/>
      <c r="TQR308" s="2"/>
      <c r="TQS308" s="2"/>
      <c r="TQT308" s="2"/>
      <c r="TQU308" s="2"/>
      <c r="TQV308" s="2"/>
      <c r="TQW308" s="2"/>
      <c r="TQX308" s="2"/>
      <c r="TQY308" s="2"/>
      <c r="TQZ308" s="2"/>
      <c r="TRA308" s="2"/>
      <c r="TRB308" s="2"/>
      <c r="TRC308" s="2"/>
      <c r="TRD308" s="2"/>
      <c r="TRE308" s="2"/>
      <c r="TRF308" s="2"/>
      <c r="TRG308" s="2"/>
      <c r="TRH308" s="2"/>
      <c r="TRI308" s="2"/>
      <c r="TRJ308" s="2"/>
      <c r="TRK308" s="2"/>
      <c r="TRL308" s="2"/>
      <c r="TRM308" s="2"/>
      <c r="TRN308" s="2"/>
      <c r="TRO308" s="2"/>
      <c r="TRP308" s="2"/>
      <c r="TRQ308" s="2"/>
      <c r="TRR308" s="2"/>
      <c r="TRS308" s="2"/>
      <c r="TRT308" s="2"/>
      <c r="TRU308" s="2"/>
      <c r="TRV308" s="2"/>
      <c r="TRW308" s="2"/>
      <c r="TRX308" s="2"/>
      <c r="TRY308" s="2"/>
      <c r="TRZ308" s="2"/>
      <c r="TSA308" s="2"/>
      <c r="TSB308" s="2"/>
      <c r="TSC308" s="2"/>
      <c r="TSD308" s="2"/>
      <c r="TSE308" s="2"/>
      <c r="TSF308" s="2"/>
      <c r="TSG308" s="2"/>
      <c r="TSH308" s="2"/>
      <c r="TSI308" s="2"/>
      <c r="TSJ308" s="2"/>
      <c r="TSK308" s="2"/>
      <c r="TSL308" s="2"/>
      <c r="TSM308" s="2"/>
      <c r="TSN308" s="2"/>
      <c r="TSO308" s="2"/>
      <c r="TSP308" s="2"/>
      <c r="TSQ308" s="2"/>
      <c r="TSR308" s="2"/>
      <c r="TSS308" s="2"/>
      <c r="TST308" s="2"/>
      <c r="TSU308" s="2"/>
      <c r="TSV308" s="2"/>
      <c r="TSW308" s="2"/>
      <c r="TSX308" s="2"/>
      <c r="TSY308" s="2"/>
      <c r="TSZ308" s="2"/>
      <c r="TTA308" s="2"/>
      <c r="TTB308" s="2"/>
      <c r="TTC308" s="2"/>
      <c r="TTD308" s="2"/>
      <c r="TTE308" s="2"/>
      <c r="TTF308" s="2"/>
      <c r="TTG308" s="2"/>
      <c r="TTH308" s="2"/>
      <c r="TTI308" s="2"/>
      <c r="TTJ308" s="2"/>
      <c r="TTK308" s="2"/>
      <c r="TTL308" s="2"/>
      <c r="TTM308" s="2"/>
      <c r="TTN308" s="2"/>
      <c r="TTO308" s="2"/>
      <c r="TTP308" s="2"/>
      <c r="TTQ308" s="2"/>
      <c r="TTR308" s="2"/>
      <c r="TTS308" s="2"/>
      <c r="TTT308" s="2"/>
      <c r="TTU308" s="2"/>
      <c r="TTV308" s="2"/>
      <c r="TTW308" s="2"/>
      <c r="TTX308" s="2"/>
      <c r="TTY308" s="2"/>
      <c r="TTZ308" s="2"/>
      <c r="TUA308" s="2"/>
      <c r="TUB308" s="2"/>
      <c r="TUC308" s="2"/>
      <c r="TUD308" s="2"/>
      <c r="TUE308" s="2"/>
      <c r="TUF308" s="2"/>
      <c r="TUG308" s="2"/>
      <c r="TUH308" s="2"/>
      <c r="TUI308" s="2"/>
      <c r="TUJ308" s="2"/>
      <c r="TUK308" s="2"/>
      <c r="TUL308" s="2"/>
      <c r="TUM308" s="2"/>
      <c r="TUN308" s="2"/>
      <c r="TUO308" s="2"/>
      <c r="TUP308" s="2"/>
      <c r="TUQ308" s="2"/>
      <c r="TUR308" s="2"/>
      <c r="TUS308" s="2"/>
      <c r="TUT308" s="2"/>
      <c r="TUU308" s="2"/>
      <c r="TUV308" s="2"/>
      <c r="TUW308" s="2"/>
      <c r="TUX308" s="2"/>
      <c r="TUY308" s="2"/>
      <c r="TUZ308" s="2"/>
      <c r="TVA308" s="2"/>
      <c r="TVB308" s="2"/>
      <c r="TVC308" s="2"/>
      <c r="TVD308" s="2"/>
      <c r="TVE308" s="2"/>
      <c r="TVF308" s="2"/>
      <c r="TVG308" s="2"/>
      <c r="TVH308" s="2"/>
      <c r="TVI308" s="2"/>
      <c r="TVJ308" s="2"/>
      <c r="TVK308" s="2"/>
      <c r="TVL308" s="2"/>
      <c r="TVM308" s="2"/>
      <c r="TVN308" s="2"/>
      <c r="TVO308" s="2"/>
      <c r="TVP308" s="2"/>
      <c r="TVQ308" s="2"/>
      <c r="TVR308" s="2"/>
      <c r="TVS308" s="2"/>
      <c r="TVT308" s="2"/>
      <c r="TVU308" s="2"/>
      <c r="TVV308" s="2"/>
      <c r="TVW308" s="2"/>
      <c r="TVX308" s="2"/>
      <c r="TVY308" s="2"/>
      <c r="TVZ308" s="2"/>
      <c r="TWA308" s="2"/>
      <c r="TWB308" s="2"/>
      <c r="TWC308" s="2"/>
      <c r="TWD308" s="2"/>
      <c r="TWE308" s="2"/>
      <c r="TWF308" s="2"/>
      <c r="TWG308" s="2"/>
      <c r="TWH308" s="2"/>
      <c r="TWI308" s="2"/>
      <c r="TWJ308" s="2"/>
      <c r="TWK308" s="2"/>
      <c r="TWL308" s="2"/>
      <c r="TWM308" s="2"/>
      <c r="TWN308" s="2"/>
      <c r="TWO308" s="2"/>
      <c r="TWP308" s="2"/>
      <c r="TWQ308" s="2"/>
      <c r="TWR308" s="2"/>
      <c r="TWS308" s="2"/>
      <c r="TWT308" s="2"/>
      <c r="TWU308" s="2"/>
      <c r="TWV308" s="2"/>
      <c r="TWW308" s="2"/>
      <c r="TWX308" s="2"/>
      <c r="TWY308" s="2"/>
      <c r="TWZ308" s="2"/>
      <c r="TXA308" s="2"/>
      <c r="TXB308" s="2"/>
      <c r="TXC308" s="2"/>
      <c r="TXD308" s="2"/>
      <c r="TXE308" s="2"/>
      <c r="TXF308" s="2"/>
      <c r="TXG308" s="2"/>
      <c r="TXH308" s="2"/>
      <c r="TXI308" s="2"/>
      <c r="TXJ308" s="2"/>
      <c r="TXK308" s="2"/>
      <c r="TXL308" s="2"/>
      <c r="TXM308" s="2"/>
      <c r="TXN308" s="2"/>
      <c r="TXO308" s="2"/>
      <c r="TXP308" s="2"/>
      <c r="TXQ308" s="2"/>
      <c r="TXR308" s="2"/>
      <c r="TXS308" s="2"/>
      <c r="TXT308" s="2"/>
      <c r="TXU308" s="2"/>
      <c r="TXV308" s="2"/>
      <c r="TXW308" s="2"/>
      <c r="TXX308" s="2"/>
      <c r="TXY308" s="2"/>
      <c r="TXZ308" s="2"/>
      <c r="TYA308" s="2"/>
      <c r="TYB308" s="2"/>
      <c r="TYC308" s="2"/>
      <c r="TYD308" s="2"/>
      <c r="TYE308" s="2"/>
      <c r="TYF308" s="2"/>
      <c r="TYG308" s="2"/>
      <c r="TYH308" s="2"/>
      <c r="TYI308" s="2"/>
      <c r="TYJ308" s="2"/>
      <c r="TYK308" s="2"/>
      <c r="TYL308" s="2"/>
      <c r="TYM308" s="2"/>
      <c r="TYN308" s="2"/>
      <c r="TYO308" s="2"/>
      <c r="TYP308" s="2"/>
      <c r="TYQ308" s="2"/>
      <c r="TYR308" s="2"/>
      <c r="TYS308" s="2"/>
      <c r="TYT308" s="2"/>
      <c r="TYU308" s="2"/>
      <c r="TYV308" s="2"/>
      <c r="TYW308" s="2"/>
      <c r="TYX308" s="2"/>
      <c r="TYY308" s="2"/>
      <c r="TYZ308" s="2"/>
      <c r="TZA308" s="2"/>
      <c r="TZB308" s="2"/>
      <c r="TZC308" s="2"/>
      <c r="TZD308" s="2"/>
      <c r="TZE308" s="2"/>
      <c r="TZF308" s="2"/>
      <c r="TZG308" s="2"/>
      <c r="TZH308" s="2"/>
      <c r="TZI308" s="2"/>
      <c r="TZJ308" s="2"/>
      <c r="TZK308" s="2"/>
      <c r="TZL308" s="2"/>
      <c r="TZM308" s="2"/>
      <c r="TZN308" s="2"/>
      <c r="TZO308" s="2"/>
      <c r="TZP308" s="2"/>
      <c r="TZQ308" s="2"/>
      <c r="TZR308" s="2"/>
      <c r="TZS308" s="2"/>
      <c r="TZT308" s="2"/>
      <c r="TZU308" s="2"/>
      <c r="TZV308" s="2"/>
      <c r="TZW308" s="2"/>
      <c r="TZX308" s="2"/>
      <c r="TZY308" s="2"/>
      <c r="TZZ308" s="2"/>
      <c r="UAA308" s="2"/>
      <c r="UAB308" s="2"/>
      <c r="UAC308" s="2"/>
      <c r="UAD308" s="2"/>
      <c r="UAE308" s="2"/>
      <c r="UAF308" s="2"/>
      <c r="UAG308" s="2"/>
      <c r="UAH308" s="2"/>
      <c r="UAI308" s="2"/>
      <c r="UAJ308" s="2"/>
      <c r="UAK308" s="2"/>
      <c r="UAL308" s="2"/>
      <c r="UAM308" s="2"/>
      <c r="UAN308" s="2"/>
      <c r="UAO308" s="2"/>
      <c r="UAP308" s="2"/>
      <c r="UAQ308" s="2"/>
      <c r="UAR308" s="2"/>
      <c r="UAS308" s="2"/>
      <c r="UAT308" s="2"/>
      <c r="UAU308" s="2"/>
      <c r="UAV308" s="2"/>
      <c r="UAW308" s="2"/>
      <c r="UAX308" s="2"/>
      <c r="UAY308" s="2"/>
      <c r="UAZ308" s="2"/>
      <c r="UBA308" s="2"/>
      <c r="UBB308" s="2"/>
      <c r="UBC308" s="2"/>
      <c r="UBD308" s="2"/>
      <c r="UBE308" s="2"/>
      <c r="UBF308" s="2"/>
      <c r="UBG308" s="2"/>
      <c r="UBH308" s="2"/>
      <c r="UBI308" s="2"/>
      <c r="UBJ308" s="2"/>
      <c r="UBK308" s="2"/>
      <c r="UBL308" s="2"/>
      <c r="UBM308" s="2"/>
      <c r="UBN308" s="2"/>
      <c r="UBO308" s="2"/>
      <c r="UBP308" s="2"/>
      <c r="UBQ308" s="2"/>
      <c r="UBR308" s="2"/>
      <c r="UBS308" s="2"/>
      <c r="UBT308" s="2"/>
      <c r="UBU308" s="2"/>
      <c r="UBV308" s="2"/>
      <c r="UBW308" s="2"/>
      <c r="UBX308" s="2"/>
      <c r="UBY308" s="2"/>
      <c r="UBZ308" s="2"/>
      <c r="UCA308" s="2"/>
      <c r="UCB308" s="2"/>
      <c r="UCC308" s="2"/>
      <c r="UCD308" s="2"/>
      <c r="UCE308" s="2"/>
      <c r="UCF308" s="2"/>
      <c r="UCG308" s="2"/>
      <c r="UCH308" s="2"/>
      <c r="UCI308" s="2"/>
      <c r="UCJ308" s="2"/>
      <c r="UCK308" s="2"/>
      <c r="UCL308" s="2"/>
      <c r="UCM308" s="2"/>
      <c r="UCN308" s="2"/>
      <c r="UCO308" s="2"/>
      <c r="UCP308" s="2"/>
      <c r="UCQ308" s="2"/>
      <c r="UCR308" s="2"/>
      <c r="UCS308" s="2"/>
      <c r="UCT308" s="2"/>
      <c r="UCU308" s="2"/>
      <c r="UCV308" s="2"/>
      <c r="UCW308" s="2"/>
      <c r="UCX308" s="2"/>
      <c r="UCY308" s="2"/>
      <c r="UCZ308" s="2"/>
      <c r="UDA308" s="2"/>
      <c r="UDB308" s="2"/>
      <c r="UDC308" s="2"/>
      <c r="UDD308" s="2"/>
      <c r="UDE308" s="2"/>
      <c r="UDF308" s="2"/>
      <c r="UDG308" s="2"/>
      <c r="UDH308" s="2"/>
      <c r="UDI308" s="2"/>
      <c r="UDJ308" s="2"/>
      <c r="UDK308" s="2"/>
      <c r="UDL308" s="2"/>
      <c r="UDM308" s="2"/>
      <c r="UDN308" s="2"/>
      <c r="UDO308" s="2"/>
      <c r="UDP308" s="2"/>
      <c r="UDQ308" s="2"/>
      <c r="UDR308" s="2"/>
      <c r="UDS308" s="2"/>
      <c r="UDT308" s="2"/>
      <c r="UDU308" s="2"/>
      <c r="UDV308" s="2"/>
      <c r="UDW308" s="2"/>
      <c r="UDX308" s="2"/>
      <c r="UDY308" s="2"/>
      <c r="UDZ308" s="2"/>
      <c r="UEA308" s="2"/>
      <c r="UEB308" s="2"/>
      <c r="UEC308" s="2"/>
      <c r="UED308" s="2"/>
      <c r="UEE308" s="2"/>
      <c r="UEF308" s="2"/>
      <c r="UEG308" s="2"/>
      <c r="UEH308" s="2"/>
      <c r="UEI308" s="2"/>
      <c r="UEJ308" s="2"/>
      <c r="UEK308" s="2"/>
      <c r="UEL308" s="2"/>
      <c r="UEM308" s="2"/>
      <c r="UEN308" s="2"/>
      <c r="UEO308" s="2"/>
      <c r="UEP308" s="2"/>
      <c r="UEQ308" s="2"/>
      <c r="UER308" s="2"/>
      <c r="UES308" s="2"/>
      <c r="UET308" s="2"/>
      <c r="UEU308" s="2"/>
      <c r="UEV308" s="2"/>
      <c r="UEW308" s="2"/>
      <c r="UEX308" s="2"/>
      <c r="UEY308" s="2"/>
      <c r="UEZ308" s="2"/>
      <c r="UFA308" s="2"/>
      <c r="UFB308" s="2"/>
      <c r="UFC308" s="2"/>
      <c r="UFD308" s="2"/>
      <c r="UFE308" s="2"/>
      <c r="UFF308" s="2"/>
      <c r="UFG308" s="2"/>
      <c r="UFH308" s="2"/>
      <c r="UFI308" s="2"/>
      <c r="UFJ308" s="2"/>
      <c r="UFK308" s="2"/>
      <c r="UFL308" s="2"/>
      <c r="UFM308" s="2"/>
      <c r="UFN308" s="2"/>
      <c r="UFO308" s="2"/>
      <c r="UFP308" s="2"/>
      <c r="UFQ308" s="2"/>
      <c r="UFR308" s="2"/>
      <c r="UFS308" s="2"/>
      <c r="UFT308" s="2"/>
      <c r="UFU308" s="2"/>
      <c r="UFV308" s="2"/>
      <c r="UFW308" s="2"/>
      <c r="UFX308" s="2"/>
      <c r="UFY308" s="2"/>
      <c r="UFZ308" s="2"/>
      <c r="UGA308" s="2"/>
      <c r="UGB308" s="2"/>
      <c r="UGC308" s="2"/>
      <c r="UGD308" s="2"/>
      <c r="UGE308" s="2"/>
      <c r="UGF308" s="2"/>
      <c r="UGG308" s="2"/>
      <c r="UGH308" s="2"/>
      <c r="UGI308" s="2"/>
      <c r="UGJ308" s="2"/>
      <c r="UGK308" s="2"/>
      <c r="UGL308" s="2"/>
      <c r="UGM308" s="2"/>
      <c r="UGN308" s="2"/>
      <c r="UGO308" s="2"/>
      <c r="UGP308" s="2"/>
      <c r="UGQ308" s="2"/>
      <c r="UGR308" s="2"/>
      <c r="UGS308" s="2"/>
      <c r="UGT308" s="2"/>
      <c r="UGU308" s="2"/>
      <c r="UGV308" s="2"/>
      <c r="UGW308" s="2"/>
      <c r="UGX308" s="2"/>
      <c r="UGY308" s="2"/>
      <c r="UGZ308" s="2"/>
      <c r="UHA308" s="2"/>
      <c r="UHB308" s="2"/>
      <c r="UHC308" s="2"/>
      <c r="UHD308" s="2"/>
      <c r="UHE308" s="2"/>
      <c r="UHF308" s="2"/>
      <c r="UHG308" s="2"/>
      <c r="UHH308" s="2"/>
      <c r="UHI308" s="2"/>
      <c r="UHJ308" s="2"/>
      <c r="UHK308" s="2"/>
      <c r="UHL308" s="2"/>
      <c r="UHM308" s="2"/>
      <c r="UHN308" s="2"/>
      <c r="UHO308" s="2"/>
      <c r="UHP308" s="2"/>
      <c r="UHQ308" s="2"/>
      <c r="UHR308" s="2"/>
      <c r="UHS308" s="2"/>
      <c r="UHT308" s="2"/>
      <c r="UHU308" s="2"/>
      <c r="UHV308" s="2"/>
      <c r="UHW308" s="2"/>
      <c r="UHX308" s="2"/>
      <c r="UHY308" s="2"/>
      <c r="UHZ308" s="2"/>
      <c r="UIA308" s="2"/>
      <c r="UIB308" s="2"/>
      <c r="UIC308" s="2"/>
      <c r="UID308" s="2"/>
      <c r="UIE308" s="2"/>
      <c r="UIF308" s="2"/>
      <c r="UIG308" s="2"/>
      <c r="UIH308" s="2"/>
      <c r="UII308" s="2"/>
      <c r="UIJ308" s="2"/>
      <c r="UIK308" s="2"/>
      <c r="UIL308" s="2"/>
      <c r="UIM308" s="2"/>
      <c r="UIN308" s="2"/>
      <c r="UIO308" s="2"/>
      <c r="UIP308" s="2"/>
      <c r="UIQ308" s="2"/>
      <c r="UIR308" s="2"/>
      <c r="UIS308" s="2"/>
      <c r="UIT308" s="2"/>
      <c r="UIU308" s="2"/>
      <c r="UIV308" s="2"/>
      <c r="UIW308" s="2"/>
      <c r="UIX308" s="2"/>
      <c r="UIY308" s="2"/>
      <c r="UIZ308" s="2"/>
      <c r="UJA308" s="2"/>
      <c r="UJB308" s="2"/>
      <c r="UJC308" s="2"/>
      <c r="UJD308" s="2"/>
      <c r="UJE308" s="2"/>
      <c r="UJF308" s="2"/>
      <c r="UJG308" s="2"/>
      <c r="UJH308" s="2"/>
      <c r="UJI308" s="2"/>
      <c r="UJJ308" s="2"/>
      <c r="UJK308" s="2"/>
      <c r="UJL308" s="2"/>
      <c r="UJM308" s="2"/>
      <c r="UJN308" s="2"/>
      <c r="UJO308" s="2"/>
      <c r="UJP308" s="2"/>
      <c r="UJQ308" s="2"/>
      <c r="UJR308" s="2"/>
      <c r="UJS308" s="2"/>
      <c r="UJT308" s="2"/>
      <c r="UJU308" s="2"/>
      <c r="UJV308" s="2"/>
      <c r="UJW308" s="2"/>
      <c r="UJX308" s="2"/>
      <c r="UJY308" s="2"/>
      <c r="UJZ308" s="2"/>
      <c r="UKA308" s="2"/>
      <c r="UKB308" s="2"/>
      <c r="UKC308" s="2"/>
      <c r="UKD308" s="2"/>
      <c r="UKE308" s="2"/>
      <c r="UKF308" s="2"/>
      <c r="UKG308" s="2"/>
      <c r="UKH308" s="2"/>
      <c r="UKI308" s="2"/>
      <c r="UKJ308" s="2"/>
      <c r="UKK308" s="2"/>
      <c r="UKL308" s="2"/>
      <c r="UKM308" s="2"/>
      <c r="UKN308" s="2"/>
      <c r="UKO308" s="2"/>
      <c r="UKP308" s="2"/>
      <c r="UKQ308" s="2"/>
      <c r="UKR308" s="2"/>
      <c r="UKS308" s="2"/>
      <c r="UKT308" s="2"/>
      <c r="UKU308" s="2"/>
      <c r="UKV308" s="2"/>
      <c r="UKW308" s="2"/>
      <c r="UKX308" s="2"/>
      <c r="UKY308" s="2"/>
      <c r="UKZ308" s="2"/>
      <c r="ULA308" s="2"/>
      <c r="ULB308" s="2"/>
      <c r="ULC308" s="2"/>
      <c r="ULD308" s="2"/>
      <c r="ULE308" s="2"/>
      <c r="ULF308" s="2"/>
      <c r="ULG308" s="2"/>
      <c r="ULH308" s="2"/>
      <c r="ULI308" s="2"/>
      <c r="ULJ308" s="2"/>
      <c r="ULK308" s="2"/>
      <c r="ULL308" s="2"/>
      <c r="ULM308" s="2"/>
      <c r="ULN308" s="2"/>
      <c r="ULO308" s="2"/>
      <c r="ULP308" s="2"/>
      <c r="ULQ308" s="2"/>
      <c r="ULR308" s="2"/>
      <c r="ULS308" s="2"/>
      <c r="ULT308" s="2"/>
      <c r="ULU308" s="2"/>
      <c r="ULV308" s="2"/>
      <c r="ULW308" s="2"/>
      <c r="ULX308" s="2"/>
      <c r="ULY308" s="2"/>
      <c r="ULZ308" s="2"/>
      <c r="UMA308" s="2"/>
      <c r="UMB308" s="2"/>
      <c r="UMC308" s="2"/>
      <c r="UMD308" s="2"/>
      <c r="UME308" s="2"/>
      <c r="UMF308" s="2"/>
      <c r="UMG308" s="2"/>
      <c r="UMH308" s="2"/>
      <c r="UMI308" s="2"/>
      <c r="UMJ308" s="2"/>
      <c r="UMK308" s="2"/>
      <c r="UML308" s="2"/>
      <c r="UMM308" s="2"/>
      <c r="UMN308" s="2"/>
      <c r="UMO308" s="2"/>
      <c r="UMP308" s="2"/>
      <c r="UMQ308" s="2"/>
      <c r="UMR308" s="2"/>
      <c r="UMS308" s="2"/>
      <c r="UMT308" s="2"/>
      <c r="UMU308" s="2"/>
      <c r="UMV308" s="2"/>
      <c r="UMW308" s="2"/>
      <c r="UMX308" s="2"/>
      <c r="UMY308" s="2"/>
      <c r="UMZ308" s="2"/>
      <c r="UNA308" s="2"/>
      <c r="UNB308" s="2"/>
      <c r="UNC308" s="2"/>
      <c r="UND308" s="2"/>
      <c r="UNE308" s="2"/>
      <c r="UNF308" s="2"/>
      <c r="UNG308" s="2"/>
      <c r="UNH308" s="2"/>
      <c r="UNI308" s="2"/>
      <c r="UNJ308" s="2"/>
      <c r="UNK308" s="2"/>
      <c r="UNL308" s="2"/>
      <c r="UNM308" s="2"/>
      <c r="UNN308" s="2"/>
      <c r="UNO308" s="2"/>
      <c r="UNP308" s="2"/>
      <c r="UNQ308" s="2"/>
      <c r="UNR308" s="2"/>
      <c r="UNS308" s="2"/>
      <c r="UNT308" s="2"/>
      <c r="UNU308" s="2"/>
      <c r="UNV308" s="2"/>
      <c r="UNW308" s="2"/>
      <c r="UNX308" s="2"/>
      <c r="UNY308" s="2"/>
      <c r="UNZ308" s="2"/>
      <c r="UOA308" s="2"/>
      <c r="UOB308" s="2"/>
      <c r="UOC308" s="2"/>
      <c r="UOD308" s="2"/>
      <c r="UOE308" s="2"/>
      <c r="UOF308" s="2"/>
      <c r="UOG308" s="2"/>
      <c r="UOH308" s="2"/>
      <c r="UOI308" s="2"/>
      <c r="UOJ308" s="2"/>
      <c r="UOK308" s="2"/>
      <c r="UOL308" s="2"/>
      <c r="UOM308" s="2"/>
      <c r="UON308" s="2"/>
      <c r="UOO308" s="2"/>
      <c r="UOP308" s="2"/>
      <c r="UOQ308" s="2"/>
      <c r="UOR308" s="2"/>
      <c r="UOS308" s="2"/>
      <c r="UOT308" s="2"/>
      <c r="UOU308" s="2"/>
      <c r="UOV308" s="2"/>
      <c r="UOW308" s="2"/>
      <c r="UOX308" s="2"/>
      <c r="UOY308" s="2"/>
      <c r="UOZ308" s="2"/>
      <c r="UPA308" s="2"/>
      <c r="UPB308" s="2"/>
      <c r="UPC308" s="2"/>
      <c r="UPD308" s="2"/>
      <c r="UPE308" s="2"/>
      <c r="UPF308" s="2"/>
      <c r="UPG308" s="2"/>
      <c r="UPH308" s="2"/>
      <c r="UPI308" s="2"/>
      <c r="UPJ308" s="2"/>
      <c r="UPK308" s="2"/>
      <c r="UPL308" s="2"/>
      <c r="UPM308" s="2"/>
      <c r="UPN308" s="2"/>
      <c r="UPO308" s="2"/>
      <c r="UPP308" s="2"/>
      <c r="UPQ308" s="2"/>
      <c r="UPR308" s="2"/>
      <c r="UPS308" s="2"/>
      <c r="UPT308" s="2"/>
      <c r="UPU308" s="2"/>
      <c r="UPV308" s="2"/>
      <c r="UPW308" s="2"/>
      <c r="UPX308" s="2"/>
      <c r="UPY308" s="2"/>
      <c r="UPZ308" s="2"/>
      <c r="UQA308" s="2"/>
      <c r="UQB308" s="2"/>
      <c r="UQC308" s="2"/>
      <c r="UQD308" s="2"/>
      <c r="UQE308" s="2"/>
      <c r="UQF308" s="2"/>
      <c r="UQG308" s="2"/>
      <c r="UQH308" s="2"/>
      <c r="UQI308" s="2"/>
      <c r="UQJ308" s="2"/>
      <c r="UQK308" s="2"/>
      <c r="UQL308" s="2"/>
      <c r="UQM308" s="2"/>
      <c r="UQN308" s="2"/>
      <c r="UQO308" s="2"/>
      <c r="UQP308" s="2"/>
      <c r="UQQ308" s="2"/>
      <c r="UQR308" s="2"/>
      <c r="UQS308" s="2"/>
      <c r="UQT308" s="2"/>
      <c r="UQU308" s="2"/>
      <c r="UQV308" s="2"/>
      <c r="UQW308" s="2"/>
      <c r="UQX308" s="2"/>
      <c r="UQY308" s="2"/>
      <c r="UQZ308" s="2"/>
      <c r="URA308" s="2"/>
      <c r="URB308" s="2"/>
      <c r="URC308" s="2"/>
      <c r="URD308" s="2"/>
      <c r="URE308" s="2"/>
      <c r="URF308" s="2"/>
      <c r="URG308" s="2"/>
      <c r="URH308" s="2"/>
      <c r="URI308" s="2"/>
      <c r="URJ308" s="2"/>
      <c r="URK308" s="2"/>
      <c r="URL308" s="2"/>
      <c r="URM308" s="2"/>
      <c r="URN308" s="2"/>
      <c r="URO308" s="2"/>
      <c r="URP308" s="2"/>
      <c r="URQ308" s="2"/>
      <c r="URR308" s="2"/>
      <c r="URS308" s="2"/>
      <c r="URT308" s="2"/>
      <c r="URU308" s="2"/>
      <c r="URV308" s="2"/>
      <c r="URW308" s="2"/>
      <c r="URX308" s="2"/>
      <c r="URY308" s="2"/>
      <c r="URZ308" s="2"/>
      <c r="USA308" s="2"/>
      <c r="USB308" s="2"/>
      <c r="USC308" s="2"/>
      <c r="USD308" s="2"/>
      <c r="USE308" s="2"/>
      <c r="USF308" s="2"/>
      <c r="USG308" s="2"/>
      <c r="USH308" s="2"/>
      <c r="USI308" s="2"/>
      <c r="USJ308" s="2"/>
      <c r="USK308" s="2"/>
      <c r="USL308" s="2"/>
      <c r="USM308" s="2"/>
      <c r="USN308" s="2"/>
      <c r="USO308" s="2"/>
      <c r="USP308" s="2"/>
      <c r="USQ308" s="2"/>
      <c r="USR308" s="2"/>
      <c r="USS308" s="2"/>
      <c r="UST308" s="2"/>
      <c r="USU308" s="2"/>
      <c r="USV308" s="2"/>
      <c r="USW308" s="2"/>
      <c r="USX308" s="2"/>
      <c r="USY308" s="2"/>
      <c r="USZ308" s="2"/>
      <c r="UTA308" s="2"/>
      <c r="UTB308" s="2"/>
      <c r="UTC308" s="2"/>
      <c r="UTD308" s="2"/>
      <c r="UTE308" s="2"/>
      <c r="UTF308" s="2"/>
      <c r="UTG308" s="2"/>
      <c r="UTH308" s="2"/>
      <c r="UTI308" s="2"/>
      <c r="UTJ308" s="2"/>
      <c r="UTK308" s="2"/>
      <c r="UTL308" s="2"/>
      <c r="UTM308" s="2"/>
      <c r="UTN308" s="2"/>
      <c r="UTO308" s="2"/>
      <c r="UTP308" s="2"/>
      <c r="UTQ308" s="2"/>
      <c r="UTR308" s="2"/>
      <c r="UTS308" s="2"/>
      <c r="UTT308" s="2"/>
      <c r="UTU308" s="2"/>
      <c r="UTV308" s="2"/>
      <c r="UTW308" s="2"/>
      <c r="UTX308" s="2"/>
      <c r="UTY308" s="2"/>
      <c r="UTZ308" s="2"/>
      <c r="UUA308" s="2"/>
      <c r="UUB308" s="2"/>
      <c r="UUC308" s="2"/>
      <c r="UUD308" s="2"/>
      <c r="UUE308" s="2"/>
      <c r="UUF308" s="2"/>
      <c r="UUG308" s="2"/>
      <c r="UUH308" s="2"/>
      <c r="UUI308" s="2"/>
      <c r="UUJ308" s="2"/>
      <c r="UUK308" s="2"/>
      <c r="UUL308" s="2"/>
      <c r="UUM308" s="2"/>
      <c r="UUN308" s="2"/>
      <c r="UUO308" s="2"/>
      <c r="UUP308" s="2"/>
      <c r="UUQ308" s="2"/>
      <c r="UUR308" s="2"/>
      <c r="UUS308" s="2"/>
      <c r="UUT308" s="2"/>
      <c r="UUU308" s="2"/>
      <c r="UUV308" s="2"/>
      <c r="UUW308" s="2"/>
      <c r="UUX308" s="2"/>
      <c r="UUY308" s="2"/>
      <c r="UUZ308" s="2"/>
      <c r="UVA308" s="2"/>
      <c r="UVB308" s="2"/>
      <c r="UVC308" s="2"/>
      <c r="UVD308" s="2"/>
      <c r="UVE308" s="2"/>
      <c r="UVF308" s="2"/>
      <c r="UVG308" s="2"/>
      <c r="UVH308" s="2"/>
      <c r="UVI308" s="2"/>
      <c r="UVJ308" s="2"/>
      <c r="UVK308" s="2"/>
      <c r="UVL308" s="2"/>
      <c r="UVM308" s="2"/>
      <c r="UVN308" s="2"/>
      <c r="UVO308" s="2"/>
      <c r="UVP308" s="2"/>
      <c r="UVQ308" s="2"/>
      <c r="UVR308" s="2"/>
      <c r="UVS308" s="2"/>
      <c r="UVT308" s="2"/>
      <c r="UVU308" s="2"/>
      <c r="UVV308" s="2"/>
      <c r="UVW308" s="2"/>
      <c r="UVX308" s="2"/>
      <c r="UVY308" s="2"/>
      <c r="UVZ308" s="2"/>
      <c r="UWA308" s="2"/>
      <c r="UWB308" s="2"/>
      <c r="UWC308" s="2"/>
      <c r="UWD308" s="2"/>
      <c r="UWE308" s="2"/>
      <c r="UWF308" s="2"/>
      <c r="UWG308" s="2"/>
      <c r="UWH308" s="2"/>
      <c r="UWI308" s="2"/>
      <c r="UWJ308" s="2"/>
      <c r="UWK308" s="2"/>
      <c r="UWL308" s="2"/>
      <c r="UWM308" s="2"/>
      <c r="UWN308" s="2"/>
      <c r="UWO308" s="2"/>
      <c r="UWP308" s="2"/>
      <c r="UWQ308" s="2"/>
      <c r="UWR308" s="2"/>
      <c r="UWS308" s="2"/>
      <c r="UWT308" s="2"/>
      <c r="UWU308" s="2"/>
      <c r="UWV308" s="2"/>
      <c r="UWW308" s="2"/>
      <c r="UWX308" s="2"/>
      <c r="UWY308" s="2"/>
      <c r="UWZ308" s="2"/>
      <c r="UXA308" s="2"/>
      <c r="UXB308" s="2"/>
      <c r="UXC308" s="2"/>
      <c r="UXD308" s="2"/>
      <c r="UXE308" s="2"/>
      <c r="UXF308" s="2"/>
      <c r="UXG308" s="2"/>
      <c r="UXH308" s="2"/>
      <c r="UXI308" s="2"/>
      <c r="UXJ308" s="2"/>
      <c r="UXK308" s="2"/>
      <c r="UXL308" s="2"/>
      <c r="UXM308" s="2"/>
      <c r="UXN308" s="2"/>
      <c r="UXO308" s="2"/>
      <c r="UXP308" s="2"/>
      <c r="UXQ308" s="2"/>
      <c r="UXR308" s="2"/>
      <c r="UXS308" s="2"/>
      <c r="UXT308" s="2"/>
      <c r="UXU308" s="2"/>
      <c r="UXV308" s="2"/>
      <c r="UXW308" s="2"/>
      <c r="UXX308" s="2"/>
      <c r="UXY308" s="2"/>
      <c r="UXZ308" s="2"/>
      <c r="UYA308" s="2"/>
      <c r="UYB308" s="2"/>
      <c r="UYC308" s="2"/>
      <c r="UYD308" s="2"/>
      <c r="UYE308" s="2"/>
      <c r="UYF308" s="2"/>
      <c r="UYG308" s="2"/>
      <c r="UYH308" s="2"/>
      <c r="UYI308" s="2"/>
      <c r="UYJ308" s="2"/>
      <c r="UYK308" s="2"/>
      <c r="UYL308" s="2"/>
      <c r="UYM308" s="2"/>
      <c r="UYN308" s="2"/>
      <c r="UYO308" s="2"/>
      <c r="UYP308" s="2"/>
      <c r="UYQ308" s="2"/>
      <c r="UYR308" s="2"/>
      <c r="UYS308" s="2"/>
      <c r="UYT308" s="2"/>
      <c r="UYU308" s="2"/>
      <c r="UYV308" s="2"/>
      <c r="UYW308" s="2"/>
      <c r="UYX308" s="2"/>
      <c r="UYY308" s="2"/>
      <c r="UYZ308" s="2"/>
      <c r="UZA308" s="2"/>
      <c r="UZB308" s="2"/>
      <c r="UZC308" s="2"/>
      <c r="UZD308" s="2"/>
      <c r="UZE308" s="2"/>
      <c r="UZF308" s="2"/>
      <c r="UZG308" s="2"/>
      <c r="UZH308" s="2"/>
      <c r="UZI308" s="2"/>
      <c r="UZJ308" s="2"/>
      <c r="UZK308" s="2"/>
      <c r="UZL308" s="2"/>
      <c r="UZM308" s="2"/>
      <c r="UZN308" s="2"/>
      <c r="UZO308" s="2"/>
      <c r="UZP308" s="2"/>
      <c r="UZQ308" s="2"/>
      <c r="UZR308" s="2"/>
      <c r="UZS308" s="2"/>
      <c r="UZT308" s="2"/>
      <c r="UZU308" s="2"/>
      <c r="UZV308" s="2"/>
      <c r="UZW308" s="2"/>
      <c r="UZX308" s="2"/>
      <c r="UZY308" s="2"/>
      <c r="UZZ308" s="2"/>
      <c r="VAA308" s="2"/>
      <c r="VAB308" s="2"/>
      <c r="VAC308" s="2"/>
      <c r="VAD308" s="2"/>
      <c r="VAE308" s="2"/>
      <c r="VAF308" s="2"/>
      <c r="VAG308" s="2"/>
      <c r="VAH308" s="2"/>
      <c r="VAI308" s="2"/>
      <c r="VAJ308" s="2"/>
      <c r="VAK308" s="2"/>
      <c r="VAL308" s="2"/>
      <c r="VAM308" s="2"/>
      <c r="VAN308" s="2"/>
      <c r="VAO308" s="2"/>
      <c r="VAP308" s="2"/>
      <c r="VAQ308" s="2"/>
      <c r="VAR308" s="2"/>
      <c r="VAS308" s="2"/>
      <c r="VAT308" s="2"/>
      <c r="VAU308" s="2"/>
      <c r="VAV308" s="2"/>
      <c r="VAW308" s="2"/>
      <c r="VAX308" s="2"/>
      <c r="VAY308" s="2"/>
      <c r="VAZ308" s="2"/>
      <c r="VBA308" s="2"/>
      <c r="VBB308" s="2"/>
      <c r="VBC308" s="2"/>
      <c r="VBD308" s="2"/>
      <c r="VBE308" s="2"/>
      <c r="VBF308" s="2"/>
      <c r="VBG308" s="2"/>
      <c r="VBH308" s="2"/>
      <c r="VBI308" s="2"/>
      <c r="VBJ308" s="2"/>
      <c r="VBK308" s="2"/>
      <c r="VBL308" s="2"/>
      <c r="VBM308" s="2"/>
      <c r="VBN308" s="2"/>
      <c r="VBO308" s="2"/>
      <c r="VBP308" s="2"/>
      <c r="VBQ308" s="2"/>
      <c r="VBR308" s="2"/>
      <c r="VBS308" s="2"/>
      <c r="VBT308" s="2"/>
      <c r="VBU308" s="2"/>
      <c r="VBV308" s="2"/>
      <c r="VBW308" s="2"/>
      <c r="VBX308" s="2"/>
      <c r="VBY308" s="2"/>
      <c r="VBZ308" s="2"/>
      <c r="VCA308" s="2"/>
      <c r="VCB308" s="2"/>
      <c r="VCC308" s="2"/>
      <c r="VCD308" s="2"/>
      <c r="VCE308" s="2"/>
      <c r="VCF308" s="2"/>
      <c r="VCG308" s="2"/>
      <c r="VCH308" s="2"/>
      <c r="VCI308" s="2"/>
      <c r="VCJ308" s="2"/>
      <c r="VCK308" s="2"/>
      <c r="VCL308" s="2"/>
      <c r="VCM308" s="2"/>
      <c r="VCN308" s="2"/>
      <c r="VCO308" s="2"/>
      <c r="VCP308" s="2"/>
      <c r="VCQ308" s="2"/>
      <c r="VCR308" s="2"/>
      <c r="VCS308" s="2"/>
      <c r="VCT308" s="2"/>
      <c r="VCU308" s="2"/>
      <c r="VCV308" s="2"/>
      <c r="VCW308" s="2"/>
      <c r="VCX308" s="2"/>
      <c r="VCY308" s="2"/>
      <c r="VCZ308" s="2"/>
      <c r="VDA308" s="2"/>
      <c r="VDB308" s="2"/>
      <c r="VDC308" s="2"/>
      <c r="VDD308" s="2"/>
      <c r="VDE308" s="2"/>
      <c r="VDF308" s="2"/>
      <c r="VDG308" s="2"/>
      <c r="VDH308" s="2"/>
      <c r="VDI308" s="2"/>
      <c r="VDJ308" s="2"/>
      <c r="VDK308" s="2"/>
      <c r="VDL308" s="2"/>
      <c r="VDM308" s="2"/>
      <c r="VDN308" s="2"/>
      <c r="VDO308" s="2"/>
      <c r="VDP308" s="2"/>
      <c r="VDQ308" s="2"/>
      <c r="VDR308" s="2"/>
      <c r="VDS308" s="2"/>
      <c r="VDT308" s="2"/>
      <c r="VDU308" s="2"/>
      <c r="VDV308" s="2"/>
      <c r="VDW308" s="2"/>
      <c r="VDX308" s="2"/>
      <c r="VDY308" s="2"/>
      <c r="VDZ308" s="2"/>
      <c r="VEA308" s="2"/>
      <c r="VEB308" s="2"/>
      <c r="VEC308" s="2"/>
      <c r="VED308" s="2"/>
      <c r="VEE308" s="2"/>
      <c r="VEF308" s="2"/>
      <c r="VEG308" s="2"/>
      <c r="VEH308" s="2"/>
      <c r="VEI308" s="2"/>
      <c r="VEJ308" s="2"/>
      <c r="VEK308" s="2"/>
      <c r="VEL308" s="2"/>
      <c r="VEM308" s="2"/>
      <c r="VEN308" s="2"/>
      <c r="VEO308" s="2"/>
      <c r="VEP308" s="2"/>
      <c r="VEQ308" s="2"/>
      <c r="VER308" s="2"/>
      <c r="VES308" s="2"/>
      <c r="VET308" s="2"/>
      <c r="VEU308" s="2"/>
      <c r="VEV308" s="2"/>
      <c r="VEW308" s="2"/>
      <c r="VEX308" s="2"/>
      <c r="VEY308" s="2"/>
      <c r="VEZ308" s="2"/>
      <c r="VFA308" s="2"/>
      <c r="VFB308" s="2"/>
      <c r="VFC308" s="2"/>
      <c r="VFD308" s="2"/>
      <c r="VFE308" s="2"/>
      <c r="VFF308" s="2"/>
      <c r="VFG308" s="2"/>
      <c r="VFH308" s="2"/>
      <c r="VFI308" s="2"/>
      <c r="VFJ308" s="2"/>
      <c r="VFK308" s="2"/>
      <c r="VFL308" s="2"/>
      <c r="VFM308" s="2"/>
      <c r="VFN308" s="2"/>
      <c r="VFO308" s="2"/>
      <c r="VFP308" s="2"/>
      <c r="VFQ308" s="2"/>
      <c r="VFR308" s="2"/>
      <c r="VFS308" s="2"/>
      <c r="VFT308" s="2"/>
      <c r="VFU308" s="2"/>
      <c r="VFV308" s="2"/>
      <c r="VFW308" s="2"/>
      <c r="VFX308" s="2"/>
      <c r="VFY308" s="2"/>
      <c r="VFZ308" s="2"/>
      <c r="VGA308" s="2"/>
      <c r="VGB308" s="2"/>
      <c r="VGC308" s="2"/>
      <c r="VGD308" s="2"/>
      <c r="VGE308" s="2"/>
      <c r="VGF308" s="2"/>
      <c r="VGG308" s="2"/>
      <c r="VGH308" s="2"/>
      <c r="VGI308" s="2"/>
      <c r="VGJ308" s="2"/>
      <c r="VGK308" s="2"/>
      <c r="VGL308" s="2"/>
      <c r="VGM308" s="2"/>
      <c r="VGN308" s="2"/>
      <c r="VGO308" s="2"/>
      <c r="VGP308" s="2"/>
      <c r="VGQ308" s="2"/>
      <c r="VGR308" s="2"/>
      <c r="VGS308" s="2"/>
      <c r="VGT308" s="2"/>
      <c r="VGU308" s="2"/>
      <c r="VGV308" s="2"/>
      <c r="VGW308" s="2"/>
      <c r="VGX308" s="2"/>
      <c r="VGY308" s="2"/>
      <c r="VGZ308" s="2"/>
      <c r="VHA308" s="2"/>
      <c r="VHB308" s="2"/>
      <c r="VHC308" s="2"/>
      <c r="VHD308" s="2"/>
      <c r="VHE308" s="2"/>
      <c r="VHF308" s="2"/>
      <c r="VHG308" s="2"/>
      <c r="VHH308" s="2"/>
      <c r="VHI308" s="2"/>
      <c r="VHJ308" s="2"/>
      <c r="VHK308" s="2"/>
      <c r="VHL308" s="2"/>
      <c r="VHM308" s="2"/>
      <c r="VHN308" s="2"/>
      <c r="VHO308" s="2"/>
      <c r="VHP308" s="2"/>
      <c r="VHQ308" s="2"/>
      <c r="VHR308" s="2"/>
      <c r="VHS308" s="2"/>
      <c r="VHT308" s="2"/>
      <c r="VHU308" s="2"/>
      <c r="VHV308" s="2"/>
      <c r="VHW308" s="2"/>
      <c r="VHX308" s="2"/>
      <c r="VHY308" s="2"/>
      <c r="VHZ308" s="2"/>
      <c r="VIA308" s="2"/>
      <c r="VIB308" s="2"/>
      <c r="VIC308" s="2"/>
      <c r="VID308" s="2"/>
      <c r="VIE308" s="2"/>
      <c r="VIF308" s="2"/>
      <c r="VIG308" s="2"/>
      <c r="VIH308" s="2"/>
      <c r="VII308" s="2"/>
      <c r="VIJ308" s="2"/>
      <c r="VIK308" s="2"/>
      <c r="VIL308" s="2"/>
      <c r="VIM308" s="2"/>
      <c r="VIN308" s="2"/>
      <c r="VIO308" s="2"/>
      <c r="VIP308" s="2"/>
      <c r="VIQ308" s="2"/>
      <c r="VIR308" s="2"/>
      <c r="VIS308" s="2"/>
      <c r="VIT308" s="2"/>
      <c r="VIU308" s="2"/>
      <c r="VIV308" s="2"/>
      <c r="VIW308" s="2"/>
      <c r="VIX308" s="2"/>
      <c r="VIY308" s="2"/>
      <c r="VIZ308" s="2"/>
      <c r="VJA308" s="2"/>
      <c r="VJB308" s="2"/>
      <c r="VJC308" s="2"/>
      <c r="VJD308" s="2"/>
      <c r="VJE308" s="2"/>
      <c r="VJF308" s="2"/>
      <c r="VJG308" s="2"/>
      <c r="VJH308" s="2"/>
      <c r="VJI308" s="2"/>
      <c r="VJJ308" s="2"/>
      <c r="VJK308" s="2"/>
      <c r="VJL308" s="2"/>
      <c r="VJM308" s="2"/>
      <c r="VJN308" s="2"/>
      <c r="VJO308" s="2"/>
      <c r="VJP308" s="2"/>
      <c r="VJQ308" s="2"/>
      <c r="VJR308" s="2"/>
      <c r="VJS308" s="2"/>
      <c r="VJT308" s="2"/>
      <c r="VJU308" s="2"/>
      <c r="VJV308" s="2"/>
      <c r="VJW308" s="2"/>
      <c r="VJX308" s="2"/>
      <c r="VJY308" s="2"/>
      <c r="VJZ308" s="2"/>
      <c r="VKA308" s="2"/>
      <c r="VKB308" s="2"/>
      <c r="VKC308" s="2"/>
      <c r="VKD308" s="2"/>
      <c r="VKE308" s="2"/>
      <c r="VKF308" s="2"/>
      <c r="VKG308" s="2"/>
      <c r="VKH308" s="2"/>
      <c r="VKI308" s="2"/>
      <c r="VKJ308" s="2"/>
      <c r="VKK308" s="2"/>
      <c r="VKL308" s="2"/>
      <c r="VKM308" s="2"/>
      <c r="VKN308" s="2"/>
      <c r="VKO308" s="2"/>
      <c r="VKP308" s="2"/>
      <c r="VKQ308" s="2"/>
      <c r="VKR308" s="2"/>
      <c r="VKS308" s="2"/>
      <c r="VKT308" s="2"/>
      <c r="VKU308" s="2"/>
      <c r="VKV308" s="2"/>
      <c r="VKW308" s="2"/>
      <c r="VKX308" s="2"/>
      <c r="VKY308" s="2"/>
      <c r="VKZ308" s="2"/>
      <c r="VLA308" s="2"/>
      <c r="VLB308" s="2"/>
      <c r="VLC308" s="2"/>
      <c r="VLD308" s="2"/>
      <c r="VLE308" s="2"/>
      <c r="VLF308" s="2"/>
      <c r="VLG308" s="2"/>
      <c r="VLH308" s="2"/>
      <c r="VLI308" s="2"/>
      <c r="VLJ308" s="2"/>
      <c r="VLK308" s="2"/>
      <c r="VLL308" s="2"/>
      <c r="VLM308" s="2"/>
      <c r="VLN308" s="2"/>
      <c r="VLO308" s="2"/>
      <c r="VLP308" s="2"/>
      <c r="VLQ308" s="2"/>
      <c r="VLR308" s="2"/>
      <c r="VLS308" s="2"/>
      <c r="VLT308" s="2"/>
      <c r="VLU308" s="2"/>
      <c r="VLV308" s="2"/>
      <c r="VLW308" s="2"/>
      <c r="VLX308" s="2"/>
      <c r="VLY308" s="2"/>
      <c r="VLZ308" s="2"/>
      <c r="VMA308" s="2"/>
      <c r="VMB308" s="2"/>
      <c r="VMC308" s="2"/>
      <c r="VMD308" s="2"/>
      <c r="VME308" s="2"/>
      <c r="VMF308" s="2"/>
      <c r="VMG308" s="2"/>
      <c r="VMH308" s="2"/>
      <c r="VMI308" s="2"/>
      <c r="VMJ308" s="2"/>
      <c r="VMK308" s="2"/>
      <c r="VML308" s="2"/>
      <c r="VMM308" s="2"/>
      <c r="VMN308" s="2"/>
      <c r="VMO308" s="2"/>
      <c r="VMP308" s="2"/>
      <c r="VMQ308" s="2"/>
      <c r="VMR308" s="2"/>
      <c r="VMS308" s="2"/>
      <c r="VMT308" s="2"/>
      <c r="VMU308" s="2"/>
      <c r="VMV308" s="2"/>
      <c r="VMW308" s="2"/>
      <c r="VMX308" s="2"/>
      <c r="VMY308" s="2"/>
      <c r="VMZ308" s="2"/>
      <c r="VNA308" s="2"/>
      <c r="VNB308" s="2"/>
      <c r="VNC308" s="2"/>
      <c r="VND308" s="2"/>
      <c r="VNE308" s="2"/>
      <c r="VNF308" s="2"/>
      <c r="VNG308" s="2"/>
      <c r="VNH308" s="2"/>
      <c r="VNI308" s="2"/>
      <c r="VNJ308" s="2"/>
      <c r="VNK308" s="2"/>
      <c r="VNL308" s="2"/>
      <c r="VNM308" s="2"/>
      <c r="VNN308" s="2"/>
      <c r="VNO308" s="2"/>
      <c r="VNP308" s="2"/>
      <c r="VNQ308" s="2"/>
      <c r="VNR308" s="2"/>
      <c r="VNS308" s="2"/>
      <c r="VNT308" s="2"/>
      <c r="VNU308" s="2"/>
      <c r="VNV308" s="2"/>
      <c r="VNW308" s="2"/>
      <c r="VNX308" s="2"/>
      <c r="VNY308" s="2"/>
      <c r="VNZ308" s="2"/>
      <c r="VOA308" s="2"/>
      <c r="VOB308" s="2"/>
      <c r="VOC308" s="2"/>
      <c r="VOD308" s="2"/>
      <c r="VOE308" s="2"/>
      <c r="VOF308" s="2"/>
      <c r="VOG308" s="2"/>
      <c r="VOH308" s="2"/>
      <c r="VOI308" s="2"/>
      <c r="VOJ308" s="2"/>
      <c r="VOK308" s="2"/>
      <c r="VOL308" s="2"/>
      <c r="VOM308" s="2"/>
      <c r="VON308" s="2"/>
      <c r="VOO308" s="2"/>
      <c r="VOP308" s="2"/>
      <c r="VOQ308" s="2"/>
      <c r="VOR308" s="2"/>
      <c r="VOS308" s="2"/>
      <c r="VOT308" s="2"/>
      <c r="VOU308" s="2"/>
      <c r="VOV308" s="2"/>
      <c r="VOW308" s="2"/>
      <c r="VOX308" s="2"/>
      <c r="VOY308" s="2"/>
      <c r="VOZ308" s="2"/>
      <c r="VPA308" s="2"/>
      <c r="VPB308" s="2"/>
      <c r="VPC308" s="2"/>
      <c r="VPD308" s="2"/>
      <c r="VPE308" s="2"/>
      <c r="VPF308" s="2"/>
      <c r="VPG308" s="2"/>
      <c r="VPH308" s="2"/>
      <c r="VPI308" s="2"/>
      <c r="VPJ308" s="2"/>
      <c r="VPK308" s="2"/>
      <c r="VPL308" s="2"/>
      <c r="VPM308" s="2"/>
      <c r="VPN308" s="2"/>
      <c r="VPO308" s="2"/>
      <c r="VPP308" s="2"/>
      <c r="VPQ308" s="2"/>
      <c r="VPR308" s="2"/>
      <c r="VPS308" s="2"/>
      <c r="VPT308" s="2"/>
      <c r="VPU308" s="2"/>
      <c r="VPV308" s="2"/>
      <c r="VPW308" s="2"/>
      <c r="VPX308" s="2"/>
      <c r="VPY308" s="2"/>
      <c r="VPZ308" s="2"/>
      <c r="VQA308" s="2"/>
      <c r="VQB308" s="2"/>
      <c r="VQC308" s="2"/>
      <c r="VQD308" s="2"/>
      <c r="VQE308" s="2"/>
      <c r="VQF308" s="2"/>
      <c r="VQG308" s="2"/>
      <c r="VQH308" s="2"/>
      <c r="VQI308" s="2"/>
      <c r="VQJ308" s="2"/>
      <c r="VQK308" s="2"/>
      <c r="VQL308" s="2"/>
      <c r="VQM308" s="2"/>
      <c r="VQN308" s="2"/>
      <c r="VQO308" s="2"/>
      <c r="VQP308" s="2"/>
      <c r="VQQ308" s="2"/>
      <c r="VQR308" s="2"/>
      <c r="VQS308" s="2"/>
      <c r="VQT308" s="2"/>
      <c r="VQU308" s="2"/>
      <c r="VQV308" s="2"/>
      <c r="VQW308" s="2"/>
      <c r="VQX308" s="2"/>
      <c r="VQY308" s="2"/>
      <c r="VQZ308" s="2"/>
      <c r="VRA308" s="2"/>
      <c r="VRB308" s="2"/>
      <c r="VRC308" s="2"/>
      <c r="VRD308" s="2"/>
      <c r="VRE308" s="2"/>
      <c r="VRF308" s="2"/>
      <c r="VRG308" s="2"/>
      <c r="VRH308" s="2"/>
      <c r="VRI308" s="2"/>
      <c r="VRJ308" s="2"/>
      <c r="VRK308" s="2"/>
      <c r="VRL308" s="2"/>
      <c r="VRM308" s="2"/>
      <c r="VRN308" s="2"/>
      <c r="VRO308" s="2"/>
      <c r="VRP308" s="2"/>
      <c r="VRQ308" s="2"/>
      <c r="VRR308" s="2"/>
      <c r="VRS308" s="2"/>
      <c r="VRT308" s="2"/>
      <c r="VRU308" s="2"/>
      <c r="VRV308" s="2"/>
      <c r="VRW308" s="2"/>
      <c r="VRX308" s="2"/>
      <c r="VRY308" s="2"/>
      <c r="VRZ308" s="2"/>
      <c r="VSA308" s="2"/>
      <c r="VSB308" s="2"/>
      <c r="VSC308" s="2"/>
      <c r="VSD308" s="2"/>
      <c r="VSE308" s="2"/>
      <c r="VSF308" s="2"/>
      <c r="VSG308" s="2"/>
      <c r="VSH308" s="2"/>
      <c r="VSI308" s="2"/>
      <c r="VSJ308" s="2"/>
      <c r="VSK308" s="2"/>
      <c r="VSL308" s="2"/>
      <c r="VSM308" s="2"/>
      <c r="VSN308" s="2"/>
      <c r="VSO308" s="2"/>
      <c r="VSP308" s="2"/>
      <c r="VSQ308" s="2"/>
      <c r="VSR308" s="2"/>
      <c r="VSS308" s="2"/>
      <c r="VST308" s="2"/>
      <c r="VSU308" s="2"/>
      <c r="VSV308" s="2"/>
      <c r="VSW308" s="2"/>
      <c r="VSX308" s="2"/>
      <c r="VSY308" s="2"/>
      <c r="VSZ308" s="2"/>
      <c r="VTA308" s="2"/>
      <c r="VTB308" s="2"/>
      <c r="VTC308" s="2"/>
      <c r="VTD308" s="2"/>
      <c r="VTE308" s="2"/>
      <c r="VTF308" s="2"/>
      <c r="VTG308" s="2"/>
      <c r="VTH308" s="2"/>
      <c r="VTI308" s="2"/>
      <c r="VTJ308" s="2"/>
      <c r="VTK308" s="2"/>
      <c r="VTL308" s="2"/>
      <c r="VTM308" s="2"/>
      <c r="VTN308" s="2"/>
      <c r="VTO308" s="2"/>
      <c r="VTP308" s="2"/>
      <c r="VTQ308" s="2"/>
      <c r="VTR308" s="2"/>
      <c r="VTS308" s="2"/>
      <c r="VTT308" s="2"/>
      <c r="VTU308" s="2"/>
      <c r="VTV308" s="2"/>
      <c r="VTW308" s="2"/>
      <c r="VTX308" s="2"/>
      <c r="VTY308" s="2"/>
      <c r="VTZ308" s="2"/>
      <c r="VUA308" s="2"/>
      <c r="VUB308" s="2"/>
      <c r="VUC308" s="2"/>
      <c r="VUD308" s="2"/>
      <c r="VUE308" s="2"/>
      <c r="VUF308" s="2"/>
      <c r="VUG308" s="2"/>
      <c r="VUH308" s="2"/>
      <c r="VUI308" s="2"/>
      <c r="VUJ308" s="2"/>
      <c r="VUK308" s="2"/>
      <c r="VUL308" s="2"/>
      <c r="VUM308" s="2"/>
      <c r="VUN308" s="2"/>
      <c r="VUO308" s="2"/>
      <c r="VUP308" s="2"/>
      <c r="VUQ308" s="2"/>
      <c r="VUR308" s="2"/>
      <c r="VUS308" s="2"/>
      <c r="VUT308" s="2"/>
      <c r="VUU308" s="2"/>
      <c r="VUV308" s="2"/>
      <c r="VUW308" s="2"/>
      <c r="VUX308" s="2"/>
      <c r="VUY308" s="2"/>
      <c r="VUZ308" s="2"/>
      <c r="VVA308" s="2"/>
      <c r="VVB308" s="2"/>
      <c r="VVC308" s="2"/>
      <c r="VVD308" s="2"/>
      <c r="VVE308" s="2"/>
      <c r="VVF308" s="2"/>
      <c r="VVG308" s="2"/>
      <c r="VVH308" s="2"/>
      <c r="VVI308" s="2"/>
      <c r="VVJ308" s="2"/>
      <c r="VVK308" s="2"/>
      <c r="VVL308" s="2"/>
      <c r="VVM308" s="2"/>
      <c r="VVN308" s="2"/>
      <c r="VVO308" s="2"/>
      <c r="VVP308" s="2"/>
      <c r="VVQ308" s="2"/>
      <c r="VVR308" s="2"/>
      <c r="VVS308" s="2"/>
      <c r="VVT308" s="2"/>
      <c r="VVU308" s="2"/>
      <c r="VVV308" s="2"/>
      <c r="VVW308" s="2"/>
      <c r="VVX308" s="2"/>
      <c r="VVY308" s="2"/>
      <c r="VVZ308" s="2"/>
      <c r="VWA308" s="2"/>
      <c r="VWB308" s="2"/>
      <c r="VWC308" s="2"/>
      <c r="VWD308" s="2"/>
      <c r="VWE308" s="2"/>
      <c r="VWF308" s="2"/>
      <c r="VWG308" s="2"/>
      <c r="VWH308" s="2"/>
      <c r="VWI308" s="2"/>
      <c r="VWJ308" s="2"/>
      <c r="VWK308" s="2"/>
      <c r="VWL308" s="2"/>
      <c r="VWM308" s="2"/>
      <c r="VWN308" s="2"/>
      <c r="VWO308" s="2"/>
      <c r="VWP308" s="2"/>
      <c r="VWQ308" s="2"/>
      <c r="VWR308" s="2"/>
      <c r="VWS308" s="2"/>
      <c r="VWT308" s="2"/>
      <c r="VWU308" s="2"/>
      <c r="VWV308" s="2"/>
      <c r="VWW308" s="2"/>
      <c r="VWX308" s="2"/>
      <c r="VWY308" s="2"/>
      <c r="VWZ308" s="2"/>
      <c r="VXA308" s="2"/>
      <c r="VXB308" s="2"/>
      <c r="VXC308" s="2"/>
      <c r="VXD308" s="2"/>
      <c r="VXE308" s="2"/>
      <c r="VXF308" s="2"/>
      <c r="VXG308" s="2"/>
      <c r="VXH308" s="2"/>
      <c r="VXI308" s="2"/>
      <c r="VXJ308" s="2"/>
      <c r="VXK308" s="2"/>
      <c r="VXL308" s="2"/>
      <c r="VXM308" s="2"/>
      <c r="VXN308" s="2"/>
      <c r="VXO308" s="2"/>
      <c r="VXP308" s="2"/>
      <c r="VXQ308" s="2"/>
      <c r="VXR308" s="2"/>
      <c r="VXS308" s="2"/>
      <c r="VXT308" s="2"/>
      <c r="VXU308" s="2"/>
      <c r="VXV308" s="2"/>
      <c r="VXW308" s="2"/>
      <c r="VXX308" s="2"/>
      <c r="VXY308" s="2"/>
      <c r="VXZ308" s="2"/>
      <c r="VYA308" s="2"/>
      <c r="VYB308" s="2"/>
      <c r="VYC308" s="2"/>
      <c r="VYD308" s="2"/>
      <c r="VYE308" s="2"/>
      <c r="VYF308" s="2"/>
      <c r="VYG308" s="2"/>
      <c r="VYH308" s="2"/>
      <c r="VYI308" s="2"/>
      <c r="VYJ308" s="2"/>
      <c r="VYK308" s="2"/>
      <c r="VYL308" s="2"/>
      <c r="VYM308" s="2"/>
      <c r="VYN308" s="2"/>
      <c r="VYO308" s="2"/>
      <c r="VYP308" s="2"/>
      <c r="VYQ308" s="2"/>
      <c r="VYR308" s="2"/>
      <c r="VYS308" s="2"/>
      <c r="VYT308" s="2"/>
      <c r="VYU308" s="2"/>
      <c r="VYV308" s="2"/>
      <c r="VYW308" s="2"/>
      <c r="VYX308" s="2"/>
      <c r="VYY308" s="2"/>
      <c r="VYZ308" s="2"/>
      <c r="VZA308" s="2"/>
      <c r="VZB308" s="2"/>
      <c r="VZC308" s="2"/>
      <c r="VZD308" s="2"/>
      <c r="VZE308" s="2"/>
      <c r="VZF308" s="2"/>
      <c r="VZG308" s="2"/>
      <c r="VZH308" s="2"/>
      <c r="VZI308" s="2"/>
      <c r="VZJ308" s="2"/>
      <c r="VZK308" s="2"/>
      <c r="VZL308" s="2"/>
      <c r="VZM308" s="2"/>
      <c r="VZN308" s="2"/>
      <c r="VZO308" s="2"/>
      <c r="VZP308" s="2"/>
      <c r="VZQ308" s="2"/>
      <c r="VZR308" s="2"/>
      <c r="VZS308" s="2"/>
      <c r="VZT308" s="2"/>
      <c r="VZU308" s="2"/>
      <c r="VZV308" s="2"/>
      <c r="VZW308" s="2"/>
      <c r="VZX308" s="2"/>
      <c r="VZY308" s="2"/>
      <c r="VZZ308" s="2"/>
      <c r="WAA308" s="2"/>
      <c r="WAB308" s="2"/>
      <c r="WAC308" s="2"/>
      <c r="WAD308" s="2"/>
      <c r="WAE308" s="2"/>
      <c r="WAF308" s="2"/>
      <c r="WAG308" s="2"/>
      <c r="WAH308" s="2"/>
      <c r="WAI308" s="2"/>
      <c r="WAJ308" s="2"/>
      <c r="WAK308" s="2"/>
      <c r="WAL308" s="2"/>
      <c r="WAM308" s="2"/>
      <c r="WAN308" s="2"/>
      <c r="WAO308" s="2"/>
      <c r="WAP308" s="2"/>
      <c r="WAQ308" s="2"/>
      <c r="WAR308" s="2"/>
      <c r="WAS308" s="2"/>
      <c r="WAT308" s="2"/>
      <c r="WAU308" s="2"/>
      <c r="WAV308" s="2"/>
      <c r="WAW308" s="2"/>
      <c r="WAX308" s="2"/>
      <c r="WAY308" s="2"/>
      <c r="WAZ308" s="2"/>
      <c r="WBA308" s="2"/>
      <c r="WBB308" s="2"/>
      <c r="WBC308" s="2"/>
      <c r="WBD308" s="2"/>
      <c r="WBE308" s="2"/>
      <c r="WBF308" s="2"/>
      <c r="WBG308" s="2"/>
      <c r="WBH308" s="2"/>
      <c r="WBI308" s="2"/>
      <c r="WBJ308" s="2"/>
      <c r="WBK308" s="2"/>
      <c r="WBL308" s="2"/>
      <c r="WBM308" s="2"/>
      <c r="WBN308" s="2"/>
      <c r="WBO308" s="2"/>
      <c r="WBP308" s="2"/>
      <c r="WBQ308" s="2"/>
      <c r="WBR308" s="2"/>
      <c r="WBS308" s="2"/>
      <c r="WBT308" s="2"/>
      <c r="WBU308" s="2"/>
      <c r="WBV308" s="2"/>
      <c r="WBW308" s="2"/>
      <c r="WBX308" s="2"/>
      <c r="WBY308" s="2"/>
      <c r="WBZ308" s="2"/>
      <c r="WCA308" s="2"/>
      <c r="WCB308" s="2"/>
      <c r="WCC308" s="2"/>
      <c r="WCD308" s="2"/>
      <c r="WCE308" s="2"/>
      <c r="WCF308" s="2"/>
      <c r="WCG308" s="2"/>
      <c r="WCH308" s="2"/>
      <c r="WCI308" s="2"/>
      <c r="WCJ308" s="2"/>
      <c r="WCK308" s="2"/>
      <c r="WCL308" s="2"/>
      <c r="WCM308" s="2"/>
      <c r="WCN308" s="2"/>
      <c r="WCO308" s="2"/>
      <c r="WCP308" s="2"/>
      <c r="WCQ308" s="2"/>
      <c r="WCR308" s="2"/>
      <c r="WCS308" s="2"/>
      <c r="WCT308" s="2"/>
      <c r="WCU308" s="2"/>
      <c r="WCV308" s="2"/>
      <c r="WCW308" s="2"/>
      <c r="WCX308" s="2"/>
      <c r="WCY308" s="2"/>
      <c r="WCZ308" s="2"/>
      <c r="WDA308" s="2"/>
      <c r="WDB308" s="2"/>
      <c r="WDC308" s="2"/>
      <c r="WDD308" s="2"/>
      <c r="WDE308" s="2"/>
      <c r="WDF308" s="2"/>
      <c r="WDG308" s="2"/>
      <c r="WDH308" s="2"/>
      <c r="WDI308" s="2"/>
      <c r="WDJ308" s="2"/>
      <c r="WDK308" s="2"/>
      <c r="WDL308" s="2"/>
      <c r="WDM308" s="2"/>
      <c r="WDN308" s="2"/>
      <c r="WDO308" s="2"/>
      <c r="WDP308" s="2"/>
      <c r="WDQ308" s="2"/>
      <c r="WDR308" s="2"/>
      <c r="WDS308" s="2"/>
      <c r="WDT308" s="2"/>
      <c r="WDU308" s="2"/>
      <c r="WDV308" s="2"/>
      <c r="WDW308" s="2"/>
      <c r="WDX308" s="2"/>
      <c r="WDY308" s="2"/>
      <c r="WDZ308" s="2"/>
      <c r="WEA308" s="2"/>
      <c r="WEB308" s="2"/>
      <c r="WEC308" s="2"/>
      <c r="WED308" s="2"/>
      <c r="WEE308" s="2"/>
      <c r="WEF308" s="2"/>
      <c r="WEG308" s="2"/>
      <c r="WEH308" s="2"/>
      <c r="WEI308" s="2"/>
      <c r="WEJ308" s="2"/>
      <c r="WEK308" s="2"/>
      <c r="WEL308" s="2"/>
      <c r="WEM308" s="2"/>
      <c r="WEN308" s="2"/>
      <c r="WEO308" s="2"/>
      <c r="WEP308" s="2"/>
      <c r="WEQ308" s="2"/>
      <c r="WER308" s="2"/>
      <c r="WES308" s="2"/>
      <c r="WET308" s="2"/>
      <c r="WEU308" s="2"/>
      <c r="WEV308" s="2"/>
      <c r="WEW308" s="2"/>
      <c r="WEX308" s="2"/>
      <c r="WEY308" s="2"/>
      <c r="WEZ308" s="2"/>
      <c r="WFA308" s="2"/>
      <c r="WFB308" s="2"/>
      <c r="WFC308" s="2"/>
      <c r="WFD308" s="2"/>
      <c r="WFE308" s="2"/>
      <c r="WFF308" s="2"/>
      <c r="WFG308" s="2"/>
      <c r="WFH308" s="2"/>
      <c r="WFI308" s="2"/>
      <c r="WFJ308" s="2"/>
      <c r="WFK308" s="2"/>
      <c r="WFL308" s="2"/>
      <c r="WFM308" s="2"/>
      <c r="WFN308" s="2"/>
      <c r="WFO308" s="2"/>
      <c r="WFP308" s="2"/>
      <c r="WFQ308" s="2"/>
      <c r="WFR308" s="2"/>
      <c r="WFS308" s="2"/>
      <c r="WFT308" s="2"/>
      <c r="WFU308" s="2"/>
      <c r="WFV308" s="2"/>
      <c r="WFW308" s="2"/>
      <c r="WFX308" s="2"/>
      <c r="WFY308" s="2"/>
      <c r="WFZ308" s="2"/>
      <c r="WGA308" s="2"/>
      <c r="WGB308" s="2"/>
      <c r="WGC308" s="2"/>
      <c r="WGD308" s="2"/>
      <c r="WGE308" s="2"/>
      <c r="WGF308" s="2"/>
      <c r="WGG308" s="2"/>
      <c r="WGH308" s="2"/>
      <c r="WGI308" s="2"/>
      <c r="WGJ308" s="2"/>
      <c r="WGK308" s="2"/>
      <c r="WGL308" s="2"/>
      <c r="WGM308" s="2"/>
      <c r="WGN308" s="2"/>
      <c r="WGO308" s="2"/>
      <c r="WGP308" s="2"/>
      <c r="WGQ308" s="2"/>
      <c r="WGR308" s="2"/>
      <c r="WGS308" s="2"/>
      <c r="WGT308" s="2"/>
      <c r="WGU308" s="2"/>
      <c r="WGV308" s="2"/>
      <c r="WGW308" s="2"/>
      <c r="WGX308" s="2"/>
      <c r="WGY308" s="2"/>
      <c r="WGZ308" s="2"/>
      <c r="WHA308" s="2"/>
      <c r="WHB308" s="2"/>
      <c r="WHC308" s="2"/>
      <c r="WHD308" s="2"/>
      <c r="WHE308" s="2"/>
      <c r="WHF308" s="2"/>
      <c r="WHG308" s="2"/>
      <c r="WHH308" s="2"/>
      <c r="WHI308" s="2"/>
      <c r="WHJ308" s="2"/>
      <c r="WHK308" s="2"/>
      <c r="WHL308" s="2"/>
      <c r="WHM308" s="2"/>
      <c r="WHN308" s="2"/>
      <c r="WHO308" s="2"/>
      <c r="WHP308" s="2"/>
      <c r="WHQ308" s="2"/>
      <c r="WHR308" s="2"/>
      <c r="WHS308" s="2"/>
      <c r="WHT308" s="2"/>
      <c r="WHU308" s="2"/>
      <c r="WHV308" s="2"/>
      <c r="WHW308" s="2"/>
      <c r="WHX308" s="2"/>
      <c r="WHY308" s="2"/>
      <c r="WHZ308" s="2"/>
      <c r="WIA308" s="2"/>
      <c r="WIB308" s="2"/>
      <c r="WIC308" s="2"/>
      <c r="WID308" s="2"/>
      <c r="WIE308" s="2"/>
      <c r="WIF308" s="2"/>
      <c r="WIG308" s="2"/>
      <c r="WIH308" s="2"/>
      <c r="WII308" s="2"/>
      <c r="WIJ308" s="2"/>
      <c r="WIK308" s="2"/>
      <c r="WIL308" s="2"/>
      <c r="WIM308" s="2"/>
      <c r="WIN308" s="2"/>
      <c r="WIO308" s="2"/>
      <c r="WIP308" s="2"/>
      <c r="WIQ308" s="2"/>
      <c r="WIR308" s="2"/>
      <c r="WIS308" s="2"/>
      <c r="WIT308" s="2"/>
      <c r="WIU308" s="2"/>
      <c r="WIV308" s="2"/>
      <c r="WIW308" s="2"/>
      <c r="WIX308" s="2"/>
      <c r="WIY308" s="2"/>
      <c r="WIZ308" s="2"/>
      <c r="WJA308" s="2"/>
      <c r="WJB308" s="2"/>
      <c r="WJC308" s="2"/>
      <c r="WJD308" s="2"/>
      <c r="WJE308" s="2"/>
      <c r="WJF308" s="2"/>
      <c r="WJG308" s="2"/>
      <c r="WJH308" s="2"/>
      <c r="WJI308" s="2"/>
      <c r="WJJ308" s="2"/>
      <c r="WJK308" s="2"/>
      <c r="WJL308" s="2"/>
      <c r="WJM308" s="2"/>
      <c r="WJN308" s="2"/>
      <c r="WJO308" s="2"/>
      <c r="WJP308" s="2"/>
      <c r="WJQ308" s="2"/>
      <c r="WJR308" s="2"/>
      <c r="WJS308" s="2"/>
      <c r="WJT308" s="2"/>
      <c r="WJU308" s="2"/>
      <c r="WJV308" s="2"/>
      <c r="WJW308" s="2"/>
      <c r="WJX308" s="2"/>
      <c r="WJY308" s="2"/>
      <c r="WJZ308" s="2"/>
      <c r="WKA308" s="2"/>
      <c r="WKB308" s="2"/>
      <c r="WKC308" s="2"/>
      <c r="WKD308" s="2"/>
      <c r="WKE308" s="2"/>
      <c r="WKF308" s="2"/>
      <c r="WKG308" s="2"/>
      <c r="WKH308" s="2"/>
      <c r="WKI308" s="2"/>
      <c r="WKJ308" s="2"/>
      <c r="WKK308" s="2"/>
      <c r="WKL308" s="2"/>
      <c r="WKM308" s="2"/>
      <c r="WKN308" s="2"/>
      <c r="WKO308" s="2"/>
      <c r="WKP308" s="2"/>
      <c r="WKQ308" s="2"/>
      <c r="WKR308" s="2"/>
      <c r="WKS308" s="2"/>
      <c r="WKT308" s="2"/>
      <c r="WKU308" s="2"/>
      <c r="WKV308" s="2"/>
      <c r="WKW308" s="2"/>
      <c r="WKX308" s="2"/>
      <c r="WKY308" s="2"/>
      <c r="WKZ308" s="2"/>
      <c r="WLA308" s="2"/>
      <c r="WLB308" s="2"/>
      <c r="WLC308" s="2"/>
      <c r="WLD308" s="2"/>
      <c r="WLE308" s="2"/>
      <c r="WLF308" s="2"/>
      <c r="WLG308" s="2"/>
      <c r="WLH308" s="2"/>
      <c r="WLI308" s="2"/>
      <c r="WLJ308" s="2"/>
      <c r="WLK308" s="2"/>
      <c r="WLL308" s="2"/>
      <c r="WLM308" s="2"/>
      <c r="WLN308" s="2"/>
      <c r="WLO308" s="2"/>
      <c r="WLP308" s="2"/>
      <c r="WLQ308" s="2"/>
      <c r="WLR308" s="2"/>
      <c r="WLS308" s="2"/>
      <c r="WLT308" s="2"/>
      <c r="WLU308" s="2"/>
      <c r="WLV308" s="2"/>
      <c r="WLW308" s="2"/>
      <c r="WLX308" s="2"/>
      <c r="WLY308" s="2"/>
      <c r="WLZ308" s="2"/>
      <c r="WMA308" s="2"/>
      <c r="WMB308" s="2"/>
      <c r="WMC308" s="2"/>
      <c r="WMD308" s="2"/>
      <c r="WME308" s="2"/>
      <c r="WMF308" s="2"/>
      <c r="WMG308" s="2"/>
      <c r="WMH308" s="2"/>
      <c r="WMI308" s="2"/>
      <c r="WMJ308" s="2"/>
      <c r="WMK308" s="2"/>
      <c r="WML308" s="2"/>
      <c r="WMM308" s="2"/>
      <c r="WMN308" s="2"/>
      <c r="WMO308" s="2"/>
      <c r="WMP308" s="2"/>
      <c r="WMQ308" s="2"/>
      <c r="WMR308" s="2"/>
      <c r="WMS308" s="2"/>
      <c r="WMT308" s="2"/>
      <c r="WMU308" s="2"/>
      <c r="WMV308" s="2"/>
      <c r="WMW308" s="2"/>
      <c r="WMX308" s="2"/>
      <c r="WMY308" s="2"/>
      <c r="WMZ308" s="2"/>
      <c r="WNA308" s="2"/>
      <c r="WNB308" s="2"/>
      <c r="WNC308" s="2"/>
      <c r="WND308" s="2"/>
      <c r="WNE308" s="2"/>
      <c r="WNF308" s="2"/>
      <c r="WNG308" s="2"/>
      <c r="WNH308" s="2"/>
      <c r="WNI308" s="2"/>
      <c r="WNJ308" s="2"/>
      <c r="WNK308" s="2"/>
      <c r="WNL308" s="2"/>
      <c r="WNM308" s="2"/>
      <c r="WNN308" s="2"/>
      <c r="WNO308" s="2"/>
      <c r="WNP308" s="2"/>
      <c r="WNQ308" s="2"/>
      <c r="WNR308" s="2"/>
      <c r="WNS308" s="2"/>
      <c r="WNT308" s="2"/>
      <c r="WNU308" s="2"/>
      <c r="WNV308" s="2"/>
      <c r="WNW308" s="2"/>
      <c r="WNX308" s="2"/>
      <c r="WNY308" s="2"/>
      <c r="WNZ308" s="2"/>
      <c r="WOA308" s="2"/>
      <c r="WOB308" s="2"/>
      <c r="WOC308" s="2"/>
      <c r="WOD308" s="2"/>
      <c r="WOE308" s="2"/>
      <c r="WOF308" s="2"/>
      <c r="WOG308" s="2"/>
      <c r="WOH308" s="2"/>
      <c r="WOI308" s="2"/>
      <c r="WOJ308" s="2"/>
      <c r="WOK308" s="2"/>
      <c r="WOL308" s="2"/>
      <c r="WOM308" s="2"/>
      <c r="WON308" s="2"/>
      <c r="WOO308" s="2"/>
      <c r="WOP308" s="2"/>
      <c r="WOQ308" s="2"/>
      <c r="WOR308" s="2"/>
      <c r="WOS308" s="2"/>
      <c r="WOT308" s="2"/>
      <c r="WOU308" s="2"/>
      <c r="WOV308" s="2"/>
      <c r="WOW308" s="2"/>
      <c r="WOX308" s="2"/>
      <c r="WOY308" s="2"/>
      <c r="WOZ308" s="2"/>
      <c r="WPA308" s="2"/>
      <c r="WPB308" s="2"/>
      <c r="WPC308" s="2"/>
      <c r="WPD308" s="2"/>
      <c r="WPE308" s="2"/>
      <c r="WPF308" s="2"/>
      <c r="WPG308" s="2"/>
      <c r="WPH308" s="2"/>
      <c r="WPI308" s="2"/>
      <c r="WPJ308" s="2"/>
      <c r="WPK308" s="2"/>
      <c r="WPL308" s="2"/>
      <c r="WPM308" s="2"/>
      <c r="WPN308" s="2"/>
      <c r="WPO308" s="2"/>
      <c r="WPP308" s="2"/>
      <c r="WPQ308" s="2"/>
      <c r="WPR308" s="2"/>
      <c r="WPS308" s="2"/>
      <c r="WPT308" s="2"/>
      <c r="WPU308" s="2"/>
      <c r="WPV308" s="2"/>
      <c r="WPW308" s="2"/>
      <c r="WPX308" s="2"/>
      <c r="WPY308" s="2"/>
      <c r="WPZ308" s="2"/>
      <c r="WQA308" s="2"/>
      <c r="WQB308" s="2"/>
      <c r="WQC308" s="2"/>
      <c r="WQD308" s="2"/>
      <c r="WQE308" s="2"/>
      <c r="WQF308" s="2"/>
      <c r="WQG308" s="2"/>
      <c r="WQH308" s="2"/>
      <c r="WQI308" s="2"/>
      <c r="WQJ308" s="2"/>
      <c r="WQK308" s="2"/>
      <c r="WQL308" s="2"/>
      <c r="WQM308" s="2"/>
      <c r="WQN308" s="2"/>
      <c r="WQO308" s="2"/>
      <c r="WQP308" s="2"/>
      <c r="WQQ308" s="2"/>
      <c r="WQR308" s="2"/>
      <c r="WQS308" s="2"/>
      <c r="WQT308" s="2"/>
      <c r="WQU308" s="2"/>
      <c r="WQV308" s="2"/>
      <c r="WQW308" s="2"/>
      <c r="WQX308" s="2"/>
      <c r="WQY308" s="2"/>
      <c r="WQZ308" s="2"/>
      <c r="WRA308" s="2"/>
      <c r="WRB308" s="2"/>
      <c r="WRC308" s="2"/>
      <c r="WRD308" s="2"/>
      <c r="WRE308" s="2"/>
      <c r="WRF308" s="2"/>
      <c r="WRG308" s="2"/>
      <c r="WRH308" s="2"/>
      <c r="WRI308" s="2"/>
      <c r="WRJ308" s="2"/>
      <c r="WRK308" s="2"/>
      <c r="WRL308" s="2"/>
      <c r="WRM308" s="2"/>
      <c r="WRN308" s="2"/>
      <c r="WRO308" s="2"/>
      <c r="WRP308" s="2"/>
      <c r="WRQ308" s="2"/>
      <c r="WRR308" s="2"/>
      <c r="WRS308" s="2"/>
      <c r="WRT308" s="2"/>
      <c r="WRU308" s="2"/>
      <c r="WRV308" s="2"/>
      <c r="WRW308" s="2"/>
      <c r="WRX308" s="2"/>
      <c r="WRY308" s="2"/>
      <c r="WRZ308" s="2"/>
      <c r="WSA308" s="2"/>
      <c r="WSB308" s="2"/>
      <c r="WSC308" s="2"/>
      <c r="WSD308" s="2"/>
      <c r="WSE308" s="2"/>
      <c r="WSF308" s="2"/>
      <c r="WSG308" s="2"/>
      <c r="WSH308" s="2"/>
      <c r="WSI308" s="2"/>
      <c r="WSJ308" s="2"/>
      <c r="WSK308" s="2"/>
      <c r="WSL308" s="2"/>
      <c r="WSM308" s="2"/>
      <c r="WSN308" s="2"/>
      <c r="WSO308" s="2"/>
      <c r="WSP308" s="2"/>
      <c r="WSQ308" s="2"/>
      <c r="WSR308" s="2"/>
      <c r="WSS308" s="2"/>
      <c r="WST308" s="2"/>
      <c r="WSU308" s="2"/>
      <c r="WSV308" s="2"/>
      <c r="WSW308" s="2"/>
      <c r="WSX308" s="2"/>
      <c r="WSY308" s="2"/>
      <c r="WSZ308" s="2"/>
      <c r="WTA308" s="2"/>
      <c r="WTB308" s="2"/>
      <c r="WTC308" s="2"/>
      <c r="WTD308" s="2"/>
      <c r="WTE308" s="2"/>
      <c r="WTF308" s="2"/>
      <c r="WTG308" s="2"/>
      <c r="WTH308" s="2"/>
      <c r="WTI308" s="2"/>
      <c r="WTJ308" s="2"/>
      <c r="WTK308" s="2"/>
      <c r="WTL308" s="2"/>
      <c r="WTM308" s="2"/>
      <c r="WTN308" s="2"/>
      <c r="WTO308" s="2"/>
      <c r="WTP308" s="2"/>
      <c r="WTQ308" s="2"/>
      <c r="WTR308" s="2"/>
      <c r="WTS308" s="2"/>
      <c r="WTT308" s="2"/>
      <c r="WTU308" s="2"/>
      <c r="WTV308" s="2"/>
      <c r="WTW308" s="2"/>
      <c r="WTX308" s="2"/>
      <c r="WTY308" s="2"/>
      <c r="WTZ308" s="2"/>
      <c r="WUA308" s="2"/>
      <c r="WUB308" s="2"/>
      <c r="WUC308" s="2"/>
      <c r="WUD308" s="2"/>
      <c r="WUE308" s="2"/>
      <c r="WUF308" s="2"/>
      <c r="WUG308" s="2"/>
      <c r="WUH308" s="2"/>
      <c r="WUI308" s="2"/>
      <c r="WUJ308" s="2"/>
      <c r="WUK308" s="2"/>
      <c r="WUL308" s="2"/>
      <c r="WUM308" s="2"/>
      <c r="WUN308" s="2"/>
      <c r="WUO308" s="2"/>
      <c r="WUP308" s="2"/>
      <c r="WUQ308" s="2"/>
      <c r="WUR308" s="2"/>
      <c r="WUS308" s="2"/>
      <c r="WUT308" s="2"/>
      <c r="WUU308" s="2"/>
      <c r="WUV308" s="2"/>
      <c r="WUW308" s="2"/>
      <c r="WUX308" s="2"/>
      <c r="WUY308" s="2"/>
      <c r="WUZ308" s="2"/>
      <c r="WVA308" s="2"/>
      <c r="WVB308" s="2"/>
      <c r="WVC308" s="2"/>
      <c r="WVD308" s="2"/>
      <c r="WVE308" s="2"/>
      <c r="WVF308" s="2"/>
      <c r="WVG308" s="2"/>
      <c r="WVH308" s="2"/>
      <c r="WVI308" s="2"/>
      <c r="WVJ308" s="2"/>
      <c r="WVK308" s="2"/>
      <c r="WVL308" s="2"/>
      <c r="WVM308" s="2"/>
      <c r="WVN308" s="2"/>
      <c r="WVO308" s="2"/>
      <c r="WVP308" s="2"/>
      <c r="WVQ308" s="2"/>
      <c r="WVR308" s="2"/>
      <c r="WVS308" s="2"/>
      <c r="WVT308" s="2"/>
      <c r="WVU308" s="2"/>
      <c r="WVV308" s="2"/>
      <c r="WVW308" s="2"/>
      <c r="WVX308" s="2"/>
      <c r="WVY308" s="2"/>
      <c r="WVZ308" s="2"/>
      <c r="WWA308" s="2"/>
      <c r="WWB308" s="2"/>
      <c r="WWC308" s="2"/>
      <c r="WWD308" s="2"/>
      <c r="WWE308" s="2"/>
      <c r="WWF308" s="2"/>
      <c r="WWG308" s="2"/>
      <c r="WWH308" s="2"/>
      <c r="WWI308" s="2"/>
      <c r="WWJ308" s="2"/>
      <c r="WWK308" s="2"/>
      <c r="WWL308" s="2"/>
      <c r="WWM308" s="2"/>
      <c r="WWN308" s="2"/>
      <c r="WWO308" s="2"/>
      <c r="WWP308" s="2"/>
      <c r="WWQ308" s="2"/>
      <c r="WWR308" s="2"/>
      <c r="WWS308" s="2"/>
      <c r="WWT308" s="2"/>
      <c r="WWU308" s="2"/>
      <c r="WWV308" s="2"/>
      <c r="WWW308" s="2"/>
      <c r="WWX308" s="2"/>
      <c r="WWY308" s="2"/>
      <c r="WWZ308" s="2"/>
      <c r="WXA308" s="2"/>
      <c r="WXB308" s="2"/>
      <c r="WXC308" s="2"/>
      <c r="WXD308" s="2"/>
      <c r="WXE308" s="2"/>
      <c r="WXF308" s="2"/>
      <c r="WXG308" s="2"/>
      <c r="WXH308" s="2"/>
      <c r="WXI308" s="2"/>
      <c r="WXJ308" s="2"/>
      <c r="WXK308" s="2"/>
      <c r="WXL308" s="2"/>
      <c r="WXM308" s="2"/>
      <c r="WXN308" s="2"/>
      <c r="WXO308" s="2"/>
      <c r="WXP308" s="2"/>
      <c r="WXQ308" s="2"/>
      <c r="WXR308" s="2"/>
      <c r="WXS308" s="2"/>
      <c r="WXT308" s="2"/>
      <c r="WXU308" s="2"/>
      <c r="WXV308" s="2"/>
      <c r="WXW308" s="2"/>
      <c r="WXX308" s="2"/>
      <c r="WXY308" s="2"/>
      <c r="WXZ308" s="2"/>
      <c r="WYA308" s="2"/>
      <c r="WYB308" s="2"/>
      <c r="WYC308" s="2"/>
      <c r="WYD308" s="2"/>
      <c r="WYE308" s="2"/>
      <c r="WYF308" s="2"/>
      <c r="WYG308" s="2"/>
      <c r="WYH308" s="2"/>
      <c r="WYI308" s="2"/>
      <c r="WYJ308" s="2"/>
      <c r="WYK308" s="2"/>
      <c r="WYL308" s="2"/>
      <c r="WYM308" s="2"/>
      <c r="WYN308" s="2"/>
      <c r="WYO308" s="2"/>
      <c r="WYP308" s="2"/>
      <c r="WYQ308" s="2"/>
      <c r="WYR308" s="2"/>
      <c r="WYS308" s="2"/>
      <c r="WYT308" s="2"/>
      <c r="WYU308" s="2"/>
      <c r="WYV308" s="2"/>
      <c r="WYW308" s="2"/>
      <c r="WYX308" s="2"/>
      <c r="WYY308" s="2"/>
      <c r="WYZ308" s="2"/>
      <c r="WZA308" s="2"/>
      <c r="WZB308" s="2"/>
      <c r="WZC308" s="2"/>
      <c r="WZD308" s="2"/>
      <c r="WZE308" s="2"/>
      <c r="WZF308" s="2"/>
      <c r="WZG308" s="2"/>
      <c r="WZH308" s="2"/>
      <c r="WZI308" s="2"/>
      <c r="WZJ308" s="2"/>
      <c r="WZK308" s="2"/>
      <c r="WZL308" s="2"/>
      <c r="WZM308" s="2"/>
      <c r="WZN308" s="2"/>
      <c r="WZO308" s="2"/>
      <c r="WZP308" s="2"/>
      <c r="WZQ308" s="2"/>
      <c r="WZR308" s="2"/>
      <c r="WZS308" s="2"/>
      <c r="WZT308" s="2"/>
      <c r="WZU308" s="2"/>
      <c r="WZV308" s="2"/>
      <c r="WZW308" s="2"/>
      <c r="WZX308" s="2"/>
      <c r="WZY308" s="2"/>
      <c r="WZZ308" s="2"/>
      <c r="XAA308" s="2"/>
      <c r="XAB308" s="2"/>
      <c r="XAC308" s="2"/>
      <c r="XAD308" s="2"/>
      <c r="XAE308" s="2"/>
      <c r="XAF308" s="2"/>
      <c r="XAG308" s="2"/>
      <c r="XAH308" s="2"/>
      <c r="XAI308" s="2"/>
      <c r="XAJ308" s="2"/>
      <c r="XAK308" s="2"/>
      <c r="XAL308" s="2"/>
      <c r="XAM308" s="2"/>
      <c r="XAN308" s="2"/>
      <c r="XAO308" s="2"/>
      <c r="XAP308" s="2"/>
      <c r="XAQ308" s="2"/>
      <c r="XAR308" s="2"/>
      <c r="XAS308" s="2"/>
      <c r="XAT308" s="2"/>
      <c r="XAU308" s="2"/>
      <c r="XAV308" s="2"/>
      <c r="XAW308" s="2"/>
      <c r="XAX308" s="2"/>
      <c r="XAY308" s="2"/>
      <c r="XAZ308" s="2"/>
      <c r="XBA308" s="2"/>
      <c r="XBB308" s="2"/>
      <c r="XBC308" s="2"/>
      <c r="XBD308" s="2"/>
      <c r="XBE308" s="2"/>
      <c r="XBF308" s="2"/>
      <c r="XBG308" s="2"/>
      <c r="XBH308" s="2"/>
      <c r="XBI308" s="2"/>
      <c r="XBJ308" s="2"/>
      <c r="XBK308" s="2"/>
      <c r="XBL308" s="2"/>
      <c r="XBM308" s="2"/>
      <c r="XBN308" s="2"/>
      <c r="XBO308" s="2"/>
      <c r="XBP308" s="2"/>
      <c r="XBQ308" s="2"/>
      <c r="XBR308" s="2"/>
      <c r="XBS308" s="2"/>
      <c r="XBT308" s="2"/>
      <c r="XBU308" s="2"/>
      <c r="XBV308" s="2"/>
      <c r="XBW308" s="2"/>
      <c r="XBX308" s="2"/>
      <c r="XBY308" s="2"/>
      <c r="XBZ308" s="2"/>
      <c r="XCA308" s="2"/>
      <c r="XCB308" s="2"/>
      <c r="XCC308" s="2"/>
      <c r="XCD308" s="2"/>
      <c r="XCE308" s="2"/>
      <c r="XCF308" s="2"/>
      <c r="XCG308" s="2"/>
      <c r="XCH308" s="2"/>
      <c r="XCI308" s="2"/>
      <c r="XCJ308" s="2"/>
      <c r="XCK308" s="2"/>
      <c r="XCL308" s="2"/>
      <c r="XCM308" s="2"/>
      <c r="XCN308" s="2"/>
      <c r="XCO308" s="2"/>
      <c r="XCP308" s="2"/>
      <c r="XCQ308" s="2"/>
      <c r="XCR308" s="2"/>
      <c r="XCS308" s="2"/>
      <c r="XCT308" s="2"/>
      <c r="XCU308" s="2"/>
      <c r="XCV308" s="2"/>
      <c r="XCW308" s="2"/>
      <c r="XCX308" s="2"/>
      <c r="XCY308" s="2"/>
      <c r="XCZ308" s="2"/>
      <c r="XDA308" s="2"/>
      <c r="XDB308" s="2"/>
      <c r="XDC308" s="2"/>
      <c r="XDD308" s="2"/>
      <c r="XDE308" s="2"/>
      <c r="XDF308" s="2"/>
      <c r="XDG308" s="2"/>
      <c r="XDH308" s="2"/>
      <c r="XDI308" s="2"/>
      <c r="XDJ308" s="2"/>
      <c r="XDK308" s="2"/>
      <c r="XDL308" s="2"/>
      <c r="XDM308" s="2"/>
      <c r="XDN308" s="2"/>
      <c r="XDO308" s="2"/>
      <c r="XDP308" s="2"/>
      <c r="XDQ308" s="2"/>
      <c r="XDR308" s="2"/>
      <c r="XDS308" s="2"/>
      <c r="XDT308" s="2"/>
      <c r="XDU308" s="2"/>
      <c r="XDV308" s="2"/>
      <c r="XDW308" s="2"/>
      <c r="XDX308" s="2"/>
      <c r="XDY308" s="2"/>
      <c r="XDZ308" s="2"/>
      <c r="XEA308" s="2"/>
      <c r="XEB308" s="2"/>
      <c r="XEC308" s="2"/>
      <c r="XED308" s="2"/>
      <c r="XEE308" s="2"/>
      <c r="XEF308" s="2"/>
      <c r="XEG308" s="2"/>
      <c r="XEH308" s="2"/>
      <c r="XEI308" s="2"/>
      <c r="XEJ308" s="2"/>
      <c r="XEK308" s="2"/>
      <c r="XEL308" s="2"/>
      <c r="XEM308" s="2"/>
      <c r="XEN308" s="2"/>
      <c r="XEO308" s="2"/>
      <c r="XEP308" s="2"/>
      <c r="XEQ308" s="2"/>
      <c r="XER308" s="2"/>
      <c r="XES308" s="2"/>
      <c r="XET308" s="2"/>
      <c r="XEU308" s="2"/>
      <c r="XEV308" s="2"/>
      <c r="XEW308" s="2"/>
      <c r="XEX308" s="2"/>
      <c r="XEY308" s="5"/>
      <c r="XEZ308" s="5"/>
      <c r="XFA308" s="5"/>
      <c r="XFB308" s="5"/>
      <c r="XFC308" s="5"/>
      <c r="XFD308" s="5"/>
    </row>
    <row r="309" customFormat="1" customHeight="1" outlineLevel="1" spans="1:16384">
      <c r="A309" s="33"/>
      <c r="B309" s="24"/>
      <c r="C309" s="159"/>
      <c r="D309" s="160"/>
      <c r="E309" s="24"/>
      <c r="F309" s="35"/>
      <c r="G309" s="54"/>
      <c r="H309" s="54" t="s">
        <v>105</v>
      </c>
      <c r="I309" s="54" t="s">
        <v>55</v>
      </c>
      <c r="J309" s="54">
        <v>0.15</v>
      </c>
      <c r="K309" s="54" t="s">
        <v>105</v>
      </c>
      <c r="L309" s="7" t="s">
        <v>105</v>
      </c>
      <c r="M309" s="54">
        <f>J309*115.2</f>
        <v>17.28</v>
      </c>
      <c r="N309" s="7" t="s">
        <v>55</v>
      </c>
      <c r="O309" s="53">
        <v>295</v>
      </c>
      <c r="P309" s="7" t="s">
        <v>58</v>
      </c>
      <c r="Q309" s="7">
        <f t="shared" si="32"/>
        <v>5097.6</v>
      </c>
      <c r="R309" s="56"/>
      <c r="S309" s="56"/>
      <c r="T309" s="56"/>
      <c r="U309" s="56"/>
      <c r="V309" s="56"/>
      <c r="W309" s="56"/>
      <c r="X309" s="54"/>
      <c r="Y309" s="54"/>
      <c r="Z309" s="54"/>
      <c r="AA309" s="54"/>
      <c r="AB309" s="165"/>
      <c r="AC309" s="22"/>
      <c r="AD309" s="143"/>
      <c r="AE309" s="143"/>
      <c r="AF309" s="143"/>
      <c r="AG309" s="27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/>
      <c r="TY309" s="2"/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/>
      <c r="VB309" s="2"/>
      <c r="VC309" s="2"/>
      <c r="VD309" s="2"/>
      <c r="VE309" s="2"/>
      <c r="VF309" s="2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  <c r="YN309" s="2"/>
      <c r="YO309" s="2"/>
      <c r="YP309" s="2"/>
      <c r="YQ309" s="2"/>
      <c r="YR309" s="2"/>
      <c r="YS309" s="2"/>
      <c r="YT309" s="2"/>
      <c r="YU309" s="2"/>
      <c r="YV309" s="2"/>
      <c r="YW309" s="2"/>
      <c r="YX309" s="2"/>
      <c r="YY309" s="2"/>
      <c r="YZ309" s="2"/>
      <c r="ZA309" s="2"/>
      <c r="ZB309" s="2"/>
      <c r="ZC309" s="2"/>
      <c r="ZD309" s="2"/>
      <c r="ZE309" s="2"/>
      <c r="ZF309" s="2"/>
      <c r="ZG309" s="2"/>
      <c r="ZH309" s="2"/>
      <c r="ZI309" s="2"/>
      <c r="ZJ309" s="2"/>
      <c r="ZK309" s="2"/>
      <c r="ZL309" s="2"/>
      <c r="ZM309" s="2"/>
      <c r="ZN309" s="2"/>
      <c r="ZO309" s="2"/>
      <c r="ZP309" s="2"/>
      <c r="ZQ309" s="2"/>
      <c r="ZR309" s="2"/>
      <c r="ZS309" s="2"/>
      <c r="ZT309" s="2"/>
      <c r="ZU309" s="2"/>
      <c r="ZV309" s="2"/>
      <c r="ZW309" s="2"/>
      <c r="ZX309" s="2"/>
      <c r="ZY309" s="2"/>
      <c r="ZZ309" s="2"/>
      <c r="AAA309" s="2"/>
      <c r="AAB309" s="2"/>
      <c r="AAC309" s="2"/>
      <c r="AAD309" s="2"/>
      <c r="AAE309" s="2"/>
      <c r="AAF309" s="2"/>
      <c r="AAG309" s="2"/>
      <c r="AAH309" s="2"/>
      <c r="AAI309" s="2"/>
      <c r="AAJ309" s="2"/>
      <c r="AAK309" s="2"/>
      <c r="AAL309" s="2"/>
      <c r="AAM309" s="2"/>
      <c r="AAN309" s="2"/>
      <c r="AAO309" s="2"/>
      <c r="AAP309" s="2"/>
      <c r="AAQ309" s="2"/>
      <c r="AAR309" s="2"/>
      <c r="AAS309" s="2"/>
      <c r="AAT309" s="2"/>
      <c r="AAU309" s="2"/>
      <c r="AAV309" s="2"/>
      <c r="AAW309" s="2"/>
      <c r="AAX309" s="2"/>
      <c r="AAY309" s="2"/>
      <c r="AAZ309" s="2"/>
      <c r="ABA309" s="2"/>
      <c r="ABB309" s="2"/>
      <c r="ABC309" s="2"/>
      <c r="ABD309" s="2"/>
      <c r="ABE309" s="2"/>
      <c r="ABF309" s="2"/>
      <c r="ABG309" s="2"/>
      <c r="ABH309" s="2"/>
      <c r="ABI309" s="2"/>
      <c r="ABJ309" s="2"/>
      <c r="ABK309" s="2"/>
      <c r="ABL309" s="2"/>
      <c r="ABM309" s="2"/>
      <c r="ABN309" s="2"/>
      <c r="ABO309" s="2"/>
      <c r="ABP309" s="2"/>
      <c r="ABQ309" s="2"/>
      <c r="ABR309" s="2"/>
      <c r="ABS309" s="2"/>
      <c r="ABT309" s="2"/>
      <c r="ABU309" s="2"/>
      <c r="ABV309" s="2"/>
      <c r="ABW309" s="2"/>
      <c r="ABX309" s="2"/>
      <c r="ABY309" s="2"/>
      <c r="ABZ309" s="2"/>
      <c r="ACA309" s="2"/>
      <c r="ACB309" s="2"/>
      <c r="ACC309" s="2"/>
      <c r="ACD309" s="2"/>
      <c r="ACE309" s="2"/>
      <c r="ACF309" s="2"/>
      <c r="ACG309" s="2"/>
      <c r="ACH309" s="2"/>
      <c r="ACI309" s="2"/>
      <c r="ACJ309" s="2"/>
      <c r="ACK309" s="2"/>
      <c r="ACL309" s="2"/>
      <c r="ACM309" s="2"/>
      <c r="ACN309" s="2"/>
      <c r="ACO309" s="2"/>
      <c r="ACP309" s="2"/>
      <c r="ACQ309" s="2"/>
      <c r="ACR309" s="2"/>
      <c r="ACS309" s="2"/>
      <c r="ACT309" s="2"/>
      <c r="ACU309" s="2"/>
      <c r="ACV309" s="2"/>
      <c r="ACW309" s="2"/>
      <c r="ACX309" s="2"/>
      <c r="ACY309" s="2"/>
      <c r="ACZ309" s="2"/>
      <c r="ADA309" s="2"/>
      <c r="ADB309" s="2"/>
      <c r="ADC309" s="2"/>
      <c r="ADD309" s="2"/>
      <c r="ADE309" s="2"/>
      <c r="ADF309" s="2"/>
      <c r="ADG309" s="2"/>
      <c r="ADH309" s="2"/>
      <c r="ADI309" s="2"/>
      <c r="ADJ309" s="2"/>
      <c r="ADK309" s="2"/>
      <c r="ADL309" s="2"/>
      <c r="ADM309" s="2"/>
      <c r="ADN309" s="2"/>
      <c r="ADO309" s="2"/>
      <c r="ADP309" s="2"/>
      <c r="ADQ309" s="2"/>
      <c r="ADR309" s="2"/>
      <c r="ADS309" s="2"/>
      <c r="ADT309" s="2"/>
      <c r="ADU309" s="2"/>
      <c r="ADV309" s="2"/>
      <c r="ADW309" s="2"/>
      <c r="ADX309" s="2"/>
      <c r="ADY309" s="2"/>
      <c r="ADZ309" s="2"/>
      <c r="AEA309" s="2"/>
      <c r="AEB309" s="2"/>
      <c r="AEC309" s="2"/>
      <c r="AED309" s="2"/>
      <c r="AEE309" s="2"/>
      <c r="AEF309" s="2"/>
      <c r="AEG309" s="2"/>
      <c r="AEH309" s="2"/>
      <c r="AEI309" s="2"/>
      <c r="AEJ309" s="2"/>
      <c r="AEK309" s="2"/>
      <c r="AEL309" s="2"/>
      <c r="AEM309" s="2"/>
      <c r="AEN309" s="2"/>
      <c r="AEO309" s="2"/>
      <c r="AEP309" s="2"/>
      <c r="AEQ309" s="2"/>
      <c r="AER309" s="2"/>
      <c r="AES309" s="2"/>
      <c r="AET309" s="2"/>
      <c r="AEU309" s="2"/>
      <c r="AEV309" s="2"/>
      <c r="AEW309" s="2"/>
      <c r="AEX309" s="2"/>
      <c r="AEY309" s="2"/>
      <c r="AEZ309" s="2"/>
      <c r="AFA309" s="2"/>
      <c r="AFB309" s="2"/>
      <c r="AFC309" s="2"/>
      <c r="AFD309" s="2"/>
      <c r="AFE309" s="2"/>
      <c r="AFF309" s="2"/>
      <c r="AFG309" s="2"/>
      <c r="AFH309" s="2"/>
      <c r="AFI309" s="2"/>
      <c r="AFJ309" s="2"/>
      <c r="AFK309" s="2"/>
      <c r="AFL309" s="2"/>
      <c r="AFM309" s="2"/>
      <c r="AFN309" s="2"/>
      <c r="AFO309" s="2"/>
      <c r="AFP309" s="2"/>
      <c r="AFQ309" s="2"/>
      <c r="AFR309" s="2"/>
      <c r="AFS309" s="2"/>
      <c r="AFT309" s="2"/>
      <c r="AFU309" s="2"/>
      <c r="AFV309" s="2"/>
      <c r="AFW309" s="2"/>
      <c r="AFX309" s="2"/>
      <c r="AFY309" s="2"/>
      <c r="AFZ309" s="2"/>
      <c r="AGA309" s="2"/>
      <c r="AGB309" s="2"/>
      <c r="AGC309" s="2"/>
      <c r="AGD309" s="2"/>
      <c r="AGE309" s="2"/>
      <c r="AGF309" s="2"/>
      <c r="AGG309" s="2"/>
      <c r="AGH309" s="2"/>
      <c r="AGI309" s="2"/>
      <c r="AGJ309" s="2"/>
      <c r="AGK309" s="2"/>
      <c r="AGL309" s="2"/>
      <c r="AGM309" s="2"/>
      <c r="AGN309" s="2"/>
      <c r="AGO309" s="2"/>
      <c r="AGP309" s="2"/>
      <c r="AGQ309" s="2"/>
      <c r="AGR309" s="2"/>
      <c r="AGS309" s="2"/>
      <c r="AGT309" s="2"/>
      <c r="AGU309" s="2"/>
      <c r="AGV309" s="2"/>
      <c r="AGW309" s="2"/>
      <c r="AGX309" s="2"/>
      <c r="AGY309" s="2"/>
      <c r="AGZ309" s="2"/>
      <c r="AHA309" s="2"/>
      <c r="AHB309" s="2"/>
      <c r="AHC309" s="2"/>
      <c r="AHD309" s="2"/>
      <c r="AHE309" s="2"/>
      <c r="AHF309" s="2"/>
      <c r="AHG309" s="2"/>
      <c r="AHH309" s="2"/>
      <c r="AHI309" s="2"/>
      <c r="AHJ309" s="2"/>
      <c r="AHK309" s="2"/>
      <c r="AHL309" s="2"/>
      <c r="AHM309" s="2"/>
      <c r="AHN309" s="2"/>
      <c r="AHO309" s="2"/>
      <c r="AHP309" s="2"/>
      <c r="AHQ309" s="2"/>
      <c r="AHR309" s="2"/>
      <c r="AHS309" s="2"/>
      <c r="AHT309" s="2"/>
      <c r="AHU309" s="2"/>
      <c r="AHV309" s="2"/>
      <c r="AHW309" s="2"/>
      <c r="AHX309" s="2"/>
      <c r="AHY309" s="2"/>
      <c r="AHZ309" s="2"/>
      <c r="AIA309" s="2"/>
      <c r="AIB309" s="2"/>
      <c r="AIC309" s="2"/>
      <c r="AID309" s="2"/>
      <c r="AIE309" s="2"/>
      <c r="AIF309" s="2"/>
      <c r="AIG309" s="2"/>
      <c r="AIH309" s="2"/>
      <c r="AII309" s="2"/>
      <c r="AIJ309" s="2"/>
      <c r="AIK309" s="2"/>
      <c r="AIL309" s="2"/>
      <c r="AIM309" s="2"/>
      <c r="AIN309" s="2"/>
      <c r="AIO309" s="2"/>
      <c r="AIP309" s="2"/>
      <c r="AIQ309" s="2"/>
      <c r="AIR309" s="2"/>
      <c r="AIS309" s="2"/>
      <c r="AIT309" s="2"/>
      <c r="AIU309" s="2"/>
      <c r="AIV309" s="2"/>
      <c r="AIW309" s="2"/>
      <c r="AIX309" s="2"/>
      <c r="AIY309" s="2"/>
      <c r="AIZ309" s="2"/>
      <c r="AJA309" s="2"/>
      <c r="AJB309" s="2"/>
      <c r="AJC309" s="2"/>
      <c r="AJD309" s="2"/>
      <c r="AJE309" s="2"/>
      <c r="AJF309" s="2"/>
      <c r="AJG309" s="2"/>
      <c r="AJH309" s="2"/>
      <c r="AJI309" s="2"/>
      <c r="AJJ309" s="2"/>
      <c r="AJK309" s="2"/>
      <c r="AJL309" s="2"/>
      <c r="AJM309" s="2"/>
      <c r="AJN309" s="2"/>
      <c r="AJO309" s="2"/>
      <c r="AJP309" s="2"/>
      <c r="AJQ309" s="2"/>
      <c r="AJR309" s="2"/>
      <c r="AJS309" s="2"/>
      <c r="AJT309" s="2"/>
      <c r="AJU309" s="2"/>
      <c r="AJV309" s="2"/>
      <c r="AJW309" s="2"/>
      <c r="AJX309" s="2"/>
      <c r="AJY309" s="2"/>
      <c r="AJZ309" s="2"/>
      <c r="AKA309" s="2"/>
      <c r="AKB309" s="2"/>
      <c r="AKC309" s="2"/>
      <c r="AKD309" s="2"/>
      <c r="AKE309" s="2"/>
      <c r="AKF309" s="2"/>
      <c r="AKG309" s="2"/>
      <c r="AKH309" s="2"/>
      <c r="AKI309" s="2"/>
      <c r="AKJ309" s="2"/>
      <c r="AKK309" s="2"/>
      <c r="AKL309" s="2"/>
      <c r="AKM309" s="2"/>
      <c r="AKN309" s="2"/>
      <c r="AKO309" s="2"/>
      <c r="AKP309" s="2"/>
      <c r="AKQ309" s="2"/>
      <c r="AKR309" s="2"/>
      <c r="AKS309" s="2"/>
      <c r="AKT309" s="2"/>
      <c r="AKU309" s="2"/>
      <c r="AKV309" s="2"/>
      <c r="AKW309" s="2"/>
      <c r="AKX309" s="2"/>
      <c r="AKY309" s="2"/>
      <c r="AKZ309" s="2"/>
      <c r="ALA309" s="2"/>
      <c r="ALB309" s="2"/>
      <c r="ALC309" s="2"/>
      <c r="ALD309" s="2"/>
      <c r="ALE309" s="2"/>
      <c r="ALF309" s="2"/>
      <c r="ALG309" s="2"/>
      <c r="ALH309" s="2"/>
      <c r="ALI309" s="2"/>
      <c r="ALJ309" s="2"/>
      <c r="ALK309" s="2"/>
      <c r="ALL309" s="2"/>
      <c r="ALM309" s="2"/>
      <c r="ALN309" s="2"/>
      <c r="ALO309" s="2"/>
      <c r="ALP309" s="2"/>
      <c r="ALQ309" s="2"/>
      <c r="ALR309" s="2"/>
      <c r="ALS309" s="2"/>
      <c r="ALT309" s="2"/>
      <c r="ALU309" s="2"/>
      <c r="ALV309" s="2"/>
      <c r="ALW309" s="2"/>
      <c r="ALX309" s="2"/>
      <c r="ALY309" s="2"/>
      <c r="ALZ309" s="2"/>
      <c r="AMA309" s="2"/>
      <c r="AMB309" s="2"/>
      <c r="AMC309" s="2"/>
      <c r="AMD309" s="2"/>
      <c r="AME309" s="2"/>
      <c r="AMF309" s="2"/>
      <c r="AMG309" s="2"/>
      <c r="AMH309" s="2"/>
      <c r="AMI309" s="2"/>
      <c r="AMJ309" s="2"/>
      <c r="AMK309" s="2"/>
      <c r="AML309" s="2"/>
      <c r="AMM309" s="2"/>
      <c r="AMN309" s="2"/>
      <c r="AMO309" s="2"/>
      <c r="AMP309" s="2"/>
      <c r="AMQ309" s="2"/>
      <c r="AMR309" s="2"/>
      <c r="AMS309" s="2"/>
      <c r="AMT309" s="2"/>
      <c r="AMU309" s="2"/>
      <c r="AMV309" s="2"/>
      <c r="AMW309" s="2"/>
      <c r="AMX309" s="2"/>
      <c r="AMY309" s="2"/>
      <c r="AMZ309" s="2"/>
      <c r="ANA309" s="2"/>
      <c r="ANB309" s="2"/>
      <c r="ANC309" s="2"/>
      <c r="AND309" s="2"/>
      <c r="ANE309" s="2"/>
      <c r="ANF309" s="2"/>
      <c r="ANG309" s="2"/>
      <c r="ANH309" s="2"/>
      <c r="ANI309" s="2"/>
      <c r="ANJ309" s="2"/>
      <c r="ANK309" s="2"/>
      <c r="ANL309" s="2"/>
      <c r="ANM309" s="2"/>
      <c r="ANN309" s="2"/>
      <c r="ANO309" s="2"/>
      <c r="ANP309" s="2"/>
      <c r="ANQ309" s="2"/>
      <c r="ANR309" s="2"/>
      <c r="ANS309" s="2"/>
      <c r="ANT309" s="2"/>
      <c r="ANU309" s="2"/>
      <c r="ANV309" s="2"/>
      <c r="ANW309" s="2"/>
      <c r="ANX309" s="2"/>
      <c r="ANY309" s="2"/>
      <c r="ANZ309" s="2"/>
      <c r="AOA309" s="2"/>
      <c r="AOB309" s="2"/>
      <c r="AOC309" s="2"/>
      <c r="AOD309" s="2"/>
      <c r="AOE309" s="2"/>
      <c r="AOF309" s="2"/>
      <c r="AOG309" s="2"/>
      <c r="AOH309" s="2"/>
      <c r="AOI309" s="2"/>
      <c r="AOJ309" s="2"/>
      <c r="AOK309" s="2"/>
      <c r="AOL309" s="2"/>
      <c r="AOM309" s="2"/>
      <c r="AON309" s="2"/>
      <c r="AOO309" s="2"/>
      <c r="AOP309" s="2"/>
      <c r="AOQ309" s="2"/>
      <c r="AOR309" s="2"/>
      <c r="AOS309" s="2"/>
      <c r="AOT309" s="2"/>
      <c r="AOU309" s="2"/>
      <c r="AOV309" s="2"/>
      <c r="AOW309" s="2"/>
      <c r="AOX309" s="2"/>
      <c r="AOY309" s="2"/>
      <c r="AOZ309" s="2"/>
      <c r="APA309" s="2"/>
      <c r="APB309" s="2"/>
      <c r="APC309" s="2"/>
      <c r="APD309" s="2"/>
      <c r="APE309" s="2"/>
      <c r="APF309" s="2"/>
      <c r="APG309" s="2"/>
      <c r="APH309" s="2"/>
      <c r="API309" s="2"/>
      <c r="APJ309" s="2"/>
      <c r="APK309" s="2"/>
      <c r="APL309" s="2"/>
      <c r="APM309" s="2"/>
      <c r="APN309" s="2"/>
      <c r="APO309" s="2"/>
      <c r="APP309" s="2"/>
      <c r="APQ309" s="2"/>
      <c r="APR309" s="2"/>
      <c r="APS309" s="2"/>
      <c r="APT309" s="2"/>
      <c r="APU309" s="2"/>
      <c r="APV309" s="2"/>
      <c r="APW309" s="2"/>
      <c r="APX309" s="2"/>
      <c r="APY309" s="2"/>
      <c r="APZ309" s="2"/>
      <c r="AQA309" s="2"/>
      <c r="AQB309" s="2"/>
      <c r="AQC309" s="2"/>
      <c r="AQD309" s="2"/>
      <c r="AQE309" s="2"/>
      <c r="AQF309" s="2"/>
      <c r="AQG309" s="2"/>
      <c r="AQH309" s="2"/>
      <c r="AQI309" s="2"/>
      <c r="AQJ309" s="2"/>
      <c r="AQK309" s="2"/>
      <c r="AQL309" s="2"/>
      <c r="AQM309" s="2"/>
      <c r="AQN309" s="2"/>
      <c r="AQO309" s="2"/>
      <c r="AQP309" s="2"/>
      <c r="AQQ309" s="2"/>
      <c r="AQR309" s="2"/>
      <c r="AQS309" s="2"/>
      <c r="AQT309" s="2"/>
      <c r="AQU309" s="2"/>
      <c r="AQV309" s="2"/>
      <c r="AQW309" s="2"/>
      <c r="AQX309" s="2"/>
      <c r="AQY309" s="2"/>
      <c r="AQZ309" s="2"/>
      <c r="ARA309" s="2"/>
      <c r="ARB309" s="2"/>
      <c r="ARC309" s="2"/>
      <c r="ARD309" s="2"/>
      <c r="ARE309" s="2"/>
      <c r="ARF309" s="2"/>
      <c r="ARG309" s="2"/>
      <c r="ARH309" s="2"/>
      <c r="ARI309" s="2"/>
      <c r="ARJ309" s="2"/>
      <c r="ARK309" s="2"/>
      <c r="ARL309" s="2"/>
      <c r="ARM309" s="2"/>
      <c r="ARN309" s="2"/>
      <c r="ARO309" s="2"/>
      <c r="ARP309" s="2"/>
      <c r="ARQ309" s="2"/>
      <c r="ARR309" s="2"/>
      <c r="ARS309" s="2"/>
      <c r="ART309" s="2"/>
      <c r="ARU309" s="2"/>
      <c r="ARV309" s="2"/>
      <c r="ARW309" s="2"/>
      <c r="ARX309" s="2"/>
      <c r="ARY309" s="2"/>
      <c r="ARZ309" s="2"/>
      <c r="ASA309" s="2"/>
      <c r="ASB309" s="2"/>
      <c r="ASC309" s="2"/>
      <c r="ASD309" s="2"/>
      <c r="ASE309" s="2"/>
      <c r="ASF309" s="2"/>
      <c r="ASG309" s="2"/>
      <c r="ASH309" s="2"/>
      <c r="ASI309" s="2"/>
      <c r="ASJ309" s="2"/>
      <c r="ASK309" s="2"/>
      <c r="ASL309" s="2"/>
      <c r="ASM309" s="2"/>
      <c r="ASN309" s="2"/>
      <c r="ASO309" s="2"/>
      <c r="ASP309" s="2"/>
      <c r="ASQ309" s="2"/>
      <c r="ASR309" s="2"/>
      <c r="ASS309" s="2"/>
      <c r="AST309" s="2"/>
      <c r="ASU309" s="2"/>
      <c r="ASV309" s="2"/>
      <c r="ASW309" s="2"/>
      <c r="ASX309" s="2"/>
      <c r="ASY309" s="2"/>
      <c r="ASZ309" s="2"/>
      <c r="ATA309" s="2"/>
      <c r="ATB309" s="2"/>
      <c r="ATC309" s="2"/>
      <c r="ATD309" s="2"/>
      <c r="ATE309" s="2"/>
      <c r="ATF309" s="2"/>
      <c r="ATG309" s="2"/>
      <c r="ATH309" s="2"/>
      <c r="ATI309" s="2"/>
      <c r="ATJ309" s="2"/>
      <c r="ATK309" s="2"/>
      <c r="ATL309" s="2"/>
      <c r="ATM309" s="2"/>
      <c r="ATN309" s="2"/>
      <c r="ATO309" s="2"/>
      <c r="ATP309" s="2"/>
      <c r="ATQ309" s="2"/>
      <c r="ATR309" s="2"/>
      <c r="ATS309" s="2"/>
      <c r="ATT309" s="2"/>
      <c r="ATU309" s="2"/>
      <c r="ATV309" s="2"/>
      <c r="ATW309" s="2"/>
      <c r="ATX309" s="2"/>
      <c r="ATY309" s="2"/>
      <c r="ATZ309" s="2"/>
      <c r="AUA309" s="2"/>
      <c r="AUB309" s="2"/>
      <c r="AUC309" s="2"/>
      <c r="AUD309" s="2"/>
      <c r="AUE309" s="2"/>
      <c r="AUF309" s="2"/>
      <c r="AUG309" s="2"/>
      <c r="AUH309" s="2"/>
      <c r="AUI309" s="2"/>
      <c r="AUJ309" s="2"/>
      <c r="AUK309" s="2"/>
      <c r="AUL309" s="2"/>
      <c r="AUM309" s="2"/>
      <c r="AUN309" s="2"/>
      <c r="AUO309" s="2"/>
      <c r="AUP309" s="2"/>
      <c r="AUQ309" s="2"/>
      <c r="AUR309" s="2"/>
      <c r="AUS309" s="2"/>
      <c r="AUT309" s="2"/>
      <c r="AUU309" s="2"/>
      <c r="AUV309" s="2"/>
      <c r="AUW309" s="2"/>
      <c r="AUX309" s="2"/>
      <c r="AUY309" s="2"/>
      <c r="AUZ309" s="2"/>
      <c r="AVA309" s="2"/>
      <c r="AVB309" s="2"/>
      <c r="AVC309" s="2"/>
      <c r="AVD309" s="2"/>
      <c r="AVE309" s="2"/>
      <c r="AVF309" s="2"/>
      <c r="AVG309" s="2"/>
      <c r="AVH309" s="2"/>
      <c r="AVI309" s="2"/>
      <c r="AVJ309" s="2"/>
      <c r="AVK309" s="2"/>
      <c r="AVL309" s="2"/>
      <c r="AVM309" s="2"/>
      <c r="AVN309" s="2"/>
      <c r="AVO309" s="2"/>
      <c r="AVP309" s="2"/>
      <c r="AVQ309" s="2"/>
      <c r="AVR309" s="2"/>
      <c r="AVS309" s="2"/>
      <c r="AVT309" s="2"/>
      <c r="AVU309" s="2"/>
      <c r="AVV309" s="2"/>
      <c r="AVW309" s="2"/>
      <c r="AVX309" s="2"/>
      <c r="AVY309" s="2"/>
      <c r="AVZ309" s="2"/>
      <c r="AWA309" s="2"/>
      <c r="AWB309" s="2"/>
      <c r="AWC309" s="2"/>
      <c r="AWD309" s="2"/>
      <c r="AWE309" s="2"/>
      <c r="AWF309" s="2"/>
      <c r="AWG309" s="2"/>
      <c r="AWH309" s="2"/>
      <c r="AWI309" s="2"/>
      <c r="AWJ309" s="2"/>
      <c r="AWK309" s="2"/>
      <c r="AWL309" s="2"/>
      <c r="AWM309" s="2"/>
      <c r="AWN309" s="2"/>
      <c r="AWO309" s="2"/>
      <c r="AWP309" s="2"/>
      <c r="AWQ309" s="2"/>
      <c r="AWR309" s="2"/>
      <c r="AWS309" s="2"/>
      <c r="AWT309" s="2"/>
      <c r="AWU309" s="2"/>
      <c r="AWV309" s="2"/>
      <c r="AWW309" s="2"/>
      <c r="AWX309" s="2"/>
      <c r="AWY309" s="2"/>
      <c r="AWZ309" s="2"/>
      <c r="AXA309" s="2"/>
      <c r="AXB309" s="2"/>
      <c r="AXC309" s="2"/>
      <c r="AXD309" s="2"/>
      <c r="AXE309" s="2"/>
      <c r="AXF309" s="2"/>
      <c r="AXG309" s="2"/>
      <c r="AXH309" s="2"/>
      <c r="AXI309" s="2"/>
      <c r="AXJ309" s="2"/>
      <c r="AXK309" s="2"/>
      <c r="AXL309" s="2"/>
      <c r="AXM309" s="2"/>
      <c r="AXN309" s="2"/>
      <c r="AXO309" s="2"/>
      <c r="AXP309" s="2"/>
      <c r="AXQ309" s="2"/>
      <c r="AXR309" s="2"/>
      <c r="AXS309" s="2"/>
      <c r="AXT309" s="2"/>
      <c r="AXU309" s="2"/>
      <c r="AXV309" s="2"/>
      <c r="AXW309" s="2"/>
      <c r="AXX309" s="2"/>
      <c r="AXY309" s="2"/>
      <c r="AXZ309" s="2"/>
      <c r="AYA309" s="2"/>
      <c r="AYB309" s="2"/>
      <c r="AYC309" s="2"/>
      <c r="AYD309" s="2"/>
      <c r="AYE309" s="2"/>
      <c r="AYF309" s="2"/>
      <c r="AYG309" s="2"/>
      <c r="AYH309" s="2"/>
      <c r="AYI309" s="2"/>
      <c r="AYJ309" s="2"/>
      <c r="AYK309" s="2"/>
      <c r="AYL309" s="2"/>
      <c r="AYM309" s="2"/>
      <c r="AYN309" s="2"/>
      <c r="AYO309" s="2"/>
      <c r="AYP309" s="2"/>
      <c r="AYQ309" s="2"/>
      <c r="AYR309" s="2"/>
      <c r="AYS309" s="2"/>
      <c r="AYT309" s="2"/>
      <c r="AYU309" s="2"/>
      <c r="AYV309" s="2"/>
      <c r="AYW309" s="2"/>
      <c r="AYX309" s="2"/>
      <c r="AYY309" s="2"/>
      <c r="AYZ309" s="2"/>
      <c r="AZA309" s="2"/>
      <c r="AZB309" s="2"/>
      <c r="AZC309" s="2"/>
      <c r="AZD309" s="2"/>
      <c r="AZE309" s="2"/>
      <c r="AZF309" s="2"/>
      <c r="AZG309" s="2"/>
      <c r="AZH309" s="2"/>
      <c r="AZI309" s="2"/>
      <c r="AZJ309" s="2"/>
      <c r="AZK309" s="2"/>
      <c r="AZL309" s="2"/>
      <c r="AZM309" s="2"/>
      <c r="AZN309" s="2"/>
      <c r="AZO309" s="2"/>
      <c r="AZP309" s="2"/>
      <c r="AZQ309" s="2"/>
      <c r="AZR309" s="2"/>
      <c r="AZS309" s="2"/>
      <c r="AZT309" s="2"/>
      <c r="AZU309" s="2"/>
      <c r="AZV309" s="2"/>
      <c r="AZW309" s="2"/>
      <c r="AZX309" s="2"/>
      <c r="AZY309" s="2"/>
      <c r="AZZ309" s="2"/>
      <c r="BAA309" s="2"/>
      <c r="BAB309" s="2"/>
      <c r="BAC309" s="2"/>
      <c r="BAD309" s="2"/>
      <c r="BAE309" s="2"/>
      <c r="BAF309" s="2"/>
      <c r="BAG309" s="2"/>
      <c r="BAH309" s="2"/>
      <c r="BAI309" s="2"/>
      <c r="BAJ309" s="2"/>
      <c r="BAK309" s="2"/>
      <c r="BAL309" s="2"/>
      <c r="BAM309" s="2"/>
      <c r="BAN309" s="2"/>
      <c r="BAO309" s="2"/>
      <c r="BAP309" s="2"/>
      <c r="BAQ309" s="2"/>
      <c r="BAR309" s="2"/>
      <c r="BAS309" s="2"/>
      <c r="BAT309" s="2"/>
      <c r="BAU309" s="2"/>
      <c r="BAV309" s="2"/>
      <c r="BAW309" s="2"/>
      <c r="BAX309" s="2"/>
      <c r="BAY309" s="2"/>
      <c r="BAZ309" s="2"/>
      <c r="BBA309" s="2"/>
      <c r="BBB309" s="2"/>
      <c r="BBC309" s="2"/>
      <c r="BBD309" s="2"/>
      <c r="BBE309" s="2"/>
      <c r="BBF309" s="2"/>
      <c r="BBG309" s="2"/>
      <c r="BBH309" s="2"/>
      <c r="BBI309" s="2"/>
      <c r="BBJ309" s="2"/>
      <c r="BBK309" s="2"/>
      <c r="BBL309" s="2"/>
      <c r="BBM309" s="2"/>
      <c r="BBN309" s="2"/>
      <c r="BBO309" s="2"/>
      <c r="BBP309" s="2"/>
      <c r="BBQ309" s="2"/>
      <c r="BBR309" s="2"/>
      <c r="BBS309" s="2"/>
      <c r="BBT309" s="2"/>
      <c r="BBU309" s="2"/>
      <c r="BBV309" s="2"/>
      <c r="BBW309" s="2"/>
      <c r="BBX309" s="2"/>
      <c r="BBY309" s="2"/>
      <c r="BBZ309" s="2"/>
      <c r="BCA309" s="2"/>
      <c r="BCB309" s="2"/>
      <c r="BCC309" s="2"/>
      <c r="BCD309" s="2"/>
      <c r="BCE309" s="2"/>
      <c r="BCF309" s="2"/>
      <c r="BCG309" s="2"/>
      <c r="BCH309" s="2"/>
      <c r="BCI309" s="2"/>
      <c r="BCJ309" s="2"/>
      <c r="BCK309" s="2"/>
      <c r="BCL309" s="2"/>
      <c r="BCM309" s="2"/>
      <c r="BCN309" s="2"/>
      <c r="BCO309" s="2"/>
      <c r="BCP309" s="2"/>
      <c r="BCQ309" s="2"/>
      <c r="BCR309" s="2"/>
      <c r="BCS309" s="2"/>
      <c r="BCT309" s="2"/>
      <c r="BCU309" s="2"/>
      <c r="BCV309" s="2"/>
      <c r="BCW309" s="2"/>
      <c r="BCX309" s="2"/>
      <c r="BCY309" s="2"/>
      <c r="BCZ309" s="2"/>
      <c r="BDA309" s="2"/>
      <c r="BDB309" s="2"/>
      <c r="BDC309" s="2"/>
      <c r="BDD309" s="2"/>
      <c r="BDE309" s="2"/>
      <c r="BDF309" s="2"/>
      <c r="BDG309" s="2"/>
      <c r="BDH309" s="2"/>
      <c r="BDI309" s="2"/>
      <c r="BDJ309" s="2"/>
      <c r="BDK309" s="2"/>
      <c r="BDL309" s="2"/>
      <c r="BDM309" s="2"/>
      <c r="BDN309" s="2"/>
      <c r="BDO309" s="2"/>
      <c r="BDP309" s="2"/>
      <c r="BDQ309" s="2"/>
      <c r="BDR309" s="2"/>
      <c r="BDS309" s="2"/>
      <c r="BDT309" s="2"/>
      <c r="BDU309" s="2"/>
      <c r="BDV309" s="2"/>
      <c r="BDW309" s="2"/>
      <c r="BDX309" s="2"/>
      <c r="BDY309" s="2"/>
      <c r="BDZ309" s="2"/>
      <c r="BEA309" s="2"/>
      <c r="BEB309" s="2"/>
      <c r="BEC309" s="2"/>
      <c r="BED309" s="2"/>
      <c r="BEE309" s="2"/>
      <c r="BEF309" s="2"/>
      <c r="BEG309" s="2"/>
      <c r="BEH309" s="2"/>
      <c r="BEI309" s="2"/>
      <c r="BEJ309" s="2"/>
      <c r="BEK309" s="2"/>
      <c r="BEL309" s="2"/>
      <c r="BEM309" s="2"/>
      <c r="BEN309" s="2"/>
      <c r="BEO309" s="2"/>
      <c r="BEP309" s="2"/>
      <c r="BEQ309" s="2"/>
      <c r="BER309" s="2"/>
      <c r="BES309" s="2"/>
      <c r="BET309" s="2"/>
      <c r="BEU309" s="2"/>
      <c r="BEV309" s="2"/>
      <c r="BEW309" s="2"/>
      <c r="BEX309" s="2"/>
      <c r="BEY309" s="2"/>
      <c r="BEZ309" s="2"/>
      <c r="BFA309" s="2"/>
      <c r="BFB309" s="2"/>
      <c r="BFC309" s="2"/>
      <c r="BFD309" s="2"/>
      <c r="BFE309" s="2"/>
      <c r="BFF309" s="2"/>
      <c r="BFG309" s="2"/>
      <c r="BFH309" s="2"/>
      <c r="BFI309" s="2"/>
      <c r="BFJ309" s="2"/>
      <c r="BFK309" s="2"/>
      <c r="BFL309" s="2"/>
      <c r="BFM309" s="2"/>
      <c r="BFN309" s="2"/>
      <c r="BFO309" s="2"/>
      <c r="BFP309" s="2"/>
      <c r="BFQ309" s="2"/>
      <c r="BFR309" s="2"/>
      <c r="BFS309" s="2"/>
      <c r="BFT309" s="2"/>
      <c r="BFU309" s="2"/>
      <c r="BFV309" s="2"/>
      <c r="BFW309" s="2"/>
      <c r="BFX309" s="2"/>
      <c r="BFY309" s="2"/>
      <c r="BFZ309" s="2"/>
      <c r="BGA309" s="2"/>
      <c r="BGB309" s="2"/>
      <c r="BGC309" s="2"/>
      <c r="BGD309" s="2"/>
      <c r="BGE309" s="2"/>
      <c r="BGF309" s="2"/>
      <c r="BGG309" s="2"/>
      <c r="BGH309" s="2"/>
      <c r="BGI309" s="2"/>
      <c r="BGJ309" s="2"/>
      <c r="BGK309" s="2"/>
      <c r="BGL309" s="2"/>
      <c r="BGM309" s="2"/>
      <c r="BGN309" s="2"/>
      <c r="BGO309" s="2"/>
      <c r="BGP309" s="2"/>
      <c r="BGQ309" s="2"/>
      <c r="BGR309" s="2"/>
      <c r="BGS309" s="2"/>
      <c r="BGT309" s="2"/>
      <c r="BGU309" s="2"/>
      <c r="BGV309" s="2"/>
      <c r="BGW309" s="2"/>
      <c r="BGX309" s="2"/>
      <c r="BGY309" s="2"/>
      <c r="BGZ309" s="2"/>
      <c r="BHA309" s="2"/>
      <c r="BHB309" s="2"/>
      <c r="BHC309" s="2"/>
      <c r="BHD309" s="2"/>
      <c r="BHE309" s="2"/>
      <c r="BHF309" s="2"/>
      <c r="BHG309" s="2"/>
      <c r="BHH309" s="2"/>
      <c r="BHI309" s="2"/>
      <c r="BHJ309" s="2"/>
      <c r="BHK309" s="2"/>
      <c r="BHL309" s="2"/>
      <c r="BHM309" s="2"/>
      <c r="BHN309" s="2"/>
      <c r="BHO309" s="2"/>
      <c r="BHP309" s="2"/>
      <c r="BHQ309" s="2"/>
      <c r="BHR309" s="2"/>
      <c r="BHS309" s="2"/>
      <c r="BHT309" s="2"/>
      <c r="BHU309" s="2"/>
      <c r="BHV309" s="2"/>
      <c r="BHW309" s="2"/>
      <c r="BHX309" s="2"/>
      <c r="BHY309" s="2"/>
      <c r="BHZ309" s="2"/>
      <c r="BIA309" s="2"/>
      <c r="BIB309" s="2"/>
      <c r="BIC309" s="2"/>
      <c r="BID309" s="2"/>
      <c r="BIE309" s="2"/>
      <c r="BIF309" s="2"/>
      <c r="BIG309" s="2"/>
      <c r="BIH309" s="2"/>
      <c r="BII309" s="2"/>
      <c r="BIJ309" s="2"/>
      <c r="BIK309" s="2"/>
      <c r="BIL309" s="2"/>
      <c r="BIM309" s="2"/>
      <c r="BIN309" s="2"/>
      <c r="BIO309" s="2"/>
      <c r="BIP309" s="2"/>
      <c r="BIQ309" s="2"/>
      <c r="BIR309" s="2"/>
      <c r="BIS309" s="2"/>
      <c r="BIT309" s="2"/>
      <c r="BIU309" s="2"/>
      <c r="BIV309" s="2"/>
      <c r="BIW309" s="2"/>
      <c r="BIX309" s="2"/>
      <c r="BIY309" s="2"/>
      <c r="BIZ309" s="2"/>
      <c r="BJA309" s="2"/>
      <c r="BJB309" s="2"/>
      <c r="BJC309" s="2"/>
      <c r="BJD309" s="2"/>
      <c r="BJE309" s="2"/>
      <c r="BJF309" s="2"/>
      <c r="BJG309" s="2"/>
      <c r="BJH309" s="2"/>
      <c r="BJI309" s="2"/>
      <c r="BJJ309" s="2"/>
      <c r="BJK309" s="2"/>
      <c r="BJL309" s="2"/>
      <c r="BJM309" s="2"/>
      <c r="BJN309" s="2"/>
      <c r="BJO309" s="2"/>
      <c r="BJP309" s="2"/>
      <c r="BJQ309" s="2"/>
      <c r="BJR309" s="2"/>
      <c r="BJS309" s="2"/>
      <c r="BJT309" s="2"/>
      <c r="BJU309" s="2"/>
      <c r="BJV309" s="2"/>
      <c r="BJW309" s="2"/>
      <c r="BJX309" s="2"/>
      <c r="BJY309" s="2"/>
      <c r="BJZ309" s="2"/>
      <c r="BKA309" s="2"/>
      <c r="BKB309" s="2"/>
      <c r="BKC309" s="2"/>
      <c r="BKD309" s="2"/>
      <c r="BKE309" s="2"/>
      <c r="BKF309" s="2"/>
      <c r="BKG309" s="2"/>
      <c r="BKH309" s="2"/>
      <c r="BKI309" s="2"/>
      <c r="BKJ309" s="2"/>
      <c r="BKK309" s="2"/>
      <c r="BKL309" s="2"/>
      <c r="BKM309" s="2"/>
      <c r="BKN309" s="2"/>
      <c r="BKO309" s="2"/>
      <c r="BKP309" s="2"/>
      <c r="BKQ309" s="2"/>
      <c r="BKR309" s="2"/>
      <c r="BKS309" s="2"/>
      <c r="BKT309" s="2"/>
      <c r="BKU309" s="2"/>
      <c r="BKV309" s="2"/>
      <c r="BKW309" s="2"/>
      <c r="BKX309" s="2"/>
      <c r="BKY309" s="2"/>
      <c r="BKZ309" s="2"/>
      <c r="BLA309" s="2"/>
      <c r="BLB309" s="2"/>
      <c r="BLC309" s="2"/>
      <c r="BLD309" s="2"/>
      <c r="BLE309" s="2"/>
      <c r="BLF309" s="2"/>
      <c r="BLG309" s="2"/>
      <c r="BLH309" s="2"/>
      <c r="BLI309" s="2"/>
      <c r="BLJ309" s="2"/>
      <c r="BLK309" s="2"/>
      <c r="BLL309" s="2"/>
      <c r="BLM309" s="2"/>
      <c r="BLN309" s="2"/>
      <c r="BLO309" s="2"/>
      <c r="BLP309" s="2"/>
      <c r="BLQ309" s="2"/>
      <c r="BLR309" s="2"/>
      <c r="BLS309" s="2"/>
      <c r="BLT309" s="2"/>
      <c r="BLU309" s="2"/>
      <c r="BLV309" s="2"/>
      <c r="BLW309" s="2"/>
      <c r="BLX309" s="2"/>
      <c r="BLY309" s="2"/>
      <c r="BLZ309" s="2"/>
      <c r="BMA309" s="2"/>
      <c r="BMB309" s="2"/>
      <c r="BMC309" s="2"/>
      <c r="BMD309" s="2"/>
      <c r="BME309" s="2"/>
      <c r="BMF309" s="2"/>
      <c r="BMG309" s="2"/>
      <c r="BMH309" s="2"/>
      <c r="BMI309" s="2"/>
      <c r="BMJ309" s="2"/>
      <c r="BMK309" s="2"/>
      <c r="BML309" s="2"/>
      <c r="BMM309" s="2"/>
      <c r="BMN309" s="2"/>
      <c r="BMO309" s="2"/>
      <c r="BMP309" s="2"/>
      <c r="BMQ309" s="2"/>
      <c r="BMR309" s="2"/>
      <c r="BMS309" s="2"/>
      <c r="BMT309" s="2"/>
      <c r="BMU309" s="2"/>
      <c r="BMV309" s="2"/>
      <c r="BMW309" s="2"/>
      <c r="BMX309" s="2"/>
      <c r="BMY309" s="2"/>
      <c r="BMZ309" s="2"/>
      <c r="BNA309" s="2"/>
      <c r="BNB309" s="2"/>
      <c r="BNC309" s="2"/>
      <c r="BND309" s="2"/>
      <c r="BNE309" s="2"/>
      <c r="BNF309" s="2"/>
      <c r="BNG309" s="2"/>
      <c r="BNH309" s="2"/>
      <c r="BNI309" s="2"/>
      <c r="BNJ309" s="2"/>
      <c r="BNK309" s="2"/>
      <c r="BNL309" s="2"/>
      <c r="BNM309" s="2"/>
      <c r="BNN309" s="2"/>
      <c r="BNO309" s="2"/>
      <c r="BNP309" s="2"/>
      <c r="BNQ309" s="2"/>
      <c r="BNR309" s="2"/>
      <c r="BNS309" s="2"/>
      <c r="BNT309" s="2"/>
      <c r="BNU309" s="2"/>
      <c r="BNV309" s="2"/>
      <c r="BNW309" s="2"/>
      <c r="BNX309" s="2"/>
      <c r="BNY309" s="2"/>
      <c r="BNZ309" s="2"/>
      <c r="BOA309" s="2"/>
      <c r="BOB309" s="2"/>
      <c r="BOC309" s="2"/>
      <c r="BOD309" s="2"/>
      <c r="BOE309" s="2"/>
      <c r="BOF309" s="2"/>
      <c r="BOG309" s="2"/>
      <c r="BOH309" s="2"/>
      <c r="BOI309" s="2"/>
      <c r="BOJ309" s="2"/>
      <c r="BOK309" s="2"/>
      <c r="BOL309" s="2"/>
      <c r="BOM309" s="2"/>
      <c r="BON309" s="2"/>
      <c r="BOO309" s="2"/>
      <c r="BOP309" s="2"/>
      <c r="BOQ309" s="2"/>
      <c r="BOR309" s="2"/>
      <c r="BOS309" s="2"/>
      <c r="BOT309" s="2"/>
      <c r="BOU309" s="2"/>
      <c r="BOV309" s="2"/>
      <c r="BOW309" s="2"/>
      <c r="BOX309" s="2"/>
      <c r="BOY309" s="2"/>
      <c r="BOZ309" s="2"/>
      <c r="BPA309" s="2"/>
      <c r="BPB309" s="2"/>
      <c r="BPC309" s="2"/>
      <c r="BPD309" s="2"/>
      <c r="BPE309" s="2"/>
      <c r="BPF309" s="2"/>
      <c r="BPG309" s="2"/>
      <c r="BPH309" s="2"/>
      <c r="BPI309" s="2"/>
      <c r="BPJ309" s="2"/>
      <c r="BPK309" s="2"/>
      <c r="BPL309" s="2"/>
      <c r="BPM309" s="2"/>
      <c r="BPN309" s="2"/>
      <c r="BPO309" s="2"/>
      <c r="BPP309" s="2"/>
      <c r="BPQ309" s="2"/>
      <c r="BPR309" s="2"/>
      <c r="BPS309" s="2"/>
      <c r="BPT309" s="2"/>
      <c r="BPU309" s="2"/>
      <c r="BPV309" s="2"/>
      <c r="BPW309" s="2"/>
      <c r="BPX309" s="2"/>
      <c r="BPY309" s="2"/>
      <c r="BPZ309" s="2"/>
      <c r="BQA309" s="2"/>
      <c r="BQB309" s="2"/>
      <c r="BQC309" s="2"/>
      <c r="BQD309" s="2"/>
      <c r="BQE309" s="2"/>
      <c r="BQF309" s="2"/>
      <c r="BQG309" s="2"/>
      <c r="BQH309" s="2"/>
      <c r="BQI309" s="2"/>
      <c r="BQJ309" s="2"/>
      <c r="BQK309" s="2"/>
      <c r="BQL309" s="2"/>
      <c r="BQM309" s="2"/>
      <c r="BQN309" s="2"/>
      <c r="BQO309" s="2"/>
      <c r="BQP309" s="2"/>
      <c r="BQQ309" s="2"/>
      <c r="BQR309" s="2"/>
      <c r="BQS309" s="2"/>
      <c r="BQT309" s="2"/>
      <c r="BQU309" s="2"/>
      <c r="BQV309" s="2"/>
      <c r="BQW309" s="2"/>
      <c r="BQX309" s="2"/>
      <c r="BQY309" s="2"/>
      <c r="BQZ309" s="2"/>
      <c r="BRA309" s="2"/>
      <c r="BRB309" s="2"/>
      <c r="BRC309" s="2"/>
      <c r="BRD309" s="2"/>
      <c r="BRE309" s="2"/>
      <c r="BRF309" s="2"/>
      <c r="BRG309" s="2"/>
      <c r="BRH309" s="2"/>
      <c r="BRI309" s="2"/>
      <c r="BRJ309" s="2"/>
      <c r="BRK309" s="2"/>
      <c r="BRL309" s="2"/>
      <c r="BRM309" s="2"/>
      <c r="BRN309" s="2"/>
      <c r="BRO309" s="2"/>
      <c r="BRP309" s="2"/>
      <c r="BRQ309" s="2"/>
      <c r="BRR309" s="2"/>
      <c r="BRS309" s="2"/>
      <c r="BRT309" s="2"/>
      <c r="BRU309" s="2"/>
      <c r="BRV309" s="2"/>
      <c r="BRW309" s="2"/>
      <c r="BRX309" s="2"/>
      <c r="BRY309" s="2"/>
      <c r="BRZ309" s="2"/>
      <c r="BSA309" s="2"/>
      <c r="BSB309" s="2"/>
      <c r="BSC309" s="2"/>
      <c r="BSD309" s="2"/>
      <c r="BSE309" s="2"/>
      <c r="BSF309" s="2"/>
      <c r="BSG309" s="2"/>
      <c r="BSH309" s="2"/>
      <c r="BSI309" s="2"/>
      <c r="BSJ309" s="2"/>
      <c r="BSK309" s="2"/>
      <c r="BSL309" s="2"/>
      <c r="BSM309" s="2"/>
      <c r="BSN309" s="2"/>
      <c r="BSO309" s="2"/>
      <c r="BSP309" s="2"/>
      <c r="BSQ309" s="2"/>
      <c r="BSR309" s="2"/>
      <c r="BSS309" s="2"/>
      <c r="BST309" s="2"/>
      <c r="BSU309" s="2"/>
      <c r="BSV309" s="2"/>
      <c r="BSW309" s="2"/>
      <c r="BSX309" s="2"/>
      <c r="BSY309" s="2"/>
      <c r="BSZ309" s="2"/>
      <c r="BTA309" s="2"/>
      <c r="BTB309" s="2"/>
      <c r="BTC309" s="2"/>
      <c r="BTD309" s="2"/>
      <c r="BTE309" s="2"/>
      <c r="BTF309" s="2"/>
      <c r="BTG309" s="2"/>
      <c r="BTH309" s="2"/>
      <c r="BTI309" s="2"/>
      <c r="BTJ309" s="2"/>
      <c r="BTK309" s="2"/>
      <c r="BTL309" s="2"/>
      <c r="BTM309" s="2"/>
      <c r="BTN309" s="2"/>
      <c r="BTO309" s="2"/>
      <c r="BTP309" s="2"/>
      <c r="BTQ309" s="2"/>
      <c r="BTR309" s="2"/>
      <c r="BTS309" s="2"/>
      <c r="BTT309" s="2"/>
      <c r="BTU309" s="2"/>
      <c r="BTV309" s="2"/>
      <c r="BTW309" s="2"/>
      <c r="BTX309" s="2"/>
      <c r="BTY309" s="2"/>
      <c r="BTZ309" s="2"/>
      <c r="BUA309" s="2"/>
      <c r="BUB309" s="2"/>
      <c r="BUC309" s="2"/>
      <c r="BUD309" s="2"/>
      <c r="BUE309" s="2"/>
      <c r="BUF309" s="2"/>
      <c r="BUG309" s="2"/>
      <c r="BUH309" s="2"/>
      <c r="BUI309" s="2"/>
      <c r="BUJ309" s="2"/>
      <c r="BUK309" s="2"/>
      <c r="BUL309" s="2"/>
      <c r="BUM309" s="2"/>
      <c r="BUN309" s="2"/>
      <c r="BUO309" s="2"/>
      <c r="BUP309" s="2"/>
      <c r="BUQ309" s="2"/>
      <c r="BUR309" s="2"/>
      <c r="BUS309" s="2"/>
      <c r="BUT309" s="2"/>
      <c r="BUU309" s="2"/>
      <c r="BUV309" s="2"/>
      <c r="BUW309" s="2"/>
      <c r="BUX309" s="2"/>
      <c r="BUY309" s="2"/>
      <c r="BUZ309" s="2"/>
      <c r="BVA309" s="2"/>
      <c r="BVB309" s="2"/>
      <c r="BVC309" s="2"/>
      <c r="BVD309" s="2"/>
      <c r="BVE309" s="2"/>
      <c r="BVF309" s="2"/>
      <c r="BVG309" s="2"/>
      <c r="BVH309" s="2"/>
      <c r="BVI309" s="2"/>
      <c r="BVJ309" s="2"/>
      <c r="BVK309" s="2"/>
      <c r="BVL309" s="2"/>
      <c r="BVM309" s="2"/>
      <c r="BVN309" s="2"/>
      <c r="BVO309" s="2"/>
      <c r="BVP309" s="2"/>
      <c r="BVQ309" s="2"/>
      <c r="BVR309" s="2"/>
      <c r="BVS309" s="2"/>
      <c r="BVT309" s="2"/>
      <c r="BVU309" s="2"/>
      <c r="BVV309" s="2"/>
      <c r="BVW309" s="2"/>
      <c r="BVX309" s="2"/>
      <c r="BVY309" s="2"/>
      <c r="BVZ309" s="2"/>
      <c r="BWA309" s="2"/>
      <c r="BWB309" s="2"/>
      <c r="BWC309" s="2"/>
      <c r="BWD309" s="2"/>
      <c r="BWE309" s="2"/>
      <c r="BWF309" s="2"/>
      <c r="BWG309" s="2"/>
      <c r="BWH309" s="2"/>
      <c r="BWI309" s="2"/>
      <c r="BWJ309" s="2"/>
      <c r="BWK309" s="2"/>
      <c r="BWL309" s="2"/>
      <c r="BWM309" s="2"/>
      <c r="BWN309" s="2"/>
      <c r="BWO309" s="2"/>
      <c r="BWP309" s="2"/>
      <c r="BWQ309" s="2"/>
      <c r="BWR309" s="2"/>
      <c r="BWS309" s="2"/>
      <c r="BWT309" s="2"/>
      <c r="BWU309" s="2"/>
      <c r="BWV309" s="2"/>
      <c r="BWW309" s="2"/>
      <c r="BWX309" s="2"/>
      <c r="BWY309" s="2"/>
      <c r="BWZ309" s="2"/>
      <c r="BXA309" s="2"/>
      <c r="BXB309" s="2"/>
      <c r="BXC309" s="2"/>
      <c r="BXD309" s="2"/>
      <c r="BXE309" s="2"/>
      <c r="BXF309" s="2"/>
      <c r="BXG309" s="2"/>
      <c r="BXH309" s="2"/>
      <c r="BXI309" s="2"/>
      <c r="BXJ309" s="2"/>
      <c r="BXK309" s="2"/>
      <c r="BXL309" s="2"/>
      <c r="BXM309" s="2"/>
      <c r="BXN309" s="2"/>
      <c r="BXO309" s="2"/>
      <c r="BXP309" s="2"/>
      <c r="BXQ309" s="2"/>
      <c r="BXR309" s="2"/>
      <c r="BXS309" s="2"/>
      <c r="BXT309" s="2"/>
      <c r="BXU309" s="2"/>
      <c r="BXV309" s="2"/>
      <c r="BXW309" s="2"/>
      <c r="BXX309" s="2"/>
      <c r="BXY309" s="2"/>
      <c r="BXZ309" s="2"/>
      <c r="BYA309" s="2"/>
      <c r="BYB309" s="2"/>
      <c r="BYC309" s="2"/>
      <c r="BYD309" s="2"/>
      <c r="BYE309" s="2"/>
      <c r="BYF309" s="2"/>
      <c r="BYG309" s="2"/>
      <c r="BYH309" s="2"/>
      <c r="BYI309" s="2"/>
      <c r="BYJ309" s="2"/>
      <c r="BYK309" s="2"/>
      <c r="BYL309" s="2"/>
      <c r="BYM309" s="2"/>
      <c r="BYN309" s="2"/>
      <c r="BYO309" s="2"/>
      <c r="BYP309" s="2"/>
      <c r="BYQ309" s="2"/>
      <c r="BYR309" s="2"/>
      <c r="BYS309" s="2"/>
      <c r="BYT309" s="2"/>
      <c r="BYU309" s="2"/>
      <c r="BYV309" s="2"/>
      <c r="BYW309" s="2"/>
      <c r="BYX309" s="2"/>
      <c r="BYY309" s="2"/>
      <c r="BYZ309" s="2"/>
      <c r="BZA309" s="2"/>
      <c r="BZB309" s="2"/>
      <c r="BZC309" s="2"/>
      <c r="BZD309" s="2"/>
      <c r="BZE309" s="2"/>
      <c r="BZF309" s="2"/>
      <c r="BZG309" s="2"/>
      <c r="BZH309" s="2"/>
      <c r="BZI309" s="2"/>
      <c r="BZJ309" s="2"/>
      <c r="BZK309" s="2"/>
      <c r="BZL309" s="2"/>
      <c r="BZM309" s="2"/>
      <c r="BZN309" s="2"/>
      <c r="BZO309" s="2"/>
      <c r="BZP309" s="2"/>
      <c r="BZQ309" s="2"/>
      <c r="BZR309" s="2"/>
      <c r="BZS309" s="2"/>
      <c r="BZT309" s="2"/>
      <c r="BZU309" s="2"/>
      <c r="BZV309" s="2"/>
      <c r="BZW309" s="2"/>
      <c r="BZX309" s="2"/>
      <c r="BZY309" s="2"/>
      <c r="BZZ309" s="2"/>
      <c r="CAA309" s="2"/>
      <c r="CAB309" s="2"/>
      <c r="CAC309" s="2"/>
      <c r="CAD309" s="2"/>
      <c r="CAE309" s="2"/>
      <c r="CAF309" s="2"/>
      <c r="CAG309" s="2"/>
      <c r="CAH309" s="2"/>
      <c r="CAI309" s="2"/>
      <c r="CAJ309" s="2"/>
      <c r="CAK309" s="2"/>
      <c r="CAL309" s="2"/>
      <c r="CAM309" s="2"/>
      <c r="CAN309" s="2"/>
      <c r="CAO309" s="2"/>
      <c r="CAP309" s="2"/>
      <c r="CAQ309" s="2"/>
      <c r="CAR309" s="2"/>
      <c r="CAS309" s="2"/>
      <c r="CAT309" s="2"/>
      <c r="CAU309" s="2"/>
      <c r="CAV309" s="2"/>
      <c r="CAW309" s="2"/>
      <c r="CAX309" s="2"/>
      <c r="CAY309" s="2"/>
      <c r="CAZ309" s="2"/>
      <c r="CBA309" s="2"/>
      <c r="CBB309" s="2"/>
      <c r="CBC309" s="2"/>
      <c r="CBD309" s="2"/>
      <c r="CBE309" s="2"/>
      <c r="CBF309" s="2"/>
      <c r="CBG309" s="2"/>
      <c r="CBH309" s="2"/>
      <c r="CBI309" s="2"/>
      <c r="CBJ309" s="2"/>
      <c r="CBK309" s="2"/>
      <c r="CBL309" s="2"/>
      <c r="CBM309" s="2"/>
      <c r="CBN309" s="2"/>
      <c r="CBO309" s="2"/>
      <c r="CBP309" s="2"/>
      <c r="CBQ309" s="2"/>
      <c r="CBR309" s="2"/>
      <c r="CBS309" s="2"/>
      <c r="CBT309" s="2"/>
      <c r="CBU309" s="2"/>
      <c r="CBV309" s="2"/>
      <c r="CBW309" s="2"/>
      <c r="CBX309" s="2"/>
      <c r="CBY309" s="2"/>
      <c r="CBZ309" s="2"/>
      <c r="CCA309" s="2"/>
      <c r="CCB309" s="2"/>
      <c r="CCC309" s="2"/>
      <c r="CCD309" s="2"/>
      <c r="CCE309" s="2"/>
      <c r="CCF309" s="2"/>
      <c r="CCG309" s="2"/>
      <c r="CCH309" s="2"/>
      <c r="CCI309" s="2"/>
      <c r="CCJ309" s="2"/>
      <c r="CCK309" s="2"/>
      <c r="CCL309" s="2"/>
      <c r="CCM309" s="2"/>
      <c r="CCN309" s="2"/>
      <c r="CCO309" s="2"/>
      <c r="CCP309" s="2"/>
      <c r="CCQ309" s="2"/>
      <c r="CCR309" s="2"/>
      <c r="CCS309" s="2"/>
      <c r="CCT309" s="2"/>
      <c r="CCU309" s="2"/>
      <c r="CCV309" s="2"/>
      <c r="CCW309" s="2"/>
      <c r="CCX309" s="2"/>
      <c r="CCY309" s="2"/>
      <c r="CCZ309" s="2"/>
      <c r="CDA309" s="2"/>
      <c r="CDB309" s="2"/>
      <c r="CDC309" s="2"/>
      <c r="CDD309" s="2"/>
      <c r="CDE309" s="2"/>
      <c r="CDF309" s="2"/>
      <c r="CDG309" s="2"/>
      <c r="CDH309" s="2"/>
      <c r="CDI309" s="2"/>
      <c r="CDJ309" s="2"/>
      <c r="CDK309" s="2"/>
      <c r="CDL309" s="2"/>
      <c r="CDM309" s="2"/>
      <c r="CDN309" s="2"/>
      <c r="CDO309" s="2"/>
      <c r="CDP309" s="2"/>
      <c r="CDQ309" s="2"/>
      <c r="CDR309" s="2"/>
      <c r="CDS309" s="2"/>
      <c r="CDT309" s="2"/>
      <c r="CDU309" s="2"/>
      <c r="CDV309" s="2"/>
      <c r="CDW309" s="2"/>
      <c r="CDX309" s="2"/>
      <c r="CDY309" s="2"/>
      <c r="CDZ309" s="2"/>
      <c r="CEA309" s="2"/>
      <c r="CEB309" s="2"/>
      <c r="CEC309" s="2"/>
      <c r="CED309" s="2"/>
      <c r="CEE309" s="2"/>
      <c r="CEF309" s="2"/>
      <c r="CEG309" s="2"/>
      <c r="CEH309" s="2"/>
      <c r="CEI309" s="2"/>
      <c r="CEJ309" s="2"/>
      <c r="CEK309" s="2"/>
      <c r="CEL309" s="2"/>
      <c r="CEM309" s="2"/>
      <c r="CEN309" s="2"/>
      <c r="CEO309" s="2"/>
      <c r="CEP309" s="2"/>
      <c r="CEQ309" s="2"/>
      <c r="CER309" s="2"/>
      <c r="CES309" s="2"/>
      <c r="CET309" s="2"/>
      <c r="CEU309" s="2"/>
      <c r="CEV309" s="2"/>
      <c r="CEW309" s="2"/>
      <c r="CEX309" s="2"/>
      <c r="CEY309" s="2"/>
      <c r="CEZ309" s="2"/>
      <c r="CFA309" s="2"/>
      <c r="CFB309" s="2"/>
      <c r="CFC309" s="2"/>
      <c r="CFD309" s="2"/>
      <c r="CFE309" s="2"/>
      <c r="CFF309" s="2"/>
      <c r="CFG309" s="2"/>
      <c r="CFH309" s="2"/>
      <c r="CFI309" s="2"/>
      <c r="CFJ309" s="2"/>
      <c r="CFK309" s="2"/>
      <c r="CFL309" s="2"/>
      <c r="CFM309" s="2"/>
      <c r="CFN309" s="2"/>
      <c r="CFO309" s="2"/>
      <c r="CFP309" s="2"/>
      <c r="CFQ309" s="2"/>
      <c r="CFR309" s="2"/>
      <c r="CFS309" s="2"/>
      <c r="CFT309" s="2"/>
      <c r="CFU309" s="2"/>
      <c r="CFV309" s="2"/>
      <c r="CFW309" s="2"/>
      <c r="CFX309" s="2"/>
      <c r="CFY309" s="2"/>
      <c r="CFZ309" s="2"/>
      <c r="CGA309" s="2"/>
      <c r="CGB309" s="2"/>
      <c r="CGC309" s="2"/>
      <c r="CGD309" s="2"/>
      <c r="CGE309" s="2"/>
      <c r="CGF309" s="2"/>
      <c r="CGG309" s="2"/>
      <c r="CGH309" s="2"/>
      <c r="CGI309" s="2"/>
      <c r="CGJ309" s="2"/>
      <c r="CGK309" s="2"/>
      <c r="CGL309" s="2"/>
      <c r="CGM309" s="2"/>
      <c r="CGN309" s="2"/>
      <c r="CGO309" s="2"/>
      <c r="CGP309" s="2"/>
      <c r="CGQ309" s="2"/>
      <c r="CGR309" s="2"/>
      <c r="CGS309" s="2"/>
      <c r="CGT309" s="2"/>
      <c r="CGU309" s="2"/>
      <c r="CGV309" s="2"/>
      <c r="CGW309" s="2"/>
      <c r="CGX309" s="2"/>
      <c r="CGY309" s="2"/>
      <c r="CGZ309" s="2"/>
      <c r="CHA309" s="2"/>
      <c r="CHB309" s="2"/>
      <c r="CHC309" s="2"/>
      <c r="CHD309" s="2"/>
      <c r="CHE309" s="2"/>
      <c r="CHF309" s="2"/>
      <c r="CHG309" s="2"/>
      <c r="CHH309" s="2"/>
      <c r="CHI309" s="2"/>
      <c r="CHJ309" s="2"/>
      <c r="CHK309" s="2"/>
      <c r="CHL309" s="2"/>
      <c r="CHM309" s="2"/>
      <c r="CHN309" s="2"/>
      <c r="CHO309" s="2"/>
      <c r="CHP309" s="2"/>
      <c r="CHQ309" s="2"/>
      <c r="CHR309" s="2"/>
      <c r="CHS309" s="2"/>
      <c r="CHT309" s="2"/>
      <c r="CHU309" s="2"/>
      <c r="CHV309" s="2"/>
      <c r="CHW309" s="2"/>
      <c r="CHX309" s="2"/>
      <c r="CHY309" s="2"/>
      <c r="CHZ309" s="2"/>
      <c r="CIA309" s="2"/>
      <c r="CIB309" s="2"/>
      <c r="CIC309" s="2"/>
      <c r="CID309" s="2"/>
      <c r="CIE309" s="2"/>
      <c r="CIF309" s="2"/>
      <c r="CIG309" s="2"/>
      <c r="CIH309" s="2"/>
      <c r="CII309" s="2"/>
      <c r="CIJ309" s="2"/>
      <c r="CIK309" s="2"/>
      <c r="CIL309" s="2"/>
      <c r="CIM309" s="2"/>
      <c r="CIN309" s="2"/>
      <c r="CIO309" s="2"/>
      <c r="CIP309" s="2"/>
      <c r="CIQ309" s="2"/>
      <c r="CIR309" s="2"/>
      <c r="CIS309" s="2"/>
      <c r="CIT309" s="2"/>
      <c r="CIU309" s="2"/>
      <c r="CIV309" s="2"/>
      <c r="CIW309" s="2"/>
      <c r="CIX309" s="2"/>
      <c r="CIY309" s="2"/>
      <c r="CIZ309" s="2"/>
      <c r="CJA309" s="2"/>
      <c r="CJB309" s="2"/>
      <c r="CJC309" s="2"/>
      <c r="CJD309" s="2"/>
      <c r="CJE309" s="2"/>
      <c r="CJF309" s="2"/>
      <c r="CJG309" s="2"/>
      <c r="CJH309" s="2"/>
      <c r="CJI309" s="2"/>
      <c r="CJJ309" s="2"/>
      <c r="CJK309" s="2"/>
      <c r="CJL309" s="2"/>
      <c r="CJM309" s="2"/>
      <c r="CJN309" s="2"/>
      <c r="CJO309" s="2"/>
      <c r="CJP309" s="2"/>
      <c r="CJQ309" s="2"/>
      <c r="CJR309" s="2"/>
      <c r="CJS309" s="2"/>
      <c r="CJT309" s="2"/>
      <c r="CJU309" s="2"/>
      <c r="CJV309" s="2"/>
      <c r="CJW309" s="2"/>
      <c r="CJX309" s="2"/>
      <c r="CJY309" s="2"/>
      <c r="CJZ309" s="2"/>
      <c r="CKA309" s="2"/>
      <c r="CKB309" s="2"/>
      <c r="CKC309" s="2"/>
      <c r="CKD309" s="2"/>
      <c r="CKE309" s="2"/>
      <c r="CKF309" s="2"/>
      <c r="CKG309" s="2"/>
      <c r="CKH309" s="2"/>
      <c r="CKI309" s="2"/>
      <c r="CKJ309" s="2"/>
      <c r="CKK309" s="2"/>
      <c r="CKL309" s="2"/>
      <c r="CKM309" s="2"/>
      <c r="CKN309" s="2"/>
      <c r="CKO309" s="2"/>
      <c r="CKP309" s="2"/>
      <c r="CKQ309" s="2"/>
      <c r="CKR309" s="2"/>
      <c r="CKS309" s="2"/>
      <c r="CKT309" s="2"/>
      <c r="CKU309" s="2"/>
      <c r="CKV309" s="2"/>
      <c r="CKW309" s="2"/>
      <c r="CKX309" s="2"/>
      <c r="CKY309" s="2"/>
      <c r="CKZ309" s="2"/>
      <c r="CLA309" s="2"/>
      <c r="CLB309" s="2"/>
      <c r="CLC309" s="2"/>
      <c r="CLD309" s="2"/>
      <c r="CLE309" s="2"/>
      <c r="CLF309" s="2"/>
      <c r="CLG309" s="2"/>
      <c r="CLH309" s="2"/>
      <c r="CLI309" s="2"/>
      <c r="CLJ309" s="2"/>
      <c r="CLK309" s="2"/>
      <c r="CLL309" s="2"/>
      <c r="CLM309" s="2"/>
      <c r="CLN309" s="2"/>
      <c r="CLO309" s="2"/>
      <c r="CLP309" s="2"/>
      <c r="CLQ309" s="2"/>
      <c r="CLR309" s="2"/>
      <c r="CLS309" s="2"/>
      <c r="CLT309" s="2"/>
      <c r="CLU309" s="2"/>
      <c r="CLV309" s="2"/>
      <c r="CLW309" s="2"/>
      <c r="CLX309" s="2"/>
      <c r="CLY309" s="2"/>
      <c r="CLZ309" s="2"/>
      <c r="CMA309" s="2"/>
      <c r="CMB309" s="2"/>
      <c r="CMC309" s="2"/>
      <c r="CMD309" s="2"/>
      <c r="CME309" s="2"/>
      <c r="CMF309" s="2"/>
      <c r="CMG309" s="2"/>
      <c r="CMH309" s="2"/>
      <c r="CMI309" s="2"/>
      <c r="CMJ309" s="2"/>
      <c r="CMK309" s="2"/>
      <c r="CML309" s="2"/>
      <c r="CMM309" s="2"/>
      <c r="CMN309" s="2"/>
      <c r="CMO309" s="2"/>
      <c r="CMP309" s="2"/>
      <c r="CMQ309" s="2"/>
      <c r="CMR309" s="2"/>
      <c r="CMS309" s="2"/>
      <c r="CMT309" s="2"/>
      <c r="CMU309" s="2"/>
      <c r="CMV309" s="2"/>
      <c r="CMW309" s="2"/>
      <c r="CMX309" s="2"/>
      <c r="CMY309" s="2"/>
      <c r="CMZ309" s="2"/>
      <c r="CNA309" s="2"/>
      <c r="CNB309" s="2"/>
      <c r="CNC309" s="2"/>
      <c r="CND309" s="2"/>
      <c r="CNE309" s="2"/>
      <c r="CNF309" s="2"/>
      <c r="CNG309" s="2"/>
      <c r="CNH309" s="2"/>
      <c r="CNI309" s="2"/>
      <c r="CNJ309" s="2"/>
      <c r="CNK309" s="2"/>
      <c r="CNL309" s="2"/>
      <c r="CNM309" s="2"/>
      <c r="CNN309" s="2"/>
      <c r="CNO309" s="2"/>
      <c r="CNP309" s="2"/>
      <c r="CNQ309" s="2"/>
      <c r="CNR309" s="2"/>
      <c r="CNS309" s="2"/>
      <c r="CNT309" s="2"/>
      <c r="CNU309" s="2"/>
      <c r="CNV309" s="2"/>
      <c r="CNW309" s="2"/>
      <c r="CNX309" s="2"/>
      <c r="CNY309" s="2"/>
      <c r="CNZ309" s="2"/>
      <c r="COA309" s="2"/>
      <c r="COB309" s="2"/>
      <c r="COC309" s="2"/>
      <c r="COD309" s="2"/>
      <c r="COE309" s="2"/>
      <c r="COF309" s="2"/>
      <c r="COG309" s="2"/>
      <c r="COH309" s="2"/>
      <c r="COI309" s="2"/>
      <c r="COJ309" s="2"/>
      <c r="COK309" s="2"/>
      <c r="COL309" s="2"/>
      <c r="COM309" s="2"/>
      <c r="CON309" s="2"/>
      <c r="COO309" s="2"/>
      <c r="COP309" s="2"/>
      <c r="COQ309" s="2"/>
      <c r="COR309" s="2"/>
      <c r="COS309" s="2"/>
      <c r="COT309" s="2"/>
      <c r="COU309" s="2"/>
      <c r="COV309" s="2"/>
      <c r="COW309" s="2"/>
      <c r="COX309" s="2"/>
      <c r="COY309" s="2"/>
      <c r="COZ309" s="2"/>
      <c r="CPA309" s="2"/>
      <c r="CPB309" s="2"/>
      <c r="CPC309" s="2"/>
      <c r="CPD309" s="2"/>
      <c r="CPE309" s="2"/>
      <c r="CPF309" s="2"/>
      <c r="CPG309" s="2"/>
      <c r="CPH309" s="2"/>
      <c r="CPI309" s="2"/>
      <c r="CPJ309" s="2"/>
      <c r="CPK309" s="2"/>
      <c r="CPL309" s="2"/>
      <c r="CPM309" s="2"/>
      <c r="CPN309" s="2"/>
      <c r="CPO309" s="2"/>
      <c r="CPP309" s="2"/>
      <c r="CPQ309" s="2"/>
      <c r="CPR309" s="2"/>
      <c r="CPS309" s="2"/>
      <c r="CPT309" s="2"/>
      <c r="CPU309" s="2"/>
      <c r="CPV309" s="2"/>
      <c r="CPW309" s="2"/>
      <c r="CPX309" s="2"/>
      <c r="CPY309" s="2"/>
      <c r="CPZ309" s="2"/>
      <c r="CQA309" s="2"/>
      <c r="CQB309" s="2"/>
      <c r="CQC309" s="2"/>
      <c r="CQD309" s="2"/>
      <c r="CQE309" s="2"/>
      <c r="CQF309" s="2"/>
      <c r="CQG309" s="2"/>
      <c r="CQH309" s="2"/>
      <c r="CQI309" s="2"/>
      <c r="CQJ309" s="2"/>
      <c r="CQK309" s="2"/>
      <c r="CQL309" s="2"/>
      <c r="CQM309" s="2"/>
      <c r="CQN309" s="2"/>
      <c r="CQO309" s="2"/>
      <c r="CQP309" s="2"/>
      <c r="CQQ309" s="2"/>
      <c r="CQR309" s="2"/>
      <c r="CQS309" s="2"/>
      <c r="CQT309" s="2"/>
      <c r="CQU309" s="2"/>
      <c r="CQV309" s="2"/>
      <c r="CQW309" s="2"/>
      <c r="CQX309" s="2"/>
      <c r="CQY309" s="2"/>
      <c r="CQZ309" s="2"/>
      <c r="CRA309" s="2"/>
      <c r="CRB309" s="2"/>
      <c r="CRC309" s="2"/>
      <c r="CRD309" s="2"/>
      <c r="CRE309" s="2"/>
      <c r="CRF309" s="2"/>
      <c r="CRG309" s="2"/>
      <c r="CRH309" s="2"/>
      <c r="CRI309" s="2"/>
      <c r="CRJ309" s="2"/>
      <c r="CRK309" s="2"/>
      <c r="CRL309" s="2"/>
      <c r="CRM309" s="2"/>
      <c r="CRN309" s="2"/>
      <c r="CRO309" s="2"/>
      <c r="CRP309" s="2"/>
      <c r="CRQ309" s="2"/>
      <c r="CRR309" s="2"/>
      <c r="CRS309" s="2"/>
      <c r="CRT309" s="2"/>
      <c r="CRU309" s="2"/>
      <c r="CRV309" s="2"/>
      <c r="CRW309" s="2"/>
      <c r="CRX309" s="2"/>
      <c r="CRY309" s="2"/>
      <c r="CRZ309" s="2"/>
      <c r="CSA309" s="2"/>
      <c r="CSB309" s="2"/>
      <c r="CSC309" s="2"/>
      <c r="CSD309" s="2"/>
      <c r="CSE309" s="2"/>
      <c r="CSF309" s="2"/>
      <c r="CSG309" s="2"/>
      <c r="CSH309" s="2"/>
      <c r="CSI309" s="2"/>
      <c r="CSJ309" s="2"/>
      <c r="CSK309" s="2"/>
      <c r="CSL309" s="2"/>
      <c r="CSM309" s="2"/>
      <c r="CSN309" s="2"/>
      <c r="CSO309" s="2"/>
      <c r="CSP309" s="2"/>
      <c r="CSQ309" s="2"/>
      <c r="CSR309" s="2"/>
      <c r="CSS309" s="2"/>
      <c r="CST309" s="2"/>
      <c r="CSU309" s="2"/>
      <c r="CSV309" s="2"/>
      <c r="CSW309" s="2"/>
      <c r="CSX309" s="2"/>
      <c r="CSY309" s="2"/>
      <c r="CSZ309" s="2"/>
      <c r="CTA309" s="2"/>
      <c r="CTB309" s="2"/>
      <c r="CTC309" s="2"/>
      <c r="CTD309" s="2"/>
      <c r="CTE309" s="2"/>
      <c r="CTF309" s="2"/>
      <c r="CTG309" s="2"/>
      <c r="CTH309" s="2"/>
      <c r="CTI309" s="2"/>
      <c r="CTJ309" s="2"/>
      <c r="CTK309" s="2"/>
      <c r="CTL309" s="2"/>
      <c r="CTM309" s="2"/>
      <c r="CTN309" s="2"/>
      <c r="CTO309" s="2"/>
      <c r="CTP309" s="2"/>
      <c r="CTQ309" s="2"/>
      <c r="CTR309" s="2"/>
      <c r="CTS309" s="2"/>
      <c r="CTT309" s="2"/>
      <c r="CTU309" s="2"/>
      <c r="CTV309" s="2"/>
      <c r="CTW309" s="2"/>
      <c r="CTX309" s="2"/>
      <c r="CTY309" s="2"/>
      <c r="CTZ309" s="2"/>
      <c r="CUA309" s="2"/>
      <c r="CUB309" s="2"/>
      <c r="CUC309" s="2"/>
      <c r="CUD309" s="2"/>
      <c r="CUE309" s="2"/>
      <c r="CUF309" s="2"/>
      <c r="CUG309" s="2"/>
      <c r="CUH309" s="2"/>
      <c r="CUI309" s="2"/>
      <c r="CUJ309" s="2"/>
      <c r="CUK309" s="2"/>
      <c r="CUL309" s="2"/>
      <c r="CUM309" s="2"/>
      <c r="CUN309" s="2"/>
      <c r="CUO309" s="2"/>
      <c r="CUP309" s="2"/>
      <c r="CUQ309" s="2"/>
      <c r="CUR309" s="2"/>
      <c r="CUS309" s="2"/>
      <c r="CUT309" s="2"/>
      <c r="CUU309" s="2"/>
      <c r="CUV309" s="2"/>
      <c r="CUW309" s="2"/>
      <c r="CUX309" s="2"/>
      <c r="CUY309" s="2"/>
      <c r="CUZ309" s="2"/>
      <c r="CVA309" s="2"/>
      <c r="CVB309" s="2"/>
      <c r="CVC309" s="2"/>
      <c r="CVD309" s="2"/>
      <c r="CVE309" s="2"/>
      <c r="CVF309" s="2"/>
      <c r="CVG309" s="2"/>
      <c r="CVH309" s="2"/>
      <c r="CVI309" s="2"/>
      <c r="CVJ309" s="2"/>
      <c r="CVK309" s="2"/>
      <c r="CVL309" s="2"/>
      <c r="CVM309" s="2"/>
      <c r="CVN309" s="2"/>
      <c r="CVO309" s="2"/>
      <c r="CVP309" s="2"/>
      <c r="CVQ309" s="2"/>
      <c r="CVR309" s="2"/>
      <c r="CVS309" s="2"/>
      <c r="CVT309" s="2"/>
      <c r="CVU309" s="2"/>
      <c r="CVV309" s="2"/>
      <c r="CVW309" s="2"/>
      <c r="CVX309" s="2"/>
      <c r="CVY309" s="2"/>
      <c r="CVZ309" s="2"/>
      <c r="CWA309" s="2"/>
      <c r="CWB309" s="2"/>
      <c r="CWC309" s="2"/>
      <c r="CWD309" s="2"/>
      <c r="CWE309" s="2"/>
      <c r="CWF309" s="2"/>
      <c r="CWG309" s="2"/>
      <c r="CWH309" s="2"/>
      <c r="CWI309" s="2"/>
      <c r="CWJ309" s="2"/>
      <c r="CWK309" s="2"/>
      <c r="CWL309" s="2"/>
      <c r="CWM309" s="2"/>
      <c r="CWN309" s="2"/>
      <c r="CWO309" s="2"/>
      <c r="CWP309" s="2"/>
      <c r="CWQ309" s="2"/>
      <c r="CWR309" s="2"/>
      <c r="CWS309" s="2"/>
      <c r="CWT309" s="2"/>
      <c r="CWU309" s="2"/>
      <c r="CWV309" s="2"/>
      <c r="CWW309" s="2"/>
      <c r="CWX309" s="2"/>
      <c r="CWY309" s="2"/>
      <c r="CWZ309" s="2"/>
      <c r="CXA309" s="2"/>
      <c r="CXB309" s="2"/>
      <c r="CXC309" s="2"/>
      <c r="CXD309" s="2"/>
      <c r="CXE309" s="2"/>
      <c r="CXF309" s="2"/>
      <c r="CXG309" s="2"/>
      <c r="CXH309" s="2"/>
      <c r="CXI309" s="2"/>
      <c r="CXJ309" s="2"/>
      <c r="CXK309" s="2"/>
      <c r="CXL309" s="2"/>
      <c r="CXM309" s="2"/>
      <c r="CXN309" s="2"/>
      <c r="CXO309" s="2"/>
      <c r="CXP309" s="2"/>
      <c r="CXQ309" s="2"/>
      <c r="CXR309" s="2"/>
      <c r="CXS309" s="2"/>
      <c r="CXT309" s="2"/>
      <c r="CXU309" s="2"/>
      <c r="CXV309" s="2"/>
      <c r="CXW309" s="2"/>
      <c r="CXX309" s="2"/>
      <c r="CXY309" s="2"/>
      <c r="CXZ309" s="2"/>
      <c r="CYA309" s="2"/>
      <c r="CYB309" s="2"/>
      <c r="CYC309" s="2"/>
      <c r="CYD309" s="2"/>
      <c r="CYE309" s="2"/>
      <c r="CYF309" s="2"/>
      <c r="CYG309" s="2"/>
      <c r="CYH309" s="2"/>
      <c r="CYI309" s="2"/>
      <c r="CYJ309" s="2"/>
      <c r="CYK309" s="2"/>
      <c r="CYL309" s="2"/>
      <c r="CYM309" s="2"/>
      <c r="CYN309" s="2"/>
      <c r="CYO309" s="2"/>
      <c r="CYP309" s="2"/>
      <c r="CYQ309" s="2"/>
      <c r="CYR309" s="2"/>
      <c r="CYS309" s="2"/>
      <c r="CYT309" s="2"/>
      <c r="CYU309" s="2"/>
      <c r="CYV309" s="2"/>
      <c r="CYW309" s="2"/>
      <c r="CYX309" s="2"/>
      <c r="CYY309" s="2"/>
      <c r="CYZ309" s="2"/>
      <c r="CZA309" s="2"/>
      <c r="CZB309" s="2"/>
      <c r="CZC309" s="2"/>
      <c r="CZD309" s="2"/>
      <c r="CZE309" s="2"/>
      <c r="CZF309" s="2"/>
      <c r="CZG309" s="2"/>
      <c r="CZH309" s="2"/>
      <c r="CZI309" s="2"/>
      <c r="CZJ309" s="2"/>
      <c r="CZK309" s="2"/>
      <c r="CZL309" s="2"/>
      <c r="CZM309" s="2"/>
      <c r="CZN309" s="2"/>
      <c r="CZO309" s="2"/>
      <c r="CZP309" s="2"/>
      <c r="CZQ309" s="2"/>
      <c r="CZR309" s="2"/>
      <c r="CZS309" s="2"/>
      <c r="CZT309" s="2"/>
      <c r="CZU309" s="2"/>
      <c r="CZV309" s="2"/>
      <c r="CZW309" s="2"/>
      <c r="CZX309" s="2"/>
      <c r="CZY309" s="2"/>
      <c r="CZZ309" s="2"/>
      <c r="DAA309" s="2"/>
      <c r="DAB309" s="2"/>
      <c r="DAC309" s="2"/>
      <c r="DAD309" s="2"/>
      <c r="DAE309" s="2"/>
      <c r="DAF309" s="2"/>
      <c r="DAG309" s="2"/>
      <c r="DAH309" s="2"/>
      <c r="DAI309" s="2"/>
      <c r="DAJ309" s="2"/>
      <c r="DAK309" s="2"/>
      <c r="DAL309" s="2"/>
      <c r="DAM309" s="2"/>
      <c r="DAN309" s="2"/>
      <c r="DAO309" s="2"/>
      <c r="DAP309" s="2"/>
      <c r="DAQ309" s="2"/>
      <c r="DAR309" s="2"/>
      <c r="DAS309" s="2"/>
      <c r="DAT309" s="2"/>
      <c r="DAU309" s="2"/>
      <c r="DAV309" s="2"/>
      <c r="DAW309" s="2"/>
      <c r="DAX309" s="2"/>
      <c r="DAY309" s="2"/>
      <c r="DAZ309" s="2"/>
      <c r="DBA309" s="2"/>
      <c r="DBB309" s="2"/>
      <c r="DBC309" s="2"/>
      <c r="DBD309" s="2"/>
      <c r="DBE309" s="2"/>
      <c r="DBF309" s="2"/>
      <c r="DBG309" s="2"/>
      <c r="DBH309" s="2"/>
      <c r="DBI309" s="2"/>
      <c r="DBJ309" s="2"/>
      <c r="DBK309" s="2"/>
      <c r="DBL309" s="2"/>
      <c r="DBM309" s="2"/>
      <c r="DBN309" s="2"/>
      <c r="DBO309" s="2"/>
      <c r="DBP309" s="2"/>
      <c r="DBQ309" s="2"/>
      <c r="DBR309" s="2"/>
      <c r="DBS309" s="2"/>
      <c r="DBT309" s="2"/>
      <c r="DBU309" s="2"/>
      <c r="DBV309" s="2"/>
      <c r="DBW309" s="2"/>
      <c r="DBX309" s="2"/>
      <c r="DBY309" s="2"/>
      <c r="DBZ309" s="2"/>
      <c r="DCA309" s="2"/>
      <c r="DCB309" s="2"/>
      <c r="DCC309" s="2"/>
      <c r="DCD309" s="2"/>
      <c r="DCE309" s="2"/>
      <c r="DCF309" s="2"/>
      <c r="DCG309" s="2"/>
      <c r="DCH309" s="2"/>
      <c r="DCI309" s="2"/>
      <c r="DCJ309" s="2"/>
      <c r="DCK309" s="2"/>
      <c r="DCL309" s="2"/>
      <c r="DCM309" s="2"/>
      <c r="DCN309" s="2"/>
      <c r="DCO309" s="2"/>
      <c r="DCP309" s="2"/>
      <c r="DCQ309" s="2"/>
      <c r="DCR309" s="2"/>
      <c r="DCS309" s="2"/>
      <c r="DCT309" s="2"/>
      <c r="DCU309" s="2"/>
      <c r="DCV309" s="2"/>
      <c r="DCW309" s="2"/>
      <c r="DCX309" s="2"/>
      <c r="DCY309" s="2"/>
      <c r="DCZ309" s="2"/>
      <c r="DDA309" s="2"/>
      <c r="DDB309" s="2"/>
      <c r="DDC309" s="2"/>
      <c r="DDD309" s="2"/>
      <c r="DDE309" s="2"/>
      <c r="DDF309" s="2"/>
      <c r="DDG309" s="2"/>
      <c r="DDH309" s="2"/>
      <c r="DDI309" s="2"/>
      <c r="DDJ309" s="2"/>
      <c r="DDK309" s="2"/>
      <c r="DDL309" s="2"/>
      <c r="DDM309" s="2"/>
      <c r="DDN309" s="2"/>
      <c r="DDO309" s="2"/>
      <c r="DDP309" s="2"/>
      <c r="DDQ309" s="2"/>
      <c r="DDR309" s="2"/>
      <c r="DDS309" s="2"/>
      <c r="DDT309" s="2"/>
      <c r="DDU309" s="2"/>
      <c r="DDV309" s="2"/>
      <c r="DDW309" s="2"/>
      <c r="DDX309" s="2"/>
      <c r="DDY309" s="2"/>
      <c r="DDZ309" s="2"/>
      <c r="DEA309" s="2"/>
      <c r="DEB309" s="2"/>
      <c r="DEC309" s="2"/>
      <c r="DED309" s="2"/>
      <c r="DEE309" s="2"/>
      <c r="DEF309" s="2"/>
      <c r="DEG309" s="2"/>
      <c r="DEH309" s="2"/>
      <c r="DEI309" s="2"/>
      <c r="DEJ309" s="2"/>
      <c r="DEK309" s="2"/>
      <c r="DEL309" s="2"/>
      <c r="DEM309" s="2"/>
      <c r="DEN309" s="2"/>
      <c r="DEO309" s="2"/>
      <c r="DEP309" s="2"/>
      <c r="DEQ309" s="2"/>
      <c r="DER309" s="2"/>
      <c r="DES309" s="2"/>
      <c r="DET309" s="2"/>
      <c r="DEU309" s="2"/>
      <c r="DEV309" s="2"/>
      <c r="DEW309" s="2"/>
      <c r="DEX309" s="2"/>
      <c r="DEY309" s="2"/>
      <c r="DEZ309" s="2"/>
      <c r="DFA309" s="2"/>
      <c r="DFB309" s="2"/>
      <c r="DFC309" s="2"/>
      <c r="DFD309" s="2"/>
      <c r="DFE309" s="2"/>
      <c r="DFF309" s="2"/>
      <c r="DFG309" s="2"/>
      <c r="DFH309" s="2"/>
      <c r="DFI309" s="2"/>
      <c r="DFJ309" s="2"/>
      <c r="DFK309" s="2"/>
      <c r="DFL309" s="2"/>
      <c r="DFM309" s="2"/>
      <c r="DFN309" s="2"/>
      <c r="DFO309" s="2"/>
      <c r="DFP309" s="2"/>
      <c r="DFQ309" s="2"/>
      <c r="DFR309" s="2"/>
      <c r="DFS309" s="2"/>
      <c r="DFT309" s="2"/>
      <c r="DFU309" s="2"/>
      <c r="DFV309" s="2"/>
      <c r="DFW309" s="2"/>
      <c r="DFX309" s="2"/>
      <c r="DFY309" s="2"/>
      <c r="DFZ309" s="2"/>
      <c r="DGA309" s="2"/>
      <c r="DGB309" s="2"/>
      <c r="DGC309" s="2"/>
      <c r="DGD309" s="2"/>
      <c r="DGE309" s="2"/>
      <c r="DGF309" s="2"/>
      <c r="DGG309" s="2"/>
      <c r="DGH309" s="2"/>
      <c r="DGI309" s="2"/>
      <c r="DGJ309" s="2"/>
      <c r="DGK309" s="2"/>
      <c r="DGL309" s="2"/>
      <c r="DGM309" s="2"/>
      <c r="DGN309" s="2"/>
      <c r="DGO309" s="2"/>
      <c r="DGP309" s="2"/>
      <c r="DGQ309" s="2"/>
      <c r="DGR309" s="2"/>
      <c r="DGS309" s="2"/>
      <c r="DGT309" s="2"/>
      <c r="DGU309" s="2"/>
      <c r="DGV309" s="2"/>
      <c r="DGW309" s="2"/>
      <c r="DGX309" s="2"/>
      <c r="DGY309" s="2"/>
      <c r="DGZ309" s="2"/>
      <c r="DHA309" s="2"/>
      <c r="DHB309" s="2"/>
      <c r="DHC309" s="2"/>
      <c r="DHD309" s="2"/>
      <c r="DHE309" s="2"/>
      <c r="DHF309" s="2"/>
      <c r="DHG309" s="2"/>
      <c r="DHH309" s="2"/>
      <c r="DHI309" s="2"/>
      <c r="DHJ309" s="2"/>
      <c r="DHK309" s="2"/>
      <c r="DHL309" s="2"/>
      <c r="DHM309" s="2"/>
      <c r="DHN309" s="2"/>
      <c r="DHO309" s="2"/>
      <c r="DHP309" s="2"/>
      <c r="DHQ309" s="2"/>
      <c r="DHR309" s="2"/>
      <c r="DHS309" s="2"/>
      <c r="DHT309" s="2"/>
      <c r="DHU309" s="2"/>
      <c r="DHV309" s="2"/>
      <c r="DHW309" s="2"/>
      <c r="DHX309" s="2"/>
      <c r="DHY309" s="2"/>
      <c r="DHZ309" s="2"/>
      <c r="DIA309" s="2"/>
      <c r="DIB309" s="2"/>
      <c r="DIC309" s="2"/>
      <c r="DID309" s="2"/>
      <c r="DIE309" s="2"/>
      <c r="DIF309" s="2"/>
      <c r="DIG309" s="2"/>
      <c r="DIH309" s="2"/>
      <c r="DII309" s="2"/>
      <c r="DIJ309" s="2"/>
      <c r="DIK309" s="2"/>
      <c r="DIL309" s="2"/>
      <c r="DIM309" s="2"/>
      <c r="DIN309" s="2"/>
      <c r="DIO309" s="2"/>
      <c r="DIP309" s="2"/>
      <c r="DIQ309" s="2"/>
      <c r="DIR309" s="2"/>
      <c r="DIS309" s="2"/>
      <c r="DIT309" s="2"/>
      <c r="DIU309" s="2"/>
      <c r="DIV309" s="2"/>
      <c r="DIW309" s="2"/>
      <c r="DIX309" s="2"/>
      <c r="DIY309" s="2"/>
      <c r="DIZ309" s="2"/>
      <c r="DJA309" s="2"/>
      <c r="DJB309" s="2"/>
      <c r="DJC309" s="2"/>
      <c r="DJD309" s="2"/>
      <c r="DJE309" s="2"/>
      <c r="DJF309" s="2"/>
      <c r="DJG309" s="2"/>
      <c r="DJH309" s="2"/>
      <c r="DJI309" s="2"/>
      <c r="DJJ309" s="2"/>
      <c r="DJK309" s="2"/>
      <c r="DJL309" s="2"/>
      <c r="DJM309" s="2"/>
      <c r="DJN309" s="2"/>
      <c r="DJO309" s="2"/>
      <c r="DJP309" s="2"/>
      <c r="DJQ309" s="2"/>
      <c r="DJR309" s="2"/>
      <c r="DJS309" s="2"/>
      <c r="DJT309" s="2"/>
      <c r="DJU309" s="2"/>
      <c r="DJV309" s="2"/>
      <c r="DJW309" s="2"/>
      <c r="DJX309" s="2"/>
      <c r="DJY309" s="2"/>
      <c r="DJZ309" s="2"/>
      <c r="DKA309" s="2"/>
      <c r="DKB309" s="2"/>
      <c r="DKC309" s="2"/>
      <c r="DKD309" s="2"/>
      <c r="DKE309" s="2"/>
      <c r="DKF309" s="2"/>
      <c r="DKG309" s="2"/>
      <c r="DKH309" s="2"/>
      <c r="DKI309" s="2"/>
      <c r="DKJ309" s="2"/>
      <c r="DKK309" s="2"/>
      <c r="DKL309" s="2"/>
      <c r="DKM309" s="2"/>
      <c r="DKN309" s="2"/>
      <c r="DKO309" s="2"/>
      <c r="DKP309" s="2"/>
      <c r="DKQ309" s="2"/>
      <c r="DKR309" s="2"/>
      <c r="DKS309" s="2"/>
      <c r="DKT309" s="2"/>
      <c r="DKU309" s="2"/>
      <c r="DKV309" s="2"/>
      <c r="DKW309" s="2"/>
      <c r="DKX309" s="2"/>
      <c r="DKY309" s="2"/>
      <c r="DKZ309" s="2"/>
      <c r="DLA309" s="2"/>
      <c r="DLB309" s="2"/>
      <c r="DLC309" s="2"/>
      <c r="DLD309" s="2"/>
      <c r="DLE309" s="2"/>
      <c r="DLF309" s="2"/>
      <c r="DLG309" s="2"/>
      <c r="DLH309" s="2"/>
      <c r="DLI309" s="2"/>
      <c r="DLJ309" s="2"/>
      <c r="DLK309" s="2"/>
      <c r="DLL309" s="2"/>
      <c r="DLM309" s="2"/>
      <c r="DLN309" s="2"/>
      <c r="DLO309" s="2"/>
      <c r="DLP309" s="2"/>
      <c r="DLQ309" s="2"/>
      <c r="DLR309" s="2"/>
      <c r="DLS309" s="2"/>
      <c r="DLT309" s="2"/>
      <c r="DLU309" s="2"/>
      <c r="DLV309" s="2"/>
      <c r="DLW309" s="2"/>
      <c r="DLX309" s="2"/>
      <c r="DLY309" s="2"/>
      <c r="DLZ309" s="2"/>
      <c r="DMA309" s="2"/>
      <c r="DMB309" s="2"/>
      <c r="DMC309" s="2"/>
      <c r="DMD309" s="2"/>
      <c r="DME309" s="2"/>
      <c r="DMF309" s="2"/>
      <c r="DMG309" s="2"/>
      <c r="DMH309" s="2"/>
      <c r="DMI309" s="2"/>
      <c r="DMJ309" s="2"/>
      <c r="DMK309" s="2"/>
      <c r="DML309" s="2"/>
      <c r="DMM309" s="2"/>
      <c r="DMN309" s="2"/>
      <c r="DMO309" s="2"/>
      <c r="DMP309" s="2"/>
      <c r="DMQ309" s="2"/>
      <c r="DMR309" s="2"/>
      <c r="DMS309" s="2"/>
      <c r="DMT309" s="2"/>
      <c r="DMU309" s="2"/>
      <c r="DMV309" s="2"/>
      <c r="DMW309" s="2"/>
      <c r="DMX309" s="2"/>
      <c r="DMY309" s="2"/>
      <c r="DMZ309" s="2"/>
      <c r="DNA309" s="2"/>
      <c r="DNB309" s="2"/>
      <c r="DNC309" s="2"/>
      <c r="DND309" s="2"/>
      <c r="DNE309" s="2"/>
      <c r="DNF309" s="2"/>
      <c r="DNG309" s="2"/>
      <c r="DNH309" s="2"/>
      <c r="DNI309" s="2"/>
      <c r="DNJ309" s="2"/>
      <c r="DNK309" s="2"/>
      <c r="DNL309" s="2"/>
      <c r="DNM309" s="2"/>
      <c r="DNN309" s="2"/>
      <c r="DNO309" s="2"/>
      <c r="DNP309" s="2"/>
      <c r="DNQ309" s="2"/>
      <c r="DNR309" s="2"/>
      <c r="DNS309" s="2"/>
      <c r="DNT309" s="2"/>
      <c r="DNU309" s="2"/>
      <c r="DNV309" s="2"/>
      <c r="DNW309" s="2"/>
      <c r="DNX309" s="2"/>
      <c r="DNY309" s="2"/>
      <c r="DNZ309" s="2"/>
      <c r="DOA309" s="2"/>
      <c r="DOB309" s="2"/>
      <c r="DOC309" s="2"/>
      <c r="DOD309" s="2"/>
      <c r="DOE309" s="2"/>
      <c r="DOF309" s="2"/>
      <c r="DOG309" s="2"/>
      <c r="DOH309" s="2"/>
      <c r="DOI309" s="2"/>
      <c r="DOJ309" s="2"/>
      <c r="DOK309" s="2"/>
      <c r="DOL309" s="2"/>
      <c r="DOM309" s="2"/>
      <c r="DON309" s="2"/>
      <c r="DOO309" s="2"/>
      <c r="DOP309" s="2"/>
      <c r="DOQ309" s="2"/>
      <c r="DOR309" s="2"/>
      <c r="DOS309" s="2"/>
      <c r="DOT309" s="2"/>
      <c r="DOU309" s="2"/>
      <c r="DOV309" s="2"/>
      <c r="DOW309" s="2"/>
      <c r="DOX309" s="2"/>
      <c r="DOY309" s="2"/>
      <c r="DOZ309" s="2"/>
      <c r="DPA309" s="2"/>
      <c r="DPB309" s="2"/>
      <c r="DPC309" s="2"/>
      <c r="DPD309" s="2"/>
      <c r="DPE309" s="2"/>
      <c r="DPF309" s="2"/>
      <c r="DPG309" s="2"/>
      <c r="DPH309" s="2"/>
      <c r="DPI309" s="2"/>
      <c r="DPJ309" s="2"/>
      <c r="DPK309" s="2"/>
      <c r="DPL309" s="2"/>
      <c r="DPM309" s="2"/>
      <c r="DPN309" s="2"/>
      <c r="DPO309" s="2"/>
      <c r="DPP309" s="2"/>
      <c r="DPQ309" s="2"/>
      <c r="DPR309" s="2"/>
      <c r="DPS309" s="2"/>
      <c r="DPT309" s="2"/>
      <c r="DPU309" s="2"/>
      <c r="DPV309" s="2"/>
      <c r="DPW309" s="2"/>
      <c r="DPX309" s="2"/>
      <c r="DPY309" s="2"/>
      <c r="DPZ309" s="2"/>
      <c r="DQA309" s="2"/>
      <c r="DQB309" s="2"/>
      <c r="DQC309" s="2"/>
      <c r="DQD309" s="2"/>
      <c r="DQE309" s="2"/>
      <c r="DQF309" s="2"/>
      <c r="DQG309" s="2"/>
      <c r="DQH309" s="2"/>
      <c r="DQI309" s="2"/>
      <c r="DQJ309" s="2"/>
      <c r="DQK309" s="2"/>
      <c r="DQL309" s="2"/>
      <c r="DQM309" s="2"/>
      <c r="DQN309" s="2"/>
      <c r="DQO309" s="2"/>
      <c r="DQP309" s="2"/>
      <c r="DQQ309" s="2"/>
      <c r="DQR309" s="2"/>
      <c r="DQS309" s="2"/>
      <c r="DQT309" s="2"/>
      <c r="DQU309" s="2"/>
      <c r="DQV309" s="2"/>
      <c r="DQW309" s="2"/>
      <c r="DQX309" s="2"/>
      <c r="DQY309" s="2"/>
      <c r="DQZ309" s="2"/>
      <c r="DRA309" s="2"/>
      <c r="DRB309" s="2"/>
      <c r="DRC309" s="2"/>
      <c r="DRD309" s="2"/>
      <c r="DRE309" s="2"/>
      <c r="DRF309" s="2"/>
      <c r="DRG309" s="2"/>
      <c r="DRH309" s="2"/>
      <c r="DRI309" s="2"/>
      <c r="DRJ309" s="2"/>
      <c r="DRK309" s="2"/>
      <c r="DRL309" s="2"/>
      <c r="DRM309" s="2"/>
      <c r="DRN309" s="2"/>
      <c r="DRO309" s="2"/>
      <c r="DRP309" s="2"/>
      <c r="DRQ309" s="2"/>
      <c r="DRR309" s="2"/>
      <c r="DRS309" s="2"/>
      <c r="DRT309" s="2"/>
      <c r="DRU309" s="2"/>
      <c r="DRV309" s="2"/>
      <c r="DRW309" s="2"/>
      <c r="DRX309" s="2"/>
      <c r="DRY309" s="2"/>
      <c r="DRZ309" s="2"/>
      <c r="DSA309" s="2"/>
      <c r="DSB309" s="2"/>
      <c r="DSC309" s="2"/>
      <c r="DSD309" s="2"/>
      <c r="DSE309" s="2"/>
      <c r="DSF309" s="2"/>
      <c r="DSG309" s="2"/>
      <c r="DSH309" s="2"/>
      <c r="DSI309" s="2"/>
      <c r="DSJ309" s="2"/>
      <c r="DSK309" s="2"/>
      <c r="DSL309" s="2"/>
      <c r="DSM309" s="2"/>
      <c r="DSN309" s="2"/>
      <c r="DSO309" s="2"/>
      <c r="DSP309" s="2"/>
      <c r="DSQ309" s="2"/>
      <c r="DSR309" s="2"/>
      <c r="DSS309" s="2"/>
      <c r="DST309" s="2"/>
      <c r="DSU309" s="2"/>
      <c r="DSV309" s="2"/>
      <c r="DSW309" s="2"/>
      <c r="DSX309" s="2"/>
      <c r="DSY309" s="2"/>
      <c r="DSZ309" s="2"/>
      <c r="DTA309" s="2"/>
      <c r="DTB309" s="2"/>
      <c r="DTC309" s="2"/>
      <c r="DTD309" s="2"/>
      <c r="DTE309" s="2"/>
      <c r="DTF309" s="2"/>
      <c r="DTG309" s="2"/>
      <c r="DTH309" s="2"/>
      <c r="DTI309" s="2"/>
      <c r="DTJ309" s="2"/>
      <c r="DTK309" s="2"/>
      <c r="DTL309" s="2"/>
      <c r="DTM309" s="2"/>
      <c r="DTN309" s="2"/>
      <c r="DTO309" s="2"/>
      <c r="DTP309" s="2"/>
      <c r="DTQ309" s="2"/>
      <c r="DTR309" s="2"/>
      <c r="DTS309" s="2"/>
      <c r="DTT309" s="2"/>
      <c r="DTU309" s="2"/>
      <c r="DTV309" s="2"/>
      <c r="DTW309" s="2"/>
      <c r="DTX309" s="2"/>
      <c r="DTY309" s="2"/>
      <c r="DTZ309" s="2"/>
      <c r="DUA309" s="2"/>
      <c r="DUB309" s="2"/>
      <c r="DUC309" s="2"/>
      <c r="DUD309" s="2"/>
      <c r="DUE309" s="2"/>
      <c r="DUF309" s="2"/>
      <c r="DUG309" s="2"/>
      <c r="DUH309" s="2"/>
      <c r="DUI309" s="2"/>
      <c r="DUJ309" s="2"/>
      <c r="DUK309" s="2"/>
      <c r="DUL309" s="2"/>
      <c r="DUM309" s="2"/>
      <c r="DUN309" s="2"/>
      <c r="DUO309" s="2"/>
      <c r="DUP309" s="2"/>
      <c r="DUQ309" s="2"/>
      <c r="DUR309" s="2"/>
      <c r="DUS309" s="2"/>
      <c r="DUT309" s="2"/>
      <c r="DUU309" s="2"/>
      <c r="DUV309" s="2"/>
      <c r="DUW309" s="2"/>
      <c r="DUX309" s="2"/>
      <c r="DUY309" s="2"/>
      <c r="DUZ309" s="2"/>
      <c r="DVA309" s="2"/>
      <c r="DVB309" s="2"/>
      <c r="DVC309" s="2"/>
      <c r="DVD309" s="2"/>
      <c r="DVE309" s="2"/>
      <c r="DVF309" s="2"/>
      <c r="DVG309" s="2"/>
      <c r="DVH309" s="2"/>
      <c r="DVI309" s="2"/>
      <c r="DVJ309" s="2"/>
      <c r="DVK309" s="2"/>
      <c r="DVL309" s="2"/>
      <c r="DVM309" s="2"/>
      <c r="DVN309" s="2"/>
      <c r="DVO309" s="2"/>
      <c r="DVP309" s="2"/>
      <c r="DVQ309" s="2"/>
      <c r="DVR309" s="2"/>
      <c r="DVS309" s="2"/>
      <c r="DVT309" s="2"/>
      <c r="DVU309" s="2"/>
      <c r="DVV309" s="2"/>
      <c r="DVW309" s="2"/>
      <c r="DVX309" s="2"/>
      <c r="DVY309" s="2"/>
      <c r="DVZ309" s="2"/>
      <c r="DWA309" s="2"/>
      <c r="DWB309" s="2"/>
      <c r="DWC309" s="2"/>
      <c r="DWD309" s="2"/>
      <c r="DWE309" s="2"/>
      <c r="DWF309" s="2"/>
      <c r="DWG309" s="2"/>
      <c r="DWH309" s="2"/>
      <c r="DWI309" s="2"/>
      <c r="DWJ309" s="2"/>
      <c r="DWK309" s="2"/>
      <c r="DWL309" s="2"/>
      <c r="DWM309" s="2"/>
      <c r="DWN309" s="2"/>
      <c r="DWO309" s="2"/>
      <c r="DWP309" s="2"/>
      <c r="DWQ309" s="2"/>
      <c r="DWR309" s="2"/>
      <c r="DWS309" s="2"/>
      <c r="DWT309" s="2"/>
      <c r="DWU309" s="2"/>
      <c r="DWV309" s="2"/>
      <c r="DWW309" s="2"/>
      <c r="DWX309" s="2"/>
      <c r="DWY309" s="2"/>
      <c r="DWZ309" s="2"/>
      <c r="DXA309" s="2"/>
      <c r="DXB309" s="2"/>
      <c r="DXC309" s="2"/>
      <c r="DXD309" s="2"/>
      <c r="DXE309" s="2"/>
      <c r="DXF309" s="2"/>
      <c r="DXG309" s="2"/>
      <c r="DXH309" s="2"/>
      <c r="DXI309" s="2"/>
      <c r="DXJ309" s="2"/>
      <c r="DXK309" s="2"/>
      <c r="DXL309" s="2"/>
      <c r="DXM309" s="2"/>
      <c r="DXN309" s="2"/>
      <c r="DXO309" s="2"/>
      <c r="DXP309" s="2"/>
      <c r="DXQ309" s="2"/>
      <c r="DXR309" s="2"/>
      <c r="DXS309" s="2"/>
      <c r="DXT309" s="2"/>
      <c r="DXU309" s="2"/>
      <c r="DXV309" s="2"/>
      <c r="DXW309" s="2"/>
      <c r="DXX309" s="2"/>
      <c r="DXY309" s="2"/>
      <c r="DXZ309" s="2"/>
      <c r="DYA309" s="2"/>
      <c r="DYB309" s="2"/>
      <c r="DYC309" s="2"/>
      <c r="DYD309" s="2"/>
      <c r="DYE309" s="2"/>
      <c r="DYF309" s="2"/>
      <c r="DYG309" s="2"/>
      <c r="DYH309" s="2"/>
      <c r="DYI309" s="2"/>
      <c r="DYJ309" s="2"/>
      <c r="DYK309" s="2"/>
      <c r="DYL309" s="2"/>
      <c r="DYM309" s="2"/>
      <c r="DYN309" s="2"/>
      <c r="DYO309" s="2"/>
      <c r="DYP309" s="2"/>
      <c r="DYQ309" s="2"/>
      <c r="DYR309" s="2"/>
      <c r="DYS309" s="2"/>
      <c r="DYT309" s="2"/>
      <c r="DYU309" s="2"/>
      <c r="DYV309" s="2"/>
      <c r="DYW309" s="2"/>
      <c r="DYX309" s="2"/>
      <c r="DYY309" s="2"/>
      <c r="DYZ309" s="2"/>
      <c r="DZA309" s="2"/>
      <c r="DZB309" s="2"/>
      <c r="DZC309" s="2"/>
      <c r="DZD309" s="2"/>
      <c r="DZE309" s="2"/>
      <c r="DZF309" s="2"/>
      <c r="DZG309" s="2"/>
      <c r="DZH309" s="2"/>
      <c r="DZI309" s="2"/>
      <c r="DZJ309" s="2"/>
      <c r="DZK309" s="2"/>
      <c r="DZL309" s="2"/>
      <c r="DZM309" s="2"/>
      <c r="DZN309" s="2"/>
      <c r="DZO309" s="2"/>
      <c r="DZP309" s="2"/>
      <c r="DZQ309" s="2"/>
      <c r="DZR309" s="2"/>
      <c r="DZS309" s="2"/>
      <c r="DZT309" s="2"/>
      <c r="DZU309" s="2"/>
      <c r="DZV309" s="2"/>
      <c r="DZW309" s="2"/>
      <c r="DZX309" s="2"/>
      <c r="DZY309" s="2"/>
      <c r="DZZ309" s="2"/>
      <c r="EAA309" s="2"/>
      <c r="EAB309" s="2"/>
      <c r="EAC309" s="2"/>
      <c r="EAD309" s="2"/>
      <c r="EAE309" s="2"/>
      <c r="EAF309" s="2"/>
      <c r="EAG309" s="2"/>
      <c r="EAH309" s="2"/>
      <c r="EAI309" s="2"/>
      <c r="EAJ309" s="2"/>
      <c r="EAK309" s="2"/>
      <c r="EAL309" s="2"/>
      <c r="EAM309" s="2"/>
      <c r="EAN309" s="2"/>
      <c r="EAO309" s="2"/>
      <c r="EAP309" s="2"/>
      <c r="EAQ309" s="2"/>
      <c r="EAR309" s="2"/>
      <c r="EAS309" s="2"/>
      <c r="EAT309" s="2"/>
      <c r="EAU309" s="2"/>
      <c r="EAV309" s="2"/>
      <c r="EAW309" s="2"/>
      <c r="EAX309" s="2"/>
      <c r="EAY309" s="2"/>
      <c r="EAZ309" s="2"/>
      <c r="EBA309" s="2"/>
      <c r="EBB309" s="2"/>
      <c r="EBC309" s="2"/>
      <c r="EBD309" s="2"/>
      <c r="EBE309" s="2"/>
      <c r="EBF309" s="2"/>
      <c r="EBG309" s="2"/>
      <c r="EBH309" s="2"/>
      <c r="EBI309" s="2"/>
      <c r="EBJ309" s="2"/>
      <c r="EBK309" s="2"/>
      <c r="EBL309" s="2"/>
      <c r="EBM309" s="2"/>
      <c r="EBN309" s="2"/>
      <c r="EBO309" s="2"/>
      <c r="EBP309" s="2"/>
      <c r="EBQ309" s="2"/>
      <c r="EBR309" s="2"/>
      <c r="EBS309" s="2"/>
      <c r="EBT309" s="2"/>
      <c r="EBU309" s="2"/>
      <c r="EBV309" s="2"/>
      <c r="EBW309" s="2"/>
      <c r="EBX309" s="2"/>
      <c r="EBY309" s="2"/>
      <c r="EBZ309" s="2"/>
      <c r="ECA309" s="2"/>
      <c r="ECB309" s="2"/>
      <c r="ECC309" s="2"/>
      <c r="ECD309" s="2"/>
      <c r="ECE309" s="2"/>
      <c r="ECF309" s="2"/>
      <c r="ECG309" s="2"/>
      <c r="ECH309" s="2"/>
      <c r="ECI309" s="2"/>
      <c r="ECJ309" s="2"/>
      <c r="ECK309" s="2"/>
      <c r="ECL309" s="2"/>
      <c r="ECM309" s="2"/>
      <c r="ECN309" s="2"/>
      <c r="ECO309" s="2"/>
      <c r="ECP309" s="2"/>
      <c r="ECQ309" s="2"/>
      <c r="ECR309" s="2"/>
      <c r="ECS309" s="2"/>
      <c r="ECT309" s="2"/>
      <c r="ECU309" s="2"/>
      <c r="ECV309" s="2"/>
      <c r="ECW309" s="2"/>
      <c r="ECX309" s="2"/>
      <c r="ECY309" s="2"/>
      <c r="ECZ309" s="2"/>
      <c r="EDA309" s="2"/>
      <c r="EDB309" s="2"/>
      <c r="EDC309" s="2"/>
      <c r="EDD309" s="2"/>
      <c r="EDE309" s="2"/>
      <c r="EDF309" s="2"/>
      <c r="EDG309" s="2"/>
      <c r="EDH309" s="2"/>
      <c r="EDI309" s="2"/>
      <c r="EDJ309" s="2"/>
      <c r="EDK309" s="2"/>
      <c r="EDL309" s="2"/>
      <c r="EDM309" s="2"/>
      <c r="EDN309" s="2"/>
      <c r="EDO309" s="2"/>
      <c r="EDP309" s="2"/>
      <c r="EDQ309" s="2"/>
      <c r="EDR309" s="2"/>
      <c r="EDS309" s="2"/>
      <c r="EDT309" s="2"/>
      <c r="EDU309" s="2"/>
      <c r="EDV309" s="2"/>
      <c r="EDW309" s="2"/>
      <c r="EDX309" s="2"/>
      <c r="EDY309" s="2"/>
      <c r="EDZ309" s="2"/>
      <c r="EEA309" s="2"/>
      <c r="EEB309" s="2"/>
      <c r="EEC309" s="2"/>
      <c r="EED309" s="2"/>
      <c r="EEE309" s="2"/>
      <c r="EEF309" s="2"/>
      <c r="EEG309" s="2"/>
      <c r="EEH309" s="2"/>
      <c r="EEI309" s="2"/>
      <c r="EEJ309" s="2"/>
      <c r="EEK309" s="2"/>
      <c r="EEL309" s="2"/>
      <c r="EEM309" s="2"/>
      <c r="EEN309" s="2"/>
      <c r="EEO309" s="2"/>
      <c r="EEP309" s="2"/>
      <c r="EEQ309" s="2"/>
      <c r="EER309" s="2"/>
      <c r="EES309" s="2"/>
      <c r="EET309" s="2"/>
      <c r="EEU309" s="2"/>
      <c r="EEV309" s="2"/>
      <c r="EEW309" s="2"/>
      <c r="EEX309" s="2"/>
      <c r="EEY309" s="2"/>
      <c r="EEZ309" s="2"/>
      <c r="EFA309" s="2"/>
      <c r="EFB309" s="2"/>
      <c r="EFC309" s="2"/>
      <c r="EFD309" s="2"/>
      <c r="EFE309" s="2"/>
      <c r="EFF309" s="2"/>
      <c r="EFG309" s="2"/>
      <c r="EFH309" s="2"/>
      <c r="EFI309" s="2"/>
      <c r="EFJ309" s="2"/>
      <c r="EFK309" s="2"/>
      <c r="EFL309" s="2"/>
      <c r="EFM309" s="2"/>
      <c r="EFN309" s="2"/>
      <c r="EFO309" s="2"/>
      <c r="EFP309" s="2"/>
      <c r="EFQ309" s="2"/>
      <c r="EFR309" s="2"/>
      <c r="EFS309" s="2"/>
      <c r="EFT309" s="2"/>
      <c r="EFU309" s="2"/>
      <c r="EFV309" s="2"/>
      <c r="EFW309" s="2"/>
      <c r="EFX309" s="2"/>
      <c r="EFY309" s="2"/>
      <c r="EFZ309" s="2"/>
      <c r="EGA309" s="2"/>
      <c r="EGB309" s="2"/>
      <c r="EGC309" s="2"/>
      <c r="EGD309" s="2"/>
      <c r="EGE309" s="2"/>
      <c r="EGF309" s="2"/>
      <c r="EGG309" s="2"/>
      <c r="EGH309" s="2"/>
      <c r="EGI309" s="2"/>
      <c r="EGJ309" s="2"/>
      <c r="EGK309" s="2"/>
      <c r="EGL309" s="2"/>
      <c r="EGM309" s="2"/>
      <c r="EGN309" s="2"/>
      <c r="EGO309" s="2"/>
      <c r="EGP309" s="2"/>
      <c r="EGQ309" s="2"/>
      <c r="EGR309" s="2"/>
      <c r="EGS309" s="2"/>
      <c r="EGT309" s="2"/>
      <c r="EGU309" s="2"/>
      <c r="EGV309" s="2"/>
      <c r="EGW309" s="2"/>
      <c r="EGX309" s="2"/>
      <c r="EGY309" s="2"/>
      <c r="EGZ309" s="2"/>
      <c r="EHA309" s="2"/>
      <c r="EHB309" s="2"/>
      <c r="EHC309" s="2"/>
      <c r="EHD309" s="2"/>
      <c r="EHE309" s="2"/>
      <c r="EHF309" s="2"/>
      <c r="EHG309" s="2"/>
      <c r="EHH309" s="2"/>
      <c r="EHI309" s="2"/>
      <c r="EHJ309" s="2"/>
      <c r="EHK309" s="2"/>
      <c r="EHL309" s="2"/>
      <c r="EHM309" s="2"/>
      <c r="EHN309" s="2"/>
      <c r="EHO309" s="2"/>
      <c r="EHP309" s="2"/>
      <c r="EHQ309" s="2"/>
      <c r="EHR309" s="2"/>
      <c r="EHS309" s="2"/>
      <c r="EHT309" s="2"/>
      <c r="EHU309" s="2"/>
      <c r="EHV309" s="2"/>
      <c r="EHW309" s="2"/>
      <c r="EHX309" s="2"/>
      <c r="EHY309" s="2"/>
      <c r="EHZ309" s="2"/>
      <c r="EIA309" s="2"/>
      <c r="EIB309" s="2"/>
      <c r="EIC309" s="2"/>
      <c r="EID309" s="2"/>
      <c r="EIE309" s="2"/>
      <c r="EIF309" s="2"/>
      <c r="EIG309" s="2"/>
      <c r="EIH309" s="2"/>
      <c r="EII309" s="2"/>
      <c r="EIJ309" s="2"/>
      <c r="EIK309" s="2"/>
      <c r="EIL309" s="2"/>
      <c r="EIM309" s="2"/>
      <c r="EIN309" s="2"/>
      <c r="EIO309" s="2"/>
      <c r="EIP309" s="2"/>
      <c r="EIQ309" s="2"/>
      <c r="EIR309" s="2"/>
      <c r="EIS309" s="2"/>
      <c r="EIT309" s="2"/>
      <c r="EIU309" s="2"/>
      <c r="EIV309" s="2"/>
      <c r="EIW309" s="2"/>
      <c r="EIX309" s="2"/>
      <c r="EIY309" s="2"/>
      <c r="EIZ309" s="2"/>
      <c r="EJA309" s="2"/>
      <c r="EJB309" s="2"/>
      <c r="EJC309" s="2"/>
      <c r="EJD309" s="2"/>
      <c r="EJE309" s="2"/>
      <c r="EJF309" s="2"/>
      <c r="EJG309" s="2"/>
      <c r="EJH309" s="2"/>
      <c r="EJI309" s="2"/>
      <c r="EJJ309" s="2"/>
      <c r="EJK309" s="2"/>
      <c r="EJL309" s="2"/>
      <c r="EJM309" s="2"/>
      <c r="EJN309" s="2"/>
      <c r="EJO309" s="2"/>
      <c r="EJP309" s="2"/>
      <c r="EJQ309" s="2"/>
      <c r="EJR309" s="2"/>
      <c r="EJS309" s="2"/>
      <c r="EJT309" s="2"/>
      <c r="EJU309" s="2"/>
      <c r="EJV309" s="2"/>
      <c r="EJW309" s="2"/>
      <c r="EJX309" s="2"/>
      <c r="EJY309" s="2"/>
      <c r="EJZ309" s="2"/>
      <c r="EKA309" s="2"/>
      <c r="EKB309" s="2"/>
      <c r="EKC309" s="2"/>
      <c r="EKD309" s="2"/>
      <c r="EKE309" s="2"/>
      <c r="EKF309" s="2"/>
      <c r="EKG309" s="2"/>
      <c r="EKH309" s="2"/>
      <c r="EKI309" s="2"/>
      <c r="EKJ309" s="2"/>
      <c r="EKK309" s="2"/>
      <c r="EKL309" s="2"/>
      <c r="EKM309" s="2"/>
      <c r="EKN309" s="2"/>
      <c r="EKO309" s="2"/>
      <c r="EKP309" s="2"/>
      <c r="EKQ309" s="2"/>
      <c r="EKR309" s="2"/>
      <c r="EKS309" s="2"/>
      <c r="EKT309" s="2"/>
      <c r="EKU309" s="2"/>
      <c r="EKV309" s="2"/>
      <c r="EKW309" s="2"/>
      <c r="EKX309" s="2"/>
      <c r="EKY309" s="2"/>
      <c r="EKZ309" s="2"/>
      <c r="ELA309" s="2"/>
      <c r="ELB309" s="2"/>
      <c r="ELC309" s="2"/>
      <c r="ELD309" s="2"/>
      <c r="ELE309" s="2"/>
      <c r="ELF309" s="2"/>
      <c r="ELG309" s="2"/>
      <c r="ELH309" s="2"/>
      <c r="ELI309" s="2"/>
      <c r="ELJ309" s="2"/>
      <c r="ELK309" s="2"/>
      <c r="ELL309" s="2"/>
      <c r="ELM309" s="2"/>
      <c r="ELN309" s="2"/>
      <c r="ELO309" s="2"/>
      <c r="ELP309" s="2"/>
      <c r="ELQ309" s="2"/>
      <c r="ELR309" s="2"/>
      <c r="ELS309" s="2"/>
      <c r="ELT309" s="2"/>
      <c r="ELU309" s="2"/>
      <c r="ELV309" s="2"/>
      <c r="ELW309" s="2"/>
      <c r="ELX309" s="2"/>
      <c r="ELY309" s="2"/>
      <c r="ELZ309" s="2"/>
      <c r="EMA309" s="2"/>
      <c r="EMB309" s="2"/>
      <c r="EMC309" s="2"/>
      <c r="EMD309" s="2"/>
      <c r="EME309" s="2"/>
      <c r="EMF309" s="2"/>
      <c r="EMG309" s="2"/>
      <c r="EMH309" s="2"/>
      <c r="EMI309" s="2"/>
      <c r="EMJ309" s="2"/>
      <c r="EMK309" s="2"/>
      <c r="EML309" s="2"/>
      <c r="EMM309" s="2"/>
      <c r="EMN309" s="2"/>
      <c r="EMO309" s="2"/>
      <c r="EMP309" s="2"/>
      <c r="EMQ309" s="2"/>
      <c r="EMR309" s="2"/>
      <c r="EMS309" s="2"/>
      <c r="EMT309" s="2"/>
      <c r="EMU309" s="2"/>
      <c r="EMV309" s="2"/>
      <c r="EMW309" s="2"/>
      <c r="EMX309" s="2"/>
      <c r="EMY309" s="2"/>
      <c r="EMZ309" s="2"/>
      <c r="ENA309" s="2"/>
      <c r="ENB309" s="2"/>
      <c r="ENC309" s="2"/>
      <c r="END309" s="2"/>
      <c r="ENE309" s="2"/>
      <c r="ENF309" s="2"/>
      <c r="ENG309" s="2"/>
      <c r="ENH309" s="2"/>
      <c r="ENI309" s="2"/>
      <c r="ENJ309" s="2"/>
      <c r="ENK309" s="2"/>
      <c r="ENL309" s="2"/>
      <c r="ENM309" s="2"/>
      <c r="ENN309" s="2"/>
      <c r="ENO309" s="2"/>
      <c r="ENP309" s="2"/>
      <c r="ENQ309" s="2"/>
      <c r="ENR309" s="2"/>
      <c r="ENS309" s="2"/>
      <c r="ENT309" s="2"/>
      <c r="ENU309" s="2"/>
      <c r="ENV309" s="2"/>
      <c r="ENW309" s="2"/>
      <c r="ENX309" s="2"/>
      <c r="ENY309" s="2"/>
      <c r="ENZ309" s="2"/>
      <c r="EOA309" s="2"/>
      <c r="EOB309" s="2"/>
      <c r="EOC309" s="2"/>
      <c r="EOD309" s="2"/>
      <c r="EOE309" s="2"/>
      <c r="EOF309" s="2"/>
      <c r="EOG309" s="2"/>
      <c r="EOH309" s="2"/>
      <c r="EOI309" s="2"/>
      <c r="EOJ309" s="2"/>
      <c r="EOK309" s="2"/>
      <c r="EOL309" s="2"/>
      <c r="EOM309" s="2"/>
      <c r="EON309" s="2"/>
      <c r="EOO309" s="2"/>
      <c r="EOP309" s="2"/>
      <c r="EOQ309" s="2"/>
      <c r="EOR309" s="2"/>
      <c r="EOS309" s="2"/>
      <c r="EOT309" s="2"/>
      <c r="EOU309" s="2"/>
      <c r="EOV309" s="2"/>
      <c r="EOW309" s="2"/>
      <c r="EOX309" s="2"/>
      <c r="EOY309" s="2"/>
      <c r="EOZ309" s="2"/>
      <c r="EPA309" s="2"/>
      <c r="EPB309" s="2"/>
      <c r="EPC309" s="2"/>
      <c r="EPD309" s="2"/>
      <c r="EPE309" s="2"/>
      <c r="EPF309" s="2"/>
      <c r="EPG309" s="2"/>
      <c r="EPH309" s="2"/>
      <c r="EPI309" s="2"/>
      <c r="EPJ309" s="2"/>
      <c r="EPK309" s="2"/>
      <c r="EPL309" s="2"/>
      <c r="EPM309" s="2"/>
      <c r="EPN309" s="2"/>
      <c r="EPO309" s="2"/>
      <c r="EPP309" s="2"/>
      <c r="EPQ309" s="2"/>
      <c r="EPR309" s="2"/>
      <c r="EPS309" s="2"/>
      <c r="EPT309" s="2"/>
      <c r="EPU309" s="2"/>
      <c r="EPV309" s="2"/>
      <c r="EPW309" s="2"/>
      <c r="EPX309" s="2"/>
      <c r="EPY309" s="2"/>
      <c r="EPZ309" s="2"/>
      <c r="EQA309" s="2"/>
      <c r="EQB309" s="2"/>
      <c r="EQC309" s="2"/>
      <c r="EQD309" s="2"/>
      <c r="EQE309" s="2"/>
      <c r="EQF309" s="2"/>
      <c r="EQG309" s="2"/>
      <c r="EQH309" s="2"/>
      <c r="EQI309" s="2"/>
      <c r="EQJ309" s="2"/>
      <c r="EQK309" s="2"/>
      <c r="EQL309" s="2"/>
      <c r="EQM309" s="2"/>
      <c r="EQN309" s="2"/>
      <c r="EQO309" s="2"/>
      <c r="EQP309" s="2"/>
      <c r="EQQ309" s="2"/>
      <c r="EQR309" s="2"/>
      <c r="EQS309" s="2"/>
      <c r="EQT309" s="2"/>
      <c r="EQU309" s="2"/>
      <c r="EQV309" s="2"/>
      <c r="EQW309" s="2"/>
      <c r="EQX309" s="2"/>
      <c r="EQY309" s="2"/>
      <c r="EQZ309" s="2"/>
      <c r="ERA309" s="2"/>
      <c r="ERB309" s="2"/>
      <c r="ERC309" s="2"/>
      <c r="ERD309" s="2"/>
      <c r="ERE309" s="2"/>
      <c r="ERF309" s="2"/>
      <c r="ERG309" s="2"/>
      <c r="ERH309" s="2"/>
      <c r="ERI309" s="2"/>
      <c r="ERJ309" s="2"/>
      <c r="ERK309" s="2"/>
      <c r="ERL309" s="2"/>
      <c r="ERM309" s="2"/>
      <c r="ERN309" s="2"/>
      <c r="ERO309" s="2"/>
      <c r="ERP309" s="2"/>
      <c r="ERQ309" s="2"/>
      <c r="ERR309" s="2"/>
      <c r="ERS309" s="2"/>
      <c r="ERT309" s="2"/>
      <c r="ERU309" s="2"/>
      <c r="ERV309" s="2"/>
      <c r="ERW309" s="2"/>
      <c r="ERX309" s="2"/>
      <c r="ERY309" s="2"/>
      <c r="ERZ309" s="2"/>
      <c r="ESA309" s="2"/>
      <c r="ESB309" s="2"/>
      <c r="ESC309" s="2"/>
      <c r="ESD309" s="2"/>
      <c r="ESE309" s="2"/>
      <c r="ESF309" s="2"/>
      <c r="ESG309" s="2"/>
      <c r="ESH309" s="2"/>
      <c r="ESI309" s="2"/>
      <c r="ESJ309" s="2"/>
      <c r="ESK309" s="2"/>
      <c r="ESL309" s="2"/>
      <c r="ESM309" s="2"/>
      <c r="ESN309" s="2"/>
      <c r="ESO309" s="2"/>
      <c r="ESP309" s="2"/>
      <c r="ESQ309" s="2"/>
      <c r="ESR309" s="2"/>
      <c r="ESS309" s="2"/>
      <c r="EST309" s="2"/>
      <c r="ESU309" s="2"/>
      <c r="ESV309" s="2"/>
      <c r="ESW309" s="2"/>
      <c r="ESX309" s="2"/>
      <c r="ESY309" s="2"/>
      <c r="ESZ309" s="2"/>
      <c r="ETA309" s="2"/>
      <c r="ETB309" s="2"/>
      <c r="ETC309" s="2"/>
      <c r="ETD309" s="2"/>
      <c r="ETE309" s="2"/>
      <c r="ETF309" s="2"/>
      <c r="ETG309" s="2"/>
      <c r="ETH309" s="2"/>
      <c r="ETI309" s="2"/>
      <c r="ETJ309" s="2"/>
      <c r="ETK309" s="2"/>
      <c r="ETL309" s="2"/>
      <c r="ETM309" s="2"/>
      <c r="ETN309" s="2"/>
      <c r="ETO309" s="2"/>
      <c r="ETP309" s="2"/>
      <c r="ETQ309" s="2"/>
      <c r="ETR309" s="2"/>
      <c r="ETS309" s="2"/>
      <c r="ETT309" s="2"/>
      <c r="ETU309" s="2"/>
      <c r="ETV309" s="2"/>
      <c r="ETW309" s="2"/>
      <c r="ETX309" s="2"/>
      <c r="ETY309" s="2"/>
      <c r="ETZ309" s="2"/>
      <c r="EUA309" s="2"/>
      <c r="EUB309" s="2"/>
      <c r="EUC309" s="2"/>
      <c r="EUD309" s="2"/>
      <c r="EUE309" s="2"/>
      <c r="EUF309" s="2"/>
      <c r="EUG309" s="2"/>
      <c r="EUH309" s="2"/>
      <c r="EUI309" s="2"/>
      <c r="EUJ309" s="2"/>
      <c r="EUK309" s="2"/>
      <c r="EUL309" s="2"/>
      <c r="EUM309" s="2"/>
      <c r="EUN309" s="2"/>
      <c r="EUO309" s="2"/>
      <c r="EUP309" s="2"/>
      <c r="EUQ309" s="2"/>
      <c r="EUR309" s="2"/>
      <c r="EUS309" s="2"/>
      <c r="EUT309" s="2"/>
      <c r="EUU309" s="2"/>
      <c r="EUV309" s="2"/>
      <c r="EUW309" s="2"/>
      <c r="EUX309" s="2"/>
      <c r="EUY309" s="2"/>
      <c r="EUZ309" s="2"/>
      <c r="EVA309" s="2"/>
      <c r="EVB309" s="2"/>
      <c r="EVC309" s="2"/>
      <c r="EVD309" s="2"/>
      <c r="EVE309" s="2"/>
      <c r="EVF309" s="2"/>
      <c r="EVG309" s="2"/>
      <c r="EVH309" s="2"/>
      <c r="EVI309" s="2"/>
      <c r="EVJ309" s="2"/>
      <c r="EVK309" s="2"/>
      <c r="EVL309" s="2"/>
      <c r="EVM309" s="2"/>
      <c r="EVN309" s="2"/>
      <c r="EVO309" s="2"/>
      <c r="EVP309" s="2"/>
      <c r="EVQ309" s="2"/>
      <c r="EVR309" s="2"/>
      <c r="EVS309" s="2"/>
      <c r="EVT309" s="2"/>
      <c r="EVU309" s="2"/>
      <c r="EVV309" s="2"/>
      <c r="EVW309" s="2"/>
      <c r="EVX309" s="2"/>
      <c r="EVY309" s="2"/>
      <c r="EVZ309" s="2"/>
      <c r="EWA309" s="2"/>
      <c r="EWB309" s="2"/>
      <c r="EWC309" s="2"/>
      <c r="EWD309" s="2"/>
      <c r="EWE309" s="2"/>
      <c r="EWF309" s="2"/>
      <c r="EWG309" s="2"/>
      <c r="EWH309" s="2"/>
      <c r="EWI309" s="2"/>
      <c r="EWJ309" s="2"/>
      <c r="EWK309" s="2"/>
      <c r="EWL309" s="2"/>
      <c r="EWM309" s="2"/>
      <c r="EWN309" s="2"/>
      <c r="EWO309" s="2"/>
      <c r="EWP309" s="2"/>
      <c r="EWQ309" s="2"/>
      <c r="EWR309" s="2"/>
      <c r="EWS309" s="2"/>
      <c r="EWT309" s="2"/>
      <c r="EWU309" s="2"/>
      <c r="EWV309" s="2"/>
      <c r="EWW309" s="2"/>
      <c r="EWX309" s="2"/>
      <c r="EWY309" s="2"/>
      <c r="EWZ309" s="2"/>
      <c r="EXA309" s="2"/>
      <c r="EXB309" s="2"/>
      <c r="EXC309" s="2"/>
      <c r="EXD309" s="2"/>
      <c r="EXE309" s="2"/>
      <c r="EXF309" s="2"/>
      <c r="EXG309" s="2"/>
      <c r="EXH309" s="2"/>
      <c r="EXI309" s="2"/>
      <c r="EXJ309" s="2"/>
      <c r="EXK309" s="2"/>
      <c r="EXL309" s="2"/>
      <c r="EXM309" s="2"/>
      <c r="EXN309" s="2"/>
      <c r="EXO309" s="2"/>
      <c r="EXP309" s="2"/>
      <c r="EXQ309" s="2"/>
      <c r="EXR309" s="2"/>
      <c r="EXS309" s="2"/>
      <c r="EXT309" s="2"/>
      <c r="EXU309" s="2"/>
      <c r="EXV309" s="2"/>
      <c r="EXW309" s="2"/>
      <c r="EXX309" s="2"/>
      <c r="EXY309" s="2"/>
      <c r="EXZ309" s="2"/>
      <c r="EYA309" s="2"/>
      <c r="EYB309" s="2"/>
      <c r="EYC309" s="2"/>
      <c r="EYD309" s="2"/>
      <c r="EYE309" s="2"/>
      <c r="EYF309" s="2"/>
      <c r="EYG309" s="2"/>
      <c r="EYH309" s="2"/>
      <c r="EYI309" s="2"/>
      <c r="EYJ309" s="2"/>
      <c r="EYK309" s="2"/>
      <c r="EYL309" s="2"/>
      <c r="EYM309" s="2"/>
      <c r="EYN309" s="2"/>
      <c r="EYO309" s="2"/>
      <c r="EYP309" s="2"/>
      <c r="EYQ309" s="2"/>
      <c r="EYR309" s="2"/>
      <c r="EYS309" s="2"/>
      <c r="EYT309" s="2"/>
      <c r="EYU309" s="2"/>
      <c r="EYV309" s="2"/>
      <c r="EYW309" s="2"/>
      <c r="EYX309" s="2"/>
      <c r="EYY309" s="2"/>
      <c r="EYZ309" s="2"/>
      <c r="EZA309" s="2"/>
      <c r="EZB309" s="2"/>
      <c r="EZC309" s="2"/>
      <c r="EZD309" s="2"/>
      <c r="EZE309" s="2"/>
      <c r="EZF309" s="2"/>
      <c r="EZG309" s="2"/>
      <c r="EZH309" s="2"/>
      <c r="EZI309" s="2"/>
      <c r="EZJ309" s="2"/>
      <c r="EZK309" s="2"/>
      <c r="EZL309" s="2"/>
      <c r="EZM309" s="2"/>
      <c r="EZN309" s="2"/>
      <c r="EZO309" s="2"/>
      <c r="EZP309" s="2"/>
      <c r="EZQ309" s="2"/>
      <c r="EZR309" s="2"/>
      <c r="EZS309" s="2"/>
      <c r="EZT309" s="2"/>
      <c r="EZU309" s="2"/>
      <c r="EZV309" s="2"/>
      <c r="EZW309" s="2"/>
      <c r="EZX309" s="2"/>
      <c r="EZY309" s="2"/>
      <c r="EZZ309" s="2"/>
      <c r="FAA309" s="2"/>
      <c r="FAB309" s="2"/>
      <c r="FAC309" s="2"/>
      <c r="FAD309" s="2"/>
      <c r="FAE309" s="2"/>
      <c r="FAF309" s="2"/>
      <c r="FAG309" s="2"/>
      <c r="FAH309" s="2"/>
      <c r="FAI309" s="2"/>
      <c r="FAJ309" s="2"/>
      <c r="FAK309" s="2"/>
      <c r="FAL309" s="2"/>
      <c r="FAM309" s="2"/>
      <c r="FAN309" s="2"/>
      <c r="FAO309" s="2"/>
      <c r="FAP309" s="2"/>
      <c r="FAQ309" s="2"/>
      <c r="FAR309" s="2"/>
      <c r="FAS309" s="2"/>
      <c r="FAT309" s="2"/>
      <c r="FAU309" s="2"/>
      <c r="FAV309" s="2"/>
      <c r="FAW309" s="2"/>
      <c r="FAX309" s="2"/>
      <c r="FAY309" s="2"/>
      <c r="FAZ309" s="2"/>
      <c r="FBA309" s="2"/>
      <c r="FBB309" s="2"/>
      <c r="FBC309" s="2"/>
      <c r="FBD309" s="2"/>
      <c r="FBE309" s="2"/>
      <c r="FBF309" s="2"/>
      <c r="FBG309" s="2"/>
      <c r="FBH309" s="2"/>
      <c r="FBI309" s="2"/>
      <c r="FBJ309" s="2"/>
      <c r="FBK309" s="2"/>
      <c r="FBL309" s="2"/>
      <c r="FBM309" s="2"/>
      <c r="FBN309" s="2"/>
      <c r="FBO309" s="2"/>
      <c r="FBP309" s="2"/>
      <c r="FBQ309" s="2"/>
      <c r="FBR309" s="2"/>
      <c r="FBS309" s="2"/>
      <c r="FBT309" s="2"/>
      <c r="FBU309" s="2"/>
      <c r="FBV309" s="2"/>
      <c r="FBW309" s="2"/>
      <c r="FBX309" s="2"/>
      <c r="FBY309" s="2"/>
      <c r="FBZ309" s="2"/>
      <c r="FCA309" s="2"/>
      <c r="FCB309" s="2"/>
      <c r="FCC309" s="2"/>
      <c r="FCD309" s="2"/>
      <c r="FCE309" s="2"/>
      <c r="FCF309" s="2"/>
      <c r="FCG309" s="2"/>
      <c r="FCH309" s="2"/>
      <c r="FCI309" s="2"/>
      <c r="FCJ309" s="2"/>
      <c r="FCK309" s="2"/>
      <c r="FCL309" s="2"/>
      <c r="FCM309" s="2"/>
      <c r="FCN309" s="2"/>
      <c r="FCO309" s="2"/>
      <c r="FCP309" s="2"/>
      <c r="FCQ309" s="2"/>
      <c r="FCR309" s="2"/>
      <c r="FCS309" s="2"/>
      <c r="FCT309" s="2"/>
      <c r="FCU309" s="2"/>
      <c r="FCV309" s="2"/>
      <c r="FCW309" s="2"/>
      <c r="FCX309" s="2"/>
      <c r="FCY309" s="2"/>
      <c r="FCZ309" s="2"/>
      <c r="FDA309" s="2"/>
      <c r="FDB309" s="2"/>
      <c r="FDC309" s="2"/>
      <c r="FDD309" s="2"/>
      <c r="FDE309" s="2"/>
      <c r="FDF309" s="2"/>
      <c r="FDG309" s="2"/>
      <c r="FDH309" s="2"/>
      <c r="FDI309" s="2"/>
      <c r="FDJ309" s="2"/>
      <c r="FDK309" s="2"/>
      <c r="FDL309" s="2"/>
      <c r="FDM309" s="2"/>
      <c r="FDN309" s="2"/>
      <c r="FDO309" s="2"/>
      <c r="FDP309" s="2"/>
      <c r="FDQ309" s="2"/>
      <c r="FDR309" s="2"/>
      <c r="FDS309" s="2"/>
      <c r="FDT309" s="2"/>
      <c r="FDU309" s="2"/>
      <c r="FDV309" s="2"/>
      <c r="FDW309" s="2"/>
      <c r="FDX309" s="2"/>
      <c r="FDY309" s="2"/>
      <c r="FDZ309" s="2"/>
      <c r="FEA309" s="2"/>
      <c r="FEB309" s="2"/>
      <c r="FEC309" s="2"/>
      <c r="FED309" s="2"/>
      <c r="FEE309" s="2"/>
      <c r="FEF309" s="2"/>
      <c r="FEG309" s="2"/>
      <c r="FEH309" s="2"/>
      <c r="FEI309" s="2"/>
      <c r="FEJ309" s="2"/>
      <c r="FEK309" s="2"/>
      <c r="FEL309" s="2"/>
      <c r="FEM309" s="2"/>
      <c r="FEN309" s="2"/>
      <c r="FEO309" s="2"/>
      <c r="FEP309" s="2"/>
      <c r="FEQ309" s="2"/>
      <c r="FER309" s="2"/>
      <c r="FES309" s="2"/>
      <c r="FET309" s="2"/>
      <c r="FEU309" s="2"/>
      <c r="FEV309" s="2"/>
      <c r="FEW309" s="2"/>
      <c r="FEX309" s="2"/>
      <c r="FEY309" s="2"/>
      <c r="FEZ309" s="2"/>
      <c r="FFA309" s="2"/>
      <c r="FFB309" s="2"/>
      <c r="FFC309" s="2"/>
      <c r="FFD309" s="2"/>
      <c r="FFE309" s="2"/>
      <c r="FFF309" s="2"/>
      <c r="FFG309" s="2"/>
      <c r="FFH309" s="2"/>
      <c r="FFI309" s="2"/>
      <c r="FFJ309" s="2"/>
      <c r="FFK309" s="2"/>
      <c r="FFL309" s="2"/>
      <c r="FFM309" s="2"/>
      <c r="FFN309" s="2"/>
      <c r="FFO309" s="2"/>
      <c r="FFP309" s="2"/>
      <c r="FFQ309" s="2"/>
      <c r="FFR309" s="2"/>
      <c r="FFS309" s="2"/>
      <c r="FFT309" s="2"/>
      <c r="FFU309" s="2"/>
      <c r="FFV309" s="2"/>
      <c r="FFW309" s="2"/>
      <c r="FFX309" s="2"/>
      <c r="FFY309" s="2"/>
      <c r="FFZ309" s="2"/>
      <c r="FGA309" s="2"/>
      <c r="FGB309" s="2"/>
      <c r="FGC309" s="2"/>
      <c r="FGD309" s="2"/>
      <c r="FGE309" s="2"/>
      <c r="FGF309" s="2"/>
      <c r="FGG309" s="2"/>
      <c r="FGH309" s="2"/>
      <c r="FGI309" s="2"/>
      <c r="FGJ309" s="2"/>
      <c r="FGK309" s="2"/>
      <c r="FGL309" s="2"/>
      <c r="FGM309" s="2"/>
      <c r="FGN309" s="2"/>
      <c r="FGO309" s="2"/>
      <c r="FGP309" s="2"/>
      <c r="FGQ309" s="2"/>
      <c r="FGR309" s="2"/>
      <c r="FGS309" s="2"/>
      <c r="FGT309" s="2"/>
      <c r="FGU309" s="2"/>
      <c r="FGV309" s="2"/>
      <c r="FGW309" s="2"/>
      <c r="FGX309" s="2"/>
      <c r="FGY309" s="2"/>
      <c r="FGZ309" s="2"/>
      <c r="FHA309" s="2"/>
      <c r="FHB309" s="2"/>
      <c r="FHC309" s="2"/>
      <c r="FHD309" s="2"/>
      <c r="FHE309" s="2"/>
      <c r="FHF309" s="2"/>
      <c r="FHG309" s="2"/>
      <c r="FHH309" s="2"/>
      <c r="FHI309" s="2"/>
      <c r="FHJ309" s="2"/>
      <c r="FHK309" s="2"/>
      <c r="FHL309" s="2"/>
      <c r="FHM309" s="2"/>
      <c r="FHN309" s="2"/>
      <c r="FHO309" s="2"/>
      <c r="FHP309" s="2"/>
      <c r="FHQ309" s="2"/>
      <c r="FHR309" s="2"/>
      <c r="FHS309" s="2"/>
      <c r="FHT309" s="2"/>
      <c r="FHU309" s="2"/>
      <c r="FHV309" s="2"/>
      <c r="FHW309" s="2"/>
      <c r="FHX309" s="2"/>
      <c r="FHY309" s="2"/>
      <c r="FHZ309" s="2"/>
      <c r="FIA309" s="2"/>
      <c r="FIB309" s="2"/>
      <c r="FIC309" s="2"/>
      <c r="FID309" s="2"/>
      <c r="FIE309" s="2"/>
      <c r="FIF309" s="2"/>
      <c r="FIG309" s="2"/>
      <c r="FIH309" s="2"/>
      <c r="FII309" s="2"/>
      <c r="FIJ309" s="2"/>
      <c r="FIK309" s="2"/>
      <c r="FIL309" s="2"/>
      <c r="FIM309" s="2"/>
      <c r="FIN309" s="2"/>
      <c r="FIO309" s="2"/>
      <c r="FIP309" s="2"/>
      <c r="FIQ309" s="2"/>
      <c r="FIR309" s="2"/>
      <c r="FIS309" s="2"/>
      <c r="FIT309" s="2"/>
      <c r="FIU309" s="2"/>
      <c r="FIV309" s="2"/>
      <c r="FIW309" s="2"/>
      <c r="FIX309" s="2"/>
      <c r="FIY309" s="2"/>
      <c r="FIZ309" s="2"/>
      <c r="FJA309" s="2"/>
      <c r="FJB309" s="2"/>
      <c r="FJC309" s="2"/>
      <c r="FJD309" s="2"/>
      <c r="FJE309" s="2"/>
      <c r="FJF309" s="2"/>
      <c r="FJG309" s="2"/>
      <c r="FJH309" s="2"/>
      <c r="FJI309" s="2"/>
      <c r="FJJ309" s="2"/>
      <c r="FJK309" s="2"/>
      <c r="FJL309" s="2"/>
      <c r="FJM309" s="2"/>
      <c r="FJN309" s="2"/>
      <c r="FJO309" s="2"/>
      <c r="FJP309" s="2"/>
      <c r="FJQ309" s="2"/>
      <c r="FJR309" s="2"/>
      <c r="FJS309" s="2"/>
      <c r="FJT309" s="2"/>
      <c r="FJU309" s="2"/>
      <c r="FJV309" s="2"/>
      <c r="FJW309" s="2"/>
      <c r="FJX309" s="2"/>
      <c r="FJY309" s="2"/>
      <c r="FJZ309" s="2"/>
      <c r="FKA309" s="2"/>
      <c r="FKB309" s="2"/>
      <c r="FKC309" s="2"/>
      <c r="FKD309" s="2"/>
      <c r="FKE309" s="2"/>
      <c r="FKF309" s="2"/>
      <c r="FKG309" s="2"/>
      <c r="FKH309" s="2"/>
      <c r="FKI309" s="2"/>
      <c r="FKJ309" s="2"/>
      <c r="FKK309" s="2"/>
      <c r="FKL309" s="2"/>
      <c r="FKM309" s="2"/>
      <c r="FKN309" s="2"/>
      <c r="FKO309" s="2"/>
      <c r="FKP309" s="2"/>
      <c r="FKQ309" s="2"/>
      <c r="FKR309" s="2"/>
      <c r="FKS309" s="2"/>
      <c r="FKT309" s="2"/>
      <c r="FKU309" s="2"/>
      <c r="FKV309" s="2"/>
      <c r="FKW309" s="2"/>
      <c r="FKX309" s="2"/>
      <c r="FKY309" s="2"/>
      <c r="FKZ309" s="2"/>
      <c r="FLA309" s="2"/>
      <c r="FLB309" s="2"/>
      <c r="FLC309" s="2"/>
      <c r="FLD309" s="2"/>
      <c r="FLE309" s="2"/>
      <c r="FLF309" s="2"/>
      <c r="FLG309" s="2"/>
      <c r="FLH309" s="2"/>
      <c r="FLI309" s="2"/>
      <c r="FLJ309" s="2"/>
      <c r="FLK309" s="2"/>
      <c r="FLL309" s="2"/>
      <c r="FLM309" s="2"/>
      <c r="FLN309" s="2"/>
      <c r="FLO309" s="2"/>
      <c r="FLP309" s="2"/>
      <c r="FLQ309" s="2"/>
      <c r="FLR309" s="2"/>
      <c r="FLS309" s="2"/>
      <c r="FLT309" s="2"/>
      <c r="FLU309" s="2"/>
      <c r="FLV309" s="2"/>
      <c r="FLW309" s="2"/>
      <c r="FLX309" s="2"/>
      <c r="FLY309" s="2"/>
      <c r="FLZ309" s="2"/>
      <c r="FMA309" s="2"/>
      <c r="FMB309" s="2"/>
      <c r="FMC309" s="2"/>
      <c r="FMD309" s="2"/>
      <c r="FME309" s="2"/>
      <c r="FMF309" s="2"/>
      <c r="FMG309" s="2"/>
      <c r="FMH309" s="2"/>
      <c r="FMI309" s="2"/>
      <c r="FMJ309" s="2"/>
      <c r="FMK309" s="2"/>
      <c r="FML309" s="2"/>
      <c r="FMM309" s="2"/>
      <c r="FMN309" s="2"/>
      <c r="FMO309" s="2"/>
      <c r="FMP309" s="2"/>
      <c r="FMQ309" s="2"/>
      <c r="FMR309" s="2"/>
      <c r="FMS309" s="2"/>
      <c r="FMT309" s="2"/>
      <c r="FMU309" s="2"/>
      <c r="FMV309" s="2"/>
      <c r="FMW309" s="2"/>
      <c r="FMX309" s="2"/>
      <c r="FMY309" s="2"/>
      <c r="FMZ309" s="2"/>
      <c r="FNA309" s="2"/>
      <c r="FNB309" s="2"/>
      <c r="FNC309" s="2"/>
      <c r="FND309" s="2"/>
      <c r="FNE309" s="2"/>
      <c r="FNF309" s="2"/>
      <c r="FNG309" s="2"/>
      <c r="FNH309" s="2"/>
      <c r="FNI309" s="2"/>
      <c r="FNJ309" s="2"/>
      <c r="FNK309" s="2"/>
      <c r="FNL309" s="2"/>
      <c r="FNM309" s="2"/>
      <c r="FNN309" s="2"/>
      <c r="FNO309" s="2"/>
      <c r="FNP309" s="2"/>
      <c r="FNQ309" s="2"/>
      <c r="FNR309" s="2"/>
      <c r="FNS309" s="2"/>
      <c r="FNT309" s="2"/>
      <c r="FNU309" s="2"/>
      <c r="FNV309" s="2"/>
      <c r="FNW309" s="2"/>
      <c r="FNX309" s="2"/>
      <c r="FNY309" s="2"/>
      <c r="FNZ309" s="2"/>
      <c r="FOA309" s="2"/>
      <c r="FOB309" s="2"/>
      <c r="FOC309" s="2"/>
      <c r="FOD309" s="2"/>
      <c r="FOE309" s="2"/>
      <c r="FOF309" s="2"/>
      <c r="FOG309" s="2"/>
      <c r="FOH309" s="2"/>
      <c r="FOI309" s="2"/>
      <c r="FOJ309" s="2"/>
      <c r="FOK309" s="2"/>
      <c r="FOL309" s="2"/>
      <c r="FOM309" s="2"/>
      <c r="FON309" s="2"/>
      <c r="FOO309" s="2"/>
      <c r="FOP309" s="2"/>
      <c r="FOQ309" s="2"/>
      <c r="FOR309" s="2"/>
      <c r="FOS309" s="2"/>
      <c r="FOT309" s="2"/>
      <c r="FOU309" s="2"/>
      <c r="FOV309" s="2"/>
      <c r="FOW309" s="2"/>
      <c r="FOX309" s="2"/>
      <c r="FOY309" s="2"/>
      <c r="FOZ309" s="2"/>
      <c r="FPA309" s="2"/>
      <c r="FPB309" s="2"/>
      <c r="FPC309" s="2"/>
      <c r="FPD309" s="2"/>
      <c r="FPE309" s="2"/>
      <c r="FPF309" s="2"/>
      <c r="FPG309" s="2"/>
      <c r="FPH309" s="2"/>
      <c r="FPI309" s="2"/>
      <c r="FPJ309" s="2"/>
      <c r="FPK309" s="2"/>
      <c r="FPL309" s="2"/>
      <c r="FPM309" s="2"/>
      <c r="FPN309" s="2"/>
      <c r="FPO309" s="2"/>
      <c r="FPP309" s="2"/>
      <c r="FPQ309" s="2"/>
      <c r="FPR309" s="2"/>
      <c r="FPS309" s="2"/>
      <c r="FPT309" s="2"/>
      <c r="FPU309" s="2"/>
      <c r="FPV309" s="2"/>
      <c r="FPW309" s="2"/>
      <c r="FPX309" s="2"/>
      <c r="FPY309" s="2"/>
      <c r="FPZ309" s="2"/>
      <c r="FQA309" s="2"/>
      <c r="FQB309" s="2"/>
      <c r="FQC309" s="2"/>
      <c r="FQD309" s="2"/>
      <c r="FQE309" s="2"/>
      <c r="FQF309" s="2"/>
      <c r="FQG309" s="2"/>
      <c r="FQH309" s="2"/>
      <c r="FQI309" s="2"/>
      <c r="FQJ309" s="2"/>
      <c r="FQK309" s="2"/>
      <c r="FQL309" s="2"/>
      <c r="FQM309" s="2"/>
      <c r="FQN309" s="2"/>
      <c r="FQO309" s="2"/>
      <c r="FQP309" s="2"/>
      <c r="FQQ309" s="2"/>
      <c r="FQR309" s="2"/>
      <c r="FQS309" s="2"/>
      <c r="FQT309" s="2"/>
      <c r="FQU309" s="2"/>
      <c r="FQV309" s="2"/>
      <c r="FQW309" s="2"/>
      <c r="FQX309" s="2"/>
      <c r="FQY309" s="2"/>
      <c r="FQZ309" s="2"/>
      <c r="FRA309" s="2"/>
      <c r="FRB309" s="2"/>
      <c r="FRC309" s="2"/>
      <c r="FRD309" s="2"/>
      <c r="FRE309" s="2"/>
      <c r="FRF309" s="2"/>
      <c r="FRG309" s="2"/>
      <c r="FRH309" s="2"/>
      <c r="FRI309" s="2"/>
      <c r="FRJ309" s="2"/>
      <c r="FRK309" s="2"/>
      <c r="FRL309" s="2"/>
      <c r="FRM309" s="2"/>
      <c r="FRN309" s="2"/>
      <c r="FRO309" s="2"/>
      <c r="FRP309" s="2"/>
      <c r="FRQ309" s="2"/>
      <c r="FRR309" s="2"/>
      <c r="FRS309" s="2"/>
      <c r="FRT309" s="2"/>
      <c r="FRU309" s="2"/>
      <c r="FRV309" s="2"/>
      <c r="FRW309" s="2"/>
      <c r="FRX309" s="2"/>
      <c r="FRY309" s="2"/>
      <c r="FRZ309" s="2"/>
      <c r="FSA309" s="2"/>
      <c r="FSB309" s="2"/>
      <c r="FSC309" s="2"/>
      <c r="FSD309" s="2"/>
      <c r="FSE309" s="2"/>
      <c r="FSF309" s="2"/>
      <c r="FSG309" s="2"/>
      <c r="FSH309" s="2"/>
      <c r="FSI309" s="2"/>
      <c r="FSJ309" s="2"/>
      <c r="FSK309" s="2"/>
      <c r="FSL309" s="2"/>
      <c r="FSM309" s="2"/>
      <c r="FSN309" s="2"/>
      <c r="FSO309" s="2"/>
      <c r="FSP309" s="2"/>
      <c r="FSQ309" s="2"/>
      <c r="FSR309" s="2"/>
      <c r="FSS309" s="2"/>
      <c r="FST309" s="2"/>
      <c r="FSU309" s="2"/>
      <c r="FSV309" s="2"/>
      <c r="FSW309" s="2"/>
      <c r="FSX309" s="2"/>
      <c r="FSY309" s="2"/>
      <c r="FSZ309" s="2"/>
      <c r="FTA309" s="2"/>
      <c r="FTB309" s="2"/>
      <c r="FTC309" s="2"/>
      <c r="FTD309" s="2"/>
      <c r="FTE309" s="2"/>
      <c r="FTF309" s="2"/>
      <c r="FTG309" s="2"/>
      <c r="FTH309" s="2"/>
      <c r="FTI309" s="2"/>
      <c r="FTJ309" s="2"/>
      <c r="FTK309" s="2"/>
      <c r="FTL309" s="2"/>
      <c r="FTM309" s="2"/>
      <c r="FTN309" s="2"/>
      <c r="FTO309" s="2"/>
      <c r="FTP309" s="2"/>
      <c r="FTQ309" s="2"/>
      <c r="FTR309" s="2"/>
      <c r="FTS309" s="2"/>
      <c r="FTT309" s="2"/>
      <c r="FTU309" s="2"/>
      <c r="FTV309" s="2"/>
      <c r="FTW309" s="2"/>
      <c r="FTX309" s="2"/>
      <c r="FTY309" s="2"/>
      <c r="FTZ309" s="2"/>
      <c r="FUA309" s="2"/>
      <c r="FUB309" s="2"/>
      <c r="FUC309" s="2"/>
      <c r="FUD309" s="2"/>
      <c r="FUE309" s="2"/>
      <c r="FUF309" s="2"/>
      <c r="FUG309" s="2"/>
      <c r="FUH309" s="2"/>
      <c r="FUI309" s="2"/>
      <c r="FUJ309" s="2"/>
      <c r="FUK309" s="2"/>
      <c r="FUL309" s="2"/>
      <c r="FUM309" s="2"/>
      <c r="FUN309" s="2"/>
      <c r="FUO309" s="2"/>
      <c r="FUP309" s="2"/>
      <c r="FUQ309" s="2"/>
      <c r="FUR309" s="2"/>
      <c r="FUS309" s="2"/>
      <c r="FUT309" s="2"/>
      <c r="FUU309" s="2"/>
      <c r="FUV309" s="2"/>
      <c r="FUW309" s="2"/>
      <c r="FUX309" s="2"/>
      <c r="FUY309" s="2"/>
      <c r="FUZ309" s="2"/>
      <c r="FVA309" s="2"/>
      <c r="FVB309" s="2"/>
      <c r="FVC309" s="2"/>
      <c r="FVD309" s="2"/>
      <c r="FVE309" s="2"/>
      <c r="FVF309" s="2"/>
      <c r="FVG309" s="2"/>
      <c r="FVH309" s="2"/>
      <c r="FVI309" s="2"/>
      <c r="FVJ309" s="2"/>
      <c r="FVK309" s="2"/>
      <c r="FVL309" s="2"/>
      <c r="FVM309" s="2"/>
      <c r="FVN309" s="2"/>
      <c r="FVO309" s="2"/>
      <c r="FVP309" s="2"/>
      <c r="FVQ309" s="2"/>
      <c r="FVR309" s="2"/>
      <c r="FVS309" s="2"/>
      <c r="FVT309" s="2"/>
      <c r="FVU309" s="2"/>
      <c r="FVV309" s="2"/>
      <c r="FVW309" s="2"/>
      <c r="FVX309" s="2"/>
      <c r="FVY309" s="2"/>
      <c r="FVZ309" s="2"/>
      <c r="FWA309" s="2"/>
      <c r="FWB309" s="2"/>
      <c r="FWC309" s="2"/>
      <c r="FWD309" s="2"/>
      <c r="FWE309" s="2"/>
      <c r="FWF309" s="2"/>
      <c r="FWG309" s="2"/>
      <c r="FWH309" s="2"/>
      <c r="FWI309" s="2"/>
      <c r="FWJ309" s="2"/>
      <c r="FWK309" s="2"/>
      <c r="FWL309" s="2"/>
      <c r="FWM309" s="2"/>
      <c r="FWN309" s="2"/>
      <c r="FWO309" s="2"/>
      <c r="FWP309" s="2"/>
      <c r="FWQ309" s="2"/>
      <c r="FWR309" s="2"/>
      <c r="FWS309" s="2"/>
      <c r="FWT309" s="2"/>
      <c r="FWU309" s="2"/>
      <c r="FWV309" s="2"/>
      <c r="FWW309" s="2"/>
      <c r="FWX309" s="2"/>
      <c r="FWY309" s="2"/>
      <c r="FWZ309" s="2"/>
      <c r="FXA309" s="2"/>
      <c r="FXB309" s="2"/>
      <c r="FXC309" s="2"/>
      <c r="FXD309" s="2"/>
      <c r="FXE309" s="2"/>
      <c r="FXF309" s="2"/>
      <c r="FXG309" s="2"/>
      <c r="FXH309" s="2"/>
      <c r="FXI309" s="2"/>
      <c r="FXJ309" s="2"/>
      <c r="FXK309" s="2"/>
      <c r="FXL309" s="2"/>
      <c r="FXM309" s="2"/>
      <c r="FXN309" s="2"/>
      <c r="FXO309" s="2"/>
      <c r="FXP309" s="2"/>
      <c r="FXQ309" s="2"/>
      <c r="FXR309" s="2"/>
      <c r="FXS309" s="2"/>
      <c r="FXT309" s="2"/>
      <c r="FXU309" s="2"/>
      <c r="FXV309" s="2"/>
      <c r="FXW309" s="2"/>
      <c r="FXX309" s="2"/>
      <c r="FXY309" s="2"/>
      <c r="FXZ309" s="2"/>
      <c r="FYA309" s="2"/>
      <c r="FYB309" s="2"/>
      <c r="FYC309" s="2"/>
      <c r="FYD309" s="2"/>
      <c r="FYE309" s="2"/>
      <c r="FYF309" s="2"/>
      <c r="FYG309" s="2"/>
      <c r="FYH309" s="2"/>
      <c r="FYI309" s="2"/>
      <c r="FYJ309" s="2"/>
      <c r="FYK309" s="2"/>
      <c r="FYL309" s="2"/>
      <c r="FYM309" s="2"/>
      <c r="FYN309" s="2"/>
      <c r="FYO309" s="2"/>
      <c r="FYP309" s="2"/>
      <c r="FYQ309" s="2"/>
      <c r="FYR309" s="2"/>
      <c r="FYS309" s="2"/>
      <c r="FYT309" s="2"/>
      <c r="FYU309" s="2"/>
      <c r="FYV309" s="2"/>
      <c r="FYW309" s="2"/>
      <c r="FYX309" s="2"/>
      <c r="FYY309" s="2"/>
      <c r="FYZ309" s="2"/>
      <c r="FZA309" s="2"/>
      <c r="FZB309" s="2"/>
      <c r="FZC309" s="2"/>
      <c r="FZD309" s="2"/>
      <c r="FZE309" s="2"/>
      <c r="FZF309" s="2"/>
      <c r="FZG309" s="2"/>
      <c r="FZH309" s="2"/>
      <c r="FZI309" s="2"/>
      <c r="FZJ309" s="2"/>
      <c r="FZK309" s="2"/>
      <c r="FZL309" s="2"/>
      <c r="FZM309" s="2"/>
      <c r="FZN309" s="2"/>
      <c r="FZO309" s="2"/>
      <c r="FZP309" s="2"/>
      <c r="FZQ309" s="2"/>
      <c r="FZR309" s="2"/>
      <c r="FZS309" s="2"/>
      <c r="FZT309" s="2"/>
      <c r="FZU309" s="2"/>
      <c r="FZV309" s="2"/>
      <c r="FZW309" s="2"/>
      <c r="FZX309" s="2"/>
      <c r="FZY309" s="2"/>
      <c r="FZZ309" s="2"/>
      <c r="GAA309" s="2"/>
      <c r="GAB309" s="2"/>
      <c r="GAC309" s="2"/>
      <c r="GAD309" s="2"/>
      <c r="GAE309" s="2"/>
      <c r="GAF309" s="2"/>
      <c r="GAG309" s="2"/>
      <c r="GAH309" s="2"/>
      <c r="GAI309" s="2"/>
      <c r="GAJ309" s="2"/>
      <c r="GAK309" s="2"/>
      <c r="GAL309" s="2"/>
      <c r="GAM309" s="2"/>
      <c r="GAN309" s="2"/>
      <c r="GAO309" s="2"/>
      <c r="GAP309" s="2"/>
      <c r="GAQ309" s="2"/>
      <c r="GAR309" s="2"/>
      <c r="GAS309" s="2"/>
      <c r="GAT309" s="2"/>
      <c r="GAU309" s="2"/>
      <c r="GAV309" s="2"/>
      <c r="GAW309" s="2"/>
      <c r="GAX309" s="2"/>
      <c r="GAY309" s="2"/>
      <c r="GAZ309" s="2"/>
      <c r="GBA309" s="2"/>
      <c r="GBB309" s="2"/>
      <c r="GBC309" s="2"/>
      <c r="GBD309" s="2"/>
      <c r="GBE309" s="2"/>
      <c r="GBF309" s="2"/>
      <c r="GBG309" s="2"/>
      <c r="GBH309" s="2"/>
      <c r="GBI309" s="2"/>
      <c r="GBJ309" s="2"/>
      <c r="GBK309" s="2"/>
      <c r="GBL309" s="2"/>
      <c r="GBM309" s="2"/>
      <c r="GBN309" s="2"/>
      <c r="GBO309" s="2"/>
      <c r="GBP309" s="2"/>
      <c r="GBQ309" s="2"/>
      <c r="GBR309" s="2"/>
      <c r="GBS309" s="2"/>
      <c r="GBT309" s="2"/>
      <c r="GBU309" s="2"/>
      <c r="GBV309" s="2"/>
      <c r="GBW309" s="2"/>
      <c r="GBX309" s="2"/>
      <c r="GBY309" s="2"/>
      <c r="GBZ309" s="2"/>
      <c r="GCA309" s="2"/>
      <c r="GCB309" s="2"/>
      <c r="GCC309" s="2"/>
      <c r="GCD309" s="2"/>
      <c r="GCE309" s="2"/>
      <c r="GCF309" s="2"/>
      <c r="GCG309" s="2"/>
      <c r="GCH309" s="2"/>
      <c r="GCI309" s="2"/>
      <c r="GCJ309" s="2"/>
      <c r="GCK309" s="2"/>
      <c r="GCL309" s="2"/>
      <c r="GCM309" s="2"/>
      <c r="GCN309" s="2"/>
      <c r="GCO309" s="2"/>
      <c r="GCP309" s="2"/>
      <c r="GCQ309" s="2"/>
      <c r="GCR309" s="2"/>
      <c r="GCS309" s="2"/>
      <c r="GCT309" s="2"/>
      <c r="GCU309" s="2"/>
      <c r="GCV309" s="2"/>
      <c r="GCW309" s="2"/>
      <c r="GCX309" s="2"/>
      <c r="GCY309" s="2"/>
      <c r="GCZ309" s="2"/>
      <c r="GDA309" s="2"/>
      <c r="GDB309" s="2"/>
      <c r="GDC309" s="2"/>
      <c r="GDD309" s="2"/>
      <c r="GDE309" s="2"/>
      <c r="GDF309" s="2"/>
      <c r="GDG309" s="2"/>
      <c r="GDH309" s="2"/>
      <c r="GDI309" s="2"/>
      <c r="GDJ309" s="2"/>
      <c r="GDK309" s="2"/>
      <c r="GDL309" s="2"/>
      <c r="GDM309" s="2"/>
      <c r="GDN309" s="2"/>
      <c r="GDO309" s="2"/>
      <c r="GDP309" s="2"/>
      <c r="GDQ309" s="2"/>
      <c r="GDR309" s="2"/>
      <c r="GDS309" s="2"/>
      <c r="GDT309" s="2"/>
      <c r="GDU309" s="2"/>
      <c r="GDV309" s="2"/>
      <c r="GDW309" s="2"/>
      <c r="GDX309" s="2"/>
      <c r="GDY309" s="2"/>
      <c r="GDZ309" s="2"/>
      <c r="GEA309" s="2"/>
      <c r="GEB309" s="2"/>
      <c r="GEC309" s="2"/>
      <c r="GED309" s="2"/>
      <c r="GEE309" s="2"/>
      <c r="GEF309" s="2"/>
      <c r="GEG309" s="2"/>
      <c r="GEH309" s="2"/>
      <c r="GEI309" s="2"/>
      <c r="GEJ309" s="2"/>
      <c r="GEK309" s="2"/>
      <c r="GEL309" s="2"/>
      <c r="GEM309" s="2"/>
      <c r="GEN309" s="2"/>
      <c r="GEO309" s="2"/>
      <c r="GEP309" s="2"/>
      <c r="GEQ309" s="2"/>
      <c r="GER309" s="2"/>
      <c r="GES309" s="2"/>
      <c r="GET309" s="2"/>
      <c r="GEU309" s="2"/>
      <c r="GEV309" s="2"/>
      <c r="GEW309" s="2"/>
      <c r="GEX309" s="2"/>
      <c r="GEY309" s="2"/>
      <c r="GEZ309" s="2"/>
      <c r="GFA309" s="2"/>
      <c r="GFB309" s="2"/>
      <c r="GFC309" s="2"/>
      <c r="GFD309" s="2"/>
      <c r="GFE309" s="2"/>
      <c r="GFF309" s="2"/>
      <c r="GFG309" s="2"/>
      <c r="GFH309" s="2"/>
      <c r="GFI309" s="2"/>
      <c r="GFJ309" s="2"/>
      <c r="GFK309" s="2"/>
      <c r="GFL309" s="2"/>
      <c r="GFM309" s="2"/>
      <c r="GFN309" s="2"/>
      <c r="GFO309" s="2"/>
      <c r="GFP309" s="2"/>
      <c r="GFQ309" s="2"/>
      <c r="GFR309" s="2"/>
      <c r="GFS309" s="2"/>
      <c r="GFT309" s="2"/>
      <c r="GFU309" s="2"/>
      <c r="GFV309" s="2"/>
      <c r="GFW309" s="2"/>
      <c r="GFX309" s="2"/>
      <c r="GFY309" s="2"/>
      <c r="GFZ309" s="2"/>
      <c r="GGA309" s="2"/>
      <c r="GGB309" s="2"/>
      <c r="GGC309" s="2"/>
      <c r="GGD309" s="2"/>
      <c r="GGE309" s="2"/>
      <c r="GGF309" s="2"/>
      <c r="GGG309" s="2"/>
      <c r="GGH309" s="2"/>
      <c r="GGI309" s="2"/>
      <c r="GGJ309" s="2"/>
      <c r="GGK309" s="2"/>
      <c r="GGL309" s="2"/>
      <c r="GGM309" s="2"/>
      <c r="GGN309" s="2"/>
      <c r="GGO309" s="2"/>
      <c r="GGP309" s="2"/>
      <c r="GGQ309" s="2"/>
      <c r="GGR309" s="2"/>
      <c r="GGS309" s="2"/>
      <c r="GGT309" s="2"/>
      <c r="GGU309" s="2"/>
      <c r="GGV309" s="2"/>
      <c r="GGW309" s="2"/>
      <c r="GGX309" s="2"/>
      <c r="GGY309" s="2"/>
      <c r="GGZ309" s="2"/>
      <c r="GHA309" s="2"/>
      <c r="GHB309" s="2"/>
      <c r="GHC309" s="2"/>
      <c r="GHD309" s="2"/>
      <c r="GHE309" s="2"/>
      <c r="GHF309" s="2"/>
      <c r="GHG309" s="2"/>
      <c r="GHH309" s="2"/>
      <c r="GHI309" s="2"/>
      <c r="GHJ309" s="2"/>
      <c r="GHK309" s="2"/>
      <c r="GHL309" s="2"/>
      <c r="GHM309" s="2"/>
      <c r="GHN309" s="2"/>
      <c r="GHO309" s="2"/>
      <c r="GHP309" s="2"/>
      <c r="GHQ309" s="2"/>
      <c r="GHR309" s="2"/>
      <c r="GHS309" s="2"/>
      <c r="GHT309" s="2"/>
      <c r="GHU309" s="2"/>
      <c r="GHV309" s="2"/>
      <c r="GHW309" s="2"/>
      <c r="GHX309" s="2"/>
      <c r="GHY309" s="2"/>
      <c r="GHZ309" s="2"/>
      <c r="GIA309" s="2"/>
      <c r="GIB309" s="2"/>
      <c r="GIC309" s="2"/>
      <c r="GID309" s="2"/>
      <c r="GIE309" s="2"/>
      <c r="GIF309" s="2"/>
      <c r="GIG309" s="2"/>
      <c r="GIH309" s="2"/>
      <c r="GII309" s="2"/>
      <c r="GIJ309" s="2"/>
      <c r="GIK309" s="2"/>
      <c r="GIL309" s="2"/>
      <c r="GIM309" s="2"/>
      <c r="GIN309" s="2"/>
      <c r="GIO309" s="2"/>
      <c r="GIP309" s="2"/>
      <c r="GIQ309" s="2"/>
      <c r="GIR309" s="2"/>
      <c r="GIS309" s="2"/>
      <c r="GIT309" s="2"/>
      <c r="GIU309" s="2"/>
      <c r="GIV309" s="2"/>
      <c r="GIW309" s="2"/>
      <c r="GIX309" s="2"/>
      <c r="GIY309" s="2"/>
      <c r="GIZ309" s="2"/>
      <c r="GJA309" s="2"/>
      <c r="GJB309" s="2"/>
      <c r="GJC309" s="2"/>
      <c r="GJD309" s="2"/>
      <c r="GJE309" s="2"/>
      <c r="GJF309" s="2"/>
      <c r="GJG309" s="2"/>
      <c r="GJH309" s="2"/>
      <c r="GJI309" s="2"/>
      <c r="GJJ309" s="2"/>
      <c r="GJK309" s="2"/>
      <c r="GJL309" s="2"/>
      <c r="GJM309" s="2"/>
      <c r="GJN309" s="2"/>
      <c r="GJO309" s="2"/>
      <c r="GJP309" s="2"/>
      <c r="GJQ309" s="2"/>
      <c r="GJR309" s="2"/>
      <c r="GJS309" s="2"/>
      <c r="GJT309" s="2"/>
      <c r="GJU309" s="2"/>
      <c r="GJV309" s="2"/>
      <c r="GJW309" s="2"/>
      <c r="GJX309" s="2"/>
      <c r="GJY309" s="2"/>
      <c r="GJZ309" s="2"/>
      <c r="GKA309" s="2"/>
      <c r="GKB309" s="2"/>
      <c r="GKC309" s="2"/>
      <c r="GKD309" s="2"/>
      <c r="GKE309" s="2"/>
      <c r="GKF309" s="2"/>
      <c r="GKG309" s="2"/>
      <c r="GKH309" s="2"/>
      <c r="GKI309" s="2"/>
      <c r="GKJ309" s="2"/>
      <c r="GKK309" s="2"/>
      <c r="GKL309" s="2"/>
      <c r="GKM309" s="2"/>
      <c r="GKN309" s="2"/>
      <c r="GKO309" s="2"/>
      <c r="GKP309" s="2"/>
      <c r="GKQ309" s="2"/>
      <c r="GKR309" s="2"/>
      <c r="GKS309" s="2"/>
      <c r="GKT309" s="2"/>
      <c r="GKU309" s="2"/>
      <c r="GKV309" s="2"/>
      <c r="GKW309" s="2"/>
      <c r="GKX309" s="2"/>
      <c r="GKY309" s="2"/>
      <c r="GKZ309" s="2"/>
      <c r="GLA309" s="2"/>
      <c r="GLB309" s="2"/>
      <c r="GLC309" s="2"/>
      <c r="GLD309" s="2"/>
      <c r="GLE309" s="2"/>
      <c r="GLF309" s="2"/>
      <c r="GLG309" s="2"/>
      <c r="GLH309" s="2"/>
      <c r="GLI309" s="2"/>
      <c r="GLJ309" s="2"/>
      <c r="GLK309" s="2"/>
      <c r="GLL309" s="2"/>
      <c r="GLM309" s="2"/>
      <c r="GLN309" s="2"/>
      <c r="GLO309" s="2"/>
      <c r="GLP309" s="2"/>
      <c r="GLQ309" s="2"/>
      <c r="GLR309" s="2"/>
      <c r="GLS309" s="2"/>
      <c r="GLT309" s="2"/>
      <c r="GLU309" s="2"/>
      <c r="GLV309" s="2"/>
      <c r="GLW309" s="2"/>
      <c r="GLX309" s="2"/>
      <c r="GLY309" s="2"/>
      <c r="GLZ309" s="2"/>
      <c r="GMA309" s="2"/>
      <c r="GMB309" s="2"/>
      <c r="GMC309" s="2"/>
      <c r="GMD309" s="2"/>
      <c r="GME309" s="2"/>
      <c r="GMF309" s="2"/>
      <c r="GMG309" s="2"/>
      <c r="GMH309" s="2"/>
      <c r="GMI309" s="2"/>
      <c r="GMJ309" s="2"/>
      <c r="GMK309" s="2"/>
      <c r="GML309" s="2"/>
      <c r="GMM309" s="2"/>
      <c r="GMN309" s="2"/>
      <c r="GMO309" s="2"/>
      <c r="GMP309" s="2"/>
      <c r="GMQ309" s="2"/>
      <c r="GMR309" s="2"/>
      <c r="GMS309" s="2"/>
      <c r="GMT309" s="2"/>
      <c r="GMU309" s="2"/>
      <c r="GMV309" s="2"/>
      <c r="GMW309" s="2"/>
      <c r="GMX309" s="2"/>
      <c r="GMY309" s="2"/>
      <c r="GMZ309" s="2"/>
      <c r="GNA309" s="2"/>
      <c r="GNB309" s="2"/>
      <c r="GNC309" s="2"/>
      <c r="GND309" s="2"/>
      <c r="GNE309" s="2"/>
      <c r="GNF309" s="2"/>
      <c r="GNG309" s="2"/>
      <c r="GNH309" s="2"/>
      <c r="GNI309" s="2"/>
      <c r="GNJ309" s="2"/>
      <c r="GNK309" s="2"/>
      <c r="GNL309" s="2"/>
      <c r="GNM309" s="2"/>
      <c r="GNN309" s="2"/>
      <c r="GNO309" s="2"/>
      <c r="GNP309" s="2"/>
      <c r="GNQ309" s="2"/>
      <c r="GNR309" s="2"/>
      <c r="GNS309" s="2"/>
      <c r="GNT309" s="2"/>
      <c r="GNU309" s="2"/>
      <c r="GNV309" s="2"/>
      <c r="GNW309" s="2"/>
      <c r="GNX309" s="2"/>
      <c r="GNY309" s="2"/>
      <c r="GNZ309" s="2"/>
      <c r="GOA309" s="2"/>
      <c r="GOB309" s="2"/>
      <c r="GOC309" s="2"/>
      <c r="GOD309" s="2"/>
      <c r="GOE309" s="2"/>
      <c r="GOF309" s="2"/>
      <c r="GOG309" s="2"/>
      <c r="GOH309" s="2"/>
      <c r="GOI309" s="2"/>
      <c r="GOJ309" s="2"/>
      <c r="GOK309" s="2"/>
      <c r="GOL309" s="2"/>
      <c r="GOM309" s="2"/>
      <c r="GON309" s="2"/>
      <c r="GOO309" s="2"/>
      <c r="GOP309" s="2"/>
      <c r="GOQ309" s="2"/>
      <c r="GOR309" s="2"/>
      <c r="GOS309" s="2"/>
      <c r="GOT309" s="2"/>
      <c r="GOU309" s="2"/>
      <c r="GOV309" s="2"/>
      <c r="GOW309" s="2"/>
      <c r="GOX309" s="2"/>
      <c r="GOY309" s="2"/>
      <c r="GOZ309" s="2"/>
      <c r="GPA309" s="2"/>
      <c r="GPB309" s="2"/>
      <c r="GPC309" s="2"/>
      <c r="GPD309" s="2"/>
      <c r="GPE309" s="2"/>
      <c r="GPF309" s="2"/>
      <c r="GPG309" s="2"/>
      <c r="GPH309" s="2"/>
      <c r="GPI309" s="2"/>
      <c r="GPJ309" s="2"/>
      <c r="GPK309" s="2"/>
      <c r="GPL309" s="2"/>
      <c r="GPM309" s="2"/>
      <c r="GPN309" s="2"/>
      <c r="GPO309" s="2"/>
      <c r="GPP309" s="2"/>
      <c r="GPQ309" s="2"/>
      <c r="GPR309" s="2"/>
      <c r="GPS309" s="2"/>
      <c r="GPT309" s="2"/>
      <c r="GPU309" s="2"/>
      <c r="GPV309" s="2"/>
      <c r="GPW309" s="2"/>
      <c r="GPX309" s="2"/>
      <c r="GPY309" s="2"/>
      <c r="GPZ309" s="2"/>
      <c r="GQA309" s="2"/>
      <c r="GQB309" s="2"/>
      <c r="GQC309" s="2"/>
      <c r="GQD309" s="2"/>
      <c r="GQE309" s="2"/>
      <c r="GQF309" s="2"/>
      <c r="GQG309" s="2"/>
      <c r="GQH309" s="2"/>
      <c r="GQI309" s="2"/>
      <c r="GQJ309" s="2"/>
      <c r="GQK309" s="2"/>
      <c r="GQL309" s="2"/>
      <c r="GQM309" s="2"/>
      <c r="GQN309" s="2"/>
      <c r="GQO309" s="2"/>
      <c r="GQP309" s="2"/>
      <c r="GQQ309" s="2"/>
      <c r="GQR309" s="2"/>
      <c r="GQS309" s="2"/>
      <c r="GQT309" s="2"/>
      <c r="GQU309" s="2"/>
      <c r="GQV309" s="2"/>
      <c r="GQW309" s="2"/>
      <c r="GQX309" s="2"/>
      <c r="GQY309" s="2"/>
      <c r="GQZ309" s="2"/>
      <c r="GRA309" s="2"/>
      <c r="GRB309" s="2"/>
      <c r="GRC309" s="2"/>
      <c r="GRD309" s="2"/>
      <c r="GRE309" s="2"/>
      <c r="GRF309" s="2"/>
      <c r="GRG309" s="2"/>
      <c r="GRH309" s="2"/>
      <c r="GRI309" s="2"/>
      <c r="GRJ309" s="2"/>
      <c r="GRK309" s="2"/>
      <c r="GRL309" s="2"/>
      <c r="GRM309" s="2"/>
      <c r="GRN309" s="2"/>
      <c r="GRO309" s="2"/>
      <c r="GRP309" s="2"/>
      <c r="GRQ309" s="2"/>
      <c r="GRR309" s="2"/>
      <c r="GRS309" s="2"/>
      <c r="GRT309" s="2"/>
      <c r="GRU309" s="2"/>
      <c r="GRV309" s="2"/>
      <c r="GRW309" s="2"/>
      <c r="GRX309" s="2"/>
      <c r="GRY309" s="2"/>
      <c r="GRZ309" s="2"/>
      <c r="GSA309" s="2"/>
      <c r="GSB309" s="2"/>
      <c r="GSC309" s="2"/>
      <c r="GSD309" s="2"/>
      <c r="GSE309" s="2"/>
      <c r="GSF309" s="2"/>
      <c r="GSG309" s="2"/>
      <c r="GSH309" s="2"/>
      <c r="GSI309" s="2"/>
      <c r="GSJ309" s="2"/>
      <c r="GSK309" s="2"/>
      <c r="GSL309" s="2"/>
      <c r="GSM309" s="2"/>
      <c r="GSN309" s="2"/>
      <c r="GSO309" s="2"/>
      <c r="GSP309" s="2"/>
      <c r="GSQ309" s="2"/>
      <c r="GSR309" s="2"/>
      <c r="GSS309" s="2"/>
      <c r="GST309" s="2"/>
      <c r="GSU309" s="2"/>
      <c r="GSV309" s="2"/>
      <c r="GSW309" s="2"/>
      <c r="GSX309" s="2"/>
      <c r="GSY309" s="2"/>
      <c r="GSZ309" s="2"/>
      <c r="GTA309" s="2"/>
      <c r="GTB309" s="2"/>
      <c r="GTC309" s="2"/>
      <c r="GTD309" s="2"/>
      <c r="GTE309" s="2"/>
      <c r="GTF309" s="2"/>
      <c r="GTG309" s="2"/>
      <c r="GTH309" s="2"/>
      <c r="GTI309" s="2"/>
      <c r="GTJ309" s="2"/>
      <c r="GTK309" s="2"/>
      <c r="GTL309" s="2"/>
      <c r="GTM309" s="2"/>
      <c r="GTN309" s="2"/>
      <c r="GTO309" s="2"/>
      <c r="GTP309" s="2"/>
      <c r="GTQ309" s="2"/>
      <c r="GTR309" s="2"/>
      <c r="GTS309" s="2"/>
      <c r="GTT309" s="2"/>
      <c r="GTU309" s="2"/>
      <c r="GTV309" s="2"/>
      <c r="GTW309" s="2"/>
      <c r="GTX309" s="2"/>
      <c r="GTY309" s="2"/>
      <c r="GTZ309" s="2"/>
      <c r="GUA309" s="2"/>
      <c r="GUB309" s="2"/>
      <c r="GUC309" s="2"/>
      <c r="GUD309" s="2"/>
      <c r="GUE309" s="2"/>
      <c r="GUF309" s="2"/>
      <c r="GUG309" s="2"/>
      <c r="GUH309" s="2"/>
      <c r="GUI309" s="2"/>
      <c r="GUJ309" s="2"/>
      <c r="GUK309" s="2"/>
      <c r="GUL309" s="2"/>
      <c r="GUM309" s="2"/>
      <c r="GUN309" s="2"/>
      <c r="GUO309" s="2"/>
      <c r="GUP309" s="2"/>
      <c r="GUQ309" s="2"/>
      <c r="GUR309" s="2"/>
      <c r="GUS309" s="2"/>
      <c r="GUT309" s="2"/>
      <c r="GUU309" s="2"/>
      <c r="GUV309" s="2"/>
      <c r="GUW309" s="2"/>
      <c r="GUX309" s="2"/>
      <c r="GUY309" s="2"/>
      <c r="GUZ309" s="2"/>
      <c r="GVA309" s="2"/>
      <c r="GVB309" s="2"/>
      <c r="GVC309" s="2"/>
      <c r="GVD309" s="2"/>
      <c r="GVE309" s="2"/>
      <c r="GVF309" s="2"/>
      <c r="GVG309" s="2"/>
      <c r="GVH309" s="2"/>
      <c r="GVI309" s="2"/>
      <c r="GVJ309" s="2"/>
      <c r="GVK309" s="2"/>
      <c r="GVL309" s="2"/>
      <c r="GVM309" s="2"/>
      <c r="GVN309" s="2"/>
      <c r="GVO309" s="2"/>
      <c r="GVP309" s="2"/>
      <c r="GVQ309" s="2"/>
      <c r="GVR309" s="2"/>
      <c r="GVS309" s="2"/>
      <c r="GVT309" s="2"/>
      <c r="GVU309" s="2"/>
      <c r="GVV309" s="2"/>
      <c r="GVW309" s="2"/>
      <c r="GVX309" s="2"/>
      <c r="GVY309" s="2"/>
      <c r="GVZ309" s="2"/>
      <c r="GWA309" s="2"/>
      <c r="GWB309" s="2"/>
      <c r="GWC309" s="2"/>
      <c r="GWD309" s="2"/>
      <c r="GWE309" s="2"/>
      <c r="GWF309" s="2"/>
      <c r="GWG309" s="2"/>
      <c r="GWH309" s="2"/>
      <c r="GWI309" s="2"/>
      <c r="GWJ309" s="2"/>
      <c r="GWK309" s="2"/>
      <c r="GWL309" s="2"/>
      <c r="GWM309" s="2"/>
      <c r="GWN309" s="2"/>
      <c r="GWO309" s="2"/>
      <c r="GWP309" s="2"/>
      <c r="GWQ309" s="2"/>
      <c r="GWR309" s="2"/>
      <c r="GWS309" s="2"/>
      <c r="GWT309" s="2"/>
      <c r="GWU309" s="2"/>
      <c r="GWV309" s="2"/>
      <c r="GWW309" s="2"/>
      <c r="GWX309" s="2"/>
      <c r="GWY309" s="2"/>
      <c r="GWZ309" s="2"/>
      <c r="GXA309" s="2"/>
      <c r="GXB309" s="2"/>
      <c r="GXC309" s="2"/>
      <c r="GXD309" s="2"/>
      <c r="GXE309" s="2"/>
      <c r="GXF309" s="2"/>
      <c r="GXG309" s="2"/>
      <c r="GXH309" s="2"/>
      <c r="GXI309" s="2"/>
      <c r="GXJ309" s="2"/>
      <c r="GXK309" s="2"/>
      <c r="GXL309" s="2"/>
      <c r="GXM309" s="2"/>
      <c r="GXN309" s="2"/>
      <c r="GXO309" s="2"/>
      <c r="GXP309" s="2"/>
      <c r="GXQ309" s="2"/>
      <c r="GXR309" s="2"/>
      <c r="GXS309" s="2"/>
      <c r="GXT309" s="2"/>
      <c r="GXU309" s="2"/>
      <c r="GXV309" s="2"/>
      <c r="GXW309" s="2"/>
      <c r="GXX309" s="2"/>
      <c r="GXY309" s="2"/>
      <c r="GXZ309" s="2"/>
      <c r="GYA309" s="2"/>
      <c r="GYB309" s="2"/>
      <c r="GYC309" s="2"/>
      <c r="GYD309" s="2"/>
      <c r="GYE309" s="2"/>
      <c r="GYF309" s="2"/>
      <c r="GYG309" s="2"/>
      <c r="GYH309" s="2"/>
      <c r="GYI309" s="2"/>
      <c r="GYJ309" s="2"/>
      <c r="GYK309" s="2"/>
      <c r="GYL309" s="2"/>
      <c r="GYM309" s="2"/>
      <c r="GYN309" s="2"/>
      <c r="GYO309" s="2"/>
      <c r="GYP309" s="2"/>
      <c r="GYQ309" s="2"/>
      <c r="GYR309" s="2"/>
      <c r="GYS309" s="2"/>
      <c r="GYT309" s="2"/>
      <c r="GYU309" s="2"/>
      <c r="GYV309" s="2"/>
      <c r="GYW309" s="2"/>
      <c r="GYX309" s="2"/>
      <c r="GYY309" s="2"/>
      <c r="GYZ309" s="2"/>
      <c r="GZA309" s="2"/>
      <c r="GZB309" s="2"/>
      <c r="GZC309" s="2"/>
      <c r="GZD309" s="2"/>
      <c r="GZE309" s="2"/>
      <c r="GZF309" s="2"/>
      <c r="GZG309" s="2"/>
      <c r="GZH309" s="2"/>
      <c r="GZI309" s="2"/>
      <c r="GZJ309" s="2"/>
      <c r="GZK309" s="2"/>
      <c r="GZL309" s="2"/>
      <c r="GZM309" s="2"/>
      <c r="GZN309" s="2"/>
      <c r="GZO309" s="2"/>
      <c r="GZP309" s="2"/>
      <c r="GZQ309" s="2"/>
      <c r="GZR309" s="2"/>
      <c r="GZS309" s="2"/>
      <c r="GZT309" s="2"/>
      <c r="GZU309" s="2"/>
      <c r="GZV309" s="2"/>
      <c r="GZW309" s="2"/>
      <c r="GZX309" s="2"/>
      <c r="GZY309" s="2"/>
      <c r="GZZ309" s="2"/>
      <c r="HAA309" s="2"/>
      <c r="HAB309" s="2"/>
      <c r="HAC309" s="2"/>
      <c r="HAD309" s="2"/>
      <c r="HAE309" s="2"/>
      <c r="HAF309" s="2"/>
      <c r="HAG309" s="2"/>
      <c r="HAH309" s="2"/>
      <c r="HAI309" s="2"/>
      <c r="HAJ309" s="2"/>
      <c r="HAK309" s="2"/>
      <c r="HAL309" s="2"/>
      <c r="HAM309" s="2"/>
      <c r="HAN309" s="2"/>
      <c r="HAO309" s="2"/>
      <c r="HAP309" s="2"/>
      <c r="HAQ309" s="2"/>
      <c r="HAR309" s="2"/>
      <c r="HAS309" s="2"/>
      <c r="HAT309" s="2"/>
      <c r="HAU309" s="2"/>
      <c r="HAV309" s="2"/>
      <c r="HAW309" s="2"/>
      <c r="HAX309" s="2"/>
      <c r="HAY309" s="2"/>
      <c r="HAZ309" s="2"/>
      <c r="HBA309" s="2"/>
      <c r="HBB309" s="2"/>
      <c r="HBC309" s="2"/>
      <c r="HBD309" s="2"/>
      <c r="HBE309" s="2"/>
      <c r="HBF309" s="2"/>
      <c r="HBG309" s="2"/>
      <c r="HBH309" s="2"/>
      <c r="HBI309" s="2"/>
      <c r="HBJ309" s="2"/>
      <c r="HBK309" s="2"/>
      <c r="HBL309" s="2"/>
      <c r="HBM309" s="2"/>
      <c r="HBN309" s="2"/>
      <c r="HBO309" s="2"/>
      <c r="HBP309" s="2"/>
      <c r="HBQ309" s="2"/>
      <c r="HBR309" s="2"/>
      <c r="HBS309" s="2"/>
      <c r="HBT309" s="2"/>
      <c r="HBU309" s="2"/>
      <c r="HBV309" s="2"/>
      <c r="HBW309" s="2"/>
      <c r="HBX309" s="2"/>
      <c r="HBY309" s="2"/>
      <c r="HBZ309" s="2"/>
      <c r="HCA309" s="2"/>
      <c r="HCB309" s="2"/>
      <c r="HCC309" s="2"/>
      <c r="HCD309" s="2"/>
      <c r="HCE309" s="2"/>
      <c r="HCF309" s="2"/>
      <c r="HCG309" s="2"/>
      <c r="HCH309" s="2"/>
      <c r="HCI309" s="2"/>
      <c r="HCJ309" s="2"/>
      <c r="HCK309" s="2"/>
      <c r="HCL309" s="2"/>
      <c r="HCM309" s="2"/>
      <c r="HCN309" s="2"/>
      <c r="HCO309" s="2"/>
      <c r="HCP309" s="2"/>
      <c r="HCQ309" s="2"/>
      <c r="HCR309" s="2"/>
      <c r="HCS309" s="2"/>
      <c r="HCT309" s="2"/>
      <c r="HCU309" s="2"/>
      <c r="HCV309" s="2"/>
      <c r="HCW309" s="2"/>
      <c r="HCX309" s="2"/>
      <c r="HCY309" s="2"/>
      <c r="HCZ309" s="2"/>
      <c r="HDA309" s="2"/>
      <c r="HDB309" s="2"/>
      <c r="HDC309" s="2"/>
      <c r="HDD309" s="2"/>
      <c r="HDE309" s="2"/>
      <c r="HDF309" s="2"/>
      <c r="HDG309" s="2"/>
      <c r="HDH309" s="2"/>
      <c r="HDI309" s="2"/>
      <c r="HDJ309" s="2"/>
      <c r="HDK309" s="2"/>
      <c r="HDL309" s="2"/>
      <c r="HDM309" s="2"/>
      <c r="HDN309" s="2"/>
      <c r="HDO309" s="2"/>
      <c r="HDP309" s="2"/>
      <c r="HDQ309" s="2"/>
      <c r="HDR309" s="2"/>
      <c r="HDS309" s="2"/>
      <c r="HDT309" s="2"/>
      <c r="HDU309" s="2"/>
      <c r="HDV309" s="2"/>
      <c r="HDW309" s="2"/>
      <c r="HDX309" s="2"/>
      <c r="HDY309" s="2"/>
      <c r="HDZ309" s="2"/>
      <c r="HEA309" s="2"/>
      <c r="HEB309" s="2"/>
      <c r="HEC309" s="2"/>
      <c r="HED309" s="2"/>
      <c r="HEE309" s="2"/>
      <c r="HEF309" s="2"/>
      <c r="HEG309" s="2"/>
      <c r="HEH309" s="2"/>
      <c r="HEI309" s="2"/>
      <c r="HEJ309" s="2"/>
      <c r="HEK309" s="2"/>
      <c r="HEL309" s="2"/>
      <c r="HEM309" s="2"/>
      <c r="HEN309" s="2"/>
      <c r="HEO309" s="2"/>
      <c r="HEP309" s="2"/>
      <c r="HEQ309" s="2"/>
      <c r="HER309" s="2"/>
      <c r="HES309" s="2"/>
      <c r="HET309" s="2"/>
      <c r="HEU309" s="2"/>
      <c r="HEV309" s="2"/>
      <c r="HEW309" s="2"/>
      <c r="HEX309" s="2"/>
      <c r="HEY309" s="2"/>
      <c r="HEZ309" s="2"/>
      <c r="HFA309" s="2"/>
      <c r="HFB309" s="2"/>
      <c r="HFC309" s="2"/>
      <c r="HFD309" s="2"/>
      <c r="HFE309" s="2"/>
      <c r="HFF309" s="2"/>
      <c r="HFG309" s="2"/>
      <c r="HFH309" s="2"/>
      <c r="HFI309" s="2"/>
      <c r="HFJ309" s="2"/>
      <c r="HFK309" s="2"/>
      <c r="HFL309" s="2"/>
      <c r="HFM309" s="2"/>
      <c r="HFN309" s="2"/>
      <c r="HFO309" s="2"/>
      <c r="HFP309" s="2"/>
      <c r="HFQ309" s="2"/>
      <c r="HFR309" s="2"/>
      <c r="HFS309" s="2"/>
      <c r="HFT309" s="2"/>
      <c r="HFU309" s="2"/>
      <c r="HFV309" s="2"/>
      <c r="HFW309" s="2"/>
      <c r="HFX309" s="2"/>
      <c r="HFY309" s="2"/>
      <c r="HFZ309" s="2"/>
      <c r="HGA309" s="2"/>
      <c r="HGB309" s="2"/>
      <c r="HGC309" s="2"/>
      <c r="HGD309" s="2"/>
      <c r="HGE309" s="2"/>
      <c r="HGF309" s="2"/>
      <c r="HGG309" s="2"/>
      <c r="HGH309" s="2"/>
      <c r="HGI309" s="2"/>
      <c r="HGJ309" s="2"/>
      <c r="HGK309" s="2"/>
      <c r="HGL309" s="2"/>
      <c r="HGM309" s="2"/>
      <c r="HGN309" s="2"/>
      <c r="HGO309" s="2"/>
      <c r="HGP309" s="2"/>
      <c r="HGQ309" s="2"/>
      <c r="HGR309" s="2"/>
      <c r="HGS309" s="2"/>
      <c r="HGT309" s="2"/>
      <c r="HGU309" s="2"/>
      <c r="HGV309" s="2"/>
      <c r="HGW309" s="2"/>
      <c r="HGX309" s="2"/>
      <c r="HGY309" s="2"/>
      <c r="HGZ309" s="2"/>
      <c r="HHA309" s="2"/>
      <c r="HHB309" s="2"/>
      <c r="HHC309" s="2"/>
      <c r="HHD309" s="2"/>
      <c r="HHE309" s="2"/>
      <c r="HHF309" s="2"/>
      <c r="HHG309" s="2"/>
      <c r="HHH309" s="2"/>
      <c r="HHI309" s="2"/>
      <c r="HHJ309" s="2"/>
      <c r="HHK309" s="2"/>
      <c r="HHL309" s="2"/>
      <c r="HHM309" s="2"/>
      <c r="HHN309" s="2"/>
      <c r="HHO309" s="2"/>
      <c r="HHP309" s="2"/>
      <c r="HHQ309" s="2"/>
      <c r="HHR309" s="2"/>
      <c r="HHS309" s="2"/>
      <c r="HHT309" s="2"/>
      <c r="HHU309" s="2"/>
      <c r="HHV309" s="2"/>
      <c r="HHW309" s="2"/>
      <c r="HHX309" s="2"/>
      <c r="HHY309" s="2"/>
      <c r="HHZ309" s="2"/>
      <c r="HIA309" s="2"/>
      <c r="HIB309" s="2"/>
      <c r="HIC309" s="2"/>
      <c r="HID309" s="2"/>
      <c r="HIE309" s="2"/>
      <c r="HIF309" s="2"/>
      <c r="HIG309" s="2"/>
      <c r="HIH309" s="2"/>
      <c r="HII309" s="2"/>
      <c r="HIJ309" s="2"/>
      <c r="HIK309" s="2"/>
      <c r="HIL309" s="2"/>
      <c r="HIM309" s="2"/>
      <c r="HIN309" s="2"/>
      <c r="HIO309" s="2"/>
      <c r="HIP309" s="2"/>
      <c r="HIQ309" s="2"/>
      <c r="HIR309" s="2"/>
      <c r="HIS309" s="2"/>
      <c r="HIT309" s="2"/>
      <c r="HIU309" s="2"/>
      <c r="HIV309" s="2"/>
      <c r="HIW309" s="2"/>
      <c r="HIX309" s="2"/>
      <c r="HIY309" s="2"/>
      <c r="HIZ309" s="2"/>
      <c r="HJA309" s="2"/>
      <c r="HJB309" s="2"/>
      <c r="HJC309" s="2"/>
      <c r="HJD309" s="2"/>
      <c r="HJE309" s="2"/>
      <c r="HJF309" s="2"/>
      <c r="HJG309" s="2"/>
      <c r="HJH309" s="2"/>
      <c r="HJI309" s="2"/>
      <c r="HJJ309" s="2"/>
      <c r="HJK309" s="2"/>
      <c r="HJL309" s="2"/>
      <c r="HJM309" s="2"/>
      <c r="HJN309" s="2"/>
      <c r="HJO309" s="2"/>
      <c r="HJP309" s="2"/>
      <c r="HJQ309" s="2"/>
      <c r="HJR309" s="2"/>
      <c r="HJS309" s="2"/>
      <c r="HJT309" s="2"/>
      <c r="HJU309" s="2"/>
      <c r="HJV309" s="2"/>
      <c r="HJW309" s="2"/>
      <c r="HJX309" s="2"/>
      <c r="HJY309" s="2"/>
      <c r="HJZ309" s="2"/>
      <c r="HKA309" s="2"/>
      <c r="HKB309" s="2"/>
      <c r="HKC309" s="2"/>
      <c r="HKD309" s="2"/>
      <c r="HKE309" s="2"/>
      <c r="HKF309" s="2"/>
      <c r="HKG309" s="2"/>
      <c r="HKH309" s="2"/>
      <c r="HKI309" s="2"/>
      <c r="HKJ309" s="2"/>
      <c r="HKK309" s="2"/>
      <c r="HKL309" s="2"/>
      <c r="HKM309" s="2"/>
      <c r="HKN309" s="2"/>
      <c r="HKO309" s="2"/>
      <c r="HKP309" s="2"/>
      <c r="HKQ309" s="2"/>
      <c r="HKR309" s="2"/>
      <c r="HKS309" s="2"/>
      <c r="HKT309" s="2"/>
      <c r="HKU309" s="2"/>
      <c r="HKV309" s="2"/>
      <c r="HKW309" s="2"/>
      <c r="HKX309" s="2"/>
      <c r="HKY309" s="2"/>
      <c r="HKZ309" s="2"/>
      <c r="HLA309" s="2"/>
      <c r="HLB309" s="2"/>
      <c r="HLC309" s="2"/>
      <c r="HLD309" s="2"/>
      <c r="HLE309" s="2"/>
      <c r="HLF309" s="2"/>
      <c r="HLG309" s="2"/>
      <c r="HLH309" s="2"/>
      <c r="HLI309" s="2"/>
      <c r="HLJ309" s="2"/>
      <c r="HLK309" s="2"/>
      <c r="HLL309" s="2"/>
      <c r="HLM309" s="2"/>
      <c r="HLN309" s="2"/>
      <c r="HLO309" s="2"/>
      <c r="HLP309" s="2"/>
      <c r="HLQ309" s="2"/>
      <c r="HLR309" s="2"/>
      <c r="HLS309" s="2"/>
      <c r="HLT309" s="2"/>
      <c r="HLU309" s="2"/>
      <c r="HLV309" s="2"/>
      <c r="HLW309" s="2"/>
      <c r="HLX309" s="2"/>
      <c r="HLY309" s="2"/>
      <c r="HLZ309" s="2"/>
      <c r="HMA309" s="2"/>
      <c r="HMB309" s="2"/>
      <c r="HMC309" s="2"/>
      <c r="HMD309" s="2"/>
      <c r="HME309" s="2"/>
      <c r="HMF309" s="2"/>
      <c r="HMG309" s="2"/>
      <c r="HMH309" s="2"/>
      <c r="HMI309" s="2"/>
      <c r="HMJ309" s="2"/>
      <c r="HMK309" s="2"/>
      <c r="HML309" s="2"/>
      <c r="HMM309" s="2"/>
      <c r="HMN309" s="2"/>
      <c r="HMO309" s="2"/>
      <c r="HMP309" s="2"/>
      <c r="HMQ309" s="2"/>
      <c r="HMR309" s="2"/>
      <c r="HMS309" s="2"/>
      <c r="HMT309" s="2"/>
      <c r="HMU309" s="2"/>
      <c r="HMV309" s="2"/>
      <c r="HMW309" s="2"/>
      <c r="HMX309" s="2"/>
      <c r="HMY309" s="2"/>
      <c r="HMZ309" s="2"/>
      <c r="HNA309" s="2"/>
      <c r="HNB309" s="2"/>
      <c r="HNC309" s="2"/>
      <c r="HND309" s="2"/>
      <c r="HNE309" s="2"/>
      <c r="HNF309" s="2"/>
      <c r="HNG309" s="2"/>
      <c r="HNH309" s="2"/>
      <c r="HNI309" s="2"/>
      <c r="HNJ309" s="2"/>
      <c r="HNK309" s="2"/>
      <c r="HNL309" s="2"/>
      <c r="HNM309" s="2"/>
      <c r="HNN309" s="2"/>
      <c r="HNO309" s="2"/>
      <c r="HNP309" s="2"/>
      <c r="HNQ309" s="2"/>
      <c r="HNR309" s="2"/>
      <c r="HNS309" s="2"/>
      <c r="HNT309" s="2"/>
      <c r="HNU309" s="2"/>
      <c r="HNV309" s="2"/>
      <c r="HNW309" s="2"/>
      <c r="HNX309" s="2"/>
      <c r="HNY309" s="2"/>
      <c r="HNZ309" s="2"/>
      <c r="HOA309" s="2"/>
      <c r="HOB309" s="2"/>
      <c r="HOC309" s="2"/>
      <c r="HOD309" s="2"/>
      <c r="HOE309" s="2"/>
      <c r="HOF309" s="2"/>
      <c r="HOG309" s="2"/>
      <c r="HOH309" s="2"/>
      <c r="HOI309" s="2"/>
      <c r="HOJ309" s="2"/>
      <c r="HOK309" s="2"/>
      <c r="HOL309" s="2"/>
      <c r="HOM309" s="2"/>
      <c r="HON309" s="2"/>
      <c r="HOO309" s="2"/>
      <c r="HOP309" s="2"/>
      <c r="HOQ309" s="2"/>
      <c r="HOR309" s="2"/>
      <c r="HOS309" s="2"/>
      <c r="HOT309" s="2"/>
      <c r="HOU309" s="2"/>
      <c r="HOV309" s="2"/>
      <c r="HOW309" s="2"/>
      <c r="HOX309" s="2"/>
      <c r="HOY309" s="2"/>
      <c r="HOZ309" s="2"/>
      <c r="HPA309" s="2"/>
      <c r="HPB309" s="2"/>
      <c r="HPC309" s="2"/>
      <c r="HPD309" s="2"/>
      <c r="HPE309" s="2"/>
      <c r="HPF309" s="2"/>
      <c r="HPG309" s="2"/>
      <c r="HPH309" s="2"/>
      <c r="HPI309" s="2"/>
      <c r="HPJ309" s="2"/>
      <c r="HPK309" s="2"/>
      <c r="HPL309" s="2"/>
      <c r="HPM309" s="2"/>
      <c r="HPN309" s="2"/>
      <c r="HPO309" s="2"/>
      <c r="HPP309" s="2"/>
      <c r="HPQ309" s="2"/>
      <c r="HPR309" s="2"/>
      <c r="HPS309" s="2"/>
      <c r="HPT309" s="2"/>
      <c r="HPU309" s="2"/>
      <c r="HPV309" s="2"/>
      <c r="HPW309" s="2"/>
      <c r="HPX309" s="2"/>
      <c r="HPY309" s="2"/>
      <c r="HPZ309" s="2"/>
      <c r="HQA309" s="2"/>
      <c r="HQB309" s="2"/>
      <c r="HQC309" s="2"/>
      <c r="HQD309" s="2"/>
      <c r="HQE309" s="2"/>
      <c r="HQF309" s="2"/>
      <c r="HQG309" s="2"/>
      <c r="HQH309" s="2"/>
      <c r="HQI309" s="2"/>
      <c r="HQJ309" s="2"/>
      <c r="HQK309" s="2"/>
      <c r="HQL309" s="2"/>
      <c r="HQM309" s="2"/>
      <c r="HQN309" s="2"/>
      <c r="HQO309" s="2"/>
      <c r="HQP309" s="2"/>
      <c r="HQQ309" s="2"/>
      <c r="HQR309" s="2"/>
      <c r="HQS309" s="2"/>
      <c r="HQT309" s="2"/>
      <c r="HQU309" s="2"/>
      <c r="HQV309" s="2"/>
      <c r="HQW309" s="2"/>
      <c r="HQX309" s="2"/>
      <c r="HQY309" s="2"/>
      <c r="HQZ309" s="2"/>
      <c r="HRA309" s="2"/>
      <c r="HRB309" s="2"/>
      <c r="HRC309" s="2"/>
      <c r="HRD309" s="2"/>
      <c r="HRE309" s="2"/>
      <c r="HRF309" s="2"/>
      <c r="HRG309" s="2"/>
      <c r="HRH309" s="2"/>
      <c r="HRI309" s="2"/>
      <c r="HRJ309" s="2"/>
      <c r="HRK309" s="2"/>
      <c r="HRL309" s="2"/>
      <c r="HRM309" s="2"/>
      <c r="HRN309" s="2"/>
      <c r="HRO309" s="2"/>
      <c r="HRP309" s="2"/>
      <c r="HRQ309" s="2"/>
      <c r="HRR309" s="2"/>
      <c r="HRS309" s="2"/>
      <c r="HRT309" s="2"/>
      <c r="HRU309" s="2"/>
      <c r="HRV309" s="2"/>
      <c r="HRW309" s="2"/>
      <c r="HRX309" s="2"/>
      <c r="HRY309" s="2"/>
      <c r="HRZ309" s="2"/>
      <c r="HSA309" s="2"/>
      <c r="HSB309" s="2"/>
      <c r="HSC309" s="2"/>
      <c r="HSD309" s="2"/>
      <c r="HSE309" s="2"/>
      <c r="HSF309" s="2"/>
      <c r="HSG309" s="2"/>
      <c r="HSH309" s="2"/>
      <c r="HSI309" s="2"/>
      <c r="HSJ309" s="2"/>
      <c r="HSK309" s="2"/>
      <c r="HSL309" s="2"/>
      <c r="HSM309" s="2"/>
      <c r="HSN309" s="2"/>
      <c r="HSO309" s="2"/>
      <c r="HSP309" s="2"/>
      <c r="HSQ309" s="2"/>
      <c r="HSR309" s="2"/>
      <c r="HSS309" s="2"/>
      <c r="HST309" s="2"/>
      <c r="HSU309" s="2"/>
      <c r="HSV309" s="2"/>
      <c r="HSW309" s="2"/>
      <c r="HSX309" s="2"/>
      <c r="HSY309" s="2"/>
      <c r="HSZ309" s="2"/>
      <c r="HTA309" s="2"/>
      <c r="HTB309" s="2"/>
      <c r="HTC309" s="2"/>
      <c r="HTD309" s="2"/>
      <c r="HTE309" s="2"/>
      <c r="HTF309" s="2"/>
      <c r="HTG309" s="2"/>
      <c r="HTH309" s="2"/>
      <c r="HTI309" s="2"/>
      <c r="HTJ309" s="2"/>
      <c r="HTK309" s="2"/>
      <c r="HTL309" s="2"/>
      <c r="HTM309" s="2"/>
      <c r="HTN309" s="2"/>
      <c r="HTO309" s="2"/>
      <c r="HTP309" s="2"/>
      <c r="HTQ309" s="2"/>
      <c r="HTR309" s="2"/>
      <c r="HTS309" s="2"/>
      <c r="HTT309" s="2"/>
      <c r="HTU309" s="2"/>
      <c r="HTV309" s="2"/>
      <c r="HTW309" s="2"/>
      <c r="HTX309" s="2"/>
      <c r="HTY309" s="2"/>
      <c r="HTZ309" s="2"/>
      <c r="HUA309" s="2"/>
      <c r="HUB309" s="2"/>
      <c r="HUC309" s="2"/>
      <c r="HUD309" s="2"/>
      <c r="HUE309" s="2"/>
      <c r="HUF309" s="2"/>
      <c r="HUG309" s="2"/>
      <c r="HUH309" s="2"/>
      <c r="HUI309" s="2"/>
      <c r="HUJ309" s="2"/>
      <c r="HUK309" s="2"/>
      <c r="HUL309" s="2"/>
      <c r="HUM309" s="2"/>
      <c r="HUN309" s="2"/>
      <c r="HUO309" s="2"/>
      <c r="HUP309" s="2"/>
      <c r="HUQ309" s="2"/>
      <c r="HUR309" s="2"/>
      <c r="HUS309" s="2"/>
      <c r="HUT309" s="2"/>
      <c r="HUU309" s="2"/>
      <c r="HUV309" s="2"/>
      <c r="HUW309" s="2"/>
      <c r="HUX309" s="2"/>
      <c r="HUY309" s="2"/>
      <c r="HUZ309" s="2"/>
      <c r="HVA309" s="2"/>
      <c r="HVB309" s="2"/>
      <c r="HVC309" s="2"/>
      <c r="HVD309" s="2"/>
      <c r="HVE309" s="2"/>
      <c r="HVF309" s="2"/>
      <c r="HVG309" s="2"/>
      <c r="HVH309" s="2"/>
      <c r="HVI309" s="2"/>
      <c r="HVJ309" s="2"/>
      <c r="HVK309" s="2"/>
      <c r="HVL309" s="2"/>
      <c r="HVM309" s="2"/>
      <c r="HVN309" s="2"/>
      <c r="HVO309" s="2"/>
      <c r="HVP309" s="2"/>
      <c r="HVQ309" s="2"/>
      <c r="HVR309" s="2"/>
      <c r="HVS309" s="2"/>
      <c r="HVT309" s="2"/>
      <c r="HVU309" s="2"/>
      <c r="HVV309" s="2"/>
      <c r="HVW309" s="2"/>
      <c r="HVX309" s="2"/>
      <c r="HVY309" s="2"/>
      <c r="HVZ309" s="2"/>
      <c r="HWA309" s="2"/>
      <c r="HWB309" s="2"/>
      <c r="HWC309" s="2"/>
      <c r="HWD309" s="2"/>
      <c r="HWE309" s="2"/>
      <c r="HWF309" s="2"/>
      <c r="HWG309" s="2"/>
      <c r="HWH309" s="2"/>
      <c r="HWI309" s="2"/>
      <c r="HWJ309" s="2"/>
      <c r="HWK309" s="2"/>
      <c r="HWL309" s="2"/>
      <c r="HWM309" s="2"/>
      <c r="HWN309" s="2"/>
      <c r="HWO309" s="2"/>
      <c r="HWP309" s="2"/>
      <c r="HWQ309" s="2"/>
      <c r="HWR309" s="2"/>
      <c r="HWS309" s="2"/>
      <c r="HWT309" s="2"/>
      <c r="HWU309" s="2"/>
      <c r="HWV309" s="2"/>
      <c r="HWW309" s="2"/>
      <c r="HWX309" s="2"/>
      <c r="HWY309" s="2"/>
      <c r="HWZ309" s="2"/>
      <c r="HXA309" s="2"/>
      <c r="HXB309" s="2"/>
      <c r="HXC309" s="2"/>
      <c r="HXD309" s="2"/>
      <c r="HXE309" s="2"/>
      <c r="HXF309" s="2"/>
      <c r="HXG309" s="2"/>
      <c r="HXH309" s="2"/>
      <c r="HXI309" s="2"/>
      <c r="HXJ309" s="2"/>
      <c r="HXK309" s="2"/>
      <c r="HXL309" s="2"/>
      <c r="HXM309" s="2"/>
      <c r="HXN309" s="2"/>
      <c r="HXO309" s="2"/>
      <c r="HXP309" s="2"/>
      <c r="HXQ309" s="2"/>
      <c r="HXR309" s="2"/>
      <c r="HXS309" s="2"/>
      <c r="HXT309" s="2"/>
      <c r="HXU309" s="2"/>
      <c r="HXV309" s="2"/>
      <c r="HXW309" s="2"/>
      <c r="HXX309" s="2"/>
      <c r="HXY309" s="2"/>
      <c r="HXZ309" s="2"/>
      <c r="HYA309" s="2"/>
      <c r="HYB309" s="2"/>
      <c r="HYC309" s="2"/>
      <c r="HYD309" s="2"/>
      <c r="HYE309" s="2"/>
      <c r="HYF309" s="2"/>
      <c r="HYG309" s="2"/>
      <c r="HYH309" s="2"/>
      <c r="HYI309" s="2"/>
      <c r="HYJ309" s="2"/>
      <c r="HYK309" s="2"/>
      <c r="HYL309" s="2"/>
      <c r="HYM309" s="2"/>
      <c r="HYN309" s="2"/>
      <c r="HYO309" s="2"/>
      <c r="HYP309" s="2"/>
      <c r="HYQ309" s="2"/>
      <c r="HYR309" s="2"/>
      <c r="HYS309" s="2"/>
      <c r="HYT309" s="2"/>
      <c r="HYU309" s="2"/>
      <c r="HYV309" s="2"/>
      <c r="HYW309" s="2"/>
      <c r="HYX309" s="2"/>
      <c r="HYY309" s="2"/>
      <c r="HYZ309" s="2"/>
      <c r="HZA309" s="2"/>
      <c r="HZB309" s="2"/>
      <c r="HZC309" s="2"/>
      <c r="HZD309" s="2"/>
      <c r="HZE309" s="2"/>
      <c r="HZF309" s="2"/>
      <c r="HZG309" s="2"/>
      <c r="HZH309" s="2"/>
      <c r="HZI309" s="2"/>
      <c r="HZJ309" s="2"/>
      <c r="HZK309" s="2"/>
      <c r="HZL309" s="2"/>
      <c r="HZM309" s="2"/>
      <c r="HZN309" s="2"/>
      <c r="HZO309" s="2"/>
      <c r="HZP309" s="2"/>
      <c r="HZQ309" s="2"/>
      <c r="HZR309" s="2"/>
      <c r="HZS309" s="2"/>
      <c r="HZT309" s="2"/>
      <c r="HZU309" s="2"/>
      <c r="HZV309" s="2"/>
      <c r="HZW309" s="2"/>
      <c r="HZX309" s="2"/>
      <c r="HZY309" s="2"/>
      <c r="HZZ309" s="2"/>
      <c r="IAA309" s="2"/>
      <c r="IAB309" s="2"/>
      <c r="IAC309" s="2"/>
      <c r="IAD309" s="2"/>
      <c r="IAE309" s="2"/>
      <c r="IAF309" s="2"/>
      <c r="IAG309" s="2"/>
      <c r="IAH309" s="2"/>
      <c r="IAI309" s="2"/>
      <c r="IAJ309" s="2"/>
      <c r="IAK309" s="2"/>
      <c r="IAL309" s="2"/>
      <c r="IAM309" s="2"/>
      <c r="IAN309" s="2"/>
      <c r="IAO309" s="2"/>
      <c r="IAP309" s="2"/>
      <c r="IAQ309" s="2"/>
      <c r="IAR309" s="2"/>
      <c r="IAS309" s="2"/>
      <c r="IAT309" s="2"/>
      <c r="IAU309" s="2"/>
      <c r="IAV309" s="2"/>
      <c r="IAW309" s="2"/>
      <c r="IAX309" s="2"/>
      <c r="IAY309" s="2"/>
      <c r="IAZ309" s="2"/>
      <c r="IBA309" s="2"/>
      <c r="IBB309" s="2"/>
      <c r="IBC309" s="2"/>
      <c r="IBD309" s="2"/>
      <c r="IBE309" s="2"/>
      <c r="IBF309" s="2"/>
      <c r="IBG309" s="2"/>
      <c r="IBH309" s="2"/>
      <c r="IBI309" s="2"/>
      <c r="IBJ309" s="2"/>
      <c r="IBK309" s="2"/>
      <c r="IBL309" s="2"/>
      <c r="IBM309" s="2"/>
      <c r="IBN309" s="2"/>
      <c r="IBO309" s="2"/>
      <c r="IBP309" s="2"/>
      <c r="IBQ309" s="2"/>
      <c r="IBR309" s="2"/>
      <c r="IBS309" s="2"/>
      <c r="IBT309" s="2"/>
      <c r="IBU309" s="2"/>
      <c r="IBV309" s="2"/>
      <c r="IBW309" s="2"/>
      <c r="IBX309" s="2"/>
      <c r="IBY309" s="2"/>
      <c r="IBZ309" s="2"/>
      <c r="ICA309" s="2"/>
      <c r="ICB309" s="2"/>
      <c r="ICC309" s="2"/>
      <c r="ICD309" s="2"/>
      <c r="ICE309" s="2"/>
      <c r="ICF309" s="2"/>
      <c r="ICG309" s="2"/>
      <c r="ICH309" s="2"/>
      <c r="ICI309" s="2"/>
      <c r="ICJ309" s="2"/>
      <c r="ICK309" s="2"/>
      <c r="ICL309" s="2"/>
      <c r="ICM309" s="2"/>
      <c r="ICN309" s="2"/>
      <c r="ICO309" s="2"/>
      <c r="ICP309" s="2"/>
      <c r="ICQ309" s="2"/>
      <c r="ICR309" s="2"/>
      <c r="ICS309" s="2"/>
      <c r="ICT309" s="2"/>
      <c r="ICU309" s="2"/>
      <c r="ICV309" s="2"/>
      <c r="ICW309" s="2"/>
      <c r="ICX309" s="2"/>
      <c r="ICY309" s="2"/>
      <c r="ICZ309" s="2"/>
      <c r="IDA309" s="2"/>
      <c r="IDB309" s="2"/>
      <c r="IDC309" s="2"/>
      <c r="IDD309" s="2"/>
      <c r="IDE309" s="2"/>
      <c r="IDF309" s="2"/>
      <c r="IDG309" s="2"/>
      <c r="IDH309" s="2"/>
      <c r="IDI309" s="2"/>
      <c r="IDJ309" s="2"/>
      <c r="IDK309" s="2"/>
      <c r="IDL309" s="2"/>
      <c r="IDM309" s="2"/>
      <c r="IDN309" s="2"/>
      <c r="IDO309" s="2"/>
      <c r="IDP309" s="2"/>
      <c r="IDQ309" s="2"/>
      <c r="IDR309" s="2"/>
      <c r="IDS309" s="2"/>
      <c r="IDT309" s="2"/>
      <c r="IDU309" s="2"/>
      <c r="IDV309" s="2"/>
      <c r="IDW309" s="2"/>
      <c r="IDX309" s="2"/>
      <c r="IDY309" s="2"/>
      <c r="IDZ309" s="2"/>
      <c r="IEA309" s="2"/>
      <c r="IEB309" s="2"/>
      <c r="IEC309" s="2"/>
      <c r="IED309" s="2"/>
      <c r="IEE309" s="2"/>
      <c r="IEF309" s="2"/>
      <c r="IEG309" s="2"/>
      <c r="IEH309" s="2"/>
      <c r="IEI309" s="2"/>
      <c r="IEJ309" s="2"/>
      <c r="IEK309" s="2"/>
      <c r="IEL309" s="2"/>
      <c r="IEM309" s="2"/>
      <c r="IEN309" s="2"/>
      <c r="IEO309" s="2"/>
      <c r="IEP309" s="2"/>
      <c r="IEQ309" s="2"/>
      <c r="IER309" s="2"/>
      <c r="IES309" s="2"/>
      <c r="IET309" s="2"/>
      <c r="IEU309" s="2"/>
      <c r="IEV309" s="2"/>
      <c r="IEW309" s="2"/>
      <c r="IEX309" s="2"/>
      <c r="IEY309" s="2"/>
      <c r="IEZ309" s="2"/>
      <c r="IFA309" s="2"/>
      <c r="IFB309" s="2"/>
      <c r="IFC309" s="2"/>
      <c r="IFD309" s="2"/>
      <c r="IFE309" s="2"/>
      <c r="IFF309" s="2"/>
      <c r="IFG309" s="2"/>
      <c r="IFH309" s="2"/>
      <c r="IFI309" s="2"/>
      <c r="IFJ309" s="2"/>
      <c r="IFK309" s="2"/>
      <c r="IFL309" s="2"/>
      <c r="IFM309" s="2"/>
      <c r="IFN309" s="2"/>
      <c r="IFO309" s="2"/>
      <c r="IFP309" s="2"/>
      <c r="IFQ309" s="2"/>
      <c r="IFR309" s="2"/>
      <c r="IFS309" s="2"/>
      <c r="IFT309" s="2"/>
      <c r="IFU309" s="2"/>
      <c r="IFV309" s="2"/>
      <c r="IFW309" s="2"/>
      <c r="IFX309" s="2"/>
      <c r="IFY309" s="2"/>
      <c r="IFZ309" s="2"/>
      <c r="IGA309" s="2"/>
      <c r="IGB309" s="2"/>
      <c r="IGC309" s="2"/>
      <c r="IGD309" s="2"/>
      <c r="IGE309" s="2"/>
      <c r="IGF309" s="2"/>
      <c r="IGG309" s="2"/>
      <c r="IGH309" s="2"/>
      <c r="IGI309" s="2"/>
      <c r="IGJ309" s="2"/>
      <c r="IGK309" s="2"/>
      <c r="IGL309" s="2"/>
      <c r="IGM309" s="2"/>
      <c r="IGN309" s="2"/>
      <c r="IGO309" s="2"/>
      <c r="IGP309" s="2"/>
      <c r="IGQ309" s="2"/>
      <c r="IGR309" s="2"/>
      <c r="IGS309" s="2"/>
      <c r="IGT309" s="2"/>
      <c r="IGU309" s="2"/>
      <c r="IGV309" s="2"/>
      <c r="IGW309" s="2"/>
      <c r="IGX309" s="2"/>
      <c r="IGY309" s="2"/>
      <c r="IGZ309" s="2"/>
      <c r="IHA309" s="2"/>
      <c r="IHB309" s="2"/>
      <c r="IHC309" s="2"/>
      <c r="IHD309" s="2"/>
      <c r="IHE309" s="2"/>
      <c r="IHF309" s="2"/>
      <c r="IHG309" s="2"/>
      <c r="IHH309" s="2"/>
      <c r="IHI309" s="2"/>
      <c r="IHJ309" s="2"/>
      <c r="IHK309" s="2"/>
      <c r="IHL309" s="2"/>
      <c r="IHM309" s="2"/>
      <c r="IHN309" s="2"/>
      <c r="IHO309" s="2"/>
      <c r="IHP309" s="2"/>
      <c r="IHQ309" s="2"/>
      <c r="IHR309" s="2"/>
      <c r="IHS309" s="2"/>
      <c r="IHT309" s="2"/>
      <c r="IHU309" s="2"/>
      <c r="IHV309" s="2"/>
      <c r="IHW309" s="2"/>
      <c r="IHX309" s="2"/>
      <c r="IHY309" s="2"/>
      <c r="IHZ309" s="2"/>
      <c r="IIA309" s="2"/>
      <c r="IIB309" s="2"/>
      <c r="IIC309" s="2"/>
      <c r="IID309" s="2"/>
      <c r="IIE309" s="2"/>
      <c r="IIF309" s="2"/>
      <c r="IIG309" s="2"/>
      <c r="IIH309" s="2"/>
      <c r="III309" s="2"/>
      <c r="IIJ309" s="2"/>
      <c r="IIK309" s="2"/>
      <c r="IIL309" s="2"/>
      <c r="IIM309" s="2"/>
      <c r="IIN309" s="2"/>
      <c r="IIO309" s="2"/>
      <c r="IIP309" s="2"/>
      <c r="IIQ309" s="2"/>
      <c r="IIR309" s="2"/>
      <c r="IIS309" s="2"/>
      <c r="IIT309" s="2"/>
      <c r="IIU309" s="2"/>
      <c r="IIV309" s="2"/>
      <c r="IIW309" s="2"/>
      <c r="IIX309" s="2"/>
      <c r="IIY309" s="2"/>
      <c r="IIZ309" s="2"/>
      <c r="IJA309" s="2"/>
      <c r="IJB309" s="2"/>
      <c r="IJC309" s="2"/>
      <c r="IJD309" s="2"/>
      <c r="IJE309" s="2"/>
      <c r="IJF309" s="2"/>
      <c r="IJG309" s="2"/>
      <c r="IJH309" s="2"/>
      <c r="IJI309" s="2"/>
      <c r="IJJ309" s="2"/>
      <c r="IJK309" s="2"/>
      <c r="IJL309" s="2"/>
      <c r="IJM309" s="2"/>
      <c r="IJN309" s="2"/>
      <c r="IJO309" s="2"/>
      <c r="IJP309" s="2"/>
      <c r="IJQ309" s="2"/>
      <c r="IJR309" s="2"/>
      <c r="IJS309" s="2"/>
      <c r="IJT309" s="2"/>
      <c r="IJU309" s="2"/>
      <c r="IJV309" s="2"/>
      <c r="IJW309" s="2"/>
      <c r="IJX309" s="2"/>
      <c r="IJY309" s="2"/>
      <c r="IJZ309" s="2"/>
      <c r="IKA309" s="2"/>
      <c r="IKB309" s="2"/>
      <c r="IKC309" s="2"/>
      <c r="IKD309" s="2"/>
      <c r="IKE309" s="2"/>
      <c r="IKF309" s="2"/>
      <c r="IKG309" s="2"/>
      <c r="IKH309" s="2"/>
      <c r="IKI309" s="2"/>
      <c r="IKJ309" s="2"/>
      <c r="IKK309" s="2"/>
      <c r="IKL309" s="2"/>
      <c r="IKM309" s="2"/>
      <c r="IKN309" s="2"/>
      <c r="IKO309" s="2"/>
      <c r="IKP309" s="2"/>
      <c r="IKQ309" s="2"/>
      <c r="IKR309" s="2"/>
      <c r="IKS309" s="2"/>
      <c r="IKT309" s="2"/>
      <c r="IKU309" s="2"/>
      <c r="IKV309" s="2"/>
      <c r="IKW309" s="2"/>
      <c r="IKX309" s="2"/>
      <c r="IKY309" s="2"/>
      <c r="IKZ309" s="2"/>
      <c r="ILA309" s="2"/>
      <c r="ILB309" s="2"/>
      <c r="ILC309" s="2"/>
      <c r="ILD309" s="2"/>
      <c r="ILE309" s="2"/>
      <c r="ILF309" s="2"/>
      <c r="ILG309" s="2"/>
      <c r="ILH309" s="2"/>
      <c r="ILI309" s="2"/>
      <c r="ILJ309" s="2"/>
      <c r="ILK309" s="2"/>
      <c r="ILL309" s="2"/>
      <c r="ILM309" s="2"/>
      <c r="ILN309" s="2"/>
      <c r="ILO309" s="2"/>
      <c r="ILP309" s="2"/>
      <c r="ILQ309" s="2"/>
      <c r="ILR309" s="2"/>
      <c r="ILS309" s="2"/>
      <c r="ILT309" s="2"/>
      <c r="ILU309" s="2"/>
      <c r="ILV309" s="2"/>
      <c r="ILW309" s="2"/>
      <c r="ILX309" s="2"/>
      <c r="ILY309" s="2"/>
      <c r="ILZ309" s="2"/>
      <c r="IMA309" s="2"/>
      <c r="IMB309" s="2"/>
      <c r="IMC309" s="2"/>
      <c r="IMD309" s="2"/>
      <c r="IME309" s="2"/>
      <c r="IMF309" s="2"/>
      <c r="IMG309" s="2"/>
      <c r="IMH309" s="2"/>
      <c r="IMI309" s="2"/>
      <c r="IMJ309" s="2"/>
      <c r="IMK309" s="2"/>
      <c r="IML309" s="2"/>
      <c r="IMM309" s="2"/>
      <c r="IMN309" s="2"/>
      <c r="IMO309" s="2"/>
      <c r="IMP309" s="2"/>
      <c r="IMQ309" s="2"/>
      <c r="IMR309" s="2"/>
      <c r="IMS309" s="2"/>
      <c r="IMT309" s="2"/>
      <c r="IMU309" s="2"/>
      <c r="IMV309" s="2"/>
      <c r="IMW309" s="2"/>
      <c r="IMX309" s="2"/>
      <c r="IMY309" s="2"/>
      <c r="IMZ309" s="2"/>
      <c r="INA309" s="2"/>
      <c r="INB309" s="2"/>
      <c r="INC309" s="2"/>
      <c r="IND309" s="2"/>
      <c r="INE309" s="2"/>
      <c r="INF309" s="2"/>
      <c r="ING309" s="2"/>
      <c r="INH309" s="2"/>
      <c r="INI309" s="2"/>
      <c r="INJ309" s="2"/>
      <c r="INK309" s="2"/>
      <c r="INL309" s="2"/>
      <c r="INM309" s="2"/>
      <c r="INN309" s="2"/>
      <c r="INO309" s="2"/>
      <c r="INP309" s="2"/>
      <c r="INQ309" s="2"/>
      <c r="INR309" s="2"/>
      <c r="INS309" s="2"/>
      <c r="INT309" s="2"/>
      <c r="INU309" s="2"/>
      <c r="INV309" s="2"/>
      <c r="INW309" s="2"/>
      <c r="INX309" s="2"/>
      <c r="INY309" s="2"/>
      <c r="INZ309" s="2"/>
      <c r="IOA309" s="2"/>
      <c r="IOB309" s="2"/>
      <c r="IOC309" s="2"/>
      <c r="IOD309" s="2"/>
      <c r="IOE309" s="2"/>
      <c r="IOF309" s="2"/>
      <c r="IOG309" s="2"/>
      <c r="IOH309" s="2"/>
      <c r="IOI309" s="2"/>
      <c r="IOJ309" s="2"/>
      <c r="IOK309" s="2"/>
      <c r="IOL309" s="2"/>
      <c r="IOM309" s="2"/>
      <c r="ION309" s="2"/>
      <c r="IOO309" s="2"/>
      <c r="IOP309" s="2"/>
      <c r="IOQ309" s="2"/>
      <c r="IOR309" s="2"/>
      <c r="IOS309" s="2"/>
      <c r="IOT309" s="2"/>
      <c r="IOU309" s="2"/>
      <c r="IOV309" s="2"/>
      <c r="IOW309" s="2"/>
      <c r="IOX309" s="2"/>
      <c r="IOY309" s="2"/>
      <c r="IOZ309" s="2"/>
      <c r="IPA309" s="2"/>
      <c r="IPB309" s="2"/>
      <c r="IPC309" s="2"/>
      <c r="IPD309" s="2"/>
      <c r="IPE309" s="2"/>
      <c r="IPF309" s="2"/>
      <c r="IPG309" s="2"/>
      <c r="IPH309" s="2"/>
      <c r="IPI309" s="2"/>
      <c r="IPJ309" s="2"/>
      <c r="IPK309" s="2"/>
      <c r="IPL309" s="2"/>
      <c r="IPM309" s="2"/>
      <c r="IPN309" s="2"/>
      <c r="IPO309" s="2"/>
      <c r="IPP309" s="2"/>
      <c r="IPQ309" s="2"/>
      <c r="IPR309" s="2"/>
      <c r="IPS309" s="2"/>
      <c r="IPT309" s="2"/>
      <c r="IPU309" s="2"/>
      <c r="IPV309" s="2"/>
      <c r="IPW309" s="2"/>
      <c r="IPX309" s="2"/>
      <c r="IPY309" s="2"/>
      <c r="IPZ309" s="2"/>
      <c r="IQA309" s="2"/>
      <c r="IQB309" s="2"/>
      <c r="IQC309" s="2"/>
      <c r="IQD309" s="2"/>
      <c r="IQE309" s="2"/>
      <c r="IQF309" s="2"/>
      <c r="IQG309" s="2"/>
      <c r="IQH309" s="2"/>
      <c r="IQI309" s="2"/>
      <c r="IQJ309" s="2"/>
      <c r="IQK309" s="2"/>
      <c r="IQL309" s="2"/>
      <c r="IQM309" s="2"/>
      <c r="IQN309" s="2"/>
      <c r="IQO309" s="2"/>
      <c r="IQP309" s="2"/>
      <c r="IQQ309" s="2"/>
      <c r="IQR309" s="2"/>
      <c r="IQS309" s="2"/>
      <c r="IQT309" s="2"/>
      <c r="IQU309" s="2"/>
      <c r="IQV309" s="2"/>
      <c r="IQW309" s="2"/>
      <c r="IQX309" s="2"/>
      <c r="IQY309" s="2"/>
      <c r="IQZ309" s="2"/>
      <c r="IRA309" s="2"/>
      <c r="IRB309" s="2"/>
      <c r="IRC309" s="2"/>
      <c r="IRD309" s="2"/>
      <c r="IRE309" s="2"/>
      <c r="IRF309" s="2"/>
      <c r="IRG309" s="2"/>
      <c r="IRH309" s="2"/>
      <c r="IRI309" s="2"/>
      <c r="IRJ309" s="2"/>
      <c r="IRK309" s="2"/>
      <c r="IRL309" s="2"/>
      <c r="IRM309" s="2"/>
      <c r="IRN309" s="2"/>
      <c r="IRO309" s="2"/>
      <c r="IRP309" s="2"/>
      <c r="IRQ309" s="2"/>
      <c r="IRR309" s="2"/>
      <c r="IRS309" s="2"/>
      <c r="IRT309" s="2"/>
      <c r="IRU309" s="2"/>
      <c r="IRV309" s="2"/>
      <c r="IRW309" s="2"/>
      <c r="IRX309" s="2"/>
      <c r="IRY309" s="2"/>
      <c r="IRZ309" s="2"/>
      <c r="ISA309" s="2"/>
      <c r="ISB309" s="2"/>
      <c r="ISC309" s="2"/>
      <c r="ISD309" s="2"/>
      <c r="ISE309" s="2"/>
      <c r="ISF309" s="2"/>
      <c r="ISG309" s="2"/>
      <c r="ISH309" s="2"/>
      <c r="ISI309" s="2"/>
      <c r="ISJ309" s="2"/>
      <c r="ISK309" s="2"/>
      <c r="ISL309" s="2"/>
      <c r="ISM309" s="2"/>
      <c r="ISN309" s="2"/>
      <c r="ISO309" s="2"/>
      <c r="ISP309" s="2"/>
      <c r="ISQ309" s="2"/>
      <c r="ISR309" s="2"/>
      <c r="ISS309" s="2"/>
      <c r="IST309" s="2"/>
      <c r="ISU309" s="2"/>
      <c r="ISV309" s="2"/>
      <c r="ISW309" s="2"/>
      <c r="ISX309" s="2"/>
      <c r="ISY309" s="2"/>
      <c r="ISZ309" s="2"/>
      <c r="ITA309" s="2"/>
      <c r="ITB309" s="2"/>
      <c r="ITC309" s="2"/>
      <c r="ITD309" s="2"/>
      <c r="ITE309" s="2"/>
      <c r="ITF309" s="2"/>
      <c r="ITG309" s="2"/>
      <c r="ITH309" s="2"/>
      <c r="ITI309" s="2"/>
      <c r="ITJ309" s="2"/>
      <c r="ITK309" s="2"/>
      <c r="ITL309" s="2"/>
      <c r="ITM309" s="2"/>
      <c r="ITN309" s="2"/>
      <c r="ITO309" s="2"/>
      <c r="ITP309" s="2"/>
      <c r="ITQ309" s="2"/>
      <c r="ITR309" s="2"/>
      <c r="ITS309" s="2"/>
      <c r="ITT309" s="2"/>
      <c r="ITU309" s="2"/>
      <c r="ITV309" s="2"/>
      <c r="ITW309" s="2"/>
      <c r="ITX309" s="2"/>
      <c r="ITY309" s="2"/>
      <c r="ITZ309" s="2"/>
      <c r="IUA309" s="2"/>
      <c r="IUB309" s="2"/>
      <c r="IUC309" s="2"/>
      <c r="IUD309" s="2"/>
      <c r="IUE309" s="2"/>
      <c r="IUF309" s="2"/>
      <c r="IUG309" s="2"/>
      <c r="IUH309" s="2"/>
      <c r="IUI309" s="2"/>
      <c r="IUJ309" s="2"/>
      <c r="IUK309" s="2"/>
      <c r="IUL309" s="2"/>
      <c r="IUM309" s="2"/>
      <c r="IUN309" s="2"/>
      <c r="IUO309" s="2"/>
      <c r="IUP309" s="2"/>
      <c r="IUQ309" s="2"/>
      <c r="IUR309" s="2"/>
      <c r="IUS309" s="2"/>
      <c r="IUT309" s="2"/>
      <c r="IUU309" s="2"/>
      <c r="IUV309" s="2"/>
      <c r="IUW309" s="2"/>
      <c r="IUX309" s="2"/>
      <c r="IUY309" s="2"/>
      <c r="IUZ309" s="2"/>
      <c r="IVA309" s="2"/>
      <c r="IVB309" s="2"/>
      <c r="IVC309" s="2"/>
      <c r="IVD309" s="2"/>
      <c r="IVE309" s="2"/>
      <c r="IVF309" s="2"/>
      <c r="IVG309" s="2"/>
      <c r="IVH309" s="2"/>
      <c r="IVI309" s="2"/>
      <c r="IVJ309" s="2"/>
      <c r="IVK309" s="2"/>
      <c r="IVL309" s="2"/>
      <c r="IVM309" s="2"/>
      <c r="IVN309" s="2"/>
      <c r="IVO309" s="2"/>
      <c r="IVP309" s="2"/>
      <c r="IVQ309" s="2"/>
      <c r="IVR309" s="2"/>
      <c r="IVS309" s="2"/>
      <c r="IVT309" s="2"/>
      <c r="IVU309" s="2"/>
      <c r="IVV309" s="2"/>
      <c r="IVW309" s="2"/>
      <c r="IVX309" s="2"/>
      <c r="IVY309" s="2"/>
      <c r="IVZ309" s="2"/>
      <c r="IWA309" s="2"/>
      <c r="IWB309" s="2"/>
      <c r="IWC309" s="2"/>
      <c r="IWD309" s="2"/>
      <c r="IWE309" s="2"/>
      <c r="IWF309" s="2"/>
      <c r="IWG309" s="2"/>
      <c r="IWH309" s="2"/>
      <c r="IWI309" s="2"/>
      <c r="IWJ309" s="2"/>
      <c r="IWK309" s="2"/>
      <c r="IWL309" s="2"/>
      <c r="IWM309" s="2"/>
      <c r="IWN309" s="2"/>
      <c r="IWO309" s="2"/>
      <c r="IWP309" s="2"/>
      <c r="IWQ309" s="2"/>
      <c r="IWR309" s="2"/>
      <c r="IWS309" s="2"/>
      <c r="IWT309" s="2"/>
      <c r="IWU309" s="2"/>
      <c r="IWV309" s="2"/>
      <c r="IWW309" s="2"/>
      <c r="IWX309" s="2"/>
      <c r="IWY309" s="2"/>
      <c r="IWZ309" s="2"/>
      <c r="IXA309" s="2"/>
      <c r="IXB309" s="2"/>
      <c r="IXC309" s="2"/>
      <c r="IXD309" s="2"/>
      <c r="IXE309" s="2"/>
      <c r="IXF309" s="2"/>
      <c r="IXG309" s="2"/>
      <c r="IXH309" s="2"/>
      <c r="IXI309" s="2"/>
      <c r="IXJ309" s="2"/>
      <c r="IXK309" s="2"/>
      <c r="IXL309" s="2"/>
      <c r="IXM309" s="2"/>
      <c r="IXN309" s="2"/>
      <c r="IXO309" s="2"/>
      <c r="IXP309" s="2"/>
      <c r="IXQ309" s="2"/>
      <c r="IXR309" s="2"/>
      <c r="IXS309" s="2"/>
      <c r="IXT309" s="2"/>
      <c r="IXU309" s="2"/>
      <c r="IXV309" s="2"/>
      <c r="IXW309" s="2"/>
      <c r="IXX309" s="2"/>
      <c r="IXY309" s="2"/>
      <c r="IXZ309" s="2"/>
      <c r="IYA309" s="2"/>
      <c r="IYB309" s="2"/>
      <c r="IYC309" s="2"/>
      <c r="IYD309" s="2"/>
      <c r="IYE309" s="2"/>
      <c r="IYF309" s="2"/>
      <c r="IYG309" s="2"/>
      <c r="IYH309" s="2"/>
      <c r="IYI309" s="2"/>
      <c r="IYJ309" s="2"/>
      <c r="IYK309" s="2"/>
      <c r="IYL309" s="2"/>
      <c r="IYM309" s="2"/>
      <c r="IYN309" s="2"/>
      <c r="IYO309" s="2"/>
      <c r="IYP309" s="2"/>
      <c r="IYQ309" s="2"/>
      <c r="IYR309" s="2"/>
      <c r="IYS309" s="2"/>
      <c r="IYT309" s="2"/>
      <c r="IYU309" s="2"/>
      <c r="IYV309" s="2"/>
      <c r="IYW309" s="2"/>
      <c r="IYX309" s="2"/>
      <c r="IYY309" s="2"/>
      <c r="IYZ309" s="2"/>
      <c r="IZA309" s="2"/>
      <c r="IZB309" s="2"/>
      <c r="IZC309" s="2"/>
      <c r="IZD309" s="2"/>
      <c r="IZE309" s="2"/>
      <c r="IZF309" s="2"/>
      <c r="IZG309" s="2"/>
      <c r="IZH309" s="2"/>
      <c r="IZI309" s="2"/>
      <c r="IZJ309" s="2"/>
      <c r="IZK309" s="2"/>
      <c r="IZL309" s="2"/>
      <c r="IZM309" s="2"/>
      <c r="IZN309" s="2"/>
      <c r="IZO309" s="2"/>
      <c r="IZP309" s="2"/>
      <c r="IZQ309" s="2"/>
      <c r="IZR309" s="2"/>
      <c r="IZS309" s="2"/>
      <c r="IZT309" s="2"/>
      <c r="IZU309" s="2"/>
      <c r="IZV309" s="2"/>
      <c r="IZW309" s="2"/>
      <c r="IZX309" s="2"/>
      <c r="IZY309" s="2"/>
      <c r="IZZ309" s="2"/>
      <c r="JAA309" s="2"/>
      <c r="JAB309" s="2"/>
      <c r="JAC309" s="2"/>
      <c r="JAD309" s="2"/>
      <c r="JAE309" s="2"/>
      <c r="JAF309" s="2"/>
      <c r="JAG309" s="2"/>
      <c r="JAH309" s="2"/>
      <c r="JAI309" s="2"/>
      <c r="JAJ309" s="2"/>
      <c r="JAK309" s="2"/>
      <c r="JAL309" s="2"/>
      <c r="JAM309" s="2"/>
      <c r="JAN309" s="2"/>
      <c r="JAO309" s="2"/>
      <c r="JAP309" s="2"/>
      <c r="JAQ309" s="2"/>
      <c r="JAR309" s="2"/>
      <c r="JAS309" s="2"/>
      <c r="JAT309" s="2"/>
      <c r="JAU309" s="2"/>
      <c r="JAV309" s="2"/>
      <c r="JAW309" s="2"/>
      <c r="JAX309" s="2"/>
      <c r="JAY309" s="2"/>
      <c r="JAZ309" s="2"/>
      <c r="JBA309" s="2"/>
      <c r="JBB309" s="2"/>
      <c r="JBC309" s="2"/>
      <c r="JBD309" s="2"/>
      <c r="JBE309" s="2"/>
      <c r="JBF309" s="2"/>
      <c r="JBG309" s="2"/>
      <c r="JBH309" s="2"/>
      <c r="JBI309" s="2"/>
      <c r="JBJ309" s="2"/>
      <c r="JBK309" s="2"/>
      <c r="JBL309" s="2"/>
      <c r="JBM309" s="2"/>
      <c r="JBN309" s="2"/>
      <c r="JBO309" s="2"/>
      <c r="JBP309" s="2"/>
      <c r="JBQ309" s="2"/>
      <c r="JBR309" s="2"/>
      <c r="JBS309" s="2"/>
      <c r="JBT309" s="2"/>
      <c r="JBU309" s="2"/>
      <c r="JBV309" s="2"/>
      <c r="JBW309" s="2"/>
      <c r="JBX309" s="2"/>
      <c r="JBY309" s="2"/>
      <c r="JBZ309" s="2"/>
      <c r="JCA309" s="2"/>
      <c r="JCB309" s="2"/>
      <c r="JCC309" s="2"/>
      <c r="JCD309" s="2"/>
      <c r="JCE309" s="2"/>
      <c r="JCF309" s="2"/>
      <c r="JCG309" s="2"/>
      <c r="JCH309" s="2"/>
      <c r="JCI309" s="2"/>
      <c r="JCJ309" s="2"/>
      <c r="JCK309" s="2"/>
      <c r="JCL309" s="2"/>
      <c r="JCM309" s="2"/>
      <c r="JCN309" s="2"/>
      <c r="JCO309" s="2"/>
      <c r="JCP309" s="2"/>
      <c r="JCQ309" s="2"/>
      <c r="JCR309" s="2"/>
      <c r="JCS309" s="2"/>
      <c r="JCT309" s="2"/>
      <c r="JCU309" s="2"/>
      <c r="JCV309" s="2"/>
      <c r="JCW309" s="2"/>
      <c r="JCX309" s="2"/>
      <c r="JCY309" s="2"/>
      <c r="JCZ309" s="2"/>
      <c r="JDA309" s="2"/>
      <c r="JDB309" s="2"/>
      <c r="JDC309" s="2"/>
      <c r="JDD309" s="2"/>
      <c r="JDE309" s="2"/>
      <c r="JDF309" s="2"/>
      <c r="JDG309" s="2"/>
      <c r="JDH309" s="2"/>
      <c r="JDI309" s="2"/>
      <c r="JDJ309" s="2"/>
      <c r="JDK309" s="2"/>
      <c r="JDL309" s="2"/>
      <c r="JDM309" s="2"/>
      <c r="JDN309" s="2"/>
      <c r="JDO309" s="2"/>
      <c r="JDP309" s="2"/>
      <c r="JDQ309" s="2"/>
      <c r="JDR309" s="2"/>
      <c r="JDS309" s="2"/>
      <c r="JDT309" s="2"/>
      <c r="JDU309" s="2"/>
      <c r="JDV309" s="2"/>
      <c r="JDW309" s="2"/>
      <c r="JDX309" s="2"/>
      <c r="JDY309" s="2"/>
      <c r="JDZ309" s="2"/>
      <c r="JEA309" s="2"/>
      <c r="JEB309" s="2"/>
      <c r="JEC309" s="2"/>
      <c r="JED309" s="2"/>
      <c r="JEE309" s="2"/>
      <c r="JEF309" s="2"/>
      <c r="JEG309" s="2"/>
      <c r="JEH309" s="2"/>
      <c r="JEI309" s="2"/>
      <c r="JEJ309" s="2"/>
      <c r="JEK309" s="2"/>
      <c r="JEL309" s="2"/>
      <c r="JEM309" s="2"/>
      <c r="JEN309" s="2"/>
      <c r="JEO309" s="2"/>
      <c r="JEP309" s="2"/>
      <c r="JEQ309" s="2"/>
      <c r="JER309" s="2"/>
      <c r="JES309" s="2"/>
      <c r="JET309" s="2"/>
      <c r="JEU309" s="2"/>
      <c r="JEV309" s="2"/>
      <c r="JEW309" s="2"/>
      <c r="JEX309" s="2"/>
      <c r="JEY309" s="2"/>
      <c r="JEZ309" s="2"/>
      <c r="JFA309" s="2"/>
      <c r="JFB309" s="2"/>
      <c r="JFC309" s="2"/>
      <c r="JFD309" s="2"/>
      <c r="JFE309" s="2"/>
      <c r="JFF309" s="2"/>
      <c r="JFG309" s="2"/>
      <c r="JFH309" s="2"/>
      <c r="JFI309" s="2"/>
      <c r="JFJ309" s="2"/>
      <c r="JFK309" s="2"/>
      <c r="JFL309" s="2"/>
      <c r="JFM309" s="2"/>
      <c r="JFN309" s="2"/>
      <c r="JFO309" s="2"/>
      <c r="JFP309" s="2"/>
      <c r="JFQ309" s="2"/>
      <c r="JFR309" s="2"/>
      <c r="JFS309" s="2"/>
      <c r="JFT309" s="2"/>
      <c r="JFU309" s="2"/>
      <c r="JFV309" s="2"/>
      <c r="JFW309" s="2"/>
      <c r="JFX309" s="2"/>
      <c r="JFY309" s="2"/>
      <c r="JFZ309" s="2"/>
      <c r="JGA309" s="2"/>
      <c r="JGB309" s="2"/>
      <c r="JGC309" s="2"/>
      <c r="JGD309" s="2"/>
      <c r="JGE309" s="2"/>
      <c r="JGF309" s="2"/>
      <c r="JGG309" s="2"/>
      <c r="JGH309" s="2"/>
      <c r="JGI309" s="2"/>
      <c r="JGJ309" s="2"/>
      <c r="JGK309" s="2"/>
      <c r="JGL309" s="2"/>
      <c r="JGM309" s="2"/>
      <c r="JGN309" s="2"/>
      <c r="JGO309" s="2"/>
      <c r="JGP309" s="2"/>
      <c r="JGQ309" s="2"/>
      <c r="JGR309" s="2"/>
      <c r="JGS309" s="2"/>
      <c r="JGT309" s="2"/>
      <c r="JGU309" s="2"/>
      <c r="JGV309" s="2"/>
      <c r="JGW309" s="2"/>
      <c r="JGX309" s="2"/>
      <c r="JGY309" s="2"/>
      <c r="JGZ309" s="2"/>
      <c r="JHA309" s="2"/>
      <c r="JHB309" s="2"/>
      <c r="JHC309" s="2"/>
      <c r="JHD309" s="2"/>
      <c r="JHE309" s="2"/>
      <c r="JHF309" s="2"/>
      <c r="JHG309" s="2"/>
      <c r="JHH309" s="2"/>
      <c r="JHI309" s="2"/>
      <c r="JHJ309" s="2"/>
      <c r="JHK309" s="2"/>
      <c r="JHL309" s="2"/>
      <c r="JHM309" s="2"/>
      <c r="JHN309" s="2"/>
      <c r="JHO309" s="2"/>
      <c r="JHP309" s="2"/>
      <c r="JHQ309" s="2"/>
      <c r="JHR309" s="2"/>
      <c r="JHS309" s="2"/>
      <c r="JHT309" s="2"/>
      <c r="JHU309" s="2"/>
      <c r="JHV309" s="2"/>
      <c r="JHW309" s="2"/>
      <c r="JHX309" s="2"/>
      <c r="JHY309" s="2"/>
      <c r="JHZ309" s="2"/>
      <c r="JIA309" s="2"/>
      <c r="JIB309" s="2"/>
      <c r="JIC309" s="2"/>
      <c r="JID309" s="2"/>
      <c r="JIE309" s="2"/>
      <c r="JIF309" s="2"/>
      <c r="JIG309" s="2"/>
      <c r="JIH309" s="2"/>
      <c r="JII309" s="2"/>
      <c r="JIJ309" s="2"/>
      <c r="JIK309" s="2"/>
      <c r="JIL309" s="2"/>
      <c r="JIM309" s="2"/>
      <c r="JIN309" s="2"/>
      <c r="JIO309" s="2"/>
      <c r="JIP309" s="2"/>
      <c r="JIQ309" s="2"/>
      <c r="JIR309" s="2"/>
      <c r="JIS309" s="2"/>
      <c r="JIT309" s="2"/>
      <c r="JIU309" s="2"/>
      <c r="JIV309" s="2"/>
      <c r="JIW309" s="2"/>
      <c r="JIX309" s="2"/>
      <c r="JIY309" s="2"/>
      <c r="JIZ309" s="2"/>
      <c r="JJA309" s="2"/>
      <c r="JJB309" s="2"/>
      <c r="JJC309" s="2"/>
      <c r="JJD309" s="2"/>
      <c r="JJE309" s="2"/>
      <c r="JJF309" s="2"/>
      <c r="JJG309" s="2"/>
      <c r="JJH309" s="2"/>
      <c r="JJI309" s="2"/>
      <c r="JJJ309" s="2"/>
      <c r="JJK309" s="2"/>
      <c r="JJL309" s="2"/>
      <c r="JJM309" s="2"/>
      <c r="JJN309" s="2"/>
      <c r="JJO309" s="2"/>
      <c r="JJP309" s="2"/>
      <c r="JJQ309" s="2"/>
      <c r="JJR309" s="2"/>
      <c r="JJS309" s="2"/>
      <c r="JJT309" s="2"/>
      <c r="JJU309" s="2"/>
      <c r="JJV309" s="2"/>
      <c r="JJW309" s="2"/>
      <c r="JJX309" s="2"/>
      <c r="JJY309" s="2"/>
      <c r="JJZ309" s="2"/>
      <c r="JKA309" s="2"/>
      <c r="JKB309" s="2"/>
      <c r="JKC309" s="2"/>
      <c r="JKD309" s="2"/>
      <c r="JKE309" s="2"/>
      <c r="JKF309" s="2"/>
      <c r="JKG309" s="2"/>
      <c r="JKH309" s="2"/>
      <c r="JKI309" s="2"/>
      <c r="JKJ309" s="2"/>
      <c r="JKK309" s="2"/>
      <c r="JKL309" s="2"/>
      <c r="JKM309" s="2"/>
      <c r="JKN309" s="2"/>
      <c r="JKO309" s="2"/>
      <c r="JKP309" s="2"/>
      <c r="JKQ309" s="2"/>
      <c r="JKR309" s="2"/>
      <c r="JKS309" s="2"/>
      <c r="JKT309" s="2"/>
      <c r="JKU309" s="2"/>
      <c r="JKV309" s="2"/>
      <c r="JKW309" s="2"/>
      <c r="JKX309" s="2"/>
      <c r="JKY309" s="2"/>
      <c r="JKZ309" s="2"/>
      <c r="JLA309" s="2"/>
      <c r="JLB309" s="2"/>
      <c r="JLC309" s="2"/>
      <c r="JLD309" s="2"/>
      <c r="JLE309" s="2"/>
      <c r="JLF309" s="2"/>
      <c r="JLG309" s="2"/>
      <c r="JLH309" s="2"/>
      <c r="JLI309" s="2"/>
      <c r="JLJ309" s="2"/>
      <c r="JLK309" s="2"/>
      <c r="JLL309" s="2"/>
      <c r="JLM309" s="2"/>
      <c r="JLN309" s="2"/>
      <c r="JLO309" s="2"/>
      <c r="JLP309" s="2"/>
      <c r="JLQ309" s="2"/>
      <c r="JLR309" s="2"/>
      <c r="JLS309" s="2"/>
      <c r="JLT309" s="2"/>
      <c r="JLU309" s="2"/>
      <c r="JLV309" s="2"/>
      <c r="JLW309" s="2"/>
      <c r="JLX309" s="2"/>
      <c r="JLY309" s="2"/>
      <c r="JLZ309" s="2"/>
      <c r="JMA309" s="2"/>
      <c r="JMB309" s="2"/>
      <c r="JMC309" s="2"/>
      <c r="JMD309" s="2"/>
      <c r="JME309" s="2"/>
      <c r="JMF309" s="2"/>
      <c r="JMG309" s="2"/>
      <c r="JMH309" s="2"/>
      <c r="JMI309" s="2"/>
      <c r="JMJ309" s="2"/>
      <c r="JMK309" s="2"/>
      <c r="JML309" s="2"/>
      <c r="JMM309" s="2"/>
      <c r="JMN309" s="2"/>
      <c r="JMO309" s="2"/>
      <c r="JMP309" s="2"/>
      <c r="JMQ309" s="2"/>
      <c r="JMR309" s="2"/>
      <c r="JMS309" s="2"/>
      <c r="JMT309" s="2"/>
      <c r="JMU309" s="2"/>
      <c r="JMV309" s="2"/>
      <c r="JMW309" s="2"/>
      <c r="JMX309" s="2"/>
      <c r="JMY309" s="2"/>
      <c r="JMZ309" s="2"/>
      <c r="JNA309" s="2"/>
      <c r="JNB309" s="2"/>
      <c r="JNC309" s="2"/>
      <c r="JND309" s="2"/>
      <c r="JNE309" s="2"/>
      <c r="JNF309" s="2"/>
      <c r="JNG309" s="2"/>
      <c r="JNH309" s="2"/>
      <c r="JNI309" s="2"/>
      <c r="JNJ309" s="2"/>
      <c r="JNK309" s="2"/>
      <c r="JNL309" s="2"/>
      <c r="JNM309" s="2"/>
      <c r="JNN309" s="2"/>
      <c r="JNO309" s="2"/>
      <c r="JNP309" s="2"/>
      <c r="JNQ309" s="2"/>
      <c r="JNR309" s="2"/>
      <c r="JNS309" s="2"/>
      <c r="JNT309" s="2"/>
      <c r="JNU309" s="2"/>
      <c r="JNV309" s="2"/>
      <c r="JNW309" s="2"/>
      <c r="JNX309" s="2"/>
      <c r="JNY309" s="2"/>
      <c r="JNZ309" s="2"/>
      <c r="JOA309" s="2"/>
      <c r="JOB309" s="2"/>
      <c r="JOC309" s="2"/>
      <c r="JOD309" s="2"/>
      <c r="JOE309" s="2"/>
      <c r="JOF309" s="2"/>
      <c r="JOG309" s="2"/>
      <c r="JOH309" s="2"/>
      <c r="JOI309" s="2"/>
      <c r="JOJ309" s="2"/>
      <c r="JOK309" s="2"/>
      <c r="JOL309" s="2"/>
      <c r="JOM309" s="2"/>
      <c r="JON309" s="2"/>
      <c r="JOO309" s="2"/>
      <c r="JOP309" s="2"/>
      <c r="JOQ309" s="2"/>
      <c r="JOR309" s="2"/>
      <c r="JOS309" s="2"/>
      <c r="JOT309" s="2"/>
      <c r="JOU309" s="2"/>
      <c r="JOV309" s="2"/>
      <c r="JOW309" s="2"/>
      <c r="JOX309" s="2"/>
      <c r="JOY309" s="2"/>
      <c r="JOZ309" s="2"/>
      <c r="JPA309" s="2"/>
      <c r="JPB309" s="2"/>
      <c r="JPC309" s="2"/>
      <c r="JPD309" s="2"/>
      <c r="JPE309" s="2"/>
      <c r="JPF309" s="2"/>
      <c r="JPG309" s="2"/>
      <c r="JPH309" s="2"/>
      <c r="JPI309" s="2"/>
      <c r="JPJ309" s="2"/>
      <c r="JPK309" s="2"/>
      <c r="JPL309" s="2"/>
      <c r="JPM309" s="2"/>
      <c r="JPN309" s="2"/>
      <c r="JPO309" s="2"/>
      <c r="JPP309" s="2"/>
      <c r="JPQ309" s="2"/>
      <c r="JPR309" s="2"/>
      <c r="JPS309" s="2"/>
      <c r="JPT309" s="2"/>
      <c r="JPU309" s="2"/>
      <c r="JPV309" s="2"/>
      <c r="JPW309" s="2"/>
      <c r="JPX309" s="2"/>
      <c r="JPY309" s="2"/>
      <c r="JPZ309" s="2"/>
      <c r="JQA309" s="2"/>
      <c r="JQB309" s="2"/>
      <c r="JQC309" s="2"/>
      <c r="JQD309" s="2"/>
      <c r="JQE309" s="2"/>
      <c r="JQF309" s="2"/>
      <c r="JQG309" s="2"/>
      <c r="JQH309" s="2"/>
      <c r="JQI309" s="2"/>
      <c r="JQJ309" s="2"/>
      <c r="JQK309" s="2"/>
      <c r="JQL309" s="2"/>
      <c r="JQM309" s="2"/>
      <c r="JQN309" s="2"/>
      <c r="JQO309" s="2"/>
      <c r="JQP309" s="2"/>
      <c r="JQQ309" s="2"/>
      <c r="JQR309" s="2"/>
      <c r="JQS309" s="2"/>
      <c r="JQT309" s="2"/>
      <c r="JQU309" s="2"/>
      <c r="JQV309" s="2"/>
      <c r="JQW309" s="2"/>
      <c r="JQX309" s="2"/>
      <c r="JQY309" s="2"/>
      <c r="JQZ309" s="2"/>
      <c r="JRA309" s="2"/>
      <c r="JRB309" s="2"/>
      <c r="JRC309" s="2"/>
      <c r="JRD309" s="2"/>
      <c r="JRE309" s="2"/>
      <c r="JRF309" s="2"/>
      <c r="JRG309" s="2"/>
      <c r="JRH309" s="2"/>
      <c r="JRI309" s="2"/>
      <c r="JRJ309" s="2"/>
      <c r="JRK309" s="2"/>
      <c r="JRL309" s="2"/>
      <c r="JRM309" s="2"/>
      <c r="JRN309" s="2"/>
      <c r="JRO309" s="2"/>
      <c r="JRP309" s="2"/>
      <c r="JRQ309" s="2"/>
      <c r="JRR309" s="2"/>
      <c r="JRS309" s="2"/>
      <c r="JRT309" s="2"/>
      <c r="JRU309" s="2"/>
      <c r="JRV309" s="2"/>
      <c r="JRW309" s="2"/>
      <c r="JRX309" s="2"/>
      <c r="JRY309" s="2"/>
      <c r="JRZ309" s="2"/>
      <c r="JSA309" s="2"/>
      <c r="JSB309" s="2"/>
      <c r="JSC309" s="2"/>
      <c r="JSD309" s="2"/>
      <c r="JSE309" s="2"/>
      <c r="JSF309" s="2"/>
      <c r="JSG309" s="2"/>
      <c r="JSH309" s="2"/>
      <c r="JSI309" s="2"/>
      <c r="JSJ309" s="2"/>
      <c r="JSK309" s="2"/>
      <c r="JSL309" s="2"/>
      <c r="JSM309" s="2"/>
      <c r="JSN309" s="2"/>
      <c r="JSO309" s="2"/>
      <c r="JSP309" s="2"/>
      <c r="JSQ309" s="2"/>
      <c r="JSR309" s="2"/>
      <c r="JSS309" s="2"/>
      <c r="JST309" s="2"/>
      <c r="JSU309" s="2"/>
      <c r="JSV309" s="2"/>
      <c r="JSW309" s="2"/>
      <c r="JSX309" s="2"/>
      <c r="JSY309" s="2"/>
      <c r="JSZ309" s="2"/>
      <c r="JTA309" s="2"/>
      <c r="JTB309" s="2"/>
      <c r="JTC309" s="2"/>
      <c r="JTD309" s="2"/>
      <c r="JTE309" s="2"/>
      <c r="JTF309" s="2"/>
      <c r="JTG309" s="2"/>
      <c r="JTH309" s="2"/>
      <c r="JTI309" s="2"/>
      <c r="JTJ309" s="2"/>
      <c r="JTK309" s="2"/>
      <c r="JTL309" s="2"/>
      <c r="JTM309" s="2"/>
      <c r="JTN309" s="2"/>
      <c r="JTO309" s="2"/>
      <c r="JTP309" s="2"/>
      <c r="JTQ309" s="2"/>
      <c r="JTR309" s="2"/>
      <c r="JTS309" s="2"/>
      <c r="JTT309" s="2"/>
      <c r="JTU309" s="2"/>
      <c r="JTV309" s="2"/>
      <c r="JTW309" s="2"/>
      <c r="JTX309" s="2"/>
      <c r="JTY309" s="2"/>
      <c r="JTZ309" s="2"/>
      <c r="JUA309" s="2"/>
      <c r="JUB309" s="2"/>
      <c r="JUC309" s="2"/>
      <c r="JUD309" s="2"/>
      <c r="JUE309" s="2"/>
      <c r="JUF309" s="2"/>
      <c r="JUG309" s="2"/>
      <c r="JUH309" s="2"/>
      <c r="JUI309" s="2"/>
      <c r="JUJ309" s="2"/>
      <c r="JUK309" s="2"/>
      <c r="JUL309" s="2"/>
      <c r="JUM309" s="2"/>
      <c r="JUN309" s="2"/>
      <c r="JUO309" s="2"/>
      <c r="JUP309" s="2"/>
      <c r="JUQ309" s="2"/>
      <c r="JUR309" s="2"/>
      <c r="JUS309" s="2"/>
      <c r="JUT309" s="2"/>
      <c r="JUU309" s="2"/>
      <c r="JUV309" s="2"/>
      <c r="JUW309" s="2"/>
      <c r="JUX309" s="2"/>
      <c r="JUY309" s="2"/>
      <c r="JUZ309" s="2"/>
      <c r="JVA309" s="2"/>
      <c r="JVB309" s="2"/>
      <c r="JVC309" s="2"/>
      <c r="JVD309" s="2"/>
      <c r="JVE309" s="2"/>
      <c r="JVF309" s="2"/>
      <c r="JVG309" s="2"/>
      <c r="JVH309" s="2"/>
      <c r="JVI309" s="2"/>
      <c r="JVJ309" s="2"/>
      <c r="JVK309" s="2"/>
      <c r="JVL309" s="2"/>
      <c r="JVM309" s="2"/>
      <c r="JVN309" s="2"/>
      <c r="JVO309" s="2"/>
      <c r="JVP309" s="2"/>
      <c r="JVQ309" s="2"/>
      <c r="JVR309" s="2"/>
      <c r="JVS309" s="2"/>
      <c r="JVT309" s="2"/>
      <c r="JVU309" s="2"/>
      <c r="JVV309" s="2"/>
      <c r="JVW309" s="2"/>
      <c r="JVX309" s="2"/>
      <c r="JVY309" s="2"/>
      <c r="JVZ309" s="2"/>
      <c r="JWA309" s="2"/>
      <c r="JWB309" s="2"/>
      <c r="JWC309" s="2"/>
      <c r="JWD309" s="2"/>
      <c r="JWE309" s="2"/>
      <c r="JWF309" s="2"/>
      <c r="JWG309" s="2"/>
      <c r="JWH309" s="2"/>
      <c r="JWI309" s="2"/>
      <c r="JWJ309" s="2"/>
      <c r="JWK309" s="2"/>
      <c r="JWL309" s="2"/>
      <c r="JWM309" s="2"/>
      <c r="JWN309" s="2"/>
      <c r="JWO309" s="2"/>
      <c r="JWP309" s="2"/>
      <c r="JWQ309" s="2"/>
      <c r="JWR309" s="2"/>
      <c r="JWS309" s="2"/>
      <c r="JWT309" s="2"/>
      <c r="JWU309" s="2"/>
      <c r="JWV309" s="2"/>
      <c r="JWW309" s="2"/>
      <c r="JWX309" s="2"/>
      <c r="JWY309" s="2"/>
      <c r="JWZ309" s="2"/>
      <c r="JXA309" s="2"/>
      <c r="JXB309" s="2"/>
      <c r="JXC309" s="2"/>
      <c r="JXD309" s="2"/>
      <c r="JXE309" s="2"/>
      <c r="JXF309" s="2"/>
      <c r="JXG309" s="2"/>
      <c r="JXH309" s="2"/>
      <c r="JXI309" s="2"/>
      <c r="JXJ309" s="2"/>
      <c r="JXK309" s="2"/>
      <c r="JXL309" s="2"/>
      <c r="JXM309" s="2"/>
      <c r="JXN309" s="2"/>
      <c r="JXO309" s="2"/>
      <c r="JXP309" s="2"/>
      <c r="JXQ309" s="2"/>
      <c r="JXR309" s="2"/>
      <c r="JXS309" s="2"/>
      <c r="JXT309" s="2"/>
      <c r="JXU309" s="2"/>
      <c r="JXV309" s="2"/>
      <c r="JXW309" s="2"/>
      <c r="JXX309" s="2"/>
      <c r="JXY309" s="2"/>
      <c r="JXZ309" s="2"/>
      <c r="JYA309" s="2"/>
      <c r="JYB309" s="2"/>
      <c r="JYC309" s="2"/>
      <c r="JYD309" s="2"/>
      <c r="JYE309" s="2"/>
      <c r="JYF309" s="2"/>
      <c r="JYG309" s="2"/>
      <c r="JYH309" s="2"/>
      <c r="JYI309" s="2"/>
      <c r="JYJ309" s="2"/>
      <c r="JYK309" s="2"/>
      <c r="JYL309" s="2"/>
      <c r="JYM309" s="2"/>
      <c r="JYN309" s="2"/>
      <c r="JYO309" s="2"/>
      <c r="JYP309" s="2"/>
      <c r="JYQ309" s="2"/>
      <c r="JYR309" s="2"/>
      <c r="JYS309" s="2"/>
      <c r="JYT309" s="2"/>
      <c r="JYU309" s="2"/>
      <c r="JYV309" s="2"/>
      <c r="JYW309" s="2"/>
      <c r="JYX309" s="2"/>
      <c r="JYY309" s="2"/>
      <c r="JYZ309" s="2"/>
      <c r="JZA309" s="2"/>
      <c r="JZB309" s="2"/>
      <c r="JZC309" s="2"/>
      <c r="JZD309" s="2"/>
      <c r="JZE309" s="2"/>
      <c r="JZF309" s="2"/>
      <c r="JZG309" s="2"/>
      <c r="JZH309" s="2"/>
      <c r="JZI309" s="2"/>
      <c r="JZJ309" s="2"/>
      <c r="JZK309" s="2"/>
      <c r="JZL309" s="2"/>
      <c r="JZM309" s="2"/>
      <c r="JZN309" s="2"/>
      <c r="JZO309" s="2"/>
      <c r="JZP309" s="2"/>
      <c r="JZQ309" s="2"/>
      <c r="JZR309" s="2"/>
      <c r="JZS309" s="2"/>
      <c r="JZT309" s="2"/>
      <c r="JZU309" s="2"/>
      <c r="JZV309" s="2"/>
      <c r="JZW309" s="2"/>
      <c r="JZX309" s="2"/>
      <c r="JZY309" s="2"/>
      <c r="JZZ309" s="2"/>
      <c r="KAA309" s="2"/>
      <c r="KAB309" s="2"/>
      <c r="KAC309" s="2"/>
      <c r="KAD309" s="2"/>
      <c r="KAE309" s="2"/>
      <c r="KAF309" s="2"/>
      <c r="KAG309" s="2"/>
      <c r="KAH309" s="2"/>
      <c r="KAI309" s="2"/>
      <c r="KAJ309" s="2"/>
      <c r="KAK309" s="2"/>
      <c r="KAL309" s="2"/>
      <c r="KAM309" s="2"/>
      <c r="KAN309" s="2"/>
      <c r="KAO309" s="2"/>
      <c r="KAP309" s="2"/>
      <c r="KAQ309" s="2"/>
      <c r="KAR309" s="2"/>
      <c r="KAS309" s="2"/>
      <c r="KAT309" s="2"/>
      <c r="KAU309" s="2"/>
      <c r="KAV309" s="2"/>
      <c r="KAW309" s="2"/>
      <c r="KAX309" s="2"/>
      <c r="KAY309" s="2"/>
      <c r="KAZ309" s="2"/>
      <c r="KBA309" s="2"/>
      <c r="KBB309" s="2"/>
      <c r="KBC309" s="2"/>
      <c r="KBD309" s="2"/>
      <c r="KBE309" s="2"/>
      <c r="KBF309" s="2"/>
      <c r="KBG309" s="2"/>
      <c r="KBH309" s="2"/>
      <c r="KBI309" s="2"/>
      <c r="KBJ309" s="2"/>
      <c r="KBK309" s="2"/>
      <c r="KBL309" s="2"/>
      <c r="KBM309" s="2"/>
      <c r="KBN309" s="2"/>
      <c r="KBO309" s="2"/>
      <c r="KBP309" s="2"/>
      <c r="KBQ309" s="2"/>
      <c r="KBR309" s="2"/>
      <c r="KBS309" s="2"/>
      <c r="KBT309" s="2"/>
      <c r="KBU309" s="2"/>
      <c r="KBV309" s="2"/>
      <c r="KBW309" s="2"/>
      <c r="KBX309" s="2"/>
      <c r="KBY309" s="2"/>
      <c r="KBZ309" s="2"/>
      <c r="KCA309" s="2"/>
      <c r="KCB309" s="2"/>
      <c r="KCC309" s="2"/>
      <c r="KCD309" s="2"/>
      <c r="KCE309" s="2"/>
      <c r="KCF309" s="2"/>
      <c r="KCG309" s="2"/>
      <c r="KCH309" s="2"/>
      <c r="KCI309" s="2"/>
      <c r="KCJ309" s="2"/>
      <c r="KCK309" s="2"/>
      <c r="KCL309" s="2"/>
      <c r="KCM309" s="2"/>
      <c r="KCN309" s="2"/>
      <c r="KCO309" s="2"/>
      <c r="KCP309" s="2"/>
      <c r="KCQ309" s="2"/>
      <c r="KCR309" s="2"/>
      <c r="KCS309" s="2"/>
      <c r="KCT309" s="2"/>
      <c r="KCU309" s="2"/>
      <c r="KCV309" s="2"/>
      <c r="KCW309" s="2"/>
      <c r="KCX309" s="2"/>
      <c r="KCY309" s="2"/>
      <c r="KCZ309" s="2"/>
      <c r="KDA309" s="2"/>
      <c r="KDB309" s="2"/>
      <c r="KDC309" s="2"/>
      <c r="KDD309" s="2"/>
      <c r="KDE309" s="2"/>
      <c r="KDF309" s="2"/>
      <c r="KDG309" s="2"/>
      <c r="KDH309" s="2"/>
      <c r="KDI309" s="2"/>
      <c r="KDJ309" s="2"/>
      <c r="KDK309" s="2"/>
      <c r="KDL309" s="2"/>
      <c r="KDM309" s="2"/>
      <c r="KDN309" s="2"/>
      <c r="KDO309" s="2"/>
      <c r="KDP309" s="2"/>
      <c r="KDQ309" s="2"/>
      <c r="KDR309" s="2"/>
      <c r="KDS309" s="2"/>
      <c r="KDT309" s="2"/>
      <c r="KDU309" s="2"/>
      <c r="KDV309" s="2"/>
      <c r="KDW309" s="2"/>
      <c r="KDX309" s="2"/>
      <c r="KDY309" s="2"/>
      <c r="KDZ309" s="2"/>
      <c r="KEA309" s="2"/>
      <c r="KEB309" s="2"/>
      <c r="KEC309" s="2"/>
      <c r="KED309" s="2"/>
      <c r="KEE309" s="2"/>
      <c r="KEF309" s="2"/>
      <c r="KEG309" s="2"/>
      <c r="KEH309" s="2"/>
      <c r="KEI309" s="2"/>
      <c r="KEJ309" s="2"/>
      <c r="KEK309" s="2"/>
      <c r="KEL309" s="2"/>
      <c r="KEM309" s="2"/>
      <c r="KEN309" s="2"/>
      <c r="KEO309" s="2"/>
      <c r="KEP309" s="2"/>
      <c r="KEQ309" s="2"/>
      <c r="KER309" s="2"/>
      <c r="KES309" s="2"/>
      <c r="KET309" s="2"/>
      <c r="KEU309" s="2"/>
      <c r="KEV309" s="2"/>
      <c r="KEW309" s="2"/>
      <c r="KEX309" s="2"/>
      <c r="KEY309" s="2"/>
      <c r="KEZ309" s="2"/>
      <c r="KFA309" s="2"/>
      <c r="KFB309" s="2"/>
      <c r="KFC309" s="2"/>
      <c r="KFD309" s="2"/>
      <c r="KFE309" s="2"/>
      <c r="KFF309" s="2"/>
      <c r="KFG309" s="2"/>
      <c r="KFH309" s="2"/>
      <c r="KFI309" s="2"/>
      <c r="KFJ309" s="2"/>
      <c r="KFK309" s="2"/>
      <c r="KFL309" s="2"/>
      <c r="KFM309" s="2"/>
      <c r="KFN309" s="2"/>
      <c r="KFO309" s="2"/>
      <c r="KFP309" s="2"/>
      <c r="KFQ309" s="2"/>
      <c r="KFR309" s="2"/>
      <c r="KFS309" s="2"/>
      <c r="KFT309" s="2"/>
      <c r="KFU309" s="2"/>
      <c r="KFV309" s="2"/>
      <c r="KFW309" s="2"/>
      <c r="KFX309" s="2"/>
      <c r="KFY309" s="2"/>
      <c r="KFZ309" s="2"/>
      <c r="KGA309" s="2"/>
      <c r="KGB309" s="2"/>
      <c r="KGC309" s="2"/>
      <c r="KGD309" s="2"/>
      <c r="KGE309" s="2"/>
      <c r="KGF309" s="2"/>
      <c r="KGG309" s="2"/>
      <c r="KGH309" s="2"/>
      <c r="KGI309" s="2"/>
      <c r="KGJ309" s="2"/>
      <c r="KGK309" s="2"/>
      <c r="KGL309" s="2"/>
      <c r="KGM309" s="2"/>
      <c r="KGN309" s="2"/>
      <c r="KGO309" s="2"/>
      <c r="KGP309" s="2"/>
      <c r="KGQ309" s="2"/>
      <c r="KGR309" s="2"/>
      <c r="KGS309" s="2"/>
      <c r="KGT309" s="2"/>
      <c r="KGU309" s="2"/>
      <c r="KGV309" s="2"/>
      <c r="KGW309" s="2"/>
      <c r="KGX309" s="2"/>
      <c r="KGY309" s="2"/>
      <c r="KGZ309" s="2"/>
      <c r="KHA309" s="2"/>
      <c r="KHB309" s="2"/>
      <c r="KHC309" s="2"/>
      <c r="KHD309" s="2"/>
      <c r="KHE309" s="2"/>
      <c r="KHF309" s="2"/>
      <c r="KHG309" s="2"/>
      <c r="KHH309" s="2"/>
      <c r="KHI309" s="2"/>
      <c r="KHJ309" s="2"/>
      <c r="KHK309" s="2"/>
      <c r="KHL309" s="2"/>
      <c r="KHM309" s="2"/>
      <c r="KHN309" s="2"/>
      <c r="KHO309" s="2"/>
      <c r="KHP309" s="2"/>
      <c r="KHQ309" s="2"/>
      <c r="KHR309" s="2"/>
      <c r="KHS309" s="2"/>
      <c r="KHT309" s="2"/>
      <c r="KHU309" s="2"/>
      <c r="KHV309" s="2"/>
      <c r="KHW309" s="2"/>
      <c r="KHX309" s="2"/>
      <c r="KHY309" s="2"/>
      <c r="KHZ309" s="2"/>
      <c r="KIA309" s="2"/>
      <c r="KIB309" s="2"/>
      <c r="KIC309" s="2"/>
      <c r="KID309" s="2"/>
      <c r="KIE309" s="2"/>
      <c r="KIF309" s="2"/>
      <c r="KIG309" s="2"/>
      <c r="KIH309" s="2"/>
      <c r="KII309" s="2"/>
      <c r="KIJ309" s="2"/>
      <c r="KIK309" s="2"/>
      <c r="KIL309" s="2"/>
      <c r="KIM309" s="2"/>
      <c r="KIN309" s="2"/>
      <c r="KIO309" s="2"/>
      <c r="KIP309" s="2"/>
      <c r="KIQ309" s="2"/>
      <c r="KIR309" s="2"/>
      <c r="KIS309" s="2"/>
      <c r="KIT309" s="2"/>
      <c r="KIU309" s="2"/>
      <c r="KIV309" s="2"/>
      <c r="KIW309" s="2"/>
      <c r="KIX309" s="2"/>
      <c r="KIY309" s="2"/>
      <c r="KIZ309" s="2"/>
      <c r="KJA309" s="2"/>
      <c r="KJB309" s="2"/>
      <c r="KJC309" s="2"/>
      <c r="KJD309" s="2"/>
      <c r="KJE309" s="2"/>
      <c r="KJF309" s="2"/>
      <c r="KJG309" s="2"/>
      <c r="KJH309" s="2"/>
      <c r="KJI309" s="2"/>
      <c r="KJJ309" s="2"/>
      <c r="KJK309" s="2"/>
      <c r="KJL309" s="2"/>
      <c r="KJM309" s="2"/>
      <c r="KJN309" s="2"/>
      <c r="KJO309" s="2"/>
      <c r="KJP309" s="2"/>
      <c r="KJQ309" s="2"/>
      <c r="KJR309" s="2"/>
      <c r="KJS309" s="2"/>
      <c r="KJT309" s="2"/>
      <c r="KJU309" s="2"/>
      <c r="KJV309" s="2"/>
      <c r="KJW309" s="2"/>
      <c r="KJX309" s="2"/>
      <c r="KJY309" s="2"/>
      <c r="KJZ309" s="2"/>
      <c r="KKA309" s="2"/>
      <c r="KKB309" s="2"/>
      <c r="KKC309" s="2"/>
      <c r="KKD309" s="2"/>
      <c r="KKE309" s="2"/>
      <c r="KKF309" s="2"/>
      <c r="KKG309" s="2"/>
      <c r="KKH309" s="2"/>
      <c r="KKI309" s="2"/>
      <c r="KKJ309" s="2"/>
      <c r="KKK309" s="2"/>
      <c r="KKL309" s="2"/>
      <c r="KKM309" s="2"/>
      <c r="KKN309" s="2"/>
      <c r="KKO309" s="2"/>
      <c r="KKP309" s="2"/>
      <c r="KKQ309" s="2"/>
      <c r="KKR309" s="2"/>
      <c r="KKS309" s="2"/>
      <c r="KKT309" s="2"/>
      <c r="KKU309" s="2"/>
      <c r="KKV309" s="2"/>
      <c r="KKW309" s="2"/>
      <c r="KKX309" s="2"/>
      <c r="KKY309" s="2"/>
      <c r="KKZ309" s="2"/>
      <c r="KLA309" s="2"/>
      <c r="KLB309" s="2"/>
      <c r="KLC309" s="2"/>
      <c r="KLD309" s="2"/>
      <c r="KLE309" s="2"/>
      <c r="KLF309" s="2"/>
      <c r="KLG309" s="2"/>
      <c r="KLH309" s="2"/>
      <c r="KLI309" s="2"/>
      <c r="KLJ309" s="2"/>
      <c r="KLK309" s="2"/>
      <c r="KLL309" s="2"/>
      <c r="KLM309" s="2"/>
      <c r="KLN309" s="2"/>
      <c r="KLO309" s="2"/>
      <c r="KLP309" s="2"/>
      <c r="KLQ309" s="2"/>
      <c r="KLR309" s="2"/>
      <c r="KLS309" s="2"/>
      <c r="KLT309" s="2"/>
      <c r="KLU309" s="2"/>
      <c r="KLV309" s="2"/>
      <c r="KLW309" s="2"/>
      <c r="KLX309" s="2"/>
      <c r="KLY309" s="2"/>
      <c r="KLZ309" s="2"/>
      <c r="KMA309" s="2"/>
      <c r="KMB309" s="2"/>
      <c r="KMC309" s="2"/>
      <c r="KMD309" s="2"/>
      <c r="KME309" s="2"/>
      <c r="KMF309" s="2"/>
      <c r="KMG309" s="2"/>
      <c r="KMH309" s="2"/>
      <c r="KMI309" s="2"/>
      <c r="KMJ309" s="2"/>
      <c r="KMK309" s="2"/>
      <c r="KML309" s="2"/>
      <c r="KMM309" s="2"/>
      <c r="KMN309" s="2"/>
      <c r="KMO309" s="2"/>
      <c r="KMP309" s="2"/>
      <c r="KMQ309" s="2"/>
      <c r="KMR309" s="2"/>
      <c r="KMS309" s="2"/>
      <c r="KMT309" s="2"/>
      <c r="KMU309" s="2"/>
      <c r="KMV309" s="2"/>
      <c r="KMW309" s="2"/>
      <c r="KMX309" s="2"/>
      <c r="KMY309" s="2"/>
      <c r="KMZ309" s="2"/>
      <c r="KNA309" s="2"/>
      <c r="KNB309" s="2"/>
      <c r="KNC309" s="2"/>
      <c r="KND309" s="2"/>
      <c r="KNE309" s="2"/>
      <c r="KNF309" s="2"/>
      <c r="KNG309" s="2"/>
      <c r="KNH309" s="2"/>
      <c r="KNI309" s="2"/>
      <c r="KNJ309" s="2"/>
      <c r="KNK309" s="2"/>
      <c r="KNL309" s="2"/>
      <c r="KNM309" s="2"/>
      <c r="KNN309" s="2"/>
      <c r="KNO309" s="2"/>
      <c r="KNP309" s="2"/>
      <c r="KNQ309" s="2"/>
      <c r="KNR309" s="2"/>
      <c r="KNS309" s="2"/>
      <c r="KNT309" s="2"/>
      <c r="KNU309" s="2"/>
      <c r="KNV309" s="2"/>
      <c r="KNW309" s="2"/>
      <c r="KNX309" s="2"/>
      <c r="KNY309" s="2"/>
      <c r="KNZ309" s="2"/>
      <c r="KOA309" s="2"/>
      <c r="KOB309" s="2"/>
      <c r="KOC309" s="2"/>
      <c r="KOD309" s="2"/>
      <c r="KOE309" s="2"/>
      <c r="KOF309" s="2"/>
      <c r="KOG309" s="2"/>
      <c r="KOH309" s="2"/>
      <c r="KOI309" s="2"/>
      <c r="KOJ309" s="2"/>
      <c r="KOK309" s="2"/>
      <c r="KOL309" s="2"/>
      <c r="KOM309" s="2"/>
      <c r="KON309" s="2"/>
      <c r="KOO309" s="2"/>
      <c r="KOP309" s="2"/>
      <c r="KOQ309" s="2"/>
      <c r="KOR309" s="2"/>
      <c r="KOS309" s="2"/>
      <c r="KOT309" s="2"/>
      <c r="KOU309" s="2"/>
      <c r="KOV309" s="2"/>
      <c r="KOW309" s="2"/>
      <c r="KOX309" s="2"/>
      <c r="KOY309" s="2"/>
      <c r="KOZ309" s="2"/>
      <c r="KPA309" s="2"/>
      <c r="KPB309" s="2"/>
      <c r="KPC309" s="2"/>
      <c r="KPD309" s="2"/>
      <c r="KPE309" s="2"/>
      <c r="KPF309" s="2"/>
      <c r="KPG309" s="2"/>
      <c r="KPH309" s="2"/>
      <c r="KPI309" s="2"/>
      <c r="KPJ309" s="2"/>
      <c r="KPK309" s="2"/>
      <c r="KPL309" s="2"/>
      <c r="KPM309" s="2"/>
      <c r="KPN309" s="2"/>
      <c r="KPO309" s="2"/>
      <c r="KPP309" s="2"/>
      <c r="KPQ309" s="2"/>
      <c r="KPR309" s="2"/>
      <c r="KPS309" s="2"/>
      <c r="KPT309" s="2"/>
      <c r="KPU309" s="2"/>
      <c r="KPV309" s="2"/>
      <c r="KPW309" s="2"/>
      <c r="KPX309" s="2"/>
      <c r="KPY309" s="2"/>
      <c r="KPZ309" s="2"/>
      <c r="KQA309" s="2"/>
      <c r="KQB309" s="2"/>
      <c r="KQC309" s="2"/>
      <c r="KQD309" s="2"/>
      <c r="KQE309" s="2"/>
      <c r="KQF309" s="2"/>
      <c r="KQG309" s="2"/>
      <c r="KQH309" s="2"/>
      <c r="KQI309" s="2"/>
      <c r="KQJ309" s="2"/>
      <c r="KQK309" s="2"/>
      <c r="KQL309" s="2"/>
      <c r="KQM309" s="2"/>
      <c r="KQN309" s="2"/>
      <c r="KQO309" s="2"/>
      <c r="KQP309" s="2"/>
      <c r="KQQ309" s="2"/>
      <c r="KQR309" s="2"/>
      <c r="KQS309" s="2"/>
      <c r="KQT309" s="2"/>
      <c r="KQU309" s="2"/>
      <c r="KQV309" s="2"/>
      <c r="KQW309" s="2"/>
      <c r="KQX309" s="2"/>
      <c r="KQY309" s="2"/>
      <c r="KQZ309" s="2"/>
      <c r="KRA309" s="2"/>
      <c r="KRB309" s="2"/>
      <c r="KRC309" s="2"/>
      <c r="KRD309" s="2"/>
      <c r="KRE309" s="2"/>
      <c r="KRF309" s="2"/>
      <c r="KRG309" s="2"/>
      <c r="KRH309" s="2"/>
      <c r="KRI309" s="2"/>
      <c r="KRJ309" s="2"/>
      <c r="KRK309" s="2"/>
      <c r="KRL309" s="2"/>
      <c r="KRM309" s="2"/>
      <c r="KRN309" s="2"/>
      <c r="KRO309" s="2"/>
      <c r="KRP309" s="2"/>
      <c r="KRQ309" s="2"/>
      <c r="KRR309" s="2"/>
      <c r="KRS309" s="2"/>
      <c r="KRT309" s="2"/>
      <c r="KRU309" s="2"/>
      <c r="KRV309" s="2"/>
      <c r="KRW309" s="2"/>
      <c r="KRX309" s="2"/>
      <c r="KRY309" s="2"/>
      <c r="KRZ309" s="2"/>
      <c r="KSA309" s="2"/>
      <c r="KSB309" s="2"/>
      <c r="KSC309" s="2"/>
      <c r="KSD309" s="2"/>
      <c r="KSE309" s="2"/>
      <c r="KSF309" s="2"/>
      <c r="KSG309" s="2"/>
      <c r="KSH309" s="2"/>
      <c r="KSI309" s="2"/>
      <c r="KSJ309" s="2"/>
      <c r="KSK309" s="2"/>
      <c r="KSL309" s="2"/>
      <c r="KSM309" s="2"/>
      <c r="KSN309" s="2"/>
      <c r="KSO309" s="2"/>
      <c r="KSP309" s="2"/>
      <c r="KSQ309" s="2"/>
      <c r="KSR309" s="2"/>
      <c r="KSS309" s="2"/>
      <c r="KST309" s="2"/>
      <c r="KSU309" s="2"/>
      <c r="KSV309" s="2"/>
      <c r="KSW309" s="2"/>
      <c r="KSX309" s="2"/>
      <c r="KSY309" s="2"/>
      <c r="KSZ309" s="2"/>
      <c r="KTA309" s="2"/>
      <c r="KTB309" s="2"/>
      <c r="KTC309" s="2"/>
      <c r="KTD309" s="2"/>
      <c r="KTE309" s="2"/>
      <c r="KTF309" s="2"/>
      <c r="KTG309" s="2"/>
      <c r="KTH309" s="2"/>
      <c r="KTI309" s="2"/>
      <c r="KTJ309" s="2"/>
      <c r="KTK309" s="2"/>
      <c r="KTL309" s="2"/>
      <c r="KTM309" s="2"/>
      <c r="KTN309" s="2"/>
      <c r="KTO309" s="2"/>
      <c r="KTP309" s="2"/>
      <c r="KTQ309" s="2"/>
      <c r="KTR309" s="2"/>
      <c r="KTS309" s="2"/>
      <c r="KTT309" s="2"/>
      <c r="KTU309" s="2"/>
      <c r="KTV309" s="2"/>
      <c r="KTW309" s="2"/>
      <c r="KTX309" s="2"/>
      <c r="KTY309" s="2"/>
      <c r="KTZ309" s="2"/>
      <c r="KUA309" s="2"/>
      <c r="KUB309" s="2"/>
      <c r="KUC309" s="2"/>
      <c r="KUD309" s="2"/>
      <c r="KUE309" s="2"/>
      <c r="KUF309" s="2"/>
      <c r="KUG309" s="2"/>
      <c r="KUH309" s="2"/>
      <c r="KUI309" s="2"/>
      <c r="KUJ309" s="2"/>
      <c r="KUK309" s="2"/>
      <c r="KUL309" s="2"/>
      <c r="KUM309" s="2"/>
      <c r="KUN309" s="2"/>
      <c r="KUO309" s="2"/>
      <c r="KUP309" s="2"/>
      <c r="KUQ309" s="2"/>
      <c r="KUR309" s="2"/>
      <c r="KUS309" s="2"/>
      <c r="KUT309" s="2"/>
      <c r="KUU309" s="2"/>
      <c r="KUV309" s="2"/>
      <c r="KUW309" s="2"/>
      <c r="KUX309" s="2"/>
      <c r="KUY309" s="2"/>
      <c r="KUZ309" s="2"/>
      <c r="KVA309" s="2"/>
      <c r="KVB309" s="2"/>
      <c r="KVC309" s="2"/>
      <c r="KVD309" s="2"/>
      <c r="KVE309" s="2"/>
      <c r="KVF309" s="2"/>
      <c r="KVG309" s="2"/>
      <c r="KVH309" s="2"/>
      <c r="KVI309" s="2"/>
      <c r="KVJ309" s="2"/>
      <c r="KVK309" s="2"/>
      <c r="KVL309" s="2"/>
      <c r="KVM309" s="2"/>
      <c r="KVN309" s="2"/>
      <c r="KVO309" s="2"/>
      <c r="KVP309" s="2"/>
      <c r="KVQ309" s="2"/>
      <c r="KVR309" s="2"/>
      <c r="KVS309" s="2"/>
      <c r="KVT309" s="2"/>
      <c r="KVU309" s="2"/>
      <c r="KVV309" s="2"/>
      <c r="KVW309" s="2"/>
      <c r="KVX309" s="2"/>
      <c r="KVY309" s="2"/>
      <c r="KVZ309" s="2"/>
      <c r="KWA309" s="2"/>
      <c r="KWB309" s="2"/>
      <c r="KWC309" s="2"/>
      <c r="KWD309" s="2"/>
      <c r="KWE309" s="2"/>
      <c r="KWF309" s="2"/>
      <c r="KWG309" s="2"/>
      <c r="KWH309" s="2"/>
      <c r="KWI309" s="2"/>
      <c r="KWJ309" s="2"/>
      <c r="KWK309" s="2"/>
      <c r="KWL309" s="2"/>
      <c r="KWM309" s="2"/>
      <c r="KWN309" s="2"/>
      <c r="KWO309" s="2"/>
      <c r="KWP309" s="2"/>
      <c r="KWQ309" s="2"/>
      <c r="KWR309" s="2"/>
      <c r="KWS309" s="2"/>
      <c r="KWT309" s="2"/>
      <c r="KWU309" s="2"/>
      <c r="KWV309" s="2"/>
      <c r="KWW309" s="2"/>
      <c r="KWX309" s="2"/>
      <c r="KWY309" s="2"/>
      <c r="KWZ309" s="2"/>
      <c r="KXA309" s="2"/>
      <c r="KXB309" s="2"/>
      <c r="KXC309" s="2"/>
      <c r="KXD309" s="2"/>
      <c r="KXE309" s="2"/>
      <c r="KXF309" s="2"/>
      <c r="KXG309" s="2"/>
      <c r="KXH309" s="2"/>
      <c r="KXI309" s="2"/>
      <c r="KXJ309" s="2"/>
      <c r="KXK309" s="2"/>
      <c r="KXL309" s="2"/>
      <c r="KXM309" s="2"/>
      <c r="KXN309" s="2"/>
      <c r="KXO309" s="2"/>
      <c r="KXP309" s="2"/>
      <c r="KXQ309" s="2"/>
      <c r="KXR309" s="2"/>
      <c r="KXS309" s="2"/>
      <c r="KXT309" s="2"/>
      <c r="KXU309" s="2"/>
      <c r="KXV309" s="2"/>
      <c r="KXW309" s="2"/>
      <c r="KXX309" s="2"/>
      <c r="KXY309" s="2"/>
      <c r="KXZ309" s="2"/>
      <c r="KYA309" s="2"/>
      <c r="KYB309" s="2"/>
      <c r="KYC309" s="2"/>
      <c r="KYD309" s="2"/>
      <c r="KYE309" s="2"/>
      <c r="KYF309" s="2"/>
      <c r="KYG309" s="2"/>
      <c r="KYH309" s="2"/>
      <c r="KYI309" s="2"/>
      <c r="KYJ309" s="2"/>
      <c r="KYK309" s="2"/>
      <c r="KYL309" s="2"/>
      <c r="KYM309" s="2"/>
      <c r="KYN309" s="2"/>
      <c r="KYO309" s="2"/>
      <c r="KYP309" s="2"/>
      <c r="KYQ309" s="2"/>
      <c r="KYR309" s="2"/>
      <c r="KYS309" s="2"/>
      <c r="KYT309" s="2"/>
      <c r="KYU309" s="2"/>
      <c r="KYV309" s="2"/>
      <c r="KYW309" s="2"/>
      <c r="KYX309" s="2"/>
      <c r="KYY309" s="2"/>
      <c r="KYZ309" s="2"/>
      <c r="KZA309" s="2"/>
      <c r="KZB309" s="2"/>
      <c r="KZC309" s="2"/>
      <c r="KZD309" s="2"/>
      <c r="KZE309" s="2"/>
      <c r="KZF309" s="2"/>
      <c r="KZG309" s="2"/>
      <c r="KZH309" s="2"/>
      <c r="KZI309" s="2"/>
      <c r="KZJ309" s="2"/>
      <c r="KZK309" s="2"/>
      <c r="KZL309" s="2"/>
      <c r="KZM309" s="2"/>
      <c r="KZN309" s="2"/>
      <c r="KZO309" s="2"/>
      <c r="KZP309" s="2"/>
      <c r="KZQ309" s="2"/>
      <c r="KZR309" s="2"/>
      <c r="KZS309" s="2"/>
      <c r="KZT309" s="2"/>
      <c r="KZU309" s="2"/>
      <c r="KZV309" s="2"/>
      <c r="KZW309" s="2"/>
      <c r="KZX309" s="2"/>
      <c r="KZY309" s="2"/>
      <c r="KZZ309" s="2"/>
      <c r="LAA309" s="2"/>
      <c r="LAB309" s="2"/>
      <c r="LAC309" s="2"/>
      <c r="LAD309" s="2"/>
      <c r="LAE309" s="2"/>
      <c r="LAF309" s="2"/>
      <c r="LAG309" s="2"/>
      <c r="LAH309" s="2"/>
      <c r="LAI309" s="2"/>
      <c r="LAJ309" s="2"/>
      <c r="LAK309" s="2"/>
      <c r="LAL309" s="2"/>
      <c r="LAM309" s="2"/>
      <c r="LAN309" s="2"/>
      <c r="LAO309" s="2"/>
      <c r="LAP309" s="2"/>
      <c r="LAQ309" s="2"/>
      <c r="LAR309" s="2"/>
      <c r="LAS309" s="2"/>
      <c r="LAT309" s="2"/>
      <c r="LAU309" s="2"/>
      <c r="LAV309" s="2"/>
      <c r="LAW309" s="2"/>
      <c r="LAX309" s="2"/>
      <c r="LAY309" s="2"/>
      <c r="LAZ309" s="2"/>
      <c r="LBA309" s="2"/>
      <c r="LBB309" s="2"/>
      <c r="LBC309" s="2"/>
      <c r="LBD309" s="2"/>
      <c r="LBE309" s="2"/>
      <c r="LBF309" s="2"/>
      <c r="LBG309" s="2"/>
      <c r="LBH309" s="2"/>
      <c r="LBI309" s="2"/>
      <c r="LBJ309" s="2"/>
      <c r="LBK309" s="2"/>
      <c r="LBL309" s="2"/>
      <c r="LBM309" s="2"/>
      <c r="LBN309" s="2"/>
      <c r="LBO309" s="2"/>
      <c r="LBP309" s="2"/>
      <c r="LBQ309" s="2"/>
      <c r="LBR309" s="2"/>
      <c r="LBS309" s="2"/>
      <c r="LBT309" s="2"/>
      <c r="LBU309" s="2"/>
      <c r="LBV309" s="2"/>
      <c r="LBW309" s="2"/>
      <c r="LBX309" s="2"/>
      <c r="LBY309" s="2"/>
      <c r="LBZ309" s="2"/>
      <c r="LCA309" s="2"/>
      <c r="LCB309" s="2"/>
      <c r="LCC309" s="2"/>
      <c r="LCD309" s="2"/>
      <c r="LCE309" s="2"/>
      <c r="LCF309" s="2"/>
      <c r="LCG309" s="2"/>
      <c r="LCH309" s="2"/>
      <c r="LCI309" s="2"/>
      <c r="LCJ309" s="2"/>
      <c r="LCK309" s="2"/>
      <c r="LCL309" s="2"/>
      <c r="LCM309" s="2"/>
      <c r="LCN309" s="2"/>
      <c r="LCO309" s="2"/>
      <c r="LCP309" s="2"/>
      <c r="LCQ309" s="2"/>
      <c r="LCR309" s="2"/>
      <c r="LCS309" s="2"/>
      <c r="LCT309" s="2"/>
      <c r="LCU309" s="2"/>
      <c r="LCV309" s="2"/>
      <c r="LCW309" s="2"/>
      <c r="LCX309" s="2"/>
      <c r="LCY309" s="2"/>
      <c r="LCZ309" s="2"/>
      <c r="LDA309" s="2"/>
      <c r="LDB309" s="2"/>
      <c r="LDC309" s="2"/>
      <c r="LDD309" s="2"/>
      <c r="LDE309" s="2"/>
      <c r="LDF309" s="2"/>
      <c r="LDG309" s="2"/>
      <c r="LDH309" s="2"/>
      <c r="LDI309" s="2"/>
      <c r="LDJ309" s="2"/>
      <c r="LDK309" s="2"/>
      <c r="LDL309" s="2"/>
      <c r="LDM309" s="2"/>
      <c r="LDN309" s="2"/>
      <c r="LDO309" s="2"/>
      <c r="LDP309" s="2"/>
      <c r="LDQ309" s="2"/>
      <c r="LDR309" s="2"/>
      <c r="LDS309" s="2"/>
      <c r="LDT309" s="2"/>
      <c r="LDU309" s="2"/>
      <c r="LDV309" s="2"/>
      <c r="LDW309" s="2"/>
      <c r="LDX309" s="2"/>
      <c r="LDY309" s="2"/>
      <c r="LDZ309" s="2"/>
      <c r="LEA309" s="2"/>
      <c r="LEB309" s="2"/>
      <c r="LEC309" s="2"/>
      <c r="LED309" s="2"/>
      <c r="LEE309" s="2"/>
      <c r="LEF309" s="2"/>
      <c r="LEG309" s="2"/>
      <c r="LEH309" s="2"/>
      <c r="LEI309" s="2"/>
      <c r="LEJ309" s="2"/>
      <c r="LEK309" s="2"/>
      <c r="LEL309" s="2"/>
      <c r="LEM309" s="2"/>
      <c r="LEN309" s="2"/>
      <c r="LEO309" s="2"/>
      <c r="LEP309" s="2"/>
      <c r="LEQ309" s="2"/>
      <c r="LER309" s="2"/>
      <c r="LES309" s="2"/>
      <c r="LET309" s="2"/>
      <c r="LEU309" s="2"/>
      <c r="LEV309" s="2"/>
      <c r="LEW309" s="2"/>
      <c r="LEX309" s="2"/>
      <c r="LEY309" s="2"/>
      <c r="LEZ309" s="2"/>
      <c r="LFA309" s="2"/>
      <c r="LFB309" s="2"/>
      <c r="LFC309" s="2"/>
      <c r="LFD309" s="2"/>
      <c r="LFE309" s="2"/>
      <c r="LFF309" s="2"/>
      <c r="LFG309" s="2"/>
      <c r="LFH309" s="2"/>
      <c r="LFI309" s="2"/>
      <c r="LFJ309" s="2"/>
      <c r="LFK309" s="2"/>
      <c r="LFL309" s="2"/>
      <c r="LFM309" s="2"/>
      <c r="LFN309" s="2"/>
      <c r="LFO309" s="2"/>
      <c r="LFP309" s="2"/>
      <c r="LFQ309" s="2"/>
      <c r="LFR309" s="2"/>
      <c r="LFS309" s="2"/>
      <c r="LFT309" s="2"/>
      <c r="LFU309" s="2"/>
      <c r="LFV309" s="2"/>
      <c r="LFW309" s="2"/>
      <c r="LFX309" s="2"/>
      <c r="LFY309" s="2"/>
      <c r="LFZ309" s="2"/>
      <c r="LGA309" s="2"/>
      <c r="LGB309" s="2"/>
      <c r="LGC309" s="2"/>
      <c r="LGD309" s="2"/>
      <c r="LGE309" s="2"/>
      <c r="LGF309" s="2"/>
      <c r="LGG309" s="2"/>
      <c r="LGH309" s="2"/>
      <c r="LGI309" s="2"/>
      <c r="LGJ309" s="2"/>
      <c r="LGK309" s="2"/>
      <c r="LGL309" s="2"/>
      <c r="LGM309" s="2"/>
      <c r="LGN309" s="2"/>
      <c r="LGO309" s="2"/>
      <c r="LGP309" s="2"/>
      <c r="LGQ309" s="2"/>
      <c r="LGR309" s="2"/>
      <c r="LGS309" s="2"/>
      <c r="LGT309" s="2"/>
      <c r="LGU309" s="2"/>
      <c r="LGV309" s="2"/>
      <c r="LGW309" s="2"/>
      <c r="LGX309" s="2"/>
      <c r="LGY309" s="2"/>
      <c r="LGZ309" s="2"/>
      <c r="LHA309" s="2"/>
      <c r="LHB309" s="2"/>
      <c r="LHC309" s="2"/>
      <c r="LHD309" s="2"/>
      <c r="LHE309" s="2"/>
      <c r="LHF309" s="2"/>
      <c r="LHG309" s="2"/>
      <c r="LHH309" s="2"/>
      <c r="LHI309" s="2"/>
      <c r="LHJ309" s="2"/>
      <c r="LHK309" s="2"/>
      <c r="LHL309" s="2"/>
      <c r="LHM309" s="2"/>
      <c r="LHN309" s="2"/>
      <c r="LHO309" s="2"/>
      <c r="LHP309" s="2"/>
      <c r="LHQ309" s="2"/>
      <c r="LHR309" s="2"/>
      <c r="LHS309" s="2"/>
      <c r="LHT309" s="2"/>
      <c r="LHU309" s="2"/>
      <c r="LHV309" s="2"/>
      <c r="LHW309" s="2"/>
      <c r="LHX309" s="2"/>
      <c r="LHY309" s="2"/>
      <c r="LHZ309" s="2"/>
      <c r="LIA309" s="2"/>
      <c r="LIB309" s="2"/>
      <c r="LIC309" s="2"/>
      <c r="LID309" s="2"/>
      <c r="LIE309" s="2"/>
      <c r="LIF309" s="2"/>
      <c r="LIG309" s="2"/>
      <c r="LIH309" s="2"/>
      <c r="LII309" s="2"/>
      <c r="LIJ309" s="2"/>
      <c r="LIK309" s="2"/>
      <c r="LIL309" s="2"/>
      <c r="LIM309" s="2"/>
      <c r="LIN309" s="2"/>
      <c r="LIO309" s="2"/>
      <c r="LIP309" s="2"/>
      <c r="LIQ309" s="2"/>
      <c r="LIR309" s="2"/>
      <c r="LIS309" s="2"/>
      <c r="LIT309" s="2"/>
      <c r="LIU309" s="2"/>
      <c r="LIV309" s="2"/>
      <c r="LIW309" s="2"/>
      <c r="LIX309" s="2"/>
      <c r="LIY309" s="2"/>
      <c r="LIZ309" s="2"/>
      <c r="LJA309" s="2"/>
      <c r="LJB309" s="2"/>
      <c r="LJC309" s="2"/>
      <c r="LJD309" s="2"/>
      <c r="LJE309" s="2"/>
      <c r="LJF309" s="2"/>
      <c r="LJG309" s="2"/>
      <c r="LJH309" s="2"/>
      <c r="LJI309" s="2"/>
      <c r="LJJ309" s="2"/>
      <c r="LJK309" s="2"/>
      <c r="LJL309" s="2"/>
      <c r="LJM309" s="2"/>
      <c r="LJN309" s="2"/>
      <c r="LJO309" s="2"/>
      <c r="LJP309" s="2"/>
      <c r="LJQ309" s="2"/>
      <c r="LJR309" s="2"/>
      <c r="LJS309" s="2"/>
      <c r="LJT309" s="2"/>
      <c r="LJU309" s="2"/>
      <c r="LJV309" s="2"/>
      <c r="LJW309" s="2"/>
      <c r="LJX309" s="2"/>
      <c r="LJY309" s="2"/>
      <c r="LJZ309" s="2"/>
      <c r="LKA309" s="2"/>
      <c r="LKB309" s="2"/>
      <c r="LKC309" s="2"/>
      <c r="LKD309" s="2"/>
      <c r="LKE309" s="2"/>
      <c r="LKF309" s="2"/>
      <c r="LKG309" s="2"/>
      <c r="LKH309" s="2"/>
      <c r="LKI309" s="2"/>
      <c r="LKJ309" s="2"/>
      <c r="LKK309" s="2"/>
      <c r="LKL309" s="2"/>
      <c r="LKM309" s="2"/>
      <c r="LKN309" s="2"/>
      <c r="LKO309" s="2"/>
      <c r="LKP309" s="2"/>
      <c r="LKQ309" s="2"/>
      <c r="LKR309" s="2"/>
      <c r="LKS309" s="2"/>
      <c r="LKT309" s="2"/>
      <c r="LKU309" s="2"/>
      <c r="LKV309" s="2"/>
      <c r="LKW309" s="2"/>
      <c r="LKX309" s="2"/>
      <c r="LKY309" s="2"/>
      <c r="LKZ309" s="2"/>
      <c r="LLA309" s="2"/>
      <c r="LLB309" s="2"/>
      <c r="LLC309" s="2"/>
      <c r="LLD309" s="2"/>
      <c r="LLE309" s="2"/>
      <c r="LLF309" s="2"/>
      <c r="LLG309" s="2"/>
      <c r="LLH309" s="2"/>
      <c r="LLI309" s="2"/>
      <c r="LLJ309" s="2"/>
      <c r="LLK309" s="2"/>
      <c r="LLL309" s="2"/>
      <c r="LLM309" s="2"/>
      <c r="LLN309" s="2"/>
      <c r="LLO309" s="2"/>
      <c r="LLP309" s="2"/>
      <c r="LLQ309" s="2"/>
      <c r="LLR309" s="2"/>
      <c r="LLS309" s="2"/>
      <c r="LLT309" s="2"/>
      <c r="LLU309" s="2"/>
      <c r="LLV309" s="2"/>
      <c r="LLW309" s="2"/>
      <c r="LLX309" s="2"/>
      <c r="LLY309" s="2"/>
      <c r="LLZ309" s="2"/>
      <c r="LMA309" s="2"/>
      <c r="LMB309" s="2"/>
      <c r="LMC309" s="2"/>
      <c r="LMD309" s="2"/>
      <c r="LME309" s="2"/>
      <c r="LMF309" s="2"/>
      <c r="LMG309" s="2"/>
      <c r="LMH309" s="2"/>
      <c r="LMI309" s="2"/>
      <c r="LMJ309" s="2"/>
      <c r="LMK309" s="2"/>
      <c r="LML309" s="2"/>
      <c r="LMM309" s="2"/>
      <c r="LMN309" s="2"/>
      <c r="LMO309" s="2"/>
      <c r="LMP309" s="2"/>
      <c r="LMQ309" s="2"/>
      <c r="LMR309" s="2"/>
      <c r="LMS309" s="2"/>
      <c r="LMT309" s="2"/>
      <c r="LMU309" s="2"/>
      <c r="LMV309" s="2"/>
      <c r="LMW309" s="2"/>
      <c r="LMX309" s="2"/>
      <c r="LMY309" s="2"/>
      <c r="LMZ309" s="2"/>
      <c r="LNA309" s="2"/>
      <c r="LNB309" s="2"/>
      <c r="LNC309" s="2"/>
      <c r="LND309" s="2"/>
      <c r="LNE309" s="2"/>
      <c r="LNF309" s="2"/>
      <c r="LNG309" s="2"/>
      <c r="LNH309" s="2"/>
      <c r="LNI309" s="2"/>
      <c r="LNJ309" s="2"/>
      <c r="LNK309" s="2"/>
      <c r="LNL309" s="2"/>
      <c r="LNM309" s="2"/>
      <c r="LNN309" s="2"/>
      <c r="LNO309" s="2"/>
      <c r="LNP309" s="2"/>
      <c r="LNQ309" s="2"/>
      <c r="LNR309" s="2"/>
      <c r="LNS309" s="2"/>
      <c r="LNT309" s="2"/>
      <c r="LNU309" s="2"/>
      <c r="LNV309" s="2"/>
      <c r="LNW309" s="2"/>
      <c r="LNX309" s="2"/>
      <c r="LNY309" s="2"/>
      <c r="LNZ309" s="2"/>
      <c r="LOA309" s="2"/>
      <c r="LOB309" s="2"/>
      <c r="LOC309" s="2"/>
      <c r="LOD309" s="2"/>
      <c r="LOE309" s="2"/>
      <c r="LOF309" s="2"/>
      <c r="LOG309" s="2"/>
      <c r="LOH309" s="2"/>
      <c r="LOI309" s="2"/>
      <c r="LOJ309" s="2"/>
      <c r="LOK309" s="2"/>
      <c r="LOL309" s="2"/>
      <c r="LOM309" s="2"/>
      <c r="LON309" s="2"/>
      <c r="LOO309" s="2"/>
      <c r="LOP309" s="2"/>
      <c r="LOQ309" s="2"/>
      <c r="LOR309" s="2"/>
      <c r="LOS309" s="2"/>
      <c r="LOT309" s="2"/>
      <c r="LOU309" s="2"/>
      <c r="LOV309" s="2"/>
      <c r="LOW309" s="2"/>
      <c r="LOX309" s="2"/>
      <c r="LOY309" s="2"/>
      <c r="LOZ309" s="2"/>
      <c r="LPA309" s="2"/>
      <c r="LPB309" s="2"/>
      <c r="LPC309" s="2"/>
      <c r="LPD309" s="2"/>
      <c r="LPE309" s="2"/>
      <c r="LPF309" s="2"/>
      <c r="LPG309" s="2"/>
      <c r="LPH309" s="2"/>
      <c r="LPI309" s="2"/>
      <c r="LPJ309" s="2"/>
      <c r="LPK309" s="2"/>
      <c r="LPL309" s="2"/>
      <c r="LPM309" s="2"/>
      <c r="LPN309" s="2"/>
      <c r="LPO309" s="2"/>
      <c r="LPP309" s="2"/>
      <c r="LPQ309" s="2"/>
      <c r="LPR309" s="2"/>
      <c r="LPS309" s="2"/>
      <c r="LPT309" s="2"/>
      <c r="LPU309" s="2"/>
      <c r="LPV309" s="2"/>
      <c r="LPW309" s="2"/>
      <c r="LPX309" s="2"/>
      <c r="LPY309" s="2"/>
      <c r="LPZ309" s="2"/>
      <c r="LQA309" s="2"/>
      <c r="LQB309" s="2"/>
      <c r="LQC309" s="2"/>
      <c r="LQD309" s="2"/>
      <c r="LQE309" s="2"/>
      <c r="LQF309" s="2"/>
      <c r="LQG309" s="2"/>
      <c r="LQH309" s="2"/>
      <c r="LQI309" s="2"/>
      <c r="LQJ309" s="2"/>
      <c r="LQK309" s="2"/>
      <c r="LQL309" s="2"/>
      <c r="LQM309" s="2"/>
      <c r="LQN309" s="2"/>
      <c r="LQO309" s="2"/>
      <c r="LQP309" s="2"/>
      <c r="LQQ309" s="2"/>
      <c r="LQR309" s="2"/>
      <c r="LQS309" s="2"/>
      <c r="LQT309" s="2"/>
      <c r="LQU309" s="2"/>
      <c r="LQV309" s="2"/>
      <c r="LQW309" s="2"/>
      <c r="LQX309" s="2"/>
      <c r="LQY309" s="2"/>
      <c r="LQZ309" s="2"/>
      <c r="LRA309" s="2"/>
      <c r="LRB309" s="2"/>
      <c r="LRC309" s="2"/>
      <c r="LRD309" s="2"/>
      <c r="LRE309" s="2"/>
      <c r="LRF309" s="2"/>
      <c r="LRG309" s="2"/>
      <c r="LRH309" s="2"/>
      <c r="LRI309" s="2"/>
      <c r="LRJ309" s="2"/>
      <c r="LRK309" s="2"/>
      <c r="LRL309" s="2"/>
      <c r="LRM309" s="2"/>
      <c r="LRN309" s="2"/>
      <c r="LRO309" s="2"/>
      <c r="LRP309" s="2"/>
      <c r="LRQ309" s="2"/>
      <c r="LRR309" s="2"/>
      <c r="LRS309" s="2"/>
      <c r="LRT309" s="2"/>
      <c r="LRU309" s="2"/>
      <c r="LRV309" s="2"/>
      <c r="LRW309" s="2"/>
      <c r="LRX309" s="2"/>
      <c r="LRY309" s="2"/>
      <c r="LRZ309" s="2"/>
      <c r="LSA309" s="2"/>
      <c r="LSB309" s="2"/>
      <c r="LSC309" s="2"/>
      <c r="LSD309" s="2"/>
      <c r="LSE309" s="2"/>
      <c r="LSF309" s="2"/>
      <c r="LSG309" s="2"/>
      <c r="LSH309" s="2"/>
      <c r="LSI309" s="2"/>
      <c r="LSJ309" s="2"/>
      <c r="LSK309" s="2"/>
      <c r="LSL309" s="2"/>
      <c r="LSM309" s="2"/>
      <c r="LSN309" s="2"/>
      <c r="LSO309" s="2"/>
      <c r="LSP309" s="2"/>
      <c r="LSQ309" s="2"/>
      <c r="LSR309" s="2"/>
      <c r="LSS309" s="2"/>
      <c r="LST309" s="2"/>
      <c r="LSU309" s="2"/>
      <c r="LSV309" s="2"/>
      <c r="LSW309" s="2"/>
      <c r="LSX309" s="2"/>
      <c r="LSY309" s="2"/>
      <c r="LSZ309" s="2"/>
      <c r="LTA309" s="2"/>
      <c r="LTB309" s="2"/>
      <c r="LTC309" s="2"/>
      <c r="LTD309" s="2"/>
      <c r="LTE309" s="2"/>
      <c r="LTF309" s="2"/>
      <c r="LTG309" s="2"/>
      <c r="LTH309" s="2"/>
      <c r="LTI309" s="2"/>
      <c r="LTJ309" s="2"/>
      <c r="LTK309" s="2"/>
      <c r="LTL309" s="2"/>
      <c r="LTM309" s="2"/>
      <c r="LTN309" s="2"/>
      <c r="LTO309" s="2"/>
      <c r="LTP309" s="2"/>
      <c r="LTQ309" s="2"/>
      <c r="LTR309" s="2"/>
      <c r="LTS309" s="2"/>
      <c r="LTT309" s="2"/>
      <c r="LTU309" s="2"/>
      <c r="LTV309" s="2"/>
      <c r="LTW309" s="2"/>
      <c r="LTX309" s="2"/>
      <c r="LTY309" s="2"/>
      <c r="LTZ309" s="2"/>
      <c r="LUA309" s="2"/>
      <c r="LUB309" s="2"/>
      <c r="LUC309" s="2"/>
      <c r="LUD309" s="2"/>
      <c r="LUE309" s="2"/>
      <c r="LUF309" s="2"/>
      <c r="LUG309" s="2"/>
      <c r="LUH309" s="2"/>
      <c r="LUI309" s="2"/>
      <c r="LUJ309" s="2"/>
      <c r="LUK309" s="2"/>
      <c r="LUL309" s="2"/>
      <c r="LUM309" s="2"/>
      <c r="LUN309" s="2"/>
      <c r="LUO309" s="2"/>
      <c r="LUP309" s="2"/>
      <c r="LUQ309" s="2"/>
      <c r="LUR309" s="2"/>
      <c r="LUS309" s="2"/>
      <c r="LUT309" s="2"/>
      <c r="LUU309" s="2"/>
      <c r="LUV309" s="2"/>
      <c r="LUW309" s="2"/>
      <c r="LUX309" s="2"/>
      <c r="LUY309" s="2"/>
      <c r="LUZ309" s="2"/>
      <c r="LVA309" s="2"/>
      <c r="LVB309" s="2"/>
      <c r="LVC309" s="2"/>
      <c r="LVD309" s="2"/>
      <c r="LVE309" s="2"/>
      <c r="LVF309" s="2"/>
      <c r="LVG309" s="2"/>
      <c r="LVH309" s="2"/>
      <c r="LVI309" s="2"/>
      <c r="LVJ309" s="2"/>
      <c r="LVK309" s="2"/>
      <c r="LVL309" s="2"/>
      <c r="LVM309" s="2"/>
      <c r="LVN309" s="2"/>
      <c r="LVO309" s="2"/>
      <c r="LVP309" s="2"/>
      <c r="LVQ309" s="2"/>
      <c r="LVR309" s="2"/>
      <c r="LVS309" s="2"/>
      <c r="LVT309" s="2"/>
      <c r="LVU309" s="2"/>
      <c r="LVV309" s="2"/>
      <c r="LVW309" s="2"/>
      <c r="LVX309" s="2"/>
      <c r="LVY309" s="2"/>
      <c r="LVZ309" s="2"/>
      <c r="LWA309" s="2"/>
      <c r="LWB309" s="2"/>
      <c r="LWC309" s="2"/>
      <c r="LWD309" s="2"/>
      <c r="LWE309" s="2"/>
      <c r="LWF309" s="2"/>
      <c r="LWG309" s="2"/>
      <c r="LWH309" s="2"/>
      <c r="LWI309" s="2"/>
      <c r="LWJ309" s="2"/>
      <c r="LWK309" s="2"/>
      <c r="LWL309" s="2"/>
      <c r="LWM309" s="2"/>
      <c r="LWN309" s="2"/>
      <c r="LWO309" s="2"/>
      <c r="LWP309" s="2"/>
      <c r="LWQ309" s="2"/>
      <c r="LWR309" s="2"/>
      <c r="LWS309" s="2"/>
      <c r="LWT309" s="2"/>
      <c r="LWU309" s="2"/>
      <c r="LWV309" s="2"/>
      <c r="LWW309" s="2"/>
      <c r="LWX309" s="2"/>
      <c r="LWY309" s="2"/>
      <c r="LWZ309" s="2"/>
      <c r="LXA309" s="2"/>
      <c r="LXB309" s="2"/>
      <c r="LXC309" s="2"/>
      <c r="LXD309" s="2"/>
      <c r="LXE309" s="2"/>
      <c r="LXF309" s="2"/>
      <c r="LXG309" s="2"/>
      <c r="LXH309" s="2"/>
      <c r="LXI309" s="2"/>
      <c r="LXJ309" s="2"/>
      <c r="LXK309" s="2"/>
      <c r="LXL309" s="2"/>
      <c r="LXM309" s="2"/>
      <c r="LXN309" s="2"/>
      <c r="LXO309" s="2"/>
      <c r="LXP309" s="2"/>
      <c r="LXQ309" s="2"/>
      <c r="LXR309" s="2"/>
      <c r="LXS309" s="2"/>
      <c r="LXT309" s="2"/>
      <c r="LXU309" s="2"/>
      <c r="LXV309" s="2"/>
      <c r="LXW309" s="2"/>
      <c r="LXX309" s="2"/>
      <c r="LXY309" s="2"/>
      <c r="LXZ309" s="2"/>
      <c r="LYA309" s="2"/>
      <c r="LYB309" s="2"/>
      <c r="LYC309" s="2"/>
      <c r="LYD309" s="2"/>
      <c r="LYE309" s="2"/>
      <c r="LYF309" s="2"/>
      <c r="LYG309" s="2"/>
      <c r="LYH309" s="2"/>
      <c r="LYI309" s="2"/>
      <c r="LYJ309" s="2"/>
      <c r="LYK309" s="2"/>
      <c r="LYL309" s="2"/>
      <c r="LYM309" s="2"/>
      <c r="LYN309" s="2"/>
      <c r="LYO309" s="2"/>
      <c r="LYP309" s="2"/>
      <c r="LYQ309" s="2"/>
      <c r="LYR309" s="2"/>
      <c r="LYS309" s="2"/>
      <c r="LYT309" s="2"/>
      <c r="LYU309" s="2"/>
      <c r="LYV309" s="2"/>
      <c r="LYW309" s="2"/>
      <c r="LYX309" s="2"/>
      <c r="LYY309" s="2"/>
      <c r="LYZ309" s="2"/>
      <c r="LZA309" s="2"/>
      <c r="LZB309" s="2"/>
      <c r="LZC309" s="2"/>
      <c r="LZD309" s="2"/>
      <c r="LZE309" s="2"/>
      <c r="LZF309" s="2"/>
      <c r="LZG309" s="2"/>
      <c r="LZH309" s="2"/>
      <c r="LZI309" s="2"/>
      <c r="LZJ309" s="2"/>
      <c r="LZK309" s="2"/>
      <c r="LZL309" s="2"/>
      <c r="LZM309" s="2"/>
      <c r="LZN309" s="2"/>
      <c r="LZO309" s="2"/>
      <c r="LZP309" s="2"/>
      <c r="LZQ309" s="2"/>
      <c r="LZR309" s="2"/>
      <c r="LZS309" s="2"/>
      <c r="LZT309" s="2"/>
      <c r="LZU309" s="2"/>
      <c r="LZV309" s="2"/>
      <c r="LZW309" s="2"/>
      <c r="LZX309" s="2"/>
      <c r="LZY309" s="2"/>
      <c r="LZZ309" s="2"/>
      <c r="MAA309" s="2"/>
      <c r="MAB309" s="2"/>
      <c r="MAC309" s="2"/>
      <c r="MAD309" s="2"/>
      <c r="MAE309" s="2"/>
      <c r="MAF309" s="2"/>
      <c r="MAG309" s="2"/>
      <c r="MAH309" s="2"/>
      <c r="MAI309" s="2"/>
      <c r="MAJ309" s="2"/>
      <c r="MAK309" s="2"/>
      <c r="MAL309" s="2"/>
      <c r="MAM309" s="2"/>
      <c r="MAN309" s="2"/>
      <c r="MAO309" s="2"/>
      <c r="MAP309" s="2"/>
      <c r="MAQ309" s="2"/>
      <c r="MAR309" s="2"/>
      <c r="MAS309" s="2"/>
      <c r="MAT309" s="2"/>
      <c r="MAU309" s="2"/>
      <c r="MAV309" s="2"/>
      <c r="MAW309" s="2"/>
      <c r="MAX309" s="2"/>
      <c r="MAY309" s="2"/>
      <c r="MAZ309" s="2"/>
      <c r="MBA309" s="2"/>
      <c r="MBB309" s="2"/>
      <c r="MBC309" s="2"/>
      <c r="MBD309" s="2"/>
      <c r="MBE309" s="2"/>
      <c r="MBF309" s="2"/>
      <c r="MBG309" s="2"/>
      <c r="MBH309" s="2"/>
      <c r="MBI309" s="2"/>
      <c r="MBJ309" s="2"/>
      <c r="MBK309" s="2"/>
      <c r="MBL309" s="2"/>
      <c r="MBM309" s="2"/>
      <c r="MBN309" s="2"/>
      <c r="MBO309" s="2"/>
      <c r="MBP309" s="2"/>
      <c r="MBQ309" s="2"/>
      <c r="MBR309" s="2"/>
      <c r="MBS309" s="2"/>
      <c r="MBT309" s="2"/>
      <c r="MBU309" s="2"/>
      <c r="MBV309" s="2"/>
      <c r="MBW309" s="2"/>
      <c r="MBX309" s="2"/>
      <c r="MBY309" s="2"/>
      <c r="MBZ309" s="2"/>
      <c r="MCA309" s="2"/>
      <c r="MCB309" s="2"/>
      <c r="MCC309" s="2"/>
      <c r="MCD309" s="2"/>
      <c r="MCE309" s="2"/>
      <c r="MCF309" s="2"/>
      <c r="MCG309" s="2"/>
      <c r="MCH309" s="2"/>
      <c r="MCI309" s="2"/>
      <c r="MCJ309" s="2"/>
      <c r="MCK309" s="2"/>
      <c r="MCL309" s="2"/>
      <c r="MCM309" s="2"/>
      <c r="MCN309" s="2"/>
      <c r="MCO309" s="2"/>
      <c r="MCP309" s="2"/>
      <c r="MCQ309" s="2"/>
      <c r="MCR309" s="2"/>
      <c r="MCS309" s="2"/>
      <c r="MCT309" s="2"/>
      <c r="MCU309" s="2"/>
      <c r="MCV309" s="2"/>
      <c r="MCW309" s="2"/>
      <c r="MCX309" s="2"/>
      <c r="MCY309" s="2"/>
      <c r="MCZ309" s="2"/>
      <c r="MDA309" s="2"/>
      <c r="MDB309" s="2"/>
      <c r="MDC309" s="2"/>
      <c r="MDD309" s="2"/>
      <c r="MDE309" s="2"/>
      <c r="MDF309" s="2"/>
      <c r="MDG309" s="2"/>
      <c r="MDH309" s="2"/>
      <c r="MDI309" s="2"/>
      <c r="MDJ309" s="2"/>
      <c r="MDK309" s="2"/>
      <c r="MDL309" s="2"/>
      <c r="MDM309" s="2"/>
      <c r="MDN309" s="2"/>
      <c r="MDO309" s="2"/>
      <c r="MDP309" s="2"/>
      <c r="MDQ309" s="2"/>
      <c r="MDR309" s="2"/>
      <c r="MDS309" s="2"/>
      <c r="MDT309" s="2"/>
      <c r="MDU309" s="2"/>
      <c r="MDV309" s="2"/>
      <c r="MDW309" s="2"/>
      <c r="MDX309" s="2"/>
      <c r="MDY309" s="2"/>
      <c r="MDZ309" s="2"/>
      <c r="MEA309" s="2"/>
      <c r="MEB309" s="2"/>
      <c r="MEC309" s="2"/>
      <c r="MED309" s="2"/>
      <c r="MEE309" s="2"/>
      <c r="MEF309" s="2"/>
      <c r="MEG309" s="2"/>
      <c r="MEH309" s="2"/>
      <c r="MEI309" s="2"/>
      <c r="MEJ309" s="2"/>
      <c r="MEK309" s="2"/>
      <c r="MEL309" s="2"/>
      <c r="MEM309" s="2"/>
      <c r="MEN309" s="2"/>
      <c r="MEO309" s="2"/>
      <c r="MEP309" s="2"/>
      <c r="MEQ309" s="2"/>
      <c r="MER309" s="2"/>
      <c r="MES309" s="2"/>
      <c r="MET309" s="2"/>
      <c r="MEU309" s="2"/>
      <c r="MEV309" s="2"/>
      <c r="MEW309" s="2"/>
      <c r="MEX309" s="2"/>
      <c r="MEY309" s="2"/>
      <c r="MEZ309" s="2"/>
      <c r="MFA309" s="2"/>
      <c r="MFB309" s="2"/>
      <c r="MFC309" s="2"/>
      <c r="MFD309" s="2"/>
      <c r="MFE309" s="2"/>
      <c r="MFF309" s="2"/>
      <c r="MFG309" s="2"/>
      <c r="MFH309" s="2"/>
      <c r="MFI309" s="2"/>
      <c r="MFJ309" s="2"/>
      <c r="MFK309" s="2"/>
      <c r="MFL309" s="2"/>
      <c r="MFM309" s="2"/>
      <c r="MFN309" s="2"/>
      <c r="MFO309" s="2"/>
      <c r="MFP309" s="2"/>
      <c r="MFQ309" s="2"/>
      <c r="MFR309" s="2"/>
      <c r="MFS309" s="2"/>
      <c r="MFT309" s="2"/>
      <c r="MFU309" s="2"/>
      <c r="MFV309" s="2"/>
      <c r="MFW309" s="2"/>
      <c r="MFX309" s="2"/>
      <c r="MFY309" s="2"/>
      <c r="MFZ309" s="2"/>
      <c r="MGA309" s="2"/>
      <c r="MGB309" s="2"/>
      <c r="MGC309" s="2"/>
      <c r="MGD309" s="2"/>
      <c r="MGE309" s="2"/>
      <c r="MGF309" s="2"/>
      <c r="MGG309" s="2"/>
      <c r="MGH309" s="2"/>
      <c r="MGI309" s="2"/>
      <c r="MGJ309" s="2"/>
      <c r="MGK309" s="2"/>
      <c r="MGL309" s="2"/>
      <c r="MGM309" s="2"/>
      <c r="MGN309" s="2"/>
      <c r="MGO309" s="2"/>
      <c r="MGP309" s="2"/>
      <c r="MGQ309" s="2"/>
      <c r="MGR309" s="2"/>
      <c r="MGS309" s="2"/>
      <c r="MGT309" s="2"/>
      <c r="MGU309" s="2"/>
      <c r="MGV309" s="2"/>
      <c r="MGW309" s="2"/>
      <c r="MGX309" s="2"/>
      <c r="MGY309" s="2"/>
      <c r="MGZ309" s="2"/>
      <c r="MHA309" s="2"/>
      <c r="MHB309" s="2"/>
      <c r="MHC309" s="2"/>
      <c r="MHD309" s="2"/>
      <c r="MHE309" s="2"/>
      <c r="MHF309" s="2"/>
      <c r="MHG309" s="2"/>
      <c r="MHH309" s="2"/>
      <c r="MHI309" s="2"/>
      <c r="MHJ309" s="2"/>
      <c r="MHK309" s="2"/>
      <c r="MHL309" s="2"/>
      <c r="MHM309" s="2"/>
      <c r="MHN309" s="2"/>
      <c r="MHO309" s="2"/>
      <c r="MHP309" s="2"/>
      <c r="MHQ309" s="2"/>
      <c r="MHR309" s="2"/>
      <c r="MHS309" s="2"/>
      <c r="MHT309" s="2"/>
      <c r="MHU309" s="2"/>
      <c r="MHV309" s="2"/>
      <c r="MHW309" s="2"/>
      <c r="MHX309" s="2"/>
      <c r="MHY309" s="2"/>
      <c r="MHZ309" s="2"/>
      <c r="MIA309" s="2"/>
      <c r="MIB309" s="2"/>
      <c r="MIC309" s="2"/>
      <c r="MID309" s="2"/>
      <c r="MIE309" s="2"/>
      <c r="MIF309" s="2"/>
      <c r="MIG309" s="2"/>
      <c r="MIH309" s="2"/>
      <c r="MII309" s="2"/>
      <c r="MIJ309" s="2"/>
      <c r="MIK309" s="2"/>
      <c r="MIL309" s="2"/>
      <c r="MIM309" s="2"/>
      <c r="MIN309" s="2"/>
      <c r="MIO309" s="2"/>
      <c r="MIP309" s="2"/>
      <c r="MIQ309" s="2"/>
      <c r="MIR309" s="2"/>
      <c r="MIS309" s="2"/>
      <c r="MIT309" s="2"/>
      <c r="MIU309" s="2"/>
      <c r="MIV309" s="2"/>
      <c r="MIW309" s="2"/>
      <c r="MIX309" s="2"/>
      <c r="MIY309" s="2"/>
      <c r="MIZ309" s="2"/>
      <c r="MJA309" s="2"/>
      <c r="MJB309" s="2"/>
      <c r="MJC309" s="2"/>
      <c r="MJD309" s="2"/>
      <c r="MJE309" s="2"/>
      <c r="MJF309" s="2"/>
      <c r="MJG309" s="2"/>
      <c r="MJH309" s="2"/>
      <c r="MJI309" s="2"/>
      <c r="MJJ309" s="2"/>
      <c r="MJK309" s="2"/>
      <c r="MJL309" s="2"/>
      <c r="MJM309" s="2"/>
      <c r="MJN309" s="2"/>
      <c r="MJO309" s="2"/>
      <c r="MJP309" s="2"/>
      <c r="MJQ309" s="2"/>
      <c r="MJR309" s="2"/>
      <c r="MJS309" s="2"/>
      <c r="MJT309" s="2"/>
      <c r="MJU309" s="2"/>
      <c r="MJV309" s="2"/>
      <c r="MJW309" s="2"/>
      <c r="MJX309" s="2"/>
      <c r="MJY309" s="2"/>
      <c r="MJZ309" s="2"/>
      <c r="MKA309" s="2"/>
      <c r="MKB309" s="2"/>
      <c r="MKC309" s="2"/>
      <c r="MKD309" s="2"/>
      <c r="MKE309" s="2"/>
      <c r="MKF309" s="2"/>
      <c r="MKG309" s="2"/>
      <c r="MKH309" s="2"/>
      <c r="MKI309" s="2"/>
      <c r="MKJ309" s="2"/>
      <c r="MKK309" s="2"/>
      <c r="MKL309" s="2"/>
      <c r="MKM309" s="2"/>
      <c r="MKN309" s="2"/>
      <c r="MKO309" s="2"/>
      <c r="MKP309" s="2"/>
      <c r="MKQ309" s="2"/>
      <c r="MKR309" s="2"/>
      <c r="MKS309" s="2"/>
      <c r="MKT309" s="2"/>
      <c r="MKU309" s="2"/>
      <c r="MKV309" s="2"/>
      <c r="MKW309" s="2"/>
      <c r="MKX309" s="2"/>
      <c r="MKY309" s="2"/>
      <c r="MKZ309" s="2"/>
      <c r="MLA309" s="2"/>
      <c r="MLB309" s="2"/>
      <c r="MLC309" s="2"/>
      <c r="MLD309" s="2"/>
      <c r="MLE309" s="2"/>
      <c r="MLF309" s="2"/>
      <c r="MLG309" s="2"/>
      <c r="MLH309" s="2"/>
      <c r="MLI309" s="2"/>
      <c r="MLJ309" s="2"/>
      <c r="MLK309" s="2"/>
      <c r="MLL309" s="2"/>
      <c r="MLM309" s="2"/>
      <c r="MLN309" s="2"/>
      <c r="MLO309" s="2"/>
      <c r="MLP309" s="2"/>
      <c r="MLQ309" s="2"/>
      <c r="MLR309" s="2"/>
      <c r="MLS309" s="2"/>
      <c r="MLT309" s="2"/>
      <c r="MLU309" s="2"/>
      <c r="MLV309" s="2"/>
      <c r="MLW309" s="2"/>
      <c r="MLX309" s="2"/>
      <c r="MLY309" s="2"/>
      <c r="MLZ309" s="2"/>
      <c r="MMA309" s="2"/>
      <c r="MMB309" s="2"/>
      <c r="MMC309" s="2"/>
      <c r="MMD309" s="2"/>
      <c r="MME309" s="2"/>
      <c r="MMF309" s="2"/>
      <c r="MMG309" s="2"/>
      <c r="MMH309" s="2"/>
      <c r="MMI309" s="2"/>
      <c r="MMJ309" s="2"/>
      <c r="MMK309" s="2"/>
      <c r="MML309" s="2"/>
      <c r="MMM309" s="2"/>
      <c r="MMN309" s="2"/>
      <c r="MMO309" s="2"/>
      <c r="MMP309" s="2"/>
      <c r="MMQ309" s="2"/>
      <c r="MMR309" s="2"/>
      <c r="MMS309" s="2"/>
      <c r="MMT309" s="2"/>
      <c r="MMU309" s="2"/>
      <c r="MMV309" s="2"/>
      <c r="MMW309" s="2"/>
      <c r="MMX309" s="2"/>
      <c r="MMY309" s="2"/>
      <c r="MMZ309" s="2"/>
      <c r="MNA309" s="2"/>
      <c r="MNB309" s="2"/>
      <c r="MNC309" s="2"/>
      <c r="MND309" s="2"/>
      <c r="MNE309" s="2"/>
      <c r="MNF309" s="2"/>
      <c r="MNG309" s="2"/>
      <c r="MNH309" s="2"/>
      <c r="MNI309" s="2"/>
      <c r="MNJ309" s="2"/>
      <c r="MNK309" s="2"/>
      <c r="MNL309" s="2"/>
      <c r="MNM309" s="2"/>
      <c r="MNN309" s="2"/>
      <c r="MNO309" s="2"/>
      <c r="MNP309" s="2"/>
      <c r="MNQ309" s="2"/>
      <c r="MNR309" s="2"/>
      <c r="MNS309" s="2"/>
      <c r="MNT309" s="2"/>
      <c r="MNU309" s="2"/>
      <c r="MNV309" s="2"/>
      <c r="MNW309" s="2"/>
      <c r="MNX309" s="2"/>
      <c r="MNY309" s="2"/>
      <c r="MNZ309" s="2"/>
      <c r="MOA309" s="2"/>
      <c r="MOB309" s="2"/>
      <c r="MOC309" s="2"/>
      <c r="MOD309" s="2"/>
      <c r="MOE309" s="2"/>
      <c r="MOF309" s="2"/>
      <c r="MOG309" s="2"/>
      <c r="MOH309" s="2"/>
      <c r="MOI309" s="2"/>
      <c r="MOJ309" s="2"/>
      <c r="MOK309" s="2"/>
      <c r="MOL309" s="2"/>
      <c r="MOM309" s="2"/>
      <c r="MON309" s="2"/>
      <c r="MOO309" s="2"/>
      <c r="MOP309" s="2"/>
      <c r="MOQ309" s="2"/>
      <c r="MOR309" s="2"/>
      <c r="MOS309" s="2"/>
      <c r="MOT309" s="2"/>
      <c r="MOU309" s="2"/>
      <c r="MOV309" s="2"/>
      <c r="MOW309" s="2"/>
      <c r="MOX309" s="2"/>
      <c r="MOY309" s="2"/>
      <c r="MOZ309" s="2"/>
      <c r="MPA309" s="2"/>
      <c r="MPB309" s="2"/>
      <c r="MPC309" s="2"/>
      <c r="MPD309" s="2"/>
      <c r="MPE309" s="2"/>
      <c r="MPF309" s="2"/>
      <c r="MPG309" s="2"/>
      <c r="MPH309" s="2"/>
      <c r="MPI309" s="2"/>
      <c r="MPJ309" s="2"/>
      <c r="MPK309" s="2"/>
      <c r="MPL309" s="2"/>
      <c r="MPM309" s="2"/>
      <c r="MPN309" s="2"/>
      <c r="MPO309" s="2"/>
      <c r="MPP309" s="2"/>
      <c r="MPQ309" s="2"/>
      <c r="MPR309" s="2"/>
      <c r="MPS309" s="2"/>
      <c r="MPT309" s="2"/>
      <c r="MPU309" s="2"/>
      <c r="MPV309" s="2"/>
      <c r="MPW309" s="2"/>
      <c r="MPX309" s="2"/>
      <c r="MPY309" s="2"/>
      <c r="MPZ309" s="2"/>
      <c r="MQA309" s="2"/>
      <c r="MQB309" s="2"/>
      <c r="MQC309" s="2"/>
      <c r="MQD309" s="2"/>
      <c r="MQE309" s="2"/>
      <c r="MQF309" s="2"/>
      <c r="MQG309" s="2"/>
      <c r="MQH309" s="2"/>
      <c r="MQI309" s="2"/>
      <c r="MQJ309" s="2"/>
      <c r="MQK309" s="2"/>
      <c r="MQL309" s="2"/>
      <c r="MQM309" s="2"/>
      <c r="MQN309" s="2"/>
      <c r="MQO309" s="2"/>
      <c r="MQP309" s="2"/>
      <c r="MQQ309" s="2"/>
      <c r="MQR309" s="2"/>
      <c r="MQS309" s="2"/>
      <c r="MQT309" s="2"/>
      <c r="MQU309" s="2"/>
      <c r="MQV309" s="2"/>
      <c r="MQW309" s="2"/>
      <c r="MQX309" s="2"/>
      <c r="MQY309" s="2"/>
      <c r="MQZ309" s="2"/>
      <c r="MRA309" s="2"/>
      <c r="MRB309" s="2"/>
      <c r="MRC309" s="2"/>
      <c r="MRD309" s="2"/>
      <c r="MRE309" s="2"/>
      <c r="MRF309" s="2"/>
      <c r="MRG309" s="2"/>
      <c r="MRH309" s="2"/>
      <c r="MRI309" s="2"/>
      <c r="MRJ309" s="2"/>
      <c r="MRK309" s="2"/>
      <c r="MRL309" s="2"/>
      <c r="MRM309" s="2"/>
      <c r="MRN309" s="2"/>
      <c r="MRO309" s="2"/>
      <c r="MRP309" s="2"/>
      <c r="MRQ309" s="2"/>
      <c r="MRR309" s="2"/>
      <c r="MRS309" s="2"/>
      <c r="MRT309" s="2"/>
      <c r="MRU309" s="2"/>
      <c r="MRV309" s="2"/>
      <c r="MRW309" s="2"/>
      <c r="MRX309" s="2"/>
      <c r="MRY309" s="2"/>
      <c r="MRZ309" s="2"/>
      <c r="MSA309" s="2"/>
      <c r="MSB309" s="2"/>
      <c r="MSC309" s="2"/>
      <c r="MSD309" s="2"/>
      <c r="MSE309" s="2"/>
      <c r="MSF309" s="2"/>
      <c r="MSG309" s="2"/>
      <c r="MSH309" s="2"/>
      <c r="MSI309" s="2"/>
      <c r="MSJ309" s="2"/>
      <c r="MSK309" s="2"/>
      <c r="MSL309" s="2"/>
      <c r="MSM309" s="2"/>
      <c r="MSN309" s="2"/>
      <c r="MSO309" s="2"/>
      <c r="MSP309" s="2"/>
      <c r="MSQ309" s="2"/>
      <c r="MSR309" s="2"/>
      <c r="MSS309" s="2"/>
      <c r="MST309" s="2"/>
      <c r="MSU309" s="2"/>
      <c r="MSV309" s="2"/>
      <c r="MSW309" s="2"/>
      <c r="MSX309" s="2"/>
      <c r="MSY309" s="2"/>
      <c r="MSZ309" s="2"/>
      <c r="MTA309" s="2"/>
      <c r="MTB309" s="2"/>
      <c r="MTC309" s="2"/>
      <c r="MTD309" s="2"/>
      <c r="MTE309" s="2"/>
      <c r="MTF309" s="2"/>
      <c r="MTG309" s="2"/>
      <c r="MTH309" s="2"/>
      <c r="MTI309" s="2"/>
      <c r="MTJ309" s="2"/>
      <c r="MTK309" s="2"/>
      <c r="MTL309" s="2"/>
      <c r="MTM309" s="2"/>
      <c r="MTN309" s="2"/>
      <c r="MTO309" s="2"/>
      <c r="MTP309" s="2"/>
      <c r="MTQ309" s="2"/>
      <c r="MTR309" s="2"/>
      <c r="MTS309" s="2"/>
      <c r="MTT309" s="2"/>
      <c r="MTU309" s="2"/>
      <c r="MTV309" s="2"/>
      <c r="MTW309" s="2"/>
      <c r="MTX309" s="2"/>
      <c r="MTY309" s="2"/>
      <c r="MTZ309" s="2"/>
      <c r="MUA309" s="2"/>
      <c r="MUB309" s="2"/>
      <c r="MUC309" s="2"/>
      <c r="MUD309" s="2"/>
      <c r="MUE309" s="2"/>
      <c r="MUF309" s="2"/>
      <c r="MUG309" s="2"/>
      <c r="MUH309" s="2"/>
      <c r="MUI309" s="2"/>
      <c r="MUJ309" s="2"/>
      <c r="MUK309" s="2"/>
      <c r="MUL309" s="2"/>
      <c r="MUM309" s="2"/>
      <c r="MUN309" s="2"/>
      <c r="MUO309" s="2"/>
      <c r="MUP309" s="2"/>
      <c r="MUQ309" s="2"/>
      <c r="MUR309" s="2"/>
      <c r="MUS309" s="2"/>
      <c r="MUT309" s="2"/>
      <c r="MUU309" s="2"/>
      <c r="MUV309" s="2"/>
      <c r="MUW309" s="2"/>
      <c r="MUX309" s="2"/>
      <c r="MUY309" s="2"/>
      <c r="MUZ309" s="2"/>
      <c r="MVA309" s="2"/>
      <c r="MVB309" s="2"/>
      <c r="MVC309" s="2"/>
      <c r="MVD309" s="2"/>
      <c r="MVE309" s="2"/>
      <c r="MVF309" s="2"/>
      <c r="MVG309" s="2"/>
      <c r="MVH309" s="2"/>
      <c r="MVI309" s="2"/>
      <c r="MVJ309" s="2"/>
      <c r="MVK309" s="2"/>
      <c r="MVL309" s="2"/>
      <c r="MVM309" s="2"/>
      <c r="MVN309" s="2"/>
      <c r="MVO309" s="2"/>
      <c r="MVP309" s="2"/>
      <c r="MVQ309" s="2"/>
      <c r="MVR309" s="2"/>
      <c r="MVS309" s="2"/>
      <c r="MVT309" s="2"/>
      <c r="MVU309" s="2"/>
      <c r="MVV309" s="2"/>
      <c r="MVW309" s="2"/>
      <c r="MVX309" s="2"/>
      <c r="MVY309" s="2"/>
      <c r="MVZ309" s="2"/>
      <c r="MWA309" s="2"/>
      <c r="MWB309" s="2"/>
      <c r="MWC309" s="2"/>
      <c r="MWD309" s="2"/>
      <c r="MWE309" s="2"/>
      <c r="MWF309" s="2"/>
      <c r="MWG309" s="2"/>
      <c r="MWH309" s="2"/>
      <c r="MWI309" s="2"/>
      <c r="MWJ309" s="2"/>
      <c r="MWK309" s="2"/>
      <c r="MWL309" s="2"/>
      <c r="MWM309" s="2"/>
      <c r="MWN309" s="2"/>
      <c r="MWO309" s="2"/>
      <c r="MWP309" s="2"/>
      <c r="MWQ309" s="2"/>
      <c r="MWR309" s="2"/>
      <c r="MWS309" s="2"/>
      <c r="MWT309" s="2"/>
      <c r="MWU309" s="2"/>
      <c r="MWV309" s="2"/>
      <c r="MWW309" s="2"/>
      <c r="MWX309" s="2"/>
      <c r="MWY309" s="2"/>
      <c r="MWZ309" s="2"/>
      <c r="MXA309" s="2"/>
      <c r="MXB309" s="2"/>
      <c r="MXC309" s="2"/>
      <c r="MXD309" s="2"/>
      <c r="MXE309" s="2"/>
      <c r="MXF309" s="2"/>
      <c r="MXG309" s="2"/>
      <c r="MXH309" s="2"/>
      <c r="MXI309" s="2"/>
      <c r="MXJ309" s="2"/>
      <c r="MXK309" s="2"/>
      <c r="MXL309" s="2"/>
      <c r="MXM309" s="2"/>
      <c r="MXN309" s="2"/>
      <c r="MXO309" s="2"/>
      <c r="MXP309" s="2"/>
      <c r="MXQ309" s="2"/>
      <c r="MXR309" s="2"/>
      <c r="MXS309" s="2"/>
      <c r="MXT309" s="2"/>
      <c r="MXU309" s="2"/>
      <c r="MXV309" s="2"/>
      <c r="MXW309" s="2"/>
      <c r="MXX309" s="2"/>
      <c r="MXY309" s="2"/>
      <c r="MXZ309" s="2"/>
      <c r="MYA309" s="2"/>
      <c r="MYB309" s="2"/>
      <c r="MYC309" s="2"/>
      <c r="MYD309" s="2"/>
      <c r="MYE309" s="2"/>
      <c r="MYF309" s="2"/>
      <c r="MYG309" s="2"/>
      <c r="MYH309" s="2"/>
      <c r="MYI309" s="2"/>
      <c r="MYJ309" s="2"/>
      <c r="MYK309" s="2"/>
      <c r="MYL309" s="2"/>
      <c r="MYM309" s="2"/>
      <c r="MYN309" s="2"/>
      <c r="MYO309" s="2"/>
      <c r="MYP309" s="2"/>
      <c r="MYQ309" s="2"/>
      <c r="MYR309" s="2"/>
      <c r="MYS309" s="2"/>
      <c r="MYT309" s="2"/>
      <c r="MYU309" s="2"/>
      <c r="MYV309" s="2"/>
      <c r="MYW309" s="2"/>
      <c r="MYX309" s="2"/>
      <c r="MYY309" s="2"/>
      <c r="MYZ309" s="2"/>
      <c r="MZA309" s="2"/>
      <c r="MZB309" s="2"/>
      <c r="MZC309" s="2"/>
      <c r="MZD309" s="2"/>
      <c r="MZE309" s="2"/>
      <c r="MZF309" s="2"/>
      <c r="MZG309" s="2"/>
      <c r="MZH309" s="2"/>
      <c r="MZI309" s="2"/>
      <c r="MZJ309" s="2"/>
      <c r="MZK309" s="2"/>
      <c r="MZL309" s="2"/>
      <c r="MZM309" s="2"/>
      <c r="MZN309" s="2"/>
      <c r="MZO309" s="2"/>
      <c r="MZP309" s="2"/>
      <c r="MZQ309" s="2"/>
      <c r="MZR309" s="2"/>
      <c r="MZS309" s="2"/>
      <c r="MZT309" s="2"/>
      <c r="MZU309" s="2"/>
      <c r="MZV309" s="2"/>
      <c r="MZW309" s="2"/>
      <c r="MZX309" s="2"/>
      <c r="MZY309" s="2"/>
      <c r="MZZ309" s="2"/>
      <c r="NAA309" s="2"/>
      <c r="NAB309" s="2"/>
      <c r="NAC309" s="2"/>
      <c r="NAD309" s="2"/>
      <c r="NAE309" s="2"/>
      <c r="NAF309" s="2"/>
      <c r="NAG309" s="2"/>
      <c r="NAH309" s="2"/>
      <c r="NAI309" s="2"/>
      <c r="NAJ309" s="2"/>
      <c r="NAK309" s="2"/>
      <c r="NAL309" s="2"/>
      <c r="NAM309" s="2"/>
      <c r="NAN309" s="2"/>
      <c r="NAO309" s="2"/>
      <c r="NAP309" s="2"/>
      <c r="NAQ309" s="2"/>
      <c r="NAR309" s="2"/>
      <c r="NAS309" s="2"/>
      <c r="NAT309" s="2"/>
      <c r="NAU309" s="2"/>
      <c r="NAV309" s="2"/>
      <c r="NAW309" s="2"/>
      <c r="NAX309" s="2"/>
      <c r="NAY309" s="2"/>
      <c r="NAZ309" s="2"/>
      <c r="NBA309" s="2"/>
      <c r="NBB309" s="2"/>
      <c r="NBC309" s="2"/>
      <c r="NBD309" s="2"/>
      <c r="NBE309" s="2"/>
      <c r="NBF309" s="2"/>
      <c r="NBG309" s="2"/>
      <c r="NBH309" s="2"/>
      <c r="NBI309" s="2"/>
      <c r="NBJ309" s="2"/>
      <c r="NBK309" s="2"/>
      <c r="NBL309" s="2"/>
      <c r="NBM309" s="2"/>
      <c r="NBN309" s="2"/>
      <c r="NBO309" s="2"/>
      <c r="NBP309" s="2"/>
      <c r="NBQ309" s="2"/>
      <c r="NBR309" s="2"/>
      <c r="NBS309" s="2"/>
      <c r="NBT309" s="2"/>
      <c r="NBU309" s="2"/>
      <c r="NBV309" s="2"/>
      <c r="NBW309" s="2"/>
      <c r="NBX309" s="2"/>
      <c r="NBY309" s="2"/>
      <c r="NBZ309" s="2"/>
      <c r="NCA309" s="2"/>
      <c r="NCB309" s="2"/>
      <c r="NCC309" s="2"/>
      <c r="NCD309" s="2"/>
      <c r="NCE309" s="2"/>
      <c r="NCF309" s="2"/>
      <c r="NCG309" s="2"/>
      <c r="NCH309" s="2"/>
      <c r="NCI309" s="2"/>
      <c r="NCJ309" s="2"/>
      <c r="NCK309" s="2"/>
      <c r="NCL309" s="2"/>
      <c r="NCM309" s="2"/>
      <c r="NCN309" s="2"/>
      <c r="NCO309" s="2"/>
      <c r="NCP309" s="2"/>
      <c r="NCQ309" s="2"/>
      <c r="NCR309" s="2"/>
      <c r="NCS309" s="2"/>
      <c r="NCT309" s="2"/>
      <c r="NCU309" s="2"/>
      <c r="NCV309" s="2"/>
      <c r="NCW309" s="2"/>
      <c r="NCX309" s="2"/>
      <c r="NCY309" s="2"/>
      <c r="NCZ309" s="2"/>
      <c r="NDA309" s="2"/>
      <c r="NDB309" s="2"/>
      <c r="NDC309" s="2"/>
      <c r="NDD309" s="2"/>
      <c r="NDE309" s="2"/>
      <c r="NDF309" s="2"/>
      <c r="NDG309" s="2"/>
      <c r="NDH309" s="2"/>
      <c r="NDI309" s="2"/>
      <c r="NDJ309" s="2"/>
      <c r="NDK309" s="2"/>
      <c r="NDL309" s="2"/>
      <c r="NDM309" s="2"/>
      <c r="NDN309" s="2"/>
      <c r="NDO309" s="2"/>
      <c r="NDP309" s="2"/>
      <c r="NDQ309" s="2"/>
      <c r="NDR309" s="2"/>
      <c r="NDS309" s="2"/>
      <c r="NDT309" s="2"/>
      <c r="NDU309" s="2"/>
      <c r="NDV309" s="2"/>
      <c r="NDW309" s="2"/>
      <c r="NDX309" s="2"/>
      <c r="NDY309" s="2"/>
      <c r="NDZ309" s="2"/>
      <c r="NEA309" s="2"/>
      <c r="NEB309" s="2"/>
      <c r="NEC309" s="2"/>
      <c r="NED309" s="2"/>
      <c r="NEE309" s="2"/>
      <c r="NEF309" s="2"/>
      <c r="NEG309" s="2"/>
      <c r="NEH309" s="2"/>
      <c r="NEI309" s="2"/>
      <c r="NEJ309" s="2"/>
      <c r="NEK309" s="2"/>
      <c r="NEL309" s="2"/>
      <c r="NEM309" s="2"/>
      <c r="NEN309" s="2"/>
      <c r="NEO309" s="2"/>
      <c r="NEP309" s="2"/>
      <c r="NEQ309" s="2"/>
      <c r="NER309" s="2"/>
      <c r="NES309" s="2"/>
      <c r="NET309" s="2"/>
      <c r="NEU309" s="2"/>
      <c r="NEV309" s="2"/>
      <c r="NEW309" s="2"/>
      <c r="NEX309" s="2"/>
      <c r="NEY309" s="2"/>
      <c r="NEZ309" s="2"/>
      <c r="NFA309" s="2"/>
      <c r="NFB309" s="2"/>
      <c r="NFC309" s="2"/>
      <c r="NFD309" s="2"/>
      <c r="NFE309" s="2"/>
      <c r="NFF309" s="2"/>
      <c r="NFG309" s="2"/>
      <c r="NFH309" s="2"/>
      <c r="NFI309" s="2"/>
      <c r="NFJ309" s="2"/>
      <c r="NFK309" s="2"/>
      <c r="NFL309" s="2"/>
      <c r="NFM309" s="2"/>
      <c r="NFN309" s="2"/>
      <c r="NFO309" s="2"/>
      <c r="NFP309" s="2"/>
      <c r="NFQ309" s="2"/>
      <c r="NFR309" s="2"/>
      <c r="NFS309" s="2"/>
      <c r="NFT309" s="2"/>
      <c r="NFU309" s="2"/>
      <c r="NFV309" s="2"/>
      <c r="NFW309" s="2"/>
      <c r="NFX309" s="2"/>
      <c r="NFY309" s="2"/>
      <c r="NFZ309" s="2"/>
      <c r="NGA309" s="2"/>
      <c r="NGB309" s="2"/>
      <c r="NGC309" s="2"/>
      <c r="NGD309" s="2"/>
      <c r="NGE309" s="2"/>
      <c r="NGF309" s="2"/>
      <c r="NGG309" s="2"/>
      <c r="NGH309" s="2"/>
      <c r="NGI309" s="2"/>
      <c r="NGJ309" s="2"/>
      <c r="NGK309" s="2"/>
      <c r="NGL309" s="2"/>
      <c r="NGM309" s="2"/>
      <c r="NGN309" s="2"/>
      <c r="NGO309" s="2"/>
      <c r="NGP309" s="2"/>
      <c r="NGQ309" s="2"/>
      <c r="NGR309" s="2"/>
      <c r="NGS309" s="2"/>
      <c r="NGT309" s="2"/>
      <c r="NGU309" s="2"/>
      <c r="NGV309" s="2"/>
      <c r="NGW309" s="2"/>
      <c r="NGX309" s="2"/>
      <c r="NGY309" s="2"/>
      <c r="NGZ309" s="2"/>
      <c r="NHA309" s="2"/>
      <c r="NHB309" s="2"/>
      <c r="NHC309" s="2"/>
      <c r="NHD309" s="2"/>
      <c r="NHE309" s="2"/>
      <c r="NHF309" s="2"/>
      <c r="NHG309" s="2"/>
      <c r="NHH309" s="2"/>
      <c r="NHI309" s="2"/>
      <c r="NHJ309" s="2"/>
      <c r="NHK309" s="2"/>
      <c r="NHL309" s="2"/>
      <c r="NHM309" s="2"/>
      <c r="NHN309" s="2"/>
      <c r="NHO309" s="2"/>
      <c r="NHP309" s="2"/>
      <c r="NHQ309" s="2"/>
      <c r="NHR309" s="2"/>
      <c r="NHS309" s="2"/>
      <c r="NHT309" s="2"/>
      <c r="NHU309" s="2"/>
      <c r="NHV309" s="2"/>
      <c r="NHW309" s="2"/>
      <c r="NHX309" s="2"/>
      <c r="NHY309" s="2"/>
      <c r="NHZ309" s="2"/>
      <c r="NIA309" s="2"/>
      <c r="NIB309" s="2"/>
      <c r="NIC309" s="2"/>
      <c r="NID309" s="2"/>
      <c r="NIE309" s="2"/>
      <c r="NIF309" s="2"/>
      <c r="NIG309" s="2"/>
      <c r="NIH309" s="2"/>
      <c r="NII309" s="2"/>
      <c r="NIJ309" s="2"/>
      <c r="NIK309" s="2"/>
      <c r="NIL309" s="2"/>
      <c r="NIM309" s="2"/>
      <c r="NIN309" s="2"/>
      <c r="NIO309" s="2"/>
      <c r="NIP309" s="2"/>
      <c r="NIQ309" s="2"/>
      <c r="NIR309" s="2"/>
      <c r="NIS309" s="2"/>
      <c r="NIT309" s="2"/>
      <c r="NIU309" s="2"/>
      <c r="NIV309" s="2"/>
      <c r="NIW309" s="2"/>
      <c r="NIX309" s="2"/>
      <c r="NIY309" s="2"/>
      <c r="NIZ309" s="2"/>
      <c r="NJA309" s="2"/>
      <c r="NJB309" s="2"/>
      <c r="NJC309" s="2"/>
      <c r="NJD309" s="2"/>
      <c r="NJE309" s="2"/>
      <c r="NJF309" s="2"/>
      <c r="NJG309" s="2"/>
      <c r="NJH309" s="2"/>
      <c r="NJI309" s="2"/>
      <c r="NJJ309" s="2"/>
      <c r="NJK309" s="2"/>
      <c r="NJL309" s="2"/>
      <c r="NJM309" s="2"/>
      <c r="NJN309" s="2"/>
      <c r="NJO309" s="2"/>
      <c r="NJP309" s="2"/>
      <c r="NJQ309" s="2"/>
      <c r="NJR309" s="2"/>
      <c r="NJS309" s="2"/>
      <c r="NJT309" s="2"/>
      <c r="NJU309" s="2"/>
      <c r="NJV309" s="2"/>
      <c r="NJW309" s="2"/>
      <c r="NJX309" s="2"/>
      <c r="NJY309" s="2"/>
      <c r="NJZ309" s="2"/>
      <c r="NKA309" s="2"/>
      <c r="NKB309" s="2"/>
      <c r="NKC309" s="2"/>
      <c r="NKD309" s="2"/>
      <c r="NKE309" s="2"/>
      <c r="NKF309" s="2"/>
      <c r="NKG309" s="2"/>
      <c r="NKH309" s="2"/>
      <c r="NKI309" s="2"/>
      <c r="NKJ309" s="2"/>
      <c r="NKK309" s="2"/>
      <c r="NKL309" s="2"/>
      <c r="NKM309" s="2"/>
      <c r="NKN309" s="2"/>
      <c r="NKO309" s="2"/>
      <c r="NKP309" s="2"/>
      <c r="NKQ309" s="2"/>
      <c r="NKR309" s="2"/>
      <c r="NKS309" s="2"/>
      <c r="NKT309" s="2"/>
      <c r="NKU309" s="2"/>
      <c r="NKV309" s="2"/>
      <c r="NKW309" s="2"/>
      <c r="NKX309" s="2"/>
      <c r="NKY309" s="2"/>
      <c r="NKZ309" s="2"/>
      <c r="NLA309" s="2"/>
      <c r="NLB309" s="2"/>
      <c r="NLC309" s="2"/>
      <c r="NLD309" s="2"/>
      <c r="NLE309" s="2"/>
      <c r="NLF309" s="2"/>
      <c r="NLG309" s="2"/>
      <c r="NLH309" s="2"/>
      <c r="NLI309" s="2"/>
      <c r="NLJ309" s="2"/>
      <c r="NLK309" s="2"/>
      <c r="NLL309" s="2"/>
      <c r="NLM309" s="2"/>
      <c r="NLN309" s="2"/>
      <c r="NLO309" s="2"/>
      <c r="NLP309" s="2"/>
      <c r="NLQ309" s="2"/>
      <c r="NLR309" s="2"/>
      <c r="NLS309" s="2"/>
      <c r="NLT309" s="2"/>
      <c r="NLU309" s="2"/>
      <c r="NLV309" s="2"/>
      <c r="NLW309" s="2"/>
      <c r="NLX309" s="2"/>
      <c r="NLY309" s="2"/>
      <c r="NLZ309" s="2"/>
      <c r="NMA309" s="2"/>
      <c r="NMB309" s="2"/>
      <c r="NMC309" s="2"/>
      <c r="NMD309" s="2"/>
      <c r="NME309" s="2"/>
      <c r="NMF309" s="2"/>
      <c r="NMG309" s="2"/>
      <c r="NMH309" s="2"/>
      <c r="NMI309" s="2"/>
      <c r="NMJ309" s="2"/>
      <c r="NMK309" s="2"/>
      <c r="NML309" s="2"/>
      <c r="NMM309" s="2"/>
      <c r="NMN309" s="2"/>
      <c r="NMO309" s="2"/>
      <c r="NMP309" s="2"/>
      <c r="NMQ309" s="2"/>
      <c r="NMR309" s="2"/>
      <c r="NMS309" s="2"/>
      <c r="NMT309" s="2"/>
      <c r="NMU309" s="2"/>
      <c r="NMV309" s="2"/>
      <c r="NMW309" s="2"/>
      <c r="NMX309" s="2"/>
      <c r="NMY309" s="2"/>
      <c r="NMZ309" s="2"/>
      <c r="NNA309" s="2"/>
      <c r="NNB309" s="2"/>
      <c r="NNC309" s="2"/>
      <c r="NND309" s="2"/>
      <c r="NNE309" s="2"/>
      <c r="NNF309" s="2"/>
      <c r="NNG309" s="2"/>
      <c r="NNH309" s="2"/>
      <c r="NNI309" s="2"/>
      <c r="NNJ309" s="2"/>
      <c r="NNK309" s="2"/>
      <c r="NNL309" s="2"/>
      <c r="NNM309" s="2"/>
      <c r="NNN309" s="2"/>
      <c r="NNO309" s="2"/>
      <c r="NNP309" s="2"/>
      <c r="NNQ309" s="2"/>
      <c r="NNR309" s="2"/>
      <c r="NNS309" s="2"/>
      <c r="NNT309" s="2"/>
      <c r="NNU309" s="2"/>
      <c r="NNV309" s="2"/>
      <c r="NNW309" s="2"/>
      <c r="NNX309" s="2"/>
      <c r="NNY309" s="2"/>
      <c r="NNZ309" s="2"/>
      <c r="NOA309" s="2"/>
      <c r="NOB309" s="2"/>
      <c r="NOC309" s="2"/>
      <c r="NOD309" s="2"/>
      <c r="NOE309" s="2"/>
      <c r="NOF309" s="2"/>
      <c r="NOG309" s="2"/>
      <c r="NOH309" s="2"/>
      <c r="NOI309" s="2"/>
      <c r="NOJ309" s="2"/>
      <c r="NOK309" s="2"/>
      <c r="NOL309" s="2"/>
      <c r="NOM309" s="2"/>
      <c r="NON309" s="2"/>
      <c r="NOO309" s="2"/>
      <c r="NOP309" s="2"/>
      <c r="NOQ309" s="2"/>
      <c r="NOR309" s="2"/>
      <c r="NOS309" s="2"/>
      <c r="NOT309" s="2"/>
      <c r="NOU309" s="2"/>
      <c r="NOV309" s="2"/>
      <c r="NOW309" s="2"/>
      <c r="NOX309" s="2"/>
      <c r="NOY309" s="2"/>
      <c r="NOZ309" s="2"/>
      <c r="NPA309" s="2"/>
      <c r="NPB309" s="2"/>
      <c r="NPC309" s="2"/>
      <c r="NPD309" s="2"/>
      <c r="NPE309" s="2"/>
      <c r="NPF309" s="2"/>
      <c r="NPG309" s="2"/>
      <c r="NPH309" s="2"/>
      <c r="NPI309" s="2"/>
      <c r="NPJ309" s="2"/>
      <c r="NPK309" s="2"/>
      <c r="NPL309" s="2"/>
      <c r="NPM309" s="2"/>
      <c r="NPN309" s="2"/>
      <c r="NPO309" s="2"/>
      <c r="NPP309" s="2"/>
      <c r="NPQ309" s="2"/>
      <c r="NPR309" s="2"/>
      <c r="NPS309" s="2"/>
      <c r="NPT309" s="2"/>
      <c r="NPU309" s="2"/>
      <c r="NPV309" s="2"/>
      <c r="NPW309" s="2"/>
      <c r="NPX309" s="2"/>
      <c r="NPY309" s="2"/>
      <c r="NPZ309" s="2"/>
      <c r="NQA309" s="2"/>
      <c r="NQB309" s="2"/>
      <c r="NQC309" s="2"/>
      <c r="NQD309" s="2"/>
      <c r="NQE309" s="2"/>
      <c r="NQF309" s="2"/>
      <c r="NQG309" s="2"/>
      <c r="NQH309" s="2"/>
      <c r="NQI309" s="2"/>
      <c r="NQJ309" s="2"/>
      <c r="NQK309" s="2"/>
      <c r="NQL309" s="2"/>
      <c r="NQM309" s="2"/>
      <c r="NQN309" s="2"/>
      <c r="NQO309" s="2"/>
      <c r="NQP309" s="2"/>
      <c r="NQQ309" s="2"/>
      <c r="NQR309" s="2"/>
      <c r="NQS309" s="2"/>
      <c r="NQT309" s="2"/>
      <c r="NQU309" s="2"/>
      <c r="NQV309" s="2"/>
      <c r="NQW309" s="2"/>
      <c r="NQX309" s="2"/>
      <c r="NQY309" s="2"/>
      <c r="NQZ309" s="2"/>
      <c r="NRA309" s="2"/>
      <c r="NRB309" s="2"/>
      <c r="NRC309" s="2"/>
      <c r="NRD309" s="2"/>
      <c r="NRE309" s="2"/>
      <c r="NRF309" s="2"/>
      <c r="NRG309" s="2"/>
      <c r="NRH309" s="2"/>
      <c r="NRI309" s="2"/>
      <c r="NRJ309" s="2"/>
      <c r="NRK309" s="2"/>
      <c r="NRL309" s="2"/>
      <c r="NRM309" s="2"/>
      <c r="NRN309" s="2"/>
      <c r="NRO309" s="2"/>
      <c r="NRP309" s="2"/>
      <c r="NRQ309" s="2"/>
      <c r="NRR309" s="2"/>
      <c r="NRS309" s="2"/>
      <c r="NRT309" s="2"/>
      <c r="NRU309" s="2"/>
      <c r="NRV309" s="2"/>
      <c r="NRW309" s="2"/>
      <c r="NRX309" s="2"/>
      <c r="NRY309" s="2"/>
      <c r="NRZ309" s="2"/>
      <c r="NSA309" s="2"/>
      <c r="NSB309" s="2"/>
      <c r="NSC309" s="2"/>
      <c r="NSD309" s="2"/>
      <c r="NSE309" s="2"/>
      <c r="NSF309" s="2"/>
      <c r="NSG309" s="2"/>
      <c r="NSH309" s="2"/>
      <c r="NSI309" s="2"/>
      <c r="NSJ309" s="2"/>
      <c r="NSK309" s="2"/>
      <c r="NSL309" s="2"/>
      <c r="NSM309" s="2"/>
      <c r="NSN309" s="2"/>
      <c r="NSO309" s="2"/>
      <c r="NSP309" s="2"/>
      <c r="NSQ309" s="2"/>
      <c r="NSR309" s="2"/>
      <c r="NSS309" s="2"/>
      <c r="NST309" s="2"/>
      <c r="NSU309" s="2"/>
      <c r="NSV309" s="2"/>
      <c r="NSW309" s="2"/>
      <c r="NSX309" s="2"/>
      <c r="NSY309" s="2"/>
      <c r="NSZ309" s="2"/>
      <c r="NTA309" s="2"/>
      <c r="NTB309" s="2"/>
      <c r="NTC309" s="2"/>
      <c r="NTD309" s="2"/>
      <c r="NTE309" s="2"/>
      <c r="NTF309" s="2"/>
      <c r="NTG309" s="2"/>
      <c r="NTH309" s="2"/>
      <c r="NTI309" s="2"/>
      <c r="NTJ309" s="2"/>
      <c r="NTK309" s="2"/>
      <c r="NTL309" s="2"/>
      <c r="NTM309" s="2"/>
      <c r="NTN309" s="2"/>
      <c r="NTO309" s="2"/>
      <c r="NTP309" s="2"/>
      <c r="NTQ309" s="2"/>
      <c r="NTR309" s="2"/>
      <c r="NTS309" s="2"/>
      <c r="NTT309" s="2"/>
      <c r="NTU309" s="2"/>
      <c r="NTV309" s="2"/>
      <c r="NTW309" s="2"/>
      <c r="NTX309" s="2"/>
      <c r="NTY309" s="2"/>
      <c r="NTZ309" s="2"/>
      <c r="NUA309" s="2"/>
      <c r="NUB309" s="2"/>
      <c r="NUC309" s="2"/>
      <c r="NUD309" s="2"/>
      <c r="NUE309" s="2"/>
      <c r="NUF309" s="2"/>
      <c r="NUG309" s="2"/>
      <c r="NUH309" s="2"/>
      <c r="NUI309" s="2"/>
      <c r="NUJ309" s="2"/>
      <c r="NUK309" s="2"/>
      <c r="NUL309" s="2"/>
      <c r="NUM309" s="2"/>
      <c r="NUN309" s="2"/>
      <c r="NUO309" s="2"/>
      <c r="NUP309" s="2"/>
      <c r="NUQ309" s="2"/>
      <c r="NUR309" s="2"/>
      <c r="NUS309" s="2"/>
      <c r="NUT309" s="2"/>
      <c r="NUU309" s="2"/>
      <c r="NUV309" s="2"/>
      <c r="NUW309" s="2"/>
      <c r="NUX309" s="2"/>
      <c r="NUY309" s="2"/>
      <c r="NUZ309" s="2"/>
      <c r="NVA309" s="2"/>
      <c r="NVB309" s="2"/>
      <c r="NVC309" s="2"/>
      <c r="NVD309" s="2"/>
      <c r="NVE309" s="2"/>
      <c r="NVF309" s="2"/>
      <c r="NVG309" s="2"/>
      <c r="NVH309" s="2"/>
      <c r="NVI309" s="2"/>
      <c r="NVJ309" s="2"/>
      <c r="NVK309" s="2"/>
      <c r="NVL309" s="2"/>
      <c r="NVM309" s="2"/>
      <c r="NVN309" s="2"/>
      <c r="NVO309" s="2"/>
      <c r="NVP309" s="2"/>
      <c r="NVQ309" s="2"/>
      <c r="NVR309" s="2"/>
      <c r="NVS309" s="2"/>
      <c r="NVT309" s="2"/>
      <c r="NVU309" s="2"/>
      <c r="NVV309" s="2"/>
      <c r="NVW309" s="2"/>
      <c r="NVX309" s="2"/>
      <c r="NVY309" s="2"/>
      <c r="NVZ309" s="2"/>
      <c r="NWA309" s="2"/>
      <c r="NWB309" s="2"/>
      <c r="NWC309" s="2"/>
      <c r="NWD309" s="2"/>
      <c r="NWE309" s="2"/>
      <c r="NWF309" s="2"/>
      <c r="NWG309" s="2"/>
      <c r="NWH309" s="2"/>
      <c r="NWI309" s="2"/>
      <c r="NWJ309" s="2"/>
      <c r="NWK309" s="2"/>
      <c r="NWL309" s="2"/>
      <c r="NWM309" s="2"/>
      <c r="NWN309" s="2"/>
      <c r="NWO309" s="2"/>
      <c r="NWP309" s="2"/>
      <c r="NWQ309" s="2"/>
      <c r="NWR309" s="2"/>
      <c r="NWS309" s="2"/>
      <c r="NWT309" s="2"/>
      <c r="NWU309" s="2"/>
      <c r="NWV309" s="2"/>
      <c r="NWW309" s="2"/>
      <c r="NWX309" s="2"/>
      <c r="NWY309" s="2"/>
      <c r="NWZ309" s="2"/>
      <c r="NXA309" s="2"/>
      <c r="NXB309" s="2"/>
      <c r="NXC309" s="2"/>
      <c r="NXD309" s="2"/>
      <c r="NXE309" s="2"/>
      <c r="NXF309" s="2"/>
      <c r="NXG309" s="2"/>
      <c r="NXH309" s="2"/>
      <c r="NXI309" s="2"/>
      <c r="NXJ309" s="2"/>
      <c r="NXK309" s="2"/>
      <c r="NXL309" s="2"/>
      <c r="NXM309" s="2"/>
      <c r="NXN309" s="2"/>
      <c r="NXO309" s="2"/>
      <c r="NXP309" s="2"/>
      <c r="NXQ309" s="2"/>
      <c r="NXR309" s="2"/>
      <c r="NXS309" s="2"/>
      <c r="NXT309" s="2"/>
      <c r="NXU309" s="2"/>
      <c r="NXV309" s="2"/>
      <c r="NXW309" s="2"/>
      <c r="NXX309" s="2"/>
      <c r="NXY309" s="2"/>
      <c r="NXZ309" s="2"/>
      <c r="NYA309" s="2"/>
      <c r="NYB309" s="2"/>
      <c r="NYC309" s="2"/>
      <c r="NYD309" s="2"/>
      <c r="NYE309" s="2"/>
      <c r="NYF309" s="2"/>
      <c r="NYG309" s="2"/>
      <c r="NYH309" s="2"/>
      <c r="NYI309" s="2"/>
      <c r="NYJ309" s="2"/>
      <c r="NYK309" s="2"/>
      <c r="NYL309" s="2"/>
      <c r="NYM309" s="2"/>
      <c r="NYN309" s="2"/>
      <c r="NYO309" s="2"/>
      <c r="NYP309" s="2"/>
      <c r="NYQ309" s="2"/>
      <c r="NYR309" s="2"/>
      <c r="NYS309" s="2"/>
      <c r="NYT309" s="2"/>
      <c r="NYU309" s="2"/>
      <c r="NYV309" s="2"/>
      <c r="NYW309" s="2"/>
      <c r="NYX309" s="2"/>
      <c r="NYY309" s="2"/>
      <c r="NYZ309" s="2"/>
      <c r="NZA309" s="2"/>
      <c r="NZB309" s="2"/>
      <c r="NZC309" s="2"/>
      <c r="NZD309" s="2"/>
      <c r="NZE309" s="2"/>
      <c r="NZF309" s="2"/>
      <c r="NZG309" s="2"/>
      <c r="NZH309" s="2"/>
      <c r="NZI309" s="2"/>
      <c r="NZJ309" s="2"/>
      <c r="NZK309" s="2"/>
      <c r="NZL309" s="2"/>
      <c r="NZM309" s="2"/>
      <c r="NZN309" s="2"/>
      <c r="NZO309" s="2"/>
      <c r="NZP309" s="2"/>
      <c r="NZQ309" s="2"/>
      <c r="NZR309" s="2"/>
      <c r="NZS309" s="2"/>
      <c r="NZT309" s="2"/>
      <c r="NZU309" s="2"/>
      <c r="NZV309" s="2"/>
      <c r="NZW309" s="2"/>
      <c r="NZX309" s="2"/>
      <c r="NZY309" s="2"/>
      <c r="NZZ309" s="2"/>
      <c r="OAA309" s="2"/>
      <c r="OAB309" s="2"/>
      <c r="OAC309" s="2"/>
      <c r="OAD309" s="2"/>
      <c r="OAE309" s="2"/>
      <c r="OAF309" s="2"/>
      <c r="OAG309" s="2"/>
      <c r="OAH309" s="2"/>
      <c r="OAI309" s="2"/>
      <c r="OAJ309" s="2"/>
      <c r="OAK309" s="2"/>
      <c r="OAL309" s="2"/>
      <c r="OAM309" s="2"/>
      <c r="OAN309" s="2"/>
      <c r="OAO309" s="2"/>
      <c r="OAP309" s="2"/>
      <c r="OAQ309" s="2"/>
      <c r="OAR309" s="2"/>
      <c r="OAS309" s="2"/>
      <c r="OAT309" s="2"/>
      <c r="OAU309" s="2"/>
      <c r="OAV309" s="2"/>
      <c r="OAW309" s="2"/>
      <c r="OAX309" s="2"/>
      <c r="OAY309" s="2"/>
      <c r="OAZ309" s="2"/>
      <c r="OBA309" s="2"/>
      <c r="OBB309" s="2"/>
      <c r="OBC309" s="2"/>
      <c r="OBD309" s="2"/>
      <c r="OBE309" s="2"/>
      <c r="OBF309" s="2"/>
      <c r="OBG309" s="2"/>
      <c r="OBH309" s="2"/>
      <c r="OBI309" s="2"/>
      <c r="OBJ309" s="2"/>
      <c r="OBK309" s="2"/>
      <c r="OBL309" s="2"/>
      <c r="OBM309" s="2"/>
      <c r="OBN309" s="2"/>
      <c r="OBO309" s="2"/>
      <c r="OBP309" s="2"/>
      <c r="OBQ309" s="2"/>
      <c r="OBR309" s="2"/>
      <c r="OBS309" s="2"/>
      <c r="OBT309" s="2"/>
      <c r="OBU309" s="2"/>
      <c r="OBV309" s="2"/>
      <c r="OBW309" s="2"/>
      <c r="OBX309" s="2"/>
      <c r="OBY309" s="2"/>
      <c r="OBZ309" s="2"/>
      <c r="OCA309" s="2"/>
      <c r="OCB309" s="2"/>
      <c r="OCC309" s="2"/>
      <c r="OCD309" s="2"/>
      <c r="OCE309" s="2"/>
      <c r="OCF309" s="2"/>
      <c r="OCG309" s="2"/>
      <c r="OCH309" s="2"/>
      <c r="OCI309" s="2"/>
      <c r="OCJ309" s="2"/>
      <c r="OCK309" s="2"/>
      <c r="OCL309" s="2"/>
      <c r="OCM309" s="2"/>
      <c r="OCN309" s="2"/>
      <c r="OCO309" s="2"/>
      <c r="OCP309" s="2"/>
      <c r="OCQ309" s="2"/>
      <c r="OCR309" s="2"/>
      <c r="OCS309" s="2"/>
      <c r="OCT309" s="2"/>
      <c r="OCU309" s="2"/>
      <c r="OCV309" s="2"/>
      <c r="OCW309" s="2"/>
      <c r="OCX309" s="2"/>
      <c r="OCY309" s="2"/>
      <c r="OCZ309" s="2"/>
      <c r="ODA309" s="2"/>
      <c r="ODB309" s="2"/>
      <c r="ODC309" s="2"/>
      <c r="ODD309" s="2"/>
      <c r="ODE309" s="2"/>
      <c r="ODF309" s="2"/>
      <c r="ODG309" s="2"/>
      <c r="ODH309" s="2"/>
      <c r="ODI309" s="2"/>
      <c r="ODJ309" s="2"/>
      <c r="ODK309" s="2"/>
      <c r="ODL309" s="2"/>
      <c r="ODM309" s="2"/>
      <c r="ODN309" s="2"/>
      <c r="ODO309" s="2"/>
      <c r="ODP309" s="2"/>
      <c r="ODQ309" s="2"/>
      <c r="ODR309" s="2"/>
      <c r="ODS309" s="2"/>
      <c r="ODT309" s="2"/>
      <c r="ODU309" s="2"/>
      <c r="ODV309" s="2"/>
      <c r="ODW309" s="2"/>
      <c r="ODX309" s="2"/>
      <c r="ODY309" s="2"/>
      <c r="ODZ309" s="2"/>
      <c r="OEA309" s="2"/>
      <c r="OEB309" s="2"/>
      <c r="OEC309" s="2"/>
      <c r="OED309" s="2"/>
      <c r="OEE309" s="2"/>
      <c r="OEF309" s="2"/>
      <c r="OEG309" s="2"/>
      <c r="OEH309" s="2"/>
      <c r="OEI309" s="2"/>
      <c r="OEJ309" s="2"/>
      <c r="OEK309" s="2"/>
      <c r="OEL309" s="2"/>
      <c r="OEM309" s="2"/>
      <c r="OEN309" s="2"/>
      <c r="OEO309" s="2"/>
      <c r="OEP309" s="2"/>
      <c r="OEQ309" s="2"/>
      <c r="OER309" s="2"/>
      <c r="OES309" s="2"/>
      <c r="OET309" s="2"/>
      <c r="OEU309" s="2"/>
      <c r="OEV309" s="2"/>
      <c r="OEW309" s="2"/>
      <c r="OEX309" s="2"/>
      <c r="OEY309" s="2"/>
      <c r="OEZ309" s="2"/>
      <c r="OFA309" s="2"/>
      <c r="OFB309" s="2"/>
      <c r="OFC309" s="2"/>
      <c r="OFD309" s="2"/>
      <c r="OFE309" s="2"/>
      <c r="OFF309" s="2"/>
      <c r="OFG309" s="2"/>
      <c r="OFH309" s="2"/>
      <c r="OFI309" s="2"/>
      <c r="OFJ309" s="2"/>
      <c r="OFK309" s="2"/>
      <c r="OFL309" s="2"/>
      <c r="OFM309" s="2"/>
      <c r="OFN309" s="2"/>
      <c r="OFO309" s="2"/>
      <c r="OFP309" s="2"/>
      <c r="OFQ309" s="2"/>
      <c r="OFR309" s="2"/>
      <c r="OFS309" s="2"/>
      <c r="OFT309" s="2"/>
      <c r="OFU309" s="2"/>
      <c r="OFV309" s="2"/>
      <c r="OFW309" s="2"/>
      <c r="OFX309" s="2"/>
      <c r="OFY309" s="2"/>
      <c r="OFZ309" s="2"/>
      <c r="OGA309" s="2"/>
      <c r="OGB309" s="2"/>
      <c r="OGC309" s="2"/>
      <c r="OGD309" s="2"/>
      <c r="OGE309" s="2"/>
      <c r="OGF309" s="2"/>
      <c r="OGG309" s="2"/>
      <c r="OGH309" s="2"/>
      <c r="OGI309" s="2"/>
      <c r="OGJ309" s="2"/>
      <c r="OGK309" s="2"/>
      <c r="OGL309" s="2"/>
      <c r="OGM309" s="2"/>
      <c r="OGN309" s="2"/>
      <c r="OGO309" s="2"/>
      <c r="OGP309" s="2"/>
      <c r="OGQ309" s="2"/>
      <c r="OGR309" s="2"/>
      <c r="OGS309" s="2"/>
      <c r="OGT309" s="2"/>
      <c r="OGU309" s="2"/>
      <c r="OGV309" s="2"/>
      <c r="OGW309" s="2"/>
      <c r="OGX309" s="2"/>
      <c r="OGY309" s="2"/>
      <c r="OGZ309" s="2"/>
      <c r="OHA309" s="2"/>
      <c r="OHB309" s="2"/>
      <c r="OHC309" s="2"/>
      <c r="OHD309" s="2"/>
      <c r="OHE309" s="2"/>
      <c r="OHF309" s="2"/>
      <c r="OHG309" s="2"/>
      <c r="OHH309" s="2"/>
      <c r="OHI309" s="2"/>
      <c r="OHJ309" s="2"/>
      <c r="OHK309" s="2"/>
      <c r="OHL309" s="2"/>
      <c r="OHM309" s="2"/>
      <c r="OHN309" s="2"/>
      <c r="OHO309" s="2"/>
      <c r="OHP309" s="2"/>
      <c r="OHQ309" s="2"/>
      <c r="OHR309" s="2"/>
      <c r="OHS309" s="2"/>
      <c r="OHT309" s="2"/>
      <c r="OHU309" s="2"/>
      <c r="OHV309" s="2"/>
      <c r="OHW309" s="2"/>
      <c r="OHX309" s="2"/>
      <c r="OHY309" s="2"/>
      <c r="OHZ309" s="2"/>
      <c r="OIA309" s="2"/>
      <c r="OIB309" s="2"/>
      <c r="OIC309" s="2"/>
      <c r="OID309" s="2"/>
      <c r="OIE309" s="2"/>
      <c r="OIF309" s="2"/>
      <c r="OIG309" s="2"/>
      <c r="OIH309" s="2"/>
      <c r="OII309" s="2"/>
      <c r="OIJ309" s="2"/>
      <c r="OIK309" s="2"/>
      <c r="OIL309" s="2"/>
      <c r="OIM309" s="2"/>
      <c r="OIN309" s="2"/>
      <c r="OIO309" s="2"/>
      <c r="OIP309" s="2"/>
      <c r="OIQ309" s="2"/>
      <c r="OIR309" s="2"/>
      <c r="OIS309" s="2"/>
      <c r="OIT309" s="2"/>
      <c r="OIU309" s="2"/>
      <c r="OIV309" s="2"/>
      <c r="OIW309" s="2"/>
      <c r="OIX309" s="2"/>
      <c r="OIY309" s="2"/>
      <c r="OIZ309" s="2"/>
      <c r="OJA309" s="2"/>
      <c r="OJB309" s="2"/>
      <c r="OJC309" s="2"/>
      <c r="OJD309" s="2"/>
      <c r="OJE309" s="2"/>
      <c r="OJF309" s="2"/>
      <c r="OJG309" s="2"/>
      <c r="OJH309" s="2"/>
      <c r="OJI309" s="2"/>
      <c r="OJJ309" s="2"/>
      <c r="OJK309" s="2"/>
      <c r="OJL309" s="2"/>
      <c r="OJM309" s="2"/>
      <c r="OJN309" s="2"/>
      <c r="OJO309" s="2"/>
      <c r="OJP309" s="2"/>
      <c r="OJQ309" s="2"/>
      <c r="OJR309" s="2"/>
      <c r="OJS309" s="2"/>
      <c r="OJT309" s="2"/>
      <c r="OJU309" s="2"/>
      <c r="OJV309" s="2"/>
      <c r="OJW309" s="2"/>
      <c r="OJX309" s="2"/>
      <c r="OJY309" s="2"/>
      <c r="OJZ309" s="2"/>
      <c r="OKA309" s="2"/>
      <c r="OKB309" s="2"/>
      <c r="OKC309" s="2"/>
      <c r="OKD309" s="2"/>
      <c r="OKE309" s="2"/>
      <c r="OKF309" s="2"/>
      <c r="OKG309" s="2"/>
      <c r="OKH309" s="2"/>
      <c r="OKI309" s="2"/>
      <c r="OKJ309" s="2"/>
      <c r="OKK309" s="2"/>
      <c r="OKL309" s="2"/>
      <c r="OKM309" s="2"/>
      <c r="OKN309" s="2"/>
      <c r="OKO309" s="2"/>
      <c r="OKP309" s="2"/>
      <c r="OKQ309" s="2"/>
      <c r="OKR309" s="2"/>
      <c r="OKS309" s="2"/>
      <c r="OKT309" s="2"/>
      <c r="OKU309" s="2"/>
      <c r="OKV309" s="2"/>
      <c r="OKW309" s="2"/>
      <c r="OKX309" s="2"/>
      <c r="OKY309" s="2"/>
      <c r="OKZ309" s="2"/>
      <c r="OLA309" s="2"/>
      <c r="OLB309" s="2"/>
      <c r="OLC309" s="2"/>
      <c r="OLD309" s="2"/>
      <c r="OLE309" s="2"/>
      <c r="OLF309" s="2"/>
      <c r="OLG309" s="2"/>
      <c r="OLH309" s="2"/>
      <c r="OLI309" s="2"/>
      <c r="OLJ309" s="2"/>
      <c r="OLK309" s="2"/>
      <c r="OLL309" s="2"/>
      <c r="OLM309" s="2"/>
      <c r="OLN309" s="2"/>
      <c r="OLO309" s="2"/>
      <c r="OLP309" s="2"/>
      <c r="OLQ309" s="2"/>
      <c r="OLR309" s="2"/>
      <c r="OLS309" s="2"/>
      <c r="OLT309" s="2"/>
      <c r="OLU309" s="2"/>
      <c r="OLV309" s="2"/>
      <c r="OLW309" s="2"/>
      <c r="OLX309" s="2"/>
      <c r="OLY309" s="2"/>
      <c r="OLZ309" s="2"/>
      <c r="OMA309" s="2"/>
      <c r="OMB309" s="2"/>
      <c r="OMC309" s="2"/>
      <c r="OMD309" s="2"/>
      <c r="OME309" s="2"/>
      <c r="OMF309" s="2"/>
      <c r="OMG309" s="2"/>
      <c r="OMH309" s="2"/>
      <c r="OMI309" s="2"/>
      <c r="OMJ309" s="2"/>
      <c r="OMK309" s="2"/>
      <c r="OML309" s="2"/>
      <c r="OMM309" s="2"/>
      <c r="OMN309" s="2"/>
      <c r="OMO309" s="2"/>
      <c r="OMP309" s="2"/>
      <c r="OMQ309" s="2"/>
      <c r="OMR309" s="2"/>
      <c r="OMS309" s="2"/>
      <c r="OMT309" s="2"/>
      <c r="OMU309" s="2"/>
      <c r="OMV309" s="2"/>
      <c r="OMW309" s="2"/>
      <c r="OMX309" s="2"/>
      <c r="OMY309" s="2"/>
      <c r="OMZ309" s="2"/>
      <c r="ONA309" s="2"/>
      <c r="ONB309" s="2"/>
      <c r="ONC309" s="2"/>
      <c r="OND309" s="2"/>
      <c r="ONE309" s="2"/>
      <c r="ONF309" s="2"/>
      <c r="ONG309" s="2"/>
      <c r="ONH309" s="2"/>
      <c r="ONI309" s="2"/>
      <c r="ONJ309" s="2"/>
      <c r="ONK309" s="2"/>
      <c r="ONL309" s="2"/>
      <c r="ONM309" s="2"/>
      <c r="ONN309" s="2"/>
      <c r="ONO309" s="2"/>
      <c r="ONP309" s="2"/>
      <c r="ONQ309" s="2"/>
      <c r="ONR309" s="2"/>
      <c r="ONS309" s="2"/>
      <c r="ONT309" s="2"/>
      <c r="ONU309" s="2"/>
      <c r="ONV309" s="2"/>
      <c r="ONW309" s="2"/>
      <c r="ONX309" s="2"/>
      <c r="ONY309" s="2"/>
      <c r="ONZ309" s="2"/>
      <c r="OOA309" s="2"/>
      <c r="OOB309" s="2"/>
      <c r="OOC309" s="2"/>
      <c r="OOD309" s="2"/>
      <c r="OOE309" s="2"/>
      <c r="OOF309" s="2"/>
      <c r="OOG309" s="2"/>
      <c r="OOH309" s="2"/>
      <c r="OOI309" s="2"/>
      <c r="OOJ309" s="2"/>
      <c r="OOK309" s="2"/>
      <c r="OOL309" s="2"/>
      <c r="OOM309" s="2"/>
      <c r="OON309" s="2"/>
      <c r="OOO309" s="2"/>
      <c r="OOP309" s="2"/>
      <c r="OOQ309" s="2"/>
      <c r="OOR309" s="2"/>
      <c r="OOS309" s="2"/>
      <c r="OOT309" s="2"/>
      <c r="OOU309" s="2"/>
      <c r="OOV309" s="2"/>
      <c r="OOW309" s="2"/>
      <c r="OOX309" s="2"/>
      <c r="OOY309" s="2"/>
      <c r="OOZ309" s="2"/>
      <c r="OPA309" s="2"/>
      <c r="OPB309" s="2"/>
      <c r="OPC309" s="2"/>
      <c r="OPD309" s="2"/>
      <c r="OPE309" s="2"/>
      <c r="OPF309" s="2"/>
      <c r="OPG309" s="2"/>
      <c r="OPH309" s="2"/>
      <c r="OPI309" s="2"/>
      <c r="OPJ309" s="2"/>
      <c r="OPK309" s="2"/>
      <c r="OPL309" s="2"/>
      <c r="OPM309" s="2"/>
      <c r="OPN309" s="2"/>
      <c r="OPO309" s="2"/>
      <c r="OPP309" s="2"/>
      <c r="OPQ309" s="2"/>
      <c r="OPR309" s="2"/>
      <c r="OPS309" s="2"/>
      <c r="OPT309" s="2"/>
      <c r="OPU309" s="2"/>
      <c r="OPV309" s="2"/>
      <c r="OPW309" s="2"/>
      <c r="OPX309" s="2"/>
      <c r="OPY309" s="2"/>
      <c r="OPZ309" s="2"/>
      <c r="OQA309" s="2"/>
      <c r="OQB309" s="2"/>
      <c r="OQC309" s="2"/>
      <c r="OQD309" s="2"/>
      <c r="OQE309" s="2"/>
      <c r="OQF309" s="2"/>
      <c r="OQG309" s="2"/>
      <c r="OQH309" s="2"/>
      <c r="OQI309" s="2"/>
      <c r="OQJ309" s="2"/>
      <c r="OQK309" s="2"/>
      <c r="OQL309" s="2"/>
      <c r="OQM309" s="2"/>
      <c r="OQN309" s="2"/>
      <c r="OQO309" s="2"/>
      <c r="OQP309" s="2"/>
      <c r="OQQ309" s="2"/>
      <c r="OQR309" s="2"/>
      <c r="OQS309" s="2"/>
      <c r="OQT309" s="2"/>
      <c r="OQU309" s="2"/>
      <c r="OQV309" s="2"/>
      <c r="OQW309" s="2"/>
      <c r="OQX309" s="2"/>
      <c r="OQY309" s="2"/>
      <c r="OQZ309" s="2"/>
      <c r="ORA309" s="2"/>
      <c r="ORB309" s="2"/>
      <c r="ORC309" s="2"/>
      <c r="ORD309" s="2"/>
      <c r="ORE309" s="2"/>
      <c r="ORF309" s="2"/>
      <c r="ORG309" s="2"/>
      <c r="ORH309" s="2"/>
      <c r="ORI309" s="2"/>
      <c r="ORJ309" s="2"/>
      <c r="ORK309" s="2"/>
      <c r="ORL309" s="2"/>
      <c r="ORM309" s="2"/>
      <c r="ORN309" s="2"/>
      <c r="ORO309" s="2"/>
      <c r="ORP309" s="2"/>
      <c r="ORQ309" s="2"/>
      <c r="ORR309" s="2"/>
      <c r="ORS309" s="2"/>
      <c r="ORT309" s="2"/>
      <c r="ORU309" s="2"/>
      <c r="ORV309" s="2"/>
      <c r="ORW309" s="2"/>
      <c r="ORX309" s="2"/>
      <c r="ORY309" s="2"/>
      <c r="ORZ309" s="2"/>
      <c r="OSA309" s="2"/>
      <c r="OSB309" s="2"/>
      <c r="OSC309" s="2"/>
      <c r="OSD309" s="2"/>
      <c r="OSE309" s="2"/>
      <c r="OSF309" s="2"/>
      <c r="OSG309" s="2"/>
      <c r="OSH309" s="2"/>
      <c r="OSI309" s="2"/>
      <c r="OSJ309" s="2"/>
      <c r="OSK309" s="2"/>
      <c r="OSL309" s="2"/>
      <c r="OSM309" s="2"/>
      <c r="OSN309" s="2"/>
      <c r="OSO309" s="2"/>
      <c r="OSP309" s="2"/>
      <c r="OSQ309" s="2"/>
      <c r="OSR309" s="2"/>
      <c r="OSS309" s="2"/>
      <c r="OST309" s="2"/>
      <c r="OSU309" s="2"/>
      <c r="OSV309" s="2"/>
      <c r="OSW309" s="2"/>
      <c r="OSX309" s="2"/>
      <c r="OSY309" s="2"/>
      <c r="OSZ309" s="2"/>
      <c r="OTA309" s="2"/>
      <c r="OTB309" s="2"/>
      <c r="OTC309" s="2"/>
      <c r="OTD309" s="2"/>
      <c r="OTE309" s="2"/>
      <c r="OTF309" s="2"/>
      <c r="OTG309" s="2"/>
      <c r="OTH309" s="2"/>
      <c r="OTI309" s="2"/>
      <c r="OTJ309" s="2"/>
      <c r="OTK309" s="2"/>
      <c r="OTL309" s="2"/>
      <c r="OTM309" s="2"/>
      <c r="OTN309" s="2"/>
      <c r="OTO309" s="2"/>
      <c r="OTP309" s="2"/>
      <c r="OTQ309" s="2"/>
      <c r="OTR309" s="2"/>
      <c r="OTS309" s="2"/>
      <c r="OTT309" s="2"/>
      <c r="OTU309" s="2"/>
      <c r="OTV309" s="2"/>
      <c r="OTW309" s="2"/>
      <c r="OTX309" s="2"/>
      <c r="OTY309" s="2"/>
      <c r="OTZ309" s="2"/>
      <c r="OUA309" s="2"/>
      <c r="OUB309" s="2"/>
      <c r="OUC309" s="2"/>
      <c r="OUD309" s="2"/>
      <c r="OUE309" s="2"/>
      <c r="OUF309" s="2"/>
      <c r="OUG309" s="2"/>
      <c r="OUH309" s="2"/>
      <c r="OUI309" s="2"/>
      <c r="OUJ309" s="2"/>
      <c r="OUK309" s="2"/>
      <c r="OUL309" s="2"/>
      <c r="OUM309" s="2"/>
      <c r="OUN309" s="2"/>
      <c r="OUO309" s="2"/>
      <c r="OUP309" s="2"/>
      <c r="OUQ309" s="2"/>
      <c r="OUR309" s="2"/>
      <c r="OUS309" s="2"/>
      <c r="OUT309" s="2"/>
      <c r="OUU309" s="2"/>
      <c r="OUV309" s="2"/>
      <c r="OUW309" s="2"/>
      <c r="OUX309" s="2"/>
      <c r="OUY309" s="2"/>
      <c r="OUZ309" s="2"/>
      <c r="OVA309" s="2"/>
      <c r="OVB309" s="2"/>
      <c r="OVC309" s="2"/>
      <c r="OVD309" s="2"/>
      <c r="OVE309" s="2"/>
      <c r="OVF309" s="2"/>
      <c r="OVG309" s="2"/>
      <c r="OVH309" s="2"/>
      <c r="OVI309" s="2"/>
      <c r="OVJ309" s="2"/>
      <c r="OVK309" s="2"/>
      <c r="OVL309" s="2"/>
      <c r="OVM309" s="2"/>
      <c r="OVN309" s="2"/>
      <c r="OVO309" s="2"/>
      <c r="OVP309" s="2"/>
      <c r="OVQ309" s="2"/>
      <c r="OVR309" s="2"/>
      <c r="OVS309" s="2"/>
      <c r="OVT309" s="2"/>
      <c r="OVU309" s="2"/>
      <c r="OVV309" s="2"/>
      <c r="OVW309" s="2"/>
      <c r="OVX309" s="2"/>
      <c r="OVY309" s="2"/>
      <c r="OVZ309" s="2"/>
      <c r="OWA309" s="2"/>
      <c r="OWB309" s="2"/>
      <c r="OWC309" s="2"/>
      <c r="OWD309" s="2"/>
      <c r="OWE309" s="2"/>
      <c r="OWF309" s="2"/>
      <c r="OWG309" s="2"/>
      <c r="OWH309" s="2"/>
      <c r="OWI309" s="2"/>
      <c r="OWJ309" s="2"/>
      <c r="OWK309" s="2"/>
      <c r="OWL309" s="2"/>
      <c r="OWM309" s="2"/>
      <c r="OWN309" s="2"/>
      <c r="OWO309" s="2"/>
      <c r="OWP309" s="2"/>
      <c r="OWQ309" s="2"/>
      <c r="OWR309" s="2"/>
      <c r="OWS309" s="2"/>
      <c r="OWT309" s="2"/>
      <c r="OWU309" s="2"/>
      <c r="OWV309" s="2"/>
      <c r="OWW309" s="2"/>
      <c r="OWX309" s="2"/>
      <c r="OWY309" s="2"/>
      <c r="OWZ309" s="2"/>
      <c r="OXA309" s="2"/>
      <c r="OXB309" s="2"/>
      <c r="OXC309" s="2"/>
      <c r="OXD309" s="2"/>
      <c r="OXE309" s="2"/>
      <c r="OXF309" s="2"/>
      <c r="OXG309" s="2"/>
      <c r="OXH309" s="2"/>
      <c r="OXI309" s="2"/>
      <c r="OXJ309" s="2"/>
      <c r="OXK309" s="2"/>
      <c r="OXL309" s="2"/>
      <c r="OXM309" s="2"/>
      <c r="OXN309" s="2"/>
      <c r="OXO309" s="2"/>
      <c r="OXP309" s="2"/>
      <c r="OXQ309" s="2"/>
      <c r="OXR309" s="2"/>
      <c r="OXS309" s="2"/>
      <c r="OXT309" s="2"/>
      <c r="OXU309" s="2"/>
      <c r="OXV309" s="2"/>
      <c r="OXW309" s="2"/>
      <c r="OXX309" s="2"/>
      <c r="OXY309" s="2"/>
      <c r="OXZ309" s="2"/>
      <c r="OYA309" s="2"/>
      <c r="OYB309" s="2"/>
      <c r="OYC309" s="2"/>
      <c r="OYD309" s="2"/>
      <c r="OYE309" s="2"/>
      <c r="OYF309" s="2"/>
      <c r="OYG309" s="2"/>
      <c r="OYH309" s="2"/>
      <c r="OYI309" s="2"/>
      <c r="OYJ309" s="2"/>
      <c r="OYK309" s="2"/>
      <c r="OYL309" s="2"/>
      <c r="OYM309" s="2"/>
      <c r="OYN309" s="2"/>
      <c r="OYO309" s="2"/>
      <c r="OYP309" s="2"/>
      <c r="OYQ309" s="2"/>
      <c r="OYR309" s="2"/>
      <c r="OYS309" s="2"/>
      <c r="OYT309" s="2"/>
      <c r="OYU309" s="2"/>
      <c r="OYV309" s="2"/>
      <c r="OYW309" s="2"/>
      <c r="OYX309" s="2"/>
      <c r="OYY309" s="2"/>
      <c r="OYZ309" s="2"/>
      <c r="OZA309" s="2"/>
      <c r="OZB309" s="2"/>
      <c r="OZC309" s="2"/>
      <c r="OZD309" s="2"/>
      <c r="OZE309" s="2"/>
      <c r="OZF309" s="2"/>
      <c r="OZG309" s="2"/>
      <c r="OZH309" s="2"/>
      <c r="OZI309" s="2"/>
      <c r="OZJ309" s="2"/>
      <c r="OZK309" s="2"/>
      <c r="OZL309" s="2"/>
      <c r="OZM309" s="2"/>
      <c r="OZN309" s="2"/>
      <c r="OZO309" s="2"/>
      <c r="OZP309" s="2"/>
      <c r="OZQ309" s="2"/>
      <c r="OZR309" s="2"/>
      <c r="OZS309" s="2"/>
      <c r="OZT309" s="2"/>
      <c r="OZU309" s="2"/>
      <c r="OZV309" s="2"/>
      <c r="OZW309" s="2"/>
      <c r="OZX309" s="2"/>
      <c r="OZY309" s="2"/>
      <c r="OZZ309" s="2"/>
      <c r="PAA309" s="2"/>
      <c r="PAB309" s="2"/>
      <c r="PAC309" s="2"/>
      <c r="PAD309" s="2"/>
      <c r="PAE309" s="2"/>
      <c r="PAF309" s="2"/>
      <c r="PAG309" s="2"/>
      <c r="PAH309" s="2"/>
      <c r="PAI309" s="2"/>
      <c r="PAJ309" s="2"/>
      <c r="PAK309" s="2"/>
      <c r="PAL309" s="2"/>
      <c r="PAM309" s="2"/>
      <c r="PAN309" s="2"/>
      <c r="PAO309" s="2"/>
      <c r="PAP309" s="2"/>
      <c r="PAQ309" s="2"/>
      <c r="PAR309" s="2"/>
      <c r="PAS309" s="2"/>
      <c r="PAT309" s="2"/>
      <c r="PAU309" s="2"/>
      <c r="PAV309" s="2"/>
      <c r="PAW309" s="2"/>
      <c r="PAX309" s="2"/>
      <c r="PAY309" s="2"/>
      <c r="PAZ309" s="2"/>
      <c r="PBA309" s="2"/>
      <c r="PBB309" s="2"/>
      <c r="PBC309" s="2"/>
      <c r="PBD309" s="2"/>
      <c r="PBE309" s="2"/>
      <c r="PBF309" s="2"/>
      <c r="PBG309" s="2"/>
      <c r="PBH309" s="2"/>
      <c r="PBI309" s="2"/>
      <c r="PBJ309" s="2"/>
      <c r="PBK309" s="2"/>
      <c r="PBL309" s="2"/>
      <c r="PBM309" s="2"/>
      <c r="PBN309" s="2"/>
      <c r="PBO309" s="2"/>
      <c r="PBP309" s="2"/>
      <c r="PBQ309" s="2"/>
      <c r="PBR309" s="2"/>
      <c r="PBS309" s="2"/>
      <c r="PBT309" s="2"/>
      <c r="PBU309" s="2"/>
      <c r="PBV309" s="2"/>
      <c r="PBW309" s="2"/>
      <c r="PBX309" s="2"/>
      <c r="PBY309" s="2"/>
      <c r="PBZ309" s="2"/>
      <c r="PCA309" s="2"/>
      <c r="PCB309" s="2"/>
      <c r="PCC309" s="2"/>
      <c r="PCD309" s="2"/>
      <c r="PCE309" s="2"/>
      <c r="PCF309" s="2"/>
      <c r="PCG309" s="2"/>
      <c r="PCH309" s="2"/>
      <c r="PCI309" s="2"/>
      <c r="PCJ309" s="2"/>
      <c r="PCK309" s="2"/>
      <c r="PCL309" s="2"/>
      <c r="PCM309" s="2"/>
      <c r="PCN309" s="2"/>
      <c r="PCO309" s="2"/>
      <c r="PCP309" s="2"/>
      <c r="PCQ309" s="2"/>
      <c r="PCR309" s="2"/>
      <c r="PCS309" s="2"/>
      <c r="PCT309" s="2"/>
      <c r="PCU309" s="2"/>
      <c r="PCV309" s="2"/>
      <c r="PCW309" s="2"/>
      <c r="PCX309" s="2"/>
      <c r="PCY309" s="2"/>
      <c r="PCZ309" s="2"/>
      <c r="PDA309" s="2"/>
      <c r="PDB309" s="2"/>
      <c r="PDC309" s="2"/>
      <c r="PDD309" s="2"/>
      <c r="PDE309" s="2"/>
      <c r="PDF309" s="2"/>
      <c r="PDG309" s="2"/>
      <c r="PDH309" s="2"/>
      <c r="PDI309" s="2"/>
      <c r="PDJ309" s="2"/>
      <c r="PDK309" s="2"/>
      <c r="PDL309" s="2"/>
      <c r="PDM309" s="2"/>
      <c r="PDN309" s="2"/>
      <c r="PDO309" s="2"/>
      <c r="PDP309" s="2"/>
      <c r="PDQ309" s="2"/>
      <c r="PDR309" s="2"/>
      <c r="PDS309" s="2"/>
      <c r="PDT309" s="2"/>
      <c r="PDU309" s="2"/>
      <c r="PDV309" s="2"/>
      <c r="PDW309" s="2"/>
      <c r="PDX309" s="2"/>
      <c r="PDY309" s="2"/>
      <c r="PDZ309" s="2"/>
      <c r="PEA309" s="2"/>
      <c r="PEB309" s="2"/>
      <c r="PEC309" s="2"/>
      <c r="PED309" s="2"/>
      <c r="PEE309" s="2"/>
      <c r="PEF309" s="2"/>
      <c r="PEG309" s="2"/>
      <c r="PEH309" s="2"/>
      <c r="PEI309" s="2"/>
      <c r="PEJ309" s="2"/>
      <c r="PEK309" s="2"/>
      <c r="PEL309" s="2"/>
      <c r="PEM309" s="2"/>
      <c r="PEN309" s="2"/>
      <c r="PEO309" s="2"/>
      <c r="PEP309" s="2"/>
      <c r="PEQ309" s="2"/>
      <c r="PER309" s="2"/>
      <c r="PES309" s="2"/>
      <c r="PET309" s="2"/>
      <c r="PEU309" s="2"/>
      <c r="PEV309" s="2"/>
      <c r="PEW309" s="2"/>
      <c r="PEX309" s="2"/>
      <c r="PEY309" s="2"/>
      <c r="PEZ309" s="2"/>
      <c r="PFA309" s="2"/>
      <c r="PFB309" s="2"/>
      <c r="PFC309" s="2"/>
      <c r="PFD309" s="2"/>
      <c r="PFE309" s="2"/>
      <c r="PFF309" s="2"/>
      <c r="PFG309" s="2"/>
      <c r="PFH309" s="2"/>
      <c r="PFI309" s="2"/>
      <c r="PFJ309" s="2"/>
      <c r="PFK309" s="2"/>
      <c r="PFL309" s="2"/>
      <c r="PFM309" s="2"/>
      <c r="PFN309" s="2"/>
      <c r="PFO309" s="2"/>
      <c r="PFP309" s="2"/>
      <c r="PFQ309" s="2"/>
      <c r="PFR309" s="2"/>
      <c r="PFS309" s="2"/>
      <c r="PFT309" s="2"/>
      <c r="PFU309" s="2"/>
      <c r="PFV309" s="2"/>
      <c r="PFW309" s="2"/>
      <c r="PFX309" s="2"/>
      <c r="PFY309" s="2"/>
      <c r="PFZ309" s="2"/>
      <c r="PGA309" s="2"/>
      <c r="PGB309" s="2"/>
      <c r="PGC309" s="2"/>
      <c r="PGD309" s="2"/>
      <c r="PGE309" s="2"/>
      <c r="PGF309" s="2"/>
      <c r="PGG309" s="2"/>
      <c r="PGH309" s="2"/>
      <c r="PGI309" s="2"/>
      <c r="PGJ309" s="2"/>
      <c r="PGK309" s="2"/>
      <c r="PGL309" s="2"/>
      <c r="PGM309" s="2"/>
      <c r="PGN309" s="2"/>
      <c r="PGO309" s="2"/>
      <c r="PGP309" s="2"/>
      <c r="PGQ309" s="2"/>
      <c r="PGR309" s="2"/>
      <c r="PGS309" s="2"/>
      <c r="PGT309" s="2"/>
      <c r="PGU309" s="2"/>
      <c r="PGV309" s="2"/>
      <c r="PGW309" s="2"/>
      <c r="PGX309" s="2"/>
      <c r="PGY309" s="2"/>
      <c r="PGZ309" s="2"/>
      <c r="PHA309" s="2"/>
      <c r="PHB309" s="2"/>
      <c r="PHC309" s="2"/>
      <c r="PHD309" s="2"/>
      <c r="PHE309" s="2"/>
      <c r="PHF309" s="2"/>
      <c r="PHG309" s="2"/>
      <c r="PHH309" s="2"/>
      <c r="PHI309" s="2"/>
      <c r="PHJ309" s="2"/>
      <c r="PHK309" s="2"/>
      <c r="PHL309" s="2"/>
      <c r="PHM309" s="2"/>
      <c r="PHN309" s="2"/>
      <c r="PHO309" s="2"/>
      <c r="PHP309" s="2"/>
      <c r="PHQ309" s="2"/>
      <c r="PHR309" s="2"/>
      <c r="PHS309" s="2"/>
      <c r="PHT309" s="2"/>
      <c r="PHU309" s="2"/>
      <c r="PHV309" s="2"/>
      <c r="PHW309" s="2"/>
      <c r="PHX309" s="2"/>
      <c r="PHY309" s="2"/>
      <c r="PHZ309" s="2"/>
      <c r="PIA309" s="2"/>
      <c r="PIB309" s="2"/>
      <c r="PIC309" s="2"/>
      <c r="PID309" s="2"/>
      <c r="PIE309" s="2"/>
      <c r="PIF309" s="2"/>
      <c r="PIG309" s="2"/>
      <c r="PIH309" s="2"/>
      <c r="PII309" s="2"/>
      <c r="PIJ309" s="2"/>
      <c r="PIK309" s="2"/>
      <c r="PIL309" s="2"/>
      <c r="PIM309" s="2"/>
      <c r="PIN309" s="2"/>
      <c r="PIO309" s="2"/>
      <c r="PIP309" s="2"/>
      <c r="PIQ309" s="2"/>
      <c r="PIR309" s="2"/>
      <c r="PIS309" s="2"/>
      <c r="PIT309" s="2"/>
      <c r="PIU309" s="2"/>
      <c r="PIV309" s="2"/>
      <c r="PIW309" s="2"/>
      <c r="PIX309" s="2"/>
      <c r="PIY309" s="2"/>
      <c r="PIZ309" s="2"/>
      <c r="PJA309" s="2"/>
      <c r="PJB309" s="2"/>
      <c r="PJC309" s="2"/>
      <c r="PJD309" s="2"/>
      <c r="PJE309" s="2"/>
      <c r="PJF309" s="2"/>
      <c r="PJG309" s="2"/>
      <c r="PJH309" s="2"/>
      <c r="PJI309" s="2"/>
      <c r="PJJ309" s="2"/>
      <c r="PJK309" s="2"/>
      <c r="PJL309" s="2"/>
      <c r="PJM309" s="2"/>
      <c r="PJN309" s="2"/>
      <c r="PJO309" s="2"/>
      <c r="PJP309" s="2"/>
      <c r="PJQ309" s="2"/>
      <c r="PJR309" s="2"/>
      <c r="PJS309" s="2"/>
      <c r="PJT309" s="2"/>
      <c r="PJU309" s="2"/>
      <c r="PJV309" s="2"/>
      <c r="PJW309" s="2"/>
      <c r="PJX309" s="2"/>
      <c r="PJY309" s="2"/>
      <c r="PJZ309" s="2"/>
      <c r="PKA309" s="2"/>
      <c r="PKB309" s="2"/>
      <c r="PKC309" s="2"/>
      <c r="PKD309" s="2"/>
      <c r="PKE309" s="2"/>
      <c r="PKF309" s="2"/>
      <c r="PKG309" s="2"/>
      <c r="PKH309" s="2"/>
      <c r="PKI309" s="2"/>
      <c r="PKJ309" s="2"/>
      <c r="PKK309" s="2"/>
      <c r="PKL309" s="2"/>
      <c r="PKM309" s="2"/>
      <c r="PKN309" s="2"/>
      <c r="PKO309" s="2"/>
      <c r="PKP309" s="2"/>
      <c r="PKQ309" s="2"/>
      <c r="PKR309" s="2"/>
      <c r="PKS309" s="2"/>
      <c r="PKT309" s="2"/>
      <c r="PKU309" s="2"/>
      <c r="PKV309" s="2"/>
      <c r="PKW309" s="2"/>
      <c r="PKX309" s="2"/>
      <c r="PKY309" s="2"/>
      <c r="PKZ309" s="2"/>
      <c r="PLA309" s="2"/>
      <c r="PLB309" s="2"/>
      <c r="PLC309" s="2"/>
      <c r="PLD309" s="2"/>
      <c r="PLE309" s="2"/>
      <c r="PLF309" s="2"/>
      <c r="PLG309" s="2"/>
      <c r="PLH309" s="2"/>
      <c r="PLI309" s="2"/>
      <c r="PLJ309" s="2"/>
      <c r="PLK309" s="2"/>
      <c r="PLL309" s="2"/>
      <c r="PLM309" s="2"/>
      <c r="PLN309" s="2"/>
      <c r="PLO309" s="2"/>
      <c r="PLP309" s="2"/>
      <c r="PLQ309" s="2"/>
      <c r="PLR309" s="2"/>
      <c r="PLS309" s="2"/>
      <c r="PLT309" s="2"/>
      <c r="PLU309" s="2"/>
      <c r="PLV309" s="2"/>
      <c r="PLW309" s="2"/>
      <c r="PLX309" s="2"/>
      <c r="PLY309" s="2"/>
      <c r="PLZ309" s="2"/>
      <c r="PMA309" s="2"/>
      <c r="PMB309" s="2"/>
      <c r="PMC309" s="2"/>
      <c r="PMD309" s="2"/>
      <c r="PME309" s="2"/>
      <c r="PMF309" s="2"/>
      <c r="PMG309" s="2"/>
      <c r="PMH309" s="2"/>
      <c r="PMI309" s="2"/>
      <c r="PMJ309" s="2"/>
      <c r="PMK309" s="2"/>
      <c r="PML309" s="2"/>
      <c r="PMM309" s="2"/>
      <c r="PMN309" s="2"/>
      <c r="PMO309" s="2"/>
      <c r="PMP309" s="2"/>
      <c r="PMQ309" s="2"/>
      <c r="PMR309" s="2"/>
      <c r="PMS309" s="2"/>
      <c r="PMT309" s="2"/>
      <c r="PMU309" s="2"/>
      <c r="PMV309" s="2"/>
      <c r="PMW309" s="2"/>
      <c r="PMX309" s="2"/>
      <c r="PMY309" s="2"/>
      <c r="PMZ309" s="2"/>
      <c r="PNA309" s="2"/>
      <c r="PNB309" s="2"/>
      <c r="PNC309" s="2"/>
      <c r="PND309" s="2"/>
      <c r="PNE309" s="2"/>
      <c r="PNF309" s="2"/>
      <c r="PNG309" s="2"/>
      <c r="PNH309" s="2"/>
      <c r="PNI309" s="2"/>
      <c r="PNJ309" s="2"/>
      <c r="PNK309" s="2"/>
      <c r="PNL309" s="2"/>
      <c r="PNM309" s="2"/>
      <c r="PNN309" s="2"/>
      <c r="PNO309" s="2"/>
      <c r="PNP309" s="2"/>
      <c r="PNQ309" s="2"/>
      <c r="PNR309" s="2"/>
      <c r="PNS309" s="2"/>
      <c r="PNT309" s="2"/>
      <c r="PNU309" s="2"/>
      <c r="PNV309" s="2"/>
      <c r="PNW309" s="2"/>
      <c r="PNX309" s="2"/>
      <c r="PNY309" s="2"/>
      <c r="PNZ309" s="2"/>
      <c r="POA309" s="2"/>
      <c r="POB309" s="2"/>
      <c r="POC309" s="2"/>
      <c r="POD309" s="2"/>
      <c r="POE309" s="2"/>
      <c r="POF309" s="2"/>
      <c r="POG309" s="2"/>
      <c r="POH309" s="2"/>
      <c r="POI309" s="2"/>
      <c r="POJ309" s="2"/>
      <c r="POK309" s="2"/>
      <c r="POL309" s="2"/>
      <c r="POM309" s="2"/>
      <c r="PON309" s="2"/>
      <c r="POO309" s="2"/>
      <c r="POP309" s="2"/>
      <c r="POQ309" s="2"/>
      <c r="POR309" s="2"/>
      <c r="POS309" s="2"/>
      <c r="POT309" s="2"/>
      <c r="POU309" s="2"/>
      <c r="POV309" s="2"/>
      <c r="POW309" s="2"/>
      <c r="POX309" s="2"/>
      <c r="POY309" s="2"/>
      <c r="POZ309" s="2"/>
      <c r="PPA309" s="2"/>
      <c r="PPB309" s="2"/>
      <c r="PPC309" s="2"/>
      <c r="PPD309" s="2"/>
      <c r="PPE309" s="2"/>
      <c r="PPF309" s="2"/>
      <c r="PPG309" s="2"/>
      <c r="PPH309" s="2"/>
      <c r="PPI309" s="2"/>
      <c r="PPJ309" s="2"/>
      <c r="PPK309" s="2"/>
      <c r="PPL309" s="2"/>
      <c r="PPM309" s="2"/>
      <c r="PPN309" s="2"/>
      <c r="PPO309" s="2"/>
      <c r="PPP309" s="2"/>
      <c r="PPQ309" s="2"/>
      <c r="PPR309" s="2"/>
      <c r="PPS309" s="2"/>
      <c r="PPT309" s="2"/>
      <c r="PPU309" s="2"/>
      <c r="PPV309" s="2"/>
      <c r="PPW309" s="2"/>
      <c r="PPX309" s="2"/>
      <c r="PPY309" s="2"/>
      <c r="PPZ309" s="2"/>
      <c r="PQA309" s="2"/>
      <c r="PQB309" s="2"/>
      <c r="PQC309" s="2"/>
      <c r="PQD309" s="2"/>
      <c r="PQE309" s="2"/>
      <c r="PQF309" s="2"/>
      <c r="PQG309" s="2"/>
      <c r="PQH309" s="2"/>
      <c r="PQI309" s="2"/>
      <c r="PQJ309" s="2"/>
      <c r="PQK309" s="2"/>
      <c r="PQL309" s="2"/>
      <c r="PQM309" s="2"/>
      <c r="PQN309" s="2"/>
      <c r="PQO309" s="2"/>
      <c r="PQP309" s="2"/>
      <c r="PQQ309" s="2"/>
      <c r="PQR309" s="2"/>
      <c r="PQS309" s="2"/>
      <c r="PQT309" s="2"/>
      <c r="PQU309" s="2"/>
      <c r="PQV309" s="2"/>
      <c r="PQW309" s="2"/>
      <c r="PQX309" s="2"/>
      <c r="PQY309" s="2"/>
      <c r="PQZ309" s="2"/>
      <c r="PRA309" s="2"/>
      <c r="PRB309" s="2"/>
      <c r="PRC309" s="2"/>
      <c r="PRD309" s="2"/>
      <c r="PRE309" s="2"/>
      <c r="PRF309" s="2"/>
      <c r="PRG309" s="2"/>
      <c r="PRH309" s="2"/>
      <c r="PRI309" s="2"/>
      <c r="PRJ309" s="2"/>
      <c r="PRK309" s="2"/>
      <c r="PRL309" s="2"/>
      <c r="PRM309" s="2"/>
      <c r="PRN309" s="2"/>
      <c r="PRO309" s="2"/>
      <c r="PRP309" s="2"/>
      <c r="PRQ309" s="2"/>
      <c r="PRR309" s="2"/>
      <c r="PRS309" s="2"/>
      <c r="PRT309" s="2"/>
      <c r="PRU309" s="2"/>
      <c r="PRV309" s="2"/>
      <c r="PRW309" s="2"/>
      <c r="PRX309" s="2"/>
      <c r="PRY309" s="2"/>
      <c r="PRZ309" s="2"/>
      <c r="PSA309" s="2"/>
      <c r="PSB309" s="2"/>
      <c r="PSC309" s="2"/>
      <c r="PSD309" s="2"/>
      <c r="PSE309" s="2"/>
      <c r="PSF309" s="2"/>
      <c r="PSG309" s="2"/>
      <c r="PSH309" s="2"/>
      <c r="PSI309" s="2"/>
      <c r="PSJ309" s="2"/>
      <c r="PSK309" s="2"/>
      <c r="PSL309" s="2"/>
      <c r="PSM309" s="2"/>
      <c r="PSN309" s="2"/>
      <c r="PSO309" s="2"/>
      <c r="PSP309" s="2"/>
      <c r="PSQ309" s="2"/>
      <c r="PSR309" s="2"/>
      <c r="PSS309" s="2"/>
      <c r="PST309" s="2"/>
      <c r="PSU309" s="2"/>
      <c r="PSV309" s="2"/>
      <c r="PSW309" s="2"/>
      <c r="PSX309" s="2"/>
      <c r="PSY309" s="2"/>
      <c r="PSZ309" s="2"/>
      <c r="PTA309" s="2"/>
      <c r="PTB309" s="2"/>
      <c r="PTC309" s="2"/>
      <c r="PTD309" s="2"/>
      <c r="PTE309" s="2"/>
      <c r="PTF309" s="2"/>
      <c r="PTG309" s="2"/>
      <c r="PTH309" s="2"/>
      <c r="PTI309" s="2"/>
      <c r="PTJ309" s="2"/>
      <c r="PTK309" s="2"/>
      <c r="PTL309" s="2"/>
      <c r="PTM309" s="2"/>
      <c r="PTN309" s="2"/>
      <c r="PTO309" s="2"/>
      <c r="PTP309" s="2"/>
      <c r="PTQ309" s="2"/>
      <c r="PTR309" s="2"/>
      <c r="PTS309" s="2"/>
      <c r="PTT309" s="2"/>
      <c r="PTU309" s="2"/>
      <c r="PTV309" s="2"/>
      <c r="PTW309" s="2"/>
      <c r="PTX309" s="2"/>
      <c r="PTY309" s="2"/>
      <c r="PTZ309" s="2"/>
      <c r="PUA309" s="2"/>
      <c r="PUB309" s="2"/>
      <c r="PUC309" s="2"/>
      <c r="PUD309" s="2"/>
      <c r="PUE309" s="2"/>
      <c r="PUF309" s="2"/>
      <c r="PUG309" s="2"/>
      <c r="PUH309" s="2"/>
      <c r="PUI309" s="2"/>
      <c r="PUJ309" s="2"/>
      <c r="PUK309" s="2"/>
      <c r="PUL309" s="2"/>
      <c r="PUM309" s="2"/>
      <c r="PUN309" s="2"/>
      <c r="PUO309" s="2"/>
      <c r="PUP309" s="2"/>
      <c r="PUQ309" s="2"/>
      <c r="PUR309" s="2"/>
      <c r="PUS309" s="2"/>
      <c r="PUT309" s="2"/>
      <c r="PUU309" s="2"/>
      <c r="PUV309" s="2"/>
      <c r="PUW309" s="2"/>
      <c r="PUX309" s="2"/>
      <c r="PUY309" s="2"/>
      <c r="PUZ309" s="2"/>
      <c r="PVA309" s="2"/>
      <c r="PVB309" s="2"/>
      <c r="PVC309" s="2"/>
      <c r="PVD309" s="2"/>
      <c r="PVE309" s="2"/>
      <c r="PVF309" s="2"/>
      <c r="PVG309" s="2"/>
      <c r="PVH309" s="2"/>
      <c r="PVI309" s="2"/>
      <c r="PVJ309" s="2"/>
      <c r="PVK309" s="2"/>
      <c r="PVL309" s="2"/>
      <c r="PVM309" s="2"/>
      <c r="PVN309" s="2"/>
      <c r="PVO309" s="2"/>
      <c r="PVP309" s="2"/>
      <c r="PVQ309" s="2"/>
      <c r="PVR309" s="2"/>
      <c r="PVS309" s="2"/>
      <c r="PVT309" s="2"/>
      <c r="PVU309" s="2"/>
      <c r="PVV309" s="2"/>
      <c r="PVW309" s="2"/>
      <c r="PVX309" s="2"/>
      <c r="PVY309" s="2"/>
      <c r="PVZ309" s="2"/>
      <c r="PWA309" s="2"/>
      <c r="PWB309" s="2"/>
      <c r="PWC309" s="2"/>
      <c r="PWD309" s="2"/>
      <c r="PWE309" s="2"/>
      <c r="PWF309" s="2"/>
      <c r="PWG309" s="2"/>
      <c r="PWH309" s="2"/>
      <c r="PWI309" s="2"/>
      <c r="PWJ309" s="2"/>
      <c r="PWK309" s="2"/>
      <c r="PWL309" s="2"/>
      <c r="PWM309" s="2"/>
      <c r="PWN309" s="2"/>
      <c r="PWO309" s="2"/>
      <c r="PWP309" s="2"/>
      <c r="PWQ309" s="2"/>
      <c r="PWR309" s="2"/>
      <c r="PWS309" s="2"/>
      <c r="PWT309" s="2"/>
      <c r="PWU309" s="2"/>
      <c r="PWV309" s="2"/>
      <c r="PWW309" s="2"/>
      <c r="PWX309" s="2"/>
      <c r="PWY309" s="2"/>
      <c r="PWZ309" s="2"/>
      <c r="PXA309" s="2"/>
      <c r="PXB309" s="2"/>
      <c r="PXC309" s="2"/>
      <c r="PXD309" s="2"/>
      <c r="PXE309" s="2"/>
      <c r="PXF309" s="2"/>
      <c r="PXG309" s="2"/>
      <c r="PXH309" s="2"/>
      <c r="PXI309" s="2"/>
      <c r="PXJ309" s="2"/>
      <c r="PXK309" s="2"/>
      <c r="PXL309" s="2"/>
      <c r="PXM309" s="2"/>
      <c r="PXN309" s="2"/>
      <c r="PXO309" s="2"/>
      <c r="PXP309" s="2"/>
      <c r="PXQ309" s="2"/>
      <c r="PXR309" s="2"/>
      <c r="PXS309" s="2"/>
      <c r="PXT309" s="2"/>
      <c r="PXU309" s="2"/>
      <c r="PXV309" s="2"/>
      <c r="PXW309" s="2"/>
      <c r="PXX309" s="2"/>
      <c r="PXY309" s="2"/>
      <c r="PXZ309" s="2"/>
      <c r="PYA309" s="2"/>
      <c r="PYB309" s="2"/>
      <c r="PYC309" s="2"/>
      <c r="PYD309" s="2"/>
      <c r="PYE309" s="2"/>
      <c r="PYF309" s="2"/>
      <c r="PYG309" s="2"/>
      <c r="PYH309" s="2"/>
      <c r="PYI309" s="2"/>
      <c r="PYJ309" s="2"/>
      <c r="PYK309" s="2"/>
      <c r="PYL309" s="2"/>
      <c r="PYM309" s="2"/>
      <c r="PYN309" s="2"/>
      <c r="PYO309" s="2"/>
      <c r="PYP309" s="2"/>
      <c r="PYQ309" s="2"/>
      <c r="PYR309" s="2"/>
      <c r="PYS309" s="2"/>
      <c r="PYT309" s="2"/>
      <c r="PYU309" s="2"/>
      <c r="PYV309" s="2"/>
      <c r="PYW309" s="2"/>
      <c r="PYX309" s="2"/>
      <c r="PYY309" s="2"/>
      <c r="PYZ309" s="2"/>
      <c r="PZA309" s="2"/>
      <c r="PZB309" s="2"/>
      <c r="PZC309" s="2"/>
      <c r="PZD309" s="2"/>
      <c r="PZE309" s="2"/>
      <c r="PZF309" s="2"/>
      <c r="PZG309" s="2"/>
      <c r="PZH309" s="2"/>
      <c r="PZI309" s="2"/>
      <c r="PZJ309" s="2"/>
      <c r="PZK309" s="2"/>
      <c r="PZL309" s="2"/>
      <c r="PZM309" s="2"/>
      <c r="PZN309" s="2"/>
      <c r="PZO309" s="2"/>
      <c r="PZP309" s="2"/>
      <c r="PZQ309" s="2"/>
      <c r="PZR309" s="2"/>
      <c r="PZS309" s="2"/>
      <c r="PZT309" s="2"/>
      <c r="PZU309" s="2"/>
      <c r="PZV309" s="2"/>
      <c r="PZW309" s="2"/>
      <c r="PZX309" s="2"/>
      <c r="PZY309" s="2"/>
      <c r="PZZ309" s="2"/>
      <c r="QAA309" s="2"/>
      <c r="QAB309" s="2"/>
      <c r="QAC309" s="2"/>
      <c r="QAD309" s="2"/>
      <c r="QAE309" s="2"/>
      <c r="QAF309" s="2"/>
      <c r="QAG309" s="2"/>
      <c r="QAH309" s="2"/>
      <c r="QAI309" s="2"/>
      <c r="QAJ309" s="2"/>
      <c r="QAK309" s="2"/>
      <c r="QAL309" s="2"/>
      <c r="QAM309" s="2"/>
      <c r="QAN309" s="2"/>
      <c r="QAO309" s="2"/>
      <c r="QAP309" s="2"/>
      <c r="QAQ309" s="2"/>
      <c r="QAR309" s="2"/>
      <c r="QAS309" s="2"/>
      <c r="QAT309" s="2"/>
      <c r="QAU309" s="2"/>
      <c r="QAV309" s="2"/>
      <c r="QAW309" s="2"/>
      <c r="QAX309" s="2"/>
      <c r="QAY309" s="2"/>
      <c r="QAZ309" s="2"/>
      <c r="QBA309" s="2"/>
      <c r="QBB309" s="2"/>
      <c r="QBC309" s="2"/>
      <c r="QBD309" s="2"/>
      <c r="QBE309" s="2"/>
      <c r="QBF309" s="2"/>
      <c r="QBG309" s="2"/>
      <c r="QBH309" s="2"/>
      <c r="QBI309" s="2"/>
      <c r="QBJ309" s="2"/>
      <c r="QBK309" s="2"/>
      <c r="QBL309" s="2"/>
      <c r="QBM309" s="2"/>
      <c r="QBN309" s="2"/>
      <c r="QBO309" s="2"/>
      <c r="QBP309" s="2"/>
      <c r="QBQ309" s="2"/>
      <c r="QBR309" s="2"/>
      <c r="QBS309" s="2"/>
      <c r="QBT309" s="2"/>
      <c r="QBU309" s="2"/>
      <c r="QBV309" s="2"/>
      <c r="QBW309" s="2"/>
      <c r="QBX309" s="2"/>
      <c r="QBY309" s="2"/>
      <c r="QBZ309" s="2"/>
      <c r="QCA309" s="2"/>
      <c r="QCB309" s="2"/>
      <c r="QCC309" s="2"/>
      <c r="QCD309" s="2"/>
      <c r="QCE309" s="2"/>
      <c r="QCF309" s="2"/>
      <c r="QCG309" s="2"/>
      <c r="QCH309" s="2"/>
      <c r="QCI309" s="2"/>
      <c r="QCJ309" s="2"/>
      <c r="QCK309" s="2"/>
      <c r="QCL309" s="2"/>
      <c r="QCM309" s="2"/>
      <c r="QCN309" s="2"/>
      <c r="QCO309" s="2"/>
      <c r="QCP309" s="2"/>
      <c r="QCQ309" s="2"/>
      <c r="QCR309" s="2"/>
      <c r="QCS309" s="2"/>
      <c r="QCT309" s="2"/>
      <c r="QCU309" s="2"/>
      <c r="QCV309" s="2"/>
      <c r="QCW309" s="2"/>
      <c r="QCX309" s="2"/>
      <c r="QCY309" s="2"/>
      <c r="QCZ309" s="2"/>
      <c r="QDA309" s="2"/>
      <c r="QDB309" s="2"/>
      <c r="QDC309" s="2"/>
      <c r="QDD309" s="2"/>
      <c r="QDE309" s="2"/>
      <c r="QDF309" s="2"/>
      <c r="QDG309" s="2"/>
      <c r="QDH309" s="2"/>
      <c r="QDI309" s="2"/>
      <c r="QDJ309" s="2"/>
      <c r="QDK309" s="2"/>
      <c r="QDL309" s="2"/>
      <c r="QDM309" s="2"/>
      <c r="QDN309" s="2"/>
      <c r="QDO309" s="2"/>
      <c r="QDP309" s="2"/>
      <c r="QDQ309" s="2"/>
      <c r="QDR309" s="2"/>
      <c r="QDS309" s="2"/>
      <c r="QDT309" s="2"/>
      <c r="QDU309" s="2"/>
      <c r="QDV309" s="2"/>
      <c r="QDW309" s="2"/>
      <c r="QDX309" s="2"/>
      <c r="QDY309" s="2"/>
      <c r="QDZ309" s="2"/>
      <c r="QEA309" s="2"/>
      <c r="QEB309" s="2"/>
      <c r="QEC309" s="2"/>
      <c r="QED309" s="2"/>
      <c r="QEE309" s="2"/>
      <c r="QEF309" s="2"/>
      <c r="QEG309" s="2"/>
      <c r="QEH309" s="2"/>
      <c r="QEI309" s="2"/>
      <c r="QEJ309" s="2"/>
      <c r="QEK309" s="2"/>
      <c r="QEL309" s="2"/>
      <c r="QEM309" s="2"/>
      <c r="QEN309" s="2"/>
      <c r="QEO309" s="2"/>
      <c r="QEP309" s="2"/>
      <c r="QEQ309" s="2"/>
      <c r="QER309" s="2"/>
      <c r="QES309" s="2"/>
      <c r="QET309" s="2"/>
      <c r="QEU309" s="2"/>
      <c r="QEV309" s="2"/>
      <c r="QEW309" s="2"/>
      <c r="QEX309" s="2"/>
      <c r="QEY309" s="2"/>
      <c r="QEZ309" s="2"/>
      <c r="QFA309" s="2"/>
      <c r="QFB309" s="2"/>
      <c r="QFC309" s="2"/>
      <c r="QFD309" s="2"/>
      <c r="QFE309" s="2"/>
      <c r="QFF309" s="2"/>
      <c r="QFG309" s="2"/>
      <c r="QFH309" s="2"/>
      <c r="QFI309" s="2"/>
      <c r="QFJ309" s="2"/>
      <c r="QFK309" s="2"/>
      <c r="QFL309" s="2"/>
      <c r="QFM309" s="2"/>
      <c r="QFN309" s="2"/>
      <c r="QFO309" s="2"/>
      <c r="QFP309" s="2"/>
      <c r="QFQ309" s="2"/>
      <c r="QFR309" s="2"/>
      <c r="QFS309" s="2"/>
      <c r="QFT309" s="2"/>
      <c r="QFU309" s="2"/>
      <c r="QFV309" s="2"/>
      <c r="QFW309" s="2"/>
      <c r="QFX309" s="2"/>
      <c r="QFY309" s="2"/>
      <c r="QFZ309" s="2"/>
      <c r="QGA309" s="2"/>
      <c r="QGB309" s="2"/>
      <c r="QGC309" s="2"/>
      <c r="QGD309" s="2"/>
      <c r="QGE309" s="2"/>
      <c r="QGF309" s="2"/>
      <c r="QGG309" s="2"/>
      <c r="QGH309" s="2"/>
      <c r="QGI309" s="2"/>
      <c r="QGJ309" s="2"/>
      <c r="QGK309" s="2"/>
      <c r="QGL309" s="2"/>
      <c r="QGM309" s="2"/>
      <c r="QGN309" s="2"/>
      <c r="QGO309" s="2"/>
      <c r="QGP309" s="2"/>
      <c r="QGQ309" s="2"/>
      <c r="QGR309" s="2"/>
      <c r="QGS309" s="2"/>
      <c r="QGT309" s="2"/>
      <c r="QGU309" s="2"/>
      <c r="QGV309" s="2"/>
      <c r="QGW309" s="2"/>
      <c r="QGX309" s="2"/>
      <c r="QGY309" s="2"/>
      <c r="QGZ309" s="2"/>
      <c r="QHA309" s="2"/>
      <c r="QHB309" s="2"/>
      <c r="QHC309" s="2"/>
      <c r="QHD309" s="2"/>
      <c r="QHE309" s="2"/>
      <c r="QHF309" s="2"/>
      <c r="QHG309" s="2"/>
      <c r="QHH309" s="2"/>
      <c r="QHI309" s="2"/>
      <c r="QHJ309" s="2"/>
      <c r="QHK309" s="2"/>
      <c r="QHL309" s="2"/>
      <c r="QHM309" s="2"/>
      <c r="QHN309" s="2"/>
      <c r="QHO309" s="2"/>
      <c r="QHP309" s="2"/>
      <c r="QHQ309" s="2"/>
      <c r="QHR309" s="2"/>
      <c r="QHS309" s="2"/>
      <c r="QHT309" s="2"/>
      <c r="QHU309" s="2"/>
      <c r="QHV309" s="2"/>
      <c r="QHW309" s="2"/>
      <c r="QHX309" s="2"/>
      <c r="QHY309" s="2"/>
      <c r="QHZ309" s="2"/>
      <c r="QIA309" s="2"/>
      <c r="QIB309" s="2"/>
      <c r="QIC309" s="2"/>
      <c r="QID309" s="2"/>
      <c r="QIE309" s="2"/>
      <c r="QIF309" s="2"/>
      <c r="QIG309" s="2"/>
      <c r="QIH309" s="2"/>
      <c r="QII309" s="2"/>
      <c r="QIJ309" s="2"/>
      <c r="QIK309" s="2"/>
      <c r="QIL309" s="2"/>
      <c r="QIM309" s="2"/>
      <c r="QIN309" s="2"/>
      <c r="QIO309" s="2"/>
      <c r="QIP309" s="2"/>
      <c r="QIQ309" s="2"/>
      <c r="QIR309" s="2"/>
      <c r="QIS309" s="2"/>
      <c r="QIT309" s="2"/>
      <c r="QIU309" s="2"/>
      <c r="QIV309" s="2"/>
      <c r="QIW309" s="2"/>
      <c r="QIX309" s="2"/>
      <c r="QIY309" s="2"/>
      <c r="QIZ309" s="2"/>
      <c r="QJA309" s="2"/>
      <c r="QJB309" s="2"/>
      <c r="QJC309" s="2"/>
      <c r="QJD309" s="2"/>
      <c r="QJE309" s="2"/>
      <c r="QJF309" s="2"/>
      <c r="QJG309" s="2"/>
      <c r="QJH309" s="2"/>
      <c r="QJI309" s="2"/>
      <c r="QJJ309" s="2"/>
      <c r="QJK309" s="2"/>
      <c r="QJL309" s="2"/>
      <c r="QJM309" s="2"/>
      <c r="QJN309" s="2"/>
      <c r="QJO309" s="2"/>
      <c r="QJP309" s="2"/>
      <c r="QJQ309" s="2"/>
      <c r="QJR309" s="2"/>
      <c r="QJS309" s="2"/>
      <c r="QJT309" s="2"/>
      <c r="QJU309" s="2"/>
      <c r="QJV309" s="2"/>
      <c r="QJW309" s="2"/>
      <c r="QJX309" s="2"/>
      <c r="QJY309" s="2"/>
      <c r="QJZ309" s="2"/>
      <c r="QKA309" s="2"/>
      <c r="QKB309" s="2"/>
      <c r="QKC309" s="2"/>
      <c r="QKD309" s="2"/>
      <c r="QKE309" s="2"/>
      <c r="QKF309" s="2"/>
      <c r="QKG309" s="2"/>
      <c r="QKH309" s="2"/>
      <c r="QKI309" s="2"/>
      <c r="QKJ309" s="2"/>
      <c r="QKK309" s="2"/>
      <c r="QKL309" s="2"/>
      <c r="QKM309" s="2"/>
      <c r="QKN309" s="2"/>
      <c r="QKO309" s="2"/>
      <c r="QKP309" s="2"/>
      <c r="QKQ309" s="2"/>
      <c r="QKR309" s="2"/>
      <c r="QKS309" s="2"/>
      <c r="QKT309" s="2"/>
      <c r="QKU309" s="2"/>
      <c r="QKV309" s="2"/>
      <c r="QKW309" s="2"/>
      <c r="QKX309" s="2"/>
      <c r="QKY309" s="2"/>
      <c r="QKZ309" s="2"/>
      <c r="QLA309" s="2"/>
      <c r="QLB309" s="2"/>
      <c r="QLC309" s="2"/>
      <c r="QLD309" s="2"/>
      <c r="QLE309" s="2"/>
      <c r="QLF309" s="2"/>
      <c r="QLG309" s="2"/>
      <c r="QLH309" s="2"/>
      <c r="QLI309" s="2"/>
      <c r="QLJ309" s="2"/>
      <c r="QLK309" s="2"/>
      <c r="QLL309" s="2"/>
      <c r="QLM309" s="2"/>
      <c r="QLN309" s="2"/>
      <c r="QLO309" s="2"/>
      <c r="QLP309" s="2"/>
      <c r="QLQ309" s="2"/>
      <c r="QLR309" s="2"/>
      <c r="QLS309" s="2"/>
      <c r="QLT309" s="2"/>
      <c r="QLU309" s="2"/>
      <c r="QLV309" s="2"/>
      <c r="QLW309" s="2"/>
      <c r="QLX309" s="2"/>
      <c r="QLY309" s="2"/>
      <c r="QLZ309" s="2"/>
      <c r="QMA309" s="2"/>
      <c r="QMB309" s="2"/>
      <c r="QMC309" s="2"/>
      <c r="QMD309" s="2"/>
      <c r="QME309" s="2"/>
      <c r="QMF309" s="2"/>
      <c r="QMG309" s="2"/>
      <c r="QMH309" s="2"/>
      <c r="QMI309" s="2"/>
      <c r="QMJ309" s="2"/>
      <c r="QMK309" s="2"/>
      <c r="QML309" s="2"/>
      <c r="QMM309" s="2"/>
      <c r="QMN309" s="2"/>
      <c r="QMO309" s="2"/>
      <c r="QMP309" s="2"/>
      <c r="QMQ309" s="2"/>
      <c r="QMR309" s="2"/>
      <c r="QMS309" s="2"/>
      <c r="QMT309" s="2"/>
      <c r="QMU309" s="2"/>
      <c r="QMV309" s="2"/>
      <c r="QMW309" s="2"/>
      <c r="QMX309" s="2"/>
      <c r="QMY309" s="2"/>
      <c r="QMZ309" s="2"/>
      <c r="QNA309" s="2"/>
      <c r="QNB309" s="2"/>
      <c r="QNC309" s="2"/>
      <c r="QND309" s="2"/>
      <c r="QNE309" s="2"/>
      <c r="QNF309" s="2"/>
      <c r="QNG309" s="2"/>
      <c r="QNH309" s="2"/>
      <c r="QNI309" s="2"/>
      <c r="QNJ309" s="2"/>
      <c r="QNK309" s="2"/>
      <c r="QNL309" s="2"/>
      <c r="QNM309" s="2"/>
      <c r="QNN309" s="2"/>
      <c r="QNO309" s="2"/>
      <c r="QNP309" s="2"/>
      <c r="QNQ309" s="2"/>
      <c r="QNR309" s="2"/>
      <c r="QNS309" s="2"/>
      <c r="QNT309" s="2"/>
      <c r="QNU309" s="2"/>
      <c r="QNV309" s="2"/>
      <c r="QNW309" s="2"/>
      <c r="QNX309" s="2"/>
      <c r="QNY309" s="2"/>
      <c r="QNZ309" s="2"/>
      <c r="QOA309" s="2"/>
      <c r="QOB309" s="2"/>
      <c r="QOC309" s="2"/>
      <c r="QOD309" s="2"/>
      <c r="QOE309" s="2"/>
      <c r="QOF309" s="2"/>
      <c r="QOG309" s="2"/>
      <c r="QOH309" s="2"/>
      <c r="QOI309" s="2"/>
      <c r="QOJ309" s="2"/>
      <c r="QOK309" s="2"/>
      <c r="QOL309" s="2"/>
      <c r="QOM309" s="2"/>
      <c r="QON309" s="2"/>
      <c r="QOO309" s="2"/>
      <c r="QOP309" s="2"/>
      <c r="QOQ309" s="2"/>
      <c r="QOR309" s="2"/>
      <c r="QOS309" s="2"/>
      <c r="QOT309" s="2"/>
      <c r="QOU309" s="2"/>
      <c r="QOV309" s="2"/>
      <c r="QOW309" s="2"/>
      <c r="QOX309" s="2"/>
      <c r="QOY309" s="2"/>
      <c r="QOZ309" s="2"/>
      <c r="QPA309" s="2"/>
      <c r="QPB309" s="2"/>
      <c r="QPC309" s="2"/>
      <c r="QPD309" s="2"/>
      <c r="QPE309" s="2"/>
      <c r="QPF309" s="2"/>
      <c r="QPG309" s="2"/>
      <c r="QPH309" s="2"/>
      <c r="QPI309" s="2"/>
      <c r="QPJ309" s="2"/>
      <c r="QPK309" s="2"/>
      <c r="QPL309" s="2"/>
      <c r="QPM309" s="2"/>
      <c r="QPN309" s="2"/>
      <c r="QPO309" s="2"/>
      <c r="QPP309" s="2"/>
      <c r="QPQ309" s="2"/>
      <c r="QPR309" s="2"/>
      <c r="QPS309" s="2"/>
      <c r="QPT309" s="2"/>
      <c r="QPU309" s="2"/>
      <c r="QPV309" s="2"/>
      <c r="QPW309" s="2"/>
      <c r="QPX309" s="2"/>
      <c r="QPY309" s="2"/>
      <c r="QPZ309" s="2"/>
      <c r="QQA309" s="2"/>
      <c r="QQB309" s="2"/>
      <c r="QQC309" s="2"/>
      <c r="QQD309" s="2"/>
      <c r="QQE309" s="2"/>
      <c r="QQF309" s="2"/>
      <c r="QQG309" s="2"/>
      <c r="QQH309" s="2"/>
      <c r="QQI309" s="2"/>
      <c r="QQJ309" s="2"/>
      <c r="QQK309" s="2"/>
      <c r="QQL309" s="2"/>
      <c r="QQM309" s="2"/>
      <c r="QQN309" s="2"/>
      <c r="QQO309" s="2"/>
      <c r="QQP309" s="2"/>
      <c r="QQQ309" s="2"/>
      <c r="QQR309" s="2"/>
      <c r="QQS309" s="2"/>
      <c r="QQT309" s="2"/>
      <c r="QQU309" s="2"/>
      <c r="QQV309" s="2"/>
      <c r="QQW309" s="2"/>
      <c r="QQX309" s="2"/>
      <c r="QQY309" s="2"/>
      <c r="QQZ309" s="2"/>
      <c r="QRA309" s="2"/>
      <c r="QRB309" s="2"/>
      <c r="QRC309" s="2"/>
      <c r="QRD309" s="2"/>
      <c r="QRE309" s="2"/>
      <c r="QRF309" s="2"/>
      <c r="QRG309" s="2"/>
      <c r="QRH309" s="2"/>
      <c r="QRI309" s="2"/>
      <c r="QRJ309" s="2"/>
      <c r="QRK309" s="2"/>
      <c r="QRL309" s="2"/>
      <c r="QRM309" s="2"/>
      <c r="QRN309" s="2"/>
      <c r="QRO309" s="2"/>
      <c r="QRP309" s="2"/>
      <c r="QRQ309" s="2"/>
      <c r="QRR309" s="2"/>
      <c r="QRS309" s="2"/>
      <c r="QRT309" s="2"/>
      <c r="QRU309" s="2"/>
      <c r="QRV309" s="2"/>
      <c r="QRW309" s="2"/>
      <c r="QRX309" s="2"/>
      <c r="QRY309" s="2"/>
      <c r="QRZ309" s="2"/>
      <c r="QSA309" s="2"/>
      <c r="QSB309" s="2"/>
      <c r="QSC309" s="2"/>
      <c r="QSD309" s="2"/>
      <c r="QSE309" s="2"/>
      <c r="QSF309" s="2"/>
      <c r="QSG309" s="2"/>
      <c r="QSH309" s="2"/>
      <c r="QSI309" s="2"/>
      <c r="QSJ309" s="2"/>
      <c r="QSK309" s="2"/>
      <c r="QSL309" s="2"/>
      <c r="QSM309" s="2"/>
      <c r="QSN309" s="2"/>
      <c r="QSO309" s="2"/>
      <c r="QSP309" s="2"/>
      <c r="QSQ309" s="2"/>
      <c r="QSR309" s="2"/>
      <c r="QSS309" s="2"/>
      <c r="QST309" s="2"/>
      <c r="QSU309" s="2"/>
      <c r="QSV309" s="2"/>
      <c r="QSW309" s="2"/>
      <c r="QSX309" s="2"/>
      <c r="QSY309" s="2"/>
      <c r="QSZ309" s="2"/>
      <c r="QTA309" s="2"/>
      <c r="QTB309" s="2"/>
      <c r="QTC309" s="2"/>
      <c r="QTD309" s="2"/>
      <c r="QTE309" s="2"/>
      <c r="QTF309" s="2"/>
      <c r="QTG309" s="2"/>
      <c r="QTH309" s="2"/>
      <c r="QTI309" s="2"/>
      <c r="QTJ309" s="2"/>
      <c r="QTK309" s="2"/>
      <c r="QTL309" s="2"/>
      <c r="QTM309" s="2"/>
      <c r="QTN309" s="2"/>
      <c r="QTO309" s="2"/>
      <c r="QTP309" s="2"/>
      <c r="QTQ309" s="2"/>
      <c r="QTR309" s="2"/>
      <c r="QTS309" s="2"/>
      <c r="QTT309" s="2"/>
      <c r="QTU309" s="2"/>
      <c r="QTV309" s="2"/>
      <c r="QTW309" s="2"/>
      <c r="QTX309" s="2"/>
      <c r="QTY309" s="2"/>
      <c r="QTZ309" s="2"/>
      <c r="QUA309" s="2"/>
      <c r="QUB309" s="2"/>
      <c r="QUC309" s="2"/>
      <c r="QUD309" s="2"/>
      <c r="QUE309" s="2"/>
      <c r="QUF309" s="2"/>
      <c r="QUG309" s="2"/>
      <c r="QUH309" s="2"/>
      <c r="QUI309" s="2"/>
      <c r="QUJ309" s="2"/>
      <c r="QUK309" s="2"/>
      <c r="QUL309" s="2"/>
      <c r="QUM309" s="2"/>
      <c r="QUN309" s="2"/>
      <c r="QUO309" s="2"/>
      <c r="QUP309" s="2"/>
      <c r="QUQ309" s="2"/>
      <c r="QUR309" s="2"/>
      <c r="QUS309" s="2"/>
      <c r="QUT309" s="2"/>
      <c r="QUU309" s="2"/>
      <c r="QUV309" s="2"/>
      <c r="QUW309" s="2"/>
      <c r="QUX309" s="2"/>
      <c r="QUY309" s="2"/>
      <c r="QUZ309" s="2"/>
      <c r="QVA309" s="2"/>
      <c r="QVB309" s="2"/>
      <c r="QVC309" s="2"/>
      <c r="QVD309" s="2"/>
      <c r="QVE309" s="2"/>
      <c r="QVF309" s="2"/>
      <c r="QVG309" s="2"/>
      <c r="QVH309" s="2"/>
      <c r="QVI309" s="2"/>
      <c r="QVJ309" s="2"/>
      <c r="QVK309" s="2"/>
      <c r="QVL309" s="2"/>
      <c r="QVM309" s="2"/>
      <c r="QVN309" s="2"/>
      <c r="QVO309" s="2"/>
      <c r="QVP309" s="2"/>
      <c r="QVQ309" s="2"/>
      <c r="QVR309" s="2"/>
      <c r="QVS309" s="2"/>
      <c r="QVT309" s="2"/>
      <c r="QVU309" s="2"/>
      <c r="QVV309" s="2"/>
      <c r="QVW309" s="2"/>
      <c r="QVX309" s="2"/>
      <c r="QVY309" s="2"/>
      <c r="QVZ309" s="2"/>
      <c r="QWA309" s="2"/>
      <c r="QWB309" s="2"/>
      <c r="QWC309" s="2"/>
      <c r="QWD309" s="2"/>
      <c r="QWE309" s="2"/>
      <c r="QWF309" s="2"/>
      <c r="QWG309" s="2"/>
      <c r="QWH309" s="2"/>
      <c r="QWI309" s="2"/>
      <c r="QWJ309" s="2"/>
      <c r="QWK309" s="2"/>
      <c r="QWL309" s="2"/>
      <c r="QWM309" s="2"/>
      <c r="QWN309" s="2"/>
      <c r="QWO309" s="2"/>
      <c r="QWP309" s="2"/>
      <c r="QWQ309" s="2"/>
      <c r="QWR309" s="2"/>
      <c r="QWS309" s="2"/>
      <c r="QWT309" s="2"/>
      <c r="QWU309" s="2"/>
      <c r="QWV309" s="2"/>
      <c r="QWW309" s="2"/>
      <c r="QWX309" s="2"/>
      <c r="QWY309" s="2"/>
      <c r="QWZ309" s="2"/>
      <c r="QXA309" s="2"/>
      <c r="QXB309" s="2"/>
      <c r="QXC309" s="2"/>
      <c r="QXD309" s="2"/>
      <c r="QXE309" s="2"/>
      <c r="QXF309" s="2"/>
      <c r="QXG309" s="2"/>
      <c r="QXH309" s="2"/>
      <c r="QXI309" s="2"/>
      <c r="QXJ309" s="2"/>
      <c r="QXK309" s="2"/>
      <c r="QXL309" s="2"/>
      <c r="QXM309" s="2"/>
      <c r="QXN309" s="2"/>
      <c r="QXO309" s="2"/>
      <c r="QXP309" s="2"/>
      <c r="QXQ309" s="2"/>
      <c r="QXR309" s="2"/>
      <c r="QXS309" s="2"/>
      <c r="QXT309" s="2"/>
      <c r="QXU309" s="2"/>
      <c r="QXV309" s="2"/>
      <c r="QXW309" s="2"/>
      <c r="QXX309" s="2"/>
      <c r="QXY309" s="2"/>
      <c r="QXZ309" s="2"/>
      <c r="QYA309" s="2"/>
      <c r="QYB309" s="2"/>
      <c r="QYC309" s="2"/>
      <c r="QYD309" s="2"/>
      <c r="QYE309" s="2"/>
      <c r="QYF309" s="2"/>
      <c r="QYG309" s="2"/>
      <c r="QYH309" s="2"/>
      <c r="QYI309" s="2"/>
      <c r="QYJ309" s="2"/>
      <c r="QYK309" s="2"/>
      <c r="QYL309" s="2"/>
      <c r="QYM309" s="2"/>
      <c r="QYN309" s="2"/>
      <c r="QYO309" s="2"/>
      <c r="QYP309" s="2"/>
      <c r="QYQ309" s="2"/>
      <c r="QYR309" s="2"/>
      <c r="QYS309" s="2"/>
      <c r="QYT309" s="2"/>
      <c r="QYU309" s="2"/>
      <c r="QYV309" s="2"/>
      <c r="QYW309" s="2"/>
      <c r="QYX309" s="2"/>
      <c r="QYY309" s="2"/>
      <c r="QYZ309" s="2"/>
      <c r="QZA309" s="2"/>
      <c r="QZB309" s="2"/>
      <c r="QZC309" s="2"/>
      <c r="QZD309" s="2"/>
      <c r="QZE309" s="2"/>
      <c r="QZF309" s="2"/>
      <c r="QZG309" s="2"/>
      <c r="QZH309" s="2"/>
      <c r="QZI309" s="2"/>
      <c r="QZJ309" s="2"/>
      <c r="QZK309" s="2"/>
      <c r="QZL309" s="2"/>
      <c r="QZM309" s="2"/>
      <c r="QZN309" s="2"/>
      <c r="QZO309" s="2"/>
      <c r="QZP309" s="2"/>
      <c r="QZQ309" s="2"/>
      <c r="QZR309" s="2"/>
      <c r="QZS309" s="2"/>
      <c r="QZT309" s="2"/>
      <c r="QZU309" s="2"/>
      <c r="QZV309" s="2"/>
      <c r="QZW309" s="2"/>
      <c r="QZX309" s="2"/>
      <c r="QZY309" s="2"/>
      <c r="QZZ309" s="2"/>
      <c r="RAA309" s="2"/>
      <c r="RAB309" s="2"/>
      <c r="RAC309" s="2"/>
      <c r="RAD309" s="2"/>
      <c r="RAE309" s="2"/>
      <c r="RAF309" s="2"/>
      <c r="RAG309" s="2"/>
      <c r="RAH309" s="2"/>
      <c r="RAI309" s="2"/>
      <c r="RAJ309" s="2"/>
      <c r="RAK309" s="2"/>
      <c r="RAL309" s="2"/>
      <c r="RAM309" s="2"/>
      <c r="RAN309" s="2"/>
      <c r="RAO309" s="2"/>
      <c r="RAP309" s="2"/>
      <c r="RAQ309" s="2"/>
      <c r="RAR309" s="2"/>
      <c r="RAS309" s="2"/>
      <c r="RAT309" s="2"/>
      <c r="RAU309" s="2"/>
      <c r="RAV309" s="2"/>
      <c r="RAW309" s="2"/>
      <c r="RAX309" s="2"/>
      <c r="RAY309" s="2"/>
      <c r="RAZ309" s="2"/>
      <c r="RBA309" s="2"/>
      <c r="RBB309" s="2"/>
      <c r="RBC309" s="2"/>
      <c r="RBD309" s="2"/>
      <c r="RBE309" s="2"/>
      <c r="RBF309" s="2"/>
      <c r="RBG309" s="2"/>
      <c r="RBH309" s="2"/>
      <c r="RBI309" s="2"/>
      <c r="RBJ309" s="2"/>
      <c r="RBK309" s="2"/>
      <c r="RBL309" s="2"/>
      <c r="RBM309" s="2"/>
      <c r="RBN309" s="2"/>
      <c r="RBO309" s="2"/>
      <c r="RBP309" s="2"/>
      <c r="RBQ309" s="2"/>
      <c r="RBR309" s="2"/>
      <c r="RBS309" s="2"/>
      <c r="RBT309" s="2"/>
      <c r="RBU309" s="2"/>
      <c r="RBV309" s="2"/>
      <c r="RBW309" s="2"/>
      <c r="RBX309" s="2"/>
      <c r="RBY309" s="2"/>
      <c r="RBZ309" s="2"/>
      <c r="RCA309" s="2"/>
      <c r="RCB309" s="2"/>
      <c r="RCC309" s="2"/>
      <c r="RCD309" s="2"/>
      <c r="RCE309" s="2"/>
      <c r="RCF309" s="2"/>
      <c r="RCG309" s="2"/>
      <c r="RCH309" s="2"/>
      <c r="RCI309" s="2"/>
      <c r="RCJ309" s="2"/>
      <c r="RCK309" s="2"/>
      <c r="RCL309" s="2"/>
      <c r="RCM309" s="2"/>
      <c r="RCN309" s="2"/>
      <c r="RCO309" s="2"/>
      <c r="RCP309" s="2"/>
      <c r="RCQ309" s="2"/>
      <c r="RCR309" s="2"/>
      <c r="RCS309" s="2"/>
      <c r="RCT309" s="2"/>
      <c r="RCU309" s="2"/>
      <c r="RCV309" s="2"/>
      <c r="RCW309" s="2"/>
      <c r="RCX309" s="2"/>
      <c r="RCY309" s="2"/>
      <c r="RCZ309" s="2"/>
      <c r="RDA309" s="2"/>
      <c r="RDB309" s="2"/>
      <c r="RDC309" s="2"/>
      <c r="RDD309" s="2"/>
      <c r="RDE309" s="2"/>
      <c r="RDF309" s="2"/>
      <c r="RDG309" s="2"/>
      <c r="RDH309" s="2"/>
      <c r="RDI309" s="2"/>
      <c r="RDJ309" s="2"/>
      <c r="RDK309" s="2"/>
      <c r="RDL309" s="2"/>
      <c r="RDM309" s="2"/>
      <c r="RDN309" s="2"/>
      <c r="RDO309" s="2"/>
      <c r="RDP309" s="2"/>
      <c r="RDQ309" s="2"/>
      <c r="RDR309" s="2"/>
      <c r="RDS309" s="2"/>
      <c r="RDT309" s="2"/>
      <c r="RDU309" s="2"/>
      <c r="RDV309" s="2"/>
      <c r="RDW309" s="2"/>
      <c r="RDX309" s="2"/>
      <c r="RDY309" s="2"/>
      <c r="RDZ309" s="2"/>
      <c r="REA309" s="2"/>
      <c r="REB309" s="2"/>
      <c r="REC309" s="2"/>
      <c r="RED309" s="2"/>
      <c r="REE309" s="2"/>
      <c r="REF309" s="2"/>
      <c r="REG309" s="2"/>
      <c r="REH309" s="2"/>
      <c r="REI309" s="2"/>
      <c r="REJ309" s="2"/>
      <c r="REK309" s="2"/>
      <c r="REL309" s="2"/>
      <c r="REM309" s="2"/>
      <c r="REN309" s="2"/>
      <c r="REO309" s="2"/>
      <c r="REP309" s="2"/>
      <c r="REQ309" s="2"/>
      <c r="RER309" s="2"/>
      <c r="RES309" s="2"/>
      <c r="RET309" s="2"/>
      <c r="REU309" s="2"/>
      <c r="REV309" s="2"/>
      <c r="REW309" s="2"/>
      <c r="REX309" s="2"/>
      <c r="REY309" s="2"/>
      <c r="REZ309" s="2"/>
      <c r="RFA309" s="2"/>
      <c r="RFB309" s="2"/>
      <c r="RFC309" s="2"/>
      <c r="RFD309" s="2"/>
      <c r="RFE309" s="2"/>
      <c r="RFF309" s="2"/>
      <c r="RFG309" s="2"/>
      <c r="RFH309" s="2"/>
      <c r="RFI309" s="2"/>
      <c r="RFJ309" s="2"/>
      <c r="RFK309" s="2"/>
      <c r="RFL309" s="2"/>
      <c r="RFM309" s="2"/>
      <c r="RFN309" s="2"/>
      <c r="RFO309" s="2"/>
      <c r="RFP309" s="2"/>
      <c r="RFQ309" s="2"/>
      <c r="RFR309" s="2"/>
      <c r="RFS309" s="2"/>
      <c r="RFT309" s="2"/>
      <c r="RFU309" s="2"/>
      <c r="RFV309" s="2"/>
      <c r="RFW309" s="2"/>
      <c r="RFX309" s="2"/>
      <c r="RFY309" s="2"/>
      <c r="RFZ309" s="2"/>
      <c r="RGA309" s="2"/>
      <c r="RGB309" s="2"/>
      <c r="RGC309" s="2"/>
      <c r="RGD309" s="2"/>
      <c r="RGE309" s="2"/>
      <c r="RGF309" s="2"/>
      <c r="RGG309" s="2"/>
      <c r="RGH309" s="2"/>
      <c r="RGI309" s="2"/>
      <c r="RGJ309" s="2"/>
      <c r="RGK309" s="2"/>
      <c r="RGL309" s="2"/>
      <c r="RGM309" s="2"/>
      <c r="RGN309" s="2"/>
      <c r="RGO309" s="2"/>
      <c r="RGP309" s="2"/>
      <c r="RGQ309" s="2"/>
      <c r="RGR309" s="2"/>
      <c r="RGS309" s="2"/>
      <c r="RGT309" s="2"/>
      <c r="RGU309" s="2"/>
      <c r="RGV309" s="2"/>
      <c r="RGW309" s="2"/>
      <c r="RGX309" s="2"/>
      <c r="RGY309" s="2"/>
      <c r="RGZ309" s="2"/>
      <c r="RHA309" s="2"/>
      <c r="RHB309" s="2"/>
      <c r="RHC309" s="2"/>
      <c r="RHD309" s="2"/>
      <c r="RHE309" s="2"/>
      <c r="RHF309" s="2"/>
      <c r="RHG309" s="2"/>
      <c r="RHH309" s="2"/>
      <c r="RHI309" s="2"/>
      <c r="RHJ309" s="2"/>
      <c r="RHK309" s="2"/>
      <c r="RHL309" s="2"/>
      <c r="RHM309" s="2"/>
      <c r="RHN309" s="2"/>
      <c r="RHO309" s="2"/>
      <c r="RHP309" s="2"/>
      <c r="RHQ309" s="2"/>
      <c r="RHR309" s="2"/>
      <c r="RHS309" s="2"/>
      <c r="RHT309" s="2"/>
      <c r="RHU309" s="2"/>
      <c r="RHV309" s="2"/>
      <c r="RHW309" s="2"/>
      <c r="RHX309" s="2"/>
      <c r="RHY309" s="2"/>
      <c r="RHZ309" s="2"/>
      <c r="RIA309" s="2"/>
      <c r="RIB309" s="2"/>
      <c r="RIC309" s="2"/>
      <c r="RID309" s="2"/>
      <c r="RIE309" s="2"/>
      <c r="RIF309" s="2"/>
      <c r="RIG309" s="2"/>
      <c r="RIH309" s="2"/>
      <c r="RII309" s="2"/>
      <c r="RIJ309" s="2"/>
      <c r="RIK309" s="2"/>
      <c r="RIL309" s="2"/>
      <c r="RIM309" s="2"/>
      <c r="RIN309" s="2"/>
      <c r="RIO309" s="2"/>
      <c r="RIP309" s="2"/>
      <c r="RIQ309" s="2"/>
      <c r="RIR309" s="2"/>
      <c r="RIS309" s="2"/>
      <c r="RIT309" s="2"/>
      <c r="RIU309" s="2"/>
      <c r="RIV309" s="2"/>
      <c r="RIW309" s="2"/>
      <c r="RIX309" s="2"/>
      <c r="RIY309" s="2"/>
      <c r="RIZ309" s="2"/>
      <c r="RJA309" s="2"/>
      <c r="RJB309" s="2"/>
      <c r="RJC309" s="2"/>
      <c r="RJD309" s="2"/>
      <c r="RJE309" s="2"/>
      <c r="RJF309" s="2"/>
      <c r="RJG309" s="2"/>
      <c r="RJH309" s="2"/>
      <c r="RJI309" s="2"/>
      <c r="RJJ309" s="2"/>
      <c r="RJK309" s="2"/>
      <c r="RJL309" s="2"/>
      <c r="RJM309" s="2"/>
      <c r="RJN309" s="2"/>
      <c r="RJO309" s="2"/>
      <c r="RJP309" s="2"/>
      <c r="RJQ309" s="2"/>
      <c r="RJR309" s="2"/>
      <c r="RJS309" s="2"/>
      <c r="RJT309" s="2"/>
      <c r="RJU309" s="2"/>
      <c r="RJV309" s="2"/>
      <c r="RJW309" s="2"/>
      <c r="RJX309" s="2"/>
      <c r="RJY309" s="2"/>
      <c r="RJZ309" s="2"/>
      <c r="RKA309" s="2"/>
      <c r="RKB309" s="2"/>
      <c r="RKC309" s="2"/>
      <c r="RKD309" s="2"/>
      <c r="RKE309" s="2"/>
      <c r="RKF309" s="2"/>
      <c r="RKG309" s="2"/>
      <c r="RKH309" s="2"/>
      <c r="RKI309" s="2"/>
      <c r="RKJ309" s="2"/>
      <c r="RKK309" s="2"/>
      <c r="RKL309" s="2"/>
      <c r="RKM309" s="2"/>
      <c r="RKN309" s="2"/>
      <c r="RKO309" s="2"/>
      <c r="RKP309" s="2"/>
      <c r="RKQ309" s="2"/>
      <c r="RKR309" s="2"/>
      <c r="RKS309" s="2"/>
      <c r="RKT309" s="2"/>
      <c r="RKU309" s="2"/>
      <c r="RKV309" s="2"/>
      <c r="RKW309" s="2"/>
      <c r="RKX309" s="2"/>
      <c r="RKY309" s="2"/>
      <c r="RKZ309" s="2"/>
      <c r="RLA309" s="2"/>
      <c r="RLB309" s="2"/>
      <c r="RLC309" s="2"/>
      <c r="RLD309" s="2"/>
      <c r="RLE309" s="2"/>
      <c r="RLF309" s="2"/>
      <c r="RLG309" s="2"/>
      <c r="RLH309" s="2"/>
      <c r="RLI309" s="2"/>
      <c r="RLJ309" s="2"/>
      <c r="RLK309" s="2"/>
      <c r="RLL309" s="2"/>
      <c r="RLM309" s="2"/>
      <c r="RLN309" s="2"/>
      <c r="RLO309" s="2"/>
      <c r="RLP309" s="2"/>
      <c r="RLQ309" s="2"/>
      <c r="RLR309" s="2"/>
      <c r="RLS309" s="2"/>
      <c r="RLT309" s="2"/>
      <c r="RLU309" s="2"/>
      <c r="RLV309" s="2"/>
      <c r="RLW309" s="2"/>
      <c r="RLX309" s="2"/>
      <c r="RLY309" s="2"/>
      <c r="RLZ309" s="2"/>
      <c r="RMA309" s="2"/>
      <c r="RMB309" s="2"/>
      <c r="RMC309" s="2"/>
      <c r="RMD309" s="2"/>
      <c r="RME309" s="2"/>
      <c r="RMF309" s="2"/>
      <c r="RMG309" s="2"/>
      <c r="RMH309" s="2"/>
      <c r="RMI309" s="2"/>
      <c r="RMJ309" s="2"/>
      <c r="RMK309" s="2"/>
      <c r="RML309" s="2"/>
      <c r="RMM309" s="2"/>
      <c r="RMN309" s="2"/>
      <c r="RMO309" s="2"/>
      <c r="RMP309" s="2"/>
      <c r="RMQ309" s="2"/>
      <c r="RMR309" s="2"/>
      <c r="RMS309" s="2"/>
      <c r="RMT309" s="2"/>
      <c r="RMU309" s="2"/>
      <c r="RMV309" s="2"/>
      <c r="RMW309" s="2"/>
      <c r="RMX309" s="2"/>
      <c r="RMY309" s="2"/>
      <c r="RMZ309" s="2"/>
      <c r="RNA309" s="2"/>
      <c r="RNB309" s="2"/>
      <c r="RNC309" s="2"/>
      <c r="RND309" s="2"/>
      <c r="RNE309" s="2"/>
      <c r="RNF309" s="2"/>
      <c r="RNG309" s="2"/>
      <c r="RNH309" s="2"/>
      <c r="RNI309" s="2"/>
      <c r="RNJ309" s="2"/>
      <c r="RNK309" s="2"/>
      <c r="RNL309" s="2"/>
      <c r="RNM309" s="2"/>
      <c r="RNN309" s="2"/>
      <c r="RNO309" s="2"/>
      <c r="RNP309" s="2"/>
      <c r="RNQ309" s="2"/>
      <c r="RNR309" s="2"/>
      <c r="RNS309" s="2"/>
      <c r="RNT309" s="2"/>
      <c r="RNU309" s="2"/>
      <c r="RNV309" s="2"/>
      <c r="RNW309" s="2"/>
      <c r="RNX309" s="2"/>
      <c r="RNY309" s="2"/>
      <c r="RNZ309" s="2"/>
      <c r="ROA309" s="2"/>
      <c r="ROB309" s="2"/>
      <c r="ROC309" s="2"/>
      <c r="ROD309" s="2"/>
      <c r="ROE309" s="2"/>
      <c r="ROF309" s="2"/>
      <c r="ROG309" s="2"/>
      <c r="ROH309" s="2"/>
      <c r="ROI309" s="2"/>
      <c r="ROJ309" s="2"/>
      <c r="ROK309" s="2"/>
      <c r="ROL309" s="2"/>
      <c r="ROM309" s="2"/>
      <c r="RON309" s="2"/>
      <c r="ROO309" s="2"/>
      <c r="ROP309" s="2"/>
      <c r="ROQ309" s="2"/>
      <c r="ROR309" s="2"/>
      <c r="ROS309" s="2"/>
      <c r="ROT309" s="2"/>
      <c r="ROU309" s="2"/>
      <c r="ROV309" s="2"/>
      <c r="ROW309" s="2"/>
      <c r="ROX309" s="2"/>
      <c r="ROY309" s="2"/>
      <c r="ROZ309" s="2"/>
      <c r="RPA309" s="2"/>
      <c r="RPB309" s="2"/>
      <c r="RPC309" s="2"/>
      <c r="RPD309" s="2"/>
      <c r="RPE309" s="2"/>
      <c r="RPF309" s="2"/>
      <c r="RPG309" s="2"/>
      <c r="RPH309" s="2"/>
      <c r="RPI309" s="2"/>
      <c r="RPJ309" s="2"/>
      <c r="RPK309" s="2"/>
      <c r="RPL309" s="2"/>
      <c r="RPM309" s="2"/>
      <c r="RPN309" s="2"/>
      <c r="RPO309" s="2"/>
      <c r="RPP309" s="2"/>
      <c r="RPQ309" s="2"/>
      <c r="RPR309" s="2"/>
      <c r="RPS309" s="2"/>
      <c r="RPT309" s="2"/>
      <c r="RPU309" s="2"/>
      <c r="RPV309" s="2"/>
      <c r="RPW309" s="2"/>
      <c r="RPX309" s="2"/>
      <c r="RPY309" s="2"/>
      <c r="RPZ309" s="2"/>
      <c r="RQA309" s="2"/>
      <c r="RQB309" s="2"/>
      <c r="RQC309" s="2"/>
      <c r="RQD309" s="2"/>
      <c r="RQE309" s="2"/>
      <c r="RQF309" s="2"/>
      <c r="RQG309" s="2"/>
      <c r="RQH309" s="2"/>
      <c r="RQI309" s="2"/>
      <c r="RQJ309" s="2"/>
      <c r="RQK309" s="2"/>
      <c r="RQL309" s="2"/>
      <c r="RQM309" s="2"/>
      <c r="RQN309" s="2"/>
      <c r="RQO309" s="2"/>
      <c r="RQP309" s="2"/>
      <c r="RQQ309" s="2"/>
      <c r="RQR309" s="2"/>
      <c r="RQS309" s="2"/>
      <c r="RQT309" s="2"/>
      <c r="RQU309" s="2"/>
      <c r="RQV309" s="2"/>
      <c r="RQW309" s="2"/>
      <c r="RQX309" s="2"/>
      <c r="RQY309" s="2"/>
      <c r="RQZ309" s="2"/>
      <c r="RRA309" s="2"/>
      <c r="RRB309" s="2"/>
      <c r="RRC309" s="2"/>
      <c r="RRD309" s="2"/>
      <c r="RRE309" s="2"/>
      <c r="RRF309" s="2"/>
      <c r="RRG309" s="2"/>
      <c r="RRH309" s="2"/>
      <c r="RRI309" s="2"/>
      <c r="RRJ309" s="2"/>
      <c r="RRK309" s="2"/>
      <c r="RRL309" s="2"/>
      <c r="RRM309" s="2"/>
      <c r="RRN309" s="2"/>
      <c r="RRO309" s="2"/>
      <c r="RRP309" s="2"/>
      <c r="RRQ309" s="2"/>
      <c r="RRR309" s="2"/>
      <c r="RRS309" s="2"/>
      <c r="RRT309" s="2"/>
      <c r="RRU309" s="2"/>
      <c r="RRV309" s="2"/>
      <c r="RRW309" s="2"/>
      <c r="RRX309" s="2"/>
      <c r="RRY309" s="2"/>
      <c r="RRZ309" s="2"/>
      <c r="RSA309" s="2"/>
      <c r="RSB309" s="2"/>
      <c r="RSC309" s="2"/>
      <c r="RSD309" s="2"/>
      <c r="RSE309" s="2"/>
      <c r="RSF309" s="2"/>
      <c r="RSG309" s="2"/>
      <c r="RSH309" s="2"/>
      <c r="RSI309" s="2"/>
      <c r="RSJ309" s="2"/>
      <c r="RSK309" s="2"/>
      <c r="RSL309" s="2"/>
      <c r="RSM309" s="2"/>
      <c r="RSN309" s="2"/>
      <c r="RSO309" s="2"/>
      <c r="RSP309" s="2"/>
      <c r="RSQ309" s="2"/>
      <c r="RSR309" s="2"/>
      <c r="RSS309" s="2"/>
      <c r="RST309" s="2"/>
      <c r="RSU309" s="2"/>
      <c r="RSV309" s="2"/>
      <c r="RSW309" s="2"/>
      <c r="RSX309" s="2"/>
      <c r="RSY309" s="2"/>
      <c r="RSZ309" s="2"/>
      <c r="RTA309" s="2"/>
      <c r="RTB309" s="2"/>
      <c r="RTC309" s="2"/>
      <c r="RTD309" s="2"/>
      <c r="RTE309" s="2"/>
      <c r="RTF309" s="2"/>
      <c r="RTG309" s="2"/>
      <c r="RTH309" s="2"/>
      <c r="RTI309" s="2"/>
      <c r="RTJ309" s="2"/>
      <c r="RTK309" s="2"/>
      <c r="RTL309" s="2"/>
      <c r="RTM309" s="2"/>
      <c r="RTN309" s="2"/>
      <c r="RTO309" s="2"/>
      <c r="RTP309" s="2"/>
      <c r="RTQ309" s="2"/>
      <c r="RTR309" s="2"/>
      <c r="RTS309" s="2"/>
      <c r="RTT309" s="2"/>
      <c r="RTU309" s="2"/>
      <c r="RTV309" s="2"/>
      <c r="RTW309" s="2"/>
      <c r="RTX309" s="2"/>
      <c r="RTY309" s="2"/>
      <c r="RTZ309" s="2"/>
      <c r="RUA309" s="2"/>
      <c r="RUB309" s="2"/>
      <c r="RUC309" s="2"/>
      <c r="RUD309" s="2"/>
      <c r="RUE309" s="2"/>
      <c r="RUF309" s="2"/>
      <c r="RUG309" s="2"/>
      <c r="RUH309" s="2"/>
      <c r="RUI309" s="2"/>
      <c r="RUJ309" s="2"/>
      <c r="RUK309" s="2"/>
      <c r="RUL309" s="2"/>
      <c r="RUM309" s="2"/>
      <c r="RUN309" s="2"/>
      <c r="RUO309" s="2"/>
      <c r="RUP309" s="2"/>
      <c r="RUQ309" s="2"/>
      <c r="RUR309" s="2"/>
      <c r="RUS309" s="2"/>
      <c r="RUT309" s="2"/>
      <c r="RUU309" s="2"/>
      <c r="RUV309" s="2"/>
      <c r="RUW309" s="2"/>
      <c r="RUX309" s="2"/>
      <c r="RUY309" s="2"/>
      <c r="RUZ309" s="2"/>
      <c r="RVA309" s="2"/>
      <c r="RVB309" s="2"/>
      <c r="RVC309" s="2"/>
      <c r="RVD309" s="2"/>
      <c r="RVE309" s="2"/>
      <c r="RVF309" s="2"/>
      <c r="RVG309" s="2"/>
      <c r="RVH309" s="2"/>
      <c r="RVI309" s="2"/>
      <c r="RVJ309" s="2"/>
      <c r="RVK309" s="2"/>
      <c r="RVL309" s="2"/>
      <c r="RVM309" s="2"/>
      <c r="RVN309" s="2"/>
      <c r="RVO309" s="2"/>
      <c r="RVP309" s="2"/>
      <c r="RVQ309" s="2"/>
      <c r="RVR309" s="2"/>
      <c r="RVS309" s="2"/>
      <c r="RVT309" s="2"/>
      <c r="RVU309" s="2"/>
      <c r="RVV309" s="2"/>
      <c r="RVW309" s="2"/>
      <c r="RVX309" s="2"/>
      <c r="RVY309" s="2"/>
      <c r="RVZ309" s="2"/>
      <c r="RWA309" s="2"/>
      <c r="RWB309" s="2"/>
      <c r="RWC309" s="2"/>
      <c r="RWD309" s="2"/>
      <c r="RWE309" s="2"/>
      <c r="RWF309" s="2"/>
      <c r="RWG309" s="2"/>
      <c r="RWH309" s="2"/>
      <c r="RWI309" s="2"/>
      <c r="RWJ309" s="2"/>
      <c r="RWK309" s="2"/>
      <c r="RWL309" s="2"/>
      <c r="RWM309" s="2"/>
      <c r="RWN309" s="2"/>
      <c r="RWO309" s="2"/>
      <c r="RWP309" s="2"/>
      <c r="RWQ309" s="2"/>
      <c r="RWR309" s="2"/>
      <c r="RWS309" s="2"/>
      <c r="RWT309" s="2"/>
      <c r="RWU309" s="2"/>
      <c r="RWV309" s="2"/>
      <c r="RWW309" s="2"/>
      <c r="RWX309" s="2"/>
      <c r="RWY309" s="2"/>
      <c r="RWZ309" s="2"/>
      <c r="RXA309" s="2"/>
      <c r="RXB309" s="2"/>
      <c r="RXC309" s="2"/>
      <c r="RXD309" s="2"/>
      <c r="RXE309" s="2"/>
      <c r="RXF309" s="2"/>
      <c r="RXG309" s="2"/>
      <c r="RXH309" s="2"/>
      <c r="RXI309" s="2"/>
      <c r="RXJ309" s="2"/>
      <c r="RXK309" s="2"/>
      <c r="RXL309" s="2"/>
      <c r="RXM309" s="2"/>
      <c r="RXN309" s="2"/>
      <c r="RXO309" s="2"/>
      <c r="RXP309" s="2"/>
      <c r="RXQ309" s="2"/>
      <c r="RXR309" s="2"/>
      <c r="RXS309" s="2"/>
      <c r="RXT309" s="2"/>
      <c r="RXU309" s="2"/>
      <c r="RXV309" s="2"/>
      <c r="RXW309" s="2"/>
      <c r="RXX309" s="2"/>
      <c r="RXY309" s="2"/>
      <c r="RXZ309" s="2"/>
      <c r="RYA309" s="2"/>
      <c r="RYB309" s="2"/>
      <c r="RYC309" s="2"/>
      <c r="RYD309" s="2"/>
      <c r="RYE309" s="2"/>
      <c r="RYF309" s="2"/>
      <c r="RYG309" s="2"/>
      <c r="RYH309" s="2"/>
      <c r="RYI309" s="2"/>
      <c r="RYJ309" s="2"/>
      <c r="RYK309" s="2"/>
      <c r="RYL309" s="2"/>
      <c r="RYM309" s="2"/>
      <c r="RYN309" s="2"/>
      <c r="RYO309" s="2"/>
      <c r="RYP309" s="2"/>
      <c r="RYQ309" s="2"/>
      <c r="RYR309" s="2"/>
      <c r="RYS309" s="2"/>
      <c r="RYT309" s="2"/>
      <c r="RYU309" s="2"/>
      <c r="RYV309" s="2"/>
      <c r="RYW309" s="2"/>
      <c r="RYX309" s="2"/>
      <c r="RYY309" s="2"/>
      <c r="RYZ309" s="2"/>
      <c r="RZA309" s="2"/>
      <c r="RZB309" s="2"/>
      <c r="RZC309" s="2"/>
      <c r="RZD309" s="2"/>
      <c r="RZE309" s="2"/>
      <c r="RZF309" s="2"/>
      <c r="RZG309" s="2"/>
      <c r="RZH309" s="2"/>
      <c r="RZI309" s="2"/>
      <c r="RZJ309" s="2"/>
      <c r="RZK309" s="2"/>
      <c r="RZL309" s="2"/>
      <c r="RZM309" s="2"/>
      <c r="RZN309" s="2"/>
      <c r="RZO309" s="2"/>
      <c r="RZP309" s="2"/>
      <c r="RZQ309" s="2"/>
      <c r="RZR309" s="2"/>
      <c r="RZS309" s="2"/>
      <c r="RZT309" s="2"/>
      <c r="RZU309" s="2"/>
      <c r="RZV309" s="2"/>
      <c r="RZW309" s="2"/>
      <c r="RZX309" s="2"/>
      <c r="RZY309" s="2"/>
      <c r="RZZ309" s="2"/>
      <c r="SAA309" s="2"/>
      <c r="SAB309" s="2"/>
      <c r="SAC309" s="2"/>
      <c r="SAD309" s="2"/>
      <c r="SAE309" s="2"/>
      <c r="SAF309" s="2"/>
      <c r="SAG309" s="2"/>
      <c r="SAH309" s="2"/>
      <c r="SAI309" s="2"/>
      <c r="SAJ309" s="2"/>
      <c r="SAK309" s="2"/>
      <c r="SAL309" s="2"/>
      <c r="SAM309" s="2"/>
      <c r="SAN309" s="2"/>
      <c r="SAO309" s="2"/>
      <c r="SAP309" s="2"/>
      <c r="SAQ309" s="2"/>
      <c r="SAR309" s="2"/>
      <c r="SAS309" s="2"/>
      <c r="SAT309" s="2"/>
      <c r="SAU309" s="2"/>
      <c r="SAV309" s="2"/>
      <c r="SAW309" s="2"/>
      <c r="SAX309" s="2"/>
      <c r="SAY309" s="2"/>
      <c r="SAZ309" s="2"/>
      <c r="SBA309" s="2"/>
      <c r="SBB309" s="2"/>
      <c r="SBC309" s="2"/>
      <c r="SBD309" s="2"/>
      <c r="SBE309" s="2"/>
      <c r="SBF309" s="2"/>
      <c r="SBG309" s="2"/>
      <c r="SBH309" s="2"/>
      <c r="SBI309" s="2"/>
      <c r="SBJ309" s="2"/>
      <c r="SBK309" s="2"/>
      <c r="SBL309" s="2"/>
      <c r="SBM309" s="2"/>
      <c r="SBN309" s="2"/>
      <c r="SBO309" s="2"/>
      <c r="SBP309" s="2"/>
      <c r="SBQ309" s="2"/>
      <c r="SBR309" s="2"/>
      <c r="SBS309" s="2"/>
      <c r="SBT309" s="2"/>
      <c r="SBU309" s="2"/>
      <c r="SBV309" s="2"/>
      <c r="SBW309" s="2"/>
      <c r="SBX309" s="2"/>
      <c r="SBY309" s="2"/>
      <c r="SBZ309" s="2"/>
      <c r="SCA309" s="2"/>
      <c r="SCB309" s="2"/>
      <c r="SCC309" s="2"/>
      <c r="SCD309" s="2"/>
      <c r="SCE309" s="2"/>
      <c r="SCF309" s="2"/>
      <c r="SCG309" s="2"/>
      <c r="SCH309" s="2"/>
      <c r="SCI309" s="2"/>
      <c r="SCJ309" s="2"/>
      <c r="SCK309" s="2"/>
      <c r="SCL309" s="2"/>
      <c r="SCM309" s="2"/>
      <c r="SCN309" s="2"/>
      <c r="SCO309" s="2"/>
      <c r="SCP309" s="2"/>
      <c r="SCQ309" s="2"/>
      <c r="SCR309" s="2"/>
      <c r="SCS309" s="2"/>
      <c r="SCT309" s="2"/>
      <c r="SCU309" s="2"/>
      <c r="SCV309" s="2"/>
      <c r="SCW309" s="2"/>
      <c r="SCX309" s="2"/>
      <c r="SCY309" s="2"/>
      <c r="SCZ309" s="2"/>
      <c r="SDA309" s="2"/>
      <c r="SDB309" s="2"/>
      <c r="SDC309" s="2"/>
      <c r="SDD309" s="2"/>
      <c r="SDE309" s="2"/>
      <c r="SDF309" s="2"/>
      <c r="SDG309" s="2"/>
      <c r="SDH309" s="2"/>
      <c r="SDI309" s="2"/>
      <c r="SDJ309" s="2"/>
      <c r="SDK309" s="2"/>
      <c r="SDL309" s="2"/>
      <c r="SDM309" s="2"/>
      <c r="SDN309" s="2"/>
      <c r="SDO309" s="2"/>
      <c r="SDP309" s="2"/>
      <c r="SDQ309" s="2"/>
      <c r="SDR309" s="2"/>
      <c r="SDS309" s="2"/>
      <c r="SDT309" s="2"/>
      <c r="SDU309" s="2"/>
      <c r="SDV309" s="2"/>
      <c r="SDW309" s="2"/>
      <c r="SDX309" s="2"/>
      <c r="SDY309" s="2"/>
      <c r="SDZ309" s="2"/>
      <c r="SEA309" s="2"/>
      <c r="SEB309" s="2"/>
      <c r="SEC309" s="2"/>
      <c r="SED309" s="2"/>
      <c r="SEE309" s="2"/>
      <c r="SEF309" s="2"/>
      <c r="SEG309" s="2"/>
      <c r="SEH309" s="2"/>
      <c r="SEI309" s="2"/>
      <c r="SEJ309" s="2"/>
      <c r="SEK309" s="2"/>
      <c r="SEL309" s="2"/>
      <c r="SEM309" s="2"/>
      <c r="SEN309" s="2"/>
      <c r="SEO309" s="2"/>
      <c r="SEP309" s="2"/>
      <c r="SEQ309" s="2"/>
      <c r="SER309" s="2"/>
      <c r="SES309" s="2"/>
      <c r="SET309" s="2"/>
      <c r="SEU309" s="2"/>
      <c r="SEV309" s="2"/>
      <c r="SEW309" s="2"/>
      <c r="SEX309" s="2"/>
      <c r="SEY309" s="2"/>
      <c r="SEZ309" s="2"/>
      <c r="SFA309" s="2"/>
      <c r="SFB309" s="2"/>
      <c r="SFC309" s="2"/>
      <c r="SFD309" s="2"/>
      <c r="SFE309" s="2"/>
      <c r="SFF309" s="2"/>
      <c r="SFG309" s="2"/>
      <c r="SFH309" s="2"/>
      <c r="SFI309" s="2"/>
      <c r="SFJ309" s="2"/>
      <c r="SFK309" s="2"/>
      <c r="SFL309" s="2"/>
      <c r="SFM309" s="2"/>
      <c r="SFN309" s="2"/>
      <c r="SFO309" s="2"/>
      <c r="SFP309" s="2"/>
      <c r="SFQ309" s="2"/>
      <c r="SFR309" s="2"/>
      <c r="SFS309" s="2"/>
      <c r="SFT309" s="2"/>
      <c r="SFU309" s="2"/>
      <c r="SFV309" s="2"/>
      <c r="SFW309" s="2"/>
      <c r="SFX309" s="2"/>
      <c r="SFY309" s="2"/>
      <c r="SFZ309" s="2"/>
      <c r="SGA309" s="2"/>
      <c r="SGB309" s="2"/>
      <c r="SGC309" s="2"/>
      <c r="SGD309" s="2"/>
      <c r="SGE309" s="2"/>
      <c r="SGF309" s="2"/>
      <c r="SGG309" s="2"/>
      <c r="SGH309" s="2"/>
      <c r="SGI309" s="2"/>
      <c r="SGJ309" s="2"/>
      <c r="SGK309" s="2"/>
      <c r="SGL309" s="2"/>
      <c r="SGM309" s="2"/>
      <c r="SGN309" s="2"/>
      <c r="SGO309" s="2"/>
      <c r="SGP309" s="2"/>
      <c r="SGQ309" s="2"/>
      <c r="SGR309" s="2"/>
      <c r="SGS309" s="2"/>
      <c r="SGT309" s="2"/>
      <c r="SGU309" s="2"/>
      <c r="SGV309" s="2"/>
      <c r="SGW309" s="2"/>
      <c r="SGX309" s="2"/>
      <c r="SGY309" s="2"/>
      <c r="SGZ309" s="2"/>
      <c r="SHA309" s="2"/>
      <c r="SHB309" s="2"/>
      <c r="SHC309" s="2"/>
      <c r="SHD309" s="2"/>
      <c r="SHE309" s="2"/>
      <c r="SHF309" s="2"/>
      <c r="SHG309" s="2"/>
      <c r="SHH309" s="2"/>
      <c r="SHI309" s="2"/>
      <c r="SHJ309" s="2"/>
      <c r="SHK309" s="2"/>
      <c r="SHL309" s="2"/>
      <c r="SHM309" s="2"/>
      <c r="SHN309" s="2"/>
      <c r="SHO309" s="2"/>
      <c r="SHP309" s="2"/>
      <c r="SHQ309" s="2"/>
      <c r="SHR309" s="2"/>
      <c r="SHS309" s="2"/>
      <c r="SHT309" s="2"/>
      <c r="SHU309" s="2"/>
      <c r="SHV309" s="2"/>
      <c r="SHW309" s="2"/>
      <c r="SHX309" s="2"/>
      <c r="SHY309" s="2"/>
      <c r="SHZ309" s="2"/>
      <c r="SIA309" s="2"/>
      <c r="SIB309" s="2"/>
      <c r="SIC309" s="2"/>
      <c r="SID309" s="2"/>
      <c r="SIE309" s="2"/>
      <c r="SIF309" s="2"/>
      <c r="SIG309" s="2"/>
      <c r="SIH309" s="2"/>
      <c r="SII309" s="2"/>
      <c r="SIJ309" s="2"/>
      <c r="SIK309" s="2"/>
      <c r="SIL309" s="2"/>
      <c r="SIM309" s="2"/>
      <c r="SIN309" s="2"/>
      <c r="SIO309" s="2"/>
      <c r="SIP309" s="2"/>
      <c r="SIQ309" s="2"/>
      <c r="SIR309" s="2"/>
      <c r="SIS309" s="2"/>
      <c r="SIT309" s="2"/>
      <c r="SIU309" s="2"/>
      <c r="SIV309" s="2"/>
      <c r="SIW309" s="2"/>
      <c r="SIX309" s="2"/>
      <c r="SIY309" s="2"/>
      <c r="SIZ309" s="2"/>
      <c r="SJA309" s="2"/>
      <c r="SJB309" s="2"/>
      <c r="SJC309" s="2"/>
      <c r="SJD309" s="2"/>
      <c r="SJE309" s="2"/>
      <c r="SJF309" s="2"/>
      <c r="SJG309" s="2"/>
      <c r="SJH309" s="2"/>
      <c r="SJI309" s="2"/>
      <c r="SJJ309" s="2"/>
      <c r="SJK309" s="2"/>
      <c r="SJL309" s="2"/>
      <c r="SJM309" s="2"/>
      <c r="SJN309" s="2"/>
      <c r="SJO309" s="2"/>
      <c r="SJP309" s="2"/>
      <c r="SJQ309" s="2"/>
      <c r="SJR309" s="2"/>
      <c r="SJS309" s="2"/>
      <c r="SJT309" s="2"/>
      <c r="SJU309" s="2"/>
      <c r="SJV309" s="2"/>
      <c r="SJW309" s="2"/>
      <c r="SJX309" s="2"/>
      <c r="SJY309" s="2"/>
      <c r="SJZ309" s="2"/>
      <c r="SKA309" s="2"/>
      <c r="SKB309" s="2"/>
      <c r="SKC309" s="2"/>
      <c r="SKD309" s="2"/>
      <c r="SKE309" s="2"/>
      <c r="SKF309" s="2"/>
      <c r="SKG309" s="2"/>
      <c r="SKH309" s="2"/>
      <c r="SKI309" s="2"/>
      <c r="SKJ309" s="2"/>
      <c r="SKK309" s="2"/>
      <c r="SKL309" s="2"/>
      <c r="SKM309" s="2"/>
      <c r="SKN309" s="2"/>
      <c r="SKO309" s="2"/>
      <c r="SKP309" s="2"/>
      <c r="SKQ309" s="2"/>
      <c r="SKR309" s="2"/>
      <c r="SKS309" s="2"/>
      <c r="SKT309" s="2"/>
      <c r="SKU309" s="2"/>
      <c r="SKV309" s="2"/>
      <c r="SKW309" s="2"/>
      <c r="SKX309" s="2"/>
      <c r="SKY309" s="2"/>
      <c r="SKZ309" s="2"/>
      <c r="SLA309" s="2"/>
      <c r="SLB309" s="2"/>
      <c r="SLC309" s="2"/>
      <c r="SLD309" s="2"/>
      <c r="SLE309" s="2"/>
      <c r="SLF309" s="2"/>
      <c r="SLG309" s="2"/>
      <c r="SLH309" s="2"/>
      <c r="SLI309" s="2"/>
      <c r="SLJ309" s="2"/>
      <c r="SLK309" s="2"/>
      <c r="SLL309" s="2"/>
      <c r="SLM309" s="2"/>
      <c r="SLN309" s="2"/>
      <c r="SLO309" s="2"/>
      <c r="SLP309" s="2"/>
      <c r="SLQ309" s="2"/>
      <c r="SLR309" s="2"/>
      <c r="SLS309" s="2"/>
      <c r="SLT309" s="2"/>
      <c r="SLU309" s="2"/>
      <c r="SLV309" s="2"/>
      <c r="SLW309" s="2"/>
      <c r="SLX309" s="2"/>
      <c r="SLY309" s="2"/>
      <c r="SLZ309" s="2"/>
      <c r="SMA309" s="2"/>
      <c r="SMB309" s="2"/>
      <c r="SMC309" s="2"/>
      <c r="SMD309" s="2"/>
      <c r="SME309" s="2"/>
      <c r="SMF309" s="2"/>
      <c r="SMG309" s="2"/>
      <c r="SMH309" s="2"/>
      <c r="SMI309" s="2"/>
      <c r="SMJ309" s="2"/>
      <c r="SMK309" s="2"/>
      <c r="SML309" s="2"/>
      <c r="SMM309" s="2"/>
      <c r="SMN309" s="2"/>
      <c r="SMO309" s="2"/>
      <c r="SMP309" s="2"/>
      <c r="SMQ309" s="2"/>
      <c r="SMR309" s="2"/>
      <c r="SMS309" s="2"/>
      <c r="SMT309" s="2"/>
      <c r="SMU309" s="2"/>
      <c r="SMV309" s="2"/>
      <c r="SMW309" s="2"/>
      <c r="SMX309" s="2"/>
      <c r="SMY309" s="2"/>
      <c r="SMZ309" s="2"/>
      <c r="SNA309" s="2"/>
      <c r="SNB309" s="2"/>
      <c r="SNC309" s="2"/>
      <c r="SND309" s="2"/>
      <c r="SNE309" s="2"/>
      <c r="SNF309" s="2"/>
      <c r="SNG309" s="2"/>
      <c r="SNH309" s="2"/>
      <c r="SNI309" s="2"/>
      <c r="SNJ309" s="2"/>
      <c r="SNK309" s="2"/>
      <c r="SNL309" s="2"/>
      <c r="SNM309" s="2"/>
      <c r="SNN309" s="2"/>
      <c r="SNO309" s="2"/>
      <c r="SNP309" s="2"/>
      <c r="SNQ309" s="2"/>
      <c r="SNR309" s="2"/>
      <c r="SNS309" s="2"/>
      <c r="SNT309" s="2"/>
      <c r="SNU309" s="2"/>
      <c r="SNV309" s="2"/>
      <c r="SNW309" s="2"/>
      <c r="SNX309" s="2"/>
      <c r="SNY309" s="2"/>
      <c r="SNZ309" s="2"/>
      <c r="SOA309" s="2"/>
      <c r="SOB309" s="2"/>
      <c r="SOC309" s="2"/>
      <c r="SOD309" s="2"/>
      <c r="SOE309" s="2"/>
      <c r="SOF309" s="2"/>
      <c r="SOG309" s="2"/>
      <c r="SOH309" s="2"/>
      <c r="SOI309" s="2"/>
      <c r="SOJ309" s="2"/>
      <c r="SOK309" s="2"/>
      <c r="SOL309" s="2"/>
      <c r="SOM309" s="2"/>
      <c r="SON309" s="2"/>
      <c r="SOO309" s="2"/>
      <c r="SOP309" s="2"/>
      <c r="SOQ309" s="2"/>
      <c r="SOR309" s="2"/>
      <c r="SOS309" s="2"/>
      <c r="SOT309" s="2"/>
      <c r="SOU309" s="2"/>
      <c r="SOV309" s="2"/>
      <c r="SOW309" s="2"/>
      <c r="SOX309" s="2"/>
      <c r="SOY309" s="2"/>
      <c r="SOZ309" s="2"/>
      <c r="SPA309" s="2"/>
      <c r="SPB309" s="2"/>
      <c r="SPC309" s="2"/>
      <c r="SPD309" s="2"/>
      <c r="SPE309" s="2"/>
      <c r="SPF309" s="2"/>
      <c r="SPG309" s="2"/>
      <c r="SPH309" s="2"/>
      <c r="SPI309" s="2"/>
      <c r="SPJ309" s="2"/>
      <c r="SPK309" s="2"/>
      <c r="SPL309" s="2"/>
      <c r="SPM309" s="2"/>
      <c r="SPN309" s="2"/>
      <c r="SPO309" s="2"/>
      <c r="SPP309" s="2"/>
      <c r="SPQ309" s="2"/>
      <c r="SPR309" s="2"/>
      <c r="SPS309" s="2"/>
      <c r="SPT309" s="2"/>
      <c r="SPU309" s="2"/>
      <c r="SPV309" s="2"/>
      <c r="SPW309" s="2"/>
      <c r="SPX309" s="2"/>
      <c r="SPY309" s="2"/>
      <c r="SPZ309" s="2"/>
      <c r="SQA309" s="2"/>
      <c r="SQB309" s="2"/>
      <c r="SQC309" s="2"/>
      <c r="SQD309" s="2"/>
      <c r="SQE309" s="2"/>
      <c r="SQF309" s="2"/>
      <c r="SQG309" s="2"/>
      <c r="SQH309" s="2"/>
      <c r="SQI309" s="2"/>
      <c r="SQJ309" s="2"/>
      <c r="SQK309" s="2"/>
      <c r="SQL309" s="2"/>
      <c r="SQM309" s="2"/>
      <c r="SQN309" s="2"/>
      <c r="SQO309" s="2"/>
      <c r="SQP309" s="2"/>
      <c r="SQQ309" s="2"/>
      <c r="SQR309" s="2"/>
      <c r="SQS309" s="2"/>
      <c r="SQT309" s="2"/>
      <c r="SQU309" s="2"/>
      <c r="SQV309" s="2"/>
      <c r="SQW309" s="2"/>
      <c r="SQX309" s="2"/>
      <c r="SQY309" s="2"/>
      <c r="SQZ309" s="2"/>
      <c r="SRA309" s="2"/>
      <c r="SRB309" s="2"/>
      <c r="SRC309" s="2"/>
      <c r="SRD309" s="2"/>
      <c r="SRE309" s="2"/>
      <c r="SRF309" s="2"/>
      <c r="SRG309" s="2"/>
      <c r="SRH309" s="2"/>
      <c r="SRI309" s="2"/>
      <c r="SRJ309" s="2"/>
      <c r="SRK309" s="2"/>
      <c r="SRL309" s="2"/>
      <c r="SRM309" s="2"/>
      <c r="SRN309" s="2"/>
      <c r="SRO309" s="2"/>
      <c r="SRP309" s="2"/>
      <c r="SRQ309" s="2"/>
      <c r="SRR309" s="2"/>
      <c r="SRS309" s="2"/>
      <c r="SRT309" s="2"/>
      <c r="SRU309" s="2"/>
      <c r="SRV309" s="2"/>
      <c r="SRW309" s="2"/>
      <c r="SRX309" s="2"/>
      <c r="SRY309" s="2"/>
      <c r="SRZ309" s="2"/>
      <c r="SSA309" s="2"/>
      <c r="SSB309" s="2"/>
      <c r="SSC309" s="2"/>
      <c r="SSD309" s="2"/>
      <c r="SSE309" s="2"/>
      <c r="SSF309" s="2"/>
      <c r="SSG309" s="2"/>
      <c r="SSH309" s="2"/>
      <c r="SSI309" s="2"/>
      <c r="SSJ309" s="2"/>
      <c r="SSK309" s="2"/>
      <c r="SSL309" s="2"/>
      <c r="SSM309" s="2"/>
      <c r="SSN309" s="2"/>
      <c r="SSO309" s="2"/>
      <c r="SSP309" s="2"/>
      <c r="SSQ309" s="2"/>
      <c r="SSR309" s="2"/>
      <c r="SSS309" s="2"/>
      <c r="SST309" s="2"/>
      <c r="SSU309" s="2"/>
      <c r="SSV309" s="2"/>
      <c r="SSW309" s="2"/>
      <c r="SSX309" s="2"/>
      <c r="SSY309" s="2"/>
      <c r="SSZ309" s="2"/>
      <c r="STA309" s="2"/>
      <c r="STB309" s="2"/>
      <c r="STC309" s="2"/>
      <c r="STD309" s="2"/>
      <c r="STE309" s="2"/>
      <c r="STF309" s="2"/>
      <c r="STG309" s="2"/>
      <c r="STH309" s="2"/>
      <c r="STI309" s="2"/>
      <c r="STJ309" s="2"/>
      <c r="STK309" s="2"/>
      <c r="STL309" s="2"/>
      <c r="STM309" s="2"/>
      <c r="STN309" s="2"/>
      <c r="STO309" s="2"/>
      <c r="STP309" s="2"/>
      <c r="STQ309" s="2"/>
      <c r="STR309" s="2"/>
      <c r="STS309" s="2"/>
      <c r="STT309" s="2"/>
      <c r="STU309" s="2"/>
      <c r="STV309" s="2"/>
      <c r="STW309" s="2"/>
      <c r="STX309" s="2"/>
      <c r="STY309" s="2"/>
      <c r="STZ309" s="2"/>
      <c r="SUA309" s="2"/>
      <c r="SUB309" s="2"/>
      <c r="SUC309" s="2"/>
      <c r="SUD309" s="2"/>
      <c r="SUE309" s="2"/>
      <c r="SUF309" s="2"/>
      <c r="SUG309" s="2"/>
      <c r="SUH309" s="2"/>
      <c r="SUI309" s="2"/>
      <c r="SUJ309" s="2"/>
      <c r="SUK309" s="2"/>
      <c r="SUL309" s="2"/>
      <c r="SUM309" s="2"/>
      <c r="SUN309" s="2"/>
      <c r="SUO309" s="2"/>
      <c r="SUP309" s="2"/>
      <c r="SUQ309" s="2"/>
      <c r="SUR309" s="2"/>
      <c r="SUS309" s="2"/>
      <c r="SUT309" s="2"/>
      <c r="SUU309" s="2"/>
      <c r="SUV309" s="2"/>
      <c r="SUW309" s="2"/>
      <c r="SUX309" s="2"/>
      <c r="SUY309" s="2"/>
      <c r="SUZ309" s="2"/>
      <c r="SVA309" s="2"/>
      <c r="SVB309" s="2"/>
      <c r="SVC309" s="2"/>
      <c r="SVD309" s="2"/>
      <c r="SVE309" s="2"/>
      <c r="SVF309" s="2"/>
      <c r="SVG309" s="2"/>
      <c r="SVH309" s="2"/>
      <c r="SVI309" s="2"/>
      <c r="SVJ309" s="2"/>
      <c r="SVK309" s="2"/>
      <c r="SVL309" s="2"/>
      <c r="SVM309" s="2"/>
      <c r="SVN309" s="2"/>
      <c r="SVO309" s="2"/>
      <c r="SVP309" s="2"/>
      <c r="SVQ309" s="2"/>
      <c r="SVR309" s="2"/>
      <c r="SVS309" s="2"/>
      <c r="SVT309" s="2"/>
      <c r="SVU309" s="2"/>
      <c r="SVV309" s="2"/>
      <c r="SVW309" s="2"/>
      <c r="SVX309" s="2"/>
      <c r="SVY309" s="2"/>
      <c r="SVZ309" s="2"/>
      <c r="SWA309" s="2"/>
      <c r="SWB309" s="2"/>
      <c r="SWC309" s="2"/>
      <c r="SWD309" s="2"/>
      <c r="SWE309" s="2"/>
      <c r="SWF309" s="2"/>
      <c r="SWG309" s="2"/>
      <c r="SWH309" s="2"/>
      <c r="SWI309" s="2"/>
      <c r="SWJ309" s="2"/>
      <c r="SWK309" s="2"/>
      <c r="SWL309" s="2"/>
      <c r="SWM309" s="2"/>
      <c r="SWN309" s="2"/>
      <c r="SWO309" s="2"/>
      <c r="SWP309" s="2"/>
      <c r="SWQ309" s="2"/>
      <c r="SWR309" s="2"/>
      <c r="SWS309" s="2"/>
      <c r="SWT309" s="2"/>
      <c r="SWU309" s="2"/>
      <c r="SWV309" s="2"/>
      <c r="SWW309" s="2"/>
      <c r="SWX309" s="2"/>
      <c r="SWY309" s="2"/>
      <c r="SWZ309" s="2"/>
      <c r="SXA309" s="2"/>
      <c r="SXB309" s="2"/>
      <c r="SXC309" s="2"/>
      <c r="SXD309" s="2"/>
      <c r="SXE309" s="2"/>
      <c r="SXF309" s="2"/>
      <c r="SXG309" s="2"/>
      <c r="SXH309" s="2"/>
      <c r="SXI309" s="2"/>
      <c r="SXJ309" s="2"/>
      <c r="SXK309" s="2"/>
      <c r="SXL309" s="2"/>
      <c r="SXM309" s="2"/>
      <c r="SXN309" s="2"/>
      <c r="SXO309" s="2"/>
      <c r="SXP309" s="2"/>
      <c r="SXQ309" s="2"/>
      <c r="SXR309" s="2"/>
      <c r="SXS309" s="2"/>
      <c r="SXT309" s="2"/>
      <c r="SXU309" s="2"/>
      <c r="SXV309" s="2"/>
      <c r="SXW309" s="2"/>
      <c r="SXX309" s="2"/>
      <c r="SXY309" s="2"/>
      <c r="SXZ309" s="2"/>
      <c r="SYA309" s="2"/>
      <c r="SYB309" s="2"/>
      <c r="SYC309" s="2"/>
      <c r="SYD309" s="2"/>
      <c r="SYE309" s="2"/>
      <c r="SYF309" s="2"/>
      <c r="SYG309" s="2"/>
      <c r="SYH309" s="2"/>
      <c r="SYI309" s="2"/>
      <c r="SYJ309" s="2"/>
      <c r="SYK309" s="2"/>
      <c r="SYL309" s="2"/>
      <c r="SYM309" s="2"/>
      <c r="SYN309" s="2"/>
      <c r="SYO309" s="2"/>
      <c r="SYP309" s="2"/>
      <c r="SYQ309" s="2"/>
      <c r="SYR309" s="2"/>
      <c r="SYS309" s="2"/>
      <c r="SYT309" s="2"/>
      <c r="SYU309" s="2"/>
      <c r="SYV309" s="2"/>
      <c r="SYW309" s="2"/>
      <c r="SYX309" s="2"/>
      <c r="SYY309" s="2"/>
      <c r="SYZ309" s="2"/>
      <c r="SZA309" s="2"/>
      <c r="SZB309" s="2"/>
      <c r="SZC309" s="2"/>
      <c r="SZD309" s="2"/>
      <c r="SZE309" s="2"/>
      <c r="SZF309" s="2"/>
      <c r="SZG309" s="2"/>
      <c r="SZH309" s="2"/>
      <c r="SZI309" s="2"/>
      <c r="SZJ309" s="2"/>
      <c r="SZK309" s="2"/>
      <c r="SZL309" s="2"/>
      <c r="SZM309" s="2"/>
      <c r="SZN309" s="2"/>
      <c r="SZO309" s="2"/>
      <c r="SZP309" s="2"/>
      <c r="SZQ309" s="2"/>
      <c r="SZR309" s="2"/>
      <c r="SZS309" s="2"/>
      <c r="SZT309" s="2"/>
      <c r="SZU309" s="2"/>
      <c r="SZV309" s="2"/>
      <c r="SZW309" s="2"/>
      <c r="SZX309" s="2"/>
      <c r="SZY309" s="2"/>
      <c r="SZZ309" s="2"/>
      <c r="TAA309" s="2"/>
      <c r="TAB309" s="2"/>
      <c r="TAC309" s="2"/>
      <c r="TAD309" s="2"/>
      <c r="TAE309" s="2"/>
      <c r="TAF309" s="2"/>
      <c r="TAG309" s="2"/>
      <c r="TAH309" s="2"/>
      <c r="TAI309" s="2"/>
      <c r="TAJ309" s="2"/>
      <c r="TAK309" s="2"/>
      <c r="TAL309" s="2"/>
      <c r="TAM309" s="2"/>
      <c r="TAN309" s="2"/>
      <c r="TAO309" s="2"/>
      <c r="TAP309" s="2"/>
      <c r="TAQ309" s="2"/>
      <c r="TAR309" s="2"/>
      <c r="TAS309" s="2"/>
      <c r="TAT309" s="2"/>
      <c r="TAU309" s="2"/>
      <c r="TAV309" s="2"/>
      <c r="TAW309" s="2"/>
      <c r="TAX309" s="2"/>
      <c r="TAY309" s="2"/>
      <c r="TAZ309" s="2"/>
      <c r="TBA309" s="2"/>
      <c r="TBB309" s="2"/>
      <c r="TBC309" s="2"/>
      <c r="TBD309" s="2"/>
      <c r="TBE309" s="2"/>
      <c r="TBF309" s="2"/>
      <c r="TBG309" s="2"/>
      <c r="TBH309" s="2"/>
      <c r="TBI309" s="2"/>
      <c r="TBJ309" s="2"/>
      <c r="TBK309" s="2"/>
      <c r="TBL309" s="2"/>
      <c r="TBM309" s="2"/>
      <c r="TBN309" s="2"/>
      <c r="TBO309" s="2"/>
      <c r="TBP309" s="2"/>
      <c r="TBQ309" s="2"/>
      <c r="TBR309" s="2"/>
      <c r="TBS309" s="2"/>
      <c r="TBT309" s="2"/>
      <c r="TBU309" s="2"/>
      <c r="TBV309" s="2"/>
      <c r="TBW309" s="2"/>
      <c r="TBX309" s="2"/>
      <c r="TBY309" s="2"/>
      <c r="TBZ309" s="2"/>
      <c r="TCA309" s="2"/>
      <c r="TCB309" s="2"/>
      <c r="TCC309" s="2"/>
      <c r="TCD309" s="2"/>
      <c r="TCE309" s="2"/>
      <c r="TCF309" s="2"/>
      <c r="TCG309" s="2"/>
      <c r="TCH309" s="2"/>
      <c r="TCI309" s="2"/>
      <c r="TCJ309" s="2"/>
      <c r="TCK309" s="2"/>
      <c r="TCL309" s="2"/>
      <c r="TCM309" s="2"/>
      <c r="TCN309" s="2"/>
      <c r="TCO309" s="2"/>
      <c r="TCP309" s="2"/>
      <c r="TCQ309" s="2"/>
      <c r="TCR309" s="2"/>
      <c r="TCS309" s="2"/>
      <c r="TCT309" s="2"/>
      <c r="TCU309" s="2"/>
      <c r="TCV309" s="2"/>
      <c r="TCW309" s="2"/>
      <c r="TCX309" s="2"/>
      <c r="TCY309" s="2"/>
      <c r="TCZ309" s="2"/>
      <c r="TDA309" s="2"/>
      <c r="TDB309" s="2"/>
      <c r="TDC309" s="2"/>
      <c r="TDD309" s="2"/>
      <c r="TDE309" s="2"/>
      <c r="TDF309" s="2"/>
      <c r="TDG309" s="2"/>
      <c r="TDH309" s="2"/>
      <c r="TDI309" s="2"/>
      <c r="TDJ309" s="2"/>
      <c r="TDK309" s="2"/>
      <c r="TDL309" s="2"/>
      <c r="TDM309" s="2"/>
      <c r="TDN309" s="2"/>
      <c r="TDO309" s="2"/>
      <c r="TDP309" s="2"/>
      <c r="TDQ309" s="2"/>
      <c r="TDR309" s="2"/>
      <c r="TDS309" s="2"/>
      <c r="TDT309" s="2"/>
      <c r="TDU309" s="2"/>
      <c r="TDV309" s="2"/>
      <c r="TDW309" s="2"/>
      <c r="TDX309" s="2"/>
      <c r="TDY309" s="2"/>
      <c r="TDZ309" s="2"/>
      <c r="TEA309" s="2"/>
      <c r="TEB309" s="2"/>
      <c r="TEC309" s="2"/>
      <c r="TED309" s="2"/>
      <c r="TEE309" s="2"/>
      <c r="TEF309" s="2"/>
      <c r="TEG309" s="2"/>
      <c r="TEH309" s="2"/>
      <c r="TEI309" s="2"/>
      <c r="TEJ309" s="2"/>
      <c r="TEK309" s="2"/>
      <c r="TEL309" s="2"/>
      <c r="TEM309" s="2"/>
      <c r="TEN309" s="2"/>
      <c r="TEO309" s="2"/>
      <c r="TEP309" s="2"/>
      <c r="TEQ309" s="2"/>
      <c r="TER309" s="2"/>
      <c r="TES309" s="2"/>
      <c r="TET309" s="2"/>
      <c r="TEU309" s="2"/>
      <c r="TEV309" s="2"/>
      <c r="TEW309" s="2"/>
      <c r="TEX309" s="2"/>
      <c r="TEY309" s="2"/>
      <c r="TEZ309" s="2"/>
      <c r="TFA309" s="2"/>
      <c r="TFB309" s="2"/>
      <c r="TFC309" s="2"/>
      <c r="TFD309" s="2"/>
      <c r="TFE309" s="2"/>
      <c r="TFF309" s="2"/>
      <c r="TFG309" s="2"/>
      <c r="TFH309" s="2"/>
      <c r="TFI309" s="2"/>
      <c r="TFJ309" s="2"/>
      <c r="TFK309" s="2"/>
      <c r="TFL309" s="2"/>
      <c r="TFM309" s="2"/>
      <c r="TFN309" s="2"/>
      <c r="TFO309" s="2"/>
      <c r="TFP309" s="2"/>
      <c r="TFQ309" s="2"/>
      <c r="TFR309" s="2"/>
      <c r="TFS309" s="2"/>
      <c r="TFT309" s="2"/>
      <c r="TFU309" s="2"/>
      <c r="TFV309" s="2"/>
      <c r="TFW309" s="2"/>
      <c r="TFX309" s="2"/>
      <c r="TFY309" s="2"/>
      <c r="TFZ309" s="2"/>
      <c r="TGA309" s="2"/>
      <c r="TGB309" s="2"/>
      <c r="TGC309" s="2"/>
      <c r="TGD309" s="2"/>
      <c r="TGE309" s="2"/>
      <c r="TGF309" s="2"/>
      <c r="TGG309" s="2"/>
      <c r="TGH309" s="2"/>
      <c r="TGI309" s="2"/>
      <c r="TGJ309" s="2"/>
      <c r="TGK309" s="2"/>
      <c r="TGL309" s="2"/>
      <c r="TGM309" s="2"/>
      <c r="TGN309" s="2"/>
      <c r="TGO309" s="2"/>
      <c r="TGP309" s="2"/>
      <c r="TGQ309" s="2"/>
      <c r="TGR309" s="2"/>
      <c r="TGS309" s="2"/>
      <c r="TGT309" s="2"/>
      <c r="TGU309" s="2"/>
      <c r="TGV309" s="2"/>
      <c r="TGW309" s="2"/>
      <c r="TGX309" s="2"/>
      <c r="TGY309" s="2"/>
      <c r="TGZ309" s="2"/>
      <c r="THA309" s="2"/>
      <c r="THB309" s="2"/>
      <c r="THC309" s="2"/>
      <c r="THD309" s="2"/>
      <c r="THE309" s="2"/>
      <c r="THF309" s="2"/>
      <c r="THG309" s="2"/>
      <c r="THH309" s="2"/>
      <c r="THI309" s="2"/>
      <c r="THJ309" s="2"/>
      <c r="THK309" s="2"/>
      <c r="THL309" s="2"/>
      <c r="THM309" s="2"/>
      <c r="THN309" s="2"/>
      <c r="THO309" s="2"/>
      <c r="THP309" s="2"/>
      <c r="THQ309" s="2"/>
      <c r="THR309" s="2"/>
      <c r="THS309" s="2"/>
      <c r="THT309" s="2"/>
      <c r="THU309" s="2"/>
      <c r="THV309" s="2"/>
      <c r="THW309" s="2"/>
      <c r="THX309" s="2"/>
      <c r="THY309" s="2"/>
      <c r="THZ309" s="2"/>
      <c r="TIA309" s="2"/>
      <c r="TIB309" s="2"/>
      <c r="TIC309" s="2"/>
      <c r="TID309" s="2"/>
      <c r="TIE309" s="2"/>
      <c r="TIF309" s="2"/>
      <c r="TIG309" s="2"/>
      <c r="TIH309" s="2"/>
      <c r="TII309" s="2"/>
      <c r="TIJ309" s="2"/>
      <c r="TIK309" s="2"/>
      <c r="TIL309" s="2"/>
      <c r="TIM309" s="2"/>
      <c r="TIN309" s="2"/>
      <c r="TIO309" s="2"/>
      <c r="TIP309" s="2"/>
      <c r="TIQ309" s="2"/>
      <c r="TIR309" s="2"/>
      <c r="TIS309" s="2"/>
      <c r="TIT309" s="2"/>
      <c r="TIU309" s="2"/>
      <c r="TIV309" s="2"/>
      <c r="TIW309" s="2"/>
      <c r="TIX309" s="2"/>
      <c r="TIY309" s="2"/>
      <c r="TIZ309" s="2"/>
      <c r="TJA309" s="2"/>
      <c r="TJB309" s="2"/>
      <c r="TJC309" s="2"/>
      <c r="TJD309" s="2"/>
      <c r="TJE309" s="2"/>
      <c r="TJF309" s="2"/>
      <c r="TJG309" s="2"/>
      <c r="TJH309" s="2"/>
      <c r="TJI309" s="2"/>
      <c r="TJJ309" s="2"/>
      <c r="TJK309" s="2"/>
      <c r="TJL309" s="2"/>
      <c r="TJM309" s="2"/>
      <c r="TJN309" s="2"/>
      <c r="TJO309" s="2"/>
      <c r="TJP309" s="2"/>
      <c r="TJQ309" s="2"/>
      <c r="TJR309" s="2"/>
      <c r="TJS309" s="2"/>
      <c r="TJT309" s="2"/>
      <c r="TJU309" s="2"/>
      <c r="TJV309" s="2"/>
      <c r="TJW309" s="2"/>
      <c r="TJX309" s="2"/>
      <c r="TJY309" s="2"/>
      <c r="TJZ309" s="2"/>
      <c r="TKA309" s="2"/>
      <c r="TKB309" s="2"/>
      <c r="TKC309" s="2"/>
      <c r="TKD309" s="2"/>
      <c r="TKE309" s="2"/>
      <c r="TKF309" s="2"/>
      <c r="TKG309" s="2"/>
      <c r="TKH309" s="2"/>
      <c r="TKI309" s="2"/>
      <c r="TKJ309" s="2"/>
      <c r="TKK309" s="2"/>
      <c r="TKL309" s="2"/>
      <c r="TKM309" s="2"/>
      <c r="TKN309" s="2"/>
      <c r="TKO309" s="2"/>
      <c r="TKP309" s="2"/>
      <c r="TKQ309" s="2"/>
      <c r="TKR309" s="2"/>
      <c r="TKS309" s="2"/>
      <c r="TKT309" s="2"/>
      <c r="TKU309" s="2"/>
      <c r="TKV309" s="2"/>
      <c r="TKW309" s="2"/>
      <c r="TKX309" s="2"/>
      <c r="TKY309" s="2"/>
      <c r="TKZ309" s="2"/>
      <c r="TLA309" s="2"/>
      <c r="TLB309" s="2"/>
      <c r="TLC309" s="2"/>
      <c r="TLD309" s="2"/>
      <c r="TLE309" s="2"/>
      <c r="TLF309" s="2"/>
      <c r="TLG309" s="2"/>
      <c r="TLH309" s="2"/>
      <c r="TLI309" s="2"/>
      <c r="TLJ309" s="2"/>
      <c r="TLK309" s="2"/>
      <c r="TLL309" s="2"/>
      <c r="TLM309" s="2"/>
      <c r="TLN309" s="2"/>
      <c r="TLO309" s="2"/>
      <c r="TLP309" s="2"/>
      <c r="TLQ309" s="2"/>
      <c r="TLR309" s="2"/>
      <c r="TLS309" s="2"/>
      <c r="TLT309" s="2"/>
      <c r="TLU309" s="2"/>
      <c r="TLV309" s="2"/>
      <c r="TLW309" s="2"/>
      <c r="TLX309" s="2"/>
      <c r="TLY309" s="2"/>
      <c r="TLZ309" s="2"/>
      <c r="TMA309" s="2"/>
      <c r="TMB309" s="2"/>
      <c r="TMC309" s="2"/>
      <c r="TMD309" s="2"/>
      <c r="TME309" s="2"/>
      <c r="TMF309" s="2"/>
      <c r="TMG309" s="2"/>
      <c r="TMH309" s="2"/>
      <c r="TMI309" s="2"/>
      <c r="TMJ309" s="2"/>
      <c r="TMK309" s="2"/>
      <c r="TML309" s="2"/>
      <c r="TMM309" s="2"/>
      <c r="TMN309" s="2"/>
      <c r="TMO309" s="2"/>
      <c r="TMP309" s="2"/>
      <c r="TMQ309" s="2"/>
      <c r="TMR309" s="2"/>
      <c r="TMS309" s="2"/>
      <c r="TMT309" s="2"/>
      <c r="TMU309" s="2"/>
      <c r="TMV309" s="2"/>
      <c r="TMW309" s="2"/>
      <c r="TMX309" s="2"/>
      <c r="TMY309" s="2"/>
      <c r="TMZ309" s="2"/>
      <c r="TNA309" s="2"/>
      <c r="TNB309" s="2"/>
      <c r="TNC309" s="2"/>
      <c r="TND309" s="2"/>
      <c r="TNE309" s="2"/>
      <c r="TNF309" s="2"/>
      <c r="TNG309" s="2"/>
      <c r="TNH309" s="2"/>
      <c r="TNI309" s="2"/>
      <c r="TNJ309" s="2"/>
      <c r="TNK309" s="2"/>
      <c r="TNL309" s="2"/>
      <c r="TNM309" s="2"/>
      <c r="TNN309" s="2"/>
      <c r="TNO309" s="2"/>
      <c r="TNP309" s="2"/>
      <c r="TNQ309" s="2"/>
      <c r="TNR309" s="2"/>
      <c r="TNS309" s="2"/>
      <c r="TNT309" s="2"/>
      <c r="TNU309" s="2"/>
      <c r="TNV309" s="2"/>
      <c r="TNW309" s="2"/>
      <c r="TNX309" s="2"/>
      <c r="TNY309" s="2"/>
      <c r="TNZ309" s="2"/>
      <c r="TOA309" s="2"/>
      <c r="TOB309" s="2"/>
      <c r="TOC309" s="2"/>
      <c r="TOD309" s="2"/>
      <c r="TOE309" s="2"/>
      <c r="TOF309" s="2"/>
      <c r="TOG309" s="2"/>
      <c r="TOH309" s="2"/>
      <c r="TOI309" s="2"/>
      <c r="TOJ309" s="2"/>
      <c r="TOK309" s="2"/>
      <c r="TOL309" s="2"/>
      <c r="TOM309" s="2"/>
      <c r="TON309" s="2"/>
      <c r="TOO309" s="2"/>
      <c r="TOP309" s="2"/>
      <c r="TOQ309" s="2"/>
      <c r="TOR309" s="2"/>
      <c r="TOS309" s="2"/>
      <c r="TOT309" s="2"/>
      <c r="TOU309" s="2"/>
      <c r="TOV309" s="2"/>
      <c r="TOW309" s="2"/>
      <c r="TOX309" s="2"/>
      <c r="TOY309" s="2"/>
      <c r="TOZ309" s="2"/>
      <c r="TPA309" s="2"/>
      <c r="TPB309" s="2"/>
      <c r="TPC309" s="2"/>
      <c r="TPD309" s="2"/>
      <c r="TPE309" s="2"/>
      <c r="TPF309" s="2"/>
      <c r="TPG309" s="2"/>
      <c r="TPH309" s="2"/>
      <c r="TPI309" s="2"/>
      <c r="TPJ309" s="2"/>
      <c r="TPK309" s="2"/>
      <c r="TPL309" s="2"/>
      <c r="TPM309" s="2"/>
      <c r="TPN309" s="2"/>
      <c r="TPO309" s="2"/>
      <c r="TPP309" s="2"/>
      <c r="TPQ309" s="2"/>
      <c r="TPR309" s="2"/>
      <c r="TPS309" s="2"/>
      <c r="TPT309" s="2"/>
      <c r="TPU309" s="2"/>
      <c r="TPV309" s="2"/>
      <c r="TPW309" s="2"/>
      <c r="TPX309" s="2"/>
      <c r="TPY309" s="2"/>
      <c r="TPZ309" s="2"/>
      <c r="TQA309" s="2"/>
      <c r="TQB309" s="2"/>
      <c r="TQC309" s="2"/>
      <c r="TQD309" s="2"/>
      <c r="TQE309" s="2"/>
      <c r="TQF309" s="2"/>
      <c r="TQG309" s="2"/>
      <c r="TQH309" s="2"/>
      <c r="TQI309" s="2"/>
      <c r="TQJ309" s="2"/>
      <c r="TQK309" s="2"/>
      <c r="TQL309" s="2"/>
      <c r="TQM309" s="2"/>
      <c r="TQN309" s="2"/>
      <c r="TQO309" s="2"/>
      <c r="TQP309" s="2"/>
      <c r="TQQ309" s="2"/>
      <c r="TQR309" s="2"/>
      <c r="TQS309" s="2"/>
      <c r="TQT309" s="2"/>
      <c r="TQU309" s="2"/>
      <c r="TQV309" s="2"/>
      <c r="TQW309" s="2"/>
      <c r="TQX309" s="2"/>
      <c r="TQY309" s="2"/>
      <c r="TQZ309" s="2"/>
      <c r="TRA309" s="2"/>
      <c r="TRB309" s="2"/>
      <c r="TRC309" s="2"/>
      <c r="TRD309" s="2"/>
      <c r="TRE309" s="2"/>
      <c r="TRF309" s="2"/>
      <c r="TRG309" s="2"/>
      <c r="TRH309" s="2"/>
      <c r="TRI309" s="2"/>
      <c r="TRJ309" s="2"/>
      <c r="TRK309" s="2"/>
      <c r="TRL309" s="2"/>
      <c r="TRM309" s="2"/>
      <c r="TRN309" s="2"/>
      <c r="TRO309" s="2"/>
      <c r="TRP309" s="2"/>
      <c r="TRQ309" s="2"/>
      <c r="TRR309" s="2"/>
      <c r="TRS309" s="2"/>
      <c r="TRT309" s="2"/>
      <c r="TRU309" s="2"/>
      <c r="TRV309" s="2"/>
      <c r="TRW309" s="2"/>
      <c r="TRX309" s="2"/>
      <c r="TRY309" s="2"/>
      <c r="TRZ309" s="2"/>
      <c r="TSA309" s="2"/>
      <c r="TSB309" s="2"/>
      <c r="TSC309" s="2"/>
      <c r="TSD309" s="2"/>
      <c r="TSE309" s="2"/>
      <c r="TSF309" s="2"/>
      <c r="TSG309" s="2"/>
      <c r="TSH309" s="2"/>
      <c r="TSI309" s="2"/>
      <c r="TSJ309" s="2"/>
      <c r="TSK309" s="2"/>
      <c r="TSL309" s="2"/>
      <c r="TSM309" s="2"/>
      <c r="TSN309" s="2"/>
      <c r="TSO309" s="2"/>
      <c r="TSP309" s="2"/>
      <c r="TSQ309" s="2"/>
      <c r="TSR309" s="2"/>
      <c r="TSS309" s="2"/>
      <c r="TST309" s="2"/>
      <c r="TSU309" s="2"/>
      <c r="TSV309" s="2"/>
      <c r="TSW309" s="2"/>
      <c r="TSX309" s="2"/>
      <c r="TSY309" s="2"/>
      <c r="TSZ309" s="2"/>
      <c r="TTA309" s="2"/>
      <c r="TTB309" s="2"/>
      <c r="TTC309" s="2"/>
      <c r="TTD309" s="2"/>
      <c r="TTE309" s="2"/>
      <c r="TTF309" s="2"/>
      <c r="TTG309" s="2"/>
      <c r="TTH309" s="2"/>
      <c r="TTI309" s="2"/>
      <c r="TTJ309" s="2"/>
      <c r="TTK309" s="2"/>
      <c r="TTL309" s="2"/>
      <c r="TTM309" s="2"/>
      <c r="TTN309" s="2"/>
      <c r="TTO309" s="2"/>
      <c r="TTP309" s="2"/>
      <c r="TTQ309" s="2"/>
      <c r="TTR309" s="2"/>
      <c r="TTS309" s="2"/>
      <c r="TTT309" s="2"/>
      <c r="TTU309" s="2"/>
      <c r="TTV309" s="2"/>
      <c r="TTW309" s="2"/>
      <c r="TTX309" s="2"/>
      <c r="TTY309" s="2"/>
      <c r="TTZ309" s="2"/>
      <c r="TUA309" s="2"/>
      <c r="TUB309" s="2"/>
      <c r="TUC309" s="2"/>
      <c r="TUD309" s="2"/>
      <c r="TUE309" s="2"/>
      <c r="TUF309" s="2"/>
      <c r="TUG309" s="2"/>
      <c r="TUH309" s="2"/>
      <c r="TUI309" s="2"/>
      <c r="TUJ309" s="2"/>
      <c r="TUK309" s="2"/>
      <c r="TUL309" s="2"/>
      <c r="TUM309" s="2"/>
      <c r="TUN309" s="2"/>
      <c r="TUO309" s="2"/>
      <c r="TUP309" s="2"/>
      <c r="TUQ309" s="2"/>
      <c r="TUR309" s="2"/>
      <c r="TUS309" s="2"/>
      <c r="TUT309" s="2"/>
      <c r="TUU309" s="2"/>
      <c r="TUV309" s="2"/>
      <c r="TUW309" s="2"/>
      <c r="TUX309" s="2"/>
      <c r="TUY309" s="2"/>
      <c r="TUZ309" s="2"/>
      <c r="TVA309" s="2"/>
      <c r="TVB309" s="2"/>
      <c r="TVC309" s="2"/>
      <c r="TVD309" s="2"/>
      <c r="TVE309" s="2"/>
      <c r="TVF309" s="2"/>
      <c r="TVG309" s="2"/>
      <c r="TVH309" s="2"/>
      <c r="TVI309" s="2"/>
      <c r="TVJ309" s="2"/>
      <c r="TVK309" s="2"/>
      <c r="TVL309" s="2"/>
      <c r="TVM309" s="2"/>
      <c r="TVN309" s="2"/>
      <c r="TVO309" s="2"/>
      <c r="TVP309" s="2"/>
      <c r="TVQ309" s="2"/>
      <c r="TVR309" s="2"/>
      <c r="TVS309" s="2"/>
      <c r="TVT309" s="2"/>
      <c r="TVU309" s="2"/>
      <c r="TVV309" s="2"/>
      <c r="TVW309" s="2"/>
      <c r="TVX309" s="2"/>
      <c r="TVY309" s="2"/>
      <c r="TVZ309" s="2"/>
      <c r="TWA309" s="2"/>
      <c r="TWB309" s="2"/>
      <c r="TWC309" s="2"/>
      <c r="TWD309" s="2"/>
      <c r="TWE309" s="2"/>
      <c r="TWF309" s="2"/>
      <c r="TWG309" s="2"/>
      <c r="TWH309" s="2"/>
      <c r="TWI309" s="2"/>
      <c r="TWJ309" s="2"/>
      <c r="TWK309" s="2"/>
      <c r="TWL309" s="2"/>
      <c r="TWM309" s="2"/>
      <c r="TWN309" s="2"/>
      <c r="TWO309" s="2"/>
      <c r="TWP309" s="2"/>
      <c r="TWQ309" s="2"/>
      <c r="TWR309" s="2"/>
      <c r="TWS309" s="2"/>
      <c r="TWT309" s="2"/>
      <c r="TWU309" s="2"/>
      <c r="TWV309" s="2"/>
      <c r="TWW309" s="2"/>
      <c r="TWX309" s="2"/>
      <c r="TWY309" s="2"/>
      <c r="TWZ309" s="2"/>
      <c r="TXA309" s="2"/>
      <c r="TXB309" s="2"/>
      <c r="TXC309" s="2"/>
      <c r="TXD309" s="2"/>
      <c r="TXE309" s="2"/>
      <c r="TXF309" s="2"/>
      <c r="TXG309" s="2"/>
      <c r="TXH309" s="2"/>
      <c r="TXI309" s="2"/>
      <c r="TXJ309" s="2"/>
      <c r="TXK309" s="2"/>
      <c r="TXL309" s="2"/>
      <c r="TXM309" s="2"/>
      <c r="TXN309" s="2"/>
      <c r="TXO309" s="2"/>
      <c r="TXP309" s="2"/>
      <c r="TXQ309" s="2"/>
      <c r="TXR309" s="2"/>
      <c r="TXS309" s="2"/>
      <c r="TXT309" s="2"/>
      <c r="TXU309" s="2"/>
      <c r="TXV309" s="2"/>
      <c r="TXW309" s="2"/>
      <c r="TXX309" s="2"/>
      <c r="TXY309" s="2"/>
      <c r="TXZ309" s="2"/>
      <c r="TYA309" s="2"/>
      <c r="TYB309" s="2"/>
      <c r="TYC309" s="2"/>
      <c r="TYD309" s="2"/>
      <c r="TYE309" s="2"/>
      <c r="TYF309" s="2"/>
      <c r="TYG309" s="2"/>
      <c r="TYH309" s="2"/>
      <c r="TYI309" s="2"/>
      <c r="TYJ309" s="2"/>
      <c r="TYK309" s="2"/>
      <c r="TYL309" s="2"/>
      <c r="TYM309" s="2"/>
      <c r="TYN309" s="2"/>
      <c r="TYO309" s="2"/>
      <c r="TYP309" s="2"/>
      <c r="TYQ309" s="2"/>
      <c r="TYR309" s="2"/>
      <c r="TYS309" s="2"/>
      <c r="TYT309" s="2"/>
      <c r="TYU309" s="2"/>
      <c r="TYV309" s="2"/>
      <c r="TYW309" s="2"/>
      <c r="TYX309" s="2"/>
      <c r="TYY309" s="2"/>
      <c r="TYZ309" s="2"/>
      <c r="TZA309" s="2"/>
      <c r="TZB309" s="2"/>
      <c r="TZC309" s="2"/>
      <c r="TZD309" s="2"/>
      <c r="TZE309" s="2"/>
      <c r="TZF309" s="2"/>
      <c r="TZG309" s="2"/>
      <c r="TZH309" s="2"/>
      <c r="TZI309" s="2"/>
      <c r="TZJ309" s="2"/>
      <c r="TZK309" s="2"/>
      <c r="TZL309" s="2"/>
      <c r="TZM309" s="2"/>
      <c r="TZN309" s="2"/>
      <c r="TZO309" s="2"/>
      <c r="TZP309" s="2"/>
      <c r="TZQ309" s="2"/>
      <c r="TZR309" s="2"/>
      <c r="TZS309" s="2"/>
      <c r="TZT309" s="2"/>
      <c r="TZU309" s="2"/>
      <c r="TZV309" s="2"/>
      <c r="TZW309" s="2"/>
      <c r="TZX309" s="2"/>
      <c r="TZY309" s="2"/>
      <c r="TZZ309" s="2"/>
      <c r="UAA309" s="2"/>
      <c r="UAB309" s="2"/>
      <c r="UAC309" s="2"/>
      <c r="UAD309" s="2"/>
      <c r="UAE309" s="2"/>
      <c r="UAF309" s="2"/>
      <c r="UAG309" s="2"/>
      <c r="UAH309" s="2"/>
      <c r="UAI309" s="2"/>
      <c r="UAJ309" s="2"/>
      <c r="UAK309" s="2"/>
      <c r="UAL309" s="2"/>
      <c r="UAM309" s="2"/>
      <c r="UAN309" s="2"/>
      <c r="UAO309" s="2"/>
      <c r="UAP309" s="2"/>
      <c r="UAQ309" s="2"/>
      <c r="UAR309" s="2"/>
      <c r="UAS309" s="2"/>
      <c r="UAT309" s="2"/>
      <c r="UAU309" s="2"/>
      <c r="UAV309" s="2"/>
      <c r="UAW309" s="2"/>
      <c r="UAX309" s="2"/>
      <c r="UAY309" s="2"/>
      <c r="UAZ309" s="2"/>
      <c r="UBA309" s="2"/>
      <c r="UBB309" s="2"/>
      <c r="UBC309" s="2"/>
      <c r="UBD309" s="2"/>
      <c r="UBE309" s="2"/>
      <c r="UBF309" s="2"/>
      <c r="UBG309" s="2"/>
      <c r="UBH309" s="2"/>
      <c r="UBI309" s="2"/>
      <c r="UBJ309" s="2"/>
      <c r="UBK309" s="2"/>
      <c r="UBL309" s="2"/>
      <c r="UBM309" s="2"/>
      <c r="UBN309" s="2"/>
      <c r="UBO309" s="2"/>
      <c r="UBP309" s="2"/>
      <c r="UBQ309" s="2"/>
      <c r="UBR309" s="2"/>
      <c r="UBS309" s="2"/>
      <c r="UBT309" s="2"/>
      <c r="UBU309" s="2"/>
      <c r="UBV309" s="2"/>
      <c r="UBW309" s="2"/>
      <c r="UBX309" s="2"/>
      <c r="UBY309" s="2"/>
      <c r="UBZ309" s="2"/>
      <c r="UCA309" s="2"/>
      <c r="UCB309" s="2"/>
      <c r="UCC309" s="2"/>
      <c r="UCD309" s="2"/>
      <c r="UCE309" s="2"/>
      <c r="UCF309" s="2"/>
      <c r="UCG309" s="2"/>
      <c r="UCH309" s="2"/>
      <c r="UCI309" s="2"/>
      <c r="UCJ309" s="2"/>
      <c r="UCK309" s="2"/>
      <c r="UCL309" s="2"/>
      <c r="UCM309" s="2"/>
      <c r="UCN309" s="2"/>
      <c r="UCO309" s="2"/>
      <c r="UCP309" s="2"/>
      <c r="UCQ309" s="2"/>
      <c r="UCR309" s="2"/>
      <c r="UCS309" s="2"/>
      <c r="UCT309" s="2"/>
      <c r="UCU309" s="2"/>
      <c r="UCV309" s="2"/>
      <c r="UCW309" s="2"/>
      <c r="UCX309" s="2"/>
      <c r="UCY309" s="2"/>
      <c r="UCZ309" s="2"/>
      <c r="UDA309" s="2"/>
      <c r="UDB309" s="2"/>
      <c r="UDC309" s="2"/>
      <c r="UDD309" s="2"/>
      <c r="UDE309" s="2"/>
      <c r="UDF309" s="2"/>
      <c r="UDG309" s="2"/>
      <c r="UDH309" s="2"/>
      <c r="UDI309" s="2"/>
      <c r="UDJ309" s="2"/>
      <c r="UDK309" s="2"/>
      <c r="UDL309" s="2"/>
      <c r="UDM309" s="2"/>
      <c r="UDN309" s="2"/>
      <c r="UDO309" s="2"/>
      <c r="UDP309" s="2"/>
      <c r="UDQ309" s="2"/>
      <c r="UDR309" s="2"/>
      <c r="UDS309" s="2"/>
      <c r="UDT309" s="2"/>
      <c r="UDU309" s="2"/>
      <c r="UDV309" s="2"/>
      <c r="UDW309" s="2"/>
      <c r="UDX309" s="2"/>
      <c r="UDY309" s="2"/>
      <c r="UDZ309" s="2"/>
      <c r="UEA309" s="2"/>
      <c r="UEB309" s="2"/>
      <c r="UEC309" s="2"/>
      <c r="UED309" s="2"/>
      <c r="UEE309" s="2"/>
      <c r="UEF309" s="2"/>
      <c r="UEG309" s="2"/>
      <c r="UEH309" s="2"/>
      <c r="UEI309" s="2"/>
      <c r="UEJ309" s="2"/>
      <c r="UEK309" s="2"/>
      <c r="UEL309" s="2"/>
      <c r="UEM309" s="2"/>
      <c r="UEN309" s="2"/>
      <c r="UEO309" s="2"/>
      <c r="UEP309" s="2"/>
      <c r="UEQ309" s="2"/>
      <c r="UER309" s="2"/>
      <c r="UES309" s="2"/>
      <c r="UET309" s="2"/>
      <c r="UEU309" s="2"/>
      <c r="UEV309" s="2"/>
      <c r="UEW309" s="2"/>
      <c r="UEX309" s="2"/>
      <c r="UEY309" s="2"/>
      <c r="UEZ309" s="2"/>
      <c r="UFA309" s="2"/>
      <c r="UFB309" s="2"/>
      <c r="UFC309" s="2"/>
      <c r="UFD309" s="2"/>
      <c r="UFE309" s="2"/>
      <c r="UFF309" s="2"/>
      <c r="UFG309" s="2"/>
      <c r="UFH309" s="2"/>
      <c r="UFI309" s="2"/>
      <c r="UFJ309" s="2"/>
      <c r="UFK309" s="2"/>
      <c r="UFL309" s="2"/>
      <c r="UFM309" s="2"/>
      <c r="UFN309" s="2"/>
      <c r="UFO309" s="2"/>
      <c r="UFP309" s="2"/>
      <c r="UFQ309" s="2"/>
      <c r="UFR309" s="2"/>
      <c r="UFS309" s="2"/>
      <c r="UFT309" s="2"/>
      <c r="UFU309" s="2"/>
      <c r="UFV309" s="2"/>
      <c r="UFW309" s="2"/>
      <c r="UFX309" s="2"/>
      <c r="UFY309" s="2"/>
      <c r="UFZ309" s="2"/>
      <c r="UGA309" s="2"/>
      <c r="UGB309" s="2"/>
      <c r="UGC309" s="2"/>
      <c r="UGD309" s="2"/>
      <c r="UGE309" s="2"/>
      <c r="UGF309" s="2"/>
      <c r="UGG309" s="2"/>
      <c r="UGH309" s="2"/>
      <c r="UGI309" s="2"/>
      <c r="UGJ309" s="2"/>
      <c r="UGK309" s="2"/>
      <c r="UGL309" s="2"/>
      <c r="UGM309" s="2"/>
      <c r="UGN309" s="2"/>
      <c r="UGO309" s="2"/>
      <c r="UGP309" s="2"/>
      <c r="UGQ309" s="2"/>
      <c r="UGR309" s="2"/>
      <c r="UGS309" s="2"/>
      <c r="UGT309" s="2"/>
      <c r="UGU309" s="2"/>
      <c r="UGV309" s="2"/>
      <c r="UGW309" s="2"/>
      <c r="UGX309" s="2"/>
      <c r="UGY309" s="2"/>
      <c r="UGZ309" s="2"/>
      <c r="UHA309" s="2"/>
      <c r="UHB309" s="2"/>
      <c r="UHC309" s="2"/>
      <c r="UHD309" s="2"/>
      <c r="UHE309" s="2"/>
      <c r="UHF309" s="2"/>
      <c r="UHG309" s="2"/>
      <c r="UHH309" s="2"/>
      <c r="UHI309" s="2"/>
      <c r="UHJ309" s="2"/>
      <c r="UHK309" s="2"/>
      <c r="UHL309" s="2"/>
      <c r="UHM309" s="2"/>
      <c r="UHN309" s="2"/>
      <c r="UHO309" s="2"/>
      <c r="UHP309" s="2"/>
      <c r="UHQ309" s="2"/>
      <c r="UHR309" s="2"/>
      <c r="UHS309" s="2"/>
      <c r="UHT309" s="2"/>
      <c r="UHU309" s="2"/>
      <c r="UHV309" s="2"/>
      <c r="UHW309" s="2"/>
      <c r="UHX309" s="2"/>
      <c r="UHY309" s="2"/>
      <c r="UHZ309" s="2"/>
      <c r="UIA309" s="2"/>
      <c r="UIB309" s="2"/>
      <c r="UIC309" s="2"/>
      <c r="UID309" s="2"/>
      <c r="UIE309" s="2"/>
      <c r="UIF309" s="2"/>
      <c r="UIG309" s="2"/>
      <c r="UIH309" s="2"/>
      <c r="UII309" s="2"/>
      <c r="UIJ309" s="2"/>
      <c r="UIK309" s="2"/>
      <c r="UIL309" s="2"/>
      <c r="UIM309" s="2"/>
      <c r="UIN309" s="2"/>
      <c r="UIO309" s="2"/>
      <c r="UIP309" s="2"/>
      <c r="UIQ309" s="2"/>
      <c r="UIR309" s="2"/>
      <c r="UIS309" s="2"/>
      <c r="UIT309" s="2"/>
      <c r="UIU309" s="2"/>
      <c r="UIV309" s="2"/>
      <c r="UIW309" s="2"/>
      <c r="UIX309" s="2"/>
      <c r="UIY309" s="2"/>
      <c r="UIZ309" s="2"/>
      <c r="UJA309" s="2"/>
      <c r="UJB309" s="2"/>
      <c r="UJC309" s="2"/>
      <c r="UJD309" s="2"/>
      <c r="UJE309" s="2"/>
      <c r="UJF309" s="2"/>
      <c r="UJG309" s="2"/>
      <c r="UJH309" s="2"/>
      <c r="UJI309" s="2"/>
      <c r="UJJ309" s="2"/>
      <c r="UJK309" s="2"/>
      <c r="UJL309" s="2"/>
      <c r="UJM309" s="2"/>
      <c r="UJN309" s="2"/>
      <c r="UJO309" s="2"/>
      <c r="UJP309" s="2"/>
      <c r="UJQ309" s="2"/>
      <c r="UJR309" s="2"/>
      <c r="UJS309" s="2"/>
      <c r="UJT309" s="2"/>
      <c r="UJU309" s="2"/>
      <c r="UJV309" s="2"/>
      <c r="UJW309" s="2"/>
      <c r="UJX309" s="2"/>
      <c r="UJY309" s="2"/>
      <c r="UJZ309" s="2"/>
      <c r="UKA309" s="2"/>
      <c r="UKB309" s="2"/>
      <c r="UKC309" s="2"/>
      <c r="UKD309" s="2"/>
      <c r="UKE309" s="2"/>
      <c r="UKF309" s="2"/>
      <c r="UKG309" s="2"/>
      <c r="UKH309" s="2"/>
      <c r="UKI309" s="2"/>
      <c r="UKJ309" s="2"/>
      <c r="UKK309" s="2"/>
      <c r="UKL309" s="2"/>
      <c r="UKM309" s="2"/>
      <c r="UKN309" s="2"/>
      <c r="UKO309" s="2"/>
      <c r="UKP309" s="2"/>
      <c r="UKQ309" s="2"/>
      <c r="UKR309" s="2"/>
      <c r="UKS309" s="2"/>
      <c r="UKT309" s="2"/>
      <c r="UKU309" s="2"/>
      <c r="UKV309" s="2"/>
      <c r="UKW309" s="2"/>
      <c r="UKX309" s="2"/>
      <c r="UKY309" s="2"/>
      <c r="UKZ309" s="2"/>
      <c r="ULA309" s="2"/>
      <c r="ULB309" s="2"/>
      <c r="ULC309" s="2"/>
      <c r="ULD309" s="2"/>
      <c r="ULE309" s="2"/>
      <c r="ULF309" s="2"/>
      <c r="ULG309" s="2"/>
      <c r="ULH309" s="2"/>
      <c r="ULI309" s="2"/>
      <c r="ULJ309" s="2"/>
      <c r="ULK309" s="2"/>
      <c r="ULL309" s="2"/>
      <c r="ULM309" s="2"/>
      <c r="ULN309" s="2"/>
      <c r="ULO309" s="2"/>
      <c r="ULP309" s="2"/>
      <c r="ULQ309" s="2"/>
      <c r="ULR309" s="2"/>
      <c r="ULS309" s="2"/>
      <c r="ULT309" s="2"/>
      <c r="ULU309" s="2"/>
      <c r="ULV309" s="2"/>
      <c r="ULW309" s="2"/>
      <c r="ULX309" s="2"/>
      <c r="ULY309" s="2"/>
      <c r="ULZ309" s="2"/>
      <c r="UMA309" s="2"/>
      <c r="UMB309" s="2"/>
      <c r="UMC309" s="2"/>
      <c r="UMD309" s="2"/>
      <c r="UME309" s="2"/>
      <c r="UMF309" s="2"/>
      <c r="UMG309" s="2"/>
      <c r="UMH309" s="2"/>
      <c r="UMI309" s="2"/>
      <c r="UMJ309" s="2"/>
      <c r="UMK309" s="2"/>
      <c r="UML309" s="2"/>
      <c r="UMM309" s="2"/>
      <c r="UMN309" s="2"/>
      <c r="UMO309" s="2"/>
      <c r="UMP309" s="2"/>
      <c r="UMQ309" s="2"/>
      <c r="UMR309" s="2"/>
      <c r="UMS309" s="2"/>
      <c r="UMT309" s="2"/>
      <c r="UMU309" s="2"/>
      <c r="UMV309" s="2"/>
      <c r="UMW309" s="2"/>
      <c r="UMX309" s="2"/>
      <c r="UMY309" s="2"/>
      <c r="UMZ309" s="2"/>
      <c r="UNA309" s="2"/>
      <c r="UNB309" s="2"/>
      <c r="UNC309" s="2"/>
      <c r="UND309" s="2"/>
      <c r="UNE309" s="2"/>
      <c r="UNF309" s="2"/>
      <c r="UNG309" s="2"/>
      <c r="UNH309" s="2"/>
      <c r="UNI309" s="2"/>
      <c r="UNJ309" s="2"/>
      <c r="UNK309" s="2"/>
      <c r="UNL309" s="2"/>
      <c r="UNM309" s="2"/>
      <c r="UNN309" s="2"/>
      <c r="UNO309" s="2"/>
      <c r="UNP309" s="2"/>
      <c r="UNQ309" s="2"/>
      <c r="UNR309" s="2"/>
      <c r="UNS309" s="2"/>
      <c r="UNT309" s="2"/>
      <c r="UNU309" s="2"/>
      <c r="UNV309" s="2"/>
      <c r="UNW309" s="2"/>
      <c r="UNX309" s="2"/>
      <c r="UNY309" s="2"/>
      <c r="UNZ309" s="2"/>
      <c r="UOA309" s="2"/>
      <c r="UOB309" s="2"/>
      <c r="UOC309" s="2"/>
      <c r="UOD309" s="2"/>
      <c r="UOE309" s="2"/>
      <c r="UOF309" s="2"/>
      <c r="UOG309" s="2"/>
      <c r="UOH309" s="2"/>
      <c r="UOI309" s="2"/>
      <c r="UOJ309" s="2"/>
      <c r="UOK309" s="2"/>
      <c r="UOL309" s="2"/>
      <c r="UOM309" s="2"/>
      <c r="UON309" s="2"/>
      <c r="UOO309" s="2"/>
      <c r="UOP309" s="2"/>
      <c r="UOQ309" s="2"/>
      <c r="UOR309" s="2"/>
      <c r="UOS309" s="2"/>
      <c r="UOT309" s="2"/>
      <c r="UOU309" s="2"/>
      <c r="UOV309" s="2"/>
      <c r="UOW309" s="2"/>
      <c r="UOX309" s="2"/>
      <c r="UOY309" s="2"/>
      <c r="UOZ309" s="2"/>
      <c r="UPA309" s="2"/>
      <c r="UPB309" s="2"/>
      <c r="UPC309" s="2"/>
      <c r="UPD309" s="2"/>
      <c r="UPE309" s="2"/>
      <c r="UPF309" s="2"/>
      <c r="UPG309" s="2"/>
      <c r="UPH309" s="2"/>
      <c r="UPI309" s="2"/>
      <c r="UPJ309" s="2"/>
      <c r="UPK309" s="2"/>
      <c r="UPL309" s="2"/>
      <c r="UPM309" s="2"/>
      <c r="UPN309" s="2"/>
      <c r="UPO309" s="2"/>
      <c r="UPP309" s="2"/>
      <c r="UPQ309" s="2"/>
      <c r="UPR309" s="2"/>
      <c r="UPS309" s="2"/>
      <c r="UPT309" s="2"/>
      <c r="UPU309" s="2"/>
      <c r="UPV309" s="2"/>
      <c r="UPW309" s="2"/>
      <c r="UPX309" s="2"/>
      <c r="UPY309" s="2"/>
      <c r="UPZ309" s="2"/>
      <c r="UQA309" s="2"/>
      <c r="UQB309" s="2"/>
      <c r="UQC309" s="2"/>
      <c r="UQD309" s="2"/>
      <c r="UQE309" s="2"/>
      <c r="UQF309" s="2"/>
      <c r="UQG309" s="2"/>
      <c r="UQH309" s="2"/>
      <c r="UQI309" s="2"/>
      <c r="UQJ309" s="2"/>
      <c r="UQK309" s="2"/>
      <c r="UQL309" s="2"/>
      <c r="UQM309" s="2"/>
      <c r="UQN309" s="2"/>
      <c r="UQO309" s="2"/>
      <c r="UQP309" s="2"/>
      <c r="UQQ309" s="2"/>
      <c r="UQR309" s="2"/>
      <c r="UQS309" s="2"/>
      <c r="UQT309" s="2"/>
      <c r="UQU309" s="2"/>
      <c r="UQV309" s="2"/>
      <c r="UQW309" s="2"/>
      <c r="UQX309" s="2"/>
      <c r="UQY309" s="2"/>
      <c r="UQZ309" s="2"/>
      <c r="URA309" s="2"/>
      <c r="URB309" s="2"/>
      <c r="URC309" s="2"/>
      <c r="URD309" s="2"/>
      <c r="URE309" s="2"/>
      <c r="URF309" s="2"/>
      <c r="URG309" s="2"/>
      <c r="URH309" s="2"/>
      <c r="URI309" s="2"/>
      <c r="URJ309" s="2"/>
      <c r="URK309" s="2"/>
      <c r="URL309" s="2"/>
      <c r="URM309" s="2"/>
      <c r="URN309" s="2"/>
      <c r="URO309" s="2"/>
      <c r="URP309" s="2"/>
      <c r="URQ309" s="2"/>
      <c r="URR309" s="2"/>
      <c r="URS309" s="2"/>
      <c r="URT309" s="2"/>
      <c r="URU309" s="2"/>
      <c r="URV309" s="2"/>
      <c r="URW309" s="2"/>
      <c r="URX309" s="2"/>
      <c r="URY309" s="2"/>
      <c r="URZ309" s="2"/>
      <c r="USA309" s="2"/>
      <c r="USB309" s="2"/>
      <c r="USC309" s="2"/>
      <c r="USD309" s="2"/>
      <c r="USE309" s="2"/>
      <c r="USF309" s="2"/>
      <c r="USG309" s="2"/>
      <c r="USH309" s="2"/>
      <c r="USI309" s="2"/>
      <c r="USJ309" s="2"/>
      <c r="USK309" s="2"/>
      <c r="USL309" s="2"/>
      <c r="USM309" s="2"/>
      <c r="USN309" s="2"/>
      <c r="USO309" s="2"/>
      <c r="USP309" s="2"/>
      <c r="USQ309" s="2"/>
      <c r="USR309" s="2"/>
      <c r="USS309" s="2"/>
      <c r="UST309" s="2"/>
      <c r="USU309" s="2"/>
      <c r="USV309" s="2"/>
      <c r="USW309" s="2"/>
      <c r="USX309" s="2"/>
      <c r="USY309" s="2"/>
      <c r="USZ309" s="2"/>
      <c r="UTA309" s="2"/>
      <c r="UTB309" s="2"/>
      <c r="UTC309" s="2"/>
      <c r="UTD309" s="2"/>
      <c r="UTE309" s="2"/>
      <c r="UTF309" s="2"/>
      <c r="UTG309" s="2"/>
      <c r="UTH309" s="2"/>
      <c r="UTI309" s="2"/>
      <c r="UTJ309" s="2"/>
      <c r="UTK309" s="2"/>
      <c r="UTL309" s="2"/>
      <c r="UTM309" s="2"/>
      <c r="UTN309" s="2"/>
      <c r="UTO309" s="2"/>
      <c r="UTP309" s="2"/>
      <c r="UTQ309" s="2"/>
      <c r="UTR309" s="2"/>
      <c r="UTS309" s="2"/>
      <c r="UTT309" s="2"/>
      <c r="UTU309" s="2"/>
      <c r="UTV309" s="2"/>
      <c r="UTW309" s="2"/>
      <c r="UTX309" s="2"/>
      <c r="UTY309" s="2"/>
      <c r="UTZ309" s="2"/>
      <c r="UUA309" s="2"/>
      <c r="UUB309" s="2"/>
      <c r="UUC309" s="2"/>
      <c r="UUD309" s="2"/>
      <c r="UUE309" s="2"/>
      <c r="UUF309" s="2"/>
      <c r="UUG309" s="2"/>
      <c r="UUH309" s="2"/>
      <c r="UUI309" s="2"/>
      <c r="UUJ309" s="2"/>
      <c r="UUK309" s="2"/>
      <c r="UUL309" s="2"/>
      <c r="UUM309" s="2"/>
      <c r="UUN309" s="2"/>
      <c r="UUO309" s="2"/>
      <c r="UUP309" s="2"/>
      <c r="UUQ309" s="2"/>
      <c r="UUR309" s="2"/>
      <c r="UUS309" s="2"/>
      <c r="UUT309" s="2"/>
      <c r="UUU309" s="2"/>
      <c r="UUV309" s="2"/>
      <c r="UUW309" s="2"/>
      <c r="UUX309" s="2"/>
      <c r="UUY309" s="2"/>
      <c r="UUZ309" s="2"/>
      <c r="UVA309" s="2"/>
      <c r="UVB309" s="2"/>
      <c r="UVC309" s="2"/>
      <c r="UVD309" s="2"/>
      <c r="UVE309" s="2"/>
      <c r="UVF309" s="2"/>
      <c r="UVG309" s="2"/>
      <c r="UVH309" s="2"/>
      <c r="UVI309" s="2"/>
      <c r="UVJ309" s="2"/>
      <c r="UVK309" s="2"/>
      <c r="UVL309" s="2"/>
      <c r="UVM309" s="2"/>
      <c r="UVN309" s="2"/>
      <c r="UVO309" s="2"/>
      <c r="UVP309" s="2"/>
      <c r="UVQ309" s="2"/>
      <c r="UVR309" s="2"/>
      <c r="UVS309" s="2"/>
      <c r="UVT309" s="2"/>
      <c r="UVU309" s="2"/>
      <c r="UVV309" s="2"/>
      <c r="UVW309" s="2"/>
      <c r="UVX309" s="2"/>
      <c r="UVY309" s="2"/>
      <c r="UVZ309" s="2"/>
      <c r="UWA309" s="2"/>
      <c r="UWB309" s="2"/>
      <c r="UWC309" s="2"/>
      <c r="UWD309" s="2"/>
      <c r="UWE309" s="2"/>
      <c r="UWF309" s="2"/>
      <c r="UWG309" s="2"/>
      <c r="UWH309" s="2"/>
      <c r="UWI309" s="2"/>
      <c r="UWJ309" s="2"/>
      <c r="UWK309" s="2"/>
      <c r="UWL309" s="2"/>
      <c r="UWM309" s="2"/>
      <c r="UWN309" s="2"/>
      <c r="UWO309" s="2"/>
      <c r="UWP309" s="2"/>
      <c r="UWQ309" s="2"/>
      <c r="UWR309" s="2"/>
      <c r="UWS309" s="2"/>
      <c r="UWT309" s="2"/>
      <c r="UWU309" s="2"/>
      <c r="UWV309" s="2"/>
      <c r="UWW309" s="2"/>
      <c r="UWX309" s="2"/>
      <c r="UWY309" s="2"/>
      <c r="UWZ309" s="2"/>
      <c r="UXA309" s="2"/>
      <c r="UXB309" s="2"/>
      <c r="UXC309" s="2"/>
      <c r="UXD309" s="2"/>
      <c r="UXE309" s="2"/>
      <c r="UXF309" s="2"/>
      <c r="UXG309" s="2"/>
      <c r="UXH309" s="2"/>
      <c r="UXI309" s="2"/>
      <c r="UXJ309" s="2"/>
      <c r="UXK309" s="2"/>
      <c r="UXL309" s="2"/>
      <c r="UXM309" s="2"/>
      <c r="UXN309" s="2"/>
      <c r="UXO309" s="2"/>
      <c r="UXP309" s="2"/>
      <c r="UXQ309" s="2"/>
      <c r="UXR309" s="2"/>
      <c r="UXS309" s="2"/>
      <c r="UXT309" s="2"/>
      <c r="UXU309" s="2"/>
      <c r="UXV309" s="2"/>
      <c r="UXW309" s="2"/>
      <c r="UXX309" s="2"/>
      <c r="UXY309" s="2"/>
      <c r="UXZ309" s="2"/>
      <c r="UYA309" s="2"/>
      <c r="UYB309" s="2"/>
      <c r="UYC309" s="2"/>
      <c r="UYD309" s="2"/>
      <c r="UYE309" s="2"/>
      <c r="UYF309" s="2"/>
      <c r="UYG309" s="2"/>
      <c r="UYH309" s="2"/>
      <c r="UYI309" s="2"/>
      <c r="UYJ309" s="2"/>
      <c r="UYK309" s="2"/>
      <c r="UYL309" s="2"/>
      <c r="UYM309" s="2"/>
      <c r="UYN309" s="2"/>
      <c r="UYO309" s="2"/>
      <c r="UYP309" s="2"/>
      <c r="UYQ309" s="2"/>
      <c r="UYR309" s="2"/>
      <c r="UYS309" s="2"/>
      <c r="UYT309" s="2"/>
      <c r="UYU309" s="2"/>
      <c r="UYV309" s="2"/>
      <c r="UYW309" s="2"/>
      <c r="UYX309" s="2"/>
      <c r="UYY309" s="2"/>
      <c r="UYZ309" s="2"/>
      <c r="UZA309" s="2"/>
      <c r="UZB309" s="2"/>
      <c r="UZC309" s="2"/>
      <c r="UZD309" s="2"/>
      <c r="UZE309" s="2"/>
      <c r="UZF309" s="2"/>
      <c r="UZG309" s="2"/>
      <c r="UZH309" s="2"/>
      <c r="UZI309" s="2"/>
      <c r="UZJ309" s="2"/>
      <c r="UZK309" s="2"/>
      <c r="UZL309" s="2"/>
      <c r="UZM309" s="2"/>
      <c r="UZN309" s="2"/>
      <c r="UZO309" s="2"/>
      <c r="UZP309" s="2"/>
      <c r="UZQ309" s="2"/>
      <c r="UZR309" s="2"/>
      <c r="UZS309" s="2"/>
      <c r="UZT309" s="2"/>
      <c r="UZU309" s="2"/>
      <c r="UZV309" s="2"/>
      <c r="UZW309" s="2"/>
      <c r="UZX309" s="2"/>
      <c r="UZY309" s="2"/>
      <c r="UZZ309" s="2"/>
      <c r="VAA309" s="2"/>
      <c r="VAB309" s="2"/>
      <c r="VAC309" s="2"/>
      <c r="VAD309" s="2"/>
      <c r="VAE309" s="2"/>
      <c r="VAF309" s="2"/>
      <c r="VAG309" s="2"/>
      <c r="VAH309" s="2"/>
      <c r="VAI309" s="2"/>
      <c r="VAJ309" s="2"/>
      <c r="VAK309" s="2"/>
      <c r="VAL309" s="2"/>
      <c r="VAM309" s="2"/>
      <c r="VAN309" s="2"/>
      <c r="VAO309" s="2"/>
      <c r="VAP309" s="2"/>
      <c r="VAQ309" s="2"/>
      <c r="VAR309" s="2"/>
      <c r="VAS309" s="2"/>
      <c r="VAT309" s="2"/>
      <c r="VAU309" s="2"/>
      <c r="VAV309" s="2"/>
      <c r="VAW309" s="2"/>
      <c r="VAX309" s="2"/>
      <c r="VAY309" s="2"/>
      <c r="VAZ309" s="2"/>
      <c r="VBA309" s="2"/>
      <c r="VBB309" s="2"/>
      <c r="VBC309" s="2"/>
      <c r="VBD309" s="2"/>
      <c r="VBE309" s="2"/>
      <c r="VBF309" s="2"/>
      <c r="VBG309" s="2"/>
      <c r="VBH309" s="2"/>
      <c r="VBI309" s="2"/>
      <c r="VBJ309" s="2"/>
      <c r="VBK309" s="2"/>
      <c r="VBL309" s="2"/>
      <c r="VBM309" s="2"/>
      <c r="VBN309" s="2"/>
      <c r="VBO309" s="2"/>
      <c r="VBP309" s="2"/>
      <c r="VBQ309" s="2"/>
      <c r="VBR309" s="2"/>
      <c r="VBS309" s="2"/>
      <c r="VBT309" s="2"/>
      <c r="VBU309" s="2"/>
      <c r="VBV309" s="2"/>
      <c r="VBW309" s="2"/>
      <c r="VBX309" s="2"/>
      <c r="VBY309" s="2"/>
      <c r="VBZ309" s="2"/>
      <c r="VCA309" s="2"/>
      <c r="VCB309" s="2"/>
      <c r="VCC309" s="2"/>
      <c r="VCD309" s="2"/>
      <c r="VCE309" s="2"/>
      <c r="VCF309" s="2"/>
      <c r="VCG309" s="2"/>
      <c r="VCH309" s="2"/>
      <c r="VCI309" s="2"/>
      <c r="VCJ309" s="2"/>
      <c r="VCK309" s="2"/>
      <c r="VCL309" s="2"/>
      <c r="VCM309" s="2"/>
      <c r="VCN309" s="2"/>
      <c r="VCO309" s="2"/>
      <c r="VCP309" s="2"/>
      <c r="VCQ309" s="2"/>
      <c r="VCR309" s="2"/>
      <c r="VCS309" s="2"/>
      <c r="VCT309" s="2"/>
      <c r="VCU309" s="2"/>
      <c r="VCV309" s="2"/>
      <c r="VCW309" s="2"/>
      <c r="VCX309" s="2"/>
      <c r="VCY309" s="2"/>
      <c r="VCZ309" s="2"/>
      <c r="VDA309" s="2"/>
      <c r="VDB309" s="2"/>
      <c r="VDC309" s="2"/>
      <c r="VDD309" s="2"/>
      <c r="VDE309" s="2"/>
      <c r="VDF309" s="2"/>
      <c r="VDG309" s="2"/>
      <c r="VDH309" s="2"/>
      <c r="VDI309" s="2"/>
      <c r="VDJ309" s="2"/>
      <c r="VDK309" s="2"/>
      <c r="VDL309" s="2"/>
      <c r="VDM309" s="2"/>
      <c r="VDN309" s="2"/>
      <c r="VDO309" s="2"/>
      <c r="VDP309" s="2"/>
      <c r="VDQ309" s="2"/>
      <c r="VDR309" s="2"/>
      <c r="VDS309" s="2"/>
      <c r="VDT309" s="2"/>
      <c r="VDU309" s="2"/>
      <c r="VDV309" s="2"/>
      <c r="VDW309" s="2"/>
      <c r="VDX309" s="2"/>
      <c r="VDY309" s="2"/>
      <c r="VDZ309" s="2"/>
      <c r="VEA309" s="2"/>
      <c r="VEB309" s="2"/>
      <c r="VEC309" s="2"/>
      <c r="VED309" s="2"/>
      <c r="VEE309" s="2"/>
      <c r="VEF309" s="2"/>
      <c r="VEG309" s="2"/>
      <c r="VEH309" s="2"/>
      <c r="VEI309" s="2"/>
      <c r="VEJ309" s="2"/>
      <c r="VEK309" s="2"/>
      <c r="VEL309" s="2"/>
      <c r="VEM309" s="2"/>
      <c r="VEN309" s="2"/>
      <c r="VEO309" s="2"/>
      <c r="VEP309" s="2"/>
      <c r="VEQ309" s="2"/>
      <c r="VER309" s="2"/>
      <c r="VES309" s="2"/>
      <c r="VET309" s="2"/>
      <c r="VEU309" s="2"/>
      <c r="VEV309" s="2"/>
      <c r="VEW309" s="2"/>
      <c r="VEX309" s="2"/>
      <c r="VEY309" s="2"/>
      <c r="VEZ309" s="2"/>
      <c r="VFA309" s="2"/>
      <c r="VFB309" s="2"/>
      <c r="VFC309" s="2"/>
      <c r="VFD309" s="2"/>
      <c r="VFE309" s="2"/>
      <c r="VFF309" s="2"/>
      <c r="VFG309" s="2"/>
      <c r="VFH309" s="2"/>
      <c r="VFI309" s="2"/>
      <c r="VFJ309" s="2"/>
      <c r="VFK309" s="2"/>
      <c r="VFL309" s="2"/>
      <c r="VFM309" s="2"/>
      <c r="VFN309" s="2"/>
      <c r="VFO309" s="2"/>
      <c r="VFP309" s="2"/>
      <c r="VFQ309" s="2"/>
      <c r="VFR309" s="2"/>
      <c r="VFS309" s="2"/>
      <c r="VFT309" s="2"/>
      <c r="VFU309" s="2"/>
      <c r="VFV309" s="2"/>
      <c r="VFW309" s="2"/>
      <c r="VFX309" s="2"/>
      <c r="VFY309" s="2"/>
      <c r="VFZ309" s="2"/>
      <c r="VGA309" s="2"/>
      <c r="VGB309" s="2"/>
      <c r="VGC309" s="2"/>
      <c r="VGD309" s="2"/>
      <c r="VGE309" s="2"/>
      <c r="VGF309" s="2"/>
      <c r="VGG309" s="2"/>
      <c r="VGH309" s="2"/>
      <c r="VGI309" s="2"/>
      <c r="VGJ309" s="2"/>
      <c r="VGK309" s="2"/>
      <c r="VGL309" s="2"/>
      <c r="VGM309" s="2"/>
      <c r="VGN309" s="2"/>
      <c r="VGO309" s="2"/>
      <c r="VGP309" s="2"/>
      <c r="VGQ309" s="2"/>
      <c r="VGR309" s="2"/>
      <c r="VGS309" s="2"/>
      <c r="VGT309" s="2"/>
      <c r="VGU309" s="2"/>
      <c r="VGV309" s="2"/>
      <c r="VGW309" s="2"/>
      <c r="VGX309" s="2"/>
      <c r="VGY309" s="2"/>
      <c r="VGZ309" s="2"/>
      <c r="VHA309" s="2"/>
      <c r="VHB309" s="2"/>
      <c r="VHC309" s="2"/>
      <c r="VHD309" s="2"/>
      <c r="VHE309" s="2"/>
      <c r="VHF309" s="2"/>
      <c r="VHG309" s="2"/>
      <c r="VHH309" s="2"/>
      <c r="VHI309" s="2"/>
      <c r="VHJ309" s="2"/>
      <c r="VHK309" s="2"/>
      <c r="VHL309" s="2"/>
      <c r="VHM309" s="2"/>
      <c r="VHN309" s="2"/>
      <c r="VHO309" s="2"/>
      <c r="VHP309" s="2"/>
      <c r="VHQ309" s="2"/>
      <c r="VHR309" s="2"/>
      <c r="VHS309" s="2"/>
      <c r="VHT309" s="2"/>
      <c r="VHU309" s="2"/>
      <c r="VHV309" s="2"/>
      <c r="VHW309" s="2"/>
      <c r="VHX309" s="2"/>
      <c r="VHY309" s="2"/>
      <c r="VHZ309" s="2"/>
      <c r="VIA309" s="2"/>
      <c r="VIB309" s="2"/>
      <c r="VIC309" s="2"/>
      <c r="VID309" s="2"/>
      <c r="VIE309" s="2"/>
      <c r="VIF309" s="2"/>
      <c r="VIG309" s="2"/>
      <c r="VIH309" s="2"/>
      <c r="VII309" s="2"/>
      <c r="VIJ309" s="2"/>
      <c r="VIK309" s="2"/>
      <c r="VIL309" s="2"/>
      <c r="VIM309" s="2"/>
      <c r="VIN309" s="2"/>
      <c r="VIO309" s="2"/>
      <c r="VIP309" s="2"/>
      <c r="VIQ309" s="2"/>
      <c r="VIR309" s="2"/>
      <c r="VIS309" s="2"/>
      <c r="VIT309" s="2"/>
      <c r="VIU309" s="2"/>
      <c r="VIV309" s="2"/>
      <c r="VIW309" s="2"/>
      <c r="VIX309" s="2"/>
      <c r="VIY309" s="2"/>
      <c r="VIZ309" s="2"/>
      <c r="VJA309" s="2"/>
      <c r="VJB309" s="2"/>
      <c r="VJC309" s="2"/>
      <c r="VJD309" s="2"/>
      <c r="VJE309" s="2"/>
      <c r="VJF309" s="2"/>
      <c r="VJG309" s="2"/>
      <c r="VJH309" s="2"/>
      <c r="VJI309" s="2"/>
      <c r="VJJ309" s="2"/>
      <c r="VJK309" s="2"/>
      <c r="VJL309" s="2"/>
      <c r="VJM309" s="2"/>
      <c r="VJN309" s="2"/>
      <c r="VJO309" s="2"/>
      <c r="VJP309" s="2"/>
      <c r="VJQ309" s="2"/>
      <c r="VJR309" s="2"/>
      <c r="VJS309" s="2"/>
      <c r="VJT309" s="2"/>
      <c r="VJU309" s="2"/>
      <c r="VJV309" s="2"/>
      <c r="VJW309" s="2"/>
      <c r="VJX309" s="2"/>
      <c r="VJY309" s="2"/>
      <c r="VJZ309" s="2"/>
      <c r="VKA309" s="2"/>
      <c r="VKB309" s="2"/>
      <c r="VKC309" s="2"/>
      <c r="VKD309" s="2"/>
      <c r="VKE309" s="2"/>
      <c r="VKF309" s="2"/>
      <c r="VKG309" s="2"/>
      <c r="VKH309" s="2"/>
      <c r="VKI309" s="2"/>
      <c r="VKJ309" s="2"/>
      <c r="VKK309" s="2"/>
      <c r="VKL309" s="2"/>
      <c r="VKM309" s="2"/>
      <c r="VKN309" s="2"/>
      <c r="VKO309" s="2"/>
      <c r="VKP309" s="2"/>
      <c r="VKQ309" s="2"/>
      <c r="VKR309" s="2"/>
      <c r="VKS309" s="2"/>
      <c r="VKT309" s="2"/>
      <c r="VKU309" s="2"/>
      <c r="VKV309" s="2"/>
      <c r="VKW309" s="2"/>
      <c r="VKX309" s="2"/>
      <c r="VKY309" s="2"/>
      <c r="VKZ309" s="2"/>
      <c r="VLA309" s="2"/>
      <c r="VLB309" s="2"/>
      <c r="VLC309" s="2"/>
      <c r="VLD309" s="2"/>
      <c r="VLE309" s="2"/>
      <c r="VLF309" s="2"/>
      <c r="VLG309" s="2"/>
      <c r="VLH309" s="2"/>
      <c r="VLI309" s="2"/>
      <c r="VLJ309" s="2"/>
      <c r="VLK309" s="2"/>
      <c r="VLL309" s="2"/>
      <c r="VLM309" s="2"/>
      <c r="VLN309" s="2"/>
      <c r="VLO309" s="2"/>
      <c r="VLP309" s="2"/>
      <c r="VLQ309" s="2"/>
      <c r="VLR309" s="2"/>
      <c r="VLS309" s="2"/>
      <c r="VLT309" s="2"/>
      <c r="VLU309" s="2"/>
      <c r="VLV309" s="2"/>
      <c r="VLW309" s="2"/>
      <c r="VLX309" s="2"/>
      <c r="VLY309" s="2"/>
      <c r="VLZ309" s="2"/>
      <c r="VMA309" s="2"/>
      <c r="VMB309" s="2"/>
      <c r="VMC309" s="2"/>
      <c r="VMD309" s="2"/>
      <c r="VME309" s="2"/>
      <c r="VMF309" s="2"/>
      <c r="VMG309" s="2"/>
      <c r="VMH309" s="2"/>
      <c r="VMI309" s="2"/>
      <c r="VMJ309" s="2"/>
      <c r="VMK309" s="2"/>
      <c r="VML309" s="2"/>
      <c r="VMM309" s="2"/>
      <c r="VMN309" s="2"/>
      <c r="VMO309" s="2"/>
      <c r="VMP309" s="2"/>
      <c r="VMQ309" s="2"/>
      <c r="VMR309" s="2"/>
      <c r="VMS309" s="2"/>
      <c r="VMT309" s="2"/>
      <c r="VMU309" s="2"/>
      <c r="VMV309" s="2"/>
      <c r="VMW309" s="2"/>
      <c r="VMX309" s="2"/>
      <c r="VMY309" s="2"/>
      <c r="VMZ309" s="2"/>
      <c r="VNA309" s="2"/>
      <c r="VNB309" s="2"/>
      <c r="VNC309" s="2"/>
      <c r="VND309" s="2"/>
      <c r="VNE309" s="2"/>
      <c r="VNF309" s="2"/>
      <c r="VNG309" s="2"/>
      <c r="VNH309" s="2"/>
      <c r="VNI309" s="2"/>
      <c r="VNJ309" s="2"/>
      <c r="VNK309" s="2"/>
      <c r="VNL309" s="2"/>
      <c r="VNM309" s="2"/>
      <c r="VNN309" s="2"/>
      <c r="VNO309" s="2"/>
      <c r="VNP309" s="2"/>
      <c r="VNQ309" s="2"/>
      <c r="VNR309" s="2"/>
      <c r="VNS309" s="2"/>
      <c r="VNT309" s="2"/>
      <c r="VNU309" s="2"/>
      <c r="VNV309" s="2"/>
      <c r="VNW309" s="2"/>
      <c r="VNX309" s="2"/>
      <c r="VNY309" s="2"/>
      <c r="VNZ309" s="2"/>
      <c r="VOA309" s="2"/>
      <c r="VOB309" s="2"/>
      <c r="VOC309" s="2"/>
      <c r="VOD309" s="2"/>
      <c r="VOE309" s="2"/>
      <c r="VOF309" s="2"/>
      <c r="VOG309" s="2"/>
      <c r="VOH309" s="2"/>
      <c r="VOI309" s="2"/>
      <c r="VOJ309" s="2"/>
      <c r="VOK309" s="2"/>
      <c r="VOL309" s="2"/>
      <c r="VOM309" s="2"/>
      <c r="VON309" s="2"/>
      <c r="VOO309" s="2"/>
      <c r="VOP309" s="2"/>
      <c r="VOQ309" s="2"/>
      <c r="VOR309" s="2"/>
      <c r="VOS309" s="2"/>
      <c r="VOT309" s="2"/>
      <c r="VOU309" s="2"/>
      <c r="VOV309" s="2"/>
      <c r="VOW309" s="2"/>
      <c r="VOX309" s="2"/>
      <c r="VOY309" s="2"/>
      <c r="VOZ309" s="2"/>
      <c r="VPA309" s="2"/>
      <c r="VPB309" s="2"/>
      <c r="VPC309" s="2"/>
      <c r="VPD309" s="2"/>
      <c r="VPE309" s="2"/>
      <c r="VPF309" s="2"/>
      <c r="VPG309" s="2"/>
      <c r="VPH309" s="2"/>
      <c r="VPI309" s="2"/>
      <c r="VPJ309" s="2"/>
      <c r="VPK309" s="2"/>
      <c r="VPL309" s="2"/>
      <c r="VPM309" s="2"/>
      <c r="VPN309" s="2"/>
      <c r="VPO309" s="2"/>
      <c r="VPP309" s="2"/>
      <c r="VPQ309" s="2"/>
      <c r="VPR309" s="2"/>
      <c r="VPS309" s="2"/>
      <c r="VPT309" s="2"/>
      <c r="VPU309" s="2"/>
      <c r="VPV309" s="2"/>
      <c r="VPW309" s="2"/>
      <c r="VPX309" s="2"/>
      <c r="VPY309" s="2"/>
      <c r="VPZ309" s="2"/>
      <c r="VQA309" s="2"/>
      <c r="VQB309" s="2"/>
      <c r="VQC309" s="2"/>
      <c r="VQD309" s="2"/>
      <c r="VQE309" s="2"/>
      <c r="VQF309" s="2"/>
      <c r="VQG309" s="2"/>
      <c r="VQH309" s="2"/>
      <c r="VQI309" s="2"/>
      <c r="VQJ309" s="2"/>
      <c r="VQK309" s="2"/>
      <c r="VQL309" s="2"/>
      <c r="VQM309" s="2"/>
      <c r="VQN309" s="2"/>
      <c r="VQO309" s="2"/>
      <c r="VQP309" s="2"/>
      <c r="VQQ309" s="2"/>
      <c r="VQR309" s="2"/>
      <c r="VQS309" s="2"/>
      <c r="VQT309" s="2"/>
      <c r="VQU309" s="2"/>
      <c r="VQV309" s="2"/>
      <c r="VQW309" s="2"/>
      <c r="VQX309" s="2"/>
      <c r="VQY309" s="2"/>
      <c r="VQZ309" s="2"/>
      <c r="VRA309" s="2"/>
      <c r="VRB309" s="2"/>
      <c r="VRC309" s="2"/>
      <c r="VRD309" s="2"/>
      <c r="VRE309" s="2"/>
      <c r="VRF309" s="2"/>
      <c r="VRG309" s="2"/>
      <c r="VRH309" s="2"/>
      <c r="VRI309" s="2"/>
      <c r="VRJ309" s="2"/>
      <c r="VRK309" s="2"/>
      <c r="VRL309" s="2"/>
      <c r="VRM309" s="2"/>
      <c r="VRN309" s="2"/>
      <c r="VRO309" s="2"/>
      <c r="VRP309" s="2"/>
      <c r="VRQ309" s="2"/>
      <c r="VRR309" s="2"/>
      <c r="VRS309" s="2"/>
      <c r="VRT309" s="2"/>
      <c r="VRU309" s="2"/>
      <c r="VRV309" s="2"/>
      <c r="VRW309" s="2"/>
      <c r="VRX309" s="2"/>
      <c r="VRY309" s="2"/>
      <c r="VRZ309" s="2"/>
      <c r="VSA309" s="2"/>
      <c r="VSB309" s="2"/>
      <c r="VSC309" s="2"/>
      <c r="VSD309" s="2"/>
      <c r="VSE309" s="2"/>
      <c r="VSF309" s="2"/>
      <c r="VSG309" s="2"/>
      <c r="VSH309" s="2"/>
      <c r="VSI309" s="2"/>
      <c r="VSJ309" s="2"/>
      <c r="VSK309" s="2"/>
      <c r="VSL309" s="2"/>
      <c r="VSM309" s="2"/>
      <c r="VSN309" s="2"/>
      <c r="VSO309" s="2"/>
      <c r="VSP309" s="2"/>
      <c r="VSQ309" s="2"/>
      <c r="VSR309" s="2"/>
      <c r="VSS309" s="2"/>
      <c r="VST309" s="2"/>
      <c r="VSU309" s="2"/>
      <c r="VSV309" s="2"/>
      <c r="VSW309" s="2"/>
      <c r="VSX309" s="2"/>
      <c r="VSY309" s="2"/>
      <c r="VSZ309" s="2"/>
      <c r="VTA309" s="2"/>
      <c r="VTB309" s="2"/>
      <c r="VTC309" s="2"/>
      <c r="VTD309" s="2"/>
      <c r="VTE309" s="2"/>
      <c r="VTF309" s="2"/>
      <c r="VTG309" s="2"/>
      <c r="VTH309" s="2"/>
      <c r="VTI309" s="2"/>
      <c r="VTJ309" s="2"/>
      <c r="VTK309" s="2"/>
      <c r="VTL309" s="2"/>
      <c r="VTM309" s="2"/>
      <c r="VTN309" s="2"/>
      <c r="VTO309" s="2"/>
      <c r="VTP309" s="2"/>
      <c r="VTQ309" s="2"/>
      <c r="VTR309" s="2"/>
      <c r="VTS309" s="2"/>
      <c r="VTT309" s="2"/>
      <c r="VTU309" s="2"/>
      <c r="VTV309" s="2"/>
      <c r="VTW309" s="2"/>
      <c r="VTX309" s="2"/>
      <c r="VTY309" s="2"/>
      <c r="VTZ309" s="2"/>
      <c r="VUA309" s="2"/>
      <c r="VUB309" s="2"/>
      <c r="VUC309" s="2"/>
      <c r="VUD309" s="2"/>
      <c r="VUE309" s="2"/>
      <c r="VUF309" s="2"/>
      <c r="VUG309" s="2"/>
      <c r="VUH309" s="2"/>
      <c r="VUI309" s="2"/>
      <c r="VUJ309" s="2"/>
      <c r="VUK309" s="2"/>
      <c r="VUL309" s="2"/>
      <c r="VUM309" s="2"/>
      <c r="VUN309" s="2"/>
      <c r="VUO309" s="2"/>
      <c r="VUP309" s="2"/>
      <c r="VUQ309" s="2"/>
      <c r="VUR309" s="2"/>
      <c r="VUS309" s="2"/>
      <c r="VUT309" s="2"/>
      <c r="VUU309" s="2"/>
      <c r="VUV309" s="2"/>
      <c r="VUW309" s="2"/>
      <c r="VUX309" s="2"/>
      <c r="VUY309" s="2"/>
      <c r="VUZ309" s="2"/>
      <c r="VVA309" s="2"/>
      <c r="VVB309" s="2"/>
      <c r="VVC309" s="2"/>
      <c r="VVD309" s="2"/>
      <c r="VVE309" s="2"/>
      <c r="VVF309" s="2"/>
      <c r="VVG309" s="2"/>
      <c r="VVH309" s="2"/>
      <c r="VVI309" s="2"/>
      <c r="VVJ309" s="2"/>
      <c r="VVK309" s="2"/>
      <c r="VVL309" s="2"/>
      <c r="VVM309" s="2"/>
      <c r="VVN309" s="2"/>
      <c r="VVO309" s="2"/>
      <c r="VVP309" s="2"/>
      <c r="VVQ309" s="2"/>
      <c r="VVR309" s="2"/>
      <c r="VVS309" s="2"/>
      <c r="VVT309" s="2"/>
      <c r="VVU309" s="2"/>
      <c r="VVV309" s="2"/>
      <c r="VVW309" s="2"/>
      <c r="VVX309" s="2"/>
      <c r="VVY309" s="2"/>
      <c r="VVZ309" s="2"/>
      <c r="VWA309" s="2"/>
      <c r="VWB309" s="2"/>
      <c r="VWC309" s="2"/>
      <c r="VWD309" s="2"/>
      <c r="VWE309" s="2"/>
      <c r="VWF309" s="2"/>
      <c r="VWG309" s="2"/>
      <c r="VWH309" s="2"/>
      <c r="VWI309" s="2"/>
      <c r="VWJ309" s="2"/>
      <c r="VWK309" s="2"/>
      <c r="VWL309" s="2"/>
      <c r="VWM309" s="2"/>
      <c r="VWN309" s="2"/>
      <c r="VWO309" s="2"/>
      <c r="VWP309" s="2"/>
      <c r="VWQ309" s="2"/>
      <c r="VWR309" s="2"/>
      <c r="VWS309" s="2"/>
      <c r="VWT309" s="2"/>
      <c r="VWU309" s="2"/>
      <c r="VWV309" s="2"/>
      <c r="VWW309" s="2"/>
      <c r="VWX309" s="2"/>
      <c r="VWY309" s="2"/>
      <c r="VWZ309" s="2"/>
      <c r="VXA309" s="2"/>
      <c r="VXB309" s="2"/>
      <c r="VXC309" s="2"/>
      <c r="VXD309" s="2"/>
      <c r="VXE309" s="2"/>
      <c r="VXF309" s="2"/>
      <c r="VXG309" s="2"/>
      <c r="VXH309" s="2"/>
      <c r="VXI309" s="2"/>
      <c r="VXJ309" s="2"/>
      <c r="VXK309" s="2"/>
      <c r="VXL309" s="2"/>
      <c r="VXM309" s="2"/>
      <c r="VXN309" s="2"/>
      <c r="VXO309" s="2"/>
      <c r="VXP309" s="2"/>
      <c r="VXQ309" s="2"/>
      <c r="VXR309" s="2"/>
      <c r="VXS309" s="2"/>
      <c r="VXT309" s="2"/>
      <c r="VXU309" s="2"/>
      <c r="VXV309" s="2"/>
      <c r="VXW309" s="2"/>
      <c r="VXX309" s="2"/>
      <c r="VXY309" s="2"/>
      <c r="VXZ309" s="2"/>
      <c r="VYA309" s="2"/>
      <c r="VYB309" s="2"/>
      <c r="VYC309" s="2"/>
      <c r="VYD309" s="2"/>
      <c r="VYE309" s="2"/>
      <c r="VYF309" s="2"/>
      <c r="VYG309" s="2"/>
      <c r="VYH309" s="2"/>
      <c r="VYI309" s="2"/>
      <c r="VYJ309" s="2"/>
      <c r="VYK309" s="2"/>
      <c r="VYL309" s="2"/>
      <c r="VYM309" s="2"/>
      <c r="VYN309" s="2"/>
      <c r="VYO309" s="2"/>
      <c r="VYP309" s="2"/>
      <c r="VYQ309" s="2"/>
      <c r="VYR309" s="2"/>
      <c r="VYS309" s="2"/>
      <c r="VYT309" s="2"/>
      <c r="VYU309" s="2"/>
      <c r="VYV309" s="2"/>
      <c r="VYW309" s="2"/>
      <c r="VYX309" s="2"/>
      <c r="VYY309" s="2"/>
      <c r="VYZ309" s="2"/>
      <c r="VZA309" s="2"/>
      <c r="VZB309" s="2"/>
      <c r="VZC309" s="2"/>
      <c r="VZD309" s="2"/>
      <c r="VZE309" s="2"/>
      <c r="VZF309" s="2"/>
      <c r="VZG309" s="2"/>
      <c r="VZH309" s="2"/>
      <c r="VZI309" s="2"/>
      <c r="VZJ309" s="2"/>
      <c r="VZK309" s="2"/>
      <c r="VZL309" s="2"/>
      <c r="VZM309" s="2"/>
      <c r="VZN309" s="2"/>
      <c r="VZO309" s="2"/>
      <c r="VZP309" s="2"/>
      <c r="VZQ309" s="2"/>
      <c r="VZR309" s="2"/>
      <c r="VZS309" s="2"/>
      <c r="VZT309" s="2"/>
      <c r="VZU309" s="2"/>
      <c r="VZV309" s="2"/>
      <c r="VZW309" s="2"/>
      <c r="VZX309" s="2"/>
      <c r="VZY309" s="2"/>
      <c r="VZZ309" s="2"/>
      <c r="WAA309" s="2"/>
      <c r="WAB309" s="2"/>
      <c r="WAC309" s="2"/>
      <c r="WAD309" s="2"/>
      <c r="WAE309" s="2"/>
      <c r="WAF309" s="2"/>
      <c r="WAG309" s="2"/>
      <c r="WAH309" s="2"/>
      <c r="WAI309" s="2"/>
      <c r="WAJ309" s="2"/>
      <c r="WAK309" s="2"/>
      <c r="WAL309" s="2"/>
      <c r="WAM309" s="2"/>
      <c r="WAN309" s="2"/>
      <c r="WAO309" s="2"/>
      <c r="WAP309" s="2"/>
      <c r="WAQ309" s="2"/>
      <c r="WAR309" s="2"/>
      <c r="WAS309" s="2"/>
      <c r="WAT309" s="2"/>
      <c r="WAU309" s="2"/>
      <c r="WAV309" s="2"/>
      <c r="WAW309" s="2"/>
      <c r="WAX309" s="2"/>
      <c r="WAY309" s="2"/>
      <c r="WAZ309" s="2"/>
      <c r="WBA309" s="2"/>
      <c r="WBB309" s="2"/>
      <c r="WBC309" s="2"/>
      <c r="WBD309" s="2"/>
      <c r="WBE309" s="2"/>
      <c r="WBF309" s="2"/>
      <c r="WBG309" s="2"/>
      <c r="WBH309" s="2"/>
      <c r="WBI309" s="2"/>
      <c r="WBJ309" s="2"/>
      <c r="WBK309" s="2"/>
      <c r="WBL309" s="2"/>
      <c r="WBM309" s="2"/>
      <c r="WBN309" s="2"/>
      <c r="WBO309" s="2"/>
      <c r="WBP309" s="2"/>
      <c r="WBQ309" s="2"/>
      <c r="WBR309" s="2"/>
      <c r="WBS309" s="2"/>
      <c r="WBT309" s="2"/>
      <c r="WBU309" s="2"/>
      <c r="WBV309" s="2"/>
      <c r="WBW309" s="2"/>
      <c r="WBX309" s="2"/>
      <c r="WBY309" s="2"/>
      <c r="WBZ309" s="2"/>
      <c r="WCA309" s="2"/>
      <c r="WCB309" s="2"/>
      <c r="WCC309" s="2"/>
      <c r="WCD309" s="2"/>
      <c r="WCE309" s="2"/>
      <c r="WCF309" s="2"/>
      <c r="WCG309" s="2"/>
      <c r="WCH309" s="2"/>
      <c r="WCI309" s="2"/>
      <c r="WCJ309" s="2"/>
      <c r="WCK309" s="2"/>
      <c r="WCL309" s="2"/>
      <c r="WCM309" s="2"/>
      <c r="WCN309" s="2"/>
      <c r="WCO309" s="2"/>
      <c r="WCP309" s="2"/>
      <c r="WCQ309" s="2"/>
      <c r="WCR309" s="2"/>
      <c r="WCS309" s="2"/>
      <c r="WCT309" s="2"/>
      <c r="WCU309" s="2"/>
      <c r="WCV309" s="2"/>
      <c r="WCW309" s="2"/>
      <c r="WCX309" s="2"/>
      <c r="WCY309" s="2"/>
      <c r="WCZ309" s="2"/>
      <c r="WDA309" s="2"/>
      <c r="WDB309" s="2"/>
      <c r="WDC309" s="2"/>
      <c r="WDD309" s="2"/>
      <c r="WDE309" s="2"/>
      <c r="WDF309" s="2"/>
      <c r="WDG309" s="2"/>
      <c r="WDH309" s="2"/>
      <c r="WDI309" s="2"/>
      <c r="WDJ309" s="2"/>
      <c r="WDK309" s="2"/>
      <c r="WDL309" s="2"/>
      <c r="WDM309" s="2"/>
      <c r="WDN309" s="2"/>
      <c r="WDO309" s="2"/>
      <c r="WDP309" s="2"/>
      <c r="WDQ309" s="2"/>
      <c r="WDR309" s="2"/>
      <c r="WDS309" s="2"/>
      <c r="WDT309" s="2"/>
      <c r="WDU309" s="2"/>
      <c r="WDV309" s="2"/>
      <c r="WDW309" s="2"/>
      <c r="WDX309" s="2"/>
      <c r="WDY309" s="2"/>
      <c r="WDZ309" s="2"/>
      <c r="WEA309" s="2"/>
      <c r="WEB309" s="2"/>
      <c r="WEC309" s="2"/>
      <c r="WED309" s="2"/>
      <c r="WEE309" s="2"/>
      <c r="WEF309" s="2"/>
      <c r="WEG309" s="2"/>
      <c r="WEH309" s="2"/>
      <c r="WEI309" s="2"/>
      <c r="WEJ309" s="2"/>
      <c r="WEK309" s="2"/>
      <c r="WEL309" s="2"/>
      <c r="WEM309" s="2"/>
      <c r="WEN309" s="2"/>
      <c r="WEO309" s="2"/>
      <c r="WEP309" s="2"/>
      <c r="WEQ309" s="2"/>
      <c r="WER309" s="2"/>
      <c r="WES309" s="2"/>
      <c r="WET309" s="2"/>
      <c r="WEU309" s="2"/>
      <c r="WEV309" s="2"/>
      <c r="WEW309" s="2"/>
      <c r="WEX309" s="2"/>
      <c r="WEY309" s="2"/>
      <c r="WEZ309" s="2"/>
      <c r="WFA309" s="2"/>
      <c r="WFB309" s="2"/>
      <c r="WFC309" s="2"/>
      <c r="WFD309" s="2"/>
      <c r="WFE309" s="2"/>
      <c r="WFF309" s="2"/>
      <c r="WFG309" s="2"/>
      <c r="WFH309" s="2"/>
      <c r="WFI309" s="2"/>
      <c r="WFJ309" s="2"/>
      <c r="WFK309" s="2"/>
      <c r="WFL309" s="2"/>
      <c r="WFM309" s="2"/>
      <c r="WFN309" s="2"/>
      <c r="WFO309" s="2"/>
      <c r="WFP309" s="2"/>
      <c r="WFQ309" s="2"/>
      <c r="WFR309" s="2"/>
      <c r="WFS309" s="2"/>
      <c r="WFT309" s="2"/>
      <c r="WFU309" s="2"/>
      <c r="WFV309" s="2"/>
      <c r="WFW309" s="2"/>
      <c r="WFX309" s="2"/>
      <c r="WFY309" s="2"/>
      <c r="WFZ309" s="2"/>
      <c r="WGA309" s="2"/>
      <c r="WGB309" s="2"/>
      <c r="WGC309" s="2"/>
      <c r="WGD309" s="2"/>
      <c r="WGE309" s="2"/>
      <c r="WGF309" s="2"/>
      <c r="WGG309" s="2"/>
      <c r="WGH309" s="2"/>
      <c r="WGI309" s="2"/>
      <c r="WGJ309" s="2"/>
      <c r="WGK309" s="2"/>
      <c r="WGL309" s="2"/>
      <c r="WGM309" s="2"/>
      <c r="WGN309" s="2"/>
      <c r="WGO309" s="2"/>
      <c r="WGP309" s="2"/>
      <c r="WGQ309" s="2"/>
      <c r="WGR309" s="2"/>
      <c r="WGS309" s="2"/>
      <c r="WGT309" s="2"/>
      <c r="WGU309" s="2"/>
      <c r="WGV309" s="2"/>
      <c r="WGW309" s="2"/>
      <c r="WGX309" s="2"/>
      <c r="WGY309" s="2"/>
      <c r="WGZ309" s="2"/>
      <c r="WHA309" s="2"/>
      <c r="WHB309" s="2"/>
      <c r="WHC309" s="2"/>
      <c r="WHD309" s="2"/>
      <c r="WHE309" s="2"/>
      <c r="WHF309" s="2"/>
      <c r="WHG309" s="2"/>
      <c r="WHH309" s="2"/>
      <c r="WHI309" s="2"/>
      <c r="WHJ309" s="2"/>
      <c r="WHK309" s="2"/>
      <c r="WHL309" s="2"/>
      <c r="WHM309" s="2"/>
      <c r="WHN309" s="2"/>
      <c r="WHO309" s="2"/>
      <c r="WHP309" s="2"/>
      <c r="WHQ309" s="2"/>
      <c r="WHR309" s="2"/>
      <c r="WHS309" s="2"/>
      <c r="WHT309" s="2"/>
      <c r="WHU309" s="2"/>
      <c r="WHV309" s="2"/>
      <c r="WHW309" s="2"/>
      <c r="WHX309" s="2"/>
      <c r="WHY309" s="2"/>
      <c r="WHZ309" s="2"/>
      <c r="WIA309" s="2"/>
      <c r="WIB309" s="2"/>
      <c r="WIC309" s="2"/>
      <c r="WID309" s="2"/>
      <c r="WIE309" s="2"/>
      <c r="WIF309" s="2"/>
      <c r="WIG309" s="2"/>
      <c r="WIH309" s="2"/>
      <c r="WII309" s="2"/>
      <c r="WIJ309" s="2"/>
      <c r="WIK309" s="2"/>
      <c r="WIL309" s="2"/>
      <c r="WIM309" s="2"/>
      <c r="WIN309" s="2"/>
      <c r="WIO309" s="2"/>
      <c r="WIP309" s="2"/>
      <c r="WIQ309" s="2"/>
      <c r="WIR309" s="2"/>
      <c r="WIS309" s="2"/>
      <c r="WIT309" s="2"/>
      <c r="WIU309" s="2"/>
      <c r="WIV309" s="2"/>
      <c r="WIW309" s="2"/>
      <c r="WIX309" s="2"/>
      <c r="WIY309" s="2"/>
      <c r="WIZ309" s="2"/>
      <c r="WJA309" s="2"/>
      <c r="WJB309" s="2"/>
      <c r="WJC309" s="2"/>
      <c r="WJD309" s="2"/>
      <c r="WJE309" s="2"/>
      <c r="WJF309" s="2"/>
      <c r="WJG309" s="2"/>
      <c r="WJH309" s="2"/>
      <c r="WJI309" s="2"/>
      <c r="WJJ309" s="2"/>
      <c r="WJK309" s="2"/>
      <c r="WJL309" s="2"/>
      <c r="WJM309" s="2"/>
      <c r="WJN309" s="2"/>
      <c r="WJO309" s="2"/>
      <c r="WJP309" s="2"/>
      <c r="WJQ309" s="2"/>
      <c r="WJR309" s="2"/>
      <c r="WJS309" s="2"/>
      <c r="WJT309" s="2"/>
      <c r="WJU309" s="2"/>
      <c r="WJV309" s="2"/>
      <c r="WJW309" s="2"/>
      <c r="WJX309" s="2"/>
      <c r="WJY309" s="2"/>
      <c r="WJZ309" s="2"/>
      <c r="WKA309" s="2"/>
      <c r="WKB309" s="2"/>
      <c r="WKC309" s="2"/>
      <c r="WKD309" s="2"/>
      <c r="WKE309" s="2"/>
      <c r="WKF309" s="2"/>
      <c r="WKG309" s="2"/>
      <c r="WKH309" s="2"/>
      <c r="WKI309" s="2"/>
      <c r="WKJ309" s="2"/>
      <c r="WKK309" s="2"/>
      <c r="WKL309" s="2"/>
      <c r="WKM309" s="2"/>
      <c r="WKN309" s="2"/>
      <c r="WKO309" s="2"/>
      <c r="WKP309" s="2"/>
      <c r="WKQ309" s="2"/>
      <c r="WKR309" s="2"/>
      <c r="WKS309" s="2"/>
      <c r="WKT309" s="2"/>
      <c r="WKU309" s="2"/>
      <c r="WKV309" s="2"/>
      <c r="WKW309" s="2"/>
      <c r="WKX309" s="2"/>
      <c r="WKY309" s="2"/>
      <c r="WKZ309" s="2"/>
      <c r="WLA309" s="2"/>
      <c r="WLB309" s="2"/>
      <c r="WLC309" s="2"/>
      <c r="WLD309" s="2"/>
      <c r="WLE309" s="2"/>
      <c r="WLF309" s="2"/>
      <c r="WLG309" s="2"/>
      <c r="WLH309" s="2"/>
      <c r="WLI309" s="2"/>
      <c r="WLJ309" s="2"/>
      <c r="WLK309" s="2"/>
      <c r="WLL309" s="2"/>
      <c r="WLM309" s="2"/>
      <c r="WLN309" s="2"/>
      <c r="WLO309" s="2"/>
      <c r="WLP309" s="2"/>
      <c r="WLQ309" s="2"/>
      <c r="WLR309" s="2"/>
      <c r="WLS309" s="2"/>
      <c r="WLT309" s="2"/>
      <c r="WLU309" s="2"/>
      <c r="WLV309" s="2"/>
      <c r="WLW309" s="2"/>
      <c r="WLX309" s="2"/>
      <c r="WLY309" s="2"/>
      <c r="WLZ309" s="2"/>
      <c r="WMA309" s="2"/>
      <c r="WMB309" s="2"/>
      <c r="WMC309" s="2"/>
      <c r="WMD309" s="2"/>
      <c r="WME309" s="2"/>
      <c r="WMF309" s="2"/>
      <c r="WMG309" s="2"/>
      <c r="WMH309" s="2"/>
      <c r="WMI309" s="2"/>
      <c r="WMJ309" s="2"/>
      <c r="WMK309" s="2"/>
      <c r="WML309" s="2"/>
      <c r="WMM309" s="2"/>
      <c r="WMN309" s="2"/>
      <c r="WMO309" s="2"/>
      <c r="WMP309" s="2"/>
      <c r="WMQ309" s="2"/>
      <c r="WMR309" s="2"/>
      <c r="WMS309" s="2"/>
      <c r="WMT309" s="2"/>
      <c r="WMU309" s="2"/>
      <c r="WMV309" s="2"/>
      <c r="WMW309" s="2"/>
      <c r="WMX309" s="2"/>
      <c r="WMY309" s="2"/>
      <c r="WMZ309" s="2"/>
      <c r="WNA309" s="2"/>
      <c r="WNB309" s="2"/>
      <c r="WNC309" s="2"/>
      <c r="WND309" s="2"/>
      <c r="WNE309" s="2"/>
      <c r="WNF309" s="2"/>
      <c r="WNG309" s="2"/>
      <c r="WNH309" s="2"/>
      <c r="WNI309" s="2"/>
      <c r="WNJ309" s="2"/>
      <c r="WNK309" s="2"/>
      <c r="WNL309" s="2"/>
      <c r="WNM309" s="2"/>
      <c r="WNN309" s="2"/>
      <c r="WNO309" s="2"/>
      <c r="WNP309" s="2"/>
      <c r="WNQ309" s="2"/>
      <c r="WNR309" s="2"/>
      <c r="WNS309" s="2"/>
      <c r="WNT309" s="2"/>
      <c r="WNU309" s="2"/>
      <c r="WNV309" s="2"/>
      <c r="WNW309" s="2"/>
      <c r="WNX309" s="2"/>
      <c r="WNY309" s="2"/>
      <c r="WNZ309" s="2"/>
      <c r="WOA309" s="2"/>
      <c r="WOB309" s="2"/>
      <c r="WOC309" s="2"/>
      <c r="WOD309" s="2"/>
      <c r="WOE309" s="2"/>
      <c r="WOF309" s="2"/>
      <c r="WOG309" s="2"/>
      <c r="WOH309" s="2"/>
      <c r="WOI309" s="2"/>
      <c r="WOJ309" s="2"/>
      <c r="WOK309" s="2"/>
      <c r="WOL309" s="2"/>
      <c r="WOM309" s="2"/>
      <c r="WON309" s="2"/>
      <c r="WOO309" s="2"/>
      <c r="WOP309" s="2"/>
      <c r="WOQ309" s="2"/>
      <c r="WOR309" s="2"/>
      <c r="WOS309" s="2"/>
      <c r="WOT309" s="2"/>
      <c r="WOU309" s="2"/>
      <c r="WOV309" s="2"/>
      <c r="WOW309" s="2"/>
      <c r="WOX309" s="2"/>
      <c r="WOY309" s="2"/>
      <c r="WOZ309" s="2"/>
      <c r="WPA309" s="2"/>
      <c r="WPB309" s="2"/>
      <c r="WPC309" s="2"/>
      <c r="WPD309" s="2"/>
      <c r="WPE309" s="2"/>
      <c r="WPF309" s="2"/>
      <c r="WPG309" s="2"/>
      <c r="WPH309" s="2"/>
      <c r="WPI309" s="2"/>
      <c r="WPJ309" s="2"/>
      <c r="WPK309" s="2"/>
      <c r="WPL309" s="2"/>
      <c r="WPM309" s="2"/>
      <c r="WPN309" s="2"/>
      <c r="WPO309" s="2"/>
      <c r="WPP309" s="2"/>
      <c r="WPQ309" s="2"/>
      <c r="WPR309" s="2"/>
      <c r="WPS309" s="2"/>
      <c r="WPT309" s="2"/>
      <c r="WPU309" s="2"/>
      <c r="WPV309" s="2"/>
      <c r="WPW309" s="2"/>
      <c r="WPX309" s="2"/>
      <c r="WPY309" s="2"/>
      <c r="WPZ309" s="2"/>
      <c r="WQA309" s="2"/>
      <c r="WQB309" s="2"/>
      <c r="WQC309" s="2"/>
      <c r="WQD309" s="2"/>
      <c r="WQE309" s="2"/>
      <c r="WQF309" s="2"/>
      <c r="WQG309" s="2"/>
      <c r="WQH309" s="2"/>
      <c r="WQI309" s="2"/>
      <c r="WQJ309" s="2"/>
      <c r="WQK309" s="2"/>
      <c r="WQL309" s="2"/>
      <c r="WQM309" s="2"/>
      <c r="WQN309" s="2"/>
      <c r="WQO309" s="2"/>
      <c r="WQP309" s="2"/>
      <c r="WQQ309" s="2"/>
      <c r="WQR309" s="2"/>
      <c r="WQS309" s="2"/>
      <c r="WQT309" s="2"/>
      <c r="WQU309" s="2"/>
      <c r="WQV309" s="2"/>
      <c r="WQW309" s="2"/>
      <c r="WQX309" s="2"/>
      <c r="WQY309" s="2"/>
      <c r="WQZ309" s="2"/>
      <c r="WRA309" s="2"/>
      <c r="WRB309" s="2"/>
      <c r="WRC309" s="2"/>
      <c r="WRD309" s="2"/>
      <c r="WRE309" s="2"/>
      <c r="WRF309" s="2"/>
      <c r="WRG309" s="2"/>
      <c r="WRH309" s="2"/>
      <c r="WRI309" s="2"/>
      <c r="WRJ309" s="2"/>
      <c r="WRK309" s="2"/>
      <c r="WRL309" s="2"/>
      <c r="WRM309" s="2"/>
      <c r="WRN309" s="2"/>
      <c r="WRO309" s="2"/>
      <c r="WRP309" s="2"/>
      <c r="WRQ309" s="2"/>
      <c r="WRR309" s="2"/>
      <c r="WRS309" s="2"/>
      <c r="WRT309" s="2"/>
      <c r="WRU309" s="2"/>
      <c r="WRV309" s="2"/>
      <c r="WRW309" s="2"/>
      <c r="WRX309" s="2"/>
      <c r="WRY309" s="2"/>
      <c r="WRZ309" s="2"/>
      <c r="WSA309" s="2"/>
      <c r="WSB309" s="2"/>
      <c r="WSC309" s="2"/>
      <c r="WSD309" s="2"/>
      <c r="WSE309" s="2"/>
      <c r="WSF309" s="2"/>
      <c r="WSG309" s="2"/>
      <c r="WSH309" s="2"/>
      <c r="WSI309" s="2"/>
      <c r="WSJ309" s="2"/>
      <c r="WSK309" s="2"/>
      <c r="WSL309" s="2"/>
      <c r="WSM309" s="2"/>
      <c r="WSN309" s="2"/>
      <c r="WSO309" s="2"/>
      <c r="WSP309" s="2"/>
      <c r="WSQ309" s="2"/>
      <c r="WSR309" s="2"/>
      <c r="WSS309" s="2"/>
      <c r="WST309" s="2"/>
      <c r="WSU309" s="2"/>
      <c r="WSV309" s="2"/>
      <c r="WSW309" s="2"/>
      <c r="WSX309" s="2"/>
      <c r="WSY309" s="2"/>
      <c r="WSZ309" s="2"/>
      <c r="WTA309" s="2"/>
      <c r="WTB309" s="2"/>
      <c r="WTC309" s="2"/>
      <c r="WTD309" s="2"/>
      <c r="WTE309" s="2"/>
      <c r="WTF309" s="2"/>
      <c r="WTG309" s="2"/>
      <c r="WTH309" s="2"/>
      <c r="WTI309" s="2"/>
      <c r="WTJ309" s="2"/>
      <c r="WTK309" s="2"/>
      <c r="WTL309" s="2"/>
      <c r="WTM309" s="2"/>
      <c r="WTN309" s="2"/>
      <c r="WTO309" s="2"/>
      <c r="WTP309" s="2"/>
      <c r="WTQ309" s="2"/>
      <c r="WTR309" s="2"/>
      <c r="WTS309" s="2"/>
      <c r="WTT309" s="2"/>
      <c r="WTU309" s="2"/>
      <c r="WTV309" s="2"/>
      <c r="WTW309" s="2"/>
      <c r="WTX309" s="2"/>
      <c r="WTY309" s="2"/>
      <c r="WTZ309" s="2"/>
      <c r="WUA309" s="2"/>
      <c r="WUB309" s="2"/>
      <c r="WUC309" s="2"/>
      <c r="WUD309" s="2"/>
      <c r="WUE309" s="2"/>
      <c r="WUF309" s="2"/>
      <c r="WUG309" s="2"/>
      <c r="WUH309" s="2"/>
      <c r="WUI309" s="2"/>
      <c r="WUJ309" s="2"/>
      <c r="WUK309" s="2"/>
      <c r="WUL309" s="2"/>
      <c r="WUM309" s="2"/>
      <c r="WUN309" s="2"/>
      <c r="WUO309" s="2"/>
      <c r="WUP309" s="2"/>
      <c r="WUQ309" s="2"/>
      <c r="WUR309" s="2"/>
      <c r="WUS309" s="2"/>
      <c r="WUT309" s="2"/>
      <c r="WUU309" s="2"/>
      <c r="WUV309" s="2"/>
      <c r="WUW309" s="2"/>
      <c r="WUX309" s="2"/>
      <c r="WUY309" s="2"/>
      <c r="WUZ309" s="2"/>
      <c r="WVA309" s="2"/>
      <c r="WVB309" s="2"/>
      <c r="WVC309" s="2"/>
      <c r="WVD309" s="2"/>
      <c r="WVE309" s="2"/>
      <c r="WVF309" s="2"/>
      <c r="WVG309" s="2"/>
      <c r="WVH309" s="2"/>
      <c r="WVI309" s="2"/>
      <c r="WVJ309" s="2"/>
      <c r="WVK309" s="2"/>
      <c r="WVL309" s="2"/>
      <c r="WVM309" s="2"/>
      <c r="WVN309" s="2"/>
      <c r="WVO309" s="2"/>
      <c r="WVP309" s="2"/>
      <c r="WVQ309" s="2"/>
      <c r="WVR309" s="2"/>
      <c r="WVS309" s="2"/>
      <c r="WVT309" s="2"/>
      <c r="WVU309" s="2"/>
      <c r="WVV309" s="2"/>
      <c r="WVW309" s="2"/>
      <c r="WVX309" s="2"/>
      <c r="WVY309" s="2"/>
      <c r="WVZ309" s="2"/>
      <c r="WWA309" s="2"/>
      <c r="WWB309" s="2"/>
      <c r="WWC309" s="2"/>
      <c r="WWD309" s="2"/>
      <c r="WWE309" s="2"/>
      <c r="WWF309" s="2"/>
      <c r="WWG309" s="2"/>
      <c r="WWH309" s="2"/>
      <c r="WWI309" s="2"/>
      <c r="WWJ309" s="2"/>
      <c r="WWK309" s="2"/>
      <c r="WWL309" s="2"/>
      <c r="WWM309" s="2"/>
      <c r="WWN309" s="2"/>
      <c r="WWO309" s="2"/>
      <c r="WWP309" s="2"/>
      <c r="WWQ309" s="2"/>
      <c r="WWR309" s="2"/>
      <c r="WWS309" s="2"/>
      <c r="WWT309" s="2"/>
      <c r="WWU309" s="2"/>
      <c r="WWV309" s="2"/>
      <c r="WWW309" s="2"/>
      <c r="WWX309" s="2"/>
      <c r="WWY309" s="2"/>
      <c r="WWZ309" s="2"/>
      <c r="WXA309" s="2"/>
      <c r="WXB309" s="2"/>
      <c r="WXC309" s="2"/>
      <c r="WXD309" s="2"/>
      <c r="WXE309" s="2"/>
      <c r="WXF309" s="2"/>
      <c r="WXG309" s="2"/>
      <c r="WXH309" s="2"/>
      <c r="WXI309" s="2"/>
      <c r="WXJ309" s="2"/>
      <c r="WXK309" s="2"/>
      <c r="WXL309" s="2"/>
      <c r="WXM309" s="2"/>
      <c r="WXN309" s="2"/>
      <c r="WXO309" s="2"/>
      <c r="WXP309" s="2"/>
      <c r="WXQ309" s="2"/>
      <c r="WXR309" s="2"/>
      <c r="WXS309" s="2"/>
      <c r="WXT309" s="2"/>
      <c r="WXU309" s="2"/>
      <c r="WXV309" s="2"/>
      <c r="WXW309" s="2"/>
      <c r="WXX309" s="2"/>
      <c r="WXY309" s="2"/>
      <c r="WXZ309" s="2"/>
      <c r="WYA309" s="2"/>
      <c r="WYB309" s="2"/>
      <c r="WYC309" s="2"/>
      <c r="WYD309" s="2"/>
      <c r="WYE309" s="2"/>
      <c r="WYF309" s="2"/>
      <c r="WYG309" s="2"/>
      <c r="WYH309" s="2"/>
      <c r="WYI309" s="2"/>
      <c r="WYJ309" s="2"/>
      <c r="WYK309" s="2"/>
      <c r="WYL309" s="2"/>
      <c r="WYM309" s="2"/>
      <c r="WYN309" s="2"/>
      <c r="WYO309" s="2"/>
      <c r="WYP309" s="2"/>
      <c r="WYQ309" s="2"/>
      <c r="WYR309" s="2"/>
      <c r="WYS309" s="2"/>
      <c r="WYT309" s="2"/>
      <c r="WYU309" s="2"/>
      <c r="WYV309" s="2"/>
      <c r="WYW309" s="2"/>
      <c r="WYX309" s="2"/>
      <c r="WYY309" s="2"/>
      <c r="WYZ309" s="2"/>
      <c r="WZA309" s="2"/>
      <c r="WZB309" s="2"/>
      <c r="WZC309" s="2"/>
      <c r="WZD309" s="2"/>
      <c r="WZE309" s="2"/>
      <c r="WZF309" s="2"/>
      <c r="WZG309" s="2"/>
      <c r="WZH309" s="2"/>
      <c r="WZI309" s="2"/>
      <c r="WZJ309" s="2"/>
      <c r="WZK309" s="2"/>
      <c r="WZL309" s="2"/>
      <c r="WZM309" s="2"/>
      <c r="WZN309" s="2"/>
      <c r="WZO309" s="2"/>
      <c r="WZP309" s="2"/>
      <c r="WZQ309" s="2"/>
      <c r="WZR309" s="2"/>
      <c r="WZS309" s="2"/>
      <c r="WZT309" s="2"/>
      <c r="WZU309" s="2"/>
      <c r="WZV309" s="2"/>
      <c r="WZW309" s="2"/>
      <c r="WZX309" s="2"/>
      <c r="WZY309" s="2"/>
      <c r="WZZ309" s="2"/>
      <c r="XAA309" s="2"/>
      <c r="XAB309" s="2"/>
      <c r="XAC309" s="2"/>
      <c r="XAD309" s="2"/>
      <c r="XAE309" s="2"/>
      <c r="XAF309" s="2"/>
      <c r="XAG309" s="2"/>
      <c r="XAH309" s="2"/>
      <c r="XAI309" s="2"/>
      <c r="XAJ309" s="2"/>
      <c r="XAK309" s="2"/>
      <c r="XAL309" s="2"/>
      <c r="XAM309" s="2"/>
      <c r="XAN309" s="2"/>
      <c r="XAO309" s="2"/>
      <c r="XAP309" s="2"/>
      <c r="XAQ309" s="2"/>
      <c r="XAR309" s="2"/>
      <c r="XAS309" s="2"/>
      <c r="XAT309" s="2"/>
      <c r="XAU309" s="2"/>
      <c r="XAV309" s="2"/>
      <c r="XAW309" s="2"/>
      <c r="XAX309" s="2"/>
      <c r="XAY309" s="2"/>
      <c r="XAZ309" s="2"/>
      <c r="XBA309" s="2"/>
      <c r="XBB309" s="2"/>
      <c r="XBC309" s="2"/>
      <c r="XBD309" s="2"/>
      <c r="XBE309" s="2"/>
      <c r="XBF309" s="2"/>
      <c r="XBG309" s="2"/>
      <c r="XBH309" s="2"/>
      <c r="XBI309" s="2"/>
      <c r="XBJ309" s="2"/>
      <c r="XBK309" s="2"/>
      <c r="XBL309" s="2"/>
      <c r="XBM309" s="2"/>
      <c r="XBN309" s="2"/>
      <c r="XBO309" s="2"/>
      <c r="XBP309" s="2"/>
      <c r="XBQ309" s="2"/>
      <c r="XBR309" s="2"/>
      <c r="XBS309" s="2"/>
      <c r="XBT309" s="2"/>
      <c r="XBU309" s="2"/>
      <c r="XBV309" s="2"/>
      <c r="XBW309" s="2"/>
      <c r="XBX309" s="2"/>
      <c r="XBY309" s="2"/>
      <c r="XBZ309" s="2"/>
      <c r="XCA309" s="2"/>
      <c r="XCB309" s="2"/>
      <c r="XCC309" s="2"/>
      <c r="XCD309" s="2"/>
      <c r="XCE309" s="2"/>
      <c r="XCF309" s="2"/>
      <c r="XCG309" s="2"/>
      <c r="XCH309" s="2"/>
      <c r="XCI309" s="2"/>
      <c r="XCJ309" s="2"/>
      <c r="XCK309" s="2"/>
      <c r="XCL309" s="2"/>
      <c r="XCM309" s="2"/>
      <c r="XCN309" s="2"/>
      <c r="XCO309" s="2"/>
      <c r="XCP309" s="2"/>
      <c r="XCQ309" s="2"/>
      <c r="XCR309" s="2"/>
      <c r="XCS309" s="2"/>
      <c r="XCT309" s="2"/>
      <c r="XCU309" s="2"/>
      <c r="XCV309" s="2"/>
      <c r="XCW309" s="2"/>
      <c r="XCX309" s="2"/>
      <c r="XCY309" s="2"/>
      <c r="XCZ309" s="2"/>
      <c r="XDA309" s="2"/>
      <c r="XDB309" s="2"/>
      <c r="XDC309" s="2"/>
      <c r="XDD309" s="2"/>
      <c r="XDE309" s="2"/>
      <c r="XDF309" s="2"/>
      <c r="XDG309" s="2"/>
      <c r="XDH309" s="2"/>
      <c r="XDI309" s="2"/>
      <c r="XDJ309" s="2"/>
      <c r="XDK309" s="2"/>
      <c r="XDL309" s="2"/>
      <c r="XDM309" s="2"/>
      <c r="XDN309" s="2"/>
      <c r="XDO309" s="2"/>
      <c r="XDP309" s="2"/>
      <c r="XDQ309" s="2"/>
      <c r="XDR309" s="2"/>
      <c r="XDS309" s="2"/>
      <c r="XDT309" s="2"/>
      <c r="XDU309" s="2"/>
      <c r="XDV309" s="2"/>
      <c r="XDW309" s="2"/>
      <c r="XDX309" s="2"/>
      <c r="XDY309" s="2"/>
      <c r="XDZ309" s="2"/>
      <c r="XEA309" s="2"/>
      <c r="XEB309" s="2"/>
      <c r="XEC309" s="2"/>
      <c r="XED309" s="2"/>
      <c r="XEE309" s="2"/>
      <c r="XEF309" s="2"/>
      <c r="XEG309" s="2"/>
      <c r="XEH309" s="2"/>
      <c r="XEI309" s="2"/>
      <c r="XEJ309" s="2"/>
      <c r="XEK309" s="2"/>
      <c r="XEL309" s="2"/>
      <c r="XEM309" s="2"/>
      <c r="XEN309" s="2"/>
      <c r="XEO309" s="2"/>
      <c r="XEP309" s="2"/>
      <c r="XEQ309" s="2"/>
      <c r="XER309" s="2"/>
      <c r="XES309" s="2"/>
      <c r="XET309" s="2"/>
      <c r="XEU309" s="2"/>
      <c r="XEV309" s="2"/>
      <c r="XEW309" s="2"/>
      <c r="XEX309" s="2"/>
      <c r="XEY309" s="5"/>
      <c r="XEZ309" s="5"/>
      <c r="XFA309" s="5"/>
      <c r="XFB309" s="5"/>
      <c r="XFC309" s="5"/>
      <c r="XFD309" s="5"/>
    </row>
    <row r="310" customFormat="1" customHeight="1" outlineLevel="1" spans="1:16384">
      <c r="A310" s="33"/>
      <c r="B310" s="24"/>
      <c r="C310" s="34" t="s">
        <v>139</v>
      </c>
      <c r="D310" s="160"/>
      <c r="E310" s="24"/>
      <c r="F310" s="35"/>
      <c r="G310" s="54"/>
      <c r="H310" s="54"/>
      <c r="I310" s="54"/>
      <c r="J310" s="54"/>
      <c r="K310" s="54"/>
      <c r="L310" s="54"/>
      <c r="M310" s="54"/>
      <c r="N310" s="115"/>
      <c r="O310" s="115"/>
      <c r="P310" s="115"/>
      <c r="Q310" s="80">
        <f>SUM(Q237:Q309)</f>
        <v>163226.53872</v>
      </c>
      <c r="R310" s="56"/>
      <c r="S310" s="56"/>
      <c r="T310" s="56"/>
      <c r="U310" s="56"/>
      <c r="V310" s="56"/>
      <c r="W310" s="56"/>
      <c r="X310" s="54"/>
      <c r="Y310" s="54"/>
      <c r="Z310" s="54"/>
      <c r="AA310" s="54"/>
      <c r="AB310" s="165"/>
      <c r="AC310" s="22"/>
      <c r="AD310" s="143"/>
      <c r="AE310" s="143"/>
      <c r="AF310" s="143"/>
      <c r="AG310" s="27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  <c r="AMK310" s="2"/>
      <c r="AML310" s="2"/>
      <c r="AMM310" s="2"/>
      <c r="AMN310" s="2"/>
      <c r="AMO310" s="2"/>
      <c r="AMP310" s="2"/>
      <c r="AMQ310" s="2"/>
      <c r="AMR310" s="2"/>
      <c r="AMS310" s="2"/>
      <c r="AMT310" s="2"/>
      <c r="AMU310" s="2"/>
      <c r="AMV310" s="2"/>
      <c r="AMW310" s="2"/>
      <c r="AMX310" s="2"/>
      <c r="AMY310" s="2"/>
      <c r="AMZ310" s="2"/>
      <c r="ANA310" s="2"/>
      <c r="ANB310" s="2"/>
      <c r="ANC310" s="2"/>
      <c r="AND310" s="2"/>
      <c r="ANE310" s="2"/>
      <c r="ANF310" s="2"/>
      <c r="ANG310" s="2"/>
      <c r="ANH310" s="2"/>
      <c r="ANI310" s="2"/>
      <c r="ANJ310" s="2"/>
      <c r="ANK310" s="2"/>
      <c r="ANL310" s="2"/>
      <c r="ANM310" s="2"/>
      <c r="ANN310" s="2"/>
      <c r="ANO310" s="2"/>
      <c r="ANP310" s="2"/>
      <c r="ANQ310" s="2"/>
      <c r="ANR310" s="2"/>
      <c r="ANS310" s="2"/>
      <c r="ANT310" s="2"/>
      <c r="ANU310" s="2"/>
      <c r="ANV310" s="2"/>
      <c r="ANW310" s="2"/>
      <c r="ANX310" s="2"/>
      <c r="ANY310" s="2"/>
      <c r="ANZ310" s="2"/>
      <c r="AOA310" s="2"/>
      <c r="AOB310" s="2"/>
      <c r="AOC310" s="2"/>
      <c r="AOD310" s="2"/>
      <c r="AOE310" s="2"/>
      <c r="AOF310" s="2"/>
      <c r="AOG310" s="2"/>
      <c r="AOH310" s="2"/>
      <c r="AOI310" s="2"/>
      <c r="AOJ310" s="2"/>
      <c r="AOK310" s="2"/>
      <c r="AOL310" s="2"/>
      <c r="AOM310" s="2"/>
      <c r="AON310" s="2"/>
      <c r="AOO310" s="2"/>
      <c r="AOP310" s="2"/>
      <c r="AOQ310" s="2"/>
      <c r="AOR310" s="2"/>
      <c r="AOS310" s="2"/>
      <c r="AOT310" s="2"/>
      <c r="AOU310" s="2"/>
      <c r="AOV310" s="2"/>
      <c r="AOW310" s="2"/>
      <c r="AOX310" s="2"/>
      <c r="AOY310" s="2"/>
      <c r="AOZ310" s="2"/>
      <c r="APA310" s="2"/>
      <c r="APB310" s="2"/>
      <c r="APC310" s="2"/>
      <c r="APD310" s="2"/>
      <c r="APE310" s="2"/>
      <c r="APF310" s="2"/>
      <c r="APG310" s="2"/>
      <c r="APH310" s="2"/>
      <c r="API310" s="2"/>
      <c r="APJ310" s="2"/>
      <c r="APK310" s="2"/>
      <c r="APL310" s="2"/>
      <c r="APM310" s="2"/>
      <c r="APN310" s="2"/>
      <c r="APO310" s="2"/>
      <c r="APP310" s="2"/>
      <c r="APQ310" s="2"/>
      <c r="APR310" s="2"/>
      <c r="APS310" s="2"/>
      <c r="APT310" s="2"/>
      <c r="APU310" s="2"/>
      <c r="APV310" s="2"/>
      <c r="APW310" s="2"/>
      <c r="APX310" s="2"/>
      <c r="APY310" s="2"/>
      <c r="APZ310" s="2"/>
      <c r="AQA310" s="2"/>
      <c r="AQB310" s="2"/>
      <c r="AQC310" s="2"/>
      <c r="AQD310" s="2"/>
      <c r="AQE310" s="2"/>
      <c r="AQF310" s="2"/>
      <c r="AQG310" s="2"/>
      <c r="AQH310" s="2"/>
      <c r="AQI310" s="2"/>
      <c r="AQJ310" s="2"/>
      <c r="AQK310" s="2"/>
      <c r="AQL310" s="2"/>
      <c r="AQM310" s="2"/>
      <c r="AQN310" s="2"/>
      <c r="AQO310" s="2"/>
      <c r="AQP310" s="2"/>
      <c r="AQQ310" s="2"/>
      <c r="AQR310" s="2"/>
      <c r="AQS310" s="2"/>
      <c r="AQT310" s="2"/>
      <c r="AQU310" s="2"/>
      <c r="AQV310" s="2"/>
      <c r="AQW310" s="2"/>
      <c r="AQX310" s="2"/>
      <c r="AQY310" s="2"/>
      <c r="AQZ310" s="2"/>
      <c r="ARA310" s="2"/>
      <c r="ARB310" s="2"/>
      <c r="ARC310" s="2"/>
      <c r="ARD310" s="2"/>
      <c r="ARE310" s="2"/>
      <c r="ARF310" s="2"/>
      <c r="ARG310" s="2"/>
      <c r="ARH310" s="2"/>
      <c r="ARI310" s="2"/>
      <c r="ARJ310" s="2"/>
      <c r="ARK310" s="2"/>
      <c r="ARL310" s="2"/>
      <c r="ARM310" s="2"/>
      <c r="ARN310" s="2"/>
      <c r="ARO310" s="2"/>
      <c r="ARP310" s="2"/>
      <c r="ARQ310" s="2"/>
      <c r="ARR310" s="2"/>
      <c r="ARS310" s="2"/>
      <c r="ART310" s="2"/>
      <c r="ARU310" s="2"/>
      <c r="ARV310" s="2"/>
      <c r="ARW310" s="2"/>
      <c r="ARX310" s="2"/>
      <c r="ARY310" s="2"/>
      <c r="ARZ310" s="2"/>
      <c r="ASA310" s="2"/>
      <c r="ASB310" s="2"/>
      <c r="ASC310" s="2"/>
      <c r="ASD310" s="2"/>
      <c r="ASE310" s="2"/>
      <c r="ASF310" s="2"/>
      <c r="ASG310" s="2"/>
      <c r="ASH310" s="2"/>
      <c r="ASI310" s="2"/>
      <c r="ASJ310" s="2"/>
      <c r="ASK310" s="2"/>
      <c r="ASL310" s="2"/>
      <c r="ASM310" s="2"/>
      <c r="ASN310" s="2"/>
      <c r="ASO310" s="2"/>
      <c r="ASP310" s="2"/>
      <c r="ASQ310" s="2"/>
      <c r="ASR310" s="2"/>
      <c r="ASS310" s="2"/>
      <c r="AST310" s="2"/>
      <c r="ASU310" s="2"/>
      <c r="ASV310" s="2"/>
      <c r="ASW310" s="2"/>
      <c r="ASX310" s="2"/>
      <c r="ASY310" s="2"/>
      <c r="ASZ310" s="2"/>
      <c r="ATA310" s="2"/>
      <c r="ATB310" s="2"/>
      <c r="ATC310" s="2"/>
      <c r="ATD310" s="2"/>
      <c r="ATE310" s="2"/>
      <c r="ATF310" s="2"/>
      <c r="ATG310" s="2"/>
      <c r="ATH310" s="2"/>
      <c r="ATI310" s="2"/>
      <c r="ATJ310" s="2"/>
      <c r="ATK310" s="2"/>
      <c r="ATL310" s="2"/>
      <c r="ATM310" s="2"/>
      <c r="ATN310" s="2"/>
      <c r="ATO310" s="2"/>
      <c r="ATP310" s="2"/>
      <c r="ATQ310" s="2"/>
      <c r="ATR310" s="2"/>
      <c r="ATS310" s="2"/>
      <c r="ATT310" s="2"/>
      <c r="ATU310" s="2"/>
      <c r="ATV310" s="2"/>
      <c r="ATW310" s="2"/>
      <c r="ATX310" s="2"/>
      <c r="ATY310" s="2"/>
      <c r="ATZ310" s="2"/>
      <c r="AUA310" s="2"/>
      <c r="AUB310" s="2"/>
      <c r="AUC310" s="2"/>
      <c r="AUD310" s="2"/>
      <c r="AUE310" s="2"/>
      <c r="AUF310" s="2"/>
      <c r="AUG310" s="2"/>
      <c r="AUH310" s="2"/>
      <c r="AUI310" s="2"/>
      <c r="AUJ310" s="2"/>
      <c r="AUK310" s="2"/>
      <c r="AUL310" s="2"/>
      <c r="AUM310" s="2"/>
      <c r="AUN310" s="2"/>
      <c r="AUO310" s="2"/>
      <c r="AUP310" s="2"/>
      <c r="AUQ310" s="2"/>
      <c r="AUR310" s="2"/>
      <c r="AUS310" s="2"/>
      <c r="AUT310" s="2"/>
      <c r="AUU310" s="2"/>
      <c r="AUV310" s="2"/>
      <c r="AUW310" s="2"/>
      <c r="AUX310" s="2"/>
      <c r="AUY310" s="2"/>
      <c r="AUZ310" s="2"/>
      <c r="AVA310" s="2"/>
      <c r="AVB310" s="2"/>
      <c r="AVC310" s="2"/>
      <c r="AVD310" s="2"/>
      <c r="AVE310" s="2"/>
      <c r="AVF310" s="2"/>
      <c r="AVG310" s="2"/>
      <c r="AVH310" s="2"/>
      <c r="AVI310" s="2"/>
      <c r="AVJ310" s="2"/>
      <c r="AVK310" s="2"/>
      <c r="AVL310" s="2"/>
      <c r="AVM310" s="2"/>
      <c r="AVN310" s="2"/>
      <c r="AVO310" s="2"/>
      <c r="AVP310" s="2"/>
      <c r="AVQ310" s="2"/>
      <c r="AVR310" s="2"/>
      <c r="AVS310" s="2"/>
      <c r="AVT310" s="2"/>
      <c r="AVU310" s="2"/>
      <c r="AVV310" s="2"/>
      <c r="AVW310" s="2"/>
      <c r="AVX310" s="2"/>
      <c r="AVY310" s="2"/>
      <c r="AVZ310" s="2"/>
      <c r="AWA310" s="2"/>
      <c r="AWB310" s="2"/>
      <c r="AWC310" s="2"/>
      <c r="AWD310" s="2"/>
      <c r="AWE310" s="2"/>
      <c r="AWF310" s="2"/>
      <c r="AWG310" s="2"/>
      <c r="AWH310" s="2"/>
      <c r="AWI310" s="2"/>
      <c r="AWJ310" s="2"/>
      <c r="AWK310" s="2"/>
      <c r="AWL310" s="2"/>
      <c r="AWM310" s="2"/>
      <c r="AWN310" s="2"/>
      <c r="AWO310" s="2"/>
      <c r="AWP310" s="2"/>
      <c r="AWQ310" s="2"/>
      <c r="AWR310" s="2"/>
      <c r="AWS310" s="2"/>
      <c r="AWT310" s="2"/>
      <c r="AWU310" s="2"/>
      <c r="AWV310" s="2"/>
      <c r="AWW310" s="2"/>
      <c r="AWX310" s="2"/>
      <c r="AWY310" s="2"/>
      <c r="AWZ310" s="2"/>
      <c r="AXA310" s="2"/>
      <c r="AXB310" s="2"/>
      <c r="AXC310" s="2"/>
      <c r="AXD310" s="2"/>
      <c r="AXE310" s="2"/>
      <c r="AXF310" s="2"/>
      <c r="AXG310" s="2"/>
      <c r="AXH310" s="2"/>
      <c r="AXI310" s="2"/>
      <c r="AXJ310" s="2"/>
      <c r="AXK310" s="2"/>
      <c r="AXL310" s="2"/>
      <c r="AXM310" s="2"/>
      <c r="AXN310" s="2"/>
      <c r="AXO310" s="2"/>
      <c r="AXP310" s="2"/>
      <c r="AXQ310" s="2"/>
      <c r="AXR310" s="2"/>
      <c r="AXS310" s="2"/>
      <c r="AXT310" s="2"/>
      <c r="AXU310" s="2"/>
      <c r="AXV310" s="2"/>
      <c r="AXW310" s="2"/>
      <c r="AXX310" s="2"/>
      <c r="AXY310" s="2"/>
      <c r="AXZ310" s="2"/>
      <c r="AYA310" s="2"/>
      <c r="AYB310" s="2"/>
      <c r="AYC310" s="2"/>
      <c r="AYD310" s="2"/>
      <c r="AYE310" s="2"/>
      <c r="AYF310" s="2"/>
      <c r="AYG310" s="2"/>
      <c r="AYH310" s="2"/>
      <c r="AYI310" s="2"/>
      <c r="AYJ310" s="2"/>
      <c r="AYK310" s="2"/>
      <c r="AYL310" s="2"/>
      <c r="AYM310" s="2"/>
      <c r="AYN310" s="2"/>
      <c r="AYO310" s="2"/>
      <c r="AYP310" s="2"/>
      <c r="AYQ310" s="2"/>
      <c r="AYR310" s="2"/>
      <c r="AYS310" s="2"/>
      <c r="AYT310" s="2"/>
      <c r="AYU310" s="2"/>
      <c r="AYV310" s="2"/>
      <c r="AYW310" s="2"/>
      <c r="AYX310" s="2"/>
      <c r="AYY310" s="2"/>
      <c r="AYZ310" s="2"/>
      <c r="AZA310" s="2"/>
      <c r="AZB310" s="2"/>
      <c r="AZC310" s="2"/>
      <c r="AZD310" s="2"/>
      <c r="AZE310" s="2"/>
      <c r="AZF310" s="2"/>
      <c r="AZG310" s="2"/>
      <c r="AZH310" s="2"/>
      <c r="AZI310" s="2"/>
      <c r="AZJ310" s="2"/>
      <c r="AZK310" s="2"/>
      <c r="AZL310" s="2"/>
      <c r="AZM310" s="2"/>
      <c r="AZN310" s="2"/>
      <c r="AZO310" s="2"/>
      <c r="AZP310" s="2"/>
      <c r="AZQ310" s="2"/>
      <c r="AZR310" s="2"/>
      <c r="AZS310" s="2"/>
      <c r="AZT310" s="2"/>
      <c r="AZU310" s="2"/>
      <c r="AZV310" s="2"/>
      <c r="AZW310" s="2"/>
      <c r="AZX310" s="2"/>
      <c r="AZY310" s="2"/>
      <c r="AZZ310" s="2"/>
      <c r="BAA310" s="2"/>
      <c r="BAB310" s="2"/>
      <c r="BAC310" s="2"/>
      <c r="BAD310" s="2"/>
      <c r="BAE310" s="2"/>
      <c r="BAF310" s="2"/>
      <c r="BAG310" s="2"/>
      <c r="BAH310" s="2"/>
      <c r="BAI310" s="2"/>
      <c r="BAJ310" s="2"/>
      <c r="BAK310" s="2"/>
      <c r="BAL310" s="2"/>
      <c r="BAM310" s="2"/>
      <c r="BAN310" s="2"/>
      <c r="BAO310" s="2"/>
      <c r="BAP310" s="2"/>
      <c r="BAQ310" s="2"/>
      <c r="BAR310" s="2"/>
      <c r="BAS310" s="2"/>
      <c r="BAT310" s="2"/>
      <c r="BAU310" s="2"/>
      <c r="BAV310" s="2"/>
      <c r="BAW310" s="2"/>
      <c r="BAX310" s="2"/>
      <c r="BAY310" s="2"/>
      <c r="BAZ310" s="2"/>
      <c r="BBA310" s="2"/>
      <c r="BBB310" s="2"/>
      <c r="BBC310" s="2"/>
      <c r="BBD310" s="2"/>
      <c r="BBE310" s="2"/>
      <c r="BBF310" s="2"/>
      <c r="BBG310" s="2"/>
      <c r="BBH310" s="2"/>
      <c r="BBI310" s="2"/>
      <c r="BBJ310" s="2"/>
      <c r="BBK310" s="2"/>
      <c r="BBL310" s="2"/>
      <c r="BBM310" s="2"/>
      <c r="BBN310" s="2"/>
      <c r="BBO310" s="2"/>
      <c r="BBP310" s="2"/>
      <c r="BBQ310" s="2"/>
      <c r="BBR310" s="2"/>
      <c r="BBS310" s="2"/>
      <c r="BBT310" s="2"/>
      <c r="BBU310" s="2"/>
      <c r="BBV310" s="2"/>
      <c r="BBW310" s="2"/>
      <c r="BBX310" s="2"/>
      <c r="BBY310" s="2"/>
      <c r="BBZ310" s="2"/>
      <c r="BCA310" s="2"/>
      <c r="BCB310" s="2"/>
      <c r="BCC310" s="2"/>
      <c r="BCD310" s="2"/>
      <c r="BCE310" s="2"/>
      <c r="BCF310" s="2"/>
      <c r="BCG310" s="2"/>
      <c r="BCH310" s="2"/>
      <c r="BCI310" s="2"/>
      <c r="BCJ310" s="2"/>
      <c r="BCK310" s="2"/>
      <c r="BCL310" s="2"/>
      <c r="BCM310" s="2"/>
      <c r="BCN310" s="2"/>
      <c r="BCO310" s="2"/>
      <c r="BCP310" s="2"/>
      <c r="BCQ310" s="2"/>
      <c r="BCR310" s="2"/>
      <c r="BCS310" s="2"/>
      <c r="BCT310" s="2"/>
      <c r="BCU310" s="2"/>
      <c r="BCV310" s="2"/>
      <c r="BCW310" s="2"/>
      <c r="BCX310" s="2"/>
      <c r="BCY310" s="2"/>
      <c r="BCZ310" s="2"/>
      <c r="BDA310" s="2"/>
      <c r="BDB310" s="2"/>
      <c r="BDC310" s="2"/>
      <c r="BDD310" s="2"/>
      <c r="BDE310" s="2"/>
      <c r="BDF310" s="2"/>
      <c r="BDG310" s="2"/>
      <c r="BDH310" s="2"/>
      <c r="BDI310" s="2"/>
      <c r="BDJ310" s="2"/>
      <c r="BDK310" s="2"/>
      <c r="BDL310" s="2"/>
      <c r="BDM310" s="2"/>
      <c r="BDN310" s="2"/>
      <c r="BDO310" s="2"/>
      <c r="BDP310" s="2"/>
      <c r="BDQ310" s="2"/>
      <c r="BDR310" s="2"/>
      <c r="BDS310" s="2"/>
      <c r="BDT310" s="2"/>
      <c r="BDU310" s="2"/>
      <c r="BDV310" s="2"/>
      <c r="BDW310" s="2"/>
      <c r="BDX310" s="2"/>
      <c r="BDY310" s="2"/>
      <c r="BDZ310" s="2"/>
      <c r="BEA310" s="2"/>
      <c r="BEB310" s="2"/>
      <c r="BEC310" s="2"/>
      <c r="BED310" s="2"/>
      <c r="BEE310" s="2"/>
      <c r="BEF310" s="2"/>
      <c r="BEG310" s="2"/>
      <c r="BEH310" s="2"/>
      <c r="BEI310" s="2"/>
      <c r="BEJ310" s="2"/>
      <c r="BEK310" s="2"/>
      <c r="BEL310" s="2"/>
      <c r="BEM310" s="2"/>
      <c r="BEN310" s="2"/>
      <c r="BEO310" s="2"/>
      <c r="BEP310" s="2"/>
      <c r="BEQ310" s="2"/>
      <c r="BER310" s="2"/>
      <c r="BES310" s="2"/>
      <c r="BET310" s="2"/>
      <c r="BEU310" s="2"/>
      <c r="BEV310" s="2"/>
      <c r="BEW310" s="2"/>
      <c r="BEX310" s="2"/>
      <c r="BEY310" s="2"/>
      <c r="BEZ310" s="2"/>
      <c r="BFA310" s="2"/>
      <c r="BFB310" s="2"/>
      <c r="BFC310" s="2"/>
      <c r="BFD310" s="2"/>
      <c r="BFE310" s="2"/>
      <c r="BFF310" s="2"/>
      <c r="BFG310" s="2"/>
      <c r="BFH310" s="2"/>
      <c r="BFI310" s="2"/>
      <c r="BFJ310" s="2"/>
      <c r="BFK310" s="2"/>
      <c r="BFL310" s="2"/>
      <c r="BFM310" s="2"/>
      <c r="BFN310" s="2"/>
      <c r="BFO310" s="2"/>
      <c r="BFP310" s="2"/>
      <c r="BFQ310" s="2"/>
      <c r="BFR310" s="2"/>
      <c r="BFS310" s="2"/>
      <c r="BFT310" s="2"/>
      <c r="BFU310" s="2"/>
      <c r="BFV310" s="2"/>
      <c r="BFW310" s="2"/>
      <c r="BFX310" s="2"/>
      <c r="BFY310" s="2"/>
      <c r="BFZ310" s="2"/>
      <c r="BGA310" s="2"/>
      <c r="BGB310" s="2"/>
      <c r="BGC310" s="2"/>
      <c r="BGD310" s="2"/>
      <c r="BGE310" s="2"/>
      <c r="BGF310" s="2"/>
      <c r="BGG310" s="2"/>
      <c r="BGH310" s="2"/>
      <c r="BGI310" s="2"/>
      <c r="BGJ310" s="2"/>
      <c r="BGK310" s="2"/>
      <c r="BGL310" s="2"/>
      <c r="BGM310" s="2"/>
      <c r="BGN310" s="2"/>
      <c r="BGO310" s="2"/>
      <c r="BGP310" s="2"/>
      <c r="BGQ310" s="2"/>
      <c r="BGR310" s="2"/>
      <c r="BGS310" s="2"/>
      <c r="BGT310" s="2"/>
      <c r="BGU310" s="2"/>
      <c r="BGV310" s="2"/>
      <c r="BGW310" s="2"/>
      <c r="BGX310" s="2"/>
      <c r="BGY310" s="2"/>
      <c r="BGZ310" s="2"/>
      <c r="BHA310" s="2"/>
      <c r="BHB310" s="2"/>
      <c r="BHC310" s="2"/>
      <c r="BHD310" s="2"/>
      <c r="BHE310" s="2"/>
      <c r="BHF310" s="2"/>
      <c r="BHG310" s="2"/>
      <c r="BHH310" s="2"/>
      <c r="BHI310" s="2"/>
      <c r="BHJ310" s="2"/>
      <c r="BHK310" s="2"/>
      <c r="BHL310" s="2"/>
      <c r="BHM310" s="2"/>
      <c r="BHN310" s="2"/>
      <c r="BHO310" s="2"/>
      <c r="BHP310" s="2"/>
      <c r="BHQ310" s="2"/>
      <c r="BHR310" s="2"/>
      <c r="BHS310" s="2"/>
      <c r="BHT310" s="2"/>
      <c r="BHU310" s="2"/>
      <c r="BHV310" s="2"/>
      <c r="BHW310" s="2"/>
      <c r="BHX310" s="2"/>
      <c r="BHY310" s="2"/>
      <c r="BHZ310" s="2"/>
      <c r="BIA310" s="2"/>
      <c r="BIB310" s="2"/>
      <c r="BIC310" s="2"/>
      <c r="BID310" s="2"/>
      <c r="BIE310" s="2"/>
      <c r="BIF310" s="2"/>
      <c r="BIG310" s="2"/>
      <c r="BIH310" s="2"/>
      <c r="BII310" s="2"/>
      <c r="BIJ310" s="2"/>
      <c r="BIK310" s="2"/>
      <c r="BIL310" s="2"/>
      <c r="BIM310" s="2"/>
      <c r="BIN310" s="2"/>
      <c r="BIO310" s="2"/>
      <c r="BIP310" s="2"/>
      <c r="BIQ310" s="2"/>
      <c r="BIR310" s="2"/>
      <c r="BIS310" s="2"/>
      <c r="BIT310" s="2"/>
      <c r="BIU310" s="2"/>
      <c r="BIV310" s="2"/>
      <c r="BIW310" s="2"/>
      <c r="BIX310" s="2"/>
      <c r="BIY310" s="2"/>
      <c r="BIZ310" s="2"/>
      <c r="BJA310" s="2"/>
      <c r="BJB310" s="2"/>
      <c r="BJC310" s="2"/>
      <c r="BJD310" s="2"/>
      <c r="BJE310" s="2"/>
      <c r="BJF310" s="2"/>
      <c r="BJG310" s="2"/>
      <c r="BJH310" s="2"/>
      <c r="BJI310" s="2"/>
      <c r="BJJ310" s="2"/>
      <c r="BJK310" s="2"/>
      <c r="BJL310" s="2"/>
      <c r="BJM310" s="2"/>
      <c r="BJN310" s="2"/>
      <c r="BJO310" s="2"/>
      <c r="BJP310" s="2"/>
      <c r="BJQ310" s="2"/>
      <c r="BJR310" s="2"/>
      <c r="BJS310" s="2"/>
      <c r="BJT310" s="2"/>
      <c r="BJU310" s="2"/>
      <c r="BJV310" s="2"/>
      <c r="BJW310" s="2"/>
      <c r="BJX310" s="2"/>
      <c r="BJY310" s="2"/>
      <c r="BJZ310" s="2"/>
      <c r="BKA310" s="2"/>
      <c r="BKB310" s="2"/>
      <c r="BKC310" s="2"/>
      <c r="BKD310" s="2"/>
      <c r="BKE310" s="2"/>
      <c r="BKF310" s="2"/>
      <c r="BKG310" s="2"/>
      <c r="BKH310" s="2"/>
      <c r="BKI310" s="2"/>
      <c r="BKJ310" s="2"/>
      <c r="BKK310" s="2"/>
      <c r="BKL310" s="2"/>
      <c r="BKM310" s="2"/>
      <c r="BKN310" s="2"/>
      <c r="BKO310" s="2"/>
      <c r="BKP310" s="2"/>
      <c r="BKQ310" s="2"/>
      <c r="BKR310" s="2"/>
      <c r="BKS310" s="2"/>
      <c r="BKT310" s="2"/>
      <c r="BKU310" s="2"/>
      <c r="BKV310" s="2"/>
      <c r="BKW310" s="2"/>
      <c r="BKX310" s="2"/>
      <c r="BKY310" s="2"/>
      <c r="BKZ310" s="2"/>
      <c r="BLA310" s="2"/>
      <c r="BLB310" s="2"/>
      <c r="BLC310" s="2"/>
      <c r="BLD310" s="2"/>
      <c r="BLE310" s="2"/>
      <c r="BLF310" s="2"/>
      <c r="BLG310" s="2"/>
      <c r="BLH310" s="2"/>
      <c r="BLI310" s="2"/>
      <c r="BLJ310" s="2"/>
      <c r="BLK310" s="2"/>
      <c r="BLL310" s="2"/>
      <c r="BLM310" s="2"/>
      <c r="BLN310" s="2"/>
      <c r="BLO310" s="2"/>
      <c r="BLP310" s="2"/>
      <c r="BLQ310" s="2"/>
      <c r="BLR310" s="2"/>
      <c r="BLS310" s="2"/>
      <c r="BLT310" s="2"/>
      <c r="BLU310" s="2"/>
      <c r="BLV310" s="2"/>
      <c r="BLW310" s="2"/>
      <c r="BLX310" s="2"/>
      <c r="BLY310" s="2"/>
      <c r="BLZ310" s="2"/>
      <c r="BMA310" s="2"/>
      <c r="BMB310" s="2"/>
      <c r="BMC310" s="2"/>
      <c r="BMD310" s="2"/>
      <c r="BME310" s="2"/>
      <c r="BMF310" s="2"/>
      <c r="BMG310" s="2"/>
      <c r="BMH310" s="2"/>
      <c r="BMI310" s="2"/>
      <c r="BMJ310" s="2"/>
      <c r="BMK310" s="2"/>
      <c r="BML310" s="2"/>
      <c r="BMM310" s="2"/>
      <c r="BMN310" s="2"/>
      <c r="BMO310" s="2"/>
      <c r="BMP310" s="2"/>
      <c r="BMQ310" s="2"/>
      <c r="BMR310" s="2"/>
      <c r="BMS310" s="2"/>
      <c r="BMT310" s="2"/>
      <c r="BMU310" s="2"/>
      <c r="BMV310" s="2"/>
      <c r="BMW310" s="2"/>
      <c r="BMX310" s="2"/>
      <c r="BMY310" s="2"/>
      <c r="BMZ310" s="2"/>
      <c r="BNA310" s="2"/>
      <c r="BNB310" s="2"/>
      <c r="BNC310" s="2"/>
      <c r="BND310" s="2"/>
      <c r="BNE310" s="2"/>
      <c r="BNF310" s="2"/>
      <c r="BNG310" s="2"/>
      <c r="BNH310" s="2"/>
      <c r="BNI310" s="2"/>
      <c r="BNJ310" s="2"/>
      <c r="BNK310" s="2"/>
      <c r="BNL310" s="2"/>
      <c r="BNM310" s="2"/>
      <c r="BNN310" s="2"/>
      <c r="BNO310" s="2"/>
      <c r="BNP310" s="2"/>
      <c r="BNQ310" s="2"/>
      <c r="BNR310" s="2"/>
      <c r="BNS310" s="2"/>
      <c r="BNT310" s="2"/>
      <c r="BNU310" s="2"/>
      <c r="BNV310" s="2"/>
      <c r="BNW310" s="2"/>
      <c r="BNX310" s="2"/>
      <c r="BNY310" s="2"/>
      <c r="BNZ310" s="2"/>
      <c r="BOA310" s="2"/>
      <c r="BOB310" s="2"/>
      <c r="BOC310" s="2"/>
      <c r="BOD310" s="2"/>
      <c r="BOE310" s="2"/>
      <c r="BOF310" s="2"/>
      <c r="BOG310" s="2"/>
      <c r="BOH310" s="2"/>
      <c r="BOI310" s="2"/>
      <c r="BOJ310" s="2"/>
      <c r="BOK310" s="2"/>
      <c r="BOL310" s="2"/>
      <c r="BOM310" s="2"/>
      <c r="BON310" s="2"/>
      <c r="BOO310" s="2"/>
      <c r="BOP310" s="2"/>
      <c r="BOQ310" s="2"/>
      <c r="BOR310" s="2"/>
      <c r="BOS310" s="2"/>
      <c r="BOT310" s="2"/>
      <c r="BOU310" s="2"/>
      <c r="BOV310" s="2"/>
      <c r="BOW310" s="2"/>
      <c r="BOX310" s="2"/>
      <c r="BOY310" s="2"/>
      <c r="BOZ310" s="2"/>
      <c r="BPA310" s="2"/>
      <c r="BPB310" s="2"/>
      <c r="BPC310" s="2"/>
      <c r="BPD310" s="2"/>
      <c r="BPE310" s="2"/>
      <c r="BPF310" s="2"/>
      <c r="BPG310" s="2"/>
      <c r="BPH310" s="2"/>
      <c r="BPI310" s="2"/>
      <c r="BPJ310" s="2"/>
      <c r="BPK310" s="2"/>
      <c r="BPL310" s="2"/>
      <c r="BPM310" s="2"/>
      <c r="BPN310" s="2"/>
      <c r="BPO310" s="2"/>
      <c r="BPP310" s="2"/>
      <c r="BPQ310" s="2"/>
      <c r="BPR310" s="2"/>
      <c r="BPS310" s="2"/>
      <c r="BPT310" s="2"/>
      <c r="BPU310" s="2"/>
      <c r="BPV310" s="2"/>
      <c r="BPW310" s="2"/>
      <c r="BPX310" s="2"/>
      <c r="BPY310" s="2"/>
      <c r="BPZ310" s="2"/>
      <c r="BQA310" s="2"/>
      <c r="BQB310" s="2"/>
      <c r="BQC310" s="2"/>
      <c r="BQD310" s="2"/>
      <c r="BQE310" s="2"/>
      <c r="BQF310" s="2"/>
      <c r="BQG310" s="2"/>
      <c r="BQH310" s="2"/>
      <c r="BQI310" s="2"/>
      <c r="BQJ310" s="2"/>
      <c r="BQK310" s="2"/>
      <c r="BQL310" s="2"/>
      <c r="BQM310" s="2"/>
      <c r="BQN310" s="2"/>
      <c r="BQO310" s="2"/>
      <c r="BQP310" s="2"/>
      <c r="BQQ310" s="2"/>
      <c r="BQR310" s="2"/>
      <c r="BQS310" s="2"/>
      <c r="BQT310" s="2"/>
      <c r="BQU310" s="2"/>
      <c r="BQV310" s="2"/>
      <c r="BQW310" s="2"/>
      <c r="BQX310" s="2"/>
      <c r="BQY310" s="2"/>
      <c r="BQZ310" s="2"/>
      <c r="BRA310" s="2"/>
      <c r="BRB310" s="2"/>
      <c r="BRC310" s="2"/>
      <c r="BRD310" s="2"/>
      <c r="BRE310" s="2"/>
      <c r="BRF310" s="2"/>
      <c r="BRG310" s="2"/>
      <c r="BRH310" s="2"/>
      <c r="BRI310" s="2"/>
      <c r="BRJ310" s="2"/>
      <c r="BRK310" s="2"/>
      <c r="BRL310" s="2"/>
      <c r="BRM310" s="2"/>
      <c r="BRN310" s="2"/>
      <c r="BRO310" s="2"/>
      <c r="BRP310" s="2"/>
      <c r="BRQ310" s="2"/>
      <c r="BRR310" s="2"/>
      <c r="BRS310" s="2"/>
      <c r="BRT310" s="2"/>
      <c r="BRU310" s="2"/>
      <c r="BRV310" s="2"/>
      <c r="BRW310" s="2"/>
      <c r="BRX310" s="2"/>
      <c r="BRY310" s="2"/>
      <c r="BRZ310" s="2"/>
      <c r="BSA310" s="2"/>
      <c r="BSB310" s="2"/>
      <c r="BSC310" s="2"/>
      <c r="BSD310" s="2"/>
      <c r="BSE310" s="2"/>
      <c r="BSF310" s="2"/>
      <c r="BSG310" s="2"/>
      <c r="BSH310" s="2"/>
      <c r="BSI310" s="2"/>
      <c r="BSJ310" s="2"/>
      <c r="BSK310" s="2"/>
      <c r="BSL310" s="2"/>
      <c r="BSM310" s="2"/>
      <c r="BSN310" s="2"/>
      <c r="BSO310" s="2"/>
      <c r="BSP310" s="2"/>
      <c r="BSQ310" s="2"/>
      <c r="BSR310" s="2"/>
      <c r="BSS310" s="2"/>
      <c r="BST310" s="2"/>
      <c r="BSU310" s="2"/>
      <c r="BSV310" s="2"/>
      <c r="BSW310" s="2"/>
      <c r="BSX310" s="2"/>
      <c r="BSY310" s="2"/>
      <c r="BSZ310" s="2"/>
      <c r="BTA310" s="2"/>
      <c r="BTB310" s="2"/>
      <c r="BTC310" s="2"/>
      <c r="BTD310" s="2"/>
      <c r="BTE310" s="2"/>
      <c r="BTF310" s="2"/>
      <c r="BTG310" s="2"/>
      <c r="BTH310" s="2"/>
      <c r="BTI310" s="2"/>
      <c r="BTJ310" s="2"/>
      <c r="BTK310" s="2"/>
      <c r="BTL310" s="2"/>
      <c r="BTM310" s="2"/>
      <c r="BTN310" s="2"/>
      <c r="BTO310" s="2"/>
      <c r="BTP310" s="2"/>
      <c r="BTQ310" s="2"/>
      <c r="BTR310" s="2"/>
      <c r="BTS310" s="2"/>
      <c r="BTT310" s="2"/>
      <c r="BTU310" s="2"/>
      <c r="BTV310" s="2"/>
      <c r="BTW310" s="2"/>
      <c r="BTX310" s="2"/>
      <c r="BTY310" s="2"/>
      <c r="BTZ310" s="2"/>
      <c r="BUA310" s="2"/>
      <c r="BUB310" s="2"/>
      <c r="BUC310" s="2"/>
      <c r="BUD310" s="2"/>
      <c r="BUE310" s="2"/>
      <c r="BUF310" s="2"/>
      <c r="BUG310" s="2"/>
      <c r="BUH310" s="2"/>
      <c r="BUI310" s="2"/>
      <c r="BUJ310" s="2"/>
      <c r="BUK310" s="2"/>
      <c r="BUL310" s="2"/>
      <c r="BUM310" s="2"/>
      <c r="BUN310" s="2"/>
      <c r="BUO310" s="2"/>
      <c r="BUP310" s="2"/>
      <c r="BUQ310" s="2"/>
      <c r="BUR310" s="2"/>
      <c r="BUS310" s="2"/>
      <c r="BUT310" s="2"/>
      <c r="BUU310" s="2"/>
      <c r="BUV310" s="2"/>
      <c r="BUW310" s="2"/>
      <c r="BUX310" s="2"/>
      <c r="BUY310" s="2"/>
      <c r="BUZ310" s="2"/>
      <c r="BVA310" s="2"/>
      <c r="BVB310" s="2"/>
      <c r="BVC310" s="2"/>
      <c r="BVD310" s="2"/>
      <c r="BVE310" s="2"/>
      <c r="BVF310" s="2"/>
      <c r="BVG310" s="2"/>
      <c r="BVH310" s="2"/>
      <c r="BVI310" s="2"/>
      <c r="BVJ310" s="2"/>
      <c r="BVK310" s="2"/>
      <c r="BVL310" s="2"/>
      <c r="BVM310" s="2"/>
      <c r="BVN310" s="2"/>
      <c r="BVO310" s="2"/>
      <c r="BVP310" s="2"/>
      <c r="BVQ310" s="2"/>
      <c r="BVR310" s="2"/>
      <c r="BVS310" s="2"/>
      <c r="BVT310" s="2"/>
      <c r="BVU310" s="2"/>
      <c r="BVV310" s="2"/>
      <c r="BVW310" s="2"/>
      <c r="BVX310" s="2"/>
      <c r="BVY310" s="2"/>
      <c r="BVZ310" s="2"/>
      <c r="BWA310" s="2"/>
      <c r="BWB310" s="2"/>
      <c r="BWC310" s="2"/>
      <c r="BWD310" s="2"/>
      <c r="BWE310" s="2"/>
      <c r="BWF310" s="2"/>
      <c r="BWG310" s="2"/>
      <c r="BWH310" s="2"/>
      <c r="BWI310" s="2"/>
      <c r="BWJ310" s="2"/>
      <c r="BWK310" s="2"/>
      <c r="BWL310" s="2"/>
      <c r="BWM310" s="2"/>
      <c r="BWN310" s="2"/>
      <c r="BWO310" s="2"/>
      <c r="BWP310" s="2"/>
      <c r="BWQ310" s="2"/>
      <c r="BWR310" s="2"/>
      <c r="BWS310" s="2"/>
      <c r="BWT310" s="2"/>
      <c r="BWU310" s="2"/>
      <c r="BWV310" s="2"/>
      <c r="BWW310" s="2"/>
      <c r="BWX310" s="2"/>
      <c r="BWY310" s="2"/>
      <c r="BWZ310" s="2"/>
      <c r="BXA310" s="2"/>
      <c r="BXB310" s="2"/>
      <c r="BXC310" s="2"/>
      <c r="BXD310" s="2"/>
      <c r="BXE310" s="2"/>
      <c r="BXF310" s="2"/>
      <c r="BXG310" s="2"/>
      <c r="BXH310" s="2"/>
      <c r="BXI310" s="2"/>
      <c r="BXJ310" s="2"/>
      <c r="BXK310" s="2"/>
      <c r="BXL310" s="2"/>
      <c r="BXM310" s="2"/>
      <c r="BXN310" s="2"/>
      <c r="BXO310" s="2"/>
      <c r="BXP310" s="2"/>
      <c r="BXQ310" s="2"/>
      <c r="BXR310" s="2"/>
      <c r="BXS310" s="2"/>
      <c r="BXT310" s="2"/>
      <c r="BXU310" s="2"/>
      <c r="BXV310" s="2"/>
      <c r="BXW310" s="2"/>
      <c r="BXX310" s="2"/>
      <c r="BXY310" s="2"/>
      <c r="BXZ310" s="2"/>
      <c r="BYA310" s="2"/>
      <c r="BYB310" s="2"/>
      <c r="BYC310" s="2"/>
      <c r="BYD310" s="2"/>
      <c r="BYE310" s="2"/>
      <c r="BYF310" s="2"/>
      <c r="BYG310" s="2"/>
      <c r="BYH310" s="2"/>
      <c r="BYI310" s="2"/>
      <c r="BYJ310" s="2"/>
      <c r="BYK310" s="2"/>
      <c r="BYL310" s="2"/>
      <c r="BYM310" s="2"/>
      <c r="BYN310" s="2"/>
      <c r="BYO310" s="2"/>
      <c r="BYP310" s="2"/>
      <c r="BYQ310" s="2"/>
      <c r="BYR310" s="2"/>
      <c r="BYS310" s="2"/>
      <c r="BYT310" s="2"/>
      <c r="BYU310" s="2"/>
      <c r="BYV310" s="2"/>
      <c r="BYW310" s="2"/>
      <c r="BYX310" s="2"/>
      <c r="BYY310" s="2"/>
      <c r="BYZ310" s="2"/>
      <c r="BZA310" s="2"/>
      <c r="BZB310" s="2"/>
      <c r="BZC310" s="2"/>
      <c r="BZD310" s="2"/>
      <c r="BZE310" s="2"/>
      <c r="BZF310" s="2"/>
      <c r="BZG310" s="2"/>
      <c r="BZH310" s="2"/>
      <c r="BZI310" s="2"/>
      <c r="BZJ310" s="2"/>
      <c r="BZK310" s="2"/>
      <c r="BZL310" s="2"/>
      <c r="BZM310" s="2"/>
      <c r="BZN310" s="2"/>
      <c r="BZO310" s="2"/>
      <c r="BZP310" s="2"/>
      <c r="BZQ310" s="2"/>
      <c r="BZR310" s="2"/>
      <c r="BZS310" s="2"/>
      <c r="BZT310" s="2"/>
      <c r="BZU310" s="2"/>
      <c r="BZV310" s="2"/>
      <c r="BZW310" s="2"/>
      <c r="BZX310" s="2"/>
      <c r="BZY310" s="2"/>
      <c r="BZZ310" s="2"/>
      <c r="CAA310" s="2"/>
      <c r="CAB310" s="2"/>
      <c r="CAC310" s="2"/>
      <c r="CAD310" s="2"/>
      <c r="CAE310" s="2"/>
      <c r="CAF310" s="2"/>
      <c r="CAG310" s="2"/>
      <c r="CAH310" s="2"/>
      <c r="CAI310" s="2"/>
      <c r="CAJ310" s="2"/>
      <c r="CAK310" s="2"/>
      <c r="CAL310" s="2"/>
      <c r="CAM310" s="2"/>
      <c r="CAN310" s="2"/>
      <c r="CAO310" s="2"/>
      <c r="CAP310" s="2"/>
      <c r="CAQ310" s="2"/>
      <c r="CAR310" s="2"/>
      <c r="CAS310" s="2"/>
      <c r="CAT310" s="2"/>
      <c r="CAU310" s="2"/>
      <c r="CAV310" s="2"/>
      <c r="CAW310" s="2"/>
      <c r="CAX310" s="2"/>
      <c r="CAY310" s="2"/>
      <c r="CAZ310" s="2"/>
      <c r="CBA310" s="2"/>
      <c r="CBB310" s="2"/>
      <c r="CBC310" s="2"/>
      <c r="CBD310" s="2"/>
      <c r="CBE310" s="2"/>
      <c r="CBF310" s="2"/>
      <c r="CBG310" s="2"/>
      <c r="CBH310" s="2"/>
      <c r="CBI310" s="2"/>
      <c r="CBJ310" s="2"/>
      <c r="CBK310" s="2"/>
      <c r="CBL310" s="2"/>
      <c r="CBM310" s="2"/>
      <c r="CBN310" s="2"/>
      <c r="CBO310" s="2"/>
      <c r="CBP310" s="2"/>
      <c r="CBQ310" s="2"/>
      <c r="CBR310" s="2"/>
      <c r="CBS310" s="2"/>
      <c r="CBT310" s="2"/>
      <c r="CBU310" s="2"/>
      <c r="CBV310" s="2"/>
      <c r="CBW310" s="2"/>
      <c r="CBX310" s="2"/>
      <c r="CBY310" s="2"/>
      <c r="CBZ310" s="2"/>
      <c r="CCA310" s="2"/>
      <c r="CCB310" s="2"/>
      <c r="CCC310" s="2"/>
      <c r="CCD310" s="2"/>
      <c r="CCE310" s="2"/>
      <c r="CCF310" s="2"/>
      <c r="CCG310" s="2"/>
      <c r="CCH310" s="2"/>
      <c r="CCI310" s="2"/>
      <c r="CCJ310" s="2"/>
      <c r="CCK310" s="2"/>
      <c r="CCL310" s="2"/>
      <c r="CCM310" s="2"/>
      <c r="CCN310" s="2"/>
      <c r="CCO310" s="2"/>
      <c r="CCP310" s="2"/>
      <c r="CCQ310" s="2"/>
      <c r="CCR310" s="2"/>
      <c r="CCS310" s="2"/>
      <c r="CCT310" s="2"/>
      <c r="CCU310" s="2"/>
      <c r="CCV310" s="2"/>
      <c r="CCW310" s="2"/>
      <c r="CCX310" s="2"/>
      <c r="CCY310" s="2"/>
      <c r="CCZ310" s="2"/>
      <c r="CDA310" s="2"/>
      <c r="CDB310" s="2"/>
      <c r="CDC310" s="2"/>
      <c r="CDD310" s="2"/>
      <c r="CDE310" s="2"/>
      <c r="CDF310" s="2"/>
      <c r="CDG310" s="2"/>
      <c r="CDH310" s="2"/>
      <c r="CDI310" s="2"/>
      <c r="CDJ310" s="2"/>
      <c r="CDK310" s="2"/>
      <c r="CDL310" s="2"/>
      <c r="CDM310" s="2"/>
      <c r="CDN310" s="2"/>
      <c r="CDO310" s="2"/>
      <c r="CDP310" s="2"/>
      <c r="CDQ310" s="2"/>
      <c r="CDR310" s="2"/>
      <c r="CDS310" s="2"/>
      <c r="CDT310" s="2"/>
      <c r="CDU310" s="2"/>
      <c r="CDV310" s="2"/>
      <c r="CDW310" s="2"/>
      <c r="CDX310" s="2"/>
      <c r="CDY310" s="2"/>
      <c r="CDZ310" s="2"/>
      <c r="CEA310" s="2"/>
      <c r="CEB310" s="2"/>
      <c r="CEC310" s="2"/>
      <c r="CED310" s="2"/>
      <c r="CEE310" s="2"/>
      <c r="CEF310" s="2"/>
      <c r="CEG310" s="2"/>
      <c r="CEH310" s="2"/>
      <c r="CEI310" s="2"/>
      <c r="CEJ310" s="2"/>
      <c r="CEK310" s="2"/>
      <c r="CEL310" s="2"/>
      <c r="CEM310" s="2"/>
      <c r="CEN310" s="2"/>
      <c r="CEO310" s="2"/>
      <c r="CEP310" s="2"/>
      <c r="CEQ310" s="2"/>
      <c r="CER310" s="2"/>
      <c r="CES310" s="2"/>
      <c r="CET310" s="2"/>
      <c r="CEU310" s="2"/>
      <c r="CEV310" s="2"/>
      <c r="CEW310" s="2"/>
      <c r="CEX310" s="2"/>
      <c r="CEY310" s="2"/>
      <c r="CEZ310" s="2"/>
      <c r="CFA310" s="2"/>
      <c r="CFB310" s="2"/>
      <c r="CFC310" s="2"/>
      <c r="CFD310" s="2"/>
      <c r="CFE310" s="2"/>
      <c r="CFF310" s="2"/>
      <c r="CFG310" s="2"/>
      <c r="CFH310" s="2"/>
      <c r="CFI310" s="2"/>
      <c r="CFJ310" s="2"/>
      <c r="CFK310" s="2"/>
      <c r="CFL310" s="2"/>
      <c r="CFM310" s="2"/>
      <c r="CFN310" s="2"/>
      <c r="CFO310" s="2"/>
      <c r="CFP310" s="2"/>
      <c r="CFQ310" s="2"/>
      <c r="CFR310" s="2"/>
      <c r="CFS310" s="2"/>
      <c r="CFT310" s="2"/>
      <c r="CFU310" s="2"/>
      <c r="CFV310" s="2"/>
      <c r="CFW310" s="2"/>
      <c r="CFX310" s="2"/>
      <c r="CFY310" s="2"/>
      <c r="CFZ310" s="2"/>
      <c r="CGA310" s="2"/>
      <c r="CGB310" s="2"/>
      <c r="CGC310" s="2"/>
      <c r="CGD310" s="2"/>
      <c r="CGE310" s="2"/>
      <c r="CGF310" s="2"/>
      <c r="CGG310" s="2"/>
      <c r="CGH310" s="2"/>
      <c r="CGI310" s="2"/>
      <c r="CGJ310" s="2"/>
      <c r="CGK310" s="2"/>
      <c r="CGL310" s="2"/>
      <c r="CGM310" s="2"/>
      <c r="CGN310" s="2"/>
      <c r="CGO310" s="2"/>
      <c r="CGP310" s="2"/>
      <c r="CGQ310" s="2"/>
      <c r="CGR310" s="2"/>
      <c r="CGS310" s="2"/>
      <c r="CGT310" s="2"/>
      <c r="CGU310" s="2"/>
      <c r="CGV310" s="2"/>
      <c r="CGW310" s="2"/>
      <c r="CGX310" s="2"/>
      <c r="CGY310" s="2"/>
      <c r="CGZ310" s="2"/>
      <c r="CHA310" s="2"/>
      <c r="CHB310" s="2"/>
      <c r="CHC310" s="2"/>
      <c r="CHD310" s="2"/>
      <c r="CHE310" s="2"/>
      <c r="CHF310" s="2"/>
      <c r="CHG310" s="2"/>
      <c r="CHH310" s="2"/>
      <c r="CHI310" s="2"/>
      <c r="CHJ310" s="2"/>
      <c r="CHK310" s="2"/>
      <c r="CHL310" s="2"/>
      <c r="CHM310" s="2"/>
      <c r="CHN310" s="2"/>
      <c r="CHO310" s="2"/>
      <c r="CHP310" s="2"/>
      <c r="CHQ310" s="2"/>
      <c r="CHR310" s="2"/>
      <c r="CHS310" s="2"/>
      <c r="CHT310" s="2"/>
      <c r="CHU310" s="2"/>
      <c r="CHV310" s="2"/>
      <c r="CHW310" s="2"/>
      <c r="CHX310" s="2"/>
      <c r="CHY310" s="2"/>
      <c r="CHZ310" s="2"/>
      <c r="CIA310" s="2"/>
      <c r="CIB310" s="2"/>
      <c r="CIC310" s="2"/>
      <c r="CID310" s="2"/>
      <c r="CIE310" s="2"/>
      <c r="CIF310" s="2"/>
      <c r="CIG310" s="2"/>
      <c r="CIH310" s="2"/>
      <c r="CII310" s="2"/>
      <c r="CIJ310" s="2"/>
      <c r="CIK310" s="2"/>
      <c r="CIL310" s="2"/>
      <c r="CIM310" s="2"/>
      <c r="CIN310" s="2"/>
      <c r="CIO310" s="2"/>
      <c r="CIP310" s="2"/>
      <c r="CIQ310" s="2"/>
      <c r="CIR310" s="2"/>
      <c r="CIS310" s="2"/>
      <c r="CIT310" s="2"/>
      <c r="CIU310" s="2"/>
      <c r="CIV310" s="2"/>
      <c r="CIW310" s="2"/>
      <c r="CIX310" s="2"/>
      <c r="CIY310" s="2"/>
      <c r="CIZ310" s="2"/>
      <c r="CJA310" s="2"/>
      <c r="CJB310" s="2"/>
      <c r="CJC310" s="2"/>
      <c r="CJD310" s="2"/>
      <c r="CJE310" s="2"/>
      <c r="CJF310" s="2"/>
      <c r="CJG310" s="2"/>
      <c r="CJH310" s="2"/>
      <c r="CJI310" s="2"/>
      <c r="CJJ310" s="2"/>
      <c r="CJK310" s="2"/>
      <c r="CJL310" s="2"/>
      <c r="CJM310" s="2"/>
      <c r="CJN310" s="2"/>
      <c r="CJO310" s="2"/>
      <c r="CJP310" s="2"/>
      <c r="CJQ310" s="2"/>
      <c r="CJR310" s="2"/>
      <c r="CJS310" s="2"/>
      <c r="CJT310" s="2"/>
      <c r="CJU310" s="2"/>
      <c r="CJV310" s="2"/>
      <c r="CJW310" s="2"/>
      <c r="CJX310" s="2"/>
      <c r="CJY310" s="2"/>
      <c r="CJZ310" s="2"/>
      <c r="CKA310" s="2"/>
      <c r="CKB310" s="2"/>
      <c r="CKC310" s="2"/>
      <c r="CKD310" s="2"/>
      <c r="CKE310" s="2"/>
      <c r="CKF310" s="2"/>
      <c r="CKG310" s="2"/>
      <c r="CKH310" s="2"/>
      <c r="CKI310" s="2"/>
      <c r="CKJ310" s="2"/>
      <c r="CKK310" s="2"/>
      <c r="CKL310" s="2"/>
      <c r="CKM310" s="2"/>
      <c r="CKN310" s="2"/>
      <c r="CKO310" s="2"/>
      <c r="CKP310" s="2"/>
      <c r="CKQ310" s="2"/>
      <c r="CKR310" s="2"/>
      <c r="CKS310" s="2"/>
      <c r="CKT310" s="2"/>
      <c r="CKU310" s="2"/>
      <c r="CKV310" s="2"/>
      <c r="CKW310" s="2"/>
      <c r="CKX310" s="2"/>
      <c r="CKY310" s="2"/>
      <c r="CKZ310" s="2"/>
      <c r="CLA310" s="2"/>
      <c r="CLB310" s="2"/>
      <c r="CLC310" s="2"/>
      <c r="CLD310" s="2"/>
      <c r="CLE310" s="2"/>
      <c r="CLF310" s="2"/>
      <c r="CLG310" s="2"/>
      <c r="CLH310" s="2"/>
      <c r="CLI310" s="2"/>
      <c r="CLJ310" s="2"/>
      <c r="CLK310" s="2"/>
      <c r="CLL310" s="2"/>
      <c r="CLM310" s="2"/>
      <c r="CLN310" s="2"/>
      <c r="CLO310" s="2"/>
      <c r="CLP310" s="2"/>
      <c r="CLQ310" s="2"/>
      <c r="CLR310" s="2"/>
      <c r="CLS310" s="2"/>
      <c r="CLT310" s="2"/>
      <c r="CLU310" s="2"/>
      <c r="CLV310" s="2"/>
      <c r="CLW310" s="2"/>
      <c r="CLX310" s="2"/>
      <c r="CLY310" s="2"/>
      <c r="CLZ310" s="2"/>
      <c r="CMA310" s="2"/>
      <c r="CMB310" s="2"/>
      <c r="CMC310" s="2"/>
      <c r="CMD310" s="2"/>
      <c r="CME310" s="2"/>
      <c r="CMF310" s="2"/>
      <c r="CMG310" s="2"/>
      <c r="CMH310" s="2"/>
      <c r="CMI310" s="2"/>
      <c r="CMJ310" s="2"/>
      <c r="CMK310" s="2"/>
      <c r="CML310" s="2"/>
      <c r="CMM310" s="2"/>
      <c r="CMN310" s="2"/>
      <c r="CMO310" s="2"/>
      <c r="CMP310" s="2"/>
      <c r="CMQ310" s="2"/>
      <c r="CMR310" s="2"/>
      <c r="CMS310" s="2"/>
      <c r="CMT310" s="2"/>
      <c r="CMU310" s="2"/>
      <c r="CMV310" s="2"/>
      <c r="CMW310" s="2"/>
      <c r="CMX310" s="2"/>
      <c r="CMY310" s="2"/>
      <c r="CMZ310" s="2"/>
      <c r="CNA310" s="2"/>
      <c r="CNB310" s="2"/>
      <c r="CNC310" s="2"/>
      <c r="CND310" s="2"/>
      <c r="CNE310" s="2"/>
      <c r="CNF310" s="2"/>
      <c r="CNG310" s="2"/>
      <c r="CNH310" s="2"/>
      <c r="CNI310" s="2"/>
      <c r="CNJ310" s="2"/>
      <c r="CNK310" s="2"/>
      <c r="CNL310" s="2"/>
      <c r="CNM310" s="2"/>
      <c r="CNN310" s="2"/>
      <c r="CNO310" s="2"/>
      <c r="CNP310" s="2"/>
      <c r="CNQ310" s="2"/>
      <c r="CNR310" s="2"/>
      <c r="CNS310" s="2"/>
      <c r="CNT310" s="2"/>
      <c r="CNU310" s="2"/>
      <c r="CNV310" s="2"/>
      <c r="CNW310" s="2"/>
      <c r="CNX310" s="2"/>
      <c r="CNY310" s="2"/>
      <c r="CNZ310" s="2"/>
      <c r="COA310" s="2"/>
      <c r="COB310" s="2"/>
      <c r="COC310" s="2"/>
      <c r="COD310" s="2"/>
      <c r="COE310" s="2"/>
      <c r="COF310" s="2"/>
      <c r="COG310" s="2"/>
      <c r="COH310" s="2"/>
      <c r="COI310" s="2"/>
      <c r="COJ310" s="2"/>
      <c r="COK310" s="2"/>
      <c r="COL310" s="2"/>
      <c r="COM310" s="2"/>
      <c r="CON310" s="2"/>
      <c r="COO310" s="2"/>
      <c r="COP310" s="2"/>
      <c r="COQ310" s="2"/>
      <c r="COR310" s="2"/>
      <c r="COS310" s="2"/>
      <c r="COT310" s="2"/>
      <c r="COU310" s="2"/>
      <c r="COV310" s="2"/>
      <c r="COW310" s="2"/>
      <c r="COX310" s="2"/>
      <c r="COY310" s="2"/>
      <c r="COZ310" s="2"/>
      <c r="CPA310" s="2"/>
      <c r="CPB310" s="2"/>
      <c r="CPC310" s="2"/>
      <c r="CPD310" s="2"/>
      <c r="CPE310" s="2"/>
      <c r="CPF310" s="2"/>
      <c r="CPG310" s="2"/>
      <c r="CPH310" s="2"/>
      <c r="CPI310" s="2"/>
      <c r="CPJ310" s="2"/>
      <c r="CPK310" s="2"/>
      <c r="CPL310" s="2"/>
      <c r="CPM310" s="2"/>
      <c r="CPN310" s="2"/>
      <c r="CPO310" s="2"/>
      <c r="CPP310" s="2"/>
      <c r="CPQ310" s="2"/>
      <c r="CPR310" s="2"/>
      <c r="CPS310" s="2"/>
      <c r="CPT310" s="2"/>
      <c r="CPU310" s="2"/>
      <c r="CPV310" s="2"/>
      <c r="CPW310" s="2"/>
      <c r="CPX310" s="2"/>
      <c r="CPY310" s="2"/>
      <c r="CPZ310" s="2"/>
      <c r="CQA310" s="2"/>
      <c r="CQB310" s="2"/>
      <c r="CQC310" s="2"/>
      <c r="CQD310" s="2"/>
      <c r="CQE310" s="2"/>
      <c r="CQF310" s="2"/>
      <c r="CQG310" s="2"/>
      <c r="CQH310" s="2"/>
      <c r="CQI310" s="2"/>
      <c r="CQJ310" s="2"/>
      <c r="CQK310" s="2"/>
      <c r="CQL310" s="2"/>
      <c r="CQM310" s="2"/>
      <c r="CQN310" s="2"/>
      <c r="CQO310" s="2"/>
      <c r="CQP310" s="2"/>
      <c r="CQQ310" s="2"/>
      <c r="CQR310" s="2"/>
      <c r="CQS310" s="2"/>
      <c r="CQT310" s="2"/>
      <c r="CQU310" s="2"/>
      <c r="CQV310" s="2"/>
      <c r="CQW310" s="2"/>
      <c r="CQX310" s="2"/>
      <c r="CQY310" s="2"/>
      <c r="CQZ310" s="2"/>
      <c r="CRA310" s="2"/>
      <c r="CRB310" s="2"/>
      <c r="CRC310" s="2"/>
      <c r="CRD310" s="2"/>
      <c r="CRE310" s="2"/>
      <c r="CRF310" s="2"/>
      <c r="CRG310" s="2"/>
      <c r="CRH310" s="2"/>
      <c r="CRI310" s="2"/>
      <c r="CRJ310" s="2"/>
      <c r="CRK310" s="2"/>
      <c r="CRL310" s="2"/>
      <c r="CRM310" s="2"/>
      <c r="CRN310" s="2"/>
      <c r="CRO310" s="2"/>
      <c r="CRP310" s="2"/>
      <c r="CRQ310" s="2"/>
      <c r="CRR310" s="2"/>
      <c r="CRS310" s="2"/>
      <c r="CRT310" s="2"/>
      <c r="CRU310" s="2"/>
      <c r="CRV310" s="2"/>
      <c r="CRW310" s="2"/>
      <c r="CRX310" s="2"/>
      <c r="CRY310" s="2"/>
      <c r="CRZ310" s="2"/>
      <c r="CSA310" s="2"/>
      <c r="CSB310" s="2"/>
      <c r="CSC310" s="2"/>
      <c r="CSD310" s="2"/>
      <c r="CSE310" s="2"/>
      <c r="CSF310" s="2"/>
      <c r="CSG310" s="2"/>
      <c r="CSH310" s="2"/>
      <c r="CSI310" s="2"/>
      <c r="CSJ310" s="2"/>
      <c r="CSK310" s="2"/>
      <c r="CSL310" s="2"/>
      <c r="CSM310" s="2"/>
      <c r="CSN310" s="2"/>
      <c r="CSO310" s="2"/>
      <c r="CSP310" s="2"/>
      <c r="CSQ310" s="2"/>
      <c r="CSR310" s="2"/>
      <c r="CSS310" s="2"/>
      <c r="CST310" s="2"/>
      <c r="CSU310" s="2"/>
      <c r="CSV310" s="2"/>
      <c r="CSW310" s="2"/>
      <c r="CSX310" s="2"/>
      <c r="CSY310" s="2"/>
      <c r="CSZ310" s="2"/>
      <c r="CTA310" s="2"/>
      <c r="CTB310" s="2"/>
      <c r="CTC310" s="2"/>
      <c r="CTD310" s="2"/>
      <c r="CTE310" s="2"/>
      <c r="CTF310" s="2"/>
      <c r="CTG310" s="2"/>
      <c r="CTH310" s="2"/>
      <c r="CTI310" s="2"/>
      <c r="CTJ310" s="2"/>
      <c r="CTK310" s="2"/>
      <c r="CTL310" s="2"/>
      <c r="CTM310" s="2"/>
      <c r="CTN310" s="2"/>
      <c r="CTO310" s="2"/>
      <c r="CTP310" s="2"/>
      <c r="CTQ310" s="2"/>
      <c r="CTR310" s="2"/>
      <c r="CTS310" s="2"/>
      <c r="CTT310" s="2"/>
      <c r="CTU310" s="2"/>
      <c r="CTV310" s="2"/>
      <c r="CTW310" s="2"/>
      <c r="CTX310" s="2"/>
      <c r="CTY310" s="2"/>
      <c r="CTZ310" s="2"/>
      <c r="CUA310" s="2"/>
      <c r="CUB310" s="2"/>
      <c r="CUC310" s="2"/>
      <c r="CUD310" s="2"/>
      <c r="CUE310" s="2"/>
      <c r="CUF310" s="2"/>
      <c r="CUG310" s="2"/>
      <c r="CUH310" s="2"/>
      <c r="CUI310" s="2"/>
      <c r="CUJ310" s="2"/>
      <c r="CUK310" s="2"/>
      <c r="CUL310" s="2"/>
      <c r="CUM310" s="2"/>
      <c r="CUN310" s="2"/>
      <c r="CUO310" s="2"/>
      <c r="CUP310" s="2"/>
      <c r="CUQ310" s="2"/>
      <c r="CUR310" s="2"/>
      <c r="CUS310" s="2"/>
      <c r="CUT310" s="2"/>
      <c r="CUU310" s="2"/>
      <c r="CUV310" s="2"/>
      <c r="CUW310" s="2"/>
      <c r="CUX310" s="2"/>
      <c r="CUY310" s="2"/>
      <c r="CUZ310" s="2"/>
      <c r="CVA310" s="2"/>
      <c r="CVB310" s="2"/>
      <c r="CVC310" s="2"/>
      <c r="CVD310" s="2"/>
      <c r="CVE310" s="2"/>
      <c r="CVF310" s="2"/>
      <c r="CVG310" s="2"/>
      <c r="CVH310" s="2"/>
      <c r="CVI310" s="2"/>
      <c r="CVJ310" s="2"/>
      <c r="CVK310" s="2"/>
      <c r="CVL310" s="2"/>
      <c r="CVM310" s="2"/>
      <c r="CVN310" s="2"/>
      <c r="CVO310" s="2"/>
      <c r="CVP310" s="2"/>
      <c r="CVQ310" s="2"/>
      <c r="CVR310" s="2"/>
      <c r="CVS310" s="2"/>
      <c r="CVT310" s="2"/>
      <c r="CVU310" s="2"/>
      <c r="CVV310" s="2"/>
      <c r="CVW310" s="2"/>
      <c r="CVX310" s="2"/>
      <c r="CVY310" s="2"/>
      <c r="CVZ310" s="2"/>
      <c r="CWA310" s="2"/>
      <c r="CWB310" s="2"/>
      <c r="CWC310" s="2"/>
      <c r="CWD310" s="2"/>
      <c r="CWE310" s="2"/>
      <c r="CWF310" s="2"/>
      <c r="CWG310" s="2"/>
      <c r="CWH310" s="2"/>
      <c r="CWI310" s="2"/>
      <c r="CWJ310" s="2"/>
      <c r="CWK310" s="2"/>
      <c r="CWL310" s="2"/>
      <c r="CWM310" s="2"/>
      <c r="CWN310" s="2"/>
      <c r="CWO310" s="2"/>
      <c r="CWP310" s="2"/>
      <c r="CWQ310" s="2"/>
      <c r="CWR310" s="2"/>
      <c r="CWS310" s="2"/>
      <c r="CWT310" s="2"/>
      <c r="CWU310" s="2"/>
      <c r="CWV310" s="2"/>
      <c r="CWW310" s="2"/>
      <c r="CWX310" s="2"/>
      <c r="CWY310" s="2"/>
      <c r="CWZ310" s="2"/>
      <c r="CXA310" s="2"/>
      <c r="CXB310" s="2"/>
      <c r="CXC310" s="2"/>
      <c r="CXD310" s="2"/>
      <c r="CXE310" s="2"/>
      <c r="CXF310" s="2"/>
      <c r="CXG310" s="2"/>
      <c r="CXH310" s="2"/>
      <c r="CXI310" s="2"/>
      <c r="CXJ310" s="2"/>
      <c r="CXK310" s="2"/>
      <c r="CXL310" s="2"/>
      <c r="CXM310" s="2"/>
      <c r="CXN310" s="2"/>
      <c r="CXO310" s="2"/>
      <c r="CXP310" s="2"/>
      <c r="CXQ310" s="2"/>
      <c r="CXR310" s="2"/>
      <c r="CXS310" s="2"/>
      <c r="CXT310" s="2"/>
      <c r="CXU310" s="2"/>
      <c r="CXV310" s="2"/>
      <c r="CXW310" s="2"/>
      <c r="CXX310" s="2"/>
      <c r="CXY310" s="2"/>
      <c r="CXZ310" s="2"/>
      <c r="CYA310" s="2"/>
      <c r="CYB310" s="2"/>
      <c r="CYC310" s="2"/>
      <c r="CYD310" s="2"/>
      <c r="CYE310" s="2"/>
      <c r="CYF310" s="2"/>
      <c r="CYG310" s="2"/>
      <c r="CYH310" s="2"/>
      <c r="CYI310" s="2"/>
      <c r="CYJ310" s="2"/>
      <c r="CYK310" s="2"/>
      <c r="CYL310" s="2"/>
      <c r="CYM310" s="2"/>
      <c r="CYN310" s="2"/>
      <c r="CYO310" s="2"/>
      <c r="CYP310" s="2"/>
      <c r="CYQ310" s="2"/>
      <c r="CYR310" s="2"/>
      <c r="CYS310" s="2"/>
      <c r="CYT310" s="2"/>
      <c r="CYU310" s="2"/>
      <c r="CYV310" s="2"/>
      <c r="CYW310" s="2"/>
      <c r="CYX310" s="2"/>
      <c r="CYY310" s="2"/>
      <c r="CYZ310" s="2"/>
      <c r="CZA310" s="2"/>
      <c r="CZB310" s="2"/>
      <c r="CZC310" s="2"/>
      <c r="CZD310" s="2"/>
      <c r="CZE310" s="2"/>
      <c r="CZF310" s="2"/>
      <c r="CZG310" s="2"/>
      <c r="CZH310" s="2"/>
      <c r="CZI310" s="2"/>
      <c r="CZJ310" s="2"/>
      <c r="CZK310" s="2"/>
      <c r="CZL310" s="2"/>
      <c r="CZM310" s="2"/>
      <c r="CZN310" s="2"/>
      <c r="CZO310" s="2"/>
      <c r="CZP310" s="2"/>
      <c r="CZQ310" s="2"/>
      <c r="CZR310" s="2"/>
      <c r="CZS310" s="2"/>
      <c r="CZT310" s="2"/>
      <c r="CZU310" s="2"/>
      <c r="CZV310" s="2"/>
      <c r="CZW310" s="2"/>
      <c r="CZX310" s="2"/>
      <c r="CZY310" s="2"/>
      <c r="CZZ310" s="2"/>
      <c r="DAA310" s="2"/>
      <c r="DAB310" s="2"/>
      <c r="DAC310" s="2"/>
      <c r="DAD310" s="2"/>
      <c r="DAE310" s="2"/>
      <c r="DAF310" s="2"/>
      <c r="DAG310" s="2"/>
      <c r="DAH310" s="2"/>
      <c r="DAI310" s="2"/>
      <c r="DAJ310" s="2"/>
      <c r="DAK310" s="2"/>
      <c r="DAL310" s="2"/>
      <c r="DAM310" s="2"/>
      <c r="DAN310" s="2"/>
      <c r="DAO310" s="2"/>
      <c r="DAP310" s="2"/>
      <c r="DAQ310" s="2"/>
      <c r="DAR310" s="2"/>
      <c r="DAS310" s="2"/>
      <c r="DAT310" s="2"/>
      <c r="DAU310" s="2"/>
      <c r="DAV310" s="2"/>
      <c r="DAW310" s="2"/>
      <c r="DAX310" s="2"/>
      <c r="DAY310" s="2"/>
      <c r="DAZ310" s="2"/>
      <c r="DBA310" s="2"/>
      <c r="DBB310" s="2"/>
      <c r="DBC310" s="2"/>
      <c r="DBD310" s="2"/>
      <c r="DBE310" s="2"/>
      <c r="DBF310" s="2"/>
      <c r="DBG310" s="2"/>
      <c r="DBH310" s="2"/>
      <c r="DBI310" s="2"/>
      <c r="DBJ310" s="2"/>
      <c r="DBK310" s="2"/>
      <c r="DBL310" s="2"/>
      <c r="DBM310" s="2"/>
      <c r="DBN310" s="2"/>
      <c r="DBO310" s="2"/>
      <c r="DBP310" s="2"/>
      <c r="DBQ310" s="2"/>
      <c r="DBR310" s="2"/>
      <c r="DBS310" s="2"/>
      <c r="DBT310" s="2"/>
      <c r="DBU310" s="2"/>
      <c r="DBV310" s="2"/>
      <c r="DBW310" s="2"/>
      <c r="DBX310" s="2"/>
      <c r="DBY310" s="2"/>
      <c r="DBZ310" s="2"/>
      <c r="DCA310" s="2"/>
      <c r="DCB310" s="2"/>
      <c r="DCC310" s="2"/>
      <c r="DCD310" s="2"/>
      <c r="DCE310" s="2"/>
      <c r="DCF310" s="2"/>
      <c r="DCG310" s="2"/>
      <c r="DCH310" s="2"/>
      <c r="DCI310" s="2"/>
      <c r="DCJ310" s="2"/>
      <c r="DCK310" s="2"/>
      <c r="DCL310" s="2"/>
      <c r="DCM310" s="2"/>
      <c r="DCN310" s="2"/>
      <c r="DCO310" s="2"/>
      <c r="DCP310" s="2"/>
      <c r="DCQ310" s="2"/>
      <c r="DCR310" s="2"/>
      <c r="DCS310" s="2"/>
      <c r="DCT310" s="2"/>
      <c r="DCU310" s="2"/>
      <c r="DCV310" s="2"/>
      <c r="DCW310" s="2"/>
      <c r="DCX310" s="2"/>
      <c r="DCY310" s="2"/>
      <c r="DCZ310" s="2"/>
      <c r="DDA310" s="2"/>
      <c r="DDB310" s="2"/>
      <c r="DDC310" s="2"/>
      <c r="DDD310" s="2"/>
      <c r="DDE310" s="2"/>
      <c r="DDF310" s="2"/>
      <c r="DDG310" s="2"/>
      <c r="DDH310" s="2"/>
      <c r="DDI310" s="2"/>
      <c r="DDJ310" s="2"/>
      <c r="DDK310" s="2"/>
      <c r="DDL310" s="2"/>
      <c r="DDM310" s="2"/>
      <c r="DDN310" s="2"/>
      <c r="DDO310" s="2"/>
      <c r="DDP310" s="2"/>
      <c r="DDQ310" s="2"/>
      <c r="DDR310" s="2"/>
      <c r="DDS310" s="2"/>
      <c r="DDT310" s="2"/>
      <c r="DDU310" s="2"/>
      <c r="DDV310" s="2"/>
      <c r="DDW310" s="2"/>
      <c r="DDX310" s="2"/>
      <c r="DDY310" s="2"/>
      <c r="DDZ310" s="2"/>
      <c r="DEA310" s="2"/>
      <c r="DEB310" s="2"/>
      <c r="DEC310" s="2"/>
      <c r="DED310" s="2"/>
      <c r="DEE310" s="2"/>
      <c r="DEF310" s="2"/>
      <c r="DEG310" s="2"/>
      <c r="DEH310" s="2"/>
      <c r="DEI310" s="2"/>
      <c r="DEJ310" s="2"/>
      <c r="DEK310" s="2"/>
      <c r="DEL310" s="2"/>
      <c r="DEM310" s="2"/>
      <c r="DEN310" s="2"/>
      <c r="DEO310" s="2"/>
      <c r="DEP310" s="2"/>
      <c r="DEQ310" s="2"/>
      <c r="DER310" s="2"/>
      <c r="DES310" s="2"/>
      <c r="DET310" s="2"/>
      <c r="DEU310" s="2"/>
      <c r="DEV310" s="2"/>
      <c r="DEW310" s="2"/>
      <c r="DEX310" s="2"/>
      <c r="DEY310" s="2"/>
      <c r="DEZ310" s="2"/>
      <c r="DFA310" s="2"/>
      <c r="DFB310" s="2"/>
      <c r="DFC310" s="2"/>
      <c r="DFD310" s="2"/>
      <c r="DFE310" s="2"/>
      <c r="DFF310" s="2"/>
      <c r="DFG310" s="2"/>
      <c r="DFH310" s="2"/>
      <c r="DFI310" s="2"/>
      <c r="DFJ310" s="2"/>
      <c r="DFK310" s="2"/>
      <c r="DFL310" s="2"/>
      <c r="DFM310" s="2"/>
      <c r="DFN310" s="2"/>
      <c r="DFO310" s="2"/>
      <c r="DFP310" s="2"/>
      <c r="DFQ310" s="2"/>
      <c r="DFR310" s="2"/>
      <c r="DFS310" s="2"/>
      <c r="DFT310" s="2"/>
      <c r="DFU310" s="2"/>
      <c r="DFV310" s="2"/>
      <c r="DFW310" s="2"/>
      <c r="DFX310" s="2"/>
      <c r="DFY310" s="2"/>
      <c r="DFZ310" s="2"/>
      <c r="DGA310" s="2"/>
      <c r="DGB310" s="2"/>
      <c r="DGC310" s="2"/>
      <c r="DGD310" s="2"/>
      <c r="DGE310" s="2"/>
      <c r="DGF310" s="2"/>
      <c r="DGG310" s="2"/>
      <c r="DGH310" s="2"/>
      <c r="DGI310" s="2"/>
      <c r="DGJ310" s="2"/>
      <c r="DGK310" s="2"/>
      <c r="DGL310" s="2"/>
      <c r="DGM310" s="2"/>
      <c r="DGN310" s="2"/>
      <c r="DGO310" s="2"/>
      <c r="DGP310" s="2"/>
      <c r="DGQ310" s="2"/>
      <c r="DGR310" s="2"/>
      <c r="DGS310" s="2"/>
      <c r="DGT310" s="2"/>
      <c r="DGU310" s="2"/>
      <c r="DGV310" s="2"/>
      <c r="DGW310" s="2"/>
      <c r="DGX310" s="2"/>
      <c r="DGY310" s="2"/>
      <c r="DGZ310" s="2"/>
      <c r="DHA310" s="2"/>
      <c r="DHB310" s="2"/>
      <c r="DHC310" s="2"/>
      <c r="DHD310" s="2"/>
      <c r="DHE310" s="2"/>
      <c r="DHF310" s="2"/>
      <c r="DHG310" s="2"/>
      <c r="DHH310" s="2"/>
      <c r="DHI310" s="2"/>
      <c r="DHJ310" s="2"/>
      <c r="DHK310" s="2"/>
      <c r="DHL310" s="2"/>
      <c r="DHM310" s="2"/>
      <c r="DHN310" s="2"/>
      <c r="DHO310" s="2"/>
      <c r="DHP310" s="2"/>
      <c r="DHQ310" s="2"/>
      <c r="DHR310" s="2"/>
      <c r="DHS310" s="2"/>
      <c r="DHT310" s="2"/>
      <c r="DHU310" s="2"/>
      <c r="DHV310" s="2"/>
      <c r="DHW310" s="2"/>
      <c r="DHX310" s="2"/>
      <c r="DHY310" s="2"/>
      <c r="DHZ310" s="2"/>
      <c r="DIA310" s="2"/>
      <c r="DIB310" s="2"/>
      <c r="DIC310" s="2"/>
      <c r="DID310" s="2"/>
      <c r="DIE310" s="2"/>
      <c r="DIF310" s="2"/>
      <c r="DIG310" s="2"/>
      <c r="DIH310" s="2"/>
      <c r="DII310" s="2"/>
      <c r="DIJ310" s="2"/>
      <c r="DIK310" s="2"/>
      <c r="DIL310" s="2"/>
      <c r="DIM310" s="2"/>
      <c r="DIN310" s="2"/>
      <c r="DIO310" s="2"/>
      <c r="DIP310" s="2"/>
      <c r="DIQ310" s="2"/>
      <c r="DIR310" s="2"/>
      <c r="DIS310" s="2"/>
      <c r="DIT310" s="2"/>
      <c r="DIU310" s="2"/>
      <c r="DIV310" s="2"/>
      <c r="DIW310" s="2"/>
      <c r="DIX310" s="2"/>
      <c r="DIY310" s="2"/>
      <c r="DIZ310" s="2"/>
      <c r="DJA310" s="2"/>
      <c r="DJB310" s="2"/>
      <c r="DJC310" s="2"/>
      <c r="DJD310" s="2"/>
      <c r="DJE310" s="2"/>
      <c r="DJF310" s="2"/>
      <c r="DJG310" s="2"/>
      <c r="DJH310" s="2"/>
      <c r="DJI310" s="2"/>
      <c r="DJJ310" s="2"/>
      <c r="DJK310" s="2"/>
      <c r="DJL310" s="2"/>
      <c r="DJM310" s="2"/>
      <c r="DJN310" s="2"/>
      <c r="DJO310" s="2"/>
      <c r="DJP310" s="2"/>
      <c r="DJQ310" s="2"/>
      <c r="DJR310" s="2"/>
      <c r="DJS310" s="2"/>
      <c r="DJT310" s="2"/>
      <c r="DJU310" s="2"/>
      <c r="DJV310" s="2"/>
      <c r="DJW310" s="2"/>
      <c r="DJX310" s="2"/>
      <c r="DJY310" s="2"/>
      <c r="DJZ310" s="2"/>
      <c r="DKA310" s="2"/>
      <c r="DKB310" s="2"/>
      <c r="DKC310" s="2"/>
      <c r="DKD310" s="2"/>
      <c r="DKE310" s="2"/>
      <c r="DKF310" s="2"/>
      <c r="DKG310" s="2"/>
      <c r="DKH310" s="2"/>
      <c r="DKI310" s="2"/>
      <c r="DKJ310" s="2"/>
      <c r="DKK310" s="2"/>
      <c r="DKL310" s="2"/>
      <c r="DKM310" s="2"/>
      <c r="DKN310" s="2"/>
      <c r="DKO310" s="2"/>
      <c r="DKP310" s="2"/>
      <c r="DKQ310" s="2"/>
      <c r="DKR310" s="2"/>
      <c r="DKS310" s="2"/>
      <c r="DKT310" s="2"/>
      <c r="DKU310" s="2"/>
      <c r="DKV310" s="2"/>
      <c r="DKW310" s="2"/>
      <c r="DKX310" s="2"/>
      <c r="DKY310" s="2"/>
      <c r="DKZ310" s="2"/>
      <c r="DLA310" s="2"/>
      <c r="DLB310" s="2"/>
      <c r="DLC310" s="2"/>
      <c r="DLD310" s="2"/>
      <c r="DLE310" s="2"/>
      <c r="DLF310" s="2"/>
      <c r="DLG310" s="2"/>
      <c r="DLH310" s="2"/>
      <c r="DLI310" s="2"/>
      <c r="DLJ310" s="2"/>
      <c r="DLK310" s="2"/>
      <c r="DLL310" s="2"/>
      <c r="DLM310" s="2"/>
      <c r="DLN310" s="2"/>
      <c r="DLO310" s="2"/>
      <c r="DLP310" s="2"/>
      <c r="DLQ310" s="2"/>
      <c r="DLR310" s="2"/>
      <c r="DLS310" s="2"/>
      <c r="DLT310" s="2"/>
      <c r="DLU310" s="2"/>
      <c r="DLV310" s="2"/>
      <c r="DLW310" s="2"/>
      <c r="DLX310" s="2"/>
      <c r="DLY310" s="2"/>
      <c r="DLZ310" s="2"/>
      <c r="DMA310" s="2"/>
      <c r="DMB310" s="2"/>
      <c r="DMC310" s="2"/>
      <c r="DMD310" s="2"/>
      <c r="DME310" s="2"/>
      <c r="DMF310" s="2"/>
      <c r="DMG310" s="2"/>
      <c r="DMH310" s="2"/>
      <c r="DMI310" s="2"/>
      <c r="DMJ310" s="2"/>
      <c r="DMK310" s="2"/>
      <c r="DML310" s="2"/>
      <c r="DMM310" s="2"/>
      <c r="DMN310" s="2"/>
      <c r="DMO310" s="2"/>
      <c r="DMP310" s="2"/>
      <c r="DMQ310" s="2"/>
      <c r="DMR310" s="2"/>
      <c r="DMS310" s="2"/>
      <c r="DMT310" s="2"/>
      <c r="DMU310" s="2"/>
      <c r="DMV310" s="2"/>
      <c r="DMW310" s="2"/>
      <c r="DMX310" s="2"/>
      <c r="DMY310" s="2"/>
      <c r="DMZ310" s="2"/>
      <c r="DNA310" s="2"/>
      <c r="DNB310" s="2"/>
      <c r="DNC310" s="2"/>
      <c r="DND310" s="2"/>
      <c r="DNE310" s="2"/>
      <c r="DNF310" s="2"/>
      <c r="DNG310" s="2"/>
      <c r="DNH310" s="2"/>
      <c r="DNI310" s="2"/>
      <c r="DNJ310" s="2"/>
      <c r="DNK310" s="2"/>
      <c r="DNL310" s="2"/>
      <c r="DNM310" s="2"/>
      <c r="DNN310" s="2"/>
      <c r="DNO310" s="2"/>
      <c r="DNP310" s="2"/>
      <c r="DNQ310" s="2"/>
      <c r="DNR310" s="2"/>
      <c r="DNS310" s="2"/>
      <c r="DNT310" s="2"/>
      <c r="DNU310" s="2"/>
      <c r="DNV310" s="2"/>
      <c r="DNW310" s="2"/>
      <c r="DNX310" s="2"/>
      <c r="DNY310" s="2"/>
      <c r="DNZ310" s="2"/>
      <c r="DOA310" s="2"/>
      <c r="DOB310" s="2"/>
      <c r="DOC310" s="2"/>
      <c r="DOD310" s="2"/>
      <c r="DOE310" s="2"/>
      <c r="DOF310" s="2"/>
      <c r="DOG310" s="2"/>
      <c r="DOH310" s="2"/>
      <c r="DOI310" s="2"/>
      <c r="DOJ310" s="2"/>
      <c r="DOK310" s="2"/>
      <c r="DOL310" s="2"/>
      <c r="DOM310" s="2"/>
      <c r="DON310" s="2"/>
      <c r="DOO310" s="2"/>
      <c r="DOP310" s="2"/>
      <c r="DOQ310" s="2"/>
      <c r="DOR310" s="2"/>
      <c r="DOS310" s="2"/>
      <c r="DOT310" s="2"/>
      <c r="DOU310" s="2"/>
      <c r="DOV310" s="2"/>
      <c r="DOW310" s="2"/>
      <c r="DOX310" s="2"/>
      <c r="DOY310" s="2"/>
      <c r="DOZ310" s="2"/>
      <c r="DPA310" s="2"/>
      <c r="DPB310" s="2"/>
      <c r="DPC310" s="2"/>
      <c r="DPD310" s="2"/>
      <c r="DPE310" s="2"/>
      <c r="DPF310" s="2"/>
      <c r="DPG310" s="2"/>
      <c r="DPH310" s="2"/>
      <c r="DPI310" s="2"/>
      <c r="DPJ310" s="2"/>
      <c r="DPK310" s="2"/>
      <c r="DPL310" s="2"/>
      <c r="DPM310" s="2"/>
      <c r="DPN310" s="2"/>
      <c r="DPO310" s="2"/>
      <c r="DPP310" s="2"/>
      <c r="DPQ310" s="2"/>
      <c r="DPR310" s="2"/>
      <c r="DPS310" s="2"/>
      <c r="DPT310" s="2"/>
      <c r="DPU310" s="2"/>
      <c r="DPV310" s="2"/>
      <c r="DPW310" s="2"/>
      <c r="DPX310" s="2"/>
      <c r="DPY310" s="2"/>
      <c r="DPZ310" s="2"/>
      <c r="DQA310" s="2"/>
      <c r="DQB310" s="2"/>
      <c r="DQC310" s="2"/>
      <c r="DQD310" s="2"/>
      <c r="DQE310" s="2"/>
      <c r="DQF310" s="2"/>
      <c r="DQG310" s="2"/>
      <c r="DQH310" s="2"/>
      <c r="DQI310" s="2"/>
      <c r="DQJ310" s="2"/>
      <c r="DQK310" s="2"/>
      <c r="DQL310" s="2"/>
      <c r="DQM310" s="2"/>
      <c r="DQN310" s="2"/>
      <c r="DQO310" s="2"/>
      <c r="DQP310" s="2"/>
      <c r="DQQ310" s="2"/>
      <c r="DQR310" s="2"/>
      <c r="DQS310" s="2"/>
      <c r="DQT310" s="2"/>
      <c r="DQU310" s="2"/>
      <c r="DQV310" s="2"/>
      <c r="DQW310" s="2"/>
      <c r="DQX310" s="2"/>
      <c r="DQY310" s="2"/>
      <c r="DQZ310" s="2"/>
      <c r="DRA310" s="2"/>
      <c r="DRB310" s="2"/>
      <c r="DRC310" s="2"/>
      <c r="DRD310" s="2"/>
      <c r="DRE310" s="2"/>
      <c r="DRF310" s="2"/>
      <c r="DRG310" s="2"/>
      <c r="DRH310" s="2"/>
      <c r="DRI310" s="2"/>
      <c r="DRJ310" s="2"/>
      <c r="DRK310" s="2"/>
      <c r="DRL310" s="2"/>
      <c r="DRM310" s="2"/>
      <c r="DRN310" s="2"/>
      <c r="DRO310" s="2"/>
      <c r="DRP310" s="2"/>
      <c r="DRQ310" s="2"/>
      <c r="DRR310" s="2"/>
      <c r="DRS310" s="2"/>
      <c r="DRT310" s="2"/>
      <c r="DRU310" s="2"/>
      <c r="DRV310" s="2"/>
      <c r="DRW310" s="2"/>
      <c r="DRX310" s="2"/>
      <c r="DRY310" s="2"/>
      <c r="DRZ310" s="2"/>
      <c r="DSA310" s="2"/>
      <c r="DSB310" s="2"/>
      <c r="DSC310" s="2"/>
      <c r="DSD310" s="2"/>
      <c r="DSE310" s="2"/>
      <c r="DSF310" s="2"/>
      <c r="DSG310" s="2"/>
      <c r="DSH310" s="2"/>
      <c r="DSI310" s="2"/>
      <c r="DSJ310" s="2"/>
      <c r="DSK310" s="2"/>
      <c r="DSL310" s="2"/>
      <c r="DSM310" s="2"/>
      <c r="DSN310" s="2"/>
      <c r="DSO310" s="2"/>
      <c r="DSP310" s="2"/>
      <c r="DSQ310" s="2"/>
      <c r="DSR310" s="2"/>
      <c r="DSS310" s="2"/>
      <c r="DST310" s="2"/>
      <c r="DSU310" s="2"/>
      <c r="DSV310" s="2"/>
      <c r="DSW310" s="2"/>
      <c r="DSX310" s="2"/>
      <c r="DSY310" s="2"/>
      <c r="DSZ310" s="2"/>
      <c r="DTA310" s="2"/>
      <c r="DTB310" s="2"/>
      <c r="DTC310" s="2"/>
      <c r="DTD310" s="2"/>
      <c r="DTE310" s="2"/>
      <c r="DTF310" s="2"/>
      <c r="DTG310" s="2"/>
      <c r="DTH310" s="2"/>
      <c r="DTI310" s="2"/>
      <c r="DTJ310" s="2"/>
      <c r="DTK310" s="2"/>
      <c r="DTL310" s="2"/>
      <c r="DTM310" s="2"/>
      <c r="DTN310" s="2"/>
      <c r="DTO310" s="2"/>
      <c r="DTP310" s="2"/>
      <c r="DTQ310" s="2"/>
      <c r="DTR310" s="2"/>
      <c r="DTS310" s="2"/>
      <c r="DTT310" s="2"/>
      <c r="DTU310" s="2"/>
      <c r="DTV310" s="2"/>
      <c r="DTW310" s="2"/>
      <c r="DTX310" s="2"/>
      <c r="DTY310" s="2"/>
      <c r="DTZ310" s="2"/>
      <c r="DUA310" s="2"/>
      <c r="DUB310" s="2"/>
      <c r="DUC310" s="2"/>
      <c r="DUD310" s="2"/>
      <c r="DUE310" s="2"/>
      <c r="DUF310" s="2"/>
      <c r="DUG310" s="2"/>
      <c r="DUH310" s="2"/>
      <c r="DUI310" s="2"/>
      <c r="DUJ310" s="2"/>
      <c r="DUK310" s="2"/>
      <c r="DUL310" s="2"/>
      <c r="DUM310" s="2"/>
      <c r="DUN310" s="2"/>
      <c r="DUO310" s="2"/>
      <c r="DUP310" s="2"/>
      <c r="DUQ310" s="2"/>
      <c r="DUR310" s="2"/>
      <c r="DUS310" s="2"/>
      <c r="DUT310" s="2"/>
      <c r="DUU310" s="2"/>
      <c r="DUV310" s="2"/>
      <c r="DUW310" s="2"/>
      <c r="DUX310" s="2"/>
      <c r="DUY310" s="2"/>
      <c r="DUZ310" s="2"/>
      <c r="DVA310" s="2"/>
      <c r="DVB310" s="2"/>
      <c r="DVC310" s="2"/>
      <c r="DVD310" s="2"/>
      <c r="DVE310" s="2"/>
      <c r="DVF310" s="2"/>
      <c r="DVG310" s="2"/>
      <c r="DVH310" s="2"/>
      <c r="DVI310" s="2"/>
      <c r="DVJ310" s="2"/>
      <c r="DVK310" s="2"/>
      <c r="DVL310" s="2"/>
      <c r="DVM310" s="2"/>
      <c r="DVN310" s="2"/>
      <c r="DVO310" s="2"/>
      <c r="DVP310" s="2"/>
      <c r="DVQ310" s="2"/>
      <c r="DVR310" s="2"/>
      <c r="DVS310" s="2"/>
      <c r="DVT310" s="2"/>
      <c r="DVU310" s="2"/>
      <c r="DVV310" s="2"/>
      <c r="DVW310" s="2"/>
      <c r="DVX310" s="2"/>
      <c r="DVY310" s="2"/>
      <c r="DVZ310" s="2"/>
      <c r="DWA310" s="2"/>
      <c r="DWB310" s="2"/>
      <c r="DWC310" s="2"/>
      <c r="DWD310" s="2"/>
      <c r="DWE310" s="2"/>
      <c r="DWF310" s="2"/>
      <c r="DWG310" s="2"/>
      <c r="DWH310" s="2"/>
      <c r="DWI310" s="2"/>
      <c r="DWJ310" s="2"/>
      <c r="DWK310" s="2"/>
      <c r="DWL310" s="2"/>
      <c r="DWM310" s="2"/>
      <c r="DWN310" s="2"/>
      <c r="DWO310" s="2"/>
      <c r="DWP310" s="2"/>
      <c r="DWQ310" s="2"/>
      <c r="DWR310" s="2"/>
      <c r="DWS310" s="2"/>
      <c r="DWT310" s="2"/>
      <c r="DWU310" s="2"/>
      <c r="DWV310" s="2"/>
      <c r="DWW310" s="2"/>
      <c r="DWX310" s="2"/>
      <c r="DWY310" s="2"/>
      <c r="DWZ310" s="2"/>
      <c r="DXA310" s="2"/>
      <c r="DXB310" s="2"/>
      <c r="DXC310" s="2"/>
      <c r="DXD310" s="2"/>
      <c r="DXE310" s="2"/>
      <c r="DXF310" s="2"/>
      <c r="DXG310" s="2"/>
      <c r="DXH310" s="2"/>
      <c r="DXI310" s="2"/>
      <c r="DXJ310" s="2"/>
      <c r="DXK310" s="2"/>
      <c r="DXL310" s="2"/>
      <c r="DXM310" s="2"/>
      <c r="DXN310" s="2"/>
      <c r="DXO310" s="2"/>
      <c r="DXP310" s="2"/>
      <c r="DXQ310" s="2"/>
      <c r="DXR310" s="2"/>
      <c r="DXS310" s="2"/>
      <c r="DXT310" s="2"/>
      <c r="DXU310" s="2"/>
      <c r="DXV310" s="2"/>
      <c r="DXW310" s="2"/>
      <c r="DXX310" s="2"/>
      <c r="DXY310" s="2"/>
      <c r="DXZ310" s="2"/>
      <c r="DYA310" s="2"/>
      <c r="DYB310" s="2"/>
      <c r="DYC310" s="2"/>
      <c r="DYD310" s="2"/>
      <c r="DYE310" s="2"/>
      <c r="DYF310" s="2"/>
      <c r="DYG310" s="2"/>
      <c r="DYH310" s="2"/>
      <c r="DYI310" s="2"/>
      <c r="DYJ310" s="2"/>
      <c r="DYK310" s="2"/>
      <c r="DYL310" s="2"/>
      <c r="DYM310" s="2"/>
      <c r="DYN310" s="2"/>
      <c r="DYO310" s="2"/>
      <c r="DYP310" s="2"/>
      <c r="DYQ310" s="2"/>
      <c r="DYR310" s="2"/>
      <c r="DYS310" s="2"/>
      <c r="DYT310" s="2"/>
      <c r="DYU310" s="2"/>
      <c r="DYV310" s="2"/>
      <c r="DYW310" s="2"/>
      <c r="DYX310" s="2"/>
      <c r="DYY310" s="2"/>
      <c r="DYZ310" s="2"/>
      <c r="DZA310" s="2"/>
      <c r="DZB310" s="2"/>
      <c r="DZC310" s="2"/>
      <c r="DZD310" s="2"/>
      <c r="DZE310" s="2"/>
      <c r="DZF310" s="2"/>
      <c r="DZG310" s="2"/>
      <c r="DZH310" s="2"/>
      <c r="DZI310" s="2"/>
      <c r="DZJ310" s="2"/>
      <c r="DZK310" s="2"/>
      <c r="DZL310" s="2"/>
      <c r="DZM310" s="2"/>
      <c r="DZN310" s="2"/>
      <c r="DZO310" s="2"/>
      <c r="DZP310" s="2"/>
      <c r="DZQ310" s="2"/>
      <c r="DZR310" s="2"/>
      <c r="DZS310" s="2"/>
      <c r="DZT310" s="2"/>
      <c r="DZU310" s="2"/>
      <c r="DZV310" s="2"/>
      <c r="DZW310" s="2"/>
      <c r="DZX310" s="2"/>
      <c r="DZY310" s="2"/>
      <c r="DZZ310" s="2"/>
      <c r="EAA310" s="2"/>
      <c r="EAB310" s="2"/>
      <c r="EAC310" s="2"/>
      <c r="EAD310" s="2"/>
      <c r="EAE310" s="2"/>
      <c r="EAF310" s="2"/>
      <c r="EAG310" s="2"/>
      <c r="EAH310" s="2"/>
      <c r="EAI310" s="2"/>
      <c r="EAJ310" s="2"/>
      <c r="EAK310" s="2"/>
      <c r="EAL310" s="2"/>
      <c r="EAM310" s="2"/>
      <c r="EAN310" s="2"/>
      <c r="EAO310" s="2"/>
      <c r="EAP310" s="2"/>
      <c r="EAQ310" s="2"/>
      <c r="EAR310" s="2"/>
      <c r="EAS310" s="2"/>
      <c r="EAT310" s="2"/>
      <c r="EAU310" s="2"/>
      <c r="EAV310" s="2"/>
      <c r="EAW310" s="2"/>
      <c r="EAX310" s="2"/>
      <c r="EAY310" s="2"/>
      <c r="EAZ310" s="2"/>
      <c r="EBA310" s="2"/>
      <c r="EBB310" s="2"/>
      <c r="EBC310" s="2"/>
      <c r="EBD310" s="2"/>
      <c r="EBE310" s="2"/>
      <c r="EBF310" s="2"/>
      <c r="EBG310" s="2"/>
      <c r="EBH310" s="2"/>
      <c r="EBI310" s="2"/>
      <c r="EBJ310" s="2"/>
      <c r="EBK310" s="2"/>
      <c r="EBL310" s="2"/>
      <c r="EBM310" s="2"/>
      <c r="EBN310" s="2"/>
      <c r="EBO310" s="2"/>
      <c r="EBP310" s="2"/>
      <c r="EBQ310" s="2"/>
      <c r="EBR310" s="2"/>
      <c r="EBS310" s="2"/>
      <c r="EBT310" s="2"/>
      <c r="EBU310" s="2"/>
      <c r="EBV310" s="2"/>
      <c r="EBW310" s="2"/>
      <c r="EBX310" s="2"/>
      <c r="EBY310" s="2"/>
      <c r="EBZ310" s="2"/>
      <c r="ECA310" s="2"/>
      <c r="ECB310" s="2"/>
      <c r="ECC310" s="2"/>
      <c r="ECD310" s="2"/>
      <c r="ECE310" s="2"/>
      <c r="ECF310" s="2"/>
      <c r="ECG310" s="2"/>
      <c r="ECH310" s="2"/>
      <c r="ECI310" s="2"/>
      <c r="ECJ310" s="2"/>
      <c r="ECK310" s="2"/>
      <c r="ECL310" s="2"/>
      <c r="ECM310" s="2"/>
      <c r="ECN310" s="2"/>
      <c r="ECO310" s="2"/>
      <c r="ECP310" s="2"/>
      <c r="ECQ310" s="2"/>
      <c r="ECR310" s="2"/>
      <c r="ECS310" s="2"/>
      <c r="ECT310" s="2"/>
      <c r="ECU310" s="2"/>
      <c r="ECV310" s="2"/>
      <c r="ECW310" s="2"/>
      <c r="ECX310" s="2"/>
      <c r="ECY310" s="2"/>
      <c r="ECZ310" s="2"/>
      <c r="EDA310" s="2"/>
      <c r="EDB310" s="2"/>
      <c r="EDC310" s="2"/>
      <c r="EDD310" s="2"/>
      <c r="EDE310" s="2"/>
      <c r="EDF310" s="2"/>
      <c r="EDG310" s="2"/>
      <c r="EDH310" s="2"/>
      <c r="EDI310" s="2"/>
      <c r="EDJ310" s="2"/>
      <c r="EDK310" s="2"/>
      <c r="EDL310" s="2"/>
      <c r="EDM310" s="2"/>
      <c r="EDN310" s="2"/>
      <c r="EDO310" s="2"/>
      <c r="EDP310" s="2"/>
      <c r="EDQ310" s="2"/>
      <c r="EDR310" s="2"/>
      <c r="EDS310" s="2"/>
      <c r="EDT310" s="2"/>
      <c r="EDU310" s="2"/>
      <c r="EDV310" s="2"/>
      <c r="EDW310" s="2"/>
      <c r="EDX310" s="2"/>
      <c r="EDY310" s="2"/>
      <c r="EDZ310" s="2"/>
      <c r="EEA310" s="2"/>
      <c r="EEB310" s="2"/>
      <c r="EEC310" s="2"/>
      <c r="EED310" s="2"/>
      <c r="EEE310" s="2"/>
      <c r="EEF310" s="2"/>
      <c r="EEG310" s="2"/>
      <c r="EEH310" s="2"/>
      <c r="EEI310" s="2"/>
      <c r="EEJ310" s="2"/>
      <c r="EEK310" s="2"/>
      <c r="EEL310" s="2"/>
      <c r="EEM310" s="2"/>
      <c r="EEN310" s="2"/>
      <c r="EEO310" s="2"/>
      <c r="EEP310" s="2"/>
      <c r="EEQ310" s="2"/>
      <c r="EER310" s="2"/>
      <c r="EES310" s="2"/>
      <c r="EET310" s="2"/>
      <c r="EEU310" s="2"/>
      <c r="EEV310" s="2"/>
      <c r="EEW310" s="2"/>
      <c r="EEX310" s="2"/>
      <c r="EEY310" s="2"/>
      <c r="EEZ310" s="2"/>
      <c r="EFA310" s="2"/>
      <c r="EFB310" s="2"/>
      <c r="EFC310" s="2"/>
      <c r="EFD310" s="2"/>
      <c r="EFE310" s="2"/>
      <c r="EFF310" s="2"/>
      <c r="EFG310" s="2"/>
      <c r="EFH310" s="2"/>
      <c r="EFI310" s="2"/>
      <c r="EFJ310" s="2"/>
      <c r="EFK310" s="2"/>
      <c r="EFL310" s="2"/>
      <c r="EFM310" s="2"/>
      <c r="EFN310" s="2"/>
      <c r="EFO310" s="2"/>
      <c r="EFP310" s="2"/>
      <c r="EFQ310" s="2"/>
      <c r="EFR310" s="2"/>
      <c r="EFS310" s="2"/>
      <c r="EFT310" s="2"/>
      <c r="EFU310" s="2"/>
      <c r="EFV310" s="2"/>
      <c r="EFW310" s="2"/>
      <c r="EFX310" s="2"/>
      <c r="EFY310" s="2"/>
      <c r="EFZ310" s="2"/>
      <c r="EGA310" s="2"/>
      <c r="EGB310" s="2"/>
      <c r="EGC310" s="2"/>
      <c r="EGD310" s="2"/>
      <c r="EGE310" s="2"/>
      <c r="EGF310" s="2"/>
      <c r="EGG310" s="2"/>
      <c r="EGH310" s="2"/>
      <c r="EGI310" s="2"/>
      <c r="EGJ310" s="2"/>
      <c r="EGK310" s="2"/>
      <c r="EGL310" s="2"/>
      <c r="EGM310" s="2"/>
      <c r="EGN310" s="2"/>
      <c r="EGO310" s="2"/>
      <c r="EGP310" s="2"/>
      <c r="EGQ310" s="2"/>
      <c r="EGR310" s="2"/>
      <c r="EGS310" s="2"/>
      <c r="EGT310" s="2"/>
      <c r="EGU310" s="2"/>
      <c r="EGV310" s="2"/>
      <c r="EGW310" s="2"/>
      <c r="EGX310" s="2"/>
      <c r="EGY310" s="2"/>
      <c r="EGZ310" s="2"/>
      <c r="EHA310" s="2"/>
      <c r="EHB310" s="2"/>
      <c r="EHC310" s="2"/>
      <c r="EHD310" s="2"/>
      <c r="EHE310" s="2"/>
      <c r="EHF310" s="2"/>
      <c r="EHG310" s="2"/>
      <c r="EHH310" s="2"/>
      <c r="EHI310" s="2"/>
      <c r="EHJ310" s="2"/>
      <c r="EHK310" s="2"/>
      <c r="EHL310" s="2"/>
      <c r="EHM310" s="2"/>
      <c r="EHN310" s="2"/>
      <c r="EHO310" s="2"/>
      <c r="EHP310" s="2"/>
      <c r="EHQ310" s="2"/>
      <c r="EHR310" s="2"/>
      <c r="EHS310" s="2"/>
      <c r="EHT310" s="2"/>
      <c r="EHU310" s="2"/>
      <c r="EHV310" s="2"/>
      <c r="EHW310" s="2"/>
      <c r="EHX310" s="2"/>
      <c r="EHY310" s="2"/>
      <c r="EHZ310" s="2"/>
      <c r="EIA310" s="2"/>
      <c r="EIB310" s="2"/>
      <c r="EIC310" s="2"/>
      <c r="EID310" s="2"/>
      <c r="EIE310" s="2"/>
      <c r="EIF310" s="2"/>
      <c r="EIG310" s="2"/>
      <c r="EIH310" s="2"/>
      <c r="EII310" s="2"/>
      <c r="EIJ310" s="2"/>
      <c r="EIK310" s="2"/>
      <c r="EIL310" s="2"/>
      <c r="EIM310" s="2"/>
      <c r="EIN310" s="2"/>
      <c r="EIO310" s="2"/>
      <c r="EIP310" s="2"/>
      <c r="EIQ310" s="2"/>
      <c r="EIR310" s="2"/>
      <c r="EIS310" s="2"/>
      <c r="EIT310" s="2"/>
      <c r="EIU310" s="2"/>
      <c r="EIV310" s="2"/>
      <c r="EIW310" s="2"/>
      <c r="EIX310" s="2"/>
      <c r="EIY310" s="2"/>
      <c r="EIZ310" s="2"/>
      <c r="EJA310" s="2"/>
      <c r="EJB310" s="2"/>
      <c r="EJC310" s="2"/>
      <c r="EJD310" s="2"/>
      <c r="EJE310" s="2"/>
      <c r="EJF310" s="2"/>
      <c r="EJG310" s="2"/>
      <c r="EJH310" s="2"/>
      <c r="EJI310" s="2"/>
      <c r="EJJ310" s="2"/>
      <c r="EJK310" s="2"/>
      <c r="EJL310" s="2"/>
      <c r="EJM310" s="2"/>
      <c r="EJN310" s="2"/>
      <c r="EJO310" s="2"/>
      <c r="EJP310" s="2"/>
      <c r="EJQ310" s="2"/>
      <c r="EJR310" s="2"/>
      <c r="EJS310" s="2"/>
      <c r="EJT310" s="2"/>
      <c r="EJU310" s="2"/>
      <c r="EJV310" s="2"/>
      <c r="EJW310" s="2"/>
      <c r="EJX310" s="2"/>
      <c r="EJY310" s="2"/>
      <c r="EJZ310" s="2"/>
      <c r="EKA310" s="2"/>
      <c r="EKB310" s="2"/>
      <c r="EKC310" s="2"/>
      <c r="EKD310" s="2"/>
      <c r="EKE310" s="2"/>
      <c r="EKF310" s="2"/>
      <c r="EKG310" s="2"/>
      <c r="EKH310" s="2"/>
      <c r="EKI310" s="2"/>
      <c r="EKJ310" s="2"/>
      <c r="EKK310" s="2"/>
      <c r="EKL310" s="2"/>
      <c r="EKM310" s="2"/>
      <c r="EKN310" s="2"/>
      <c r="EKO310" s="2"/>
      <c r="EKP310" s="2"/>
      <c r="EKQ310" s="2"/>
      <c r="EKR310" s="2"/>
      <c r="EKS310" s="2"/>
      <c r="EKT310" s="2"/>
      <c r="EKU310" s="2"/>
      <c r="EKV310" s="2"/>
      <c r="EKW310" s="2"/>
      <c r="EKX310" s="2"/>
      <c r="EKY310" s="2"/>
      <c r="EKZ310" s="2"/>
      <c r="ELA310" s="2"/>
      <c r="ELB310" s="2"/>
      <c r="ELC310" s="2"/>
      <c r="ELD310" s="2"/>
      <c r="ELE310" s="2"/>
      <c r="ELF310" s="2"/>
      <c r="ELG310" s="2"/>
      <c r="ELH310" s="2"/>
      <c r="ELI310" s="2"/>
      <c r="ELJ310" s="2"/>
      <c r="ELK310" s="2"/>
      <c r="ELL310" s="2"/>
      <c r="ELM310" s="2"/>
      <c r="ELN310" s="2"/>
      <c r="ELO310" s="2"/>
      <c r="ELP310" s="2"/>
      <c r="ELQ310" s="2"/>
      <c r="ELR310" s="2"/>
      <c r="ELS310" s="2"/>
      <c r="ELT310" s="2"/>
      <c r="ELU310" s="2"/>
      <c r="ELV310" s="2"/>
      <c r="ELW310" s="2"/>
      <c r="ELX310" s="2"/>
      <c r="ELY310" s="2"/>
      <c r="ELZ310" s="2"/>
      <c r="EMA310" s="2"/>
      <c r="EMB310" s="2"/>
      <c r="EMC310" s="2"/>
      <c r="EMD310" s="2"/>
      <c r="EME310" s="2"/>
      <c r="EMF310" s="2"/>
      <c r="EMG310" s="2"/>
      <c r="EMH310" s="2"/>
      <c r="EMI310" s="2"/>
      <c r="EMJ310" s="2"/>
      <c r="EMK310" s="2"/>
      <c r="EML310" s="2"/>
      <c r="EMM310" s="2"/>
      <c r="EMN310" s="2"/>
      <c r="EMO310" s="2"/>
      <c r="EMP310" s="2"/>
      <c r="EMQ310" s="2"/>
      <c r="EMR310" s="2"/>
      <c r="EMS310" s="2"/>
      <c r="EMT310" s="2"/>
      <c r="EMU310" s="2"/>
      <c r="EMV310" s="2"/>
      <c r="EMW310" s="2"/>
      <c r="EMX310" s="2"/>
      <c r="EMY310" s="2"/>
      <c r="EMZ310" s="2"/>
      <c r="ENA310" s="2"/>
      <c r="ENB310" s="2"/>
      <c r="ENC310" s="2"/>
      <c r="END310" s="2"/>
      <c r="ENE310" s="2"/>
      <c r="ENF310" s="2"/>
      <c r="ENG310" s="2"/>
      <c r="ENH310" s="2"/>
      <c r="ENI310" s="2"/>
      <c r="ENJ310" s="2"/>
      <c r="ENK310" s="2"/>
      <c r="ENL310" s="2"/>
      <c r="ENM310" s="2"/>
      <c r="ENN310" s="2"/>
      <c r="ENO310" s="2"/>
      <c r="ENP310" s="2"/>
      <c r="ENQ310" s="2"/>
      <c r="ENR310" s="2"/>
      <c r="ENS310" s="2"/>
      <c r="ENT310" s="2"/>
      <c r="ENU310" s="2"/>
      <c r="ENV310" s="2"/>
      <c r="ENW310" s="2"/>
      <c r="ENX310" s="2"/>
      <c r="ENY310" s="2"/>
      <c r="ENZ310" s="2"/>
      <c r="EOA310" s="2"/>
      <c r="EOB310" s="2"/>
      <c r="EOC310" s="2"/>
      <c r="EOD310" s="2"/>
      <c r="EOE310" s="2"/>
      <c r="EOF310" s="2"/>
      <c r="EOG310" s="2"/>
      <c r="EOH310" s="2"/>
      <c r="EOI310" s="2"/>
      <c r="EOJ310" s="2"/>
      <c r="EOK310" s="2"/>
      <c r="EOL310" s="2"/>
      <c r="EOM310" s="2"/>
      <c r="EON310" s="2"/>
      <c r="EOO310" s="2"/>
      <c r="EOP310" s="2"/>
      <c r="EOQ310" s="2"/>
      <c r="EOR310" s="2"/>
      <c r="EOS310" s="2"/>
      <c r="EOT310" s="2"/>
      <c r="EOU310" s="2"/>
      <c r="EOV310" s="2"/>
      <c r="EOW310" s="2"/>
      <c r="EOX310" s="2"/>
      <c r="EOY310" s="2"/>
      <c r="EOZ310" s="2"/>
      <c r="EPA310" s="2"/>
      <c r="EPB310" s="2"/>
      <c r="EPC310" s="2"/>
      <c r="EPD310" s="2"/>
      <c r="EPE310" s="2"/>
      <c r="EPF310" s="2"/>
      <c r="EPG310" s="2"/>
      <c r="EPH310" s="2"/>
      <c r="EPI310" s="2"/>
      <c r="EPJ310" s="2"/>
      <c r="EPK310" s="2"/>
      <c r="EPL310" s="2"/>
      <c r="EPM310" s="2"/>
      <c r="EPN310" s="2"/>
      <c r="EPO310" s="2"/>
      <c r="EPP310" s="2"/>
      <c r="EPQ310" s="2"/>
      <c r="EPR310" s="2"/>
      <c r="EPS310" s="2"/>
      <c r="EPT310" s="2"/>
      <c r="EPU310" s="2"/>
      <c r="EPV310" s="2"/>
      <c r="EPW310" s="2"/>
      <c r="EPX310" s="2"/>
      <c r="EPY310" s="2"/>
      <c r="EPZ310" s="2"/>
      <c r="EQA310" s="2"/>
      <c r="EQB310" s="2"/>
      <c r="EQC310" s="2"/>
      <c r="EQD310" s="2"/>
      <c r="EQE310" s="2"/>
      <c r="EQF310" s="2"/>
      <c r="EQG310" s="2"/>
      <c r="EQH310" s="2"/>
      <c r="EQI310" s="2"/>
      <c r="EQJ310" s="2"/>
      <c r="EQK310" s="2"/>
      <c r="EQL310" s="2"/>
      <c r="EQM310" s="2"/>
      <c r="EQN310" s="2"/>
      <c r="EQO310" s="2"/>
      <c r="EQP310" s="2"/>
      <c r="EQQ310" s="2"/>
      <c r="EQR310" s="2"/>
      <c r="EQS310" s="2"/>
      <c r="EQT310" s="2"/>
      <c r="EQU310" s="2"/>
      <c r="EQV310" s="2"/>
      <c r="EQW310" s="2"/>
      <c r="EQX310" s="2"/>
      <c r="EQY310" s="2"/>
      <c r="EQZ310" s="2"/>
      <c r="ERA310" s="2"/>
      <c r="ERB310" s="2"/>
      <c r="ERC310" s="2"/>
      <c r="ERD310" s="2"/>
      <c r="ERE310" s="2"/>
      <c r="ERF310" s="2"/>
      <c r="ERG310" s="2"/>
      <c r="ERH310" s="2"/>
      <c r="ERI310" s="2"/>
      <c r="ERJ310" s="2"/>
      <c r="ERK310" s="2"/>
      <c r="ERL310" s="2"/>
      <c r="ERM310" s="2"/>
      <c r="ERN310" s="2"/>
      <c r="ERO310" s="2"/>
      <c r="ERP310" s="2"/>
      <c r="ERQ310" s="2"/>
      <c r="ERR310" s="2"/>
      <c r="ERS310" s="2"/>
      <c r="ERT310" s="2"/>
      <c r="ERU310" s="2"/>
      <c r="ERV310" s="2"/>
      <c r="ERW310" s="2"/>
      <c r="ERX310" s="2"/>
      <c r="ERY310" s="2"/>
      <c r="ERZ310" s="2"/>
      <c r="ESA310" s="2"/>
      <c r="ESB310" s="2"/>
      <c r="ESC310" s="2"/>
      <c r="ESD310" s="2"/>
      <c r="ESE310" s="2"/>
      <c r="ESF310" s="2"/>
      <c r="ESG310" s="2"/>
      <c r="ESH310" s="2"/>
      <c r="ESI310" s="2"/>
      <c r="ESJ310" s="2"/>
      <c r="ESK310" s="2"/>
      <c r="ESL310" s="2"/>
      <c r="ESM310" s="2"/>
      <c r="ESN310" s="2"/>
      <c r="ESO310" s="2"/>
      <c r="ESP310" s="2"/>
      <c r="ESQ310" s="2"/>
      <c r="ESR310" s="2"/>
      <c r="ESS310" s="2"/>
      <c r="EST310" s="2"/>
      <c r="ESU310" s="2"/>
      <c r="ESV310" s="2"/>
      <c r="ESW310" s="2"/>
      <c r="ESX310" s="2"/>
      <c r="ESY310" s="2"/>
      <c r="ESZ310" s="2"/>
      <c r="ETA310" s="2"/>
      <c r="ETB310" s="2"/>
      <c r="ETC310" s="2"/>
      <c r="ETD310" s="2"/>
      <c r="ETE310" s="2"/>
      <c r="ETF310" s="2"/>
      <c r="ETG310" s="2"/>
      <c r="ETH310" s="2"/>
      <c r="ETI310" s="2"/>
      <c r="ETJ310" s="2"/>
      <c r="ETK310" s="2"/>
      <c r="ETL310" s="2"/>
      <c r="ETM310" s="2"/>
      <c r="ETN310" s="2"/>
      <c r="ETO310" s="2"/>
      <c r="ETP310" s="2"/>
      <c r="ETQ310" s="2"/>
      <c r="ETR310" s="2"/>
      <c r="ETS310" s="2"/>
      <c r="ETT310" s="2"/>
      <c r="ETU310" s="2"/>
      <c r="ETV310" s="2"/>
      <c r="ETW310" s="2"/>
      <c r="ETX310" s="2"/>
      <c r="ETY310" s="2"/>
      <c r="ETZ310" s="2"/>
      <c r="EUA310" s="2"/>
      <c r="EUB310" s="2"/>
      <c r="EUC310" s="2"/>
      <c r="EUD310" s="2"/>
      <c r="EUE310" s="2"/>
      <c r="EUF310" s="2"/>
      <c r="EUG310" s="2"/>
      <c r="EUH310" s="2"/>
      <c r="EUI310" s="2"/>
      <c r="EUJ310" s="2"/>
      <c r="EUK310" s="2"/>
      <c r="EUL310" s="2"/>
      <c r="EUM310" s="2"/>
      <c r="EUN310" s="2"/>
      <c r="EUO310" s="2"/>
      <c r="EUP310" s="2"/>
      <c r="EUQ310" s="2"/>
      <c r="EUR310" s="2"/>
      <c r="EUS310" s="2"/>
      <c r="EUT310" s="2"/>
      <c r="EUU310" s="2"/>
      <c r="EUV310" s="2"/>
      <c r="EUW310" s="2"/>
      <c r="EUX310" s="2"/>
      <c r="EUY310" s="2"/>
      <c r="EUZ310" s="2"/>
      <c r="EVA310" s="2"/>
      <c r="EVB310" s="2"/>
      <c r="EVC310" s="2"/>
      <c r="EVD310" s="2"/>
      <c r="EVE310" s="2"/>
      <c r="EVF310" s="2"/>
      <c r="EVG310" s="2"/>
      <c r="EVH310" s="2"/>
      <c r="EVI310" s="2"/>
      <c r="EVJ310" s="2"/>
      <c r="EVK310" s="2"/>
      <c r="EVL310" s="2"/>
      <c r="EVM310" s="2"/>
      <c r="EVN310" s="2"/>
      <c r="EVO310" s="2"/>
      <c r="EVP310" s="2"/>
      <c r="EVQ310" s="2"/>
      <c r="EVR310" s="2"/>
      <c r="EVS310" s="2"/>
      <c r="EVT310" s="2"/>
      <c r="EVU310" s="2"/>
      <c r="EVV310" s="2"/>
      <c r="EVW310" s="2"/>
      <c r="EVX310" s="2"/>
      <c r="EVY310" s="2"/>
      <c r="EVZ310" s="2"/>
      <c r="EWA310" s="2"/>
      <c r="EWB310" s="2"/>
      <c r="EWC310" s="2"/>
      <c r="EWD310" s="2"/>
      <c r="EWE310" s="2"/>
      <c r="EWF310" s="2"/>
      <c r="EWG310" s="2"/>
      <c r="EWH310" s="2"/>
      <c r="EWI310" s="2"/>
      <c r="EWJ310" s="2"/>
      <c r="EWK310" s="2"/>
      <c r="EWL310" s="2"/>
      <c r="EWM310" s="2"/>
      <c r="EWN310" s="2"/>
      <c r="EWO310" s="2"/>
      <c r="EWP310" s="2"/>
      <c r="EWQ310" s="2"/>
      <c r="EWR310" s="2"/>
      <c r="EWS310" s="2"/>
      <c r="EWT310" s="2"/>
      <c r="EWU310" s="2"/>
      <c r="EWV310" s="2"/>
      <c r="EWW310" s="2"/>
      <c r="EWX310" s="2"/>
      <c r="EWY310" s="2"/>
      <c r="EWZ310" s="2"/>
      <c r="EXA310" s="2"/>
      <c r="EXB310" s="2"/>
      <c r="EXC310" s="2"/>
      <c r="EXD310" s="2"/>
      <c r="EXE310" s="2"/>
      <c r="EXF310" s="2"/>
      <c r="EXG310" s="2"/>
      <c r="EXH310" s="2"/>
      <c r="EXI310" s="2"/>
      <c r="EXJ310" s="2"/>
      <c r="EXK310" s="2"/>
      <c r="EXL310" s="2"/>
      <c r="EXM310" s="2"/>
      <c r="EXN310" s="2"/>
      <c r="EXO310" s="2"/>
      <c r="EXP310" s="2"/>
      <c r="EXQ310" s="2"/>
      <c r="EXR310" s="2"/>
      <c r="EXS310" s="2"/>
      <c r="EXT310" s="2"/>
      <c r="EXU310" s="2"/>
      <c r="EXV310" s="2"/>
      <c r="EXW310" s="2"/>
      <c r="EXX310" s="2"/>
      <c r="EXY310" s="2"/>
      <c r="EXZ310" s="2"/>
      <c r="EYA310" s="2"/>
      <c r="EYB310" s="2"/>
      <c r="EYC310" s="2"/>
      <c r="EYD310" s="2"/>
      <c r="EYE310" s="2"/>
      <c r="EYF310" s="2"/>
      <c r="EYG310" s="2"/>
      <c r="EYH310" s="2"/>
      <c r="EYI310" s="2"/>
      <c r="EYJ310" s="2"/>
      <c r="EYK310" s="2"/>
      <c r="EYL310" s="2"/>
      <c r="EYM310" s="2"/>
      <c r="EYN310" s="2"/>
      <c r="EYO310" s="2"/>
      <c r="EYP310" s="2"/>
      <c r="EYQ310" s="2"/>
      <c r="EYR310" s="2"/>
      <c r="EYS310" s="2"/>
      <c r="EYT310" s="2"/>
      <c r="EYU310" s="2"/>
      <c r="EYV310" s="2"/>
      <c r="EYW310" s="2"/>
      <c r="EYX310" s="2"/>
      <c r="EYY310" s="2"/>
      <c r="EYZ310" s="2"/>
      <c r="EZA310" s="2"/>
      <c r="EZB310" s="2"/>
      <c r="EZC310" s="2"/>
      <c r="EZD310" s="2"/>
      <c r="EZE310" s="2"/>
      <c r="EZF310" s="2"/>
      <c r="EZG310" s="2"/>
      <c r="EZH310" s="2"/>
      <c r="EZI310" s="2"/>
      <c r="EZJ310" s="2"/>
      <c r="EZK310" s="2"/>
      <c r="EZL310" s="2"/>
      <c r="EZM310" s="2"/>
      <c r="EZN310" s="2"/>
      <c r="EZO310" s="2"/>
      <c r="EZP310" s="2"/>
      <c r="EZQ310" s="2"/>
      <c r="EZR310" s="2"/>
      <c r="EZS310" s="2"/>
      <c r="EZT310" s="2"/>
      <c r="EZU310" s="2"/>
      <c r="EZV310" s="2"/>
      <c r="EZW310" s="2"/>
      <c r="EZX310" s="2"/>
      <c r="EZY310" s="2"/>
      <c r="EZZ310" s="2"/>
      <c r="FAA310" s="2"/>
      <c r="FAB310" s="2"/>
      <c r="FAC310" s="2"/>
      <c r="FAD310" s="2"/>
      <c r="FAE310" s="2"/>
      <c r="FAF310" s="2"/>
      <c r="FAG310" s="2"/>
      <c r="FAH310" s="2"/>
      <c r="FAI310" s="2"/>
      <c r="FAJ310" s="2"/>
      <c r="FAK310" s="2"/>
      <c r="FAL310" s="2"/>
      <c r="FAM310" s="2"/>
      <c r="FAN310" s="2"/>
      <c r="FAO310" s="2"/>
      <c r="FAP310" s="2"/>
      <c r="FAQ310" s="2"/>
      <c r="FAR310" s="2"/>
      <c r="FAS310" s="2"/>
      <c r="FAT310" s="2"/>
      <c r="FAU310" s="2"/>
      <c r="FAV310" s="2"/>
      <c r="FAW310" s="2"/>
      <c r="FAX310" s="2"/>
      <c r="FAY310" s="2"/>
      <c r="FAZ310" s="2"/>
      <c r="FBA310" s="2"/>
      <c r="FBB310" s="2"/>
      <c r="FBC310" s="2"/>
      <c r="FBD310" s="2"/>
      <c r="FBE310" s="2"/>
      <c r="FBF310" s="2"/>
      <c r="FBG310" s="2"/>
      <c r="FBH310" s="2"/>
      <c r="FBI310" s="2"/>
      <c r="FBJ310" s="2"/>
      <c r="FBK310" s="2"/>
      <c r="FBL310" s="2"/>
      <c r="FBM310" s="2"/>
      <c r="FBN310" s="2"/>
      <c r="FBO310" s="2"/>
      <c r="FBP310" s="2"/>
      <c r="FBQ310" s="2"/>
      <c r="FBR310" s="2"/>
      <c r="FBS310" s="2"/>
      <c r="FBT310" s="2"/>
      <c r="FBU310" s="2"/>
      <c r="FBV310" s="2"/>
      <c r="FBW310" s="2"/>
      <c r="FBX310" s="2"/>
      <c r="FBY310" s="2"/>
      <c r="FBZ310" s="2"/>
      <c r="FCA310" s="2"/>
      <c r="FCB310" s="2"/>
      <c r="FCC310" s="2"/>
      <c r="FCD310" s="2"/>
      <c r="FCE310" s="2"/>
      <c r="FCF310" s="2"/>
      <c r="FCG310" s="2"/>
      <c r="FCH310" s="2"/>
      <c r="FCI310" s="2"/>
      <c r="FCJ310" s="2"/>
      <c r="FCK310" s="2"/>
      <c r="FCL310" s="2"/>
      <c r="FCM310" s="2"/>
      <c r="FCN310" s="2"/>
      <c r="FCO310" s="2"/>
      <c r="FCP310" s="2"/>
      <c r="FCQ310" s="2"/>
      <c r="FCR310" s="2"/>
      <c r="FCS310" s="2"/>
      <c r="FCT310" s="2"/>
      <c r="FCU310" s="2"/>
      <c r="FCV310" s="2"/>
      <c r="FCW310" s="2"/>
      <c r="FCX310" s="2"/>
      <c r="FCY310" s="2"/>
      <c r="FCZ310" s="2"/>
      <c r="FDA310" s="2"/>
      <c r="FDB310" s="2"/>
      <c r="FDC310" s="2"/>
      <c r="FDD310" s="2"/>
      <c r="FDE310" s="2"/>
      <c r="FDF310" s="2"/>
      <c r="FDG310" s="2"/>
      <c r="FDH310" s="2"/>
      <c r="FDI310" s="2"/>
      <c r="FDJ310" s="2"/>
      <c r="FDK310" s="2"/>
      <c r="FDL310" s="2"/>
      <c r="FDM310" s="2"/>
      <c r="FDN310" s="2"/>
      <c r="FDO310" s="2"/>
      <c r="FDP310" s="2"/>
      <c r="FDQ310" s="2"/>
      <c r="FDR310" s="2"/>
      <c r="FDS310" s="2"/>
      <c r="FDT310" s="2"/>
      <c r="FDU310" s="2"/>
      <c r="FDV310" s="2"/>
      <c r="FDW310" s="2"/>
      <c r="FDX310" s="2"/>
      <c r="FDY310" s="2"/>
      <c r="FDZ310" s="2"/>
      <c r="FEA310" s="2"/>
      <c r="FEB310" s="2"/>
      <c r="FEC310" s="2"/>
      <c r="FED310" s="2"/>
      <c r="FEE310" s="2"/>
      <c r="FEF310" s="2"/>
      <c r="FEG310" s="2"/>
      <c r="FEH310" s="2"/>
      <c r="FEI310" s="2"/>
      <c r="FEJ310" s="2"/>
      <c r="FEK310" s="2"/>
      <c r="FEL310" s="2"/>
      <c r="FEM310" s="2"/>
      <c r="FEN310" s="2"/>
      <c r="FEO310" s="2"/>
      <c r="FEP310" s="2"/>
      <c r="FEQ310" s="2"/>
      <c r="FER310" s="2"/>
      <c r="FES310" s="2"/>
      <c r="FET310" s="2"/>
      <c r="FEU310" s="2"/>
      <c r="FEV310" s="2"/>
      <c r="FEW310" s="2"/>
      <c r="FEX310" s="2"/>
      <c r="FEY310" s="2"/>
      <c r="FEZ310" s="2"/>
      <c r="FFA310" s="2"/>
      <c r="FFB310" s="2"/>
      <c r="FFC310" s="2"/>
      <c r="FFD310" s="2"/>
      <c r="FFE310" s="2"/>
      <c r="FFF310" s="2"/>
      <c r="FFG310" s="2"/>
      <c r="FFH310" s="2"/>
      <c r="FFI310" s="2"/>
      <c r="FFJ310" s="2"/>
      <c r="FFK310" s="2"/>
      <c r="FFL310" s="2"/>
      <c r="FFM310" s="2"/>
      <c r="FFN310" s="2"/>
      <c r="FFO310" s="2"/>
      <c r="FFP310" s="2"/>
      <c r="FFQ310" s="2"/>
      <c r="FFR310" s="2"/>
      <c r="FFS310" s="2"/>
      <c r="FFT310" s="2"/>
      <c r="FFU310" s="2"/>
      <c r="FFV310" s="2"/>
      <c r="FFW310" s="2"/>
      <c r="FFX310" s="2"/>
      <c r="FFY310" s="2"/>
      <c r="FFZ310" s="2"/>
      <c r="FGA310" s="2"/>
      <c r="FGB310" s="2"/>
      <c r="FGC310" s="2"/>
      <c r="FGD310" s="2"/>
      <c r="FGE310" s="2"/>
      <c r="FGF310" s="2"/>
      <c r="FGG310" s="2"/>
      <c r="FGH310" s="2"/>
      <c r="FGI310" s="2"/>
      <c r="FGJ310" s="2"/>
      <c r="FGK310" s="2"/>
      <c r="FGL310" s="2"/>
      <c r="FGM310" s="2"/>
      <c r="FGN310" s="2"/>
      <c r="FGO310" s="2"/>
      <c r="FGP310" s="2"/>
      <c r="FGQ310" s="2"/>
      <c r="FGR310" s="2"/>
      <c r="FGS310" s="2"/>
      <c r="FGT310" s="2"/>
      <c r="FGU310" s="2"/>
      <c r="FGV310" s="2"/>
      <c r="FGW310" s="2"/>
      <c r="FGX310" s="2"/>
      <c r="FGY310" s="2"/>
      <c r="FGZ310" s="2"/>
      <c r="FHA310" s="2"/>
      <c r="FHB310" s="2"/>
      <c r="FHC310" s="2"/>
      <c r="FHD310" s="2"/>
      <c r="FHE310" s="2"/>
      <c r="FHF310" s="2"/>
      <c r="FHG310" s="2"/>
      <c r="FHH310" s="2"/>
      <c r="FHI310" s="2"/>
      <c r="FHJ310" s="2"/>
      <c r="FHK310" s="2"/>
      <c r="FHL310" s="2"/>
      <c r="FHM310" s="2"/>
      <c r="FHN310" s="2"/>
      <c r="FHO310" s="2"/>
      <c r="FHP310" s="2"/>
      <c r="FHQ310" s="2"/>
      <c r="FHR310" s="2"/>
      <c r="FHS310" s="2"/>
      <c r="FHT310" s="2"/>
      <c r="FHU310" s="2"/>
      <c r="FHV310" s="2"/>
      <c r="FHW310" s="2"/>
      <c r="FHX310" s="2"/>
      <c r="FHY310" s="2"/>
      <c r="FHZ310" s="2"/>
      <c r="FIA310" s="2"/>
      <c r="FIB310" s="2"/>
      <c r="FIC310" s="2"/>
      <c r="FID310" s="2"/>
      <c r="FIE310" s="2"/>
      <c r="FIF310" s="2"/>
      <c r="FIG310" s="2"/>
      <c r="FIH310" s="2"/>
      <c r="FII310" s="2"/>
      <c r="FIJ310" s="2"/>
      <c r="FIK310" s="2"/>
      <c r="FIL310" s="2"/>
      <c r="FIM310" s="2"/>
      <c r="FIN310" s="2"/>
      <c r="FIO310" s="2"/>
      <c r="FIP310" s="2"/>
      <c r="FIQ310" s="2"/>
      <c r="FIR310" s="2"/>
      <c r="FIS310" s="2"/>
      <c r="FIT310" s="2"/>
      <c r="FIU310" s="2"/>
      <c r="FIV310" s="2"/>
      <c r="FIW310" s="2"/>
      <c r="FIX310" s="2"/>
      <c r="FIY310" s="2"/>
      <c r="FIZ310" s="2"/>
      <c r="FJA310" s="2"/>
      <c r="FJB310" s="2"/>
      <c r="FJC310" s="2"/>
      <c r="FJD310" s="2"/>
      <c r="FJE310" s="2"/>
      <c r="FJF310" s="2"/>
      <c r="FJG310" s="2"/>
      <c r="FJH310" s="2"/>
      <c r="FJI310" s="2"/>
      <c r="FJJ310" s="2"/>
      <c r="FJK310" s="2"/>
      <c r="FJL310" s="2"/>
      <c r="FJM310" s="2"/>
      <c r="FJN310" s="2"/>
      <c r="FJO310" s="2"/>
      <c r="FJP310" s="2"/>
      <c r="FJQ310" s="2"/>
      <c r="FJR310" s="2"/>
      <c r="FJS310" s="2"/>
      <c r="FJT310" s="2"/>
      <c r="FJU310" s="2"/>
      <c r="FJV310" s="2"/>
      <c r="FJW310" s="2"/>
      <c r="FJX310" s="2"/>
      <c r="FJY310" s="2"/>
      <c r="FJZ310" s="2"/>
      <c r="FKA310" s="2"/>
      <c r="FKB310" s="2"/>
      <c r="FKC310" s="2"/>
      <c r="FKD310" s="2"/>
      <c r="FKE310" s="2"/>
      <c r="FKF310" s="2"/>
      <c r="FKG310" s="2"/>
      <c r="FKH310" s="2"/>
      <c r="FKI310" s="2"/>
      <c r="FKJ310" s="2"/>
      <c r="FKK310" s="2"/>
      <c r="FKL310" s="2"/>
      <c r="FKM310" s="2"/>
      <c r="FKN310" s="2"/>
      <c r="FKO310" s="2"/>
      <c r="FKP310" s="2"/>
      <c r="FKQ310" s="2"/>
      <c r="FKR310" s="2"/>
      <c r="FKS310" s="2"/>
      <c r="FKT310" s="2"/>
      <c r="FKU310" s="2"/>
      <c r="FKV310" s="2"/>
      <c r="FKW310" s="2"/>
      <c r="FKX310" s="2"/>
      <c r="FKY310" s="2"/>
      <c r="FKZ310" s="2"/>
      <c r="FLA310" s="2"/>
      <c r="FLB310" s="2"/>
      <c r="FLC310" s="2"/>
      <c r="FLD310" s="2"/>
      <c r="FLE310" s="2"/>
      <c r="FLF310" s="2"/>
      <c r="FLG310" s="2"/>
      <c r="FLH310" s="2"/>
      <c r="FLI310" s="2"/>
      <c r="FLJ310" s="2"/>
      <c r="FLK310" s="2"/>
      <c r="FLL310" s="2"/>
      <c r="FLM310" s="2"/>
      <c r="FLN310" s="2"/>
      <c r="FLO310" s="2"/>
      <c r="FLP310" s="2"/>
      <c r="FLQ310" s="2"/>
      <c r="FLR310" s="2"/>
      <c r="FLS310" s="2"/>
      <c r="FLT310" s="2"/>
      <c r="FLU310" s="2"/>
      <c r="FLV310" s="2"/>
      <c r="FLW310" s="2"/>
      <c r="FLX310" s="2"/>
      <c r="FLY310" s="2"/>
      <c r="FLZ310" s="2"/>
      <c r="FMA310" s="2"/>
      <c r="FMB310" s="2"/>
      <c r="FMC310" s="2"/>
      <c r="FMD310" s="2"/>
      <c r="FME310" s="2"/>
      <c r="FMF310" s="2"/>
      <c r="FMG310" s="2"/>
      <c r="FMH310" s="2"/>
      <c r="FMI310" s="2"/>
      <c r="FMJ310" s="2"/>
      <c r="FMK310" s="2"/>
      <c r="FML310" s="2"/>
      <c r="FMM310" s="2"/>
      <c r="FMN310" s="2"/>
      <c r="FMO310" s="2"/>
      <c r="FMP310" s="2"/>
      <c r="FMQ310" s="2"/>
      <c r="FMR310" s="2"/>
      <c r="FMS310" s="2"/>
      <c r="FMT310" s="2"/>
      <c r="FMU310" s="2"/>
      <c r="FMV310" s="2"/>
      <c r="FMW310" s="2"/>
      <c r="FMX310" s="2"/>
      <c r="FMY310" s="2"/>
      <c r="FMZ310" s="2"/>
      <c r="FNA310" s="2"/>
      <c r="FNB310" s="2"/>
      <c r="FNC310" s="2"/>
      <c r="FND310" s="2"/>
      <c r="FNE310" s="2"/>
      <c r="FNF310" s="2"/>
      <c r="FNG310" s="2"/>
      <c r="FNH310" s="2"/>
      <c r="FNI310" s="2"/>
      <c r="FNJ310" s="2"/>
      <c r="FNK310" s="2"/>
      <c r="FNL310" s="2"/>
      <c r="FNM310" s="2"/>
      <c r="FNN310" s="2"/>
      <c r="FNO310" s="2"/>
      <c r="FNP310" s="2"/>
      <c r="FNQ310" s="2"/>
      <c r="FNR310" s="2"/>
      <c r="FNS310" s="2"/>
      <c r="FNT310" s="2"/>
      <c r="FNU310" s="2"/>
      <c r="FNV310" s="2"/>
      <c r="FNW310" s="2"/>
      <c r="FNX310" s="2"/>
      <c r="FNY310" s="2"/>
      <c r="FNZ310" s="2"/>
      <c r="FOA310" s="2"/>
      <c r="FOB310" s="2"/>
      <c r="FOC310" s="2"/>
      <c r="FOD310" s="2"/>
      <c r="FOE310" s="2"/>
      <c r="FOF310" s="2"/>
      <c r="FOG310" s="2"/>
      <c r="FOH310" s="2"/>
      <c r="FOI310" s="2"/>
      <c r="FOJ310" s="2"/>
      <c r="FOK310" s="2"/>
      <c r="FOL310" s="2"/>
      <c r="FOM310" s="2"/>
      <c r="FON310" s="2"/>
      <c r="FOO310" s="2"/>
      <c r="FOP310" s="2"/>
      <c r="FOQ310" s="2"/>
      <c r="FOR310" s="2"/>
      <c r="FOS310" s="2"/>
      <c r="FOT310" s="2"/>
      <c r="FOU310" s="2"/>
      <c r="FOV310" s="2"/>
      <c r="FOW310" s="2"/>
      <c r="FOX310" s="2"/>
      <c r="FOY310" s="2"/>
      <c r="FOZ310" s="2"/>
      <c r="FPA310" s="2"/>
      <c r="FPB310" s="2"/>
      <c r="FPC310" s="2"/>
      <c r="FPD310" s="2"/>
      <c r="FPE310" s="2"/>
      <c r="FPF310" s="2"/>
      <c r="FPG310" s="2"/>
      <c r="FPH310" s="2"/>
      <c r="FPI310" s="2"/>
      <c r="FPJ310" s="2"/>
      <c r="FPK310" s="2"/>
      <c r="FPL310" s="2"/>
      <c r="FPM310" s="2"/>
      <c r="FPN310" s="2"/>
      <c r="FPO310" s="2"/>
      <c r="FPP310" s="2"/>
      <c r="FPQ310" s="2"/>
      <c r="FPR310" s="2"/>
      <c r="FPS310" s="2"/>
      <c r="FPT310" s="2"/>
      <c r="FPU310" s="2"/>
      <c r="FPV310" s="2"/>
      <c r="FPW310" s="2"/>
      <c r="FPX310" s="2"/>
      <c r="FPY310" s="2"/>
      <c r="FPZ310" s="2"/>
      <c r="FQA310" s="2"/>
      <c r="FQB310" s="2"/>
      <c r="FQC310" s="2"/>
      <c r="FQD310" s="2"/>
      <c r="FQE310" s="2"/>
      <c r="FQF310" s="2"/>
      <c r="FQG310" s="2"/>
      <c r="FQH310" s="2"/>
      <c r="FQI310" s="2"/>
      <c r="FQJ310" s="2"/>
      <c r="FQK310" s="2"/>
      <c r="FQL310" s="2"/>
      <c r="FQM310" s="2"/>
      <c r="FQN310" s="2"/>
      <c r="FQO310" s="2"/>
      <c r="FQP310" s="2"/>
      <c r="FQQ310" s="2"/>
      <c r="FQR310" s="2"/>
      <c r="FQS310" s="2"/>
      <c r="FQT310" s="2"/>
      <c r="FQU310" s="2"/>
      <c r="FQV310" s="2"/>
      <c r="FQW310" s="2"/>
      <c r="FQX310" s="2"/>
      <c r="FQY310" s="2"/>
      <c r="FQZ310" s="2"/>
      <c r="FRA310" s="2"/>
      <c r="FRB310" s="2"/>
      <c r="FRC310" s="2"/>
      <c r="FRD310" s="2"/>
      <c r="FRE310" s="2"/>
      <c r="FRF310" s="2"/>
      <c r="FRG310" s="2"/>
      <c r="FRH310" s="2"/>
      <c r="FRI310" s="2"/>
      <c r="FRJ310" s="2"/>
      <c r="FRK310" s="2"/>
      <c r="FRL310" s="2"/>
      <c r="FRM310" s="2"/>
      <c r="FRN310" s="2"/>
      <c r="FRO310" s="2"/>
      <c r="FRP310" s="2"/>
      <c r="FRQ310" s="2"/>
      <c r="FRR310" s="2"/>
      <c r="FRS310" s="2"/>
      <c r="FRT310" s="2"/>
      <c r="FRU310" s="2"/>
      <c r="FRV310" s="2"/>
      <c r="FRW310" s="2"/>
      <c r="FRX310" s="2"/>
      <c r="FRY310" s="2"/>
      <c r="FRZ310" s="2"/>
      <c r="FSA310" s="2"/>
      <c r="FSB310" s="2"/>
      <c r="FSC310" s="2"/>
      <c r="FSD310" s="2"/>
      <c r="FSE310" s="2"/>
      <c r="FSF310" s="2"/>
      <c r="FSG310" s="2"/>
      <c r="FSH310" s="2"/>
      <c r="FSI310" s="2"/>
      <c r="FSJ310" s="2"/>
      <c r="FSK310" s="2"/>
      <c r="FSL310" s="2"/>
      <c r="FSM310" s="2"/>
      <c r="FSN310" s="2"/>
      <c r="FSO310" s="2"/>
      <c r="FSP310" s="2"/>
      <c r="FSQ310" s="2"/>
      <c r="FSR310" s="2"/>
      <c r="FSS310" s="2"/>
      <c r="FST310" s="2"/>
      <c r="FSU310" s="2"/>
      <c r="FSV310" s="2"/>
      <c r="FSW310" s="2"/>
      <c r="FSX310" s="2"/>
      <c r="FSY310" s="2"/>
      <c r="FSZ310" s="2"/>
      <c r="FTA310" s="2"/>
      <c r="FTB310" s="2"/>
      <c r="FTC310" s="2"/>
      <c r="FTD310" s="2"/>
      <c r="FTE310" s="2"/>
      <c r="FTF310" s="2"/>
      <c r="FTG310" s="2"/>
      <c r="FTH310" s="2"/>
      <c r="FTI310" s="2"/>
      <c r="FTJ310" s="2"/>
      <c r="FTK310" s="2"/>
      <c r="FTL310" s="2"/>
      <c r="FTM310" s="2"/>
      <c r="FTN310" s="2"/>
      <c r="FTO310" s="2"/>
      <c r="FTP310" s="2"/>
      <c r="FTQ310" s="2"/>
      <c r="FTR310" s="2"/>
      <c r="FTS310" s="2"/>
      <c r="FTT310" s="2"/>
      <c r="FTU310" s="2"/>
      <c r="FTV310" s="2"/>
      <c r="FTW310" s="2"/>
      <c r="FTX310" s="2"/>
      <c r="FTY310" s="2"/>
      <c r="FTZ310" s="2"/>
      <c r="FUA310" s="2"/>
      <c r="FUB310" s="2"/>
      <c r="FUC310" s="2"/>
      <c r="FUD310" s="2"/>
      <c r="FUE310" s="2"/>
      <c r="FUF310" s="2"/>
      <c r="FUG310" s="2"/>
      <c r="FUH310" s="2"/>
      <c r="FUI310" s="2"/>
      <c r="FUJ310" s="2"/>
      <c r="FUK310" s="2"/>
      <c r="FUL310" s="2"/>
      <c r="FUM310" s="2"/>
      <c r="FUN310" s="2"/>
      <c r="FUO310" s="2"/>
      <c r="FUP310" s="2"/>
      <c r="FUQ310" s="2"/>
      <c r="FUR310" s="2"/>
      <c r="FUS310" s="2"/>
      <c r="FUT310" s="2"/>
      <c r="FUU310" s="2"/>
      <c r="FUV310" s="2"/>
      <c r="FUW310" s="2"/>
      <c r="FUX310" s="2"/>
      <c r="FUY310" s="2"/>
      <c r="FUZ310" s="2"/>
      <c r="FVA310" s="2"/>
      <c r="FVB310" s="2"/>
      <c r="FVC310" s="2"/>
      <c r="FVD310" s="2"/>
      <c r="FVE310" s="2"/>
      <c r="FVF310" s="2"/>
      <c r="FVG310" s="2"/>
      <c r="FVH310" s="2"/>
      <c r="FVI310" s="2"/>
      <c r="FVJ310" s="2"/>
      <c r="FVK310" s="2"/>
      <c r="FVL310" s="2"/>
      <c r="FVM310" s="2"/>
      <c r="FVN310" s="2"/>
      <c r="FVO310" s="2"/>
      <c r="FVP310" s="2"/>
      <c r="FVQ310" s="2"/>
      <c r="FVR310" s="2"/>
      <c r="FVS310" s="2"/>
      <c r="FVT310" s="2"/>
      <c r="FVU310" s="2"/>
      <c r="FVV310" s="2"/>
      <c r="FVW310" s="2"/>
      <c r="FVX310" s="2"/>
      <c r="FVY310" s="2"/>
      <c r="FVZ310" s="2"/>
      <c r="FWA310" s="2"/>
      <c r="FWB310" s="2"/>
      <c r="FWC310" s="2"/>
      <c r="FWD310" s="2"/>
      <c r="FWE310" s="2"/>
      <c r="FWF310" s="2"/>
      <c r="FWG310" s="2"/>
      <c r="FWH310" s="2"/>
      <c r="FWI310" s="2"/>
      <c r="FWJ310" s="2"/>
      <c r="FWK310" s="2"/>
      <c r="FWL310" s="2"/>
      <c r="FWM310" s="2"/>
      <c r="FWN310" s="2"/>
      <c r="FWO310" s="2"/>
      <c r="FWP310" s="2"/>
      <c r="FWQ310" s="2"/>
      <c r="FWR310" s="2"/>
      <c r="FWS310" s="2"/>
      <c r="FWT310" s="2"/>
      <c r="FWU310" s="2"/>
      <c r="FWV310" s="2"/>
      <c r="FWW310" s="2"/>
      <c r="FWX310" s="2"/>
      <c r="FWY310" s="2"/>
      <c r="FWZ310" s="2"/>
      <c r="FXA310" s="2"/>
      <c r="FXB310" s="2"/>
      <c r="FXC310" s="2"/>
      <c r="FXD310" s="2"/>
      <c r="FXE310" s="2"/>
      <c r="FXF310" s="2"/>
      <c r="FXG310" s="2"/>
      <c r="FXH310" s="2"/>
      <c r="FXI310" s="2"/>
      <c r="FXJ310" s="2"/>
      <c r="FXK310" s="2"/>
      <c r="FXL310" s="2"/>
      <c r="FXM310" s="2"/>
      <c r="FXN310" s="2"/>
      <c r="FXO310" s="2"/>
      <c r="FXP310" s="2"/>
      <c r="FXQ310" s="2"/>
      <c r="FXR310" s="2"/>
      <c r="FXS310" s="2"/>
      <c r="FXT310" s="2"/>
      <c r="FXU310" s="2"/>
      <c r="FXV310" s="2"/>
      <c r="FXW310" s="2"/>
      <c r="FXX310" s="2"/>
      <c r="FXY310" s="2"/>
      <c r="FXZ310" s="2"/>
      <c r="FYA310" s="2"/>
      <c r="FYB310" s="2"/>
      <c r="FYC310" s="2"/>
      <c r="FYD310" s="2"/>
      <c r="FYE310" s="2"/>
      <c r="FYF310" s="2"/>
      <c r="FYG310" s="2"/>
      <c r="FYH310" s="2"/>
      <c r="FYI310" s="2"/>
      <c r="FYJ310" s="2"/>
      <c r="FYK310" s="2"/>
      <c r="FYL310" s="2"/>
      <c r="FYM310" s="2"/>
      <c r="FYN310" s="2"/>
      <c r="FYO310" s="2"/>
      <c r="FYP310" s="2"/>
      <c r="FYQ310" s="2"/>
      <c r="FYR310" s="2"/>
      <c r="FYS310" s="2"/>
      <c r="FYT310" s="2"/>
      <c r="FYU310" s="2"/>
      <c r="FYV310" s="2"/>
      <c r="FYW310" s="2"/>
      <c r="FYX310" s="2"/>
      <c r="FYY310" s="2"/>
      <c r="FYZ310" s="2"/>
      <c r="FZA310" s="2"/>
      <c r="FZB310" s="2"/>
      <c r="FZC310" s="2"/>
      <c r="FZD310" s="2"/>
      <c r="FZE310" s="2"/>
      <c r="FZF310" s="2"/>
      <c r="FZG310" s="2"/>
      <c r="FZH310" s="2"/>
      <c r="FZI310" s="2"/>
      <c r="FZJ310" s="2"/>
      <c r="FZK310" s="2"/>
      <c r="FZL310" s="2"/>
      <c r="FZM310" s="2"/>
      <c r="FZN310" s="2"/>
      <c r="FZO310" s="2"/>
      <c r="FZP310" s="2"/>
      <c r="FZQ310" s="2"/>
      <c r="FZR310" s="2"/>
      <c r="FZS310" s="2"/>
      <c r="FZT310" s="2"/>
      <c r="FZU310" s="2"/>
      <c r="FZV310" s="2"/>
      <c r="FZW310" s="2"/>
      <c r="FZX310" s="2"/>
      <c r="FZY310" s="2"/>
      <c r="FZZ310" s="2"/>
      <c r="GAA310" s="2"/>
      <c r="GAB310" s="2"/>
      <c r="GAC310" s="2"/>
      <c r="GAD310" s="2"/>
      <c r="GAE310" s="2"/>
      <c r="GAF310" s="2"/>
      <c r="GAG310" s="2"/>
      <c r="GAH310" s="2"/>
      <c r="GAI310" s="2"/>
      <c r="GAJ310" s="2"/>
      <c r="GAK310" s="2"/>
      <c r="GAL310" s="2"/>
      <c r="GAM310" s="2"/>
      <c r="GAN310" s="2"/>
      <c r="GAO310" s="2"/>
      <c r="GAP310" s="2"/>
      <c r="GAQ310" s="2"/>
      <c r="GAR310" s="2"/>
      <c r="GAS310" s="2"/>
      <c r="GAT310" s="2"/>
      <c r="GAU310" s="2"/>
      <c r="GAV310" s="2"/>
      <c r="GAW310" s="2"/>
      <c r="GAX310" s="2"/>
      <c r="GAY310" s="2"/>
      <c r="GAZ310" s="2"/>
      <c r="GBA310" s="2"/>
      <c r="GBB310" s="2"/>
      <c r="GBC310" s="2"/>
      <c r="GBD310" s="2"/>
      <c r="GBE310" s="2"/>
      <c r="GBF310" s="2"/>
      <c r="GBG310" s="2"/>
      <c r="GBH310" s="2"/>
      <c r="GBI310" s="2"/>
      <c r="GBJ310" s="2"/>
      <c r="GBK310" s="2"/>
      <c r="GBL310" s="2"/>
      <c r="GBM310" s="2"/>
      <c r="GBN310" s="2"/>
      <c r="GBO310" s="2"/>
      <c r="GBP310" s="2"/>
      <c r="GBQ310" s="2"/>
      <c r="GBR310" s="2"/>
      <c r="GBS310" s="2"/>
      <c r="GBT310" s="2"/>
      <c r="GBU310" s="2"/>
      <c r="GBV310" s="2"/>
      <c r="GBW310" s="2"/>
      <c r="GBX310" s="2"/>
      <c r="GBY310" s="2"/>
      <c r="GBZ310" s="2"/>
      <c r="GCA310" s="2"/>
      <c r="GCB310" s="2"/>
      <c r="GCC310" s="2"/>
      <c r="GCD310" s="2"/>
      <c r="GCE310" s="2"/>
      <c r="GCF310" s="2"/>
      <c r="GCG310" s="2"/>
      <c r="GCH310" s="2"/>
      <c r="GCI310" s="2"/>
      <c r="GCJ310" s="2"/>
      <c r="GCK310" s="2"/>
      <c r="GCL310" s="2"/>
      <c r="GCM310" s="2"/>
      <c r="GCN310" s="2"/>
      <c r="GCO310" s="2"/>
      <c r="GCP310" s="2"/>
      <c r="GCQ310" s="2"/>
      <c r="GCR310" s="2"/>
      <c r="GCS310" s="2"/>
      <c r="GCT310" s="2"/>
      <c r="GCU310" s="2"/>
      <c r="GCV310" s="2"/>
      <c r="GCW310" s="2"/>
      <c r="GCX310" s="2"/>
      <c r="GCY310" s="2"/>
      <c r="GCZ310" s="2"/>
      <c r="GDA310" s="2"/>
      <c r="GDB310" s="2"/>
      <c r="GDC310" s="2"/>
      <c r="GDD310" s="2"/>
      <c r="GDE310" s="2"/>
      <c r="GDF310" s="2"/>
      <c r="GDG310" s="2"/>
      <c r="GDH310" s="2"/>
      <c r="GDI310" s="2"/>
      <c r="GDJ310" s="2"/>
      <c r="GDK310" s="2"/>
      <c r="GDL310" s="2"/>
      <c r="GDM310" s="2"/>
      <c r="GDN310" s="2"/>
      <c r="GDO310" s="2"/>
      <c r="GDP310" s="2"/>
      <c r="GDQ310" s="2"/>
      <c r="GDR310" s="2"/>
      <c r="GDS310" s="2"/>
      <c r="GDT310" s="2"/>
      <c r="GDU310" s="2"/>
      <c r="GDV310" s="2"/>
      <c r="GDW310" s="2"/>
      <c r="GDX310" s="2"/>
      <c r="GDY310" s="2"/>
      <c r="GDZ310" s="2"/>
      <c r="GEA310" s="2"/>
      <c r="GEB310" s="2"/>
      <c r="GEC310" s="2"/>
      <c r="GED310" s="2"/>
      <c r="GEE310" s="2"/>
      <c r="GEF310" s="2"/>
      <c r="GEG310" s="2"/>
      <c r="GEH310" s="2"/>
      <c r="GEI310" s="2"/>
      <c r="GEJ310" s="2"/>
      <c r="GEK310" s="2"/>
      <c r="GEL310" s="2"/>
      <c r="GEM310" s="2"/>
      <c r="GEN310" s="2"/>
      <c r="GEO310" s="2"/>
      <c r="GEP310" s="2"/>
      <c r="GEQ310" s="2"/>
      <c r="GER310" s="2"/>
      <c r="GES310" s="2"/>
      <c r="GET310" s="2"/>
      <c r="GEU310" s="2"/>
      <c r="GEV310" s="2"/>
      <c r="GEW310" s="2"/>
      <c r="GEX310" s="2"/>
      <c r="GEY310" s="2"/>
      <c r="GEZ310" s="2"/>
      <c r="GFA310" s="2"/>
      <c r="GFB310" s="2"/>
      <c r="GFC310" s="2"/>
      <c r="GFD310" s="2"/>
      <c r="GFE310" s="2"/>
      <c r="GFF310" s="2"/>
      <c r="GFG310" s="2"/>
      <c r="GFH310" s="2"/>
      <c r="GFI310" s="2"/>
      <c r="GFJ310" s="2"/>
      <c r="GFK310" s="2"/>
      <c r="GFL310" s="2"/>
      <c r="GFM310" s="2"/>
      <c r="GFN310" s="2"/>
      <c r="GFO310" s="2"/>
      <c r="GFP310" s="2"/>
      <c r="GFQ310" s="2"/>
      <c r="GFR310" s="2"/>
      <c r="GFS310" s="2"/>
      <c r="GFT310" s="2"/>
      <c r="GFU310" s="2"/>
      <c r="GFV310" s="2"/>
      <c r="GFW310" s="2"/>
      <c r="GFX310" s="2"/>
      <c r="GFY310" s="2"/>
      <c r="GFZ310" s="2"/>
      <c r="GGA310" s="2"/>
      <c r="GGB310" s="2"/>
      <c r="GGC310" s="2"/>
      <c r="GGD310" s="2"/>
      <c r="GGE310" s="2"/>
      <c r="GGF310" s="2"/>
      <c r="GGG310" s="2"/>
      <c r="GGH310" s="2"/>
      <c r="GGI310" s="2"/>
      <c r="GGJ310" s="2"/>
      <c r="GGK310" s="2"/>
      <c r="GGL310" s="2"/>
      <c r="GGM310" s="2"/>
      <c r="GGN310" s="2"/>
      <c r="GGO310" s="2"/>
      <c r="GGP310" s="2"/>
      <c r="GGQ310" s="2"/>
      <c r="GGR310" s="2"/>
      <c r="GGS310" s="2"/>
      <c r="GGT310" s="2"/>
      <c r="GGU310" s="2"/>
      <c r="GGV310" s="2"/>
      <c r="GGW310" s="2"/>
      <c r="GGX310" s="2"/>
      <c r="GGY310" s="2"/>
      <c r="GGZ310" s="2"/>
      <c r="GHA310" s="2"/>
      <c r="GHB310" s="2"/>
      <c r="GHC310" s="2"/>
      <c r="GHD310" s="2"/>
      <c r="GHE310" s="2"/>
      <c r="GHF310" s="2"/>
      <c r="GHG310" s="2"/>
      <c r="GHH310" s="2"/>
      <c r="GHI310" s="2"/>
      <c r="GHJ310" s="2"/>
      <c r="GHK310" s="2"/>
      <c r="GHL310" s="2"/>
      <c r="GHM310" s="2"/>
      <c r="GHN310" s="2"/>
      <c r="GHO310" s="2"/>
      <c r="GHP310" s="2"/>
      <c r="GHQ310" s="2"/>
      <c r="GHR310" s="2"/>
      <c r="GHS310" s="2"/>
      <c r="GHT310" s="2"/>
      <c r="GHU310" s="2"/>
      <c r="GHV310" s="2"/>
      <c r="GHW310" s="2"/>
      <c r="GHX310" s="2"/>
      <c r="GHY310" s="2"/>
      <c r="GHZ310" s="2"/>
      <c r="GIA310" s="2"/>
      <c r="GIB310" s="2"/>
      <c r="GIC310" s="2"/>
      <c r="GID310" s="2"/>
      <c r="GIE310" s="2"/>
      <c r="GIF310" s="2"/>
      <c r="GIG310" s="2"/>
      <c r="GIH310" s="2"/>
      <c r="GII310" s="2"/>
      <c r="GIJ310" s="2"/>
      <c r="GIK310" s="2"/>
      <c r="GIL310" s="2"/>
      <c r="GIM310" s="2"/>
      <c r="GIN310" s="2"/>
      <c r="GIO310" s="2"/>
      <c r="GIP310" s="2"/>
      <c r="GIQ310" s="2"/>
      <c r="GIR310" s="2"/>
      <c r="GIS310" s="2"/>
      <c r="GIT310" s="2"/>
      <c r="GIU310" s="2"/>
      <c r="GIV310" s="2"/>
      <c r="GIW310" s="2"/>
      <c r="GIX310" s="2"/>
      <c r="GIY310" s="2"/>
      <c r="GIZ310" s="2"/>
      <c r="GJA310" s="2"/>
      <c r="GJB310" s="2"/>
      <c r="GJC310" s="2"/>
      <c r="GJD310" s="2"/>
      <c r="GJE310" s="2"/>
      <c r="GJF310" s="2"/>
      <c r="GJG310" s="2"/>
      <c r="GJH310" s="2"/>
      <c r="GJI310" s="2"/>
      <c r="GJJ310" s="2"/>
      <c r="GJK310" s="2"/>
      <c r="GJL310" s="2"/>
      <c r="GJM310" s="2"/>
      <c r="GJN310" s="2"/>
      <c r="GJO310" s="2"/>
      <c r="GJP310" s="2"/>
      <c r="GJQ310" s="2"/>
      <c r="GJR310" s="2"/>
      <c r="GJS310" s="2"/>
      <c r="GJT310" s="2"/>
      <c r="GJU310" s="2"/>
      <c r="GJV310" s="2"/>
      <c r="GJW310" s="2"/>
      <c r="GJX310" s="2"/>
      <c r="GJY310" s="2"/>
      <c r="GJZ310" s="2"/>
      <c r="GKA310" s="2"/>
      <c r="GKB310" s="2"/>
      <c r="GKC310" s="2"/>
      <c r="GKD310" s="2"/>
      <c r="GKE310" s="2"/>
      <c r="GKF310" s="2"/>
      <c r="GKG310" s="2"/>
      <c r="GKH310" s="2"/>
      <c r="GKI310" s="2"/>
      <c r="GKJ310" s="2"/>
      <c r="GKK310" s="2"/>
      <c r="GKL310" s="2"/>
      <c r="GKM310" s="2"/>
      <c r="GKN310" s="2"/>
      <c r="GKO310" s="2"/>
      <c r="GKP310" s="2"/>
      <c r="GKQ310" s="2"/>
      <c r="GKR310" s="2"/>
      <c r="GKS310" s="2"/>
      <c r="GKT310" s="2"/>
      <c r="GKU310" s="2"/>
      <c r="GKV310" s="2"/>
      <c r="GKW310" s="2"/>
      <c r="GKX310" s="2"/>
      <c r="GKY310" s="2"/>
      <c r="GKZ310" s="2"/>
      <c r="GLA310" s="2"/>
      <c r="GLB310" s="2"/>
      <c r="GLC310" s="2"/>
      <c r="GLD310" s="2"/>
      <c r="GLE310" s="2"/>
      <c r="GLF310" s="2"/>
      <c r="GLG310" s="2"/>
      <c r="GLH310" s="2"/>
      <c r="GLI310" s="2"/>
      <c r="GLJ310" s="2"/>
      <c r="GLK310" s="2"/>
      <c r="GLL310" s="2"/>
      <c r="GLM310" s="2"/>
      <c r="GLN310" s="2"/>
      <c r="GLO310" s="2"/>
      <c r="GLP310" s="2"/>
      <c r="GLQ310" s="2"/>
      <c r="GLR310" s="2"/>
      <c r="GLS310" s="2"/>
      <c r="GLT310" s="2"/>
      <c r="GLU310" s="2"/>
      <c r="GLV310" s="2"/>
      <c r="GLW310" s="2"/>
      <c r="GLX310" s="2"/>
      <c r="GLY310" s="2"/>
      <c r="GLZ310" s="2"/>
      <c r="GMA310" s="2"/>
      <c r="GMB310" s="2"/>
      <c r="GMC310" s="2"/>
      <c r="GMD310" s="2"/>
      <c r="GME310" s="2"/>
      <c r="GMF310" s="2"/>
      <c r="GMG310" s="2"/>
      <c r="GMH310" s="2"/>
      <c r="GMI310" s="2"/>
      <c r="GMJ310" s="2"/>
      <c r="GMK310" s="2"/>
      <c r="GML310" s="2"/>
      <c r="GMM310" s="2"/>
      <c r="GMN310" s="2"/>
      <c r="GMO310" s="2"/>
      <c r="GMP310" s="2"/>
      <c r="GMQ310" s="2"/>
      <c r="GMR310" s="2"/>
      <c r="GMS310" s="2"/>
      <c r="GMT310" s="2"/>
      <c r="GMU310" s="2"/>
      <c r="GMV310" s="2"/>
      <c r="GMW310" s="2"/>
      <c r="GMX310" s="2"/>
      <c r="GMY310" s="2"/>
      <c r="GMZ310" s="2"/>
      <c r="GNA310" s="2"/>
      <c r="GNB310" s="2"/>
      <c r="GNC310" s="2"/>
      <c r="GND310" s="2"/>
      <c r="GNE310" s="2"/>
      <c r="GNF310" s="2"/>
      <c r="GNG310" s="2"/>
      <c r="GNH310" s="2"/>
      <c r="GNI310" s="2"/>
      <c r="GNJ310" s="2"/>
      <c r="GNK310" s="2"/>
      <c r="GNL310" s="2"/>
      <c r="GNM310" s="2"/>
      <c r="GNN310" s="2"/>
      <c r="GNO310" s="2"/>
      <c r="GNP310" s="2"/>
      <c r="GNQ310" s="2"/>
      <c r="GNR310" s="2"/>
      <c r="GNS310" s="2"/>
      <c r="GNT310" s="2"/>
      <c r="GNU310" s="2"/>
      <c r="GNV310" s="2"/>
      <c r="GNW310" s="2"/>
      <c r="GNX310" s="2"/>
      <c r="GNY310" s="2"/>
      <c r="GNZ310" s="2"/>
      <c r="GOA310" s="2"/>
      <c r="GOB310" s="2"/>
      <c r="GOC310" s="2"/>
      <c r="GOD310" s="2"/>
      <c r="GOE310" s="2"/>
      <c r="GOF310" s="2"/>
      <c r="GOG310" s="2"/>
      <c r="GOH310" s="2"/>
      <c r="GOI310" s="2"/>
      <c r="GOJ310" s="2"/>
      <c r="GOK310" s="2"/>
      <c r="GOL310" s="2"/>
      <c r="GOM310" s="2"/>
      <c r="GON310" s="2"/>
      <c r="GOO310" s="2"/>
      <c r="GOP310" s="2"/>
      <c r="GOQ310" s="2"/>
      <c r="GOR310" s="2"/>
      <c r="GOS310" s="2"/>
      <c r="GOT310" s="2"/>
      <c r="GOU310" s="2"/>
      <c r="GOV310" s="2"/>
      <c r="GOW310" s="2"/>
      <c r="GOX310" s="2"/>
      <c r="GOY310" s="2"/>
      <c r="GOZ310" s="2"/>
      <c r="GPA310" s="2"/>
      <c r="GPB310" s="2"/>
      <c r="GPC310" s="2"/>
      <c r="GPD310" s="2"/>
      <c r="GPE310" s="2"/>
      <c r="GPF310" s="2"/>
      <c r="GPG310" s="2"/>
      <c r="GPH310" s="2"/>
      <c r="GPI310" s="2"/>
      <c r="GPJ310" s="2"/>
      <c r="GPK310" s="2"/>
      <c r="GPL310" s="2"/>
      <c r="GPM310" s="2"/>
      <c r="GPN310" s="2"/>
      <c r="GPO310" s="2"/>
      <c r="GPP310" s="2"/>
      <c r="GPQ310" s="2"/>
      <c r="GPR310" s="2"/>
      <c r="GPS310" s="2"/>
      <c r="GPT310" s="2"/>
      <c r="GPU310" s="2"/>
      <c r="GPV310" s="2"/>
      <c r="GPW310" s="2"/>
      <c r="GPX310" s="2"/>
      <c r="GPY310" s="2"/>
      <c r="GPZ310" s="2"/>
      <c r="GQA310" s="2"/>
      <c r="GQB310" s="2"/>
      <c r="GQC310" s="2"/>
      <c r="GQD310" s="2"/>
      <c r="GQE310" s="2"/>
      <c r="GQF310" s="2"/>
      <c r="GQG310" s="2"/>
      <c r="GQH310" s="2"/>
      <c r="GQI310" s="2"/>
      <c r="GQJ310" s="2"/>
      <c r="GQK310" s="2"/>
      <c r="GQL310" s="2"/>
      <c r="GQM310" s="2"/>
      <c r="GQN310" s="2"/>
      <c r="GQO310" s="2"/>
      <c r="GQP310" s="2"/>
      <c r="GQQ310" s="2"/>
      <c r="GQR310" s="2"/>
      <c r="GQS310" s="2"/>
      <c r="GQT310" s="2"/>
      <c r="GQU310" s="2"/>
      <c r="GQV310" s="2"/>
      <c r="GQW310" s="2"/>
      <c r="GQX310" s="2"/>
      <c r="GQY310" s="2"/>
      <c r="GQZ310" s="2"/>
      <c r="GRA310" s="2"/>
      <c r="GRB310" s="2"/>
      <c r="GRC310" s="2"/>
      <c r="GRD310" s="2"/>
      <c r="GRE310" s="2"/>
      <c r="GRF310" s="2"/>
      <c r="GRG310" s="2"/>
      <c r="GRH310" s="2"/>
      <c r="GRI310" s="2"/>
      <c r="GRJ310" s="2"/>
      <c r="GRK310" s="2"/>
      <c r="GRL310" s="2"/>
      <c r="GRM310" s="2"/>
      <c r="GRN310" s="2"/>
      <c r="GRO310" s="2"/>
      <c r="GRP310" s="2"/>
      <c r="GRQ310" s="2"/>
      <c r="GRR310" s="2"/>
      <c r="GRS310" s="2"/>
      <c r="GRT310" s="2"/>
      <c r="GRU310" s="2"/>
      <c r="GRV310" s="2"/>
      <c r="GRW310" s="2"/>
      <c r="GRX310" s="2"/>
      <c r="GRY310" s="2"/>
      <c r="GRZ310" s="2"/>
      <c r="GSA310" s="2"/>
      <c r="GSB310" s="2"/>
      <c r="GSC310" s="2"/>
      <c r="GSD310" s="2"/>
      <c r="GSE310" s="2"/>
      <c r="GSF310" s="2"/>
      <c r="GSG310" s="2"/>
      <c r="GSH310" s="2"/>
      <c r="GSI310" s="2"/>
      <c r="GSJ310" s="2"/>
      <c r="GSK310" s="2"/>
      <c r="GSL310" s="2"/>
      <c r="GSM310" s="2"/>
      <c r="GSN310" s="2"/>
      <c r="GSO310" s="2"/>
      <c r="GSP310" s="2"/>
      <c r="GSQ310" s="2"/>
      <c r="GSR310" s="2"/>
      <c r="GSS310" s="2"/>
      <c r="GST310" s="2"/>
      <c r="GSU310" s="2"/>
      <c r="GSV310" s="2"/>
      <c r="GSW310" s="2"/>
      <c r="GSX310" s="2"/>
      <c r="GSY310" s="2"/>
      <c r="GSZ310" s="2"/>
      <c r="GTA310" s="2"/>
      <c r="GTB310" s="2"/>
      <c r="GTC310" s="2"/>
      <c r="GTD310" s="2"/>
      <c r="GTE310" s="2"/>
      <c r="GTF310" s="2"/>
      <c r="GTG310" s="2"/>
      <c r="GTH310" s="2"/>
      <c r="GTI310" s="2"/>
      <c r="GTJ310" s="2"/>
      <c r="GTK310" s="2"/>
      <c r="GTL310" s="2"/>
      <c r="GTM310" s="2"/>
      <c r="GTN310" s="2"/>
      <c r="GTO310" s="2"/>
      <c r="GTP310" s="2"/>
      <c r="GTQ310" s="2"/>
      <c r="GTR310" s="2"/>
      <c r="GTS310" s="2"/>
      <c r="GTT310" s="2"/>
      <c r="GTU310" s="2"/>
      <c r="GTV310" s="2"/>
      <c r="GTW310" s="2"/>
      <c r="GTX310" s="2"/>
      <c r="GTY310" s="2"/>
      <c r="GTZ310" s="2"/>
      <c r="GUA310" s="2"/>
      <c r="GUB310" s="2"/>
      <c r="GUC310" s="2"/>
      <c r="GUD310" s="2"/>
      <c r="GUE310" s="2"/>
      <c r="GUF310" s="2"/>
      <c r="GUG310" s="2"/>
      <c r="GUH310" s="2"/>
      <c r="GUI310" s="2"/>
      <c r="GUJ310" s="2"/>
      <c r="GUK310" s="2"/>
      <c r="GUL310" s="2"/>
      <c r="GUM310" s="2"/>
      <c r="GUN310" s="2"/>
      <c r="GUO310" s="2"/>
      <c r="GUP310" s="2"/>
      <c r="GUQ310" s="2"/>
      <c r="GUR310" s="2"/>
      <c r="GUS310" s="2"/>
      <c r="GUT310" s="2"/>
      <c r="GUU310" s="2"/>
      <c r="GUV310" s="2"/>
      <c r="GUW310" s="2"/>
      <c r="GUX310" s="2"/>
      <c r="GUY310" s="2"/>
      <c r="GUZ310" s="2"/>
      <c r="GVA310" s="2"/>
      <c r="GVB310" s="2"/>
      <c r="GVC310" s="2"/>
      <c r="GVD310" s="2"/>
      <c r="GVE310" s="2"/>
      <c r="GVF310" s="2"/>
      <c r="GVG310" s="2"/>
      <c r="GVH310" s="2"/>
      <c r="GVI310" s="2"/>
      <c r="GVJ310" s="2"/>
      <c r="GVK310" s="2"/>
      <c r="GVL310" s="2"/>
      <c r="GVM310" s="2"/>
      <c r="GVN310" s="2"/>
      <c r="GVO310" s="2"/>
      <c r="GVP310" s="2"/>
      <c r="GVQ310" s="2"/>
      <c r="GVR310" s="2"/>
      <c r="GVS310" s="2"/>
      <c r="GVT310" s="2"/>
      <c r="GVU310" s="2"/>
      <c r="GVV310" s="2"/>
      <c r="GVW310" s="2"/>
      <c r="GVX310" s="2"/>
      <c r="GVY310" s="2"/>
      <c r="GVZ310" s="2"/>
      <c r="GWA310" s="2"/>
      <c r="GWB310" s="2"/>
      <c r="GWC310" s="2"/>
      <c r="GWD310" s="2"/>
      <c r="GWE310" s="2"/>
      <c r="GWF310" s="2"/>
      <c r="GWG310" s="2"/>
      <c r="GWH310" s="2"/>
      <c r="GWI310" s="2"/>
      <c r="GWJ310" s="2"/>
      <c r="GWK310" s="2"/>
      <c r="GWL310" s="2"/>
      <c r="GWM310" s="2"/>
      <c r="GWN310" s="2"/>
      <c r="GWO310" s="2"/>
      <c r="GWP310" s="2"/>
      <c r="GWQ310" s="2"/>
      <c r="GWR310" s="2"/>
      <c r="GWS310" s="2"/>
      <c r="GWT310" s="2"/>
      <c r="GWU310" s="2"/>
      <c r="GWV310" s="2"/>
      <c r="GWW310" s="2"/>
      <c r="GWX310" s="2"/>
      <c r="GWY310" s="2"/>
      <c r="GWZ310" s="2"/>
      <c r="GXA310" s="2"/>
      <c r="GXB310" s="2"/>
      <c r="GXC310" s="2"/>
      <c r="GXD310" s="2"/>
      <c r="GXE310" s="2"/>
      <c r="GXF310" s="2"/>
      <c r="GXG310" s="2"/>
      <c r="GXH310" s="2"/>
      <c r="GXI310" s="2"/>
      <c r="GXJ310" s="2"/>
      <c r="GXK310" s="2"/>
      <c r="GXL310" s="2"/>
      <c r="GXM310" s="2"/>
      <c r="GXN310" s="2"/>
      <c r="GXO310" s="2"/>
      <c r="GXP310" s="2"/>
      <c r="GXQ310" s="2"/>
      <c r="GXR310" s="2"/>
      <c r="GXS310" s="2"/>
      <c r="GXT310" s="2"/>
      <c r="GXU310" s="2"/>
      <c r="GXV310" s="2"/>
      <c r="GXW310" s="2"/>
      <c r="GXX310" s="2"/>
      <c r="GXY310" s="2"/>
      <c r="GXZ310" s="2"/>
      <c r="GYA310" s="2"/>
      <c r="GYB310" s="2"/>
      <c r="GYC310" s="2"/>
      <c r="GYD310" s="2"/>
      <c r="GYE310" s="2"/>
      <c r="GYF310" s="2"/>
      <c r="GYG310" s="2"/>
      <c r="GYH310" s="2"/>
      <c r="GYI310" s="2"/>
      <c r="GYJ310" s="2"/>
      <c r="GYK310" s="2"/>
      <c r="GYL310" s="2"/>
      <c r="GYM310" s="2"/>
      <c r="GYN310" s="2"/>
      <c r="GYO310" s="2"/>
      <c r="GYP310" s="2"/>
      <c r="GYQ310" s="2"/>
      <c r="GYR310" s="2"/>
      <c r="GYS310" s="2"/>
      <c r="GYT310" s="2"/>
      <c r="GYU310" s="2"/>
      <c r="GYV310" s="2"/>
      <c r="GYW310" s="2"/>
      <c r="GYX310" s="2"/>
      <c r="GYY310" s="2"/>
      <c r="GYZ310" s="2"/>
      <c r="GZA310" s="2"/>
      <c r="GZB310" s="2"/>
      <c r="GZC310" s="2"/>
      <c r="GZD310" s="2"/>
      <c r="GZE310" s="2"/>
      <c r="GZF310" s="2"/>
      <c r="GZG310" s="2"/>
      <c r="GZH310" s="2"/>
      <c r="GZI310" s="2"/>
      <c r="GZJ310" s="2"/>
      <c r="GZK310" s="2"/>
      <c r="GZL310" s="2"/>
      <c r="GZM310" s="2"/>
      <c r="GZN310" s="2"/>
      <c r="GZO310" s="2"/>
      <c r="GZP310" s="2"/>
      <c r="GZQ310" s="2"/>
      <c r="GZR310" s="2"/>
      <c r="GZS310" s="2"/>
      <c r="GZT310" s="2"/>
      <c r="GZU310" s="2"/>
      <c r="GZV310" s="2"/>
      <c r="GZW310" s="2"/>
      <c r="GZX310" s="2"/>
      <c r="GZY310" s="2"/>
      <c r="GZZ310" s="2"/>
      <c r="HAA310" s="2"/>
      <c r="HAB310" s="2"/>
      <c r="HAC310" s="2"/>
      <c r="HAD310" s="2"/>
      <c r="HAE310" s="2"/>
      <c r="HAF310" s="2"/>
      <c r="HAG310" s="2"/>
      <c r="HAH310" s="2"/>
      <c r="HAI310" s="2"/>
      <c r="HAJ310" s="2"/>
      <c r="HAK310" s="2"/>
      <c r="HAL310" s="2"/>
      <c r="HAM310" s="2"/>
      <c r="HAN310" s="2"/>
      <c r="HAO310" s="2"/>
      <c r="HAP310" s="2"/>
      <c r="HAQ310" s="2"/>
      <c r="HAR310" s="2"/>
      <c r="HAS310" s="2"/>
      <c r="HAT310" s="2"/>
      <c r="HAU310" s="2"/>
      <c r="HAV310" s="2"/>
      <c r="HAW310" s="2"/>
      <c r="HAX310" s="2"/>
      <c r="HAY310" s="2"/>
      <c r="HAZ310" s="2"/>
      <c r="HBA310" s="2"/>
      <c r="HBB310" s="2"/>
      <c r="HBC310" s="2"/>
      <c r="HBD310" s="2"/>
      <c r="HBE310" s="2"/>
      <c r="HBF310" s="2"/>
      <c r="HBG310" s="2"/>
      <c r="HBH310" s="2"/>
      <c r="HBI310" s="2"/>
      <c r="HBJ310" s="2"/>
      <c r="HBK310" s="2"/>
      <c r="HBL310" s="2"/>
      <c r="HBM310" s="2"/>
      <c r="HBN310" s="2"/>
      <c r="HBO310" s="2"/>
      <c r="HBP310" s="2"/>
      <c r="HBQ310" s="2"/>
      <c r="HBR310" s="2"/>
      <c r="HBS310" s="2"/>
      <c r="HBT310" s="2"/>
      <c r="HBU310" s="2"/>
      <c r="HBV310" s="2"/>
      <c r="HBW310" s="2"/>
      <c r="HBX310" s="2"/>
      <c r="HBY310" s="2"/>
      <c r="HBZ310" s="2"/>
      <c r="HCA310" s="2"/>
      <c r="HCB310" s="2"/>
      <c r="HCC310" s="2"/>
      <c r="HCD310" s="2"/>
      <c r="HCE310" s="2"/>
      <c r="HCF310" s="2"/>
      <c r="HCG310" s="2"/>
      <c r="HCH310" s="2"/>
      <c r="HCI310" s="2"/>
      <c r="HCJ310" s="2"/>
      <c r="HCK310" s="2"/>
      <c r="HCL310" s="2"/>
      <c r="HCM310" s="2"/>
      <c r="HCN310" s="2"/>
      <c r="HCO310" s="2"/>
      <c r="HCP310" s="2"/>
      <c r="HCQ310" s="2"/>
      <c r="HCR310" s="2"/>
      <c r="HCS310" s="2"/>
      <c r="HCT310" s="2"/>
      <c r="HCU310" s="2"/>
      <c r="HCV310" s="2"/>
      <c r="HCW310" s="2"/>
      <c r="HCX310" s="2"/>
      <c r="HCY310" s="2"/>
      <c r="HCZ310" s="2"/>
      <c r="HDA310" s="2"/>
      <c r="HDB310" s="2"/>
      <c r="HDC310" s="2"/>
      <c r="HDD310" s="2"/>
      <c r="HDE310" s="2"/>
      <c r="HDF310" s="2"/>
      <c r="HDG310" s="2"/>
      <c r="HDH310" s="2"/>
      <c r="HDI310" s="2"/>
      <c r="HDJ310" s="2"/>
      <c r="HDK310" s="2"/>
      <c r="HDL310" s="2"/>
      <c r="HDM310" s="2"/>
      <c r="HDN310" s="2"/>
      <c r="HDO310" s="2"/>
      <c r="HDP310" s="2"/>
      <c r="HDQ310" s="2"/>
      <c r="HDR310" s="2"/>
      <c r="HDS310" s="2"/>
      <c r="HDT310" s="2"/>
      <c r="HDU310" s="2"/>
      <c r="HDV310" s="2"/>
      <c r="HDW310" s="2"/>
      <c r="HDX310" s="2"/>
      <c r="HDY310" s="2"/>
      <c r="HDZ310" s="2"/>
      <c r="HEA310" s="2"/>
      <c r="HEB310" s="2"/>
      <c r="HEC310" s="2"/>
      <c r="HED310" s="2"/>
      <c r="HEE310" s="2"/>
      <c r="HEF310" s="2"/>
      <c r="HEG310" s="2"/>
      <c r="HEH310" s="2"/>
      <c r="HEI310" s="2"/>
      <c r="HEJ310" s="2"/>
      <c r="HEK310" s="2"/>
      <c r="HEL310" s="2"/>
      <c r="HEM310" s="2"/>
      <c r="HEN310" s="2"/>
      <c r="HEO310" s="2"/>
      <c r="HEP310" s="2"/>
      <c r="HEQ310" s="2"/>
      <c r="HER310" s="2"/>
      <c r="HES310" s="2"/>
      <c r="HET310" s="2"/>
      <c r="HEU310" s="2"/>
      <c r="HEV310" s="2"/>
      <c r="HEW310" s="2"/>
      <c r="HEX310" s="2"/>
      <c r="HEY310" s="2"/>
      <c r="HEZ310" s="2"/>
      <c r="HFA310" s="2"/>
      <c r="HFB310" s="2"/>
      <c r="HFC310" s="2"/>
      <c r="HFD310" s="2"/>
      <c r="HFE310" s="2"/>
      <c r="HFF310" s="2"/>
      <c r="HFG310" s="2"/>
      <c r="HFH310" s="2"/>
      <c r="HFI310" s="2"/>
      <c r="HFJ310" s="2"/>
      <c r="HFK310" s="2"/>
      <c r="HFL310" s="2"/>
      <c r="HFM310" s="2"/>
      <c r="HFN310" s="2"/>
      <c r="HFO310" s="2"/>
      <c r="HFP310" s="2"/>
      <c r="HFQ310" s="2"/>
      <c r="HFR310" s="2"/>
      <c r="HFS310" s="2"/>
      <c r="HFT310" s="2"/>
      <c r="HFU310" s="2"/>
      <c r="HFV310" s="2"/>
      <c r="HFW310" s="2"/>
      <c r="HFX310" s="2"/>
      <c r="HFY310" s="2"/>
      <c r="HFZ310" s="2"/>
      <c r="HGA310" s="2"/>
      <c r="HGB310" s="2"/>
      <c r="HGC310" s="2"/>
      <c r="HGD310" s="2"/>
      <c r="HGE310" s="2"/>
      <c r="HGF310" s="2"/>
      <c r="HGG310" s="2"/>
      <c r="HGH310" s="2"/>
      <c r="HGI310" s="2"/>
      <c r="HGJ310" s="2"/>
      <c r="HGK310" s="2"/>
      <c r="HGL310" s="2"/>
      <c r="HGM310" s="2"/>
      <c r="HGN310" s="2"/>
      <c r="HGO310" s="2"/>
      <c r="HGP310" s="2"/>
      <c r="HGQ310" s="2"/>
      <c r="HGR310" s="2"/>
      <c r="HGS310" s="2"/>
      <c r="HGT310" s="2"/>
      <c r="HGU310" s="2"/>
      <c r="HGV310" s="2"/>
      <c r="HGW310" s="2"/>
      <c r="HGX310" s="2"/>
      <c r="HGY310" s="2"/>
      <c r="HGZ310" s="2"/>
      <c r="HHA310" s="2"/>
      <c r="HHB310" s="2"/>
      <c r="HHC310" s="2"/>
      <c r="HHD310" s="2"/>
      <c r="HHE310" s="2"/>
      <c r="HHF310" s="2"/>
      <c r="HHG310" s="2"/>
      <c r="HHH310" s="2"/>
      <c r="HHI310" s="2"/>
      <c r="HHJ310" s="2"/>
      <c r="HHK310" s="2"/>
      <c r="HHL310" s="2"/>
      <c r="HHM310" s="2"/>
      <c r="HHN310" s="2"/>
      <c r="HHO310" s="2"/>
      <c r="HHP310" s="2"/>
      <c r="HHQ310" s="2"/>
      <c r="HHR310" s="2"/>
      <c r="HHS310" s="2"/>
      <c r="HHT310" s="2"/>
      <c r="HHU310" s="2"/>
      <c r="HHV310" s="2"/>
      <c r="HHW310" s="2"/>
      <c r="HHX310" s="2"/>
      <c r="HHY310" s="2"/>
      <c r="HHZ310" s="2"/>
      <c r="HIA310" s="2"/>
      <c r="HIB310" s="2"/>
      <c r="HIC310" s="2"/>
      <c r="HID310" s="2"/>
      <c r="HIE310" s="2"/>
      <c r="HIF310" s="2"/>
      <c r="HIG310" s="2"/>
      <c r="HIH310" s="2"/>
      <c r="HII310" s="2"/>
      <c r="HIJ310" s="2"/>
      <c r="HIK310" s="2"/>
      <c r="HIL310" s="2"/>
      <c r="HIM310" s="2"/>
      <c r="HIN310" s="2"/>
      <c r="HIO310" s="2"/>
      <c r="HIP310" s="2"/>
      <c r="HIQ310" s="2"/>
      <c r="HIR310" s="2"/>
      <c r="HIS310" s="2"/>
      <c r="HIT310" s="2"/>
      <c r="HIU310" s="2"/>
      <c r="HIV310" s="2"/>
      <c r="HIW310" s="2"/>
      <c r="HIX310" s="2"/>
      <c r="HIY310" s="2"/>
      <c r="HIZ310" s="2"/>
      <c r="HJA310" s="2"/>
      <c r="HJB310" s="2"/>
      <c r="HJC310" s="2"/>
      <c r="HJD310" s="2"/>
      <c r="HJE310" s="2"/>
      <c r="HJF310" s="2"/>
      <c r="HJG310" s="2"/>
      <c r="HJH310" s="2"/>
      <c r="HJI310" s="2"/>
      <c r="HJJ310" s="2"/>
      <c r="HJK310" s="2"/>
      <c r="HJL310" s="2"/>
      <c r="HJM310" s="2"/>
      <c r="HJN310" s="2"/>
      <c r="HJO310" s="2"/>
      <c r="HJP310" s="2"/>
      <c r="HJQ310" s="2"/>
      <c r="HJR310" s="2"/>
      <c r="HJS310" s="2"/>
      <c r="HJT310" s="2"/>
      <c r="HJU310" s="2"/>
      <c r="HJV310" s="2"/>
      <c r="HJW310" s="2"/>
      <c r="HJX310" s="2"/>
      <c r="HJY310" s="2"/>
      <c r="HJZ310" s="2"/>
      <c r="HKA310" s="2"/>
      <c r="HKB310" s="2"/>
      <c r="HKC310" s="2"/>
      <c r="HKD310" s="2"/>
      <c r="HKE310" s="2"/>
      <c r="HKF310" s="2"/>
      <c r="HKG310" s="2"/>
      <c r="HKH310" s="2"/>
      <c r="HKI310" s="2"/>
      <c r="HKJ310" s="2"/>
      <c r="HKK310" s="2"/>
      <c r="HKL310" s="2"/>
      <c r="HKM310" s="2"/>
      <c r="HKN310" s="2"/>
      <c r="HKO310" s="2"/>
      <c r="HKP310" s="2"/>
      <c r="HKQ310" s="2"/>
      <c r="HKR310" s="2"/>
      <c r="HKS310" s="2"/>
      <c r="HKT310" s="2"/>
      <c r="HKU310" s="2"/>
      <c r="HKV310" s="2"/>
      <c r="HKW310" s="2"/>
      <c r="HKX310" s="2"/>
      <c r="HKY310" s="2"/>
      <c r="HKZ310" s="2"/>
      <c r="HLA310" s="2"/>
      <c r="HLB310" s="2"/>
      <c r="HLC310" s="2"/>
      <c r="HLD310" s="2"/>
      <c r="HLE310" s="2"/>
      <c r="HLF310" s="2"/>
      <c r="HLG310" s="2"/>
      <c r="HLH310" s="2"/>
      <c r="HLI310" s="2"/>
      <c r="HLJ310" s="2"/>
      <c r="HLK310" s="2"/>
      <c r="HLL310" s="2"/>
      <c r="HLM310" s="2"/>
      <c r="HLN310" s="2"/>
      <c r="HLO310" s="2"/>
      <c r="HLP310" s="2"/>
      <c r="HLQ310" s="2"/>
      <c r="HLR310" s="2"/>
      <c r="HLS310" s="2"/>
      <c r="HLT310" s="2"/>
      <c r="HLU310" s="2"/>
      <c r="HLV310" s="2"/>
      <c r="HLW310" s="2"/>
      <c r="HLX310" s="2"/>
      <c r="HLY310" s="2"/>
      <c r="HLZ310" s="2"/>
      <c r="HMA310" s="2"/>
      <c r="HMB310" s="2"/>
      <c r="HMC310" s="2"/>
      <c r="HMD310" s="2"/>
      <c r="HME310" s="2"/>
      <c r="HMF310" s="2"/>
      <c r="HMG310" s="2"/>
      <c r="HMH310" s="2"/>
      <c r="HMI310" s="2"/>
      <c r="HMJ310" s="2"/>
      <c r="HMK310" s="2"/>
      <c r="HML310" s="2"/>
      <c r="HMM310" s="2"/>
      <c r="HMN310" s="2"/>
      <c r="HMO310" s="2"/>
      <c r="HMP310" s="2"/>
      <c r="HMQ310" s="2"/>
      <c r="HMR310" s="2"/>
      <c r="HMS310" s="2"/>
      <c r="HMT310" s="2"/>
      <c r="HMU310" s="2"/>
      <c r="HMV310" s="2"/>
      <c r="HMW310" s="2"/>
      <c r="HMX310" s="2"/>
      <c r="HMY310" s="2"/>
      <c r="HMZ310" s="2"/>
      <c r="HNA310" s="2"/>
      <c r="HNB310" s="2"/>
      <c r="HNC310" s="2"/>
      <c r="HND310" s="2"/>
      <c r="HNE310" s="2"/>
      <c r="HNF310" s="2"/>
      <c r="HNG310" s="2"/>
      <c r="HNH310" s="2"/>
      <c r="HNI310" s="2"/>
      <c r="HNJ310" s="2"/>
      <c r="HNK310" s="2"/>
      <c r="HNL310" s="2"/>
      <c r="HNM310" s="2"/>
      <c r="HNN310" s="2"/>
      <c r="HNO310" s="2"/>
      <c r="HNP310" s="2"/>
      <c r="HNQ310" s="2"/>
      <c r="HNR310" s="2"/>
      <c r="HNS310" s="2"/>
      <c r="HNT310" s="2"/>
      <c r="HNU310" s="2"/>
      <c r="HNV310" s="2"/>
      <c r="HNW310" s="2"/>
      <c r="HNX310" s="2"/>
      <c r="HNY310" s="2"/>
      <c r="HNZ310" s="2"/>
      <c r="HOA310" s="2"/>
      <c r="HOB310" s="2"/>
      <c r="HOC310" s="2"/>
      <c r="HOD310" s="2"/>
      <c r="HOE310" s="2"/>
      <c r="HOF310" s="2"/>
      <c r="HOG310" s="2"/>
      <c r="HOH310" s="2"/>
      <c r="HOI310" s="2"/>
      <c r="HOJ310" s="2"/>
      <c r="HOK310" s="2"/>
      <c r="HOL310" s="2"/>
      <c r="HOM310" s="2"/>
      <c r="HON310" s="2"/>
      <c r="HOO310" s="2"/>
      <c r="HOP310" s="2"/>
      <c r="HOQ310" s="2"/>
      <c r="HOR310" s="2"/>
      <c r="HOS310" s="2"/>
      <c r="HOT310" s="2"/>
      <c r="HOU310" s="2"/>
      <c r="HOV310" s="2"/>
      <c r="HOW310" s="2"/>
      <c r="HOX310" s="2"/>
      <c r="HOY310" s="2"/>
      <c r="HOZ310" s="2"/>
      <c r="HPA310" s="2"/>
      <c r="HPB310" s="2"/>
      <c r="HPC310" s="2"/>
      <c r="HPD310" s="2"/>
      <c r="HPE310" s="2"/>
      <c r="HPF310" s="2"/>
      <c r="HPG310" s="2"/>
      <c r="HPH310" s="2"/>
      <c r="HPI310" s="2"/>
      <c r="HPJ310" s="2"/>
      <c r="HPK310" s="2"/>
      <c r="HPL310" s="2"/>
      <c r="HPM310" s="2"/>
      <c r="HPN310" s="2"/>
      <c r="HPO310" s="2"/>
      <c r="HPP310" s="2"/>
      <c r="HPQ310" s="2"/>
      <c r="HPR310" s="2"/>
      <c r="HPS310" s="2"/>
      <c r="HPT310" s="2"/>
      <c r="HPU310" s="2"/>
      <c r="HPV310" s="2"/>
      <c r="HPW310" s="2"/>
      <c r="HPX310" s="2"/>
      <c r="HPY310" s="2"/>
      <c r="HPZ310" s="2"/>
      <c r="HQA310" s="2"/>
      <c r="HQB310" s="2"/>
      <c r="HQC310" s="2"/>
      <c r="HQD310" s="2"/>
      <c r="HQE310" s="2"/>
      <c r="HQF310" s="2"/>
      <c r="HQG310" s="2"/>
      <c r="HQH310" s="2"/>
      <c r="HQI310" s="2"/>
      <c r="HQJ310" s="2"/>
      <c r="HQK310" s="2"/>
      <c r="HQL310" s="2"/>
      <c r="HQM310" s="2"/>
      <c r="HQN310" s="2"/>
      <c r="HQO310" s="2"/>
      <c r="HQP310" s="2"/>
      <c r="HQQ310" s="2"/>
      <c r="HQR310" s="2"/>
      <c r="HQS310" s="2"/>
      <c r="HQT310" s="2"/>
      <c r="HQU310" s="2"/>
      <c r="HQV310" s="2"/>
      <c r="HQW310" s="2"/>
      <c r="HQX310" s="2"/>
      <c r="HQY310" s="2"/>
      <c r="HQZ310" s="2"/>
      <c r="HRA310" s="2"/>
      <c r="HRB310" s="2"/>
      <c r="HRC310" s="2"/>
      <c r="HRD310" s="2"/>
      <c r="HRE310" s="2"/>
      <c r="HRF310" s="2"/>
      <c r="HRG310" s="2"/>
      <c r="HRH310" s="2"/>
      <c r="HRI310" s="2"/>
      <c r="HRJ310" s="2"/>
      <c r="HRK310" s="2"/>
      <c r="HRL310" s="2"/>
      <c r="HRM310" s="2"/>
      <c r="HRN310" s="2"/>
      <c r="HRO310" s="2"/>
      <c r="HRP310" s="2"/>
      <c r="HRQ310" s="2"/>
      <c r="HRR310" s="2"/>
      <c r="HRS310" s="2"/>
      <c r="HRT310" s="2"/>
      <c r="HRU310" s="2"/>
      <c r="HRV310" s="2"/>
      <c r="HRW310" s="2"/>
      <c r="HRX310" s="2"/>
      <c r="HRY310" s="2"/>
      <c r="HRZ310" s="2"/>
      <c r="HSA310" s="2"/>
      <c r="HSB310" s="2"/>
      <c r="HSC310" s="2"/>
      <c r="HSD310" s="2"/>
      <c r="HSE310" s="2"/>
      <c r="HSF310" s="2"/>
      <c r="HSG310" s="2"/>
      <c r="HSH310" s="2"/>
      <c r="HSI310" s="2"/>
      <c r="HSJ310" s="2"/>
      <c r="HSK310" s="2"/>
      <c r="HSL310" s="2"/>
      <c r="HSM310" s="2"/>
      <c r="HSN310" s="2"/>
      <c r="HSO310" s="2"/>
      <c r="HSP310" s="2"/>
      <c r="HSQ310" s="2"/>
      <c r="HSR310" s="2"/>
      <c r="HSS310" s="2"/>
      <c r="HST310" s="2"/>
      <c r="HSU310" s="2"/>
      <c r="HSV310" s="2"/>
      <c r="HSW310" s="2"/>
      <c r="HSX310" s="2"/>
      <c r="HSY310" s="2"/>
      <c r="HSZ310" s="2"/>
      <c r="HTA310" s="2"/>
      <c r="HTB310" s="2"/>
      <c r="HTC310" s="2"/>
      <c r="HTD310" s="2"/>
      <c r="HTE310" s="2"/>
      <c r="HTF310" s="2"/>
      <c r="HTG310" s="2"/>
      <c r="HTH310" s="2"/>
      <c r="HTI310" s="2"/>
      <c r="HTJ310" s="2"/>
      <c r="HTK310" s="2"/>
      <c r="HTL310" s="2"/>
      <c r="HTM310" s="2"/>
      <c r="HTN310" s="2"/>
      <c r="HTO310" s="2"/>
      <c r="HTP310" s="2"/>
      <c r="HTQ310" s="2"/>
      <c r="HTR310" s="2"/>
      <c r="HTS310" s="2"/>
      <c r="HTT310" s="2"/>
      <c r="HTU310" s="2"/>
      <c r="HTV310" s="2"/>
      <c r="HTW310" s="2"/>
      <c r="HTX310" s="2"/>
      <c r="HTY310" s="2"/>
      <c r="HTZ310" s="2"/>
      <c r="HUA310" s="2"/>
      <c r="HUB310" s="2"/>
      <c r="HUC310" s="2"/>
      <c r="HUD310" s="2"/>
      <c r="HUE310" s="2"/>
      <c r="HUF310" s="2"/>
      <c r="HUG310" s="2"/>
      <c r="HUH310" s="2"/>
      <c r="HUI310" s="2"/>
      <c r="HUJ310" s="2"/>
      <c r="HUK310" s="2"/>
      <c r="HUL310" s="2"/>
      <c r="HUM310" s="2"/>
      <c r="HUN310" s="2"/>
      <c r="HUO310" s="2"/>
      <c r="HUP310" s="2"/>
      <c r="HUQ310" s="2"/>
      <c r="HUR310" s="2"/>
      <c r="HUS310" s="2"/>
      <c r="HUT310" s="2"/>
      <c r="HUU310" s="2"/>
      <c r="HUV310" s="2"/>
      <c r="HUW310" s="2"/>
      <c r="HUX310" s="2"/>
      <c r="HUY310" s="2"/>
      <c r="HUZ310" s="2"/>
      <c r="HVA310" s="2"/>
      <c r="HVB310" s="2"/>
      <c r="HVC310" s="2"/>
      <c r="HVD310" s="2"/>
      <c r="HVE310" s="2"/>
      <c r="HVF310" s="2"/>
      <c r="HVG310" s="2"/>
      <c r="HVH310" s="2"/>
      <c r="HVI310" s="2"/>
      <c r="HVJ310" s="2"/>
      <c r="HVK310" s="2"/>
      <c r="HVL310" s="2"/>
      <c r="HVM310" s="2"/>
      <c r="HVN310" s="2"/>
      <c r="HVO310" s="2"/>
      <c r="HVP310" s="2"/>
      <c r="HVQ310" s="2"/>
      <c r="HVR310" s="2"/>
      <c r="HVS310" s="2"/>
      <c r="HVT310" s="2"/>
      <c r="HVU310" s="2"/>
      <c r="HVV310" s="2"/>
      <c r="HVW310" s="2"/>
      <c r="HVX310" s="2"/>
      <c r="HVY310" s="2"/>
      <c r="HVZ310" s="2"/>
      <c r="HWA310" s="2"/>
      <c r="HWB310" s="2"/>
      <c r="HWC310" s="2"/>
      <c r="HWD310" s="2"/>
      <c r="HWE310" s="2"/>
      <c r="HWF310" s="2"/>
      <c r="HWG310" s="2"/>
      <c r="HWH310" s="2"/>
      <c r="HWI310" s="2"/>
      <c r="HWJ310" s="2"/>
      <c r="HWK310" s="2"/>
      <c r="HWL310" s="2"/>
      <c r="HWM310" s="2"/>
      <c r="HWN310" s="2"/>
      <c r="HWO310" s="2"/>
      <c r="HWP310" s="2"/>
      <c r="HWQ310" s="2"/>
      <c r="HWR310" s="2"/>
      <c r="HWS310" s="2"/>
      <c r="HWT310" s="2"/>
      <c r="HWU310" s="2"/>
      <c r="HWV310" s="2"/>
      <c r="HWW310" s="2"/>
      <c r="HWX310" s="2"/>
      <c r="HWY310" s="2"/>
      <c r="HWZ310" s="2"/>
      <c r="HXA310" s="2"/>
      <c r="HXB310" s="2"/>
      <c r="HXC310" s="2"/>
      <c r="HXD310" s="2"/>
      <c r="HXE310" s="2"/>
      <c r="HXF310" s="2"/>
      <c r="HXG310" s="2"/>
      <c r="HXH310" s="2"/>
      <c r="HXI310" s="2"/>
      <c r="HXJ310" s="2"/>
      <c r="HXK310" s="2"/>
      <c r="HXL310" s="2"/>
      <c r="HXM310" s="2"/>
      <c r="HXN310" s="2"/>
      <c r="HXO310" s="2"/>
      <c r="HXP310" s="2"/>
      <c r="HXQ310" s="2"/>
      <c r="HXR310" s="2"/>
      <c r="HXS310" s="2"/>
      <c r="HXT310" s="2"/>
      <c r="HXU310" s="2"/>
      <c r="HXV310" s="2"/>
      <c r="HXW310" s="2"/>
      <c r="HXX310" s="2"/>
      <c r="HXY310" s="2"/>
      <c r="HXZ310" s="2"/>
      <c r="HYA310" s="2"/>
      <c r="HYB310" s="2"/>
      <c r="HYC310" s="2"/>
      <c r="HYD310" s="2"/>
      <c r="HYE310" s="2"/>
      <c r="HYF310" s="2"/>
      <c r="HYG310" s="2"/>
      <c r="HYH310" s="2"/>
      <c r="HYI310" s="2"/>
      <c r="HYJ310" s="2"/>
      <c r="HYK310" s="2"/>
      <c r="HYL310" s="2"/>
      <c r="HYM310" s="2"/>
      <c r="HYN310" s="2"/>
      <c r="HYO310" s="2"/>
      <c r="HYP310" s="2"/>
      <c r="HYQ310" s="2"/>
      <c r="HYR310" s="2"/>
      <c r="HYS310" s="2"/>
      <c r="HYT310" s="2"/>
      <c r="HYU310" s="2"/>
      <c r="HYV310" s="2"/>
      <c r="HYW310" s="2"/>
      <c r="HYX310" s="2"/>
      <c r="HYY310" s="2"/>
      <c r="HYZ310" s="2"/>
      <c r="HZA310" s="2"/>
      <c r="HZB310" s="2"/>
      <c r="HZC310" s="2"/>
      <c r="HZD310" s="2"/>
      <c r="HZE310" s="2"/>
      <c r="HZF310" s="2"/>
      <c r="HZG310" s="2"/>
      <c r="HZH310" s="2"/>
      <c r="HZI310" s="2"/>
      <c r="HZJ310" s="2"/>
      <c r="HZK310" s="2"/>
      <c r="HZL310" s="2"/>
      <c r="HZM310" s="2"/>
      <c r="HZN310" s="2"/>
      <c r="HZO310" s="2"/>
      <c r="HZP310" s="2"/>
      <c r="HZQ310" s="2"/>
      <c r="HZR310" s="2"/>
      <c r="HZS310" s="2"/>
      <c r="HZT310" s="2"/>
      <c r="HZU310" s="2"/>
      <c r="HZV310" s="2"/>
      <c r="HZW310" s="2"/>
      <c r="HZX310" s="2"/>
      <c r="HZY310" s="2"/>
      <c r="HZZ310" s="2"/>
      <c r="IAA310" s="2"/>
      <c r="IAB310" s="2"/>
      <c r="IAC310" s="2"/>
      <c r="IAD310" s="2"/>
      <c r="IAE310" s="2"/>
      <c r="IAF310" s="2"/>
      <c r="IAG310" s="2"/>
      <c r="IAH310" s="2"/>
      <c r="IAI310" s="2"/>
      <c r="IAJ310" s="2"/>
      <c r="IAK310" s="2"/>
      <c r="IAL310" s="2"/>
      <c r="IAM310" s="2"/>
      <c r="IAN310" s="2"/>
      <c r="IAO310" s="2"/>
      <c r="IAP310" s="2"/>
      <c r="IAQ310" s="2"/>
      <c r="IAR310" s="2"/>
      <c r="IAS310" s="2"/>
      <c r="IAT310" s="2"/>
      <c r="IAU310" s="2"/>
      <c r="IAV310" s="2"/>
      <c r="IAW310" s="2"/>
      <c r="IAX310" s="2"/>
      <c r="IAY310" s="2"/>
      <c r="IAZ310" s="2"/>
      <c r="IBA310" s="2"/>
      <c r="IBB310" s="2"/>
      <c r="IBC310" s="2"/>
      <c r="IBD310" s="2"/>
      <c r="IBE310" s="2"/>
      <c r="IBF310" s="2"/>
      <c r="IBG310" s="2"/>
      <c r="IBH310" s="2"/>
      <c r="IBI310" s="2"/>
      <c r="IBJ310" s="2"/>
      <c r="IBK310" s="2"/>
      <c r="IBL310" s="2"/>
      <c r="IBM310" s="2"/>
      <c r="IBN310" s="2"/>
      <c r="IBO310" s="2"/>
      <c r="IBP310" s="2"/>
      <c r="IBQ310" s="2"/>
      <c r="IBR310" s="2"/>
      <c r="IBS310" s="2"/>
      <c r="IBT310" s="2"/>
      <c r="IBU310" s="2"/>
      <c r="IBV310" s="2"/>
      <c r="IBW310" s="2"/>
      <c r="IBX310" s="2"/>
      <c r="IBY310" s="2"/>
      <c r="IBZ310" s="2"/>
      <c r="ICA310" s="2"/>
      <c r="ICB310" s="2"/>
      <c r="ICC310" s="2"/>
      <c r="ICD310" s="2"/>
      <c r="ICE310" s="2"/>
      <c r="ICF310" s="2"/>
      <c r="ICG310" s="2"/>
      <c r="ICH310" s="2"/>
      <c r="ICI310" s="2"/>
      <c r="ICJ310" s="2"/>
      <c r="ICK310" s="2"/>
      <c r="ICL310" s="2"/>
      <c r="ICM310" s="2"/>
      <c r="ICN310" s="2"/>
      <c r="ICO310" s="2"/>
      <c r="ICP310" s="2"/>
      <c r="ICQ310" s="2"/>
      <c r="ICR310" s="2"/>
      <c r="ICS310" s="2"/>
      <c r="ICT310" s="2"/>
      <c r="ICU310" s="2"/>
      <c r="ICV310" s="2"/>
      <c r="ICW310" s="2"/>
      <c r="ICX310" s="2"/>
      <c r="ICY310" s="2"/>
      <c r="ICZ310" s="2"/>
      <c r="IDA310" s="2"/>
      <c r="IDB310" s="2"/>
      <c r="IDC310" s="2"/>
      <c r="IDD310" s="2"/>
      <c r="IDE310" s="2"/>
      <c r="IDF310" s="2"/>
      <c r="IDG310" s="2"/>
      <c r="IDH310" s="2"/>
      <c r="IDI310" s="2"/>
      <c r="IDJ310" s="2"/>
      <c r="IDK310" s="2"/>
      <c r="IDL310" s="2"/>
      <c r="IDM310" s="2"/>
      <c r="IDN310" s="2"/>
      <c r="IDO310" s="2"/>
      <c r="IDP310" s="2"/>
      <c r="IDQ310" s="2"/>
      <c r="IDR310" s="2"/>
      <c r="IDS310" s="2"/>
      <c r="IDT310" s="2"/>
      <c r="IDU310" s="2"/>
      <c r="IDV310" s="2"/>
      <c r="IDW310" s="2"/>
      <c r="IDX310" s="2"/>
      <c r="IDY310" s="2"/>
      <c r="IDZ310" s="2"/>
      <c r="IEA310" s="2"/>
      <c r="IEB310" s="2"/>
      <c r="IEC310" s="2"/>
      <c r="IED310" s="2"/>
      <c r="IEE310" s="2"/>
      <c r="IEF310" s="2"/>
      <c r="IEG310" s="2"/>
      <c r="IEH310" s="2"/>
      <c r="IEI310" s="2"/>
      <c r="IEJ310" s="2"/>
      <c r="IEK310" s="2"/>
      <c r="IEL310" s="2"/>
      <c r="IEM310" s="2"/>
      <c r="IEN310" s="2"/>
      <c r="IEO310" s="2"/>
      <c r="IEP310" s="2"/>
      <c r="IEQ310" s="2"/>
      <c r="IER310" s="2"/>
      <c r="IES310" s="2"/>
      <c r="IET310" s="2"/>
      <c r="IEU310" s="2"/>
      <c r="IEV310" s="2"/>
      <c r="IEW310" s="2"/>
      <c r="IEX310" s="2"/>
      <c r="IEY310" s="2"/>
      <c r="IEZ310" s="2"/>
      <c r="IFA310" s="2"/>
      <c r="IFB310" s="2"/>
      <c r="IFC310" s="2"/>
      <c r="IFD310" s="2"/>
      <c r="IFE310" s="2"/>
      <c r="IFF310" s="2"/>
      <c r="IFG310" s="2"/>
      <c r="IFH310" s="2"/>
      <c r="IFI310" s="2"/>
      <c r="IFJ310" s="2"/>
      <c r="IFK310" s="2"/>
      <c r="IFL310" s="2"/>
      <c r="IFM310" s="2"/>
      <c r="IFN310" s="2"/>
      <c r="IFO310" s="2"/>
      <c r="IFP310" s="2"/>
      <c r="IFQ310" s="2"/>
      <c r="IFR310" s="2"/>
      <c r="IFS310" s="2"/>
      <c r="IFT310" s="2"/>
      <c r="IFU310" s="2"/>
      <c r="IFV310" s="2"/>
      <c r="IFW310" s="2"/>
      <c r="IFX310" s="2"/>
      <c r="IFY310" s="2"/>
      <c r="IFZ310" s="2"/>
      <c r="IGA310" s="2"/>
      <c r="IGB310" s="2"/>
      <c r="IGC310" s="2"/>
      <c r="IGD310" s="2"/>
      <c r="IGE310" s="2"/>
      <c r="IGF310" s="2"/>
      <c r="IGG310" s="2"/>
      <c r="IGH310" s="2"/>
      <c r="IGI310" s="2"/>
      <c r="IGJ310" s="2"/>
      <c r="IGK310" s="2"/>
      <c r="IGL310" s="2"/>
      <c r="IGM310" s="2"/>
      <c r="IGN310" s="2"/>
      <c r="IGO310" s="2"/>
      <c r="IGP310" s="2"/>
      <c r="IGQ310" s="2"/>
      <c r="IGR310" s="2"/>
      <c r="IGS310" s="2"/>
      <c r="IGT310" s="2"/>
      <c r="IGU310" s="2"/>
      <c r="IGV310" s="2"/>
      <c r="IGW310" s="2"/>
      <c r="IGX310" s="2"/>
      <c r="IGY310" s="2"/>
      <c r="IGZ310" s="2"/>
      <c r="IHA310" s="2"/>
      <c r="IHB310" s="2"/>
      <c r="IHC310" s="2"/>
      <c r="IHD310" s="2"/>
      <c r="IHE310" s="2"/>
      <c r="IHF310" s="2"/>
      <c r="IHG310" s="2"/>
      <c r="IHH310" s="2"/>
      <c r="IHI310" s="2"/>
      <c r="IHJ310" s="2"/>
      <c r="IHK310" s="2"/>
      <c r="IHL310" s="2"/>
      <c r="IHM310" s="2"/>
      <c r="IHN310" s="2"/>
      <c r="IHO310" s="2"/>
      <c r="IHP310" s="2"/>
      <c r="IHQ310" s="2"/>
      <c r="IHR310" s="2"/>
      <c r="IHS310" s="2"/>
      <c r="IHT310" s="2"/>
      <c r="IHU310" s="2"/>
      <c r="IHV310" s="2"/>
      <c r="IHW310" s="2"/>
      <c r="IHX310" s="2"/>
      <c r="IHY310" s="2"/>
      <c r="IHZ310" s="2"/>
      <c r="IIA310" s="2"/>
      <c r="IIB310" s="2"/>
      <c r="IIC310" s="2"/>
      <c r="IID310" s="2"/>
      <c r="IIE310" s="2"/>
      <c r="IIF310" s="2"/>
      <c r="IIG310" s="2"/>
      <c r="IIH310" s="2"/>
      <c r="III310" s="2"/>
      <c r="IIJ310" s="2"/>
      <c r="IIK310" s="2"/>
      <c r="IIL310" s="2"/>
      <c r="IIM310" s="2"/>
      <c r="IIN310" s="2"/>
      <c r="IIO310" s="2"/>
      <c r="IIP310" s="2"/>
      <c r="IIQ310" s="2"/>
      <c r="IIR310" s="2"/>
      <c r="IIS310" s="2"/>
      <c r="IIT310" s="2"/>
      <c r="IIU310" s="2"/>
      <c r="IIV310" s="2"/>
      <c r="IIW310" s="2"/>
      <c r="IIX310" s="2"/>
      <c r="IIY310" s="2"/>
      <c r="IIZ310" s="2"/>
      <c r="IJA310" s="2"/>
      <c r="IJB310" s="2"/>
      <c r="IJC310" s="2"/>
      <c r="IJD310" s="2"/>
      <c r="IJE310" s="2"/>
      <c r="IJF310" s="2"/>
      <c r="IJG310" s="2"/>
      <c r="IJH310" s="2"/>
      <c r="IJI310" s="2"/>
      <c r="IJJ310" s="2"/>
      <c r="IJK310" s="2"/>
      <c r="IJL310" s="2"/>
      <c r="IJM310" s="2"/>
      <c r="IJN310" s="2"/>
      <c r="IJO310" s="2"/>
      <c r="IJP310" s="2"/>
      <c r="IJQ310" s="2"/>
      <c r="IJR310" s="2"/>
      <c r="IJS310" s="2"/>
      <c r="IJT310" s="2"/>
      <c r="IJU310" s="2"/>
      <c r="IJV310" s="2"/>
      <c r="IJW310" s="2"/>
      <c r="IJX310" s="2"/>
      <c r="IJY310" s="2"/>
      <c r="IJZ310" s="2"/>
      <c r="IKA310" s="2"/>
      <c r="IKB310" s="2"/>
      <c r="IKC310" s="2"/>
      <c r="IKD310" s="2"/>
      <c r="IKE310" s="2"/>
      <c r="IKF310" s="2"/>
      <c r="IKG310" s="2"/>
      <c r="IKH310" s="2"/>
      <c r="IKI310" s="2"/>
      <c r="IKJ310" s="2"/>
      <c r="IKK310" s="2"/>
      <c r="IKL310" s="2"/>
      <c r="IKM310" s="2"/>
      <c r="IKN310" s="2"/>
      <c r="IKO310" s="2"/>
      <c r="IKP310" s="2"/>
      <c r="IKQ310" s="2"/>
      <c r="IKR310" s="2"/>
      <c r="IKS310" s="2"/>
      <c r="IKT310" s="2"/>
      <c r="IKU310" s="2"/>
      <c r="IKV310" s="2"/>
      <c r="IKW310" s="2"/>
      <c r="IKX310" s="2"/>
      <c r="IKY310" s="2"/>
      <c r="IKZ310" s="2"/>
      <c r="ILA310" s="2"/>
      <c r="ILB310" s="2"/>
      <c r="ILC310" s="2"/>
      <c r="ILD310" s="2"/>
      <c r="ILE310" s="2"/>
      <c r="ILF310" s="2"/>
      <c r="ILG310" s="2"/>
      <c r="ILH310" s="2"/>
      <c r="ILI310" s="2"/>
      <c r="ILJ310" s="2"/>
      <c r="ILK310" s="2"/>
      <c r="ILL310" s="2"/>
      <c r="ILM310" s="2"/>
      <c r="ILN310" s="2"/>
      <c r="ILO310" s="2"/>
      <c r="ILP310" s="2"/>
      <c r="ILQ310" s="2"/>
      <c r="ILR310" s="2"/>
      <c r="ILS310" s="2"/>
      <c r="ILT310" s="2"/>
      <c r="ILU310" s="2"/>
      <c r="ILV310" s="2"/>
      <c r="ILW310" s="2"/>
      <c r="ILX310" s="2"/>
      <c r="ILY310" s="2"/>
      <c r="ILZ310" s="2"/>
      <c r="IMA310" s="2"/>
      <c r="IMB310" s="2"/>
      <c r="IMC310" s="2"/>
      <c r="IMD310" s="2"/>
      <c r="IME310" s="2"/>
      <c r="IMF310" s="2"/>
      <c r="IMG310" s="2"/>
      <c r="IMH310" s="2"/>
      <c r="IMI310" s="2"/>
      <c r="IMJ310" s="2"/>
      <c r="IMK310" s="2"/>
      <c r="IML310" s="2"/>
      <c r="IMM310" s="2"/>
      <c r="IMN310" s="2"/>
      <c r="IMO310" s="2"/>
      <c r="IMP310" s="2"/>
      <c r="IMQ310" s="2"/>
      <c r="IMR310" s="2"/>
      <c r="IMS310" s="2"/>
      <c r="IMT310" s="2"/>
      <c r="IMU310" s="2"/>
      <c r="IMV310" s="2"/>
      <c r="IMW310" s="2"/>
      <c r="IMX310" s="2"/>
      <c r="IMY310" s="2"/>
      <c r="IMZ310" s="2"/>
      <c r="INA310" s="2"/>
      <c r="INB310" s="2"/>
      <c r="INC310" s="2"/>
      <c r="IND310" s="2"/>
      <c r="INE310" s="2"/>
      <c r="INF310" s="2"/>
      <c r="ING310" s="2"/>
      <c r="INH310" s="2"/>
      <c r="INI310" s="2"/>
      <c r="INJ310" s="2"/>
      <c r="INK310" s="2"/>
      <c r="INL310" s="2"/>
      <c r="INM310" s="2"/>
      <c r="INN310" s="2"/>
      <c r="INO310" s="2"/>
      <c r="INP310" s="2"/>
      <c r="INQ310" s="2"/>
      <c r="INR310" s="2"/>
      <c r="INS310" s="2"/>
      <c r="INT310" s="2"/>
      <c r="INU310" s="2"/>
      <c r="INV310" s="2"/>
      <c r="INW310" s="2"/>
      <c r="INX310" s="2"/>
      <c r="INY310" s="2"/>
      <c r="INZ310" s="2"/>
      <c r="IOA310" s="2"/>
      <c r="IOB310" s="2"/>
      <c r="IOC310" s="2"/>
      <c r="IOD310" s="2"/>
      <c r="IOE310" s="2"/>
      <c r="IOF310" s="2"/>
      <c r="IOG310" s="2"/>
      <c r="IOH310" s="2"/>
      <c r="IOI310" s="2"/>
      <c r="IOJ310" s="2"/>
      <c r="IOK310" s="2"/>
      <c r="IOL310" s="2"/>
      <c r="IOM310" s="2"/>
      <c r="ION310" s="2"/>
      <c r="IOO310" s="2"/>
      <c r="IOP310" s="2"/>
      <c r="IOQ310" s="2"/>
      <c r="IOR310" s="2"/>
      <c r="IOS310" s="2"/>
      <c r="IOT310" s="2"/>
      <c r="IOU310" s="2"/>
      <c r="IOV310" s="2"/>
      <c r="IOW310" s="2"/>
      <c r="IOX310" s="2"/>
      <c r="IOY310" s="2"/>
      <c r="IOZ310" s="2"/>
      <c r="IPA310" s="2"/>
      <c r="IPB310" s="2"/>
      <c r="IPC310" s="2"/>
      <c r="IPD310" s="2"/>
      <c r="IPE310" s="2"/>
      <c r="IPF310" s="2"/>
      <c r="IPG310" s="2"/>
      <c r="IPH310" s="2"/>
      <c r="IPI310" s="2"/>
      <c r="IPJ310" s="2"/>
      <c r="IPK310" s="2"/>
      <c r="IPL310" s="2"/>
      <c r="IPM310" s="2"/>
      <c r="IPN310" s="2"/>
      <c r="IPO310" s="2"/>
      <c r="IPP310" s="2"/>
      <c r="IPQ310" s="2"/>
      <c r="IPR310" s="2"/>
      <c r="IPS310" s="2"/>
      <c r="IPT310" s="2"/>
      <c r="IPU310" s="2"/>
      <c r="IPV310" s="2"/>
      <c r="IPW310" s="2"/>
      <c r="IPX310" s="2"/>
      <c r="IPY310" s="2"/>
      <c r="IPZ310" s="2"/>
      <c r="IQA310" s="2"/>
      <c r="IQB310" s="2"/>
      <c r="IQC310" s="2"/>
      <c r="IQD310" s="2"/>
      <c r="IQE310" s="2"/>
      <c r="IQF310" s="2"/>
      <c r="IQG310" s="2"/>
      <c r="IQH310" s="2"/>
      <c r="IQI310" s="2"/>
      <c r="IQJ310" s="2"/>
      <c r="IQK310" s="2"/>
      <c r="IQL310" s="2"/>
      <c r="IQM310" s="2"/>
      <c r="IQN310" s="2"/>
      <c r="IQO310" s="2"/>
      <c r="IQP310" s="2"/>
      <c r="IQQ310" s="2"/>
      <c r="IQR310" s="2"/>
      <c r="IQS310" s="2"/>
      <c r="IQT310" s="2"/>
      <c r="IQU310" s="2"/>
      <c r="IQV310" s="2"/>
      <c r="IQW310" s="2"/>
      <c r="IQX310" s="2"/>
      <c r="IQY310" s="2"/>
      <c r="IQZ310" s="2"/>
      <c r="IRA310" s="2"/>
      <c r="IRB310" s="2"/>
      <c r="IRC310" s="2"/>
      <c r="IRD310" s="2"/>
      <c r="IRE310" s="2"/>
      <c r="IRF310" s="2"/>
      <c r="IRG310" s="2"/>
      <c r="IRH310" s="2"/>
      <c r="IRI310" s="2"/>
      <c r="IRJ310" s="2"/>
      <c r="IRK310" s="2"/>
      <c r="IRL310" s="2"/>
      <c r="IRM310" s="2"/>
      <c r="IRN310" s="2"/>
      <c r="IRO310" s="2"/>
      <c r="IRP310" s="2"/>
      <c r="IRQ310" s="2"/>
      <c r="IRR310" s="2"/>
      <c r="IRS310" s="2"/>
      <c r="IRT310" s="2"/>
      <c r="IRU310" s="2"/>
      <c r="IRV310" s="2"/>
      <c r="IRW310" s="2"/>
      <c r="IRX310" s="2"/>
      <c r="IRY310" s="2"/>
      <c r="IRZ310" s="2"/>
      <c r="ISA310" s="2"/>
      <c r="ISB310" s="2"/>
      <c r="ISC310" s="2"/>
      <c r="ISD310" s="2"/>
      <c r="ISE310" s="2"/>
      <c r="ISF310" s="2"/>
      <c r="ISG310" s="2"/>
      <c r="ISH310" s="2"/>
      <c r="ISI310" s="2"/>
      <c r="ISJ310" s="2"/>
      <c r="ISK310" s="2"/>
      <c r="ISL310" s="2"/>
      <c r="ISM310" s="2"/>
      <c r="ISN310" s="2"/>
      <c r="ISO310" s="2"/>
      <c r="ISP310" s="2"/>
      <c r="ISQ310" s="2"/>
      <c r="ISR310" s="2"/>
      <c r="ISS310" s="2"/>
      <c r="IST310" s="2"/>
      <c r="ISU310" s="2"/>
      <c r="ISV310" s="2"/>
      <c r="ISW310" s="2"/>
      <c r="ISX310" s="2"/>
      <c r="ISY310" s="2"/>
      <c r="ISZ310" s="2"/>
      <c r="ITA310" s="2"/>
      <c r="ITB310" s="2"/>
      <c r="ITC310" s="2"/>
      <c r="ITD310" s="2"/>
      <c r="ITE310" s="2"/>
      <c r="ITF310" s="2"/>
      <c r="ITG310" s="2"/>
      <c r="ITH310" s="2"/>
      <c r="ITI310" s="2"/>
      <c r="ITJ310" s="2"/>
      <c r="ITK310" s="2"/>
      <c r="ITL310" s="2"/>
      <c r="ITM310" s="2"/>
      <c r="ITN310" s="2"/>
      <c r="ITO310" s="2"/>
      <c r="ITP310" s="2"/>
      <c r="ITQ310" s="2"/>
      <c r="ITR310" s="2"/>
      <c r="ITS310" s="2"/>
      <c r="ITT310" s="2"/>
      <c r="ITU310" s="2"/>
      <c r="ITV310" s="2"/>
      <c r="ITW310" s="2"/>
      <c r="ITX310" s="2"/>
      <c r="ITY310" s="2"/>
      <c r="ITZ310" s="2"/>
      <c r="IUA310" s="2"/>
      <c r="IUB310" s="2"/>
      <c r="IUC310" s="2"/>
      <c r="IUD310" s="2"/>
      <c r="IUE310" s="2"/>
      <c r="IUF310" s="2"/>
      <c r="IUG310" s="2"/>
      <c r="IUH310" s="2"/>
      <c r="IUI310" s="2"/>
      <c r="IUJ310" s="2"/>
      <c r="IUK310" s="2"/>
      <c r="IUL310" s="2"/>
      <c r="IUM310" s="2"/>
      <c r="IUN310" s="2"/>
      <c r="IUO310" s="2"/>
      <c r="IUP310" s="2"/>
      <c r="IUQ310" s="2"/>
      <c r="IUR310" s="2"/>
      <c r="IUS310" s="2"/>
      <c r="IUT310" s="2"/>
      <c r="IUU310" s="2"/>
      <c r="IUV310" s="2"/>
      <c r="IUW310" s="2"/>
      <c r="IUX310" s="2"/>
      <c r="IUY310" s="2"/>
      <c r="IUZ310" s="2"/>
      <c r="IVA310" s="2"/>
      <c r="IVB310" s="2"/>
      <c r="IVC310" s="2"/>
      <c r="IVD310" s="2"/>
      <c r="IVE310" s="2"/>
      <c r="IVF310" s="2"/>
      <c r="IVG310" s="2"/>
      <c r="IVH310" s="2"/>
      <c r="IVI310" s="2"/>
      <c r="IVJ310" s="2"/>
      <c r="IVK310" s="2"/>
      <c r="IVL310" s="2"/>
      <c r="IVM310" s="2"/>
      <c r="IVN310" s="2"/>
      <c r="IVO310" s="2"/>
      <c r="IVP310" s="2"/>
      <c r="IVQ310" s="2"/>
      <c r="IVR310" s="2"/>
      <c r="IVS310" s="2"/>
      <c r="IVT310" s="2"/>
      <c r="IVU310" s="2"/>
      <c r="IVV310" s="2"/>
      <c r="IVW310" s="2"/>
      <c r="IVX310" s="2"/>
      <c r="IVY310" s="2"/>
      <c r="IVZ310" s="2"/>
      <c r="IWA310" s="2"/>
      <c r="IWB310" s="2"/>
      <c r="IWC310" s="2"/>
      <c r="IWD310" s="2"/>
      <c r="IWE310" s="2"/>
      <c r="IWF310" s="2"/>
      <c r="IWG310" s="2"/>
      <c r="IWH310" s="2"/>
      <c r="IWI310" s="2"/>
      <c r="IWJ310" s="2"/>
      <c r="IWK310" s="2"/>
      <c r="IWL310" s="2"/>
      <c r="IWM310" s="2"/>
      <c r="IWN310" s="2"/>
      <c r="IWO310" s="2"/>
      <c r="IWP310" s="2"/>
      <c r="IWQ310" s="2"/>
      <c r="IWR310" s="2"/>
      <c r="IWS310" s="2"/>
      <c r="IWT310" s="2"/>
      <c r="IWU310" s="2"/>
      <c r="IWV310" s="2"/>
      <c r="IWW310" s="2"/>
      <c r="IWX310" s="2"/>
      <c r="IWY310" s="2"/>
      <c r="IWZ310" s="2"/>
      <c r="IXA310" s="2"/>
      <c r="IXB310" s="2"/>
      <c r="IXC310" s="2"/>
      <c r="IXD310" s="2"/>
      <c r="IXE310" s="2"/>
      <c r="IXF310" s="2"/>
      <c r="IXG310" s="2"/>
      <c r="IXH310" s="2"/>
      <c r="IXI310" s="2"/>
      <c r="IXJ310" s="2"/>
      <c r="IXK310" s="2"/>
      <c r="IXL310" s="2"/>
      <c r="IXM310" s="2"/>
      <c r="IXN310" s="2"/>
      <c r="IXO310" s="2"/>
      <c r="IXP310" s="2"/>
      <c r="IXQ310" s="2"/>
      <c r="IXR310" s="2"/>
      <c r="IXS310" s="2"/>
      <c r="IXT310" s="2"/>
      <c r="IXU310" s="2"/>
      <c r="IXV310" s="2"/>
      <c r="IXW310" s="2"/>
      <c r="IXX310" s="2"/>
      <c r="IXY310" s="2"/>
      <c r="IXZ310" s="2"/>
      <c r="IYA310" s="2"/>
      <c r="IYB310" s="2"/>
      <c r="IYC310" s="2"/>
      <c r="IYD310" s="2"/>
      <c r="IYE310" s="2"/>
      <c r="IYF310" s="2"/>
      <c r="IYG310" s="2"/>
      <c r="IYH310" s="2"/>
      <c r="IYI310" s="2"/>
      <c r="IYJ310" s="2"/>
      <c r="IYK310" s="2"/>
      <c r="IYL310" s="2"/>
      <c r="IYM310" s="2"/>
      <c r="IYN310" s="2"/>
      <c r="IYO310" s="2"/>
      <c r="IYP310" s="2"/>
      <c r="IYQ310" s="2"/>
      <c r="IYR310" s="2"/>
      <c r="IYS310" s="2"/>
      <c r="IYT310" s="2"/>
      <c r="IYU310" s="2"/>
      <c r="IYV310" s="2"/>
      <c r="IYW310" s="2"/>
      <c r="IYX310" s="2"/>
      <c r="IYY310" s="2"/>
      <c r="IYZ310" s="2"/>
      <c r="IZA310" s="2"/>
      <c r="IZB310" s="2"/>
      <c r="IZC310" s="2"/>
      <c r="IZD310" s="2"/>
      <c r="IZE310" s="2"/>
      <c r="IZF310" s="2"/>
      <c r="IZG310" s="2"/>
      <c r="IZH310" s="2"/>
      <c r="IZI310" s="2"/>
      <c r="IZJ310" s="2"/>
      <c r="IZK310" s="2"/>
      <c r="IZL310" s="2"/>
      <c r="IZM310" s="2"/>
      <c r="IZN310" s="2"/>
      <c r="IZO310" s="2"/>
      <c r="IZP310" s="2"/>
      <c r="IZQ310" s="2"/>
      <c r="IZR310" s="2"/>
      <c r="IZS310" s="2"/>
      <c r="IZT310" s="2"/>
      <c r="IZU310" s="2"/>
      <c r="IZV310" s="2"/>
      <c r="IZW310" s="2"/>
      <c r="IZX310" s="2"/>
      <c r="IZY310" s="2"/>
      <c r="IZZ310" s="2"/>
      <c r="JAA310" s="2"/>
      <c r="JAB310" s="2"/>
      <c r="JAC310" s="2"/>
      <c r="JAD310" s="2"/>
      <c r="JAE310" s="2"/>
      <c r="JAF310" s="2"/>
      <c r="JAG310" s="2"/>
      <c r="JAH310" s="2"/>
      <c r="JAI310" s="2"/>
      <c r="JAJ310" s="2"/>
      <c r="JAK310" s="2"/>
      <c r="JAL310" s="2"/>
      <c r="JAM310" s="2"/>
      <c r="JAN310" s="2"/>
      <c r="JAO310" s="2"/>
      <c r="JAP310" s="2"/>
      <c r="JAQ310" s="2"/>
      <c r="JAR310" s="2"/>
      <c r="JAS310" s="2"/>
      <c r="JAT310" s="2"/>
      <c r="JAU310" s="2"/>
      <c r="JAV310" s="2"/>
      <c r="JAW310" s="2"/>
      <c r="JAX310" s="2"/>
      <c r="JAY310" s="2"/>
      <c r="JAZ310" s="2"/>
      <c r="JBA310" s="2"/>
      <c r="JBB310" s="2"/>
      <c r="JBC310" s="2"/>
      <c r="JBD310" s="2"/>
      <c r="JBE310" s="2"/>
      <c r="JBF310" s="2"/>
      <c r="JBG310" s="2"/>
      <c r="JBH310" s="2"/>
      <c r="JBI310" s="2"/>
      <c r="JBJ310" s="2"/>
      <c r="JBK310" s="2"/>
      <c r="JBL310" s="2"/>
      <c r="JBM310" s="2"/>
      <c r="JBN310" s="2"/>
      <c r="JBO310" s="2"/>
      <c r="JBP310" s="2"/>
      <c r="JBQ310" s="2"/>
      <c r="JBR310" s="2"/>
      <c r="JBS310" s="2"/>
      <c r="JBT310" s="2"/>
      <c r="JBU310" s="2"/>
      <c r="JBV310" s="2"/>
      <c r="JBW310" s="2"/>
      <c r="JBX310" s="2"/>
      <c r="JBY310" s="2"/>
      <c r="JBZ310" s="2"/>
      <c r="JCA310" s="2"/>
      <c r="JCB310" s="2"/>
      <c r="JCC310" s="2"/>
      <c r="JCD310" s="2"/>
      <c r="JCE310" s="2"/>
      <c r="JCF310" s="2"/>
      <c r="JCG310" s="2"/>
      <c r="JCH310" s="2"/>
      <c r="JCI310" s="2"/>
      <c r="JCJ310" s="2"/>
      <c r="JCK310" s="2"/>
      <c r="JCL310" s="2"/>
      <c r="JCM310" s="2"/>
      <c r="JCN310" s="2"/>
      <c r="JCO310" s="2"/>
      <c r="JCP310" s="2"/>
      <c r="JCQ310" s="2"/>
      <c r="JCR310" s="2"/>
      <c r="JCS310" s="2"/>
      <c r="JCT310" s="2"/>
      <c r="JCU310" s="2"/>
      <c r="JCV310" s="2"/>
      <c r="JCW310" s="2"/>
      <c r="JCX310" s="2"/>
      <c r="JCY310" s="2"/>
      <c r="JCZ310" s="2"/>
      <c r="JDA310" s="2"/>
      <c r="JDB310" s="2"/>
      <c r="JDC310" s="2"/>
      <c r="JDD310" s="2"/>
      <c r="JDE310" s="2"/>
      <c r="JDF310" s="2"/>
      <c r="JDG310" s="2"/>
      <c r="JDH310" s="2"/>
      <c r="JDI310" s="2"/>
      <c r="JDJ310" s="2"/>
      <c r="JDK310" s="2"/>
      <c r="JDL310" s="2"/>
      <c r="JDM310" s="2"/>
      <c r="JDN310" s="2"/>
      <c r="JDO310" s="2"/>
      <c r="JDP310" s="2"/>
      <c r="JDQ310" s="2"/>
      <c r="JDR310" s="2"/>
      <c r="JDS310" s="2"/>
      <c r="JDT310" s="2"/>
      <c r="JDU310" s="2"/>
      <c r="JDV310" s="2"/>
      <c r="JDW310" s="2"/>
      <c r="JDX310" s="2"/>
      <c r="JDY310" s="2"/>
      <c r="JDZ310" s="2"/>
      <c r="JEA310" s="2"/>
      <c r="JEB310" s="2"/>
      <c r="JEC310" s="2"/>
      <c r="JED310" s="2"/>
      <c r="JEE310" s="2"/>
      <c r="JEF310" s="2"/>
      <c r="JEG310" s="2"/>
      <c r="JEH310" s="2"/>
      <c r="JEI310" s="2"/>
      <c r="JEJ310" s="2"/>
      <c r="JEK310" s="2"/>
      <c r="JEL310" s="2"/>
      <c r="JEM310" s="2"/>
      <c r="JEN310" s="2"/>
      <c r="JEO310" s="2"/>
      <c r="JEP310" s="2"/>
      <c r="JEQ310" s="2"/>
      <c r="JER310" s="2"/>
      <c r="JES310" s="2"/>
      <c r="JET310" s="2"/>
      <c r="JEU310" s="2"/>
      <c r="JEV310" s="2"/>
      <c r="JEW310" s="2"/>
      <c r="JEX310" s="2"/>
      <c r="JEY310" s="2"/>
      <c r="JEZ310" s="2"/>
      <c r="JFA310" s="2"/>
      <c r="JFB310" s="2"/>
      <c r="JFC310" s="2"/>
      <c r="JFD310" s="2"/>
      <c r="JFE310" s="2"/>
      <c r="JFF310" s="2"/>
      <c r="JFG310" s="2"/>
      <c r="JFH310" s="2"/>
      <c r="JFI310" s="2"/>
      <c r="JFJ310" s="2"/>
      <c r="JFK310" s="2"/>
      <c r="JFL310" s="2"/>
      <c r="JFM310" s="2"/>
      <c r="JFN310" s="2"/>
      <c r="JFO310" s="2"/>
      <c r="JFP310" s="2"/>
      <c r="JFQ310" s="2"/>
      <c r="JFR310" s="2"/>
      <c r="JFS310" s="2"/>
      <c r="JFT310" s="2"/>
      <c r="JFU310" s="2"/>
      <c r="JFV310" s="2"/>
      <c r="JFW310" s="2"/>
      <c r="JFX310" s="2"/>
      <c r="JFY310" s="2"/>
      <c r="JFZ310" s="2"/>
      <c r="JGA310" s="2"/>
      <c r="JGB310" s="2"/>
      <c r="JGC310" s="2"/>
      <c r="JGD310" s="2"/>
      <c r="JGE310" s="2"/>
      <c r="JGF310" s="2"/>
      <c r="JGG310" s="2"/>
      <c r="JGH310" s="2"/>
      <c r="JGI310" s="2"/>
      <c r="JGJ310" s="2"/>
      <c r="JGK310" s="2"/>
      <c r="JGL310" s="2"/>
      <c r="JGM310" s="2"/>
      <c r="JGN310" s="2"/>
      <c r="JGO310" s="2"/>
      <c r="JGP310" s="2"/>
      <c r="JGQ310" s="2"/>
      <c r="JGR310" s="2"/>
      <c r="JGS310" s="2"/>
      <c r="JGT310" s="2"/>
      <c r="JGU310" s="2"/>
      <c r="JGV310" s="2"/>
      <c r="JGW310" s="2"/>
      <c r="JGX310" s="2"/>
      <c r="JGY310" s="2"/>
      <c r="JGZ310" s="2"/>
      <c r="JHA310" s="2"/>
      <c r="JHB310" s="2"/>
      <c r="JHC310" s="2"/>
      <c r="JHD310" s="2"/>
      <c r="JHE310" s="2"/>
      <c r="JHF310" s="2"/>
      <c r="JHG310" s="2"/>
      <c r="JHH310" s="2"/>
      <c r="JHI310" s="2"/>
      <c r="JHJ310" s="2"/>
      <c r="JHK310" s="2"/>
      <c r="JHL310" s="2"/>
      <c r="JHM310" s="2"/>
      <c r="JHN310" s="2"/>
      <c r="JHO310" s="2"/>
      <c r="JHP310" s="2"/>
      <c r="JHQ310" s="2"/>
      <c r="JHR310" s="2"/>
      <c r="JHS310" s="2"/>
      <c r="JHT310" s="2"/>
      <c r="JHU310" s="2"/>
      <c r="JHV310" s="2"/>
      <c r="JHW310" s="2"/>
      <c r="JHX310" s="2"/>
      <c r="JHY310" s="2"/>
      <c r="JHZ310" s="2"/>
      <c r="JIA310" s="2"/>
      <c r="JIB310" s="2"/>
      <c r="JIC310" s="2"/>
      <c r="JID310" s="2"/>
      <c r="JIE310" s="2"/>
      <c r="JIF310" s="2"/>
      <c r="JIG310" s="2"/>
      <c r="JIH310" s="2"/>
      <c r="JII310" s="2"/>
      <c r="JIJ310" s="2"/>
      <c r="JIK310" s="2"/>
      <c r="JIL310" s="2"/>
      <c r="JIM310" s="2"/>
      <c r="JIN310" s="2"/>
      <c r="JIO310" s="2"/>
      <c r="JIP310" s="2"/>
      <c r="JIQ310" s="2"/>
      <c r="JIR310" s="2"/>
      <c r="JIS310" s="2"/>
      <c r="JIT310" s="2"/>
      <c r="JIU310" s="2"/>
      <c r="JIV310" s="2"/>
      <c r="JIW310" s="2"/>
      <c r="JIX310" s="2"/>
      <c r="JIY310" s="2"/>
      <c r="JIZ310" s="2"/>
      <c r="JJA310" s="2"/>
      <c r="JJB310" s="2"/>
      <c r="JJC310" s="2"/>
      <c r="JJD310" s="2"/>
      <c r="JJE310" s="2"/>
      <c r="JJF310" s="2"/>
      <c r="JJG310" s="2"/>
      <c r="JJH310" s="2"/>
      <c r="JJI310" s="2"/>
      <c r="JJJ310" s="2"/>
      <c r="JJK310" s="2"/>
      <c r="JJL310" s="2"/>
      <c r="JJM310" s="2"/>
      <c r="JJN310" s="2"/>
      <c r="JJO310" s="2"/>
      <c r="JJP310" s="2"/>
      <c r="JJQ310" s="2"/>
      <c r="JJR310" s="2"/>
      <c r="JJS310" s="2"/>
      <c r="JJT310" s="2"/>
      <c r="JJU310" s="2"/>
      <c r="JJV310" s="2"/>
      <c r="JJW310" s="2"/>
      <c r="JJX310" s="2"/>
      <c r="JJY310" s="2"/>
      <c r="JJZ310" s="2"/>
      <c r="JKA310" s="2"/>
      <c r="JKB310" s="2"/>
      <c r="JKC310" s="2"/>
      <c r="JKD310" s="2"/>
      <c r="JKE310" s="2"/>
      <c r="JKF310" s="2"/>
      <c r="JKG310" s="2"/>
      <c r="JKH310" s="2"/>
      <c r="JKI310" s="2"/>
      <c r="JKJ310" s="2"/>
      <c r="JKK310" s="2"/>
      <c r="JKL310" s="2"/>
      <c r="JKM310" s="2"/>
      <c r="JKN310" s="2"/>
      <c r="JKO310" s="2"/>
      <c r="JKP310" s="2"/>
      <c r="JKQ310" s="2"/>
      <c r="JKR310" s="2"/>
      <c r="JKS310" s="2"/>
      <c r="JKT310" s="2"/>
      <c r="JKU310" s="2"/>
      <c r="JKV310" s="2"/>
      <c r="JKW310" s="2"/>
      <c r="JKX310" s="2"/>
      <c r="JKY310" s="2"/>
      <c r="JKZ310" s="2"/>
      <c r="JLA310" s="2"/>
      <c r="JLB310" s="2"/>
      <c r="JLC310" s="2"/>
      <c r="JLD310" s="2"/>
      <c r="JLE310" s="2"/>
      <c r="JLF310" s="2"/>
      <c r="JLG310" s="2"/>
      <c r="JLH310" s="2"/>
      <c r="JLI310" s="2"/>
      <c r="JLJ310" s="2"/>
      <c r="JLK310" s="2"/>
      <c r="JLL310" s="2"/>
      <c r="JLM310" s="2"/>
      <c r="JLN310" s="2"/>
      <c r="JLO310" s="2"/>
      <c r="JLP310" s="2"/>
      <c r="JLQ310" s="2"/>
      <c r="JLR310" s="2"/>
      <c r="JLS310" s="2"/>
      <c r="JLT310" s="2"/>
      <c r="JLU310" s="2"/>
      <c r="JLV310" s="2"/>
      <c r="JLW310" s="2"/>
      <c r="JLX310" s="2"/>
      <c r="JLY310" s="2"/>
      <c r="JLZ310" s="2"/>
      <c r="JMA310" s="2"/>
      <c r="JMB310" s="2"/>
      <c r="JMC310" s="2"/>
      <c r="JMD310" s="2"/>
      <c r="JME310" s="2"/>
      <c r="JMF310" s="2"/>
      <c r="JMG310" s="2"/>
      <c r="JMH310" s="2"/>
      <c r="JMI310" s="2"/>
      <c r="JMJ310" s="2"/>
      <c r="JMK310" s="2"/>
      <c r="JML310" s="2"/>
      <c r="JMM310" s="2"/>
      <c r="JMN310" s="2"/>
      <c r="JMO310" s="2"/>
      <c r="JMP310" s="2"/>
      <c r="JMQ310" s="2"/>
      <c r="JMR310" s="2"/>
      <c r="JMS310" s="2"/>
      <c r="JMT310" s="2"/>
      <c r="JMU310" s="2"/>
      <c r="JMV310" s="2"/>
      <c r="JMW310" s="2"/>
      <c r="JMX310" s="2"/>
      <c r="JMY310" s="2"/>
      <c r="JMZ310" s="2"/>
      <c r="JNA310" s="2"/>
      <c r="JNB310" s="2"/>
      <c r="JNC310" s="2"/>
      <c r="JND310" s="2"/>
      <c r="JNE310" s="2"/>
      <c r="JNF310" s="2"/>
      <c r="JNG310" s="2"/>
      <c r="JNH310" s="2"/>
      <c r="JNI310" s="2"/>
      <c r="JNJ310" s="2"/>
      <c r="JNK310" s="2"/>
      <c r="JNL310" s="2"/>
      <c r="JNM310" s="2"/>
      <c r="JNN310" s="2"/>
      <c r="JNO310" s="2"/>
      <c r="JNP310" s="2"/>
      <c r="JNQ310" s="2"/>
      <c r="JNR310" s="2"/>
      <c r="JNS310" s="2"/>
      <c r="JNT310" s="2"/>
      <c r="JNU310" s="2"/>
      <c r="JNV310" s="2"/>
      <c r="JNW310" s="2"/>
      <c r="JNX310" s="2"/>
      <c r="JNY310" s="2"/>
      <c r="JNZ310" s="2"/>
      <c r="JOA310" s="2"/>
      <c r="JOB310" s="2"/>
      <c r="JOC310" s="2"/>
      <c r="JOD310" s="2"/>
      <c r="JOE310" s="2"/>
      <c r="JOF310" s="2"/>
      <c r="JOG310" s="2"/>
      <c r="JOH310" s="2"/>
      <c r="JOI310" s="2"/>
      <c r="JOJ310" s="2"/>
      <c r="JOK310" s="2"/>
      <c r="JOL310" s="2"/>
      <c r="JOM310" s="2"/>
      <c r="JON310" s="2"/>
      <c r="JOO310" s="2"/>
      <c r="JOP310" s="2"/>
      <c r="JOQ310" s="2"/>
      <c r="JOR310" s="2"/>
      <c r="JOS310" s="2"/>
      <c r="JOT310" s="2"/>
      <c r="JOU310" s="2"/>
      <c r="JOV310" s="2"/>
      <c r="JOW310" s="2"/>
      <c r="JOX310" s="2"/>
      <c r="JOY310" s="2"/>
      <c r="JOZ310" s="2"/>
      <c r="JPA310" s="2"/>
      <c r="JPB310" s="2"/>
      <c r="JPC310" s="2"/>
      <c r="JPD310" s="2"/>
      <c r="JPE310" s="2"/>
      <c r="JPF310" s="2"/>
      <c r="JPG310" s="2"/>
      <c r="JPH310" s="2"/>
      <c r="JPI310" s="2"/>
      <c r="JPJ310" s="2"/>
      <c r="JPK310" s="2"/>
      <c r="JPL310" s="2"/>
      <c r="JPM310" s="2"/>
      <c r="JPN310" s="2"/>
      <c r="JPO310" s="2"/>
      <c r="JPP310" s="2"/>
      <c r="JPQ310" s="2"/>
      <c r="JPR310" s="2"/>
      <c r="JPS310" s="2"/>
      <c r="JPT310" s="2"/>
      <c r="JPU310" s="2"/>
      <c r="JPV310" s="2"/>
      <c r="JPW310" s="2"/>
      <c r="JPX310" s="2"/>
      <c r="JPY310" s="2"/>
      <c r="JPZ310" s="2"/>
      <c r="JQA310" s="2"/>
      <c r="JQB310" s="2"/>
      <c r="JQC310" s="2"/>
      <c r="JQD310" s="2"/>
      <c r="JQE310" s="2"/>
      <c r="JQF310" s="2"/>
      <c r="JQG310" s="2"/>
      <c r="JQH310" s="2"/>
      <c r="JQI310" s="2"/>
      <c r="JQJ310" s="2"/>
      <c r="JQK310" s="2"/>
      <c r="JQL310" s="2"/>
      <c r="JQM310" s="2"/>
      <c r="JQN310" s="2"/>
      <c r="JQO310" s="2"/>
      <c r="JQP310" s="2"/>
      <c r="JQQ310" s="2"/>
      <c r="JQR310" s="2"/>
      <c r="JQS310" s="2"/>
      <c r="JQT310" s="2"/>
      <c r="JQU310" s="2"/>
      <c r="JQV310" s="2"/>
      <c r="JQW310" s="2"/>
      <c r="JQX310" s="2"/>
      <c r="JQY310" s="2"/>
      <c r="JQZ310" s="2"/>
      <c r="JRA310" s="2"/>
      <c r="JRB310" s="2"/>
      <c r="JRC310" s="2"/>
      <c r="JRD310" s="2"/>
      <c r="JRE310" s="2"/>
      <c r="JRF310" s="2"/>
      <c r="JRG310" s="2"/>
      <c r="JRH310" s="2"/>
      <c r="JRI310" s="2"/>
      <c r="JRJ310" s="2"/>
      <c r="JRK310" s="2"/>
      <c r="JRL310" s="2"/>
      <c r="JRM310" s="2"/>
      <c r="JRN310" s="2"/>
      <c r="JRO310" s="2"/>
      <c r="JRP310" s="2"/>
      <c r="JRQ310" s="2"/>
      <c r="JRR310" s="2"/>
      <c r="JRS310" s="2"/>
      <c r="JRT310" s="2"/>
      <c r="JRU310" s="2"/>
      <c r="JRV310" s="2"/>
      <c r="JRW310" s="2"/>
      <c r="JRX310" s="2"/>
      <c r="JRY310" s="2"/>
      <c r="JRZ310" s="2"/>
      <c r="JSA310" s="2"/>
      <c r="JSB310" s="2"/>
      <c r="JSC310" s="2"/>
      <c r="JSD310" s="2"/>
      <c r="JSE310" s="2"/>
      <c r="JSF310" s="2"/>
      <c r="JSG310" s="2"/>
      <c r="JSH310" s="2"/>
      <c r="JSI310" s="2"/>
      <c r="JSJ310" s="2"/>
      <c r="JSK310" s="2"/>
      <c r="JSL310" s="2"/>
      <c r="JSM310" s="2"/>
      <c r="JSN310" s="2"/>
      <c r="JSO310" s="2"/>
      <c r="JSP310" s="2"/>
      <c r="JSQ310" s="2"/>
      <c r="JSR310" s="2"/>
      <c r="JSS310" s="2"/>
      <c r="JST310" s="2"/>
      <c r="JSU310" s="2"/>
      <c r="JSV310" s="2"/>
      <c r="JSW310" s="2"/>
      <c r="JSX310" s="2"/>
      <c r="JSY310" s="2"/>
      <c r="JSZ310" s="2"/>
      <c r="JTA310" s="2"/>
      <c r="JTB310" s="2"/>
      <c r="JTC310" s="2"/>
      <c r="JTD310" s="2"/>
      <c r="JTE310" s="2"/>
      <c r="JTF310" s="2"/>
      <c r="JTG310" s="2"/>
      <c r="JTH310" s="2"/>
      <c r="JTI310" s="2"/>
      <c r="JTJ310" s="2"/>
      <c r="JTK310" s="2"/>
      <c r="JTL310" s="2"/>
      <c r="JTM310" s="2"/>
      <c r="JTN310" s="2"/>
      <c r="JTO310" s="2"/>
      <c r="JTP310" s="2"/>
      <c r="JTQ310" s="2"/>
      <c r="JTR310" s="2"/>
      <c r="JTS310" s="2"/>
      <c r="JTT310" s="2"/>
      <c r="JTU310" s="2"/>
      <c r="JTV310" s="2"/>
      <c r="JTW310" s="2"/>
      <c r="JTX310" s="2"/>
      <c r="JTY310" s="2"/>
      <c r="JTZ310" s="2"/>
      <c r="JUA310" s="2"/>
      <c r="JUB310" s="2"/>
      <c r="JUC310" s="2"/>
      <c r="JUD310" s="2"/>
      <c r="JUE310" s="2"/>
      <c r="JUF310" s="2"/>
      <c r="JUG310" s="2"/>
      <c r="JUH310" s="2"/>
      <c r="JUI310" s="2"/>
      <c r="JUJ310" s="2"/>
      <c r="JUK310" s="2"/>
      <c r="JUL310" s="2"/>
      <c r="JUM310" s="2"/>
      <c r="JUN310" s="2"/>
      <c r="JUO310" s="2"/>
      <c r="JUP310" s="2"/>
      <c r="JUQ310" s="2"/>
      <c r="JUR310" s="2"/>
      <c r="JUS310" s="2"/>
      <c r="JUT310" s="2"/>
      <c r="JUU310" s="2"/>
      <c r="JUV310" s="2"/>
      <c r="JUW310" s="2"/>
      <c r="JUX310" s="2"/>
      <c r="JUY310" s="2"/>
      <c r="JUZ310" s="2"/>
      <c r="JVA310" s="2"/>
      <c r="JVB310" s="2"/>
      <c r="JVC310" s="2"/>
      <c r="JVD310" s="2"/>
      <c r="JVE310" s="2"/>
      <c r="JVF310" s="2"/>
      <c r="JVG310" s="2"/>
      <c r="JVH310" s="2"/>
      <c r="JVI310" s="2"/>
      <c r="JVJ310" s="2"/>
      <c r="JVK310" s="2"/>
      <c r="JVL310" s="2"/>
      <c r="JVM310" s="2"/>
      <c r="JVN310" s="2"/>
      <c r="JVO310" s="2"/>
      <c r="JVP310" s="2"/>
      <c r="JVQ310" s="2"/>
      <c r="JVR310" s="2"/>
      <c r="JVS310" s="2"/>
      <c r="JVT310" s="2"/>
      <c r="JVU310" s="2"/>
      <c r="JVV310" s="2"/>
      <c r="JVW310" s="2"/>
      <c r="JVX310" s="2"/>
      <c r="JVY310" s="2"/>
      <c r="JVZ310" s="2"/>
      <c r="JWA310" s="2"/>
      <c r="JWB310" s="2"/>
      <c r="JWC310" s="2"/>
      <c r="JWD310" s="2"/>
      <c r="JWE310" s="2"/>
      <c r="JWF310" s="2"/>
      <c r="JWG310" s="2"/>
      <c r="JWH310" s="2"/>
      <c r="JWI310" s="2"/>
      <c r="JWJ310" s="2"/>
      <c r="JWK310" s="2"/>
      <c r="JWL310" s="2"/>
      <c r="JWM310" s="2"/>
      <c r="JWN310" s="2"/>
      <c r="JWO310" s="2"/>
      <c r="JWP310" s="2"/>
      <c r="JWQ310" s="2"/>
      <c r="JWR310" s="2"/>
      <c r="JWS310" s="2"/>
      <c r="JWT310" s="2"/>
      <c r="JWU310" s="2"/>
      <c r="JWV310" s="2"/>
      <c r="JWW310" s="2"/>
      <c r="JWX310" s="2"/>
      <c r="JWY310" s="2"/>
      <c r="JWZ310" s="2"/>
      <c r="JXA310" s="2"/>
      <c r="JXB310" s="2"/>
      <c r="JXC310" s="2"/>
      <c r="JXD310" s="2"/>
      <c r="JXE310" s="2"/>
      <c r="JXF310" s="2"/>
      <c r="JXG310" s="2"/>
      <c r="JXH310" s="2"/>
      <c r="JXI310" s="2"/>
      <c r="JXJ310" s="2"/>
      <c r="JXK310" s="2"/>
      <c r="JXL310" s="2"/>
      <c r="JXM310" s="2"/>
      <c r="JXN310" s="2"/>
      <c r="JXO310" s="2"/>
      <c r="JXP310" s="2"/>
      <c r="JXQ310" s="2"/>
      <c r="JXR310" s="2"/>
      <c r="JXS310" s="2"/>
      <c r="JXT310" s="2"/>
      <c r="JXU310" s="2"/>
      <c r="JXV310" s="2"/>
      <c r="JXW310" s="2"/>
      <c r="JXX310" s="2"/>
      <c r="JXY310" s="2"/>
      <c r="JXZ310" s="2"/>
      <c r="JYA310" s="2"/>
      <c r="JYB310" s="2"/>
      <c r="JYC310" s="2"/>
      <c r="JYD310" s="2"/>
      <c r="JYE310" s="2"/>
      <c r="JYF310" s="2"/>
      <c r="JYG310" s="2"/>
      <c r="JYH310" s="2"/>
      <c r="JYI310" s="2"/>
      <c r="JYJ310" s="2"/>
      <c r="JYK310" s="2"/>
      <c r="JYL310" s="2"/>
      <c r="JYM310" s="2"/>
      <c r="JYN310" s="2"/>
      <c r="JYO310" s="2"/>
      <c r="JYP310" s="2"/>
      <c r="JYQ310" s="2"/>
      <c r="JYR310" s="2"/>
      <c r="JYS310" s="2"/>
      <c r="JYT310" s="2"/>
      <c r="JYU310" s="2"/>
      <c r="JYV310" s="2"/>
      <c r="JYW310" s="2"/>
      <c r="JYX310" s="2"/>
      <c r="JYY310" s="2"/>
      <c r="JYZ310" s="2"/>
      <c r="JZA310" s="2"/>
      <c r="JZB310" s="2"/>
      <c r="JZC310" s="2"/>
      <c r="JZD310" s="2"/>
      <c r="JZE310" s="2"/>
      <c r="JZF310" s="2"/>
      <c r="JZG310" s="2"/>
      <c r="JZH310" s="2"/>
      <c r="JZI310" s="2"/>
      <c r="JZJ310" s="2"/>
      <c r="JZK310" s="2"/>
      <c r="JZL310" s="2"/>
      <c r="JZM310" s="2"/>
      <c r="JZN310" s="2"/>
      <c r="JZO310" s="2"/>
      <c r="JZP310" s="2"/>
      <c r="JZQ310" s="2"/>
      <c r="JZR310" s="2"/>
      <c r="JZS310" s="2"/>
      <c r="JZT310" s="2"/>
      <c r="JZU310" s="2"/>
      <c r="JZV310" s="2"/>
      <c r="JZW310" s="2"/>
      <c r="JZX310" s="2"/>
      <c r="JZY310" s="2"/>
      <c r="JZZ310" s="2"/>
      <c r="KAA310" s="2"/>
      <c r="KAB310" s="2"/>
      <c r="KAC310" s="2"/>
      <c r="KAD310" s="2"/>
      <c r="KAE310" s="2"/>
      <c r="KAF310" s="2"/>
      <c r="KAG310" s="2"/>
      <c r="KAH310" s="2"/>
      <c r="KAI310" s="2"/>
      <c r="KAJ310" s="2"/>
      <c r="KAK310" s="2"/>
      <c r="KAL310" s="2"/>
      <c r="KAM310" s="2"/>
      <c r="KAN310" s="2"/>
      <c r="KAO310" s="2"/>
      <c r="KAP310" s="2"/>
      <c r="KAQ310" s="2"/>
      <c r="KAR310" s="2"/>
      <c r="KAS310" s="2"/>
      <c r="KAT310" s="2"/>
      <c r="KAU310" s="2"/>
      <c r="KAV310" s="2"/>
      <c r="KAW310" s="2"/>
      <c r="KAX310" s="2"/>
      <c r="KAY310" s="2"/>
      <c r="KAZ310" s="2"/>
      <c r="KBA310" s="2"/>
      <c r="KBB310" s="2"/>
      <c r="KBC310" s="2"/>
      <c r="KBD310" s="2"/>
      <c r="KBE310" s="2"/>
      <c r="KBF310" s="2"/>
      <c r="KBG310" s="2"/>
      <c r="KBH310" s="2"/>
      <c r="KBI310" s="2"/>
      <c r="KBJ310" s="2"/>
      <c r="KBK310" s="2"/>
      <c r="KBL310" s="2"/>
      <c r="KBM310" s="2"/>
      <c r="KBN310" s="2"/>
      <c r="KBO310" s="2"/>
      <c r="KBP310" s="2"/>
      <c r="KBQ310" s="2"/>
      <c r="KBR310" s="2"/>
      <c r="KBS310" s="2"/>
      <c r="KBT310" s="2"/>
      <c r="KBU310" s="2"/>
      <c r="KBV310" s="2"/>
      <c r="KBW310" s="2"/>
      <c r="KBX310" s="2"/>
      <c r="KBY310" s="2"/>
      <c r="KBZ310" s="2"/>
      <c r="KCA310" s="2"/>
      <c r="KCB310" s="2"/>
      <c r="KCC310" s="2"/>
      <c r="KCD310" s="2"/>
      <c r="KCE310" s="2"/>
      <c r="KCF310" s="2"/>
      <c r="KCG310" s="2"/>
      <c r="KCH310" s="2"/>
      <c r="KCI310" s="2"/>
      <c r="KCJ310" s="2"/>
      <c r="KCK310" s="2"/>
      <c r="KCL310" s="2"/>
      <c r="KCM310" s="2"/>
      <c r="KCN310" s="2"/>
      <c r="KCO310" s="2"/>
      <c r="KCP310" s="2"/>
      <c r="KCQ310" s="2"/>
      <c r="KCR310" s="2"/>
      <c r="KCS310" s="2"/>
      <c r="KCT310" s="2"/>
      <c r="KCU310" s="2"/>
      <c r="KCV310" s="2"/>
      <c r="KCW310" s="2"/>
      <c r="KCX310" s="2"/>
      <c r="KCY310" s="2"/>
      <c r="KCZ310" s="2"/>
      <c r="KDA310" s="2"/>
      <c r="KDB310" s="2"/>
      <c r="KDC310" s="2"/>
      <c r="KDD310" s="2"/>
      <c r="KDE310" s="2"/>
      <c r="KDF310" s="2"/>
      <c r="KDG310" s="2"/>
      <c r="KDH310" s="2"/>
      <c r="KDI310" s="2"/>
      <c r="KDJ310" s="2"/>
      <c r="KDK310" s="2"/>
      <c r="KDL310" s="2"/>
      <c r="KDM310" s="2"/>
      <c r="KDN310" s="2"/>
      <c r="KDO310" s="2"/>
      <c r="KDP310" s="2"/>
      <c r="KDQ310" s="2"/>
      <c r="KDR310" s="2"/>
      <c r="KDS310" s="2"/>
      <c r="KDT310" s="2"/>
      <c r="KDU310" s="2"/>
      <c r="KDV310" s="2"/>
      <c r="KDW310" s="2"/>
      <c r="KDX310" s="2"/>
      <c r="KDY310" s="2"/>
      <c r="KDZ310" s="2"/>
      <c r="KEA310" s="2"/>
      <c r="KEB310" s="2"/>
      <c r="KEC310" s="2"/>
      <c r="KED310" s="2"/>
      <c r="KEE310" s="2"/>
      <c r="KEF310" s="2"/>
      <c r="KEG310" s="2"/>
      <c r="KEH310" s="2"/>
      <c r="KEI310" s="2"/>
      <c r="KEJ310" s="2"/>
      <c r="KEK310" s="2"/>
      <c r="KEL310" s="2"/>
      <c r="KEM310" s="2"/>
      <c r="KEN310" s="2"/>
      <c r="KEO310" s="2"/>
      <c r="KEP310" s="2"/>
      <c r="KEQ310" s="2"/>
      <c r="KER310" s="2"/>
      <c r="KES310" s="2"/>
      <c r="KET310" s="2"/>
      <c r="KEU310" s="2"/>
      <c r="KEV310" s="2"/>
      <c r="KEW310" s="2"/>
      <c r="KEX310" s="2"/>
      <c r="KEY310" s="2"/>
      <c r="KEZ310" s="2"/>
      <c r="KFA310" s="2"/>
      <c r="KFB310" s="2"/>
      <c r="KFC310" s="2"/>
      <c r="KFD310" s="2"/>
      <c r="KFE310" s="2"/>
      <c r="KFF310" s="2"/>
      <c r="KFG310" s="2"/>
      <c r="KFH310" s="2"/>
      <c r="KFI310" s="2"/>
      <c r="KFJ310" s="2"/>
      <c r="KFK310" s="2"/>
      <c r="KFL310" s="2"/>
      <c r="KFM310" s="2"/>
      <c r="KFN310" s="2"/>
      <c r="KFO310" s="2"/>
      <c r="KFP310" s="2"/>
      <c r="KFQ310" s="2"/>
      <c r="KFR310" s="2"/>
      <c r="KFS310" s="2"/>
      <c r="KFT310" s="2"/>
      <c r="KFU310" s="2"/>
      <c r="KFV310" s="2"/>
      <c r="KFW310" s="2"/>
      <c r="KFX310" s="2"/>
      <c r="KFY310" s="2"/>
      <c r="KFZ310" s="2"/>
      <c r="KGA310" s="2"/>
      <c r="KGB310" s="2"/>
      <c r="KGC310" s="2"/>
      <c r="KGD310" s="2"/>
      <c r="KGE310" s="2"/>
      <c r="KGF310" s="2"/>
      <c r="KGG310" s="2"/>
      <c r="KGH310" s="2"/>
      <c r="KGI310" s="2"/>
      <c r="KGJ310" s="2"/>
      <c r="KGK310" s="2"/>
      <c r="KGL310" s="2"/>
      <c r="KGM310" s="2"/>
      <c r="KGN310" s="2"/>
      <c r="KGO310" s="2"/>
      <c r="KGP310" s="2"/>
      <c r="KGQ310" s="2"/>
      <c r="KGR310" s="2"/>
      <c r="KGS310" s="2"/>
      <c r="KGT310" s="2"/>
      <c r="KGU310" s="2"/>
      <c r="KGV310" s="2"/>
      <c r="KGW310" s="2"/>
      <c r="KGX310" s="2"/>
      <c r="KGY310" s="2"/>
      <c r="KGZ310" s="2"/>
      <c r="KHA310" s="2"/>
      <c r="KHB310" s="2"/>
      <c r="KHC310" s="2"/>
      <c r="KHD310" s="2"/>
      <c r="KHE310" s="2"/>
      <c r="KHF310" s="2"/>
      <c r="KHG310" s="2"/>
      <c r="KHH310" s="2"/>
      <c r="KHI310" s="2"/>
      <c r="KHJ310" s="2"/>
      <c r="KHK310" s="2"/>
      <c r="KHL310" s="2"/>
      <c r="KHM310" s="2"/>
      <c r="KHN310" s="2"/>
      <c r="KHO310" s="2"/>
      <c r="KHP310" s="2"/>
      <c r="KHQ310" s="2"/>
      <c r="KHR310" s="2"/>
      <c r="KHS310" s="2"/>
      <c r="KHT310" s="2"/>
      <c r="KHU310" s="2"/>
      <c r="KHV310" s="2"/>
      <c r="KHW310" s="2"/>
      <c r="KHX310" s="2"/>
      <c r="KHY310" s="2"/>
      <c r="KHZ310" s="2"/>
      <c r="KIA310" s="2"/>
      <c r="KIB310" s="2"/>
      <c r="KIC310" s="2"/>
      <c r="KID310" s="2"/>
      <c r="KIE310" s="2"/>
      <c r="KIF310" s="2"/>
      <c r="KIG310" s="2"/>
      <c r="KIH310" s="2"/>
      <c r="KII310" s="2"/>
      <c r="KIJ310" s="2"/>
      <c r="KIK310" s="2"/>
      <c r="KIL310" s="2"/>
      <c r="KIM310" s="2"/>
      <c r="KIN310" s="2"/>
      <c r="KIO310" s="2"/>
      <c r="KIP310" s="2"/>
      <c r="KIQ310" s="2"/>
      <c r="KIR310" s="2"/>
      <c r="KIS310" s="2"/>
      <c r="KIT310" s="2"/>
      <c r="KIU310" s="2"/>
      <c r="KIV310" s="2"/>
      <c r="KIW310" s="2"/>
      <c r="KIX310" s="2"/>
      <c r="KIY310" s="2"/>
      <c r="KIZ310" s="2"/>
      <c r="KJA310" s="2"/>
      <c r="KJB310" s="2"/>
      <c r="KJC310" s="2"/>
      <c r="KJD310" s="2"/>
      <c r="KJE310" s="2"/>
      <c r="KJF310" s="2"/>
      <c r="KJG310" s="2"/>
      <c r="KJH310" s="2"/>
      <c r="KJI310" s="2"/>
      <c r="KJJ310" s="2"/>
      <c r="KJK310" s="2"/>
      <c r="KJL310" s="2"/>
      <c r="KJM310" s="2"/>
      <c r="KJN310" s="2"/>
      <c r="KJO310" s="2"/>
      <c r="KJP310" s="2"/>
      <c r="KJQ310" s="2"/>
      <c r="KJR310" s="2"/>
      <c r="KJS310" s="2"/>
      <c r="KJT310" s="2"/>
      <c r="KJU310" s="2"/>
      <c r="KJV310" s="2"/>
      <c r="KJW310" s="2"/>
      <c r="KJX310" s="2"/>
      <c r="KJY310" s="2"/>
      <c r="KJZ310" s="2"/>
      <c r="KKA310" s="2"/>
      <c r="KKB310" s="2"/>
      <c r="KKC310" s="2"/>
      <c r="KKD310" s="2"/>
      <c r="KKE310" s="2"/>
      <c r="KKF310" s="2"/>
      <c r="KKG310" s="2"/>
      <c r="KKH310" s="2"/>
      <c r="KKI310" s="2"/>
      <c r="KKJ310" s="2"/>
      <c r="KKK310" s="2"/>
      <c r="KKL310" s="2"/>
      <c r="KKM310" s="2"/>
      <c r="KKN310" s="2"/>
      <c r="KKO310" s="2"/>
      <c r="KKP310" s="2"/>
      <c r="KKQ310" s="2"/>
      <c r="KKR310" s="2"/>
      <c r="KKS310" s="2"/>
      <c r="KKT310" s="2"/>
      <c r="KKU310" s="2"/>
      <c r="KKV310" s="2"/>
      <c r="KKW310" s="2"/>
      <c r="KKX310" s="2"/>
      <c r="KKY310" s="2"/>
      <c r="KKZ310" s="2"/>
      <c r="KLA310" s="2"/>
      <c r="KLB310" s="2"/>
      <c r="KLC310" s="2"/>
      <c r="KLD310" s="2"/>
      <c r="KLE310" s="2"/>
      <c r="KLF310" s="2"/>
      <c r="KLG310" s="2"/>
      <c r="KLH310" s="2"/>
      <c r="KLI310" s="2"/>
      <c r="KLJ310" s="2"/>
      <c r="KLK310" s="2"/>
      <c r="KLL310" s="2"/>
      <c r="KLM310" s="2"/>
      <c r="KLN310" s="2"/>
      <c r="KLO310" s="2"/>
      <c r="KLP310" s="2"/>
      <c r="KLQ310" s="2"/>
      <c r="KLR310" s="2"/>
      <c r="KLS310" s="2"/>
      <c r="KLT310" s="2"/>
      <c r="KLU310" s="2"/>
      <c r="KLV310" s="2"/>
      <c r="KLW310" s="2"/>
      <c r="KLX310" s="2"/>
      <c r="KLY310" s="2"/>
      <c r="KLZ310" s="2"/>
      <c r="KMA310" s="2"/>
      <c r="KMB310" s="2"/>
      <c r="KMC310" s="2"/>
      <c r="KMD310" s="2"/>
      <c r="KME310" s="2"/>
      <c r="KMF310" s="2"/>
      <c r="KMG310" s="2"/>
      <c r="KMH310" s="2"/>
      <c r="KMI310" s="2"/>
      <c r="KMJ310" s="2"/>
      <c r="KMK310" s="2"/>
      <c r="KML310" s="2"/>
      <c r="KMM310" s="2"/>
      <c r="KMN310" s="2"/>
      <c r="KMO310" s="2"/>
      <c r="KMP310" s="2"/>
      <c r="KMQ310" s="2"/>
      <c r="KMR310" s="2"/>
      <c r="KMS310" s="2"/>
      <c r="KMT310" s="2"/>
      <c r="KMU310" s="2"/>
      <c r="KMV310" s="2"/>
      <c r="KMW310" s="2"/>
      <c r="KMX310" s="2"/>
      <c r="KMY310" s="2"/>
      <c r="KMZ310" s="2"/>
      <c r="KNA310" s="2"/>
      <c r="KNB310" s="2"/>
      <c r="KNC310" s="2"/>
      <c r="KND310" s="2"/>
      <c r="KNE310" s="2"/>
      <c r="KNF310" s="2"/>
      <c r="KNG310" s="2"/>
      <c r="KNH310" s="2"/>
      <c r="KNI310" s="2"/>
      <c r="KNJ310" s="2"/>
      <c r="KNK310" s="2"/>
      <c r="KNL310" s="2"/>
      <c r="KNM310" s="2"/>
      <c r="KNN310" s="2"/>
      <c r="KNO310" s="2"/>
      <c r="KNP310" s="2"/>
      <c r="KNQ310" s="2"/>
      <c r="KNR310" s="2"/>
      <c r="KNS310" s="2"/>
      <c r="KNT310" s="2"/>
      <c r="KNU310" s="2"/>
      <c r="KNV310" s="2"/>
      <c r="KNW310" s="2"/>
      <c r="KNX310" s="2"/>
      <c r="KNY310" s="2"/>
      <c r="KNZ310" s="2"/>
      <c r="KOA310" s="2"/>
      <c r="KOB310" s="2"/>
      <c r="KOC310" s="2"/>
      <c r="KOD310" s="2"/>
      <c r="KOE310" s="2"/>
      <c r="KOF310" s="2"/>
      <c r="KOG310" s="2"/>
      <c r="KOH310" s="2"/>
      <c r="KOI310" s="2"/>
      <c r="KOJ310" s="2"/>
      <c r="KOK310" s="2"/>
      <c r="KOL310" s="2"/>
      <c r="KOM310" s="2"/>
      <c r="KON310" s="2"/>
      <c r="KOO310" s="2"/>
      <c r="KOP310" s="2"/>
      <c r="KOQ310" s="2"/>
      <c r="KOR310" s="2"/>
      <c r="KOS310" s="2"/>
      <c r="KOT310" s="2"/>
      <c r="KOU310" s="2"/>
      <c r="KOV310" s="2"/>
      <c r="KOW310" s="2"/>
      <c r="KOX310" s="2"/>
      <c r="KOY310" s="2"/>
      <c r="KOZ310" s="2"/>
      <c r="KPA310" s="2"/>
      <c r="KPB310" s="2"/>
      <c r="KPC310" s="2"/>
      <c r="KPD310" s="2"/>
      <c r="KPE310" s="2"/>
      <c r="KPF310" s="2"/>
      <c r="KPG310" s="2"/>
      <c r="KPH310" s="2"/>
      <c r="KPI310" s="2"/>
      <c r="KPJ310" s="2"/>
      <c r="KPK310" s="2"/>
      <c r="KPL310" s="2"/>
      <c r="KPM310" s="2"/>
      <c r="KPN310" s="2"/>
      <c r="KPO310" s="2"/>
      <c r="KPP310" s="2"/>
      <c r="KPQ310" s="2"/>
      <c r="KPR310" s="2"/>
      <c r="KPS310" s="2"/>
      <c r="KPT310" s="2"/>
      <c r="KPU310" s="2"/>
      <c r="KPV310" s="2"/>
      <c r="KPW310" s="2"/>
      <c r="KPX310" s="2"/>
      <c r="KPY310" s="2"/>
      <c r="KPZ310" s="2"/>
      <c r="KQA310" s="2"/>
      <c r="KQB310" s="2"/>
      <c r="KQC310" s="2"/>
      <c r="KQD310" s="2"/>
      <c r="KQE310" s="2"/>
      <c r="KQF310" s="2"/>
      <c r="KQG310" s="2"/>
      <c r="KQH310" s="2"/>
      <c r="KQI310" s="2"/>
      <c r="KQJ310" s="2"/>
      <c r="KQK310" s="2"/>
      <c r="KQL310" s="2"/>
      <c r="KQM310" s="2"/>
      <c r="KQN310" s="2"/>
      <c r="KQO310" s="2"/>
      <c r="KQP310" s="2"/>
      <c r="KQQ310" s="2"/>
      <c r="KQR310" s="2"/>
      <c r="KQS310" s="2"/>
      <c r="KQT310" s="2"/>
      <c r="KQU310" s="2"/>
      <c r="KQV310" s="2"/>
      <c r="KQW310" s="2"/>
      <c r="KQX310" s="2"/>
      <c r="KQY310" s="2"/>
      <c r="KQZ310" s="2"/>
      <c r="KRA310" s="2"/>
      <c r="KRB310" s="2"/>
      <c r="KRC310" s="2"/>
      <c r="KRD310" s="2"/>
      <c r="KRE310" s="2"/>
      <c r="KRF310" s="2"/>
      <c r="KRG310" s="2"/>
      <c r="KRH310" s="2"/>
      <c r="KRI310" s="2"/>
      <c r="KRJ310" s="2"/>
      <c r="KRK310" s="2"/>
      <c r="KRL310" s="2"/>
      <c r="KRM310" s="2"/>
      <c r="KRN310" s="2"/>
      <c r="KRO310" s="2"/>
      <c r="KRP310" s="2"/>
      <c r="KRQ310" s="2"/>
      <c r="KRR310" s="2"/>
      <c r="KRS310" s="2"/>
      <c r="KRT310" s="2"/>
      <c r="KRU310" s="2"/>
      <c r="KRV310" s="2"/>
      <c r="KRW310" s="2"/>
      <c r="KRX310" s="2"/>
      <c r="KRY310" s="2"/>
      <c r="KRZ310" s="2"/>
      <c r="KSA310" s="2"/>
      <c r="KSB310" s="2"/>
      <c r="KSC310" s="2"/>
      <c r="KSD310" s="2"/>
      <c r="KSE310" s="2"/>
      <c r="KSF310" s="2"/>
      <c r="KSG310" s="2"/>
      <c r="KSH310" s="2"/>
      <c r="KSI310" s="2"/>
      <c r="KSJ310" s="2"/>
      <c r="KSK310" s="2"/>
      <c r="KSL310" s="2"/>
      <c r="KSM310" s="2"/>
      <c r="KSN310" s="2"/>
      <c r="KSO310" s="2"/>
      <c r="KSP310" s="2"/>
      <c r="KSQ310" s="2"/>
      <c r="KSR310" s="2"/>
      <c r="KSS310" s="2"/>
      <c r="KST310" s="2"/>
      <c r="KSU310" s="2"/>
      <c r="KSV310" s="2"/>
      <c r="KSW310" s="2"/>
      <c r="KSX310" s="2"/>
      <c r="KSY310" s="2"/>
      <c r="KSZ310" s="2"/>
      <c r="KTA310" s="2"/>
      <c r="KTB310" s="2"/>
      <c r="KTC310" s="2"/>
      <c r="KTD310" s="2"/>
      <c r="KTE310" s="2"/>
      <c r="KTF310" s="2"/>
      <c r="KTG310" s="2"/>
      <c r="KTH310" s="2"/>
      <c r="KTI310" s="2"/>
      <c r="KTJ310" s="2"/>
      <c r="KTK310" s="2"/>
      <c r="KTL310" s="2"/>
      <c r="KTM310" s="2"/>
      <c r="KTN310" s="2"/>
      <c r="KTO310" s="2"/>
      <c r="KTP310" s="2"/>
      <c r="KTQ310" s="2"/>
      <c r="KTR310" s="2"/>
      <c r="KTS310" s="2"/>
      <c r="KTT310" s="2"/>
      <c r="KTU310" s="2"/>
      <c r="KTV310" s="2"/>
      <c r="KTW310" s="2"/>
      <c r="KTX310" s="2"/>
      <c r="KTY310" s="2"/>
      <c r="KTZ310" s="2"/>
      <c r="KUA310" s="2"/>
      <c r="KUB310" s="2"/>
      <c r="KUC310" s="2"/>
      <c r="KUD310" s="2"/>
      <c r="KUE310" s="2"/>
      <c r="KUF310" s="2"/>
      <c r="KUG310" s="2"/>
      <c r="KUH310" s="2"/>
      <c r="KUI310" s="2"/>
      <c r="KUJ310" s="2"/>
      <c r="KUK310" s="2"/>
      <c r="KUL310" s="2"/>
      <c r="KUM310" s="2"/>
      <c r="KUN310" s="2"/>
      <c r="KUO310" s="2"/>
      <c r="KUP310" s="2"/>
      <c r="KUQ310" s="2"/>
      <c r="KUR310" s="2"/>
      <c r="KUS310" s="2"/>
      <c r="KUT310" s="2"/>
      <c r="KUU310" s="2"/>
      <c r="KUV310" s="2"/>
      <c r="KUW310" s="2"/>
      <c r="KUX310" s="2"/>
      <c r="KUY310" s="2"/>
      <c r="KUZ310" s="2"/>
      <c r="KVA310" s="2"/>
      <c r="KVB310" s="2"/>
      <c r="KVC310" s="2"/>
      <c r="KVD310" s="2"/>
      <c r="KVE310" s="2"/>
      <c r="KVF310" s="2"/>
      <c r="KVG310" s="2"/>
      <c r="KVH310" s="2"/>
      <c r="KVI310" s="2"/>
      <c r="KVJ310" s="2"/>
      <c r="KVK310" s="2"/>
      <c r="KVL310" s="2"/>
      <c r="KVM310" s="2"/>
      <c r="KVN310" s="2"/>
      <c r="KVO310" s="2"/>
      <c r="KVP310" s="2"/>
      <c r="KVQ310" s="2"/>
      <c r="KVR310" s="2"/>
      <c r="KVS310" s="2"/>
      <c r="KVT310" s="2"/>
      <c r="KVU310" s="2"/>
      <c r="KVV310" s="2"/>
      <c r="KVW310" s="2"/>
      <c r="KVX310" s="2"/>
      <c r="KVY310" s="2"/>
      <c r="KVZ310" s="2"/>
      <c r="KWA310" s="2"/>
      <c r="KWB310" s="2"/>
      <c r="KWC310" s="2"/>
      <c r="KWD310" s="2"/>
      <c r="KWE310" s="2"/>
      <c r="KWF310" s="2"/>
      <c r="KWG310" s="2"/>
      <c r="KWH310" s="2"/>
      <c r="KWI310" s="2"/>
      <c r="KWJ310" s="2"/>
      <c r="KWK310" s="2"/>
      <c r="KWL310" s="2"/>
      <c r="KWM310" s="2"/>
      <c r="KWN310" s="2"/>
      <c r="KWO310" s="2"/>
      <c r="KWP310" s="2"/>
      <c r="KWQ310" s="2"/>
      <c r="KWR310" s="2"/>
      <c r="KWS310" s="2"/>
      <c r="KWT310" s="2"/>
      <c r="KWU310" s="2"/>
      <c r="KWV310" s="2"/>
      <c r="KWW310" s="2"/>
      <c r="KWX310" s="2"/>
      <c r="KWY310" s="2"/>
      <c r="KWZ310" s="2"/>
      <c r="KXA310" s="2"/>
      <c r="KXB310" s="2"/>
      <c r="KXC310" s="2"/>
      <c r="KXD310" s="2"/>
      <c r="KXE310" s="2"/>
      <c r="KXF310" s="2"/>
      <c r="KXG310" s="2"/>
      <c r="KXH310" s="2"/>
      <c r="KXI310" s="2"/>
      <c r="KXJ310" s="2"/>
      <c r="KXK310" s="2"/>
      <c r="KXL310" s="2"/>
      <c r="KXM310" s="2"/>
      <c r="KXN310" s="2"/>
      <c r="KXO310" s="2"/>
      <c r="KXP310" s="2"/>
      <c r="KXQ310" s="2"/>
      <c r="KXR310" s="2"/>
      <c r="KXS310" s="2"/>
      <c r="KXT310" s="2"/>
      <c r="KXU310" s="2"/>
      <c r="KXV310" s="2"/>
      <c r="KXW310" s="2"/>
      <c r="KXX310" s="2"/>
      <c r="KXY310" s="2"/>
      <c r="KXZ310" s="2"/>
      <c r="KYA310" s="2"/>
      <c r="KYB310" s="2"/>
      <c r="KYC310" s="2"/>
      <c r="KYD310" s="2"/>
      <c r="KYE310" s="2"/>
      <c r="KYF310" s="2"/>
      <c r="KYG310" s="2"/>
      <c r="KYH310" s="2"/>
      <c r="KYI310" s="2"/>
      <c r="KYJ310" s="2"/>
      <c r="KYK310" s="2"/>
      <c r="KYL310" s="2"/>
      <c r="KYM310" s="2"/>
      <c r="KYN310" s="2"/>
      <c r="KYO310" s="2"/>
      <c r="KYP310" s="2"/>
      <c r="KYQ310" s="2"/>
      <c r="KYR310" s="2"/>
      <c r="KYS310" s="2"/>
      <c r="KYT310" s="2"/>
      <c r="KYU310" s="2"/>
      <c r="KYV310" s="2"/>
      <c r="KYW310" s="2"/>
      <c r="KYX310" s="2"/>
      <c r="KYY310" s="2"/>
      <c r="KYZ310" s="2"/>
      <c r="KZA310" s="2"/>
      <c r="KZB310" s="2"/>
      <c r="KZC310" s="2"/>
      <c r="KZD310" s="2"/>
      <c r="KZE310" s="2"/>
      <c r="KZF310" s="2"/>
      <c r="KZG310" s="2"/>
      <c r="KZH310" s="2"/>
      <c r="KZI310" s="2"/>
      <c r="KZJ310" s="2"/>
      <c r="KZK310" s="2"/>
      <c r="KZL310" s="2"/>
      <c r="KZM310" s="2"/>
      <c r="KZN310" s="2"/>
      <c r="KZO310" s="2"/>
      <c r="KZP310" s="2"/>
      <c r="KZQ310" s="2"/>
      <c r="KZR310" s="2"/>
      <c r="KZS310" s="2"/>
      <c r="KZT310" s="2"/>
      <c r="KZU310" s="2"/>
      <c r="KZV310" s="2"/>
      <c r="KZW310" s="2"/>
      <c r="KZX310" s="2"/>
      <c r="KZY310" s="2"/>
      <c r="KZZ310" s="2"/>
      <c r="LAA310" s="2"/>
      <c r="LAB310" s="2"/>
      <c r="LAC310" s="2"/>
      <c r="LAD310" s="2"/>
      <c r="LAE310" s="2"/>
      <c r="LAF310" s="2"/>
      <c r="LAG310" s="2"/>
      <c r="LAH310" s="2"/>
      <c r="LAI310" s="2"/>
      <c r="LAJ310" s="2"/>
      <c r="LAK310" s="2"/>
      <c r="LAL310" s="2"/>
      <c r="LAM310" s="2"/>
      <c r="LAN310" s="2"/>
      <c r="LAO310" s="2"/>
      <c r="LAP310" s="2"/>
      <c r="LAQ310" s="2"/>
      <c r="LAR310" s="2"/>
      <c r="LAS310" s="2"/>
      <c r="LAT310" s="2"/>
      <c r="LAU310" s="2"/>
      <c r="LAV310" s="2"/>
      <c r="LAW310" s="2"/>
      <c r="LAX310" s="2"/>
      <c r="LAY310" s="2"/>
      <c r="LAZ310" s="2"/>
      <c r="LBA310" s="2"/>
      <c r="LBB310" s="2"/>
      <c r="LBC310" s="2"/>
      <c r="LBD310" s="2"/>
      <c r="LBE310" s="2"/>
      <c r="LBF310" s="2"/>
      <c r="LBG310" s="2"/>
      <c r="LBH310" s="2"/>
      <c r="LBI310" s="2"/>
      <c r="LBJ310" s="2"/>
      <c r="LBK310" s="2"/>
      <c r="LBL310" s="2"/>
      <c r="LBM310" s="2"/>
      <c r="LBN310" s="2"/>
      <c r="LBO310" s="2"/>
      <c r="LBP310" s="2"/>
      <c r="LBQ310" s="2"/>
      <c r="LBR310" s="2"/>
      <c r="LBS310" s="2"/>
      <c r="LBT310" s="2"/>
      <c r="LBU310" s="2"/>
      <c r="LBV310" s="2"/>
      <c r="LBW310" s="2"/>
      <c r="LBX310" s="2"/>
      <c r="LBY310" s="2"/>
      <c r="LBZ310" s="2"/>
      <c r="LCA310" s="2"/>
      <c r="LCB310" s="2"/>
      <c r="LCC310" s="2"/>
      <c r="LCD310" s="2"/>
      <c r="LCE310" s="2"/>
      <c r="LCF310" s="2"/>
      <c r="LCG310" s="2"/>
      <c r="LCH310" s="2"/>
      <c r="LCI310" s="2"/>
      <c r="LCJ310" s="2"/>
      <c r="LCK310" s="2"/>
      <c r="LCL310" s="2"/>
      <c r="LCM310" s="2"/>
      <c r="LCN310" s="2"/>
      <c r="LCO310" s="2"/>
      <c r="LCP310" s="2"/>
      <c r="LCQ310" s="2"/>
      <c r="LCR310" s="2"/>
      <c r="LCS310" s="2"/>
      <c r="LCT310" s="2"/>
      <c r="LCU310" s="2"/>
      <c r="LCV310" s="2"/>
      <c r="LCW310" s="2"/>
      <c r="LCX310" s="2"/>
      <c r="LCY310" s="2"/>
      <c r="LCZ310" s="2"/>
      <c r="LDA310" s="2"/>
      <c r="LDB310" s="2"/>
      <c r="LDC310" s="2"/>
      <c r="LDD310" s="2"/>
      <c r="LDE310" s="2"/>
      <c r="LDF310" s="2"/>
      <c r="LDG310" s="2"/>
      <c r="LDH310" s="2"/>
      <c r="LDI310" s="2"/>
      <c r="LDJ310" s="2"/>
      <c r="LDK310" s="2"/>
      <c r="LDL310" s="2"/>
      <c r="LDM310" s="2"/>
      <c r="LDN310" s="2"/>
      <c r="LDO310" s="2"/>
      <c r="LDP310" s="2"/>
      <c r="LDQ310" s="2"/>
      <c r="LDR310" s="2"/>
      <c r="LDS310" s="2"/>
      <c r="LDT310" s="2"/>
      <c r="LDU310" s="2"/>
      <c r="LDV310" s="2"/>
      <c r="LDW310" s="2"/>
      <c r="LDX310" s="2"/>
      <c r="LDY310" s="2"/>
      <c r="LDZ310" s="2"/>
      <c r="LEA310" s="2"/>
      <c r="LEB310" s="2"/>
      <c r="LEC310" s="2"/>
      <c r="LED310" s="2"/>
      <c r="LEE310" s="2"/>
      <c r="LEF310" s="2"/>
      <c r="LEG310" s="2"/>
      <c r="LEH310" s="2"/>
      <c r="LEI310" s="2"/>
      <c r="LEJ310" s="2"/>
      <c r="LEK310" s="2"/>
      <c r="LEL310" s="2"/>
      <c r="LEM310" s="2"/>
      <c r="LEN310" s="2"/>
      <c r="LEO310" s="2"/>
      <c r="LEP310" s="2"/>
      <c r="LEQ310" s="2"/>
      <c r="LER310" s="2"/>
      <c r="LES310" s="2"/>
      <c r="LET310" s="2"/>
      <c r="LEU310" s="2"/>
      <c r="LEV310" s="2"/>
      <c r="LEW310" s="2"/>
      <c r="LEX310" s="2"/>
      <c r="LEY310" s="2"/>
      <c r="LEZ310" s="2"/>
      <c r="LFA310" s="2"/>
      <c r="LFB310" s="2"/>
      <c r="LFC310" s="2"/>
      <c r="LFD310" s="2"/>
      <c r="LFE310" s="2"/>
      <c r="LFF310" s="2"/>
      <c r="LFG310" s="2"/>
      <c r="LFH310" s="2"/>
      <c r="LFI310" s="2"/>
      <c r="LFJ310" s="2"/>
      <c r="LFK310" s="2"/>
      <c r="LFL310" s="2"/>
      <c r="LFM310" s="2"/>
      <c r="LFN310" s="2"/>
      <c r="LFO310" s="2"/>
      <c r="LFP310" s="2"/>
      <c r="LFQ310" s="2"/>
      <c r="LFR310" s="2"/>
      <c r="LFS310" s="2"/>
      <c r="LFT310" s="2"/>
      <c r="LFU310" s="2"/>
      <c r="LFV310" s="2"/>
      <c r="LFW310" s="2"/>
      <c r="LFX310" s="2"/>
      <c r="LFY310" s="2"/>
      <c r="LFZ310" s="2"/>
      <c r="LGA310" s="2"/>
      <c r="LGB310" s="2"/>
      <c r="LGC310" s="2"/>
      <c r="LGD310" s="2"/>
      <c r="LGE310" s="2"/>
      <c r="LGF310" s="2"/>
      <c r="LGG310" s="2"/>
      <c r="LGH310" s="2"/>
      <c r="LGI310" s="2"/>
      <c r="LGJ310" s="2"/>
      <c r="LGK310" s="2"/>
      <c r="LGL310" s="2"/>
      <c r="LGM310" s="2"/>
      <c r="LGN310" s="2"/>
      <c r="LGO310" s="2"/>
      <c r="LGP310" s="2"/>
      <c r="LGQ310" s="2"/>
      <c r="LGR310" s="2"/>
      <c r="LGS310" s="2"/>
      <c r="LGT310" s="2"/>
      <c r="LGU310" s="2"/>
      <c r="LGV310" s="2"/>
      <c r="LGW310" s="2"/>
      <c r="LGX310" s="2"/>
      <c r="LGY310" s="2"/>
      <c r="LGZ310" s="2"/>
      <c r="LHA310" s="2"/>
      <c r="LHB310" s="2"/>
      <c r="LHC310" s="2"/>
      <c r="LHD310" s="2"/>
      <c r="LHE310" s="2"/>
      <c r="LHF310" s="2"/>
      <c r="LHG310" s="2"/>
      <c r="LHH310" s="2"/>
      <c r="LHI310" s="2"/>
      <c r="LHJ310" s="2"/>
      <c r="LHK310" s="2"/>
      <c r="LHL310" s="2"/>
      <c r="LHM310" s="2"/>
      <c r="LHN310" s="2"/>
      <c r="LHO310" s="2"/>
      <c r="LHP310" s="2"/>
      <c r="LHQ310" s="2"/>
      <c r="LHR310" s="2"/>
      <c r="LHS310" s="2"/>
      <c r="LHT310" s="2"/>
      <c r="LHU310" s="2"/>
      <c r="LHV310" s="2"/>
      <c r="LHW310" s="2"/>
      <c r="LHX310" s="2"/>
      <c r="LHY310" s="2"/>
      <c r="LHZ310" s="2"/>
      <c r="LIA310" s="2"/>
      <c r="LIB310" s="2"/>
      <c r="LIC310" s="2"/>
      <c r="LID310" s="2"/>
      <c r="LIE310" s="2"/>
      <c r="LIF310" s="2"/>
      <c r="LIG310" s="2"/>
      <c r="LIH310" s="2"/>
      <c r="LII310" s="2"/>
      <c r="LIJ310" s="2"/>
      <c r="LIK310" s="2"/>
      <c r="LIL310" s="2"/>
      <c r="LIM310" s="2"/>
      <c r="LIN310" s="2"/>
      <c r="LIO310" s="2"/>
      <c r="LIP310" s="2"/>
      <c r="LIQ310" s="2"/>
      <c r="LIR310" s="2"/>
      <c r="LIS310" s="2"/>
      <c r="LIT310" s="2"/>
      <c r="LIU310" s="2"/>
      <c r="LIV310" s="2"/>
      <c r="LIW310" s="2"/>
      <c r="LIX310" s="2"/>
      <c r="LIY310" s="2"/>
      <c r="LIZ310" s="2"/>
      <c r="LJA310" s="2"/>
      <c r="LJB310" s="2"/>
      <c r="LJC310" s="2"/>
      <c r="LJD310" s="2"/>
      <c r="LJE310" s="2"/>
      <c r="LJF310" s="2"/>
      <c r="LJG310" s="2"/>
      <c r="LJH310" s="2"/>
      <c r="LJI310" s="2"/>
      <c r="LJJ310" s="2"/>
      <c r="LJK310" s="2"/>
      <c r="LJL310" s="2"/>
      <c r="LJM310" s="2"/>
      <c r="LJN310" s="2"/>
      <c r="LJO310" s="2"/>
      <c r="LJP310" s="2"/>
      <c r="LJQ310" s="2"/>
      <c r="LJR310" s="2"/>
      <c r="LJS310" s="2"/>
      <c r="LJT310" s="2"/>
      <c r="LJU310" s="2"/>
      <c r="LJV310" s="2"/>
      <c r="LJW310" s="2"/>
      <c r="LJX310" s="2"/>
      <c r="LJY310" s="2"/>
      <c r="LJZ310" s="2"/>
      <c r="LKA310" s="2"/>
      <c r="LKB310" s="2"/>
      <c r="LKC310" s="2"/>
      <c r="LKD310" s="2"/>
      <c r="LKE310" s="2"/>
      <c r="LKF310" s="2"/>
      <c r="LKG310" s="2"/>
      <c r="LKH310" s="2"/>
      <c r="LKI310" s="2"/>
      <c r="LKJ310" s="2"/>
      <c r="LKK310" s="2"/>
      <c r="LKL310" s="2"/>
      <c r="LKM310" s="2"/>
      <c r="LKN310" s="2"/>
      <c r="LKO310" s="2"/>
      <c r="LKP310" s="2"/>
      <c r="LKQ310" s="2"/>
      <c r="LKR310" s="2"/>
      <c r="LKS310" s="2"/>
      <c r="LKT310" s="2"/>
      <c r="LKU310" s="2"/>
      <c r="LKV310" s="2"/>
      <c r="LKW310" s="2"/>
      <c r="LKX310" s="2"/>
      <c r="LKY310" s="2"/>
      <c r="LKZ310" s="2"/>
      <c r="LLA310" s="2"/>
      <c r="LLB310" s="2"/>
      <c r="LLC310" s="2"/>
      <c r="LLD310" s="2"/>
      <c r="LLE310" s="2"/>
      <c r="LLF310" s="2"/>
      <c r="LLG310" s="2"/>
      <c r="LLH310" s="2"/>
      <c r="LLI310" s="2"/>
      <c r="LLJ310" s="2"/>
      <c r="LLK310" s="2"/>
      <c r="LLL310" s="2"/>
      <c r="LLM310" s="2"/>
      <c r="LLN310" s="2"/>
      <c r="LLO310" s="2"/>
      <c r="LLP310" s="2"/>
      <c r="LLQ310" s="2"/>
      <c r="LLR310" s="2"/>
      <c r="LLS310" s="2"/>
      <c r="LLT310" s="2"/>
      <c r="LLU310" s="2"/>
      <c r="LLV310" s="2"/>
      <c r="LLW310" s="2"/>
      <c r="LLX310" s="2"/>
      <c r="LLY310" s="2"/>
      <c r="LLZ310" s="2"/>
      <c r="LMA310" s="2"/>
      <c r="LMB310" s="2"/>
      <c r="LMC310" s="2"/>
      <c r="LMD310" s="2"/>
      <c r="LME310" s="2"/>
      <c r="LMF310" s="2"/>
      <c r="LMG310" s="2"/>
      <c r="LMH310" s="2"/>
      <c r="LMI310" s="2"/>
      <c r="LMJ310" s="2"/>
      <c r="LMK310" s="2"/>
      <c r="LML310" s="2"/>
      <c r="LMM310" s="2"/>
      <c r="LMN310" s="2"/>
      <c r="LMO310" s="2"/>
      <c r="LMP310" s="2"/>
      <c r="LMQ310" s="2"/>
      <c r="LMR310" s="2"/>
      <c r="LMS310" s="2"/>
      <c r="LMT310" s="2"/>
      <c r="LMU310" s="2"/>
      <c r="LMV310" s="2"/>
      <c r="LMW310" s="2"/>
      <c r="LMX310" s="2"/>
      <c r="LMY310" s="2"/>
      <c r="LMZ310" s="2"/>
      <c r="LNA310" s="2"/>
      <c r="LNB310" s="2"/>
      <c r="LNC310" s="2"/>
      <c r="LND310" s="2"/>
      <c r="LNE310" s="2"/>
      <c r="LNF310" s="2"/>
      <c r="LNG310" s="2"/>
      <c r="LNH310" s="2"/>
      <c r="LNI310" s="2"/>
      <c r="LNJ310" s="2"/>
      <c r="LNK310" s="2"/>
      <c r="LNL310" s="2"/>
      <c r="LNM310" s="2"/>
      <c r="LNN310" s="2"/>
      <c r="LNO310" s="2"/>
      <c r="LNP310" s="2"/>
      <c r="LNQ310" s="2"/>
      <c r="LNR310" s="2"/>
      <c r="LNS310" s="2"/>
      <c r="LNT310" s="2"/>
      <c r="LNU310" s="2"/>
      <c r="LNV310" s="2"/>
      <c r="LNW310" s="2"/>
      <c r="LNX310" s="2"/>
      <c r="LNY310" s="2"/>
      <c r="LNZ310" s="2"/>
      <c r="LOA310" s="2"/>
      <c r="LOB310" s="2"/>
      <c r="LOC310" s="2"/>
      <c r="LOD310" s="2"/>
      <c r="LOE310" s="2"/>
      <c r="LOF310" s="2"/>
      <c r="LOG310" s="2"/>
      <c r="LOH310" s="2"/>
      <c r="LOI310" s="2"/>
      <c r="LOJ310" s="2"/>
      <c r="LOK310" s="2"/>
      <c r="LOL310" s="2"/>
      <c r="LOM310" s="2"/>
      <c r="LON310" s="2"/>
      <c r="LOO310" s="2"/>
      <c r="LOP310" s="2"/>
      <c r="LOQ310" s="2"/>
      <c r="LOR310" s="2"/>
      <c r="LOS310" s="2"/>
      <c r="LOT310" s="2"/>
      <c r="LOU310" s="2"/>
      <c r="LOV310" s="2"/>
      <c r="LOW310" s="2"/>
      <c r="LOX310" s="2"/>
      <c r="LOY310" s="2"/>
      <c r="LOZ310" s="2"/>
      <c r="LPA310" s="2"/>
      <c r="LPB310" s="2"/>
      <c r="LPC310" s="2"/>
      <c r="LPD310" s="2"/>
      <c r="LPE310" s="2"/>
      <c r="LPF310" s="2"/>
      <c r="LPG310" s="2"/>
      <c r="LPH310" s="2"/>
      <c r="LPI310" s="2"/>
      <c r="LPJ310" s="2"/>
      <c r="LPK310" s="2"/>
      <c r="LPL310" s="2"/>
      <c r="LPM310" s="2"/>
      <c r="LPN310" s="2"/>
      <c r="LPO310" s="2"/>
      <c r="LPP310" s="2"/>
      <c r="LPQ310" s="2"/>
      <c r="LPR310" s="2"/>
      <c r="LPS310" s="2"/>
      <c r="LPT310" s="2"/>
      <c r="LPU310" s="2"/>
      <c r="LPV310" s="2"/>
      <c r="LPW310" s="2"/>
      <c r="LPX310" s="2"/>
      <c r="LPY310" s="2"/>
      <c r="LPZ310" s="2"/>
      <c r="LQA310" s="2"/>
      <c r="LQB310" s="2"/>
      <c r="LQC310" s="2"/>
      <c r="LQD310" s="2"/>
      <c r="LQE310" s="2"/>
      <c r="LQF310" s="2"/>
      <c r="LQG310" s="2"/>
      <c r="LQH310" s="2"/>
      <c r="LQI310" s="2"/>
      <c r="LQJ310" s="2"/>
      <c r="LQK310" s="2"/>
      <c r="LQL310" s="2"/>
      <c r="LQM310" s="2"/>
      <c r="LQN310" s="2"/>
      <c r="LQO310" s="2"/>
      <c r="LQP310" s="2"/>
      <c r="LQQ310" s="2"/>
      <c r="LQR310" s="2"/>
      <c r="LQS310" s="2"/>
      <c r="LQT310" s="2"/>
      <c r="LQU310" s="2"/>
      <c r="LQV310" s="2"/>
      <c r="LQW310" s="2"/>
      <c r="LQX310" s="2"/>
      <c r="LQY310" s="2"/>
      <c r="LQZ310" s="2"/>
      <c r="LRA310" s="2"/>
      <c r="LRB310" s="2"/>
      <c r="LRC310" s="2"/>
      <c r="LRD310" s="2"/>
      <c r="LRE310" s="2"/>
      <c r="LRF310" s="2"/>
      <c r="LRG310" s="2"/>
      <c r="LRH310" s="2"/>
      <c r="LRI310" s="2"/>
      <c r="LRJ310" s="2"/>
      <c r="LRK310" s="2"/>
      <c r="LRL310" s="2"/>
      <c r="LRM310" s="2"/>
      <c r="LRN310" s="2"/>
      <c r="LRO310" s="2"/>
      <c r="LRP310" s="2"/>
      <c r="LRQ310" s="2"/>
      <c r="LRR310" s="2"/>
      <c r="LRS310" s="2"/>
      <c r="LRT310" s="2"/>
      <c r="LRU310" s="2"/>
      <c r="LRV310" s="2"/>
      <c r="LRW310" s="2"/>
      <c r="LRX310" s="2"/>
      <c r="LRY310" s="2"/>
      <c r="LRZ310" s="2"/>
      <c r="LSA310" s="2"/>
      <c r="LSB310" s="2"/>
      <c r="LSC310" s="2"/>
      <c r="LSD310" s="2"/>
      <c r="LSE310" s="2"/>
      <c r="LSF310" s="2"/>
      <c r="LSG310" s="2"/>
      <c r="LSH310" s="2"/>
      <c r="LSI310" s="2"/>
      <c r="LSJ310" s="2"/>
      <c r="LSK310" s="2"/>
      <c r="LSL310" s="2"/>
      <c r="LSM310" s="2"/>
      <c r="LSN310" s="2"/>
      <c r="LSO310" s="2"/>
      <c r="LSP310" s="2"/>
      <c r="LSQ310" s="2"/>
      <c r="LSR310" s="2"/>
      <c r="LSS310" s="2"/>
      <c r="LST310" s="2"/>
      <c r="LSU310" s="2"/>
      <c r="LSV310" s="2"/>
      <c r="LSW310" s="2"/>
      <c r="LSX310" s="2"/>
      <c r="LSY310" s="2"/>
      <c r="LSZ310" s="2"/>
      <c r="LTA310" s="2"/>
      <c r="LTB310" s="2"/>
      <c r="LTC310" s="2"/>
      <c r="LTD310" s="2"/>
      <c r="LTE310" s="2"/>
      <c r="LTF310" s="2"/>
      <c r="LTG310" s="2"/>
      <c r="LTH310" s="2"/>
      <c r="LTI310" s="2"/>
      <c r="LTJ310" s="2"/>
      <c r="LTK310" s="2"/>
      <c r="LTL310" s="2"/>
      <c r="LTM310" s="2"/>
      <c r="LTN310" s="2"/>
      <c r="LTO310" s="2"/>
      <c r="LTP310" s="2"/>
      <c r="LTQ310" s="2"/>
      <c r="LTR310" s="2"/>
      <c r="LTS310" s="2"/>
      <c r="LTT310" s="2"/>
      <c r="LTU310" s="2"/>
      <c r="LTV310" s="2"/>
      <c r="LTW310" s="2"/>
      <c r="LTX310" s="2"/>
      <c r="LTY310" s="2"/>
      <c r="LTZ310" s="2"/>
      <c r="LUA310" s="2"/>
      <c r="LUB310" s="2"/>
      <c r="LUC310" s="2"/>
      <c r="LUD310" s="2"/>
      <c r="LUE310" s="2"/>
      <c r="LUF310" s="2"/>
      <c r="LUG310" s="2"/>
      <c r="LUH310" s="2"/>
      <c r="LUI310" s="2"/>
      <c r="LUJ310" s="2"/>
      <c r="LUK310" s="2"/>
      <c r="LUL310" s="2"/>
      <c r="LUM310" s="2"/>
      <c r="LUN310" s="2"/>
      <c r="LUO310" s="2"/>
      <c r="LUP310" s="2"/>
      <c r="LUQ310" s="2"/>
      <c r="LUR310" s="2"/>
      <c r="LUS310" s="2"/>
      <c r="LUT310" s="2"/>
      <c r="LUU310" s="2"/>
      <c r="LUV310" s="2"/>
      <c r="LUW310" s="2"/>
      <c r="LUX310" s="2"/>
      <c r="LUY310" s="2"/>
      <c r="LUZ310" s="2"/>
      <c r="LVA310" s="2"/>
      <c r="LVB310" s="2"/>
      <c r="LVC310" s="2"/>
      <c r="LVD310" s="2"/>
      <c r="LVE310" s="2"/>
      <c r="LVF310" s="2"/>
      <c r="LVG310" s="2"/>
      <c r="LVH310" s="2"/>
      <c r="LVI310" s="2"/>
      <c r="LVJ310" s="2"/>
      <c r="LVK310" s="2"/>
      <c r="LVL310" s="2"/>
      <c r="LVM310" s="2"/>
      <c r="LVN310" s="2"/>
      <c r="LVO310" s="2"/>
      <c r="LVP310" s="2"/>
      <c r="LVQ310" s="2"/>
      <c r="LVR310" s="2"/>
      <c r="LVS310" s="2"/>
      <c r="LVT310" s="2"/>
      <c r="LVU310" s="2"/>
      <c r="LVV310" s="2"/>
      <c r="LVW310" s="2"/>
      <c r="LVX310" s="2"/>
      <c r="LVY310" s="2"/>
      <c r="LVZ310" s="2"/>
      <c r="LWA310" s="2"/>
      <c r="LWB310" s="2"/>
      <c r="LWC310" s="2"/>
      <c r="LWD310" s="2"/>
      <c r="LWE310" s="2"/>
      <c r="LWF310" s="2"/>
      <c r="LWG310" s="2"/>
      <c r="LWH310" s="2"/>
      <c r="LWI310" s="2"/>
      <c r="LWJ310" s="2"/>
      <c r="LWK310" s="2"/>
      <c r="LWL310" s="2"/>
      <c r="LWM310" s="2"/>
      <c r="LWN310" s="2"/>
      <c r="LWO310" s="2"/>
      <c r="LWP310" s="2"/>
      <c r="LWQ310" s="2"/>
      <c r="LWR310" s="2"/>
      <c r="LWS310" s="2"/>
      <c r="LWT310" s="2"/>
      <c r="LWU310" s="2"/>
      <c r="LWV310" s="2"/>
      <c r="LWW310" s="2"/>
      <c r="LWX310" s="2"/>
      <c r="LWY310" s="2"/>
      <c r="LWZ310" s="2"/>
      <c r="LXA310" s="2"/>
      <c r="LXB310" s="2"/>
      <c r="LXC310" s="2"/>
      <c r="LXD310" s="2"/>
      <c r="LXE310" s="2"/>
      <c r="LXF310" s="2"/>
      <c r="LXG310" s="2"/>
      <c r="LXH310" s="2"/>
      <c r="LXI310" s="2"/>
      <c r="LXJ310" s="2"/>
      <c r="LXK310" s="2"/>
      <c r="LXL310" s="2"/>
      <c r="LXM310" s="2"/>
      <c r="LXN310" s="2"/>
      <c r="LXO310" s="2"/>
      <c r="LXP310" s="2"/>
      <c r="LXQ310" s="2"/>
      <c r="LXR310" s="2"/>
      <c r="LXS310" s="2"/>
      <c r="LXT310" s="2"/>
      <c r="LXU310" s="2"/>
      <c r="LXV310" s="2"/>
      <c r="LXW310" s="2"/>
      <c r="LXX310" s="2"/>
      <c r="LXY310" s="2"/>
      <c r="LXZ310" s="2"/>
      <c r="LYA310" s="2"/>
      <c r="LYB310" s="2"/>
      <c r="LYC310" s="2"/>
      <c r="LYD310" s="2"/>
      <c r="LYE310" s="2"/>
      <c r="LYF310" s="2"/>
      <c r="LYG310" s="2"/>
      <c r="LYH310" s="2"/>
      <c r="LYI310" s="2"/>
      <c r="LYJ310" s="2"/>
      <c r="LYK310" s="2"/>
      <c r="LYL310" s="2"/>
      <c r="LYM310" s="2"/>
      <c r="LYN310" s="2"/>
      <c r="LYO310" s="2"/>
      <c r="LYP310" s="2"/>
      <c r="LYQ310" s="2"/>
      <c r="LYR310" s="2"/>
      <c r="LYS310" s="2"/>
      <c r="LYT310" s="2"/>
      <c r="LYU310" s="2"/>
      <c r="LYV310" s="2"/>
      <c r="LYW310" s="2"/>
      <c r="LYX310" s="2"/>
      <c r="LYY310" s="2"/>
      <c r="LYZ310" s="2"/>
      <c r="LZA310" s="2"/>
      <c r="LZB310" s="2"/>
      <c r="LZC310" s="2"/>
      <c r="LZD310" s="2"/>
      <c r="LZE310" s="2"/>
      <c r="LZF310" s="2"/>
      <c r="LZG310" s="2"/>
      <c r="LZH310" s="2"/>
      <c r="LZI310" s="2"/>
      <c r="LZJ310" s="2"/>
      <c r="LZK310" s="2"/>
      <c r="LZL310" s="2"/>
      <c r="LZM310" s="2"/>
      <c r="LZN310" s="2"/>
      <c r="LZO310" s="2"/>
      <c r="LZP310" s="2"/>
      <c r="LZQ310" s="2"/>
      <c r="LZR310" s="2"/>
      <c r="LZS310" s="2"/>
      <c r="LZT310" s="2"/>
      <c r="LZU310" s="2"/>
      <c r="LZV310" s="2"/>
      <c r="LZW310" s="2"/>
      <c r="LZX310" s="2"/>
      <c r="LZY310" s="2"/>
      <c r="LZZ310" s="2"/>
      <c r="MAA310" s="2"/>
      <c r="MAB310" s="2"/>
      <c r="MAC310" s="2"/>
      <c r="MAD310" s="2"/>
      <c r="MAE310" s="2"/>
      <c r="MAF310" s="2"/>
      <c r="MAG310" s="2"/>
      <c r="MAH310" s="2"/>
      <c r="MAI310" s="2"/>
      <c r="MAJ310" s="2"/>
      <c r="MAK310" s="2"/>
      <c r="MAL310" s="2"/>
      <c r="MAM310" s="2"/>
      <c r="MAN310" s="2"/>
      <c r="MAO310" s="2"/>
      <c r="MAP310" s="2"/>
      <c r="MAQ310" s="2"/>
      <c r="MAR310" s="2"/>
      <c r="MAS310" s="2"/>
      <c r="MAT310" s="2"/>
      <c r="MAU310" s="2"/>
      <c r="MAV310" s="2"/>
      <c r="MAW310" s="2"/>
      <c r="MAX310" s="2"/>
      <c r="MAY310" s="2"/>
      <c r="MAZ310" s="2"/>
      <c r="MBA310" s="2"/>
      <c r="MBB310" s="2"/>
      <c r="MBC310" s="2"/>
      <c r="MBD310" s="2"/>
      <c r="MBE310" s="2"/>
      <c r="MBF310" s="2"/>
      <c r="MBG310" s="2"/>
      <c r="MBH310" s="2"/>
      <c r="MBI310" s="2"/>
      <c r="MBJ310" s="2"/>
      <c r="MBK310" s="2"/>
      <c r="MBL310" s="2"/>
      <c r="MBM310" s="2"/>
      <c r="MBN310" s="2"/>
      <c r="MBO310" s="2"/>
      <c r="MBP310" s="2"/>
      <c r="MBQ310" s="2"/>
      <c r="MBR310" s="2"/>
      <c r="MBS310" s="2"/>
      <c r="MBT310" s="2"/>
      <c r="MBU310" s="2"/>
      <c r="MBV310" s="2"/>
      <c r="MBW310" s="2"/>
      <c r="MBX310" s="2"/>
      <c r="MBY310" s="2"/>
      <c r="MBZ310" s="2"/>
      <c r="MCA310" s="2"/>
      <c r="MCB310" s="2"/>
      <c r="MCC310" s="2"/>
      <c r="MCD310" s="2"/>
      <c r="MCE310" s="2"/>
      <c r="MCF310" s="2"/>
      <c r="MCG310" s="2"/>
      <c r="MCH310" s="2"/>
      <c r="MCI310" s="2"/>
      <c r="MCJ310" s="2"/>
      <c r="MCK310" s="2"/>
      <c r="MCL310" s="2"/>
      <c r="MCM310" s="2"/>
      <c r="MCN310" s="2"/>
      <c r="MCO310" s="2"/>
      <c r="MCP310" s="2"/>
      <c r="MCQ310" s="2"/>
      <c r="MCR310" s="2"/>
      <c r="MCS310" s="2"/>
      <c r="MCT310" s="2"/>
      <c r="MCU310" s="2"/>
      <c r="MCV310" s="2"/>
      <c r="MCW310" s="2"/>
      <c r="MCX310" s="2"/>
      <c r="MCY310" s="2"/>
      <c r="MCZ310" s="2"/>
      <c r="MDA310" s="2"/>
      <c r="MDB310" s="2"/>
      <c r="MDC310" s="2"/>
      <c r="MDD310" s="2"/>
      <c r="MDE310" s="2"/>
      <c r="MDF310" s="2"/>
      <c r="MDG310" s="2"/>
      <c r="MDH310" s="2"/>
      <c r="MDI310" s="2"/>
      <c r="MDJ310" s="2"/>
      <c r="MDK310" s="2"/>
      <c r="MDL310" s="2"/>
      <c r="MDM310" s="2"/>
      <c r="MDN310" s="2"/>
      <c r="MDO310" s="2"/>
      <c r="MDP310" s="2"/>
      <c r="MDQ310" s="2"/>
      <c r="MDR310" s="2"/>
      <c r="MDS310" s="2"/>
      <c r="MDT310" s="2"/>
      <c r="MDU310" s="2"/>
      <c r="MDV310" s="2"/>
      <c r="MDW310" s="2"/>
      <c r="MDX310" s="2"/>
      <c r="MDY310" s="2"/>
      <c r="MDZ310" s="2"/>
      <c r="MEA310" s="2"/>
      <c r="MEB310" s="2"/>
      <c r="MEC310" s="2"/>
      <c r="MED310" s="2"/>
      <c r="MEE310" s="2"/>
      <c r="MEF310" s="2"/>
      <c r="MEG310" s="2"/>
      <c r="MEH310" s="2"/>
      <c r="MEI310" s="2"/>
      <c r="MEJ310" s="2"/>
      <c r="MEK310" s="2"/>
      <c r="MEL310" s="2"/>
      <c r="MEM310" s="2"/>
      <c r="MEN310" s="2"/>
      <c r="MEO310" s="2"/>
      <c r="MEP310" s="2"/>
      <c r="MEQ310" s="2"/>
      <c r="MER310" s="2"/>
      <c r="MES310" s="2"/>
      <c r="MET310" s="2"/>
      <c r="MEU310" s="2"/>
      <c r="MEV310" s="2"/>
      <c r="MEW310" s="2"/>
      <c r="MEX310" s="2"/>
      <c r="MEY310" s="2"/>
      <c r="MEZ310" s="2"/>
      <c r="MFA310" s="2"/>
      <c r="MFB310" s="2"/>
      <c r="MFC310" s="2"/>
      <c r="MFD310" s="2"/>
      <c r="MFE310" s="2"/>
      <c r="MFF310" s="2"/>
      <c r="MFG310" s="2"/>
      <c r="MFH310" s="2"/>
      <c r="MFI310" s="2"/>
      <c r="MFJ310" s="2"/>
      <c r="MFK310" s="2"/>
      <c r="MFL310" s="2"/>
      <c r="MFM310" s="2"/>
      <c r="MFN310" s="2"/>
      <c r="MFO310" s="2"/>
      <c r="MFP310" s="2"/>
      <c r="MFQ310" s="2"/>
      <c r="MFR310" s="2"/>
      <c r="MFS310" s="2"/>
      <c r="MFT310" s="2"/>
      <c r="MFU310" s="2"/>
      <c r="MFV310" s="2"/>
      <c r="MFW310" s="2"/>
      <c r="MFX310" s="2"/>
      <c r="MFY310" s="2"/>
      <c r="MFZ310" s="2"/>
      <c r="MGA310" s="2"/>
      <c r="MGB310" s="2"/>
      <c r="MGC310" s="2"/>
      <c r="MGD310" s="2"/>
      <c r="MGE310" s="2"/>
      <c r="MGF310" s="2"/>
      <c r="MGG310" s="2"/>
      <c r="MGH310" s="2"/>
      <c r="MGI310" s="2"/>
      <c r="MGJ310" s="2"/>
      <c r="MGK310" s="2"/>
      <c r="MGL310" s="2"/>
      <c r="MGM310" s="2"/>
      <c r="MGN310" s="2"/>
      <c r="MGO310" s="2"/>
      <c r="MGP310" s="2"/>
      <c r="MGQ310" s="2"/>
      <c r="MGR310" s="2"/>
      <c r="MGS310" s="2"/>
      <c r="MGT310" s="2"/>
      <c r="MGU310" s="2"/>
      <c r="MGV310" s="2"/>
      <c r="MGW310" s="2"/>
      <c r="MGX310" s="2"/>
      <c r="MGY310" s="2"/>
      <c r="MGZ310" s="2"/>
      <c r="MHA310" s="2"/>
      <c r="MHB310" s="2"/>
      <c r="MHC310" s="2"/>
      <c r="MHD310" s="2"/>
      <c r="MHE310" s="2"/>
      <c r="MHF310" s="2"/>
      <c r="MHG310" s="2"/>
      <c r="MHH310" s="2"/>
      <c r="MHI310" s="2"/>
      <c r="MHJ310" s="2"/>
      <c r="MHK310" s="2"/>
      <c r="MHL310" s="2"/>
      <c r="MHM310" s="2"/>
      <c r="MHN310" s="2"/>
      <c r="MHO310" s="2"/>
      <c r="MHP310" s="2"/>
      <c r="MHQ310" s="2"/>
      <c r="MHR310" s="2"/>
      <c r="MHS310" s="2"/>
      <c r="MHT310" s="2"/>
      <c r="MHU310" s="2"/>
      <c r="MHV310" s="2"/>
      <c r="MHW310" s="2"/>
      <c r="MHX310" s="2"/>
      <c r="MHY310" s="2"/>
      <c r="MHZ310" s="2"/>
      <c r="MIA310" s="2"/>
      <c r="MIB310" s="2"/>
      <c r="MIC310" s="2"/>
      <c r="MID310" s="2"/>
      <c r="MIE310" s="2"/>
      <c r="MIF310" s="2"/>
      <c r="MIG310" s="2"/>
      <c r="MIH310" s="2"/>
      <c r="MII310" s="2"/>
      <c r="MIJ310" s="2"/>
      <c r="MIK310" s="2"/>
      <c r="MIL310" s="2"/>
      <c r="MIM310" s="2"/>
      <c r="MIN310" s="2"/>
      <c r="MIO310" s="2"/>
      <c r="MIP310" s="2"/>
      <c r="MIQ310" s="2"/>
      <c r="MIR310" s="2"/>
      <c r="MIS310" s="2"/>
      <c r="MIT310" s="2"/>
      <c r="MIU310" s="2"/>
      <c r="MIV310" s="2"/>
      <c r="MIW310" s="2"/>
      <c r="MIX310" s="2"/>
      <c r="MIY310" s="2"/>
      <c r="MIZ310" s="2"/>
      <c r="MJA310" s="2"/>
      <c r="MJB310" s="2"/>
      <c r="MJC310" s="2"/>
      <c r="MJD310" s="2"/>
      <c r="MJE310" s="2"/>
      <c r="MJF310" s="2"/>
      <c r="MJG310" s="2"/>
      <c r="MJH310" s="2"/>
      <c r="MJI310" s="2"/>
      <c r="MJJ310" s="2"/>
      <c r="MJK310" s="2"/>
      <c r="MJL310" s="2"/>
      <c r="MJM310" s="2"/>
      <c r="MJN310" s="2"/>
      <c r="MJO310" s="2"/>
      <c r="MJP310" s="2"/>
      <c r="MJQ310" s="2"/>
      <c r="MJR310" s="2"/>
      <c r="MJS310" s="2"/>
      <c r="MJT310" s="2"/>
      <c r="MJU310" s="2"/>
      <c r="MJV310" s="2"/>
      <c r="MJW310" s="2"/>
      <c r="MJX310" s="2"/>
      <c r="MJY310" s="2"/>
      <c r="MJZ310" s="2"/>
      <c r="MKA310" s="2"/>
      <c r="MKB310" s="2"/>
      <c r="MKC310" s="2"/>
      <c r="MKD310" s="2"/>
      <c r="MKE310" s="2"/>
      <c r="MKF310" s="2"/>
      <c r="MKG310" s="2"/>
      <c r="MKH310" s="2"/>
      <c r="MKI310" s="2"/>
      <c r="MKJ310" s="2"/>
      <c r="MKK310" s="2"/>
      <c r="MKL310" s="2"/>
      <c r="MKM310" s="2"/>
      <c r="MKN310" s="2"/>
      <c r="MKO310" s="2"/>
      <c r="MKP310" s="2"/>
      <c r="MKQ310" s="2"/>
      <c r="MKR310" s="2"/>
      <c r="MKS310" s="2"/>
      <c r="MKT310" s="2"/>
      <c r="MKU310" s="2"/>
      <c r="MKV310" s="2"/>
      <c r="MKW310" s="2"/>
      <c r="MKX310" s="2"/>
      <c r="MKY310" s="2"/>
      <c r="MKZ310" s="2"/>
      <c r="MLA310" s="2"/>
      <c r="MLB310" s="2"/>
      <c r="MLC310" s="2"/>
      <c r="MLD310" s="2"/>
      <c r="MLE310" s="2"/>
      <c r="MLF310" s="2"/>
      <c r="MLG310" s="2"/>
      <c r="MLH310" s="2"/>
      <c r="MLI310" s="2"/>
      <c r="MLJ310" s="2"/>
      <c r="MLK310" s="2"/>
      <c r="MLL310" s="2"/>
      <c r="MLM310" s="2"/>
      <c r="MLN310" s="2"/>
      <c r="MLO310" s="2"/>
      <c r="MLP310" s="2"/>
      <c r="MLQ310" s="2"/>
      <c r="MLR310" s="2"/>
      <c r="MLS310" s="2"/>
      <c r="MLT310" s="2"/>
      <c r="MLU310" s="2"/>
      <c r="MLV310" s="2"/>
      <c r="MLW310" s="2"/>
      <c r="MLX310" s="2"/>
      <c r="MLY310" s="2"/>
      <c r="MLZ310" s="2"/>
      <c r="MMA310" s="2"/>
      <c r="MMB310" s="2"/>
      <c r="MMC310" s="2"/>
      <c r="MMD310" s="2"/>
      <c r="MME310" s="2"/>
      <c r="MMF310" s="2"/>
      <c r="MMG310" s="2"/>
      <c r="MMH310" s="2"/>
      <c r="MMI310" s="2"/>
      <c r="MMJ310" s="2"/>
      <c r="MMK310" s="2"/>
      <c r="MML310" s="2"/>
      <c r="MMM310" s="2"/>
      <c r="MMN310" s="2"/>
      <c r="MMO310" s="2"/>
      <c r="MMP310" s="2"/>
      <c r="MMQ310" s="2"/>
      <c r="MMR310" s="2"/>
      <c r="MMS310" s="2"/>
      <c r="MMT310" s="2"/>
      <c r="MMU310" s="2"/>
      <c r="MMV310" s="2"/>
      <c r="MMW310" s="2"/>
      <c r="MMX310" s="2"/>
      <c r="MMY310" s="2"/>
      <c r="MMZ310" s="2"/>
      <c r="MNA310" s="2"/>
      <c r="MNB310" s="2"/>
      <c r="MNC310" s="2"/>
      <c r="MND310" s="2"/>
      <c r="MNE310" s="2"/>
      <c r="MNF310" s="2"/>
      <c r="MNG310" s="2"/>
      <c r="MNH310" s="2"/>
      <c r="MNI310" s="2"/>
      <c r="MNJ310" s="2"/>
      <c r="MNK310" s="2"/>
      <c r="MNL310" s="2"/>
      <c r="MNM310" s="2"/>
      <c r="MNN310" s="2"/>
      <c r="MNO310" s="2"/>
      <c r="MNP310" s="2"/>
      <c r="MNQ310" s="2"/>
      <c r="MNR310" s="2"/>
      <c r="MNS310" s="2"/>
      <c r="MNT310" s="2"/>
      <c r="MNU310" s="2"/>
      <c r="MNV310" s="2"/>
      <c r="MNW310" s="2"/>
      <c r="MNX310" s="2"/>
      <c r="MNY310" s="2"/>
      <c r="MNZ310" s="2"/>
      <c r="MOA310" s="2"/>
      <c r="MOB310" s="2"/>
      <c r="MOC310" s="2"/>
      <c r="MOD310" s="2"/>
      <c r="MOE310" s="2"/>
      <c r="MOF310" s="2"/>
      <c r="MOG310" s="2"/>
      <c r="MOH310" s="2"/>
      <c r="MOI310" s="2"/>
      <c r="MOJ310" s="2"/>
      <c r="MOK310" s="2"/>
      <c r="MOL310" s="2"/>
      <c r="MOM310" s="2"/>
      <c r="MON310" s="2"/>
      <c r="MOO310" s="2"/>
      <c r="MOP310" s="2"/>
      <c r="MOQ310" s="2"/>
      <c r="MOR310" s="2"/>
      <c r="MOS310" s="2"/>
      <c r="MOT310" s="2"/>
      <c r="MOU310" s="2"/>
      <c r="MOV310" s="2"/>
      <c r="MOW310" s="2"/>
      <c r="MOX310" s="2"/>
      <c r="MOY310" s="2"/>
      <c r="MOZ310" s="2"/>
      <c r="MPA310" s="2"/>
      <c r="MPB310" s="2"/>
      <c r="MPC310" s="2"/>
      <c r="MPD310" s="2"/>
      <c r="MPE310" s="2"/>
      <c r="MPF310" s="2"/>
      <c r="MPG310" s="2"/>
      <c r="MPH310" s="2"/>
      <c r="MPI310" s="2"/>
      <c r="MPJ310" s="2"/>
      <c r="MPK310" s="2"/>
      <c r="MPL310" s="2"/>
      <c r="MPM310" s="2"/>
      <c r="MPN310" s="2"/>
      <c r="MPO310" s="2"/>
      <c r="MPP310" s="2"/>
      <c r="MPQ310" s="2"/>
      <c r="MPR310" s="2"/>
      <c r="MPS310" s="2"/>
      <c r="MPT310" s="2"/>
      <c r="MPU310" s="2"/>
      <c r="MPV310" s="2"/>
      <c r="MPW310" s="2"/>
      <c r="MPX310" s="2"/>
      <c r="MPY310" s="2"/>
      <c r="MPZ310" s="2"/>
      <c r="MQA310" s="2"/>
      <c r="MQB310" s="2"/>
      <c r="MQC310" s="2"/>
      <c r="MQD310" s="2"/>
      <c r="MQE310" s="2"/>
      <c r="MQF310" s="2"/>
      <c r="MQG310" s="2"/>
      <c r="MQH310" s="2"/>
      <c r="MQI310" s="2"/>
      <c r="MQJ310" s="2"/>
      <c r="MQK310" s="2"/>
      <c r="MQL310" s="2"/>
      <c r="MQM310" s="2"/>
      <c r="MQN310" s="2"/>
      <c r="MQO310" s="2"/>
      <c r="MQP310" s="2"/>
      <c r="MQQ310" s="2"/>
      <c r="MQR310" s="2"/>
      <c r="MQS310" s="2"/>
      <c r="MQT310" s="2"/>
      <c r="MQU310" s="2"/>
      <c r="MQV310" s="2"/>
      <c r="MQW310" s="2"/>
      <c r="MQX310" s="2"/>
      <c r="MQY310" s="2"/>
      <c r="MQZ310" s="2"/>
      <c r="MRA310" s="2"/>
      <c r="MRB310" s="2"/>
      <c r="MRC310" s="2"/>
      <c r="MRD310" s="2"/>
      <c r="MRE310" s="2"/>
      <c r="MRF310" s="2"/>
      <c r="MRG310" s="2"/>
      <c r="MRH310" s="2"/>
      <c r="MRI310" s="2"/>
      <c r="MRJ310" s="2"/>
      <c r="MRK310" s="2"/>
      <c r="MRL310" s="2"/>
      <c r="MRM310" s="2"/>
      <c r="MRN310" s="2"/>
      <c r="MRO310" s="2"/>
      <c r="MRP310" s="2"/>
      <c r="MRQ310" s="2"/>
      <c r="MRR310" s="2"/>
      <c r="MRS310" s="2"/>
      <c r="MRT310" s="2"/>
      <c r="MRU310" s="2"/>
      <c r="MRV310" s="2"/>
      <c r="MRW310" s="2"/>
      <c r="MRX310" s="2"/>
      <c r="MRY310" s="2"/>
      <c r="MRZ310" s="2"/>
      <c r="MSA310" s="2"/>
      <c r="MSB310" s="2"/>
      <c r="MSC310" s="2"/>
      <c r="MSD310" s="2"/>
      <c r="MSE310" s="2"/>
      <c r="MSF310" s="2"/>
      <c r="MSG310" s="2"/>
      <c r="MSH310" s="2"/>
      <c r="MSI310" s="2"/>
      <c r="MSJ310" s="2"/>
      <c r="MSK310" s="2"/>
      <c r="MSL310" s="2"/>
      <c r="MSM310" s="2"/>
      <c r="MSN310" s="2"/>
      <c r="MSO310" s="2"/>
      <c r="MSP310" s="2"/>
      <c r="MSQ310" s="2"/>
      <c r="MSR310" s="2"/>
      <c r="MSS310" s="2"/>
      <c r="MST310" s="2"/>
      <c r="MSU310" s="2"/>
      <c r="MSV310" s="2"/>
      <c r="MSW310" s="2"/>
      <c r="MSX310" s="2"/>
      <c r="MSY310" s="2"/>
      <c r="MSZ310" s="2"/>
      <c r="MTA310" s="2"/>
      <c r="MTB310" s="2"/>
      <c r="MTC310" s="2"/>
      <c r="MTD310" s="2"/>
      <c r="MTE310" s="2"/>
      <c r="MTF310" s="2"/>
      <c r="MTG310" s="2"/>
      <c r="MTH310" s="2"/>
      <c r="MTI310" s="2"/>
      <c r="MTJ310" s="2"/>
      <c r="MTK310" s="2"/>
      <c r="MTL310" s="2"/>
      <c r="MTM310" s="2"/>
      <c r="MTN310" s="2"/>
      <c r="MTO310" s="2"/>
      <c r="MTP310" s="2"/>
      <c r="MTQ310" s="2"/>
      <c r="MTR310" s="2"/>
      <c r="MTS310" s="2"/>
      <c r="MTT310" s="2"/>
      <c r="MTU310" s="2"/>
      <c r="MTV310" s="2"/>
      <c r="MTW310" s="2"/>
      <c r="MTX310" s="2"/>
      <c r="MTY310" s="2"/>
      <c r="MTZ310" s="2"/>
      <c r="MUA310" s="2"/>
      <c r="MUB310" s="2"/>
      <c r="MUC310" s="2"/>
      <c r="MUD310" s="2"/>
      <c r="MUE310" s="2"/>
      <c r="MUF310" s="2"/>
      <c r="MUG310" s="2"/>
      <c r="MUH310" s="2"/>
      <c r="MUI310" s="2"/>
      <c r="MUJ310" s="2"/>
      <c r="MUK310" s="2"/>
      <c r="MUL310" s="2"/>
      <c r="MUM310" s="2"/>
      <c r="MUN310" s="2"/>
      <c r="MUO310" s="2"/>
      <c r="MUP310" s="2"/>
      <c r="MUQ310" s="2"/>
      <c r="MUR310" s="2"/>
      <c r="MUS310" s="2"/>
      <c r="MUT310" s="2"/>
      <c r="MUU310" s="2"/>
      <c r="MUV310" s="2"/>
      <c r="MUW310" s="2"/>
      <c r="MUX310" s="2"/>
      <c r="MUY310" s="2"/>
      <c r="MUZ310" s="2"/>
      <c r="MVA310" s="2"/>
      <c r="MVB310" s="2"/>
      <c r="MVC310" s="2"/>
      <c r="MVD310" s="2"/>
      <c r="MVE310" s="2"/>
      <c r="MVF310" s="2"/>
      <c r="MVG310" s="2"/>
      <c r="MVH310" s="2"/>
      <c r="MVI310" s="2"/>
      <c r="MVJ310" s="2"/>
      <c r="MVK310" s="2"/>
      <c r="MVL310" s="2"/>
      <c r="MVM310" s="2"/>
      <c r="MVN310" s="2"/>
      <c r="MVO310" s="2"/>
      <c r="MVP310" s="2"/>
      <c r="MVQ310" s="2"/>
      <c r="MVR310" s="2"/>
      <c r="MVS310" s="2"/>
      <c r="MVT310" s="2"/>
      <c r="MVU310" s="2"/>
      <c r="MVV310" s="2"/>
      <c r="MVW310" s="2"/>
      <c r="MVX310" s="2"/>
      <c r="MVY310" s="2"/>
      <c r="MVZ310" s="2"/>
      <c r="MWA310" s="2"/>
      <c r="MWB310" s="2"/>
      <c r="MWC310" s="2"/>
      <c r="MWD310" s="2"/>
      <c r="MWE310" s="2"/>
      <c r="MWF310" s="2"/>
      <c r="MWG310" s="2"/>
      <c r="MWH310" s="2"/>
      <c r="MWI310" s="2"/>
      <c r="MWJ310" s="2"/>
      <c r="MWK310" s="2"/>
      <c r="MWL310" s="2"/>
      <c r="MWM310" s="2"/>
      <c r="MWN310" s="2"/>
      <c r="MWO310" s="2"/>
      <c r="MWP310" s="2"/>
      <c r="MWQ310" s="2"/>
      <c r="MWR310" s="2"/>
      <c r="MWS310" s="2"/>
      <c r="MWT310" s="2"/>
      <c r="MWU310" s="2"/>
      <c r="MWV310" s="2"/>
      <c r="MWW310" s="2"/>
      <c r="MWX310" s="2"/>
      <c r="MWY310" s="2"/>
      <c r="MWZ310" s="2"/>
      <c r="MXA310" s="2"/>
      <c r="MXB310" s="2"/>
      <c r="MXC310" s="2"/>
      <c r="MXD310" s="2"/>
      <c r="MXE310" s="2"/>
      <c r="MXF310" s="2"/>
      <c r="MXG310" s="2"/>
      <c r="MXH310" s="2"/>
      <c r="MXI310" s="2"/>
      <c r="MXJ310" s="2"/>
      <c r="MXK310" s="2"/>
      <c r="MXL310" s="2"/>
      <c r="MXM310" s="2"/>
      <c r="MXN310" s="2"/>
      <c r="MXO310" s="2"/>
      <c r="MXP310" s="2"/>
      <c r="MXQ310" s="2"/>
      <c r="MXR310" s="2"/>
      <c r="MXS310" s="2"/>
      <c r="MXT310" s="2"/>
      <c r="MXU310" s="2"/>
      <c r="MXV310" s="2"/>
      <c r="MXW310" s="2"/>
      <c r="MXX310" s="2"/>
      <c r="MXY310" s="2"/>
      <c r="MXZ310" s="2"/>
      <c r="MYA310" s="2"/>
      <c r="MYB310" s="2"/>
      <c r="MYC310" s="2"/>
      <c r="MYD310" s="2"/>
      <c r="MYE310" s="2"/>
      <c r="MYF310" s="2"/>
      <c r="MYG310" s="2"/>
      <c r="MYH310" s="2"/>
      <c r="MYI310" s="2"/>
      <c r="MYJ310" s="2"/>
      <c r="MYK310" s="2"/>
      <c r="MYL310" s="2"/>
      <c r="MYM310" s="2"/>
      <c r="MYN310" s="2"/>
      <c r="MYO310" s="2"/>
      <c r="MYP310" s="2"/>
      <c r="MYQ310" s="2"/>
      <c r="MYR310" s="2"/>
      <c r="MYS310" s="2"/>
      <c r="MYT310" s="2"/>
      <c r="MYU310" s="2"/>
      <c r="MYV310" s="2"/>
      <c r="MYW310" s="2"/>
      <c r="MYX310" s="2"/>
      <c r="MYY310" s="2"/>
      <c r="MYZ310" s="2"/>
      <c r="MZA310" s="2"/>
      <c r="MZB310" s="2"/>
      <c r="MZC310" s="2"/>
      <c r="MZD310" s="2"/>
      <c r="MZE310" s="2"/>
      <c r="MZF310" s="2"/>
      <c r="MZG310" s="2"/>
      <c r="MZH310" s="2"/>
      <c r="MZI310" s="2"/>
      <c r="MZJ310" s="2"/>
      <c r="MZK310" s="2"/>
      <c r="MZL310" s="2"/>
      <c r="MZM310" s="2"/>
      <c r="MZN310" s="2"/>
      <c r="MZO310" s="2"/>
      <c r="MZP310" s="2"/>
      <c r="MZQ310" s="2"/>
      <c r="MZR310" s="2"/>
      <c r="MZS310" s="2"/>
      <c r="MZT310" s="2"/>
      <c r="MZU310" s="2"/>
      <c r="MZV310" s="2"/>
      <c r="MZW310" s="2"/>
      <c r="MZX310" s="2"/>
      <c r="MZY310" s="2"/>
      <c r="MZZ310" s="2"/>
      <c r="NAA310" s="2"/>
      <c r="NAB310" s="2"/>
      <c r="NAC310" s="2"/>
      <c r="NAD310" s="2"/>
      <c r="NAE310" s="2"/>
      <c r="NAF310" s="2"/>
      <c r="NAG310" s="2"/>
      <c r="NAH310" s="2"/>
      <c r="NAI310" s="2"/>
      <c r="NAJ310" s="2"/>
      <c r="NAK310" s="2"/>
      <c r="NAL310" s="2"/>
      <c r="NAM310" s="2"/>
      <c r="NAN310" s="2"/>
      <c r="NAO310" s="2"/>
      <c r="NAP310" s="2"/>
      <c r="NAQ310" s="2"/>
      <c r="NAR310" s="2"/>
      <c r="NAS310" s="2"/>
      <c r="NAT310" s="2"/>
      <c r="NAU310" s="2"/>
      <c r="NAV310" s="2"/>
      <c r="NAW310" s="2"/>
      <c r="NAX310" s="2"/>
      <c r="NAY310" s="2"/>
      <c r="NAZ310" s="2"/>
      <c r="NBA310" s="2"/>
      <c r="NBB310" s="2"/>
      <c r="NBC310" s="2"/>
      <c r="NBD310" s="2"/>
      <c r="NBE310" s="2"/>
      <c r="NBF310" s="2"/>
      <c r="NBG310" s="2"/>
      <c r="NBH310" s="2"/>
      <c r="NBI310" s="2"/>
      <c r="NBJ310" s="2"/>
      <c r="NBK310" s="2"/>
      <c r="NBL310" s="2"/>
      <c r="NBM310" s="2"/>
      <c r="NBN310" s="2"/>
      <c r="NBO310" s="2"/>
      <c r="NBP310" s="2"/>
      <c r="NBQ310" s="2"/>
      <c r="NBR310" s="2"/>
      <c r="NBS310" s="2"/>
      <c r="NBT310" s="2"/>
      <c r="NBU310" s="2"/>
      <c r="NBV310" s="2"/>
      <c r="NBW310" s="2"/>
      <c r="NBX310" s="2"/>
      <c r="NBY310" s="2"/>
      <c r="NBZ310" s="2"/>
      <c r="NCA310" s="2"/>
      <c r="NCB310" s="2"/>
      <c r="NCC310" s="2"/>
      <c r="NCD310" s="2"/>
      <c r="NCE310" s="2"/>
      <c r="NCF310" s="2"/>
      <c r="NCG310" s="2"/>
      <c r="NCH310" s="2"/>
      <c r="NCI310" s="2"/>
      <c r="NCJ310" s="2"/>
      <c r="NCK310" s="2"/>
      <c r="NCL310" s="2"/>
      <c r="NCM310" s="2"/>
      <c r="NCN310" s="2"/>
      <c r="NCO310" s="2"/>
      <c r="NCP310" s="2"/>
      <c r="NCQ310" s="2"/>
      <c r="NCR310" s="2"/>
      <c r="NCS310" s="2"/>
      <c r="NCT310" s="2"/>
      <c r="NCU310" s="2"/>
      <c r="NCV310" s="2"/>
      <c r="NCW310" s="2"/>
      <c r="NCX310" s="2"/>
      <c r="NCY310" s="2"/>
      <c r="NCZ310" s="2"/>
      <c r="NDA310" s="2"/>
      <c r="NDB310" s="2"/>
      <c r="NDC310" s="2"/>
      <c r="NDD310" s="2"/>
      <c r="NDE310" s="2"/>
      <c r="NDF310" s="2"/>
      <c r="NDG310" s="2"/>
      <c r="NDH310" s="2"/>
      <c r="NDI310" s="2"/>
      <c r="NDJ310" s="2"/>
      <c r="NDK310" s="2"/>
      <c r="NDL310" s="2"/>
      <c r="NDM310" s="2"/>
      <c r="NDN310" s="2"/>
      <c r="NDO310" s="2"/>
      <c r="NDP310" s="2"/>
      <c r="NDQ310" s="2"/>
      <c r="NDR310" s="2"/>
      <c r="NDS310" s="2"/>
      <c r="NDT310" s="2"/>
      <c r="NDU310" s="2"/>
      <c r="NDV310" s="2"/>
      <c r="NDW310" s="2"/>
      <c r="NDX310" s="2"/>
      <c r="NDY310" s="2"/>
      <c r="NDZ310" s="2"/>
      <c r="NEA310" s="2"/>
      <c r="NEB310" s="2"/>
      <c r="NEC310" s="2"/>
      <c r="NED310" s="2"/>
      <c r="NEE310" s="2"/>
      <c r="NEF310" s="2"/>
      <c r="NEG310" s="2"/>
      <c r="NEH310" s="2"/>
      <c r="NEI310" s="2"/>
      <c r="NEJ310" s="2"/>
      <c r="NEK310" s="2"/>
      <c r="NEL310" s="2"/>
      <c r="NEM310" s="2"/>
      <c r="NEN310" s="2"/>
      <c r="NEO310" s="2"/>
      <c r="NEP310" s="2"/>
      <c r="NEQ310" s="2"/>
      <c r="NER310" s="2"/>
      <c r="NES310" s="2"/>
      <c r="NET310" s="2"/>
      <c r="NEU310" s="2"/>
      <c r="NEV310" s="2"/>
      <c r="NEW310" s="2"/>
      <c r="NEX310" s="2"/>
      <c r="NEY310" s="2"/>
      <c r="NEZ310" s="2"/>
      <c r="NFA310" s="2"/>
      <c r="NFB310" s="2"/>
      <c r="NFC310" s="2"/>
      <c r="NFD310" s="2"/>
      <c r="NFE310" s="2"/>
      <c r="NFF310" s="2"/>
      <c r="NFG310" s="2"/>
      <c r="NFH310" s="2"/>
      <c r="NFI310" s="2"/>
      <c r="NFJ310" s="2"/>
      <c r="NFK310" s="2"/>
      <c r="NFL310" s="2"/>
      <c r="NFM310" s="2"/>
      <c r="NFN310" s="2"/>
      <c r="NFO310" s="2"/>
      <c r="NFP310" s="2"/>
      <c r="NFQ310" s="2"/>
      <c r="NFR310" s="2"/>
      <c r="NFS310" s="2"/>
      <c r="NFT310" s="2"/>
      <c r="NFU310" s="2"/>
      <c r="NFV310" s="2"/>
      <c r="NFW310" s="2"/>
      <c r="NFX310" s="2"/>
      <c r="NFY310" s="2"/>
      <c r="NFZ310" s="2"/>
      <c r="NGA310" s="2"/>
      <c r="NGB310" s="2"/>
      <c r="NGC310" s="2"/>
      <c r="NGD310" s="2"/>
      <c r="NGE310" s="2"/>
      <c r="NGF310" s="2"/>
      <c r="NGG310" s="2"/>
      <c r="NGH310" s="2"/>
      <c r="NGI310" s="2"/>
      <c r="NGJ310" s="2"/>
      <c r="NGK310" s="2"/>
      <c r="NGL310" s="2"/>
      <c r="NGM310" s="2"/>
      <c r="NGN310" s="2"/>
      <c r="NGO310" s="2"/>
      <c r="NGP310" s="2"/>
      <c r="NGQ310" s="2"/>
      <c r="NGR310" s="2"/>
      <c r="NGS310" s="2"/>
      <c r="NGT310" s="2"/>
      <c r="NGU310" s="2"/>
      <c r="NGV310" s="2"/>
      <c r="NGW310" s="2"/>
      <c r="NGX310" s="2"/>
      <c r="NGY310" s="2"/>
      <c r="NGZ310" s="2"/>
      <c r="NHA310" s="2"/>
      <c r="NHB310" s="2"/>
      <c r="NHC310" s="2"/>
      <c r="NHD310" s="2"/>
      <c r="NHE310" s="2"/>
      <c r="NHF310" s="2"/>
      <c r="NHG310" s="2"/>
      <c r="NHH310" s="2"/>
      <c r="NHI310" s="2"/>
      <c r="NHJ310" s="2"/>
      <c r="NHK310" s="2"/>
      <c r="NHL310" s="2"/>
      <c r="NHM310" s="2"/>
      <c r="NHN310" s="2"/>
      <c r="NHO310" s="2"/>
      <c r="NHP310" s="2"/>
      <c r="NHQ310" s="2"/>
      <c r="NHR310" s="2"/>
      <c r="NHS310" s="2"/>
      <c r="NHT310" s="2"/>
      <c r="NHU310" s="2"/>
      <c r="NHV310" s="2"/>
      <c r="NHW310" s="2"/>
      <c r="NHX310" s="2"/>
      <c r="NHY310" s="2"/>
      <c r="NHZ310" s="2"/>
      <c r="NIA310" s="2"/>
      <c r="NIB310" s="2"/>
      <c r="NIC310" s="2"/>
      <c r="NID310" s="2"/>
      <c r="NIE310" s="2"/>
      <c r="NIF310" s="2"/>
      <c r="NIG310" s="2"/>
      <c r="NIH310" s="2"/>
      <c r="NII310" s="2"/>
      <c r="NIJ310" s="2"/>
      <c r="NIK310" s="2"/>
      <c r="NIL310" s="2"/>
      <c r="NIM310" s="2"/>
      <c r="NIN310" s="2"/>
      <c r="NIO310" s="2"/>
      <c r="NIP310" s="2"/>
      <c r="NIQ310" s="2"/>
      <c r="NIR310" s="2"/>
      <c r="NIS310" s="2"/>
      <c r="NIT310" s="2"/>
      <c r="NIU310" s="2"/>
      <c r="NIV310" s="2"/>
      <c r="NIW310" s="2"/>
      <c r="NIX310" s="2"/>
      <c r="NIY310" s="2"/>
      <c r="NIZ310" s="2"/>
      <c r="NJA310" s="2"/>
      <c r="NJB310" s="2"/>
      <c r="NJC310" s="2"/>
      <c r="NJD310" s="2"/>
      <c r="NJE310" s="2"/>
      <c r="NJF310" s="2"/>
      <c r="NJG310" s="2"/>
      <c r="NJH310" s="2"/>
      <c r="NJI310" s="2"/>
      <c r="NJJ310" s="2"/>
      <c r="NJK310" s="2"/>
      <c r="NJL310" s="2"/>
      <c r="NJM310" s="2"/>
      <c r="NJN310" s="2"/>
      <c r="NJO310" s="2"/>
      <c r="NJP310" s="2"/>
      <c r="NJQ310" s="2"/>
      <c r="NJR310" s="2"/>
      <c r="NJS310" s="2"/>
      <c r="NJT310" s="2"/>
      <c r="NJU310" s="2"/>
      <c r="NJV310" s="2"/>
      <c r="NJW310" s="2"/>
      <c r="NJX310" s="2"/>
      <c r="NJY310" s="2"/>
      <c r="NJZ310" s="2"/>
      <c r="NKA310" s="2"/>
      <c r="NKB310" s="2"/>
      <c r="NKC310" s="2"/>
      <c r="NKD310" s="2"/>
      <c r="NKE310" s="2"/>
      <c r="NKF310" s="2"/>
      <c r="NKG310" s="2"/>
      <c r="NKH310" s="2"/>
      <c r="NKI310" s="2"/>
      <c r="NKJ310" s="2"/>
      <c r="NKK310" s="2"/>
      <c r="NKL310" s="2"/>
      <c r="NKM310" s="2"/>
      <c r="NKN310" s="2"/>
      <c r="NKO310" s="2"/>
      <c r="NKP310" s="2"/>
      <c r="NKQ310" s="2"/>
      <c r="NKR310" s="2"/>
      <c r="NKS310" s="2"/>
      <c r="NKT310" s="2"/>
      <c r="NKU310" s="2"/>
      <c r="NKV310" s="2"/>
      <c r="NKW310" s="2"/>
      <c r="NKX310" s="2"/>
      <c r="NKY310" s="2"/>
      <c r="NKZ310" s="2"/>
      <c r="NLA310" s="2"/>
      <c r="NLB310" s="2"/>
      <c r="NLC310" s="2"/>
      <c r="NLD310" s="2"/>
      <c r="NLE310" s="2"/>
      <c r="NLF310" s="2"/>
      <c r="NLG310" s="2"/>
      <c r="NLH310" s="2"/>
      <c r="NLI310" s="2"/>
      <c r="NLJ310" s="2"/>
      <c r="NLK310" s="2"/>
      <c r="NLL310" s="2"/>
      <c r="NLM310" s="2"/>
      <c r="NLN310" s="2"/>
      <c r="NLO310" s="2"/>
      <c r="NLP310" s="2"/>
      <c r="NLQ310" s="2"/>
      <c r="NLR310" s="2"/>
      <c r="NLS310" s="2"/>
      <c r="NLT310" s="2"/>
      <c r="NLU310" s="2"/>
      <c r="NLV310" s="2"/>
      <c r="NLW310" s="2"/>
      <c r="NLX310" s="2"/>
      <c r="NLY310" s="2"/>
      <c r="NLZ310" s="2"/>
      <c r="NMA310" s="2"/>
      <c r="NMB310" s="2"/>
      <c r="NMC310" s="2"/>
      <c r="NMD310" s="2"/>
      <c r="NME310" s="2"/>
      <c r="NMF310" s="2"/>
      <c r="NMG310" s="2"/>
      <c r="NMH310" s="2"/>
      <c r="NMI310" s="2"/>
      <c r="NMJ310" s="2"/>
      <c r="NMK310" s="2"/>
      <c r="NML310" s="2"/>
      <c r="NMM310" s="2"/>
      <c r="NMN310" s="2"/>
      <c r="NMO310" s="2"/>
      <c r="NMP310" s="2"/>
      <c r="NMQ310" s="2"/>
      <c r="NMR310" s="2"/>
      <c r="NMS310" s="2"/>
      <c r="NMT310" s="2"/>
      <c r="NMU310" s="2"/>
      <c r="NMV310" s="2"/>
      <c r="NMW310" s="2"/>
      <c r="NMX310" s="2"/>
      <c r="NMY310" s="2"/>
      <c r="NMZ310" s="2"/>
      <c r="NNA310" s="2"/>
      <c r="NNB310" s="2"/>
      <c r="NNC310" s="2"/>
      <c r="NND310" s="2"/>
      <c r="NNE310" s="2"/>
      <c r="NNF310" s="2"/>
      <c r="NNG310" s="2"/>
      <c r="NNH310" s="2"/>
      <c r="NNI310" s="2"/>
      <c r="NNJ310" s="2"/>
      <c r="NNK310" s="2"/>
      <c r="NNL310" s="2"/>
      <c r="NNM310" s="2"/>
      <c r="NNN310" s="2"/>
      <c r="NNO310" s="2"/>
      <c r="NNP310" s="2"/>
      <c r="NNQ310" s="2"/>
      <c r="NNR310" s="2"/>
      <c r="NNS310" s="2"/>
      <c r="NNT310" s="2"/>
      <c r="NNU310" s="2"/>
      <c r="NNV310" s="2"/>
      <c r="NNW310" s="2"/>
      <c r="NNX310" s="2"/>
      <c r="NNY310" s="2"/>
      <c r="NNZ310" s="2"/>
      <c r="NOA310" s="2"/>
      <c r="NOB310" s="2"/>
      <c r="NOC310" s="2"/>
      <c r="NOD310" s="2"/>
      <c r="NOE310" s="2"/>
      <c r="NOF310" s="2"/>
      <c r="NOG310" s="2"/>
      <c r="NOH310" s="2"/>
      <c r="NOI310" s="2"/>
      <c r="NOJ310" s="2"/>
      <c r="NOK310" s="2"/>
      <c r="NOL310" s="2"/>
      <c r="NOM310" s="2"/>
      <c r="NON310" s="2"/>
      <c r="NOO310" s="2"/>
      <c r="NOP310" s="2"/>
      <c r="NOQ310" s="2"/>
      <c r="NOR310" s="2"/>
      <c r="NOS310" s="2"/>
      <c r="NOT310" s="2"/>
      <c r="NOU310" s="2"/>
      <c r="NOV310" s="2"/>
      <c r="NOW310" s="2"/>
      <c r="NOX310" s="2"/>
      <c r="NOY310" s="2"/>
      <c r="NOZ310" s="2"/>
      <c r="NPA310" s="2"/>
      <c r="NPB310" s="2"/>
      <c r="NPC310" s="2"/>
      <c r="NPD310" s="2"/>
      <c r="NPE310" s="2"/>
      <c r="NPF310" s="2"/>
      <c r="NPG310" s="2"/>
      <c r="NPH310" s="2"/>
      <c r="NPI310" s="2"/>
      <c r="NPJ310" s="2"/>
      <c r="NPK310" s="2"/>
      <c r="NPL310" s="2"/>
      <c r="NPM310" s="2"/>
      <c r="NPN310" s="2"/>
      <c r="NPO310" s="2"/>
      <c r="NPP310" s="2"/>
      <c r="NPQ310" s="2"/>
      <c r="NPR310" s="2"/>
      <c r="NPS310" s="2"/>
      <c r="NPT310" s="2"/>
      <c r="NPU310" s="2"/>
      <c r="NPV310" s="2"/>
      <c r="NPW310" s="2"/>
      <c r="NPX310" s="2"/>
      <c r="NPY310" s="2"/>
      <c r="NPZ310" s="2"/>
      <c r="NQA310" s="2"/>
      <c r="NQB310" s="2"/>
      <c r="NQC310" s="2"/>
      <c r="NQD310" s="2"/>
      <c r="NQE310" s="2"/>
      <c r="NQF310" s="2"/>
      <c r="NQG310" s="2"/>
      <c r="NQH310" s="2"/>
      <c r="NQI310" s="2"/>
      <c r="NQJ310" s="2"/>
      <c r="NQK310" s="2"/>
      <c r="NQL310" s="2"/>
      <c r="NQM310" s="2"/>
      <c r="NQN310" s="2"/>
      <c r="NQO310" s="2"/>
      <c r="NQP310" s="2"/>
      <c r="NQQ310" s="2"/>
      <c r="NQR310" s="2"/>
      <c r="NQS310" s="2"/>
      <c r="NQT310" s="2"/>
      <c r="NQU310" s="2"/>
      <c r="NQV310" s="2"/>
      <c r="NQW310" s="2"/>
      <c r="NQX310" s="2"/>
      <c r="NQY310" s="2"/>
      <c r="NQZ310" s="2"/>
      <c r="NRA310" s="2"/>
      <c r="NRB310" s="2"/>
      <c r="NRC310" s="2"/>
      <c r="NRD310" s="2"/>
      <c r="NRE310" s="2"/>
      <c r="NRF310" s="2"/>
      <c r="NRG310" s="2"/>
      <c r="NRH310" s="2"/>
      <c r="NRI310" s="2"/>
      <c r="NRJ310" s="2"/>
      <c r="NRK310" s="2"/>
      <c r="NRL310" s="2"/>
      <c r="NRM310" s="2"/>
      <c r="NRN310" s="2"/>
      <c r="NRO310" s="2"/>
      <c r="NRP310" s="2"/>
      <c r="NRQ310" s="2"/>
      <c r="NRR310" s="2"/>
      <c r="NRS310" s="2"/>
      <c r="NRT310" s="2"/>
      <c r="NRU310" s="2"/>
      <c r="NRV310" s="2"/>
      <c r="NRW310" s="2"/>
      <c r="NRX310" s="2"/>
      <c r="NRY310" s="2"/>
      <c r="NRZ310" s="2"/>
      <c r="NSA310" s="2"/>
      <c r="NSB310" s="2"/>
      <c r="NSC310" s="2"/>
      <c r="NSD310" s="2"/>
      <c r="NSE310" s="2"/>
      <c r="NSF310" s="2"/>
      <c r="NSG310" s="2"/>
      <c r="NSH310" s="2"/>
      <c r="NSI310" s="2"/>
      <c r="NSJ310" s="2"/>
      <c r="NSK310" s="2"/>
      <c r="NSL310" s="2"/>
      <c r="NSM310" s="2"/>
      <c r="NSN310" s="2"/>
      <c r="NSO310" s="2"/>
      <c r="NSP310" s="2"/>
      <c r="NSQ310" s="2"/>
      <c r="NSR310" s="2"/>
      <c r="NSS310" s="2"/>
      <c r="NST310" s="2"/>
      <c r="NSU310" s="2"/>
      <c r="NSV310" s="2"/>
      <c r="NSW310" s="2"/>
      <c r="NSX310" s="2"/>
      <c r="NSY310" s="2"/>
      <c r="NSZ310" s="2"/>
      <c r="NTA310" s="2"/>
      <c r="NTB310" s="2"/>
      <c r="NTC310" s="2"/>
      <c r="NTD310" s="2"/>
      <c r="NTE310" s="2"/>
      <c r="NTF310" s="2"/>
      <c r="NTG310" s="2"/>
      <c r="NTH310" s="2"/>
      <c r="NTI310" s="2"/>
      <c r="NTJ310" s="2"/>
      <c r="NTK310" s="2"/>
      <c r="NTL310" s="2"/>
      <c r="NTM310" s="2"/>
      <c r="NTN310" s="2"/>
      <c r="NTO310" s="2"/>
      <c r="NTP310" s="2"/>
      <c r="NTQ310" s="2"/>
      <c r="NTR310" s="2"/>
      <c r="NTS310" s="2"/>
      <c r="NTT310" s="2"/>
      <c r="NTU310" s="2"/>
      <c r="NTV310" s="2"/>
      <c r="NTW310" s="2"/>
      <c r="NTX310" s="2"/>
      <c r="NTY310" s="2"/>
      <c r="NTZ310" s="2"/>
      <c r="NUA310" s="2"/>
      <c r="NUB310" s="2"/>
      <c r="NUC310" s="2"/>
      <c r="NUD310" s="2"/>
      <c r="NUE310" s="2"/>
      <c r="NUF310" s="2"/>
      <c r="NUG310" s="2"/>
      <c r="NUH310" s="2"/>
      <c r="NUI310" s="2"/>
      <c r="NUJ310" s="2"/>
      <c r="NUK310" s="2"/>
      <c r="NUL310" s="2"/>
      <c r="NUM310" s="2"/>
      <c r="NUN310" s="2"/>
      <c r="NUO310" s="2"/>
      <c r="NUP310" s="2"/>
      <c r="NUQ310" s="2"/>
      <c r="NUR310" s="2"/>
      <c r="NUS310" s="2"/>
      <c r="NUT310" s="2"/>
      <c r="NUU310" s="2"/>
      <c r="NUV310" s="2"/>
      <c r="NUW310" s="2"/>
      <c r="NUX310" s="2"/>
      <c r="NUY310" s="2"/>
      <c r="NUZ310" s="2"/>
      <c r="NVA310" s="2"/>
      <c r="NVB310" s="2"/>
      <c r="NVC310" s="2"/>
      <c r="NVD310" s="2"/>
      <c r="NVE310" s="2"/>
      <c r="NVF310" s="2"/>
      <c r="NVG310" s="2"/>
      <c r="NVH310" s="2"/>
      <c r="NVI310" s="2"/>
      <c r="NVJ310" s="2"/>
      <c r="NVK310" s="2"/>
      <c r="NVL310" s="2"/>
      <c r="NVM310" s="2"/>
      <c r="NVN310" s="2"/>
      <c r="NVO310" s="2"/>
      <c r="NVP310" s="2"/>
      <c r="NVQ310" s="2"/>
      <c r="NVR310" s="2"/>
      <c r="NVS310" s="2"/>
      <c r="NVT310" s="2"/>
      <c r="NVU310" s="2"/>
      <c r="NVV310" s="2"/>
      <c r="NVW310" s="2"/>
      <c r="NVX310" s="2"/>
      <c r="NVY310" s="2"/>
      <c r="NVZ310" s="2"/>
      <c r="NWA310" s="2"/>
      <c r="NWB310" s="2"/>
      <c r="NWC310" s="2"/>
      <c r="NWD310" s="2"/>
      <c r="NWE310" s="2"/>
      <c r="NWF310" s="2"/>
      <c r="NWG310" s="2"/>
      <c r="NWH310" s="2"/>
      <c r="NWI310" s="2"/>
      <c r="NWJ310" s="2"/>
      <c r="NWK310" s="2"/>
      <c r="NWL310" s="2"/>
      <c r="NWM310" s="2"/>
      <c r="NWN310" s="2"/>
      <c r="NWO310" s="2"/>
      <c r="NWP310" s="2"/>
      <c r="NWQ310" s="2"/>
      <c r="NWR310" s="2"/>
      <c r="NWS310" s="2"/>
      <c r="NWT310" s="2"/>
      <c r="NWU310" s="2"/>
      <c r="NWV310" s="2"/>
      <c r="NWW310" s="2"/>
      <c r="NWX310" s="2"/>
      <c r="NWY310" s="2"/>
      <c r="NWZ310" s="2"/>
      <c r="NXA310" s="2"/>
      <c r="NXB310" s="2"/>
      <c r="NXC310" s="2"/>
      <c r="NXD310" s="2"/>
      <c r="NXE310" s="2"/>
      <c r="NXF310" s="2"/>
      <c r="NXG310" s="2"/>
      <c r="NXH310" s="2"/>
      <c r="NXI310" s="2"/>
      <c r="NXJ310" s="2"/>
      <c r="NXK310" s="2"/>
      <c r="NXL310" s="2"/>
      <c r="NXM310" s="2"/>
      <c r="NXN310" s="2"/>
      <c r="NXO310" s="2"/>
      <c r="NXP310" s="2"/>
      <c r="NXQ310" s="2"/>
      <c r="NXR310" s="2"/>
      <c r="NXS310" s="2"/>
      <c r="NXT310" s="2"/>
      <c r="NXU310" s="2"/>
      <c r="NXV310" s="2"/>
      <c r="NXW310" s="2"/>
      <c r="NXX310" s="2"/>
      <c r="NXY310" s="2"/>
      <c r="NXZ310" s="2"/>
      <c r="NYA310" s="2"/>
      <c r="NYB310" s="2"/>
      <c r="NYC310" s="2"/>
      <c r="NYD310" s="2"/>
      <c r="NYE310" s="2"/>
      <c r="NYF310" s="2"/>
      <c r="NYG310" s="2"/>
      <c r="NYH310" s="2"/>
      <c r="NYI310" s="2"/>
      <c r="NYJ310" s="2"/>
      <c r="NYK310" s="2"/>
      <c r="NYL310" s="2"/>
      <c r="NYM310" s="2"/>
      <c r="NYN310" s="2"/>
      <c r="NYO310" s="2"/>
      <c r="NYP310" s="2"/>
      <c r="NYQ310" s="2"/>
      <c r="NYR310" s="2"/>
      <c r="NYS310" s="2"/>
      <c r="NYT310" s="2"/>
      <c r="NYU310" s="2"/>
      <c r="NYV310" s="2"/>
      <c r="NYW310" s="2"/>
      <c r="NYX310" s="2"/>
      <c r="NYY310" s="2"/>
      <c r="NYZ310" s="2"/>
      <c r="NZA310" s="2"/>
      <c r="NZB310" s="2"/>
      <c r="NZC310" s="2"/>
      <c r="NZD310" s="2"/>
      <c r="NZE310" s="2"/>
      <c r="NZF310" s="2"/>
      <c r="NZG310" s="2"/>
      <c r="NZH310" s="2"/>
      <c r="NZI310" s="2"/>
      <c r="NZJ310" s="2"/>
      <c r="NZK310" s="2"/>
      <c r="NZL310" s="2"/>
      <c r="NZM310" s="2"/>
      <c r="NZN310" s="2"/>
      <c r="NZO310" s="2"/>
      <c r="NZP310" s="2"/>
      <c r="NZQ310" s="2"/>
      <c r="NZR310" s="2"/>
      <c r="NZS310" s="2"/>
      <c r="NZT310" s="2"/>
      <c r="NZU310" s="2"/>
      <c r="NZV310" s="2"/>
      <c r="NZW310" s="2"/>
      <c r="NZX310" s="2"/>
      <c r="NZY310" s="2"/>
      <c r="NZZ310" s="2"/>
      <c r="OAA310" s="2"/>
      <c r="OAB310" s="2"/>
      <c r="OAC310" s="2"/>
      <c r="OAD310" s="2"/>
      <c r="OAE310" s="2"/>
      <c r="OAF310" s="2"/>
      <c r="OAG310" s="2"/>
      <c r="OAH310" s="2"/>
      <c r="OAI310" s="2"/>
      <c r="OAJ310" s="2"/>
      <c r="OAK310" s="2"/>
      <c r="OAL310" s="2"/>
      <c r="OAM310" s="2"/>
      <c r="OAN310" s="2"/>
      <c r="OAO310" s="2"/>
      <c r="OAP310" s="2"/>
      <c r="OAQ310" s="2"/>
      <c r="OAR310" s="2"/>
      <c r="OAS310" s="2"/>
      <c r="OAT310" s="2"/>
      <c r="OAU310" s="2"/>
      <c r="OAV310" s="2"/>
      <c r="OAW310" s="2"/>
      <c r="OAX310" s="2"/>
      <c r="OAY310" s="2"/>
      <c r="OAZ310" s="2"/>
      <c r="OBA310" s="2"/>
      <c r="OBB310" s="2"/>
      <c r="OBC310" s="2"/>
      <c r="OBD310" s="2"/>
      <c r="OBE310" s="2"/>
      <c r="OBF310" s="2"/>
      <c r="OBG310" s="2"/>
      <c r="OBH310" s="2"/>
      <c r="OBI310" s="2"/>
      <c r="OBJ310" s="2"/>
      <c r="OBK310" s="2"/>
      <c r="OBL310" s="2"/>
      <c r="OBM310" s="2"/>
      <c r="OBN310" s="2"/>
      <c r="OBO310" s="2"/>
      <c r="OBP310" s="2"/>
      <c r="OBQ310" s="2"/>
      <c r="OBR310" s="2"/>
      <c r="OBS310" s="2"/>
      <c r="OBT310" s="2"/>
      <c r="OBU310" s="2"/>
      <c r="OBV310" s="2"/>
      <c r="OBW310" s="2"/>
      <c r="OBX310" s="2"/>
      <c r="OBY310" s="2"/>
      <c r="OBZ310" s="2"/>
      <c r="OCA310" s="2"/>
      <c r="OCB310" s="2"/>
      <c r="OCC310" s="2"/>
      <c r="OCD310" s="2"/>
      <c r="OCE310" s="2"/>
      <c r="OCF310" s="2"/>
      <c r="OCG310" s="2"/>
      <c r="OCH310" s="2"/>
      <c r="OCI310" s="2"/>
      <c r="OCJ310" s="2"/>
      <c r="OCK310" s="2"/>
      <c r="OCL310" s="2"/>
      <c r="OCM310" s="2"/>
      <c r="OCN310" s="2"/>
      <c r="OCO310" s="2"/>
      <c r="OCP310" s="2"/>
      <c r="OCQ310" s="2"/>
      <c r="OCR310" s="2"/>
      <c r="OCS310" s="2"/>
      <c r="OCT310" s="2"/>
      <c r="OCU310" s="2"/>
      <c r="OCV310" s="2"/>
      <c r="OCW310" s="2"/>
      <c r="OCX310" s="2"/>
      <c r="OCY310" s="2"/>
      <c r="OCZ310" s="2"/>
      <c r="ODA310" s="2"/>
      <c r="ODB310" s="2"/>
      <c r="ODC310" s="2"/>
      <c r="ODD310" s="2"/>
      <c r="ODE310" s="2"/>
      <c r="ODF310" s="2"/>
      <c r="ODG310" s="2"/>
      <c r="ODH310" s="2"/>
      <c r="ODI310" s="2"/>
      <c r="ODJ310" s="2"/>
      <c r="ODK310" s="2"/>
      <c r="ODL310" s="2"/>
      <c r="ODM310" s="2"/>
      <c r="ODN310" s="2"/>
      <c r="ODO310" s="2"/>
      <c r="ODP310" s="2"/>
      <c r="ODQ310" s="2"/>
      <c r="ODR310" s="2"/>
      <c r="ODS310" s="2"/>
      <c r="ODT310" s="2"/>
      <c r="ODU310" s="2"/>
      <c r="ODV310" s="2"/>
      <c r="ODW310" s="2"/>
      <c r="ODX310" s="2"/>
      <c r="ODY310" s="2"/>
      <c r="ODZ310" s="2"/>
      <c r="OEA310" s="2"/>
      <c r="OEB310" s="2"/>
      <c r="OEC310" s="2"/>
      <c r="OED310" s="2"/>
      <c r="OEE310" s="2"/>
      <c r="OEF310" s="2"/>
      <c r="OEG310" s="2"/>
      <c r="OEH310" s="2"/>
      <c r="OEI310" s="2"/>
      <c r="OEJ310" s="2"/>
      <c r="OEK310" s="2"/>
      <c r="OEL310" s="2"/>
      <c r="OEM310" s="2"/>
      <c r="OEN310" s="2"/>
      <c r="OEO310" s="2"/>
      <c r="OEP310" s="2"/>
      <c r="OEQ310" s="2"/>
      <c r="OER310" s="2"/>
      <c r="OES310" s="2"/>
      <c r="OET310" s="2"/>
      <c r="OEU310" s="2"/>
      <c r="OEV310" s="2"/>
      <c r="OEW310" s="2"/>
      <c r="OEX310" s="2"/>
      <c r="OEY310" s="2"/>
      <c r="OEZ310" s="2"/>
      <c r="OFA310" s="2"/>
      <c r="OFB310" s="2"/>
      <c r="OFC310" s="2"/>
      <c r="OFD310" s="2"/>
      <c r="OFE310" s="2"/>
      <c r="OFF310" s="2"/>
      <c r="OFG310" s="2"/>
      <c r="OFH310" s="2"/>
      <c r="OFI310" s="2"/>
      <c r="OFJ310" s="2"/>
      <c r="OFK310" s="2"/>
      <c r="OFL310" s="2"/>
      <c r="OFM310" s="2"/>
      <c r="OFN310" s="2"/>
      <c r="OFO310" s="2"/>
      <c r="OFP310" s="2"/>
      <c r="OFQ310" s="2"/>
      <c r="OFR310" s="2"/>
      <c r="OFS310" s="2"/>
      <c r="OFT310" s="2"/>
      <c r="OFU310" s="2"/>
      <c r="OFV310" s="2"/>
      <c r="OFW310" s="2"/>
      <c r="OFX310" s="2"/>
      <c r="OFY310" s="2"/>
      <c r="OFZ310" s="2"/>
      <c r="OGA310" s="2"/>
      <c r="OGB310" s="2"/>
      <c r="OGC310" s="2"/>
      <c r="OGD310" s="2"/>
      <c r="OGE310" s="2"/>
      <c r="OGF310" s="2"/>
      <c r="OGG310" s="2"/>
      <c r="OGH310" s="2"/>
      <c r="OGI310" s="2"/>
      <c r="OGJ310" s="2"/>
      <c r="OGK310" s="2"/>
      <c r="OGL310" s="2"/>
      <c r="OGM310" s="2"/>
      <c r="OGN310" s="2"/>
      <c r="OGO310" s="2"/>
      <c r="OGP310" s="2"/>
      <c r="OGQ310" s="2"/>
      <c r="OGR310" s="2"/>
      <c r="OGS310" s="2"/>
      <c r="OGT310" s="2"/>
      <c r="OGU310" s="2"/>
      <c r="OGV310" s="2"/>
      <c r="OGW310" s="2"/>
      <c r="OGX310" s="2"/>
      <c r="OGY310" s="2"/>
      <c r="OGZ310" s="2"/>
      <c r="OHA310" s="2"/>
      <c r="OHB310" s="2"/>
      <c r="OHC310" s="2"/>
      <c r="OHD310" s="2"/>
      <c r="OHE310" s="2"/>
      <c r="OHF310" s="2"/>
      <c r="OHG310" s="2"/>
      <c r="OHH310" s="2"/>
      <c r="OHI310" s="2"/>
      <c r="OHJ310" s="2"/>
      <c r="OHK310" s="2"/>
      <c r="OHL310" s="2"/>
      <c r="OHM310" s="2"/>
      <c r="OHN310" s="2"/>
      <c r="OHO310" s="2"/>
      <c r="OHP310" s="2"/>
      <c r="OHQ310" s="2"/>
      <c r="OHR310" s="2"/>
      <c r="OHS310" s="2"/>
      <c r="OHT310" s="2"/>
      <c r="OHU310" s="2"/>
      <c r="OHV310" s="2"/>
      <c r="OHW310" s="2"/>
      <c r="OHX310" s="2"/>
      <c r="OHY310" s="2"/>
      <c r="OHZ310" s="2"/>
      <c r="OIA310" s="2"/>
      <c r="OIB310" s="2"/>
      <c r="OIC310" s="2"/>
      <c r="OID310" s="2"/>
      <c r="OIE310" s="2"/>
      <c r="OIF310" s="2"/>
      <c r="OIG310" s="2"/>
      <c r="OIH310" s="2"/>
      <c r="OII310" s="2"/>
      <c r="OIJ310" s="2"/>
      <c r="OIK310" s="2"/>
      <c r="OIL310" s="2"/>
      <c r="OIM310" s="2"/>
      <c r="OIN310" s="2"/>
      <c r="OIO310" s="2"/>
      <c r="OIP310" s="2"/>
      <c r="OIQ310" s="2"/>
      <c r="OIR310" s="2"/>
      <c r="OIS310" s="2"/>
      <c r="OIT310" s="2"/>
      <c r="OIU310" s="2"/>
      <c r="OIV310" s="2"/>
      <c r="OIW310" s="2"/>
      <c r="OIX310" s="2"/>
      <c r="OIY310" s="2"/>
      <c r="OIZ310" s="2"/>
      <c r="OJA310" s="2"/>
      <c r="OJB310" s="2"/>
      <c r="OJC310" s="2"/>
      <c r="OJD310" s="2"/>
      <c r="OJE310" s="2"/>
      <c r="OJF310" s="2"/>
      <c r="OJG310" s="2"/>
      <c r="OJH310" s="2"/>
      <c r="OJI310" s="2"/>
      <c r="OJJ310" s="2"/>
      <c r="OJK310" s="2"/>
      <c r="OJL310" s="2"/>
      <c r="OJM310" s="2"/>
      <c r="OJN310" s="2"/>
      <c r="OJO310" s="2"/>
      <c r="OJP310" s="2"/>
      <c r="OJQ310" s="2"/>
      <c r="OJR310" s="2"/>
      <c r="OJS310" s="2"/>
      <c r="OJT310" s="2"/>
      <c r="OJU310" s="2"/>
      <c r="OJV310" s="2"/>
      <c r="OJW310" s="2"/>
      <c r="OJX310" s="2"/>
      <c r="OJY310" s="2"/>
      <c r="OJZ310" s="2"/>
      <c r="OKA310" s="2"/>
      <c r="OKB310" s="2"/>
      <c r="OKC310" s="2"/>
      <c r="OKD310" s="2"/>
      <c r="OKE310" s="2"/>
      <c r="OKF310" s="2"/>
      <c r="OKG310" s="2"/>
      <c r="OKH310" s="2"/>
      <c r="OKI310" s="2"/>
      <c r="OKJ310" s="2"/>
      <c r="OKK310" s="2"/>
      <c r="OKL310" s="2"/>
      <c r="OKM310" s="2"/>
      <c r="OKN310" s="2"/>
      <c r="OKO310" s="2"/>
      <c r="OKP310" s="2"/>
      <c r="OKQ310" s="2"/>
      <c r="OKR310" s="2"/>
      <c r="OKS310" s="2"/>
      <c r="OKT310" s="2"/>
      <c r="OKU310" s="2"/>
      <c r="OKV310" s="2"/>
      <c r="OKW310" s="2"/>
      <c r="OKX310" s="2"/>
      <c r="OKY310" s="2"/>
      <c r="OKZ310" s="2"/>
      <c r="OLA310" s="2"/>
      <c r="OLB310" s="2"/>
      <c r="OLC310" s="2"/>
      <c r="OLD310" s="2"/>
      <c r="OLE310" s="2"/>
      <c r="OLF310" s="2"/>
      <c r="OLG310" s="2"/>
      <c r="OLH310" s="2"/>
      <c r="OLI310" s="2"/>
      <c r="OLJ310" s="2"/>
      <c r="OLK310" s="2"/>
      <c r="OLL310" s="2"/>
      <c r="OLM310" s="2"/>
      <c r="OLN310" s="2"/>
      <c r="OLO310" s="2"/>
      <c r="OLP310" s="2"/>
      <c r="OLQ310" s="2"/>
      <c r="OLR310" s="2"/>
      <c r="OLS310" s="2"/>
      <c r="OLT310" s="2"/>
      <c r="OLU310" s="2"/>
      <c r="OLV310" s="2"/>
      <c r="OLW310" s="2"/>
      <c r="OLX310" s="2"/>
      <c r="OLY310" s="2"/>
      <c r="OLZ310" s="2"/>
      <c r="OMA310" s="2"/>
      <c r="OMB310" s="2"/>
      <c r="OMC310" s="2"/>
      <c r="OMD310" s="2"/>
      <c r="OME310" s="2"/>
      <c r="OMF310" s="2"/>
      <c r="OMG310" s="2"/>
      <c r="OMH310" s="2"/>
      <c r="OMI310" s="2"/>
      <c r="OMJ310" s="2"/>
      <c r="OMK310" s="2"/>
      <c r="OML310" s="2"/>
      <c r="OMM310" s="2"/>
      <c r="OMN310" s="2"/>
      <c r="OMO310" s="2"/>
      <c r="OMP310" s="2"/>
      <c r="OMQ310" s="2"/>
      <c r="OMR310" s="2"/>
      <c r="OMS310" s="2"/>
      <c r="OMT310" s="2"/>
      <c r="OMU310" s="2"/>
      <c r="OMV310" s="2"/>
      <c r="OMW310" s="2"/>
      <c r="OMX310" s="2"/>
      <c r="OMY310" s="2"/>
      <c r="OMZ310" s="2"/>
      <c r="ONA310" s="2"/>
      <c r="ONB310" s="2"/>
      <c r="ONC310" s="2"/>
      <c r="OND310" s="2"/>
      <c r="ONE310" s="2"/>
      <c r="ONF310" s="2"/>
      <c r="ONG310" s="2"/>
      <c r="ONH310" s="2"/>
      <c r="ONI310" s="2"/>
      <c r="ONJ310" s="2"/>
      <c r="ONK310" s="2"/>
      <c r="ONL310" s="2"/>
      <c r="ONM310" s="2"/>
      <c r="ONN310" s="2"/>
      <c r="ONO310" s="2"/>
      <c r="ONP310" s="2"/>
      <c r="ONQ310" s="2"/>
      <c r="ONR310" s="2"/>
      <c r="ONS310" s="2"/>
      <c r="ONT310" s="2"/>
      <c r="ONU310" s="2"/>
      <c r="ONV310" s="2"/>
      <c r="ONW310" s="2"/>
      <c r="ONX310" s="2"/>
      <c r="ONY310" s="2"/>
      <c r="ONZ310" s="2"/>
      <c r="OOA310" s="2"/>
      <c r="OOB310" s="2"/>
      <c r="OOC310" s="2"/>
      <c r="OOD310" s="2"/>
      <c r="OOE310" s="2"/>
      <c r="OOF310" s="2"/>
      <c r="OOG310" s="2"/>
      <c r="OOH310" s="2"/>
      <c r="OOI310" s="2"/>
      <c r="OOJ310" s="2"/>
      <c r="OOK310" s="2"/>
      <c r="OOL310" s="2"/>
      <c r="OOM310" s="2"/>
      <c r="OON310" s="2"/>
      <c r="OOO310" s="2"/>
      <c r="OOP310" s="2"/>
      <c r="OOQ310" s="2"/>
      <c r="OOR310" s="2"/>
      <c r="OOS310" s="2"/>
      <c r="OOT310" s="2"/>
      <c r="OOU310" s="2"/>
      <c r="OOV310" s="2"/>
      <c r="OOW310" s="2"/>
      <c r="OOX310" s="2"/>
      <c r="OOY310" s="2"/>
      <c r="OOZ310" s="2"/>
      <c r="OPA310" s="2"/>
      <c r="OPB310" s="2"/>
      <c r="OPC310" s="2"/>
      <c r="OPD310" s="2"/>
      <c r="OPE310" s="2"/>
      <c r="OPF310" s="2"/>
      <c r="OPG310" s="2"/>
      <c r="OPH310" s="2"/>
      <c r="OPI310" s="2"/>
      <c r="OPJ310" s="2"/>
      <c r="OPK310" s="2"/>
      <c r="OPL310" s="2"/>
      <c r="OPM310" s="2"/>
      <c r="OPN310" s="2"/>
      <c r="OPO310" s="2"/>
      <c r="OPP310" s="2"/>
      <c r="OPQ310" s="2"/>
      <c r="OPR310" s="2"/>
      <c r="OPS310" s="2"/>
      <c r="OPT310" s="2"/>
      <c r="OPU310" s="2"/>
      <c r="OPV310" s="2"/>
      <c r="OPW310" s="2"/>
      <c r="OPX310" s="2"/>
      <c r="OPY310" s="2"/>
      <c r="OPZ310" s="2"/>
      <c r="OQA310" s="2"/>
      <c r="OQB310" s="2"/>
      <c r="OQC310" s="2"/>
      <c r="OQD310" s="2"/>
      <c r="OQE310" s="2"/>
      <c r="OQF310" s="2"/>
      <c r="OQG310" s="2"/>
      <c r="OQH310" s="2"/>
      <c r="OQI310" s="2"/>
      <c r="OQJ310" s="2"/>
      <c r="OQK310" s="2"/>
      <c r="OQL310" s="2"/>
      <c r="OQM310" s="2"/>
      <c r="OQN310" s="2"/>
      <c r="OQO310" s="2"/>
      <c r="OQP310" s="2"/>
      <c r="OQQ310" s="2"/>
      <c r="OQR310" s="2"/>
      <c r="OQS310" s="2"/>
      <c r="OQT310" s="2"/>
      <c r="OQU310" s="2"/>
      <c r="OQV310" s="2"/>
      <c r="OQW310" s="2"/>
      <c r="OQX310" s="2"/>
      <c r="OQY310" s="2"/>
      <c r="OQZ310" s="2"/>
      <c r="ORA310" s="2"/>
      <c r="ORB310" s="2"/>
      <c r="ORC310" s="2"/>
      <c r="ORD310" s="2"/>
      <c r="ORE310" s="2"/>
      <c r="ORF310" s="2"/>
      <c r="ORG310" s="2"/>
      <c r="ORH310" s="2"/>
      <c r="ORI310" s="2"/>
      <c r="ORJ310" s="2"/>
      <c r="ORK310" s="2"/>
      <c r="ORL310" s="2"/>
      <c r="ORM310" s="2"/>
      <c r="ORN310" s="2"/>
      <c r="ORO310" s="2"/>
      <c r="ORP310" s="2"/>
      <c r="ORQ310" s="2"/>
      <c r="ORR310" s="2"/>
      <c r="ORS310" s="2"/>
      <c r="ORT310" s="2"/>
      <c r="ORU310" s="2"/>
      <c r="ORV310" s="2"/>
      <c r="ORW310" s="2"/>
      <c r="ORX310" s="2"/>
      <c r="ORY310" s="2"/>
      <c r="ORZ310" s="2"/>
      <c r="OSA310" s="2"/>
      <c r="OSB310" s="2"/>
      <c r="OSC310" s="2"/>
      <c r="OSD310" s="2"/>
      <c r="OSE310" s="2"/>
      <c r="OSF310" s="2"/>
      <c r="OSG310" s="2"/>
      <c r="OSH310" s="2"/>
      <c r="OSI310" s="2"/>
      <c r="OSJ310" s="2"/>
      <c r="OSK310" s="2"/>
      <c r="OSL310" s="2"/>
      <c r="OSM310" s="2"/>
      <c r="OSN310" s="2"/>
      <c r="OSO310" s="2"/>
      <c r="OSP310" s="2"/>
      <c r="OSQ310" s="2"/>
      <c r="OSR310" s="2"/>
      <c r="OSS310" s="2"/>
      <c r="OST310" s="2"/>
      <c r="OSU310" s="2"/>
      <c r="OSV310" s="2"/>
      <c r="OSW310" s="2"/>
      <c r="OSX310" s="2"/>
      <c r="OSY310" s="2"/>
      <c r="OSZ310" s="2"/>
      <c r="OTA310" s="2"/>
      <c r="OTB310" s="2"/>
      <c r="OTC310" s="2"/>
      <c r="OTD310" s="2"/>
      <c r="OTE310" s="2"/>
      <c r="OTF310" s="2"/>
      <c r="OTG310" s="2"/>
      <c r="OTH310" s="2"/>
      <c r="OTI310" s="2"/>
      <c r="OTJ310" s="2"/>
      <c r="OTK310" s="2"/>
      <c r="OTL310" s="2"/>
      <c r="OTM310" s="2"/>
      <c r="OTN310" s="2"/>
      <c r="OTO310" s="2"/>
      <c r="OTP310" s="2"/>
      <c r="OTQ310" s="2"/>
      <c r="OTR310" s="2"/>
      <c r="OTS310" s="2"/>
      <c r="OTT310" s="2"/>
      <c r="OTU310" s="2"/>
      <c r="OTV310" s="2"/>
      <c r="OTW310" s="2"/>
      <c r="OTX310" s="2"/>
      <c r="OTY310" s="2"/>
      <c r="OTZ310" s="2"/>
      <c r="OUA310" s="2"/>
      <c r="OUB310" s="2"/>
      <c r="OUC310" s="2"/>
      <c r="OUD310" s="2"/>
      <c r="OUE310" s="2"/>
      <c r="OUF310" s="2"/>
      <c r="OUG310" s="2"/>
      <c r="OUH310" s="2"/>
      <c r="OUI310" s="2"/>
      <c r="OUJ310" s="2"/>
      <c r="OUK310" s="2"/>
      <c r="OUL310" s="2"/>
      <c r="OUM310" s="2"/>
      <c r="OUN310" s="2"/>
      <c r="OUO310" s="2"/>
      <c r="OUP310" s="2"/>
      <c r="OUQ310" s="2"/>
      <c r="OUR310" s="2"/>
      <c r="OUS310" s="2"/>
      <c r="OUT310" s="2"/>
      <c r="OUU310" s="2"/>
      <c r="OUV310" s="2"/>
      <c r="OUW310" s="2"/>
      <c r="OUX310" s="2"/>
      <c r="OUY310" s="2"/>
      <c r="OUZ310" s="2"/>
      <c r="OVA310" s="2"/>
      <c r="OVB310" s="2"/>
      <c r="OVC310" s="2"/>
      <c r="OVD310" s="2"/>
      <c r="OVE310" s="2"/>
      <c r="OVF310" s="2"/>
      <c r="OVG310" s="2"/>
      <c r="OVH310" s="2"/>
      <c r="OVI310" s="2"/>
      <c r="OVJ310" s="2"/>
      <c r="OVK310" s="2"/>
      <c r="OVL310" s="2"/>
      <c r="OVM310" s="2"/>
      <c r="OVN310" s="2"/>
      <c r="OVO310" s="2"/>
      <c r="OVP310" s="2"/>
      <c r="OVQ310" s="2"/>
      <c r="OVR310" s="2"/>
      <c r="OVS310" s="2"/>
      <c r="OVT310" s="2"/>
      <c r="OVU310" s="2"/>
      <c r="OVV310" s="2"/>
      <c r="OVW310" s="2"/>
      <c r="OVX310" s="2"/>
      <c r="OVY310" s="2"/>
      <c r="OVZ310" s="2"/>
      <c r="OWA310" s="2"/>
      <c r="OWB310" s="2"/>
      <c r="OWC310" s="2"/>
      <c r="OWD310" s="2"/>
      <c r="OWE310" s="2"/>
      <c r="OWF310" s="2"/>
      <c r="OWG310" s="2"/>
      <c r="OWH310" s="2"/>
      <c r="OWI310" s="2"/>
      <c r="OWJ310" s="2"/>
      <c r="OWK310" s="2"/>
      <c r="OWL310" s="2"/>
      <c r="OWM310" s="2"/>
      <c r="OWN310" s="2"/>
      <c r="OWO310" s="2"/>
      <c r="OWP310" s="2"/>
      <c r="OWQ310" s="2"/>
      <c r="OWR310" s="2"/>
      <c r="OWS310" s="2"/>
      <c r="OWT310" s="2"/>
      <c r="OWU310" s="2"/>
      <c r="OWV310" s="2"/>
      <c r="OWW310" s="2"/>
      <c r="OWX310" s="2"/>
      <c r="OWY310" s="2"/>
      <c r="OWZ310" s="2"/>
      <c r="OXA310" s="2"/>
      <c r="OXB310" s="2"/>
      <c r="OXC310" s="2"/>
      <c r="OXD310" s="2"/>
      <c r="OXE310" s="2"/>
      <c r="OXF310" s="2"/>
      <c r="OXG310" s="2"/>
      <c r="OXH310" s="2"/>
      <c r="OXI310" s="2"/>
      <c r="OXJ310" s="2"/>
      <c r="OXK310" s="2"/>
      <c r="OXL310" s="2"/>
      <c r="OXM310" s="2"/>
      <c r="OXN310" s="2"/>
      <c r="OXO310" s="2"/>
      <c r="OXP310" s="2"/>
      <c r="OXQ310" s="2"/>
      <c r="OXR310" s="2"/>
      <c r="OXS310" s="2"/>
      <c r="OXT310" s="2"/>
      <c r="OXU310" s="2"/>
      <c r="OXV310" s="2"/>
      <c r="OXW310" s="2"/>
      <c r="OXX310" s="2"/>
      <c r="OXY310" s="2"/>
      <c r="OXZ310" s="2"/>
      <c r="OYA310" s="2"/>
      <c r="OYB310" s="2"/>
      <c r="OYC310" s="2"/>
      <c r="OYD310" s="2"/>
      <c r="OYE310" s="2"/>
      <c r="OYF310" s="2"/>
      <c r="OYG310" s="2"/>
      <c r="OYH310" s="2"/>
      <c r="OYI310" s="2"/>
      <c r="OYJ310" s="2"/>
      <c r="OYK310" s="2"/>
      <c r="OYL310" s="2"/>
      <c r="OYM310" s="2"/>
      <c r="OYN310" s="2"/>
      <c r="OYO310" s="2"/>
      <c r="OYP310" s="2"/>
      <c r="OYQ310" s="2"/>
      <c r="OYR310" s="2"/>
      <c r="OYS310" s="2"/>
      <c r="OYT310" s="2"/>
      <c r="OYU310" s="2"/>
      <c r="OYV310" s="2"/>
      <c r="OYW310" s="2"/>
      <c r="OYX310" s="2"/>
      <c r="OYY310" s="2"/>
      <c r="OYZ310" s="2"/>
      <c r="OZA310" s="2"/>
      <c r="OZB310" s="2"/>
      <c r="OZC310" s="2"/>
      <c r="OZD310" s="2"/>
      <c r="OZE310" s="2"/>
      <c r="OZF310" s="2"/>
      <c r="OZG310" s="2"/>
      <c r="OZH310" s="2"/>
      <c r="OZI310" s="2"/>
      <c r="OZJ310" s="2"/>
      <c r="OZK310" s="2"/>
      <c r="OZL310" s="2"/>
      <c r="OZM310" s="2"/>
      <c r="OZN310" s="2"/>
      <c r="OZO310" s="2"/>
      <c r="OZP310" s="2"/>
      <c r="OZQ310" s="2"/>
      <c r="OZR310" s="2"/>
      <c r="OZS310" s="2"/>
      <c r="OZT310" s="2"/>
      <c r="OZU310" s="2"/>
      <c r="OZV310" s="2"/>
      <c r="OZW310" s="2"/>
      <c r="OZX310" s="2"/>
      <c r="OZY310" s="2"/>
      <c r="OZZ310" s="2"/>
      <c r="PAA310" s="2"/>
      <c r="PAB310" s="2"/>
      <c r="PAC310" s="2"/>
      <c r="PAD310" s="2"/>
      <c r="PAE310" s="2"/>
      <c r="PAF310" s="2"/>
      <c r="PAG310" s="2"/>
      <c r="PAH310" s="2"/>
      <c r="PAI310" s="2"/>
      <c r="PAJ310" s="2"/>
      <c r="PAK310" s="2"/>
      <c r="PAL310" s="2"/>
      <c r="PAM310" s="2"/>
      <c r="PAN310" s="2"/>
      <c r="PAO310" s="2"/>
      <c r="PAP310" s="2"/>
      <c r="PAQ310" s="2"/>
      <c r="PAR310" s="2"/>
      <c r="PAS310" s="2"/>
      <c r="PAT310" s="2"/>
      <c r="PAU310" s="2"/>
      <c r="PAV310" s="2"/>
      <c r="PAW310" s="2"/>
      <c r="PAX310" s="2"/>
      <c r="PAY310" s="2"/>
      <c r="PAZ310" s="2"/>
      <c r="PBA310" s="2"/>
      <c r="PBB310" s="2"/>
      <c r="PBC310" s="2"/>
      <c r="PBD310" s="2"/>
      <c r="PBE310" s="2"/>
      <c r="PBF310" s="2"/>
      <c r="PBG310" s="2"/>
      <c r="PBH310" s="2"/>
      <c r="PBI310" s="2"/>
      <c r="PBJ310" s="2"/>
      <c r="PBK310" s="2"/>
      <c r="PBL310" s="2"/>
      <c r="PBM310" s="2"/>
      <c r="PBN310" s="2"/>
      <c r="PBO310" s="2"/>
      <c r="PBP310" s="2"/>
      <c r="PBQ310" s="2"/>
      <c r="PBR310" s="2"/>
      <c r="PBS310" s="2"/>
      <c r="PBT310" s="2"/>
      <c r="PBU310" s="2"/>
      <c r="PBV310" s="2"/>
      <c r="PBW310" s="2"/>
      <c r="PBX310" s="2"/>
      <c r="PBY310" s="2"/>
      <c r="PBZ310" s="2"/>
      <c r="PCA310" s="2"/>
      <c r="PCB310" s="2"/>
      <c r="PCC310" s="2"/>
      <c r="PCD310" s="2"/>
      <c r="PCE310" s="2"/>
      <c r="PCF310" s="2"/>
      <c r="PCG310" s="2"/>
      <c r="PCH310" s="2"/>
      <c r="PCI310" s="2"/>
      <c r="PCJ310" s="2"/>
      <c r="PCK310" s="2"/>
      <c r="PCL310" s="2"/>
      <c r="PCM310" s="2"/>
      <c r="PCN310" s="2"/>
      <c r="PCO310" s="2"/>
      <c r="PCP310" s="2"/>
      <c r="PCQ310" s="2"/>
      <c r="PCR310" s="2"/>
      <c r="PCS310" s="2"/>
      <c r="PCT310" s="2"/>
      <c r="PCU310" s="2"/>
      <c r="PCV310" s="2"/>
      <c r="PCW310" s="2"/>
      <c r="PCX310" s="2"/>
      <c r="PCY310" s="2"/>
      <c r="PCZ310" s="2"/>
      <c r="PDA310" s="2"/>
      <c r="PDB310" s="2"/>
      <c r="PDC310" s="2"/>
      <c r="PDD310" s="2"/>
      <c r="PDE310" s="2"/>
      <c r="PDF310" s="2"/>
      <c r="PDG310" s="2"/>
      <c r="PDH310" s="2"/>
      <c r="PDI310" s="2"/>
      <c r="PDJ310" s="2"/>
      <c r="PDK310" s="2"/>
      <c r="PDL310" s="2"/>
      <c r="PDM310" s="2"/>
      <c r="PDN310" s="2"/>
      <c r="PDO310" s="2"/>
      <c r="PDP310" s="2"/>
      <c r="PDQ310" s="2"/>
      <c r="PDR310" s="2"/>
      <c r="PDS310" s="2"/>
      <c r="PDT310" s="2"/>
      <c r="PDU310" s="2"/>
      <c r="PDV310" s="2"/>
      <c r="PDW310" s="2"/>
      <c r="PDX310" s="2"/>
      <c r="PDY310" s="2"/>
      <c r="PDZ310" s="2"/>
      <c r="PEA310" s="2"/>
      <c r="PEB310" s="2"/>
      <c r="PEC310" s="2"/>
      <c r="PED310" s="2"/>
      <c r="PEE310" s="2"/>
      <c r="PEF310" s="2"/>
      <c r="PEG310" s="2"/>
      <c r="PEH310" s="2"/>
      <c r="PEI310" s="2"/>
      <c r="PEJ310" s="2"/>
      <c r="PEK310" s="2"/>
      <c r="PEL310" s="2"/>
      <c r="PEM310" s="2"/>
      <c r="PEN310" s="2"/>
      <c r="PEO310" s="2"/>
      <c r="PEP310" s="2"/>
      <c r="PEQ310" s="2"/>
      <c r="PER310" s="2"/>
      <c r="PES310" s="2"/>
      <c r="PET310" s="2"/>
      <c r="PEU310" s="2"/>
      <c r="PEV310" s="2"/>
      <c r="PEW310" s="2"/>
      <c r="PEX310" s="2"/>
      <c r="PEY310" s="2"/>
      <c r="PEZ310" s="2"/>
      <c r="PFA310" s="2"/>
      <c r="PFB310" s="2"/>
      <c r="PFC310" s="2"/>
      <c r="PFD310" s="2"/>
      <c r="PFE310" s="2"/>
      <c r="PFF310" s="2"/>
      <c r="PFG310" s="2"/>
      <c r="PFH310" s="2"/>
      <c r="PFI310" s="2"/>
      <c r="PFJ310" s="2"/>
      <c r="PFK310" s="2"/>
      <c r="PFL310" s="2"/>
      <c r="PFM310" s="2"/>
      <c r="PFN310" s="2"/>
      <c r="PFO310" s="2"/>
      <c r="PFP310" s="2"/>
      <c r="PFQ310" s="2"/>
      <c r="PFR310" s="2"/>
      <c r="PFS310" s="2"/>
      <c r="PFT310" s="2"/>
      <c r="PFU310" s="2"/>
      <c r="PFV310" s="2"/>
      <c r="PFW310" s="2"/>
      <c r="PFX310" s="2"/>
      <c r="PFY310" s="2"/>
      <c r="PFZ310" s="2"/>
      <c r="PGA310" s="2"/>
      <c r="PGB310" s="2"/>
      <c r="PGC310" s="2"/>
      <c r="PGD310" s="2"/>
      <c r="PGE310" s="2"/>
      <c r="PGF310" s="2"/>
      <c r="PGG310" s="2"/>
      <c r="PGH310" s="2"/>
      <c r="PGI310" s="2"/>
      <c r="PGJ310" s="2"/>
      <c r="PGK310" s="2"/>
      <c r="PGL310" s="2"/>
      <c r="PGM310" s="2"/>
      <c r="PGN310" s="2"/>
      <c r="PGO310" s="2"/>
      <c r="PGP310" s="2"/>
      <c r="PGQ310" s="2"/>
      <c r="PGR310" s="2"/>
      <c r="PGS310" s="2"/>
      <c r="PGT310" s="2"/>
      <c r="PGU310" s="2"/>
      <c r="PGV310" s="2"/>
      <c r="PGW310" s="2"/>
      <c r="PGX310" s="2"/>
      <c r="PGY310" s="2"/>
      <c r="PGZ310" s="2"/>
      <c r="PHA310" s="2"/>
      <c r="PHB310" s="2"/>
      <c r="PHC310" s="2"/>
      <c r="PHD310" s="2"/>
      <c r="PHE310" s="2"/>
      <c r="PHF310" s="2"/>
      <c r="PHG310" s="2"/>
      <c r="PHH310" s="2"/>
      <c r="PHI310" s="2"/>
      <c r="PHJ310" s="2"/>
      <c r="PHK310" s="2"/>
      <c r="PHL310" s="2"/>
      <c r="PHM310" s="2"/>
      <c r="PHN310" s="2"/>
      <c r="PHO310" s="2"/>
      <c r="PHP310" s="2"/>
      <c r="PHQ310" s="2"/>
      <c r="PHR310" s="2"/>
      <c r="PHS310" s="2"/>
      <c r="PHT310" s="2"/>
      <c r="PHU310" s="2"/>
      <c r="PHV310" s="2"/>
      <c r="PHW310" s="2"/>
      <c r="PHX310" s="2"/>
      <c r="PHY310" s="2"/>
      <c r="PHZ310" s="2"/>
      <c r="PIA310" s="2"/>
      <c r="PIB310" s="2"/>
      <c r="PIC310" s="2"/>
      <c r="PID310" s="2"/>
      <c r="PIE310" s="2"/>
      <c r="PIF310" s="2"/>
      <c r="PIG310" s="2"/>
      <c r="PIH310" s="2"/>
      <c r="PII310" s="2"/>
      <c r="PIJ310" s="2"/>
      <c r="PIK310" s="2"/>
      <c r="PIL310" s="2"/>
      <c r="PIM310" s="2"/>
      <c r="PIN310" s="2"/>
      <c r="PIO310" s="2"/>
      <c r="PIP310" s="2"/>
      <c r="PIQ310" s="2"/>
      <c r="PIR310" s="2"/>
      <c r="PIS310" s="2"/>
      <c r="PIT310" s="2"/>
      <c r="PIU310" s="2"/>
      <c r="PIV310" s="2"/>
      <c r="PIW310" s="2"/>
      <c r="PIX310" s="2"/>
      <c r="PIY310" s="2"/>
      <c r="PIZ310" s="2"/>
      <c r="PJA310" s="2"/>
      <c r="PJB310" s="2"/>
      <c r="PJC310" s="2"/>
      <c r="PJD310" s="2"/>
      <c r="PJE310" s="2"/>
      <c r="PJF310" s="2"/>
      <c r="PJG310" s="2"/>
      <c r="PJH310" s="2"/>
      <c r="PJI310" s="2"/>
      <c r="PJJ310" s="2"/>
      <c r="PJK310" s="2"/>
      <c r="PJL310" s="2"/>
      <c r="PJM310" s="2"/>
      <c r="PJN310" s="2"/>
      <c r="PJO310" s="2"/>
      <c r="PJP310" s="2"/>
      <c r="PJQ310" s="2"/>
      <c r="PJR310" s="2"/>
      <c r="PJS310" s="2"/>
      <c r="PJT310" s="2"/>
      <c r="PJU310" s="2"/>
      <c r="PJV310" s="2"/>
      <c r="PJW310" s="2"/>
      <c r="PJX310" s="2"/>
      <c r="PJY310" s="2"/>
      <c r="PJZ310" s="2"/>
      <c r="PKA310" s="2"/>
      <c r="PKB310" s="2"/>
      <c r="PKC310" s="2"/>
      <c r="PKD310" s="2"/>
      <c r="PKE310" s="2"/>
      <c r="PKF310" s="2"/>
      <c r="PKG310" s="2"/>
      <c r="PKH310" s="2"/>
      <c r="PKI310" s="2"/>
      <c r="PKJ310" s="2"/>
      <c r="PKK310" s="2"/>
      <c r="PKL310" s="2"/>
      <c r="PKM310" s="2"/>
      <c r="PKN310" s="2"/>
      <c r="PKO310" s="2"/>
      <c r="PKP310" s="2"/>
      <c r="PKQ310" s="2"/>
      <c r="PKR310" s="2"/>
      <c r="PKS310" s="2"/>
      <c r="PKT310" s="2"/>
      <c r="PKU310" s="2"/>
      <c r="PKV310" s="2"/>
      <c r="PKW310" s="2"/>
      <c r="PKX310" s="2"/>
      <c r="PKY310" s="2"/>
      <c r="PKZ310" s="2"/>
      <c r="PLA310" s="2"/>
      <c r="PLB310" s="2"/>
      <c r="PLC310" s="2"/>
      <c r="PLD310" s="2"/>
      <c r="PLE310" s="2"/>
      <c r="PLF310" s="2"/>
      <c r="PLG310" s="2"/>
      <c r="PLH310" s="2"/>
      <c r="PLI310" s="2"/>
      <c r="PLJ310" s="2"/>
      <c r="PLK310" s="2"/>
      <c r="PLL310" s="2"/>
      <c r="PLM310" s="2"/>
      <c r="PLN310" s="2"/>
      <c r="PLO310" s="2"/>
      <c r="PLP310" s="2"/>
      <c r="PLQ310" s="2"/>
      <c r="PLR310" s="2"/>
      <c r="PLS310" s="2"/>
      <c r="PLT310" s="2"/>
      <c r="PLU310" s="2"/>
      <c r="PLV310" s="2"/>
      <c r="PLW310" s="2"/>
      <c r="PLX310" s="2"/>
      <c r="PLY310" s="2"/>
      <c r="PLZ310" s="2"/>
      <c r="PMA310" s="2"/>
      <c r="PMB310" s="2"/>
      <c r="PMC310" s="2"/>
      <c r="PMD310" s="2"/>
      <c r="PME310" s="2"/>
      <c r="PMF310" s="2"/>
      <c r="PMG310" s="2"/>
      <c r="PMH310" s="2"/>
      <c r="PMI310" s="2"/>
      <c r="PMJ310" s="2"/>
      <c r="PMK310" s="2"/>
      <c r="PML310" s="2"/>
      <c r="PMM310" s="2"/>
      <c r="PMN310" s="2"/>
      <c r="PMO310" s="2"/>
      <c r="PMP310" s="2"/>
      <c r="PMQ310" s="2"/>
      <c r="PMR310" s="2"/>
      <c r="PMS310" s="2"/>
      <c r="PMT310" s="2"/>
      <c r="PMU310" s="2"/>
      <c r="PMV310" s="2"/>
      <c r="PMW310" s="2"/>
      <c r="PMX310" s="2"/>
      <c r="PMY310" s="2"/>
      <c r="PMZ310" s="2"/>
      <c r="PNA310" s="2"/>
      <c r="PNB310" s="2"/>
      <c r="PNC310" s="2"/>
      <c r="PND310" s="2"/>
      <c r="PNE310" s="2"/>
      <c r="PNF310" s="2"/>
      <c r="PNG310" s="2"/>
      <c r="PNH310" s="2"/>
      <c r="PNI310" s="2"/>
      <c r="PNJ310" s="2"/>
      <c r="PNK310" s="2"/>
      <c r="PNL310" s="2"/>
      <c r="PNM310" s="2"/>
      <c r="PNN310" s="2"/>
      <c r="PNO310" s="2"/>
      <c r="PNP310" s="2"/>
      <c r="PNQ310" s="2"/>
      <c r="PNR310" s="2"/>
      <c r="PNS310" s="2"/>
      <c r="PNT310" s="2"/>
      <c r="PNU310" s="2"/>
      <c r="PNV310" s="2"/>
      <c r="PNW310" s="2"/>
      <c r="PNX310" s="2"/>
      <c r="PNY310" s="2"/>
      <c r="PNZ310" s="2"/>
      <c r="POA310" s="2"/>
      <c r="POB310" s="2"/>
      <c r="POC310" s="2"/>
      <c r="POD310" s="2"/>
      <c r="POE310" s="2"/>
      <c r="POF310" s="2"/>
      <c r="POG310" s="2"/>
      <c r="POH310" s="2"/>
      <c r="POI310" s="2"/>
      <c r="POJ310" s="2"/>
      <c r="POK310" s="2"/>
      <c r="POL310" s="2"/>
      <c r="POM310" s="2"/>
      <c r="PON310" s="2"/>
      <c r="POO310" s="2"/>
      <c r="POP310" s="2"/>
      <c r="POQ310" s="2"/>
      <c r="POR310" s="2"/>
      <c r="POS310" s="2"/>
      <c r="POT310" s="2"/>
      <c r="POU310" s="2"/>
      <c r="POV310" s="2"/>
      <c r="POW310" s="2"/>
      <c r="POX310" s="2"/>
      <c r="POY310" s="2"/>
      <c r="POZ310" s="2"/>
      <c r="PPA310" s="2"/>
      <c r="PPB310" s="2"/>
      <c r="PPC310" s="2"/>
      <c r="PPD310" s="2"/>
      <c r="PPE310" s="2"/>
      <c r="PPF310" s="2"/>
      <c r="PPG310" s="2"/>
      <c r="PPH310" s="2"/>
      <c r="PPI310" s="2"/>
      <c r="PPJ310" s="2"/>
      <c r="PPK310" s="2"/>
      <c r="PPL310" s="2"/>
      <c r="PPM310" s="2"/>
      <c r="PPN310" s="2"/>
      <c r="PPO310" s="2"/>
      <c r="PPP310" s="2"/>
      <c r="PPQ310" s="2"/>
      <c r="PPR310" s="2"/>
      <c r="PPS310" s="2"/>
      <c r="PPT310" s="2"/>
      <c r="PPU310" s="2"/>
      <c r="PPV310" s="2"/>
      <c r="PPW310" s="2"/>
      <c r="PPX310" s="2"/>
      <c r="PPY310" s="2"/>
      <c r="PPZ310" s="2"/>
      <c r="PQA310" s="2"/>
      <c r="PQB310" s="2"/>
      <c r="PQC310" s="2"/>
      <c r="PQD310" s="2"/>
      <c r="PQE310" s="2"/>
      <c r="PQF310" s="2"/>
      <c r="PQG310" s="2"/>
      <c r="PQH310" s="2"/>
      <c r="PQI310" s="2"/>
      <c r="PQJ310" s="2"/>
      <c r="PQK310" s="2"/>
      <c r="PQL310" s="2"/>
      <c r="PQM310" s="2"/>
      <c r="PQN310" s="2"/>
      <c r="PQO310" s="2"/>
      <c r="PQP310" s="2"/>
      <c r="PQQ310" s="2"/>
      <c r="PQR310" s="2"/>
      <c r="PQS310" s="2"/>
      <c r="PQT310" s="2"/>
      <c r="PQU310" s="2"/>
      <c r="PQV310" s="2"/>
      <c r="PQW310" s="2"/>
      <c r="PQX310" s="2"/>
      <c r="PQY310" s="2"/>
      <c r="PQZ310" s="2"/>
      <c r="PRA310" s="2"/>
      <c r="PRB310" s="2"/>
      <c r="PRC310" s="2"/>
      <c r="PRD310" s="2"/>
      <c r="PRE310" s="2"/>
      <c r="PRF310" s="2"/>
      <c r="PRG310" s="2"/>
      <c r="PRH310" s="2"/>
      <c r="PRI310" s="2"/>
      <c r="PRJ310" s="2"/>
      <c r="PRK310" s="2"/>
      <c r="PRL310" s="2"/>
      <c r="PRM310" s="2"/>
      <c r="PRN310" s="2"/>
      <c r="PRO310" s="2"/>
      <c r="PRP310" s="2"/>
      <c r="PRQ310" s="2"/>
      <c r="PRR310" s="2"/>
      <c r="PRS310" s="2"/>
      <c r="PRT310" s="2"/>
      <c r="PRU310" s="2"/>
      <c r="PRV310" s="2"/>
      <c r="PRW310" s="2"/>
      <c r="PRX310" s="2"/>
      <c r="PRY310" s="2"/>
      <c r="PRZ310" s="2"/>
      <c r="PSA310" s="2"/>
      <c r="PSB310" s="2"/>
      <c r="PSC310" s="2"/>
      <c r="PSD310" s="2"/>
      <c r="PSE310" s="2"/>
      <c r="PSF310" s="2"/>
      <c r="PSG310" s="2"/>
      <c r="PSH310" s="2"/>
      <c r="PSI310" s="2"/>
      <c r="PSJ310" s="2"/>
      <c r="PSK310" s="2"/>
      <c r="PSL310" s="2"/>
      <c r="PSM310" s="2"/>
      <c r="PSN310" s="2"/>
      <c r="PSO310" s="2"/>
      <c r="PSP310" s="2"/>
      <c r="PSQ310" s="2"/>
      <c r="PSR310" s="2"/>
      <c r="PSS310" s="2"/>
      <c r="PST310" s="2"/>
      <c r="PSU310" s="2"/>
      <c r="PSV310" s="2"/>
      <c r="PSW310" s="2"/>
      <c r="PSX310" s="2"/>
      <c r="PSY310" s="2"/>
      <c r="PSZ310" s="2"/>
      <c r="PTA310" s="2"/>
      <c r="PTB310" s="2"/>
      <c r="PTC310" s="2"/>
      <c r="PTD310" s="2"/>
      <c r="PTE310" s="2"/>
      <c r="PTF310" s="2"/>
      <c r="PTG310" s="2"/>
      <c r="PTH310" s="2"/>
      <c r="PTI310" s="2"/>
      <c r="PTJ310" s="2"/>
      <c r="PTK310" s="2"/>
      <c r="PTL310" s="2"/>
      <c r="PTM310" s="2"/>
      <c r="PTN310" s="2"/>
      <c r="PTO310" s="2"/>
      <c r="PTP310" s="2"/>
      <c r="PTQ310" s="2"/>
      <c r="PTR310" s="2"/>
      <c r="PTS310" s="2"/>
      <c r="PTT310" s="2"/>
      <c r="PTU310" s="2"/>
      <c r="PTV310" s="2"/>
      <c r="PTW310" s="2"/>
      <c r="PTX310" s="2"/>
      <c r="PTY310" s="2"/>
      <c r="PTZ310" s="2"/>
      <c r="PUA310" s="2"/>
      <c r="PUB310" s="2"/>
      <c r="PUC310" s="2"/>
      <c r="PUD310" s="2"/>
      <c r="PUE310" s="2"/>
      <c r="PUF310" s="2"/>
      <c r="PUG310" s="2"/>
      <c r="PUH310" s="2"/>
      <c r="PUI310" s="2"/>
      <c r="PUJ310" s="2"/>
      <c r="PUK310" s="2"/>
      <c r="PUL310" s="2"/>
      <c r="PUM310" s="2"/>
      <c r="PUN310" s="2"/>
      <c r="PUO310" s="2"/>
      <c r="PUP310" s="2"/>
      <c r="PUQ310" s="2"/>
      <c r="PUR310" s="2"/>
      <c r="PUS310" s="2"/>
      <c r="PUT310" s="2"/>
      <c r="PUU310" s="2"/>
      <c r="PUV310" s="2"/>
      <c r="PUW310" s="2"/>
      <c r="PUX310" s="2"/>
      <c r="PUY310" s="2"/>
      <c r="PUZ310" s="2"/>
      <c r="PVA310" s="2"/>
      <c r="PVB310" s="2"/>
      <c r="PVC310" s="2"/>
      <c r="PVD310" s="2"/>
      <c r="PVE310" s="2"/>
      <c r="PVF310" s="2"/>
      <c r="PVG310" s="2"/>
      <c r="PVH310" s="2"/>
      <c r="PVI310" s="2"/>
      <c r="PVJ310" s="2"/>
      <c r="PVK310" s="2"/>
      <c r="PVL310" s="2"/>
      <c r="PVM310" s="2"/>
      <c r="PVN310" s="2"/>
      <c r="PVO310" s="2"/>
      <c r="PVP310" s="2"/>
      <c r="PVQ310" s="2"/>
      <c r="PVR310" s="2"/>
      <c r="PVS310" s="2"/>
      <c r="PVT310" s="2"/>
      <c r="PVU310" s="2"/>
      <c r="PVV310" s="2"/>
      <c r="PVW310" s="2"/>
      <c r="PVX310" s="2"/>
      <c r="PVY310" s="2"/>
      <c r="PVZ310" s="2"/>
      <c r="PWA310" s="2"/>
      <c r="PWB310" s="2"/>
      <c r="PWC310" s="2"/>
      <c r="PWD310" s="2"/>
      <c r="PWE310" s="2"/>
      <c r="PWF310" s="2"/>
      <c r="PWG310" s="2"/>
      <c r="PWH310" s="2"/>
      <c r="PWI310" s="2"/>
      <c r="PWJ310" s="2"/>
      <c r="PWK310" s="2"/>
      <c r="PWL310" s="2"/>
      <c r="PWM310" s="2"/>
      <c r="PWN310" s="2"/>
      <c r="PWO310" s="2"/>
      <c r="PWP310" s="2"/>
      <c r="PWQ310" s="2"/>
      <c r="PWR310" s="2"/>
      <c r="PWS310" s="2"/>
      <c r="PWT310" s="2"/>
      <c r="PWU310" s="2"/>
      <c r="PWV310" s="2"/>
      <c r="PWW310" s="2"/>
      <c r="PWX310" s="2"/>
      <c r="PWY310" s="2"/>
      <c r="PWZ310" s="2"/>
      <c r="PXA310" s="2"/>
      <c r="PXB310" s="2"/>
      <c r="PXC310" s="2"/>
      <c r="PXD310" s="2"/>
      <c r="PXE310" s="2"/>
      <c r="PXF310" s="2"/>
      <c r="PXG310" s="2"/>
      <c r="PXH310" s="2"/>
      <c r="PXI310" s="2"/>
      <c r="PXJ310" s="2"/>
      <c r="PXK310" s="2"/>
      <c r="PXL310" s="2"/>
      <c r="PXM310" s="2"/>
      <c r="PXN310" s="2"/>
      <c r="PXO310" s="2"/>
      <c r="PXP310" s="2"/>
      <c r="PXQ310" s="2"/>
      <c r="PXR310" s="2"/>
      <c r="PXS310" s="2"/>
      <c r="PXT310" s="2"/>
      <c r="PXU310" s="2"/>
      <c r="PXV310" s="2"/>
      <c r="PXW310" s="2"/>
      <c r="PXX310" s="2"/>
      <c r="PXY310" s="2"/>
      <c r="PXZ310" s="2"/>
      <c r="PYA310" s="2"/>
      <c r="PYB310" s="2"/>
      <c r="PYC310" s="2"/>
      <c r="PYD310" s="2"/>
      <c r="PYE310" s="2"/>
      <c r="PYF310" s="2"/>
      <c r="PYG310" s="2"/>
      <c r="PYH310" s="2"/>
      <c r="PYI310" s="2"/>
      <c r="PYJ310" s="2"/>
      <c r="PYK310" s="2"/>
      <c r="PYL310" s="2"/>
      <c r="PYM310" s="2"/>
      <c r="PYN310" s="2"/>
      <c r="PYO310" s="2"/>
      <c r="PYP310" s="2"/>
      <c r="PYQ310" s="2"/>
      <c r="PYR310" s="2"/>
      <c r="PYS310" s="2"/>
      <c r="PYT310" s="2"/>
      <c r="PYU310" s="2"/>
      <c r="PYV310" s="2"/>
      <c r="PYW310" s="2"/>
      <c r="PYX310" s="2"/>
      <c r="PYY310" s="2"/>
      <c r="PYZ310" s="2"/>
      <c r="PZA310" s="2"/>
      <c r="PZB310" s="2"/>
      <c r="PZC310" s="2"/>
      <c r="PZD310" s="2"/>
      <c r="PZE310" s="2"/>
      <c r="PZF310" s="2"/>
      <c r="PZG310" s="2"/>
      <c r="PZH310" s="2"/>
      <c r="PZI310" s="2"/>
      <c r="PZJ310" s="2"/>
      <c r="PZK310" s="2"/>
      <c r="PZL310" s="2"/>
      <c r="PZM310" s="2"/>
      <c r="PZN310" s="2"/>
      <c r="PZO310" s="2"/>
      <c r="PZP310" s="2"/>
      <c r="PZQ310" s="2"/>
      <c r="PZR310" s="2"/>
      <c r="PZS310" s="2"/>
      <c r="PZT310" s="2"/>
      <c r="PZU310" s="2"/>
      <c r="PZV310" s="2"/>
      <c r="PZW310" s="2"/>
      <c r="PZX310" s="2"/>
      <c r="PZY310" s="2"/>
      <c r="PZZ310" s="2"/>
      <c r="QAA310" s="2"/>
      <c r="QAB310" s="2"/>
      <c r="QAC310" s="2"/>
      <c r="QAD310" s="2"/>
      <c r="QAE310" s="2"/>
      <c r="QAF310" s="2"/>
      <c r="QAG310" s="2"/>
      <c r="QAH310" s="2"/>
      <c r="QAI310" s="2"/>
      <c r="QAJ310" s="2"/>
      <c r="QAK310" s="2"/>
      <c r="QAL310" s="2"/>
      <c r="QAM310" s="2"/>
      <c r="QAN310" s="2"/>
      <c r="QAO310" s="2"/>
      <c r="QAP310" s="2"/>
      <c r="QAQ310" s="2"/>
      <c r="QAR310" s="2"/>
      <c r="QAS310" s="2"/>
      <c r="QAT310" s="2"/>
      <c r="QAU310" s="2"/>
      <c r="QAV310" s="2"/>
      <c r="QAW310" s="2"/>
      <c r="QAX310" s="2"/>
      <c r="QAY310" s="2"/>
      <c r="QAZ310" s="2"/>
      <c r="QBA310" s="2"/>
      <c r="QBB310" s="2"/>
      <c r="QBC310" s="2"/>
      <c r="QBD310" s="2"/>
      <c r="QBE310" s="2"/>
      <c r="QBF310" s="2"/>
      <c r="QBG310" s="2"/>
      <c r="QBH310" s="2"/>
      <c r="QBI310" s="2"/>
      <c r="QBJ310" s="2"/>
      <c r="QBK310" s="2"/>
      <c r="QBL310" s="2"/>
      <c r="QBM310" s="2"/>
      <c r="QBN310" s="2"/>
      <c r="QBO310" s="2"/>
      <c r="QBP310" s="2"/>
      <c r="QBQ310" s="2"/>
      <c r="QBR310" s="2"/>
      <c r="QBS310" s="2"/>
      <c r="QBT310" s="2"/>
      <c r="QBU310" s="2"/>
      <c r="QBV310" s="2"/>
      <c r="QBW310" s="2"/>
      <c r="QBX310" s="2"/>
      <c r="QBY310" s="2"/>
      <c r="QBZ310" s="2"/>
      <c r="QCA310" s="2"/>
      <c r="QCB310" s="2"/>
      <c r="QCC310" s="2"/>
      <c r="QCD310" s="2"/>
      <c r="QCE310" s="2"/>
      <c r="QCF310" s="2"/>
      <c r="QCG310" s="2"/>
      <c r="QCH310" s="2"/>
      <c r="QCI310" s="2"/>
      <c r="QCJ310" s="2"/>
      <c r="QCK310" s="2"/>
      <c r="QCL310" s="2"/>
      <c r="QCM310" s="2"/>
      <c r="QCN310" s="2"/>
      <c r="QCO310" s="2"/>
      <c r="QCP310" s="2"/>
      <c r="QCQ310" s="2"/>
      <c r="QCR310" s="2"/>
      <c r="QCS310" s="2"/>
      <c r="QCT310" s="2"/>
      <c r="QCU310" s="2"/>
      <c r="QCV310" s="2"/>
      <c r="QCW310" s="2"/>
      <c r="QCX310" s="2"/>
      <c r="QCY310" s="2"/>
      <c r="QCZ310" s="2"/>
      <c r="QDA310" s="2"/>
      <c r="QDB310" s="2"/>
      <c r="QDC310" s="2"/>
      <c r="QDD310" s="2"/>
      <c r="QDE310" s="2"/>
      <c r="QDF310" s="2"/>
      <c r="QDG310" s="2"/>
      <c r="QDH310" s="2"/>
      <c r="QDI310" s="2"/>
      <c r="QDJ310" s="2"/>
      <c r="QDK310" s="2"/>
      <c r="QDL310" s="2"/>
      <c r="QDM310" s="2"/>
      <c r="QDN310" s="2"/>
      <c r="QDO310" s="2"/>
      <c r="QDP310" s="2"/>
      <c r="QDQ310" s="2"/>
      <c r="QDR310" s="2"/>
      <c r="QDS310" s="2"/>
      <c r="QDT310" s="2"/>
      <c r="QDU310" s="2"/>
      <c r="QDV310" s="2"/>
      <c r="QDW310" s="2"/>
      <c r="QDX310" s="2"/>
      <c r="QDY310" s="2"/>
      <c r="QDZ310" s="2"/>
      <c r="QEA310" s="2"/>
      <c r="QEB310" s="2"/>
      <c r="QEC310" s="2"/>
      <c r="QED310" s="2"/>
      <c r="QEE310" s="2"/>
      <c r="QEF310" s="2"/>
      <c r="QEG310" s="2"/>
      <c r="QEH310" s="2"/>
      <c r="QEI310" s="2"/>
      <c r="QEJ310" s="2"/>
      <c r="QEK310" s="2"/>
      <c r="QEL310" s="2"/>
      <c r="QEM310" s="2"/>
      <c r="QEN310" s="2"/>
      <c r="QEO310" s="2"/>
      <c r="QEP310" s="2"/>
      <c r="QEQ310" s="2"/>
      <c r="QER310" s="2"/>
      <c r="QES310" s="2"/>
      <c r="QET310" s="2"/>
      <c r="QEU310" s="2"/>
      <c r="QEV310" s="2"/>
      <c r="QEW310" s="2"/>
      <c r="QEX310" s="2"/>
      <c r="QEY310" s="2"/>
      <c r="QEZ310" s="2"/>
      <c r="QFA310" s="2"/>
      <c r="QFB310" s="2"/>
      <c r="QFC310" s="2"/>
      <c r="QFD310" s="2"/>
      <c r="QFE310" s="2"/>
      <c r="QFF310" s="2"/>
      <c r="QFG310" s="2"/>
      <c r="QFH310" s="2"/>
      <c r="QFI310" s="2"/>
      <c r="QFJ310" s="2"/>
      <c r="QFK310" s="2"/>
      <c r="QFL310" s="2"/>
      <c r="QFM310" s="2"/>
      <c r="QFN310" s="2"/>
      <c r="QFO310" s="2"/>
      <c r="QFP310" s="2"/>
      <c r="QFQ310" s="2"/>
      <c r="QFR310" s="2"/>
      <c r="QFS310" s="2"/>
      <c r="QFT310" s="2"/>
      <c r="QFU310" s="2"/>
      <c r="QFV310" s="2"/>
      <c r="QFW310" s="2"/>
      <c r="QFX310" s="2"/>
      <c r="QFY310" s="2"/>
      <c r="QFZ310" s="2"/>
      <c r="QGA310" s="2"/>
      <c r="QGB310" s="2"/>
      <c r="QGC310" s="2"/>
      <c r="QGD310" s="2"/>
      <c r="QGE310" s="2"/>
      <c r="QGF310" s="2"/>
      <c r="QGG310" s="2"/>
      <c r="QGH310" s="2"/>
      <c r="QGI310" s="2"/>
      <c r="QGJ310" s="2"/>
      <c r="QGK310" s="2"/>
      <c r="QGL310" s="2"/>
      <c r="QGM310" s="2"/>
      <c r="QGN310" s="2"/>
      <c r="QGO310" s="2"/>
      <c r="QGP310" s="2"/>
      <c r="QGQ310" s="2"/>
      <c r="QGR310" s="2"/>
      <c r="QGS310" s="2"/>
      <c r="QGT310" s="2"/>
      <c r="QGU310" s="2"/>
      <c r="QGV310" s="2"/>
      <c r="QGW310" s="2"/>
      <c r="QGX310" s="2"/>
      <c r="QGY310" s="2"/>
      <c r="QGZ310" s="2"/>
      <c r="QHA310" s="2"/>
      <c r="QHB310" s="2"/>
      <c r="QHC310" s="2"/>
      <c r="QHD310" s="2"/>
      <c r="QHE310" s="2"/>
      <c r="QHF310" s="2"/>
      <c r="QHG310" s="2"/>
      <c r="QHH310" s="2"/>
      <c r="QHI310" s="2"/>
      <c r="QHJ310" s="2"/>
      <c r="QHK310" s="2"/>
      <c r="QHL310" s="2"/>
      <c r="QHM310" s="2"/>
      <c r="QHN310" s="2"/>
      <c r="QHO310" s="2"/>
      <c r="QHP310" s="2"/>
      <c r="QHQ310" s="2"/>
      <c r="QHR310" s="2"/>
      <c r="QHS310" s="2"/>
      <c r="QHT310" s="2"/>
      <c r="QHU310" s="2"/>
      <c r="QHV310" s="2"/>
      <c r="QHW310" s="2"/>
      <c r="QHX310" s="2"/>
      <c r="QHY310" s="2"/>
      <c r="QHZ310" s="2"/>
      <c r="QIA310" s="2"/>
      <c r="QIB310" s="2"/>
      <c r="QIC310" s="2"/>
      <c r="QID310" s="2"/>
      <c r="QIE310" s="2"/>
      <c r="QIF310" s="2"/>
      <c r="QIG310" s="2"/>
      <c r="QIH310" s="2"/>
      <c r="QII310" s="2"/>
      <c r="QIJ310" s="2"/>
      <c r="QIK310" s="2"/>
      <c r="QIL310" s="2"/>
      <c r="QIM310" s="2"/>
      <c r="QIN310" s="2"/>
      <c r="QIO310" s="2"/>
      <c r="QIP310" s="2"/>
      <c r="QIQ310" s="2"/>
      <c r="QIR310" s="2"/>
      <c r="QIS310" s="2"/>
      <c r="QIT310" s="2"/>
      <c r="QIU310" s="2"/>
      <c r="QIV310" s="2"/>
      <c r="QIW310" s="2"/>
      <c r="QIX310" s="2"/>
      <c r="QIY310" s="2"/>
      <c r="QIZ310" s="2"/>
      <c r="QJA310" s="2"/>
      <c r="QJB310" s="2"/>
      <c r="QJC310" s="2"/>
      <c r="QJD310" s="2"/>
      <c r="QJE310" s="2"/>
      <c r="QJF310" s="2"/>
      <c r="QJG310" s="2"/>
      <c r="QJH310" s="2"/>
      <c r="QJI310" s="2"/>
      <c r="QJJ310" s="2"/>
      <c r="QJK310" s="2"/>
      <c r="QJL310" s="2"/>
      <c r="QJM310" s="2"/>
      <c r="QJN310" s="2"/>
      <c r="QJO310" s="2"/>
      <c r="QJP310" s="2"/>
      <c r="QJQ310" s="2"/>
      <c r="QJR310" s="2"/>
      <c r="QJS310" s="2"/>
      <c r="QJT310" s="2"/>
      <c r="QJU310" s="2"/>
      <c r="QJV310" s="2"/>
      <c r="QJW310" s="2"/>
      <c r="QJX310" s="2"/>
      <c r="QJY310" s="2"/>
      <c r="QJZ310" s="2"/>
      <c r="QKA310" s="2"/>
      <c r="QKB310" s="2"/>
      <c r="QKC310" s="2"/>
      <c r="QKD310" s="2"/>
      <c r="QKE310" s="2"/>
      <c r="QKF310" s="2"/>
      <c r="QKG310" s="2"/>
      <c r="QKH310" s="2"/>
      <c r="QKI310" s="2"/>
      <c r="QKJ310" s="2"/>
      <c r="QKK310" s="2"/>
      <c r="QKL310" s="2"/>
      <c r="QKM310" s="2"/>
      <c r="QKN310" s="2"/>
      <c r="QKO310" s="2"/>
      <c r="QKP310" s="2"/>
      <c r="QKQ310" s="2"/>
      <c r="QKR310" s="2"/>
      <c r="QKS310" s="2"/>
      <c r="QKT310" s="2"/>
      <c r="QKU310" s="2"/>
      <c r="QKV310" s="2"/>
      <c r="QKW310" s="2"/>
      <c r="QKX310" s="2"/>
      <c r="QKY310" s="2"/>
      <c r="QKZ310" s="2"/>
      <c r="QLA310" s="2"/>
      <c r="QLB310" s="2"/>
      <c r="QLC310" s="2"/>
      <c r="QLD310" s="2"/>
      <c r="QLE310" s="2"/>
      <c r="QLF310" s="2"/>
      <c r="QLG310" s="2"/>
      <c r="QLH310" s="2"/>
      <c r="QLI310" s="2"/>
      <c r="QLJ310" s="2"/>
      <c r="QLK310" s="2"/>
      <c r="QLL310" s="2"/>
      <c r="QLM310" s="2"/>
      <c r="QLN310" s="2"/>
      <c r="QLO310" s="2"/>
      <c r="QLP310" s="2"/>
      <c r="QLQ310" s="2"/>
      <c r="QLR310" s="2"/>
      <c r="QLS310" s="2"/>
      <c r="QLT310" s="2"/>
      <c r="QLU310" s="2"/>
      <c r="QLV310" s="2"/>
      <c r="QLW310" s="2"/>
      <c r="QLX310" s="2"/>
      <c r="QLY310" s="2"/>
      <c r="QLZ310" s="2"/>
      <c r="QMA310" s="2"/>
      <c r="QMB310" s="2"/>
      <c r="QMC310" s="2"/>
      <c r="QMD310" s="2"/>
      <c r="QME310" s="2"/>
      <c r="QMF310" s="2"/>
      <c r="QMG310" s="2"/>
      <c r="QMH310" s="2"/>
      <c r="QMI310" s="2"/>
      <c r="QMJ310" s="2"/>
      <c r="QMK310" s="2"/>
      <c r="QML310" s="2"/>
      <c r="QMM310" s="2"/>
      <c r="QMN310" s="2"/>
      <c r="QMO310" s="2"/>
      <c r="QMP310" s="2"/>
      <c r="QMQ310" s="2"/>
      <c r="QMR310" s="2"/>
      <c r="QMS310" s="2"/>
      <c r="QMT310" s="2"/>
      <c r="QMU310" s="2"/>
      <c r="QMV310" s="2"/>
      <c r="QMW310" s="2"/>
      <c r="QMX310" s="2"/>
      <c r="QMY310" s="2"/>
      <c r="QMZ310" s="2"/>
      <c r="QNA310" s="2"/>
      <c r="QNB310" s="2"/>
      <c r="QNC310" s="2"/>
      <c r="QND310" s="2"/>
      <c r="QNE310" s="2"/>
      <c r="QNF310" s="2"/>
      <c r="QNG310" s="2"/>
      <c r="QNH310" s="2"/>
      <c r="QNI310" s="2"/>
      <c r="QNJ310" s="2"/>
      <c r="QNK310" s="2"/>
      <c r="QNL310" s="2"/>
      <c r="QNM310" s="2"/>
      <c r="QNN310" s="2"/>
      <c r="QNO310" s="2"/>
      <c r="QNP310" s="2"/>
      <c r="QNQ310" s="2"/>
      <c r="QNR310" s="2"/>
      <c r="QNS310" s="2"/>
      <c r="QNT310" s="2"/>
      <c r="QNU310" s="2"/>
      <c r="QNV310" s="2"/>
      <c r="QNW310" s="2"/>
      <c r="QNX310" s="2"/>
      <c r="QNY310" s="2"/>
      <c r="QNZ310" s="2"/>
      <c r="QOA310" s="2"/>
      <c r="QOB310" s="2"/>
      <c r="QOC310" s="2"/>
      <c r="QOD310" s="2"/>
      <c r="QOE310" s="2"/>
      <c r="QOF310" s="2"/>
      <c r="QOG310" s="2"/>
      <c r="QOH310" s="2"/>
      <c r="QOI310" s="2"/>
      <c r="QOJ310" s="2"/>
      <c r="QOK310" s="2"/>
      <c r="QOL310" s="2"/>
      <c r="QOM310" s="2"/>
      <c r="QON310" s="2"/>
      <c r="QOO310" s="2"/>
      <c r="QOP310" s="2"/>
      <c r="QOQ310" s="2"/>
      <c r="QOR310" s="2"/>
      <c r="QOS310" s="2"/>
      <c r="QOT310" s="2"/>
      <c r="QOU310" s="2"/>
      <c r="QOV310" s="2"/>
      <c r="QOW310" s="2"/>
      <c r="QOX310" s="2"/>
      <c r="QOY310" s="2"/>
      <c r="QOZ310" s="2"/>
      <c r="QPA310" s="2"/>
      <c r="QPB310" s="2"/>
      <c r="QPC310" s="2"/>
      <c r="QPD310" s="2"/>
      <c r="QPE310" s="2"/>
      <c r="QPF310" s="2"/>
      <c r="QPG310" s="2"/>
      <c r="QPH310" s="2"/>
      <c r="QPI310" s="2"/>
      <c r="QPJ310" s="2"/>
      <c r="QPK310" s="2"/>
      <c r="QPL310" s="2"/>
      <c r="QPM310" s="2"/>
      <c r="QPN310" s="2"/>
      <c r="QPO310" s="2"/>
      <c r="QPP310" s="2"/>
      <c r="QPQ310" s="2"/>
      <c r="QPR310" s="2"/>
      <c r="QPS310" s="2"/>
      <c r="QPT310" s="2"/>
      <c r="QPU310" s="2"/>
      <c r="QPV310" s="2"/>
      <c r="QPW310" s="2"/>
      <c r="QPX310" s="2"/>
      <c r="QPY310" s="2"/>
      <c r="QPZ310" s="2"/>
      <c r="QQA310" s="2"/>
      <c r="QQB310" s="2"/>
      <c r="QQC310" s="2"/>
      <c r="QQD310" s="2"/>
      <c r="QQE310" s="2"/>
      <c r="QQF310" s="2"/>
      <c r="QQG310" s="2"/>
      <c r="QQH310" s="2"/>
      <c r="QQI310" s="2"/>
      <c r="QQJ310" s="2"/>
      <c r="QQK310" s="2"/>
      <c r="QQL310" s="2"/>
      <c r="QQM310" s="2"/>
      <c r="QQN310" s="2"/>
      <c r="QQO310" s="2"/>
      <c r="QQP310" s="2"/>
      <c r="QQQ310" s="2"/>
      <c r="QQR310" s="2"/>
      <c r="QQS310" s="2"/>
      <c r="QQT310" s="2"/>
      <c r="QQU310" s="2"/>
      <c r="QQV310" s="2"/>
      <c r="QQW310" s="2"/>
      <c r="QQX310" s="2"/>
      <c r="QQY310" s="2"/>
      <c r="QQZ310" s="2"/>
      <c r="QRA310" s="2"/>
      <c r="QRB310" s="2"/>
      <c r="QRC310" s="2"/>
      <c r="QRD310" s="2"/>
      <c r="QRE310" s="2"/>
      <c r="QRF310" s="2"/>
      <c r="QRG310" s="2"/>
      <c r="QRH310" s="2"/>
      <c r="QRI310" s="2"/>
      <c r="QRJ310" s="2"/>
      <c r="QRK310" s="2"/>
      <c r="QRL310" s="2"/>
      <c r="QRM310" s="2"/>
      <c r="QRN310" s="2"/>
      <c r="QRO310" s="2"/>
      <c r="QRP310" s="2"/>
      <c r="QRQ310" s="2"/>
      <c r="QRR310" s="2"/>
      <c r="QRS310" s="2"/>
      <c r="QRT310" s="2"/>
      <c r="QRU310" s="2"/>
      <c r="QRV310" s="2"/>
      <c r="QRW310" s="2"/>
      <c r="QRX310" s="2"/>
      <c r="QRY310" s="2"/>
      <c r="QRZ310" s="2"/>
      <c r="QSA310" s="2"/>
      <c r="QSB310" s="2"/>
      <c r="QSC310" s="2"/>
      <c r="QSD310" s="2"/>
      <c r="QSE310" s="2"/>
      <c r="QSF310" s="2"/>
      <c r="QSG310" s="2"/>
      <c r="QSH310" s="2"/>
      <c r="QSI310" s="2"/>
      <c r="QSJ310" s="2"/>
      <c r="QSK310" s="2"/>
      <c r="QSL310" s="2"/>
      <c r="QSM310" s="2"/>
      <c r="QSN310" s="2"/>
      <c r="QSO310" s="2"/>
      <c r="QSP310" s="2"/>
      <c r="QSQ310" s="2"/>
      <c r="QSR310" s="2"/>
      <c r="QSS310" s="2"/>
      <c r="QST310" s="2"/>
      <c r="QSU310" s="2"/>
      <c r="QSV310" s="2"/>
      <c r="QSW310" s="2"/>
      <c r="QSX310" s="2"/>
      <c r="QSY310" s="2"/>
      <c r="QSZ310" s="2"/>
      <c r="QTA310" s="2"/>
      <c r="QTB310" s="2"/>
      <c r="QTC310" s="2"/>
      <c r="QTD310" s="2"/>
      <c r="QTE310" s="2"/>
      <c r="QTF310" s="2"/>
      <c r="QTG310" s="2"/>
      <c r="QTH310" s="2"/>
      <c r="QTI310" s="2"/>
      <c r="QTJ310" s="2"/>
      <c r="QTK310" s="2"/>
      <c r="QTL310" s="2"/>
      <c r="QTM310" s="2"/>
      <c r="QTN310" s="2"/>
      <c r="QTO310" s="2"/>
      <c r="QTP310" s="2"/>
      <c r="QTQ310" s="2"/>
      <c r="QTR310" s="2"/>
      <c r="QTS310" s="2"/>
      <c r="QTT310" s="2"/>
      <c r="QTU310" s="2"/>
      <c r="QTV310" s="2"/>
      <c r="QTW310" s="2"/>
      <c r="QTX310" s="2"/>
      <c r="QTY310" s="2"/>
      <c r="QTZ310" s="2"/>
      <c r="QUA310" s="2"/>
      <c r="QUB310" s="2"/>
      <c r="QUC310" s="2"/>
      <c r="QUD310" s="2"/>
      <c r="QUE310" s="2"/>
      <c r="QUF310" s="2"/>
      <c r="QUG310" s="2"/>
      <c r="QUH310" s="2"/>
      <c r="QUI310" s="2"/>
      <c r="QUJ310" s="2"/>
      <c r="QUK310" s="2"/>
      <c r="QUL310" s="2"/>
      <c r="QUM310" s="2"/>
      <c r="QUN310" s="2"/>
      <c r="QUO310" s="2"/>
      <c r="QUP310" s="2"/>
      <c r="QUQ310" s="2"/>
      <c r="QUR310" s="2"/>
      <c r="QUS310" s="2"/>
      <c r="QUT310" s="2"/>
      <c r="QUU310" s="2"/>
      <c r="QUV310" s="2"/>
      <c r="QUW310" s="2"/>
      <c r="QUX310" s="2"/>
      <c r="QUY310" s="2"/>
      <c r="QUZ310" s="2"/>
      <c r="QVA310" s="2"/>
      <c r="QVB310" s="2"/>
      <c r="QVC310" s="2"/>
      <c r="QVD310" s="2"/>
      <c r="QVE310" s="2"/>
      <c r="QVF310" s="2"/>
      <c r="QVG310" s="2"/>
      <c r="QVH310" s="2"/>
      <c r="QVI310" s="2"/>
      <c r="QVJ310" s="2"/>
      <c r="QVK310" s="2"/>
      <c r="QVL310" s="2"/>
      <c r="QVM310" s="2"/>
      <c r="QVN310" s="2"/>
      <c r="QVO310" s="2"/>
      <c r="QVP310" s="2"/>
      <c r="QVQ310" s="2"/>
      <c r="QVR310" s="2"/>
      <c r="QVS310" s="2"/>
      <c r="QVT310" s="2"/>
      <c r="QVU310" s="2"/>
      <c r="QVV310" s="2"/>
      <c r="QVW310" s="2"/>
      <c r="QVX310" s="2"/>
      <c r="QVY310" s="2"/>
      <c r="QVZ310" s="2"/>
      <c r="QWA310" s="2"/>
      <c r="QWB310" s="2"/>
      <c r="QWC310" s="2"/>
      <c r="QWD310" s="2"/>
      <c r="QWE310" s="2"/>
      <c r="QWF310" s="2"/>
      <c r="QWG310" s="2"/>
      <c r="QWH310" s="2"/>
      <c r="QWI310" s="2"/>
      <c r="QWJ310" s="2"/>
      <c r="QWK310" s="2"/>
      <c r="QWL310" s="2"/>
      <c r="QWM310" s="2"/>
      <c r="QWN310" s="2"/>
      <c r="QWO310" s="2"/>
      <c r="QWP310" s="2"/>
      <c r="QWQ310" s="2"/>
      <c r="QWR310" s="2"/>
      <c r="QWS310" s="2"/>
      <c r="QWT310" s="2"/>
      <c r="QWU310" s="2"/>
      <c r="QWV310" s="2"/>
      <c r="QWW310" s="2"/>
      <c r="QWX310" s="2"/>
      <c r="QWY310" s="2"/>
      <c r="QWZ310" s="2"/>
      <c r="QXA310" s="2"/>
      <c r="QXB310" s="2"/>
      <c r="QXC310" s="2"/>
      <c r="QXD310" s="2"/>
      <c r="QXE310" s="2"/>
      <c r="QXF310" s="2"/>
      <c r="QXG310" s="2"/>
      <c r="QXH310" s="2"/>
      <c r="QXI310" s="2"/>
      <c r="QXJ310" s="2"/>
      <c r="QXK310" s="2"/>
      <c r="QXL310" s="2"/>
      <c r="QXM310" s="2"/>
      <c r="QXN310" s="2"/>
      <c r="QXO310" s="2"/>
      <c r="QXP310" s="2"/>
      <c r="QXQ310" s="2"/>
      <c r="QXR310" s="2"/>
      <c r="QXS310" s="2"/>
      <c r="QXT310" s="2"/>
      <c r="QXU310" s="2"/>
      <c r="QXV310" s="2"/>
      <c r="QXW310" s="2"/>
      <c r="QXX310" s="2"/>
      <c r="QXY310" s="2"/>
      <c r="QXZ310" s="2"/>
      <c r="QYA310" s="2"/>
      <c r="QYB310" s="2"/>
      <c r="QYC310" s="2"/>
      <c r="QYD310" s="2"/>
      <c r="QYE310" s="2"/>
      <c r="QYF310" s="2"/>
      <c r="QYG310" s="2"/>
      <c r="QYH310" s="2"/>
      <c r="QYI310" s="2"/>
      <c r="QYJ310" s="2"/>
      <c r="QYK310" s="2"/>
      <c r="QYL310" s="2"/>
      <c r="QYM310" s="2"/>
      <c r="QYN310" s="2"/>
      <c r="QYO310" s="2"/>
      <c r="QYP310" s="2"/>
      <c r="QYQ310" s="2"/>
      <c r="QYR310" s="2"/>
      <c r="QYS310" s="2"/>
      <c r="QYT310" s="2"/>
      <c r="QYU310" s="2"/>
      <c r="QYV310" s="2"/>
      <c r="QYW310" s="2"/>
      <c r="QYX310" s="2"/>
      <c r="QYY310" s="2"/>
      <c r="QYZ310" s="2"/>
      <c r="QZA310" s="2"/>
      <c r="QZB310" s="2"/>
      <c r="QZC310" s="2"/>
      <c r="QZD310" s="2"/>
      <c r="QZE310" s="2"/>
      <c r="QZF310" s="2"/>
      <c r="QZG310" s="2"/>
      <c r="QZH310" s="2"/>
      <c r="QZI310" s="2"/>
      <c r="QZJ310" s="2"/>
      <c r="QZK310" s="2"/>
      <c r="QZL310" s="2"/>
      <c r="QZM310" s="2"/>
      <c r="QZN310" s="2"/>
      <c r="QZO310" s="2"/>
      <c r="QZP310" s="2"/>
      <c r="QZQ310" s="2"/>
      <c r="QZR310" s="2"/>
      <c r="QZS310" s="2"/>
      <c r="QZT310" s="2"/>
      <c r="QZU310" s="2"/>
      <c r="QZV310" s="2"/>
      <c r="QZW310" s="2"/>
      <c r="QZX310" s="2"/>
      <c r="QZY310" s="2"/>
      <c r="QZZ310" s="2"/>
      <c r="RAA310" s="2"/>
      <c r="RAB310" s="2"/>
      <c r="RAC310" s="2"/>
      <c r="RAD310" s="2"/>
      <c r="RAE310" s="2"/>
      <c r="RAF310" s="2"/>
      <c r="RAG310" s="2"/>
      <c r="RAH310" s="2"/>
      <c r="RAI310" s="2"/>
      <c r="RAJ310" s="2"/>
      <c r="RAK310" s="2"/>
      <c r="RAL310" s="2"/>
      <c r="RAM310" s="2"/>
      <c r="RAN310" s="2"/>
      <c r="RAO310" s="2"/>
      <c r="RAP310" s="2"/>
      <c r="RAQ310" s="2"/>
      <c r="RAR310" s="2"/>
      <c r="RAS310" s="2"/>
      <c r="RAT310" s="2"/>
      <c r="RAU310" s="2"/>
      <c r="RAV310" s="2"/>
      <c r="RAW310" s="2"/>
      <c r="RAX310" s="2"/>
      <c r="RAY310" s="2"/>
      <c r="RAZ310" s="2"/>
      <c r="RBA310" s="2"/>
      <c r="RBB310" s="2"/>
      <c r="RBC310" s="2"/>
      <c r="RBD310" s="2"/>
      <c r="RBE310" s="2"/>
      <c r="RBF310" s="2"/>
      <c r="RBG310" s="2"/>
      <c r="RBH310" s="2"/>
      <c r="RBI310" s="2"/>
      <c r="RBJ310" s="2"/>
      <c r="RBK310" s="2"/>
      <c r="RBL310" s="2"/>
      <c r="RBM310" s="2"/>
      <c r="RBN310" s="2"/>
      <c r="RBO310" s="2"/>
      <c r="RBP310" s="2"/>
      <c r="RBQ310" s="2"/>
      <c r="RBR310" s="2"/>
      <c r="RBS310" s="2"/>
      <c r="RBT310" s="2"/>
      <c r="RBU310" s="2"/>
      <c r="RBV310" s="2"/>
      <c r="RBW310" s="2"/>
      <c r="RBX310" s="2"/>
      <c r="RBY310" s="2"/>
      <c r="RBZ310" s="2"/>
      <c r="RCA310" s="2"/>
      <c r="RCB310" s="2"/>
      <c r="RCC310" s="2"/>
      <c r="RCD310" s="2"/>
      <c r="RCE310" s="2"/>
      <c r="RCF310" s="2"/>
      <c r="RCG310" s="2"/>
      <c r="RCH310" s="2"/>
      <c r="RCI310" s="2"/>
      <c r="RCJ310" s="2"/>
      <c r="RCK310" s="2"/>
      <c r="RCL310" s="2"/>
      <c r="RCM310" s="2"/>
      <c r="RCN310" s="2"/>
      <c r="RCO310" s="2"/>
      <c r="RCP310" s="2"/>
      <c r="RCQ310" s="2"/>
      <c r="RCR310" s="2"/>
      <c r="RCS310" s="2"/>
      <c r="RCT310" s="2"/>
      <c r="RCU310" s="2"/>
      <c r="RCV310" s="2"/>
      <c r="RCW310" s="2"/>
      <c r="RCX310" s="2"/>
      <c r="RCY310" s="2"/>
      <c r="RCZ310" s="2"/>
      <c r="RDA310" s="2"/>
      <c r="RDB310" s="2"/>
      <c r="RDC310" s="2"/>
      <c r="RDD310" s="2"/>
      <c r="RDE310" s="2"/>
      <c r="RDF310" s="2"/>
      <c r="RDG310" s="2"/>
      <c r="RDH310" s="2"/>
      <c r="RDI310" s="2"/>
      <c r="RDJ310" s="2"/>
      <c r="RDK310" s="2"/>
      <c r="RDL310" s="2"/>
      <c r="RDM310" s="2"/>
      <c r="RDN310" s="2"/>
      <c r="RDO310" s="2"/>
      <c r="RDP310" s="2"/>
      <c r="RDQ310" s="2"/>
      <c r="RDR310" s="2"/>
      <c r="RDS310" s="2"/>
      <c r="RDT310" s="2"/>
      <c r="RDU310" s="2"/>
      <c r="RDV310" s="2"/>
      <c r="RDW310" s="2"/>
      <c r="RDX310" s="2"/>
      <c r="RDY310" s="2"/>
      <c r="RDZ310" s="2"/>
      <c r="REA310" s="2"/>
      <c r="REB310" s="2"/>
      <c r="REC310" s="2"/>
      <c r="RED310" s="2"/>
      <c r="REE310" s="2"/>
      <c r="REF310" s="2"/>
      <c r="REG310" s="2"/>
      <c r="REH310" s="2"/>
      <c r="REI310" s="2"/>
      <c r="REJ310" s="2"/>
      <c r="REK310" s="2"/>
      <c r="REL310" s="2"/>
      <c r="REM310" s="2"/>
      <c r="REN310" s="2"/>
      <c r="REO310" s="2"/>
      <c r="REP310" s="2"/>
      <c r="REQ310" s="2"/>
      <c r="RER310" s="2"/>
      <c r="RES310" s="2"/>
      <c r="RET310" s="2"/>
      <c r="REU310" s="2"/>
      <c r="REV310" s="2"/>
      <c r="REW310" s="2"/>
      <c r="REX310" s="2"/>
      <c r="REY310" s="2"/>
      <c r="REZ310" s="2"/>
      <c r="RFA310" s="2"/>
      <c r="RFB310" s="2"/>
      <c r="RFC310" s="2"/>
      <c r="RFD310" s="2"/>
      <c r="RFE310" s="2"/>
      <c r="RFF310" s="2"/>
      <c r="RFG310" s="2"/>
      <c r="RFH310" s="2"/>
      <c r="RFI310" s="2"/>
      <c r="RFJ310" s="2"/>
      <c r="RFK310" s="2"/>
      <c r="RFL310" s="2"/>
      <c r="RFM310" s="2"/>
      <c r="RFN310" s="2"/>
      <c r="RFO310" s="2"/>
      <c r="RFP310" s="2"/>
      <c r="RFQ310" s="2"/>
      <c r="RFR310" s="2"/>
      <c r="RFS310" s="2"/>
      <c r="RFT310" s="2"/>
      <c r="RFU310" s="2"/>
      <c r="RFV310" s="2"/>
      <c r="RFW310" s="2"/>
      <c r="RFX310" s="2"/>
      <c r="RFY310" s="2"/>
      <c r="RFZ310" s="2"/>
      <c r="RGA310" s="2"/>
      <c r="RGB310" s="2"/>
      <c r="RGC310" s="2"/>
      <c r="RGD310" s="2"/>
      <c r="RGE310" s="2"/>
      <c r="RGF310" s="2"/>
      <c r="RGG310" s="2"/>
      <c r="RGH310" s="2"/>
      <c r="RGI310" s="2"/>
      <c r="RGJ310" s="2"/>
      <c r="RGK310" s="2"/>
      <c r="RGL310" s="2"/>
      <c r="RGM310" s="2"/>
      <c r="RGN310" s="2"/>
      <c r="RGO310" s="2"/>
      <c r="RGP310" s="2"/>
      <c r="RGQ310" s="2"/>
      <c r="RGR310" s="2"/>
      <c r="RGS310" s="2"/>
      <c r="RGT310" s="2"/>
      <c r="RGU310" s="2"/>
      <c r="RGV310" s="2"/>
      <c r="RGW310" s="2"/>
      <c r="RGX310" s="2"/>
      <c r="RGY310" s="2"/>
      <c r="RGZ310" s="2"/>
      <c r="RHA310" s="2"/>
      <c r="RHB310" s="2"/>
      <c r="RHC310" s="2"/>
      <c r="RHD310" s="2"/>
      <c r="RHE310" s="2"/>
      <c r="RHF310" s="2"/>
      <c r="RHG310" s="2"/>
      <c r="RHH310" s="2"/>
      <c r="RHI310" s="2"/>
      <c r="RHJ310" s="2"/>
      <c r="RHK310" s="2"/>
      <c r="RHL310" s="2"/>
      <c r="RHM310" s="2"/>
      <c r="RHN310" s="2"/>
      <c r="RHO310" s="2"/>
      <c r="RHP310" s="2"/>
      <c r="RHQ310" s="2"/>
      <c r="RHR310" s="2"/>
      <c r="RHS310" s="2"/>
      <c r="RHT310" s="2"/>
      <c r="RHU310" s="2"/>
      <c r="RHV310" s="2"/>
      <c r="RHW310" s="2"/>
      <c r="RHX310" s="2"/>
      <c r="RHY310" s="2"/>
      <c r="RHZ310" s="2"/>
      <c r="RIA310" s="2"/>
      <c r="RIB310" s="2"/>
      <c r="RIC310" s="2"/>
      <c r="RID310" s="2"/>
      <c r="RIE310" s="2"/>
      <c r="RIF310" s="2"/>
      <c r="RIG310" s="2"/>
      <c r="RIH310" s="2"/>
      <c r="RII310" s="2"/>
      <c r="RIJ310" s="2"/>
      <c r="RIK310" s="2"/>
      <c r="RIL310" s="2"/>
      <c r="RIM310" s="2"/>
      <c r="RIN310" s="2"/>
      <c r="RIO310" s="2"/>
      <c r="RIP310" s="2"/>
      <c r="RIQ310" s="2"/>
      <c r="RIR310" s="2"/>
      <c r="RIS310" s="2"/>
      <c r="RIT310" s="2"/>
      <c r="RIU310" s="2"/>
      <c r="RIV310" s="2"/>
      <c r="RIW310" s="2"/>
      <c r="RIX310" s="2"/>
      <c r="RIY310" s="2"/>
      <c r="RIZ310" s="2"/>
      <c r="RJA310" s="2"/>
      <c r="RJB310" s="2"/>
      <c r="RJC310" s="2"/>
      <c r="RJD310" s="2"/>
      <c r="RJE310" s="2"/>
      <c r="RJF310" s="2"/>
      <c r="RJG310" s="2"/>
      <c r="RJH310" s="2"/>
      <c r="RJI310" s="2"/>
      <c r="RJJ310" s="2"/>
      <c r="RJK310" s="2"/>
      <c r="RJL310" s="2"/>
      <c r="RJM310" s="2"/>
      <c r="RJN310" s="2"/>
      <c r="RJO310" s="2"/>
      <c r="RJP310" s="2"/>
      <c r="RJQ310" s="2"/>
      <c r="RJR310" s="2"/>
      <c r="RJS310" s="2"/>
      <c r="RJT310" s="2"/>
      <c r="RJU310" s="2"/>
      <c r="RJV310" s="2"/>
      <c r="RJW310" s="2"/>
      <c r="RJX310" s="2"/>
      <c r="RJY310" s="2"/>
      <c r="RJZ310" s="2"/>
      <c r="RKA310" s="2"/>
      <c r="RKB310" s="2"/>
      <c r="RKC310" s="2"/>
      <c r="RKD310" s="2"/>
      <c r="RKE310" s="2"/>
      <c r="RKF310" s="2"/>
      <c r="RKG310" s="2"/>
      <c r="RKH310" s="2"/>
      <c r="RKI310" s="2"/>
      <c r="RKJ310" s="2"/>
      <c r="RKK310" s="2"/>
      <c r="RKL310" s="2"/>
      <c r="RKM310" s="2"/>
      <c r="RKN310" s="2"/>
      <c r="RKO310" s="2"/>
      <c r="RKP310" s="2"/>
      <c r="RKQ310" s="2"/>
      <c r="RKR310" s="2"/>
      <c r="RKS310" s="2"/>
      <c r="RKT310" s="2"/>
      <c r="RKU310" s="2"/>
      <c r="RKV310" s="2"/>
      <c r="RKW310" s="2"/>
      <c r="RKX310" s="2"/>
      <c r="RKY310" s="2"/>
      <c r="RKZ310" s="2"/>
      <c r="RLA310" s="2"/>
      <c r="RLB310" s="2"/>
      <c r="RLC310" s="2"/>
      <c r="RLD310" s="2"/>
      <c r="RLE310" s="2"/>
      <c r="RLF310" s="2"/>
      <c r="RLG310" s="2"/>
      <c r="RLH310" s="2"/>
      <c r="RLI310" s="2"/>
      <c r="RLJ310" s="2"/>
      <c r="RLK310" s="2"/>
      <c r="RLL310" s="2"/>
      <c r="RLM310" s="2"/>
      <c r="RLN310" s="2"/>
      <c r="RLO310" s="2"/>
      <c r="RLP310" s="2"/>
      <c r="RLQ310" s="2"/>
      <c r="RLR310" s="2"/>
      <c r="RLS310" s="2"/>
      <c r="RLT310" s="2"/>
      <c r="RLU310" s="2"/>
      <c r="RLV310" s="2"/>
      <c r="RLW310" s="2"/>
      <c r="RLX310" s="2"/>
      <c r="RLY310" s="2"/>
      <c r="RLZ310" s="2"/>
      <c r="RMA310" s="2"/>
      <c r="RMB310" s="2"/>
      <c r="RMC310" s="2"/>
      <c r="RMD310" s="2"/>
      <c r="RME310" s="2"/>
      <c r="RMF310" s="2"/>
      <c r="RMG310" s="2"/>
      <c r="RMH310" s="2"/>
      <c r="RMI310" s="2"/>
      <c r="RMJ310" s="2"/>
      <c r="RMK310" s="2"/>
      <c r="RML310" s="2"/>
      <c r="RMM310" s="2"/>
      <c r="RMN310" s="2"/>
      <c r="RMO310" s="2"/>
      <c r="RMP310" s="2"/>
      <c r="RMQ310" s="2"/>
      <c r="RMR310" s="2"/>
      <c r="RMS310" s="2"/>
      <c r="RMT310" s="2"/>
      <c r="RMU310" s="2"/>
      <c r="RMV310" s="2"/>
      <c r="RMW310" s="2"/>
      <c r="RMX310" s="2"/>
      <c r="RMY310" s="2"/>
      <c r="RMZ310" s="2"/>
      <c r="RNA310" s="2"/>
      <c r="RNB310" s="2"/>
      <c r="RNC310" s="2"/>
      <c r="RND310" s="2"/>
      <c r="RNE310" s="2"/>
      <c r="RNF310" s="2"/>
      <c r="RNG310" s="2"/>
      <c r="RNH310" s="2"/>
      <c r="RNI310" s="2"/>
      <c r="RNJ310" s="2"/>
      <c r="RNK310" s="2"/>
      <c r="RNL310" s="2"/>
      <c r="RNM310" s="2"/>
      <c r="RNN310" s="2"/>
      <c r="RNO310" s="2"/>
      <c r="RNP310" s="2"/>
      <c r="RNQ310" s="2"/>
      <c r="RNR310" s="2"/>
      <c r="RNS310" s="2"/>
      <c r="RNT310" s="2"/>
      <c r="RNU310" s="2"/>
      <c r="RNV310" s="2"/>
      <c r="RNW310" s="2"/>
      <c r="RNX310" s="2"/>
      <c r="RNY310" s="2"/>
      <c r="RNZ310" s="2"/>
      <c r="ROA310" s="2"/>
      <c r="ROB310" s="2"/>
      <c r="ROC310" s="2"/>
      <c r="ROD310" s="2"/>
      <c r="ROE310" s="2"/>
      <c r="ROF310" s="2"/>
      <c r="ROG310" s="2"/>
      <c r="ROH310" s="2"/>
      <c r="ROI310" s="2"/>
      <c r="ROJ310" s="2"/>
      <c r="ROK310" s="2"/>
      <c r="ROL310" s="2"/>
      <c r="ROM310" s="2"/>
      <c r="RON310" s="2"/>
      <c r="ROO310" s="2"/>
      <c r="ROP310" s="2"/>
      <c r="ROQ310" s="2"/>
      <c r="ROR310" s="2"/>
      <c r="ROS310" s="2"/>
      <c r="ROT310" s="2"/>
      <c r="ROU310" s="2"/>
      <c r="ROV310" s="2"/>
      <c r="ROW310" s="2"/>
      <c r="ROX310" s="2"/>
      <c r="ROY310" s="2"/>
      <c r="ROZ310" s="2"/>
      <c r="RPA310" s="2"/>
      <c r="RPB310" s="2"/>
      <c r="RPC310" s="2"/>
      <c r="RPD310" s="2"/>
      <c r="RPE310" s="2"/>
      <c r="RPF310" s="2"/>
      <c r="RPG310" s="2"/>
      <c r="RPH310" s="2"/>
      <c r="RPI310" s="2"/>
      <c r="RPJ310" s="2"/>
      <c r="RPK310" s="2"/>
      <c r="RPL310" s="2"/>
      <c r="RPM310" s="2"/>
      <c r="RPN310" s="2"/>
      <c r="RPO310" s="2"/>
      <c r="RPP310" s="2"/>
      <c r="RPQ310" s="2"/>
      <c r="RPR310" s="2"/>
      <c r="RPS310" s="2"/>
      <c r="RPT310" s="2"/>
      <c r="RPU310" s="2"/>
      <c r="RPV310" s="2"/>
      <c r="RPW310" s="2"/>
      <c r="RPX310" s="2"/>
      <c r="RPY310" s="2"/>
      <c r="RPZ310" s="2"/>
      <c r="RQA310" s="2"/>
      <c r="RQB310" s="2"/>
      <c r="RQC310" s="2"/>
      <c r="RQD310" s="2"/>
      <c r="RQE310" s="2"/>
      <c r="RQF310" s="2"/>
      <c r="RQG310" s="2"/>
      <c r="RQH310" s="2"/>
      <c r="RQI310" s="2"/>
      <c r="RQJ310" s="2"/>
      <c r="RQK310" s="2"/>
      <c r="RQL310" s="2"/>
      <c r="RQM310" s="2"/>
      <c r="RQN310" s="2"/>
      <c r="RQO310" s="2"/>
      <c r="RQP310" s="2"/>
      <c r="RQQ310" s="2"/>
      <c r="RQR310" s="2"/>
      <c r="RQS310" s="2"/>
      <c r="RQT310" s="2"/>
      <c r="RQU310" s="2"/>
      <c r="RQV310" s="2"/>
      <c r="RQW310" s="2"/>
      <c r="RQX310" s="2"/>
      <c r="RQY310" s="2"/>
      <c r="RQZ310" s="2"/>
      <c r="RRA310" s="2"/>
      <c r="RRB310" s="2"/>
      <c r="RRC310" s="2"/>
      <c r="RRD310" s="2"/>
      <c r="RRE310" s="2"/>
      <c r="RRF310" s="2"/>
      <c r="RRG310" s="2"/>
      <c r="RRH310" s="2"/>
      <c r="RRI310" s="2"/>
      <c r="RRJ310" s="2"/>
      <c r="RRK310" s="2"/>
      <c r="RRL310" s="2"/>
      <c r="RRM310" s="2"/>
      <c r="RRN310" s="2"/>
      <c r="RRO310" s="2"/>
      <c r="RRP310" s="2"/>
      <c r="RRQ310" s="2"/>
      <c r="RRR310" s="2"/>
      <c r="RRS310" s="2"/>
      <c r="RRT310" s="2"/>
      <c r="RRU310" s="2"/>
      <c r="RRV310" s="2"/>
      <c r="RRW310" s="2"/>
      <c r="RRX310" s="2"/>
      <c r="RRY310" s="2"/>
      <c r="RRZ310" s="2"/>
      <c r="RSA310" s="2"/>
      <c r="RSB310" s="2"/>
      <c r="RSC310" s="2"/>
      <c r="RSD310" s="2"/>
      <c r="RSE310" s="2"/>
      <c r="RSF310" s="2"/>
      <c r="RSG310" s="2"/>
      <c r="RSH310" s="2"/>
      <c r="RSI310" s="2"/>
      <c r="RSJ310" s="2"/>
      <c r="RSK310" s="2"/>
      <c r="RSL310" s="2"/>
      <c r="RSM310" s="2"/>
      <c r="RSN310" s="2"/>
      <c r="RSO310" s="2"/>
      <c r="RSP310" s="2"/>
      <c r="RSQ310" s="2"/>
      <c r="RSR310" s="2"/>
      <c r="RSS310" s="2"/>
      <c r="RST310" s="2"/>
      <c r="RSU310" s="2"/>
      <c r="RSV310" s="2"/>
      <c r="RSW310" s="2"/>
      <c r="RSX310" s="2"/>
      <c r="RSY310" s="2"/>
      <c r="RSZ310" s="2"/>
      <c r="RTA310" s="2"/>
      <c r="RTB310" s="2"/>
      <c r="RTC310" s="2"/>
      <c r="RTD310" s="2"/>
      <c r="RTE310" s="2"/>
      <c r="RTF310" s="2"/>
      <c r="RTG310" s="2"/>
      <c r="RTH310" s="2"/>
      <c r="RTI310" s="2"/>
      <c r="RTJ310" s="2"/>
      <c r="RTK310" s="2"/>
      <c r="RTL310" s="2"/>
      <c r="RTM310" s="2"/>
      <c r="RTN310" s="2"/>
      <c r="RTO310" s="2"/>
      <c r="RTP310" s="2"/>
      <c r="RTQ310" s="2"/>
      <c r="RTR310" s="2"/>
      <c r="RTS310" s="2"/>
      <c r="RTT310" s="2"/>
      <c r="RTU310" s="2"/>
      <c r="RTV310" s="2"/>
      <c r="RTW310" s="2"/>
      <c r="RTX310" s="2"/>
      <c r="RTY310" s="2"/>
      <c r="RTZ310" s="2"/>
      <c r="RUA310" s="2"/>
      <c r="RUB310" s="2"/>
      <c r="RUC310" s="2"/>
      <c r="RUD310" s="2"/>
      <c r="RUE310" s="2"/>
      <c r="RUF310" s="2"/>
      <c r="RUG310" s="2"/>
      <c r="RUH310" s="2"/>
      <c r="RUI310" s="2"/>
      <c r="RUJ310" s="2"/>
      <c r="RUK310" s="2"/>
      <c r="RUL310" s="2"/>
      <c r="RUM310" s="2"/>
      <c r="RUN310" s="2"/>
      <c r="RUO310" s="2"/>
      <c r="RUP310" s="2"/>
      <c r="RUQ310" s="2"/>
      <c r="RUR310" s="2"/>
      <c r="RUS310" s="2"/>
      <c r="RUT310" s="2"/>
      <c r="RUU310" s="2"/>
      <c r="RUV310" s="2"/>
      <c r="RUW310" s="2"/>
      <c r="RUX310" s="2"/>
      <c r="RUY310" s="2"/>
      <c r="RUZ310" s="2"/>
      <c r="RVA310" s="2"/>
      <c r="RVB310" s="2"/>
      <c r="RVC310" s="2"/>
      <c r="RVD310" s="2"/>
      <c r="RVE310" s="2"/>
      <c r="RVF310" s="2"/>
      <c r="RVG310" s="2"/>
      <c r="RVH310" s="2"/>
      <c r="RVI310" s="2"/>
      <c r="RVJ310" s="2"/>
      <c r="RVK310" s="2"/>
      <c r="RVL310" s="2"/>
      <c r="RVM310" s="2"/>
      <c r="RVN310" s="2"/>
      <c r="RVO310" s="2"/>
      <c r="RVP310" s="2"/>
      <c r="RVQ310" s="2"/>
      <c r="RVR310" s="2"/>
      <c r="RVS310" s="2"/>
      <c r="RVT310" s="2"/>
      <c r="RVU310" s="2"/>
      <c r="RVV310" s="2"/>
      <c r="RVW310" s="2"/>
      <c r="RVX310" s="2"/>
      <c r="RVY310" s="2"/>
      <c r="RVZ310" s="2"/>
      <c r="RWA310" s="2"/>
      <c r="RWB310" s="2"/>
      <c r="RWC310" s="2"/>
      <c r="RWD310" s="2"/>
      <c r="RWE310" s="2"/>
      <c r="RWF310" s="2"/>
      <c r="RWG310" s="2"/>
      <c r="RWH310" s="2"/>
      <c r="RWI310" s="2"/>
      <c r="RWJ310" s="2"/>
      <c r="RWK310" s="2"/>
      <c r="RWL310" s="2"/>
      <c r="RWM310" s="2"/>
      <c r="RWN310" s="2"/>
      <c r="RWO310" s="2"/>
      <c r="RWP310" s="2"/>
      <c r="RWQ310" s="2"/>
      <c r="RWR310" s="2"/>
      <c r="RWS310" s="2"/>
      <c r="RWT310" s="2"/>
      <c r="RWU310" s="2"/>
      <c r="RWV310" s="2"/>
      <c r="RWW310" s="2"/>
      <c r="RWX310" s="2"/>
      <c r="RWY310" s="2"/>
      <c r="RWZ310" s="2"/>
      <c r="RXA310" s="2"/>
      <c r="RXB310" s="2"/>
      <c r="RXC310" s="2"/>
      <c r="RXD310" s="2"/>
      <c r="RXE310" s="2"/>
      <c r="RXF310" s="2"/>
      <c r="RXG310" s="2"/>
      <c r="RXH310" s="2"/>
      <c r="RXI310" s="2"/>
      <c r="RXJ310" s="2"/>
      <c r="RXK310" s="2"/>
      <c r="RXL310" s="2"/>
      <c r="RXM310" s="2"/>
      <c r="RXN310" s="2"/>
      <c r="RXO310" s="2"/>
      <c r="RXP310" s="2"/>
      <c r="RXQ310" s="2"/>
      <c r="RXR310" s="2"/>
      <c r="RXS310" s="2"/>
      <c r="RXT310" s="2"/>
      <c r="RXU310" s="2"/>
      <c r="RXV310" s="2"/>
      <c r="RXW310" s="2"/>
      <c r="RXX310" s="2"/>
      <c r="RXY310" s="2"/>
      <c r="RXZ310" s="2"/>
      <c r="RYA310" s="2"/>
      <c r="RYB310" s="2"/>
      <c r="RYC310" s="2"/>
      <c r="RYD310" s="2"/>
      <c r="RYE310" s="2"/>
      <c r="RYF310" s="2"/>
      <c r="RYG310" s="2"/>
      <c r="RYH310" s="2"/>
      <c r="RYI310" s="2"/>
      <c r="RYJ310" s="2"/>
      <c r="RYK310" s="2"/>
      <c r="RYL310" s="2"/>
      <c r="RYM310" s="2"/>
      <c r="RYN310" s="2"/>
      <c r="RYO310" s="2"/>
      <c r="RYP310" s="2"/>
      <c r="RYQ310" s="2"/>
      <c r="RYR310" s="2"/>
      <c r="RYS310" s="2"/>
      <c r="RYT310" s="2"/>
      <c r="RYU310" s="2"/>
      <c r="RYV310" s="2"/>
      <c r="RYW310" s="2"/>
      <c r="RYX310" s="2"/>
      <c r="RYY310" s="2"/>
      <c r="RYZ310" s="2"/>
      <c r="RZA310" s="2"/>
      <c r="RZB310" s="2"/>
      <c r="RZC310" s="2"/>
      <c r="RZD310" s="2"/>
      <c r="RZE310" s="2"/>
      <c r="RZF310" s="2"/>
      <c r="RZG310" s="2"/>
      <c r="RZH310" s="2"/>
      <c r="RZI310" s="2"/>
      <c r="RZJ310" s="2"/>
      <c r="RZK310" s="2"/>
      <c r="RZL310" s="2"/>
      <c r="RZM310" s="2"/>
      <c r="RZN310" s="2"/>
      <c r="RZO310" s="2"/>
      <c r="RZP310" s="2"/>
      <c r="RZQ310" s="2"/>
      <c r="RZR310" s="2"/>
      <c r="RZS310" s="2"/>
      <c r="RZT310" s="2"/>
      <c r="RZU310" s="2"/>
      <c r="RZV310" s="2"/>
      <c r="RZW310" s="2"/>
      <c r="RZX310" s="2"/>
      <c r="RZY310" s="2"/>
      <c r="RZZ310" s="2"/>
      <c r="SAA310" s="2"/>
      <c r="SAB310" s="2"/>
      <c r="SAC310" s="2"/>
      <c r="SAD310" s="2"/>
      <c r="SAE310" s="2"/>
      <c r="SAF310" s="2"/>
      <c r="SAG310" s="2"/>
      <c r="SAH310" s="2"/>
      <c r="SAI310" s="2"/>
      <c r="SAJ310" s="2"/>
      <c r="SAK310" s="2"/>
      <c r="SAL310" s="2"/>
      <c r="SAM310" s="2"/>
      <c r="SAN310" s="2"/>
      <c r="SAO310" s="2"/>
      <c r="SAP310" s="2"/>
      <c r="SAQ310" s="2"/>
      <c r="SAR310" s="2"/>
      <c r="SAS310" s="2"/>
      <c r="SAT310" s="2"/>
      <c r="SAU310" s="2"/>
      <c r="SAV310" s="2"/>
      <c r="SAW310" s="2"/>
      <c r="SAX310" s="2"/>
      <c r="SAY310" s="2"/>
      <c r="SAZ310" s="2"/>
      <c r="SBA310" s="2"/>
      <c r="SBB310" s="2"/>
      <c r="SBC310" s="2"/>
      <c r="SBD310" s="2"/>
      <c r="SBE310" s="2"/>
      <c r="SBF310" s="2"/>
      <c r="SBG310" s="2"/>
      <c r="SBH310" s="2"/>
      <c r="SBI310" s="2"/>
      <c r="SBJ310" s="2"/>
      <c r="SBK310" s="2"/>
      <c r="SBL310" s="2"/>
      <c r="SBM310" s="2"/>
      <c r="SBN310" s="2"/>
      <c r="SBO310" s="2"/>
      <c r="SBP310" s="2"/>
      <c r="SBQ310" s="2"/>
      <c r="SBR310" s="2"/>
      <c r="SBS310" s="2"/>
      <c r="SBT310" s="2"/>
      <c r="SBU310" s="2"/>
      <c r="SBV310" s="2"/>
      <c r="SBW310" s="2"/>
      <c r="SBX310" s="2"/>
      <c r="SBY310" s="2"/>
      <c r="SBZ310" s="2"/>
      <c r="SCA310" s="2"/>
      <c r="SCB310" s="2"/>
      <c r="SCC310" s="2"/>
      <c r="SCD310" s="2"/>
      <c r="SCE310" s="2"/>
      <c r="SCF310" s="2"/>
      <c r="SCG310" s="2"/>
      <c r="SCH310" s="2"/>
      <c r="SCI310" s="2"/>
      <c r="SCJ310" s="2"/>
      <c r="SCK310" s="2"/>
      <c r="SCL310" s="2"/>
      <c r="SCM310" s="2"/>
      <c r="SCN310" s="2"/>
      <c r="SCO310" s="2"/>
      <c r="SCP310" s="2"/>
      <c r="SCQ310" s="2"/>
      <c r="SCR310" s="2"/>
      <c r="SCS310" s="2"/>
      <c r="SCT310" s="2"/>
      <c r="SCU310" s="2"/>
      <c r="SCV310" s="2"/>
      <c r="SCW310" s="2"/>
      <c r="SCX310" s="2"/>
      <c r="SCY310" s="2"/>
      <c r="SCZ310" s="2"/>
      <c r="SDA310" s="2"/>
      <c r="SDB310" s="2"/>
      <c r="SDC310" s="2"/>
      <c r="SDD310" s="2"/>
      <c r="SDE310" s="2"/>
      <c r="SDF310" s="2"/>
      <c r="SDG310" s="2"/>
      <c r="SDH310" s="2"/>
      <c r="SDI310" s="2"/>
      <c r="SDJ310" s="2"/>
      <c r="SDK310" s="2"/>
      <c r="SDL310" s="2"/>
      <c r="SDM310" s="2"/>
      <c r="SDN310" s="2"/>
      <c r="SDO310" s="2"/>
      <c r="SDP310" s="2"/>
      <c r="SDQ310" s="2"/>
      <c r="SDR310" s="2"/>
      <c r="SDS310" s="2"/>
      <c r="SDT310" s="2"/>
      <c r="SDU310" s="2"/>
      <c r="SDV310" s="2"/>
      <c r="SDW310" s="2"/>
      <c r="SDX310" s="2"/>
      <c r="SDY310" s="2"/>
      <c r="SDZ310" s="2"/>
      <c r="SEA310" s="2"/>
      <c r="SEB310" s="2"/>
      <c r="SEC310" s="2"/>
      <c r="SED310" s="2"/>
      <c r="SEE310" s="2"/>
      <c r="SEF310" s="2"/>
      <c r="SEG310" s="2"/>
      <c r="SEH310" s="2"/>
      <c r="SEI310" s="2"/>
      <c r="SEJ310" s="2"/>
      <c r="SEK310" s="2"/>
      <c r="SEL310" s="2"/>
      <c r="SEM310" s="2"/>
      <c r="SEN310" s="2"/>
      <c r="SEO310" s="2"/>
      <c r="SEP310" s="2"/>
      <c r="SEQ310" s="2"/>
      <c r="SER310" s="2"/>
      <c r="SES310" s="2"/>
      <c r="SET310" s="2"/>
      <c r="SEU310" s="2"/>
      <c r="SEV310" s="2"/>
      <c r="SEW310" s="2"/>
      <c r="SEX310" s="2"/>
      <c r="SEY310" s="2"/>
      <c r="SEZ310" s="2"/>
      <c r="SFA310" s="2"/>
      <c r="SFB310" s="2"/>
      <c r="SFC310" s="2"/>
      <c r="SFD310" s="2"/>
      <c r="SFE310" s="2"/>
      <c r="SFF310" s="2"/>
      <c r="SFG310" s="2"/>
      <c r="SFH310" s="2"/>
      <c r="SFI310" s="2"/>
      <c r="SFJ310" s="2"/>
      <c r="SFK310" s="2"/>
      <c r="SFL310" s="2"/>
      <c r="SFM310" s="2"/>
      <c r="SFN310" s="2"/>
      <c r="SFO310" s="2"/>
      <c r="SFP310" s="2"/>
      <c r="SFQ310" s="2"/>
      <c r="SFR310" s="2"/>
      <c r="SFS310" s="2"/>
      <c r="SFT310" s="2"/>
      <c r="SFU310" s="2"/>
      <c r="SFV310" s="2"/>
      <c r="SFW310" s="2"/>
      <c r="SFX310" s="2"/>
      <c r="SFY310" s="2"/>
      <c r="SFZ310" s="2"/>
      <c r="SGA310" s="2"/>
      <c r="SGB310" s="2"/>
      <c r="SGC310" s="2"/>
      <c r="SGD310" s="2"/>
      <c r="SGE310" s="2"/>
      <c r="SGF310" s="2"/>
      <c r="SGG310" s="2"/>
      <c r="SGH310" s="2"/>
      <c r="SGI310" s="2"/>
      <c r="SGJ310" s="2"/>
      <c r="SGK310" s="2"/>
      <c r="SGL310" s="2"/>
      <c r="SGM310" s="2"/>
      <c r="SGN310" s="2"/>
      <c r="SGO310" s="2"/>
      <c r="SGP310" s="2"/>
      <c r="SGQ310" s="2"/>
      <c r="SGR310" s="2"/>
      <c r="SGS310" s="2"/>
      <c r="SGT310" s="2"/>
      <c r="SGU310" s="2"/>
      <c r="SGV310" s="2"/>
      <c r="SGW310" s="2"/>
      <c r="SGX310" s="2"/>
      <c r="SGY310" s="2"/>
      <c r="SGZ310" s="2"/>
      <c r="SHA310" s="2"/>
      <c r="SHB310" s="2"/>
      <c r="SHC310" s="2"/>
      <c r="SHD310" s="2"/>
      <c r="SHE310" s="2"/>
      <c r="SHF310" s="2"/>
      <c r="SHG310" s="2"/>
      <c r="SHH310" s="2"/>
      <c r="SHI310" s="2"/>
      <c r="SHJ310" s="2"/>
      <c r="SHK310" s="2"/>
      <c r="SHL310" s="2"/>
      <c r="SHM310" s="2"/>
      <c r="SHN310" s="2"/>
      <c r="SHO310" s="2"/>
      <c r="SHP310" s="2"/>
      <c r="SHQ310" s="2"/>
      <c r="SHR310" s="2"/>
      <c r="SHS310" s="2"/>
      <c r="SHT310" s="2"/>
      <c r="SHU310" s="2"/>
      <c r="SHV310" s="2"/>
      <c r="SHW310" s="2"/>
      <c r="SHX310" s="2"/>
      <c r="SHY310" s="2"/>
      <c r="SHZ310" s="2"/>
      <c r="SIA310" s="2"/>
      <c r="SIB310" s="2"/>
      <c r="SIC310" s="2"/>
      <c r="SID310" s="2"/>
      <c r="SIE310" s="2"/>
      <c r="SIF310" s="2"/>
      <c r="SIG310" s="2"/>
      <c r="SIH310" s="2"/>
      <c r="SII310" s="2"/>
      <c r="SIJ310" s="2"/>
      <c r="SIK310" s="2"/>
      <c r="SIL310" s="2"/>
      <c r="SIM310" s="2"/>
      <c r="SIN310" s="2"/>
      <c r="SIO310" s="2"/>
      <c r="SIP310" s="2"/>
      <c r="SIQ310" s="2"/>
      <c r="SIR310" s="2"/>
      <c r="SIS310" s="2"/>
      <c r="SIT310" s="2"/>
      <c r="SIU310" s="2"/>
      <c r="SIV310" s="2"/>
      <c r="SIW310" s="2"/>
      <c r="SIX310" s="2"/>
      <c r="SIY310" s="2"/>
      <c r="SIZ310" s="2"/>
      <c r="SJA310" s="2"/>
      <c r="SJB310" s="2"/>
      <c r="SJC310" s="2"/>
      <c r="SJD310" s="2"/>
      <c r="SJE310" s="2"/>
      <c r="SJF310" s="2"/>
      <c r="SJG310" s="2"/>
      <c r="SJH310" s="2"/>
      <c r="SJI310" s="2"/>
      <c r="SJJ310" s="2"/>
      <c r="SJK310" s="2"/>
      <c r="SJL310" s="2"/>
      <c r="SJM310" s="2"/>
      <c r="SJN310" s="2"/>
      <c r="SJO310" s="2"/>
      <c r="SJP310" s="2"/>
      <c r="SJQ310" s="2"/>
      <c r="SJR310" s="2"/>
      <c r="SJS310" s="2"/>
      <c r="SJT310" s="2"/>
      <c r="SJU310" s="2"/>
      <c r="SJV310" s="2"/>
      <c r="SJW310" s="2"/>
      <c r="SJX310" s="2"/>
      <c r="SJY310" s="2"/>
      <c r="SJZ310" s="2"/>
      <c r="SKA310" s="2"/>
      <c r="SKB310" s="2"/>
      <c r="SKC310" s="2"/>
      <c r="SKD310" s="2"/>
      <c r="SKE310" s="2"/>
      <c r="SKF310" s="2"/>
      <c r="SKG310" s="2"/>
      <c r="SKH310" s="2"/>
      <c r="SKI310" s="2"/>
      <c r="SKJ310" s="2"/>
      <c r="SKK310" s="2"/>
      <c r="SKL310" s="2"/>
      <c r="SKM310" s="2"/>
      <c r="SKN310" s="2"/>
      <c r="SKO310" s="2"/>
      <c r="SKP310" s="2"/>
      <c r="SKQ310" s="2"/>
      <c r="SKR310" s="2"/>
      <c r="SKS310" s="2"/>
      <c r="SKT310" s="2"/>
      <c r="SKU310" s="2"/>
      <c r="SKV310" s="2"/>
      <c r="SKW310" s="2"/>
      <c r="SKX310" s="2"/>
      <c r="SKY310" s="2"/>
      <c r="SKZ310" s="2"/>
      <c r="SLA310" s="2"/>
      <c r="SLB310" s="2"/>
      <c r="SLC310" s="2"/>
      <c r="SLD310" s="2"/>
      <c r="SLE310" s="2"/>
      <c r="SLF310" s="2"/>
      <c r="SLG310" s="2"/>
      <c r="SLH310" s="2"/>
      <c r="SLI310" s="2"/>
      <c r="SLJ310" s="2"/>
      <c r="SLK310" s="2"/>
      <c r="SLL310" s="2"/>
      <c r="SLM310" s="2"/>
      <c r="SLN310" s="2"/>
      <c r="SLO310" s="2"/>
      <c r="SLP310" s="2"/>
      <c r="SLQ310" s="2"/>
      <c r="SLR310" s="2"/>
      <c r="SLS310" s="2"/>
      <c r="SLT310" s="2"/>
      <c r="SLU310" s="2"/>
      <c r="SLV310" s="2"/>
      <c r="SLW310" s="2"/>
      <c r="SLX310" s="2"/>
      <c r="SLY310" s="2"/>
      <c r="SLZ310" s="2"/>
      <c r="SMA310" s="2"/>
      <c r="SMB310" s="2"/>
      <c r="SMC310" s="2"/>
      <c r="SMD310" s="2"/>
      <c r="SME310" s="2"/>
      <c r="SMF310" s="2"/>
      <c r="SMG310" s="2"/>
      <c r="SMH310" s="2"/>
      <c r="SMI310" s="2"/>
      <c r="SMJ310" s="2"/>
      <c r="SMK310" s="2"/>
      <c r="SML310" s="2"/>
      <c r="SMM310" s="2"/>
      <c r="SMN310" s="2"/>
      <c r="SMO310" s="2"/>
      <c r="SMP310" s="2"/>
      <c r="SMQ310" s="2"/>
      <c r="SMR310" s="2"/>
      <c r="SMS310" s="2"/>
      <c r="SMT310" s="2"/>
      <c r="SMU310" s="2"/>
      <c r="SMV310" s="2"/>
      <c r="SMW310" s="2"/>
      <c r="SMX310" s="2"/>
      <c r="SMY310" s="2"/>
      <c r="SMZ310" s="2"/>
      <c r="SNA310" s="2"/>
      <c r="SNB310" s="2"/>
      <c r="SNC310" s="2"/>
      <c r="SND310" s="2"/>
      <c r="SNE310" s="2"/>
      <c r="SNF310" s="2"/>
      <c r="SNG310" s="2"/>
      <c r="SNH310" s="2"/>
      <c r="SNI310" s="2"/>
      <c r="SNJ310" s="2"/>
      <c r="SNK310" s="2"/>
      <c r="SNL310" s="2"/>
      <c r="SNM310" s="2"/>
      <c r="SNN310" s="2"/>
      <c r="SNO310" s="2"/>
      <c r="SNP310" s="2"/>
      <c r="SNQ310" s="2"/>
      <c r="SNR310" s="2"/>
      <c r="SNS310" s="2"/>
      <c r="SNT310" s="2"/>
      <c r="SNU310" s="2"/>
      <c r="SNV310" s="2"/>
      <c r="SNW310" s="2"/>
      <c r="SNX310" s="2"/>
      <c r="SNY310" s="2"/>
      <c r="SNZ310" s="2"/>
      <c r="SOA310" s="2"/>
      <c r="SOB310" s="2"/>
      <c r="SOC310" s="2"/>
      <c r="SOD310" s="2"/>
      <c r="SOE310" s="2"/>
      <c r="SOF310" s="2"/>
      <c r="SOG310" s="2"/>
      <c r="SOH310" s="2"/>
      <c r="SOI310" s="2"/>
      <c r="SOJ310" s="2"/>
      <c r="SOK310" s="2"/>
      <c r="SOL310" s="2"/>
      <c r="SOM310" s="2"/>
      <c r="SON310" s="2"/>
      <c r="SOO310" s="2"/>
      <c r="SOP310" s="2"/>
      <c r="SOQ310" s="2"/>
      <c r="SOR310" s="2"/>
      <c r="SOS310" s="2"/>
      <c r="SOT310" s="2"/>
      <c r="SOU310" s="2"/>
      <c r="SOV310" s="2"/>
      <c r="SOW310" s="2"/>
      <c r="SOX310" s="2"/>
      <c r="SOY310" s="2"/>
      <c r="SOZ310" s="2"/>
      <c r="SPA310" s="2"/>
      <c r="SPB310" s="2"/>
      <c r="SPC310" s="2"/>
      <c r="SPD310" s="2"/>
      <c r="SPE310" s="2"/>
      <c r="SPF310" s="2"/>
      <c r="SPG310" s="2"/>
      <c r="SPH310" s="2"/>
      <c r="SPI310" s="2"/>
      <c r="SPJ310" s="2"/>
      <c r="SPK310" s="2"/>
      <c r="SPL310" s="2"/>
      <c r="SPM310" s="2"/>
      <c r="SPN310" s="2"/>
      <c r="SPO310" s="2"/>
      <c r="SPP310" s="2"/>
      <c r="SPQ310" s="2"/>
      <c r="SPR310" s="2"/>
      <c r="SPS310" s="2"/>
      <c r="SPT310" s="2"/>
      <c r="SPU310" s="2"/>
      <c r="SPV310" s="2"/>
      <c r="SPW310" s="2"/>
      <c r="SPX310" s="2"/>
      <c r="SPY310" s="2"/>
      <c r="SPZ310" s="2"/>
      <c r="SQA310" s="2"/>
      <c r="SQB310" s="2"/>
      <c r="SQC310" s="2"/>
      <c r="SQD310" s="2"/>
      <c r="SQE310" s="2"/>
      <c r="SQF310" s="2"/>
      <c r="SQG310" s="2"/>
      <c r="SQH310" s="2"/>
      <c r="SQI310" s="2"/>
      <c r="SQJ310" s="2"/>
      <c r="SQK310" s="2"/>
      <c r="SQL310" s="2"/>
      <c r="SQM310" s="2"/>
      <c r="SQN310" s="2"/>
      <c r="SQO310" s="2"/>
      <c r="SQP310" s="2"/>
      <c r="SQQ310" s="2"/>
      <c r="SQR310" s="2"/>
      <c r="SQS310" s="2"/>
      <c r="SQT310" s="2"/>
      <c r="SQU310" s="2"/>
      <c r="SQV310" s="2"/>
      <c r="SQW310" s="2"/>
      <c r="SQX310" s="2"/>
      <c r="SQY310" s="2"/>
      <c r="SQZ310" s="2"/>
      <c r="SRA310" s="2"/>
      <c r="SRB310" s="2"/>
      <c r="SRC310" s="2"/>
      <c r="SRD310" s="2"/>
      <c r="SRE310" s="2"/>
      <c r="SRF310" s="2"/>
      <c r="SRG310" s="2"/>
      <c r="SRH310" s="2"/>
      <c r="SRI310" s="2"/>
      <c r="SRJ310" s="2"/>
      <c r="SRK310" s="2"/>
      <c r="SRL310" s="2"/>
      <c r="SRM310" s="2"/>
      <c r="SRN310" s="2"/>
      <c r="SRO310" s="2"/>
      <c r="SRP310" s="2"/>
      <c r="SRQ310" s="2"/>
      <c r="SRR310" s="2"/>
      <c r="SRS310" s="2"/>
      <c r="SRT310" s="2"/>
      <c r="SRU310" s="2"/>
      <c r="SRV310" s="2"/>
      <c r="SRW310" s="2"/>
      <c r="SRX310" s="2"/>
      <c r="SRY310" s="2"/>
      <c r="SRZ310" s="2"/>
      <c r="SSA310" s="2"/>
      <c r="SSB310" s="2"/>
      <c r="SSC310" s="2"/>
      <c r="SSD310" s="2"/>
      <c r="SSE310" s="2"/>
      <c r="SSF310" s="2"/>
      <c r="SSG310" s="2"/>
      <c r="SSH310" s="2"/>
      <c r="SSI310" s="2"/>
      <c r="SSJ310" s="2"/>
      <c r="SSK310" s="2"/>
      <c r="SSL310" s="2"/>
      <c r="SSM310" s="2"/>
      <c r="SSN310" s="2"/>
      <c r="SSO310" s="2"/>
      <c r="SSP310" s="2"/>
      <c r="SSQ310" s="2"/>
      <c r="SSR310" s="2"/>
      <c r="SSS310" s="2"/>
      <c r="SST310" s="2"/>
      <c r="SSU310" s="2"/>
      <c r="SSV310" s="2"/>
      <c r="SSW310" s="2"/>
      <c r="SSX310" s="2"/>
      <c r="SSY310" s="2"/>
      <c r="SSZ310" s="2"/>
      <c r="STA310" s="2"/>
      <c r="STB310" s="2"/>
      <c r="STC310" s="2"/>
      <c r="STD310" s="2"/>
      <c r="STE310" s="2"/>
      <c r="STF310" s="2"/>
      <c r="STG310" s="2"/>
      <c r="STH310" s="2"/>
      <c r="STI310" s="2"/>
      <c r="STJ310" s="2"/>
      <c r="STK310" s="2"/>
      <c r="STL310" s="2"/>
      <c r="STM310" s="2"/>
      <c r="STN310" s="2"/>
      <c r="STO310" s="2"/>
      <c r="STP310" s="2"/>
      <c r="STQ310" s="2"/>
      <c r="STR310" s="2"/>
      <c r="STS310" s="2"/>
      <c r="STT310" s="2"/>
      <c r="STU310" s="2"/>
      <c r="STV310" s="2"/>
      <c r="STW310" s="2"/>
      <c r="STX310" s="2"/>
      <c r="STY310" s="2"/>
      <c r="STZ310" s="2"/>
      <c r="SUA310" s="2"/>
      <c r="SUB310" s="2"/>
      <c r="SUC310" s="2"/>
      <c r="SUD310" s="2"/>
      <c r="SUE310" s="2"/>
      <c r="SUF310" s="2"/>
      <c r="SUG310" s="2"/>
      <c r="SUH310" s="2"/>
      <c r="SUI310" s="2"/>
      <c r="SUJ310" s="2"/>
      <c r="SUK310" s="2"/>
      <c r="SUL310" s="2"/>
      <c r="SUM310" s="2"/>
      <c r="SUN310" s="2"/>
      <c r="SUO310" s="2"/>
      <c r="SUP310" s="2"/>
      <c r="SUQ310" s="2"/>
      <c r="SUR310" s="2"/>
      <c r="SUS310" s="2"/>
      <c r="SUT310" s="2"/>
      <c r="SUU310" s="2"/>
      <c r="SUV310" s="2"/>
      <c r="SUW310" s="2"/>
      <c r="SUX310" s="2"/>
      <c r="SUY310" s="2"/>
      <c r="SUZ310" s="2"/>
      <c r="SVA310" s="2"/>
      <c r="SVB310" s="2"/>
      <c r="SVC310" s="2"/>
      <c r="SVD310" s="2"/>
      <c r="SVE310" s="2"/>
      <c r="SVF310" s="2"/>
      <c r="SVG310" s="2"/>
      <c r="SVH310" s="2"/>
      <c r="SVI310" s="2"/>
      <c r="SVJ310" s="2"/>
      <c r="SVK310" s="2"/>
      <c r="SVL310" s="2"/>
      <c r="SVM310" s="2"/>
      <c r="SVN310" s="2"/>
      <c r="SVO310" s="2"/>
      <c r="SVP310" s="2"/>
      <c r="SVQ310" s="2"/>
      <c r="SVR310" s="2"/>
      <c r="SVS310" s="2"/>
      <c r="SVT310" s="2"/>
      <c r="SVU310" s="2"/>
      <c r="SVV310" s="2"/>
      <c r="SVW310" s="2"/>
      <c r="SVX310" s="2"/>
      <c r="SVY310" s="2"/>
      <c r="SVZ310" s="2"/>
      <c r="SWA310" s="2"/>
      <c r="SWB310" s="2"/>
      <c r="SWC310" s="2"/>
      <c r="SWD310" s="2"/>
      <c r="SWE310" s="2"/>
      <c r="SWF310" s="2"/>
      <c r="SWG310" s="2"/>
      <c r="SWH310" s="2"/>
      <c r="SWI310" s="2"/>
      <c r="SWJ310" s="2"/>
      <c r="SWK310" s="2"/>
      <c r="SWL310" s="2"/>
      <c r="SWM310" s="2"/>
      <c r="SWN310" s="2"/>
      <c r="SWO310" s="2"/>
      <c r="SWP310" s="2"/>
      <c r="SWQ310" s="2"/>
      <c r="SWR310" s="2"/>
      <c r="SWS310" s="2"/>
      <c r="SWT310" s="2"/>
      <c r="SWU310" s="2"/>
      <c r="SWV310" s="2"/>
      <c r="SWW310" s="2"/>
      <c r="SWX310" s="2"/>
      <c r="SWY310" s="2"/>
      <c r="SWZ310" s="2"/>
      <c r="SXA310" s="2"/>
      <c r="SXB310" s="2"/>
      <c r="SXC310" s="2"/>
      <c r="SXD310" s="2"/>
      <c r="SXE310" s="2"/>
      <c r="SXF310" s="2"/>
      <c r="SXG310" s="2"/>
      <c r="SXH310" s="2"/>
      <c r="SXI310" s="2"/>
      <c r="SXJ310" s="2"/>
      <c r="SXK310" s="2"/>
      <c r="SXL310" s="2"/>
      <c r="SXM310" s="2"/>
      <c r="SXN310" s="2"/>
      <c r="SXO310" s="2"/>
      <c r="SXP310" s="2"/>
      <c r="SXQ310" s="2"/>
      <c r="SXR310" s="2"/>
      <c r="SXS310" s="2"/>
      <c r="SXT310" s="2"/>
      <c r="SXU310" s="2"/>
      <c r="SXV310" s="2"/>
      <c r="SXW310" s="2"/>
      <c r="SXX310" s="2"/>
      <c r="SXY310" s="2"/>
      <c r="SXZ310" s="2"/>
      <c r="SYA310" s="2"/>
      <c r="SYB310" s="2"/>
      <c r="SYC310" s="2"/>
      <c r="SYD310" s="2"/>
      <c r="SYE310" s="2"/>
      <c r="SYF310" s="2"/>
      <c r="SYG310" s="2"/>
      <c r="SYH310" s="2"/>
      <c r="SYI310" s="2"/>
      <c r="SYJ310" s="2"/>
      <c r="SYK310" s="2"/>
      <c r="SYL310" s="2"/>
      <c r="SYM310" s="2"/>
      <c r="SYN310" s="2"/>
      <c r="SYO310" s="2"/>
      <c r="SYP310" s="2"/>
      <c r="SYQ310" s="2"/>
      <c r="SYR310" s="2"/>
      <c r="SYS310" s="2"/>
      <c r="SYT310" s="2"/>
      <c r="SYU310" s="2"/>
      <c r="SYV310" s="2"/>
      <c r="SYW310" s="2"/>
      <c r="SYX310" s="2"/>
      <c r="SYY310" s="2"/>
      <c r="SYZ310" s="2"/>
      <c r="SZA310" s="2"/>
      <c r="SZB310" s="2"/>
      <c r="SZC310" s="2"/>
      <c r="SZD310" s="2"/>
      <c r="SZE310" s="2"/>
      <c r="SZF310" s="2"/>
      <c r="SZG310" s="2"/>
      <c r="SZH310" s="2"/>
      <c r="SZI310" s="2"/>
      <c r="SZJ310" s="2"/>
      <c r="SZK310" s="2"/>
      <c r="SZL310" s="2"/>
      <c r="SZM310" s="2"/>
      <c r="SZN310" s="2"/>
      <c r="SZO310" s="2"/>
      <c r="SZP310" s="2"/>
      <c r="SZQ310" s="2"/>
      <c r="SZR310" s="2"/>
      <c r="SZS310" s="2"/>
      <c r="SZT310" s="2"/>
      <c r="SZU310" s="2"/>
      <c r="SZV310" s="2"/>
      <c r="SZW310" s="2"/>
      <c r="SZX310" s="2"/>
      <c r="SZY310" s="2"/>
      <c r="SZZ310" s="2"/>
      <c r="TAA310" s="2"/>
      <c r="TAB310" s="2"/>
      <c r="TAC310" s="2"/>
      <c r="TAD310" s="2"/>
      <c r="TAE310" s="2"/>
      <c r="TAF310" s="2"/>
      <c r="TAG310" s="2"/>
      <c r="TAH310" s="2"/>
      <c r="TAI310" s="2"/>
      <c r="TAJ310" s="2"/>
      <c r="TAK310" s="2"/>
      <c r="TAL310" s="2"/>
      <c r="TAM310" s="2"/>
      <c r="TAN310" s="2"/>
      <c r="TAO310" s="2"/>
      <c r="TAP310" s="2"/>
      <c r="TAQ310" s="2"/>
      <c r="TAR310" s="2"/>
      <c r="TAS310" s="2"/>
      <c r="TAT310" s="2"/>
      <c r="TAU310" s="2"/>
      <c r="TAV310" s="2"/>
      <c r="TAW310" s="2"/>
      <c r="TAX310" s="2"/>
      <c r="TAY310" s="2"/>
      <c r="TAZ310" s="2"/>
      <c r="TBA310" s="2"/>
      <c r="TBB310" s="2"/>
      <c r="TBC310" s="2"/>
      <c r="TBD310" s="2"/>
      <c r="TBE310" s="2"/>
      <c r="TBF310" s="2"/>
      <c r="TBG310" s="2"/>
      <c r="TBH310" s="2"/>
      <c r="TBI310" s="2"/>
      <c r="TBJ310" s="2"/>
      <c r="TBK310" s="2"/>
      <c r="TBL310" s="2"/>
      <c r="TBM310" s="2"/>
      <c r="TBN310" s="2"/>
      <c r="TBO310" s="2"/>
      <c r="TBP310" s="2"/>
      <c r="TBQ310" s="2"/>
      <c r="TBR310" s="2"/>
      <c r="TBS310" s="2"/>
      <c r="TBT310" s="2"/>
      <c r="TBU310" s="2"/>
      <c r="TBV310" s="2"/>
      <c r="TBW310" s="2"/>
      <c r="TBX310" s="2"/>
      <c r="TBY310" s="2"/>
      <c r="TBZ310" s="2"/>
      <c r="TCA310" s="2"/>
      <c r="TCB310" s="2"/>
      <c r="TCC310" s="2"/>
      <c r="TCD310" s="2"/>
      <c r="TCE310" s="2"/>
      <c r="TCF310" s="2"/>
      <c r="TCG310" s="2"/>
      <c r="TCH310" s="2"/>
      <c r="TCI310" s="2"/>
      <c r="TCJ310" s="2"/>
      <c r="TCK310" s="2"/>
      <c r="TCL310" s="2"/>
      <c r="TCM310" s="2"/>
      <c r="TCN310" s="2"/>
      <c r="TCO310" s="2"/>
      <c r="TCP310" s="2"/>
      <c r="TCQ310" s="2"/>
      <c r="TCR310" s="2"/>
      <c r="TCS310" s="2"/>
      <c r="TCT310" s="2"/>
      <c r="TCU310" s="2"/>
      <c r="TCV310" s="2"/>
      <c r="TCW310" s="2"/>
      <c r="TCX310" s="2"/>
      <c r="TCY310" s="2"/>
      <c r="TCZ310" s="2"/>
      <c r="TDA310" s="2"/>
      <c r="TDB310" s="2"/>
      <c r="TDC310" s="2"/>
      <c r="TDD310" s="2"/>
      <c r="TDE310" s="2"/>
      <c r="TDF310" s="2"/>
      <c r="TDG310" s="2"/>
      <c r="TDH310" s="2"/>
      <c r="TDI310" s="2"/>
      <c r="TDJ310" s="2"/>
      <c r="TDK310" s="2"/>
      <c r="TDL310" s="2"/>
      <c r="TDM310" s="2"/>
      <c r="TDN310" s="2"/>
      <c r="TDO310" s="2"/>
      <c r="TDP310" s="2"/>
      <c r="TDQ310" s="2"/>
      <c r="TDR310" s="2"/>
      <c r="TDS310" s="2"/>
      <c r="TDT310" s="2"/>
      <c r="TDU310" s="2"/>
      <c r="TDV310" s="2"/>
      <c r="TDW310" s="2"/>
      <c r="TDX310" s="2"/>
      <c r="TDY310" s="2"/>
      <c r="TDZ310" s="2"/>
      <c r="TEA310" s="2"/>
      <c r="TEB310" s="2"/>
      <c r="TEC310" s="2"/>
      <c r="TED310" s="2"/>
      <c r="TEE310" s="2"/>
      <c r="TEF310" s="2"/>
      <c r="TEG310" s="2"/>
      <c r="TEH310" s="2"/>
      <c r="TEI310" s="2"/>
      <c r="TEJ310" s="2"/>
      <c r="TEK310" s="2"/>
      <c r="TEL310" s="2"/>
      <c r="TEM310" s="2"/>
      <c r="TEN310" s="2"/>
      <c r="TEO310" s="2"/>
      <c r="TEP310" s="2"/>
      <c r="TEQ310" s="2"/>
      <c r="TER310" s="2"/>
      <c r="TES310" s="2"/>
      <c r="TET310" s="2"/>
      <c r="TEU310" s="2"/>
      <c r="TEV310" s="2"/>
      <c r="TEW310" s="2"/>
      <c r="TEX310" s="2"/>
      <c r="TEY310" s="2"/>
      <c r="TEZ310" s="2"/>
      <c r="TFA310" s="2"/>
      <c r="TFB310" s="2"/>
      <c r="TFC310" s="2"/>
      <c r="TFD310" s="2"/>
      <c r="TFE310" s="2"/>
      <c r="TFF310" s="2"/>
      <c r="TFG310" s="2"/>
      <c r="TFH310" s="2"/>
      <c r="TFI310" s="2"/>
      <c r="TFJ310" s="2"/>
      <c r="TFK310" s="2"/>
      <c r="TFL310" s="2"/>
      <c r="TFM310" s="2"/>
      <c r="TFN310" s="2"/>
      <c r="TFO310" s="2"/>
      <c r="TFP310" s="2"/>
      <c r="TFQ310" s="2"/>
      <c r="TFR310" s="2"/>
      <c r="TFS310" s="2"/>
      <c r="TFT310" s="2"/>
      <c r="TFU310" s="2"/>
      <c r="TFV310" s="2"/>
      <c r="TFW310" s="2"/>
      <c r="TFX310" s="2"/>
      <c r="TFY310" s="2"/>
      <c r="TFZ310" s="2"/>
      <c r="TGA310" s="2"/>
      <c r="TGB310" s="2"/>
      <c r="TGC310" s="2"/>
      <c r="TGD310" s="2"/>
      <c r="TGE310" s="2"/>
      <c r="TGF310" s="2"/>
      <c r="TGG310" s="2"/>
      <c r="TGH310" s="2"/>
      <c r="TGI310" s="2"/>
      <c r="TGJ310" s="2"/>
      <c r="TGK310" s="2"/>
      <c r="TGL310" s="2"/>
      <c r="TGM310" s="2"/>
      <c r="TGN310" s="2"/>
      <c r="TGO310" s="2"/>
      <c r="TGP310" s="2"/>
      <c r="TGQ310" s="2"/>
      <c r="TGR310" s="2"/>
      <c r="TGS310" s="2"/>
      <c r="TGT310" s="2"/>
      <c r="TGU310" s="2"/>
      <c r="TGV310" s="2"/>
      <c r="TGW310" s="2"/>
      <c r="TGX310" s="2"/>
      <c r="TGY310" s="2"/>
      <c r="TGZ310" s="2"/>
      <c r="THA310" s="2"/>
      <c r="THB310" s="2"/>
      <c r="THC310" s="2"/>
      <c r="THD310" s="2"/>
      <c r="THE310" s="2"/>
      <c r="THF310" s="2"/>
      <c r="THG310" s="2"/>
      <c r="THH310" s="2"/>
      <c r="THI310" s="2"/>
      <c r="THJ310" s="2"/>
      <c r="THK310" s="2"/>
      <c r="THL310" s="2"/>
      <c r="THM310" s="2"/>
      <c r="THN310" s="2"/>
      <c r="THO310" s="2"/>
      <c r="THP310" s="2"/>
      <c r="THQ310" s="2"/>
      <c r="THR310" s="2"/>
      <c r="THS310" s="2"/>
      <c r="THT310" s="2"/>
      <c r="THU310" s="2"/>
      <c r="THV310" s="2"/>
      <c r="THW310" s="2"/>
      <c r="THX310" s="2"/>
      <c r="THY310" s="2"/>
      <c r="THZ310" s="2"/>
      <c r="TIA310" s="2"/>
      <c r="TIB310" s="2"/>
      <c r="TIC310" s="2"/>
      <c r="TID310" s="2"/>
      <c r="TIE310" s="2"/>
      <c r="TIF310" s="2"/>
      <c r="TIG310" s="2"/>
      <c r="TIH310" s="2"/>
      <c r="TII310" s="2"/>
      <c r="TIJ310" s="2"/>
      <c r="TIK310" s="2"/>
      <c r="TIL310" s="2"/>
      <c r="TIM310" s="2"/>
      <c r="TIN310" s="2"/>
      <c r="TIO310" s="2"/>
      <c r="TIP310" s="2"/>
      <c r="TIQ310" s="2"/>
      <c r="TIR310" s="2"/>
      <c r="TIS310" s="2"/>
      <c r="TIT310" s="2"/>
      <c r="TIU310" s="2"/>
      <c r="TIV310" s="2"/>
      <c r="TIW310" s="2"/>
      <c r="TIX310" s="2"/>
      <c r="TIY310" s="2"/>
      <c r="TIZ310" s="2"/>
      <c r="TJA310" s="2"/>
      <c r="TJB310" s="2"/>
      <c r="TJC310" s="2"/>
      <c r="TJD310" s="2"/>
      <c r="TJE310" s="2"/>
      <c r="TJF310" s="2"/>
      <c r="TJG310" s="2"/>
      <c r="TJH310" s="2"/>
      <c r="TJI310" s="2"/>
      <c r="TJJ310" s="2"/>
      <c r="TJK310" s="2"/>
      <c r="TJL310" s="2"/>
      <c r="TJM310" s="2"/>
      <c r="TJN310" s="2"/>
      <c r="TJO310" s="2"/>
      <c r="TJP310" s="2"/>
      <c r="TJQ310" s="2"/>
      <c r="TJR310" s="2"/>
      <c r="TJS310" s="2"/>
      <c r="TJT310" s="2"/>
      <c r="TJU310" s="2"/>
      <c r="TJV310" s="2"/>
      <c r="TJW310" s="2"/>
      <c r="TJX310" s="2"/>
      <c r="TJY310" s="2"/>
      <c r="TJZ310" s="2"/>
      <c r="TKA310" s="2"/>
      <c r="TKB310" s="2"/>
      <c r="TKC310" s="2"/>
      <c r="TKD310" s="2"/>
      <c r="TKE310" s="2"/>
      <c r="TKF310" s="2"/>
      <c r="TKG310" s="2"/>
      <c r="TKH310" s="2"/>
      <c r="TKI310" s="2"/>
      <c r="TKJ310" s="2"/>
      <c r="TKK310" s="2"/>
      <c r="TKL310" s="2"/>
      <c r="TKM310" s="2"/>
      <c r="TKN310" s="2"/>
      <c r="TKO310" s="2"/>
      <c r="TKP310" s="2"/>
      <c r="TKQ310" s="2"/>
      <c r="TKR310" s="2"/>
      <c r="TKS310" s="2"/>
      <c r="TKT310" s="2"/>
      <c r="TKU310" s="2"/>
      <c r="TKV310" s="2"/>
      <c r="TKW310" s="2"/>
      <c r="TKX310" s="2"/>
      <c r="TKY310" s="2"/>
      <c r="TKZ310" s="2"/>
      <c r="TLA310" s="2"/>
      <c r="TLB310" s="2"/>
      <c r="TLC310" s="2"/>
      <c r="TLD310" s="2"/>
      <c r="TLE310" s="2"/>
      <c r="TLF310" s="2"/>
      <c r="TLG310" s="2"/>
      <c r="TLH310" s="2"/>
      <c r="TLI310" s="2"/>
      <c r="TLJ310" s="2"/>
      <c r="TLK310" s="2"/>
      <c r="TLL310" s="2"/>
      <c r="TLM310" s="2"/>
      <c r="TLN310" s="2"/>
      <c r="TLO310" s="2"/>
      <c r="TLP310" s="2"/>
      <c r="TLQ310" s="2"/>
      <c r="TLR310" s="2"/>
      <c r="TLS310" s="2"/>
      <c r="TLT310" s="2"/>
      <c r="TLU310" s="2"/>
      <c r="TLV310" s="2"/>
      <c r="TLW310" s="2"/>
      <c r="TLX310" s="2"/>
      <c r="TLY310" s="2"/>
      <c r="TLZ310" s="2"/>
      <c r="TMA310" s="2"/>
      <c r="TMB310" s="2"/>
      <c r="TMC310" s="2"/>
      <c r="TMD310" s="2"/>
      <c r="TME310" s="2"/>
      <c r="TMF310" s="2"/>
      <c r="TMG310" s="2"/>
      <c r="TMH310" s="2"/>
      <c r="TMI310" s="2"/>
      <c r="TMJ310" s="2"/>
      <c r="TMK310" s="2"/>
      <c r="TML310" s="2"/>
      <c r="TMM310" s="2"/>
      <c r="TMN310" s="2"/>
      <c r="TMO310" s="2"/>
      <c r="TMP310" s="2"/>
      <c r="TMQ310" s="2"/>
      <c r="TMR310" s="2"/>
      <c r="TMS310" s="2"/>
      <c r="TMT310" s="2"/>
      <c r="TMU310" s="2"/>
      <c r="TMV310" s="2"/>
      <c r="TMW310" s="2"/>
      <c r="TMX310" s="2"/>
      <c r="TMY310" s="2"/>
      <c r="TMZ310" s="2"/>
      <c r="TNA310" s="2"/>
      <c r="TNB310" s="2"/>
      <c r="TNC310" s="2"/>
      <c r="TND310" s="2"/>
      <c r="TNE310" s="2"/>
      <c r="TNF310" s="2"/>
      <c r="TNG310" s="2"/>
      <c r="TNH310" s="2"/>
      <c r="TNI310" s="2"/>
      <c r="TNJ310" s="2"/>
      <c r="TNK310" s="2"/>
      <c r="TNL310" s="2"/>
      <c r="TNM310" s="2"/>
      <c r="TNN310" s="2"/>
      <c r="TNO310" s="2"/>
      <c r="TNP310" s="2"/>
      <c r="TNQ310" s="2"/>
      <c r="TNR310" s="2"/>
      <c r="TNS310" s="2"/>
      <c r="TNT310" s="2"/>
      <c r="TNU310" s="2"/>
      <c r="TNV310" s="2"/>
      <c r="TNW310" s="2"/>
      <c r="TNX310" s="2"/>
      <c r="TNY310" s="2"/>
      <c r="TNZ310" s="2"/>
      <c r="TOA310" s="2"/>
      <c r="TOB310" s="2"/>
      <c r="TOC310" s="2"/>
      <c r="TOD310" s="2"/>
      <c r="TOE310" s="2"/>
      <c r="TOF310" s="2"/>
      <c r="TOG310" s="2"/>
      <c r="TOH310" s="2"/>
      <c r="TOI310" s="2"/>
      <c r="TOJ310" s="2"/>
      <c r="TOK310" s="2"/>
      <c r="TOL310" s="2"/>
      <c r="TOM310" s="2"/>
      <c r="TON310" s="2"/>
      <c r="TOO310" s="2"/>
      <c r="TOP310" s="2"/>
      <c r="TOQ310" s="2"/>
      <c r="TOR310" s="2"/>
      <c r="TOS310" s="2"/>
      <c r="TOT310" s="2"/>
      <c r="TOU310" s="2"/>
      <c r="TOV310" s="2"/>
      <c r="TOW310" s="2"/>
      <c r="TOX310" s="2"/>
      <c r="TOY310" s="2"/>
      <c r="TOZ310" s="2"/>
      <c r="TPA310" s="2"/>
      <c r="TPB310" s="2"/>
      <c r="TPC310" s="2"/>
      <c r="TPD310" s="2"/>
      <c r="TPE310" s="2"/>
      <c r="TPF310" s="2"/>
      <c r="TPG310" s="2"/>
      <c r="TPH310" s="2"/>
      <c r="TPI310" s="2"/>
      <c r="TPJ310" s="2"/>
      <c r="TPK310" s="2"/>
      <c r="TPL310" s="2"/>
      <c r="TPM310" s="2"/>
      <c r="TPN310" s="2"/>
      <c r="TPO310" s="2"/>
      <c r="TPP310" s="2"/>
      <c r="TPQ310" s="2"/>
      <c r="TPR310" s="2"/>
      <c r="TPS310" s="2"/>
      <c r="TPT310" s="2"/>
      <c r="TPU310" s="2"/>
      <c r="TPV310" s="2"/>
      <c r="TPW310" s="2"/>
      <c r="TPX310" s="2"/>
      <c r="TPY310" s="2"/>
      <c r="TPZ310" s="2"/>
      <c r="TQA310" s="2"/>
      <c r="TQB310" s="2"/>
      <c r="TQC310" s="2"/>
      <c r="TQD310" s="2"/>
      <c r="TQE310" s="2"/>
      <c r="TQF310" s="2"/>
      <c r="TQG310" s="2"/>
      <c r="TQH310" s="2"/>
      <c r="TQI310" s="2"/>
      <c r="TQJ310" s="2"/>
      <c r="TQK310" s="2"/>
      <c r="TQL310" s="2"/>
      <c r="TQM310" s="2"/>
      <c r="TQN310" s="2"/>
      <c r="TQO310" s="2"/>
      <c r="TQP310" s="2"/>
      <c r="TQQ310" s="2"/>
      <c r="TQR310" s="2"/>
      <c r="TQS310" s="2"/>
      <c r="TQT310" s="2"/>
      <c r="TQU310" s="2"/>
      <c r="TQV310" s="2"/>
      <c r="TQW310" s="2"/>
      <c r="TQX310" s="2"/>
      <c r="TQY310" s="2"/>
      <c r="TQZ310" s="2"/>
      <c r="TRA310" s="2"/>
      <c r="TRB310" s="2"/>
      <c r="TRC310" s="2"/>
      <c r="TRD310" s="2"/>
      <c r="TRE310" s="2"/>
      <c r="TRF310" s="2"/>
      <c r="TRG310" s="2"/>
      <c r="TRH310" s="2"/>
      <c r="TRI310" s="2"/>
      <c r="TRJ310" s="2"/>
      <c r="TRK310" s="2"/>
      <c r="TRL310" s="2"/>
      <c r="TRM310" s="2"/>
      <c r="TRN310" s="2"/>
      <c r="TRO310" s="2"/>
      <c r="TRP310" s="2"/>
      <c r="TRQ310" s="2"/>
      <c r="TRR310" s="2"/>
      <c r="TRS310" s="2"/>
      <c r="TRT310" s="2"/>
      <c r="TRU310" s="2"/>
      <c r="TRV310" s="2"/>
      <c r="TRW310" s="2"/>
      <c r="TRX310" s="2"/>
      <c r="TRY310" s="2"/>
      <c r="TRZ310" s="2"/>
      <c r="TSA310" s="2"/>
      <c r="TSB310" s="2"/>
      <c r="TSC310" s="2"/>
      <c r="TSD310" s="2"/>
      <c r="TSE310" s="2"/>
      <c r="TSF310" s="2"/>
      <c r="TSG310" s="2"/>
      <c r="TSH310" s="2"/>
      <c r="TSI310" s="2"/>
      <c r="TSJ310" s="2"/>
      <c r="TSK310" s="2"/>
      <c r="TSL310" s="2"/>
      <c r="TSM310" s="2"/>
      <c r="TSN310" s="2"/>
      <c r="TSO310" s="2"/>
      <c r="TSP310" s="2"/>
      <c r="TSQ310" s="2"/>
      <c r="TSR310" s="2"/>
      <c r="TSS310" s="2"/>
      <c r="TST310" s="2"/>
      <c r="TSU310" s="2"/>
      <c r="TSV310" s="2"/>
      <c r="TSW310" s="2"/>
      <c r="TSX310" s="2"/>
      <c r="TSY310" s="2"/>
      <c r="TSZ310" s="2"/>
      <c r="TTA310" s="2"/>
      <c r="TTB310" s="2"/>
      <c r="TTC310" s="2"/>
      <c r="TTD310" s="2"/>
      <c r="TTE310" s="2"/>
      <c r="TTF310" s="2"/>
      <c r="TTG310" s="2"/>
      <c r="TTH310" s="2"/>
      <c r="TTI310" s="2"/>
      <c r="TTJ310" s="2"/>
      <c r="TTK310" s="2"/>
      <c r="TTL310" s="2"/>
      <c r="TTM310" s="2"/>
      <c r="TTN310" s="2"/>
      <c r="TTO310" s="2"/>
      <c r="TTP310" s="2"/>
      <c r="TTQ310" s="2"/>
      <c r="TTR310" s="2"/>
      <c r="TTS310" s="2"/>
      <c r="TTT310" s="2"/>
      <c r="TTU310" s="2"/>
      <c r="TTV310" s="2"/>
      <c r="TTW310" s="2"/>
      <c r="TTX310" s="2"/>
      <c r="TTY310" s="2"/>
      <c r="TTZ310" s="2"/>
      <c r="TUA310" s="2"/>
      <c r="TUB310" s="2"/>
      <c r="TUC310" s="2"/>
      <c r="TUD310" s="2"/>
      <c r="TUE310" s="2"/>
      <c r="TUF310" s="2"/>
      <c r="TUG310" s="2"/>
      <c r="TUH310" s="2"/>
      <c r="TUI310" s="2"/>
      <c r="TUJ310" s="2"/>
      <c r="TUK310" s="2"/>
      <c r="TUL310" s="2"/>
      <c r="TUM310" s="2"/>
      <c r="TUN310" s="2"/>
      <c r="TUO310" s="2"/>
      <c r="TUP310" s="2"/>
      <c r="TUQ310" s="2"/>
      <c r="TUR310" s="2"/>
      <c r="TUS310" s="2"/>
      <c r="TUT310" s="2"/>
      <c r="TUU310" s="2"/>
      <c r="TUV310" s="2"/>
      <c r="TUW310" s="2"/>
      <c r="TUX310" s="2"/>
      <c r="TUY310" s="2"/>
      <c r="TUZ310" s="2"/>
      <c r="TVA310" s="2"/>
      <c r="TVB310" s="2"/>
      <c r="TVC310" s="2"/>
      <c r="TVD310" s="2"/>
      <c r="TVE310" s="2"/>
      <c r="TVF310" s="2"/>
      <c r="TVG310" s="2"/>
      <c r="TVH310" s="2"/>
      <c r="TVI310" s="2"/>
      <c r="TVJ310" s="2"/>
      <c r="TVK310" s="2"/>
      <c r="TVL310" s="2"/>
      <c r="TVM310" s="2"/>
      <c r="TVN310" s="2"/>
      <c r="TVO310" s="2"/>
      <c r="TVP310" s="2"/>
      <c r="TVQ310" s="2"/>
      <c r="TVR310" s="2"/>
      <c r="TVS310" s="2"/>
      <c r="TVT310" s="2"/>
      <c r="TVU310" s="2"/>
      <c r="TVV310" s="2"/>
      <c r="TVW310" s="2"/>
      <c r="TVX310" s="2"/>
      <c r="TVY310" s="2"/>
      <c r="TVZ310" s="2"/>
      <c r="TWA310" s="2"/>
      <c r="TWB310" s="2"/>
      <c r="TWC310" s="2"/>
      <c r="TWD310" s="2"/>
      <c r="TWE310" s="2"/>
      <c r="TWF310" s="2"/>
      <c r="TWG310" s="2"/>
      <c r="TWH310" s="2"/>
      <c r="TWI310" s="2"/>
      <c r="TWJ310" s="2"/>
      <c r="TWK310" s="2"/>
      <c r="TWL310" s="2"/>
      <c r="TWM310" s="2"/>
      <c r="TWN310" s="2"/>
      <c r="TWO310" s="2"/>
      <c r="TWP310" s="2"/>
      <c r="TWQ310" s="2"/>
      <c r="TWR310" s="2"/>
      <c r="TWS310" s="2"/>
      <c r="TWT310" s="2"/>
      <c r="TWU310" s="2"/>
      <c r="TWV310" s="2"/>
      <c r="TWW310" s="2"/>
      <c r="TWX310" s="2"/>
      <c r="TWY310" s="2"/>
      <c r="TWZ310" s="2"/>
      <c r="TXA310" s="2"/>
      <c r="TXB310" s="2"/>
      <c r="TXC310" s="2"/>
      <c r="TXD310" s="2"/>
      <c r="TXE310" s="2"/>
      <c r="TXF310" s="2"/>
      <c r="TXG310" s="2"/>
      <c r="TXH310" s="2"/>
      <c r="TXI310" s="2"/>
      <c r="TXJ310" s="2"/>
      <c r="TXK310" s="2"/>
      <c r="TXL310" s="2"/>
      <c r="TXM310" s="2"/>
      <c r="TXN310" s="2"/>
      <c r="TXO310" s="2"/>
      <c r="TXP310" s="2"/>
      <c r="TXQ310" s="2"/>
      <c r="TXR310" s="2"/>
      <c r="TXS310" s="2"/>
      <c r="TXT310" s="2"/>
      <c r="TXU310" s="2"/>
      <c r="TXV310" s="2"/>
      <c r="TXW310" s="2"/>
      <c r="TXX310" s="2"/>
      <c r="TXY310" s="2"/>
      <c r="TXZ310" s="2"/>
      <c r="TYA310" s="2"/>
      <c r="TYB310" s="2"/>
      <c r="TYC310" s="2"/>
      <c r="TYD310" s="2"/>
      <c r="TYE310" s="2"/>
      <c r="TYF310" s="2"/>
      <c r="TYG310" s="2"/>
      <c r="TYH310" s="2"/>
      <c r="TYI310" s="2"/>
      <c r="TYJ310" s="2"/>
      <c r="TYK310" s="2"/>
      <c r="TYL310" s="2"/>
      <c r="TYM310" s="2"/>
      <c r="TYN310" s="2"/>
      <c r="TYO310" s="2"/>
      <c r="TYP310" s="2"/>
      <c r="TYQ310" s="2"/>
      <c r="TYR310" s="2"/>
      <c r="TYS310" s="2"/>
      <c r="TYT310" s="2"/>
      <c r="TYU310" s="2"/>
      <c r="TYV310" s="2"/>
      <c r="TYW310" s="2"/>
      <c r="TYX310" s="2"/>
      <c r="TYY310" s="2"/>
      <c r="TYZ310" s="2"/>
      <c r="TZA310" s="2"/>
      <c r="TZB310" s="2"/>
      <c r="TZC310" s="2"/>
      <c r="TZD310" s="2"/>
      <c r="TZE310" s="2"/>
      <c r="TZF310" s="2"/>
      <c r="TZG310" s="2"/>
      <c r="TZH310" s="2"/>
      <c r="TZI310" s="2"/>
      <c r="TZJ310" s="2"/>
      <c r="TZK310" s="2"/>
      <c r="TZL310" s="2"/>
      <c r="TZM310" s="2"/>
      <c r="TZN310" s="2"/>
      <c r="TZO310" s="2"/>
      <c r="TZP310" s="2"/>
      <c r="TZQ310" s="2"/>
      <c r="TZR310" s="2"/>
      <c r="TZS310" s="2"/>
      <c r="TZT310" s="2"/>
      <c r="TZU310" s="2"/>
      <c r="TZV310" s="2"/>
      <c r="TZW310" s="2"/>
      <c r="TZX310" s="2"/>
      <c r="TZY310" s="2"/>
      <c r="TZZ310" s="2"/>
      <c r="UAA310" s="2"/>
      <c r="UAB310" s="2"/>
      <c r="UAC310" s="2"/>
      <c r="UAD310" s="2"/>
      <c r="UAE310" s="2"/>
      <c r="UAF310" s="2"/>
      <c r="UAG310" s="2"/>
      <c r="UAH310" s="2"/>
      <c r="UAI310" s="2"/>
      <c r="UAJ310" s="2"/>
      <c r="UAK310" s="2"/>
      <c r="UAL310" s="2"/>
      <c r="UAM310" s="2"/>
      <c r="UAN310" s="2"/>
      <c r="UAO310" s="2"/>
      <c r="UAP310" s="2"/>
      <c r="UAQ310" s="2"/>
      <c r="UAR310" s="2"/>
      <c r="UAS310" s="2"/>
      <c r="UAT310" s="2"/>
      <c r="UAU310" s="2"/>
      <c r="UAV310" s="2"/>
      <c r="UAW310" s="2"/>
      <c r="UAX310" s="2"/>
      <c r="UAY310" s="2"/>
      <c r="UAZ310" s="2"/>
      <c r="UBA310" s="2"/>
      <c r="UBB310" s="2"/>
      <c r="UBC310" s="2"/>
      <c r="UBD310" s="2"/>
      <c r="UBE310" s="2"/>
      <c r="UBF310" s="2"/>
      <c r="UBG310" s="2"/>
      <c r="UBH310" s="2"/>
      <c r="UBI310" s="2"/>
      <c r="UBJ310" s="2"/>
      <c r="UBK310" s="2"/>
      <c r="UBL310" s="2"/>
      <c r="UBM310" s="2"/>
      <c r="UBN310" s="2"/>
      <c r="UBO310" s="2"/>
      <c r="UBP310" s="2"/>
      <c r="UBQ310" s="2"/>
      <c r="UBR310" s="2"/>
      <c r="UBS310" s="2"/>
      <c r="UBT310" s="2"/>
      <c r="UBU310" s="2"/>
      <c r="UBV310" s="2"/>
      <c r="UBW310" s="2"/>
      <c r="UBX310" s="2"/>
      <c r="UBY310" s="2"/>
      <c r="UBZ310" s="2"/>
      <c r="UCA310" s="2"/>
      <c r="UCB310" s="2"/>
      <c r="UCC310" s="2"/>
      <c r="UCD310" s="2"/>
      <c r="UCE310" s="2"/>
      <c r="UCF310" s="2"/>
      <c r="UCG310" s="2"/>
      <c r="UCH310" s="2"/>
      <c r="UCI310" s="2"/>
      <c r="UCJ310" s="2"/>
      <c r="UCK310" s="2"/>
      <c r="UCL310" s="2"/>
      <c r="UCM310" s="2"/>
      <c r="UCN310" s="2"/>
      <c r="UCO310" s="2"/>
      <c r="UCP310" s="2"/>
      <c r="UCQ310" s="2"/>
      <c r="UCR310" s="2"/>
      <c r="UCS310" s="2"/>
      <c r="UCT310" s="2"/>
      <c r="UCU310" s="2"/>
      <c r="UCV310" s="2"/>
      <c r="UCW310" s="2"/>
      <c r="UCX310" s="2"/>
      <c r="UCY310" s="2"/>
      <c r="UCZ310" s="2"/>
      <c r="UDA310" s="2"/>
      <c r="UDB310" s="2"/>
      <c r="UDC310" s="2"/>
      <c r="UDD310" s="2"/>
      <c r="UDE310" s="2"/>
      <c r="UDF310" s="2"/>
      <c r="UDG310" s="2"/>
      <c r="UDH310" s="2"/>
      <c r="UDI310" s="2"/>
      <c r="UDJ310" s="2"/>
      <c r="UDK310" s="2"/>
      <c r="UDL310" s="2"/>
      <c r="UDM310" s="2"/>
      <c r="UDN310" s="2"/>
      <c r="UDO310" s="2"/>
      <c r="UDP310" s="2"/>
      <c r="UDQ310" s="2"/>
      <c r="UDR310" s="2"/>
      <c r="UDS310" s="2"/>
      <c r="UDT310" s="2"/>
      <c r="UDU310" s="2"/>
      <c r="UDV310" s="2"/>
      <c r="UDW310" s="2"/>
      <c r="UDX310" s="2"/>
      <c r="UDY310" s="2"/>
      <c r="UDZ310" s="2"/>
      <c r="UEA310" s="2"/>
      <c r="UEB310" s="2"/>
      <c r="UEC310" s="2"/>
      <c r="UED310" s="2"/>
      <c r="UEE310" s="2"/>
      <c r="UEF310" s="2"/>
      <c r="UEG310" s="2"/>
      <c r="UEH310" s="2"/>
      <c r="UEI310" s="2"/>
      <c r="UEJ310" s="2"/>
      <c r="UEK310" s="2"/>
      <c r="UEL310" s="2"/>
      <c r="UEM310" s="2"/>
      <c r="UEN310" s="2"/>
      <c r="UEO310" s="2"/>
      <c r="UEP310" s="2"/>
      <c r="UEQ310" s="2"/>
      <c r="UER310" s="2"/>
      <c r="UES310" s="2"/>
      <c r="UET310" s="2"/>
      <c r="UEU310" s="2"/>
      <c r="UEV310" s="2"/>
      <c r="UEW310" s="2"/>
      <c r="UEX310" s="2"/>
      <c r="UEY310" s="2"/>
      <c r="UEZ310" s="2"/>
      <c r="UFA310" s="2"/>
      <c r="UFB310" s="2"/>
      <c r="UFC310" s="2"/>
      <c r="UFD310" s="2"/>
      <c r="UFE310" s="2"/>
      <c r="UFF310" s="2"/>
      <c r="UFG310" s="2"/>
      <c r="UFH310" s="2"/>
      <c r="UFI310" s="2"/>
      <c r="UFJ310" s="2"/>
      <c r="UFK310" s="2"/>
      <c r="UFL310" s="2"/>
      <c r="UFM310" s="2"/>
      <c r="UFN310" s="2"/>
      <c r="UFO310" s="2"/>
      <c r="UFP310" s="2"/>
      <c r="UFQ310" s="2"/>
      <c r="UFR310" s="2"/>
      <c r="UFS310" s="2"/>
      <c r="UFT310" s="2"/>
      <c r="UFU310" s="2"/>
      <c r="UFV310" s="2"/>
      <c r="UFW310" s="2"/>
      <c r="UFX310" s="2"/>
      <c r="UFY310" s="2"/>
      <c r="UFZ310" s="2"/>
      <c r="UGA310" s="2"/>
      <c r="UGB310" s="2"/>
      <c r="UGC310" s="2"/>
      <c r="UGD310" s="2"/>
      <c r="UGE310" s="2"/>
      <c r="UGF310" s="2"/>
      <c r="UGG310" s="2"/>
      <c r="UGH310" s="2"/>
      <c r="UGI310" s="2"/>
      <c r="UGJ310" s="2"/>
      <c r="UGK310" s="2"/>
      <c r="UGL310" s="2"/>
      <c r="UGM310" s="2"/>
      <c r="UGN310" s="2"/>
      <c r="UGO310" s="2"/>
      <c r="UGP310" s="2"/>
      <c r="UGQ310" s="2"/>
      <c r="UGR310" s="2"/>
      <c r="UGS310" s="2"/>
      <c r="UGT310" s="2"/>
      <c r="UGU310" s="2"/>
      <c r="UGV310" s="2"/>
      <c r="UGW310" s="2"/>
      <c r="UGX310" s="2"/>
      <c r="UGY310" s="2"/>
      <c r="UGZ310" s="2"/>
      <c r="UHA310" s="2"/>
      <c r="UHB310" s="2"/>
      <c r="UHC310" s="2"/>
      <c r="UHD310" s="2"/>
      <c r="UHE310" s="2"/>
      <c r="UHF310" s="2"/>
      <c r="UHG310" s="2"/>
      <c r="UHH310" s="2"/>
      <c r="UHI310" s="2"/>
      <c r="UHJ310" s="2"/>
      <c r="UHK310" s="2"/>
      <c r="UHL310" s="2"/>
      <c r="UHM310" s="2"/>
      <c r="UHN310" s="2"/>
      <c r="UHO310" s="2"/>
      <c r="UHP310" s="2"/>
      <c r="UHQ310" s="2"/>
      <c r="UHR310" s="2"/>
      <c r="UHS310" s="2"/>
      <c r="UHT310" s="2"/>
      <c r="UHU310" s="2"/>
      <c r="UHV310" s="2"/>
      <c r="UHW310" s="2"/>
      <c r="UHX310" s="2"/>
      <c r="UHY310" s="2"/>
      <c r="UHZ310" s="2"/>
      <c r="UIA310" s="2"/>
      <c r="UIB310" s="2"/>
      <c r="UIC310" s="2"/>
      <c r="UID310" s="2"/>
      <c r="UIE310" s="2"/>
      <c r="UIF310" s="2"/>
      <c r="UIG310" s="2"/>
      <c r="UIH310" s="2"/>
      <c r="UII310" s="2"/>
      <c r="UIJ310" s="2"/>
      <c r="UIK310" s="2"/>
      <c r="UIL310" s="2"/>
      <c r="UIM310" s="2"/>
      <c r="UIN310" s="2"/>
      <c r="UIO310" s="2"/>
      <c r="UIP310" s="2"/>
      <c r="UIQ310" s="2"/>
      <c r="UIR310" s="2"/>
      <c r="UIS310" s="2"/>
      <c r="UIT310" s="2"/>
      <c r="UIU310" s="2"/>
      <c r="UIV310" s="2"/>
      <c r="UIW310" s="2"/>
      <c r="UIX310" s="2"/>
      <c r="UIY310" s="2"/>
      <c r="UIZ310" s="2"/>
      <c r="UJA310" s="2"/>
      <c r="UJB310" s="2"/>
      <c r="UJC310" s="2"/>
      <c r="UJD310" s="2"/>
      <c r="UJE310" s="2"/>
      <c r="UJF310" s="2"/>
      <c r="UJG310" s="2"/>
      <c r="UJH310" s="2"/>
      <c r="UJI310" s="2"/>
      <c r="UJJ310" s="2"/>
      <c r="UJK310" s="2"/>
      <c r="UJL310" s="2"/>
      <c r="UJM310" s="2"/>
      <c r="UJN310" s="2"/>
      <c r="UJO310" s="2"/>
      <c r="UJP310" s="2"/>
      <c r="UJQ310" s="2"/>
      <c r="UJR310" s="2"/>
      <c r="UJS310" s="2"/>
      <c r="UJT310" s="2"/>
      <c r="UJU310" s="2"/>
      <c r="UJV310" s="2"/>
      <c r="UJW310" s="2"/>
      <c r="UJX310" s="2"/>
      <c r="UJY310" s="2"/>
      <c r="UJZ310" s="2"/>
      <c r="UKA310" s="2"/>
      <c r="UKB310" s="2"/>
      <c r="UKC310" s="2"/>
      <c r="UKD310" s="2"/>
      <c r="UKE310" s="2"/>
      <c r="UKF310" s="2"/>
      <c r="UKG310" s="2"/>
      <c r="UKH310" s="2"/>
      <c r="UKI310" s="2"/>
      <c r="UKJ310" s="2"/>
      <c r="UKK310" s="2"/>
      <c r="UKL310" s="2"/>
      <c r="UKM310" s="2"/>
      <c r="UKN310" s="2"/>
      <c r="UKO310" s="2"/>
      <c r="UKP310" s="2"/>
      <c r="UKQ310" s="2"/>
      <c r="UKR310" s="2"/>
      <c r="UKS310" s="2"/>
      <c r="UKT310" s="2"/>
      <c r="UKU310" s="2"/>
      <c r="UKV310" s="2"/>
      <c r="UKW310" s="2"/>
      <c r="UKX310" s="2"/>
      <c r="UKY310" s="2"/>
      <c r="UKZ310" s="2"/>
      <c r="ULA310" s="2"/>
      <c r="ULB310" s="2"/>
      <c r="ULC310" s="2"/>
      <c r="ULD310" s="2"/>
      <c r="ULE310" s="2"/>
      <c r="ULF310" s="2"/>
      <c r="ULG310" s="2"/>
      <c r="ULH310" s="2"/>
      <c r="ULI310" s="2"/>
      <c r="ULJ310" s="2"/>
      <c r="ULK310" s="2"/>
      <c r="ULL310" s="2"/>
      <c r="ULM310" s="2"/>
      <c r="ULN310" s="2"/>
      <c r="ULO310" s="2"/>
      <c r="ULP310" s="2"/>
      <c r="ULQ310" s="2"/>
      <c r="ULR310" s="2"/>
      <c r="ULS310" s="2"/>
      <c r="ULT310" s="2"/>
      <c r="ULU310" s="2"/>
      <c r="ULV310" s="2"/>
      <c r="ULW310" s="2"/>
      <c r="ULX310" s="2"/>
      <c r="ULY310" s="2"/>
      <c r="ULZ310" s="2"/>
      <c r="UMA310" s="2"/>
      <c r="UMB310" s="2"/>
      <c r="UMC310" s="2"/>
      <c r="UMD310" s="2"/>
      <c r="UME310" s="2"/>
      <c r="UMF310" s="2"/>
      <c r="UMG310" s="2"/>
      <c r="UMH310" s="2"/>
      <c r="UMI310" s="2"/>
      <c r="UMJ310" s="2"/>
      <c r="UMK310" s="2"/>
      <c r="UML310" s="2"/>
      <c r="UMM310" s="2"/>
      <c r="UMN310" s="2"/>
      <c r="UMO310" s="2"/>
      <c r="UMP310" s="2"/>
      <c r="UMQ310" s="2"/>
      <c r="UMR310" s="2"/>
      <c r="UMS310" s="2"/>
      <c r="UMT310" s="2"/>
      <c r="UMU310" s="2"/>
      <c r="UMV310" s="2"/>
      <c r="UMW310" s="2"/>
      <c r="UMX310" s="2"/>
      <c r="UMY310" s="2"/>
      <c r="UMZ310" s="2"/>
      <c r="UNA310" s="2"/>
      <c r="UNB310" s="2"/>
      <c r="UNC310" s="2"/>
      <c r="UND310" s="2"/>
      <c r="UNE310" s="2"/>
      <c r="UNF310" s="2"/>
      <c r="UNG310" s="2"/>
      <c r="UNH310" s="2"/>
      <c r="UNI310" s="2"/>
      <c r="UNJ310" s="2"/>
      <c r="UNK310" s="2"/>
      <c r="UNL310" s="2"/>
      <c r="UNM310" s="2"/>
      <c r="UNN310" s="2"/>
      <c r="UNO310" s="2"/>
      <c r="UNP310" s="2"/>
      <c r="UNQ310" s="2"/>
      <c r="UNR310" s="2"/>
      <c r="UNS310" s="2"/>
      <c r="UNT310" s="2"/>
      <c r="UNU310" s="2"/>
      <c r="UNV310" s="2"/>
      <c r="UNW310" s="2"/>
      <c r="UNX310" s="2"/>
      <c r="UNY310" s="2"/>
      <c r="UNZ310" s="2"/>
      <c r="UOA310" s="2"/>
      <c r="UOB310" s="2"/>
      <c r="UOC310" s="2"/>
      <c r="UOD310" s="2"/>
      <c r="UOE310" s="2"/>
      <c r="UOF310" s="2"/>
      <c r="UOG310" s="2"/>
      <c r="UOH310" s="2"/>
      <c r="UOI310" s="2"/>
      <c r="UOJ310" s="2"/>
      <c r="UOK310" s="2"/>
      <c r="UOL310" s="2"/>
      <c r="UOM310" s="2"/>
      <c r="UON310" s="2"/>
      <c r="UOO310" s="2"/>
      <c r="UOP310" s="2"/>
      <c r="UOQ310" s="2"/>
      <c r="UOR310" s="2"/>
      <c r="UOS310" s="2"/>
      <c r="UOT310" s="2"/>
      <c r="UOU310" s="2"/>
      <c r="UOV310" s="2"/>
      <c r="UOW310" s="2"/>
      <c r="UOX310" s="2"/>
      <c r="UOY310" s="2"/>
      <c r="UOZ310" s="2"/>
      <c r="UPA310" s="2"/>
      <c r="UPB310" s="2"/>
      <c r="UPC310" s="2"/>
      <c r="UPD310" s="2"/>
      <c r="UPE310" s="2"/>
      <c r="UPF310" s="2"/>
      <c r="UPG310" s="2"/>
      <c r="UPH310" s="2"/>
      <c r="UPI310" s="2"/>
      <c r="UPJ310" s="2"/>
      <c r="UPK310" s="2"/>
      <c r="UPL310" s="2"/>
      <c r="UPM310" s="2"/>
      <c r="UPN310" s="2"/>
      <c r="UPO310" s="2"/>
      <c r="UPP310" s="2"/>
      <c r="UPQ310" s="2"/>
      <c r="UPR310" s="2"/>
      <c r="UPS310" s="2"/>
      <c r="UPT310" s="2"/>
      <c r="UPU310" s="2"/>
      <c r="UPV310" s="2"/>
      <c r="UPW310" s="2"/>
      <c r="UPX310" s="2"/>
      <c r="UPY310" s="2"/>
      <c r="UPZ310" s="2"/>
      <c r="UQA310" s="2"/>
      <c r="UQB310" s="2"/>
      <c r="UQC310" s="2"/>
      <c r="UQD310" s="2"/>
      <c r="UQE310" s="2"/>
      <c r="UQF310" s="2"/>
      <c r="UQG310" s="2"/>
      <c r="UQH310" s="2"/>
      <c r="UQI310" s="2"/>
      <c r="UQJ310" s="2"/>
      <c r="UQK310" s="2"/>
      <c r="UQL310" s="2"/>
      <c r="UQM310" s="2"/>
      <c r="UQN310" s="2"/>
      <c r="UQO310" s="2"/>
      <c r="UQP310" s="2"/>
      <c r="UQQ310" s="2"/>
      <c r="UQR310" s="2"/>
      <c r="UQS310" s="2"/>
      <c r="UQT310" s="2"/>
      <c r="UQU310" s="2"/>
      <c r="UQV310" s="2"/>
      <c r="UQW310" s="2"/>
      <c r="UQX310" s="2"/>
      <c r="UQY310" s="2"/>
      <c r="UQZ310" s="2"/>
      <c r="URA310" s="2"/>
      <c r="URB310" s="2"/>
      <c r="URC310" s="2"/>
      <c r="URD310" s="2"/>
      <c r="URE310" s="2"/>
      <c r="URF310" s="2"/>
      <c r="URG310" s="2"/>
      <c r="URH310" s="2"/>
      <c r="URI310" s="2"/>
      <c r="URJ310" s="2"/>
      <c r="URK310" s="2"/>
      <c r="URL310" s="2"/>
      <c r="URM310" s="2"/>
      <c r="URN310" s="2"/>
      <c r="URO310" s="2"/>
      <c r="URP310" s="2"/>
      <c r="URQ310" s="2"/>
      <c r="URR310" s="2"/>
      <c r="URS310" s="2"/>
      <c r="URT310" s="2"/>
      <c r="URU310" s="2"/>
      <c r="URV310" s="2"/>
      <c r="URW310" s="2"/>
      <c r="URX310" s="2"/>
      <c r="URY310" s="2"/>
      <c r="URZ310" s="2"/>
      <c r="USA310" s="2"/>
      <c r="USB310" s="2"/>
      <c r="USC310" s="2"/>
      <c r="USD310" s="2"/>
      <c r="USE310" s="2"/>
      <c r="USF310" s="2"/>
      <c r="USG310" s="2"/>
      <c r="USH310" s="2"/>
      <c r="USI310" s="2"/>
      <c r="USJ310" s="2"/>
      <c r="USK310" s="2"/>
      <c r="USL310" s="2"/>
      <c r="USM310" s="2"/>
      <c r="USN310" s="2"/>
      <c r="USO310" s="2"/>
      <c r="USP310" s="2"/>
      <c r="USQ310" s="2"/>
      <c r="USR310" s="2"/>
      <c r="USS310" s="2"/>
      <c r="UST310" s="2"/>
      <c r="USU310" s="2"/>
      <c r="USV310" s="2"/>
      <c r="USW310" s="2"/>
      <c r="USX310" s="2"/>
      <c r="USY310" s="2"/>
      <c r="USZ310" s="2"/>
      <c r="UTA310" s="2"/>
      <c r="UTB310" s="2"/>
      <c r="UTC310" s="2"/>
      <c r="UTD310" s="2"/>
      <c r="UTE310" s="2"/>
      <c r="UTF310" s="2"/>
      <c r="UTG310" s="2"/>
      <c r="UTH310" s="2"/>
      <c r="UTI310" s="2"/>
      <c r="UTJ310" s="2"/>
      <c r="UTK310" s="2"/>
      <c r="UTL310" s="2"/>
      <c r="UTM310" s="2"/>
      <c r="UTN310" s="2"/>
      <c r="UTO310" s="2"/>
      <c r="UTP310" s="2"/>
      <c r="UTQ310" s="2"/>
      <c r="UTR310" s="2"/>
      <c r="UTS310" s="2"/>
      <c r="UTT310" s="2"/>
      <c r="UTU310" s="2"/>
      <c r="UTV310" s="2"/>
      <c r="UTW310" s="2"/>
      <c r="UTX310" s="2"/>
      <c r="UTY310" s="2"/>
      <c r="UTZ310" s="2"/>
      <c r="UUA310" s="2"/>
      <c r="UUB310" s="2"/>
      <c r="UUC310" s="2"/>
      <c r="UUD310" s="2"/>
      <c r="UUE310" s="2"/>
      <c r="UUF310" s="2"/>
      <c r="UUG310" s="2"/>
      <c r="UUH310" s="2"/>
      <c r="UUI310" s="2"/>
      <c r="UUJ310" s="2"/>
      <c r="UUK310" s="2"/>
      <c r="UUL310" s="2"/>
      <c r="UUM310" s="2"/>
      <c r="UUN310" s="2"/>
      <c r="UUO310" s="2"/>
      <c r="UUP310" s="2"/>
      <c r="UUQ310" s="2"/>
      <c r="UUR310" s="2"/>
      <c r="UUS310" s="2"/>
      <c r="UUT310" s="2"/>
      <c r="UUU310" s="2"/>
      <c r="UUV310" s="2"/>
      <c r="UUW310" s="2"/>
      <c r="UUX310" s="2"/>
      <c r="UUY310" s="2"/>
      <c r="UUZ310" s="2"/>
      <c r="UVA310" s="2"/>
      <c r="UVB310" s="2"/>
      <c r="UVC310" s="2"/>
      <c r="UVD310" s="2"/>
      <c r="UVE310" s="2"/>
      <c r="UVF310" s="2"/>
      <c r="UVG310" s="2"/>
      <c r="UVH310" s="2"/>
      <c r="UVI310" s="2"/>
      <c r="UVJ310" s="2"/>
      <c r="UVK310" s="2"/>
      <c r="UVL310" s="2"/>
      <c r="UVM310" s="2"/>
      <c r="UVN310" s="2"/>
      <c r="UVO310" s="2"/>
      <c r="UVP310" s="2"/>
      <c r="UVQ310" s="2"/>
      <c r="UVR310" s="2"/>
      <c r="UVS310" s="2"/>
      <c r="UVT310" s="2"/>
      <c r="UVU310" s="2"/>
      <c r="UVV310" s="2"/>
      <c r="UVW310" s="2"/>
      <c r="UVX310" s="2"/>
      <c r="UVY310" s="2"/>
      <c r="UVZ310" s="2"/>
      <c r="UWA310" s="2"/>
      <c r="UWB310" s="2"/>
      <c r="UWC310" s="2"/>
      <c r="UWD310" s="2"/>
      <c r="UWE310" s="2"/>
      <c r="UWF310" s="2"/>
      <c r="UWG310" s="2"/>
      <c r="UWH310" s="2"/>
      <c r="UWI310" s="2"/>
      <c r="UWJ310" s="2"/>
      <c r="UWK310" s="2"/>
      <c r="UWL310" s="2"/>
      <c r="UWM310" s="2"/>
      <c r="UWN310" s="2"/>
      <c r="UWO310" s="2"/>
      <c r="UWP310" s="2"/>
      <c r="UWQ310" s="2"/>
      <c r="UWR310" s="2"/>
      <c r="UWS310" s="2"/>
      <c r="UWT310" s="2"/>
      <c r="UWU310" s="2"/>
      <c r="UWV310" s="2"/>
      <c r="UWW310" s="2"/>
      <c r="UWX310" s="2"/>
      <c r="UWY310" s="2"/>
      <c r="UWZ310" s="2"/>
      <c r="UXA310" s="2"/>
      <c r="UXB310" s="2"/>
      <c r="UXC310" s="2"/>
      <c r="UXD310" s="2"/>
      <c r="UXE310" s="2"/>
      <c r="UXF310" s="2"/>
      <c r="UXG310" s="2"/>
      <c r="UXH310" s="2"/>
      <c r="UXI310" s="2"/>
      <c r="UXJ310" s="2"/>
      <c r="UXK310" s="2"/>
      <c r="UXL310" s="2"/>
      <c r="UXM310" s="2"/>
      <c r="UXN310" s="2"/>
      <c r="UXO310" s="2"/>
      <c r="UXP310" s="2"/>
      <c r="UXQ310" s="2"/>
      <c r="UXR310" s="2"/>
      <c r="UXS310" s="2"/>
      <c r="UXT310" s="2"/>
      <c r="UXU310" s="2"/>
      <c r="UXV310" s="2"/>
      <c r="UXW310" s="2"/>
      <c r="UXX310" s="2"/>
      <c r="UXY310" s="2"/>
      <c r="UXZ310" s="2"/>
      <c r="UYA310" s="2"/>
      <c r="UYB310" s="2"/>
      <c r="UYC310" s="2"/>
      <c r="UYD310" s="2"/>
      <c r="UYE310" s="2"/>
      <c r="UYF310" s="2"/>
      <c r="UYG310" s="2"/>
      <c r="UYH310" s="2"/>
      <c r="UYI310" s="2"/>
      <c r="UYJ310" s="2"/>
      <c r="UYK310" s="2"/>
      <c r="UYL310" s="2"/>
      <c r="UYM310" s="2"/>
      <c r="UYN310" s="2"/>
      <c r="UYO310" s="2"/>
      <c r="UYP310" s="2"/>
      <c r="UYQ310" s="2"/>
      <c r="UYR310" s="2"/>
      <c r="UYS310" s="2"/>
      <c r="UYT310" s="2"/>
      <c r="UYU310" s="2"/>
      <c r="UYV310" s="2"/>
      <c r="UYW310" s="2"/>
      <c r="UYX310" s="2"/>
      <c r="UYY310" s="2"/>
      <c r="UYZ310" s="2"/>
      <c r="UZA310" s="2"/>
      <c r="UZB310" s="2"/>
      <c r="UZC310" s="2"/>
      <c r="UZD310" s="2"/>
      <c r="UZE310" s="2"/>
      <c r="UZF310" s="2"/>
      <c r="UZG310" s="2"/>
      <c r="UZH310" s="2"/>
      <c r="UZI310" s="2"/>
      <c r="UZJ310" s="2"/>
      <c r="UZK310" s="2"/>
      <c r="UZL310" s="2"/>
      <c r="UZM310" s="2"/>
      <c r="UZN310" s="2"/>
      <c r="UZO310" s="2"/>
      <c r="UZP310" s="2"/>
      <c r="UZQ310" s="2"/>
      <c r="UZR310" s="2"/>
      <c r="UZS310" s="2"/>
      <c r="UZT310" s="2"/>
      <c r="UZU310" s="2"/>
      <c r="UZV310" s="2"/>
      <c r="UZW310" s="2"/>
      <c r="UZX310" s="2"/>
      <c r="UZY310" s="2"/>
      <c r="UZZ310" s="2"/>
      <c r="VAA310" s="2"/>
      <c r="VAB310" s="2"/>
      <c r="VAC310" s="2"/>
      <c r="VAD310" s="2"/>
      <c r="VAE310" s="2"/>
      <c r="VAF310" s="2"/>
      <c r="VAG310" s="2"/>
      <c r="VAH310" s="2"/>
      <c r="VAI310" s="2"/>
      <c r="VAJ310" s="2"/>
      <c r="VAK310" s="2"/>
      <c r="VAL310" s="2"/>
      <c r="VAM310" s="2"/>
      <c r="VAN310" s="2"/>
      <c r="VAO310" s="2"/>
      <c r="VAP310" s="2"/>
      <c r="VAQ310" s="2"/>
      <c r="VAR310" s="2"/>
      <c r="VAS310" s="2"/>
      <c r="VAT310" s="2"/>
      <c r="VAU310" s="2"/>
      <c r="VAV310" s="2"/>
      <c r="VAW310" s="2"/>
      <c r="VAX310" s="2"/>
      <c r="VAY310" s="2"/>
      <c r="VAZ310" s="2"/>
      <c r="VBA310" s="2"/>
      <c r="VBB310" s="2"/>
      <c r="VBC310" s="2"/>
      <c r="VBD310" s="2"/>
      <c r="VBE310" s="2"/>
      <c r="VBF310" s="2"/>
      <c r="VBG310" s="2"/>
      <c r="VBH310" s="2"/>
      <c r="VBI310" s="2"/>
      <c r="VBJ310" s="2"/>
      <c r="VBK310" s="2"/>
      <c r="VBL310" s="2"/>
      <c r="VBM310" s="2"/>
      <c r="VBN310" s="2"/>
      <c r="VBO310" s="2"/>
      <c r="VBP310" s="2"/>
      <c r="VBQ310" s="2"/>
      <c r="VBR310" s="2"/>
      <c r="VBS310" s="2"/>
      <c r="VBT310" s="2"/>
      <c r="VBU310" s="2"/>
      <c r="VBV310" s="2"/>
      <c r="VBW310" s="2"/>
      <c r="VBX310" s="2"/>
      <c r="VBY310" s="2"/>
      <c r="VBZ310" s="2"/>
      <c r="VCA310" s="2"/>
      <c r="VCB310" s="2"/>
      <c r="VCC310" s="2"/>
      <c r="VCD310" s="2"/>
      <c r="VCE310" s="2"/>
      <c r="VCF310" s="2"/>
      <c r="VCG310" s="2"/>
      <c r="VCH310" s="2"/>
      <c r="VCI310" s="2"/>
      <c r="VCJ310" s="2"/>
      <c r="VCK310" s="2"/>
      <c r="VCL310" s="2"/>
      <c r="VCM310" s="2"/>
      <c r="VCN310" s="2"/>
      <c r="VCO310" s="2"/>
      <c r="VCP310" s="2"/>
      <c r="VCQ310" s="2"/>
      <c r="VCR310" s="2"/>
      <c r="VCS310" s="2"/>
      <c r="VCT310" s="2"/>
      <c r="VCU310" s="2"/>
      <c r="VCV310" s="2"/>
      <c r="VCW310" s="2"/>
      <c r="VCX310" s="2"/>
      <c r="VCY310" s="2"/>
      <c r="VCZ310" s="2"/>
      <c r="VDA310" s="2"/>
      <c r="VDB310" s="2"/>
      <c r="VDC310" s="2"/>
      <c r="VDD310" s="2"/>
      <c r="VDE310" s="2"/>
      <c r="VDF310" s="2"/>
      <c r="VDG310" s="2"/>
      <c r="VDH310" s="2"/>
      <c r="VDI310" s="2"/>
      <c r="VDJ310" s="2"/>
      <c r="VDK310" s="2"/>
      <c r="VDL310" s="2"/>
      <c r="VDM310" s="2"/>
      <c r="VDN310" s="2"/>
      <c r="VDO310" s="2"/>
      <c r="VDP310" s="2"/>
      <c r="VDQ310" s="2"/>
      <c r="VDR310" s="2"/>
      <c r="VDS310" s="2"/>
      <c r="VDT310" s="2"/>
      <c r="VDU310" s="2"/>
      <c r="VDV310" s="2"/>
      <c r="VDW310" s="2"/>
      <c r="VDX310" s="2"/>
      <c r="VDY310" s="2"/>
      <c r="VDZ310" s="2"/>
      <c r="VEA310" s="2"/>
      <c r="VEB310" s="2"/>
      <c r="VEC310" s="2"/>
      <c r="VED310" s="2"/>
      <c r="VEE310" s="2"/>
      <c r="VEF310" s="2"/>
      <c r="VEG310" s="2"/>
      <c r="VEH310" s="2"/>
      <c r="VEI310" s="2"/>
      <c r="VEJ310" s="2"/>
      <c r="VEK310" s="2"/>
      <c r="VEL310" s="2"/>
      <c r="VEM310" s="2"/>
      <c r="VEN310" s="2"/>
      <c r="VEO310" s="2"/>
      <c r="VEP310" s="2"/>
      <c r="VEQ310" s="2"/>
      <c r="VER310" s="2"/>
      <c r="VES310" s="2"/>
      <c r="VET310" s="2"/>
      <c r="VEU310" s="2"/>
      <c r="VEV310" s="2"/>
      <c r="VEW310" s="2"/>
      <c r="VEX310" s="2"/>
      <c r="VEY310" s="2"/>
      <c r="VEZ310" s="2"/>
      <c r="VFA310" s="2"/>
      <c r="VFB310" s="2"/>
      <c r="VFC310" s="2"/>
      <c r="VFD310" s="2"/>
      <c r="VFE310" s="2"/>
      <c r="VFF310" s="2"/>
      <c r="VFG310" s="2"/>
      <c r="VFH310" s="2"/>
      <c r="VFI310" s="2"/>
      <c r="VFJ310" s="2"/>
      <c r="VFK310" s="2"/>
      <c r="VFL310" s="2"/>
      <c r="VFM310" s="2"/>
      <c r="VFN310" s="2"/>
      <c r="VFO310" s="2"/>
      <c r="VFP310" s="2"/>
      <c r="VFQ310" s="2"/>
      <c r="VFR310" s="2"/>
      <c r="VFS310" s="2"/>
      <c r="VFT310" s="2"/>
      <c r="VFU310" s="2"/>
      <c r="VFV310" s="2"/>
      <c r="VFW310" s="2"/>
      <c r="VFX310" s="2"/>
      <c r="VFY310" s="2"/>
      <c r="VFZ310" s="2"/>
      <c r="VGA310" s="2"/>
      <c r="VGB310" s="2"/>
      <c r="VGC310" s="2"/>
      <c r="VGD310" s="2"/>
      <c r="VGE310" s="2"/>
      <c r="VGF310" s="2"/>
      <c r="VGG310" s="2"/>
      <c r="VGH310" s="2"/>
      <c r="VGI310" s="2"/>
      <c r="VGJ310" s="2"/>
      <c r="VGK310" s="2"/>
      <c r="VGL310" s="2"/>
      <c r="VGM310" s="2"/>
      <c r="VGN310" s="2"/>
      <c r="VGO310" s="2"/>
      <c r="VGP310" s="2"/>
      <c r="VGQ310" s="2"/>
      <c r="VGR310" s="2"/>
      <c r="VGS310" s="2"/>
      <c r="VGT310" s="2"/>
      <c r="VGU310" s="2"/>
      <c r="VGV310" s="2"/>
      <c r="VGW310" s="2"/>
      <c r="VGX310" s="2"/>
      <c r="VGY310" s="2"/>
      <c r="VGZ310" s="2"/>
      <c r="VHA310" s="2"/>
      <c r="VHB310" s="2"/>
      <c r="VHC310" s="2"/>
      <c r="VHD310" s="2"/>
      <c r="VHE310" s="2"/>
      <c r="VHF310" s="2"/>
      <c r="VHG310" s="2"/>
      <c r="VHH310" s="2"/>
      <c r="VHI310" s="2"/>
      <c r="VHJ310" s="2"/>
      <c r="VHK310" s="2"/>
      <c r="VHL310" s="2"/>
      <c r="VHM310" s="2"/>
      <c r="VHN310" s="2"/>
      <c r="VHO310" s="2"/>
      <c r="VHP310" s="2"/>
      <c r="VHQ310" s="2"/>
      <c r="VHR310" s="2"/>
      <c r="VHS310" s="2"/>
      <c r="VHT310" s="2"/>
      <c r="VHU310" s="2"/>
      <c r="VHV310" s="2"/>
      <c r="VHW310" s="2"/>
      <c r="VHX310" s="2"/>
      <c r="VHY310" s="2"/>
      <c r="VHZ310" s="2"/>
      <c r="VIA310" s="2"/>
      <c r="VIB310" s="2"/>
      <c r="VIC310" s="2"/>
      <c r="VID310" s="2"/>
      <c r="VIE310" s="2"/>
      <c r="VIF310" s="2"/>
      <c r="VIG310" s="2"/>
      <c r="VIH310" s="2"/>
      <c r="VII310" s="2"/>
      <c r="VIJ310" s="2"/>
      <c r="VIK310" s="2"/>
      <c r="VIL310" s="2"/>
      <c r="VIM310" s="2"/>
      <c r="VIN310" s="2"/>
      <c r="VIO310" s="2"/>
      <c r="VIP310" s="2"/>
      <c r="VIQ310" s="2"/>
      <c r="VIR310" s="2"/>
      <c r="VIS310" s="2"/>
      <c r="VIT310" s="2"/>
      <c r="VIU310" s="2"/>
      <c r="VIV310" s="2"/>
      <c r="VIW310" s="2"/>
      <c r="VIX310" s="2"/>
      <c r="VIY310" s="2"/>
      <c r="VIZ310" s="2"/>
      <c r="VJA310" s="2"/>
      <c r="VJB310" s="2"/>
      <c r="VJC310" s="2"/>
      <c r="VJD310" s="2"/>
      <c r="VJE310" s="2"/>
      <c r="VJF310" s="2"/>
      <c r="VJG310" s="2"/>
      <c r="VJH310" s="2"/>
      <c r="VJI310" s="2"/>
      <c r="VJJ310" s="2"/>
      <c r="VJK310" s="2"/>
      <c r="VJL310" s="2"/>
      <c r="VJM310" s="2"/>
      <c r="VJN310" s="2"/>
      <c r="VJO310" s="2"/>
      <c r="VJP310" s="2"/>
      <c r="VJQ310" s="2"/>
      <c r="VJR310" s="2"/>
      <c r="VJS310" s="2"/>
      <c r="VJT310" s="2"/>
      <c r="VJU310" s="2"/>
      <c r="VJV310" s="2"/>
      <c r="VJW310" s="2"/>
      <c r="VJX310" s="2"/>
      <c r="VJY310" s="2"/>
      <c r="VJZ310" s="2"/>
      <c r="VKA310" s="2"/>
      <c r="VKB310" s="2"/>
      <c r="VKC310" s="2"/>
      <c r="VKD310" s="2"/>
      <c r="VKE310" s="2"/>
      <c r="VKF310" s="2"/>
      <c r="VKG310" s="2"/>
      <c r="VKH310" s="2"/>
      <c r="VKI310" s="2"/>
      <c r="VKJ310" s="2"/>
      <c r="VKK310" s="2"/>
      <c r="VKL310" s="2"/>
      <c r="VKM310" s="2"/>
      <c r="VKN310" s="2"/>
      <c r="VKO310" s="2"/>
      <c r="VKP310" s="2"/>
      <c r="VKQ310" s="2"/>
      <c r="VKR310" s="2"/>
      <c r="VKS310" s="2"/>
      <c r="VKT310" s="2"/>
      <c r="VKU310" s="2"/>
      <c r="VKV310" s="2"/>
      <c r="VKW310" s="2"/>
      <c r="VKX310" s="2"/>
      <c r="VKY310" s="2"/>
      <c r="VKZ310" s="2"/>
      <c r="VLA310" s="2"/>
      <c r="VLB310" s="2"/>
      <c r="VLC310" s="2"/>
      <c r="VLD310" s="2"/>
      <c r="VLE310" s="2"/>
      <c r="VLF310" s="2"/>
      <c r="VLG310" s="2"/>
      <c r="VLH310" s="2"/>
      <c r="VLI310" s="2"/>
      <c r="VLJ310" s="2"/>
      <c r="VLK310" s="2"/>
      <c r="VLL310" s="2"/>
      <c r="VLM310" s="2"/>
      <c r="VLN310" s="2"/>
      <c r="VLO310" s="2"/>
      <c r="VLP310" s="2"/>
      <c r="VLQ310" s="2"/>
      <c r="VLR310" s="2"/>
      <c r="VLS310" s="2"/>
      <c r="VLT310" s="2"/>
      <c r="VLU310" s="2"/>
      <c r="VLV310" s="2"/>
      <c r="VLW310" s="2"/>
      <c r="VLX310" s="2"/>
      <c r="VLY310" s="2"/>
      <c r="VLZ310" s="2"/>
      <c r="VMA310" s="2"/>
      <c r="VMB310" s="2"/>
      <c r="VMC310" s="2"/>
      <c r="VMD310" s="2"/>
      <c r="VME310" s="2"/>
      <c r="VMF310" s="2"/>
      <c r="VMG310" s="2"/>
      <c r="VMH310" s="2"/>
      <c r="VMI310" s="2"/>
      <c r="VMJ310" s="2"/>
      <c r="VMK310" s="2"/>
      <c r="VML310" s="2"/>
      <c r="VMM310" s="2"/>
      <c r="VMN310" s="2"/>
      <c r="VMO310" s="2"/>
      <c r="VMP310" s="2"/>
      <c r="VMQ310" s="2"/>
      <c r="VMR310" s="2"/>
      <c r="VMS310" s="2"/>
      <c r="VMT310" s="2"/>
      <c r="VMU310" s="2"/>
      <c r="VMV310" s="2"/>
      <c r="VMW310" s="2"/>
      <c r="VMX310" s="2"/>
      <c r="VMY310" s="2"/>
      <c r="VMZ310" s="2"/>
      <c r="VNA310" s="2"/>
      <c r="VNB310" s="2"/>
      <c r="VNC310" s="2"/>
      <c r="VND310" s="2"/>
      <c r="VNE310" s="2"/>
      <c r="VNF310" s="2"/>
      <c r="VNG310" s="2"/>
      <c r="VNH310" s="2"/>
      <c r="VNI310" s="2"/>
      <c r="VNJ310" s="2"/>
      <c r="VNK310" s="2"/>
      <c r="VNL310" s="2"/>
      <c r="VNM310" s="2"/>
      <c r="VNN310" s="2"/>
      <c r="VNO310" s="2"/>
      <c r="VNP310" s="2"/>
      <c r="VNQ310" s="2"/>
      <c r="VNR310" s="2"/>
      <c r="VNS310" s="2"/>
      <c r="VNT310" s="2"/>
      <c r="VNU310" s="2"/>
      <c r="VNV310" s="2"/>
      <c r="VNW310" s="2"/>
      <c r="VNX310" s="2"/>
      <c r="VNY310" s="2"/>
      <c r="VNZ310" s="2"/>
      <c r="VOA310" s="2"/>
      <c r="VOB310" s="2"/>
      <c r="VOC310" s="2"/>
      <c r="VOD310" s="2"/>
      <c r="VOE310" s="2"/>
      <c r="VOF310" s="2"/>
      <c r="VOG310" s="2"/>
      <c r="VOH310" s="2"/>
      <c r="VOI310" s="2"/>
      <c r="VOJ310" s="2"/>
      <c r="VOK310" s="2"/>
      <c r="VOL310" s="2"/>
      <c r="VOM310" s="2"/>
      <c r="VON310" s="2"/>
      <c r="VOO310" s="2"/>
      <c r="VOP310" s="2"/>
      <c r="VOQ310" s="2"/>
      <c r="VOR310" s="2"/>
      <c r="VOS310" s="2"/>
      <c r="VOT310" s="2"/>
      <c r="VOU310" s="2"/>
      <c r="VOV310" s="2"/>
      <c r="VOW310" s="2"/>
      <c r="VOX310" s="2"/>
      <c r="VOY310" s="2"/>
      <c r="VOZ310" s="2"/>
      <c r="VPA310" s="2"/>
      <c r="VPB310" s="2"/>
      <c r="VPC310" s="2"/>
      <c r="VPD310" s="2"/>
      <c r="VPE310" s="2"/>
      <c r="VPF310" s="2"/>
      <c r="VPG310" s="2"/>
      <c r="VPH310" s="2"/>
      <c r="VPI310" s="2"/>
      <c r="VPJ310" s="2"/>
      <c r="VPK310" s="2"/>
      <c r="VPL310" s="2"/>
      <c r="VPM310" s="2"/>
      <c r="VPN310" s="2"/>
      <c r="VPO310" s="2"/>
      <c r="VPP310" s="2"/>
      <c r="VPQ310" s="2"/>
      <c r="VPR310" s="2"/>
      <c r="VPS310" s="2"/>
      <c r="VPT310" s="2"/>
      <c r="VPU310" s="2"/>
      <c r="VPV310" s="2"/>
      <c r="VPW310" s="2"/>
      <c r="VPX310" s="2"/>
      <c r="VPY310" s="2"/>
      <c r="VPZ310" s="2"/>
      <c r="VQA310" s="2"/>
      <c r="VQB310" s="2"/>
      <c r="VQC310" s="2"/>
      <c r="VQD310" s="2"/>
      <c r="VQE310" s="2"/>
      <c r="VQF310" s="2"/>
      <c r="VQG310" s="2"/>
      <c r="VQH310" s="2"/>
      <c r="VQI310" s="2"/>
      <c r="VQJ310" s="2"/>
      <c r="VQK310" s="2"/>
      <c r="VQL310" s="2"/>
      <c r="VQM310" s="2"/>
      <c r="VQN310" s="2"/>
      <c r="VQO310" s="2"/>
      <c r="VQP310" s="2"/>
      <c r="VQQ310" s="2"/>
      <c r="VQR310" s="2"/>
      <c r="VQS310" s="2"/>
      <c r="VQT310" s="2"/>
      <c r="VQU310" s="2"/>
      <c r="VQV310" s="2"/>
      <c r="VQW310" s="2"/>
      <c r="VQX310" s="2"/>
      <c r="VQY310" s="2"/>
      <c r="VQZ310" s="2"/>
      <c r="VRA310" s="2"/>
      <c r="VRB310" s="2"/>
      <c r="VRC310" s="2"/>
      <c r="VRD310" s="2"/>
      <c r="VRE310" s="2"/>
      <c r="VRF310" s="2"/>
      <c r="VRG310" s="2"/>
      <c r="VRH310" s="2"/>
      <c r="VRI310" s="2"/>
      <c r="VRJ310" s="2"/>
      <c r="VRK310" s="2"/>
      <c r="VRL310" s="2"/>
      <c r="VRM310" s="2"/>
      <c r="VRN310" s="2"/>
      <c r="VRO310" s="2"/>
      <c r="VRP310" s="2"/>
      <c r="VRQ310" s="2"/>
      <c r="VRR310" s="2"/>
      <c r="VRS310" s="2"/>
      <c r="VRT310" s="2"/>
      <c r="VRU310" s="2"/>
      <c r="VRV310" s="2"/>
      <c r="VRW310" s="2"/>
      <c r="VRX310" s="2"/>
      <c r="VRY310" s="2"/>
      <c r="VRZ310" s="2"/>
      <c r="VSA310" s="2"/>
      <c r="VSB310" s="2"/>
      <c r="VSC310" s="2"/>
      <c r="VSD310" s="2"/>
      <c r="VSE310" s="2"/>
      <c r="VSF310" s="2"/>
      <c r="VSG310" s="2"/>
      <c r="VSH310" s="2"/>
      <c r="VSI310" s="2"/>
      <c r="VSJ310" s="2"/>
      <c r="VSK310" s="2"/>
      <c r="VSL310" s="2"/>
      <c r="VSM310" s="2"/>
      <c r="VSN310" s="2"/>
      <c r="VSO310" s="2"/>
      <c r="VSP310" s="2"/>
      <c r="VSQ310" s="2"/>
      <c r="VSR310" s="2"/>
      <c r="VSS310" s="2"/>
      <c r="VST310" s="2"/>
      <c r="VSU310" s="2"/>
      <c r="VSV310" s="2"/>
      <c r="VSW310" s="2"/>
      <c r="VSX310" s="2"/>
      <c r="VSY310" s="2"/>
      <c r="VSZ310" s="2"/>
      <c r="VTA310" s="2"/>
      <c r="VTB310" s="2"/>
      <c r="VTC310" s="2"/>
      <c r="VTD310" s="2"/>
      <c r="VTE310" s="2"/>
      <c r="VTF310" s="2"/>
      <c r="VTG310" s="2"/>
      <c r="VTH310" s="2"/>
      <c r="VTI310" s="2"/>
      <c r="VTJ310" s="2"/>
      <c r="VTK310" s="2"/>
      <c r="VTL310" s="2"/>
      <c r="VTM310" s="2"/>
      <c r="VTN310" s="2"/>
      <c r="VTO310" s="2"/>
      <c r="VTP310" s="2"/>
      <c r="VTQ310" s="2"/>
      <c r="VTR310" s="2"/>
      <c r="VTS310" s="2"/>
      <c r="VTT310" s="2"/>
      <c r="VTU310" s="2"/>
      <c r="VTV310" s="2"/>
      <c r="VTW310" s="2"/>
      <c r="VTX310" s="2"/>
      <c r="VTY310" s="2"/>
      <c r="VTZ310" s="2"/>
      <c r="VUA310" s="2"/>
      <c r="VUB310" s="2"/>
      <c r="VUC310" s="2"/>
      <c r="VUD310" s="2"/>
      <c r="VUE310" s="2"/>
      <c r="VUF310" s="2"/>
      <c r="VUG310" s="2"/>
      <c r="VUH310" s="2"/>
      <c r="VUI310" s="2"/>
      <c r="VUJ310" s="2"/>
      <c r="VUK310" s="2"/>
      <c r="VUL310" s="2"/>
      <c r="VUM310" s="2"/>
      <c r="VUN310" s="2"/>
      <c r="VUO310" s="2"/>
      <c r="VUP310" s="2"/>
      <c r="VUQ310" s="2"/>
      <c r="VUR310" s="2"/>
      <c r="VUS310" s="2"/>
      <c r="VUT310" s="2"/>
      <c r="VUU310" s="2"/>
      <c r="VUV310" s="2"/>
      <c r="VUW310" s="2"/>
      <c r="VUX310" s="2"/>
      <c r="VUY310" s="2"/>
      <c r="VUZ310" s="2"/>
      <c r="VVA310" s="2"/>
      <c r="VVB310" s="2"/>
      <c r="VVC310" s="2"/>
      <c r="VVD310" s="2"/>
      <c r="VVE310" s="2"/>
      <c r="VVF310" s="2"/>
      <c r="VVG310" s="2"/>
      <c r="VVH310" s="2"/>
      <c r="VVI310" s="2"/>
      <c r="VVJ310" s="2"/>
      <c r="VVK310" s="2"/>
      <c r="VVL310" s="2"/>
      <c r="VVM310" s="2"/>
      <c r="VVN310" s="2"/>
      <c r="VVO310" s="2"/>
      <c r="VVP310" s="2"/>
      <c r="VVQ310" s="2"/>
      <c r="VVR310" s="2"/>
      <c r="VVS310" s="2"/>
      <c r="VVT310" s="2"/>
      <c r="VVU310" s="2"/>
      <c r="VVV310" s="2"/>
      <c r="VVW310" s="2"/>
      <c r="VVX310" s="2"/>
      <c r="VVY310" s="2"/>
      <c r="VVZ310" s="2"/>
      <c r="VWA310" s="2"/>
      <c r="VWB310" s="2"/>
      <c r="VWC310" s="2"/>
      <c r="VWD310" s="2"/>
      <c r="VWE310" s="2"/>
      <c r="VWF310" s="2"/>
      <c r="VWG310" s="2"/>
      <c r="VWH310" s="2"/>
      <c r="VWI310" s="2"/>
      <c r="VWJ310" s="2"/>
      <c r="VWK310" s="2"/>
      <c r="VWL310" s="2"/>
      <c r="VWM310" s="2"/>
      <c r="VWN310" s="2"/>
      <c r="VWO310" s="2"/>
      <c r="VWP310" s="2"/>
      <c r="VWQ310" s="2"/>
      <c r="VWR310" s="2"/>
      <c r="VWS310" s="2"/>
      <c r="VWT310" s="2"/>
      <c r="VWU310" s="2"/>
      <c r="VWV310" s="2"/>
      <c r="VWW310" s="2"/>
      <c r="VWX310" s="2"/>
      <c r="VWY310" s="2"/>
      <c r="VWZ310" s="2"/>
      <c r="VXA310" s="2"/>
      <c r="VXB310" s="2"/>
      <c r="VXC310" s="2"/>
      <c r="VXD310" s="2"/>
      <c r="VXE310" s="2"/>
      <c r="VXF310" s="2"/>
      <c r="VXG310" s="2"/>
      <c r="VXH310" s="2"/>
      <c r="VXI310" s="2"/>
      <c r="VXJ310" s="2"/>
      <c r="VXK310" s="2"/>
      <c r="VXL310" s="2"/>
      <c r="VXM310" s="2"/>
      <c r="VXN310" s="2"/>
      <c r="VXO310" s="2"/>
      <c r="VXP310" s="2"/>
      <c r="VXQ310" s="2"/>
      <c r="VXR310" s="2"/>
      <c r="VXS310" s="2"/>
      <c r="VXT310" s="2"/>
      <c r="VXU310" s="2"/>
      <c r="VXV310" s="2"/>
      <c r="VXW310" s="2"/>
      <c r="VXX310" s="2"/>
      <c r="VXY310" s="2"/>
      <c r="VXZ310" s="2"/>
      <c r="VYA310" s="2"/>
      <c r="VYB310" s="2"/>
      <c r="VYC310" s="2"/>
      <c r="VYD310" s="2"/>
      <c r="VYE310" s="2"/>
      <c r="VYF310" s="2"/>
      <c r="VYG310" s="2"/>
      <c r="VYH310" s="2"/>
      <c r="VYI310" s="2"/>
      <c r="VYJ310" s="2"/>
      <c r="VYK310" s="2"/>
      <c r="VYL310" s="2"/>
      <c r="VYM310" s="2"/>
      <c r="VYN310" s="2"/>
      <c r="VYO310" s="2"/>
      <c r="VYP310" s="2"/>
      <c r="VYQ310" s="2"/>
      <c r="VYR310" s="2"/>
      <c r="VYS310" s="2"/>
      <c r="VYT310" s="2"/>
      <c r="VYU310" s="2"/>
      <c r="VYV310" s="2"/>
      <c r="VYW310" s="2"/>
      <c r="VYX310" s="2"/>
      <c r="VYY310" s="2"/>
      <c r="VYZ310" s="2"/>
      <c r="VZA310" s="2"/>
      <c r="VZB310" s="2"/>
      <c r="VZC310" s="2"/>
      <c r="VZD310" s="2"/>
      <c r="VZE310" s="2"/>
      <c r="VZF310" s="2"/>
      <c r="VZG310" s="2"/>
      <c r="VZH310" s="2"/>
      <c r="VZI310" s="2"/>
      <c r="VZJ310" s="2"/>
      <c r="VZK310" s="2"/>
      <c r="VZL310" s="2"/>
      <c r="VZM310" s="2"/>
      <c r="VZN310" s="2"/>
      <c r="VZO310" s="2"/>
      <c r="VZP310" s="2"/>
      <c r="VZQ310" s="2"/>
      <c r="VZR310" s="2"/>
      <c r="VZS310" s="2"/>
      <c r="VZT310" s="2"/>
      <c r="VZU310" s="2"/>
      <c r="VZV310" s="2"/>
      <c r="VZW310" s="2"/>
      <c r="VZX310" s="2"/>
      <c r="VZY310" s="2"/>
      <c r="VZZ310" s="2"/>
      <c r="WAA310" s="2"/>
      <c r="WAB310" s="2"/>
      <c r="WAC310" s="2"/>
      <c r="WAD310" s="2"/>
      <c r="WAE310" s="2"/>
      <c r="WAF310" s="2"/>
      <c r="WAG310" s="2"/>
      <c r="WAH310" s="2"/>
      <c r="WAI310" s="2"/>
      <c r="WAJ310" s="2"/>
      <c r="WAK310" s="2"/>
      <c r="WAL310" s="2"/>
      <c r="WAM310" s="2"/>
      <c r="WAN310" s="2"/>
      <c r="WAO310" s="2"/>
      <c r="WAP310" s="2"/>
      <c r="WAQ310" s="2"/>
      <c r="WAR310" s="2"/>
      <c r="WAS310" s="2"/>
      <c r="WAT310" s="2"/>
      <c r="WAU310" s="2"/>
      <c r="WAV310" s="2"/>
      <c r="WAW310" s="2"/>
      <c r="WAX310" s="2"/>
      <c r="WAY310" s="2"/>
      <c r="WAZ310" s="2"/>
      <c r="WBA310" s="2"/>
      <c r="WBB310" s="2"/>
      <c r="WBC310" s="2"/>
      <c r="WBD310" s="2"/>
      <c r="WBE310" s="2"/>
      <c r="WBF310" s="2"/>
      <c r="WBG310" s="2"/>
      <c r="WBH310" s="2"/>
      <c r="WBI310" s="2"/>
      <c r="WBJ310" s="2"/>
      <c r="WBK310" s="2"/>
      <c r="WBL310" s="2"/>
      <c r="WBM310" s="2"/>
      <c r="WBN310" s="2"/>
      <c r="WBO310" s="2"/>
      <c r="WBP310" s="2"/>
      <c r="WBQ310" s="2"/>
      <c r="WBR310" s="2"/>
      <c r="WBS310" s="2"/>
      <c r="WBT310" s="2"/>
      <c r="WBU310" s="2"/>
      <c r="WBV310" s="2"/>
      <c r="WBW310" s="2"/>
      <c r="WBX310" s="2"/>
      <c r="WBY310" s="2"/>
      <c r="WBZ310" s="2"/>
      <c r="WCA310" s="2"/>
      <c r="WCB310" s="2"/>
      <c r="WCC310" s="2"/>
      <c r="WCD310" s="2"/>
      <c r="WCE310" s="2"/>
      <c r="WCF310" s="2"/>
      <c r="WCG310" s="2"/>
      <c r="WCH310" s="2"/>
      <c r="WCI310" s="2"/>
      <c r="WCJ310" s="2"/>
      <c r="WCK310" s="2"/>
      <c r="WCL310" s="2"/>
      <c r="WCM310" s="2"/>
      <c r="WCN310" s="2"/>
      <c r="WCO310" s="2"/>
      <c r="WCP310" s="2"/>
      <c r="WCQ310" s="2"/>
      <c r="WCR310" s="2"/>
      <c r="WCS310" s="2"/>
      <c r="WCT310" s="2"/>
      <c r="WCU310" s="2"/>
      <c r="WCV310" s="2"/>
      <c r="WCW310" s="2"/>
      <c r="WCX310" s="2"/>
      <c r="WCY310" s="2"/>
      <c r="WCZ310" s="2"/>
      <c r="WDA310" s="2"/>
      <c r="WDB310" s="2"/>
      <c r="WDC310" s="2"/>
      <c r="WDD310" s="2"/>
      <c r="WDE310" s="2"/>
      <c r="WDF310" s="2"/>
      <c r="WDG310" s="2"/>
      <c r="WDH310" s="2"/>
      <c r="WDI310" s="2"/>
      <c r="WDJ310" s="2"/>
      <c r="WDK310" s="2"/>
      <c r="WDL310" s="2"/>
      <c r="WDM310" s="2"/>
      <c r="WDN310" s="2"/>
      <c r="WDO310" s="2"/>
      <c r="WDP310" s="2"/>
      <c r="WDQ310" s="2"/>
      <c r="WDR310" s="2"/>
      <c r="WDS310" s="2"/>
      <c r="WDT310" s="2"/>
      <c r="WDU310" s="2"/>
      <c r="WDV310" s="2"/>
      <c r="WDW310" s="2"/>
      <c r="WDX310" s="2"/>
      <c r="WDY310" s="2"/>
      <c r="WDZ310" s="2"/>
      <c r="WEA310" s="2"/>
      <c r="WEB310" s="2"/>
      <c r="WEC310" s="2"/>
      <c r="WED310" s="2"/>
      <c r="WEE310" s="2"/>
      <c r="WEF310" s="2"/>
      <c r="WEG310" s="2"/>
      <c r="WEH310" s="2"/>
      <c r="WEI310" s="2"/>
      <c r="WEJ310" s="2"/>
      <c r="WEK310" s="2"/>
      <c r="WEL310" s="2"/>
      <c r="WEM310" s="2"/>
      <c r="WEN310" s="2"/>
      <c r="WEO310" s="2"/>
      <c r="WEP310" s="2"/>
      <c r="WEQ310" s="2"/>
      <c r="WER310" s="2"/>
      <c r="WES310" s="2"/>
      <c r="WET310" s="2"/>
      <c r="WEU310" s="2"/>
      <c r="WEV310" s="2"/>
      <c r="WEW310" s="2"/>
      <c r="WEX310" s="2"/>
      <c r="WEY310" s="2"/>
      <c r="WEZ310" s="2"/>
      <c r="WFA310" s="2"/>
      <c r="WFB310" s="2"/>
      <c r="WFC310" s="2"/>
      <c r="WFD310" s="2"/>
      <c r="WFE310" s="2"/>
      <c r="WFF310" s="2"/>
      <c r="WFG310" s="2"/>
      <c r="WFH310" s="2"/>
      <c r="WFI310" s="2"/>
      <c r="WFJ310" s="2"/>
      <c r="WFK310" s="2"/>
      <c r="WFL310" s="2"/>
      <c r="WFM310" s="2"/>
      <c r="WFN310" s="2"/>
      <c r="WFO310" s="2"/>
      <c r="WFP310" s="2"/>
      <c r="WFQ310" s="2"/>
      <c r="WFR310" s="2"/>
      <c r="WFS310" s="2"/>
      <c r="WFT310" s="2"/>
      <c r="WFU310" s="2"/>
      <c r="WFV310" s="2"/>
      <c r="WFW310" s="2"/>
      <c r="WFX310" s="2"/>
      <c r="WFY310" s="2"/>
      <c r="WFZ310" s="2"/>
      <c r="WGA310" s="2"/>
      <c r="WGB310" s="2"/>
      <c r="WGC310" s="2"/>
      <c r="WGD310" s="2"/>
      <c r="WGE310" s="2"/>
      <c r="WGF310" s="2"/>
      <c r="WGG310" s="2"/>
      <c r="WGH310" s="2"/>
      <c r="WGI310" s="2"/>
      <c r="WGJ310" s="2"/>
      <c r="WGK310" s="2"/>
      <c r="WGL310" s="2"/>
      <c r="WGM310" s="2"/>
      <c r="WGN310" s="2"/>
      <c r="WGO310" s="2"/>
      <c r="WGP310" s="2"/>
      <c r="WGQ310" s="2"/>
      <c r="WGR310" s="2"/>
      <c r="WGS310" s="2"/>
      <c r="WGT310" s="2"/>
      <c r="WGU310" s="2"/>
      <c r="WGV310" s="2"/>
      <c r="WGW310" s="2"/>
      <c r="WGX310" s="2"/>
      <c r="WGY310" s="2"/>
      <c r="WGZ310" s="2"/>
      <c r="WHA310" s="2"/>
      <c r="WHB310" s="2"/>
      <c r="WHC310" s="2"/>
      <c r="WHD310" s="2"/>
      <c r="WHE310" s="2"/>
      <c r="WHF310" s="2"/>
      <c r="WHG310" s="2"/>
      <c r="WHH310" s="2"/>
      <c r="WHI310" s="2"/>
      <c r="WHJ310" s="2"/>
      <c r="WHK310" s="2"/>
      <c r="WHL310" s="2"/>
      <c r="WHM310" s="2"/>
      <c r="WHN310" s="2"/>
      <c r="WHO310" s="2"/>
      <c r="WHP310" s="2"/>
      <c r="WHQ310" s="2"/>
      <c r="WHR310" s="2"/>
      <c r="WHS310" s="2"/>
      <c r="WHT310" s="2"/>
      <c r="WHU310" s="2"/>
      <c r="WHV310" s="2"/>
      <c r="WHW310" s="2"/>
      <c r="WHX310" s="2"/>
      <c r="WHY310" s="2"/>
      <c r="WHZ310" s="2"/>
      <c r="WIA310" s="2"/>
      <c r="WIB310" s="2"/>
      <c r="WIC310" s="2"/>
      <c r="WID310" s="2"/>
      <c r="WIE310" s="2"/>
      <c r="WIF310" s="2"/>
      <c r="WIG310" s="2"/>
      <c r="WIH310" s="2"/>
      <c r="WII310" s="2"/>
      <c r="WIJ310" s="2"/>
      <c r="WIK310" s="2"/>
      <c r="WIL310" s="2"/>
      <c r="WIM310" s="2"/>
      <c r="WIN310" s="2"/>
      <c r="WIO310" s="2"/>
      <c r="WIP310" s="2"/>
      <c r="WIQ310" s="2"/>
      <c r="WIR310" s="2"/>
      <c r="WIS310" s="2"/>
      <c r="WIT310" s="2"/>
      <c r="WIU310" s="2"/>
      <c r="WIV310" s="2"/>
      <c r="WIW310" s="2"/>
      <c r="WIX310" s="2"/>
      <c r="WIY310" s="2"/>
      <c r="WIZ310" s="2"/>
      <c r="WJA310" s="2"/>
      <c r="WJB310" s="2"/>
      <c r="WJC310" s="2"/>
      <c r="WJD310" s="2"/>
      <c r="WJE310" s="2"/>
      <c r="WJF310" s="2"/>
      <c r="WJG310" s="2"/>
      <c r="WJH310" s="2"/>
      <c r="WJI310" s="2"/>
      <c r="WJJ310" s="2"/>
      <c r="WJK310" s="2"/>
      <c r="WJL310" s="2"/>
      <c r="WJM310" s="2"/>
      <c r="WJN310" s="2"/>
      <c r="WJO310" s="2"/>
      <c r="WJP310" s="2"/>
      <c r="WJQ310" s="2"/>
      <c r="WJR310" s="2"/>
      <c r="WJS310" s="2"/>
      <c r="WJT310" s="2"/>
      <c r="WJU310" s="2"/>
      <c r="WJV310" s="2"/>
      <c r="WJW310" s="2"/>
      <c r="WJX310" s="2"/>
      <c r="WJY310" s="2"/>
      <c r="WJZ310" s="2"/>
      <c r="WKA310" s="2"/>
      <c r="WKB310" s="2"/>
      <c r="WKC310" s="2"/>
      <c r="WKD310" s="2"/>
      <c r="WKE310" s="2"/>
      <c r="WKF310" s="2"/>
      <c r="WKG310" s="2"/>
      <c r="WKH310" s="2"/>
      <c r="WKI310" s="2"/>
      <c r="WKJ310" s="2"/>
      <c r="WKK310" s="2"/>
      <c r="WKL310" s="2"/>
      <c r="WKM310" s="2"/>
      <c r="WKN310" s="2"/>
      <c r="WKO310" s="2"/>
      <c r="WKP310" s="2"/>
      <c r="WKQ310" s="2"/>
      <c r="WKR310" s="2"/>
      <c r="WKS310" s="2"/>
      <c r="WKT310" s="2"/>
      <c r="WKU310" s="2"/>
      <c r="WKV310" s="2"/>
      <c r="WKW310" s="2"/>
      <c r="WKX310" s="2"/>
      <c r="WKY310" s="2"/>
      <c r="WKZ310" s="2"/>
      <c r="WLA310" s="2"/>
      <c r="WLB310" s="2"/>
      <c r="WLC310" s="2"/>
      <c r="WLD310" s="2"/>
      <c r="WLE310" s="2"/>
      <c r="WLF310" s="2"/>
      <c r="WLG310" s="2"/>
      <c r="WLH310" s="2"/>
      <c r="WLI310" s="2"/>
      <c r="WLJ310" s="2"/>
      <c r="WLK310" s="2"/>
      <c r="WLL310" s="2"/>
      <c r="WLM310" s="2"/>
      <c r="WLN310" s="2"/>
      <c r="WLO310" s="2"/>
      <c r="WLP310" s="2"/>
      <c r="WLQ310" s="2"/>
      <c r="WLR310" s="2"/>
      <c r="WLS310" s="2"/>
      <c r="WLT310" s="2"/>
      <c r="WLU310" s="2"/>
      <c r="WLV310" s="2"/>
      <c r="WLW310" s="2"/>
      <c r="WLX310" s="2"/>
      <c r="WLY310" s="2"/>
      <c r="WLZ310" s="2"/>
      <c r="WMA310" s="2"/>
      <c r="WMB310" s="2"/>
      <c r="WMC310" s="2"/>
      <c r="WMD310" s="2"/>
      <c r="WME310" s="2"/>
      <c r="WMF310" s="2"/>
      <c r="WMG310" s="2"/>
      <c r="WMH310" s="2"/>
      <c r="WMI310" s="2"/>
      <c r="WMJ310" s="2"/>
      <c r="WMK310" s="2"/>
      <c r="WML310" s="2"/>
      <c r="WMM310" s="2"/>
      <c r="WMN310" s="2"/>
      <c r="WMO310" s="2"/>
      <c r="WMP310" s="2"/>
      <c r="WMQ310" s="2"/>
      <c r="WMR310" s="2"/>
      <c r="WMS310" s="2"/>
      <c r="WMT310" s="2"/>
      <c r="WMU310" s="2"/>
      <c r="WMV310" s="2"/>
      <c r="WMW310" s="2"/>
      <c r="WMX310" s="2"/>
      <c r="WMY310" s="2"/>
      <c r="WMZ310" s="2"/>
      <c r="WNA310" s="2"/>
      <c r="WNB310" s="2"/>
      <c r="WNC310" s="2"/>
      <c r="WND310" s="2"/>
      <c r="WNE310" s="2"/>
      <c r="WNF310" s="2"/>
      <c r="WNG310" s="2"/>
      <c r="WNH310" s="2"/>
      <c r="WNI310" s="2"/>
      <c r="WNJ310" s="2"/>
      <c r="WNK310" s="2"/>
      <c r="WNL310" s="2"/>
      <c r="WNM310" s="2"/>
      <c r="WNN310" s="2"/>
      <c r="WNO310" s="2"/>
      <c r="WNP310" s="2"/>
      <c r="WNQ310" s="2"/>
      <c r="WNR310" s="2"/>
      <c r="WNS310" s="2"/>
      <c r="WNT310" s="2"/>
      <c r="WNU310" s="2"/>
      <c r="WNV310" s="2"/>
      <c r="WNW310" s="2"/>
      <c r="WNX310" s="2"/>
      <c r="WNY310" s="2"/>
      <c r="WNZ310" s="2"/>
      <c r="WOA310" s="2"/>
      <c r="WOB310" s="2"/>
      <c r="WOC310" s="2"/>
      <c r="WOD310" s="2"/>
      <c r="WOE310" s="2"/>
      <c r="WOF310" s="2"/>
      <c r="WOG310" s="2"/>
      <c r="WOH310" s="2"/>
      <c r="WOI310" s="2"/>
      <c r="WOJ310" s="2"/>
      <c r="WOK310" s="2"/>
      <c r="WOL310" s="2"/>
      <c r="WOM310" s="2"/>
      <c r="WON310" s="2"/>
      <c r="WOO310" s="2"/>
      <c r="WOP310" s="2"/>
      <c r="WOQ310" s="2"/>
      <c r="WOR310" s="2"/>
      <c r="WOS310" s="2"/>
      <c r="WOT310" s="2"/>
      <c r="WOU310" s="2"/>
      <c r="WOV310" s="2"/>
      <c r="WOW310" s="2"/>
      <c r="WOX310" s="2"/>
      <c r="WOY310" s="2"/>
      <c r="WOZ310" s="2"/>
      <c r="WPA310" s="2"/>
      <c r="WPB310" s="2"/>
      <c r="WPC310" s="2"/>
      <c r="WPD310" s="2"/>
      <c r="WPE310" s="2"/>
      <c r="WPF310" s="2"/>
      <c r="WPG310" s="2"/>
      <c r="WPH310" s="2"/>
      <c r="WPI310" s="2"/>
      <c r="WPJ310" s="2"/>
      <c r="WPK310" s="2"/>
      <c r="WPL310" s="2"/>
      <c r="WPM310" s="2"/>
      <c r="WPN310" s="2"/>
      <c r="WPO310" s="2"/>
      <c r="WPP310" s="2"/>
      <c r="WPQ310" s="2"/>
      <c r="WPR310" s="2"/>
      <c r="WPS310" s="2"/>
      <c r="WPT310" s="2"/>
      <c r="WPU310" s="2"/>
      <c r="WPV310" s="2"/>
      <c r="WPW310" s="2"/>
      <c r="WPX310" s="2"/>
      <c r="WPY310" s="2"/>
      <c r="WPZ310" s="2"/>
      <c r="WQA310" s="2"/>
      <c r="WQB310" s="2"/>
      <c r="WQC310" s="2"/>
      <c r="WQD310" s="2"/>
      <c r="WQE310" s="2"/>
      <c r="WQF310" s="2"/>
      <c r="WQG310" s="2"/>
      <c r="WQH310" s="2"/>
      <c r="WQI310" s="2"/>
      <c r="WQJ310" s="2"/>
      <c r="WQK310" s="2"/>
      <c r="WQL310" s="2"/>
      <c r="WQM310" s="2"/>
      <c r="WQN310" s="2"/>
      <c r="WQO310" s="2"/>
      <c r="WQP310" s="2"/>
      <c r="WQQ310" s="2"/>
      <c r="WQR310" s="2"/>
      <c r="WQS310" s="2"/>
      <c r="WQT310" s="2"/>
      <c r="WQU310" s="2"/>
      <c r="WQV310" s="2"/>
      <c r="WQW310" s="2"/>
      <c r="WQX310" s="2"/>
      <c r="WQY310" s="2"/>
      <c r="WQZ310" s="2"/>
      <c r="WRA310" s="2"/>
      <c r="WRB310" s="2"/>
      <c r="WRC310" s="2"/>
      <c r="WRD310" s="2"/>
      <c r="WRE310" s="2"/>
      <c r="WRF310" s="2"/>
      <c r="WRG310" s="2"/>
      <c r="WRH310" s="2"/>
      <c r="WRI310" s="2"/>
      <c r="WRJ310" s="2"/>
      <c r="WRK310" s="2"/>
      <c r="WRL310" s="2"/>
      <c r="WRM310" s="2"/>
      <c r="WRN310" s="2"/>
      <c r="WRO310" s="2"/>
      <c r="WRP310" s="2"/>
      <c r="WRQ310" s="2"/>
      <c r="WRR310" s="2"/>
      <c r="WRS310" s="2"/>
      <c r="WRT310" s="2"/>
      <c r="WRU310" s="2"/>
      <c r="WRV310" s="2"/>
      <c r="WRW310" s="2"/>
      <c r="WRX310" s="2"/>
      <c r="WRY310" s="2"/>
      <c r="WRZ310" s="2"/>
      <c r="WSA310" s="2"/>
      <c r="WSB310" s="2"/>
      <c r="WSC310" s="2"/>
      <c r="WSD310" s="2"/>
      <c r="WSE310" s="2"/>
      <c r="WSF310" s="2"/>
      <c r="WSG310" s="2"/>
      <c r="WSH310" s="2"/>
      <c r="WSI310" s="2"/>
      <c r="WSJ310" s="2"/>
      <c r="WSK310" s="2"/>
      <c r="WSL310" s="2"/>
      <c r="WSM310" s="2"/>
      <c r="WSN310" s="2"/>
      <c r="WSO310" s="2"/>
      <c r="WSP310" s="2"/>
      <c r="WSQ310" s="2"/>
      <c r="WSR310" s="2"/>
      <c r="WSS310" s="2"/>
      <c r="WST310" s="2"/>
      <c r="WSU310" s="2"/>
      <c r="WSV310" s="2"/>
      <c r="WSW310" s="2"/>
      <c r="WSX310" s="2"/>
      <c r="WSY310" s="2"/>
      <c r="WSZ310" s="2"/>
      <c r="WTA310" s="2"/>
      <c r="WTB310" s="2"/>
      <c r="WTC310" s="2"/>
      <c r="WTD310" s="2"/>
      <c r="WTE310" s="2"/>
      <c r="WTF310" s="2"/>
      <c r="WTG310" s="2"/>
      <c r="WTH310" s="2"/>
      <c r="WTI310" s="2"/>
      <c r="WTJ310" s="2"/>
      <c r="WTK310" s="2"/>
      <c r="WTL310" s="2"/>
      <c r="WTM310" s="2"/>
      <c r="WTN310" s="2"/>
      <c r="WTO310" s="2"/>
      <c r="WTP310" s="2"/>
      <c r="WTQ310" s="2"/>
      <c r="WTR310" s="2"/>
      <c r="WTS310" s="2"/>
      <c r="WTT310" s="2"/>
      <c r="WTU310" s="2"/>
      <c r="WTV310" s="2"/>
      <c r="WTW310" s="2"/>
      <c r="WTX310" s="2"/>
      <c r="WTY310" s="2"/>
      <c r="WTZ310" s="2"/>
      <c r="WUA310" s="2"/>
      <c r="WUB310" s="2"/>
      <c r="WUC310" s="2"/>
      <c r="WUD310" s="2"/>
      <c r="WUE310" s="2"/>
      <c r="WUF310" s="2"/>
      <c r="WUG310" s="2"/>
      <c r="WUH310" s="2"/>
      <c r="WUI310" s="2"/>
      <c r="WUJ310" s="2"/>
      <c r="WUK310" s="2"/>
      <c r="WUL310" s="2"/>
      <c r="WUM310" s="2"/>
      <c r="WUN310" s="2"/>
      <c r="WUO310" s="2"/>
      <c r="WUP310" s="2"/>
      <c r="WUQ310" s="2"/>
      <c r="WUR310" s="2"/>
      <c r="WUS310" s="2"/>
      <c r="WUT310" s="2"/>
      <c r="WUU310" s="2"/>
      <c r="WUV310" s="2"/>
      <c r="WUW310" s="2"/>
      <c r="WUX310" s="2"/>
      <c r="WUY310" s="2"/>
      <c r="WUZ310" s="2"/>
      <c r="WVA310" s="2"/>
      <c r="WVB310" s="2"/>
      <c r="WVC310" s="2"/>
      <c r="WVD310" s="2"/>
      <c r="WVE310" s="2"/>
      <c r="WVF310" s="2"/>
      <c r="WVG310" s="2"/>
      <c r="WVH310" s="2"/>
      <c r="WVI310" s="2"/>
      <c r="WVJ310" s="2"/>
      <c r="WVK310" s="2"/>
      <c r="WVL310" s="2"/>
      <c r="WVM310" s="2"/>
      <c r="WVN310" s="2"/>
      <c r="WVO310" s="2"/>
      <c r="WVP310" s="2"/>
      <c r="WVQ310" s="2"/>
      <c r="WVR310" s="2"/>
      <c r="WVS310" s="2"/>
      <c r="WVT310" s="2"/>
      <c r="WVU310" s="2"/>
      <c r="WVV310" s="2"/>
      <c r="WVW310" s="2"/>
      <c r="WVX310" s="2"/>
      <c r="WVY310" s="2"/>
      <c r="WVZ310" s="2"/>
      <c r="WWA310" s="2"/>
      <c r="WWB310" s="2"/>
      <c r="WWC310" s="2"/>
      <c r="WWD310" s="2"/>
      <c r="WWE310" s="2"/>
      <c r="WWF310" s="2"/>
      <c r="WWG310" s="2"/>
      <c r="WWH310" s="2"/>
      <c r="WWI310" s="2"/>
      <c r="WWJ310" s="2"/>
      <c r="WWK310" s="2"/>
      <c r="WWL310" s="2"/>
      <c r="WWM310" s="2"/>
      <c r="WWN310" s="2"/>
      <c r="WWO310" s="2"/>
      <c r="WWP310" s="2"/>
      <c r="WWQ310" s="2"/>
      <c r="WWR310" s="2"/>
      <c r="WWS310" s="2"/>
      <c r="WWT310" s="2"/>
      <c r="WWU310" s="2"/>
      <c r="WWV310" s="2"/>
      <c r="WWW310" s="2"/>
      <c r="WWX310" s="2"/>
      <c r="WWY310" s="2"/>
      <c r="WWZ310" s="2"/>
      <c r="WXA310" s="2"/>
      <c r="WXB310" s="2"/>
      <c r="WXC310" s="2"/>
      <c r="WXD310" s="2"/>
      <c r="WXE310" s="2"/>
      <c r="WXF310" s="2"/>
      <c r="WXG310" s="2"/>
      <c r="WXH310" s="2"/>
      <c r="WXI310" s="2"/>
      <c r="WXJ310" s="2"/>
      <c r="WXK310" s="2"/>
      <c r="WXL310" s="2"/>
      <c r="WXM310" s="2"/>
      <c r="WXN310" s="2"/>
      <c r="WXO310" s="2"/>
      <c r="WXP310" s="2"/>
      <c r="WXQ310" s="2"/>
      <c r="WXR310" s="2"/>
      <c r="WXS310" s="2"/>
      <c r="WXT310" s="2"/>
      <c r="WXU310" s="2"/>
      <c r="WXV310" s="2"/>
      <c r="WXW310" s="2"/>
      <c r="WXX310" s="2"/>
      <c r="WXY310" s="2"/>
      <c r="WXZ310" s="2"/>
      <c r="WYA310" s="2"/>
      <c r="WYB310" s="2"/>
      <c r="WYC310" s="2"/>
      <c r="WYD310" s="2"/>
      <c r="WYE310" s="2"/>
      <c r="WYF310" s="2"/>
      <c r="WYG310" s="2"/>
      <c r="WYH310" s="2"/>
      <c r="WYI310" s="2"/>
      <c r="WYJ310" s="2"/>
      <c r="WYK310" s="2"/>
      <c r="WYL310" s="2"/>
      <c r="WYM310" s="2"/>
      <c r="WYN310" s="2"/>
      <c r="WYO310" s="2"/>
      <c r="WYP310" s="2"/>
      <c r="WYQ310" s="2"/>
      <c r="WYR310" s="2"/>
      <c r="WYS310" s="2"/>
      <c r="WYT310" s="2"/>
      <c r="WYU310" s="2"/>
      <c r="WYV310" s="2"/>
      <c r="WYW310" s="2"/>
      <c r="WYX310" s="2"/>
      <c r="WYY310" s="2"/>
      <c r="WYZ310" s="2"/>
      <c r="WZA310" s="2"/>
      <c r="WZB310" s="2"/>
      <c r="WZC310" s="2"/>
      <c r="WZD310" s="2"/>
      <c r="WZE310" s="2"/>
      <c r="WZF310" s="2"/>
      <c r="WZG310" s="2"/>
      <c r="WZH310" s="2"/>
      <c r="WZI310" s="2"/>
      <c r="WZJ310" s="2"/>
      <c r="WZK310" s="2"/>
      <c r="WZL310" s="2"/>
      <c r="WZM310" s="2"/>
      <c r="WZN310" s="2"/>
      <c r="WZO310" s="2"/>
      <c r="WZP310" s="2"/>
      <c r="WZQ310" s="2"/>
      <c r="WZR310" s="2"/>
      <c r="WZS310" s="2"/>
      <c r="WZT310" s="2"/>
      <c r="WZU310" s="2"/>
      <c r="WZV310" s="2"/>
      <c r="WZW310" s="2"/>
      <c r="WZX310" s="2"/>
      <c r="WZY310" s="2"/>
      <c r="WZZ310" s="2"/>
      <c r="XAA310" s="2"/>
      <c r="XAB310" s="2"/>
      <c r="XAC310" s="2"/>
      <c r="XAD310" s="2"/>
      <c r="XAE310" s="2"/>
      <c r="XAF310" s="2"/>
      <c r="XAG310" s="2"/>
      <c r="XAH310" s="2"/>
      <c r="XAI310" s="2"/>
      <c r="XAJ310" s="2"/>
      <c r="XAK310" s="2"/>
      <c r="XAL310" s="2"/>
      <c r="XAM310" s="2"/>
      <c r="XAN310" s="2"/>
      <c r="XAO310" s="2"/>
      <c r="XAP310" s="2"/>
      <c r="XAQ310" s="2"/>
      <c r="XAR310" s="2"/>
      <c r="XAS310" s="2"/>
      <c r="XAT310" s="2"/>
      <c r="XAU310" s="2"/>
      <c r="XAV310" s="2"/>
      <c r="XAW310" s="2"/>
      <c r="XAX310" s="2"/>
      <c r="XAY310" s="2"/>
      <c r="XAZ310" s="2"/>
      <c r="XBA310" s="2"/>
      <c r="XBB310" s="2"/>
      <c r="XBC310" s="2"/>
      <c r="XBD310" s="2"/>
      <c r="XBE310" s="2"/>
      <c r="XBF310" s="2"/>
      <c r="XBG310" s="2"/>
      <c r="XBH310" s="2"/>
      <c r="XBI310" s="2"/>
      <c r="XBJ310" s="2"/>
      <c r="XBK310" s="2"/>
      <c r="XBL310" s="2"/>
      <c r="XBM310" s="2"/>
      <c r="XBN310" s="2"/>
      <c r="XBO310" s="2"/>
      <c r="XBP310" s="2"/>
      <c r="XBQ310" s="2"/>
      <c r="XBR310" s="2"/>
      <c r="XBS310" s="2"/>
      <c r="XBT310" s="2"/>
      <c r="XBU310" s="2"/>
      <c r="XBV310" s="2"/>
      <c r="XBW310" s="2"/>
      <c r="XBX310" s="2"/>
      <c r="XBY310" s="2"/>
      <c r="XBZ310" s="2"/>
      <c r="XCA310" s="2"/>
      <c r="XCB310" s="2"/>
      <c r="XCC310" s="2"/>
      <c r="XCD310" s="2"/>
      <c r="XCE310" s="2"/>
      <c r="XCF310" s="2"/>
      <c r="XCG310" s="2"/>
      <c r="XCH310" s="2"/>
      <c r="XCI310" s="2"/>
      <c r="XCJ310" s="2"/>
      <c r="XCK310" s="2"/>
      <c r="XCL310" s="2"/>
      <c r="XCM310" s="2"/>
      <c r="XCN310" s="2"/>
      <c r="XCO310" s="2"/>
      <c r="XCP310" s="2"/>
      <c r="XCQ310" s="2"/>
      <c r="XCR310" s="2"/>
      <c r="XCS310" s="2"/>
      <c r="XCT310" s="2"/>
      <c r="XCU310" s="2"/>
      <c r="XCV310" s="2"/>
      <c r="XCW310" s="2"/>
      <c r="XCX310" s="2"/>
      <c r="XCY310" s="2"/>
      <c r="XCZ310" s="2"/>
      <c r="XDA310" s="2"/>
      <c r="XDB310" s="2"/>
      <c r="XDC310" s="2"/>
      <c r="XDD310" s="2"/>
      <c r="XDE310" s="2"/>
      <c r="XDF310" s="2"/>
      <c r="XDG310" s="2"/>
      <c r="XDH310" s="2"/>
      <c r="XDI310" s="2"/>
      <c r="XDJ310" s="2"/>
      <c r="XDK310" s="2"/>
      <c r="XDL310" s="2"/>
      <c r="XDM310" s="2"/>
      <c r="XDN310" s="2"/>
      <c r="XDO310" s="2"/>
      <c r="XDP310" s="2"/>
      <c r="XDQ310" s="2"/>
      <c r="XDR310" s="2"/>
      <c r="XDS310" s="2"/>
      <c r="XDT310" s="2"/>
      <c r="XDU310" s="2"/>
      <c r="XDV310" s="2"/>
      <c r="XDW310" s="2"/>
      <c r="XDX310" s="2"/>
      <c r="XDY310" s="2"/>
      <c r="XDZ310" s="2"/>
      <c r="XEA310" s="2"/>
      <c r="XEB310" s="2"/>
      <c r="XEC310" s="2"/>
      <c r="XED310" s="2"/>
      <c r="XEE310" s="2"/>
      <c r="XEF310" s="2"/>
      <c r="XEG310" s="2"/>
      <c r="XEH310" s="2"/>
      <c r="XEI310" s="2"/>
      <c r="XEJ310" s="2"/>
      <c r="XEK310" s="2"/>
      <c r="XEL310" s="2"/>
      <c r="XEM310" s="2"/>
      <c r="XEN310" s="2"/>
      <c r="XEO310" s="2"/>
      <c r="XEP310" s="2"/>
      <c r="XEQ310" s="2"/>
      <c r="XER310" s="2"/>
      <c r="XES310" s="2"/>
      <c r="XET310" s="2"/>
      <c r="XEU310" s="2"/>
      <c r="XEV310" s="2"/>
      <c r="XEW310" s="2"/>
      <c r="XEX310" s="2"/>
      <c r="XEY310" s="5"/>
      <c r="XEZ310" s="5"/>
      <c r="XFA310" s="5"/>
      <c r="XFB310" s="5"/>
      <c r="XFC310" s="5"/>
      <c r="XFD310" s="5"/>
    </row>
    <row r="311" customFormat="1" customHeight="1" outlineLevel="1" spans="1:16384">
      <c r="A311" s="33"/>
      <c r="B311" s="24"/>
      <c r="C311" s="34" t="s">
        <v>140</v>
      </c>
      <c r="D311" s="160"/>
      <c r="E311" s="24"/>
      <c r="F311" s="35"/>
      <c r="G311" s="54"/>
      <c r="H311" s="54"/>
      <c r="I311" s="54"/>
      <c r="J311" s="54"/>
      <c r="K311" s="54"/>
      <c r="L311" s="54"/>
      <c r="M311" s="54">
        <f>SUM(M246:M247,M250,M256:M257,M260,M266:M267,M270,M276:M277,M280,M286:M287,M290)/1000*500*X295</f>
        <v>108.80142</v>
      </c>
      <c r="N311" s="115">
        <f>SUM(M244:M245,M254:M255,M251,M261,M264:M265,M271,M274:M275,M281,M284:M285,M291)*40*2.4*X295</f>
        <v>308.647872</v>
      </c>
      <c r="O311" s="115"/>
      <c r="P311" s="115"/>
      <c r="Q311" s="80">
        <f>N311+M311</f>
        <v>417.449292</v>
      </c>
      <c r="R311" s="56"/>
      <c r="S311" s="56"/>
      <c r="T311" s="56"/>
      <c r="U311" s="56"/>
      <c r="V311" s="56"/>
      <c r="W311" s="56"/>
      <c r="X311" s="54"/>
      <c r="Y311" s="54"/>
      <c r="Z311" s="54"/>
      <c r="AA311" s="54"/>
      <c r="AB311" s="165"/>
      <c r="AC311" s="22"/>
      <c r="AD311" s="143"/>
      <c r="AE311" s="143"/>
      <c r="AF311" s="143"/>
      <c r="AG311" s="27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  <c r="AMK311" s="2"/>
      <c r="AML311" s="2"/>
      <c r="AMM311" s="2"/>
      <c r="AMN311" s="2"/>
      <c r="AMO311" s="2"/>
      <c r="AMP311" s="2"/>
      <c r="AMQ311" s="2"/>
      <c r="AMR311" s="2"/>
      <c r="AMS311" s="2"/>
      <c r="AMT311" s="2"/>
      <c r="AMU311" s="2"/>
      <c r="AMV311" s="2"/>
      <c r="AMW311" s="2"/>
      <c r="AMX311" s="2"/>
      <c r="AMY311" s="2"/>
      <c r="AMZ311" s="2"/>
      <c r="ANA311" s="2"/>
      <c r="ANB311" s="2"/>
      <c r="ANC311" s="2"/>
      <c r="AND311" s="2"/>
      <c r="ANE311" s="2"/>
      <c r="ANF311" s="2"/>
      <c r="ANG311" s="2"/>
      <c r="ANH311" s="2"/>
      <c r="ANI311" s="2"/>
      <c r="ANJ311" s="2"/>
      <c r="ANK311" s="2"/>
      <c r="ANL311" s="2"/>
      <c r="ANM311" s="2"/>
      <c r="ANN311" s="2"/>
      <c r="ANO311" s="2"/>
      <c r="ANP311" s="2"/>
      <c r="ANQ311" s="2"/>
      <c r="ANR311" s="2"/>
      <c r="ANS311" s="2"/>
      <c r="ANT311" s="2"/>
      <c r="ANU311" s="2"/>
      <c r="ANV311" s="2"/>
      <c r="ANW311" s="2"/>
      <c r="ANX311" s="2"/>
      <c r="ANY311" s="2"/>
      <c r="ANZ311" s="2"/>
      <c r="AOA311" s="2"/>
      <c r="AOB311" s="2"/>
      <c r="AOC311" s="2"/>
      <c r="AOD311" s="2"/>
      <c r="AOE311" s="2"/>
      <c r="AOF311" s="2"/>
      <c r="AOG311" s="2"/>
      <c r="AOH311" s="2"/>
      <c r="AOI311" s="2"/>
      <c r="AOJ311" s="2"/>
      <c r="AOK311" s="2"/>
      <c r="AOL311" s="2"/>
      <c r="AOM311" s="2"/>
      <c r="AON311" s="2"/>
      <c r="AOO311" s="2"/>
      <c r="AOP311" s="2"/>
      <c r="AOQ311" s="2"/>
      <c r="AOR311" s="2"/>
      <c r="AOS311" s="2"/>
      <c r="AOT311" s="2"/>
      <c r="AOU311" s="2"/>
      <c r="AOV311" s="2"/>
      <c r="AOW311" s="2"/>
      <c r="AOX311" s="2"/>
      <c r="AOY311" s="2"/>
      <c r="AOZ311" s="2"/>
      <c r="APA311" s="2"/>
      <c r="APB311" s="2"/>
      <c r="APC311" s="2"/>
      <c r="APD311" s="2"/>
      <c r="APE311" s="2"/>
      <c r="APF311" s="2"/>
      <c r="APG311" s="2"/>
      <c r="APH311" s="2"/>
      <c r="API311" s="2"/>
      <c r="APJ311" s="2"/>
      <c r="APK311" s="2"/>
      <c r="APL311" s="2"/>
      <c r="APM311" s="2"/>
      <c r="APN311" s="2"/>
      <c r="APO311" s="2"/>
      <c r="APP311" s="2"/>
      <c r="APQ311" s="2"/>
      <c r="APR311" s="2"/>
      <c r="APS311" s="2"/>
      <c r="APT311" s="2"/>
      <c r="APU311" s="2"/>
      <c r="APV311" s="2"/>
      <c r="APW311" s="2"/>
      <c r="APX311" s="2"/>
      <c r="APY311" s="2"/>
      <c r="APZ311" s="2"/>
      <c r="AQA311" s="2"/>
      <c r="AQB311" s="2"/>
      <c r="AQC311" s="2"/>
      <c r="AQD311" s="2"/>
      <c r="AQE311" s="2"/>
      <c r="AQF311" s="2"/>
      <c r="AQG311" s="2"/>
      <c r="AQH311" s="2"/>
      <c r="AQI311" s="2"/>
      <c r="AQJ311" s="2"/>
      <c r="AQK311" s="2"/>
      <c r="AQL311" s="2"/>
      <c r="AQM311" s="2"/>
      <c r="AQN311" s="2"/>
      <c r="AQO311" s="2"/>
      <c r="AQP311" s="2"/>
      <c r="AQQ311" s="2"/>
      <c r="AQR311" s="2"/>
      <c r="AQS311" s="2"/>
      <c r="AQT311" s="2"/>
      <c r="AQU311" s="2"/>
      <c r="AQV311" s="2"/>
      <c r="AQW311" s="2"/>
      <c r="AQX311" s="2"/>
      <c r="AQY311" s="2"/>
      <c r="AQZ311" s="2"/>
      <c r="ARA311" s="2"/>
      <c r="ARB311" s="2"/>
      <c r="ARC311" s="2"/>
      <c r="ARD311" s="2"/>
      <c r="ARE311" s="2"/>
      <c r="ARF311" s="2"/>
      <c r="ARG311" s="2"/>
      <c r="ARH311" s="2"/>
      <c r="ARI311" s="2"/>
      <c r="ARJ311" s="2"/>
      <c r="ARK311" s="2"/>
      <c r="ARL311" s="2"/>
      <c r="ARM311" s="2"/>
      <c r="ARN311" s="2"/>
      <c r="ARO311" s="2"/>
      <c r="ARP311" s="2"/>
      <c r="ARQ311" s="2"/>
      <c r="ARR311" s="2"/>
      <c r="ARS311" s="2"/>
      <c r="ART311" s="2"/>
      <c r="ARU311" s="2"/>
      <c r="ARV311" s="2"/>
      <c r="ARW311" s="2"/>
      <c r="ARX311" s="2"/>
      <c r="ARY311" s="2"/>
      <c r="ARZ311" s="2"/>
      <c r="ASA311" s="2"/>
      <c r="ASB311" s="2"/>
      <c r="ASC311" s="2"/>
      <c r="ASD311" s="2"/>
      <c r="ASE311" s="2"/>
      <c r="ASF311" s="2"/>
      <c r="ASG311" s="2"/>
      <c r="ASH311" s="2"/>
      <c r="ASI311" s="2"/>
      <c r="ASJ311" s="2"/>
      <c r="ASK311" s="2"/>
      <c r="ASL311" s="2"/>
      <c r="ASM311" s="2"/>
      <c r="ASN311" s="2"/>
      <c r="ASO311" s="2"/>
      <c r="ASP311" s="2"/>
      <c r="ASQ311" s="2"/>
      <c r="ASR311" s="2"/>
      <c r="ASS311" s="2"/>
      <c r="AST311" s="2"/>
      <c r="ASU311" s="2"/>
      <c r="ASV311" s="2"/>
      <c r="ASW311" s="2"/>
      <c r="ASX311" s="2"/>
      <c r="ASY311" s="2"/>
      <c r="ASZ311" s="2"/>
      <c r="ATA311" s="2"/>
      <c r="ATB311" s="2"/>
      <c r="ATC311" s="2"/>
      <c r="ATD311" s="2"/>
      <c r="ATE311" s="2"/>
      <c r="ATF311" s="2"/>
      <c r="ATG311" s="2"/>
      <c r="ATH311" s="2"/>
      <c r="ATI311" s="2"/>
      <c r="ATJ311" s="2"/>
      <c r="ATK311" s="2"/>
      <c r="ATL311" s="2"/>
      <c r="ATM311" s="2"/>
      <c r="ATN311" s="2"/>
      <c r="ATO311" s="2"/>
      <c r="ATP311" s="2"/>
      <c r="ATQ311" s="2"/>
      <c r="ATR311" s="2"/>
      <c r="ATS311" s="2"/>
      <c r="ATT311" s="2"/>
      <c r="ATU311" s="2"/>
      <c r="ATV311" s="2"/>
      <c r="ATW311" s="2"/>
      <c r="ATX311" s="2"/>
      <c r="ATY311" s="2"/>
      <c r="ATZ311" s="2"/>
      <c r="AUA311" s="2"/>
      <c r="AUB311" s="2"/>
      <c r="AUC311" s="2"/>
      <c r="AUD311" s="2"/>
      <c r="AUE311" s="2"/>
      <c r="AUF311" s="2"/>
      <c r="AUG311" s="2"/>
      <c r="AUH311" s="2"/>
      <c r="AUI311" s="2"/>
      <c r="AUJ311" s="2"/>
      <c r="AUK311" s="2"/>
      <c r="AUL311" s="2"/>
      <c r="AUM311" s="2"/>
      <c r="AUN311" s="2"/>
      <c r="AUO311" s="2"/>
      <c r="AUP311" s="2"/>
      <c r="AUQ311" s="2"/>
      <c r="AUR311" s="2"/>
      <c r="AUS311" s="2"/>
      <c r="AUT311" s="2"/>
      <c r="AUU311" s="2"/>
      <c r="AUV311" s="2"/>
      <c r="AUW311" s="2"/>
      <c r="AUX311" s="2"/>
      <c r="AUY311" s="2"/>
      <c r="AUZ311" s="2"/>
      <c r="AVA311" s="2"/>
      <c r="AVB311" s="2"/>
      <c r="AVC311" s="2"/>
      <c r="AVD311" s="2"/>
      <c r="AVE311" s="2"/>
      <c r="AVF311" s="2"/>
      <c r="AVG311" s="2"/>
      <c r="AVH311" s="2"/>
      <c r="AVI311" s="2"/>
      <c r="AVJ311" s="2"/>
      <c r="AVK311" s="2"/>
      <c r="AVL311" s="2"/>
      <c r="AVM311" s="2"/>
      <c r="AVN311" s="2"/>
      <c r="AVO311" s="2"/>
      <c r="AVP311" s="2"/>
      <c r="AVQ311" s="2"/>
      <c r="AVR311" s="2"/>
      <c r="AVS311" s="2"/>
      <c r="AVT311" s="2"/>
      <c r="AVU311" s="2"/>
      <c r="AVV311" s="2"/>
      <c r="AVW311" s="2"/>
      <c r="AVX311" s="2"/>
      <c r="AVY311" s="2"/>
      <c r="AVZ311" s="2"/>
      <c r="AWA311" s="2"/>
      <c r="AWB311" s="2"/>
      <c r="AWC311" s="2"/>
      <c r="AWD311" s="2"/>
      <c r="AWE311" s="2"/>
      <c r="AWF311" s="2"/>
      <c r="AWG311" s="2"/>
      <c r="AWH311" s="2"/>
      <c r="AWI311" s="2"/>
      <c r="AWJ311" s="2"/>
      <c r="AWK311" s="2"/>
      <c r="AWL311" s="2"/>
      <c r="AWM311" s="2"/>
      <c r="AWN311" s="2"/>
      <c r="AWO311" s="2"/>
      <c r="AWP311" s="2"/>
      <c r="AWQ311" s="2"/>
      <c r="AWR311" s="2"/>
      <c r="AWS311" s="2"/>
      <c r="AWT311" s="2"/>
      <c r="AWU311" s="2"/>
      <c r="AWV311" s="2"/>
      <c r="AWW311" s="2"/>
      <c r="AWX311" s="2"/>
      <c r="AWY311" s="2"/>
      <c r="AWZ311" s="2"/>
      <c r="AXA311" s="2"/>
      <c r="AXB311" s="2"/>
      <c r="AXC311" s="2"/>
      <c r="AXD311" s="2"/>
      <c r="AXE311" s="2"/>
      <c r="AXF311" s="2"/>
      <c r="AXG311" s="2"/>
      <c r="AXH311" s="2"/>
      <c r="AXI311" s="2"/>
      <c r="AXJ311" s="2"/>
      <c r="AXK311" s="2"/>
      <c r="AXL311" s="2"/>
      <c r="AXM311" s="2"/>
      <c r="AXN311" s="2"/>
      <c r="AXO311" s="2"/>
      <c r="AXP311" s="2"/>
      <c r="AXQ311" s="2"/>
      <c r="AXR311" s="2"/>
      <c r="AXS311" s="2"/>
      <c r="AXT311" s="2"/>
      <c r="AXU311" s="2"/>
      <c r="AXV311" s="2"/>
      <c r="AXW311" s="2"/>
      <c r="AXX311" s="2"/>
      <c r="AXY311" s="2"/>
      <c r="AXZ311" s="2"/>
      <c r="AYA311" s="2"/>
      <c r="AYB311" s="2"/>
      <c r="AYC311" s="2"/>
      <c r="AYD311" s="2"/>
      <c r="AYE311" s="2"/>
      <c r="AYF311" s="2"/>
      <c r="AYG311" s="2"/>
      <c r="AYH311" s="2"/>
      <c r="AYI311" s="2"/>
      <c r="AYJ311" s="2"/>
      <c r="AYK311" s="2"/>
      <c r="AYL311" s="2"/>
      <c r="AYM311" s="2"/>
      <c r="AYN311" s="2"/>
      <c r="AYO311" s="2"/>
      <c r="AYP311" s="2"/>
      <c r="AYQ311" s="2"/>
      <c r="AYR311" s="2"/>
      <c r="AYS311" s="2"/>
      <c r="AYT311" s="2"/>
      <c r="AYU311" s="2"/>
      <c r="AYV311" s="2"/>
      <c r="AYW311" s="2"/>
      <c r="AYX311" s="2"/>
      <c r="AYY311" s="2"/>
      <c r="AYZ311" s="2"/>
      <c r="AZA311" s="2"/>
      <c r="AZB311" s="2"/>
      <c r="AZC311" s="2"/>
      <c r="AZD311" s="2"/>
      <c r="AZE311" s="2"/>
      <c r="AZF311" s="2"/>
      <c r="AZG311" s="2"/>
      <c r="AZH311" s="2"/>
      <c r="AZI311" s="2"/>
      <c r="AZJ311" s="2"/>
      <c r="AZK311" s="2"/>
      <c r="AZL311" s="2"/>
      <c r="AZM311" s="2"/>
      <c r="AZN311" s="2"/>
      <c r="AZO311" s="2"/>
      <c r="AZP311" s="2"/>
      <c r="AZQ311" s="2"/>
      <c r="AZR311" s="2"/>
      <c r="AZS311" s="2"/>
      <c r="AZT311" s="2"/>
      <c r="AZU311" s="2"/>
      <c r="AZV311" s="2"/>
      <c r="AZW311" s="2"/>
      <c r="AZX311" s="2"/>
      <c r="AZY311" s="2"/>
      <c r="AZZ311" s="2"/>
      <c r="BAA311" s="2"/>
      <c r="BAB311" s="2"/>
      <c r="BAC311" s="2"/>
      <c r="BAD311" s="2"/>
      <c r="BAE311" s="2"/>
      <c r="BAF311" s="2"/>
      <c r="BAG311" s="2"/>
      <c r="BAH311" s="2"/>
      <c r="BAI311" s="2"/>
      <c r="BAJ311" s="2"/>
      <c r="BAK311" s="2"/>
      <c r="BAL311" s="2"/>
      <c r="BAM311" s="2"/>
      <c r="BAN311" s="2"/>
      <c r="BAO311" s="2"/>
      <c r="BAP311" s="2"/>
      <c r="BAQ311" s="2"/>
      <c r="BAR311" s="2"/>
      <c r="BAS311" s="2"/>
      <c r="BAT311" s="2"/>
      <c r="BAU311" s="2"/>
      <c r="BAV311" s="2"/>
      <c r="BAW311" s="2"/>
      <c r="BAX311" s="2"/>
      <c r="BAY311" s="2"/>
      <c r="BAZ311" s="2"/>
      <c r="BBA311" s="2"/>
      <c r="BBB311" s="2"/>
      <c r="BBC311" s="2"/>
      <c r="BBD311" s="2"/>
      <c r="BBE311" s="2"/>
      <c r="BBF311" s="2"/>
      <c r="BBG311" s="2"/>
      <c r="BBH311" s="2"/>
      <c r="BBI311" s="2"/>
      <c r="BBJ311" s="2"/>
      <c r="BBK311" s="2"/>
      <c r="BBL311" s="2"/>
      <c r="BBM311" s="2"/>
      <c r="BBN311" s="2"/>
      <c r="BBO311" s="2"/>
      <c r="BBP311" s="2"/>
      <c r="BBQ311" s="2"/>
      <c r="BBR311" s="2"/>
      <c r="BBS311" s="2"/>
      <c r="BBT311" s="2"/>
      <c r="BBU311" s="2"/>
      <c r="BBV311" s="2"/>
      <c r="BBW311" s="2"/>
      <c r="BBX311" s="2"/>
      <c r="BBY311" s="2"/>
      <c r="BBZ311" s="2"/>
      <c r="BCA311" s="2"/>
      <c r="BCB311" s="2"/>
      <c r="BCC311" s="2"/>
      <c r="BCD311" s="2"/>
      <c r="BCE311" s="2"/>
      <c r="BCF311" s="2"/>
      <c r="BCG311" s="2"/>
      <c r="BCH311" s="2"/>
      <c r="BCI311" s="2"/>
      <c r="BCJ311" s="2"/>
      <c r="BCK311" s="2"/>
      <c r="BCL311" s="2"/>
      <c r="BCM311" s="2"/>
      <c r="BCN311" s="2"/>
      <c r="BCO311" s="2"/>
      <c r="BCP311" s="2"/>
      <c r="BCQ311" s="2"/>
      <c r="BCR311" s="2"/>
      <c r="BCS311" s="2"/>
      <c r="BCT311" s="2"/>
      <c r="BCU311" s="2"/>
      <c r="BCV311" s="2"/>
      <c r="BCW311" s="2"/>
      <c r="BCX311" s="2"/>
      <c r="BCY311" s="2"/>
      <c r="BCZ311" s="2"/>
      <c r="BDA311" s="2"/>
      <c r="BDB311" s="2"/>
      <c r="BDC311" s="2"/>
      <c r="BDD311" s="2"/>
      <c r="BDE311" s="2"/>
      <c r="BDF311" s="2"/>
      <c r="BDG311" s="2"/>
      <c r="BDH311" s="2"/>
      <c r="BDI311" s="2"/>
      <c r="BDJ311" s="2"/>
      <c r="BDK311" s="2"/>
      <c r="BDL311" s="2"/>
      <c r="BDM311" s="2"/>
      <c r="BDN311" s="2"/>
      <c r="BDO311" s="2"/>
      <c r="BDP311" s="2"/>
      <c r="BDQ311" s="2"/>
      <c r="BDR311" s="2"/>
      <c r="BDS311" s="2"/>
      <c r="BDT311" s="2"/>
      <c r="BDU311" s="2"/>
      <c r="BDV311" s="2"/>
      <c r="BDW311" s="2"/>
      <c r="BDX311" s="2"/>
      <c r="BDY311" s="2"/>
      <c r="BDZ311" s="2"/>
      <c r="BEA311" s="2"/>
      <c r="BEB311" s="2"/>
      <c r="BEC311" s="2"/>
      <c r="BED311" s="2"/>
      <c r="BEE311" s="2"/>
      <c r="BEF311" s="2"/>
      <c r="BEG311" s="2"/>
      <c r="BEH311" s="2"/>
      <c r="BEI311" s="2"/>
      <c r="BEJ311" s="2"/>
      <c r="BEK311" s="2"/>
      <c r="BEL311" s="2"/>
      <c r="BEM311" s="2"/>
      <c r="BEN311" s="2"/>
      <c r="BEO311" s="2"/>
      <c r="BEP311" s="2"/>
      <c r="BEQ311" s="2"/>
      <c r="BER311" s="2"/>
      <c r="BES311" s="2"/>
      <c r="BET311" s="2"/>
      <c r="BEU311" s="2"/>
      <c r="BEV311" s="2"/>
      <c r="BEW311" s="2"/>
      <c r="BEX311" s="2"/>
      <c r="BEY311" s="2"/>
      <c r="BEZ311" s="2"/>
      <c r="BFA311" s="2"/>
      <c r="BFB311" s="2"/>
      <c r="BFC311" s="2"/>
      <c r="BFD311" s="2"/>
      <c r="BFE311" s="2"/>
      <c r="BFF311" s="2"/>
      <c r="BFG311" s="2"/>
      <c r="BFH311" s="2"/>
      <c r="BFI311" s="2"/>
      <c r="BFJ311" s="2"/>
      <c r="BFK311" s="2"/>
      <c r="BFL311" s="2"/>
      <c r="BFM311" s="2"/>
      <c r="BFN311" s="2"/>
      <c r="BFO311" s="2"/>
      <c r="BFP311" s="2"/>
      <c r="BFQ311" s="2"/>
      <c r="BFR311" s="2"/>
      <c r="BFS311" s="2"/>
      <c r="BFT311" s="2"/>
      <c r="BFU311" s="2"/>
      <c r="BFV311" s="2"/>
      <c r="BFW311" s="2"/>
      <c r="BFX311" s="2"/>
      <c r="BFY311" s="2"/>
      <c r="BFZ311" s="2"/>
      <c r="BGA311" s="2"/>
      <c r="BGB311" s="2"/>
      <c r="BGC311" s="2"/>
      <c r="BGD311" s="2"/>
      <c r="BGE311" s="2"/>
      <c r="BGF311" s="2"/>
      <c r="BGG311" s="2"/>
      <c r="BGH311" s="2"/>
      <c r="BGI311" s="2"/>
      <c r="BGJ311" s="2"/>
      <c r="BGK311" s="2"/>
      <c r="BGL311" s="2"/>
      <c r="BGM311" s="2"/>
      <c r="BGN311" s="2"/>
      <c r="BGO311" s="2"/>
      <c r="BGP311" s="2"/>
      <c r="BGQ311" s="2"/>
      <c r="BGR311" s="2"/>
      <c r="BGS311" s="2"/>
      <c r="BGT311" s="2"/>
      <c r="BGU311" s="2"/>
      <c r="BGV311" s="2"/>
      <c r="BGW311" s="2"/>
      <c r="BGX311" s="2"/>
      <c r="BGY311" s="2"/>
      <c r="BGZ311" s="2"/>
      <c r="BHA311" s="2"/>
      <c r="BHB311" s="2"/>
      <c r="BHC311" s="2"/>
      <c r="BHD311" s="2"/>
      <c r="BHE311" s="2"/>
      <c r="BHF311" s="2"/>
      <c r="BHG311" s="2"/>
      <c r="BHH311" s="2"/>
      <c r="BHI311" s="2"/>
      <c r="BHJ311" s="2"/>
      <c r="BHK311" s="2"/>
      <c r="BHL311" s="2"/>
      <c r="BHM311" s="2"/>
      <c r="BHN311" s="2"/>
      <c r="BHO311" s="2"/>
      <c r="BHP311" s="2"/>
      <c r="BHQ311" s="2"/>
      <c r="BHR311" s="2"/>
      <c r="BHS311" s="2"/>
      <c r="BHT311" s="2"/>
      <c r="BHU311" s="2"/>
      <c r="BHV311" s="2"/>
      <c r="BHW311" s="2"/>
      <c r="BHX311" s="2"/>
      <c r="BHY311" s="2"/>
      <c r="BHZ311" s="2"/>
      <c r="BIA311" s="2"/>
      <c r="BIB311" s="2"/>
      <c r="BIC311" s="2"/>
      <c r="BID311" s="2"/>
      <c r="BIE311" s="2"/>
      <c r="BIF311" s="2"/>
      <c r="BIG311" s="2"/>
      <c r="BIH311" s="2"/>
      <c r="BII311" s="2"/>
      <c r="BIJ311" s="2"/>
      <c r="BIK311" s="2"/>
      <c r="BIL311" s="2"/>
      <c r="BIM311" s="2"/>
      <c r="BIN311" s="2"/>
      <c r="BIO311" s="2"/>
      <c r="BIP311" s="2"/>
      <c r="BIQ311" s="2"/>
      <c r="BIR311" s="2"/>
      <c r="BIS311" s="2"/>
      <c r="BIT311" s="2"/>
      <c r="BIU311" s="2"/>
      <c r="BIV311" s="2"/>
      <c r="BIW311" s="2"/>
      <c r="BIX311" s="2"/>
      <c r="BIY311" s="2"/>
      <c r="BIZ311" s="2"/>
      <c r="BJA311" s="2"/>
      <c r="BJB311" s="2"/>
      <c r="BJC311" s="2"/>
      <c r="BJD311" s="2"/>
      <c r="BJE311" s="2"/>
      <c r="BJF311" s="2"/>
      <c r="BJG311" s="2"/>
      <c r="BJH311" s="2"/>
      <c r="BJI311" s="2"/>
      <c r="BJJ311" s="2"/>
      <c r="BJK311" s="2"/>
      <c r="BJL311" s="2"/>
      <c r="BJM311" s="2"/>
      <c r="BJN311" s="2"/>
      <c r="BJO311" s="2"/>
      <c r="BJP311" s="2"/>
      <c r="BJQ311" s="2"/>
      <c r="BJR311" s="2"/>
      <c r="BJS311" s="2"/>
      <c r="BJT311" s="2"/>
      <c r="BJU311" s="2"/>
      <c r="BJV311" s="2"/>
      <c r="BJW311" s="2"/>
      <c r="BJX311" s="2"/>
      <c r="BJY311" s="2"/>
      <c r="BJZ311" s="2"/>
      <c r="BKA311" s="2"/>
      <c r="BKB311" s="2"/>
      <c r="BKC311" s="2"/>
      <c r="BKD311" s="2"/>
      <c r="BKE311" s="2"/>
      <c r="BKF311" s="2"/>
      <c r="BKG311" s="2"/>
      <c r="BKH311" s="2"/>
      <c r="BKI311" s="2"/>
      <c r="BKJ311" s="2"/>
      <c r="BKK311" s="2"/>
      <c r="BKL311" s="2"/>
      <c r="BKM311" s="2"/>
      <c r="BKN311" s="2"/>
      <c r="BKO311" s="2"/>
      <c r="BKP311" s="2"/>
      <c r="BKQ311" s="2"/>
      <c r="BKR311" s="2"/>
      <c r="BKS311" s="2"/>
      <c r="BKT311" s="2"/>
      <c r="BKU311" s="2"/>
      <c r="BKV311" s="2"/>
      <c r="BKW311" s="2"/>
      <c r="BKX311" s="2"/>
      <c r="BKY311" s="2"/>
      <c r="BKZ311" s="2"/>
      <c r="BLA311" s="2"/>
      <c r="BLB311" s="2"/>
      <c r="BLC311" s="2"/>
      <c r="BLD311" s="2"/>
      <c r="BLE311" s="2"/>
      <c r="BLF311" s="2"/>
      <c r="BLG311" s="2"/>
      <c r="BLH311" s="2"/>
      <c r="BLI311" s="2"/>
      <c r="BLJ311" s="2"/>
      <c r="BLK311" s="2"/>
      <c r="BLL311" s="2"/>
      <c r="BLM311" s="2"/>
      <c r="BLN311" s="2"/>
      <c r="BLO311" s="2"/>
      <c r="BLP311" s="2"/>
      <c r="BLQ311" s="2"/>
      <c r="BLR311" s="2"/>
      <c r="BLS311" s="2"/>
      <c r="BLT311" s="2"/>
      <c r="BLU311" s="2"/>
      <c r="BLV311" s="2"/>
      <c r="BLW311" s="2"/>
      <c r="BLX311" s="2"/>
      <c r="BLY311" s="2"/>
      <c r="BLZ311" s="2"/>
      <c r="BMA311" s="2"/>
      <c r="BMB311" s="2"/>
      <c r="BMC311" s="2"/>
      <c r="BMD311" s="2"/>
      <c r="BME311" s="2"/>
      <c r="BMF311" s="2"/>
      <c r="BMG311" s="2"/>
      <c r="BMH311" s="2"/>
      <c r="BMI311" s="2"/>
      <c r="BMJ311" s="2"/>
      <c r="BMK311" s="2"/>
      <c r="BML311" s="2"/>
      <c r="BMM311" s="2"/>
      <c r="BMN311" s="2"/>
      <c r="BMO311" s="2"/>
      <c r="BMP311" s="2"/>
      <c r="BMQ311" s="2"/>
      <c r="BMR311" s="2"/>
      <c r="BMS311" s="2"/>
      <c r="BMT311" s="2"/>
      <c r="BMU311" s="2"/>
      <c r="BMV311" s="2"/>
      <c r="BMW311" s="2"/>
      <c r="BMX311" s="2"/>
      <c r="BMY311" s="2"/>
      <c r="BMZ311" s="2"/>
      <c r="BNA311" s="2"/>
      <c r="BNB311" s="2"/>
      <c r="BNC311" s="2"/>
      <c r="BND311" s="2"/>
      <c r="BNE311" s="2"/>
      <c r="BNF311" s="2"/>
      <c r="BNG311" s="2"/>
      <c r="BNH311" s="2"/>
      <c r="BNI311" s="2"/>
      <c r="BNJ311" s="2"/>
      <c r="BNK311" s="2"/>
      <c r="BNL311" s="2"/>
      <c r="BNM311" s="2"/>
      <c r="BNN311" s="2"/>
      <c r="BNO311" s="2"/>
      <c r="BNP311" s="2"/>
      <c r="BNQ311" s="2"/>
      <c r="BNR311" s="2"/>
      <c r="BNS311" s="2"/>
      <c r="BNT311" s="2"/>
      <c r="BNU311" s="2"/>
      <c r="BNV311" s="2"/>
      <c r="BNW311" s="2"/>
      <c r="BNX311" s="2"/>
      <c r="BNY311" s="2"/>
      <c r="BNZ311" s="2"/>
      <c r="BOA311" s="2"/>
      <c r="BOB311" s="2"/>
      <c r="BOC311" s="2"/>
      <c r="BOD311" s="2"/>
      <c r="BOE311" s="2"/>
      <c r="BOF311" s="2"/>
      <c r="BOG311" s="2"/>
      <c r="BOH311" s="2"/>
      <c r="BOI311" s="2"/>
      <c r="BOJ311" s="2"/>
      <c r="BOK311" s="2"/>
      <c r="BOL311" s="2"/>
      <c r="BOM311" s="2"/>
      <c r="BON311" s="2"/>
      <c r="BOO311" s="2"/>
      <c r="BOP311" s="2"/>
      <c r="BOQ311" s="2"/>
      <c r="BOR311" s="2"/>
      <c r="BOS311" s="2"/>
      <c r="BOT311" s="2"/>
      <c r="BOU311" s="2"/>
      <c r="BOV311" s="2"/>
      <c r="BOW311" s="2"/>
      <c r="BOX311" s="2"/>
      <c r="BOY311" s="2"/>
      <c r="BOZ311" s="2"/>
      <c r="BPA311" s="2"/>
      <c r="BPB311" s="2"/>
      <c r="BPC311" s="2"/>
      <c r="BPD311" s="2"/>
      <c r="BPE311" s="2"/>
      <c r="BPF311" s="2"/>
      <c r="BPG311" s="2"/>
      <c r="BPH311" s="2"/>
      <c r="BPI311" s="2"/>
      <c r="BPJ311" s="2"/>
      <c r="BPK311" s="2"/>
      <c r="BPL311" s="2"/>
      <c r="BPM311" s="2"/>
      <c r="BPN311" s="2"/>
      <c r="BPO311" s="2"/>
      <c r="BPP311" s="2"/>
      <c r="BPQ311" s="2"/>
      <c r="BPR311" s="2"/>
      <c r="BPS311" s="2"/>
      <c r="BPT311" s="2"/>
      <c r="BPU311" s="2"/>
      <c r="BPV311" s="2"/>
      <c r="BPW311" s="2"/>
      <c r="BPX311" s="2"/>
      <c r="BPY311" s="2"/>
      <c r="BPZ311" s="2"/>
      <c r="BQA311" s="2"/>
      <c r="BQB311" s="2"/>
      <c r="BQC311" s="2"/>
      <c r="BQD311" s="2"/>
      <c r="BQE311" s="2"/>
      <c r="BQF311" s="2"/>
      <c r="BQG311" s="2"/>
      <c r="BQH311" s="2"/>
      <c r="BQI311" s="2"/>
      <c r="BQJ311" s="2"/>
      <c r="BQK311" s="2"/>
      <c r="BQL311" s="2"/>
      <c r="BQM311" s="2"/>
      <c r="BQN311" s="2"/>
      <c r="BQO311" s="2"/>
      <c r="BQP311" s="2"/>
      <c r="BQQ311" s="2"/>
      <c r="BQR311" s="2"/>
      <c r="BQS311" s="2"/>
      <c r="BQT311" s="2"/>
      <c r="BQU311" s="2"/>
      <c r="BQV311" s="2"/>
      <c r="BQW311" s="2"/>
      <c r="BQX311" s="2"/>
      <c r="BQY311" s="2"/>
      <c r="BQZ311" s="2"/>
      <c r="BRA311" s="2"/>
      <c r="BRB311" s="2"/>
      <c r="BRC311" s="2"/>
      <c r="BRD311" s="2"/>
      <c r="BRE311" s="2"/>
      <c r="BRF311" s="2"/>
      <c r="BRG311" s="2"/>
      <c r="BRH311" s="2"/>
      <c r="BRI311" s="2"/>
      <c r="BRJ311" s="2"/>
      <c r="BRK311" s="2"/>
      <c r="BRL311" s="2"/>
      <c r="BRM311" s="2"/>
      <c r="BRN311" s="2"/>
      <c r="BRO311" s="2"/>
      <c r="BRP311" s="2"/>
      <c r="BRQ311" s="2"/>
      <c r="BRR311" s="2"/>
      <c r="BRS311" s="2"/>
      <c r="BRT311" s="2"/>
      <c r="BRU311" s="2"/>
      <c r="BRV311" s="2"/>
      <c r="BRW311" s="2"/>
      <c r="BRX311" s="2"/>
      <c r="BRY311" s="2"/>
      <c r="BRZ311" s="2"/>
      <c r="BSA311" s="2"/>
      <c r="BSB311" s="2"/>
      <c r="BSC311" s="2"/>
      <c r="BSD311" s="2"/>
      <c r="BSE311" s="2"/>
      <c r="BSF311" s="2"/>
      <c r="BSG311" s="2"/>
      <c r="BSH311" s="2"/>
      <c r="BSI311" s="2"/>
      <c r="BSJ311" s="2"/>
      <c r="BSK311" s="2"/>
      <c r="BSL311" s="2"/>
      <c r="BSM311" s="2"/>
      <c r="BSN311" s="2"/>
      <c r="BSO311" s="2"/>
      <c r="BSP311" s="2"/>
      <c r="BSQ311" s="2"/>
      <c r="BSR311" s="2"/>
      <c r="BSS311" s="2"/>
      <c r="BST311" s="2"/>
      <c r="BSU311" s="2"/>
      <c r="BSV311" s="2"/>
      <c r="BSW311" s="2"/>
      <c r="BSX311" s="2"/>
      <c r="BSY311" s="2"/>
      <c r="BSZ311" s="2"/>
      <c r="BTA311" s="2"/>
      <c r="BTB311" s="2"/>
      <c r="BTC311" s="2"/>
      <c r="BTD311" s="2"/>
      <c r="BTE311" s="2"/>
      <c r="BTF311" s="2"/>
      <c r="BTG311" s="2"/>
      <c r="BTH311" s="2"/>
      <c r="BTI311" s="2"/>
      <c r="BTJ311" s="2"/>
      <c r="BTK311" s="2"/>
      <c r="BTL311" s="2"/>
      <c r="BTM311" s="2"/>
      <c r="BTN311" s="2"/>
      <c r="BTO311" s="2"/>
      <c r="BTP311" s="2"/>
      <c r="BTQ311" s="2"/>
      <c r="BTR311" s="2"/>
      <c r="BTS311" s="2"/>
      <c r="BTT311" s="2"/>
      <c r="BTU311" s="2"/>
      <c r="BTV311" s="2"/>
      <c r="BTW311" s="2"/>
      <c r="BTX311" s="2"/>
      <c r="BTY311" s="2"/>
      <c r="BTZ311" s="2"/>
      <c r="BUA311" s="2"/>
      <c r="BUB311" s="2"/>
      <c r="BUC311" s="2"/>
      <c r="BUD311" s="2"/>
      <c r="BUE311" s="2"/>
      <c r="BUF311" s="2"/>
      <c r="BUG311" s="2"/>
      <c r="BUH311" s="2"/>
      <c r="BUI311" s="2"/>
      <c r="BUJ311" s="2"/>
      <c r="BUK311" s="2"/>
      <c r="BUL311" s="2"/>
      <c r="BUM311" s="2"/>
      <c r="BUN311" s="2"/>
      <c r="BUO311" s="2"/>
      <c r="BUP311" s="2"/>
      <c r="BUQ311" s="2"/>
      <c r="BUR311" s="2"/>
      <c r="BUS311" s="2"/>
      <c r="BUT311" s="2"/>
      <c r="BUU311" s="2"/>
      <c r="BUV311" s="2"/>
      <c r="BUW311" s="2"/>
      <c r="BUX311" s="2"/>
      <c r="BUY311" s="2"/>
      <c r="BUZ311" s="2"/>
      <c r="BVA311" s="2"/>
      <c r="BVB311" s="2"/>
      <c r="BVC311" s="2"/>
      <c r="BVD311" s="2"/>
      <c r="BVE311" s="2"/>
      <c r="BVF311" s="2"/>
      <c r="BVG311" s="2"/>
      <c r="BVH311" s="2"/>
      <c r="BVI311" s="2"/>
      <c r="BVJ311" s="2"/>
      <c r="BVK311" s="2"/>
      <c r="BVL311" s="2"/>
      <c r="BVM311" s="2"/>
      <c r="BVN311" s="2"/>
      <c r="BVO311" s="2"/>
      <c r="BVP311" s="2"/>
      <c r="BVQ311" s="2"/>
      <c r="BVR311" s="2"/>
      <c r="BVS311" s="2"/>
      <c r="BVT311" s="2"/>
      <c r="BVU311" s="2"/>
      <c r="BVV311" s="2"/>
      <c r="BVW311" s="2"/>
      <c r="BVX311" s="2"/>
      <c r="BVY311" s="2"/>
      <c r="BVZ311" s="2"/>
      <c r="BWA311" s="2"/>
      <c r="BWB311" s="2"/>
      <c r="BWC311" s="2"/>
      <c r="BWD311" s="2"/>
      <c r="BWE311" s="2"/>
      <c r="BWF311" s="2"/>
      <c r="BWG311" s="2"/>
      <c r="BWH311" s="2"/>
      <c r="BWI311" s="2"/>
      <c r="BWJ311" s="2"/>
      <c r="BWK311" s="2"/>
      <c r="BWL311" s="2"/>
      <c r="BWM311" s="2"/>
      <c r="BWN311" s="2"/>
      <c r="BWO311" s="2"/>
      <c r="BWP311" s="2"/>
      <c r="BWQ311" s="2"/>
      <c r="BWR311" s="2"/>
      <c r="BWS311" s="2"/>
      <c r="BWT311" s="2"/>
      <c r="BWU311" s="2"/>
      <c r="BWV311" s="2"/>
      <c r="BWW311" s="2"/>
      <c r="BWX311" s="2"/>
      <c r="BWY311" s="2"/>
      <c r="BWZ311" s="2"/>
      <c r="BXA311" s="2"/>
      <c r="BXB311" s="2"/>
      <c r="BXC311" s="2"/>
      <c r="BXD311" s="2"/>
      <c r="BXE311" s="2"/>
      <c r="BXF311" s="2"/>
      <c r="BXG311" s="2"/>
      <c r="BXH311" s="2"/>
      <c r="BXI311" s="2"/>
      <c r="BXJ311" s="2"/>
      <c r="BXK311" s="2"/>
      <c r="BXL311" s="2"/>
      <c r="BXM311" s="2"/>
      <c r="BXN311" s="2"/>
      <c r="BXO311" s="2"/>
      <c r="BXP311" s="2"/>
      <c r="BXQ311" s="2"/>
      <c r="BXR311" s="2"/>
      <c r="BXS311" s="2"/>
      <c r="BXT311" s="2"/>
      <c r="BXU311" s="2"/>
      <c r="BXV311" s="2"/>
      <c r="BXW311" s="2"/>
      <c r="BXX311" s="2"/>
      <c r="BXY311" s="2"/>
      <c r="BXZ311" s="2"/>
      <c r="BYA311" s="2"/>
      <c r="BYB311" s="2"/>
      <c r="BYC311" s="2"/>
      <c r="BYD311" s="2"/>
      <c r="BYE311" s="2"/>
      <c r="BYF311" s="2"/>
      <c r="BYG311" s="2"/>
      <c r="BYH311" s="2"/>
      <c r="BYI311" s="2"/>
      <c r="BYJ311" s="2"/>
      <c r="BYK311" s="2"/>
      <c r="BYL311" s="2"/>
      <c r="BYM311" s="2"/>
      <c r="BYN311" s="2"/>
      <c r="BYO311" s="2"/>
      <c r="BYP311" s="2"/>
      <c r="BYQ311" s="2"/>
      <c r="BYR311" s="2"/>
      <c r="BYS311" s="2"/>
      <c r="BYT311" s="2"/>
      <c r="BYU311" s="2"/>
      <c r="BYV311" s="2"/>
      <c r="BYW311" s="2"/>
      <c r="BYX311" s="2"/>
      <c r="BYY311" s="2"/>
      <c r="BYZ311" s="2"/>
      <c r="BZA311" s="2"/>
      <c r="BZB311" s="2"/>
      <c r="BZC311" s="2"/>
      <c r="BZD311" s="2"/>
      <c r="BZE311" s="2"/>
      <c r="BZF311" s="2"/>
      <c r="BZG311" s="2"/>
      <c r="BZH311" s="2"/>
      <c r="BZI311" s="2"/>
      <c r="BZJ311" s="2"/>
      <c r="BZK311" s="2"/>
      <c r="BZL311" s="2"/>
      <c r="BZM311" s="2"/>
      <c r="BZN311" s="2"/>
      <c r="BZO311" s="2"/>
      <c r="BZP311" s="2"/>
      <c r="BZQ311" s="2"/>
      <c r="BZR311" s="2"/>
      <c r="BZS311" s="2"/>
      <c r="BZT311" s="2"/>
      <c r="BZU311" s="2"/>
      <c r="BZV311" s="2"/>
      <c r="BZW311" s="2"/>
      <c r="BZX311" s="2"/>
      <c r="BZY311" s="2"/>
      <c r="BZZ311" s="2"/>
      <c r="CAA311" s="2"/>
      <c r="CAB311" s="2"/>
      <c r="CAC311" s="2"/>
      <c r="CAD311" s="2"/>
      <c r="CAE311" s="2"/>
      <c r="CAF311" s="2"/>
      <c r="CAG311" s="2"/>
      <c r="CAH311" s="2"/>
      <c r="CAI311" s="2"/>
      <c r="CAJ311" s="2"/>
      <c r="CAK311" s="2"/>
      <c r="CAL311" s="2"/>
      <c r="CAM311" s="2"/>
      <c r="CAN311" s="2"/>
      <c r="CAO311" s="2"/>
      <c r="CAP311" s="2"/>
      <c r="CAQ311" s="2"/>
      <c r="CAR311" s="2"/>
      <c r="CAS311" s="2"/>
      <c r="CAT311" s="2"/>
      <c r="CAU311" s="2"/>
      <c r="CAV311" s="2"/>
      <c r="CAW311" s="2"/>
      <c r="CAX311" s="2"/>
      <c r="CAY311" s="2"/>
      <c r="CAZ311" s="2"/>
      <c r="CBA311" s="2"/>
      <c r="CBB311" s="2"/>
      <c r="CBC311" s="2"/>
      <c r="CBD311" s="2"/>
      <c r="CBE311" s="2"/>
      <c r="CBF311" s="2"/>
      <c r="CBG311" s="2"/>
      <c r="CBH311" s="2"/>
      <c r="CBI311" s="2"/>
      <c r="CBJ311" s="2"/>
      <c r="CBK311" s="2"/>
      <c r="CBL311" s="2"/>
      <c r="CBM311" s="2"/>
      <c r="CBN311" s="2"/>
      <c r="CBO311" s="2"/>
      <c r="CBP311" s="2"/>
      <c r="CBQ311" s="2"/>
      <c r="CBR311" s="2"/>
      <c r="CBS311" s="2"/>
      <c r="CBT311" s="2"/>
      <c r="CBU311" s="2"/>
      <c r="CBV311" s="2"/>
      <c r="CBW311" s="2"/>
      <c r="CBX311" s="2"/>
      <c r="CBY311" s="2"/>
      <c r="CBZ311" s="2"/>
      <c r="CCA311" s="2"/>
      <c r="CCB311" s="2"/>
      <c r="CCC311" s="2"/>
      <c r="CCD311" s="2"/>
      <c r="CCE311" s="2"/>
      <c r="CCF311" s="2"/>
      <c r="CCG311" s="2"/>
      <c r="CCH311" s="2"/>
      <c r="CCI311" s="2"/>
      <c r="CCJ311" s="2"/>
      <c r="CCK311" s="2"/>
      <c r="CCL311" s="2"/>
      <c r="CCM311" s="2"/>
      <c r="CCN311" s="2"/>
      <c r="CCO311" s="2"/>
      <c r="CCP311" s="2"/>
      <c r="CCQ311" s="2"/>
      <c r="CCR311" s="2"/>
      <c r="CCS311" s="2"/>
      <c r="CCT311" s="2"/>
      <c r="CCU311" s="2"/>
      <c r="CCV311" s="2"/>
      <c r="CCW311" s="2"/>
      <c r="CCX311" s="2"/>
      <c r="CCY311" s="2"/>
      <c r="CCZ311" s="2"/>
      <c r="CDA311" s="2"/>
      <c r="CDB311" s="2"/>
      <c r="CDC311" s="2"/>
      <c r="CDD311" s="2"/>
      <c r="CDE311" s="2"/>
      <c r="CDF311" s="2"/>
      <c r="CDG311" s="2"/>
      <c r="CDH311" s="2"/>
      <c r="CDI311" s="2"/>
      <c r="CDJ311" s="2"/>
      <c r="CDK311" s="2"/>
      <c r="CDL311" s="2"/>
      <c r="CDM311" s="2"/>
      <c r="CDN311" s="2"/>
      <c r="CDO311" s="2"/>
      <c r="CDP311" s="2"/>
      <c r="CDQ311" s="2"/>
      <c r="CDR311" s="2"/>
      <c r="CDS311" s="2"/>
      <c r="CDT311" s="2"/>
      <c r="CDU311" s="2"/>
      <c r="CDV311" s="2"/>
      <c r="CDW311" s="2"/>
      <c r="CDX311" s="2"/>
      <c r="CDY311" s="2"/>
      <c r="CDZ311" s="2"/>
      <c r="CEA311" s="2"/>
      <c r="CEB311" s="2"/>
      <c r="CEC311" s="2"/>
      <c r="CED311" s="2"/>
      <c r="CEE311" s="2"/>
      <c r="CEF311" s="2"/>
      <c r="CEG311" s="2"/>
      <c r="CEH311" s="2"/>
      <c r="CEI311" s="2"/>
      <c r="CEJ311" s="2"/>
      <c r="CEK311" s="2"/>
      <c r="CEL311" s="2"/>
      <c r="CEM311" s="2"/>
      <c r="CEN311" s="2"/>
      <c r="CEO311" s="2"/>
      <c r="CEP311" s="2"/>
      <c r="CEQ311" s="2"/>
      <c r="CER311" s="2"/>
      <c r="CES311" s="2"/>
      <c r="CET311" s="2"/>
      <c r="CEU311" s="2"/>
      <c r="CEV311" s="2"/>
      <c r="CEW311" s="2"/>
      <c r="CEX311" s="2"/>
      <c r="CEY311" s="2"/>
      <c r="CEZ311" s="2"/>
      <c r="CFA311" s="2"/>
      <c r="CFB311" s="2"/>
      <c r="CFC311" s="2"/>
      <c r="CFD311" s="2"/>
      <c r="CFE311" s="2"/>
      <c r="CFF311" s="2"/>
      <c r="CFG311" s="2"/>
      <c r="CFH311" s="2"/>
      <c r="CFI311" s="2"/>
      <c r="CFJ311" s="2"/>
      <c r="CFK311" s="2"/>
      <c r="CFL311" s="2"/>
      <c r="CFM311" s="2"/>
      <c r="CFN311" s="2"/>
      <c r="CFO311" s="2"/>
      <c r="CFP311" s="2"/>
      <c r="CFQ311" s="2"/>
      <c r="CFR311" s="2"/>
      <c r="CFS311" s="2"/>
      <c r="CFT311" s="2"/>
      <c r="CFU311" s="2"/>
      <c r="CFV311" s="2"/>
      <c r="CFW311" s="2"/>
      <c r="CFX311" s="2"/>
      <c r="CFY311" s="2"/>
      <c r="CFZ311" s="2"/>
      <c r="CGA311" s="2"/>
      <c r="CGB311" s="2"/>
      <c r="CGC311" s="2"/>
      <c r="CGD311" s="2"/>
      <c r="CGE311" s="2"/>
      <c r="CGF311" s="2"/>
      <c r="CGG311" s="2"/>
      <c r="CGH311" s="2"/>
      <c r="CGI311" s="2"/>
      <c r="CGJ311" s="2"/>
      <c r="CGK311" s="2"/>
      <c r="CGL311" s="2"/>
      <c r="CGM311" s="2"/>
      <c r="CGN311" s="2"/>
      <c r="CGO311" s="2"/>
      <c r="CGP311" s="2"/>
      <c r="CGQ311" s="2"/>
      <c r="CGR311" s="2"/>
      <c r="CGS311" s="2"/>
      <c r="CGT311" s="2"/>
      <c r="CGU311" s="2"/>
      <c r="CGV311" s="2"/>
      <c r="CGW311" s="2"/>
      <c r="CGX311" s="2"/>
      <c r="CGY311" s="2"/>
      <c r="CGZ311" s="2"/>
      <c r="CHA311" s="2"/>
      <c r="CHB311" s="2"/>
      <c r="CHC311" s="2"/>
      <c r="CHD311" s="2"/>
      <c r="CHE311" s="2"/>
      <c r="CHF311" s="2"/>
      <c r="CHG311" s="2"/>
      <c r="CHH311" s="2"/>
      <c r="CHI311" s="2"/>
      <c r="CHJ311" s="2"/>
      <c r="CHK311" s="2"/>
      <c r="CHL311" s="2"/>
      <c r="CHM311" s="2"/>
      <c r="CHN311" s="2"/>
      <c r="CHO311" s="2"/>
      <c r="CHP311" s="2"/>
      <c r="CHQ311" s="2"/>
      <c r="CHR311" s="2"/>
      <c r="CHS311" s="2"/>
      <c r="CHT311" s="2"/>
      <c r="CHU311" s="2"/>
      <c r="CHV311" s="2"/>
      <c r="CHW311" s="2"/>
      <c r="CHX311" s="2"/>
      <c r="CHY311" s="2"/>
      <c r="CHZ311" s="2"/>
      <c r="CIA311" s="2"/>
      <c r="CIB311" s="2"/>
      <c r="CIC311" s="2"/>
      <c r="CID311" s="2"/>
      <c r="CIE311" s="2"/>
      <c r="CIF311" s="2"/>
      <c r="CIG311" s="2"/>
      <c r="CIH311" s="2"/>
      <c r="CII311" s="2"/>
      <c r="CIJ311" s="2"/>
      <c r="CIK311" s="2"/>
      <c r="CIL311" s="2"/>
      <c r="CIM311" s="2"/>
      <c r="CIN311" s="2"/>
      <c r="CIO311" s="2"/>
      <c r="CIP311" s="2"/>
      <c r="CIQ311" s="2"/>
      <c r="CIR311" s="2"/>
      <c r="CIS311" s="2"/>
      <c r="CIT311" s="2"/>
      <c r="CIU311" s="2"/>
      <c r="CIV311" s="2"/>
      <c r="CIW311" s="2"/>
      <c r="CIX311" s="2"/>
      <c r="CIY311" s="2"/>
      <c r="CIZ311" s="2"/>
      <c r="CJA311" s="2"/>
      <c r="CJB311" s="2"/>
      <c r="CJC311" s="2"/>
      <c r="CJD311" s="2"/>
      <c r="CJE311" s="2"/>
      <c r="CJF311" s="2"/>
      <c r="CJG311" s="2"/>
      <c r="CJH311" s="2"/>
      <c r="CJI311" s="2"/>
      <c r="CJJ311" s="2"/>
      <c r="CJK311" s="2"/>
      <c r="CJL311" s="2"/>
      <c r="CJM311" s="2"/>
      <c r="CJN311" s="2"/>
      <c r="CJO311" s="2"/>
      <c r="CJP311" s="2"/>
      <c r="CJQ311" s="2"/>
      <c r="CJR311" s="2"/>
      <c r="CJS311" s="2"/>
      <c r="CJT311" s="2"/>
      <c r="CJU311" s="2"/>
      <c r="CJV311" s="2"/>
      <c r="CJW311" s="2"/>
      <c r="CJX311" s="2"/>
      <c r="CJY311" s="2"/>
      <c r="CJZ311" s="2"/>
      <c r="CKA311" s="2"/>
      <c r="CKB311" s="2"/>
      <c r="CKC311" s="2"/>
      <c r="CKD311" s="2"/>
      <c r="CKE311" s="2"/>
      <c r="CKF311" s="2"/>
      <c r="CKG311" s="2"/>
      <c r="CKH311" s="2"/>
      <c r="CKI311" s="2"/>
      <c r="CKJ311" s="2"/>
      <c r="CKK311" s="2"/>
      <c r="CKL311" s="2"/>
      <c r="CKM311" s="2"/>
      <c r="CKN311" s="2"/>
      <c r="CKO311" s="2"/>
      <c r="CKP311" s="2"/>
      <c r="CKQ311" s="2"/>
      <c r="CKR311" s="2"/>
      <c r="CKS311" s="2"/>
      <c r="CKT311" s="2"/>
      <c r="CKU311" s="2"/>
      <c r="CKV311" s="2"/>
      <c r="CKW311" s="2"/>
      <c r="CKX311" s="2"/>
      <c r="CKY311" s="2"/>
      <c r="CKZ311" s="2"/>
      <c r="CLA311" s="2"/>
      <c r="CLB311" s="2"/>
      <c r="CLC311" s="2"/>
      <c r="CLD311" s="2"/>
      <c r="CLE311" s="2"/>
      <c r="CLF311" s="2"/>
      <c r="CLG311" s="2"/>
      <c r="CLH311" s="2"/>
      <c r="CLI311" s="2"/>
      <c r="CLJ311" s="2"/>
      <c r="CLK311" s="2"/>
      <c r="CLL311" s="2"/>
      <c r="CLM311" s="2"/>
      <c r="CLN311" s="2"/>
      <c r="CLO311" s="2"/>
      <c r="CLP311" s="2"/>
      <c r="CLQ311" s="2"/>
      <c r="CLR311" s="2"/>
      <c r="CLS311" s="2"/>
      <c r="CLT311" s="2"/>
      <c r="CLU311" s="2"/>
      <c r="CLV311" s="2"/>
      <c r="CLW311" s="2"/>
      <c r="CLX311" s="2"/>
      <c r="CLY311" s="2"/>
      <c r="CLZ311" s="2"/>
      <c r="CMA311" s="2"/>
      <c r="CMB311" s="2"/>
      <c r="CMC311" s="2"/>
      <c r="CMD311" s="2"/>
      <c r="CME311" s="2"/>
      <c r="CMF311" s="2"/>
      <c r="CMG311" s="2"/>
      <c r="CMH311" s="2"/>
      <c r="CMI311" s="2"/>
      <c r="CMJ311" s="2"/>
      <c r="CMK311" s="2"/>
      <c r="CML311" s="2"/>
      <c r="CMM311" s="2"/>
      <c r="CMN311" s="2"/>
      <c r="CMO311" s="2"/>
      <c r="CMP311" s="2"/>
      <c r="CMQ311" s="2"/>
      <c r="CMR311" s="2"/>
      <c r="CMS311" s="2"/>
      <c r="CMT311" s="2"/>
      <c r="CMU311" s="2"/>
      <c r="CMV311" s="2"/>
      <c r="CMW311" s="2"/>
      <c r="CMX311" s="2"/>
      <c r="CMY311" s="2"/>
      <c r="CMZ311" s="2"/>
      <c r="CNA311" s="2"/>
      <c r="CNB311" s="2"/>
      <c r="CNC311" s="2"/>
      <c r="CND311" s="2"/>
      <c r="CNE311" s="2"/>
      <c r="CNF311" s="2"/>
      <c r="CNG311" s="2"/>
      <c r="CNH311" s="2"/>
      <c r="CNI311" s="2"/>
      <c r="CNJ311" s="2"/>
      <c r="CNK311" s="2"/>
      <c r="CNL311" s="2"/>
      <c r="CNM311" s="2"/>
      <c r="CNN311" s="2"/>
      <c r="CNO311" s="2"/>
      <c r="CNP311" s="2"/>
      <c r="CNQ311" s="2"/>
      <c r="CNR311" s="2"/>
      <c r="CNS311" s="2"/>
      <c r="CNT311" s="2"/>
      <c r="CNU311" s="2"/>
      <c r="CNV311" s="2"/>
      <c r="CNW311" s="2"/>
      <c r="CNX311" s="2"/>
      <c r="CNY311" s="2"/>
      <c r="CNZ311" s="2"/>
      <c r="COA311" s="2"/>
      <c r="COB311" s="2"/>
      <c r="COC311" s="2"/>
      <c r="COD311" s="2"/>
      <c r="COE311" s="2"/>
      <c r="COF311" s="2"/>
      <c r="COG311" s="2"/>
      <c r="COH311" s="2"/>
      <c r="COI311" s="2"/>
      <c r="COJ311" s="2"/>
      <c r="COK311" s="2"/>
      <c r="COL311" s="2"/>
      <c r="COM311" s="2"/>
      <c r="CON311" s="2"/>
      <c r="COO311" s="2"/>
      <c r="COP311" s="2"/>
      <c r="COQ311" s="2"/>
      <c r="COR311" s="2"/>
      <c r="COS311" s="2"/>
      <c r="COT311" s="2"/>
      <c r="COU311" s="2"/>
      <c r="COV311" s="2"/>
      <c r="COW311" s="2"/>
      <c r="COX311" s="2"/>
      <c r="COY311" s="2"/>
      <c r="COZ311" s="2"/>
      <c r="CPA311" s="2"/>
      <c r="CPB311" s="2"/>
      <c r="CPC311" s="2"/>
      <c r="CPD311" s="2"/>
      <c r="CPE311" s="2"/>
      <c r="CPF311" s="2"/>
      <c r="CPG311" s="2"/>
      <c r="CPH311" s="2"/>
      <c r="CPI311" s="2"/>
      <c r="CPJ311" s="2"/>
      <c r="CPK311" s="2"/>
      <c r="CPL311" s="2"/>
      <c r="CPM311" s="2"/>
      <c r="CPN311" s="2"/>
      <c r="CPO311" s="2"/>
      <c r="CPP311" s="2"/>
      <c r="CPQ311" s="2"/>
      <c r="CPR311" s="2"/>
      <c r="CPS311" s="2"/>
      <c r="CPT311" s="2"/>
      <c r="CPU311" s="2"/>
      <c r="CPV311" s="2"/>
      <c r="CPW311" s="2"/>
      <c r="CPX311" s="2"/>
      <c r="CPY311" s="2"/>
      <c r="CPZ311" s="2"/>
      <c r="CQA311" s="2"/>
      <c r="CQB311" s="2"/>
      <c r="CQC311" s="2"/>
      <c r="CQD311" s="2"/>
      <c r="CQE311" s="2"/>
      <c r="CQF311" s="2"/>
      <c r="CQG311" s="2"/>
      <c r="CQH311" s="2"/>
      <c r="CQI311" s="2"/>
      <c r="CQJ311" s="2"/>
      <c r="CQK311" s="2"/>
      <c r="CQL311" s="2"/>
      <c r="CQM311" s="2"/>
      <c r="CQN311" s="2"/>
      <c r="CQO311" s="2"/>
      <c r="CQP311" s="2"/>
      <c r="CQQ311" s="2"/>
      <c r="CQR311" s="2"/>
      <c r="CQS311" s="2"/>
      <c r="CQT311" s="2"/>
      <c r="CQU311" s="2"/>
      <c r="CQV311" s="2"/>
      <c r="CQW311" s="2"/>
      <c r="CQX311" s="2"/>
      <c r="CQY311" s="2"/>
      <c r="CQZ311" s="2"/>
      <c r="CRA311" s="2"/>
      <c r="CRB311" s="2"/>
      <c r="CRC311" s="2"/>
      <c r="CRD311" s="2"/>
      <c r="CRE311" s="2"/>
      <c r="CRF311" s="2"/>
      <c r="CRG311" s="2"/>
      <c r="CRH311" s="2"/>
      <c r="CRI311" s="2"/>
      <c r="CRJ311" s="2"/>
      <c r="CRK311" s="2"/>
      <c r="CRL311" s="2"/>
      <c r="CRM311" s="2"/>
      <c r="CRN311" s="2"/>
      <c r="CRO311" s="2"/>
      <c r="CRP311" s="2"/>
      <c r="CRQ311" s="2"/>
      <c r="CRR311" s="2"/>
      <c r="CRS311" s="2"/>
      <c r="CRT311" s="2"/>
      <c r="CRU311" s="2"/>
      <c r="CRV311" s="2"/>
      <c r="CRW311" s="2"/>
      <c r="CRX311" s="2"/>
      <c r="CRY311" s="2"/>
      <c r="CRZ311" s="2"/>
      <c r="CSA311" s="2"/>
      <c r="CSB311" s="2"/>
      <c r="CSC311" s="2"/>
      <c r="CSD311" s="2"/>
      <c r="CSE311" s="2"/>
      <c r="CSF311" s="2"/>
      <c r="CSG311" s="2"/>
      <c r="CSH311" s="2"/>
      <c r="CSI311" s="2"/>
      <c r="CSJ311" s="2"/>
      <c r="CSK311" s="2"/>
      <c r="CSL311" s="2"/>
      <c r="CSM311" s="2"/>
      <c r="CSN311" s="2"/>
      <c r="CSO311" s="2"/>
      <c r="CSP311" s="2"/>
      <c r="CSQ311" s="2"/>
      <c r="CSR311" s="2"/>
      <c r="CSS311" s="2"/>
      <c r="CST311" s="2"/>
      <c r="CSU311" s="2"/>
      <c r="CSV311" s="2"/>
      <c r="CSW311" s="2"/>
      <c r="CSX311" s="2"/>
      <c r="CSY311" s="2"/>
      <c r="CSZ311" s="2"/>
      <c r="CTA311" s="2"/>
      <c r="CTB311" s="2"/>
      <c r="CTC311" s="2"/>
      <c r="CTD311" s="2"/>
      <c r="CTE311" s="2"/>
      <c r="CTF311" s="2"/>
      <c r="CTG311" s="2"/>
      <c r="CTH311" s="2"/>
      <c r="CTI311" s="2"/>
      <c r="CTJ311" s="2"/>
      <c r="CTK311" s="2"/>
      <c r="CTL311" s="2"/>
      <c r="CTM311" s="2"/>
      <c r="CTN311" s="2"/>
      <c r="CTO311" s="2"/>
      <c r="CTP311" s="2"/>
      <c r="CTQ311" s="2"/>
      <c r="CTR311" s="2"/>
      <c r="CTS311" s="2"/>
      <c r="CTT311" s="2"/>
      <c r="CTU311" s="2"/>
      <c r="CTV311" s="2"/>
      <c r="CTW311" s="2"/>
      <c r="CTX311" s="2"/>
      <c r="CTY311" s="2"/>
      <c r="CTZ311" s="2"/>
      <c r="CUA311" s="2"/>
      <c r="CUB311" s="2"/>
      <c r="CUC311" s="2"/>
      <c r="CUD311" s="2"/>
      <c r="CUE311" s="2"/>
      <c r="CUF311" s="2"/>
      <c r="CUG311" s="2"/>
      <c r="CUH311" s="2"/>
      <c r="CUI311" s="2"/>
      <c r="CUJ311" s="2"/>
      <c r="CUK311" s="2"/>
      <c r="CUL311" s="2"/>
      <c r="CUM311" s="2"/>
      <c r="CUN311" s="2"/>
      <c r="CUO311" s="2"/>
      <c r="CUP311" s="2"/>
      <c r="CUQ311" s="2"/>
      <c r="CUR311" s="2"/>
      <c r="CUS311" s="2"/>
      <c r="CUT311" s="2"/>
      <c r="CUU311" s="2"/>
      <c r="CUV311" s="2"/>
      <c r="CUW311" s="2"/>
      <c r="CUX311" s="2"/>
      <c r="CUY311" s="2"/>
      <c r="CUZ311" s="2"/>
      <c r="CVA311" s="2"/>
      <c r="CVB311" s="2"/>
      <c r="CVC311" s="2"/>
      <c r="CVD311" s="2"/>
      <c r="CVE311" s="2"/>
      <c r="CVF311" s="2"/>
      <c r="CVG311" s="2"/>
      <c r="CVH311" s="2"/>
      <c r="CVI311" s="2"/>
      <c r="CVJ311" s="2"/>
      <c r="CVK311" s="2"/>
      <c r="CVL311" s="2"/>
      <c r="CVM311" s="2"/>
      <c r="CVN311" s="2"/>
      <c r="CVO311" s="2"/>
      <c r="CVP311" s="2"/>
      <c r="CVQ311" s="2"/>
      <c r="CVR311" s="2"/>
      <c r="CVS311" s="2"/>
      <c r="CVT311" s="2"/>
      <c r="CVU311" s="2"/>
      <c r="CVV311" s="2"/>
      <c r="CVW311" s="2"/>
      <c r="CVX311" s="2"/>
      <c r="CVY311" s="2"/>
      <c r="CVZ311" s="2"/>
      <c r="CWA311" s="2"/>
      <c r="CWB311" s="2"/>
      <c r="CWC311" s="2"/>
      <c r="CWD311" s="2"/>
      <c r="CWE311" s="2"/>
      <c r="CWF311" s="2"/>
      <c r="CWG311" s="2"/>
      <c r="CWH311" s="2"/>
      <c r="CWI311" s="2"/>
      <c r="CWJ311" s="2"/>
      <c r="CWK311" s="2"/>
      <c r="CWL311" s="2"/>
      <c r="CWM311" s="2"/>
      <c r="CWN311" s="2"/>
      <c r="CWO311" s="2"/>
      <c r="CWP311" s="2"/>
      <c r="CWQ311" s="2"/>
      <c r="CWR311" s="2"/>
      <c r="CWS311" s="2"/>
      <c r="CWT311" s="2"/>
      <c r="CWU311" s="2"/>
      <c r="CWV311" s="2"/>
      <c r="CWW311" s="2"/>
      <c r="CWX311" s="2"/>
      <c r="CWY311" s="2"/>
      <c r="CWZ311" s="2"/>
      <c r="CXA311" s="2"/>
      <c r="CXB311" s="2"/>
      <c r="CXC311" s="2"/>
      <c r="CXD311" s="2"/>
      <c r="CXE311" s="2"/>
      <c r="CXF311" s="2"/>
      <c r="CXG311" s="2"/>
      <c r="CXH311" s="2"/>
      <c r="CXI311" s="2"/>
      <c r="CXJ311" s="2"/>
      <c r="CXK311" s="2"/>
      <c r="CXL311" s="2"/>
      <c r="CXM311" s="2"/>
      <c r="CXN311" s="2"/>
      <c r="CXO311" s="2"/>
      <c r="CXP311" s="2"/>
      <c r="CXQ311" s="2"/>
      <c r="CXR311" s="2"/>
      <c r="CXS311" s="2"/>
      <c r="CXT311" s="2"/>
      <c r="CXU311" s="2"/>
      <c r="CXV311" s="2"/>
      <c r="CXW311" s="2"/>
      <c r="CXX311" s="2"/>
      <c r="CXY311" s="2"/>
      <c r="CXZ311" s="2"/>
      <c r="CYA311" s="2"/>
      <c r="CYB311" s="2"/>
      <c r="CYC311" s="2"/>
      <c r="CYD311" s="2"/>
      <c r="CYE311" s="2"/>
      <c r="CYF311" s="2"/>
      <c r="CYG311" s="2"/>
      <c r="CYH311" s="2"/>
      <c r="CYI311" s="2"/>
      <c r="CYJ311" s="2"/>
      <c r="CYK311" s="2"/>
      <c r="CYL311" s="2"/>
      <c r="CYM311" s="2"/>
      <c r="CYN311" s="2"/>
      <c r="CYO311" s="2"/>
      <c r="CYP311" s="2"/>
      <c r="CYQ311" s="2"/>
      <c r="CYR311" s="2"/>
      <c r="CYS311" s="2"/>
      <c r="CYT311" s="2"/>
      <c r="CYU311" s="2"/>
      <c r="CYV311" s="2"/>
      <c r="CYW311" s="2"/>
      <c r="CYX311" s="2"/>
      <c r="CYY311" s="2"/>
      <c r="CYZ311" s="2"/>
      <c r="CZA311" s="2"/>
      <c r="CZB311" s="2"/>
      <c r="CZC311" s="2"/>
      <c r="CZD311" s="2"/>
      <c r="CZE311" s="2"/>
      <c r="CZF311" s="2"/>
      <c r="CZG311" s="2"/>
      <c r="CZH311" s="2"/>
      <c r="CZI311" s="2"/>
      <c r="CZJ311" s="2"/>
      <c r="CZK311" s="2"/>
      <c r="CZL311" s="2"/>
      <c r="CZM311" s="2"/>
      <c r="CZN311" s="2"/>
      <c r="CZO311" s="2"/>
      <c r="CZP311" s="2"/>
      <c r="CZQ311" s="2"/>
      <c r="CZR311" s="2"/>
      <c r="CZS311" s="2"/>
      <c r="CZT311" s="2"/>
      <c r="CZU311" s="2"/>
      <c r="CZV311" s="2"/>
      <c r="CZW311" s="2"/>
      <c r="CZX311" s="2"/>
      <c r="CZY311" s="2"/>
      <c r="CZZ311" s="2"/>
      <c r="DAA311" s="2"/>
      <c r="DAB311" s="2"/>
      <c r="DAC311" s="2"/>
      <c r="DAD311" s="2"/>
      <c r="DAE311" s="2"/>
      <c r="DAF311" s="2"/>
      <c r="DAG311" s="2"/>
      <c r="DAH311" s="2"/>
      <c r="DAI311" s="2"/>
      <c r="DAJ311" s="2"/>
      <c r="DAK311" s="2"/>
      <c r="DAL311" s="2"/>
      <c r="DAM311" s="2"/>
      <c r="DAN311" s="2"/>
      <c r="DAO311" s="2"/>
      <c r="DAP311" s="2"/>
      <c r="DAQ311" s="2"/>
      <c r="DAR311" s="2"/>
      <c r="DAS311" s="2"/>
      <c r="DAT311" s="2"/>
      <c r="DAU311" s="2"/>
      <c r="DAV311" s="2"/>
      <c r="DAW311" s="2"/>
      <c r="DAX311" s="2"/>
      <c r="DAY311" s="2"/>
      <c r="DAZ311" s="2"/>
      <c r="DBA311" s="2"/>
      <c r="DBB311" s="2"/>
      <c r="DBC311" s="2"/>
      <c r="DBD311" s="2"/>
      <c r="DBE311" s="2"/>
      <c r="DBF311" s="2"/>
      <c r="DBG311" s="2"/>
      <c r="DBH311" s="2"/>
      <c r="DBI311" s="2"/>
      <c r="DBJ311" s="2"/>
      <c r="DBK311" s="2"/>
      <c r="DBL311" s="2"/>
      <c r="DBM311" s="2"/>
      <c r="DBN311" s="2"/>
      <c r="DBO311" s="2"/>
      <c r="DBP311" s="2"/>
      <c r="DBQ311" s="2"/>
      <c r="DBR311" s="2"/>
      <c r="DBS311" s="2"/>
      <c r="DBT311" s="2"/>
      <c r="DBU311" s="2"/>
      <c r="DBV311" s="2"/>
      <c r="DBW311" s="2"/>
      <c r="DBX311" s="2"/>
      <c r="DBY311" s="2"/>
      <c r="DBZ311" s="2"/>
      <c r="DCA311" s="2"/>
      <c r="DCB311" s="2"/>
      <c r="DCC311" s="2"/>
      <c r="DCD311" s="2"/>
      <c r="DCE311" s="2"/>
      <c r="DCF311" s="2"/>
      <c r="DCG311" s="2"/>
      <c r="DCH311" s="2"/>
      <c r="DCI311" s="2"/>
      <c r="DCJ311" s="2"/>
      <c r="DCK311" s="2"/>
      <c r="DCL311" s="2"/>
      <c r="DCM311" s="2"/>
      <c r="DCN311" s="2"/>
      <c r="DCO311" s="2"/>
      <c r="DCP311" s="2"/>
      <c r="DCQ311" s="2"/>
      <c r="DCR311" s="2"/>
      <c r="DCS311" s="2"/>
      <c r="DCT311" s="2"/>
      <c r="DCU311" s="2"/>
      <c r="DCV311" s="2"/>
      <c r="DCW311" s="2"/>
      <c r="DCX311" s="2"/>
      <c r="DCY311" s="2"/>
      <c r="DCZ311" s="2"/>
      <c r="DDA311" s="2"/>
      <c r="DDB311" s="2"/>
      <c r="DDC311" s="2"/>
      <c r="DDD311" s="2"/>
      <c r="DDE311" s="2"/>
      <c r="DDF311" s="2"/>
      <c r="DDG311" s="2"/>
      <c r="DDH311" s="2"/>
      <c r="DDI311" s="2"/>
      <c r="DDJ311" s="2"/>
      <c r="DDK311" s="2"/>
      <c r="DDL311" s="2"/>
      <c r="DDM311" s="2"/>
      <c r="DDN311" s="2"/>
      <c r="DDO311" s="2"/>
      <c r="DDP311" s="2"/>
      <c r="DDQ311" s="2"/>
      <c r="DDR311" s="2"/>
      <c r="DDS311" s="2"/>
      <c r="DDT311" s="2"/>
      <c r="DDU311" s="2"/>
      <c r="DDV311" s="2"/>
      <c r="DDW311" s="2"/>
      <c r="DDX311" s="2"/>
      <c r="DDY311" s="2"/>
      <c r="DDZ311" s="2"/>
      <c r="DEA311" s="2"/>
      <c r="DEB311" s="2"/>
      <c r="DEC311" s="2"/>
      <c r="DED311" s="2"/>
      <c r="DEE311" s="2"/>
      <c r="DEF311" s="2"/>
      <c r="DEG311" s="2"/>
      <c r="DEH311" s="2"/>
      <c r="DEI311" s="2"/>
      <c r="DEJ311" s="2"/>
      <c r="DEK311" s="2"/>
      <c r="DEL311" s="2"/>
      <c r="DEM311" s="2"/>
      <c r="DEN311" s="2"/>
      <c r="DEO311" s="2"/>
      <c r="DEP311" s="2"/>
      <c r="DEQ311" s="2"/>
      <c r="DER311" s="2"/>
      <c r="DES311" s="2"/>
      <c r="DET311" s="2"/>
      <c r="DEU311" s="2"/>
      <c r="DEV311" s="2"/>
      <c r="DEW311" s="2"/>
      <c r="DEX311" s="2"/>
      <c r="DEY311" s="2"/>
      <c r="DEZ311" s="2"/>
      <c r="DFA311" s="2"/>
      <c r="DFB311" s="2"/>
      <c r="DFC311" s="2"/>
      <c r="DFD311" s="2"/>
      <c r="DFE311" s="2"/>
      <c r="DFF311" s="2"/>
      <c r="DFG311" s="2"/>
      <c r="DFH311" s="2"/>
      <c r="DFI311" s="2"/>
      <c r="DFJ311" s="2"/>
      <c r="DFK311" s="2"/>
      <c r="DFL311" s="2"/>
      <c r="DFM311" s="2"/>
      <c r="DFN311" s="2"/>
      <c r="DFO311" s="2"/>
      <c r="DFP311" s="2"/>
      <c r="DFQ311" s="2"/>
      <c r="DFR311" s="2"/>
      <c r="DFS311" s="2"/>
      <c r="DFT311" s="2"/>
      <c r="DFU311" s="2"/>
      <c r="DFV311" s="2"/>
      <c r="DFW311" s="2"/>
      <c r="DFX311" s="2"/>
      <c r="DFY311" s="2"/>
      <c r="DFZ311" s="2"/>
      <c r="DGA311" s="2"/>
      <c r="DGB311" s="2"/>
      <c r="DGC311" s="2"/>
      <c r="DGD311" s="2"/>
      <c r="DGE311" s="2"/>
      <c r="DGF311" s="2"/>
      <c r="DGG311" s="2"/>
      <c r="DGH311" s="2"/>
      <c r="DGI311" s="2"/>
      <c r="DGJ311" s="2"/>
      <c r="DGK311" s="2"/>
      <c r="DGL311" s="2"/>
      <c r="DGM311" s="2"/>
      <c r="DGN311" s="2"/>
      <c r="DGO311" s="2"/>
      <c r="DGP311" s="2"/>
      <c r="DGQ311" s="2"/>
      <c r="DGR311" s="2"/>
      <c r="DGS311" s="2"/>
      <c r="DGT311" s="2"/>
      <c r="DGU311" s="2"/>
      <c r="DGV311" s="2"/>
      <c r="DGW311" s="2"/>
      <c r="DGX311" s="2"/>
      <c r="DGY311" s="2"/>
      <c r="DGZ311" s="2"/>
      <c r="DHA311" s="2"/>
      <c r="DHB311" s="2"/>
      <c r="DHC311" s="2"/>
      <c r="DHD311" s="2"/>
      <c r="DHE311" s="2"/>
      <c r="DHF311" s="2"/>
      <c r="DHG311" s="2"/>
      <c r="DHH311" s="2"/>
      <c r="DHI311" s="2"/>
      <c r="DHJ311" s="2"/>
      <c r="DHK311" s="2"/>
      <c r="DHL311" s="2"/>
      <c r="DHM311" s="2"/>
      <c r="DHN311" s="2"/>
      <c r="DHO311" s="2"/>
      <c r="DHP311" s="2"/>
      <c r="DHQ311" s="2"/>
      <c r="DHR311" s="2"/>
      <c r="DHS311" s="2"/>
      <c r="DHT311" s="2"/>
      <c r="DHU311" s="2"/>
      <c r="DHV311" s="2"/>
      <c r="DHW311" s="2"/>
      <c r="DHX311" s="2"/>
      <c r="DHY311" s="2"/>
      <c r="DHZ311" s="2"/>
      <c r="DIA311" s="2"/>
      <c r="DIB311" s="2"/>
      <c r="DIC311" s="2"/>
      <c r="DID311" s="2"/>
      <c r="DIE311" s="2"/>
      <c r="DIF311" s="2"/>
      <c r="DIG311" s="2"/>
      <c r="DIH311" s="2"/>
      <c r="DII311" s="2"/>
      <c r="DIJ311" s="2"/>
      <c r="DIK311" s="2"/>
      <c r="DIL311" s="2"/>
      <c r="DIM311" s="2"/>
      <c r="DIN311" s="2"/>
      <c r="DIO311" s="2"/>
      <c r="DIP311" s="2"/>
      <c r="DIQ311" s="2"/>
      <c r="DIR311" s="2"/>
      <c r="DIS311" s="2"/>
      <c r="DIT311" s="2"/>
      <c r="DIU311" s="2"/>
      <c r="DIV311" s="2"/>
      <c r="DIW311" s="2"/>
      <c r="DIX311" s="2"/>
      <c r="DIY311" s="2"/>
      <c r="DIZ311" s="2"/>
      <c r="DJA311" s="2"/>
      <c r="DJB311" s="2"/>
      <c r="DJC311" s="2"/>
      <c r="DJD311" s="2"/>
      <c r="DJE311" s="2"/>
      <c r="DJF311" s="2"/>
      <c r="DJG311" s="2"/>
      <c r="DJH311" s="2"/>
      <c r="DJI311" s="2"/>
      <c r="DJJ311" s="2"/>
      <c r="DJK311" s="2"/>
      <c r="DJL311" s="2"/>
      <c r="DJM311" s="2"/>
      <c r="DJN311" s="2"/>
      <c r="DJO311" s="2"/>
      <c r="DJP311" s="2"/>
      <c r="DJQ311" s="2"/>
      <c r="DJR311" s="2"/>
      <c r="DJS311" s="2"/>
      <c r="DJT311" s="2"/>
      <c r="DJU311" s="2"/>
      <c r="DJV311" s="2"/>
      <c r="DJW311" s="2"/>
      <c r="DJX311" s="2"/>
      <c r="DJY311" s="2"/>
      <c r="DJZ311" s="2"/>
      <c r="DKA311" s="2"/>
      <c r="DKB311" s="2"/>
      <c r="DKC311" s="2"/>
      <c r="DKD311" s="2"/>
      <c r="DKE311" s="2"/>
      <c r="DKF311" s="2"/>
      <c r="DKG311" s="2"/>
      <c r="DKH311" s="2"/>
      <c r="DKI311" s="2"/>
      <c r="DKJ311" s="2"/>
      <c r="DKK311" s="2"/>
      <c r="DKL311" s="2"/>
      <c r="DKM311" s="2"/>
      <c r="DKN311" s="2"/>
      <c r="DKO311" s="2"/>
      <c r="DKP311" s="2"/>
      <c r="DKQ311" s="2"/>
      <c r="DKR311" s="2"/>
      <c r="DKS311" s="2"/>
      <c r="DKT311" s="2"/>
      <c r="DKU311" s="2"/>
      <c r="DKV311" s="2"/>
      <c r="DKW311" s="2"/>
      <c r="DKX311" s="2"/>
      <c r="DKY311" s="2"/>
      <c r="DKZ311" s="2"/>
      <c r="DLA311" s="2"/>
      <c r="DLB311" s="2"/>
      <c r="DLC311" s="2"/>
      <c r="DLD311" s="2"/>
      <c r="DLE311" s="2"/>
      <c r="DLF311" s="2"/>
      <c r="DLG311" s="2"/>
      <c r="DLH311" s="2"/>
      <c r="DLI311" s="2"/>
      <c r="DLJ311" s="2"/>
      <c r="DLK311" s="2"/>
      <c r="DLL311" s="2"/>
      <c r="DLM311" s="2"/>
      <c r="DLN311" s="2"/>
      <c r="DLO311" s="2"/>
      <c r="DLP311" s="2"/>
      <c r="DLQ311" s="2"/>
      <c r="DLR311" s="2"/>
      <c r="DLS311" s="2"/>
      <c r="DLT311" s="2"/>
      <c r="DLU311" s="2"/>
      <c r="DLV311" s="2"/>
      <c r="DLW311" s="2"/>
      <c r="DLX311" s="2"/>
      <c r="DLY311" s="2"/>
      <c r="DLZ311" s="2"/>
      <c r="DMA311" s="2"/>
      <c r="DMB311" s="2"/>
      <c r="DMC311" s="2"/>
      <c r="DMD311" s="2"/>
      <c r="DME311" s="2"/>
      <c r="DMF311" s="2"/>
      <c r="DMG311" s="2"/>
      <c r="DMH311" s="2"/>
      <c r="DMI311" s="2"/>
      <c r="DMJ311" s="2"/>
      <c r="DMK311" s="2"/>
      <c r="DML311" s="2"/>
      <c r="DMM311" s="2"/>
      <c r="DMN311" s="2"/>
      <c r="DMO311" s="2"/>
      <c r="DMP311" s="2"/>
      <c r="DMQ311" s="2"/>
      <c r="DMR311" s="2"/>
      <c r="DMS311" s="2"/>
      <c r="DMT311" s="2"/>
      <c r="DMU311" s="2"/>
      <c r="DMV311" s="2"/>
      <c r="DMW311" s="2"/>
      <c r="DMX311" s="2"/>
      <c r="DMY311" s="2"/>
      <c r="DMZ311" s="2"/>
      <c r="DNA311" s="2"/>
      <c r="DNB311" s="2"/>
      <c r="DNC311" s="2"/>
      <c r="DND311" s="2"/>
      <c r="DNE311" s="2"/>
      <c r="DNF311" s="2"/>
      <c r="DNG311" s="2"/>
      <c r="DNH311" s="2"/>
      <c r="DNI311" s="2"/>
      <c r="DNJ311" s="2"/>
      <c r="DNK311" s="2"/>
      <c r="DNL311" s="2"/>
      <c r="DNM311" s="2"/>
      <c r="DNN311" s="2"/>
      <c r="DNO311" s="2"/>
      <c r="DNP311" s="2"/>
      <c r="DNQ311" s="2"/>
      <c r="DNR311" s="2"/>
      <c r="DNS311" s="2"/>
      <c r="DNT311" s="2"/>
      <c r="DNU311" s="2"/>
      <c r="DNV311" s="2"/>
      <c r="DNW311" s="2"/>
      <c r="DNX311" s="2"/>
      <c r="DNY311" s="2"/>
      <c r="DNZ311" s="2"/>
      <c r="DOA311" s="2"/>
      <c r="DOB311" s="2"/>
      <c r="DOC311" s="2"/>
      <c r="DOD311" s="2"/>
      <c r="DOE311" s="2"/>
      <c r="DOF311" s="2"/>
      <c r="DOG311" s="2"/>
      <c r="DOH311" s="2"/>
      <c r="DOI311" s="2"/>
      <c r="DOJ311" s="2"/>
      <c r="DOK311" s="2"/>
      <c r="DOL311" s="2"/>
      <c r="DOM311" s="2"/>
      <c r="DON311" s="2"/>
      <c r="DOO311" s="2"/>
      <c r="DOP311" s="2"/>
      <c r="DOQ311" s="2"/>
      <c r="DOR311" s="2"/>
      <c r="DOS311" s="2"/>
      <c r="DOT311" s="2"/>
      <c r="DOU311" s="2"/>
      <c r="DOV311" s="2"/>
      <c r="DOW311" s="2"/>
      <c r="DOX311" s="2"/>
      <c r="DOY311" s="2"/>
      <c r="DOZ311" s="2"/>
      <c r="DPA311" s="2"/>
      <c r="DPB311" s="2"/>
      <c r="DPC311" s="2"/>
      <c r="DPD311" s="2"/>
      <c r="DPE311" s="2"/>
      <c r="DPF311" s="2"/>
      <c r="DPG311" s="2"/>
      <c r="DPH311" s="2"/>
      <c r="DPI311" s="2"/>
      <c r="DPJ311" s="2"/>
      <c r="DPK311" s="2"/>
      <c r="DPL311" s="2"/>
      <c r="DPM311" s="2"/>
      <c r="DPN311" s="2"/>
      <c r="DPO311" s="2"/>
      <c r="DPP311" s="2"/>
      <c r="DPQ311" s="2"/>
      <c r="DPR311" s="2"/>
      <c r="DPS311" s="2"/>
      <c r="DPT311" s="2"/>
      <c r="DPU311" s="2"/>
      <c r="DPV311" s="2"/>
      <c r="DPW311" s="2"/>
      <c r="DPX311" s="2"/>
      <c r="DPY311" s="2"/>
      <c r="DPZ311" s="2"/>
      <c r="DQA311" s="2"/>
      <c r="DQB311" s="2"/>
      <c r="DQC311" s="2"/>
      <c r="DQD311" s="2"/>
      <c r="DQE311" s="2"/>
      <c r="DQF311" s="2"/>
      <c r="DQG311" s="2"/>
      <c r="DQH311" s="2"/>
      <c r="DQI311" s="2"/>
      <c r="DQJ311" s="2"/>
      <c r="DQK311" s="2"/>
      <c r="DQL311" s="2"/>
      <c r="DQM311" s="2"/>
      <c r="DQN311" s="2"/>
      <c r="DQO311" s="2"/>
      <c r="DQP311" s="2"/>
      <c r="DQQ311" s="2"/>
      <c r="DQR311" s="2"/>
      <c r="DQS311" s="2"/>
      <c r="DQT311" s="2"/>
      <c r="DQU311" s="2"/>
      <c r="DQV311" s="2"/>
      <c r="DQW311" s="2"/>
      <c r="DQX311" s="2"/>
      <c r="DQY311" s="2"/>
      <c r="DQZ311" s="2"/>
      <c r="DRA311" s="2"/>
      <c r="DRB311" s="2"/>
      <c r="DRC311" s="2"/>
      <c r="DRD311" s="2"/>
      <c r="DRE311" s="2"/>
      <c r="DRF311" s="2"/>
      <c r="DRG311" s="2"/>
      <c r="DRH311" s="2"/>
      <c r="DRI311" s="2"/>
      <c r="DRJ311" s="2"/>
      <c r="DRK311" s="2"/>
      <c r="DRL311" s="2"/>
      <c r="DRM311" s="2"/>
      <c r="DRN311" s="2"/>
      <c r="DRO311" s="2"/>
      <c r="DRP311" s="2"/>
      <c r="DRQ311" s="2"/>
      <c r="DRR311" s="2"/>
      <c r="DRS311" s="2"/>
      <c r="DRT311" s="2"/>
      <c r="DRU311" s="2"/>
      <c r="DRV311" s="2"/>
      <c r="DRW311" s="2"/>
      <c r="DRX311" s="2"/>
      <c r="DRY311" s="2"/>
      <c r="DRZ311" s="2"/>
      <c r="DSA311" s="2"/>
      <c r="DSB311" s="2"/>
      <c r="DSC311" s="2"/>
      <c r="DSD311" s="2"/>
      <c r="DSE311" s="2"/>
      <c r="DSF311" s="2"/>
      <c r="DSG311" s="2"/>
      <c r="DSH311" s="2"/>
      <c r="DSI311" s="2"/>
      <c r="DSJ311" s="2"/>
      <c r="DSK311" s="2"/>
      <c r="DSL311" s="2"/>
      <c r="DSM311" s="2"/>
      <c r="DSN311" s="2"/>
      <c r="DSO311" s="2"/>
      <c r="DSP311" s="2"/>
      <c r="DSQ311" s="2"/>
      <c r="DSR311" s="2"/>
      <c r="DSS311" s="2"/>
      <c r="DST311" s="2"/>
      <c r="DSU311" s="2"/>
      <c r="DSV311" s="2"/>
      <c r="DSW311" s="2"/>
      <c r="DSX311" s="2"/>
      <c r="DSY311" s="2"/>
      <c r="DSZ311" s="2"/>
      <c r="DTA311" s="2"/>
      <c r="DTB311" s="2"/>
      <c r="DTC311" s="2"/>
      <c r="DTD311" s="2"/>
      <c r="DTE311" s="2"/>
      <c r="DTF311" s="2"/>
      <c r="DTG311" s="2"/>
      <c r="DTH311" s="2"/>
      <c r="DTI311" s="2"/>
      <c r="DTJ311" s="2"/>
      <c r="DTK311" s="2"/>
      <c r="DTL311" s="2"/>
      <c r="DTM311" s="2"/>
      <c r="DTN311" s="2"/>
      <c r="DTO311" s="2"/>
      <c r="DTP311" s="2"/>
      <c r="DTQ311" s="2"/>
      <c r="DTR311" s="2"/>
      <c r="DTS311" s="2"/>
      <c r="DTT311" s="2"/>
      <c r="DTU311" s="2"/>
      <c r="DTV311" s="2"/>
      <c r="DTW311" s="2"/>
      <c r="DTX311" s="2"/>
      <c r="DTY311" s="2"/>
      <c r="DTZ311" s="2"/>
      <c r="DUA311" s="2"/>
      <c r="DUB311" s="2"/>
      <c r="DUC311" s="2"/>
      <c r="DUD311" s="2"/>
      <c r="DUE311" s="2"/>
      <c r="DUF311" s="2"/>
      <c r="DUG311" s="2"/>
      <c r="DUH311" s="2"/>
      <c r="DUI311" s="2"/>
      <c r="DUJ311" s="2"/>
      <c r="DUK311" s="2"/>
      <c r="DUL311" s="2"/>
      <c r="DUM311" s="2"/>
      <c r="DUN311" s="2"/>
      <c r="DUO311" s="2"/>
      <c r="DUP311" s="2"/>
      <c r="DUQ311" s="2"/>
      <c r="DUR311" s="2"/>
      <c r="DUS311" s="2"/>
      <c r="DUT311" s="2"/>
      <c r="DUU311" s="2"/>
      <c r="DUV311" s="2"/>
      <c r="DUW311" s="2"/>
      <c r="DUX311" s="2"/>
      <c r="DUY311" s="2"/>
      <c r="DUZ311" s="2"/>
      <c r="DVA311" s="2"/>
      <c r="DVB311" s="2"/>
      <c r="DVC311" s="2"/>
      <c r="DVD311" s="2"/>
      <c r="DVE311" s="2"/>
      <c r="DVF311" s="2"/>
      <c r="DVG311" s="2"/>
      <c r="DVH311" s="2"/>
      <c r="DVI311" s="2"/>
      <c r="DVJ311" s="2"/>
      <c r="DVK311" s="2"/>
      <c r="DVL311" s="2"/>
      <c r="DVM311" s="2"/>
      <c r="DVN311" s="2"/>
      <c r="DVO311" s="2"/>
      <c r="DVP311" s="2"/>
      <c r="DVQ311" s="2"/>
      <c r="DVR311" s="2"/>
      <c r="DVS311" s="2"/>
      <c r="DVT311" s="2"/>
      <c r="DVU311" s="2"/>
      <c r="DVV311" s="2"/>
      <c r="DVW311" s="2"/>
      <c r="DVX311" s="2"/>
      <c r="DVY311" s="2"/>
      <c r="DVZ311" s="2"/>
      <c r="DWA311" s="2"/>
      <c r="DWB311" s="2"/>
      <c r="DWC311" s="2"/>
      <c r="DWD311" s="2"/>
      <c r="DWE311" s="2"/>
      <c r="DWF311" s="2"/>
      <c r="DWG311" s="2"/>
      <c r="DWH311" s="2"/>
      <c r="DWI311" s="2"/>
      <c r="DWJ311" s="2"/>
      <c r="DWK311" s="2"/>
      <c r="DWL311" s="2"/>
      <c r="DWM311" s="2"/>
      <c r="DWN311" s="2"/>
      <c r="DWO311" s="2"/>
      <c r="DWP311" s="2"/>
      <c r="DWQ311" s="2"/>
      <c r="DWR311" s="2"/>
      <c r="DWS311" s="2"/>
      <c r="DWT311" s="2"/>
      <c r="DWU311" s="2"/>
      <c r="DWV311" s="2"/>
      <c r="DWW311" s="2"/>
      <c r="DWX311" s="2"/>
      <c r="DWY311" s="2"/>
      <c r="DWZ311" s="2"/>
      <c r="DXA311" s="2"/>
      <c r="DXB311" s="2"/>
      <c r="DXC311" s="2"/>
      <c r="DXD311" s="2"/>
      <c r="DXE311" s="2"/>
      <c r="DXF311" s="2"/>
      <c r="DXG311" s="2"/>
      <c r="DXH311" s="2"/>
      <c r="DXI311" s="2"/>
      <c r="DXJ311" s="2"/>
      <c r="DXK311" s="2"/>
      <c r="DXL311" s="2"/>
      <c r="DXM311" s="2"/>
      <c r="DXN311" s="2"/>
      <c r="DXO311" s="2"/>
      <c r="DXP311" s="2"/>
      <c r="DXQ311" s="2"/>
      <c r="DXR311" s="2"/>
      <c r="DXS311" s="2"/>
      <c r="DXT311" s="2"/>
      <c r="DXU311" s="2"/>
      <c r="DXV311" s="2"/>
      <c r="DXW311" s="2"/>
      <c r="DXX311" s="2"/>
      <c r="DXY311" s="2"/>
      <c r="DXZ311" s="2"/>
      <c r="DYA311" s="2"/>
      <c r="DYB311" s="2"/>
      <c r="DYC311" s="2"/>
      <c r="DYD311" s="2"/>
      <c r="DYE311" s="2"/>
      <c r="DYF311" s="2"/>
      <c r="DYG311" s="2"/>
      <c r="DYH311" s="2"/>
      <c r="DYI311" s="2"/>
      <c r="DYJ311" s="2"/>
      <c r="DYK311" s="2"/>
      <c r="DYL311" s="2"/>
      <c r="DYM311" s="2"/>
      <c r="DYN311" s="2"/>
      <c r="DYO311" s="2"/>
      <c r="DYP311" s="2"/>
      <c r="DYQ311" s="2"/>
      <c r="DYR311" s="2"/>
      <c r="DYS311" s="2"/>
      <c r="DYT311" s="2"/>
      <c r="DYU311" s="2"/>
      <c r="DYV311" s="2"/>
      <c r="DYW311" s="2"/>
      <c r="DYX311" s="2"/>
      <c r="DYY311" s="2"/>
      <c r="DYZ311" s="2"/>
      <c r="DZA311" s="2"/>
      <c r="DZB311" s="2"/>
      <c r="DZC311" s="2"/>
      <c r="DZD311" s="2"/>
      <c r="DZE311" s="2"/>
      <c r="DZF311" s="2"/>
      <c r="DZG311" s="2"/>
      <c r="DZH311" s="2"/>
      <c r="DZI311" s="2"/>
      <c r="DZJ311" s="2"/>
      <c r="DZK311" s="2"/>
      <c r="DZL311" s="2"/>
      <c r="DZM311" s="2"/>
      <c r="DZN311" s="2"/>
      <c r="DZO311" s="2"/>
      <c r="DZP311" s="2"/>
      <c r="DZQ311" s="2"/>
      <c r="DZR311" s="2"/>
      <c r="DZS311" s="2"/>
      <c r="DZT311" s="2"/>
      <c r="DZU311" s="2"/>
      <c r="DZV311" s="2"/>
      <c r="DZW311" s="2"/>
      <c r="DZX311" s="2"/>
      <c r="DZY311" s="2"/>
      <c r="DZZ311" s="2"/>
      <c r="EAA311" s="2"/>
      <c r="EAB311" s="2"/>
      <c r="EAC311" s="2"/>
      <c r="EAD311" s="2"/>
      <c r="EAE311" s="2"/>
      <c r="EAF311" s="2"/>
      <c r="EAG311" s="2"/>
      <c r="EAH311" s="2"/>
      <c r="EAI311" s="2"/>
      <c r="EAJ311" s="2"/>
      <c r="EAK311" s="2"/>
      <c r="EAL311" s="2"/>
      <c r="EAM311" s="2"/>
      <c r="EAN311" s="2"/>
      <c r="EAO311" s="2"/>
      <c r="EAP311" s="2"/>
      <c r="EAQ311" s="2"/>
      <c r="EAR311" s="2"/>
      <c r="EAS311" s="2"/>
      <c r="EAT311" s="2"/>
      <c r="EAU311" s="2"/>
      <c r="EAV311" s="2"/>
      <c r="EAW311" s="2"/>
      <c r="EAX311" s="2"/>
      <c r="EAY311" s="2"/>
      <c r="EAZ311" s="2"/>
      <c r="EBA311" s="2"/>
      <c r="EBB311" s="2"/>
      <c r="EBC311" s="2"/>
      <c r="EBD311" s="2"/>
      <c r="EBE311" s="2"/>
      <c r="EBF311" s="2"/>
      <c r="EBG311" s="2"/>
      <c r="EBH311" s="2"/>
      <c r="EBI311" s="2"/>
      <c r="EBJ311" s="2"/>
      <c r="EBK311" s="2"/>
      <c r="EBL311" s="2"/>
      <c r="EBM311" s="2"/>
      <c r="EBN311" s="2"/>
      <c r="EBO311" s="2"/>
      <c r="EBP311" s="2"/>
      <c r="EBQ311" s="2"/>
      <c r="EBR311" s="2"/>
      <c r="EBS311" s="2"/>
      <c r="EBT311" s="2"/>
      <c r="EBU311" s="2"/>
      <c r="EBV311" s="2"/>
      <c r="EBW311" s="2"/>
      <c r="EBX311" s="2"/>
      <c r="EBY311" s="2"/>
      <c r="EBZ311" s="2"/>
      <c r="ECA311" s="2"/>
      <c r="ECB311" s="2"/>
      <c r="ECC311" s="2"/>
      <c r="ECD311" s="2"/>
      <c r="ECE311" s="2"/>
      <c r="ECF311" s="2"/>
      <c r="ECG311" s="2"/>
      <c r="ECH311" s="2"/>
      <c r="ECI311" s="2"/>
      <c r="ECJ311" s="2"/>
      <c r="ECK311" s="2"/>
      <c r="ECL311" s="2"/>
      <c r="ECM311" s="2"/>
      <c r="ECN311" s="2"/>
      <c r="ECO311" s="2"/>
      <c r="ECP311" s="2"/>
      <c r="ECQ311" s="2"/>
      <c r="ECR311" s="2"/>
      <c r="ECS311" s="2"/>
      <c r="ECT311" s="2"/>
      <c r="ECU311" s="2"/>
      <c r="ECV311" s="2"/>
      <c r="ECW311" s="2"/>
      <c r="ECX311" s="2"/>
      <c r="ECY311" s="2"/>
      <c r="ECZ311" s="2"/>
      <c r="EDA311" s="2"/>
      <c r="EDB311" s="2"/>
      <c r="EDC311" s="2"/>
      <c r="EDD311" s="2"/>
      <c r="EDE311" s="2"/>
      <c r="EDF311" s="2"/>
      <c r="EDG311" s="2"/>
      <c r="EDH311" s="2"/>
      <c r="EDI311" s="2"/>
      <c r="EDJ311" s="2"/>
      <c r="EDK311" s="2"/>
      <c r="EDL311" s="2"/>
      <c r="EDM311" s="2"/>
      <c r="EDN311" s="2"/>
      <c r="EDO311" s="2"/>
      <c r="EDP311" s="2"/>
      <c r="EDQ311" s="2"/>
      <c r="EDR311" s="2"/>
      <c r="EDS311" s="2"/>
      <c r="EDT311" s="2"/>
      <c r="EDU311" s="2"/>
      <c r="EDV311" s="2"/>
      <c r="EDW311" s="2"/>
      <c r="EDX311" s="2"/>
      <c r="EDY311" s="2"/>
      <c r="EDZ311" s="2"/>
      <c r="EEA311" s="2"/>
      <c r="EEB311" s="2"/>
      <c r="EEC311" s="2"/>
      <c r="EED311" s="2"/>
      <c r="EEE311" s="2"/>
      <c r="EEF311" s="2"/>
      <c r="EEG311" s="2"/>
      <c r="EEH311" s="2"/>
      <c r="EEI311" s="2"/>
      <c r="EEJ311" s="2"/>
      <c r="EEK311" s="2"/>
      <c r="EEL311" s="2"/>
      <c r="EEM311" s="2"/>
      <c r="EEN311" s="2"/>
      <c r="EEO311" s="2"/>
      <c r="EEP311" s="2"/>
      <c r="EEQ311" s="2"/>
      <c r="EER311" s="2"/>
      <c r="EES311" s="2"/>
      <c r="EET311" s="2"/>
      <c r="EEU311" s="2"/>
      <c r="EEV311" s="2"/>
      <c r="EEW311" s="2"/>
      <c r="EEX311" s="2"/>
      <c r="EEY311" s="2"/>
      <c r="EEZ311" s="2"/>
      <c r="EFA311" s="2"/>
      <c r="EFB311" s="2"/>
      <c r="EFC311" s="2"/>
      <c r="EFD311" s="2"/>
      <c r="EFE311" s="2"/>
      <c r="EFF311" s="2"/>
      <c r="EFG311" s="2"/>
      <c r="EFH311" s="2"/>
      <c r="EFI311" s="2"/>
      <c r="EFJ311" s="2"/>
      <c r="EFK311" s="2"/>
      <c r="EFL311" s="2"/>
      <c r="EFM311" s="2"/>
      <c r="EFN311" s="2"/>
      <c r="EFO311" s="2"/>
      <c r="EFP311" s="2"/>
      <c r="EFQ311" s="2"/>
      <c r="EFR311" s="2"/>
      <c r="EFS311" s="2"/>
      <c r="EFT311" s="2"/>
      <c r="EFU311" s="2"/>
      <c r="EFV311" s="2"/>
      <c r="EFW311" s="2"/>
      <c r="EFX311" s="2"/>
      <c r="EFY311" s="2"/>
      <c r="EFZ311" s="2"/>
      <c r="EGA311" s="2"/>
      <c r="EGB311" s="2"/>
      <c r="EGC311" s="2"/>
      <c r="EGD311" s="2"/>
      <c r="EGE311" s="2"/>
      <c r="EGF311" s="2"/>
      <c r="EGG311" s="2"/>
      <c r="EGH311" s="2"/>
      <c r="EGI311" s="2"/>
      <c r="EGJ311" s="2"/>
      <c r="EGK311" s="2"/>
      <c r="EGL311" s="2"/>
      <c r="EGM311" s="2"/>
      <c r="EGN311" s="2"/>
      <c r="EGO311" s="2"/>
      <c r="EGP311" s="2"/>
      <c r="EGQ311" s="2"/>
      <c r="EGR311" s="2"/>
      <c r="EGS311" s="2"/>
      <c r="EGT311" s="2"/>
      <c r="EGU311" s="2"/>
      <c r="EGV311" s="2"/>
      <c r="EGW311" s="2"/>
      <c r="EGX311" s="2"/>
      <c r="EGY311" s="2"/>
      <c r="EGZ311" s="2"/>
      <c r="EHA311" s="2"/>
      <c r="EHB311" s="2"/>
      <c r="EHC311" s="2"/>
      <c r="EHD311" s="2"/>
      <c r="EHE311" s="2"/>
      <c r="EHF311" s="2"/>
      <c r="EHG311" s="2"/>
      <c r="EHH311" s="2"/>
      <c r="EHI311" s="2"/>
      <c r="EHJ311" s="2"/>
      <c r="EHK311" s="2"/>
      <c r="EHL311" s="2"/>
      <c r="EHM311" s="2"/>
      <c r="EHN311" s="2"/>
      <c r="EHO311" s="2"/>
      <c r="EHP311" s="2"/>
      <c r="EHQ311" s="2"/>
      <c r="EHR311" s="2"/>
      <c r="EHS311" s="2"/>
      <c r="EHT311" s="2"/>
      <c r="EHU311" s="2"/>
      <c r="EHV311" s="2"/>
      <c r="EHW311" s="2"/>
      <c r="EHX311" s="2"/>
      <c r="EHY311" s="2"/>
      <c r="EHZ311" s="2"/>
      <c r="EIA311" s="2"/>
      <c r="EIB311" s="2"/>
      <c r="EIC311" s="2"/>
      <c r="EID311" s="2"/>
      <c r="EIE311" s="2"/>
      <c r="EIF311" s="2"/>
      <c r="EIG311" s="2"/>
      <c r="EIH311" s="2"/>
      <c r="EII311" s="2"/>
      <c r="EIJ311" s="2"/>
      <c r="EIK311" s="2"/>
      <c r="EIL311" s="2"/>
      <c r="EIM311" s="2"/>
      <c r="EIN311" s="2"/>
      <c r="EIO311" s="2"/>
      <c r="EIP311" s="2"/>
      <c r="EIQ311" s="2"/>
      <c r="EIR311" s="2"/>
      <c r="EIS311" s="2"/>
      <c r="EIT311" s="2"/>
      <c r="EIU311" s="2"/>
      <c r="EIV311" s="2"/>
      <c r="EIW311" s="2"/>
      <c r="EIX311" s="2"/>
      <c r="EIY311" s="2"/>
      <c r="EIZ311" s="2"/>
      <c r="EJA311" s="2"/>
      <c r="EJB311" s="2"/>
      <c r="EJC311" s="2"/>
      <c r="EJD311" s="2"/>
      <c r="EJE311" s="2"/>
      <c r="EJF311" s="2"/>
      <c r="EJG311" s="2"/>
      <c r="EJH311" s="2"/>
      <c r="EJI311" s="2"/>
      <c r="EJJ311" s="2"/>
      <c r="EJK311" s="2"/>
      <c r="EJL311" s="2"/>
      <c r="EJM311" s="2"/>
      <c r="EJN311" s="2"/>
      <c r="EJO311" s="2"/>
      <c r="EJP311" s="2"/>
      <c r="EJQ311" s="2"/>
      <c r="EJR311" s="2"/>
      <c r="EJS311" s="2"/>
      <c r="EJT311" s="2"/>
      <c r="EJU311" s="2"/>
      <c r="EJV311" s="2"/>
      <c r="EJW311" s="2"/>
      <c r="EJX311" s="2"/>
      <c r="EJY311" s="2"/>
      <c r="EJZ311" s="2"/>
      <c r="EKA311" s="2"/>
      <c r="EKB311" s="2"/>
      <c r="EKC311" s="2"/>
      <c r="EKD311" s="2"/>
      <c r="EKE311" s="2"/>
      <c r="EKF311" s="2"/>
      <c r="EKG311" s="2"/>
      <c r="EKH311" s="2"/>
      <c r="EKI311" s="2"/>
      <c r="EKJ311" s="2"/>
      <c r="EKK311" s="2"/>
      <c r="EKL311" s="2"/>
      <c r="EKM311" s="2"/>
      <c r="EKN311" s="2"/>
      <c r="EKO311" s="2"/>
      <c r="EKP311" s="2"/>
      <c r="EKQ311" s="2"/>
      <c r="EKR311" s="2"/>
      <c r="EKS311" s="2"/>
      <c r="EKT311" s="2"/>
      <c r="EKU311" s="2"/>
      <c r="EKV311" s="2"/>
      <c r="EKW311" s="2"/>
      <c r="EKX311" s="2"/>
      <c r="EKY311" s="2"/>
      <c r="EKZ311" s="2"/>
      <c r="ELA311" s="2"/>
      <c r="ELB311" s="2"/>
      <c r="ELC311" s="2"/>
      <c r="ELD311" s="2"/>
      <c r="ELE311" s="2"/>
      <c r="ELF311" s="2"/>
      <c r="ELG311" s="2"/>
      <c r="ELH311" s="2"/>
      <c r="ELI311" s="2"/>
      <c r="ELJ311" s="2"/>
      <c r="ELK311" s="2"/>
      <c r="ELL311" s="2"/>
      <c r="ELM311" s="2"/>
      <c r="ELN311" s="2"/>
      <c r="ELO311" s="2"/>
      <c r="ELP311" s="2"/>
      <c r="ELQ311" s="2"/>
      <c r="ELR311" s="2"/>
      <c r="ELS311" s="2"/>
      <c r="ELT311" s="2"/>
      <c r="ELU311" s="2"/>
      <c r="ELV311" s="2"/>
      <c r="ELW311" s="2"/>
      <c r="ELX311" s="2"/>
      <c r="ELY311" s="2"/>
      <c r="ELZ311" s="2"/>
      <c r="EMA311" s="2"/>
      <c r="EMB311" s="2"/>
      <c r="EMC311" s="2"/>
      <c r="EMD311" s="2"/>
      <c r="EME311" s="2"/>
      <c r="EMF311" s="2"/>
      <c r="EMG311" s="2"/>
      <c r="EMH311" s="2"/>
      <c r="EMI311" s="2"/>
      <c r="EMJ311" s="2"/>
      <c r="EMK311" s="2"/>
      <c r="EML311" s="2"/>
      <c r="EMM311" s="2"/>
      <c r="EMN311" s="2"/>
      <c r="EMO311" s="2"/>
      <c r="EMP311" s="2"/>
      <c r="EMQ311" s="2"/>
      <c r="EMR311" s="2"/>
      <c r="EMS311" s="2"/>
      <c r="EMT311" s="2"/>
      <c r="EMU311" s="2"/>
      <c r="EMV311" s="2"/>
      <c r="EMW311" s="2"/>
      <c r="EMX311" s="2"/>
      <c r="EMY311" s="2"/>
      <c r="EMZ311" s="2"/>
      <c r="ENA311" s="2"/>
      <c r="ENB311" s="2"/>
      <c r="ENC311" s="2"/>
      <c r="END311" s="2"/>
      <c r="ENE311" s="2"/>
      <c r="ENF311" s="2"/>
      <c r="ENG311" s="2"/>
      <c r="ENH311" s="2"/>
      <c r="ENI311" s="2"/>
      <c r="ENJ311" s="2"/>
      <c r="ENK311" s="2"/>
      <c r="ENL311" s="2"/>
      <c r="ENM311" s="2"/>
      <c r="ENN311" s="2"/>
      <c r="ENO311" s="2"/>
      <c r="ENP311" s="2"/>
      <c r="ENQ311" s="2"/>
      <c r="ENR311" s="2"/>
      <c r="ENS311" s="2"/>
      <c r="ENT311" s="2"/>
      <c r="ENU311" s="2"/>
      <c r="ENV311" s="2"/>
      <c r="ENW311" s="2"/>
      <c r="ENX311" s="2"/>
      <c r="ENY311" s="2"/>
      <c r="ENZ311" s="2"/>
      <c r="EOA311" s="2"/>
      <c r="EOB311" s="2"/>
      <c r="EOC311" s="2"/>
      <c r="EOD311" s="2"/>
      <c r="EOE311" s="2"/>
      <c r="EOF311" s="2"/>
      <c r="EOG311" s="2"/>
      <c r="EOH311" s="2"/>
      <c r="EOI311" s="2"/>
      <c r="EOJ311" s="2"/>
      <c r="EOK311" s="2"/>
      <c r="EOL311" s="2"/>
      <c r="EOM311" s="2"/>
      <c r="EON311" s="2"/>
      <c r="EOO311" s="2"/>
      <c r="EOP311" s="2"/>
      <c r="EOQ311" s="2"/>
      <c r="EOR311" s="2"/>
      <c r="EOS311" s="2"/>
      <c r="EOT311" s="2"/>
      <c r="EOU311" s="2"/>
      <c r="EOV311" s="2"/>
      <c r="EOW311" s="2"/>
      <c r="EOX311" s="2"/>
      <c r="EOY311" s="2"/>
      <c r="EOZ311" s="2"/>
      <c r="EPA311" s="2"/>
      <c r="EPB311" s="2"/>
      <c r="EPC311" s="2"/>
      <c r="EPD311" s="2"/>
      <c r="EPE311" s="2"/>
      <c r="EPF311" s="2"/>
      <c r="EPG311" s="2"/>
      <c r="EPH311" s="2"/>
      <c r="EPI311" s="2"/>
      <c r="EPJ311" s="2"/>
      <c r="EPK311" s="2"/>
      <c r="EPL311" s="2"/>
      <c r="EPM311" s="2"/>
      <c r="EPN311" s="2"/>
      <c r="EPO311" s="2"/>
      <c r="EPP311" s="2"/>
      <c r="EPQ311" s="2"/>
      <c r="EPR311" s="2"/>
      <c r="EPS311" s="2"/>
      <c r="EPT311" s="2"/>
      <c r="EPU311" s="2"/>
      <c r="EPV311" s="2"/>
      <c r="EPW311" s="2"/>
      <c r="EPX311" s="2"/>
      <c r="EPY311" s="2"/>
      <c r="EPZ311" s="2"/>
      <c r="EQA311" s="2"/>
      <c r="EQB311" s="2"/>
      <c r="EQC311" s="2"/>
      <c r="EQD311" s="2"/>
      <c r="EQE311" s="2"/>
      <c r="EQF311" s="2"/>
      <c r="EQG311" s="2"/>
      <c r="EQH311" s="2"/>
      <c r="EQI311" s="2"/>
      <c r="EQJ311" s="2"/>
      <c r="EQK311" s="2"/>
      <c r="EQL311" s="2"/>
      <c r="EQM311" s="2"/>
      <c r="EQN311" s="2"/>
      <c r="EQO311" s="2"/>
      <c r="EQP311" s="2"/>
      <c r="EQQ311" s="2"/>
      <c r="EQR311" s="2"/>
      <c r="EQS311" s="2"/>
      <c r="EQT311" s="2"/>
      <c r="EQU311" s="2"/>
      <c r="EQV311" s="2"/>
      <c r="EQW311" s="2"/>
      <c r="EQX311" s="2"/>
      <c r="EQY311" s="2"/>
      <c r="EQZ311" s="2"/>
      <c r="ERA311" s="2"/>
      <c r="ERB311" s="2"/>
      <c r="ERC311" s="2"/>
      <c r="ERD311" s="2"/>
      <c r="ERE311" s="2"/>
      <c r="ERF311" s="2"/>
      <c r="ERG311" s="2"/>
      <c r="ERH311" s="2"/>
      <c r="ERI311" s="2"/>
      <c r="ERJ311" s="2"/>
      <c r="ERK311" s="2"/>
      <c r="ERL311" s="2"/>
      <c r="ERM311" s="2"/>
      <c r="ERN311" s="2"/>
      <c r="ERO311" s="2"/>
      <c r="ERP311" s="2"/>
      <c r="ERQ311" s="2"/>
      <c r="ERR311" s="2"/>
      <c r="ERS311" s="2"/>
      <c r="ERT311" s="2"/>
      <c r="ERU311" s="2"/>
      <c r="ERV311" s="2"/>
      <c r="ERW311" s="2"/>
      <c r="ERX311" s="2"/>
      <c r="ERY311" s="2"/>
      <c r="ERZ311" s="2"/>
      <c r="ESA311" s="2"/>
      <c r="ESB311" s="2"/>
      <c r="ESC311" s="2"/>
      <c r="ESD311" s="2"/>
      <c r="ESE311" s="2"/>
      <c r="ESF311" s="2"/>
      <c r="ESG311" s="2"/>
      <c r="ESH311" s="2"/>
      <c r="ESI311" s="2"/>
      <c r="ESJ311" s="2"/>
      <c r="ESK311" s="2"/>
      <c r="ESL311" s="2"/>
      <c r="ESM311" s="2"/>
      <c r="ESN311" s="2"/>
      <c r="ESO311" s="2"/>
      <c r="ESP311" s="2"/>
      <c r="ESQ311" s="2"/>
      <c r="ESR311" s="2"/>
      <c r="ESS311" s="2"/>
      <c r="EST311" s="2"/>
      <c r="ESU311" s="2"/>
      <c r="ESV311" s="2"/>
      <c r="ESW311" s="2"/>
      <c r="ESX311" s="2"/>
      <c r="ESY311" s="2"/>
      <c r="ESZ311" s="2"/>
      <c r="ETA311" s="2"/>
      <c r="ETB311" s="2"/>
      <c r="ETC311" s="2"/>
      <c r="ETD311" s="2"/>
      <c r="ETE311" s="2"/>
      <c r="ETF311" s="2"/>
      <c r="ETG311" s="2"/>
      <c r="ETH311" s="2"/>
      <c r="ETI311" s="2"/>
      <c r="ETJ311" s="2"/>
      <c r="ETK311" s="2"/>
      <c r="ETL311" s="2"/>
      <c r="ETM311" s="2"/>
      <c r="ETN311" s="2"/>
      <c r="ETO311" s="2"/>
      <c r="ETP311" s="2"/>
      <c r="ETQ311" s="2"/>
      <c r="ETR311" s="2"/>
      <c r="ETS311" s="2"/>
      <c r="ETT311" s="2"/>
      <c r="ETU311" s="2"/>
      <c r="ETV311" s="2"/>
      <c r="ETW311" s="2"/>
      <c r="ETX311" s="2"/>
      <c r="ETY311" s="2"/>
      <c r="ETZ311" s="2"/>
      <c r="EUA311" s="2"/>
      <c r="EUB311" s="2"/>
      <c r="EUC311" s="2"/>
      <c r="EUD311" s="2"/>
      <c r="EUE311" s="2"/>
      <c r="EUF311" s="2"/>
      <c r="EUG311" s="2"/>
      <c r="EUH311" s="2"/>
      <c r="EUI311" s="2"/>
      <c r="EUJ311" s="2"/>
      <c r="EUK311" s="2"/>
      <c r="EUL311" s="2"/>
      <c r="EUM311" s="2"/>
      <c r="EUN311" s="2"/>
      <c r="EUO311" s="2"/>
      <c r="EUP311" s="2"/>
      <c r="EUQ311" s="2"/>
      <c r="EUR311" s="2"/>
      <c r="EUS311" s="2"/>
      <c r="EUT311" s="2"/>
      <c r="EUU311" s="2"/>
      <c r="EUV311" s="2"/>
      <c r="EUW311" s="2"/>
      <c r="EUX311" s="2"/>
      <c r="EUY311" s="2"/>
      <c r="EUZ311" s="2"/>
      <c r="EVA311" s="2"/>
      <c r="EVB311" s="2"/>
      <c r="EVC311" s="2"/>
      <c r="EVD311" s="2"/>
      <c r="EVE311" s="2"/>
      <c r="EVF311" s="2"/>
      <c r="EVG311" s="2"/>
      <c r="EVH311" s="2"/>
      <c r="EVI311" s="2"/>
      <c r="EVJ311" s="2"/>
      <c r="EVK311" s="2"/>
      <c r="EVL311" s="2"/>
      <c r="EVM311" s="2"/>
      <c r="EVN311" s="2"/>
      <c r="EVO311" s="2"/>
      <c r="EVP311" s="2"/>
      <c r="EVQ311" s="2"/>
      <c r="EVR311" s="2"/>
      <c r="EVS311" s="2"/>
      <c r="EVT311" s="2"/>
      <c r="EVU311" s="2"/>
      <c r="EVV311" s="2"/>
      <c r="EVW311" s="2"/>
      <c r="EVX311" s="2"/>
      <c r="EVY311" s="2"/>
      <c r="EVZ311" s="2"/>
      <c r="EWA311" s="2"/>
      <c r="EWB311" s="2"/>
      <c r="EWC311" s="2"/>
      <c r="EWD311" s="2"/>
      <c r="EWE311" s="2"/>
      <c r="EWF311" s="2"/>
      <c r="EWG311" s="2"/>
      <c r="EWH311" s="2"/>
      <c r="EWI311" s="2"/>
      <c r="EWJ311" s="2"/>
      <c r="EWK311" s="2"/>
      <c r="EWL311" s="2"/>
      <c r="EWM311" s="2"/>
      <c r="EWN311" s="2"/>
      <c r="EWO311" s="2"/>
      <c r="EWP311" s="2"/>
      <c r="EWQ311" s="2"/>
      <c r="EWR311" s="2"/>
      <c r="EWS311" s="2"/>
      <c r="EWT311" s="2"/>
      <c r="EWU311" s="2"/>
      <c r="EWV311" s="2"/>
      <c r="EWW311" s="2"/>
      <c r="EWX311" s="2"/>
      <c r="EWY311" s="2"/>
      <c r="EWZ311" s="2"/>
      <c r="EXA311" s="2"/>
      <c r="EXB311" s="2"/>
      <c r="EXC311" s="2"/>
      <c r="EXD311" s="2"/>
      <c r="EXE311" s="2"/>
      <c r="EXF311" s="2"/>
      <c r="EXG311" s="2"/>
      <c r="EXH311" s="2"/>
      <c r="EXI311" s="2"/>
      <c r="EXJ311" s="2"/>
      <c r="EXK311" s="2"/>
      <c r="EXL311" s="2"/>
      <c r="EXM311" s="2"/>
      <c r="EXN311" s="2"/>
      <c r="EXO311" s="2"/>
      <c r="EXP311" s="2"/>
      <c r="EXQ311" s="2"/>
      <c r="EXR311" s="2"/>
      <c r="EXS311" s="2"/>
      <c r="EXT311" s="2"/>
      <c r="EXU311" s="2"/>
      <c r="EXV311" s="2"/>
      <c r="EXW311" s="2"/>
      <c r="EXX311" s="2"/>
      <c r="EXY311" s="2"/>
      <c r="EXZ311" s="2"/>
      <c r="EYA311" s="2"/>
      <c r="EYB311" s="2"/>
      <c r="EYC311" s="2"/>
      <c r="EYD311" s="2"/>
      <c r="EYE311" s="2"/>
      <c r="EYF311" s="2"/>
      <c r="EYG311" s="2"/>
      <c r="EYH311" s="2"/>
      <c r="EYI311" s="2"/>
      <c r="EYJ311" s="2"/>
      <c r="EYK311" s="2"/>
      <c r="EYL311" s="2"/>
      <c r="EYM311" s="2"/>
      <c r="EYN311" s="2"/>
      <c r="EYO311" s="2"/>
      <c r="EYP311" s="2"/>
      <c r="EYQ311" s="2"/>
      <c r="EYR311" s="2"/>
      <c r="EYS311" s="2"/>
      <c r="EYT311" s="2"/>
      <c r="EYU311" s="2"/>
      <c r="EYV311" s="2"/>
      <c r="EYW311" s="2"/>
      <c r="EYX311" s="2"/>
      <c r="EYY311" s="2"/>
      <c r="EYZ311" s="2"/>
      <c r="EZA311" s="2"/>
      <c r="EZB311" s="2"/>
      <c r="EZC311" s="2"/>
      <c r="EZD311" s="2"/>
      <c r="EZE311" s="2"/>
      <c r="EZF311" s="2"/>
      <c r="EZG311" s="2"/>
      <c r="EZH311" s="2"/>
      <c r="EZI311" s="2"/>
      <c r="EZJ311" s="2"/>
      <c r="EZK311" s="2"/>
      <c r="EZL311" s="2"/>
      <c r="EZM311" s="2"/>
      <c r="EZN311" s="2"/>
      <c r="EZO311" s="2"/>
      <c r="EZP311" s="2"/>
      <c r="EZQ311" s="2"/>
      <c r="EZR311" s="2"/>
      <c r="EZS311" s="2"/>
      <c r="EZT311" s="2"/>
      <c r="EZU311" s="2"/>
      <c r="EZV311" s="2"/>
      <c r="EZW311" s="2"/>
      <c r="EZX311" s="2"/>
      <c r="EZY311" s="2"/>
      <c r="EZZ311" s="2"/>
      <c r="FAA311" s="2"/>
      <c r="FAB311" s="2"/>
      <c r="FAC311" s="2"/>
      <c r="FAD311" s="2"/>
      <c r="FAE311" s="2"/>
      <c r="FAF311" s="2"/>
      <c r="FAG311" s="2"/>
      <c r="FAH311" s="2"/>
      <c r="FAI311" s="2"/>
      <c r="FAJ311" s="2"/>
      <c r="FAK311" s="2"/>
      <c r="FAL311" s="2"/>
      <c r="FAM311" s="2"/>
      <c r="FAN311" s="2"/>
      <c r="FAO311" s="2"/>
      <c r="FAP311" s="2"/>
      <c r="FAQ311" s="2"/>
      <c r="FAR311" s="2"/>
      <c r="FAS311" s="2"/>
      <c r="FAT311" s="2"/>
      <c r="FAU311" s="2"/>
      <c r="FAV311" s="2"/>
      <c r="FAW311" s="2"/>
      <c r="FAX311" s="2"/>
      <c r="FAY311" s="2"/>
      <c r="FAZ311" s="2"/>
      <c r="FBA311" s="2"/>
      <c r="FBB311" s="2"/>
      <c r="FBC311" s="2"/>
      <c r="FBD311" s="2"/>
      <c r="FBE311" s="2"/>
      <c r="FBF311" s="2"/>
      <c r="FBG311" s="2"/>
      <c r="FBH311" s="2"/>
      <c r="FBI311" s="2"/>
      <c r="FBJ311" s="2"/>
      <c r="FBK311" s="2"/>
      <c r="FBL311" s="2"/>
      <c r="FBM311" s="2"/>
      <c r="FBN311" s="2"/>
      <c r="FBO311" s="2"/>
      <c r="FBP311" s="2"/>
      <c r="FBQ311" s="2"/>
      <c r="FBR311" s="2"/>
      <c r="FBS311" s="2"/>
      <c r="FBT311" s="2"/>
      <c r="FBU311" s="2"/>
      <c r="FBV311" s="2"/>
      <c r="FBW311" s="2"/>
      <c r="FBX311" s="2"/>
      <c r="FBY311" s="2"/>
      <c r="FBZ311" s="2"/>
      <c r="FCA311" s="2"/>
      <c r="FCB311" s="2"/>
      <c r="FCC311" s="2"/>
      <c r="FCD311" s="2"/>
      <c r="FCE311" s="2"/>
      <c r="FCF311" s="2"/>
      <c r="FCG311" s="2"/>
      <c r="FCH311" s="2"/>
      <c r="FCI311" s="2"/>
      <c r="FCJ311" s="2"/>
      <c r="FCK311" s="2"/>
      <c r="FCL311" s="2"/>
      <c r="FCM311" s="2"/>
      <c r="FCN311" s="2"/>
      <c r="FCO311" s="2"/>
      <c r="FCP311" s="2"/>
      <c r="FCQ311" s="2"/>
      <c r="FCR311" s="2"/>
      <c r="FCS311" s="2"/>
      <c r="FCT311" s="2"/>
      <c r="FCU311" s="2"/>
      <c r="FCV311" s="2"/>
      <c r="FCW311" s="2"/>
      <c r="FCX311" s="2"/>
      <c r="FCY311" s="2"/>
      <c r="FCZ311" s="2"/>
      <c r="FDA311" s="2"/>
      <c r="FDB311" s="2"/>
      <c r="FDC311" s="2"/>
      <c r="FDD311" s="2"/>
      <c r="FDE311" s="2"/>
      <c r="FDF311" s="2"/>
      <c r="FDG311" s="2"/>
      <c r="FDH311" s="2"/>
      <c r="FDI311" s="2"/>
      <c r="FDJ311" s="2"/>
      <c r="FDK311" s="2"/>
      <c r="FDL311" s="2"/>
      <c r="FDM311" s="2"/>
      <c r="FDN311" s="2"/>
      <c r="FDO311" s="2"/>
      <c r="FDP311" s="2"/>
      <c r="FDQ311" s="2"/>
      <c r="FDR311" s="2"/>
      <c r="FDS311" s="2"/>
      <c r="FDT311" s="2"/>
      <c r="FDU311" s="2"/>
      <c r="FDV311" s="2"/>
      <c r="FDW311" s="2"/>
      <c r="FDX311" s="2"/>
      <c r="FDY311" s="2"/>
      <c r="FDZ311" s="2"/>
      <c r="FEA311" s="2"/>
      <c r="FEB311" s="2"/>
      <c r="FEC311" s="2"/>
      <c r="FED311" s="2"/>
      <c r="FEE311" s="2"/>
      <c r="FEF311" s="2"/>
      <c r="FEG311" s="2"/>
      <c r="FEH311" s="2"/>
      <c r="FEI311" s="2"/>
      <c r="FEJ311" s="2"/>
      <c r="FEK311" s="2"/>
      <c r="FEL311" s="2"/>
      <c r="FEM311" s="2"/>
      <c r="FEN311" s="2"/>
      <c r="FEO311" s="2"/>
      <c r="FEP311" s="2"/>
      <c r="FEQ311" s="2"/>
      <c r="FER311" s="2"/>
      <c r="FES311" s="2"/>
      <c r="FET311" s="2"/>
      <c r="FEU311" s="2"/>
      <c r="FEV311" s="2"/>
      <c r="FEW311" s="2"/>
      <c r="FEX311" s="2"/>
      <c r="FEY311" s="2"/>
      <c r="FEZ311" s="2"/>
      <c r="FFA311" s="2"/>
      <c r="FFB311" s="2"/>
      <c r="FFC311" s="2"/>
      <c r="FFD311" s="2"/>
      <c r="FFE311" s="2"/>
      <c r="FFF311" s="2"/>
      <c r="FFG311" s="2"/>
      <c r="FFH311" s="2"/>
      <c r="FFI311" s="2"/>
      <c r="FFJ311" s="2"/>
      <c r="FFK311" s="2"/>
      <c r="FFL311" s="2"/>
      <c r="FFM311" s="2"/>
      <c r="FFN311" s="2"/>
      <c r="FFO311" s="2"/>
      <c r="FFP311" s="2"/>
      <c r="FFQ311" s="2"/>
      <c r="FFR311" s="2"/>
      <c r="FFS311" s="2"/>
      <c r="FFT311" s="2"/>
      <c r="FFU311" s="2"/>
      <c r="FFV311" s="2"/>
      <c r="FFW311" s="2"/>
      <c r="FFX311" s="2"/>
      <c r="FFY311" s="2"/>
      <c r="FFZ311" s="2"/>
      <c r="FGA311" s="2"/>
      <c r="FGB311" s="2"/>
      <c r="FGC311" s="2"/>
      <c r="FGD311" s="2"/>
      <c r="FGE311" s="2"/>
      <c r="FGF311" s="2"/>
      <c r="FGG311" s="2"/>
      <c r="FGH311" s="2"/>
      <c r="FGI311" s="2"/>
      <c r="FGJ311" s="2"/>
      <c r="FGK311" s="2"/>
      <c r="FGL311" s="2"/>
      <c r="FGM311" s="2"/>
      <c r="FGN311" s="2"/>
      <c r="FGO311" s="2"/>
      <c r="FGP311" s="2"/>
      <c r="FGQ311" s="2"/>
      <c r="FGR311" s="2"/>
      <c r="FGS311" s="2"/>
      <c r="FGT311" s="2"/>
      <c r="FGU311" s="2"/>
      <c r="FGV311" s="2"/>
      <c r="FGW311" s="2"/>
      <c r="FGX311" s="2"/>
      <c r="FGY311" s="2"/>
      <c r="FGZ311" s="2"/>
      <c r="FHA311" s="2"/>
      <c r="FHB311" s="2"/>
      <c r="FHC311" s="2"/>
      <c r="FHD311" s="2"/>
      <c r="FHE311" s="2"/>
      <c r="FHF311" s="2"/>
      <c r="FHG311" s="2"/>
      <c r="FHH311" s="2"/>
      <c r="FHI311" s="2"/>
      <c r="FHJ311" s="2"/>
      <c r="FHK311" s="2"/>
      <c r="FHL311" s="2"/>
      <c r="FHM311" s="2"/>
      <c r="FHN311" s="2"/>
      <c r="FHO311" s="2"/>
      <c r="FHP311" s="2"/>
      <c r="FHQ311" s="2"/>
      <c r="FHR311" s="2"/>
      <c r="FHS311" s="2"/>
      <c r="FHT311" s="2"/>
      <c r="FHU311" s="2"/>
      <c r="FHV311" s="2"/>
      <c r="FHW311" s="2"/>
      <c r="FHX311" s="2"/>
      <c r="FHY311" s="2"/>
      <c r="FHZ311" s="2"/>
      <c r="FIA311" s="2"/>
      <c r="FIB311" s="2"/>
      <c r="FIC311" s="2"/>
      <c r="FID311" s="2"/>
      <c r="FIE311" s="2"/>
      <c r="FIF311" s="2"/>
      <c r="FIG311" s="2"/>
      <c r="FIH311" s="2"/>
      <c r="FII311" s="2"/>
      <c r="FIJ311" s="2"/>
      <c r="FIK311" s="2"/>
      <c r="FIL311" s="2"/>
      <c r="FIM311" s="2"/>
      <c r="FIN311" s="2"/>
      <c r="FIO311" s="2"/>
      <c r="FIP311" s="2"/>
      <c r="FIQ311" s="2"/>
      <c r="FIR311" s="2"/>
      <c r="FIS311" s="2"/>
      <c r="FIT311" s="2"/>
      <c r="FIU311" s="2"/>
      <c r="FIV311" s="2"/>
      <c r="FIW311" s="2"/>
      <c r="FIX311" s="2"/>
      <c r="FIY311" s="2"/>
      <c r="FIZ311" s="2"/>
      <c r="FJA311" s="2"/>
      <c r="FJB311" s="2"/>
      <c r="FJC311" s="2"/>
      <c r="FJD311" s="2"/>
      <c r="FJE311" s="2"/>
      <c r="FJF311" s="2"/>
      <c r="FJG311" s="2"/>
      <c r="FJH311" s="2"/>
      <c r="FJI311" s="2"/>
      <c r="FJJ311" s="2"/>
      <c r="FJK311" s="2"/>
      <c r="FJL311" s="2"/>
      <c r="FJM311" s="2"/>
      <c r="FJN311" s="2"/>
      <c r="FJO311" s="2"/>
      <c r="FJP311" s="2"/>
      <c r="FJQ311" s="2"/>
      <c r="FJR311" s="2"/>
      <c r="FJS311" s="2"/>
      <c r="FJT311" s="2"/>
      <c r="FJU311" s="2"/>
      <c r="FJV311" s="2"/>
      <c r="FJW311" s="2"/>
      <c r="FJX311" s="2"/>
      <c r="FJY311" s="2"/>
      <c r="FJZ311" s="2"/>
      <c r="FKA311" s="2"/>
      <c r="FKB311" s="2"/>
      <c r="FKC311" s="2"/>
      <c r="FKD311" s="2"/>
      <c r="FKE311" s="2"/>
      <c r="FKF311" s="2"/>
      <c r="FKG311" s="2"/>
      <c r="FKH311" s="2"/>
      <c r="FKI311" s="2"/>
      <c r="FKJ311" s="2"/>
      <c r="FKK311" s="2"/>
      <c r="FKL311" s="2"/>
      <c r="FKM311" s="2"/>
      <c r="FKN311" s="2"/>
      <c r="FKO311" s="2"/>
      <c r="FKP311" s="2"/>
      <c r="FKQ311" s="2"/>
      <c r="FKR311" s="2"/>
      <c r="FKS311" s="2"/>
      <c r="FKT311" s="2"/>
      <c r="FKU311" s="2"/>
      <c r="FKV311" s="2"/>
      <c r="FKW311" s="2"/>
      <c r="FKX311" s="2"/>
      <c r="FKY311" s="2"/>
      <c r="FKZ311" s="2"/>
      <c r="FLA311" s="2"/>
      <c r="FLB311" s="2"/>
      <c r="FLC311" s="2"/>
      <c r="FLD311" s="2"/>
      <c r="FLE311" s="2"/>
      <c r="FLF311" s="2"/>
      <c r="FLG311" s="2"/>
      <c r="FLH311" s="2"/>
      <c r="FLI311" s="2"/>
      <c r="FLJ311" s="2"/>
      <c r="FLK311" s="2"/>
      <c r="FLL311" s="2"/>
      <c r="FLM311" s="2"/>
      <c r="FLN311" s="2"/>
      <c r="FLO311" s="2"/>
      <c r="FLP311" s="2"/>
      <c r="FLQ311" s="2"/>
      <c r="FLR311" s="2"/>
      <c r="FLS311" s="2"/>
      <c r="FLT311" s="2"/>
      <c r="FLU311" s="2"/>
      <c r="FLV311" s="2"/>
      <c r="FLW311" s="2"/>
      <c r="FLX311" s="2"/>
      <c r="FLY311" s="2"/>
      <c r="FLZ311" s="2"/>
      <c r="FMA311" s="2"/>
      <c r="FMB311" s="2"/>
      <c r="FMC311" s="2"/>
      <c r="FMD311" s="2"/>
      <c r="FME311" s="2"/>
      <c r="FMF311" s="2"/>
      <c r="FMG311" s="2"/>
      <c r="FMH311" s="2"/>
      <c r="FMI311" s="2"/>
      <c r="FMJ311" s="2"/>
      <c r="FMK311" s="2"/>
      <c r="FML311" s="2"/>
      <c r="FMM311" s="2"/>
      <c r="FMN311" s="2"/>
      <c r="FMO311" s="2"/>
      <c r="FMP311" s="2"/>
      <c r="FMQ311" s="2"/>
      <c r="FMR311" s="2"/>
      <c r="FMS311" s="2"/>
      <c r="FMT311" s="2"/>
      <c r="FMU311" s="2"/>
      <c r="FMV311" s="2"/>
      <c r="FMW311" s="2"/>
      <c r="FMX311" s="2"/>
      <c r="FMY311" s="2"/>
      <c r="FMZ311" s="2"/>
      <c r="FNA311" s="2"/>
      <c r="FNB311" s="2"/>
      <c r="FNC311" s="2"/>
      <c r="FND311" s="2"/>
      <c r="FNE311" s="2"/>
      <c r="FNF311" s="2"/>
      <c r="FNG311" s="2"/>
      <c r="FNH311" s="2"/>
      <c r="FNI311" s="2"/>
      <c r="FNJ311" s="2"/>
      <c r="FNK311" s="2"/>
      <c r="FNL311" s="2"/>
      <c r="FNM311" s="2"/>
      <c r="FNN311" s="2"/>
      <c r="FNO311" s="2"/>
      <c r="FNP311" s="2"/>
      <c r="FNQ311" s="2"/>
      <c r="FNR311" s="2"/>
      <c r="FNS311" s="2"/>
      <c r="FNT311" s="2"/>
      <c r="FNU311" s="2"/>
      <c r="FNV311" s="2"/>
      <c r="FNW311" s="2"/>
      <c r="FNX311" s="2"/>
      <c r="FNY311" s="2"/>
      <c r="FNZ311" s="2"/>
      <c r="FOA311" s="2"/>
      <c r="FOB311" s="2"/>
      <c r="FOC311" s="2"/>
      <c r="FOD311" s="2"/>
      <c r="FOE311" s="2"/>
      <c r="FOF311" s="2"/>
      <c r="FOG311" s="2"/>
      <c r="FOH311" s="2"/>
      <c r="FOI311" s="2"/>
      <c r="FOJ311" s="2"/>
      <c r="FOK311" s="2"/>
      <c r="FOL311" s="2"/>
      <c r="FOM311" s="2"/>
      <c r="FON311" s="2"/>
      <c r="FOO311" s="2"/>
      <c r="FOP311" s="2"/>
      <c r="FOQ311" s="2"/>
      <c r="FOR311" s="2"/>
      <c r="FOS311" s="2"/>
      <c r="FOT311" s="2"/>
      <c r="FOU311" s="2"/>
      <c r="FOV311" s="2"/>
      <c r="FOW311" s="2"/>
      <c r="FOX311" s="2"/>
      <c r="FOY311" s="2"/>
      <c r="FOZ311" s="2"/>
      <c r="FPA311" s="2"/>
      <c r="FPB311" s="2"/>
      <c r="FPC311" s="2"/>
      <c r="FPD311" s="2"/>
      <c r="FPE311" s="2"/>
      <c r="FPF311" s="2"/>
      <c r="FPG311" s="2"/>
      <c r="FPH311" s="2"/>
      <c r="FPI311" s="2"/>
      <c r="FPJ311" s="2"/>
      <c r="FPK311" s="2"/>
      <c r="FPL311" s="2"/>
      <c r="FPM311" s="2"/>
      <c r="FPN311" s="2"/>
      <c r="FPO311" s="2"/>
      <c r="FPP311" s="2"/>
      <c r="FPQ311" s="2"/>
      <c r="FPR311" s="2"/>
      <c r="FPS311" s="2"/>
      <c r="FPT311" s="2"/>
      <c r="FPU311" s="2"/>
      <c r="FPV311" s="2"/>
      <c r="FPW311" s="2"/>
      <c r="FPX311" s="2"/>
      <c r="FPY311" s="2"/>
      <c r="FPZ311" s="2"/>
      <c r="FQA311" s="2"/>
      <c r="FQB311" s="2"/>
      <c r="FQC311" s="2"/>
      <c r="FQD311" s="2"/>
      <c r="FQE311" s="2"/>
      <c r="FQF311" s="2"/>
      <c r="FQG311" s="2"/>
      <c r="FQH311" s="2"/>
      <c r="FQI311" s="2"/>
      <c r="FQJ311" s="2"/>
      <c r="FQK311" s="2"/>
      <c r="FQL311" s="2"/>
      <c r="FQM311" s="2"/>
      <c r="FQN311" s="2"/>
      <c r="FQO311" s="2"/>
      <c r="FQP311" s="2"/>
      <c r="FQQ311" s="2"/>
      <c r="FQR311" s="2"/>
      <c r="FQS311" s="2"/>
      <c r="FQT311" s="2"/>
      <c r="FQU311" s="2"/>
      <c r="FQV311" s="2"/>
      <c r="FQW311" s="2"/>
      <c r="FQX311" s="2"/>
      <c r="FQY311" s="2"/>
      <c r="FQZ311" s="2"/>
      <c r="FRA311" s="2"/>
      <c r="FRB311" s="2"/>
      <c r="FRC311" s="2"/>
      <c r="FRD311" s="2"/>
      <c r="FRE311" s="2"/>
      <c r="FRF311" s="2"/>
      <c r="FRG311" s="2"/>
      <c r="FRH311" s="2"/>
      <c r="FRI311" s="2"/>
      <c r="FRJ311" s="2"/>
      <c r="FRK311" s="2"/>
      <c r="FRL311" s="2"/>
      <c r="FRM311" s="2"/>
      <c r="FRN311" s="2"/>
      <c r="FRO311" s="2"/>
      <c r="FRP311" s="2"/>
      <c r="FRQ311" s="2"/>
      <c r="FRR311" s="2"/>
      <c r="FRS311" s="2"/>
      <c r="FRT311" s="2"/>
      <c r="FRU311" s="2"/>
      <c r="FRV311" s="2"/>
      <c r="FRW311" s="2"/>
      <c r="FRX311" s="2"/>
      <c r="FRY311" s="2"/>
      <c r="FRZ311" s="2"/>
      <c r="FSA311" s="2"/>
      <c r="FSB311" s="2"/>
      <c r="FSC311" s="2"/>
      <c r="FSD311" s="2"/>
      <c r="FSE311" s="2"/>
      <c r="FSF311" s="2"/>
      <c r="FSG311" s="2"/>
      <c r="FSH311" s="2"/>
      <c r="FSI311" s="2"/>
      <c r="FSJ311" s="2"/>
      <c r="FSK311" s="2"/>
      <c r="FSL311" s="2"/>
      <c r="FSM311" s="2"/>
      <c r="FSN311" s="2"/>
      <c r="FSO311" s="2"/>
      <c r="FSP311" s="2"/>
      <c r="FSQ311" s="2"/>
      <c r="FSR311" s="2"/>
      <c r="FSS311" s="2"/>
      <c r="FST311" s="2"/>
      <c r="FSU311" s="2"/>
      <c r="FSV311" s="2"/>
      <c r="FSW311" s="2"/>
      <c r="FSX311" s="2"/>
      <c r="FSY311" s="2"/>
      <c r="FSZ311" s="2"/>
      <c r="FTA311" s="2"/>
      <c r="FTB311" s="2"/>
      <c r="FTC311" s="2"/>
      <c r="FTD311" s="2"/>
      <c r="FTE311" s="2"/>
      <c r="FTF311" s="2"/>
      <c r="FTG311" s="2"/>
      <c r="FTH311" s="2"/>
      <c r="FTI311" s="2"/>
      <c r="FTJ311" s="2"/>
      <c r="FTK311" s="2"/>
      <c r="FTL311" s="2"/>
      <c r="FTM311" s="2"/>
      <c r="FTN311" s="2"/>
      <c r="FTO311" s="2"/>
      <c r="FTP311" s="2"/>
      <c r="FTQ311" s="2"/>
      <c r="FTR311" s="2"/>
      <c r="FTS311" s="2"/>
      <c r="FTT311" s="2"/>
      <c r="FTU311" s="2"/>
      <c r="FTV311" s="2"/>
      <c r="FTW311" s="2"/>
      <c r="FTX311" s="2"/>
      <c r="FTY311" s="2"/>
      <c r="FTZ311" s="2"/>
      <c r="FUA311" s="2"/>
      <c r="FUB311" s="2"/>
      <c r="FUC311" s="2"/>
      <c r="FUD311" s="2"/>
      <c r="FUE311" s="2"/>
      <c r="FUF311" s="2"/>
      <c r="FUG311" s="2"/>
      <c r="FUH311" s="2"/>
      <c r="FUI311" s="2"/>
      <c r="FUJ311" s="2"/>
      <c r="FUK311" s="2"/>
      <c r="FUL311" s="2"/>
      <c r="FUM311" s="2"/>
      <c r="FUN311" s="2"/>
      <c r="FUO311" s="2"/>
      <c r="FUP311" s="2"/>
      <c r="FUQ311" s="2"/>
      <c r="FUR311" s="2"/>
      <c r="FUS311" s="2"/>
      <c r="FUT311" s="2"/>
      <c r="FUU311" s="2"/>
      <c r="FUV311" s="2"/>
      <c r="FUW311" s="2"/>
      <c r="FUX311" s="2"/>
      <c r="FUY311" s="2"/>
      <c r="FUZ311" s="2"/>
      <c r="FVA311" s="2"/>
      <c r="FVB311" s="2"/>
      <c r="FVC311" s="2"/>
      <c r="FVD311" s="2"/>
      <c r="FVE311" s="2"/>
      <c r="FVF311" s="2"/>
      <c r="FVG311" s="2"/>
      <c r="FVH311" s="2"/>
      <c r="FVI311" s="2"/>
      <c r="FVJ311" s="2"/>
      <c r="FVK311" s="2"/>
      <c r="FVL311" s="2"/>
      <c r="FVM311" s="2"/>
      <c r="FVN311" s="2"/>
      <c r="FVO311" s="2"/>
      <c r="FVP311" s="2"/>
      <c r="FVQ311" s="2"/>
      <c r="FVR311" s="2"/>
      <c r="FVS311" s="2"/>
      <c r="FVT311" s="2"/>
      <c r="FVU311" s="2"/>
      <c r="FVV311" s="2"/>
      <c r="FVW311" s="2"/>
      <c r="FVX311" s="2"/>
      <c r="FVY311" s="2"/>
      <c r="FVZ311" s="2"/>
      <c r="FWA311" s="2"/>
      <c r="FWB311" s="2"/>
      <c r="FWC311" s="2"/>
      <c r="FWD311" s="2"/>
      <c r="FWE311" s="2"/>
      <c r="FWF311" s="2"/>
      <c r="FWG311" s="2"/>
      <c r="FWH311" s="2"/>
      <c r="FWI311" s="2"/>
      <c r="FWJ311" s="2"/>
      <c r="FWK311" s="2"/>
      <c r="FWL311" s="2"/>
      <c r="FWM311" s="2"/>
      <c r="FWN311" s="2"/>
      <c r="FWO311" s="2"/>
      <c r="FWP311" s="2"/>
      <c r="FWQ311" s="2"/>
      <c r="FWR311" s="2"/>
      <c r="FWS311" s="2"/>
      <c r="FWT311" s="2"/>
      <c r="FWU311" s="2"/>
      <c r="FWV311" s="2"/>
      <c r="FWW311" s="2"/>
      <c r="FWX311" s="2"/>
      <c r="FWY311" s="2"/>
      <c r="FWZ311" s="2"/>
      <c r="FXA311" s="2"/>
      <c r="FXB311" s="2"/>
      <c r="FXC311" s="2"/>
      <c r="FXD311" s="2"/>
      <c r="FXE311" s="2"/>
      <c r="FXF311" s="2"/>
      <c r="FXG311" s="2"/>
      <c r="FXH311" s="2"/>
      <c r="FXI311" s="2"/>
      <c r="FXJ311" s="2"/>
      <c r="FXK311" s="2"/>
      <c r="FXL311" s="2"/>
      <c r="FXM311" s="2"/>
      <c r="FXN311" s="2"/>
      <c r="FXO311" s="2"/>
      <c r="FXP311" s="2"/>
      <c r="FXQ311" s="2"/>
      <c r="FXR311" s="2"/>
      <c r="FXS311" s="2"/>
      <c r="FXT311" s="2"/>
      <c r="FXU311" s="2"/>
      <c r="FXV311" s="2"/>
      <c r="FXW311" s="2"/>
      <c r="FXX311" s="2"/>
      <c r="FXY311" s="2"/>
      <c r="FXZ311" s="2"/>
      <c r="FYA311" s="2"/>
      <c r="FYB311" s="2"/>
      <c r="FYC311" s="2"/>
      <c r="FYD311" s="2"/>
      <c r="FYE311" s="2"/>
      <c r="FYF311" s="2"/>
      <c r="FYG311" s="2"/>
      <c r="FYH311" s="2"/>
      <c r="FYI311" s="2"/>
      <c r="FYJ311" s="2"/>
      <c r="FYK311" s="2"/>
      <c r="FYL311" s="2"/>
      <c r="FYM311" s="2"/>
      <c r="FYN311" s="2"/>
      <c r="FYO311" s="2"/>
      <c r="FYP311" s="2"/>
      <c r="FYQ311" s="2"/>
      <c r="FYR311" s="2"/>
      <c r="FYS311" s="2"/>
      <c r="FYT311" s="2"/>
      <c r="FYU311" s="2"/>
      <c r="FYV311" s="2"/>
      <c r="FYW311" s="2"/>
      <c r="FYX311" s="2"/>
      <c r="FYY311" s="2"/>
      <c r="FYZ311" s="2"/>
      <c r="FZA311" s="2"/>
      <c r="FZB311" s="2"/>
      <c r="FZC311" s="2"/>
      <c r="FZD311" s="2"/>
      <c r="FZE311" s="2"/>
      <c r="FZF311" s="2"/>
      <c r="FZG311" s="2"/>
      <c r="FZH311" s="2"/>
      <c r="FZI311" s="2"/>
      <c r="FZJ311" s="2"/>
      <c r="FZK311" s="2"/>
      <c r="FZL311" s="2"/>
      <c r="FZM311" s="2"/>
      <c r="FZN311" s="2"/>
      <c r="FZO311" s="2"/>
      <c r="FZP311" s="2"/>
      <c r="FZQ311" s="2"/>
      <c r="FZR311" s="2"/>
      <c r="FZS311" s="2"/>
      <c r="FZT311" s="2"/>
      <c r="FZU311" s="2"/>
      <c r="FZV311" s="2"/>
      <c r="FZW311" s="2"/>
      <c r="FZX311" s="2"/>
      <c r="FZY311" s="2"/>
      <c r="FZZ311" s="2"/>
      <c r="GAA311" s="2"/>
      <c r="GAB311" s="2"/>
      <c r="GAC311" s="2"/>
      <c r="GAD311" s="2"/>
      <c r="GAE311" s="2"/>
      <c r="GAF311" s="2"/>
      <c r="GAG311" s="2"/>
      <c r="GAH311" s="2"/>
      <c r="GAI311" s="2"/>
      <c r="GAJ311" s="2"/>
      <c r="GAK311" s="2"/>
      <c r="GAL311" s="2"/>
      <c r="GAM311" s="2"/>
      <c r="GAN311" s="2"/>
      <c r="GAO311" s="2"/>
      <c r="GAP311" s="2"/>
      <c r="GAQ311" s="2"/>
      <c r="GAR311" s="2"/>
      <c r="GAS311" s="2"/>
      <c r="GAT311" s="2"/>
      <c r="GAU311" s="2"/>
      <c r="GAV311" s="2"/>
      <c r="GAW311" s="2"/>
      <c r="GAX311" s="2"/>
      <c r="GAY311" s="2"/>
      <c r="GAZ311" s="2"/>
      <c r="GBA311" s="2"/>
      <c r="GBB311" s="2"/>
      <c r="GBC311" s="2"/>
      <c r="GBD311" s="2"/>
      <c r="GBE311" s="2"/>
      <c r="GBF311" s="2"/>
      <c r="GBG311" s="2"/>
      <c r="GBH311" s="2"/>
      <c r="GBI311" s="2"/>
      <c r="GBJ311" s="2"/>
      <c r="GBK311" s="2"/>
      <c r="GBL311" s="2"/>
      <c r="GBM311" s="2"/>
      <c r="GBN311" s="2"/>
      <c r="GBO311" s="2"/>
      <c r="GBP311" s="2"/>
      <c r="GBQ311" s="2"/>
      <c r="GBR311" s="2"/>
      <c r="GBS311" s="2"/>
      <c r="GBT311" s="2"/>
      <c r="GBU311" s="2"/>
      <c r="GBV311" s="2"/>
      <c r="GBW311" s="2"/>
      <c r="GBX311" s="2"/>
      <c r="GBY311" s="2"/>
      <c r="GBZ311" s="2"/>
      <c r="GCA311" s="2"/>
      <c r="GCB311" s="2"/>
      <c r="GCC311" s="2"/>
      <c r="GCD311" s="2"/>
      <c r="GCE311" s="2"/>
      <c r="GCF311" s="2"/>
      <c r="GCG311" s="2"/>
      <c r="GCH311" s="2"/>
      <c r="GCI311" s="2"/>
      <c r="GCJ311" s="2"/>
      <c r="GCK311" s="2"/>
      <c r="GCL311" s="2"/>
      <c r="GCM311" s="2"/>
      <c r="GCN311" s="2"/>
      <c r="GCO311" s="2"/>
      <c r="GCP311" s="2"/>
      <c r="GCQ311" s="2"/>
      <c r="GCR311" s="2"/>
      <c r="GCS311" s="2"/>
      <c r="GCT311" s="2"/>
      <c r="GCU311" s="2"/>
      <c r="GCV311" s="2"/>
      <c r="GCW311" s="2"/>
      <c r="GCX311" s="2"/>
      <c r="GCY311" s="2"/>
      <c r="GCZ311" s="2"/>
      <c r="GDA311" s="2"/>
      <c r="GDB311" s="2"/>
      <c r="GDC311" s="2"/>
      <c r="GDD311" s="2"/>
      <c r="GDE311" s="2"/>
      <c r="GDF311" s="2"/>
      <c r="GDG311" s="2"/>
      <c r="GDH311" s="2"/>
      <c r="GDI311" s="2"/>
      <c r="GDJ311" s="2"/>
      <c r="GDK311" s="2"/>
      <c r="GDL311" s="2"/>
      <c r="GDM311" s="2"/>
      <c r="GDN311" s="2"/>
      <c r="GDO311" s="2"/>
      <c r="GDP311" s="2"/>
      <c r="GDQ311" s="2"/>
      <c r="GDR311" s="2"/>
      <c r="GDS311" s="2"/>
      <c r="GDT311" s="2"/>
      <c r="GDU311" s="2"/>
      <c r="GDV311" s="2"/>
      <c r="GDW311" s="2"/>
      <c r="GDX311" s="2"/>
      <c r="GDY311" s="2"/>
      <c r="GDZ311" s="2"/>
      <c r="GEA311" s="2"/>
      <c r="GEB311" s="2"/>
      <c r="GEC311" s="2"/>
      <c r="GED311" s="2"/>
      <c r="GEE311" s="2"/>
      <c r="GEF311" s="2"/>
      <c r="GEG311" s="2"/>
      <c r="GEH311" s="2"/>
      <c r="GEI311" s="2"/>
      <c r="GEJ311" s="2"/>
      <c r="GEK311" s="2"/>
      <c r="GEL311" s="2"/>
      <c r="GEM311" s="2"/>
      <c r="GEN311" s="2"/>
      <c r="GEO311" s="2"/>
      <c r="GEP311" s="2"/>
      <c r="GEQ311" s="2"/>
      <c r="GER311" s="2"/>
      <c r="GES311" s="2"/>
      <c r="GET311" s="2"/>
      <c r="GEU311" s="2"/>
      <c r="GEV311" s="2"/>
      <c r="GEW311" s="2"/>
      <c r="GEX311" s="2"/>
      <c r="GEY311" s="2"/>
      <c r="GEZ311" s="2"/>
      <c r="GFA311" s="2"/>
      <c r="GFB311" s="2"/>
      <c r="GFC311" s="2"/>
      <c r="GFD311" s="2"/>
      <c r="GFE311" s="2"/>
      <c r="GFF311" s="2"/>
      <c r="GFG311" s="2"/>
      <c r="GFH311" s="2"/>
      <c r="GFI311" s="2"/>
      <c r="GFJ311" s="2"/>
      <c r="GFK311" s="2"/>
      <c r="GFL311" s="2"/>
      <c r="GFM311" s="2"/>
      <c r="GFN311" s="2"/>
      <c r="GFO311" s="2"/>
      <c r="GFP311" s="2"/>
      <c r="GFQ311" s="2"/>
      <c r="GFR311" s="2"/>
      <c r="GFS311" s="2"/>
      <c r="GFT311" s="2"/>
      <c r="GFU311" s="2"/>
      <c r="GFV311" s="2"/>
      <c r="GFW311" s="2"/>
      <c r="GFX311" s="2"/>
      <c r="GFY311" s="2"/>
      <c r="GFZ311" s="2"/>
      <c r="GGA311" s="2"/>
      <c r="GGB311" s="2"/>
      <c r="GGC311" s="2"/>
      <c r="GGD311" s="2"/>
      <c r="GGE311" s="2"/>
      <c r="GGF311" s="2"/>
      <c r="GGG311" s="2"/>
      <c r="GGH311" s="2"/>
      <c r="GGI311" s="2"/>
      <c r="GGJ311" s="2"/>
      <c r="GGK311" s="2"/>
      <c r="GGL311" s="2"/>
      <c r="GGM311" s="2"/>
      <c r="GGN311" s="2"/>
      <c r="GGO311" s="2"/>
      <c r="GGP311" s="2"/>
      <c r="GGQ311" s="2"/>
      <c r="GGR311" s="2"/>
      <c r="GGS311" s="2"/>
      <c r="GGT311" s="2"/>
      <c r="GGU311" s="2"/>
      <c r="GGV311" s="2"/>
      <c r="GGW311" s="2"/>
      <c r="GGX311" s="2"/>
      <c r="GGY311" s="2"/>
      <c r="GGZ311" s="2"/>
      <c r="GHA311" s="2"/>
      <c r="GHB311" s="2"/>
      <c r="GHC311" s="2"/>
      <c r="GHD311" s="2"/>
      <c r="GHE311" s="2"/>
      <c r="GHF311" s="2"/>
      <c r="GHG311" s="2"/>
      <c r="GHH311" s="2"/>
      <c r="GHI311" s="2"/>
      <c r="GHJ311" s="2"/>
      <c r="GHK311" s="2"/>
      <c r="GHL311" s="2"/>
      <c r="GHM311" s="2"/>
      <c r="GHN311" s="2"/>
      <c r="GHO311" s="2"/>
      <c r="GHP311" s="2"/>
      <c r="GHQ311" s="2"/>
      <c r="GHR311" s="2"/>
      <c r="GHS311" s="2"/>
      <c r="GHT311" s="2"/>
      <c r="GHU311" s="2"/>
      <c r="GHV311" s="2"/>
      <c r="GHW311" s="2"/>
      <c r="GHX311" s="2"/>
      <c r="GHY311" s="2"/>
      <c r="GHZ311" s="2"/>
      <c r="GIA311" s="2"/>
      <c r="GIB311" s="2"/>
      <c r="GIC311" s="2"/>
      <c r="GID311" s="2"/>
      <c r="GIE311" s="2"/>
      <c r="GIF311" s="2"/>
      <c r="GIG311" s="2"/>
      <c r="GIH311" s="2"/>
      <c r="GII311" s="2"/>
      <c r="GIJ311" s="2"/>
      <c r="GIK311" s="2"/>
      <c r="GIL311" s="2"/>
      <c r="GIM311" s="2"/>
      <c r="GIN311" s="2"/>
      <c r="GIO311" s="2"/>
      <c r="GIP311" s="2"/>
      <c r="GIQ311" s="2"/>
      <c r="GIR311" s="2"/>
      <c r="GIS311" s="2"/>
      <c r="GIT311" s="2"/>
      <c r="GIU311" s="2"/>
      <c r="GIV311" s="2"/>
      <c r="GIW311" s="2"/>
      <c r="GIX311" s="2"/>
      <c r="GIY311" s="2"/>
      <c r="GIZ311" s="2"/>
      <c r="GJA311" s="2"/>
      <c r="GJB311" s="2"/>
      <c r="GJC311" s="2"/>
      <c r="GJD311" s="2"/>
      <c r="GJE311" s="2"/>
      <c r="GJF311" s="2"/>
      <c r="GJG311" s="2"/>
      <c r="GJH311" s="2"/>
      <c r="GJI311" s="2"/>
      <c r="GJJ311" s="2"/>
      <c r="GJK311" s="2"/>
      <c r="GJL311" s="2"/>
      <c r="GJM311" s="2"/>
      <c r="GJN311" s="2"/>
      <c r="GJO311" s="2"/>
      <c r="GJP311" s="2"/>
      <c r="GJQ311" s="2"/>
      <c r="GJR311" s="2"/>
      <c r="GJS311" s="2"/>
      <c r="GJT311" s="2"/>
      <c r="GJU311" s="2"/>
      <c r="GJV311" s="2"/>
      <c r="GJW311" s="2"/>
      <c r="GJX311" s="2"/>
      <c r="GJY311" s="2"/>
      <c r="GJZ311" s="2"/>
      <c r="GKA311" s="2"/>
      <c r="GKB311" s="2"/>
      <c r="GKC311" s="2"/>
      <c r="GKD311" s="2"/>
      <c r="GKE311" s="2"/>
      <c r="GKF311" s="2"/>
      <c r="GKG311" s="2"/>
      <c r="GKH311" s="2"/>
      <c r="GKI311" s="2"/>
      <c r="GKJ311" s="2"/>
      <c r="GKK311" s="2"/>
      <c r="GKL311" s="2"/>
      <c r="GKM311" s="2"/>
      <c r="GKN311" s="2"/>
      <c r="GKO311" s="2"/>
      <c r="GKP311" s="2"/>
      <c r="GKQ311" s="2"/>
      <c r="GKR311" s="2"/>
      <c r="GKS311" s="2"/>
      <c r="GKT311" s="2"/>
      <c r="GKU311" s="2"/>
      <c r="GKV311" s="2"/>
      <c r="GKW311" s="2"/>
      <c r="GKX311" s="2"/>
      <c r="GKY311" s="2"/>
      <c r="GKZ311" s="2"/>
      <c r="GLA311" s="2"/>
      <c r="GLB311" s="2"/>
      <c r="GLC311" s="2"/>
      <c r="GLD311" s="2"/>
      <c r="GLE311" s="2"/>
      <c r="GLF311" s="2"/>
      <c r="GLG311" s="2"/>
      <c r="GLH311" s="2"/>
      <c r="GLI311" s="2"/>
      <c r="GLJ311" s="2"/>
      <c r="GLK311" s="2"/>
      <c r="GLL311" s="2"/>
      <c r="GLM311" s="2"/>
      <c r="GLN311" s="2"/>
      <c r="GLO311" s="2"/>
      <c r="GLP311" s="2"/>
      <c r="GLQ311" s="2"/>
      <c r="GLR311" s="2"/>
      <c r="GLS311" s="2"/>
      <c r="GLT311" s="2"/>
      <c r="GLU311" s="2"/>
      <c r="GLV311" s="2"/>
      <c r="GLW311" s="2"/>
      <c r="GLX311" s="2"/>
      <c r="GLY311" s="2"/>
      <c r="GLZ311" s="2"/>
      <c r="GMA311" s="2"/>
      <c r="GMB311" s="2"/>
      <c r="GMC311" s="2"/>
      <c r="GMD311" s="2"/>
      <c r="GME311" s="2"/>
      <c r="GMF311" s="2"/>
      <c r="GMG311" s="2"/>
      <c r="GMH311" s="2"/>
      <c r="GMI311" s="2"/>
      <c r="GMJ311" s="2"/>
      <c r="GMK311" s="2"/>
      <c r="GML311" s="2"/>
      <c r="GMM311" s="2"/>
      <c r="GMN311" s="2"/>
      <c r="GMO311" s="2"/>
      <c r="GMP311" s="2"/>
      <c r="GMQ311" s="2"/>
      <c r="GMR311" s="2"/>
      <c r="GMS311" s="2"/>
      <c r="GMT311" s="2"/>
      <c r="GMU311" s="2"/>
      <c r="GMV311" s="2"/>
      <c r="GMW311" s="2"/>
      <c r="GMX311" s="2"/>
      <c r="GMY311" s="2"/>
      <c r="GMZ311" s="2"/>
      <c r="GNA311" s="2"/>
      <c r="GNB311" s="2"/>
      <c r="GNC311" s="2"/>
      <c r="GND311" s="2"/>
      <c r="GNE311" s="2"/>
      <c r="GNF311" s="2"/>
      <c r="GNG311" s="2"/>
      <c r="GNH311" s="2"/>
      <c r="GNI311" s="2"/>
      <c r="GNJ311" s="2"/>
      <c r="GNK311" s="2"/>
      <c r="GNL311" s="2"/>
      <c r="GNM311" s="2"/>
      <c r="GNN311" s="2"/>
      <c r="GNO311" s="2"/>
      <c r="GNP311" s="2"/>
      <c r="GNQ311" s="2"/>
      <c r="GNR311" s="2"/>
      <c r="GNS311" s="2"/>
      <c r="GNT311" s="2"/>
      <c r="GNU311" s="2"/>
      <c r="GNV311" s="2"/>
      <c r="GNW311" s="2"/>
      <c r="GNX311" s="2"/>
      <c r="GNY311" s="2"/>
      <c r="GNZ311" s="2"/>
      <c r="GOA311" s="2"/>
      <c r="GOB311" s="2"/>
      <c r="GOC311" s="2"/>
      <c r="GOD311" s="2"/>
      <c r="GOE311" s="2"/>
      <c r="GOF311" s="2"/>
      <c r="GOG311" s="2"/>
      <c r="GOH311" s="2"/>
      <c r="GOI311" s="2"/>
      <c r="GOJ311" s="2"/>
      <c r="GOK311" s="2"/>
      <c r="GOL311" s="2"/>
      <c r="GOM311" s="2"/>
      <c r="GON311" s="2"/>
      <c r="GOO311" s="2"/>
      <c r="GOP311" s="2"/>
      <c r="GOQ311" s="2"/>
      <c r="GOR311" s="2"/>
      <c r="GOS311" s="2"/>
      <c r="GOT311" s="2"/>
      <c r="GOU311" s="2"/>
      <c r="GOV311" s="2"/>
      <c r="GOW311" s="2"/>
      <c r="GOX311" s="2"/>
      <c r="GOY311" s="2"/>
      <c r="GOZ311" s="2"/>
      <c r="GPA311" s="2"/>
      <c r="GPB311" s="2"/>
      <c r="GPC311" s="2"/>
      <c r="GPD311" s="2"/>
      <c r="GPE311" s="2"/>
      <c r="GPF311" s="2"/>
      <c r="GPG311" s="2"/>
      <c r="GPH311" s="2"/>
      <c r="GPI311" s="2"/>
      <c r="GPJ311" s="2"/>
      <c r="GPK311" s="2"/>
      <c r="GPL311" s="2"/>
      <c r="GPM311" s="2"/>
      <c r="GPN311" s="2"/>
      <c r="GPO311" s="2"/>
      <c r="GPP311" s="2"/>
      <c r="GPQ311" s="2"/>
      <c r="GPR311" s="2"/>
      <c r="GPS311" s="2"/>
      <c r="GPT311" s="2"/>
      <c r="GPU311" s="2"/>
      <c r="GPV311" s="2"/>
      <c r="GPW311" s="2"/>
      <c r="GPX311" s="2"/>
      <c r="GPY311" s="2"/>
      <c r="GPZ311" s="2"/>
      <c r="GQA311" s="2"/>
      <c r="GQB311" s="2"/>
      <c r="GQC311" s="2"/>
      <c r="GQD311" s="2"/>
      <c r="GQE311" s="2"/>
      <c r="GQF311" s="2"/>
      <c r="GQG311" s="2"/>
      <c r="GQH311" s="2"/>
      <c r="GQI311" s="2"/>
      <c r="GQJ311" s="2"/>
      <c r="GQK311" s="2"/>
      <c r="GQL311" s="2"/>
      <c r="GQM311" s="2"/>
      <c r="GQN311" s="2"/>
      <c r="GQO311" s="2"/>
      <c r="GQP311" s="2"/>
      <c r="GQQ311" s="2"/>
      <c r="GQR311" s="2"/>
      <c r="GQS311" s="2"/>
      <c r="GQT311" s="2"/>
      <c r="GQU311" s="2"/>
      <c r="GQV311" s="2"/>
      <c r="GQW311" s="2"/>
      <c r="GQX311" s="2"/>
      <c r="GQY311" s="2"/>
      <c r="GQZ311" s="2"/>
      <c r="GRA311" s="2"/>
      <c r="GRB311" s="2"/>
      <c r="GRC311" s="2"/>
      <c r="GRD311" s="2"/>
      <c r="GRE311" s="2"/>
      <c r="GRF311" s="2"/>
      <c r="GRG311" s="2"/>
      <c r="GRH311" s="2"/>
      <c r="GRI311" s="2"/>
      <c r="GRJ311" s="2"/>
      <c r="GRK311" s="2"/>
      <c r="GRL311" s="2"/>
      <c r="GRM311" s="2"/>
      <c r="GRN311" s="2"/>
      <c r="GRO311" s="2"/>
      <c r="GRP311" s="2"/>
      <c r="GRQ311" s="2"/>
      <c r="GRR311" s="2"/>
      <c r="GRS311" s="2"/>
      <c r="GRT311" s="2"/>
      <c r="GRU311" s="2"/>
      <c r="GRV311" s="2"/>
      <c r="GRW311" s="2"/>
      <c r="GRX311" s="2"/>
      <c r="GRY311" s="2"/>
      <c r="GRZ311" s="2"/>
      <c r="GSA311" s="2"/>
      <c r="GSB311" s="2"/>
      <c r="GSC311" s="2"/>
      <c r="GSD311" s="2"/>
      <c r="GSE311" s="2"/>
      <c r="GSF311" s="2"/>
      <c r="GSG311" s="2"/>
      <c r="GSH311" s="2"/>
      <c r="GSI311" s="2"/>
      <c r="GSJ311" s="2"/>
      <c r="GSK311" s="2"/>
      <c r="GSL311" s="2"/>
      <c r="GSM311" s="2"/>
      <c r="GSN311" s="2"/>
      <c r="GSO311" s="2"/>
      <c r="GSP311" s="2"/>
      <c r="GSQ311" s="2"/>
      <c r="GSR311" s="2"/>
      <c r="GSS311" s="2"/>
      <c r="GST311" s="2"/>
      <c r="GSU311" s="2"/>
      <c r="GSV311" s="2"/>
      <c r="GSW311" s="2"/>
      <c r="GSX311" s="2"/>
      <c r="GSY311" s="2"/>
      <c r="GSZ311" s="2"/>
      <c r="GTA311" s="2"/>
      <c r="GTB311" s="2"/>
      <c r="GTC311" s="2"/>
      <c r="GTD311" s="2"/>
      <c r="GTE311" s="2"/>
      <c r="GTF311" s="2"/>
      <c r="GTG311" s="2"/>
      <c r="GTH311" s="2"/>
      <c r="GTI311" s="2"/>
      <c r="GTJ311" s="2"/>
      <c r="GTK311" s="2"/>
      <c r="GTL311" s="2"/>
      <c r="GTM311" s="2"/>
      <c r="GTN311" s="2"/>
      <c r="GTO311" s="2"/>
      <c r="GTP311" s="2"/>
      <c r="GTQ311" s="2"/>
      <c r="GTR311" s="2"/>
      <c r="GTS311" s="2"/>
      <c r="GTT311" s="2"/>
      <c r="GTU311" s="2"/>
      <c r="GTV311" s="2"/>
      <c r="GTW311" s="2"/>
      <c r="GTX311" s="2"/>
      <c r="GTY311" s="2"/>
      <c r="GTZ311" s="2"/>
      <c r="GUA311" s="2"/>
      <c r="GUB311" s="2"/>
      <c r="GUC311" s="2"/>
      <c r="GUD311" s="2"/>
      <c r="GUE311" s="2"/>
      <c r="GUF311" s="2"/>
      <c r="GUG311" s="2"/>
      <c r="GUH311" s="2"/>
      <c r="GUI311" s="2"/>
      <c r="GUJ311" s="2"/>
      <c r="GUK311" s="2"/>
      <c r="GUL311" s="2"/>
      <c r="GUM311" s="2"/>
      <c r="GUN311" s="2"/>
      <c r="GUO311" s="2"/>
      <c r="GUP311" s="2"/>
      <c r="GUQ311" s="2"/>
      <c r="GUR311" s="2"/>
      <c r="GUS311" s="2"/>
      <c r="GUT311" s="2"/>
      <c r="GUU311" s="2"/>
      <c r="GUV311" s="2"/>
      <c r="GUW311" s="2"/>
      <c r="GUX311" s="2"/>
      <c r="GUY311" s="2"/>
      <c r="GUZ311" s="2"/>
      <c r="GVA311" s="2"/>
      <c r="GVB311" s="2"/>
      <c r="GVC311" s="2"/>
      <c r="GVD311" s="2"/>
      <c r="GVE311" s="2"/>
      <c r="GVF311" s="2"/>
      <c r="GVG311" s="2"/>
      <c r="GVH311" s="2"/>
      <c r="GVI311" s="2"/>
      <c r="GVJ311" s="2"/>
      <c r="GVK311" s="2"/>
      <c r="GVL311" s="2"/>
      <c r="GVM311" s="2"/>
      <c r="GVN311" s="2"/>
      <c r="GVO311" s="2"/>
      <c r="GVP311" s="2"/>
      <c r="GVQ311" s="2"/>
      <c r="GVR311" s="2"/>
      <c r="GVS311" s="2"/>
      <c r="GVT311" s="2"/>
      <c r="GVU311" s="2"/>
      <c r="GVV311" s="2"/>
      <c r="GVW311" s="2"/>
      <c r="GVX311" s="2"/>
      <c r="GVY311" s="2"/>
      <c r="GVZ311" s="2"/>
      <c r="GWA311" s="2"/>
      <c r="GWB311" s="2"/>
      <c r="GWC311" s="2"/>
      <c r="GWD311" s="2"/>
      <c r="GWE311" s="2"/>
      <c r="GWF311" s="2"/>
      <c r="GWG311" s="2"/>
      <c r="GWH311" s="2"/>
      <c r="GWI311" s="2"/>
      <c r="GWJ311" s="2"/>
      <c r="GWK311" s="2"/>
      <c r="GWL311" s="2"/>
      <c r="GWM311" s="2"/>
      <c r="GWN311" s="2"/>
      <c r="GWO311" s="2"/>
      <c r="GWP311" s="2"/>
      <c r="GWQ311" s="2"/>
      <c r="GWR311" s="2"/>
      <c r="GWS311" s="2"/>
      <c r="GWT311" s="2"/>
      <c r="GWU311" s="2"/>
      <c r="GWV311" s="2"/>
      <c r="GWW311" s="2"/>
      <c r="GWX311" s="2"/>
      <c r="GWY311" s="2"/>
      <c r="GWZ311" s="2"/>
      <c r="GXA311" s="2"/>
      <c r="GXB311" s="2"/>
      <c r="GXC311" s="2"/>
      <c r="GXD311" s="2"/>
      <c r="GXE311" s="2"/>
      <c r="GXF311" s="2"/>
      <c r="GXG311" s="2"/>
      <c r="GXH311" s="2"/>
      <c r="GXI311" s="2"/>
      <c r="GXJ311" s="2"/>
      <c r="GXK311" s="2"/>
      <c r="GXL311" s="2"/>
      <c r="GXM311" s="2"/>
      <c r="GXN311" s="2"/>
      <c r="GXO311" s="2"/>
      <c r="GXP311" s="2"/>
      <c r="GXQ311" s="2"/>
      <c r="GXR311" s="2"/>
      <c r="GXS311" s="2"/>
      <c r="GXT311" s="2"/>
      <c r="GXU311" s="2"/>
      <c r="GXV311" s="2"/>
      <c r="GXW311" s="2"/>
      <c r="GXX311" s="2"/>
      <c r="GXY311" s="2"/>
      <c r="GXZ311" s="2"/>
      <c r="GYA311" s="2"/>
      <c r="GYB311" s="2"/>
      <c r="GYC311" s="2"/>
      <c r="GYD311" s="2"/>
      <c r="GYE311" s="2"/>
      <c r="GYF311" s="2"/>
      <c r="GYG311" s="2"/>
      <c r="GYH311" s="2"/>
      <c r="GYI311" s="2"/>
      <c r="GYJ311" s="2"/>
      <c r="GYK311" s="2"/>
      <c r="GYL311" s="2"/>
      <c r="GYM311" s="2"/>
      <c r="GYN311" s="2"/>
      <c r="GYO311" s="2"/>
      <c r="GYP311" s="2"/>
      <c r="GYQ311" s="2"/>
      <c r="GYR311" s="2"/>
      <c r="GYS311" s="2"/>
      <c r="GYT311" s="2"/>
      <c r="GYU311" s="2"/>
      <c r="GYV311" s="2"/>
      <c r="GYW311" s="2"/>
      <c r="GYX311" s="2"/>
      <c r="GYY311" s="2"/>
      <c r="GYZ311" s="2"/>
      <c r="GZA311" s="2"/>
      <c r="GZB311" s="2"/>
      <c r="GZC311" s="2"/>
      <c r="GZD311" s="2"/>
      <c r="GZE311" s="2"/>
      <c r="GZF311" s="2"/>
      <c r="GZG311" s="2"/>
      <c r="GZH311" s="2"/>
      <c r="GZI311" s="2"/>
      <c r="GZJ311" s="2"/>
      <c r="GZK311" s="2"/>
      <c r="GZL311" s="2"/>
      <c r="GZM311" s="2"/>
      <c r="GZN311" s="2"/>
      <c r="GZO311" s="2"/>
      <c r="GZP311" s="2"/>
      <c r="GZQ311" s="2"/>
      <c r="GZR311" s="2"/>
      <c r="GZS311" s="2"/>
      <c r="GZT311" s="2"/>
      <c r="GZU311" s="2"/>
      <c r="GZV311" s="2"/>
      <c r="GZW311" s="2"/>
      <c r="GZX311" s="2"/>
      <c r="GZY311" s="2"/>
      <c r="GZZ311" s="2"/>
      <c r="HAA311" s="2"/>
      <c r="HAB311" s="2"/>
      <c r="HAC311" s="2"/>
      <c r="HAD311" s="2"/>
      <c r="HAE311" s="2"/>
      <c r="HAF311" s="2"/>
      <c r="HAG311" s="2"/>
      <c r="HAH311" s="2"/>
      <c r="HAI311" s="2"/>
      <c r="HAJ311" s="2"/>
      <c r="HAK311" s="2"/>
      <c r="HAL311" s="2"/>
      <c r="HAM311" s="2"/>
      <c r="HAN311" s="2"/>
      <c r="HAO311" s="2"/>
      <c r="HAP311" s="2"/>
      <c r="HAQ311" s="2"/>
      <c r="HAR311" s="2"/>
      <c r="HAS311" s="2"/>
      <c r="HAT311" s="2"/>
      <c r="HAU311" s="2"/>
      <c r="HAV311" s="2"/>
      <c r="HAW311" s="2"/>
      <c r="HAX311" s="2"/>
      <c r="HAY311" s="2"/>
      <c r="HAZ311" s="2"/>
      <c r="HBA311" s="2"/>
      <c r="HBB311" s="2"/>
      <c r="HBC311" s="2"/>
      <c r="HBD311" s="2"/>
      <c r="HBE311" s="2"/>
      <c r="HBF311" s="2"/>
      <c r="HBG311" s="2"/>
      <c r="HBH311" s="2"/>
      <c r="HBI311" s="2"/>
      <c r="HBJ311" s="2"/>
      <c r="HBK311" s="2"/>
      <c r="HBL311" s="2"/>
      <c r="HBM311" s="2"/>
      <c r="HBN311" s="2"/>
      <c r="HBO311" s="2"/>
      <c r="HBP311" s="2"/>
      <c r="HBQ311" s="2"/>
      <c r="HBR311" s="2"/>
      <c r="HBS311" s="2"/>
      <c r="HBT311" s="2"/>
      <c r="HBU311" s="2"/>
      <c r="HBV311" s="2"/>
      <c r="HBW311" s="2"/>
      <c r="HBX311" s="2"/>
      <c r="HBY311" s="2"/>
      <c r="HBZ311" s="2"/>
      <c r="HCA311" s="2"/>
      <c r="HCB311" s="2"/>
      <c r="HCC311" s="2"/>
      <c r="HCD311" s="2"/>
      <c r="HCE311" s="2"/>
      <c r="HCF311" s="2"/>
      <c r="HCG311" s="2"/>
      <c r="HCH311" s="2"/>
      <c r="HCI311" s="2"/>
      <c r="HCJ311" s="2"/>
      <c r="HCK311" s="2"/>
      <c r="HCL311" s="2"/>
      <c r="HCM311" s="2"/>
      <c r="HCN311" s="2"/>
      <c r="HCO311" s="2"/>
      <c r="HCP311" s="2"/>
      <c r="HCQ311" s="2"/>
      <c r="HCR311" s="2"/>
      <c r="HCS311" s="2"/>
      <c r="HCT311" s="2"/>
      <c r="HCU311" s="2"/>
      <c r="HCV311" s="2"/>
      <c r="HCW311" s="2"/>
      <c r="HCX311" s="2"/>
      <c r="HCY311" s="2"/>
      <c r="HCZ311" s="2"/>
      <c r="HDA311" s="2"/>
      <c r="HDB311" s="2"/>
      <c r="HDC311" s="2"/>
      <c r="HDD311" s="2"/>
      <c r="HDE311" s="2"/>
      <c r="HDF311" s="2"/>
      <c r="HDG311" s="2"/>
      <c r="HDH311" s="2"/>
      <c r="HDI311" s="2"/>
      <c r="HDJ311" s="2"/>
      <c r="HDK311" s="2"/>
      <c r="HDL311" s="2"/>
      <c r="HDM311" s="2"/>
      <c r="HDN311" s="2"/>
      <c r="HDO311" s="2"/>
      <c r="HDP311" s="2"/>
      <c r="HDQ311" s="2"/>
      <c r="HDR311" s="2"/>
      <c r="HDS311" s="2"/>
      <c r="HDT311" s="2"/>
      <c r="HDU311" s="2"/>
      <c r="HDV311" s="2"/>
      <c r="HDW311" s="2"/>
      <c r="HDX311" s="2"/>
      <c r="HDY311" s="2"/>
      <c r="HDZ311" s="2"/>
      <c r="HEA311" s="2"/>
      <c r="HEB311" s="2"/>
      <c r="HEC311" s="2"/>
      <c r="HED311" s="2"/>
      <c r="HEE311" s="2"/>
      <c r="HEF311" s="2"/>
      <c r="HEG311" s="2"/>
      <c r="HEH311" s="2"/>
      <c r="HEI311" s="2"/>
      <c r="HEJ311" s="2"/>
      <c r="HEK311" s="2"/>
      <c r="HEL311" s="2"/>
      <c r="HEM311" s="2"/>
      <c r="HEN311" s="2"/>
      <c r="HEO311" s="2"/>
      <c r="HEP311" s="2"/>
      <c r="HEQ311" s="2"/>
      <c r="HER311" s="2"/>
      <c r="HES311" s="2"/>
      <c r="HET311" s="2"/>
      <c r="HEU311" s="2"/>
      <c r="HEV311" s="2"/>
      <c r="HEW311" s="2"/>
      <c r="HEX311" s="2"/>
      <c r="HEY311" s="2"/>
      <c r="HEZ311" s="2"/>
      <c r="HFA311" s="2"/>
      <c r="HFB311" s="2"/>
      <c r="HFC311" s="2"/>
      <c r="HFD311" s="2"/>
      <c r="HFE311" s="2"/>
      <c r="HFF311" s="2"/>
      <c r="HFG311" s="2"/>
      <c r="HFH311" s="2"/>
      <c r="HFI311" s="2"/>
      <c r="HFJ311" s="2"/>
      <c r="HFK311" s="2"/>
      <c r="HFL311" s="2"/>
      <c r="HFM311" s="2"/>
      <c r="HFN311" s="2"/>
      <c r="HFO311" s="2"/>
      <c r="HFP311" s="2"/>
      <c r="HFQ311" s="2"/>
      <c r="HFR311" s="2"/>
      <c r="HFS311" s="2"/>
      <c r="HFT311" s="2"/>
      <c r="HFU311" s="2"/>
      <c r="HFV311" s="2"/>
      <c r="HFW311" s="2"/>
      <c r="HFX311" s="2"/>
      <c r="HFY311" s="2"/>
      <c r="HFZ311" s="2"/>
      <c r="HGA311" s="2"/>
      <c r="HGB311" s="2"/>
      <c r="HGC311" s="2"/>
      <c r="HGD311" s="2"/>
      <c r="HGE311" s="2"/>
      <c r="HGF311" s="2"/>
      <c r="HGG311" s="2"/>
      <c r="HGH311" s="2"/>
      <c r="HGI311" s="2"/>
      <c r="HGJ311" s="2"/>
      <c r="HGK311" s="2"/>
      <c r="HGL311" s="2"/>
      <c r="HGM311" s="2"/>
      <c r="HGN311" s="2"/>
      <c r="HGO311" s="2"/>
      <c r="HGP311" s="2"/>
      <c r="HGQ311" s="2"/>
      <c r="HGR311" s="2"/>
      <c r="HGS311" s="2"/>
      <c r="HGT311" s="2"/>
      <c r="HGU311" s="2"/>
      <c r="HGV311" s="2"/>
      <c r="HGW311" s="2"/>
      <c r="HGX311" s="2"/>
      <c r="HGY311" s="2"/>
      <c r="HGZ311" s="2"/>
      <c r="HHA311" s="2"/>
      <c r="HHB311" s="2"/>
      <c r="HHC311" s="2"/>
      <c r="HHD311" s="2"/>
      <c r="HHE311" s="2"/>
      <c r="HHF311" s="2"/>
      <c r="HHG311" s="2"/>
      <c r="HHH311" s="2"/>
      <c r="HHI311" s="2"/>
      <c r="HHJ311" s="2"/>
      <c r="HHK311" s="2"/>
      <c r="HHL311" s="2"/>
      <c r="HHM311" s="2"/>
      <c r="HHN311" s="2"/>
      <c r="HHO311" s="2"/>
      <c r="HHP311" s="2"/>
      <c r="HHQ311" s="2"/>
      <c r="HHR311" s="2"/>
      <c r="HHS311" s="2"/>
      <c r="HHT311" s="2"/>
      <c r="HHU311" s="2"/>
      <c r="HHV311" s="2"/>
      <c r="HHW311" s="2"/>
      <c r="HHX311" s="2"/>
      <c r="HHY311" s="2"/>
      <c r="HHZ311" s="2"/>
      <c r="HIA311" s="2"/>
      <c r="HIB311" s="2"/>
      <c r="HIC311" s="2"/>
      <c r="HID311" s="2"/>
      <c r="HIE311" s="2"/>
      <c r="HIF311" s="2"/>
      <c r="HIG311" s="2"/>
      <c r="HIH311" s="2"/>
      <c r="HII311" s="2"/>
      <c r="HIJ311" s="2"/>
      <c r="HIK311" s="2"/>
      <c r="HIL311" s="2"/>
      <c r="HIM311" s="2"/>
      <c r="HIN311" s="2"/>
      <c r="HIO311" s="2"/>
      <c r="HIP311" s="2"/>
      <c r="HIQ311" s="2"/>
      <c r="HIR311" s="2"/>
      <c r="HIS311" s="2"/>
      <c r="HIT311" s="2"/>
      <c r="HIU311" s="2"/>
      <c r="HIV311" s="2"/>
      <c r="HIW311" s="2"/>
      <c r="HIX311" s="2"/>
      <c r="HIY311" s="2"/>
      <c r="HIZ311" s="2"/>
      <c r="HJA311" s="2"/>
      <c r="HJB311" s="2"/>
      <c r="HJC311" s="2"/>
      <c r="HJD311" s="2"/>
      <c r="HJE311" s="2"/>
      <c r="HJF311" s="2"/>
      <c r="HJG311" s="2"/>
      <c r="HJH311" s="2"/>
      <c r="HJI311" s="2"/>
      <c r="HJJ311" s="2"/>
      <c r="HJK311" s="2"/>
      <c r="HJL311" s="2"/>
      <c r="HJM311" s="2"/>
      <c r="HJN311" s="2"/>
      <c r="HJO311" s="2"/>
      <c r="HJP311" s="2"/>
      <c r="HJQ311" s="2"/>
      <c r="HJR311" s="2"/>
      <c r="HJS311" s="2"/>
      <c r="HJT311" s="2"/>
      <c r="HJU311" s="2"/>
      <c r="HJV311" s="2"/>
      <c r="HJW311" s="2"/>
      <c r="HJX311" s="2"/>
      <c r="HJY311" s="2"/>
      <c r="HJZ311" s="2"/>
      <c r="HKA311" s="2"/>
      <c r="HKB311" s="2"/>
      <c r="HKC311" s="2"/>
      <c r="HKD311" s="2"/>
      <c r="HKE311" s="2"/>
      <c r="HKF311" s="2"/>
      <c r="HKG311" s="2"/>
      <c r="HKH311" s="2"/>
      <c r="HKI311" s="2"/>
      <c r="HKJ311" s="2"/>
      <c r="HKK311" s="2"/>
      <c r="HKL311" s="2"/>
      <c r="HKM311" s="2"/>
      <c r="HKN311" s="2"/>
      <c r="HKO311" s="2"/>
      <c r="HKP311" s="2"/>
      <c r="HKQ311" s="2"/>
      <c r="HKR311" s="2"/>
      <c r="HKS311" s="2"/>
      <c r="HKT311" s="2"/>
      <c r="HKU311" s="2"/>
      <c r="HKV311" s="2"/>
      <c r="HKW311" s="2"/>
      <c r="HKX311" s="2"/>
      <c r="HKY311" s="2"/>
      <c r="HKZ311" s="2"/>
      <c r="HLA311" s="2"/>
      <c r="HLB311" s="2"/>
      <c r="HLC311" s="2"/>
      <c r="HLD311" s="2"/>
      <c r="HLE311" s="2"/>
      <c r="HLF311" s="2"/>
      <c r="HLG311" s="2"/>
      <c r="HLH311" s="2"/>
      <c r="HLI311" s="2"/>
      <c r="HLJ311" s="2"/>
      <c r="HLK311" s="2"/>
      <c r="HLL311" s="2"/>
      <c r="HLM311" s="2"/>
      <c r="HLN311" s="2"/>
      <c r="HLO311" s="2"/>
      <c r="HLP311" s="2"/>
      <c r="HLQ311" s="2"/>
      <c r="HLR311" s="2"/>
      <c r="HLS311" s="2"/>
      <c r="HLT311" s="2"/>
      <c r="HLU311" s="2"/>
      <c r="HLV311" s="2"/>
      <c r="HLW311" s="2"/>
      <c r="HLX311" s="2"/>
      <c r="HLY311" s="2"/>
      <c r="HLZ311" s="2"/>
      <c r="HMA311" s="2"/>
      <c r="HMB311" s="2"/>
      <c r="HMC311" s="2"/>
      <c r="HMD311" s="2"/>
      <c r="HME311" s="2"/>
      <c r="HMF311" s="2"/>
      <c r="HMG311" s="2"/>
      <c r="HMH311" s="2"/>
      <c r="HMI311" s="2"/>
      <c r="HMJ311" s="2"/>
      <c r="HMK311" s="2"/>
      <c r="HML311" s="2"/>
      <c r="HMM311" s="2"/>
      <c r="HMN311" s="2"/>
      <c r="HMO311" s="2"/>
      <c r="HMP311" s="2"/>
      <c r="HMQ311" s="2"/>
      <c r="HMR311" s="2"/>
      <c r="HMS311" s="2"/>
      <c r="HMT311" s="2"/>
      <c r="HMU311" s="2"/>
      <c r="HMV311" s="2"/>
      <c r="HMW311" s="2"/>
      <c r="HMX311" s="2"/>
      <c r="HMY311" s="2"/>
      <c r="HMZ311" s="2"/>
      <c r="HNA311" s="2"/>
      <c r="HNB311" s="2"/>
      <c r="HNC311" s="2"/>
      <c r="HND311" s="2"/>
      <c r="HNE311" s="2"/>
      <c r="HNF311" s="2"/>
      <c r="HNG311" s="2"/>
      <c r="HNH311" s="2"/>
      <c r="HNI311" s="2"/>
      <c r="HNJ311" s="2"/>
      <c r="HNK311" s="2"/>
      <c r="HNL311" s="2"/>
      <c r="HNM311" s="2"/>
      <c r="HNN311" s="2"/>
      <c r="HNO311" s="2"/>
      <c r="HNP311" s="2"/>
      <c r="HNQ311" s="2"/>
      <c r="HNR311" s="2"/>
      <c r="HNS311" s="2"/>
      <c r="HNT311" s="2"/>
      <c r="HNU311" s="2"/>
      <c r="HNV311" s="2"/>
      <c r="HNW311" s="2"/>
      <c r="HNX311" s="2"/>
      <c r="HNY311" s="2"/>
      <c r="HNZ311" s="2"/>
      <c r="HOA311" s="2"/>
      <c r="HOB311" s="2"/>
      <c r="HOC311" s="2"/>
      <c r="HOD311" s="2"/>
      <c r="HOE311" s="2"/>
      <c r="HOF311" s="2"/>
      <c r="HOG311" s="2"/>
      <c r="HOH311" s="2"/>
      <c r="HOI311" s="2"/>
      <c r="HOJ311" s="2"/>
      <c r="HOK311" s="2"/>
      <c r="HOL311" s="2"/>
      <c r="HOM311" s="2"/>
      <c r="HON311" s="2"/>
      <c r="HOO311" s="2"/>
      <c r="HOP311" s="2"/>
      <c r="HOQ311" s="2"/>
      <c r="HOR311" s="2"/>
      <c r="HOS311" s="2"/>
      <c r="HOT311" s="2"/>
      <c r="HOU311" s="2"/>
      <c r="HOV311" s="2"/>
      <c r="HOW311" s="2"/>
      <c r="HOX311" s="2"/>
      <c r="HOY311" s="2"/>
      <c r="HOZ311" s="2"/>
      <c r="HPA311" s="2"/>
      <c r="HPB311" s="2"/>
      <c r="HPC311" s="2"/>
      <c r="HPD311" s="2"/>
      <c r="HPE311" s="2"/>
      <c r="HPF311" s="2"/>
      <c r="HPG311" s="2"/>
      <c r="HPH311" s="2"/>
      <c r="HPI311" s="2"/>
      <c r="HPJ311" s="2"/>
      <c r="HPK311" s="2"/>
      <c r="HPL311" s="2"/>
      <c r="HPM311" s="2"/>
      <c r="HPN311" s="2"/>
      <c r="HPO311" s="2"/>
      <c r="HPP311" s="2"/>
      <c r="HPQ311" s="2"/>
      <c r="HPR311" s="2"/>
      <c r="HPS311" s="2"/>
      <c r="HPT311" s="2"/>
      <c r="HPU311" s="2"/>
      <c r="HPV311" s="2"/>
      <c r="HPW311" s="2"/>
      <c r="HPX311" s="2"/>
      <c r="HPY311" s="2"/>
      <c r="HPZ311" s="2"/>
      <c r="HQA311" s="2"/>
      <c r="HQB311" s="2"/>
      <c r="HQC311" s="2"/>
      <c r="HQD311" s="2"/>
      <c r="HQE311" s="2"/>
      <c r="HQF311" s="2"/>
      <c r="HQG311" s="2"/>
      <c r="HQH311" s="2"/>
      <c r="HQI311" s="2"/>
      <c r="HQJ311" s="2"/>
      <c r="HQK311" s="2"/>
      <c r="HQL311" s="2"/>
      <c r="HQM311" s="2"/>
      <c r="HQN311" s="2"/>
      <c r="HQO311" s="2"/>
      <c r="HQP311" s="2"/>
      <c r="HQQ311" s="2"/>
      <c r="HQR311" s="2"/>
      <c r="HQS311" s="2"/>
      <c r="HQT311" s="2"/>
      <c r="HQU311" s="2"/>
      <c r="HQV311" s="2"/>
      <c r="HQW311" s="2"/>
      <c r="HQX311" s="2"/>
      <c r="HQY311" s="2"/>
      <c r="HQZ311" s="2"/>
      <c r="HRA311" s="2"/>
      <c r="HRB311" s="2"/>
      <c r="HRC311" s="2"/>
      <c r="HRD311" s="2"/>
      <c r="HRE311" s="2"/>
      <c r="HRF311" s="2"/>
      <c r="HRG311" s="2"/>
      <c r="HRH311" s="2"/>
      <c r="HRI311" s="2"/>
      <c r="HRJ311" s="2"/>
      <c r="HRK311" s="2"/>
      <c r="HRL311" s="2"/>
      <c r="HRM311" s="2"/>
      <c r="HRN311" s="2"/>
      <c r="HRO311" s="2"/>
      <c r="HRP311" s="2"/>
      <c r="HRQ311" s="2"/>
      <c r="HRR311" s="2"/>
      <c r="HRS311" s="2"/>
      <c r="HRT311" s="2"/>
      <c r="HRU311" s="2"/>
      <c r="HRV311" s="2"/>
      <c r="HRW311" s="2"/>
      <c r="HRX311" s="2"/>
      <c r="HRY311" s="2"/>
      <c r="HRZ311" s="2"/>
      <c r="HSA311" s="2"/>
      <c r="HSB311" s="2"/>
      <c r="HSC311" s="2"/>
      <c r="HSD311" s="2"/>
      <c r="HSE311" s="2"/>
      <c r="HSF311" s="2"/>
      <c r="HSG311" s="2"/>
      <c r="HSH311" s="2"/>
      <c r="HSI311" s="2"/>
      <c r="HSJ311" s="2"/>
      <c r="HSK311" s="2"/>
      <c r="HSL311" s="2"/>
      <c r="HSM311" s="2"/>
      <c r="HSN311" s="2"/>
      <c r="HSO311" s="2"/>
      <c r="HSP311" s="2"/>
      <c r="HSQ311" s="2"/>
      <c r="HSR311" s="2"/>
      <c r="HSS311" s="2"/>
      <c r="HST311" s="2"/>
      <c r="HSU311" s="2"/>
      <c r="HSV311" s="2"/>
      <c r="HSW311" s="2"/>
      <c r="HSX311" s="2"/>
      <c r="HSY311" s="2"/>
      <c r="HSZ311" s="2"/>
      <c r="HTA311" s="2"/>
      <c r="HTB311" s="2"/>
      <c r="HTC311" s="2"/>
      <c r="HTD311" s="2"/>
      <c r="HTE311" s="2"/>
      <c r="HTF311" s="2"/>
      <c r="HTG311" s="2"/>
      <c r="HTH311" s="2"/>
      <c r="HTI311" s="2"/>
      <c r="HTJ311" s="2"/>
      <c r="HTK311" s="2"/>
      <c r="HTL311" s="2"/>
      <c r="HTM311" s="2"/>
      <c r="HTN311" s="2"/>
      <c r="HTO311" s="2"/>
      <c r="HTP311" s="2"/>
      <c r="HTQ311" s="2"/>
      <c r="HTR311" s="2"/>
      <c r="HTS311" s="2"/>
      <c r="HTT311" s="2"/>
      <c r="HTU311" s="2"/>
      <c r="HTV311" s="2"/>
      <c r="HTW311" s="2"/>
      <c r="HTX311" s="2"/>
      <c r="HTY311" s="2"/>
      <c r="HTZ311" s="2"/>
      <c r="HUA311" s="2"/>
      <c r="HUB311" s="2"/>
      <c r="HUC311" s="2"/>
      <c r="HUD311" s="2"/>
      <c r="HUE311" s="2"/>
      <c r="HUF311" s="2"/>
      <c r="HUG311" s="2"/>
      <c r="HUH311" s="2"/>
      <c r="HUI311" s="2"/>
      <c r="HUJ311" s="2"/>
      <c r="HUK311" s="2"/>
      <c r="HUL311" s="2"/>
      <c r="HUM311" s="2"/>
      <c r="HUN311" s="2"/>
      <c r="HUO311" s="2"/>
      <c r="HUP311" s="2"/>
      <c r="HUQ311" s="2"/>
      <c r="HUR311" s="2"/>
      <c r="HUS311" s="2"/>
      <c r="HUT311" s="2"/>
      <c r="HUU311" s="2"/>
      <c r="HUV311" s="2"/>
      <c r="HUW311" s="2"/>
      <c r="HUX311" s="2"/>
      <c r="HUY311" s="2"/>
      <c r="HUZ311" s="2"/>
      <c r="HVA311" s="2"/>
      <c r="HVB311" s="2"/>
      <c r="HVC311" s="2"/>
      <c r="HVD311" s="2"/>
      <c r="HVE311" s="2"/>
      <c r="HVF311" s="2"/>
      <c r="HVG311" s="2"/>
      <c r="HVH311" s="2"/>
      <c r="HVI311" s="2"/>
      <c r="HVJ311" s="2"/>
      <c r="HVK311" s="2"/>
      <c r="HVL311" s="2"/>
      <c r="HVM311" s="2"/>
      <c r="HVN311" s="2"/>
      <c r="HVO311" s="2"/>
      <c r="HVP311" s="2"/>
      <c r="HVQ311" s="2"/>
      <c r="HVR311" s="2"/>
      <c r="HVS311" s="2"/>
      <c r="HVT311" s="2"/>
      <c r="HVU311" s="2"/>
      <c r="HVV311" s="2"/>
      <c r="HVW311" s="2"/>
      <c r="HVX311" s="2"/>
      <c r="HVY311" s="2"/>
      <c r="HVZ311" s="2"/>
      <c r="HWA311" s="2"/>
      <c r="HWB311" s="2"/>
      <c r="HWC311" s="2"/>
      <c r="HWD311" s="2"/>
      <c r="HWE311" s="2"/>
      <c r="HWF311" s="2"/>
      <c r="HWG311" s="2"/>
      <c r="HWH311" s="2"/>
      <c r="HWI311" s="2"/>
      <c r="HWJ311" s="2"/>
      <c r="HWK311" s="2"/>
      <c r="HWL311" s="2"/>
      <c r="HWM311" s="2"/>
      <c r="HWN311" s="2"/>
      <c r="HWO311" s="2"/>
      <c r="HWP311" s="2"/>
      <c r="HWQ311" s="2"/>
      <c r="HWR311" s="2"/>
      <c r="HWS311" s="2"/>
      <c r="HWT311" s="2"/>
      <c r="HWU311" s="2"/>
      <c r="HWV311" s="2"/>
      <c r="HWW311" s="2"/>
      <c r="HWX311" s="2"/>
      <c r="HWY311" s="2"/>
      <c r="HWZ311" s="2"/>
      <c r="HXA311" s="2"/>
      <c r="HXB311" s="2"/>
      <c r="HXC311" s="2"/>
      <c r="HXD311" s="2"/>
      <c r="HXE311" s="2"/>
      <c r="HXF311" s="2"/>
      <c r="HXG311" s="2"/>
      <c r="HXH311" s="2"/>
      <c r="HXI311" s="2"/>
      <c r="HXJ311" s="2"/>
      <c r="HXK311" s="2"/>
      <c r="HXL311" s="2"/>
      <c r="HXM311" s="2"/>
      <c r="HXN311" s="2"/>
      <c r="HXO311" s="2"/>
      <c r="HXP311" s="2"/>
      <c r="HXQ311" s="2"/>
      <c r="HXR311" s="2"/>
      <c r="HXS311" s="2"/>
      <c r="HXT311" s="2"/>
      <c r="HXU311" s="2"/>
      <c r="HXV311" s="2"/>
      <c r="HXW311" s="2"/>
      <c r="HXX311" s="2"/>
      <c r="HXY311" s="2"/>
      <c r="HXZ311" s="2"/>
      <c r="HYA311" s="2"/>
      <c r="HYB311" s="2"/>
      <c r="HYC311" s="2"/>
      <c r="HYD311" s="2"/>
      <c r="HYE311" s="2"/>
      <c r="HYF311" s="2"/>
      <c r="HYG311" s="2"/>
      <c r="HYH311" s="2"/>
      <c r="HYI311" s="2"/>
      <c r="HYJ311" s="2"/>
      <c r="HYK311" s="2"/>
      <c r="HYL311" s="2"/>
      <c r="HYM311" s="2"/>
      <c r="HYN311" s="2"/>
      <c r="HYO311" s="2"/>
      <c r="HYP311" s="2"/>
      <c r="HYQ311" s="2"/>
      <c r="HYR311" s="2"/>
      <c r="HYS311" s="2"/>
      <c r="HYT311" s="2"/>
      <c r="HYU311" s="2"/>
      <c r="HYV311" s="2"/>
      <c r="HYW311" s="2"/>
      <c r="HYX311" s="2"/>
      <c r="HYY311" s="2"/>
      <c r="HYZ311" s="2"/>
      <c r="HZA311" s="2"/>
      <c r="HZB311" s="2"/>
      <c r="HZC311" s="2"/>
      <c r="HZD311" s="2"/>
      <c r="HZE311" s="2"/>
      <c r="HZF311" s="2"/>
      <c r="HZG311" s="2"/>
      <c r="HZH311" s="2"/>
      <c r="HZI311" s="2"/>
      <c r="HZJ311" s="2"/>
      <c r="HZK311" s="2"/>
      <c r="HZL311" s="2"/>
      <c r="HZM311" s="2"/>
      <c r="HZN311" s="2"/>
      <c r="HZO311" s="2"/>
      <c r="HZP311" s="2"/>
      <c r="HZQ311" s="2"/>
      <c r="HZR311" s="2"/>
      <c r="HZS311" s="2"/>
      <c r="HZT311" s="2"/>
      <c r="HZU311" s="2"/>
      <c r="HZV311" s="2"/>
      <c r="HZW311" s="2"/>
      <c r="HZX311" s="2"/>
      <c r="HZY311" s="2"/>
      <c r="HZZ311" s="2"/>
      <c r="IAA311" s="2"/>
      <c r="IAB311" s="2"/>
      <c r="IAC311" s="2"/>
      <c r="IAD311" s="2"/>
      <c r="IAE311" s="2"/>
      <c r="IAF311" s="2"/>
      <c r="IAG311" s="2"/>
      <c r="IAH311" s="2"/>
      <c r="IAI311" s="2"/>
      <c r="IAJ311" s="2"/>
      <c r="IAK311" s="2"/>
      <c r="IAL311" s="2"/>
      <c r="IAM311" s="2"/>
      <c r="IAN311" s="2"/>
      <c r="IAO311" s="2"/>
      <c r="IAP311" s="2"/>
      <c r="IAQ311" s="2"/>
      <c r="IAR311" s="2"/>
      <c r="IAS311" s="2"/>
      <c r="IAT311" s="2"/>
      <c r="IAU311" s="2"/>
      <c r="IAV311" s="2"/>
      <c r="IAW311" s="2"/>
      <c r="IAX311" s="2"/>
      <c r="IAY311" s="2"/>
      <c r="IAZ311" s="2"/>
      <c r="IBA311" s="2"/>
      <c r="IBB311" s="2"/>
      <c r="IBC311" s="2"/>
      <c r="IBD311" s="2"/>
      <c r="IBE311" s="2"/>
      <c r="IBF311" s="2"/>
      <c r="IBG311" s="2"/>
      <c r="IBH311" s="2"/>
      <c r="IBI311" s="2"/>
      <c r="IBJ311" s="2"/>
      <c r="IBK311" s="2"/>
      <c r="IBL311" s="2"/>
      <c r="IBM311" s="2"/>
      <c r="IBN311" s="2"/>
      <c r="IBO311" s="2"/>
      <c r="IBP311" s="2"/>
      <c r="IBQ311" s="2"/>
      <c r="IBR311" s="2"/>
      <c r="IBS311" s="2"/>
      <c r="IBT311" s="2"/>
      <c r="IBU311" s="2"/>
      <c r="IBV311" s="2"/>
      <c r="IBW311" s="2"/>
      <c r="IBX311" s="2"/>
      <c r="IBY311" s="2"/>
      <c r="IBZ311" s="2"/>
      <c r="ICA311" s="2"/>
      <c r="ICB311" s="2"/>
      <c r="ICC311" s="2"/>
      <c r="ICD311" s="2"/>
      <c r="ICE311" s="2"/>
      <c r="ICF311" s="2"/>
      <c r="ICG311" s="2"/>
      <c r="ICH311" s="2"/>
      <c r="ICI311" s="2"/>
      <c r="ICJ311" s="2"/>
      <c r="ICK311" s="2"/>
      <c r="ICL311" s="2"/>
      <c r="ICM311" s="2"/>
      <c r="ICN311" s="2"/>
      <c r="ICO311" s="2"/>
      <c r="ICP311" s="2"/>
      <c r="ICQ311" s="2"/>
      <c r="ICR311" s="2"/>
      <c r="ICS311" s="2"/>
      <c r="ICT311" s="2"/>
      <c r="ICU311" s="2"/>
      <c r="ICV311" s="2"/>
      <c r="ICW311" s="2"/>
      <c r="ICX311" s="2"/>
      <c r="ICY311" s="2"/>
      <c r="ICZ311" s="2"/>
      <c r="IDA311" s="2"/>
      <c r="IDB311" s="2"/>
      <c r="IDC311" s="2"/>
      <c r="IDD311" s="2"/>
      <c r="IDE311" s="2"/>
      <c r="IDF311" s="2"/>
      <c r="IDG311" s="2"/>
      <c r="IDH311" s="2"/>
      <c r="IDI311" s="2"/>
      <c r="IDJ311" s="2"/>
      <c r="IDK311" s="2"/>
      <c r="IDL311" s="2"/>
      <c r="IDM311" s="2"/>
      <c r="IDN311" s="2"/>
      <c r="IDO311" s="2"/>
      <c r="IDP311" s="2"/>
      <c r="IDQ311" s="2"/>
      <c r="IDR311" s="2"/>
      <c r="IDS311" s="2"/>
      <c r="IDT311" s="2"/>
      <c r="IDU311" s="2"/>
      <c r="IDV311" s="2"/>
      <c r="IDW311" s="2"/>
      <c r="IDX311" s="2"/>
      <c r="IDY311" s="2"/>
      <c r="IDZ311" s="2"/>
      <c r="IEA311" s="2"/>
      <c r="IEB311" s="2"/>
      <c r="IEC311" s="2"/>
      <c r="IED311" s="2"/>
      <c r="IEE311" s="2"/>
      <c r="IEF311" s="2"/>
      <c r="IEG311" s="2"/>
      <c r="IEH311" s="2"/>
      <c r="IEI311" s="2"/>
      <c r="IEJ311" s="2"/>
      <c r="IEK311" s="2"/>
      <c r="IEL311" s="2"/>
      <c r="IEM311" s="2"/>
      <c r="IEN311" s="2"/>
      <c r="IEO311" s="2"/>
      <c r="IEP311" s="2"/>
      <c r="IEQ311" s="2"/>
      <c r="IER311" s="2"/>
      <c r="IES311" s="2"/>
      <c r="IET311" s="2"/>
      <c r="IEU311" s="2"/>
      <c r="IEV311" s="2"/>
      <c r="IEW311" s="2"/>
      <c r="IEX311" s="2"/>
      <c r="IEY311" s="2"/>
      <c r="IEZ311" s="2"/>
      <c r="IFA311" s="2"/>
      <c r="IFB311" s="2"/>
      <c r="IFC311" s="2"/>
      <c r="IFD311" s="2"/>
      <c r="IFE311" s="2"/>
      <c r="IFF311" s="2"/>
      <c r="IFG311" s="2"/>
      <c r="IFH311" s="2"/>
      <c r="IFI311" s="2"/>
      <c r="IFJ311" s="2"/>
      <c r="IFK311" s="2"/>
      <c r="IFL311" s="2"/>
      <c r="IFM311" s="2"/>
      <c r="IFN311" s="2"/>
      <c r="IFO311" s="2"/>
      <c r="IFP311" s="2"/>
      <c r="IFQ311" s="2"/>
      <c r="IFR311" s="2"/>
      <c r="IFS311" s="2"/>
      <c r="IFT311" s="2"/>
      <c r="IFU311" s="2"/>
      <c r="IFV311" s="2"/>
      <c r="IFW311" s="2"/>
      <c r="IFX311" s="2"/>
      <c r="IFY311" s="2"/>
      <c r="IFZ311" s="2"/>
      <c r="IGA311" s="2"/>
      <c r="IGB311" s="2"/>
      <c r="IGC311" s="2"/>
      <c r="IGD311" s="2"/>
      <c r="IGE311" s="2"/>
      <c r="IGF311" s="2"/>
      <c r="IGG311" s="2"/>
      <c r="IGH311" s="2"/>
      <c r="IGI311" s="2"/>
      <c r="IGJ311" s="2"/>
      <c r="IGK311" s="2"/>
      <c r="IGL311" s="2"/>
      <c r="IGM311" s="2"/>
      <c r="IGN311" s="2"/>
      <c r="IGO311" s="2"/>
      <c r="IGP311" s="2"/>
      <c r="IGQ311" s="2"/>
      <c r="IGR311" s="2"/>
      <c r="IGS311" s="2"/>
      <c r="IGT311" s="2"/>
      <c r="IGU311" s="2"/>
      <c r="IGV311" s="2"/>
      <c r="IGW311" s="2"/>
      <c r="IGX311" s="2"/>
      <c r="IGY311" s="2"/>
      <c r="IGZ311" s="2"/>
      <c r="IHA311" s="2"/>
      <c r="IHB311" s="2"/>
      <c r="IHC311" s="2"/>
      <c r="IHD311" s="2"/>
      <c r="IHE311" s="2"/>
      <c r="IHF311" s="2"/>
      <c r="IHG311" s="2"/>
      <c r="IHH311" s="2"/>
      <c r="IHI311" s="2"/>
      <c r="IHJ311" s="2"/>
      <c r="IHK311" s="2"/>
      <c r="IHL311" s="2"/>
      <c r="IHM311" s="2"/>
      <c r="IHN311" s="2"/>
      <c r="IHO311" s="2"/>
      <c r="IHP311" s="2"/>
      <c r="IHQ311" s="2"/>
      <c r="IHR311" s="2"/>
      <c r="IHS311" s="2"/>
      <c r="IHT311" s="2"/>
      <c r="IHU311" s="2"/>
      <c r="IHV311" s="2"/>
      <c r="IHW311" s="2"/>
      <c r="IHX311" s="2"/>
      <c r="IHY311" s="2"/>
      <c r="IHZ311" s="2"/>
      <c r="IIA311" s="2"/>
      <c r="IIB311" s="2"/>
      <c r="IIC311" s="2"/>
      <c r="IID311" s="2"/>
      <c r="IIE311" s="2"/>
      <c r="IIF311" s="2"/>
      <c r="IIG311" s="2"/>
      <c r="IIH311" s="2"/>
      <c r="III311" s="2"/>
      <c r="IIJ311" s="2"/>
      <c r="IIK311" s="2"/>
      <c r="IIL311" s="2"/>
      <c r="IIM311" s="2"/>
      <c r="IIN311" s="2"/>
      <c r="IIO311" s="2"/>
      <c r="IIP311" s="2"/>
      <c r="IIQ311" s="2"/>
      <c r="IIR311" s="2"/>
      <c r="IIS311" s="2"/>
      <c r="IIT311" s="2"/>
      <c r="IIU311" s="2"/>
      <c r="IIV311" s="2"/>
      <c r="IIW311" s="2"/>
      <c r="IIX311" s="2"/>
      <c r="IIY311" s="2"/>
      <c r="IIZ311" s="2"/>
      <c r="IJA311" s="2"/>
      <c r="IJB311" s="2"/>
      <c r="IJC311" s="2"/>
      <c r="IJD311" s="2"/>
      <c r="IJE311" s="2"/>
      <c r="IJF311" s="2"/>
      <c r="IJG311" s="2"/>
      <c r="IJH311" s="2"/>
      <c r="IJI311" s="2"/>
      <c r="IJJ311" s="2"/>
      <c r="IJK311" s="2"/>
      <c r="IJL311" s="2"/>
      <c r="IJM311" s="2"/>
      <c r="IJN311" s="2"/>
      <c r="IJO311" s="2"/>
      <c r="IJP311" s="2"/>
      <c r="IJQ311" s="2"/>
      <c r="IJR311" s="2"/>
      <c r="IJS311" s="2"/>
      <c r="IJT311" s="2"/>
      <c r="IJU311" s="2"/>
      <c r="IJV311" s="2"/>
      <c r="IJW311" s="2"/>
      <c r="IJX311" s="2"/>
      <c r="IJY311" s="2"/>
      <c r="IJZ311" s="2"/>
      <c r="IKA311" s="2"/>
      <c r="IKB311" s="2"/>
      <c r="IKC311" s="2"/>
      <c r="IKD311" s="2"/>
      <c r="IKE311" s="2"/>
      <c r="IKF311" s="2"/>
      <c r="IKG311" s="2"/>
      <c r="IKH311" s="2"/>
      <c r="IKI311" s="2"/>
      <c r="IKJ311" s="2"/>
      <c r="IKK311" s="2"/>
      <c r="IKL311" s="2"/>
      <c r="IKM311" s="2"/>
      <c r="IKN311" s="2"/>
      <c r="IKO311" s="2"/>
      <c r="IKP311" s="2"/>
      <c r="IKQ311" s="2"/>
      <c r="IKR311" s="2"/>
      <c r="IKS311" s="2"/>
      <c r="IKT311" s="2"/>
      <c r="IKU311" s="2"/>
      <c r="IKV311" s="2"/>
      <c r="IKW311" s="2"/>
      <c r="IKX311" s="2"/>
      <c r="IKY311" s="2"/>
      <c r="IKZ311" s="2"/>
      <c r="ILA311" s="2"/>
      <c r="ILB311" s="2"/>
      <c r="ILC311" s="2"/>
      <c r="ILD311" s="2"/>
      <c r="ILE311" s="2"/>
      <c r="ILF311" s="2"/>
      <c r="ILG311" s="2"/>
      <c r="ILH311" s="2"/>
      <c r="ILI311" s="2"/>
      <c r="ILJ311" s="2"/>
      <c r="ILK311" s="2"/>
      <c r="ILL311" s="2"/>
      <c r="ILM311" s="2"/>
      <c r="ILN311" s="2"/>
      <c r="ILO311" s="2"/>
      <c r="ILP311" s="2"/>
      <c r="ILQ311" s="2"/>
      <c r="ILR311" s="2"/>
      <c r="ILS311" s="2"/>
      <c r="ILT311" s="2"/>
      <c r="ILU311" s="2"/>
      <c r="ILV311" s="2"/>
      <c r="ILW311" s="2"/>
      <c r="ILX311" s="2"/>
      <c r="ILY311" s="2"/>
      <c r="ILZ311" s="2"/>
      <c r="IMA311" s="2"/>
      <c r="IMB311" s="2"/>
      <c r="IMC311" s="2"/>
      <c r="IMD311" s="2"/>
      <c r="IME311" s="2"/>
      <c r="IMF311" s="2"/>
      <c r="IMG311" s="2"/>
      <c r="IMH311" s="2"/>
      <c r="IMI311" s="2"/>
      <c r="IMJ311" s="2"/>
      <c r="IMK311" s="2"/>
      <c r="IML311" s="2"/>
      <c r="IMM311" s="2"/>
      <c r="IMN311" s="2"/>
      <c r="IMO311" s="2"/>
      <c r="IMP311" s="2"/>
      <c r="IMQ311" s="2"/>
      <c r="IMR311" s="2"/>
      <c r="IMS311" s="2"/>
      <c r="IMT311" s="2"/>
      <c r="IMU311" s="2"/>
      <c r="IMV311" s="2"/>
      <c r="IMW311" s="2"/>
      <c r="IMX311" s="2"/>
      <c r="IMY311" s="2"/>
      <c r="IMZ311" s="2"/>
      <c r="INA311" s="2"/>
      <c r="INB311" s="2"/>
      <c r="INC311" s="2"/>
      <c r="IND311" s="2"/>
      <c r="INE311" s="2"/>
      <c r="INF311" s="2"/>
      <c r="ING311" s="2"/>
      <c r="INH311" s="2"/>
      <c r="INI311" s="2"/>
      <c r="INJ311" s="2"/>
      <c r="INK311" s="2"/>
      <c r="INL311" s="2"/>
      <c r="INM311" s="2"/>
      <c r="INN311" s="2"/>
      <c r="INO311" s="2"/>
      <c r="INP311" s="2"/>
      <c r="INQ311" s="2"/>
      <c r="INR311" s="2"/>
      <c r="INS311" s="2"/>
      <c r="INT311" s="2"/>
      <c r="INU311" s="2"/>
      <c r="INV311" s="2"/>
      <c r="INW311" s="2"/>
      <c r="INX311" s="2"/>
      <c r="INY311" s="2"/>
      <c r="INZ311" s="2"/>
      <c r="IOA311" s="2"/>
      <c r="IOB311" s="2"/>
      <c r="IOC311" s="2"/>
      <c r="IOD311" s="2"/>
      <c r="IOE311" s="2"/>
      <c r="IOF311" s="2"/>
      <c r="IOG311" s="2"/>
      <c r="IOH311" s="2"/>
      <c r="IOI311" s="2"/>
      <c r="IOJ311" s="2"/>
      <c r="IOK311" s="2"/>
      <c r="IOL311" s="2"/>
      <c r="IOM311" s="2"/>
      <c r="ION311" s="2"/>
      <c r="IOO311" s="2"/>
      <c r="IOP311" s="2"/>
      <c r="IOQ311" s="2"/>
      <c r="IOR311" s="2"/>
      <c r="IOS311" s="2"/>
      <c r="IOT311" s="2"/>
      <c r="IOU311" s="2"/>
      <c r="IOV311" s="2"/>
      <c r="IOW311" s="2"/>
      <c r="IOX311" s="2"/>
      <c r="IOY311" s="2"/>
      <c r="IOZ311" s="2"/>
      <c r="IPA311" s="2"/>
      <c r="IPB311" s="2"/>
      <c r="IPC311" s="2"/>
      <c r="IPD311" s="2"/>
      <c r="IPE311" s="2"/>
      <c r="IPF311" s="2"/>
      <c r="IPG311" s="2"/>
      <c r="IPH311" s="2"/>
      <c r="IPI311" s="2"/>
      <c r="IPJ311" s="2"/>
      <c r="IPK311" s="2"/>
      <c r="IPL311" s="2"/>
      <c r="IPM311" s="2"/>
      <c r="IPN311" s="2"/>
      <c r="IPO311" s="2"/>
      <c r="IPP311" s="2"/>
      <c r="IPQ311" s="2"/>
      <c r="IPR311" s="2"/>
      <c r="IPS311" s="2"/>
      <c r="IPT311" s="2"/>
      <c r="IPU311" s="2"/>
      <c r="IPV311" s="2"/>
      <c r="IPW311" s="2"/>
      <c r="IPX311" s="2"/>
      <c r="IPY311" s="2"/>
      <c r="IPZ311" s="2"/>
      <c r="IQA311" s="2"/>
      <c r="IQB311" s="2"/>
      <c r="IQC311" s="2"/>
      <c r="IQD311" s="2"/>
      <c r="IQE311" s="2"/>
      <c r="IQF311" s="2"/>
      <c r="IQG311" s="2"/>
      <c r="IQH311" s="2"/>
      <c r="IQI311" s="2"/>
      <c r="IQJ311" s="2"/>
      <c r="IQK311" s="2"/>
      <c r="IQL311" s="2"/>
      <c r="IQM311" s="2"/>
      <c r="IQN311" s="2"/>
      <c r="IQO311" s="2"/>
      <c r="IQP311" s="2"/>
      <c r="IQQ311" s="2"/>
      <c r="IQR311" s="2"/>
      <c r="IQS311" s="2"/>
      <c r="IQT311" s="2"/>
      <c r="IQU311" s="2"/>
      <c r="IQV311" s="2"/>
      <c r="IQW311" s="2"/>
      <c r="IQX311" s="2"/>
      <c r="IQY311" s="2"/>
      <c r="IQZ311" s="2"/>
      <c r="IRA311" s="2"/>
      <c r="IRB311" s="2"/>
      <c r="IRC311" s="2"/>
      <c r="IRD311" s="2"/>
      <c r="IRE311" s="2"/>
      <c r="IRF311" s="2"/>
      <c r="IRG311" s="2"/>
      <c r="IRH311" s="2"/>
      <c r="IRI311" s="2"/>
      <c r="IRJ311" s="2"/>
      <c r="IRK311" s="2"/>
      <c r="IRL311" s="2"/>
      <c r="IRM311" s="2"/>
      <c r="IRN311" s="2"/>
      <c r="IRO311" s="2"/>
      <c r="IRP311" s="2"/>
      <c r="IRQ311" s="2"/>
      <c r="IRR311" s="2"/>
      <c r="IRS311" s="2"/>
      <c r="IRT311" s="2"/>
      <c r="IRU311" s="2"/>
      <c r="IRV311" s="2"/>
      <c r="IRW311" s="2"/>
      <c r="IRX311" s="2"/>
      <c r="IRY311" s="2"/>
      <c r="IRZ311" s="2"/>
      <c r="ISA311" s="2"/>
      <c r="ISB311" s="2"/>
      <c r="ISC311" s="2"/>
      <c r="ISD311" s="2"/>
      <c r="ISE311" s="2"/>
      <c r="ISF311" s="2"/>
      <c r="ISG311" s="2"/>
      <c r="ISH311" s="2"/>
      <c r="ISI311" s="2"/>
      <c r="ISJ311" s="2"/>
      <c r="ISK311" s="2"/>
      <c r="ISL311" s="2"/>
      <c r="ISM311" s="2"/>
      <c r="ISN311" s="2"/>
      <c r="ISO311" s="2"/>
      <c r="ISP311" s="2"/>
      <c r="ISQ311" s="2"/>
      <c r="ISR311" s="2"/>
      <c r="ISS311" s="2"/>
      <c r="IST311" s="2"/>
      <c r="ISU311" s="2"/>
      <c r="ISV311" s="2"/>
      <c r="ISW311" s="2"/>
      <c r="ISX311" s="2"/>
      <c r="ISY311" s="2"/>
      <c r="ISZ311" s="2"/>
      <c r="ITA311" s="2"/>
      <c r="ITB311" s="2"/>
      <c r="ITC311" s="2"/>
      <c r="ITD311" s="2"/>
      <c r="ITE311" s="2"/>
      <c r="ITF311" s="2"/>
      <c r="ITG311" s="2"/>
      <c r="ITH311" s="2"/>
      <c r="ITI311" s="2"/>
      <c r="ITJ311" s="2"/>
      <c r="ITK311" s="2"/>
      <c r="ITL311" s="2"/>
      <c r="ITM311" s="2"/>
      <c r="ITN311" s="2"/>
      <c r="ITO311" s="2"/>
      <c r="ITP311" s="2"/>
      <c r="ITQ311" s="2"/>
      <c r="ITR311" s="2"/>
      <c r="ITS311" s="2"/>
      <c r="ITT311" s="2"/>
      <c r="ITU311" s="2"/>
      <c r="ITV311" s="2"/>
      <c r="ITW311" s="2"/>
      <c r="ITX311" s="2"/>
      <c r="ITY311" s="2"/>
      <c r="ITZ311" s="2"/>
      <c r="IUA311" s="2"/>
      <c r="IUB311" s="2"/>
      <c r="IUC311" s="2"/>
      <c r="IUD311" s="2"/>
      <c r="IUE311" s="2"/>
      <c r="IUF311" s="2"/>
      <c r="IUG311" s="2"/>
      <c r="IUH311" s="2"/>
      <c r="IUI311" s="2"/>
      <c r="IUJ311" s="2"/>
      <c r="IUK311" s="2"/>
      <c r="IUL311" s="2"/>
      <c r="IUM311" s="2"/>
      <c r="IUN311" s="2"/>
      <c r="IUO311" s="2"/>
      <c r="IUP311" s="2"/>
      <c r="IUQ311" s="2"/>
      <c r="IUR311" s="2"/>
      <c r="IUS311" s="2"/>
      <c r="IUT311" s="2"/>
      <c r="IUU311" s="2"/>
      <c r="IUV311" s="2"/>
      <c r="IUW311" s="2"/>
      <c r="IUX311" s="2"/>
      <c r="IUY311" s="2"/>
      <c r="IUZ311" s="2"/>
      <c r="IVA311" s="2"/>
      <c r="IVB311" s="2"/>
      <c r="IVC311" s="2"/>
      <c r="IVD311" s="2"/>
      <c r="IVE311" s="2"/>
      <c r="IVF311" s="2"/>
      <c r="IVG311" s="2"/>
      <c r="IVH311" s="2"/>
      <c r="IVI311" s="2"/>
      <c r="IVJ311" s="2"/>
      <c r="IVK311" s="2"/>
      <c r="IVL311" s="2"/>
      <c r="IVM311" s="2"/>
      <c r="IVN311" s="2"/>
      <c r="IVO311" s="2"/>
      <c r="IVP311" s="2"/>
      <c r="IVQ311" s="2"/>
      <c r="IVR311" s="2"/>
      <c r="IVS311" s="2"/>
      <c r="IVT311" s="2"/>
      <c r="IVU311" s="2"/>
      <c r="IVV311" s="2"/>
      <c r="IVW311" s="2"/>
      <c r="IVX311" s="2"/>
      <c r="IVY311" s="2"/>
      <c r="IVZ311" s="2"/>
      <c r="IWA311" s="2"/>
      <c r="IWB311" s="2"/>
      <c r="IWC311" s="2"/>
      <c r="IWD311" s="2"/>
      <c r="IWE311" s="2"/>
      <c r="IWF311" s="2"/>
      <c r="IWG311" s="2"/>
      <c r="IWH311" s="2"/>
      <c r="IWI311" s="2"/>
      <c r="IWJ311" s="2"/>
      <c r="IWK311" s="2"/>
      <c r="IWL311" s="2"/>
      <c r="IWM311" s="2"/>
      <c r="IWN311" s="2"/>
      <c r="IWO311" s="2"/>
      <c r="IWP311" s="2"/>
      <c r="IWQ311" s="2"/>
      <c r="IWR311" s="2"/>
      <c r="IWS311" s="2"/>
      <c r="IWT311" s="2"/>
      <c r="IWU311" s="2"/>
      <c r="IWV311" s="2"/>
      <c r="IWW311" s="2"/>
      <c r="IWX311" s="2"/>
      <c r="IWY311" s="2"/>
      <c r="IWZ311" s="2"/>
      <c r="IXA311" s="2"/>
      <c r="IXB311" s="2"/>
      <c r="IXC311" s="2"/>
      <c r="IXD311" s="2"/>
      <c r="IXE311" s="2"/>
      <c r="IXF311" s="2"/>
      <c r="IXG311" s="2"/>
      <c r="IXH311" s="2"/>
      <c r="IXI311" s="2"/>
      <c r="IXJ311" s="2"/>
      <c r="IXK311" s="2"/>
      <c r="IXL311" s="2"/>
      <c r="IXM311" s="2"/>
      <c r="IXN311" s="2"/>
      <c r="IXO311" s="2"/>
      <c r="IXP311" s="2"/>
      <c r="IXQ311" s="2"/>
      <c r="IXR311" s="2"/>
      <c r="IXS311" s="2"/>
      <c r="IXT311" s="2"/>
      <c r="IXU311" s="2"/>
      <c r="IXV311" s="2"/>
      <c r="IXW311" s="2"/>
      <c r="IXX311" s="2"/>
      <c r="IXY311" s="2"/>
      <c r="IXZ311" s="2"/>
      <c r="IYA311" s="2"/>
      <c r="IYB311" s="2"/>
      <c r="IYC311" s="2"/>
      <c r="IYD311" s="2"/>
      <c r="IYE311" s="2"/>
      <c r="IYF311" s="2"/>
      <c r="IYG311" s="2"/>
      <c r="IYH311" s="2"/>
      <c r="IYI311" s="2"/>
      <c r="IYJ311" s="2"/>
      <c r="IYK311" s="2"/>
      <c r="IYL311" s="2"/>
      <c r="IYM311" s="2"/>
      <c r="IYN311" s="2"/>
      <c r="IYO311" s="2"/>
      <c r="IYP311" s="2"/>
      <c r="IYQ311" s="2"/>
      <c r="IYR311" s="2"/>
      <c r="IYS311" s="2"/>
      <c r="IYT311" s="2"/>
      <c r="IYU311" s="2"/>
      <c r="IYV311" s="2"/>
      <c r="IYW311" s="2"/>
      <c r="IYX311" s="2"/>
      <c r="IYY311" s="2"/>
      <c r="IYZ311" s="2"/>
      <c r="IZA311" s="2"/>
      <c r="IZB311" s="2"/>
      <c r="IZC311" s="2"/>
      <c r="IZD311" s="2"/>
      <c r="IZE311" s="2"/>
      <c r="IZF311" s="2"/>
      <c r="IZG311" s="2"/>
      <c r="IZH311" s="2"/>
      <c r="IZI311" s="2"/>
      <c r="IZJ311" s="2"/>
      <c r="IZK311" s="2"/>
      <c r="IZL311" s="2"/>
      <c r="IZM311" s="2"/>
      <c r="IZN311" s="2"/>
      <c r="IZO311" s="2"/>
      <c r="IZP311" s="2"/>
      <c r="IZQ311" s="2"/>
      <c r="IZR311" s="2"/>
      <c r="IZS311" s="2"/>
      <c r="IZT311" s="2"/>
      <c r="IZU311" s="2"/>
      <c r="IZV311" s="2"/>
      <c r="IZW311" s="2"/>
      <c r="IZX311" s="2"/>
      <c r="IZY311" s="2"/>
      <c r="IZZ311" s="2"/>
      <c r="JAA311" s="2"/>
      <c r="JAB311" s="2"/>
      <c r="JAC311" s="2"/>
      <c r="JAD311" s="2"/>
      <c r="JAE311" s="2"/>
      <c r="JAF311" s="2"/>
      <c r="JAG311" s="2"/>
      <c r="JAH311" s="2"/>
      <c r="JAI311" s="2"/>
      <c r="JAJ311" s="2"/>
      <c r="JAK311" s="2"/>
      <c r="JAL311" s="2"/>
      <c r="JAM311" s="2"/>
      <c r="JAN311" s="2"/>
      <c r="JAO311" s="2"/>
      <c r="JAP311" s="2"/>
      <c r="JAQ311" s="2"/>
      <c r="JAR311" s="2"/>
      <c r="JAS311" s="2"/>
      <c r="JAT311" s="2"/>
      <c r="JAU311" s="2"/>
      <c r="JAV311" s="2"/>
      <c r="JAW311" s="2"/>
      <c r="JAX311" s="2"/>
      <c r="JAY311" s="2"/>
      <c r="JAZ311" s="2"/>
      <c r="JBA311" s="2"/>
      <c r="JBB311" s="2"/>
      <c r="JBC311" s="2"/>
      <c r="JBD311" s="2"/>
      <c r="JBE311" s="2"/>
      <c r="JBF311" s="2"/>
      <c r="JBG311" s="2"/>
      <c r="JBH311" s="2"/>
      <c r="JBI311" s="2"/>
      <c r="JBJ311" s="2"/>
      <c r="JBK311" s="2"/>
      <c r="JBL311" s="2"/>
      <c r="JBM311" s="2"/>
      <c r="JBN311" s="2"/>
      <c r="JBO311" s="2"/>
      <c r="JBP311" s="2"/>
      <c r="JBQ311" s="2"/>
      <c r="JBR311" s="2"/>
      <c r="JBS311" s="2"/>
      <c r="JBT311" s="2"/>
      <c r="JBU311" s="2"/>
      <c r="JBV311" s="2"/>
      <c r="JBW311" s="2"/>
      <c r="JBX311" s="2"/>
      <c r="JBY311" s="2"/>
      <c r="JBZ311" s="2"/>
      <c r="JCA311" s="2"/>
      <c r="JCB311" s="2"/>
      <c r="JCC311" s="2"/>
      <c r="JCD311" s="2"/>
      <c r="JCE311" s="2"/>
      <c r="JCF311" s="2"/>
      <c r="JCG311" s="2"/>
      <c r="JCH311" s="2"/>
      <c r="JCI311" s="2"/>
      <c r="JCJ311" s="2"/>
      <c r="JCK311" s="2"/>
      <c r="JCL311" s="2"/>
      <c r="JCM311" s="2"/>
      <c r="JCN311" s="2"/>
      <c r="JCO311" s="2"/>
      <c r="JCP311" s="2"/>
      <c r="JCQ311" s="2"/>
      <c r="JCR311" s="2"/>
      <c r="JCS311" s="2"/>
      <c r="JCT311" s="2"/>
      <c r="JCU311" s="2"/>
      <c r="JCV311" s="2"/>
      <c r="JCW311" s="2"/>
      <c r="JCX311" s="2"/>
      <c r="JCY311" s="2"/>
      <c r="JCZ311" s="2"/>
      <c r="JDA311" s="2"/>
      <c r="JDB311" s="2"/>
      <c r="JDC311" s="2"/>
      <c r="JDD311" s="2"/>
      <c r="JDE311" s="2"/>
      <c r="JDF311" s="2"/>
      <c r="JDG311" s="2"/>
      <c r="JDH311" s="2"/>
      <c r="JDI311" s="2"/>
      <c r="JDJ311" s="2"/>
      <c r="JDK311" s="2"/>
      <c r="JDL311" s="2"/>
      <c r="JDM311" s="2"/>
      <c r="JDN311" s="2"/>
      <c r="JDO311" s="2"/>
      <c r="JDP311" s="2"/>
      <c r="JDQ311" s="2"/>
      <c r="JDR311" s="2"/>
      <c r="JDS311" s="2"/>
      <c r="JDT311" s="2"/>
      <c r="JDU311" s="2"/>
      <c r="JDV311" s="2"/>
      <c r="JDW311" s="2"/>
      <c r="JDX311" s="2"/>
      <c r="JDY311" s="2"/>
      <c r="JDZ311" s="2"/>
      <c r="JEA311" s="2"/>
      <c r="JEB311" s="2"/>
      <c r="JEC311" s="2"/>
      <c r="JED311" s="2"/>
      <c r="JEE311" s="2"/>
      <c r="JEF311" s="2"/>
      <c r="JEG311" s="2"/>
      <c r="JEH311" s="2"/>
      <c r="JEI311" s="2"/>
      <c r="JEJ311" s="2"/>
      <c r="JEK311" s="2"/>
      <c r="JEL311" s="2"/>
      <c r="JEM311" s="2"/>
      <c r="JEN311" s="2"/>
      <c r="JEO311" s="2"/>
      <c r="JEP311" s="2"/>
      <c r="JEQ311" s="2"/>
      <c r="JER311" s="2"/>
      <c r="JES311" s="2"/>
      <c r="JET311" s="2"/>
      <c r="JEU311" s="2"/>
      <c r="JEV311" s="2"/>
      <c r="JEW311" s="2"/>
      <c r="JEX311" s="2"/>
      <c r="JEY311" s="2"/>
      <c r="JEZ311" s="2"/>
      <c r="JFA311" s="2"/>
      <c r="JFB311" s="2"/>
      <c r="JFC311" s="2"/>
      <c r="JFD311" s="2"/>
      <c r="JFE311" s="2"/>
      <c r="JFF311" s="2"/>
      <c r="JFG311" s="2"/>
      <c r="JFH311" s="2"/>
      <c r="JFI311" s="2"/>
      <c r="JFJ311" s="2"/>
      <c r="JFK311" s="2"/>
      <c r="JFL311" s="2"/>
      <c r="JFM311" s="2"/>
      <c r="JFN311" s="2"/>
      <c r="JFO311" s="2"/>
      <c r="JFP311" s="2"/>
      <c r="JFQ311" s="2"/>
      <c r="JFR311" s="2"/>
      <c r="JFS311" s="2"/>
      <c r="JFT311" s="2"/>
      <c r="JFU311" s="2"/>
      <c r="JFV311" s="2"/>
      <c r="JFW311" s="2"/>
      <c r="JFX311" s="2"/>
      <c r="JFY311" s="2"/>
      <c r="JFZ311" s="2"/>
      <c r="JGA311" s="2"/>
      <c r="JGB311" s="2"/>
      <c r="JGC311" s="2"/>
      <c r="JGD311" s="2"/>
      <c r="JGE311" s="2"/>
      <c r="JGF311" s="2"/>
      <c r="JGG311" s="2"/>
      <c r="JGH311" s="2"/>
      <c r="JGI311" s="2"/>
      <c r="JGJ311" s="2"/>
      <c r="JGK311" s="2"/>
      <c r="JGL311" s="2"/>
      <c r="JGM311" s="2"/>
      <c r="JGN311" s="2"/>
      <c r="JGO311" s="2"/>
      <c r="JGP311" s="2"/>
      <c r="JGQ311" s="2"/>
      <c r="JGR311" s="2"/>
      <c r="JGS311" s="2"/>
      <c r="JGT311" s="2"/>
      <c r="JGU311" s="2"/>
      <c r="JGV311" s="2"/>
      <c r="JGW311" s="2"/>
      <c r="JGX311" s="2"/>
      <c r="JGY311" s="2"/>
      <c r="JGZ311" s="2"/>
      <c r="JHA311" s="2"/>
      <c r="JHB311" s="2"/>
      <c r="JHC311" s="2"/>
      <c r="JHD311" s="2"/>
      <c r="JHE311" s="2"/>
      <c r="JHF311" s="2"/>
      <c r="JHG311" s="2"/>
      <c r="JHH311" s="2"/>
      <c r="JHI311" s="2"/>
      <c r="JHJ311" s="2"/>
      <c r="JHK311" s="2"/>
      <c r="JHL311" s="2"/>
      <c r="JHM311" s="2"/>
      <c r="JHN311" s="2"/>
      <c r="JHO311" s="2"/>
      <c r="JHP311" s="2"/>
      <c r="JHQ311" s="2"/>
      <c r="JHR311" s="2"/>
      <c r="JHS311" s="2"/>
      <c r="JHT311" s="2"/>
      <c r="JHU311" s="2"/>
      <c r="JHV311" s="2"/>
      <c r="JHW311" s="2"/>
      <c r="JHX311" s="2"/>
      <c r="JHY311" s="2"/>
      <c r="JHZ311" s="2"/>
      <c r="JIA311" s="2"/>
      <c r="JIB311" s="2"/>
      <c r="JIC311" s="2"/>
      <c r="JID311" s="2"/>
      <c r="JIE311" s="2"/>
      <c r="JIF311" s="2"/>
      <c r="JIG311" s="2"/>
      <c r="JIH311" s="2"/>
      <c r="JII311" s="2"/>
      <c r="JIJ311" s="2"/>
      <c r="JIK311" s="2"/>
      <c r="JIL311" s="2"/>
      <c r="JIM311" s="2"/>
      <c r="JIN311" s="2"/>
      <c r="JIO311" s="2"/>
      <c r="JIP311" s="2"/>
      <c r="JIQ311" s="2"/>
      <c r="JIR311" s="2"/>
      <c r="JIS311" s="2"/>
      <c r="JIT311" s="2"/>
      <c r="JIU311" s="2"/>
      <c r="JIV311" s="2"/>
      <c r="JIW311" s="2"/>
      <c r="JIX311" s="2"/>
      <c r="JIY311" s="2"/>
      <c r="JIZ311" s="2"/>
      <c r="JJA311" s="2"/>
      <c r="JJB311" s="2"/>
      <c r="JJC311" s="2"/>
      <c r="JJD311" s="2"/>
      <c r="JJE311" s="2"/>
      <c r="JJF311" s="2"/>
      <c r="JJG311" s="2"/>
      <c r="JJH311" s="2"/>
      <c r="JJI311" s="2"/>
      <c r="JJJ311" s="2"/>
      <c r="JJK311" s="2"/>
      <c r="JJL311" s="2"/>
      <c r="JJM311" s="2"/>
      <c r="JJN311" s="2"/>
      <c r="JJO311" s="2"/>
      <c r="JJP311" s="2"/>
      <c r="JJQ311" s="2"/>
      <c r="JJR311" s="2"/>
      <c r="JJS311" s="2"/>
      <c r="JJT311" s="2"/>
      <c r="JJU311" s="2"/>
      <c r="JJV311" s="2"/>
      <c r="JJW311" s="2"/>
      <c r="JJX311" s="2"/>
      <c r="JJY311" s="2"/>
      <c r="JJZ311" s="2"/>
      <c r="JKA311" s="2"/>
      <c r="JKB311" s="2"/>
      <c r="JKC311" s="2"/>
      <c r="JKD311" s="2"/>
      <c r="JKE311" s="2"/>
      <c r="JKF311" s="2"/>
      <c r="JKG311" s="2"/>
      <c r="JKH311" s="2"/>
      <c r="JKI311" s="2"/>
      <c r="JKJ311" s="2"/>
      <c r="JKK311" s="2"/>
      <c r="JKL311" s="2"/>
      <c r="JKM311" s="2"/>
      <c r="JKN311" s="2"/>
      <c r="JKO311" s="2"/>
      <c r="JKP311" s="2"/>
      <c r="JKQ311" s="2"/>
      <c r="JKR311" s="2"/>
      <c r="JKS311" s="2"/>
      <c r="JKT311" s="2"/>
      <c r="JKU311" s="2"/>
      <c r="JKV311" s="2"/>
      <c r="JKW311" s="2"/>
      <c r="JKX311" s="2"/>
      <c r="JKY311" s="2"/>
      <c r="JKZ311" s="2"/>
      <c r="JLA311" s="2"/>
      <c r="JLB311" s="2"/>
      <c r="JLC311" s="2"/>
      <c r="JLD311" s="2"/>
      <c r="JLE311" s="2"/>
      <c r="JLF311" s="2"/>
      <c r="JLG311" s="2"/>
      <c r="JLH311" s="2"/>
      <c r="JLI311" s="2"/>
      <c r="JLJ311" s="2"/>
      <c r="JLK311" s="2"/>
      <c r="JLL311" s="2"/>
      <c r="JLM311" s="2"/>
      <c r="JLN311" s="2"/>
      <c r="JLO311" s="2"/>
      <c r="JLP311" s="2"/>
      <c r="JLQ311" s="2"/>
      <c r="JLR311" s="2"/>
      <c r="JLS311" s="2"/>
      <c r="JLT311" s="2"/>
      <c r="JLU311" s="2"/>
      <c r="JLV311" s="2"/>
      <c r="JLW311" s="2"/>
      <c r="JLX311" s="2"/>
      <c r="JLY311" s="2"/>
      <c r="JLZ311" s="2"/>
      <c r="JMA311" s="2"/>
      <c r="JMB311" s="2"/>
      <c r="JMC311" s="2"/>
      <c r="JMD311" s="2"/>
      <c r="JME311" s="2"/>
      <c r="JMF311" s="2"/>
      <c r="JMG311" s="2"/>
      <c r="JMH311" s="2"/>
      <c r="JMI311" s="2"/>
      <c r="JMJ311" s="2"/>
      <c r="JMK311" s="2"/>
      <c r="JML311" s="2"/>
      <c r="JMM311" s="2"/>
      <c r="JMN311" s="2"/>
      <c r="JMO311" s="2"/>
      <c r="JMP311" s="2"/>
      <c r="JMQ311" s="2"/>
      <c r="JMR311" s="2"/>
      <c r="JMS311" s="2"/>
      <c r="JMT311" s="2"/>
      <c r="JMU311" s="2"/>
      <c r="JMV311" s="2"/>
      <c r="JMW311" s="2"/>
      <c r="JMX311" s="2"/>
      <c r="JMY311" s="2"/>
      <c r="JMZ311" s="2"/>
      <c r="JNA311" s="2"/>
      <c r="JNB311" s="2"/>
      <c r="JNC311" s="2"/>
      <c r="JND311" s="2"/>
      <c r="JNE311" s="2"/>
      <c r="JNF311" s="2"/>
      <c r="JNG311" s="2"/>
      <c r="JNH311" s="2"/>
      <c r="JNI311" s="2"/>
      <c r="JNJ311" s="2"/>
      <c r="JNK311" s="2"/>
      <c r="JNL311" s="2"/>
      <c r="JNM311" s="2"/>
      <c r="JNN311" s="2"/>
      <c r="JNO311" s="2"/>
      <c r="JNP311" s="2"/>
      <c r="JNQ311" s="2"/>
      <c r="JNR311" s="2"/>
      <c r="JNS311" s="2"/>
      <c r="JNT311" s="2"/>
      <c r="JNU311" s="2"/>
      <c r="JNV311" s="2"/>
      <c r="JNW311" s="2"/>
      <c r="JNX311" s="2"/>
      <c r="JNY311" s="2"/>
      <c r="JNZ311" s="2"/>
      <c r="JOA311" s="2"/>
      <c r="JOB311" s="2"/>
      <c r="JOC311" s="2"/>
      <c r="JOD311" s="2"/>
      <c r="JOE311" s="2"/>
      <c r="JOF311" s="2"/>
      <c r="JOG311" s="2"/>
      <c r="JOH311" s="2"/>
      <c r="JOI311" s="2"/>
      <c r="JOJ311" s="2"/>
      <c r="JOK311" s="2"/>
      <c r="JOL311" s="2"/>
      <c r="JOM311" s="2"/>
      <c r="JON311" s="2"/>
      <c r="JOO311" s="2"/>
      <c r="JOP311" s="2"/>
      <c r="JOQ311" s="2"/>
      <c r="JOR311" s="2"/>
      <c r="JOS311" s="2"/>
      <c r="JOT311" s="2"/>
      <c r="JOU311" s="2"/>
      <c r="JOV311" s="2"/>
      <c r="JOW311" s="2"/>
      <c r="JOX311" s="2"/>
      <c r="JOY311" s="2"/>
      <c r="JOZ311" s="2"/>
      <c r="JPA311" s="2"/>
      <c r="JPB311" s="2"/>
      <c r="JPC311" s="2"/>
      <c r="JPD311" s="2"/>
      <c r="JPE311" s="2"/>
      <c r="JPF311" s="2"/>
      <c r="JPG311" s="2"/>
      <c r="JPH311" s="2"/>
      <c r="JPI311" s="2"/>
      <c r="JPJ311" s="2"/>
      <c r="JPK311" s="2"/>
      <c r="JPL311" s="2"/>
      <c r="JPM311" s="2"/>
      <c r="JPN311" s="2"/>
      <c r="JPO311" s="2"/>
      <c r="JPP311" s="2"/>
      <c r="JPQ311" s="2"/>
      <c r="JPR311" s="2"/>
      <c r="JPS311" s="2"/>
      <c r="JPT311" s="2"/>
      <c r="JPU311" s="2"/>
      <c r="JPV311" s="2"/>
      <c r="JPW311" s="2"/>
      <c r="JPX311" s="2"/>
      <c r="JPY311" s="2"/>
      <c r="JPZ311" s="2"/>
      <c r="JQA311" s="2"/>
      <c r="JQB311" s="2"/>
      <c r="JQC311" s="2"/>
      <c r="JQD311" s="2"/>
      <c r="JQE311" s="2"/>
      <c r="JQF311" s="2"/>
      <c r="JQG311" s="2"/>
      <c r="JQH311" s="2"/>
      <c r="JQI311" s="2"/>
      <c r="JQJ311" s="2"/>
      <c r="JQK311" s="2"/>
      <c r="JQL311" s="2"/>
      <c r="JQM311" s="2"/>
      <c r="JQN311" s="2"/>
      <c r="JQO311" s="2"/>
      <c r="JQP311" s="2"/>
      <c r="JQQ311" s="2"/>
      <c r="JQR311" s="2"/>
      <c r="JQS311" s="2"/>
      <c r="JQT311" s="2"/>
      <c r="JQU311" s="2"/>
      <c r="JQV311" s="2"/>
      <c r="JQW311" s="2"/>
      <c r="JQX311" s="2"/>
      <c r="JQY311" s="2"/>
      <c r="JQZ311" s="2"/>
      <c r="JRA311" s="2"/>
      <c r="JRB311" s="2"/>
      <c r="JRC311" s="2"/>
      <c r="JRD311" s="2"/>
      <c r="JRE311" s="2"/>
      <c r="JRF311" s="2"/>
      <c r="JRG311" s="2"/>
      <c r="JRH311" s="2"/>
      <c r="JRI311" s="2"/>
      <c r="JRJ311" s="2"/>
      <c r="JRK311" s="2"/>
      <c r="JRL311" s="2"/>
      <c r="JRM311" s="2"/>
      <c r="JRN311" s="2"/>
      <c r="JRO311" s="2"/>
      <c r="JRP311" s="2"/>
      <c r="JRQ311" s="2"/>
      <c r="JRR311" s="2"/>
      <c r="JRS311" s="2"/>
      <c r="JRT311" s="2"/>
      <c r="JRU311" s="2"/>
      <c r="JRV311" s="2"/>
      <c r="JRW311" s="2"/>
      <c r="JRX311" s="2"/>
      <c r="JRY311" s="2"/>
      <c r="JRZ311" s="2"/>
      <c r="JSA311" s="2"/>
      <c r="JSB311" s="2"/>
      <c r="JSC311" s="2"/>
      <c r="JSD311" s="2"/>
      <c r="JSE311" s="2"/>
      <c r="JSF311" s="2"/>
      <c r="JSG311" s="2"/>
      <c r="JSH311" s="2"/>
      <c r="JSI311" s="2"/>
      <c r="JSJ311" s="2"/>
      <c r="JSK311" s="2"/>
      <c r="JSL311" s="2"/>
      <c r="JSM311" s="2"/>
      <c r="JSN311" s="2"/>
      <c r="JSO311" s="2"/>
      <c r="JSP311" s="2"/>
      <c r="JSQ311" s="2"/>
      <c r="JSR311" s="2"/>
      <c r="JSS311" s="2"/>
      <c r="JST311" s="2"/>
      <c r="JSU311" s="2"/>
      <c r="JSV311" s="2"/>
      <c r="JSW311" s="2"/>
      <c r="JSX311" s="2"/>
      <c r="JSY311" s="2"/>
      <c r="JSZ311" s="2"/>
      <c r="JTA311" s="2"/>
      <c r="JTB311" s="2"/>
      <c r="JTC311" s="2"/>
      <c r="JTD311" s="2"/>
      <c r="JTE311" s="2"/>
      <c r="JTF311" s="2"/>
      <c r="JTG311" s="2"/>
      <c r="JTH311" s="2"/>
      <c r="JTI311" s="2"/>
      <c r="JTJ311" s="2"/>
      <c r="JTK311" s="2"/>
      <c r="JTL311" s="2"/>
      <c r="JTM311" s="2"/>
      <c r="JTN311" s="2"/>
      <c r="JTO311" s="2"/>
      <c r="JTP311" s="2"/>
      <c r="JTQ311" s="2"/>
      <c r="JTR311" s="2"/>
      <c r="JTS311" s="2"/>
      <c r="JTT311" s="2"/>
      <c r="JTU311" s="2"/>
      <c r="JTV311" s="2"/>
      <c r="JTW311" s="2"/>
      <c r="JTX311" s="2"/>
      <c r="JTY311" s="2"/>
      <c r="JTZ311" s="2"/>
      <c r="JUA311" s="2"/>
      <c r="JUB311" s="2"/>
      <c r="JUC311" s="2"/>
      <c r="JUD311" s="2"/>
      <c r="JUE311" s="2"/>
      <c r="JUF311" s="2"/>
      <c r="JUG311" s="2"/>
      <c r="JUH311" s="2"/>
      <c r="JUI311" s="2"/>
      <c r="JUJ311" s="2"/>
      <c r="JUK311" s="2"/>
      <c r="JUL311" s="2"/>
      <c r="JUM311" s="2"/>
      <c r="JUN311" s="2"/>
      <c r="JUO311" s="2"/>
      <c r="JUP311" s="2"/>
      <c r="JUQ311" s="2"/>
      <c r="JUR311" s="2"/>
      <c r="JUS311" s="2"/>
      <c r="JUT311" s="2"/>
      <c r="JUU311" s="2"/>
      <c r="JUV311" s="2"/>
      <c r="JUW311" s="2"/>
      <c r="JUX311" s="2"/>
      <c r="JUY311" s="2"/>
      <c r="JUZ311" s="2"/>
      <c r="JVA311" s="2"/>
      <c r="JVB311" s="2"/>
      <c r="JVC311" s="2"/>
      <c r="JVD311" s="2"/>
      <c r="JVE311" s="2"/>
      <c r="JVF311" s="2"/>
      <c r="JVG311" s="2"/>
      <c r="JVH311" s="2"/>
      <c r="JVI311" s="2"/>
      <c r="JVJ311" s="2"/>
      <c r="JVK311" s="2"/>
      <c r="JVL311" s="2"/>
      <c r="JVM311" s="2"/>
      <c r="JVN311" s="2"/>
      <c r="JVO311" s="2"/>
      <c r="JVP311" s="2"/>
      <c r="JVQ311" s="2"/>
      <c r="JVR311" s="2"/>
      <c r="JVS311" s="2"/>
      <c r="JVT311" s="2"/>
      <c r="JVU311" s="2"/>
      <c r="JVV311" s="2"/>
      <c r="JVW311" s="2"/>
      <c r="JVX311" s="2"/>
      <c r="JVY311" s="2"/>
      <c r="JVZ311" s="2"/>
      <c r="JWA311" s="2"/>
      <c r="JWB311" s="2"/>
      <c r="JWC311" s="2"/>
      <c r="JWD311" s="2"/>
      <c r="JWE311" s="2"/>
      <c r="JWF311" s="2"/>
      <c r="JWG311" s="2"/>
      <c r="JWH311" s="2"/>
      <c r="JWI311" s="2"/>
      <c r="JWJ311" s="2"/>
      <c r="JWK311" s="2"/>
      <c r="JWL311" s="2"/>
      <c r="JWM311" s="2"/>
      <c r="JWN311" s="2"/>
      <c r="JWO311" s="2"/>
      <c r="JWP311" s="2"/>
      <c r="JWQ311" s="2"/>
      <c r="JWR311" s="2"/>
      <c r="JWS311" s="2"/>
      <c r="JWT311" s="2"/>
      <c r="JWU311" s="2"/>
      <c r="JWV311" s="2"/>
      <c r="JWW311" s="2"/>
      <c r="JWX311" s="2"/>
      <c r="JWY311" s="2"/>
      <c r="JWZ311" s="2"/>
      <c r="JXA311" s="2"/>
      <c r="JXB311" s="2"/>
      <c r="JXC311" s="2"/>
      <c r="JXD311" s="2"/>
      <c r="JXE311" s="2"/>
      <c r="JXF311" s="2"/>
      <c r="JXG311" s="2"/>
      <c r="JXH311" s="2"/>
      <c r="JXI311" s="2"/>
      <c r="JXJ311" s="2"/>
      <c r="JXK311" s="2"/>
      <c r="JXL311" s="2"/>
      <c r="JXM311" s="2"/>
      <c r="JXN311" s="2"/>
      <c r="JXO311" s="2"/>
      <c r="JXP311" s="2"/>
      <c r="JXQ311" s="2"/>
      <c r="JXR311" s="2"/>
      <c r="JXS311" s="2"/>
      <c r="JXT311" s="2"/>
      <c r="JXU311" s="2"/>
      <c r="JXV311" s="2"/>
      <c r="JXW311" s="2"/>
      <c r="JXX311" s="2"/>
      <c r="JXY311" s="2"/>
      <c r="JXZ311" s="2"/>
      <c r="JYA311" s="2"/>
      <c r="JYB311" s="2"/>
      <c r="JYC311" s="2"/>
      <c r="JYD311" s="2"/>
      <c r="JYE311" s="2"/>
      <c r="JYF311" s="2"/>
      <c r="JYG311" s="2"/>
      <c r="JYH311" s="2"/>
      <c r="JYI311" s="2"/>
      <c r="JYJ311" s="2"/>
      <c r="JYK311" s="2"/>
      <c r="JYL311" s="2"/>
      <c r="JYM311" s="2"/>
      <c r="JYN311" s="2"/>
      <c r="JYO311" s="2"/>
      <c r="JYP311" s="2"/>
      <c r="JYQ311" s="2"/>
      <c r="JYR311" s="2"/>
      <c r="JYS311" s="2"/>
      <c r="JYT311" s="2"/>
      <c r="JYU311" s="2"/>
      <c r="JYV311" s="2"/>
      <c r="JYW311" s="2"/>
      <c r="JYX311" s="2"/>
      <c r="JYY311" s="2"/>
      <c r="JYZ311" s="2"/>
      <c r="JZA311" s="2"/>
      <c r="JZB311" s="2"/>
      <c r="JZC311" s="2"/>
      <c r="JZD311" s="2"/>
      <c r="JZE311" s="2"/>
      <c r="JZF311" s="2"/>
      <c r="JZG311" s="2"/>
      <c r="JZH311" s="2"/>
      <c r="JZI311" s="2"/>
      <c r="JZJ311" s="2"/>
      <c r="JZK311" s="2"/>
      <c r="JZL311" s="2"/>
      <c r="JZM311" s="2"/>
      <c r="JZN311" s="2"/>
      <c r="JZO311" s="2"/>
      <c r="JZP311" s="2"/>
      <c r="JZQ311" s="2"/>
      <c r="JZR311" s="2"/>
      <c r="JZS311" s="2"/>
      <c r="JZT311" s="2"/>
      <c r="JZU311" s="2"/>
      <c r="JZV311" s="2"/>
      <c r="JZW311" s="2"/>
      <c r="JZX311" s="2"/>
      <c r="JZY311" s="2"/>
      <c r="JZZ311" s="2"/>
      <c r="KAA311" s="2"/>
      <c r="KAB311" s="2"/>
      <c r="KAC311" s="2"/>
      <c r="KAD311" s="2"/>
      <c r="KAE311" s="2"/>
      <c r="KAF311" s="2"/>
      <c r="KAG311" s="2"/>
      <c r="KAH311" s="2"/>
      <c r="KAI311" s="2"/>
      <c r="KAJ311" s="2"/>
      <c r="KAK311" s="2"/>
      <c r="KAL311" s="2"/>
      <c r="KAM311" s="2"/>
      <c r="KAN311" s="2"/>
      <c r="KAO311" s="2"/>
      <c r="KAP311" s="2"/>
      <c r="KAQ311" s="2"/>
      <c r="KAR311" s="2"/>
      <c r="KAS311" s="2"/>
      <c r="KAT311" s="2"/>
      <c r="KAU311" s="2"/>
      <c r="KAV311" s="2"/>
      <c r="KAW311" s="2"/>
      <c r="KAX311" s="2"/>
      <c r="KAY311" s="2"/>
      <c r="KAZ311" s="2"/>
      <c r="KBA311" s="2"/>
      <c r="KBB311" s="2"/>
      <c r="KBC311" s="2"/>
      <c r="KBD311" s="2"/>
      <c r="KBE311" s="2"/>
      <c r="KBF311" s="2"/>
      <c r="KBG311" s="2"/>
      <c r="KBH311" s="2"/>
      <c r="KBI311" s="2"/>
      <c r="KBJ311" s="2"/>
      <c r="KBK311" s="2"/>
      <c r="KBL311" s="2"/>
      <c r="KBM311" s="2"/>
      <c r="KBN311" s="2"/>
      <c r="KBO311" s="2"/>
      <c r="KBP311" s="2"/>
      <c r="KBQ311" s="2"/>
      <c r="KBR311" s="2"/>
      <c r="KBS311" s="2"/>
      <c r="KBT311" s="2"/>
      <c r="KBU311" s="2"/>
      <c r="KBV311" s="2"/>
      <c r="KBW311" s="2"/>
      <c r="KBX311" s="2"/>
      <c r="KBY311" s="2"/>
      <c r="KBZ311" s="2"/>
      <c r="KCA311" s="2"/>
      <c r="KCB311" s="2"/>
      <c r="KCC311" s="2"/>
      <c r="KCD311" s="2"/>
      <c r="KCE311" s="2"/>
      <c r="KCF311" s="2"/>
      <c r="KCG311" s="2"/>
      <c r="KCH311" s="2"/>
      <c r="KCI311" s="2"/>
      <c r="KCJ311" s="2"/>
      <c r="KCK311" s="2"/>
      <c r="KCL311" s="2"/>
      <c r="KCM311" s="2"/>
      <c r="KCN311" s="2"/>
      <c r="KCO311" s="2"/>
      <c r="KCP311" s="2"/>
      <c r="KCQ311" s="2"/>
      <c r="KCR311" s="2"/>
      <c r="KCS311" s="2"/>
      <c r="KCT311" s="2"/>
      <c r="KCU311" s="2"/>
      <c r="KCV311" s="2"/>
      <c r="KCW311" s="2"/>
      <c r="KCX311" s="2"/>
      <c r="KCY311" s="2"/>
      <c r="KCZ311" s="2"/>
      <c r="KDA311" s="2"/>
      <c r="KDB311" s="2"/>
      <c r="KDC311" s="2"/>
      <c r="KDD311" s="2"/>
      <c r="KDE311" s="2"/>
      <c r="KDF311" s="2"/>
      <c r="KDG311" s="2"/>
      <c r="KDH311" s="2"/>
      <c r="KDI311" s="2"/>
      <c r="KDJ311" s="2"/>
      <c r="KDK311" s="2"/>
      <c r="KDL311" s="2"/>
      <c r="KDM311" s="2"/>
      <c r="KDN311" s="2"/>
      <c r="KDO311" s="2"/>
      <c r="KDP311" s="2"/>
      <c r="KDQ311" s="2"/>
      <c r="KDR311" s="2"/>
      <c r="KDS311" s="2"/>
      <c r="KDT311" s="2"/>
      <c r="KDU311" s="2"/>
      <c r="KDV311" s="2"/>
      <c r="KDW311" s="2"/>
      <c r="KDX311" s="2"/>
      <c r="KDY311" s="2"/>
      <c r="KDZ311" s="2"/>
      <c r="KEA311" s="2"/>
      <c r="KEB311" s="2"/>
      <c r="KEC311" s="2"/>
      <c r="KED311" s="2"/>
      <c r="KEE311" s="2"/>
      <c r="KEF311" s="2"/>
      <c r="KEG311" s="2"/>
      <c r="KEH311" s="2"/>
      <c r="KEI311" s="2"/>
      <c r="KEJ311" s="2"/>
      <c r="KEK311" s="2"/>
      <c r="KEL311" s="2"/>
      <c r="KEM311" s="2"/>
      <c r="KEN311" s="2"/>
      <c r="KEO311" s="2"/>
      <c r="KEP311" s="2"/>
      <c r="KEQ311" s="2"/>
      <c r="KER311" s="2"/>
      <c r="KES311" s="2"/>
      <c r="KET311" s="2"/>
      <c r="KEU311" s="2"/>
      <c r="KEV311" s="2"/>
      <c r="KEW311" s="2"/>
      <c r="KEX311" s="2"/>
      <c r="KEY311" s="2"/>
      <c r="KEZ311" s="2"/>
      <c r="KFA311" s="2"/>
      <c r="KFB311" s="2"/>
      <c r="KFC311" s="2"/>
      <c r="KFD311" s="2"/>
      <c r="KFE311" s="2"/>
      <c r="KFF311" s="2"/>
      <c r="KFG311" s="2"/>
      <c r="KFH311" s="2"/>
      <c r="KFI311" s="2"/>
      <c r="KFJ311" s="2"/>
      <c r="KFK311" s="2"/>
      <c r="KFL311" s="2"/>
      <c r="KFM311" s="2"/>
      <c r="KFN311" s="2"/>
      <c r="KFO311" s="2"/>
      <c r="KFP311" s="2"/>
      <c r="KFQ311" s="2"/>
      <c r="KFR311" s="2"/>
      <c r="KFS311" s="2"/>
      <c r="KFT311" s="2"/>
      <c r="KFU311" s="2"/>
      <c r="KFV311" s="2"/>
      <c r="KFW311" s="2"/>
      <c r="KFX311" s="2"/>
      <c r="KFY311" s="2"/>
      <c r="KFZ311" s="2"/>
      <c r="KGA311" s="2"/>
      <c r="KGB311" s="2"/>
      <c r="KGC311" s="2"/>
      <c r="KGD311" s="2"/>
      <c r="KGE311" s="2"/>
      <c r="KGF311" s="2"/>
      <c r="KGG311" s="2"/>
      <c r="KGH311" s="2"/>
      <c r="KGI311" s="2"/>
      <c r="KGJ311" s="2"/>
      <c r="KGK311" s="2"/>
      <c r="KGL311" s="2"/>
      <c r="KGM311" s="2"/>
      <c r="KGN311" s="2"/>
      <c r="KGO311" s="2"/>
      <c r="KGP311" s="2"/>
      <c r="KGQ311" s="2"/>
      <c r="KGR311" s="2"/>
      <c r="KGS311" s="2"/>
      <c r="KGT311" s="2"/>
      <c r="KGU311" s="2"/>
      <c r="KGV311" s="2"/>
      <c r="KGW311" s="2"/>
      <c r="KGX311" s="2"/>
      <c r="KGY311" s="2"/>
      <c r="KGZ311" s="2"/>
      <c r="KHA311" s="2"/>
      <c r="KHB311" s="2"/>
      <c r="KHC311" s="2"/>
      <c r="KHD311" s="2"/>
      <c r="KHE311" s="2"/>
      <c r="KHF311" s="2"/>
      <c r="KHG311" s="2"/>
      <c r="KHH311" s="2"/>
      <c r="KHI311" s="2"/>
      <c r="KHJ311" s="2"/>
      <c r="KHK311" s="2"/>
      <c r="KHL311" s="2"/>
      <c r="KHM311" s="2"/>
      <c r="KHN311" s="2"/>
      <c r="KHO311" s="2"/>
      <c r="KHP311" s="2"/>
      <c r="KHQ311" s="2"/>
      <c r="KHR311" s="2"/>
      <c r="KHS311" s="2"/>
      <c r="KHT311" s="2"/>
      <c r="KHU311" s="2"/>
      <c r="KHV311" s="2"/>
      <c r="KHW311" s="2"/>
      <c r="KHX311" s="2"/>
      <c r="KHY311" s="2"/>
      <c r="KHZ311" s="2"/>
      <c r="KIA311" s="2"/>
      <c r="KIB311" s="2"/>
      <c r="KIC311" s="2"/>
      <c r="KID311" s="2"/>
      <c r="KIE311" s="2"/>
      <c r="KIF311" s="2"/>
      <c r="KIG311" s="2"/>
      <c r="KIH311" s="2"/>
      <c r="KII311" s="2"/>
      <c r="KIJ311" s="2"/>
      <c r="KIK311" s="2"/>
      <c r="KIL311" s="2"/>
      <c r="KIM311" s="2"/>
      <c r="KIN311" s="2"/>
      <c r="KIO311" s="2"/>
      <c r="KIP311" s="2"/>
      <c r="KIQ311" s="2"/>
      <c r="KIR311" s="2"/>
      <c r="KIS311" s="2"/>
      <c r="KIT311" s="2"/>
      <c r="KIU311" s="2"/>
      <c r="KIV311" s="2"/>
      <c r="KIW311" s="2"/>
      <c r="KIX311" s="2"/>
      <c r="KIY311" s="2"/>
      <c r="KIZ311" s="2"/>
      <c r="KJA311" s="2"/>
      <c r="KJB311" s="2"/>
      <c r="KJC311" s="2"/>
      <c r="KJD311" s="2"/>
      <c r="KJE311" s="2"/>
      <c r="KJF311" s="2"/>
      <c r="KJG311" s="2"/>
      <c r="KJH311" s="2"/>
      <c r="KJI311" s="2"/>
      <c r="KJJ311" s="2"/>
      <c r="KJK311" s="2"/>
      <c r="KJL311" s="2"/>
      <c r="KJM311" s="2"/>
      <c r="KJN311" s="2"/>
      <c r="KJO311" s="2"/>
      <c r="KJP311" s="2"/>
      <c r="KJQ311" s="2"/>
      <c r="KJR311" s="2"/>
      <c r="KJS311" s="2"/>
      <c r="KJT311" s="2"/>
      <c r="KJU311" s="2"/>
      <c r="KJV311" s="2"/>
      <c r="KJW311" s="2"/>
      <c r="KJX311" s="2"/>
      <c r="KJY311" s="2"/>
      <c r="KJZ311" s="2"/>
      <c r="KKA311" s="2"/>
      <c r="KKB311" s="2"/>
      <c r="KKC311" s="2"/>
      <c r="KKD311" s="2"/>
      <c r="KKE311" s="2"/>
      <c r="KKF311" s="2"/>
      <c r="KKG311" s="2"/>
      <c r="KKH311" s="2"/>
      <c r="KKI311" s="2"/>
      <c r="KKJ311" s="2"/>
      <c r="KKK311" s="2"/>
      <c r="KKL311" s="2"/>
      <c r="KKM311" s="2"/>
      <c r="KKN311" s="2"/>
      <c r="KKO311" s="2"/>
      <c r="KKP311" s="2"/>
      <c r="KKQ311" s="2"/>
      <c r="KKR311" s="2"/>
      <c r="KKS311" s="2"/>
      <c r="KKT311" s="2"/>
      <c r="KKU311" s="2"/>
      <c r="KKV311" s="2"/>
      <c r="KKW311" s="2"/>
      <c r="KKX311" s="2"/>
      <c r="KKY311" s="2"/>
      <c r="KKZ311" s="2"/>
      <c r="KLA311" s="2"/>
      <c r="KLB311" s="2"/>
      <c r="KLC311" s="2"/>
      <c r="KLD311" s="2"/>
      <c r="KLE311" s="2"/>
      <c r="KLF311" s="2"/>
      <c r="KLG311" s="2"/>
      <c r="KLH311" s="2"/>
      <c r="KLI311" s="2"/>
      <c r="KLJ311" s="2"/>
      <c r="KLK311" s="2"/>
      <c r="KLL311" s="2"/>
      <c r="KLM311" s="2"/>
      <c r="KLN311" s="2"/>
      <c r="KLO311" s="2"/>
      <c r="KLP311" s="2"/>
      <c r="KLQ311" s="2"/>
      <c r="KLR311" s="2"/>
      <c r="KLS311" s="2"/>
      <c r="KLT311" s="2"/>
      <c r="KLU311" s="2"/>
      <c r="KLV311" s="2"/>
      <c r="KLW311" s="2"/>
      <c r="KLX311" s="2"/>
      <c r="KLY311" s="2"/>
      <c r="KLZ311" s="2"/>
      <c r="KMA311" s="2"/>
      <c r="KMB311" s="2"/>
      <c r="KMC311" s="2"/>
      <c r="KMD311" s="2"/>
      <c r="KME311" s="2"/>
      <c r="KMF311" s="2"/>
      <c r="KMG311" s="2"/>
      <c r="KMH311" s="2"/>
      <c r="KMI311" s="2"/>
      <c r="KMJ311" s="2"/>
      <c r="KMK311" s="2"/>
      <c r="KML311" s="2"/>
      <c r="KMM311" s="2"/>
      <c r="KMN311" s="2"/>
      <c r="KMO311" s="2"/>
      <c r="KMP311" s="2"/>
      <c r="KMQ311" s="2"/>
      <c r="KMR311" s="2"/>
      <c r="KMS311" s="2"/>
      <c r="KMT311" s="2"/>
      <c r="KMU311" s="2"/>
      <c r="KMV311" s="2"/>
      <c r="KMW311" s="2"/>
      <c r="KMX311" s="2"/>
      <c r="KMY311" s="2"/>
      <c r="KMZ311" s="2"/>
      <c r="KNA311" s="2"/>
      <c r="KNB311" s="2"/>
      <c r="KNC311" s="2"/>
      <c r="KND311" s="2"/>
      <c r="KNE311" s="2"/>
      <c r="KNF311" s="2"/>
      <c r="KNG311" s="2"/>
      <c r="KNH311" s="2"/>
      <c r="KNI311" s="2"/>
      <c r="KNJ311" s="2"/>
      <c r="KNK311" s="2"/>
      <c r="KNL311" s="2"/>
      <c r="KNM311" s="2"/>
      <c r="KNN311" s="2"/>
      <c r="KNO311" s="2"/>
      <c r="KNP311" s="2"/>
      <c r="KNQ311" s="2"/>
      <c r="KNR311" s="2"/>
      <c r="KNS311" s="2"/>
      <c r="KNT311" s="2"/>
      <c r="KNU311" s="2"/>
      <c r="KNV311" s="2"/>
      <c r="KNW311" s="2"/>
      <c r="KNX311" s="2"/>
      <c r="KNY311" s="2"/>
      <c r="KNZ311" s="2"/>
      <c r="KOA311" s="2"/>
      <c r="KOB311" s="2"/>
      <c r="KOC311" s="2"/>
      <c r="KOD311" s="2"/>
      <c r="KOE311" s="2"/>
      <c r="KOF311" s="2"/>
      <c r="KOG311" s="2"/>
      <c r="KOH311" s="2"/>
      <c r="KOI311" s="2"/>
      <c r="KOJ311" s="2"/>
      <c r="KOK311" s="2"/>
      <c r="KOL311" s="2"/>
      <c r="KOM311" s="2"/>
      <c r="KON311" s="2"/>
      <c r="KOO311" s="2"/>
      <c r="KOP311" s="2"/>
      <c r="KOQ311" s="2"/>
      <c r="KOR311" s="2"/>
      <c r="KOS311" s="2"/>
      <c r="KOT311" s="2"/>
      <c r="KOU311" s="2"/>
      <c r="KOV311" s="2"/>
      <c r="KOW311" s="2"/>
      <c r="KOX311" s="2"/>
      <c r="KOY311" s="2"/>
      <c r="KOZ311" s="2"/>
      <c r="KPA311" s="2"/>
      <c r="KPB311" s="2"/>
      <c r="KPC311" s="2"/>
      <c r="KPD311" s="2"/>
      <c r="KPE311" s="2"/>
      <c r="KPF311" s="2"/>
      <c r="KPG311" s="2"/>
      <c r="KPH311" s="2"/>
      <c r="KPI311" s="2"/>
      <c r="KPJ311" s="2"/>
      <c r="KPK311" s="2"/>
      <c r="KPL311" s="2"/>
      <c r="KPM311" s="2"/>
      <c r="KPN311" s="2"/>
      <c r="KPO311" s="2"/>
      <c r="KPP311" s="2"/>
      <c r="KPQ311" s="2"/>
      <c r="KPR311" s="2"/>
      <c r="KPS311" s="2"/>
      <c r="KPT311" s="2"/>
      <c r="KPU311" s="2"/>
      <c r="KPV311" s="2"/>
      <c r="KPW311" s="2"/>
      <c r="KPX311" s="2"/>
      <c r="KPY311" s="2"/>
      <c r="KPZ311" s="2"/>
      <c r="KQA311" s="2"/>
      <c r="KQB311" s="2"/>
      <c r="KQC311" s="2"/>
      <c r="KQD311" s="2"/>
      <c r="KQE311" s="2"/>
      <c r="KQF311" s="2"/>
      <c r="KQG311" s="2"/>
      <c r="KQH311" s="2"/>
      <c r="KQI311" s="2"/>
      <c r="KQJ311" s="2"/>
      <c r="KQK311" s="2"/>
      <c r="KQL311" s="2"/>
      <c r="KQM311" s="2"/>
      <c r="KQN311" s="2"/>
      <c r="KQO311" s="2"/>
      <c r="KQP311" s="2"/>
      <c r="KQQ311" s="2"/>
      <c r="KQR311" s="2"/>
      <c r="KQS311" s="2"/>
      <c r="KQT311" s="2"/>
      <c r="KQU311" s="2"/>
      <c r="KQV311" s="2"/>
      <c r="KQW311" s="2"/>
      <c r="KQX311" s="2"/>
      <c r="KQY311" s="2"/>
      <c r="KQZ311" s="2"/>
      <c r="KRA311" s="2"/>
      <c r="KRB311" s="2"/>
      <c r="KRC311" s="2"/>
      <c r="KRD311" s="2"/>
      <c r="KRE311" s="2"/>
      <c r="KRF311" s="2"/>
      <c r="KRG311" s="2"/>
      <c r="KRH311" s="2"/>
      <c r="KRI311" s="2"/>
      <c r="KRJ311" s="2"/>
      <c r="KRK311" s="2"/>
      <c r="KRL311" s="2"/>
      <c r="KRM311" s="2"/>
      <c r="KRN311" s="2"/>
      <c r="KRO311" s="2"/>
      <c r="KRP311" s="2"/>
      <c r="KRQ311" s="2"/>
      <c r="KRR311" s="2"/>
      <c r="KRS311" s="2"/>
      <c r="KRT311" s="2"/>
      <c r="KRU311" s="2"/>
      <c r="KRV311" s="2"/>
      <c r="KRW311" s="2"/>
      <c r="KRX311" s="2"/>
      <c r="KRY311" s="2"/>
      <c r="KRZ311" s="2"/>
      <c r="KSA311" s="2"/>
      <c r="KSB311" s="2"/>
      <c r="KSC311" s="2"/>
      <c r="KSD311" s="2"/>
      <c r="KSE311" s="2"/>
      <c r="KSF311" s="2"/>
      <c r="KSG311" s="2"/>
      <c r="KSH311" s="2"/>
      <c r="KSI311" s="2"/>
      <c r="KSJ311" s="2"/>
      <c r="KSK311" s="2"/>
      <c r="KSL311" s="2"/>
      <c r="KSM311" s="2"/>
      <c r="KSN311" s="2"/>
      <c r="KSO311" s="2"/>
      <c r="KSP311" s="2"/>
      <c r="KSQ311" s="2"/>
      <c r="KSR311" s="2"/>
      <c r="KSS311" s="2"/>
      <c r="KST311" s="2"/>
      <c r="KSU311" s="2"/>
      <c r="KSV311" s="2"/>
      <c r="KSW311" s="2"/>
      <c r="KSX311" s="2"/>
      <c r="KSY311" s="2"/>
      <c r="KSZ311" s="2"/>
      <c r="KTA311" s="2"/>
      <c r="KTB311" s="2"/>
      <c r="KTC311" s="2"/>
      <c r="KTD311" s="2"/>
      <c r="KTE311" s="2"/>
      <c r="KTF311" s="2"/>
      <c r="KTG311" s="2"/>
      <c r="KTH311" s="2"/>
      <c r="KTI311" s="2"/>
      <c r="KTJ311" s="2"/>
      <c r="KTK311" s="2"/>
      <c r="KTL311" s="2"/>
      <c r="KTM311" s="2"/>
      <c r="KTN311" s="2"/>
      <c r="KTO311" s="2"/>
      <c r="KTP311" s="2"/>
      <c r="KTQ311" s="2"/>
      <c r="KTR311" s="2"/>
      <c r="KTS311" s="2"/>
      <c r="KTT311" s="2"/>
      <c r="KTU311" s="2"/>
      <c r="KTV311" s="2"/>
      <c r="KTW311" s="2"/>
      <c r="KTX311" s="2"/>
      <c r="KTY311" s="2"/>
      <c r="KTZ311" s="2"/>
      <c r="KUA311" s="2"/>
      <c r="KUB311" s="2"/>
      <c r="KUC311" s="2"/>
      <c r="KUD311" s="2"/>
      <c r="KUE311" s="2"/>
      <c r="KUF311" s="2"/>
      <c r="KUG311" s="2"/>
      <c r="KUH311" s="2"/>
      <c r="KUI311" s="2"/>
      <c r="KUJ311" s="2"/>
      <c r="KUK311" s="2"/>
      <c r="KUL311" s="2"/>
      <c r="KUM311" s="2"/>
      <c r="KUN311" s="2"/>
      <c r="KUO311" s="2"/>
      <c r="KUP311" s="2"/>
      <c r="KUQ311" s="2"/>
      <c r="KUR311" s="2"/>
      <c r="KUS311" s="2"/>
      <c r="KUT311" s="2"/>
      <c r="KUU311" s="2"/>
      <c r="KUV311" s="2"/>
      <c r="KUW311" s="2"/>
      <c r="KUX311" s="2"/>
      <c r="KUY311" s="2"/>
      <c r="KUZ311" s="2"/>
      <c r="KVA311" s="2"/>
      <c r="KVB311" s="2"/>
      <c r="KVC311" s="2"/>
      <c r="KVD311" s="2"/>
      <c r="KVE311" s="2"/>
      <c r="KVF311" s="2"/>
      <c r="KVG311" s="2"/>
      <c r="KVH311" s="2"/>
      <c r="KVI311" s="2"/>
      <c r="KVJ311" s="2"/>
      <c r="KVK311" s="2"/>
      <c r="KVL311" s="2"/>
      <c r="KVM311" s="2"/>
      <c r="KVN311" s="2"/>
      <c r="KVO311" s="2"/>
      <c r="KVP311" s="2"/>
      <c r="KVQ311" s="2"/>
      <c r="KVR311" s="2"/>
      <c r="KVS311" s="2"/>
      <c r="KVT311" s="2"/>
      <c r="KVU311" s="2"/>
      <c r="KVV311" s="2"/>
      <c r="KVW311" s="2"/>
      <c r="KVX311" s="2"/>
      <c r="KVY311" s="2"/>
      <c r="KVZ311" s="2"/>
      <c r="KWA311" s="2"/>
      <c r="KWB311" s="2"/>
      <c r="KWC311" s="2"/>
      <c r="KWD311" s="2"/>
      <c r="KWE311" s="2"/>
      <c r="KWF311" s="2"/>
      <c r="KWG311" s="2"/>
      <c r="KWH311" s="2"/>
      <c r="KWI311" s="2"/>
      <c r="KWJ311" s="2"/>
      <c r="KWK311" s="2"/>
      <c r="KWL311" s="2"/>
      <c r="KWM311" s="2"/>
      <c r="KWN311" s="2"/>
      <c r="KWO311" s="2"/>
      <c r="KWP311" s="2"/>
      <c r="KWQ311" s="2"/>
      <c r="KWR311" s="2"/>
      <c r="KWS311" s="2"/>
      <c r="KWT311" s="2"/>
      <c r="KWU311" s="2"/>
      <c r="KWV311" s="2"/>
      <c r="KWW311" s="2"/>
      <c r="KWX311" s="2"/>
      <c r="KWY311" s="2"/>
      <c r="KWZ311" s="2"/>
      <c r="KXA311" s="2"/>
      <c r="KXB311" s="2"/>
      <c r="KXC311" s="2"/>
      <c r="KXD311" s="2"/>
      <c r="KXE311" s="2"/>
      <c r="KXF311" s="2"/>
      <c r="KXG311" s="2"/>
      <c r="KXH311" s="2"/>
      <c r="KXI311" s="2"/>
      <c r="KXJ311" s="2"/>
      <c r="KXK311" s="2"/>
      <c r="KXL311" s="2"/>
      <c r="KXM311" s="2"/>
      <c r="KXN311" s="2"/>
      <c r="KXO311" s="2"/>
      <c r="KXP311" s="2"/>
      <c r="KXQ311" s="2"/>
      <c r="KXR311" s="2"/>
      <c r="KXS311" s="2"/>
      <c r="KXT311" s="2"/>
      <c r="KXU311" s="2"/>
      <c r="KXV311" s="2"/>
      <c r="KXW311" s="2"/>
      <c r="KXX311" s="2"/>
      <c r="KXY311" s="2"/>
      <c r="KXZ311" s="2"/>
      <c r="KYA311" s="2"/>
      <c r="KYB311" s="2"/>
      <c r="KYC311" s="2"/>
      <c r="KYD311" s="2"/>
      <c r="KYE311" s="2"/>
      <c r="KYF311" s="2"/>
      <c r="KYG311" s="2"/>
      <c r="KYH311" s="2"/>
      <c r="KYI311" s="2"/>
      <c r="KYJ311" s="2"/>
      <c r="KYK311" s="2"/>
      <c r="KYL311" s="2"/>
      <c r="KYM311" s="2"/>
      <c r="KYN311" s="2"/>
      <c r="KYO311" s="2"/>
      <c r="KYP311" s="2"/>
      <c r="KYQ311" s="2"/>
      <c r="KYR311" s="2"/>
      <c r="KYS311" s="2"/>
      <c r="KYT311" s="2"/>
      <c r="KYU311" s="2"/>
      <c r="KYV311" s="2"/>
      <c r="KYW311" s="2"/>
      <c r="KYX311" s="2"/>
      <c r="KYY311" s="2"/>
      <c r="KYZ311" s="2"/>
      <c r="KZA311" s="2"/>
      <c r="KZB311" s="2"/>
      <c r="KZC311" s="2"/>
      <c r="KZD311" s="2"/>
      <c r="KZE311" s="2"/>
      <c r="KZF311" s="2"/>
      <c r="KZG311" s="2"/>
      <c r="KZH311" s="2"/>
      <c r="KZI311" s="2"/>
      <c r="KZJ311" s="2"/>
      <c r="KZK311" s="2"/>
      <c r="KZL311" s="2"/>
      <c r="KZM311" s="2"/>
      <c r="KZN311" s="2"/>
      <c r="KZO311" s="2"/>
      <c r="KZP311" s="2"/>
      <c r="KZQ311" s="2"/>
      <c r="KZR311" s="2"/>
      <c r="KZS311" s="2"/>
      <c r="KZT311" s="2"/>
      <c r="KZU311" s="2"/>
      <c r="KZV311" s="2"/>
      <c r="KZW311" s="2"/>
      <c r="KZX311" s="2"/>
      <c r="KZY311" s="2"/>
      <c r="KZZ311" s="2"/>
      <c r="LAA311" s="2"/>
      <c r="LAB311" s="2"/>
      <c r="LAC311" s="2"/>
      <c r="LAD311" s="2"/>
      <c r="LAE311" s="2"/>
      <c r="LAF311" s="2"/>
      <c r="LAG311" s="2"/>
      <c r="LAH311" s="2"/>
      <c r="LAI311" s="2"/>
      <c r="LAJ311" s="2"/>
      <c r="LAK311" s="2"/>
      <c r="LAL311" s="2"/>
      <c r="LAM311" s="2"/>
      <c r="LAN311" s="2"/>
      <c r="LAO311" s="2"/>
      <c r="LAP311" s="2"/>
      <c r="LAQ311" s="2"/>
      <c r="LAR311" s="2"/>
      <c r="LAS311" s="2"/>
      <c r="LAT311" s="2"/>
      <c r="LAU311" s="2"/>
      <c r="LAV311" s="2"/>
      <c r="LAW311" s="2"/>
      <c r="LAX311" s="2"/>
      <c r="LAY311" s="2"/>
      <c r="LAZ311" s="2"/>
      <c r="LBA311" s="2"/>
      <c r="LBB311" s="2"/>
      <c r="LBC311" s="2"/>
      <c r="LBD311" s="2"/>
      <c r="LBE311" s="2"/>
      <c r="LBF311" s="2"/>
      <c r="LBG311" s="2"/>
      <c r="LBH311" s="2"/>
      <c r="LBI311" s="2"/>
      <c r="LBJ311" s="2"/>
      <c r="LBK311" s="2"/>
      <c r="LBL311" s="2"/>
      <c r="LBM311" s="2"/>
      <c r="LBN311" s="2"/>
      <c r="LBO311" s="2"/>
      <c r="LBP311" s="2"/>
      <c r="LBQ311" s="2"/>
      <c r="LBR311" s="2"/>
      <c r="LBS311" s="2"/>
      <c r="LBT311" s="2"/>
      <c r="LBU311" s="2"/>
      <c r="LBV311" s="2"/>
      <c r="LBW311" s="2"/>
      <c r="LBX311" s="2"/>
      <c r="LBY311" s="2"/>
      <c r="LBZ311" s="2"/>
      <c r="LCA311" s="2"/>
      <c r="LCB311" s="2"/>
      <c r="LCC311" s="2"/>
      <c r="LCD311" s="2"/>
      <c r="LCE311" s="2"/>
      <c r="LCF311" s="2"/>
      <c r="LCG311" s="2"/>
      <c r="LCH311" s="2"/>
      <c r="LCI311" s="2"/>
      <c r="LCJ311" s="2"/>
      <c r="LCK311" s="2"/>
      <c r="LCL311" s="2"/>
      <c r="LCM311" s="2"/>
      <c r="LCN311" s="2"/>
      <c r="LCO311" s="2"/>
      <c r="LCP311" s="2"/>
      <c r="LCQ311" s="2"/>
      <c r="LCR311" s="2"/>
      <c r="LCS311" s="2"/>
      <c r="LCT311" s="2"/>
      <c r="LCU311" s="2"/>
      <c r="LCV311" s="2"/>
      <c r="LCW311" s="2"/>
      <c r="LCX311" s="2"/>
      <c r="LCY311" s="2"/>
      <c r="LCZ311" s="2"/>
      <c r="LDA311" s="2"/>
      <c r="LDB311" s="2"/>
      <c r="LDC311" s="2"/>
      <c r="LDD311" s="2"/>
      <c r="LDE311" s="2"/>
      <c r="LDF311" s="2"/>
      <c r="LDG311" s="2"/>
      <c r="LDH311" s="2"/>
      <c r="LDI311" s="2"/>
      <c r="LDJ311" s="2"/>
      <c r="LDK311" s="2"/>
      <c r="LDL311" s="2"/>
      <c r="LDM311" s="2"/>
      <c r="LDN311" s="2"/>
      <c r="LDO311" s="2"/>
      <c r="LDP311" s="2"/>
      <c r="LDQ311" s="2"/>
      <c r="LDR311" s="2"/>
      <c r="LDS311" s="2"/>
      <c r="LDT311" s="2"/>
      <c r="LDU311" s="2"/>
      <c r="LDV311" s="2"/>
      <c r="LDW311" s="2"/>
      <c r="LDX311" s="2"/>
      <c r="LDY311" s="2"/>
      <c r="LDZ311" s="2"/>
      <c r="LEA311" s="2"/>
      <c r="LEB311" s="2"/>
      <c r="LEC311" s="2"/>
      <c r="LED311" s="2"/>
      <c r="LEE311" s="2"/>
      <c r="LEF311" s="2"/>
      <c r="LEG311" s="2"/>
      <c r="LEH311" s="2"/>
      <c r="LEI311" s="2"/>
      <c r="LEJ311" s="2"/>
      <c r="LEK311" s="2"/>
      <c r="LEL311" s="2"/>
      <c r="LEM311" s="2"/>
      <c r="LEN311" s="2"/>
      <c r="LEO311" s="2"/>
      <c r="LEP311" s="2"/>
      <c r="LEQ311" s="2"/>
      <c r="LER311" s="2"/>
      <c r="LES311" s="2"/>
      <c r="LET311" s="2"/>
      <c r="LEU311" s="2"/>
      <c r="LEV311" s="2"/>
      <c r="LEW311" s="2"/>
      <c r="LEX311" s="2"/>
      <c r="LEY311" s="2"/>
      <c r="LEZ311" s="2"/>
      <c r="LFA311" s="2"/>
      <c r="LFB311" s="2"/>
      <c r="LFC311" s="2"/>
      <c r="LFD311" s="2"/>
      <c r="LFE311" s="2"/>
      <c r="LFF311" s="2"/>
      <c r="LFG311" s="2"/>
      <c r="LFH311" s="2"/>
      <c r="LFI311" s="2"/>
      <c r="LFJ311" s="2"/>
      <c r="LFK311" s="2"/>
      <c r="LFL311" s="2"/>
      <c r="LFM311" s="2"/>
      <c r="LFN311" s="2"/>
      <c r="LFO311" s="2"/>
      <c r="LFP311" s="2"/>
      <c r="LFQ311" s="2"/>
      <c r="LFR311" s="2"/>
      <c r="LFS311" s="2"/>
      <c r="LFT311" s="2"/>
      <c r="LFU311" s="2"/>
      <c r="LFV311" s="2"/>
      <c r="LFW311" s="2"/>
      <c r="LFX311" s="2"/>
      <c r="LFY311" s="2"/>
      <c r="LFZ311" s="2"/>
      <c r="LGA311" s="2"/>
      <c r="LGB311" s="2"/>
      <c r="LGC311" s="2"/>
      <c r="LGD311" s="2"/>
      <c r="LGE311" s="2"/>
      <c r="LGF311" s="2"/>
      <c r="LGG311" s="2"/>
      <c r="LGH311" s="2"/>
      <c r="LGI311" s="2"/>
      <c r="LGJ311" s="2"/>
      <c r="LGK311" s="2"/>
      <c r="LGL311" s="2"/>
      <c r="LGM311" s="2"/>
      <c r="LGN311" s="2"/>
      <c r="LGO311" s="2"/>
      <c r="LGP311" s="2"/>
      <c r="LGQ311" s="2"/>
      <c r="LGR311" s="2"/>
      <c r="LGS311" s="2"/>
      <c r="LGT311" s="2"/>
      <c r="LGU311" s="2"/>
      <c r="LGV311" s="2"/>
      <c r="LGW311" s="2"/>
      <c r="LGX311" s="2"/>
      <c r="LGY311" s="2"/>
      <c r="LGZ311" s="2"/>
      <c r="LHA311" s="2"/>
      <c r="LHB311" s="2"/>
      <c r="LHC311" s="2"/>
      <c r="LHD311" s="2"/>
      <c r="LHE311" s="2"/>
      <c r="LHF311" s="2"/>
      <c r="LHG311" s="2"/>
      <c r="LHH311" s="2"/>
      <c r="LHI311" s="2"/>
      <c r="LHJ311" s="2"/>
      <c r="LHK311" s="2"/>
      <c r="LHL311" s="2"/>
      <c r="LHM311" s="2"/>
      <c r="LHN311" s="2"/>
      <c r="LHO311" s="2"/>
      <c r="LHP311" s="2"/>
      <c r="LHQ311" s="2"/>
      <c r="LHR311" s="2"/>
      <c r="LHS311" s="2"/>
      <c r="LHT311" s="2"/>
      <c r="LHU311" s="2"/>
      <c r="LHV311" s="2"/>
      <c r="LHW311" s="2"/>
      <c r="LHX311" s="2"/>
      <c r="LHY311" s="2"/>
      <c r="LHZ311" s="2"/>
      <c r="LIA311" s="2"/>
      <c r="LIB311" s="2"/>
      <c r="LIC311" s="2"/>
      <c r="LID311" s="2"/>
      <c r="LIE311" s="2"/>
      <c r="LIF311" s="2"/>
      <c r="LIG311" s="2"/>
      <c r="LIH311" s="2"/>
      <c r="LII311" s="2"/>
      <c r="LIJ311" s="2"/>
      <c r="LIK311" s="2"/>
      <c r="LIL311" s="2"/>
      <c r="LIM311" s="2"/>
      <c r="LIN311" s="2"/>
      <c r="LIO311" s="2"/>
      <c r="LIP311" s="2"/>
      <c r="LIQ311" s="2"/>
      <c r="LIR311" s="2"/>
      <c r="LIS311" s="2"/>
      <c r="LIT311" s="2"/>
      <c r="LIU311" s="2"/>
      <c r="LIV311" s="2"/>
      <c r="LIW311" s="2"/>
      <c r="LIX311" s="2"/>
      <c r="LIY311" s="2"/>
      <c r="LIZ311" s="2"/>
      <c r="LJA311" s="2"/>
      <c r="LJB311" s="2"/>
      <c r="LJC311" s="2"/>
      <c r="LJD311" s="2"/>
      <c r="LJE311" s="2"/>
      <c r="LJF311" s="2"/>
      <c r="LJG311" s="2"/>
      <c r="LJH311" s="2"/>
      <c r="LJI311" s="2"/>
      <c r="LJJ311" s="2"/>
      <c r="LJK311" s="2"/>
      <c r="LJL311" s="2"/>
      <c r="LJM311" s="2"/>
      <c r="LJN311" s="2"/>
      <c r="LJO311" s="2"/>
      <c r="LJP311" s="2"/>
      <c r="LJQ311" s="2"/>
      <c r="LJR311" s="2"/>
      <c r="LJS311" s="2"/>
      <c r="LJT311" s="2"/>
      <c r="LJU311" s="2"/>
      <c r="LJV311" s="2"/>
      <c r="LJW311" s="2"/>
      <c r="LJX311" s="2"/>
      <c r="LJY311" s="2"/>
      <c r="LJZ311" s="2"/>
      <c r="LKA311" s="2"/>
      <c r="LKB311" s="2"/>
      <c r="LKC311" s="2"/>
      <c r="LKD311" s="2"/>
      <c r="LKE311" s="2"/>
      <c r="LKF311" s="2"/>
      <c r="LKG311" s="2"/>
      <c r="LKH311" s="2"/>
      <c r="LKI311" s="2"/>
      <c r="LKJ311" s="2"/>
      <c r="LKK311" s="2"/>
      <c r="LKL311" s="2"/>
      <c r="LKM311" s="2"/>
      <c r="LKN311" s="2"/>
      <c r="LKO311" s="2"/>
      <c r="LKP311" s="2"/>
      <c r="LKQ311" s="2"/>
      <c r="LKR311" s="2"/>
      <c r="LKS311" s="2"/>
      <c r="LKT311" s="2"/>
      <c r="LKU311" s="2"/>
      <c r="LKV311" s="2"/>
      <c r="LKW311" s="2"/>
      <c r="LKX311" s="2"/>
      <c r="LKY311" s="2"/>
      <c r="LKZ311" s="2"/>
      <c r="LLA311" s="2"/>
      <c r="LLB311" s="2"/>
      <c r="LLC311" s="2"/>
      <c r="LLD311" s="2"/>
      <c r="LLE311" s="2"/>
      <c r="LLF311" s="2"/>
      <c r="LLG311" s="2"/>
      <c r="LLH311" s="2"/>
      <c r="LLI311" s="2"/>
      <c r="LLJ311" s="2"/>
      <c r="LLK311" s="2"/>
      <c r="LLL311" s="2"/>
      <c r="LLM311" s="2"/>
      <c r="LLN311" s="2"/>
      <c r="LLO311" s="2"/>
      <c r="LLP311" s="2"/>
      <c r="LLQ311" s="2"/>
      <c r="LLR311" s="2"/>
      <c r="LLS311" s="2"/>
      <c r="LLT311" s="2"/>
      <c r="LLU311" s="2"/>
      <c r="LLV311" s="2"/>
      <c r="LLW311" s="2"/>
      <c r="LLX311" s="2"/>
      <c r="LLY311" s="2"/>
      <c r="LLZ311" s="2"/>
      <c r="LMA311" s="2"/>
      <c r="LMB311" s="2"/>
      <c r="LMC311" s="2"/>
      <c r="LMD311" s="2"/>
      <c r="LME311" s="2"/>
      <c r="LMF311" s="2"/>
      <c r="LMG311" s="2"/>
      <c r="LMH311" s="2"/>
      <c r="LMI311" s="2"/>
      <c r="LMJ311" s="2"/>
      <c r="LMK311" s="2"/>
      <c r="LML311" s="2"/>
      <c r="LMM311" s="2"/>
      <c r="LMN311" s="2"/>
      <c r="LMO311" s="2"/>
      <c r="LMP311" s="2"/>
      <c r="LMQ311" s="2"/>
      <c r="LMR311" s="2"/>
      <c r="LMS311" s="2"/>
      <c r="LMT311" s="2"/>
      <c r="LMU311" s="2"/>
      <c r="LMV311" s="2"/>
      <c r="LMW311" s="2"/>
      <c r="LMX311" s="2"/>
      <c r="LMY311" s="2"/>
      <c r="LMZ311" s="2"/>
      <c r="LNA311" s="2"/>
      <c r="LNB311" s="2"/>
      <c r="LNC311" s="2"/>
      <c r="LND311" s="2"/>
      <c r="LNE311" s="2"/>
      <c r="LNF311" s="2"/>
      <c r="LNG311" s="2"/>
      <c r="LNH311" s="2"/>
      <c r="LNI311" s="2"/>
      <c r="LNJ311" s="2"/>
      <c r="LNK311" s="2"/>
      <c r="LNL311" s="2"/>
      <c r="LNM311" s="2"/>
      <c r="LNN311" s="2"/>
      <c r="LNO311" s="2"/>
      <c r="LNP311" s="2"/>
      <c r="LNQ311" s="2"/>
      <c r="LNR311" s="2"/>
      <c r="LNS311" s="2"/>
      <c r="LNT311" s="2"/>
      <c r="LNU311" s="2"/>
      <c r="LNV311" s="2"/>
      <c r="LNW311" s="2"/>
      <c r="LNX311" s="2"/>
      <c r="LNY311" s="2"/>
      <c r="LNZ311" s="2"/>
      <c r="LOA311" s="2"/>
      <c r="LOB311" s="2"/>
      <c r="LOC311" s="2"/>
      <c r="LOD311" s="2"/>
      <c r="LOE311" s="2"/>
      <c r="LOF311" s="2"/>
      <c r="LOG311" s="2"/>
      <c r="LOH311" s="2"/>
      <c r="LOI311" s="2"/>
      <c r="LOJ311" s="2"/>
      <c r="LOK311" s="2"/>
      <c r="LOL311" s="2"/>
      <c r="LOM311" s="2"/>
      <c r="LON311" s="2"/>
      <c r="LOO311" s="2"/>
      <c r="LOP311" s="2"/>
      <c r="LOQ311" s="2"/>
      <c r="LOR311" s="2"/>
      <c r="LOS311" s="2"/>
      <c r="LOT311" s="2"/>
      <c r="LOU311" s="2"/>
      <c r="LOV311" s="2"/>
      <c r="LOW311" s="2"/>
      <c r="LOX311" s="2"/>
      <c r="LOY311" s="2"/>
      <c r="LOZ311" s="2"/>
      <c r="LPA311" s="2"/>
      <c r="LPB311" s="2"/>
      <c r="LPC311" s="2"/>
      <c r="LPD311" s="2"/>
      <c r="LPE311" s="2"/>
      <c r="LPF311" s="2"/>
      <c r="LPG311" s="2"/>
      <c r="LPH311" s="2"/>
      <c r="LPI311" s="2"/>
      <c r="LPJ311" s="2"/>
      <c r="LPK311" s="2"/>
      <c r="LPL311" s="2"/>
      <c r="LPM311" s="2"/>
      <c r="LPN311" s="2"/>
      <c r="LPO311" s="2"/>
      <c r="LPP311" s="2"/>
      <c r="LPQ311" s="2"/>
      <c r="LPR311" s="2"/>
      <c r="LPS311" s="2"/>
      <c r="LPT311" s="2"/>
      <c r="LPU311" s="2"/>
      <c r="LPV311" s="2"/>
      <c r="LPW311" s="2"/>
      <c r="LPX311" s="2"/>
      <c r="LPY311" s="2"/>
      <c r="LPZ311" s="2"/>
      <c r="LQA311" s="2"/>
      <c r="LQB311" s="2"/>
      <c r="LQC311" s="2"/>
      <c r="LQD311" s="2"/>
      <c r="LQE311" s="2"/>
      <c r="LQF311" s="2"/>
      <c r="LQG311" s="2"/>
      <c r="LQH311" s="2"/>
      <c r="LQI311" s="2"/>
      <c r="LQJ311" s="2"/>
      <c r="LQK311" s="2"/>
      <c r="LQL311" s="2"/>
      <c r="LQM311" s="2"/>
      <c r="LQN311" s="2"/>
      <c r="LQO311" s="2"/>
      <c r="LQP311" s="2"/>
      <c r="LQQ311" s="2"/>
      <c r="LQR311" s="2"/>
      <c r="LQS311" s="2"/>
      <c r="LQT311" s="2"/>
      <c r="LQU311" s="2"/>
      <c r="LQV311" s="2"/>
      <c r="LQW311" s="2"/>
      <c r="LQX311" s="2"/>
      <c r="LQY311" s="2"/>
      <c r="LQZ311" s="2"/>
      <c r="LRA311" s="2"/>
      <c r="LRB311" s="2"/>
      <c r="LRC311" s="2"/>
      <c r="LRD311" s="2"/>
      <c r="LRE311" s="2"/>
      <c r="LRF311" s="2"/>
      <c r="LRG311" s="2"/>
      <c r="LRH311" s="2"/>
      <c r="LRI311" s="2"/>
      <c r="LRJ311" s="2"/>
      <c r="LRK311" s="2"/>
      <c r="LRL311" s="2"/>
      <c r="LRM311" s="2"/>
      <c r="LRN311" s="2"/>
      <c r="LRO311" s="2"/>
      <c r="LRP311" s="2"/>
      <c r="LRQ311" s="2"/>
      <c r="LRR311" s="2"/>
      <c r="LRS311" s="2"/>
      <c r="LRT311" s="2"/>
      <c r="LRU311" s="2"/>
      <c r="LRV311" s="2"/>
      <c r="LRW311" s="2"/>
      <c r="LRX311" s="2"/>
      <c r="LRY311" s="2"/>
      <c r="LRZ311" s="2"/>
      <c r="LSA311" s="2"/>
      <c r="LSB311" s="2"/>
      <c r="LSC311" s="2"/>
      <c r="LSD311" s="2"/>
      <c r="LSE311" s="2"/>
      <c r="LSF311" s="2"/>
      <c r="LSG311" s="2"/>
      <c r="LSH311" s="2"/>
      <c r="LSI311" s="2"/>
      <c r="LSJ311" s="2"/>
      <c r="LSK311" s="2"/>
      <c r="LSL311" s="2"/>
      <c r="LSM311" s="2"/>
      <c r="LSN311" s="2"/>
      <c r="LSO311" s="2"/>
      <c r="LSP311" s="2"/>
      <c r="LSQ311" s="2"/>
      <c r="LSR311" s="2"/>
      <c r="LSS311" s="2"/>
      <c r="LST311" s="2"/>
      <c r="LSU311" s="2"/>
      <c r="LSV311" s="2"/>
      <c r="LSW311" s="2"/>
      <c r="LSX311" s="2"/>
      <c r="LSY311" s="2"/>
      <c r="LSZ311" s="2"/>
      <c r="LTA311" s="2"/>
      <c r="LTB311" s="2"/>
      <c r="LTC311" s="2"/>
      <c r="LTD311" s="2"/>
      <c r="LTE311" s="2"/>
      <c r="LTF311" s="2"/>
      <c r="LTG311" s="2"/>
      <c r="LTH311" s="2"/>
      <c r="LTI311" s="2"/>
      <c r="LTJ311" s="2"/>
      <c r="LTK311" s="2"/>
      <c r="LTL311" s="2"/>
      <c r="LTM311" s="2"/>
      <c r="LTN311" s="2"/>
      <c r="LTO311" s="2"/>
      <c r="LTP311" s="2"/>
      <c r="LTQ311" s="2"/>
      <c r="LTR311" s="2"/>
      <c r="LTS311" s="2"/>
      <c r="LTT311" s="2"/>
      <c r="LTU311" s="2"/>
      <c r="LTV311" s="2"/>
      <c r="LTW311" s="2"/>
      <c r="LTX311" s="2"/>
      <c r="LTY311" s="2"/>
      <c r="LTZ311" s="2"/>
      <c r="LUA311" s="2"/>
      <c r="LUB311" s="2"/>
      <c r="LUC311" s="2"/>
      <c r="LUD311" s="2"/>
      <c r="LUE311" s="2"/>
      <c r="LUF311" s="2"/>
      <c r="LUG311" s="2"/>
      <c r="LUH311" s="2"/>
      <c r="LUI311" s="2"/>
      <c r="LUJ311" s="2"/>
      <c r="LUK311" s="2"/>
      <c r="LUL311" s="2"/>
      <c r="LUM311" s="2"/>
      <c r="LUN311" s="2"/>
      <c r="LUO311" s="2"/>
      <c r="LUP311" s="2"/>
      <c r="LUQ311" s="2"/>
      <c r="LUR311" s="2"/>
      <c r="LUS311" s="2"/>
      <c r="LUT311" s="2"/>
      <c r="LUU311" s="2"/>
      <c r="LUV311" s="2"/>
      <c r="LUW311" s="2"/>
      <c r="LUX311" s="2"/>
      <c r="LUY311" s="2"/>
      <c r="LUZ311" s="2"/>
      <c r="LVA311" s="2"/>
      <c r="LVB311" s="2"/>
      <c r="LVC311" s="2"/>
      <c r="LVD311" s="2"/>
      <c r="LVE311" s="2"/>
      <c r="LVF311" s="2"/>
      <c r="LVG311" s="2"/>
      <c r="LVH311" s="2"/>
      <c r="LVI311" s="2"/>
      <c r="LVJ311" s="2"/>
      <c r="LVK311" s="2"/>
      <c r="LVL311" s="2"/>
      <c r="LVM311" s="2"/>
      <c r="LVN311" s="2"/>
      <c r="LVO311" s="2"/>
      <c r="LVP311" s="2"/>
      <c r="LVQ311" s="2"/>
      <c r="LVR311" s="2"/>
      <c r="LVS311" s="2"/>
      <c r="LVT311" s="2"/>
      <c r="LVU311" s="2"/>
      <c r="LVV311" s="2"/>
      <c r="LVW311" s="2"/>
      <c r="LVX311" s="2"/>
      <c r="LVY311" s="2"/>
      <c r="LVZ311" s="2"/>
      <c r="LWA311" s="2"/>
      <c r="LWB311" s="2"/>
      <c r="LWC311" s="2"/>
      <c r="LWD311" s="2"/>
      <c r="LWE311" s="2"/>
      <c r="LWF311" s="2"/>
      <c r="LWG311" s="2"/>
      <c r="LWH311" s="2"/>
      <c r="LWI311" s="2"/>
      <c r="LWJ311" s="2"/>
      <c r="LWK311" s="2"/>
      <c r="LWL311" s="2"/>
      <c r="LWM311" s="2"/>
      <c r="LWN311" s="2"/>
      <c r="LWO311" s="2"/>
      <c r="LWP311" s="2"/>
      <c r="LWQ311" s="2"/>
      <c r="LWR311" s="2"/>
      <c r="LWS311" s="2"/>
      <c r="LWT311" s="2"/>
      <c r="LWU311" s="2"/>
      <c r="LWV311" s="2"/>
      <c r="LWW311" s="2"/>
      <c r="LWX311" s="2"/>
      <c r="LWY311" s="2"/>
      <c r="LWZ311" s="2"/>
      <c r="LXA311" s="2"/>
      <c r="LXB311" s="2"/>
      <c r="LXC311" s="2"/>
      <c r="LXD311" s="2"/>
      <c r="LXE311" s="2"/>
      <c r="LXF311" s="2"/>
      <c r="LXG311" s="2"/>
      <c r="LXH311" s="2"/>
      <c r="LXI311" s="2"/>
      <c r="LXJ311" s="2"/>
      <c r="LXK311" s="2"/>
      <c r="LXL311" s="2"/>
      <c r="LXM311" s="2"/>
      <c r="LXN311" s="2"/>
      <c r="LXO311" s="2"/>
      <c r="LXP311" s="2"/>
      <c r="LXQ311" s="2"/>
      <c r="LXR311" s="2"/>
      <c r="LXS311" s="2"/>
      <c r="LXT311" s="2"/>
      <c r="LXU311" s="2"/>
      <c r="LXV311" s="2"/>
      <c r="LXW311" s="2"/>
      <c r="LXX311" s="2"/>
      <c r="LXY311" s="2"/>
      <c r="LXZ311" s="2"/>
      <c r="LYA311" s="2"/>
      <c r="LYB311" s="2"/>
      <c r="LYC311" s="2"/>
      <c r="LYD311" s="2"/>
      <c r="LYE311" s="2"/>
      <c r="LYF311" s="2"/>
      <c r="LYG311" s="2"/>
      <c r="LYH311" s="2"/>
      <c r="LYI311" s="2"/>
      <c r="LYJ311" s="2"/>
      <c r="LYK311" s="2"/>
      <c r="LYL311" s="2"/>
      <c r="LYM311" s="2"/>
      <c r="LYN311" s="2"/>
      <c r="LYO311" s="2"/>
      <c r="LYP311" s="2"/>
      <c r="LYQ311" s="2"/>
      <c r="LYR311" s="2"/>
      <c r="LYS311" s="2"/>
      <c r="LYT311" s="2"/>
      <c r="LYU311" s="2"/>
      <c r="LYV311" s="2"/>
      <c r="LYW311" s="2"/>
      <c r="LYX311" s="2"/>
      <c r="LYY311" s="2"/>
      <c r="LYZ311" s="2"/>
      <c r="LZA311" s="2"/>
      <c r="LZB311" s="2"/>
      <c r="LZC311" s="2"/>
      <c r="LZD311" s="2"/>
      <c r="LZE311" s="2"/>
      <c r="LZF311" s="2"/>
      <c r="LZG311" s="2"/>
      <c r="LZH311" s="2"/>
      <c r="LZI311" s="2"/>
      <c r="LZJ311" s="2"/>
      <c r="LZK311" s="2"/>
      <c r="LZL311" s="2"/>
      <c r="LZM311" s="2"/>
      <c r="LZN311" s="2"/>
      <c r="LZO311" s="2"/>
      <c r="LZP311" s="2"/>
      <c r="LZQ311" s="2"/>
      <c r="LZR311" s="2"/>
      <c r="LZS311" s="2"/>
      <c r="LZT311" s="2"/>
      <c r="LZU311" s="2"/>
      <c r="LZV311" s="2"/>
      <c r="LZW311" s="2"/>
      <c r="LZX311" s="2"/>
      <c r="LZY311" s="2"/>
      <c r="LZZ311" s="2"/>
      <c r="MAA311" s="2"/>
      <c r="MAB311" s="2"/>
      <c r="MAC311" s="2"/>
      <c r="MAD311" s="2"/>
      <c r="MAE311" s="2"/>
      <c r="MAF311" s="2"/>
      <c r="MAG311" s="2"/>
      <c r="MAH311" s="2"/>
      <c r="MAI311" s="2"/>
      <c r="MAJ311" s="2"/>
      <c r="MAK311" s="2"/>
      <c r="MAL311" s="2"/>
      <c r="MAM311" s="2"/>
      <c r="MAN311" s="2"/>
      <c r="MAO311" s="2"/>
      <c r="MAP311" s="2"/>
      <c r="MAQ311" s="2"/>
      <c r="MAR311" s="2"/>
      <c r="MAS311" s="2"/>
      <c r="MAT311" s="2"/>
      <c r="MAU311" s="2"/>
      <c r="MAV311" s="2"/>
      <c r="MAW311" s="2"/>
      <c r="MAX311" s="2"/>
      <c r="MAY311" s="2"/>
      <c r="MAZ311" s="2"/>
      <c r="MBA311" s="2"/>
      <c r="MBB311" s="2"/>
      <c r="MBC311" s="2"/>
      <c r="MBD311" s="2"/>
      <c r="MBE311" s="2"/>
      <c r="MBF311" s="2"/>
      <c r="MBG311" s="2"/>
      <c r="MBH311" s="2"/>
      <c r="MBI311" s="2"/>
      <c r="MBJ311" s="2"/>
      <c r="MBK311" s="2"/>
      <c r="MBL311" s="2"/>
      <c r="MBM311" s="2"/>
      <c r="MBN311" s="2"/>
      <c r="MBO311" s="2"/>
      <c r="MBP311" s="2"/>
      <c r="MBQ311" s="2"/>
      <c r="MBR311" s="2"/>
      <c r="MBS311" s="2"/>
      <c r="MBT311" s="2"/>
      <c r="MBU311" s="2"/>
      <c r="MBV311" s="2"/>
      <c r="MBW311" s="2"/>
      <c r="MBX311" s="2"/>
      <c r="MBY311" s="2"/>
      <c r="MBZ311" s="2"/>
      <c r="MCA311" s="2"/>
      <c r="MCB311" s="2"/>
      <c r="MCC311" s="2"/>
      <c r="MCD311" s="2"/>
      <c r="MCE311" s="2"/>
      <c r="MCF311" s="2"/>
      <c r="MCG311" s="2"/>
      <c r="MCH311" s="2"/>
      <c r="MCI311" s="2"/>
      <c r="MCJ311" s="2"/>
      <c r="MCK311" s="2"/>
      <c r="MCL311" s="2"/>
      <c r="MCM311" s="2"/>
      <c r="MCN311" s="2"/>
      <c r="MCO311" s="2"/>
      <c r="MCP311" s="2"/>
      <c r="MCQ311" s="2"/>
      <c r="MCR311" s="2"/>
      <c r="MCS311" s="2"/>
      <c r="MCT311" s="2"/>
      <c r="MCU311" s="2"/>
      <c r="MCV311" s="2"/>
      <c r="MCW311" s="2"/>
      <c r="MCX311" s="2"/>
      <c r="MCY311" s="2"/>
      <c r="MCZ311" s="2"/>
      <c r="MDA311" s="2"/>
      <c r="MDB311" s="2"/>
      <c r="MDC311" s="2"/>
      <c r="MDD311" s="2"/>
      <c r="MDE311" s="2"/>
      <c r="MDF311" s="2"/>
      <c r="MDG311" s="2"/>
      <c r="MDH311" s="2"/>
      <c r="MDI311" s="2"/>
      <c r="MDJ311" s="2"/>
      <c r="MDK311" s="2"/>
      <c r="MDL311" s="2"/>
      <c r="MDM311" s="2"/>
      <c r="MDN311" s="2"/>
      <c r="MDO311" s="2"/>
      <c r="MDP311" s="2"/>
      <c r="MDQ311" s="2"/>
      <c r="MDR311" s="2"/>
      <c r="MDS311" s="2"/>
      <c r="MDT311" s="2"/>
      <c r="MDU311" s="2"/>
      <c r="MDV311" s="2"/>
      <c r="MDW311" s="2"/>
      <c r="MDX311" s="2"/>
      <c r="MDY311" s="2"/>
      <c r="MDZ311" s="2"/>
      <c r="MEA311" s="2"/>
      <c r="MEB311" s="2"/>
      <c r="MEC311" s="2"/>
      <c r="MED311" s="2"/>
      <c r="MEE311" s="2"/>
      <c r="MEF311" s="2"/>
      <c r="MEG311" s="2"/>
      <c r="MEH311" s="2"/>
      <c r="MEI311" s="2"/>
      <c r="MEJ311" s="2"/>
      <c r="MEK311" s="2"/>
      <c r="MEL311" s="2"/>
      <c r="MEM311" s="2"/>
      <c r="MEN311" s="2"/>
      <c r="MEO311" s="2"/>
      <c r="MEP311" s="2"/>
      <c r="MEQ311" s="2"/>
      <c r="MER311" s="2"/>
      <c r="MES311" s="2"/>
      <c r="MET311" s="2"/>
      <c r="MEU311" s="2"/>
      <c r="MEV311" s="2"/>
      <c r="MEW311" s="2"/>
      <c r="MEX311" s="2"/>
      <c r="MEY311" s="2"/>
      <c r="MEZ311" s="2"/>
      <c r="MFA311" s="2"/>
      <c r="MFB311" s="2"/>
      <c r="MFC311" s="2"/>
      <c r="MFD311" s="2"/>
      <c r="MFE311" s="2"/>
      <c r="MFF311" s="2"/>
      <c r="MFG311" s="2"/>
      <c r="MFH311" s="2"/>
      <c r="MFI311" s="2"/>
      <c r="MFJ311" s="2"/>
      <c r="MFK311" s="2"/>
      <c r="MFL311" s="2"/>
      <c r="MFM311" s="2"/>
      <c r="MFN311" s="2"/>
      <c r="MFO311" s="2"/>
      <c r="MFP311" s="2"/>
      <c r="MFQ311" s="2"/>
      <c r="MFR311" s="2"/>
      <c r="MFS311" s="2"/>
      <c r="MFT311" s="2"/>
      <c r="MFU311" s="2"/>
      <c r="MFV311" s="2"/>
      <c r="MFW311" s="2"/>
      <c r="MFX311" s="2"/>
      <c r="MFY311" s="2"/>
      <c r="MFZ311" s="2"/>
      <c r="MGA311" s="2"/>
      <c r="MGB311" s="2"/>
      <c r="MGC311" s="2"/>
      <c r="MGD311" s="2"/>
      <c r="MGE311" s="2"/>
      <c r="MGF311" s="2"/>
      <c r="MGG311" s="2"/>
      <c r="MGH311" s="2"/>
      <c r="MGI311" s="2"/>
      <c r="MGJ311" s="2"/>
      <c r="MGK311" s="2"/>
      <c r="MGL311" s="2"/>
      <c r="MGM311" s="2"/>
      <c r="MGN311" s="2"/>
      <c r="MGO311" s="2"/>
      <c r="MGP311" s="2"/>
      <c r="MGQ311" s="2"/>
      <c r="MGR311" s="2"/>
      <c r="MGS311" s="2"/>
      <c r="MGT311" s="2"/>
      <c r="MGU311" s="2"/>
      <c r="MGV311" s="2"/>
      <c r="MGW311" s="2"/>
      <c r="MGX311" s="2"/>
      <c r="MGY311" s="2"/>
      <c r="MGZ311" s="2"/>
      <c r="MHA311" s="2"/>
      <c r="MHB311" s="2"/>
      <c r="MHC311" s="2"/>
      <c r="MHD311" s="2"/>
      <c r="MHE311" s="2"/>
      <c r="MHF311" s="2"/>
      <c r="MHG311" s="2"/>
      <c r="MHH311" s="2"/>
      <c r="MHI311" s="2"/>
      <c r="MHJ311" s="2"/>
      <c r="MHK311" s="2"/>
      <c r="MHL311" s="2"/>
      <c r="MHM311" s="2"/>
      <c r="MHN311" s="2"/>
      <c r="MHO311" s="2"/>
      <c r="MHP311" s="2"/>
      <c r="MHQ311" s="2"/>
      <c r="MHR311" s="2"/>
      <c r="MHS311" s="2"/>
      <c r="MHT311" s="2"/>
      <c r="MHU311" s="2"/>
      <c r="MHV311" s="2"/>
      <c r="MHW311" s="2"/>
      <c r="MHX311" s="2"/>
      <c r="MHY311" s="2"/>
      <c r="MHZ311" s="2"/>
      <c r="MIA311" s="2"/>
      <c r="MIB311" s="2"/>
      <c r="MIC311" s="2"/>
      <c r="MID311" s="2"/>
      <c r="MIE311" s="2"/>
      <c r="MIF311" s="2"/>
      <c r="MIG311" s="2"/>
      <c r="MIH311" s="2"/>
      <c r="MII311" s="2"/>
      <c r="MIJ311" s="2"/>
      <c r="MIK311" s="2"/>
      <c r="MIL311" s="2"/>
      <c r="MIM311" s="2"/>
      <c r="MIN311" s="2"/>
      <c r="MIO311" s="2"/>
      <c r="MIP311" s="2"/>
      <c r="MIQ311" s="2"/>
      <c r="MIR311" s="2"/>
      <c r="MIS311" s="2"/>
      <c r="MIT311" s="2"/>
      <c r="MIU311" s="2"/>
      <c r="MIV311" s="2"/>
      <c r="MIW311" s="2"/>
      <c r="MIX311" s="2"/>
      <c r="MIY311" s="2"/>
      <c r="MIZ311" s="2"/>
      <c r="MJA311" s="2"/>
      <c r="MJB311" s="2"/>
      <c r="MJC311" s="2"/>
      <c r="MJD311" s="2"/>
      <c r="MJE311" s="2"/>
      <c r="MJF311" s="2"/>
      <c r="MJG311" s="2"/>
      <c r="MJH311" s="2"/>
      <c r="MJI311" s="2"/>
      <c r="MJJ311" s="2"/>
      <c r="MJK311" s="2"/>
      <c r="MJL311" s="2"/>
      <c r="MJM311" s="2"/>
      <c r="MJN311" s="2"/>
      <c r="MJO311" s="2"/>
      <c r="MJP311" s="2"/>
      <c r="MJQ311" s="2"/>
      <c r="MJR311" s="2"/>
      <c r="MJS311" s="2"/>
      <c r="MJT311" s="2"/>
      <c r="MJU311" s="2"/>
      <c r="MJV311" s="2"/>
      <c r="MJW311" s="2"/>
      <c r="MJX311" s="2"/>
      <c r="MJY311" s="2"/>
      <c r="MJZ311" s="2"/>
      <c r="MKA311" s="2"/>
      <c r="MKB311" s="2"/>
      <c r="MKC311" s="2"/>
      <c r="MKD311" s="2"/>
      <c r="MKE311" s="2"/>
      <c r="MKF311" s="2"/>
      <c r="MKG311" s="2"/>
      <c r="MKH311" s="2"/>
      <c r="MKI311" s="2"/>
      <c r="MKJ311" s="2"/>
      <c r="MKK311" s="2"/>
      <c r="MKL311" s="2"/>
      <c r="MKM311" s="2"/>
      <c r="MKN311" s="2"/>
      <c r="MKO311" s="2"/>
      <c r="MKP311" s="2"/>
      <c r="MKQ311" s="2"/>
      <c r="MKR311" s="2"/>
      <c r="MKS311" s="2"/>
      <c r="MKT311" s="2"/>
      <c r="MKU311" s="2"/>
      <c r="MKV311" s="2"/>
      <c r="MKW311" s="2"/>
      <c r="MKX311" s="2"/>
      <c r="MKY311" s="2"/>
      <c r="MKZ311" s="2"/>
      <c r="MLA311" s="2"/>
      <c r="MLB311" s="2"/>
      <c r="MLC311" s="2"/>
      <c r="MLD311" s="2"/>
      <c r="MLE311" s="2"/>
      <c r="MLF311" s="2"/>
      <c r="MLG311" s="2"/>
      <c r="MLH311" s="2"/>
      <c r="MLI311" s="2"/>
      <c r="MLJ311" s="2"/>
      <c r="MLK311" s="2"/>
      <c r="MLL311" s="2"/>
      <c r="MLM311" s="2"/>
      <c r="MLN311" s="2"/>
      <c r="MLO311" s="2"/>
      <c r="MLP311" s="2"/>
      <c r="MLQ311" s="2"/>
      <c r="MLR311" s="2"/>
      <c r="MLS311" s="2"/>
      <c r="MLT311" s="2"/>
      <c r="MLU311" s="2"/>
      <c r="MLV311" s="2"/>
      <c r="MLW311" s="2"/>
      <c r="MLX311" s="2"/>
      <c r="MLY311" s="2"/>
      <c r="MLZ311" s="2"/>
      <c r="MMA311" s="2"/>
      <c r="MMB311" s="2"/>
      <c r="MMC311" s="2"/>
      <c r="MMD311" s="2"/>
      <c r="MME311" s="2"/>
      <c r="MMF311" s="2"/>
      <c r="MMG311" s="2"/>
      <c r="MMH311" s="2"/>
      <c r="MMI311" s="2"/>
      <c r="MMJ311" s="2"/>
      <c r="MMK311" s="2"/>
      <c r="MML311" s="2"/>
      <c r="MMM311" s="2"/>
      <c r="MMN311" s="2"/>
      <c r="MMO311" s="2"/>
      <c r="MMP311" s="2"/>
      <c r="MMQ311" s="2"/>
      <c r="MMR311" s="2"/>
      <c r="MMS311" s="2"/>
      <c r="MMT311" s="2"/>
      <c r="MMU311" s="2"/>
      <c r="MMV311" s="2"/>
      <c r="MMW311" s="2"/>
      <c r="MMX311" s="2"/>
      <c r="MMY311" s="2"/>
      <c r="MMZ311" s="2"/>
      <c r="MNA311" s="2"/>
      <c r="MNB311" s="2"/>
      <c r="MNC311" s="2"/>
      <c r="MND311" s="2"/>
      <c r="MNE311" s="2"/>
      <c r="MNF311" s="2"/>
      <c r="MNG311" s="2"/>
      <c r="MNH311" s="2"/>
      <c r="MNI311" s="2"/>
      <c r="MNJ311" s="2"/>
      <c r="MNK311" s="2"/>
      <c r="MNL311" s="2"/>
      <c r="MNM311" s="2"/>
      <c r="MNN311" s="2"/>
      <c r="MNO311" s="2"/>
      <c r="MNP311" s="2"/>
      <c r="MNQ311" s="2"/>
      <c r="MNR311" s="2"/>
      <c r="MNS311" s="2"/>
      <c r="MNT311" s="2"/>
      <c r="MNU311" s="2"/>
      <c r="MNV311" s="2"/>
      <c r="MNW311" s="2"/>
      <c r="MNX311" s="2"/>
      <c r="MNY311" s="2"/>
      <c r="MNZ311" s="2"/>
      <c r="MOA311" s="2"/>
      <c r="MOB311" s="2"/>
      <c r="MOC311" s="2"/>
      <c r="MOD311" s="2"/>
      <c r="MOE311" s="2"/>
      <c r="MOF311" s="2"/>
      <c r="MOG311" s="2"/>
      <c r="MOH311" s="2"/>
      <c r="MOI311" s="2"/>
      <c r="MOJ311" s="2"/>
      <c r="MOK311" s="2"/>
      <c r="MOL311" s="2"/>
      <c r="MOM311" s="2"/>
      <c r="MON311" s="2"/>
      <c r="MOO311" s="2"/>
      <c r="MOP311" s="2"/>
      <c r="MOQ311" s="2"/>
      <c r="MOR311" s="2"/>
      <c r="MOS311" s="2"/>
      <c r="MOT311" s="2"/>
      <c r="MOU311" s="2"/>
      <c r="MOV311" s="2"/>
      <c r="MOW311" s="2"/>
      <c r="MOX311" s="2"/>
      <c r="MOY311" s="2"/>
      <c r="MOZ311" s="2"/>
      <c r="MPA311" s="2"/>
      <c r="MPB311" s="2"/>
      <c r="MPC311" s="2"/>
      <c r="MPD311" s="2"/>
      <c r="MPE311" s="2"/>
      <c r="MPF311" s="2"/>
      <c r="MPG311" s="2"/>
      <c r="MPH311" s="2"/>
      <c r="MPI311" s="2"/>
      <c r="MPJ311" s="2"/>
      <c r="MPK311" s="2"/>
      <c r="MPL311" s="2"/>
      <c r="MPM311" s="2"/>
      <c r="MPN311" s="2"/>
      <c r="MPO311" s="2"/>
      <c r="MPP311" s="2"/>
      <c r="MPQ311" s="2"/>
      <c r="MPR311" s="2"/>
      <c r="MPS311" s="2"/>
      <c r="MPT311" s="2"/>
      <c r="MPU311" s="2"/>
      <c r="MPV311" s="2"/>
      <c r="MPW311" s="2"/>
      <c r="MPX311" s="2"/>
      <c r="MPY311" s="2"/>
      <c r="MPZ311" s="2"/>
      <c r="MQA311" s="2"/>
      <c r="MQB311" s="2"/>
      <c r="MQC311" s="2"/>
      <c r="MQD311" s="2"/>
      <c r="MQE311" s="2"/>
      <c r="MQF311" s="2"/>
      <c r="MQG311" s="2"/>
      <c r="MQH311" s="2"/>
      <c r="MQI311" s="2"/>
      <c r="MQJ311" s="2"/>
      <c r="MQK311" s="2"/>
      <c r="MQL311" s="2"/>
      <c r="MQM311" s="2"/>
      <c r="MQN311" s="2"/>
      <c r="MQO311" s="2"/>
      <c r="MQP311" s="2"/>
      <c r="MQQ311" s="2"/>
      <c r="MQR311" s="2"/>
      <c r="MQS311" s="2"/>
      <c r="MQT311" s="2"/>
      <c r="MQU311" s="2"/>
      <c r="MQV311" s="2"/>
      <c r="MQW311" s="2"/>
      <c r="MQX311" s="2"/>
      <c r="MQY311" s="2"/>
      <c r="MQZ311" s="2"/>
      <c r="MRA311" s="2"/>
      <c r="MRB311" s="2"/>
      <c r="MRC311" s="2"/>
      <c r="MRD311" s="2"/>
      <c r="MRE311" s="2"/>
      <c r="MRF311" s="2"/>
      <c r="MRG311" s="2"/>
      <c r="MRH311" s="2"/>
      <c r="MRI311" s="2"/>
      <c r="MRJ311" s="2"/>
      <c r="MRK311" s="2"/>
      <c r="MRL311" s="2"/>
      <c r="MRM311" s="2"/>
      <c r="MRN311" s="2"/>
      <c r="MRO311" s="2"/>
      <c r="MRP311" s="2"/>
      <c r="MRQ311" s="2"/>
      <c r="MRR311" s="2"/>
      <c r="MRS311" s="2"/>
      <c r="MRT311" s="2"/>
      <c r="MRU311" s="2"/>
      <c r="MRV311" s="2"/>
      <c r="MRW311" s="2"/>
      <c r="MRX311" s="2"/>
      <c r="MRY311" s="2"/>
      <c r="MRZ311" s="2"/>
      <c r="MSA311" s="2"/>
      <c r="MSB311" s="2"/>
      <c r="MSC311" s="2"/>
      <c r="MSD311" s="2"/>
      <c r="MSE311" s="2"/>
      <c r="MSF311" s="2"/>
      <c r="MSG311" s="2"/>
      <c r="MSH311" s="2"/>
      <c r="MSI311" s="2"/>
      <c r="MSJ311" s="2"/>
      <c r="MSK311" s="2"/>
      <c r="MSL311" s="2"/>
      <c r="MSM311" s="2"/>
      <c r="MSN311" s="2"/>
      <c r="MSO311" s="2"/>
      <c r="MSP311" s="2"/>
      <c r="MSQ311" s="2"/>
      <c r="MSR311" s="2"/>
      <c r="MSS311" s="2"/>
      <c r="MST311" s="2"/>
      <c r="MSU311" s="2"/>
      <c r="MSV311" s="2"/>
      <c r="MSW311" s="2"/>
      <c r="MSX311" s="2"/>
      <c r="MSY311" s="2"/>
      <c r="MSZ311" s="2"/>
      <c r="MTA311" s="2"/>
      <c r="MTB311" s="2"/>
      <c r="MTC311" s="2"/>
      <c r="MTD311" s="2"/>
      <c r="MTE311" s="2"/>
      <c r="MTF311" s="2"/>
      <c r="MTG311" s="2"/>
      <c r="MTH311" s="2"/>
      <c r="MTI311" s="2"/>
      <c r="MTJ311" s="2"/>
      <c r="MTK311" s="2"/>
      <c r="MTL311" s="2"/>
      <c r="MTM311" s="2"/>
      <c r="MTN311" s="2"/>
      <c r="MTO311" s="2"/>
      <c r="MTP311" s="2"/>
      <c r="MTQ311" s="2"/>
      <c r="MTR311" s="2"/>
      <c r="MTS311" s="2"/>
      <c r="MTT311" s="2"/>
      <c r="MTU311" s="2"/>
      <c r="MTV311" s="2"/>
      <c r="MTW311" s="2"/>
      <c r="MTX311" s="2"/>
      <c r="MTY311" s="2"/>
      <c r="MTZ311" s="2"/>
      <c r="MUA311" s="2"/>
      <c r="MUB311" s="2"/>
      <c r="MUC311" s="2"/>
      <c r="MUD311" s="2"/>
      <c r="MUE311" s="2"/>
      <c r="MUF311" s="2"/>
      <c r="MUG311" s="2"/>
      <c r="MUH311" s="2"/>
      <c r="MUI311" s="2"/>
      <c r="MUJ311" s="2"/>
      <c r="MUK311" s="2"/>
      <c r="MUL311" s="2"/>
      <c r="MUM311" s="2"/>
      <c r="MUN311" s="2"/>
      <c r="MUO311" s="2"/>
      <c r="MUP311" s="2"/>
      <c r="MUQ311" s="2"/>
      <c r="MUR311" s="2"/>
      <c r="MUS311" s="2"/>
      <c r="MUT311" s="2"/>
      <c r="MUU311" s="2"/>
      <c r="MUV311" s="2"/>
      <c r="MUW311" s="2"/>
      <c r="MUX311" s="2"/>
      <c r="MUY311" s="2"/>
      <c r="MUZ311" s="2"/>
      <c r="MVA311" s="2"/>
      <c r="MVB311" s="2"/>
      <c r="MVC311" s="2"/>
      <c r="MVD311" s="2"/>
      <c r="MVE311" s="2"/>
      <c r="MVF311" s="2"/>
      <c r="MVG311" s="2"/>
      <c r="MVH311" s="2"/>
      <c r="MVI311" s="2"/>
      <c r="MVJ311" s="2"/>
      <c r="MVK311" s="2"/>
      <c r="MVL311" s="2"/>
      <c r="MVM311" s="2"/>
      <c r="MVN311" s="2"/>
      <c r="MVO311" s="2"/>
      <c r="MVP311" s="2"/>
      <c r="MVQ311" s="2"/>
      <c r="MVR311" s="2"/>
      <c r="MVS311" s="2"/>
      <c r="MVT311" s="2"/>
      <c r="MVU311" s="2"/>
      <c r="MVV311" s="2"/>
      <c r="MVW311" s="2"/>
      <c r="MVX311" s="2"/>
      <c r="MVY311" s="2"/>
      <c r="MVZ311" s="2"/>
      <c r="MWA311" s="2"/>
      <c r="MWB311" s="2"/>
      <c r="MWC311" s="2"/>
      <c r="MWD311" s="2"/>
      <c r="MWE311" s="2"/>
      <c r="MWF311" s="2"/>
      <c r="MWG311" s="2"/>
      <c r="MWH311" s="2"/>
      <c r="MWI311" s="2"/>
      <c r="MWJ311" s="2"/>
      <c r="MWK311" s="2"/>
      <c r="MWL311" s="2"/>
      <c r="MWM311" s="2"/>
      <c r="MWN311" s="2"/>
      <c r="MWO311" s="2"/>
      <c r="MWP311" s="2"/>
      <c r="MWQ311" s="2"/>
      <c r="MWR311" s="2"/>
      <c r="MWS311" s="2"/>
      <c r="MWT311" s="2"/>
      <c r="MWU311" s="2"/>
      <c r="MWV311" s="2"/>
      <c r="MWW311" s="2"/>
      <c r="MWX311" s="2"/>
      <c r="MWY311" s="2"/>
      <c r="MWZ311" s="2"/>
      <c r="MXA311" s="2"/>
      <c r="MXB311" s="2"/>
      <c r="MXC311" s="2"/>
      <c r="MXD311" s="2"/>
      <c r="MXE311" s="2"/>
      <c r="MXF311" s="2"/>
      <c r="MXG311" s="2"/>
      <c r="MXH311" s="2"/>
      <c r="MXI311" s="2"/>
      <c r="MXJ311" s="2"/>
      <c r="MXK311" s="2"/>
      <c r="MXL311" s="2"/>
      <c r="MXM311" s="2"/>
      <c r="MXN311" s="2"/>
      <c r="MXO311" s="2"/>
      <c r="MXP311" s="2"/>
      <c r="MXQ311" s="2"/>
      <c r="MXR311" s="2"/>
      <c r="MXS311" s="2"/>
      <c r="MXT311" s="2"/>
      <c r="MXU311" s="2"/>
      <c r="MXV311" s="2"/>
      <c r="MXW311" s="2"/>
      <c r="MXX311" s="2"/>
      <c r="MXY311" s="2"/>
      <c r="MXZ311" s="2"/>
      <c r="MYA311" s="2"/>
      <c r="MYB311" s="2"/>
      <c r="MYC311" s="2"/>
      <c r="MYD311" s="2"/>
      <c r="MYE311" s="2"/>
      <c r="MYF311" s="2"/>
      <c r="MYG311" s="2"/>
      <c r="MYH311" s="2"/>
      <c r="MYI311" s="2"/>
      <c r="MYJ311" s="2"/>
      <c r="MYK311" s="2"/>
      <c r="MYL311" s="2"/>
      <c r="MYM311" s="2"/>
      <c r="MYN311" s="2"/>
      <c r="MYO311" s="2"/>
      <c r="MYP311" s="2"/>
      <c r="MYQ311" s="2"/>
      <c r="MYR311" s="2"/>
      <c r="MYS311" s="2"/>
      <c r="MYT311" s="2"/>
      <c r="MYU311" s="2"/>
      <c r="MYV311" s="2"/>
      <c r="MYW311" s="2"/>
      <c r="MYX311" s="2"/>
      <c r="MYY311" s="2"/>
      <c r="MYZ311" s="2"/>
      <c r="MZA311" s="2"/>
      <c r="MZB311" s="2"/>
      <c r="MZC311" s="2"/>
      <c r="MZD311" s="2"/>
      <c r="MZE311" s="2"/>
      <c r="MZF311" s="2"/>
      <c r="MZG311" s="2"/>
      <c r="MZH311" s="2"/>
      <c r="MZI311" s="2"/>
      <c r="MZJ311" s="2"/>
      <c r="MZK311" s="2"/>
      <c r="MZL311" s="2"/>
      <c r="MZM311" s="2"/>
      <c r="MZN311" s="2"/>
      <c r="MZO311" s="2"/>
      <c r="MZP311" s="2"/>
      <c r="MZQ311" s="2"/>
      <c r="MZR311" s="2"/>
      <c r="MZS311" s="2"/>
      <c r="MZT311" s="2"/>
      <c r="MZU311" s="2"/>
      <c r="MZV311" s="2"/>
      <c r="MZW311" s="2"/>
      <c r="MZX311" s="2"/>
      <c r="MZY311" s="2"/>
      <c r="MZZ311" s="2"/>
      <c r="NAA311" s="2"/>
      <c r="NAB311" s="2"/>
      <c r="NAC311" s="2"/>
      <c r="NAD311" s="2"/>
      <c r="NAE311" s="2"/>
      <c r="NAF311" s="2"/>
      <c r="NAG311" s="2"/>
      <c r="NAH311" s="2"/>
      <c r="NAI311" s="2"/>
      <c r="NAJ311" s="2"/>
      <c r="NAK311" s="2"/>
      <c r="NAL311" s="2"/>
      <c r="NAM311" s="2"/>
      <c r="NAN311" s="2"/>
      <c r="NAO311" s="2"/>
      <c r="NAP311" s="2"/>
      <c r="NAQ311" s="2"/>
      <c r="NAR311" s="2"/>
      <c r="NAS311" s="2"/>
      <c r="NAT311" s="2"/>
      <c r="NAU311" s="2"/>
      <c r="NAV311" s="2"/>
      <c r="NAW311" s="2"/>
      <c r="NAX311" s="2"/>
      <c r="NAY311" s="2"/>
      <c r="NAZ311" s="2"/>
      <c r="NBA311" s="2"/>
      <c r="NBB311" s="2"/>
      <c r="NBC311" s="2"/>
      <c r="NBD311" s="2"/>
      <c r="NBE311" s="2"/>
      <c r="NBF311" s="2"/>
      <c r="NBG311" s="2"/>
      <c r="NBH311" s="2"/>
      <c r="NBI311" s="2"/>
      <c r="NBJ311" s="2"/>
      <c r="NBK311" s="2"/>
      <c r="NBL311" s="2"/>
      <c r="NBM311" s="2"/>
      <c r="NBN311" s="2"/>
      <c r="NBO311" s="2"/>
      <c r="NBP311" s="2"/>
      <c r="NBQ311" s="2"/>
      <c r="NBR311" s="2"/>
      <c r="NBS311" s="2"/>
      <c r="NBT311" s="2"/>
      <c r="NBU311" s="2"/>
      <c r="NBV311" s="2"/>
      <c r="NBW311" s="2"/>
      <c r="NBX311" s="2"/>
      <c r="NBY311" s="2"/>
      <c r="NBZ311" s="2"/>
      <c r="NCA311" s="2"/>
      <c r="NCB311" s="2"/>
      <c r="NCC311" s="2"/>
      <c r="NCD311" s="2"/>
      <c r="NCE311" s="2"/>
      <c r="NCF311" s="2"/>
      <c r="NCG311" s="2"/>
      <c r="NCH311" s="2"/>
      <c r="NCI311" s="2"/>
      <c r="NCJ311" s="2"/>
      <c r="NCK311" s="2"/>
      <c r="NCL311" s="2"/>
      <c r="NCM311" s="2"/>
      <c r="NCN311" s="2"/>
      <c r="NCO311" s="2"/>
      <c r="NCP311" s="2"/>
      <c r="NCQ311" s="2"/>
      <c r="NCR311" s="2"/>
      <c r="NCS311" s="2"/>
      <c r="NCT311" s="2"/>
      <c r="NCU311" s="2"/>
      <c r="NCV311" s="2"/>
      <c r="NCW311" s="2"/>
      <c r="NCX311" s="2"/>
      <c r="NCY311" s="2"/>
      <c r="NCZ311" s="2"/>
      <c r="NDA311" s="2"/>
      <c r="NDB311" s="2"/>
      <c r="NDC311" s="2"/>
      <c r="NDD311" s="2"/>
      <c r="NDE311" s="2"/>
      <c r="NDF311" s="2"/>
      <c r="NDG311" s="2"/>
      <c r="NDH311" s="2"/>
      <c r="NDI311" s="2"/>
      <c r="NDJ311" s="2"/>
      <c r="NDK311" s="2"/>
      <c r="NDL311" s="2"/>
      <c r="NDM311" s="2"/>
      <c r="NDN311" s="2"/>
      <c r="NDO311" s="2"/>
      <c r="NDP311" s="2"/>
      <c r="NDQ311" s="2"/>
      <c r="NDR311" s="2"/>
      <c r="NDS311" s="2"/>
      <c r="NDT311" s="2"/>
      <c r="NDU311" s="2"/>
      <c r="NDV311" s="2"/>
      <c r="NDW311" s="2"/>
      <c r="NDX311" s="2"/>
      <c r="NDY311" s="2"/>
      <c r="NDZ311" s="2"/>
      <c r="NEA311" s="2"/>
      <c r="NEB311" s="2"/>
      <c r="NEC311" s="2"/>
      <c r="NED311" s="2"/>
      <c r="NEE311" s="2"/>
      <c r="NEF311" s="2"/>
      <c r="NEG311" s="2"/>
      <c r="NEH311" s="2"/>
      <c r="NEI311" s="2"/>
      <c r="NEJ311" s="2"/>
      <c r="NEK311" s="2"/>
      <c r="NEL311" s="2"/>
      <c r="NEM311" s="2"/>
      <c r="NEN311" s="2"/>
      <c r="NEO311" s="2"/>
      <c r="NEP311" s="2"/>
      <c r="NEQ311" s="2"/>
      <c r="NER311" s="2"/>
      <c r="NES311" s="2"/>
      <c r="NET311" s="2"/>
      <c r="NEU311" s="2"/>
      <c r="NEV311" s="2"/>
      <c r="NEW311" s="2"/>
      <c r="NEX311" s="2"/>
      <c r="NEY311" s="2"/>
      <c r="NEZ311" s="2"/>
      <c r="NFA311" s="2"/>
      <c r="NFB311" s="2"/>
      <c r="NFC311" s="2"/>
      <c r="NFD311" s="2"/>
      <c r="NFE311" s="2"/>
      <c r="NFF311" s="2"/>
      <c r="NFG311" s="2"/>
      <c r="NFH311" s="2"/>
      <c r="NFI311" s="2"/>
      <c r="NFJ311" s="2"/>
      <c r="NFK311" s="2"/>
      <c r="NFL311" s="2"/>
      <c r="NFM311" s="2"/>
      <c r="NFN311" s="2"/>
      <c r="NFO311" s="2"/>
      <c r="NFP311" s="2"/>
      <c r="NFQ311" s="2"/>
      <c r="NFR311" s="2"/>
      <c r="NFS311" s="2"/>
      <c r="NFT311" s="2"/>
      <c r="NFU311" s="2"/>
      <c r="NFV311" s="2"/>
      <c r="NFW311" s="2"/>
      <c r="NFX311" s="2"/>
      <c r="NFY311" s="2"/>
      <c r="NFZ311" s="2"/>
      <c r="NGA311" s="2"/>
      <c r="NGB311" s="2"/>
      <c r="NGC311" s="2"/>
      <c r="NGD311" s="2"/>
      <c r="NGE311" s="2"/>
      <c r="NGF311" s="2"/>
      <c r="NGG311" s="2"/>
      <c r="NGH311" s="2"/>
      <c r="NGI311" s="2"/>
      <c r="NGJ311" s="2"/>
      <c r="NGK311" s="2"/>
      <c r="NGL311" s="2"/>
      <c r="NGM311" s="2"/>
      <c r="NGN311" s="2"/>
      <c r="NGO311" s="2"/>
      <c r="NGP311" s="2"/>
      <c r="NGQ311" s="2"/>
      <c r="NGR311" s="2"/>
      <c r="NGS311" s="2"/>
      <c r="NGT311" s="2"/>
      <c r="NGU311" s="2"/>
      <c r="NGV311" s="2"/>
      <c r="NGW311" s="2"/>
      <c r="NGX311" s="2"/>
      <c r="NGY311" s="2"/>
      <c r="NGZ311" s="2"/>
      <c r="NHA311" s="2"/>
      <c r="NHB311" s="2"/>
      <c r="NHC311" s="2"/>
      <c r="NHD311" s="2"/>
      <c r="NHE311" s="2"/>
      <c r="NHF311" s="2"/>
      <c r="NHG311" s="2"/>
      <c r="NHH311" s="2"/>
      <c r="NHI311" s="2"/>
      <c r="NHJ311" s="2"/>
      <c r="NHK311" s="2"/>
      <c r="NHL311" s="2"/>
      <c r="NHM311" s="2"/>
      <c r="NHN311" s="2"/>
      <c r="NHO311" s="2"/>
      <c r="NHP311" s="2"/>
      <c r="NHQ311" s="2"/>
      <c r="NHR311" s="2"/>
      <c r="NHS311" s="2"/>
      <c r="NHT311" s="2"/>
      <c r="NHU311" s="2"/>
      <c r="NHV311" s="2"/>
      <c r="NHW311" s="2"/>
      <c r="NHX311" s="2"/>
      <c r="NHY311" s="2"/>
      <c r="NHZ311" s="2"/>
      <c r="NIA311" s="2"/>
      <c r="NIB311" s="2"/>
      <c r="NIC311" s="2"/>
      <c r="NID311" s="2"/>
      <c r="NIE311" s="2"/>
      <c r="NIF311" s="2"/>
      <c r="NIG311" s="2"/>
      <c r="NIH311" s="2"/>
      <c r="NII311" s="2"/>
      <c r="NIJ311" s="2"/>
      <c r="NIK311" s="2"/>
      <c r="NIL311" s="2"/>
      <c r="NIM311" s="2"/>
      <c r="NIN311" s="2"/>
      <c r="NIO311" s="2"/>
      <c r="NIP311" s="2"/>
      <c r="NIQ311" s="2"/>
      <c r="NIR311" s="2"/>
      <c r="NIS311" s="2"/>
      <c r="NIT311" s="2"/>
      <c r="NIU311" s="2"/>
      <c r="NIV311" s="2"/>
      <c r="NIW311" s="2"/>
      <c r="NIX311" s="2"/>
      <c r="NIY311" s="2"/>
      <c r="NIZ311" s="2"/>
      <c r="NJA311" s="2"/>
      <c r="NJB311" s="2"/>
      <c r="NJC311" s="2"/>
      <c r="NJD311" s="2"/>
      <c r="NJE311" s="2"/>
      <c r="NJF311" s="2"/>
      <c r="NJG311" s="2"/>
      <c r="NJH311" s="2"/>
      <c r="NJI311" s="2"/>
      <c r="NJJ311" s="2"/>
      <c r="NJK311" s="2"/>
      <c r="NJL311" s="2"/>
      <c r="NJM311" s="2"/>
      <c r="NJN311" s="2"/>
      <c r="NJO311" s="2"/>
      <c r="NJP311" s="2"/>
      <c r="NJQ311" s="2"/>
      <c r="NJR311" s="2"/>
      <c r="NJS311" s="2"/>
      <c r="NJT311" s="2"/>
      <c r="NJU311" s="2"/>
      <c r="NJV311" s="2"/>
      <c r="NJW311" s="2"/>
      <c r="NJX311" s="2"/>
      <c r="NJY311" s="2"/>
      <c r="NJZ311" s="2"/>
      <c r="NKA311" s="2"/>
      <c r="NKB311" s="2"/>
      <c r="NKC311" s="2"/>
      <c r="NKD311" s="2"/>
      <c r="NKE311" s="2"/>
      <c r="NKF311" s="2"/>
      <c r="NKG311" s="2"/>
      <c r="NKH311" s="2"/>
      <c r="NKI311" s="2"/>
      <c r="NKJ311" s="2"/>
      <c r="NKK311" s="2"/>
      <c r="NKL311" s="2"/>
      <c r="NKM311" s="2"/>
      <c r="NKN311" s="2"/>
      <c r="NKO311" s="2"/>
      <c r="NKP311" s="2"/>
      <c r="NKQ311" s="2"/>
      <c r="NKR311" s="2"/>
      <c r="NKS311" s="2"/>
      <c r="NKT311" s="2"/>
      <c r="NKU311" s="2"/>
      <c r="NKV311" s="2"/>
      <c r="NKW311" s="2"/>
      <c r="NKX311" s="2"/>
      <c r="NKY311" s="2"/>
      <c r="NKZ311" s="2"/>
      <c r="NLA311" s="2"/>
      <c r="NLB311" s="2"/>
      <c r="NLC311" s="2"/>
      <c r="NLD311" s="2"/>
      <c r="NLE311" s="2"/>
      <c r="NLF311" s="2"/>
      <c r="NLG311" s="2"/>
      <c r="NLH311" s="2"/>
      <c r="NLI311" s="2"/>
      <c r="NLJ311" s="2"/>
      <c r="NLK311" s="2"/>
      <c r="NLL311" s="2"/>
      <c r="NLM311" s="2"/>
      <c r="NLN311" s="2"/>
      <c r="NLO311" s="2"/>
      <c r="NLP311" s="2"/>
      <c r="NLQ311" s="2"/>
      <c r="NLR311" s="2"/>
      <c r="NLS311" s="2"/>
      <c r="NLT311" s="2"/>
      <c r="NLU311" s="2"/>
      <c r="NLV311" s="2"/>
      <c r="NLW311" s="2"/>
      <c r="NLX311" s="2"/>
      <c r="NLY311" s="2"/>
      <c r="NLZ311" s="2"/>
      <c r="NMA311" s="2"/>
      <c r="NMB311" s="2"/>
      <c r="NMC311" s="2"/>
      <c r="NMD311" s="2"/>
      <c r="NME311" s="2"/>
      <c r="NMF311" s="2"/>
      <c r="NMG311" s="2"/>
      <c r="NMH311" s="2"/>
      <c r="NMI311" s="2"/>
      <c r="NMJ311" s="2"/>
      <c r="NMK311" s="2"/>
      <c r="NML311" s="2"/>
      <c r="NMM311" s="2"/>
      <c r="NMN311" s="2"/>
      <c r="NMO311" s="2"/>
      <c r="NMP311" s="2"/>
      <c r="NMQ311" s="2"/>
      <c r="NMR311" s="2"/>
      <c r="NMS311" s="2"/>
      <c r="NMT311" s="2"/>
      <c r="NMU311" s="2"/>
      <c r="NMV311" s="2"/>
      <c r="NMW311" s="2"/>
      <c r="NMX311" s="2"/>
      <c r="NMY311" s="2"/>
      <c r="NMZ311" s="2"/>
      <c r="NNA311" s="2"/>
      <c r="NNB311" s="2"/>
      <c r="NNC311" s="2"/>
      <c r="NND311" s="2"/>
      <c r="NNE311" s="2"/>
      <c r="NNF311" s="2"/>
      <c r="NNG311" s="2"/>
      <c r="NNH311" s="2"/>
      <c r="NNI311" s="2"/>
      <c r="NNJ311" s="2"/>
      <c r="NNK311" s="2"/>
      <c r="NNL311" s="2"/>
      <c r="NNM311" s="2"/>
      <c r="NNN311" s="2"/>
      <c r="NNO311" s="2"/>
      <c r="NNP311" s="2"/>
      <c r="NNQ311" s="2"/>
      <c r="NNR311" s="2"/>
      <c r="NNS311" s="2"/>
      <c r="NNT311" s="2"/>
      <c r="NNU311" s="2"/>
      <c r="NNV311" s="2"/>
      <c r="NNW311" s="2"/>
      <c r="NNX311" s="2"/>
      <c r="NNY311" s="2"/>
      <c r="NNZ311" s="2"/>
      <c r="NOA311" s="2"/>
      <c r="NOB311" s="2"/>
      <c r="NOC311" s="2"/>
      <c r="NOD311" s="2"/>
      <c r="NOE311" s="2"/>
      <c r="NOF311" s="2"/>
      <c r="NOG311" s="2"/>
      <c r="NOH311" s="2"/>
      <c r="NOI311" s="2"/>
      <c r="NOJ311" s="2"/>
      <c r="NOK311" s="2"/>
      <c r="NOL311" s="2"/>
      <c r="NOM311" s="2"/>
      <c r="NON311" s="2"/>
      <c r="NOO311" s="2"/>
      <c r="NOP311" s="2"/>
      <c r="NOQ311" s="2"/>
      <c r="NOR311" s="2"/>
      <c r="NOS311" s="2"/>
      <c r="NOT311" s="2"/>
      <c r="NOU311" s="2"/>
      <c r="NOV311" s="2"/>
      <c r="NOW311" s="2"/>
      <c r="NOX311" s="2"/>
      <c r="NOY311" s="2"/>
      <c r="NOZ311" s="2"/>
      <c r="NPA311" s="2"/>
      <c r="NPB311" s="2"/>
      <c r="NPC311" s="2"/>
      <c r="NPD311" s="2"/>
      <c r="NPE311" s="2"/>
      <c r="NPF311" s="2"/>
      <c r="NPG311" s="2"/>
      <c r="NPH311" s="2"/>
      <c r="NPI311" s="2"/>
      <c r="NPJ311" s="2"/>
      <c r="NPK311" s="2"/>
      <c r="NPL311" s="2"/>
      <c r="NPM311" s="2"/>
      <c r="NPN311" s="2"/>
      <c r="NPO311" s="2"/>
      <c r="NPP311" s="2"/>
      <c r="NPQ311" s="2"/>
      <c r="NPR311" s="2"/>
      <c r="NPS311" s="2"/>
      <c r="NPT311" s="2"/>
      <c r="NPU311" s="2"/>
      <c r="NPV311" s="2"/>
      <c r="NPW311" s="2"/>
      <c r="NPX311" s="2"/>
      <c r="NPY311" s="2"/>
      <c r="NPZ311" s="2"/>
      <c r="NQA311" s="2"/>
      <c r="NQB311" s="2"/>
      <c r="NQC311" s="2"/>
      <c r="NQD311" s="2"/>
      <c r="NQE311" s="2"/>
      <c r="NQF311" s="2"/>
      <c r="NQG311" s="2"/>
      <c r="NQH311" s="2"/>
      <c r="NQI311" s="2"/>
      <c r="NQJ311" s="2"/>
      <c r="NQK311" s="2"/>
      <c r="NQL311" s="2"/>
      <c r="NQM311" s="2"/>
      <c r="NQN311" s="2"/>
      <c r="NQO311" s="2"/>
      <c r="NQP311" s="2"/>
      <c r="NQQ311" s="2"/>
      <c r="NQR311" s="2"/>
      <c r="NQS311" s="2"/>
      <c r="NQT311" s="2"/>
      <c r="NQU311" s="2"/>
      <c r="NQV311" s="2"/>
      <c r="NQW311" s="2"/>
      <c r="NQX311" s="2"/>
      <c r="NQY311" s="2"/>
      <c r="NQZ311" s="2"/>
      <c r="NRA311" s="2"/>
      <c r="NRB311" s="2"/>
      <c r="NRC311" s="2"/>
      <c r="NRD311" s="2"/>
      <c r="NRE311" s="2"/>
      <c r="NRF311" s="2"/>
      <c r="NRG311" s="2"/>
      <c r="NRH311" s="2"/>
      <c r="NRI311" s="2"/>
      <c r="NRJ311" s="2"/>
      <c r="NRK311" s="2"/>
      <c r="NRL311" s="2"/>
      <c r="NRM311" s="2"/>
      <c r="NRN311" s="2"/>
      <c r="NRO311" s="2"/>
      <c r="NRP311" s="2"/>
      <c r="NRQ311" s="2"/>
      <c r="NRR311" s="2"/>
      <c r="NRS311" s="2"/>
      <c r="NRT311" s="2"/>
      <c r="NRU311" s="2"/>
      <c r="NRV311" s="2"/>
      <c r="NRW311" s="2"/>
      <c r="NRX311" s="2"/>
      <c r="NRY311" s="2"/>
      <c r="NRZ311" s="2"/>
      <c r="NSA311" s="2"/>
      <c r="NSB311" s="2"/>
      <c r="NSC311" s="2"/>
      <c r="NSD311" s="2"/>
      <c r="NSE311" s="2"/>
      <c r="NSF311" s="2"/>
      <c r="NSG311" s="2"/>
      <c r="NSH311" s="2"/>
      <c r="NSI311" s="2"/>
      <c r="NSJ311" s="2"/>
      <c r="NSK311" s="2"/>
      <c r="NSL311" s="2"/>
      <c r="NSM311" s="2"/>
      <c r="NSN311" s="2"/>
      <c r="NSO311" s="2"/>
      <c r="NSP311" s="2"/>
      <c r="NSQ311" s="2"/>
      <c r="NSR311" s="2"/>
      <c r="NSS311" s="2"/>
      <c r="NST311" s="2"/>
      <c r="NSU311" s="2"/>
      <c r="NSV311" s="2"/>
      <c r="NSW311" s="2"/>
      <c r="NSX311" s="2"/>
      <c r="NSY311" s="2"/>
      <c r="NSZ311" s="2"/>
      <c r="NTA311" s="2"/>
      <c r="NTB311" s="2"/>
      <c r="NTC311" s="2"/>
      <c r="NTD311" s="2"/>
      <c r="NTE311" s="2"/>
      <c r="NTF311" s="2"/>
      <c r="NTG311" s="2"/>
      <c r="NTH311" s="2"/>
      <c r="NTI311" s="2"/>
      <c r="NTJ311" s="2"/>
      <c r="NTK311" s="2"/>
      <c r="NTL311" s="2"/>
      <c r="NTM311" s="2"/>
      <c r="NTN311" s="2"/>
      <c r="NTO311" s="2"/>
      <c r="NTP311" s="2"/>
      <c r="NTQ311" s="2"/>
      <c r="NTR311" s="2"/>
      <c r="NTS311" s="2"/>
      <c r="NTT311" s="2"/>
      <c r="NTU311" s="2"/>
      <c r="NTV311" s="2"/>
      <c r="NTW311" s="2"/>
      <c r="NTX311" s="2"/>
      <c r="NTY311" s="2"/>
      <c r="NTZ311" s="2"/>
      <c r="NUA311" s="2"/>
      <c r="NUB311" s="2"/>
      <c r="NUC311" s="2"/>
      <c r="NUD311" s="2"/>
      <c r="NUE311" s="2"/>
      <c r="NUF311" s="2"/>
      <c r="NUG311" s="2"/>
      <c r="NUH311" s="2"/>
      <c r="NUI311" s="2"/>
      <c r="NUJ311" s="2"/>
      <c r="NUK311" s="2"/>
      <c r="NUL311" s="2"/>
      <c r="NUM311" s="2"/>
      <c r="NUN311" s="2"/>
      <c r="NUO311" s="2"/>
      <c r="NUP311" s="2"/>
      <c r="NUQ311" s="2"/>
      <c r="NUR311" s="2"/>
      <c r="NUS311" s="2"/>
      <c r="NUT311" s="2"/>
      <c r="NUU311" s="2"/>
      <c r="NUV311" s="2"/>
      <c r="NUW311" s="2"/>
      <c r="NUX311" s="2"/>
      <c r="NUY311" s="2"/>
      <c r="NUZ311" s="2"/>
      <c r="NVA311" s="2"/>
      <c r="NVB311" s="2"/>
      <c r="NVC311" s="2"/>
      <c r="NVD311" s="2"/>
      <c r="NVE311" s="2"/>
      <c r="NVF311" s="2"/>
      <c r="NVG311" s="2"/>
      <c r="NVH311" s="2"/>
      <c r="NVI311" s="2"/>
      <c r="NVJ311" s="2"/>
      <c r="NVK311" s="2"/>
      <c r="NVL311" s="2"/>
      <c r="NVM311" s="2"/>
      <c r="NVN311" s="2"/>
      <c r="NVO311" s="2"/>
      <c r="NVP311" s="2"/>
      <c r="NVQ311" s="2"/>
      <c r="NVR311" s="2"/>
      <c r="NVS311" s="2"/>
      <c r="NVT311" s="2"/>
      <c r="NVU311" s="2"/>
      <c r="NVV311" s="2"/>
      <c r="NVW311" s="2"/>
      <c r="NVX311" s="2"/>
      <c r="NVY311" s="2"/>
      <c r="NVZ311" s="2"/>
      <c r="NWA311" s="2"/>
      <c r="NWB311" s="2"/>
      <c r="NWC311" s="2"/>
      <c r="NWD311" s="2"/>
      <c r="NWE311" s="2"/>
      <c r="NWF311" s="2"/>
      <c r="NWG311" s="2"/>
      <c r="NWH311" s="2"/>
      <c r="NWI311" s="2"/>
      <c r="NWJ311" s="2"/>
      <c r="NWK311" s="2"/>
      <c r="NWL311" s="2"/>
      <c r="NWM311" s="2"/>
      <c r="NWN311" s="2"/>
      <c r="NWO311" s="2"/>
      <c r="NWP311" s="2"/>
      <c r="NWQ311" s="2"/>
      <c r="NWR311" s="2"/>
      <c r="NWS311" s="2"/>
      <c r="NWT311" s="2"/>
      <c r="NWU311" s="2"/>
      <c r="NWV311" s="2"/>
      <c r="NWW311" s="2"/>
      <c r="NWX311" s="2"/>
      <c r="NWY311" s="2"/>
      <c r="NWZ311" s="2"/>
      <c r="NXA311" s="2"/>
      <c r="NXB311" s="2"/>
      <c r="NXC311" s="2"/>
      <c r="NXD311" s="2"/>
      <c r="NXE311" s="2"/>
      <c r="NXF311" s="2"/>
      <c r="NXG311" s="2"/>
      <c r="NXH311" s="2"/>
      <c r="NXI311" s="2"/>
      <c r="NXJ311" s="2"/>
      <c r="NXK311" s="2"/>
      <c r="NXL311" s="2"/>
      <c r="NXM311" s="2"/>
      <c r="NXN311" s="2"/>
      <c r="NXO311" s="2"/>
      <c r="NXP311" s="2"/>
      <c r="NXQ311" s="2"/>
      <c r="NXR311" s="2"/>
      <c r="NXS311" s="2"/>
      <c r="NXT311" s="2"/>
      <c r="NXU311" s="2"/>
      <c r="NXV311" s="2"/>
      <c r="NXW311" s="2"/>
      <c r="NXX311" s="2"/>
      <c r="NXY311" s="2"/>
      <c r="NXZ311" s="2"/>
      <c r="NYA311" s="2"/>
      <c r="NYB311" s="2"/>
      <c r="NYC311" s="2"/>
      <c r="NYD311" s="2"/>
      <c r="NYE311" s="2"/>
      <c r="NYF311" s="2"/>
      <c r="NYG311" s="2"/>
      <c r="NYH311" s="2"/>
      <c r="NYI311" s="2"/>
      <c r="NYJ311" s="2"/>
      <c r="NYK311" s="2"/>
      <c r="NYL311" s="2"/>
      <c r="NYM311" s="2"/>
      <c r="NYN311" s="2"/>
      <c r="NYO311" s="2"/>
      <c r="NYP311" s="2"/>
      <c r="NYQ311" s="2"/>
      <c r="NYR311" s="2"/>
      <c r="NYS311" s="2"/>
      <c r="NYT311" s="2"/>
      <c r="NYU311" s="2"/>
      <c r="NYV311" s="2"/>
      <c r="NYW311" s="2"/>
      <c r="NYX311" s="2"/>
      <c r="NYY311" s="2"/>
      <c r="NYZ311" s="2"/>
      <c r="NZA311" s="2"/>
      <c r="NZB311" s="2"/>
      <c r="NZC311" s="2"/>
      <c r="NZD311" s="2"/>
      <c r="NZE311" s="2"/>
      <c r="NZF311" s="2"/>
      <c r="NZG311" s="2"/>
      <c r="NZH311" s="2"/>
      <c r="NZI311" s="2"/>
      <c r="NZJ311" s="2"/>
      <c r="NZK311" s="2"/>
      <c r="NZL311" s="2"/>
      <c r="NZM311" s="2"/>
      <c r="NZN311" s="2"/>
      <c r="NZO311" s="2"/>
      <c r="NZP311" s="2"/>
      <c r="NZQ311" s="2"/>
      <c r="NZR311" s="2"/>
      <c r="NZS311" s="2"/>
      <c r="NZT311" s="2"/>
      <c r="NZU311" s="2"/>
      <c r="NZV311" s="2"/>
      <c r="NZW311" s="2"/>
      <c r="NZX311" s="2"/>
      <c r="NZY311" s="2"/>
      <c r="NZZ311" s="2"/>
      <c r="OAA311" s="2"/>
      <c r="OAB311" s="2"/>
      <c r="OAC311" s="2"/>
      <c r="OAD311" s="2"/>
      <c r="OAE311" s="2"/>
      <c r="OAF311" s="2"/>
      <c r="OAG311" s="2"/>
      <c r="OAH311" s="2"/>
      <c r="OAI311" s="2"/>
      <c r="OAJ311" s="2"/>
      <c r="OAK311" s="2"/>
      <c r="OAL311" s="2"/>
      <c r="OAM311" s="2"/>
      <c r="OAN311" s="2"/>
      <c r="OAO311" s="2"/>
      <c r="OAP311" s="2"/>
      <c r="OAQ311" s="2"/>
      <c r="OAR311" s="2"/>
      <c r="OAS311" s="2"/>
      <c r="OAT311" s="2"/>
      <c r="OAU311" s="2"/>
      <c r="OAV311" s="2"/>
      <c r="OAW311" s="2"/>
      <c r="OAX311" s="2"/>
      <c r="OAY311" s="2"/>
      <c r="OAZ311" s="2"/>
      <c r="OBA311" s="2"/>
      <c r="OBB311" s="2"/>
      <c r="OBC311" s="2"/>
      <c r="OBD311" s="2"/>
      <c r="OBE311" s="2"/>
      <c r="OBF311" s="2"/>
      <c r="OBG311" s="2"/>
      <c r="OBH311" s="2"/>
      <c r="OBI311" s="2"/>
      <c r="OBJ311" s="2"/>
      <c r="OBK311" s="2"/>
      <c r="OBL311" s="2"/>
      <c r="OBM311" s="2"/>
      <c r="OBN311" s="2"/>
      <c r="OBO311" s="2"/>
      <c r="OBP311" s="2"/>
      <c r="OBQ311" s="2"/>
      <c r="OBR311" s="2"/>
      <c r="OBS311" s="2"/>
      <c r="OBT311" s="2"/>
      <c r="OBU311" s="2"/>
      <c r="OBV311" s="2"/>
      <c r="OBW311" s="2"/>
      <c r="OBX311" s="2"/>
      <c r="OBY311" s="2"/>
      <c r="OBZ311" s="2"/>
      <c r="OCA311" s="2"/>
      <c r="OCB311" s="2"/>
      <c r="OCC311" s="2"/>
      <c r="OCD311" s="2"/>
      <c r="OCE311" s="2"/>
      <c r="OCF311" s="2"/>
      <c r="OCG311" s="2"/>
      <c r="OCH311" s="2"/>
      <c r="OCI311" s="2"/>
      <c r="OCJ311" s="2"/>
      <c r="OCK311" s="2"/>
      <c r="OCL311" s="2"/>
      <c r="OCM311" s="2"/>
      <c r="OCN311" s="2"/>
      <c r="OCO311" s="2"/>
      <c r="OCP311" s="2"/>
      <c r="OCQ311" s="2"/>
      <c r="OCR311" s="2"/>
      <c r="OCS311" s="2"/>
      <c r="OCT311" s="2"/>
      <c r="OCU311" s="2"/>
      <c r="OCV311" s="2"/>
      <c r="OCW311" s="2"/>
      <c r="OCX311" s="2"/>
      <c r="OCY311" s="2"/>
      <c r="OCZ311" s="2"/>
      <c r="ODA311" s="2"/>
      <c r="ODB311" s="2"/>
      <c r="ODC311" s="2"/>
      <c r="ODD311" s="2"/>
      <c r="ODE311" s="2"/>
      <c r="ODF311" s="2"/>
      <c r="ODG311" s="2"/>
      <c r="ODH311" s="2"/>
      <c r="ODI311" s="2"/>
      <c r="ODJ311" s="2"/>
      <c r="ODK311" s="2"/>
      <c r="ODL311" s="2"/>
      <c r="ODM311" s="2"/>
      <c r="ODN311" s="2"/>
      <c r="ODO311" s="2"/>
      <c r="ODP311" s="2"/>
      <c r="ODQ311" s="2"/>
      <c r="ODR311" s="2"/>
      <c r="ODS311" s="2"/>
      <c r="ODT311" s="2"/>
      <c r="ODU311" s="2"/>
      <c r="ODV311" s="2"/>
      <c r="ODW311" s="2"/>
      <c r="ODX311" s="2"/>
      <c r="ODY311" s="2"/>
      <c r="ODZ311" s="2"/>
      <c r="OEA311" s="2"/>
      <c r="OEB311" s="2"/>
      <c r="OEC311" s="2"/>
      <c r="OED311" s="2"/>
      <c r="OEE311" s="2"/>
      <c r="OEF311" s="2"/>
      <c r="OEG311" s="2"/>
      <c r="OEH311" s="2"/>
      <c r="OEI311" s="2"/>
      <c r="OEJ311" s="2"/>
      <c r="OEK311" s="2"/>
      <c r="OEL311" s="2"/>
      <c r="OEM311" s="2"/>
      <c r="OEN311" s="2"/>
      <c r="OEO311" s="2"/>
      <c r="OEP311" s="2"/>
      <c r="OEQ311" s="2"/>
      <c r="OER311" s="2"/>
      <c r="OES311" s="2"/>
      <c r="OET311" s="2"/>
      <c r="OEU311" s="2"/>
      <c r="OEV311" s="2"/>
      <c r="OEW311" s="2"/>
      <c r="OEX311" s="2"/>
      <c r="OEY311" s="2"/>
      <c r="OEZ311" s="2"/>
      <c r="OFA311" s="2"/>
      <c r="OFB311" s="2"/>
      <c r="OFC311" s="2"/>
      <c r="OFD311" s="2"/>
      <c r="OFE311" s="2"/>
      <c r="OFF311" s="2"/>
      <c r="OFG311" s="2"/>
      <c r="OFH311" s="2"/>
      <c r="OFI311" s="2"/>
      <c r="OFJ311" s="2"/>
      <c r="OFK311" s="2"/>
      <c r="OFL311" s="2"/>
      <c r="OFM311" s="2"/>
      <c r="OFN311" s="2"/>
      <c r="OFO311" s="2"/>
      <c r="OFP311" s="2"/>
      <c r="OFQ311" s="2"/>
      <c r="OFR311" s="2"/>
      <c r="OFS311" s="2"/>
      <c r="OFT311" s="2"/>
      <c r="OFU311" s="2"/>
      <c r="OFV311" s="2"/>
      <c r="OFW311" s="2"/>
      <c r="OFX311" s="2"/>
      <c r="OFY311" s="2"/>
      <c r="OFZ311" s="2"/>
      <c r="OGA311" s="2"/>
      <c r="OGB311" s="2"/>
      <c r="OGC311" s="2"/>
      <c r="OGD311" s="2"/>
      <c r="OGE311" s="2"/>
      <c r="OGF311" s="2"/>
      <c r="OGG311" s="2"/>
      <c r="OGH311" s="2"/>
      <c r="OGI311" s="2"/>
      <c r="OGJ311" s="2"/>
      <c r="OGK311" s="2"/>
      <c r="OGL311" s="2"/>
      <c r="OGM311" s="2"/>
      <c r="OGN311" s="2"/>
      <c r="OGO311" s="2"/>
      <c r="OGP311" s="2"/>
      <c r="OGQ311" s="2"/>
      <c r="OGR311" s="2"/>
      <c r="OGS311" s="2"/>
      <c r="OGT311" s="2"/>
      <c r="OGU311" s="2"/>
      <c r="OGV311" s="2"/>
      <c r="OGW311" s="2"/>
      <c r="OGX311" s="2"/>
      <c r="OGY311" s="2"/>
      <c r="OGZ311" s="2"/>
      <c r="OHA311" s="2"/>
      <c r="OHB311" s="2"/>
      <c r="OHC311" s="2"/>
      <c r="OHD311" s="2"/>
      <c r="OHE311" s="2"/>
      <c r="OHF311" s="2"/>
      <c r="OHG311" s="2"/>
      <c r="OHH311" s="2"/>
      <c r="OHI311" s="2"/>
      <c r="OHJ311" s="2"/>
      <c r="OHK311" s="2"/>
      <c r="OHL311" s="2"/>
      <c r="OHM311" s="2"/>
      <c r="OHN311" s="2"/>
      <c r="OHO311" s="2"/>
      <c r="OHP311" s="2"/>
      <c r="OHQ311" s="2"/>
      <c r="OHR311" s="2"/>
      <c r="OHS311" s="2"/>
      <c r="OHT311" s="2"/>
      <c r="OHU311" s="2"/>
      <c r="OHV311" s="2"/>
      <c r="OHW311" s="2"/>
      <c r="OHX311" s="2"/>
      <c r="OHY311" s="2"/>
      <c r="OHZ311" s="2"/>
      <c r="OIA311" s="2"/>
      <c r="OIB311" s="2"/>
      <c r="OIC311" s="2"/>
      <c r="OID311" s="2"/>
      <c r="OIE311" s="2"/>
      <c r="OIF311" s="2"/>
      <c r="OIG311" s="2"/>
      <c r="OIH311" s="2"/>
      <c r="OII311" s="2"/>
      <c r="OIJ311" s="2"/>
      <c r="OIK311" s="2"/>
      <c r="OIL311" s="2"/>
      <c r="OIM311" s="2"/>
      <c r="OIN311" s="2"/>
      <c r="OIO311" s="2"/>
      <c r="OIP311" s="2"/>
      <c r="OIQ311" s="2"/>
      <c r="OIR311" s="2"/>
      <c r="OIS311" s="2"/>
      <c r="OIT311" s="2"/>
      <c r="OIU311" s="2"/>
      <c r="OIV311" s="2"/>
      <c r="OIW311" s="2"/>
      <c r="OIX311" s="2"/>
      <c r="OIY311" s="2"/>
      <c r="OIZ311" s="2"/>
      <c r="OJA311" s="2"/>
      <c r="OJB311" s="2"/>
      <c r="OJC311" s="2"/>
      <c r="OJD311" s="2"/>
      <c r="OJE311" s="2"/>
      <c r="OJF311" s="2"/>
      <c r="OJG311" s="2"/>
      <c r="OJH311" s="2"/>
      <c r="OJI311" s="2"/>
      <c r="OJJ311" s="2"/>
      <c r="OJK311" s="2"/>
      <c r="OJL311" s="2"/>
      <c r="OJM311" s="2"/>
      <c r="OJN311" s="2"/>
      <c r="OJO311" s="2"/>
      <c r="OJP311" s="2"/>
      <c r="OJQ311" s="2"/>
      <c r="OJR311" s="2"/>
      <c r="OJS311" s="2"/>
      <c r="OJT311" s="2"/>
      <c r="OJU311" s="2"/>
      <c r="OJV311" s="2"/>
      <c r="OJW311" s="2"/>
      <c r="OJX311" s="2"/>
      <c r="OJY311" s="2"/>
      <c r="OJZ311" s="2"/>
      <c r="OKA311" s="2"/>
      <c r="OKB311" s="2"/>
      <c r="OKC311" s="2"/>
      <c r="OKD311" s="2"/>
      <c r="OKE311" s="2"/>
      <c r="OKF311" s="2"/>
      <c r="OKG311" s="2"/>
      <c r="OKH311" s="2"/>
      <c r="OKI311" s="2"/>
      <c r="OKJ311" s="2"/>
      <c r="OKK311" s="2"/>
      <c r="OKL311" s="2"/>
      <c r="OKM311" s="2"/>
      <c r="OKN311" s="2"/>
      <c r="OKO311" s="2"/>
      <c r="OKP311" s="2"/>
      <c r="OKQ311" s="2"/>
      <c r="OKR311" s="2"/>
      <c r="OKS311" s="2"/>
      <c r="OKT311" s="2"/>
      <c r="OKU311" s="2"/>
      <c r="OKV311" s="2"/>
      <c r="OKW311" s="2"/>
      <c r="OKX311" s="2"/>
      <c r="OKY311" s="2"/>
      <c r="OKZ311" s="2"/>
      <c r="OLA311" s="2"/>
      <c r="OLB311" s="2"/>
      <c r="OLC311" s="2"/>
      <c r="OLD311" s="2"/>
      <c r="OLE311" s="2"/>
      <c r="OLF311" s="2"/>
      <c r="OLG311" s="2"/>
      <c r="OLH311" s="2"/>
      <c r="OLI311" s="2"/>
      <c r="OLJ311" s="2"/>
      <c r="OLK311" s="2"/>
      <c r="OLL311" s="2"/>
      <c r="OLM311" s="2"/>
      <c r="OLN311" s="2"/>
      <c r="OLO311" s="2"/>
      <c r="OLP311" s="2"/>
      <c r="OLQ311" s="2"/>
      <c r="OLR311" s="2"/>
      <c r="OLS311" s="2"/>
      <c r="OLT311" s="2"/>
      <c r="OLU311" s="2"/>
      <c r="OLV311" s="2"/>
      <c r="OLW311" s="2"/>
      <c r="OLX311" s="2"/>
      <c r="OLY311" s="2"/>
      <c r="OLZ311" s="2"/>
      <c r="OMA311" s="2"/>
      <c r="OMB311" s="2"/>
      <c r="OMC311" s="2"/>
      <c r="OMD311" s="2"/>
      <c r="OME311" s="2"/>
      <c r="OMF311" s="2"/>
      <c r="OMG311" s="2"/>
      <c r="OMH311" s="2"/>
      <c r="OMI311" s="2"/>
      <c r="OMJ311" s="2"/>
      <c r="OMK311" s="2"/>
      <c r="OML311" s="2"/>
      <c r="OMM311" s="2"/>
      <c r="OMN311" s="2"/>
      <c r="OMO311" s="2"/>
      <c r="OMP311" s="2"/>
      <c r="OMQ311" s="2"/>
      <c r="OMR311" s="2"/>
      <c r="OMS311" s="2"/>
      <c r="OMT311" s="2"/>
      <c r="OMU311" s="2"/>
      <c r="OMV311" s="2"/>
      <c r="OMW311" s="2"/>
      <c r="OMX311" s="2"/>
      <c r="OMY311" s="2"/>
      <c r="OMZ311" s="2"/>
      <c r="ONA311" s="2"/>
      <c r="ONB311" s="2"/>
      <c r="ONC311" s="2"/>
      <c r="OND311" s="2"/>
      <c r="ONE311" s="2"/>
      <c r="ONF311" s="2"/>
      <c r="ONG311" s="2"/>
      <c r="ONH311" s="2"/>
      <c r="ONI311" s="2"/>
      <c r="ONJ311" s="2"/>
      <c r="ONK311" s="2"/>
      <c r="ONL311" s="2"/>
      <c r="ONM311" s="2"/>
      <c r="ONN311" s="2"/>
      <c r="ONO311" s="2"/>
      <c r="ONP311" s="2"/>
      <c r="ONQ311" s="2"/>
      <c r="ONR311" s="2"/>
      <c r="ONS311" s="2"/>
      <c r="ONT311" s="2"/>
      <c r="ONU311" s="2"/>
      <c r="ONV311" s="2"/>
      <c r="ONW311" s="2"/>
      <c r="ONX311" s="2"/>
      <c r="ONY311" s="2"/>
      <c r="ONZ311" s="2"/>
      <c r="OOA311" s="2"/>
      <c r="OOB311" s="2"/>
      <c r="OOC311" s="2"/>
      <c r="OOD311" s="2"/>
      <c r="OOE311" s="2"/>
      <c r="OOF311" s="2"/>
      <c r="OOG311" s="2"/>
      <c r="OOH311" s="2"/>
      <c r="OOI311" s="2"/>
      <c r="OOJ311" s="2"/>
      <c r="OOK311" s="2"/>
      <c r="OOL311" s="2"/>
      <c r="OOM311" s="2"/>
      <c r="OON311" s="2"/>
      <c r="OOO311" s="2"/>
      <c r="OOP311" s="2"/>
      <c r="OOQ311" s="2"/>
      <c r="OOR311" s="2"/>
      <c r="OOS311" s="2"/>
      <c r="OOT311" s="2"/>
      <c r="OOU311" s="2"/>
      <c r="OOV311" s="2"/>
      <c r="OOW311" s="2"/>
      <c r="OOX311" s="2"/>
      <c r="OOY311" s="2"/>
      <c r="OOZ311" s="2"/>
      <c r="OPA311" s="2"/>
      <c r="OPB311" s="2"/>
      <c r="OPC311" s="2"/>
      <c r="OPD311" s="2"/>
      <c r="OPE311" s="2"/>
      <c r="OPF311" s="2"/>
      <c r="OPG311" s="2"/>
      <c r="OPH311" s="2"/>
      <c r="OPI311" s="2"/>
      <c r="OPJ311" s="2"/>
      <c r="OPK311" s="2"/>
      <c r="OPL311" s="2"/>
      <c r="OPM311" s="2"/>
      <c r="OPN311" s="2"/>
      <c r="OPO311" s="2"/>
      <c r="OPP311" s="2"/>
      <c r="OPQ311" s="2"/>
      <c r="OPR311" s="2"/>
      <c r="OPS311" s="2"/>
      <c r="OPT311" s="2"/>
      <c r="OPU311" s="2"/>
      <c r="OPV311" s="2"/>
      <c r="OPW311" s="2"/>
      <c r="OPX311" s="2"/>
      <c r="OPY311" s="2"/>
      <c r="OPZ311" s="2"/>
      <c r="OQA311" s="2"/>
      <c r="OQB311" s="2"/>
      <c r="OQC311" s="2"/>
      <c r="OQD311" s="2"/>
      <c r="OQE311" s="2"/>
      <c r="OQF311" s="2"/>
      <c r="OQG311" s="2"/>
      <c r="OQH311" s="2"/>
      <c r="OQI311" s="2"/>
      <c r="OQJ311" s="2"/>
      <c r="OQK311" s="2"/>
      <c r="OQL311" s="2"/>
      <c r="OQM311" s="2"/>
      <c r="OQN311" s="2"/>
      <c r="OQO311" s="2"/>
      <c r="OQP311" s="2"/>
      <c r="OQQ311" s="2"/>
      <c r="OQR311" s="2"/>
      <c r="OQS311" s="2"/>
      <c r="OQT311" s="2"/>
      <c r="OQU311" s="2"/>
      <c r="OQV311" s="2"/>
      <c r="OQW311" s="2"/>
      <c r="OQX311" s="2"/>
      <c r="OQY311" s="2"/>
      <c r="OQZ311" s="2"/>
      <c r="ORA311" s="2"/>
      <c r="ORB311" s="2"/>
      <c r="ORC311" s="2"/>
      <c r="ORD311" s="2"/>
      <c r="ORE311" s="2"/>
      <c r="ORF311" s="2"/>
      <c r="ORG311" s="2"/>
      <c r="ORH311" s="2"/>
      <c r="ORI311" s="2"/>
      <c r="ORJ311" s="2"/>
      <c r="ORK311" s="2"/>
      <c r="ORL311" s="2"/>
      <c r="ORM311" s="2"/>
      <c r="ORN311" s="2"/>
      <c r="ORO311" s="2"/>
      <c r="ORP311" s="2"/>
      <c r="ORQ311" s="2"/>
      <c r="ORR311" s="2"/>
      <c r="ORS311" s="2"/>
      <c r="ORT311" s="2"/>
      <c r="ORU311" s="2"/>
      <c r="ORV311" s="2"/>
      <c r="ORW311" s="2"/>
      <c r="ORX311" s="2"/>
      <c r="ORY311" s="2"/>
      <c r="ORZ311" s="2"/>
      <c r="OSA311" s="2"/>
      <c r="OSB311" s="2"/>
      <c r="OSC311" s="2"/>
      <c r="OSD311" s="2"/>
      <c r="OSE311" s="2"/>
      <c r="OSF311" s="2"/>
      <c r="OSG311" s="2"/>
      <c r="OSH311" s="2"/>
      <c r="OSI311" s="2"/>
      <c r="OSJ311" s="2"/>
      <c r="OSK311" s="2"/>
      <c r="OSL311" s="2"/>
      <c r="OSM311" s="2"/>
      <c r="OSN311" s="2"/>
      <c r="OSO311" s="2"/>
      <c r="OSP311" s="2"/>
      <c r="OSQ311" s="2"/>
      <c r="OSR311" s="2"/>
      <c r="OSS311" s="2"/>
      <c r="OST311" s="2"/>
      <c r="OSU311" s="2"/>
      <c r="OSV311" s="2"/>
      <c r="OSW311" s="2"/>
      <c r="OSX311" s="2"/>
      <c r="OSY311" s="2"/>
      <c r="OSZ311" s="2"/>
      <c r="OTA311" s="2"/>
      <c r="OTB311" s="2"/>
      <c r="OTC311" s="2"/>
      <c r="OTD311" s="2"/>
      <c r="OTE311" s="2"/>
      <c r="OTF311" s="2"/>
      <c r="OTG311" s="2"/>
      <c r="OTH311" s="2"/>
      <c r="OTI311" s="2"/>
      <c r="OTJ311" s="2"/>
      <c r="OTK311" s="2"/>
      <c r="OTL311" s="2"/>
      <c r="OTM311" s="2"/>
      <c r="OTN311" s="2"/>
      <c r="OTO311" s="2"/>
      <c r="OTP311" s="2"/>
      <c r="OTQ311" s="2"/>
      <c r="OTR311" s="2"/>
      <c r="OTS311" s="2"/>
      <c r="OTT311" s="2"/>
      <c r="OTU311" s="2"/>
      <c r="OTV311" s="2"/>
      <c r="OTW311" s="2"/>
      <c r="OTX311" s="2"/>
      <c r="OTY311" s="2"/>
      <c r="OTZ311" s="2"/>
      <c r="OUA311" s="2"/>
      <c r="OUB311" s="2"/>
      <c r="OUC311" s="2"/>
      <c r="OUD311" s="2"/>
      <c r="OUE311" s="2"/>
      <c r="OUF311" s="2"/>
      <c r="OUG311" s="2"/>
      <c r="OUH311" s="2"/>
      <c r="OUI311" s="2"/>
      <c r="OUJ311" s="2"/>
      <c r="OUK311" s="2"/>
      <c r="OUL311" s="2"/>
      <c r="OUM311" s="2"/>
      <c r="OUN311" s="2"/>
      <c r="OUO311" s="2"/>
      <c r="OUP311" s="2"/>
      <c r="OUQ311" s="2"/>
      <c r="OUR311" s="2"/>
      <c r="OUS311" s="2"/>
      <c r="OUT311" s="2"/>
      <c r="OUU311" s="2"/>
      <c r="OUV311" s="2"/>
      <c r="OUW311" s="2"/>
      <c r="OUX311" s="2"/>
      <c r="OUY311" s="2"/>
      <c r="OUZ311" s="2"/>
      <c r="OVA311" s="2"/>
      <c r="OVB311" s="2"/>
      <c r="OVC311" s="2"/>
      <c r="OVD311" s="2"/>
      <c r="OVE311" s="2"/>
      <c r="OVF311" s="2"/>
      <c r="OVG311" s="2"/>
      <c r="OVH311" s="2"/>
      <c r="OVI311" s="2"/>
      <c r="OVJ311" s="2"/>
      <c r="OVK311" s="2"/>
      <c r="OVL311" s="2"/>
      <c r="OVM311" s="2"/>
      <c r="OVN311" s="2"/>
      <c r="OVO311" s="2"/>
      <c r="OVP311" s="2"/>
      <c r="OVQ311" s="2"/>
      <c r="OVR311" s="2"/>
      <c r="OVS311" s="2"/>
      <c r="OVT311" s="2"/>
      <c r="OVU311" s="2"/>
      <c r="OVV311" s="2"/>
      <c r="OVW311" s="2"/>
      <c r="OVX311" s="2"/>
      <c r="OVY311" s="2"/>
      <c r="OVZ311" s="2"/>
      <c r="OWA311" s="2"/>
      <c r="OWB311" s="2"/>
      <c r="OWC311" s="2"/>
      <c r="OWD311" s="2"/>
      <c r="OWE311" s="2"/>
      <c r="OWF311" s="2"/>
      <c r="OWG311" s="2"/>
      <c r="OWH311" s="2"/>
      <c r="OWI311" s="2"/>
      <c r="OWJ311" s="2"/>
      <c r="OWK311" s="2"/>
      <c r="OWL311" s="2"/>
      <c r="OWM311" s="2"/>
      <c r="OWN311" s="2"/>
      <c r="OWO311" s="2"/>
      <c r="OWP311" s="2"/>
      <c r="OWQ311" s="2"/>
      <c r="OWR311" s="2"/>
      <c r="OWS311" s="2"/>
      <c r="OWT311" s="2"/>
      <c r="OWU311" s="2"/>
      <c r="OWV311" s="2"/>
      <c r="OWW311" s="2"/>
      <c r="OWX311" s="2"/>
      <c r="OWY311" s="2"/>
      <c r="OWZ311" s="2"/>
      <c r="OXA311" s="2"/>
      <c r="OXB311" s="2"/>
      <c r="OXC311" s="2"/>
      <c r="OXD311" s="2"/>
      <c r="OXE311" s="2"/>
      <c r="OXF311" s="2"/>
      <c r="OXG311" s="2"/>
      <c r="OXH311" s="2"/>
      <c r="OXI311" s="2"/>
      <c r="OXJ311" s="2"/>
      <c r="OXK311" s="2"/>
      <c r="OXL311" s="2"/>
      <c r="OXM311" s="2"/>
      <c r="OXN311" s="2"/>
      <c r="OXO311" s="2"/>
      <c r="OXP311" s="2"/>
      <c r="OXQ311" s="2"/>
      <c r="OXR311" s="2"/>
      <c r="OXS311" s="2"/>
      <c r="OXT311" s="2"/>
      <c r="OXU311" s="2"/>
      <c r="OXV311" s="2"/>
      <c r="OXW311" s="2"/>
      <c r="OXX311" s="2"/>
      <c r="OXY311" s="2"/>
      <c r="OXZ311" s="2"/>
      <c r="OYA311" s="2"/>
      <c r="OYB311" s="2"/>
      <c r="OYC311" s="2"/>
      <c r="OYD311" s="2"/>
      <c r="OYE311" s="2"/>
      <c r="OYF311" s="2"/>
      <c r="OYG311" s="2"/>
      <c r="OYH311" s="2"/>
      <c r="OYI311" s="2"/>
      <c r="OYJ311" s="2"/>
      <c r="OYK311" s="2"/>
      <c r="OYL311" s="2"/>
      <c r="OYM311" s="2"/>
      <c r="OYN311" s="2"/>
      <c r="OYO311" s="2"/>
      <c r="OYP311" s="2"/>
      <c r="OYQ311" s="2"/>
      <c r="OYR311" s="2"/>
      <c r="OYS311" s="2"/>
      <c r="OYT311" s="2"/>
      <c r="OYU311" s="2"/>
      <c r="OYV311" s="2"/>
      <c r="OYW311" s="2"/>
      <c r="OYX311" s="2"/>
      <c r="OYY311" s="2"/>
      <c r="OYZ311" s="2"/>
      <c r="OZA311" s="2"/>
      <c r="OZB311" s="2"/>
      <c r="OZC311" s="2"/>
      <c r="OZD311" s="2"/>
      <c r="OZE311" s="2"/>
      <c r="OZF311" s="2"/>
      <c r="OZG311" s="2"/>
      <c r="OZH311" s="2"/>
      <c r="OZI311" s="2"/>
      <c r="OZJ311" s="2"/>
      <c r="OZK311" s="2"/>
      <c r="OZL311" s="2"/>
      <c r="OZM311" s="2"/>
      <c r="OZN311" s="2"/>
      <c r="OZO311" s="2"/>
      <c r="OZP311" s="2"/>
      <c r="OZQ311" s="2"/>
      <c r="OZR311" s="2"/>
      <c r="OZS311" s="2"/>
      <c r="OZT311" s="2"/>
      <c r="OZU311" s="2"/>
      <c r="OZV311" s="2"/>
      <c r="OZW311" s="2"/>
      <c r="OZX311" s="2"/>
      <c r="OZY311" s="2"/>
      <c r="OZZ311" s="2"/>
      <c r="PAA311" s="2"/>
      <c r="PAB311" s="2"/>
      <c r="PAC311" s="2"/>
      <c r="PAD311" s="2"/>
      <c r="PAE311" s="2"/>
      <c r="PAF311" s="2"/>
      <c r="PAG311" s="2"/>
      <c r="PAH311" s="2"/>
      <c r="PAI311" s="2"/>
      <c r="PAJ311" s="2"/>
      <c r="PAK311" s="2"/>
      <c r="PAL311" s="2"/>
      <c r="PAM311" s="2"/>
      <c r="PAN311" s="2"/>
      <c r="PAO311" s="2"/>
      <c r="PAP311" s="2"/>
      <c r="PAQ311" s="2"/>
      <c r="PAR311" s="2"/>
      <c r="PAS311" s="2"/>
      <c r="PAT311" s="2"/>
      <c r="PAU311" s="2"/>
      <c r="PAV311" s="2"/>
      <c r="PAW311" s="2"/>
      <c r="PAX311" s="2"/>
      <c r="PAY311" s="2"/>
      <c r="PAZ311" s="2"/>
      <c r="PBA311" s="2"/>
      <c r="PBB311" s="2"/>
      <c r="PBC311" s="2"/>
      <c r="PBD311" s="2"/>
      <c r="PBE311" s="2"/>
      <c r="PBF311" s="2"/>
      <c r="PBG311" s="2"/>
      <c r="PBH311" s="2"/>
      <c r="PBI311" s="2"/>
      <c r="PBJ311" s="2"/>
      <c r="PBK311" s="2"/>
      <c r="PBL311" s="2"/>
      <c r="PBM311" s="2"/>
      <c r="PBN311" s="2"/>
      <c r="PBO311" s="2"/>
      <c r="PBP311" s="2"/>
      <c r="PBQ311" s="2"/>
      <c r="PBR311" s="2"/>
      <c r="PBS311" s="2"/>
      <c r="PBT311" s="2"/>
      <c r="PBU311" s="2"/>
      <c r="PBV311" s="2"/>
      <c r="PBW311" s="2"/>
      <c r="PBX311" s="2"/>
      <c r="PBY311" s="2"/>
      <c r="PBZ311" s="2"/>
      <c r="PCA311" s="2"/>
      <c r="PCB311" s="2"/>
      <c r="PCC311" s="2"/>
      <c r="PCD311" s="2"/>
      <c r="PCE311" s="2"/>
      <c r="PCF311" s="2"/>
      <c r="PCG311" s="2"/>
      <c r="PCH311" s="2"/>
      <c r="PCI311" s="2"/>
      <c r="PCJ311" s="2"/>
      <c r="PCK311" s="2"/>
      <c r="PCL311" s="2"/>
      <c r="PCM311" s="2"/>
      <c r="PCN311" s="2"/>
      <c r="PCO311" s="2"/>
      <c r="PCP311" s="2"/>
      <c r="PCQ311" s="2"/>
      <c r="PCR311" s="2"/>
      <c r="PCS311" s="2"/>
      <c r="PCT311" s="2"/>
      <c r="PCU311" s="2"/>
      <c r="PCV311" s="2"/>
      <c r="PCW311" s="2"/>
      <c r="PCX311" s="2"/>
      <c r="PCY311" s="2"/>
      <c r="PCZ311" s="2"/>
      <c r="PDA311" s="2"/>
      <c r="PDB311" s="2"/>
      <c r="PDC311" s="2"/>
      <c r="PDD311" s="2"/>
      <c r="PDE311" s="2"/>
      <c r="PDF311" s="2"/>
      <c r="PDG311" s="2"/>
      <c r="PDH311" s="2"/>
      <c r="PDI311" s="2"/>
      <c r="PDJ311" s="2"/>
      <c r="PDK311" s="2"/>
      <c r="PDL311" s="2"/>
      <c r="PDM311" s="2"/>
      <c r="PDN311" s="2"/>
      <c r="PDO311" s="2"/>
      <c r="PDP311" s="2"/>
      <c r="PDQ311" s="2"/>
      <c r="PDR311" s="2"/>
      <c r="PDS311" s="2"/>
      <c r="PDT311" s="2"/>
      <c r="PDU311" s="2"/>
      <c r="PDV311" s="2"/>
      <c r="PDW311" s="2"/>
      <c r="PDX311" s="2"/>
      <c r="PDY311" s="2"/>
      <c r="PDZ311" s="2"/>
      <c r="PEA311" s="2"/>
      <c r="PEB311" s="2"/>
      <c r="PEC311" s="2"/>
      <c r="PED311" s="2"/>
      <c r="PEE311" s="2"/>
      <c r="PEF311" s="2"/>
      <c r="PEG311" s="2"/>
      <c r="PEH311" s="2"/>
      <c r="PEI311" s="2"/>
      <c r="PEJ311" s="2"/>
      <c r="PEK311" s="2"/>
      <c r="PEL311" s="2"/>
      <c r="PEM311" s="2"/>
      <c r="PEN311" s="2"/>
      <c r="PEO311" s="2"/>
      <c r="PEP311" s="2"/>
      <c r="PEQ311" s="2"/>
      <c r="PER311" s="2"/>
      <c r="PES311" s="2"/>
      <c r="PET311" s="2"/>
      <c r="PEU311" s="2"/>
      <c r="PEV311" s="2"/>
      <c r="PEW311" s="2"/>
      <c r="PEX311" s="2"/>
      <c r="PEY311" s="2"/>
      <c r="PEZ311" s="2"/>
      <c r="PFA311" s="2"/>
      <c r="PFB311" s="2"/>
      <c r="PFC311" s="2"/>
      <c r="PFD311" s="2"/>
      <c r="PFE311" s="2"/>
      <c r="PFF311" s="2"/>
      <c r="PFG311" s="2"/>
      <c r="PFH311" s="2"/>
      <c r="PFI311" s="2"/>
      <c r="PFJ311" s="2"/>
      <c r="PFK311" s="2"/>
      <c r="PFL311" s="2"/>
      <c r="PFM311" s="2"/>
      <c r="PFN311" s="2"/>
      <c r="PFO311" s="2"/>
      <c r="PFP311" s="2"/>
      <c r="PFQ311" s="2"/>
      <c r="PFR311" s="2"/>
      <c r="PFS311" s="2"/>
      <c r="PFT311" s="2"/>
      <c r="PFU311" s="2"/>
      <c r="PFV311" s="2"/>
      <c r="PFW311" s="2"/>
      <c r="PFX311" s="2"/>
      <c r="PFY311" s="2"/>
      <c r="PFZ311" s="2"/>
      <c r="PGA311" s="2"/>
      <c r="PGB311" s="2"/>
      <c r="PGC311" s="2"/>
      <c r="PGD311" s="2"/>
      <c r="PGE311" s="2"/>
      <c r="PGF311" s="2"/>
      <c r="PGG311" s="2"/>
      <c r="PGH311" s="2"/>
      <c r="PGI311" s="2"/>
      <c r="PGJ311" s="2"/>
      <c r="PGK311" s="2"/>
      <c r="PGL311" s="2"/>
      <c r="PGM311" s="2"/>
      <c r="PGN311" s="2"/>
      <c r="PGO311" s="2"/>
      <c r="PGP311" s="2"/>
      <c r="PGQ311" s="2"/>
      <c r="PGR311" s="2"/>
      <c r="PGS311" s="2"/>
      <c r="PGT311" s="2"/>
      <c r="PGU311" s="2"/>
      <c r="PGV311" s="2"/>
      <c r="PGW311" s="2"/>
      <c r="PGX311" s="2"/>
      <c r="PGY311" s="2"/>
      <c r="PGZ311" s="2"/>
      <c r="PHA311" s="2"/>
      <c r="PHB311" s="2"/>
      <c r="PHC311" s="2"/>
      <c r="PHD311" s="2"/>
      <c r="PHE311" s="2"/>
      <c r="PHF311" s="2"/>
      <c r="PHG311" s="2"/>
      <c r="PHH311" s="2"/>
      <c r="PHI311" s="2"/>
      <c r="PHJ311" s="2"/>
      <c r="PHK311" s="2"/>
      <c r="PHL311" s="2"/>
      <c r="PHM311" s="2"/>
      <c r="PHN311" s="2"/>
      <c r="PHO311" s="2"/>
      <c r="PHP311" s="2"/>
      <c r="PHQ311" s="2"/>
      <c r="PHR311" s="2"/>
      <c r="PHS311" s="2"/>
      <c r="PHT311" s="2"/>
      <c r="PHU311" s="2"/>
      <c r="PHV311" s="2"/>
      <c r="PHW311" s="2"/>
      <c r="PHX311" s="2"/>
      <c r="PHY311" s="2"/>
      <c r="PHZ311" s="2"/>
      <c r="PIA311" s="2"/>
      <c r="PIB311" s="2"/>
      <c r="PIC311" s="2"/>
      <c r="PID311" s="2"/>
      <c r="PIE311" s="2"/>
      <c r="PIF311" s="2"/>
      <c r="PIG311" s="2"/>
      <c r="PIH311" s="2"/>
      <c r="PII311" s="2"/>
      <c r="PIJ311" s="2"/>
      <c r="PIK311" s="2"/>
      <c r="PIL311" s="2"/>
      <c r="PIM311" s="2"/>
      <c r="PIN311" s="2"/>
      <c r="PIO311" s="2"/>
      <c r="PIP311" s="2"/>
      <c r="PIQ311" s="2"/>
      <c r="PIR311" s="2"/>
      <c r="PIS311" s="2"/>
      <c r="PIT311" s="2"/>
      <c r="PIU311" s="2"/>
      <c r="PIV311" s="2"/>
      <c r="PIW311" s="2"/>
      <c r="PIX311" s="2"/>
      <c r="PIY311" s="2"/>
      <c r="PIZ311" s="2"/>
      <c r="PJA311" s="2"/>
      <c r="PJB311" s="2"/>
      <c r="PJC311" s="2"/>
      <c r="PJD311" s="2"/>
      <c r="PJE311" s="2"/>
      <c r="PJF311" s="2"/>
      <c r="PJG311" s="2"/>
      <c r="PJH311" s="2"/>
      <c r="PJI311" s="2"/>
      <c r="PJJ311" s="2"/>
      <c r="PJK311" s="2"/>
      <c r="PJL311" s="2"/>
      <c r="PJM311" s="2"/>
      <c r="PJN311" s="2"/>
      <c r="PJO311" s="2"/>
      <c r="PJP311" s="2"/>
      <c r="PJQ311" s="2"/>
      <c r="PJR311" s="2"/>
      <c r="PJS311" s="2"/>
      <c r="PJT311" s="2"/>
      <c r="PJU311" s="2"/>
      <c r="PJV311" s="2"/>
      <c r="PJW311" s="2"/>
      <c r="PJX311" s="2"/>
      <c r="PJY311" s="2"/>
      <c r="PJZ311" s="2"/>
      <c r="PKA311" s="2"/>
      <c r="PKB311" s="2"/>
      <c r="PKC311" s="2"/>
      <c r="PKD311" s="2"/>
      <c r="PKE311" s="2"/>
      <c r="PKF311" s="2"/>
      <c r="PKG311" s="2"/>
      <c r="PKH311" s="2"/>
      <c r="PKI311" s="2"/>
      <c r="PKJ311" s="2"/>
      <c r="PKK311" s="2"/>
      <c r="PKL311" s="2"/>
      <c r="PKM311" s="2"/>
      <c r="PKN311" s="2"/>
      <c r="PKO311" s="2"/>
      <c r="PKP311" s="2"/>
      <c r="PKQ311" s="2"/>
      <c r="PKR311" s="2"/>
      <c r="PKS311" s="2"/>
      <c r="PKT311" s="2"/>
      <c r="PKU311" s="2"/>
      <c r="PKV311" s="2"/>
      <c r="PKW311" s="2"/>
      <c r="PKX311" s="2"/>
      <c r="PKY311" s="2"/>
      <c r="PKZ311" s="2"/>
      <c r="PLA311" s="2"/>
      <c r="PLB311" s="2"/>
      <c r="PLC311" s="2"/>
      <c r="PLD311" s="2"/>
      <c r="PLE311" s="2"/>
      <c r="PLF311" s="2"/>
      <c r="PLG311" s="2"/>
      <c r="PLH311" s="2"/>
      <c r="PLI311" s="2"/>
      <c r="PLJ311" s="2"/>
      <c r="PLK311" s="2"/>
      <c r="PLL311" s="2"/>
      <c r="PLM311" s="2"/>
      <c r="PLN311" s="2"/>
      <c r="PLO311" s="2"/>
      <c r="PLP311" s="2"/>
      <c r="PLQ311" s="2"/>
      <c r="PLR311" s="2"/>
      <c r="PLS311" s="2"/>
      <c r="PLT311" s="2"/>
      <c r="PLU311" s="2"/>
      <c r="PLV311" s="2"/>
      <c r="PLW311" s="2"/>
      <c r="PLX311" s="2"/>
      <c r="PLY311" s="2"/>
      <c r="PLZ311" s="2"/>
      <c r="PMA311" s="2"/>
      <c r="PMB311" s="2"/>
      <c r="PMC311" s="2"/>
      <c r="PMD311" s="2"/>
      <c r="PME311" s="2"/>
      <c r="PMF311" s="2"/>
      <c r="PMG311" s="2"/>
      <c r="PMH311" s="2"/>
      <c r="PMI311" s="2"/>
      <c r="PMJ311" s="2"/>
      <c r="PMK311" s="2"/>
      <c r="PML311" s="2"/>
      <c r="PMM311" s="2"/>
      <c r="PMN311" s="2"/>
      <c r="PMO311" s="2"/>
      <c r="PMP311" s="2"/>
      <c r="PMQ311" s="2"/>
      <c r="PMR311" s="2"/>
      <c r="PMS311" s="2"/>
      <c r="PMT311" s="2"/>
      <c r="PMU311" s="2"/>
      <c r="PMV311" s="2"/>
      <c r="PMW311" s="2"/>
      <c r="PMX311" s="2"/>
      <c r="PMY311" s="2"/>
      <c r="PMZ311" s="2"/>
      <c r="PNA311" s="2"/>
      <c r="PNB311" s="2"/>
      <c r="PNC311" s="2"/>
      <c r="PND311" s="2"/>
      <c r="PNE311" s="2"/>
      <c r="PNF311" s="2"/>
      <c r="PNG311" s="2"/>
      <c r="PNH311" s="2"/>
      <c r="PNI311" s="2"/>
      <c r="PNJ311" s="2"/>
      <c r="PNK311" s="2"/>
      <c r="PNL311" s="2"/>
      <c r="PNM311" s="2"/>
      <c r="PNN311" s="2"/>
      <c r="PNO311" s="2"/>
      <c r="PNP311" s="2"/>
      <c r="PNQ311" s="2"/>
      <c r="PNR311" s="2"/>
      <c r="PNS311" s="2"/>
      <c r="PNT311" s="2"/>
      <c r="PNU311" s="2"/>
      <c r="PNV311" s="2"/>
      <c r="PNW311" s="2"/>
      <c r="PNX311" s="2"/>
      <c r="PNY311" s="2"/>
      <c r="PNZ311" s="2"/>
      <c r="POA311" s="2"/>
      <c r="POB311" s="2"/>
      <c r="POC311" s="2"/>
      <c r="POD311" s="2"/>
      <c r="POE311" s="2"/>
      <c r="POF311" s="2"/>
      <c r="POG311" s="2"/>
      <c r="POH311" s="2"/>
      <c r="POI311" s="2"/>
      <c r="POJ311" s="2"/>
      <c r="POK311" s="2"/>
      <c r="POL311" s="2"/>
      <c r="POM311" s="2"/>
      <c r="PON311" s="2"/>
      <c r="POO311" s="2"/>
      <c r="POP311" s="2"/>
      <c r="POQ311" s="2"/>
      <c r="POR311" s="2"/>
      <c r="POS311" s="2"/>
      <c r="POT311" s="2"/>
      <c r="POU311" s="2"/>
      <c r="POV311" s="2"/>
      <c r="POW311" s="2"/>
      <c r="POX311" s="2"/>
      <c r="POY311" s="2"/>
      <c r="POZ311" s="2"/>
      <c r="PPA311" s="2"/>
      <c r="PPB311" s="2"/>
      <c r="PPC311" s="2"/>
      <c r="PPD311" s="2"/>
      <c r="PPE311" s="2"/>
      <c r="PPF311" s="2"/>
      <c r="PPG311" s="2"/>
      <c r="PPH311" s="2"/>
      <c r="PPI311" s="2"/>
      <c r="PPJ311" s="2"/>
      <c r="PPK311" s="2"/>
      <c r="PPL311" s="2"/>
      <c r="PPM311" s="2"/>
      <c r="PPN311" s="2"/>
      <c r="PPO311" s="2"/>
      <c r="PPP311" s="2"/>
      <c r="PPQ311" s="2"/>
      <c r="PPR311" s="2"/>
      <c r="PPS311" s="2"/>
      <c r="PPT311" s="2"/>
      <c r="PPU311" s="2"/>
      <c r="PPV311" s="2"/>
      <c r="PPW311" s="2"/>
      <c r="PPX311" s="2"/>
      <c r="PPY311" s="2"/>
      <c r="PPZ311" s="2"/>
      <c r="PQA311" s="2"/>
      <c r="PQB311" s="2"/>
      <c r="PQC311" s="2"/>
      <c r="PQD311" s="2"/>
      <c r="PQE311" s="2"/>
      <c r="PQF311" s="2"/>
      <c r="PQG311" s="2"/>
      <c r="PQH311" s="2"/>
      <c r="PQI311" s="2"/>
      <c r="PQJ311" s="2"/>
      <c r="PQK311" s="2"/>
      <c r="PQL311" s="2"/>
      <c r="PQM311" s="2"/>
      <c r="PQN311" s="2"/>
      <c r="PQO311" s="2"/>
      <c r="PQP311" s="2"/>
      <c r="PQQ311" s="2"/>
      <c r="PQR311" s="2"/>
      <c r="PQS311" s="2"/>
      <c r="PQT311" s="2"/>
      <c r="PQU311" s="2"/>
      <c r="PQV311" s="2"/>
      <c r="PQW311" s="2"/>
      <c r="PQX311" s="2"/>
      <c r="PQY311" s="2"/>
      <c r="PQZ311" s="2"/>
      <c r="PRA311" s="2"/>
      <c r="PRB311" s="2"/>
      <c r="PRC311" s="2"/>
      <c r="PRD311" s="2"/>
      <c r="PRE311" s="2"/>
      <c r="PRF311" s="2"/>
      <c r="PRG311" s="2"/>
      <c r="PRH311" s="2"/>
      <c r="PRI311" s="2"/>
      <c r="PRJ311" s="2"/>
      <c r="PRK311" s="2"/>
      <c r="PRL311" s="2"/>
      <c r="PRM311" s="2"/>
      <c r="PRN311" s="2"/>
      <c r="PRO311" s="2"/>
      <c r="PRP311" s="2"/>
      <c r="PRQ311" s="2"/>
      <c r="PRR311" s="2"/>
      <c r="PRS311" s="2"/>
      <c r="PRT311" s="2"/>
      <c r="PRU311" s="2"/>
      <c r="PRV311" s="2"/>
      <c r="PRW311" s="2"/>
      <c r="PRX311" s="2"/>
      <c r="PRY311" s="2"/>
      <c r="PRZ311" s="2"/>
      <c r="PSA311" s="2"/>
      <c r="PSB311" s="2"/>
      <c r="PSC311" s="2"/>
      <c r="PSD311" s="2"/>
      <c r="PSE311" s="2"/>
      <c r="PSF311" s="2"/>
      <c r="PSG311" s="2"/>
      <c r="PSH311" s="2"/>
      <c r="PSI311" s="2"/>
      <c r="PSJ311" s="2"/>
      <c r="PSK311" s="2"/>
      <c r="PSL311" s="2"/>
      <c r="PSM311" s="2"/>
      <c r="PSN311" s="2"/>
      <c r="PSO311" s="2"/>
      <c r="PSP311" s="2"/>
      <c r="PSQ311" s="2"/>
      <c r="PSR311" s="2"/>
      <c r="PSS311" s="2"/>
      <c r="PST311" s="2"/>
      <c r="PSU311" s="2"/>
      <c r="PSV311" s="2"/>
      <c r="PSW311" s="2"/>
      <c r="PSX311" s="2"/>
      <c r="PSY311" s="2"/>
      <c r="PSZ311" s="2"/>
      <c r="PTA311" s="2"/>
      <c r="PTB311" s="2"/>
      <c r="PTC311" s="2"/>
      <c r="PTD311" s="2"/>
      <c r="PTE311" s="2"/>
      <c r="PTF311" s="2"/>
      <c r="PTG311" s="2"/>
      <c r="PTH311" s="2"/>
      <c r="PTI311" s="2"/>
      <c r="PTJ311" s="2"/>
      <c r="PTK311" s="2"/>
      <c r="PTL311" s="2"/>
      <c r="PTM311" s="2"/>
      <c r="PTN311" s="2"/>
      <c r="PTO311" s="2"/>
      <c r="PTP311" s="2"/>
      <c r="PTQ311" s="2"/>
      <c r="PTR311" s="2"/>
      <c r="PTS311" s="2"/>
      <c r="PTT311" s="2"/>
      <c r="PTU311" s="2"/>
      <c r="PTV311" s="2"/>
      <c r="PTW311" s="2"/>
      <c r="PTX311" s="2"/>
      <c r="PTY311" s="2"/>
      <c r="PTZ311" s="2"/>
      <c r="PUA311" s="2"/>
      <c r="PUB311" s="2"/>
      <c r="PUC311" s="2"/>
      <c r="PUD311" s="2"/>
      <c r="PUE311" s="2"/>
      <c r="PUF311" s="2"/>
      <c r="PUG311" s="2"/>
      <c r="PUH311" s="2"/>
      <c r="PUI311" s="2"/>
      <c r="PUJ311" s="2"/>
      <c r="PUK311" s="2"/>
      <c r="PUL311" s="2"/>
      <c r="PUM311" s="2"/>
      <c r="PUN311" s="2"/>
      <c r="PUO311" s="2"/>
      <c r="PUP311" s="2"/>
      <c r="PUQ311" s="2"/>
      <c r="PUR311" s="2"/>
      <c r="PUS311" s="2"/>
      <c r="PUT311" s="2"/>
      <c r="PUU311" s="2"/>
      <c r="PUV311" s="2"/>
      <c r="PUW311" s="2"/>
      <c r="PUX311" s="2"/>
      <c r="PUY311" s="2"/>
      <c r="PUZ311" s="2"/>
      <c r="PVA311" s="2"/>
      <c r="PVB311" s="2"/>
      <c r="PVC311" s="2"/>
      <c r="PVD311" s="2"/>
      <c r="PVE311" s="2"/>
      <c r="PVF311" s="2"/>
      <c r="PVG311" s="2"/>
      <c r="PVH311" s="2"/>
      <c r="PVI311" s="2"/>
      <c r="PVJ311" s="2"/>
      <c r="PVK311" s="2"/>
      <c r="PVL311" s="2"/>
      <c r="PVM311" s="2"/>
      <c r="PVN311" s="2"/>
      <c r="PVO311" s="2"/>
      <c r="PVP311" s="2"/>
      <c r="PVQ311" s="2"/>
      <c r="PVR311" s="2"/>
      <c r="PVS311" s="2"/>
      <c r="PVT311" s="2"/>
      <c r="PVU311" s="2"/>
      <c r="PVV311" s="2"/>
      <c r="PVW311" s="2"/>
      <c r="PVX311" s="2"/>
      <c r="PVY311" s="2"/>
      <c r="PVZ311" s="2"/>
      <c r="PWA311" s="2"/>
      <c r="PWB311" s="2"/>
      <c r="PWC311" s="2"/>
      <c r="PWD311" s="2"/>
      <c r="PWE311" s="2"/>
      <c r="PWF311" s="2"/>
      <c r="PWG311" s="2"/>
      <c r="PWH311" s="2"/>
      <c r="PWI311" s="2"/>
      <c r="PWJ311" s="2"/>
      <c r="PWK311" s="2"/>
      <c r="PWL311" s="2"/>
      <c r="PWM311" s="2"/>
      <c r="PWN311" s="2"/>
      <c r="PWO311" s="2"/>
      <c r="PWP311" s="2"/>
      <c r="PWQ311" s="2"/>
      <c r="PWR311" s="2"/>
      <c r="PWS311" s="2"/>
      <c r="PWT311" s="2"/>
      <c r="PWU311" s="2"/>
      <c r="PWV311" s="2"/>
      <c r="PWW311" s="2"/>
      <c r="PWX311" s="2"/>
      <c r="PWY311" s="2"/>
      <c r="PWZ311" s="2"/>
      <c r="PXA311" s="2"/>
      <c r="PXB311" s="2"/>
      <c r="PXC311" s="2"/>
      <c r="PXD311" s="2"/>
      <c r="PXE311" s="2"/>
      <c r="PXF311" s="2"/>
      <c r="PXG311" s="2"/>
      <c r="PXH311" s="2"/>
      <c r="PXI311" s="2"/>
      <c r="PXJ311" s="2"/>
      <c r="PXK311" s="2"/>
      <c r="PXL311" s="2"/>
      <c r="PXM311" s="2"/>
      <c r="PXN311" s="2"/>
      <c r="PXO311" s="2"/>
      <c r="PXP311" s="2"/>
      <c r="PXQ311" s="2"/>
      <c r="PXR311" s="2"/>
      <c r="PXS311" s="2"/>
      <c r="PXT311" s="2"/>
      <c r="PXU311" s="2"/>
      <c r="PXV311" s="2"/>
      <c r="PXW311" s="2"/>
      <c r="PXX311" s="2"/>
      <c r="PXY311" s="2"/>
      <c r="PXZ311" s="2"/>
      <c r="PYA311" s="2"/>
      <c r="PYB311" s="2"/>
      <c r="PYC311" s="2"/>
      <c r="PYD311" s="2"/>
      <c r="PYE311" s="2"/>
      <c r="PYF311" s="2"/>
      <c r="PYG311" s="2"/>
      <c r="PYH311" s="2"/>
      <c r="PYI311" s="2"/>
      <c r="PYJ311" s="2"/>
      <c r="PYK311" s="2"/>
      <c r="PYL311" s="2"/>
      <c r="PYM311" s="2"/>
      <c r="PYN311" s="2"/>
      <c r="PYO311" s="2"/>
      <c r="PYP311" s="2"/>
      <c r="PYQ311" s="2"/>
      <c r="PYR311" s="2"/>
      <c r="PYS311" s="2"/>
      <c r="PYT311" s="2"/>
      <c r="PYU311" s="2"/>
      <c r="PYV311" s="2"/>
      <c r="PYW311" s="2"/>
      <c r="PYX311" s="2"/>
      <c r="PYY311" s="2"/>
      <c r="PYZ311" s="2"/>
      <c r="PZA311" s="2"/>
      <c r="PZB311" s="2"/>
      <c r="PZC311" s="2"/>
      <c r="PZD311" s="2"/>
      <c r="PZE311" s="2"/>
      <c r="PZF311" s="2"/>
      <c r="PZG311" s="2"/>
      <c r="PZH311" s="2"/>
      <c r="PZI311" s="2"/>
      <c r="PZJ311" s="2"/>
      <c r="PZK311" s="2"/>
      <c r="PZL311" s="2"/>
      <c r="PZM311" s="2"/>
      <c r="PZN311" s="2"/>
      <c r="PZO311" s="2"/>
      <c r="PZP311" s="2"/>
      <c r="PZQ311" s="2"/>
      <c r="PZR311" s="2"/>
      <c r="PZS311" s="2"/>
      <c r="PZT311" s="2"/>
      <c r="PZU311" s="2"/>
      <c r="PZV311" s="2"/>
      <c r="PZW311" s="2"/>
      <c r="PZX311" s="2"/>
      <c r="PZY311" s="2"/>
      <c r="PZZ311" s="2"/>
      <c r="QAA311" s="2"/>
      <c r="QAB311" s="2"/>
      <c r="QAC311" s="2"/>
      <c r="QAD311" s="2"/>
      <c r="QAE311" s="2"/>
      <c r="QAF311" s="2"/>
      <c r="QAG311" s="2"/>
      <c r="QAH311" s="2"/>
      <c r="QAI311" s="2"/>
      <c r="QAJ311" s="2"/>
      <c r="QAK311" s="2"/>
      <c r="QAL311" s="2"/>
      <c r="QAM311" s="2"/>
      <c r="QAN311" s="2"/>
      <c r="QAO311" s="2"/>
      <c r="QAP311" s="2"/>
      <c r="QAQ311" s="2"/>
      <c r="QAR311" s="2"/>
      <c r="QAS311" s="2"/>
      <c r="QAT311" s="2"/>
      <c r="QAU311" s="2"/>
      <c r="QAV311" s="2"/>
      <c r="QAW311" s="2"/>
      <c r="QAX311" s="2"/>
      <c r="QAY311" s="2"/>
      <c r="QAZ311" s="2"/>
      <c r="QBA311" s="2"/>
      <c r="QBB311" s="2"/>
      <c r="QBC311" s="2"/>
      <c r="QBD311" s="2"/>
      <c r="QBE311" s="2"/>
      <c r="QBF311" s="2"/>
      <c r="QBG311" s="2"/>
      <c r="QBH311" s="2"/>
      <c r="QBI311" s="2"/>
      <c r="QBJ311" s="2"/>
      <c r="QBK311" s="2"/>
      <c r="QBL311" s="2"/>
      <c r="QBM311" s="2"/>
      <c r="QBN311" s="2"/>
      <c r="QBO311" s="2"/>
      <c r="QBP311" s="2"/>
      <c r="QBQ311" s="2"/>
      <c r="QBR311" s="2"/>
      <c r="QBS311" s="2"/>
      <c r="QBT311" s="2"/>
      <c r="QBU311" s="2"/>
      <c r="QBV311" s="2"/>
      <c r="QBW311" s="2"/>
      <c r="QBX311" s="2"/>
      <c r="QBY311" s="2"/>
      <c r="QBZ311" s="2"/>
      <c r="QCA311" s="2"/>
      <c r="QCB311" s="2"/>
      <c r="QCC311" s="2"/>
      <c r="QCD311" s="2"/>
      <c r="QCE311" s="2"/>
      <c r="QCF311" s="2"/>
      <c r="QCG311" s="2"/>
      <c r="QCH311" s="2"/>
      <c r="QCI311" s="2"/>
      <c r="QCJ311" s="2"/>
      <c r="QCK311" s="2"/>
      <c r="QCL311" s="2"/>
      <c r="QCM311" s="2"/>
      <c r="QCN311" s="2"/>
      <c r="QCO311" s="2"/>
      <c r="QCP311" s="2"/>
      <c r="QCQ311" s="2"/>
      <c r="QCR311" s="2"/>
      <c r="QCS311" s="2"/>
      <c r="QCT311" s="2"/>
      <c r="QCU311" s="2"/>
      <c r="QCV311" s="2"/>
      <c r="QCW311" s="2"/>
      <c r="QCX311" s="2"/>
      <c r="QCY311" s="2"/>
      <c r="QCZ311" s="2"/>
      <c r="QDA311" s="2"/>
      <c r="QDB311" s="2"/>
      <c r="QDC311" s="2"/>
      <c r="QDD311" s="2"/>
      <c r="QDE311" s="2"/>
      <c r="QDF311" s="2"/>
      <c r="QDG311" s="2"/>
      <c r="QDH311" s="2"/>
      <c r="QDI311" s="2"/>
      <c r="QDJ311" s="2"/>
      <c r="QDK311" s="2"/>
      <c r="QDL311" s="2"/>
      <c r="QDM311" s="2"/>
      <c r="QDN311" s="2"/>
      <c r="QDO311" s="2"/>
      <c r="QDP311" s="2"/>
      <c r="QDQ311" s="2"/>
      <c r="QDR311" s="2"/>
      <c r="QDS311" s="2"/>
      <c r="QDT311" s="2"/>
      <c r="QDU311" s="2"/>
      <c r="QDV311" s="2"/>
      <c r="QDW311" s="2"/>
      <c r="QDX311" s="2"/>
      <c r="QDY311" s="2"/>
      <c r="QDZ311" s="2"/>
      <c r="QEA311" s="2"/>
      <c r="QEB311" s="2"/>
      <c r="QEC311" s="2"/>
      <c r="QED311" s="2"/>
      <c r="QEE311" s="2"/>
      <c r="QEF311" s="2"/>
      <c r="QEG311" s="2"/>
      <c r="QEH311" s="2"/>
      <c r="QEI311" s="2"/>
      <c r="QEJ311" s="2"/>
      <c r="QEK311" s="2"/>
      <c r="QEL311" s="2"/>
      <c r="QEM311" s="2"/>
      <c r="QEN311" s="2"/>
      <c r="QEO311" s="2"/>
      <c r="QEP311" s="2"/>
      <c r="QEQ311" s="2"/>
      <c r="QER311" s="2"/>
      <c r="QES311" s="2"/>
      <c r="QET311" s="2"/>
      <c r="QEU311" s="2"/>
      <c r="QEV311" s="2"/>
      <c r="QEW311" s="2"/>
      <c r="QEX311" s="2"/>
      <c r="QEY311" s="2"/>
      <c r="QEZ311" s="2"/>
      <c r="QFA311" s="2"/>
      <c r="QFB311" s="2"/>
      <c r="QFC311" s="2"/>
      <c r="QFD311" s="2"/>
      <c r="QFE311" s="2"/>
      <c r="QFF311" s="2"/>
      <c r="QFG311" s="2"/>
      <c r="QFH311" s="2"/>
      <c r="QFI311" s="2"/>
      <c r="QFJ311" s="2"/>
      <c r="QFK311" s="2"/>
      <c r="QFL311" s="2"/>
      <c r="QFM311" s="2"/>
      <c r="QFN311" s="2"/>
      <c r="QFO311" s="2"/>
      <c r="QFP311" s="2"/>
      <c r="QFQ311" s="2"/>
      <c r="QFR311" s="2"/>
      <c r="QFS311" s="2"/>
      <c r="QFT311" s="2"/>
      <c r="QFU311" s="2"/>
      <c r="QFV311" s="2"/>
      <c r="QFW311" s="2"/>
      <c r="QFX311" s="2"/>
      <c r="QFY311" s="2"/>
      <c r="QFZ311" s="2"/>
      <c r="QGA311" s="2"/>
      <c r="QGB311" s="2"/>
      <c r="QGC311" s="2"/>
      <c r="QGD311" s="2"/>
      <c r="QGE311" s="2"/>
      <c r="QGF311" s="2"/>
      <c r="QGG311" s="2"/>
      <c r="QGH311" s="2"/>
      <c r="QGI311" s="2"/>
      <c r="QGJ311" s="2"/>
      <c r="QGK311" s="2"/>
      <c r="QGL311" s="2"/>
      <c r="QGM311" s="2"/>
      <c r="QGN311" s="2"/>
      <c r="QGO311" s="2"/>
      <c r="QGP311" s="2"/>
      <c r="QGQ311" s="2"/>
      <c r="QGR311" s="2"/>
      <c r="QGS311" s="2"/>
      <c r="QGT311" s="2"/>
      <c r="QGU311" s="2"/>
      <c r="QGV311" s="2"/>
      <c r="QGW311" s="2"/>
      <c r="QGX311" s="2"/>
      <c r="QGY311" s="2"/>
      <c r="QGZ311" s="2"/>
      <c r="QHA311" s="2"/>
      <c r="QHB311" s="2"/>
      <c r="QHC311" s="2"/>
      <c r="QHD311" s="2"/>
      <c r="QHE311" s="2"/>
      <c r="QHF311" s="2"/>
      <c r="QHG311" s="2"/>
      <c r="QHH311" s="2"/>
      <c r="QHI311" s="2"/>
      <c r="QHJ311" s="2"/>
      <c r="QHK311" s="2"/>
      <c r="QHL311" s="2"/>
      <c r="QHM311" s="2"/>
      <c r="QHN311" s="2"/>
      <c r="QHO311" s="2"/>
      <c r="QHP311" s="2"/>
      <c r="QHQ311" s="2"/>
      <c r="QHR311" s="2"/>
      <c r="QHS311" s="2"/>
      <c r="QHT311" s="2"/>
      <c r="QHU311" s="2"/>
      <c r="QHV311" s="2"/>
      <c r="QHW311" s="2"/>
      <c r="QHX311" s="2"/>
      <c r="QHY311" s="2"/>
      <c r="QHZ311" s="2"/>
      <c r="QIA311" s="2"/>
      <c r="QIB311" s="2"/>
      <c r="QIC311" s="2"/>
      <c r="QID311" s="2"/>
      <c r="QIE311" s="2"/>
      <c r="QIF311" s="2"/>
      <c r="QIG311" s="2"/>
      <c r="QIH311" s="2"/>
      <c r="QII311" s="2"/>
      <c r="QIJ311" s="2"/>
      <c r="QIK311" s="2"/>
      <c r="QIL311" s="2"/>
      <c r="QIM311" s="2"/>
      <c r="QIN311" s="2"/>
      <c r="QIO311" s="2"/>
      <c r="QIP311" s="2"/>
      <c r="QIQ311" s="2"/>
      <c r="QIR311" s="2"/>
      <c r="QIS311" s="2"/>
      <c r="QIT311" s="2"/>
      <c r="QIU311" s="2"/>
      <c r="QIV311" s="2"/>
      <c r="QIW311" s="2"/>
      <c r="QIX311" s="2"/>
      <c r="QIY311" s="2"/>
      <c r="QIZ311" s="2"/>
      <c r="QJA311" s="2"/>
      <c r="QJB311" s="2"/>
      <c r="QJC311" s="2"/>
      <c r="QJD311" s="2"/>
      <c r="QJE311" s="2"/>
      <c r="QJF311" s="2"/>
      <c r="QJG311" s="2"/>
      <c r="QJH311" s="2"/>
      <c r="QJI311" s="2"/>
      <c r="QJJ311" s="2"/>
      <c r="QJK311" s="2"/>
      <c r="QJL311" s="2"/>
      <c r="QJM311" s="2"/>
      <c r="QJN311" s="2"/>
      <c r="QJO311" s="2"/>
      <c r="QJP311" s="2"/>
      <c r="QJQ311" s="2"/>
      <c r="QJR311" s="2"/>
      <c r="QJS311" s="2"/>
      <c r="QJT311" s="2"/>
      <c r="QJU311" s="2"/>
      <c r="QJV311" s="2"/>
      <c r="QJW311" s="2"/>
      <c r="QJX311" s="2"/>
      <c r="QJY311" s="2"/>
      <c r="QJZ311" s="2"/>
      <c r="QKA311" s="2"/>
      <c r="QKB311" s="2"/>
      <c r="QKC311" s="2"/>
      <c r="QKD311" s="2"/>
      <c r="QKE311" s="2"/>
      <c r="QKF311" s="2"/>
      <c r="QKG311" s="2"/>
      <c r="QKH311" s="2"/>
      <c r="QKI311" s="2"/>
      <c r="QKJ311" s="2"/>
      <c r="QKK311" s="2"/>
      <c r="QKL311" s="2"/>
      <c r="QKM311" s="2"/>
      <c r="QKN311" s="2"/>
      <c r="QKO311" s="2"/>
      <c r="QKP311" s="2"/>
      <c r="QKQ311" s="2"/>
      <c r="QKR311" s="2"/>
      <c r="QKS311" s="2"/>
      <c r="QKT311" s="2"/>
      <c r="QKU311" s="2"/>
      <c r="QKV311" s="2"/>
      <c r="QKW311" s="2"/>
      <c r="QKX311" s="2"/>
      <c r="QKY311" s="2"/>
      <c r="QKZ311" s="2"/>
      <c r="QLA311" s="2"/>
      <c r="QLB311" s="2"/>
      <c r="QLC311" s="2"/>
      <c r="QLD311" s="2"/>
      <c r="QLE311" s="2"/>
      <c r="QLF311" s="2"/>
      <c r="QLG311" s="2"/>
      <c r="QLH311" s="2"/>
      <c r="QLI311" s="2"/>
      <c r="QLJ311" s="2"/>
      <c r="QLK311" s="2"/>
      <c r="QLL311" s="2"/>
      <c r="QLM311" s="2"/>
      <c r="QLN311" s="2"/>
      <c r="QLO311" s="2"/>
      <c r="QLP311" s="2"/>
      <c r="QLQ311" s="2"/>
      <c r="QLR311" s="2"/>
      <c r="QLS311" s="2"/>
      <c r="QLT311" s="2"/>
      <c r="QLU311" s="2"/>
      <c r="QLV311" s="2"/>
      <c r="QLW311" s="2"/>
      <c r="QLX311" s="2"/>
      <c r="QLY311" s="2"/>
      <c r="QLZ311" s="2"/>
      <c r="QMA311" s="2"/>
      <c r="QMB311" s="2"/>
      <c r="QMC311" s="2"/>
      <c r="QMD311" s="2"/>
      <c r="QME311" s="2"/>
      <c r="QMF311" s="2"/>
      <c r="QMG311" s="2"/>
      <c r="QMH311" s="2"/>
      <c r="QMI311" s="2"/>
      <c r="QMJ311" s="2"/>
      <c r="QMK311" s="2"/>
      <c r="QML311" s="2"/>
      <c r="QMM311" s="2"/>
      <c r="QMN311" s="2"/>
      <c r="QMO311" s="2"/>
      <c r="QMP311" s="2"/>
      <c r="QMQ311" s="2"/>
      <c r="QMR311" s="2"/>
      <c r="QMS311" s="2"/>
      <c r="QMT311" s="2"/>
      <c r="QMU311" s="2"/>
      <c r="QMV311" s="2"/>
      <c r="QMW311" s="2"/>
      <c r="QMX311" s="2"/>
      <c r="QMY311" s="2"/>
      <c r="QMZ311" s="2"/>
      <c r="QNA311" s="2"/>
      <c r="QNB311" s="2"/>
      <c r="QNC311" s="2"/>
      <c r="QND311" s="2"/>
      <c r="QNE311" s="2"/>
      <c r="QNF311" s="2"/>
      <c r="QNG311" s="2"/>
      <c r="QNH311" s="2"/>
      <c r="QNI311" s="2"/>
      <c r="QNJ311" s="2"/>
      <c r="QNK311" s="2"/>
      <c r="QNL311" s="2"/>
      <c r="QNM311" s="2"/>
      <c r="QNN311" s="2"/>
      <c r="QNO311" s="2"/>
      <c r="QNP311" s="2"/>
      <c r="QNQ311" s="2"/>
      <c r="QNR311" s="2"/>
      <c r="QNS311" s="2"/>
      <c r="QNT311" s="2"/>
      <c r="QNU311" s="2"/>
      <c r="QNV311" s="2"/>
      <c r="QNW311" s="2"/>
      <c r="QNX311" s="2"/>
      <c r="QNY311" s="2"/>
      <c r="QNZ311" s="2"/>
      <c r="QOA311" s="2"/>
      <c r="QOB311" s="2"/>
      <c r="QOC311" s="2"/>
      <c r="QOD311" s="2"/>
      <c r="QOE311" s="2"/>
      <c r="QOF311" s="2"/>
      <c r="QOG311" s="2"/>
      <c r="QOH311" s="2"/>
      <c r="QOI311" s="2"/>
      <c r="QOJ311" s="2"/>
      <c r="QOK311" s="2"/>
      <c r="QOL311" s="2"/>
      <c r="QOM311" s="2"/>
      <c r="QON311" s="2"/>
      <c r="QOO311" s="2"/>
      <c r="QOP311" s="2"/>
      <c r="QOQ311" s="2"/>
      <c r="QOR311" s="2"/>
      <c r="QOS311" s="2"/>
      <c r="QOT311" s="2"/>
      <c r="QOU311" s="2"/>
      <c r="QOV311" s="2"/>
      <c r="QOW311" s="2"/>
      <c r="QOX311" s="2"/>
      <c r="QOY311" s="2"/>
      <c r="QOZ311" s="2"/>
      <c r="QPA311" s="2"/>
      <c r="QPB311" s="2"/>
      <c r="QPC311" s="2"/>
      <c r="QPD311" s="2"/>
      <c r="QPE311" s="2"/>
      <c r="QPF311" s="2"/>
      <c r="QPG311" s="2"/>
      <c r="QPH311" s="2"/>
      <c r="QPI311" s="2"/>
      <c r="QPJ311" s="2"/>
      <c r="QPK311" s="2"/>
      <c r="QPL311" s="2"/>
      <c r="QPM311" s="2"/>
      <c r="QPN311" s="2"/>
      <c r="QPO311" s="2"/>
      <c r="QPP311" s="2"/>
      <c r="QPQ311" s="2"/>
      <c r="QPR311" s="2"/>
      <c r="QPS311" s="2"/>
      <c r="QPT311" s="2"/>
      <c r="QPU311" s="2"/>
      <c r="QPV311" s="2"/>
      <c r="QPW311" s="2"/>
      <c r="QPX311" s="2"/>
      <c r="QPY311" s="2"/>
      <c r="QPZ311" s="2"/>
      <c r="QQA311" s="2"/>
      <c r="QQB311" s="2"/>
      <c r="QQC311" s="2"/>
      <c r="QQD311" s="2"/>
      <c r="QQE311" s="2"/>
      <c r="QQF311" s="2"/>
      <c r="QQG311" s="2"/>
      <c r="QQH311" s="2"/>
      <c r="QQI311" s="2"/>
      <c r="QQJ311" s="2"/>
      <c r="QQK311" s="2"/>
      <c r="QQL311" s="2"/>
      <c r="QQM311" s="2"/>
      <c r="QQN311" s="2"/>
      <c r="QQO311" s="2"/>
      <c r="QQP311" s="2"/>
      <c r="QQQ311" s="2"/>
      <c r="QQR311" s="2"/>
      <c r="QQS311" s="2"/>
      <c r="QQT311" s="2"/>
      <c r="QQU311" s="2"/>
      <c r="QQV311" s="2"/>
      <c r="QQW311" s="2"/>
      <c r="QQX311" s="2"/>
      <c r="QQY311" s="2"/>
      <c r="QQZ311" s="2"/>
      <c r="QRA311" s="2"/>
      <c r="QRB311" s="2"/>
      <c r="QRC311" s="2"/>
      <c r="QRD311" s="2"/>
      <c r="QRE311" s="2"/>
      <c r="QRF311" s="2"/>
      <c r="QRG311" s="2"/>
      <c r="QRH311" s="2"/>
      <c r="QRI311" s="2"/>
      <c r="QRJ311" s="2"/>
      <c r="QRK311" s="2"/>
      <c r="QRL311" s="2"/>
      <c r="QRM311" s="2"/>
      <c r="QRN311" s="2"/>
      <c r="QRO311" s="2"/>
      <c r="QRP311" s="2"/>
      <c r="QRQ311" s="2"/>
      <c r="QRR311" s="2"/>
      <c r="QRS311" s="2"/>
      <c r="QRT311" s="2"/>
      <c r="QRU311" s="2"/>
      <c r="QRV311" s="2"/>
      <c r="QRW311" s="2"/>
      <c r="QRX311" s="2"/>
      <c r="QRY311" s="2"/>
      <c r="QRZ311" s="2"/>
      <c r="QSA311" s="2"/>
      <c r="QSB311" s="2"/>
      <c r="QSC311" s="2"/>
      <c r="QSD311" s="2"/>
      <c r="QSE311" s="2"/>
      <c r="QSF311" s="2"/>
      <c r="QSG311" s="2"/>
      <c r="QSH311" s="2"/>
      <c r="QSI311" s="2"/>
      <c r="QSJ311" s="2"/>
      <c r="QSK311" s="2"/>
      <c r="QSL311" s="2"/>
      <c r="QSM311" s="2"/>
      <c r="QSN311" s="2"/>
      <c r="QSO311" s="2"/>
      <c r="QSP311" s="2"/>
      <c r="QSQ311" s="2"/>
      <c r="QSR311" s="2"/>
      <c r="QSS311" s="2"/>
      <c r="QST311" s="2"/>
      <c r="QSU311" s="2"/>
      <c r="QSV311" s="2"/>
      <c r="QSW311" s="2"/>
      <c r="QSX311" s="2"/>
      <c r="QSY311" s="2"/>
      <c r="QSZ311" s="2"/>
      <c r="QTA311" s="2"/>
      <c r="QTB311" s="2"/>
      <c r="QTC311" s="2"/>
      <c r="QTD311" s="2"/>
      <c r="QTE311" s="2"/>
      <c r="QTF311" s="2"/>
      <c r="QTG311" s="2"/>
      <c r="QTH311" s="2"/>
      <c r="QTI311" s="2"/>
      <c r="QTJ311" s="2"/>
      <c r="QTK311" s="2"/>
      <c r="QTL311" s="2"/>
      <c r="QTM311" s="2"/>
      <c r="QTN311" s="2"/>
      <c r="QTO311" s="2"/>
      <c r="QTP311" s="2"/>
      <c r="QTQ311" s="2"/>
      <c r="QTR311" s="2"/>
      <c r="QTS311" s="2"/>
      <c r="QTT311" s="2"/>
      <c r="QTU311" s="2"/>
      <c r="QTV311" s="2"/>
      <c r="QTW311" s="2"/>
      <c r="QTX311" s="2"/>
      <c r="QTY311" s="2"/>
      <c r="QTZ311" s="2"/>
      <c r="QUA311" s="2"/>
      <c r="QUB311" s="2"/>
      <c r="QUC311" s="2"/>
      <c r="QUD311" s="2"/>
      <c r="QUE311" s="2"/>
      <c r="QUF311" s="2"/>
      <c r="QUG311" s="2"/>
      <c r="QUH311" s="2"/>
      <c r="QUI311" s="2"/>
      <c r="QUJ311" s="2"/>
      <c r="QUK311" s="2"/>
      <c r="QUL311" s="2"/>
      <c r="QUM311" s="2"/>
      <c r="QUN311" s="2"/>
      <c r="QUO311" s="2"/>
      <c r="QUP311" s="2"/>
      <c r="QUQ311" s="2"/>
      <c r="QUR311" s="2"/>
      <c r="QUS311" s="2"/>
      <c r="QUT311" s="2"/>
      <c r="QUU311" s="2"/>
      <c r="QUV311" s="2"/>
      <c r="QUW311" s="2"/>
      <c r="QUX311" s="2"/>
      <c r="QUY311" s="2"/>
      <c r="QUZ311" s="2"/>
      <c r="QVA311" s="2"/>
      <c r="QVB311" s="2"/>
      <c r="QVC311" s="2"/>
      <c r="QVD311" s="2"/>
      <c r="QVE311" s="2"/>
      <c r="QVF311" s="2"/>
      <c r="QVG311" s="2"/>
      <c r="QVH311" s="2"/>
      <c r="QVI311" s="2"/>
      <c r="QVJ311" s="2"/>
      <c r="QVK311" s="2"/>
      <c r="QVL311" s="2"/>
      <c r="QVM311" s="2"/>
      <c r="QVN311" s="2"/>
      <c r="QVO311" s="2"/>
      <c r="QVP311" s="2"/>
      <c r="QVQ311" s="2"/>
      <c r="QVR311" s="2"/>
      <c r="QVS311" s="2"/>
      <c r="QVT311" s="2"/>
      <c r="QVU311" s="2"/>
      <c r="QVV311" s="2"/>
      <c r="QVW311" s="2"/>
      <c r="QVX311" s="2"/>
      <c r="QVY311" s="2"/>
      <c r="QVZ311" s="2"/>
      <c r="QWA311" s="2"/>
      <c r="QWB311" s="2"/>
      <c r="QWC311" s="2"/>
      <c r="QWD311" s="2"/>
      <c r="QWE311" s="2"/>
      <c r="QWF311" s="2"/>
      <c r="QWG311" s="2"/>
      <c r="QWH311" s="2"/>
      <c r="QWI311" s="2"/>
      <c r="QWJ311" s="2"/>
      <c r="QWK311" s="2"/>
      <c r="QWL311" s="2"/>
      <c r="QWM311" s="2"/>
      <c r="QWN311" s="2"/>
      <c r="QWO311" s="2"/>
      <c r="QWP311" s="2"/>
      <c r="QWQ311" s="2"/>
      <c r="QWR311" s="2"/>
      <c r="QWS311" s="2"/>
      <c r="QWT311" s="2"/>
      <c r="QWU311" s="2"/>
      <c r="QWV311" s="2"/>
      <c r="QWW311" s="2"/>
      <c r="QWX311" s="2"/>
      <c r="QWY311" s="2"/>
      <c r="QWZ311" s="2"/>
      <c r="QXA311" s="2"/>
      <c r="QXB311" s="2"/>
      <c r="QXC311" s="2"/>
      <c r="QXD311" s="2"/>
      <c r="QXE311" s="2"/>
      <c r="QXF311" s="2"/>
      <c r="QXG311" s="2"/>
      <c r="QXH311" s="2"/>
      <c r="QXI311" s="2"/>
      <c r="QXJ311" s="2"/>
      <c r="QXK311" s="2"/>
      <c r="QXL311" s="2"/>
      <c r="QXM311" s="2"/>
      <c r="QXN311" s="2"/>
      <c r="QXO311" s="2"/>
      <c r="QXP311" s="2"/>
      <c r="QXQ311" s="2"/>
      <c r="QXR311" s="2"/>
      <c r="QXS311" s="2"/>
      <c r="QXT311" s="2"/>
      <c r="QXU311" s="2"/>
      <c r="QXV311" s="2"/>
      <c r="QXW311" s="2"/>
      <c r="QXX311" s="2"/>
      <c r="QXY311" s="2"/>
      <c r="QXZ311" s="2"/>
      <c r="QYA311" s="2"/>
      <c r="QYB311" s="2"/>
      <c r="QYC311" s="2"/>
      <c r="QYD311" s="2"/>
      <c r="QYE311" s="2"/>
      <c r="QYF311" s="2"/>
      <c r="QYG311" s="2"/>
      <c r="QYH311" s="2"/>
      <c r="QYI311" s="2"/>
      <c r="QYJ311" s="2"/>
      <c r="QYK311" s="2"/>
      <c r="QYL311" s="2"/>
      <c r="QYM311" s="2"/>
      <c r="QYN311" s="2"/>
      <c r="QYO311" s="2"/>
      <c r="QYP311" s="2"/>
      <c r="QYQ311" s="2"/>
      <c r="QYR311" s="2"/>
      <c r="QYS311" s="2"/>
      <c r="QYT311" s="2"/>
      <c r="QYU311" s="2"/>
      <c r="QYV311" s="2"/>
      <c r="QYW311" s="2"/>
      <c r="QYX311" s="2"/>
      <c r="QYY311" s="2"/>
      <c r="QYZ311" s="2"/>
      <c r="QZA311" s="2"/>
      <c r="QZB311" s="2"/>
      <c r="QZC311" s="2"/>
      <c r="QZD311" s="2"/>
      <c r="QZE311" s="2"/>
      <c r="QZF311" s="2"/>
      <c r="QZG311" s="2"/>
      <c r="QZH311" s="2"/>
      <c r="QZI311" s="2"/>
      <c r="QZJ311" s="2"/>
      <c r="QZK311" s="2"/>
      <c r="QZL311" s="2"/>
      <c r="QZM311" s="2"/>
      <c r="QZN311" s="2"/>
      <c r="QZO311" s="2"/>
      <c r="QZP311" s="2"/>
      <c r="QZQ311" s="2"/>
      <c r="QZR311" s="2"/>
      <c r="QZS311" s="2"/>
      <c r="QZT311" s="2"/>
      <c r="QZU311" s="2"/>
      <c r="QZV311" s="2"/>
      <c r="QZW311" s="2"/>
      <c r="QZX311" s="2"/>
      <c r="QZY311" s="2"/>
      <c r="QZZ311" s="2"/>
      <c r="RAA311" s="2"/>
      <c r="RAB311" s="2"/>
      <c r="RAC311" s="2"/>
      <c r="RAD311" s="2"/>
      <c r="RAE311" s="2"/>
      <c r="RAF311" s="2"/>
      <c r="RAG311" s="2"/>
      <c r="RAH311" s="2"/>
      <c r="RAI311" s="2"/>
      <c r="RAJ311" s="2"/>
      <c r="RAK311" s="2"/>
      <c r="RAL311" s="2"/>
      <c r="RAM311" s="2"/>
      <c r="RAN311" s="2"/>
      <c r="RAO311" s="2"/>
      <c r="RAP311" s="2"/>
      <c r="RAQ311" s="2"/>
      <c r="RAR311" s="2"/>
      <c r="RAS311" s="2"/>
      <c r="RAT311" s="2"/>
      <c r="RAU311" s="2"/>
      <c r="RAV311" s="2"/>
      <c r="RAW311" s="2"/>
      <c r="RAX311" s="2"/>
      <c r="RAY311" s="2"/>
      <c r="RAZ311" s="2"/>
      <c r="RBA311" s="2"/>
      <c r="RBB311" s="2"/>
      <c r="RBC311" s="2"/>
      <c r="RBD311" s="2"/>
      <c r="RBE311" s="2"/>
      <c r="RBF311" s="2"/>
      <c r="RBG311" s="2"/>
      <c r="RBH311" s="2"/>
      <c r="RBI311" s="2"/>
      <c r="RBJ311" s="2"/>
      <c r="RBK311" s="2"/>
      <c r="RBL311" s="2"/>
      <c r="RBM311" s="2"/>
      <c r="RBN311" s="2"/>
      <c r="RBO311" s="2"/>
      <c r="RBP311" s="2"/>
      <c r="RBQ311" s="2"/>
      <c r="RBR311" s="2"/>
      <c r="RBS311" s="2"/>
      <c r="RBT311" s="2"/>
      <c r="RBU311" s="2"/>
      <c r="RBV311" s="2"/>
      <c r="RBW311" s="2"/>
      <c r="RBX311" s="2"/>
      <c r="RBY311" s="2"/>
      <c r="RBZ311" s="2"/>
      <c r="RCA311" s="2"/>
      <c r="RCB311" s="2"/>
      <c r="RCC311" s="2"/>
      <c r="RCD311" s="2"/>
      <c r="RCE311" s="2"/>
      <c r="RCF311" s="2"/>
      <c r="RCG311" s="2"/>
      <c r="RCH311" s="2"/>
      <c r="RCI311" s="2"/>
      <c r="RCJ311" s="2"/>
      <c r="RCK311" s="2"/>
      <c r="RCL311" s="2"/>
      <c r="RCM311" s="2"/>
      <c r="RCN311" s="2"/>
      <c r="RCO311" s="2"/>
      <c r="RCP311" s="2"/>
      <c r="RCQ311" s="2"/>
      <c r="RCR311" s="2"/>
      <c r="RCS311" s="2"/>
      <c r="RCT311" s="2"/>
      <c r="RCU311" s="2"/>
      <c r="RCV311" s="2"/>
      <c r="RCW311" s="2"/>
      <c r="RCX311" s="2"/>
      <c r="RCY311" s="2"/>
      <c r="RCZ311" s="2"/>
      <c r="RDA311" s="2"/>
      <c r="RDB311" s="2"/>
      <c r="RDC311" s="2"/>
      <c r="RDD311" s="2"/>
      <c r="RDE311" s="2"/>
      <c r="RDF311" s="2"/>
      <c r="RDG311" s="2"/>
      <c r="RDH311" s="2"/>
      <c r="RDI311" s="2"/>
      <c r="RDJ311" s="2"/>
      <c r="RDK311" s="2"/>
      <c r="RDL311" s="2"/>
      <c r="RDM311" s="2"/>
      <c r="RDN311" s="2"/>
      <c r="RDO311" s="2"/>
      <c r="RDP311" s="2"/>
      <c r="RDQ311" s="2"/>
      <c r="RDR311" s="2"/>
      <c r="RDS311" s="2"/>
      <c r="RDT311" s="2"/>
      <c r="RDU311" s="2"/>
      <c r="RDV311" s="2"/>
      <c r="RDW311" s="2"/>
      <c r="RDX311" s="2"/>
      <c r="RDY311" s="2"/>
      <c r="RDZ311" s="2"/>
      <c r="REA311" s="2"/>
      <c r="REB311" s="2"/>
      <c r="REC311" s="2"/>
      <c r="RED311" s="2"/>
      <c r="REE311" s="2"/>
      <c r="REF311" s="2"/>
      <c r="REG311" s="2"/>
      <c r="REH311" s="2"/>
      <c r="REI311" s="2"/>
      <c r="REJ311" s="2"/>
      <c r="REK311" s="2"/>
      <c r="REL311" s="2"/>
      <c r="REM311" s="2"/>
      <c r="REN311" s="2"/>
      <c r="REO311" s="2"/>
      <c r="REP311" s="2"/>
      <c r="REQ311" s="2"/>
      <c r="RER311" s="2"/>
      <c r="RES311" s="2"/>
      <c r="RET311" s="2"/>
      <c r="REU311" s="2"/>
      <c r="REV311" s="2"/>
      <c r="REW311" s="2"/>
      <c r="REX311" s="2"/>
      <c r="REY311" s="2"/>
      <c r="REZ311" s="2"/>
      <c r="RFA311" s="2"/>
      <c r="RFB311" s="2"/>
      <c r="RFC311" s="2"/>
      <c r="RFD311" s="2"/>
      <c r="RFE311" s="2"/>
      <c r="RFF311" s="2"/>
      <c r="RFG311" s="2"/>
      <c r="RFH311" s="2"/>
      <c r="RFI311" s="2"/>
      <c r="RFJ311" s="2"/>
      <c r="RFK311" s="2"/>
      <c r="RFL311" s="2"/>
      <c r="RFM311" s="2"/>
      <c r="RFN311" s="2"/>
      <c r="RFO311" s="2"/>
      <c r="RFP311" s="2"/>
      <c r="RFQ311" s="2"/>
      <c r="RFR311" s="2"/>
      <c r="RFS311" s="2"/>
      <c r="RFT311" s="2"/>
      <c r="RFU311" s="2"/>
      <c r="RFV311" s="2"/>
      <c r="RFW311" s="2"/>
      <c r="RFX311" s="2"/>
      <c r="RFY311" s="2"/>
      <c r="RFZ311" s="2"/>
      <c r="RGA311" s="2"/>
      <c r="RGB311" s="2"/>
      <c r="RGC311" s="2"/>
      <c r="RGD311" s="2"/>
      <c r="RGE311" s="2"/>
      <c r="RGF311" s="2"/>
      <c r="RGG311" s="2"/>
      <c r="RGH311" s="2"/>
      <c r="RGI311" s="2"/>
      <c r="RGJ311" s="2"/>
      <c r="RGK311" s="2"/>
      <c r="RGL311" s="2"/>
      <c r="RGM311" s="2"/>
      <c r="RGN311" s="2"/>
      <c r="RGO311" s="2"/>
      <c r="RGP311" s="2"/>
      <c r="RGQ311" s="2"/>
      <c r="RGR311" s="2"/>
      <c r="RGS311" s="2"/>
      <c r="RGT311" s="2"/>
      <c r="RGU311" s="2"/>
      <c r="RGV311" s="2"/>
      <c r="RGW311" s="2"/>
      <c r="RGX311" s="2"/>
      <c r="RGY311" s="2"/>
      <c r="RGZ311" s="2"/>
      <c r="RHA311" s="2"/>
      <c r="RHB311" s="2"/>
      <c r="RHC311" s="2"/>
      <c r="RHD311" s="2"/>
      <c r="RHE311" s="2"/>
      <c r="RHF311" s="2"/>
      <c r="RHG311" s="2"/>
      <c r="RHH311" s="2"/>
      <c r="RHI311" s="2"/>
      <c r="RHJ311" s="2"/>
      <c r="RHK311" s="2"/>
      <c r="RHL311" s="2"/>
      <c r="RHM311" s="2"/>
      <c r="RHN311" s="2"/>
      <c r="RHO311" s="2"/>
      <c r="RHP311" s="2"/>
      <c r="RHQ311" s="2"/>
      <c r="RHR311" s="2"/>
      <c r="RHS311" s="2"/>
      <c r="RHT311" s="2"/>
      <c r="RHU311" s="2"/>
      <c r="RHV311" s="2"/>
      <c r="RHW311" s="2"/>
      <c r="RHX311" s="2"/>
      <c r="RHY311" s="2"/>
      <c r="RHZ311" s="2"/>
      <c r="RIA311" s="2"/>
      <c r="RIB311" s="2"/>
      <c r="RIC311" s="2"/>
      <c r="RID311" s="2"/>
      <c r="RIE311" s="2"/>
      <c r="RIF311" s="2"/>
      <c r="RIG311" s="2"/>
      <c r="RIH311" s="2"/>
      <c r="RII311" s="2"/>
      <c r="RIJ311" s="2"/>
      <c r="RIK311" s="2"/>
      <c r="RIL311" s="2"/>
      <c r="RIM311" s="2"/>
      <c r="RIN311" s="2"/>
      <c r="RIO311" s="2"/>
      <c r="RIP311" s="2"/>
      <c r="RIQ311" s="2"/>
      <c r="RIR311" s="2"/>
      <c r="RIS311" s="2"/>
      <c r="RIT311" s="2"/>
      <c r="RIU311" s="2"/>
      <c r="RIV311" s="2"/>
      <c r="RIW311" s="2"/>
      <c r="RIX311" s="2"/>
      <c r="RIY311" s="2"/>
      <c r="RIZ311" s="2"/>
      <c r="RJA311" s="2"/>
      <c r="RJB311" s="2"/>
      <c r="RJC311" s="2"/>
      <c r="RJD311" s="2"/>
      <c r="RJE311" s="2"/>
      <c r="RJF311" s="2"/>
      <c r="RJG311" s="2"/>
      <c r="RJH311" s="2"/>
      <c r="RJI311" s="2"/>
      <c r="RJJ311" s="2"/>
      <c r="RJK311" s="2"/>
      <c r="RJL311" s="2"/>
      <c r="RJM311" s="2"/>
      <c r="RJN311" s="2"/>
      <c r="RJO311" s="2"/>
      <c r="RJP311" s="2"/>
      <c r="RJQ311" s="2"/>
      <c r="RJR311" s="2"/>
      <c r="RJS311" s="2"/>
      <c r="RJT311" s="2"/>
      <c r="RJU311" s="2"/>
      <c r="RJV311" s="2"/>
      <c r="RJW311" s="2"/>
      <c r="RJX311" s="2"/>
      <c r="RJY311" s="2"/>
      <c r="RJZ311" s="2"/>
      <c r="RKA311" s="2"/>
      <c r="RKB311" s="2"/>
      <c r="RKC311" s="2"/>
      <c r="RKD311" s="2"/>
      <c r="RKE311" s="2"/>
      <c r="RKF311" s="2"/>
      <c r="RKG311" s="2"/>
      <c r="RKH311" s="2"/>
      <c r="RKI311" s="2"/>
      <c r="RKJ311" s="2"/>
      <c r="RKK311" s="2"/>
      <c r="RKL311" s="2"/>
      <c r="RKM311" s="2"/>
      <c r="RKN311" s="2"/>
      <c r="RKO311" s="2"/>
      <c r="RKP311" s="2"/>
      <c r="RKQ311" s="2"/>
      <c r="RKR311" s="2"/>
      <c r="RKS311" s="2"/>
      <c r="RKT311" s="2"/>
      <c r="RKU311" s="2"/>
      <c r="RKV311" s="2"/>
      <c r="RKW311" s="2"/>
      <c r="RKX311" s="2"/>
      <c r="RKY311" s="2"/>
      <c r="RKZ311" s="2"/>
      <c r="RLA311" s="2"/>
      <c r="RLB311" s="2"/>
      <c r="RLC311" s="2"/>
      <c r="RLD311" s="2"/>
      <c r="RLE311" s="2"/>
      <c r="RLF311" s="2"/>
      <c r="RLG311" s="2"/>
      <c r="RLH311" s="2"/>
      <c r="RLI311" s="2"/>
      <c r="RLJ311" s="2"/>
      <c r="RLK311" s="2"/>
      <c r="RLL311" s="2"/>
      <c r="RLM311" s="2"/>
      <c r="RLN311" s="2"/>
      <c r="RLO311" s="2"/>
      <c r="RLP311" s="2"/>
      <c r="RLQ311" s="2"/>
      <c r="RLR311" s="2"/>
      <c r="RLS311" s="2"/>
      <c r="RLT311" s="2"/>
      <c r="RLU311" s="2"/>
      <c r="RLV311" s="2"/>
      <c r="RLW311" s="2"/>
      <c r="RLX311" s="2"/>
      <c r="RLY311" s="2"/>
      <c r="RLZ311" s="2"/>
      <c r="RMA311" s="2"/>
      <c r="RMB311" s="2"/>
      <c r="RMC311" s="2"/>
      <c r="RMD311" s="2"/>
      <c r="RME311" s="2"/>
      <c r="RMF311" s="2"/>
      <c r="RMG311" s="2"/>
      <c r="RMH311" s="2"/>
      <c r="RMI311" s="2"/>
      <c r="RMJ311" s="2"/>
      <c r="RMK311" s="2"/>
      <c r="RML311" s="2"/>
      <c r="RMM311" s="2"/>
      <c r="RMN311" s="2"/>
      <c r="RMO311" s="2"/>
      <c r="RMP311" s="2"/>
      <c r="RMQ311" s="2"/>
      <c r="RMR311" s="2"/>
      <c r="RMS311" s="2"/>
      <c r="RMT311" s="2"/>
      <c r="RMU311" s="2"/>
      <c r="RMV311" s="2"/>
      <c r="RMW311" s="2"/>
      <c r="RMX311" s="2"/>
      <c r="RMY311" s="2"/>
      <c r="RMZ311" s="2"/>
      <c r="RNA311" s="2"/>
      <c r="RNB311" s="2"/>
      <c r="RNC311" s="2"/>
      <c r="RND311" s="2"/>
      <c r="RNE311" s="2"/>
      <c r="RNF311" s="2"/>
      <c r="RNG311" s="2"/>
      <c r="RNH311" s="2"/>
      <c r="RNI311" s="2"/>
      <c r="RNJ311" s="2"/>
      <c r="RNK311" s="2"/>
      <c r="RNL311" s="2"/>
      <c r="RNM311" s="2"/>
      <c r="RNN311" s="2"/>
      <c r="RNO311" s="2"/>
      <c r="RNP311" s="2"/>
      <c r="RNQ311" s="2"/>
      <c r="RNR311" s="2"/>
      <c r="RNS311" s="2"/>
      <c r="RNT311" s="2"/>
      <c r="RNU311" s="2"/>
      <c r="RNV311" s="2"/>
      <c r="RNW311" s="2"/>
      <c r="RNX311" s="2"/>
      <c r="RNY311" s="2"/>
      <c r="RNZ311" s="2"/>
      <c r="ROA311" s="2"/>
      <c r="ROB311" s="2"/>
      <c r="ROC311" s="2"/>
      <c r="ROD311" s="2"/>
      <c r="ROE311" s="2"/>
      <c r="ROF311" s="2"/>
      <c r="ROG311" s="2"/>
      <c r="ROH311" s="2"/>
      <c r="ROI311" s="2"/>
      <c r="ROJ311" s="2"/>
      <c r="ROK311" s="2"/>
      <c r="ROL311" s="2"/>
      <c r="ROM311" s="2"/>
      <c r="RON311" s="2"/>
      <c r="ROO311" s="2"/>
      <c r="ROP311" s="2"/>
      <c r="ROQ311" s="2"/>
      <c r="ROR311" s="2"/>
      <c r="ROS311" s="2"/>
      <c r="ROT311" s="2"/>
      <c r="ROU311" s="2"/>
      <c r="ROV311" s="2"/>
      <c r="ROW311" s="2"/>
      <c r="ROX311" s="2"/>
      <c r="ROY311" s="2"/>
      <c r="ROZ311" s="2"/>
      <c r="RPA311" s="2"/>
      <c r="RPB311" s="2"/>
      <c r="RPC311" s="2"/>
      <c r="RPD311" s="2"/>
      <c r="RPE311" s="2"/>
      <c r="RPF311" s="2"/>
      <c r="RPG311" s="2"/>
      <c r="RPH311" s="2"/>
      <c r="RPI311" s="2"/>
      <c r="RPJ311" s="2"/>
      <c r="RPK311" s="2"/>
      <c r="RPL311" s="2"/>
      <c r="RPM311" s="2"/>
      <c r="RPN311" s="2"/>
      <c r="RPO311" s="2"/>
      <c r="RPP311" s="2"/>
      <c r="RPQ311" s="2"/>
      <c r="RPR311" s="2"/>
      <c r="RPS311" s="2"/>
      <c r="RPT311" s="2"/>
      <c r="RPU311" s="2"/>
      <c r="RPV311" s="2"/>
      <c r="RPW311" s="2"/>
      <c r="RPX311" s="2"/>
      <c r="RPY311" s="2"/>
      <c r="RPZ311" s="2"/>
      <c r="RQA311" s="2"/>
      <c r="RQB311" s="2"/>
      <c r="RQC311" s="2"/>
      <c r="RQD311" s="2"/>
      <c r="RQE311" s="2"/>
      <c r="RQF311" s="2"/>
      <c r="RQG311" s="2"/>
      <c r="RQH311" s="2"/>
      <c r="RQI311" s="2"/>
      <c r="RQJ311" s="2"/>
      <c r="RQK311" s="2"/>
      <c r="RQL311" s="2"/>
      <c r="RQM311" s="2"/>
      <c r="RQN311" s="2"/>
      <c r="RQO311" s="2"/>
      <c r="RQP311" s="2"/>
      <c r="RQQ311" s="2"/>
      <c r="RQR311" s="2"/>
      <c r="RQS311" s="2"/>
      <c r="RQT311" s="2"/>
      <c r="RQU311" s="2"/>
      <c r="RQV311" s="2"/>
      <c r="RQW311" s="2"/>
      <c r="RQX311" s="2"/>
      <c r="RQY311" s="2"/>
      <c r="RQZ311" s="2"/>
      <c r="RRA311" s="2"/>
      <c r="RRB311" s="2"/>
      <c r="RRC311" s="2"/>
      <c r="RRD311" s="2"/>
      <c r="RRE311" s="2"/>
      <c r="RRF311" s="2"/>
      <c r="RRG311" s="2"/>
      <c r="RRH311" s="2"/>
      <c r="RRI311" s="2"/>
      <c r="RRJ311" s="2"/>
      <c r="RRK311" s="2"/>
      <c r="RRL311" s="2"/>
      <c r="RRM311" s="2"/>
      <c r="RRN311" s="2"/>
      <c r="RRO311" s="2"/>
      <c r="RRP311" s="2"/>
      <c r="RRQ311" s="2"/>
      <c r="RRR311" s="2"/>
      <c r="RRS311" s="2"/>
      <c r="RRT311" s="2"/>
      <c r="RRU311" s="2"/>
      <c r="RRV311" s="2"/>
      <c r="RRW311" s="2"/>
      <c r="RRX311" s="2"/>
      <c r="RRY311" s="2"/>
      <c r="RRZ311" s="2"/>
      <c r="RSA311" s="2"/>
      <c r="RSB311" s="2"/>
      <c r="RSC311" s="2"/>
      <c r="RSD311" s="2"/>
      <c r="RSE311" s="2"/>
      <c r="RSF311" s="2"/>
      <c r="RSG311" s="2"/>
      <c r="RSH311" s="2"/>
      <c r="RSI311" s="2"/>
      <c r="RSJ311" s="2"/>
      <c r="RSK311" s="2"/>
      <c r="RSL311" s="2"/>
      <c r="RSM311" s="2"/>
      <c r="RSN311" s="2"/>
      <c r="RSO311" s="2"/>
      <c r="RSP311" s="2"/>
      <c r="RSQ311" s="2"/>
      <c r="RSR311" s="2"/>
      <c r="RSS311" s="2"/>
      <c r="RST311" s="2"/>
      <c r="RSU311" s="2"/>
      <c r="RSV311" s="2"/>
      <c r="RSW311" s="2"/>
      <c r="RSX311" s="2"/>
      <c r="RSY311" s="2"/>
      <c r="RSZ311" s="2"/>
      <c r="RTA311" s="2"/>
      <c r="RTB311" s="2"/>
      <c r="RTC311" s="2"/>
      <c r="RTD311" s="2"/>
      <c r="RTE311" s="2"/>
      <c r="RTF311" s="2"/>
      <c r="RTG311" s="2"/>
      <c r="RTH311" s="2"/>
      <c r="RTI311" s="2"/>
      <c r="RTJ311" s="2"/>
      <c r="RTK311" s="2"/>
      <c r="RTL311" s="2"/>
      <c r="RTM311" s="2"/>
      <c r="RTN311" s="2"/>
      <c r="RTO311" s="2"/>
      <c r="RTP311" s="2"/>
      <c r="RTQ311" s="2"/>
      <c r="RTR311" s="2"/>
      <c r="RTS311" s="2"/>
      <c r="RTT311" s="2"/>
      <c r="RTU311" s="2"/>
      <c r="RTV311" s="2"/>
      <c r="RTW311" s="2"/>
      <c r="RTX311" s="2"/>
      <c r="RTY311" s="2"/>
      <c r="RTZ311" s="2"/>
      <c r="RUA311" s="2"/>
      <c r="RUB311" s="2"/>
      <c r="RUC311" s="2"/>
      <c r="RUD311" s="2"/>
      <c r="RUE311" s="2"/>
      <c r="RUF311" s="2"/>
      <c r="RUG311" s="2"/>
      <c r="RUH311" s="2"/>
      <c r="RUI311" s="2"/>
      <c r="RUJ311" s="2"/>
      <c r="RUK311" s="2"/>
      <c r="RUL311" s="2"/>
      <c r="RUM311" s="2"/>
      <c r="RUN311" s="2"/>
      <c r="RUO311" s="2"/>
      <c r="RUP311" s="2"/>
      <c r="RUQ311" s="2"/>
      <c r="RUR311" s="2"/>
      <c r="RUS311" s="2"/>
      <c r="RUT311" s="2"/>
      <c r="RUU311" s="2"/>
      <c r="RUV311" s="2"/>
      <c r="RUW311" s="2"/>
      <c r="RUX311" s="2"/>
      <c r="RUY311" s="2"/>
      <c r="RUZ311" s="2"/>
      <c r="RVA311" s="2"/>
      <c r="RVB311" s="2"/>
      <c r="RVC311" s="2"/>
      <c r="RVD311" s="2"/>
      <c r="RVE311" s="2"/>
      <c r="RVF311" s="2"/>
      <c r="RVG311" s="2"/>
      <c r="RVH311" s="2"/>
      <c r="RVI311" s="2"/>
      <c r="RVJ311" s="2"/>
      <c r="RVK311" s="2"/>
      <c r="RVL311" s="2"/>
      <c r="RVM311" s="2"/>
      <c r="RVN311" s="2"/>
      <c r="RVO311" s="2"/>
      <c r="RVP311" s="2"/>
      <c r="RVQ311" s="2"/>
      <c r="RVR311" s="2"/>
      <c r="RVS311" s="2"/>
      <c r="RVT311" s="2"/>
      <c r="RVU311" s="2"/>
      <c r="RVV311" s="2"/>
      <c r="RVW311" s="2"/>
      <c r="RVX311" s="2"/>
      <c r="RVY311" s="2"/>
      <c r="RVZ311" s="2"/>
      <c r="RWA311" s="2"/>
      <c r="RWB311" s="2"/>
      <c r="RWC311" s="2"/>
      <c r="RWD311" s="2"/>
      <c r="RWE311" s="2"/>
      <c r="RWF311" s="2"/>
      <c r="RWG311" s="2"/>
      <c r="RWH311" s="2"/>
      <c r="RWI311" s="2"/>
      <c r="RWJ311" s="2"/>
      <c r="RWK311" s="2"/>
      <c r="RWL311" s="2"/>
      <c r="RWM311" s="2"/>
      <c r="RWN311" s="2"/>
      <c r="RWO311" s="2"/>
      <c r="RWP311" s="2"/>
      <c r="RWQ311" s="2"/>
      <c r="RWR311" s="2"/>
      <c r="RWS311" s="2"/>
      <c r="RWT311" s="2"/>
      <c r="RWU311" s="2"/>
      <c r="RWV311" s="2"/>
      <c r="RWW311" s="2"/>
      <c r="RWX311" s="2"/>
      <c r="RWY311" s="2"/>
      <c r="RWZ311" s="2"/>
      <c r="RXA311" s="2"/>
      <c r="RXB311" s="2"/>
      <c r="RXC311" s="2"/>
      <c r="RXD311" s="2"/>
      <c r="RXE311" s="2"/>
      <c r="RXF311" s="2"/>
      <c r="RXG311" s="2"/>
      <c r="RXH311" s="2"/>
      <c r="RXI311" s="2"/>
      <c r="RXJ311" s="2"/>
      <c r="RXK311" s="2"/>
      <c r="RXL311" s="2"/>
      <c r="RXM311" s="2"/>
      <c r="RXN311" s="2"/>
      <c r="RXO311" s="2"/>
      <c r="RXP311" s="2"/>
      <c r="RXQ311" s="2"/>
      <c r="RXR311" s="2"/>
      <c r="RXS311" s="2"/>
      <c r="RXT311" s="2"/>
      <c r="RXU311" s="2"/>
      <c r="RXV311" s="2"/>
      <c r="RXW311" s="2"/>
      <c r="RXX311" s="2"/>
      <c r="RXY311" s="2"/>
      <c r="RXZ311" s="2"/>
      <c r="RYA311" s="2"/>
      <c r="RYB311" s="2"/>
      <c r="RYC311" s="2"/>
      <c r="RYD311" s="2"/>
      <c r="RYE311" s="2"/>
      <c r="RYF311" s="2"/>
      <c r="RYG311" s="2"/>
      <c r="RYH311" s="2"/>
      <c r="RYI311" s="2"/>
      <c r="RYJ311" s="2"/>
      <c r="RYK311" s="2"/>
      <c r="RYL311" s="2"/>
      <c r="RYM311" s="2"/>
      <c r="RYN311" s="2"/>
      <c r="RYO311" s="2"/>
      <c r="RYP311" s="2"/>
      <c r="RYQ311" s="2"/>
      <c r="RYR311" s="2"/>
      <c r="RYS311" s="2"/>
      <c r="RYT311" s="2"/>
      <c r="RYU311" s="2"/>
      <c r="RYV311" s="2"/>
      <c r="RYW311" s="2"/>
      <c r="RYX311" s="2"/>
      <c r="RYY311" s="2"/>
      <c r="RYZ311" s="2"/>
      <c r="RZA311" s="2"/>
      <c r="RZB311" s="2"/>
      <c r="RZC311" s="2"/>
      <c r="RZD311" s="2"/>
      <c r="RZE311" s="2"/>
      <c r="RZF311" s="2"/>
      <c r="RZG311" s="2"/>
      <c r="RZH311" s="2"/>
      <c r="RZI311" s="2"/>
      <c r="RZJ311" s="2"/>
      <c r="RZK311" s="2"/>
      <c r="RZL311" s="2"/>
      <c r="RZM311" s="2"/>
      <c r="RZN311" s="2"/>
      <c r="RZO311" s="2"/>
      <c r="RZP311" s="2"/>
      <c r="RZQ311" s="2"/>
      <c r="RZR311" s="2"/>
      <c r="RZS311" s="2"/>
      <c r="RZT311" s="2"/>
      <c r="RZU311" s="2"/>
      <c r="RZV311" s="2"/>
      <c r="RZW311" s="2"/>
      <c r="RZX311" s="2"/>
      <c r="RZY311" s="2"/>
      <c r="RZZ311" s="2"/>
      <c r="SAA311" s="2"/>
      <c r="SAB311" s="2"/>
      <c r="SAC311" s="2"/>
      <c r="SAD311" s="2"/>
      <c r="SAE311" s="2"/>
      <c r="SAF311" s="2"/>
      <c r="SAG311" s="2"/>
      <c r="SAH311" s="2"/>
      <c r="SAI311" s="2"/>
      <c r="SAJ311" s="2"/>
      <c r="SAK311" s="2"/>
      <c r="SAL311" s="2"/>
      <c r="SAM311" s="2"/>
      <c r="SAN311" s="2"/>
      <c r="SAO311" s="2"/>
      <c r="SAP311" s="2"/>
      <c r="SAQ311" s="2"/>
      <c r="SAR311" s="2"/>
      <c r="SAS311" s="2"/>
      <c r="SAT311" s="2"/>
      <c r="SAU311" s="2"/>
      <c r="SAV311" s="2"/>
      <c r="SAW311" s="2"/>
      <c r="SAX311" s="2"/>
      <c r="SAY311" s="2"/>
      <c r="SAZ311" s="2"/>
      <c r="SBA311" s="2"/>
      <c r="SBB311" s="2"/>
      <c r="SBC311" s="2"/>
      <c r="SBD311" s="2"/>
      <c r="SBE311" s="2"/>
      <c r="SBF311" s="2"/>
      <c r="SBG311" s="2"/>
      <c r="SBH311" s="2"/>
      <c r="SBI311" s="2"/>
      <c r="SBJ311" s="2"/>
      <c r="SBK311" s="2"/>
      <c r="SBL311" s="2"/>
      <c r="SBM311" s="2"/>
      <c r="SBN311" s="2"/>
      <c r="SBO311" s="2"/>
      <c r="SBP311" s="2"/>
      <c r="SBQ311" s="2"/>
      <c r="SBR311" s="2"/>
      <c r="SBS311" s="2"/>
      <c r="SBT311" s="2"/>
      <c r="SBU311" s="2"/>
      <c r="SBV311" s="2"/>
      <c r="SBW311" s="2"/>
      <c r="SBX311" s="2"/>
      <c r="SBY311" s="2"/>
      <c r="SBZ311" s="2"/>
      <c r="SCA311" s="2"/>
      <c r="SCB311" s="2"/>
      <c r="SCC311" s="2"/>
      <c r="SCD311" s="2"/>
      <c r="SCE311" s="2"/>
      <c r="SCF311" s="2"/>
      <c r="SCG311" s="2"/>
      <c r="SCH311" s="2"/>
      <c r="SCI311" s="2"/>
      <c r="SCJ311" s="2"/>
      <c r="SCK311" s="2"/>
      <c r="SCL311" s="2"/>
      <c r="SCM311" s="2"/>
      <c r="SCN311" s="2"/>
      <c r="SCO311" s="2"/>
      <c r="SCP311" s="2"/>
      <c r="SCQ311" s="2"/>
      <c r="SCR311" s="2"/>
      <c r="SCS311" s="2"/>
      <c r="SCT311" s="2"/>
      <c r="SCU311" s="2"/>
      <c r="SCV311" s="2"/>
      <c r="SCW311" s="2"/>
      <c r="SCX311" s="2"/>
      <c r="SCY311" s="2"/>
      <c r="SCZ311" s="2"/>
      <c r="SDA311" s="2"/>
      <c r="SDB311" s="2"/>
      <c r="SDC311" s="2"/>
      <c r="SDD311" s="2"/>
      <c r="SDE311" s="2"/>
      <c r="SDF311" s="2"/>
      <c r="SDG311" s="2"/>
      <c r="SDH311" s="2"/>
      <c r="SDI311" s="2"/>
      <c r="SDJ311" s="2"/>
      <c r="SDK311" s="2"/>
      <c r="SDL311" s="2"/>
      <c r="SDM311" s="2"/>
      <c r="SDN311" s="2"/>
      <c r="SDO311" s="2"/>
      <c r="SDP311" s="2"/>
      <c r="SDQ311" s="2"/>
      <c r="SDR311" s="2"/>
      <c r="SDS311" s="2"/>
      <c r="SDT311" s="2"/>
      <c r="SDU311" s="2"/>
      <c r="SDV311" s="2"/>
      <c r="SDW311" s="2"/>
      <c r="SDX311" s="2"/>
      <c r="SDY311" s="2"/>
      <c r="SDZ311" s="2"/>
      <c r="SEA311" s="2"/>
      <c r="SEB311" s="2"/>
      <c r="SEC311" s="2"/>
      <c r="SED311" s="2"/>
      <c r="SEE311" s="2"/>
      <c r="SEF311" s="2"/>
      <c r="SEG311" s="2"/>
      <c r="SEH311" s="2"/>
      <c r="SEI311" s="2"/>
      <c r="SEJ311" s="2"/>
      <c r="SEK311" s="2"/>
      <c r="SEL311" s="2"/>
      <c r="SEM311" s="2"/>
      <c r="SEN311" s="2"/>
      <c r="SEO311" s="2"/>
      <c r="SEP311" s="2"/>
      <c r="SEQ311" s="2"/>
      <c r="SER311" s="2"/>
      <c r="SES311" s="2"/>
      <c r="SET311" s="2"/>
      <c r="SEU311" s="2"/>
      <c r="SEV311" s="2"/>
      <c r="SEW311" s="2"/>
      <c r="SEX311" s="2"/>
      <c r="SEY311" s="2"/>
      <c r="SEZ311" s="2"/>
      <c r="SFA311" s="2"/>
      <c r="SFB311" s="2"/>
      <c r="SFC311" s="2"/>
      <c r="SFD311" s="2"/>
      <c r="SFE311" s="2"/>
      <c r="SFF311" s="2"/>
      <c r="SFG311" s="2"/>
      <c r="SFH311" s="2"/>
      <c r="SFI311" s="2"/>
      <c r="SFJ311" s="2"/>
      <c r="SFK311" s="2"/>
      <c r="SFL311" s="2"/>
      <c r="SFM311" s="2"/>
      <c r="SFN311" s="2"/>
      <c r="SFO311" s="2"/>
      <c r="SFP311" s="2"/>
      <c r="SFQ311" s="2"/>
      <c r="SFR311" s="2"/>
      <c r="SFS311" s="2"/>
      <c r="SFT311" s="2"/>
      <c r="SFU311" s="2"/>
      <c r="SFV311" s="2"/>
      <c r="SFW311" s="2"/>
      <c r="SFX311" s="2"/>
      <c r="SFY311" s="2"/>
      <c r="SFZ311" s="2"/>
      <c r="SGA311" s="2"/>
      <c r="SGB311" s="2"/>
      <c r="SGC311" s="2"/>
      <c r="SGD311" s="2"/>
      <c r="SGE311" s="2"/>
      <c r="SGF311" s="2"/>
      <c r="SGG311" s="2"/>
      <c r="SGH311" s="2"/>
      <c r="SGI311" s="2"/>
      <c r="SGJ311" s="2"/>
      <c r="SGK311" s="2"/>
      <c r="SGL311" s="2"/>
      <c r="SGM311" s="2"/>
      <c r="SGN311" s="2"/>
      <c r="SGO311" s="2"/>
      <c r="SGP311" s="2"/>
      <c r="SGQ311" s="2"/>
      <c r="SGR311" s="2"/>
      <c r="SGS311" s="2"/>
      <c r="SGT311" s="2"/>
      <c r="SGU311" s="2"/>
      <c r="SGV311" s="2"/>
      <c r="SGW311" s="2"/>
      <c r="SGX311" s="2"/>
      <c r="SGY311" s="2"/>
      <c r="SGZ311" s="2"/>
      <c r="SHA311" s="2"/>
      <c r="SHB311" s="2"/>
      <c r="SHC311" s="2"/>
      <c r="SHD311" s="2"/>
      <c r="SHE311" s="2"/>
      <c r="SHF311" s="2"/>
      <c r="SHG311" s="2"/>
      <c r="SHH311" s="2"/>
      <c r="SHI311" s="2"/>
      <c r="SHJ311" s="2"/>
      <c r="SHK311" s="2"/>
      <c r="SHL311" s="2"/>
      <c r="SHM311" s="2"/>
      <c r="SHN311" s="2"/>
      <c r="SHO311" s="2"/>
      <c r="SHP311" s="2"/>
      <c r="SHQ311" s="2"/>
      <c r="SHR311" s="2"/>
      <c r="SHS311" s="2"/>
      <c r="SHT311" s="2"/>
      <c r="SHU311" s="2"/>
      <c r="SHV311" s="2"/>
      <c r="SHW311" s="2"/>
      <c r="SHX311" s="2"/>
      <c r="SHY311" s="2"/>
      <c r="SHZ311" s="2"/>
      <c r="SIA311" s="2"/>
      <c r="SIB311" s="2"/>
      <c r="SIC311" s="2"/>
      <c r="SID311" s="2"/>
      <c r="SIE311" s="2"/>
      <c r="SIF311" s="2"/>
      <c r="SIG311" s="2"/>
      <c r="SIH311" s="2"/>
      <c r="SII311" s="2"/>
      <c r="SIJ311" s="2"/>
      <c r="SIK311" s="2"/>
      <c r="SIL311" s="2"/>
      <c r="SIM311" s="2"/>
      <c r="SIN311" s="2"/>
      <c r="SIO311" s="2"/>
      <c r="SIP311" s="2"/>
      <c r="SIQ311" s="2"/>
      <c r="SIR311" s="2"/>
      <c r="SIS311" s="2"/>
      <c r="SIT311" s="2"/>
      <c r="SIU311" s="2"/>
      <c r="SIV311" s="2"/>
      <c r="SIW311" s="2"/>
      <c r="SIX311" s="2"/>
      <c r="SIY311" s="2"/>
      <c r="SIZ311" s="2"/>
      <c r="SJA311" s="2"/>
      <c r="SJB311" s="2"/>
      <c r="SJC311" s="2"/>
      <c r="SJD311" s="2"/>
      <c r="SJE311" s="2"/>
      <c r="SJF311" s="2"/>
      <c r="SJG311" s="2"/>
      <c r="SJH311" s="2"/>
      <c r="SJI311" s="2"/>
      <c r="SJJ311" s="2"/>
      <c r="SJK311" s="2"/>
      <c r="SJL311" s="2"/>
      <c r="SJM311" s="2"/>
      <c r="SJN311" s="2"/>
      <c r="SJO311" s="2"/>
      <c r="SJP311" s="2"/>
      <c r="SJQ311" s="2"/>
      <c r="SJR311" s="2"/>
      <c r="SJS311" s="2"/>
      <c r="SJT311" s="2"/>
      <c r="SJU311" s="2"/>
      <c r="SJV311" s="2"/>
      <c r="SJW311" s="2"/>
      <c r="SJX311" s="2"/>
      <c r="SJY311" s="2"/>
      <c r="SJZ311" s="2"/>
      <c r="SKA311" s="2"/>
      <c r="SKB311" s="2"/>
      <c r="SKC311" s="2"/>
      <c r="SKD311" s="2"/>
      <c r="SKE311" s="2"/>
      <c r="SKF311" s="2"/>
      <c r="SKG311" s="2"/>
      <c r="SKH311" s="2"/>
      <c r="SKI311" s="2"/>
      <c r="SKJ311" s="2"/>
      <c r="SKK311" s="2"/>
      <c r="SKL311" s="2"/>
      <c r="SKM311" s="2"/>
      <c r="SKN311" s="2"/>
      <c r="SKO311" s="2"/>
      <c r="SKP311" s="2"/>
      <c r="SKQ311" s="2"/>
      <c r="SKR311" s="2"/>
      <c r="SKS311" s="2"/>
      <c r="SKT311" s="2"/>
      <c r="SKU311" s="2"/>
      <c r="SKV311" s="2"/>
      <c r="SKW311" s="2"/>
      <c r="SKX311" s="2"/>
      <c r="SKY311" s="2"/>
      <c r="SKZ311" s="2"/>
      <c r="SLA311" s="2"/>
      <c r="SLB311" s="2"/>
      <c r="SLC311" s="2"/>
      <c r="SLD311" s="2"/>
      <c r="SLE311" s="2"/>
      <c r="SLF311" s="2"/>
      <c r="SLG311" s="2"/>
      <c r="SLH311" s="2"/>
      <c r="SLI311" s="2"/>
      <c r="SLJ311" s="2"/>
      <c r="SLK311" s="2"/>
      <c r="SLL311" s="2"/>
      <c r="SLM311" s="2"/>
      <c r="SLN311" s="2"/>
      <c r="SLO311" s="2"/>
      <c r="SLP311" s="2"/>
      <c r="SLQ311" s="2"/>
      <c r="SLR311" s="2"/>
      <c r="SLS311" s="2"/>
      <c r="SLT311" s="2"/>
      <c r="SLU311" s="2"/>
      <c r="SLV311" s="2"/>
      <c r="SLW311" s="2"/>
      <c r="SLX311" s="2"/>
      <c r="SLY311" s="2"/>
      <c r="SLZ311" s="2"/>
      <c r="SMA311" s="2"/>
      <c r="SMB311" s="2"/>
      <c r="SMC311" s="2"/>
      <c r="SMD311" s="2"/>
      <c r="SME311" s="2"/>
      <c r="SMF311" s="2"/>
      <c r="SMG311" s="2"/>
      <c r="SMH311" s="2"/>
      <c r="SMI311" s="2"/>
      <c r="SMJ311" s="2"/>
      <c r="SMK311" s="2"/>
      <c r="SML311" s="2"/>
      <c r="SMM311" s="2"/>
      <c r="SMN311" s="2"/>
      <c r="SMO311" s="2"/>
      <c r="SMP311" s="2"/>
      <c r="SMQ311" s="2"/>
      <c r="SMR311" s="2"/>
      <c r="SMS311" s="2"/>
      <c r="SMT311" s="2"/>
      <c r="SMU311" s="2"/>
      <c r="SMV311" s="2"/>
      <c r="SMW311" s="2"/>
      <c r="SMX311" s="2"/>
      <c r="SMY311" s="2"/>
      <c r="SMZ311" s="2"/>
      <c r="SNA311" s="2"/>
      <c r="SNB311" s="2"/>
      <c r="SNC311" s="2"/>
      <c r="SND311" s="2"/>
      <c r="SNE311" s="2"/>
      <c r="SNF311" s="2"/>
      <c r="SNG311" s="2"/>
      <c r="SNH311" s="2"/>
      <c r="SNI311" s="2"/>
      <c r="SNJ311" s="2"/>
      <c r="SNK311" s="2"/>
      <c r="SNL311" s="2"/>
      <c r="SNM311" s="2"/>
      <c r="SNN311" s="2"/>
      <c r="SNO311" s="2"/>
      <c r="SNP311" s="2"/>
      <c r="SNQ311" s="2"/>
      <c r="SNR311" s="2"/>
      <c r="SNS311" s="2"/>
      <c r="SNT311" s="2"/>
      <c r="SNU311" s="2"/>
      <c r="SNV311" s="2"/>
      <c r="SNW311" s="2"/>
      <c r="SNX311" s="2"/>
      <c r="SNY311" s="2"/>
      <c r="SNZ311" s="2"/>
      <c r="SOA311" s="2"/>
      <c r="SOB311" s="2"/>
      <c r="SOC311" s="2"/>
      <c r="SOD311" s="2"/>
      <c r="SOE311" s="2"/>
      <c r="SOF311" s="2"/>
      <c r="SOG311" s="2"/>
      <c r="SOH311" s="2"/>
      <c r="SOI311" s="2"/>
      <c r="SOJ311" s="2"/>
      <c r="SOK311" s="2"/>
      <c r="SOL311" s="2"/>
      <c r="SOM311" s="2"/>
      <c r="SON311" s="2"/>
      <c r="SOO311" s="2"/>
      <c r="SOP311" s="2"/>
      <c r="SOQ311" s="2"/>
      <c r="SOR311" s="2"/>
      <c r="SOS311" s="2"/>
      <c r="SOT311" s="2"/>
      <c r="SOU311" s="2"/>
      <c r="SOV311" s="2"/>
      <c r="SOW311" s="2"/>
      <c r="SOX311" s="2"/>
      <c r="SOY311" s="2"/>
      <c r="SOZ311" s="2"/>
      <c r="SPA311" s="2"/>
      <c r="SPB311" s="2"/>
      <c r="SPC311" s="2"/>
      <c r="SPD311" s="2"/>
      <c r="SPE311" s="2"/>
      <c r="SPF311" s="2"/>
      <c r="SPG311" s="2"/>
      <c r="SPH311" s="2"/>
      <c r="SPI311" s="2"/>
      <c r="SPJ311" s="2"/>
      <c r="SPK311" s="2"/>
      <c r="SPL311" s="2"/>
      <c r="SPM311" s="2"/>
      <c r="SPN311" s="2"/>
      <c r="SPO311" s="2"/>
      <c r="SPP311" s="2"/>
      <c r="SPQ311" s="2"/>
      <c r="SPR311" s="2"/>
      <c r="SPS311" s="2"/>
      <c r="SPT311" s="2"/>
      <c r="SPU311" s="2"/>
      <c r="SPV311" s="2"/>
      <c r="SPW311" s="2"/>
      <c r="SPX311" s="2"/>
      <c r="SPY311" s="2"/>
      <c r="SPZ311" s="2"/>
      <c r="SQA311" s="2"/>
      <c r="SQB311" s="2"/>
      <c r="SQC311" s="2"/>
      <c r="SQD311" s="2"/>
      <c r="SQE311" s="2"/>
      <c r="SQF311" s="2"/>
      <c r="SQG311" s="2"/>
      <c r="SQH311" s="2"/>
      <c r="SQI311" s="2"/>
      <c r="SQJ311" s="2"/>
      <c r="SQK311" s="2"/>
      <c r="SQL311" s="2"/>
      <c r="SQM311" s="2"/>
      <c r="SQN311" s="2"/>
      <c r="SQO311" s="2"/>
      <c r="SQP311" s="2"/>
      <c r="SQQ311" s="2"/>
      <c r="SQR311" s="2"/>
      <c r="SQS311" s="2"/>
      <c r="SQT311" s="2"/>
      <c r="SQU311" s="2"/>
      <c r="SQV311" s="2"/>
      <c r="SQW311" s="2"/>
      <c r="SQX311" s="2"/>
      <c r="SQY311" s="2"/>
      <c r="SQZ311" s="2"/>
      <c r="SRA311" s="2"/>
      <c r="SRB311" s="2"/>
      <c r="SRC311" s="2"/>
      <c r="SRD311" s="2"/>
      <c r="SRE311" s="2"/>
      <c r="SRF311" s="2"/>
      <c r="SRG311" s="2"/>
      <c r="SRH311" s="2"/>
      <c r="SRI311" s="2"/>
      <c r="SRJ311" s="2"/>
      <c r="SRK311" s="2"/>
      <c r="SRL311" s="2"/>
      <c r="SRM311" s="2"/>
      <c r="SRN311" s="2"/>
      <c r="SRO311" s="2"/>
      <c r="SRP311" s="2"/>
      <c r="SRQ311" s="2"/>
      <c r="SRR311" s="2"/>
      <c r="SRS311" s="2"/>
      <c r="SRT311" s="2"/>
      <c r="SRU311" s="2"/>
      <c r="SRV311" s="2"/>
      <c r="SRW311" s="2"/>
      <c r="SRX311" s="2"/>
      <c r="SRY311" s="2"/>
      <c r="SRZ311" s="2"/>
      <c r="SSA311" s="2"/>
      <c r="SSB311" s="2"/>
      <c r="SSC311" s="2"/>
      <c r="SSD311" s="2"/>
      <c r="SSE311" s="2"/>
      <c r="SSF311" s="2"/>
      <c r="SSG311" s="2"/>
      <c r="SSH311" s="2"/>
      <c r="SSI311" s="2"/>
      <c r="SSJ311" s="2"/>
      <c r="SSK311" s="2"/>
      <c r="SSL311" s="2"/>
      <c r="SSM311" s="2"/>
      <c r="SSN311" s="2"/>
      <c r="SSO311" s="2"/>
      <c r="SSP311" s="2"/>
      <c r="SSQ311" s="2"/>
      <c r="SSR311" s="2"/>
      <c r="SSS311" s="2"/>
      <c r="SST311" s="2"/>
      <c r="SSU311" s="2"/>
      <c r="SSV311" s="2"/>
      <c r="SSW311" s="2"/>
      <c r="SSX311" s="2"/>
      <c r="SSY311" s="2"/>
      <c r="SSZ311" s="2"/>
      <c r="STA311" s="2"/>
      <c r="STB311" s="2"/>
      <c r="STC311" s="2"/>
      <c r="STD311" s="2"/>
      <c r="STE311" s="2"/>
      <c r="STF311" s="2"/>
      <c r="STG311" s="2"/>
      <c r="STH311" s="2"/>
      <c r="STI311" s="2"/>
      <c r="STJ311" s="2"/>
      <c r="STK311" s="2"/>
      <c r="STL311" s="2"/>
      <c r="STM311" s="2"/>
      <c r="STN311" s="2"/>
      <c r="STO311" s="2"/>
      <c r="STP311" s="2"/>
      <c r="STQ311" s="2"/>
      <c r="STR311" s="2"/>
      <c r="STS311" s="2"/>
      <c r="STT311" s="2"/>
      <c r="STU311" s="2"/>
      <c r="STV311" s="2"/>
      <c r="STW311" s="2"/>
      <c r="STX311" s="2"/>
      <c r="STY311" s="2"/>
      <c r="STZ311" s="2"/>
      <c r="SUA311" s="2"/>
      <c r="SUB311" s="2"/>
      <c r="SUC311" s="2"/>
      <c r="SUD311" s="2"/>
      <c r="SUE311" s="2"/>
      <c r="SUF311" s="2"/>
      <c r="SUG311" s="2"/>
      <c r="SUH311" s="2"/>
      <c r="SUI311" s="2"/>
      <c r="SUJ311" s="2"/>
      <c r="SUK311" s="2"/>
      <c r="SUL311" s="2"/>
      <c r="SUM311" s="2"/>
      <c r="SUN311" s="2"/>
      <c r="SUO311" s="2"/>
      <c r="SUP311" s="2"/>
      <c r="SUQ311" s="2"/>
      <c r="SUR311" s="2"/>
      <c r="SUS311" s="2"/>
      <c r="SUT311" s="2"/>
      <c r="SUU311" s="2"/>
      <c r="SUV311" s="2"/>
      <c r="SUW311" s="2"/>
      <c r="SUX311" s="2"/>
      <c r="SUY311" s="2"/>
      <c r="SUZ311" s="2"/>
      <c r="SVA311" s="2"/>
      <c r="SVB311" s="2"/>
      <c r="SVC311" s="2"/>
      <c r="SVD311" s="2"/>
      <c r="SVE311" s="2"/>
      <c r="SVF311" s="2"/>
      <c r="SVG311" s="2"/>
      <c r="SVH311" s="2"/>
      <c r="SVI311" s="2"/>
      <c r="SVJ311" s="2"/>
      <c r="SVK311" s="2"/>
      <c r="SVL311" s="2"/>
      <c r="SVM311" s="2"/>
      <c r="SVN311" s="2"/>
      <c r="SVO311" s="2"/>
      <c r="SVP311" s="2"/>
      <c r="SVQ311" s="2"/>
      <c r="SVR311" s="2"/>
      <c r="SVS311" s="2"/>
      <c r="SVT311" s="2"/>
      <c r="SVU311" s="2"/>
      <c r="SVV311" s="2"/>
      <c r="SVW311" s="2"/>
      <c r="SVX311" s="2"/>
      <c r="SVY311" s="2"/>
      <c r="SVZ311" s="2"/>
      <c r="SWA311" s="2"/>
      <c r="SWB311" s="2"/>
      <c r="SWC311" s="2"/>
      <c r="SWD311" s="2"/>
      <c r="SWE311" s="2"/>
      <c r="SWF311" s="2"/>
      <c r="SWG311" s="2"/>
      <c r="SWH311" s="2"/>
      <c r="SWI311" s="2"/>
      <c r="SWJ311" s="2"/>
      <c r="SWK311" s="2"/>
      <c r="SWL311" s="2"/>
      <c r="SWM311" s="2"/>
      <c r="SWN311" s="2"/>
      <c r="SWO311" s="2"/>
      <c r="SWP311" s="2"/>
      <c r="SWQ311" s="2"/>
      <c r="SWR311" s="2"/>
      <c r="SWS311" s="2"/>
      <c r="SWT311" s="2"/>
      <c r="SWU311" s="2"/>
      <c r="SWV311" s="2"/>
      <c r="SWW311" s="2"/>
      <c r="SWX311" s="2"/>
      <c r="SWY311" s="2"/>
      <c r="SWZ311" s="2"/>
      <c r="SXA311" s="2"/>
      <c r="SXB311" s="2"/>
      <c r="SXC311" s="2"/>
      <c r="SXD311" s="2"/>
      <c r="SXE311" s="2"/>
      <c r="SXF311" s="2"/>
      <c r="SXG311" s="2"/>
      <c r="SXH311" s="2"/>
      <c r="SXI311" s="2"/>
      <c r="SXJ311" s="2"/>
      <c r="SXK311" s="2"/>
      <c r="SXL311" s="2"/>
      <c r="SXM311" s="2"/>
      <c r="SXN311" s="2"/>
      <c r="SXO311" s="2"/>
      <c r="SXP311" s="2"/>
      <c r="SXQ311" s="2"/>
      <c r="SXR311" s="2"/>
      <c r="SXS311" s="2"/>
      <c r="SXT311" s="2"/>
      <c r="SXU311" s="2"/>
      <c r="SXV311" s="2"/>
      <c r="SXW311" s="2"/>
      <c r="SXX311" s="2"/>
      <c r="SXY311" s="2"/>
      <c r="SXZ311" s="2"/>
      <c r="SYA311" s="2"/>
      <c r="SYB311" s="2"/>
      <c r="SYC311" s="2"/>
      <c r="SYD311" s="2"/>
      <c r="SYE311" s="2"/>
      <c r="SYF311" s="2"/>
      <c r="SYG311" s="2"/>
      <c r="SYH311" s="2"/>
      <c r="SYI311" s="2"/>
      <c r="SYJ311" s="2"/>
      <c r="SYK311" s="2"/>
      <c r="SYL311" s="2"/>
      <c r="SYM311" s="2"/>
      <c r="SYN311" s="2"/>
      <c r="SYO311" s="2"/>
      <c r="SYP311" s="2"/>
      <c r="SYQ311" s="2"/>
      <c r="SYR311" s="2"/>
      <c r="SYS311" s="2"/>
      <c r="SYT311" s="2"/>
      <c r="SYU311" s="2"/>
      <c r="SYV311" s="2"/>
      <c r="SYW311" s="2"/>
      <c r="SYX311" s="2"/>
      <c r="SYY311" s="2"/>
      <c r="SYZ311" s="2"/>
      <c r="SZA311" s="2"/>
      <c r="SZB311" s="2"/>
      <c r="SZC311" s="2"/>
      <c r="SZD311" s="2"/>
      <c r="SZE311" s="2"/>
      <c r="SZF311" s="2"/>
      <c r="SZG311" s="2"/>
      <c r="SZH311" s="2"/>
      <c r="SZI311" s="2"/>
      <c r="SZJ311" s="2"/>
      <c r="SZK311" s="2"/>
      <c r="SZL311" s="2"/>
      <c r="SZM311" s="2"/>
      <c r="SZN311" s="2"/>
      <c r="SZO311" s="2"/>
      <c r="SZP311" s="2"/>
      <c r="SZQ311" s="2"/>
      <c r="SZR311" s="2"/>
      <c r="SZS311" s="2"/>
      <c r="SZT311" s="2"/>
      <c r="SZU311" s="2"/>
      <c r="SZV311" s="2"/>
      <c r="SZW311" s="2"/>
      <c r="SZX311" s="2"/>
      <c r="SZY311" s="2"/>
      <c r="SZZ311" s="2"/>
      <c r="TAA311" s="2"/>
      <c r="TAB311" s="2"/>
      <c r="TAC311" s="2"/>
      <c r="TAD311" s="2"/>
      <c r="TAE311" s="2"/>
      <c r="TAF311" s="2"/>
      <c r="TAG311" s="2"/>
      <c r="TAH311" s="2"/>
      <c r="TAI311" s="2"/>
      <c r="TAJ311" s="2"/>
      <c r="TAK311" s="2"/>
      <c r="TAL311" s="2"/>
      <c r="TAM311" s="2"/>
      <c r="TAN311" s="2"/>
      <c r="TAO311" s="2"/>
      <c r="TAP311" s="2"/>
      <c r="TAQ311" s="2"/>
      <c r="TAR311" s="2"/>
      <c r="TAS311" s="2"/>
      <c r="TAT311" s="2"/>
      <c r="TAU311" s="2"/>
      <c r="TAV311" s="2"/>
      <c r="TAW311" s="2"/>
      <c r="TAX311" s="2"/>
      <c r="TAY311" s="2"/>
      <c r="TAZ311" s="2"/>
      <c r="TBA311" s="2"/>
      <c r="TBB311" s="2"/>
      <c r="TBC311" s="2"/>
      <c r="TBD311" s="2"/>
      <c r="TBE311" s="2"/>
      <c r="TBF311" s="2"/>
      <c r="TBG311" s="2"/>
      <c r="TBH311" s="2"/>
      <c r="TBI311" s="2"/>
      <c r="TBJ311" s="2"/>
      <c r="TBK311" s="2"/>
      <c r="TBL311" s="2"/>
      <c r="TBM311" s="2"/>
      <c r="TBN311" s="2"/>
      <c r="TBO311" s="2"/>
      <c r="TBP311" s="2"/>
      <c r="TBQ311" s="2"/>
      <c r="TBR311" s="2"/>
      <c r="TBS311" s="2"/>
      <c r="TBT311" s="2"/>
      <c r="TBU311" s="2"/>
      <c r="TBV311" s="2"/>
      <c r="TBW311" s="2"/>
      <c r="TBX311" s="2"/>
      <c r="TBY311" s="2"/>
      <c r="TBZ311" s="2"/>
      <c r="TCA311" s="2"/>
      <c r="TCB311" s="2"/>
      <c r="TCC311" s="2"/>
      <c r="TCD311" s="2"/>
      <c r="TCE311" s="2"/>
      <c r="TCF311" s="2"/>
      <c r="TCG311" s="2"/>
      <c r="TCH311" s="2"/>
      <c r="TCI311" s="2"/>
      <c r="TCJ311" s="2"/>
      <c r="TCK311" s="2"/>
      <c r="TCL311" s="2"/>
      <c r="TCM311" s="2"/>
      <c r="TCN311" s="2"/>
      <c r="TCO311" s="2"/>
      <c r="TCP311" s="2"/>
      <c r="TCQ311" s="2"/>
      <c r="TCR311" s="2"/>
      <c r="TCS311" s="2"/>
      <c r="TCT311" s="2"/>
      <c r="TCU311" s="2"/>
      <c r="TCV311" s="2"/>
      <c r="TCW311" s="2"/>
      <c r="TCX311" s="2"/>
      <c r="TCY311" s="2"/>
      <c r="TCZ311" s="2"/>
      <c r="TDA311" s="2"/>
      <c r="TDB311" s="2"/>
      <c r="TDC311" s="2"/>
      <c r="TDD311" s="2"/>
      <c r="TDE311" s="2"/>
      <c r="TDF311" s="2"/>
      <c r="TDG311" s="2"/>
      <c r="TDH311" s="2"/>
      <c r="TDI311" s="2"/>
      <c r="TDJ311" s="2"/>
      <c r="TDK311" s="2"/>
      <c r="TDL311" s="2"/>
      <c r="TDM311" s="2"/>
      <c r="TDN311" s="2"/>
      <c r="TDO311" s="2"/>
      <c r="TDP311" s="2"/>
      <c r="TDQ311" s="2"/>
      <c r="TDR311" s="2"/>
      <c r="TDS311" s="2"/>
      <c r="TDT311" s="2"/>
      <c r="TDU311" s="2"/>
      <c r="TDV311" s="2"/>
      <c r="TDW311" s="2"/>
      <c r="TDX311" s="2"/>
      <c r="TDY311" s="2"/>
      <c r="TDZ311" s="2"/>
      <c r="TEA311" s="2"/>
      <c r="TEB311" s="2"/>
      <c r="TEC311" s="2"/>
      <c r="TED311" s="2"/>
      <c r="TEE311" s="2"/>
      <c r="TEF311" s="2"/>
      <c r="TEG311" s="2"/>
      <c r="TEH311" s="2"/>
      <c r="TEI311" s="2"/>
      <c r="TEJ311" s="2"/>
      <c r="TEK311" s="2"/>
      <c r="TEL311" s="2"/>
      <c r="TEM311" s="2"/>
      <c r="TEN311" s="2"/>
      <c r="TEO311" s="2"/>
      <c r="TEP311" s="2"/>
      <c r="TEQ311" s="2"/>
      <c r="TER311" s="2"/>
      <c r="TES311" s="2"/>
      <c r="TET311" s="2"/>
      <c r="TEU311" s="2"/>
      <c r="TEV311" s="2"/>
      <c r="TEW311" s="2"/>
      <c r="TEX311" s="2"/>
      <c r="TEY311" s="2"/>
      <c r="TEZ311" s="2"/>
      <c r="TFA311" s="2"/>
      <c r="TFB311" s="2"/>
      <c r="TFC311" s="2"/>
      <c r="TFD311" s="2"/>
      <c r="TFE311" s="2"/>
      <c r="TFF311" s="2"/>
      <c r="TFG311" s="2"/>
      <c r="TFH311" s="2"/>
      <c r="TFI311" s="2"/>
      <c r="TFJ311" s="2"/>
      <c r="TFK311" s="2"/>
      <c r="TFL311" s="2"/>
      <c r="TFM311" s="2"/>
      <c r="TFN311" s="2"/>
      <c r="TFO311" s="2"/>
      <c r="TFP311" s="2"/>
      <c r="TFQ311" s="2"/>
      <c r="TFR311" s="2"/>
      <c r="TFS311" s="2"/>
      <c r="TFT311" s="2"/>
      <c r="TFU311" s="2"/>
      <c r="TFV311" s="2"/>
      <c r="TFW311" s="2"/>
      <c r="TFX311" s="2"/>
      <c r="TFY311" s="2"/>
      <c r="TFZ311" s="2"/>
      <c r="TGA311" s="2"/>
      <c r="TGB311" s="2"/>
      <c r="TGC311" s="2"/>
      <c r="TGD311" s="2"/>
      <c r="TGE311" s="2"/>
      <c r="TGF311" s="2"/>
      <c r="TGG311" s="2"/>
      <c r="TGH311" s="2"/>
      <c r="TGI311" s="2"/>
      <c r="TGJ311" s="2"/>
      <c r="TGK311" s="2"/>
      <c r="TGL311" s="2"/>
      <c r="TGM311" s="2"/>
      <c r="TGN311" s="2"/>
      <c r="TGO311" s="2"/>
      <c r="TGP311" s="2"/>
      <c r="TGQ311" s="2"/>
      <c r="TGR311" s="2"/>
      <c r="TGS311" s="2"/>
      <c r="TGT311" s="2"/>
      <c r="TGU311" s="2"/>
      <c r="TGV311" s="2"/>
      <c r="TGW311" s="2"/>
      <c r="TGX311" s="2"/>
      <c r="TGY311" s="2"/>
      <c r="TGZ311" s="2"/>
      <c r="THA311" s="2"/>
      <c r="THB311" s="2"/>
      <c r="THC311" s="2"/>
      <c r="THD311" s="2"/>
      <c r="THE311" s="2"/>
      <c r="THF311" s="2"/>
      <c r="THG311" s="2"/>
      <c r="THH311" s="2"/>
      <c r="THI311" s="2"/>
      <c r="THJ311" s="2"/>
      <c r="THK311" s="2"/>
      <c r="THL311" s="2"/>
      <c r="THM311" s="2"/>
      <c r="THN311" s="2"/>
      <c r="THO311" s="2"/>
      <c r="THP311" s="2"/>
      <c r="THQ311" s="2"/>
      <c r="THR311" s="2"/>
      <c r="THS311" s="2"/>
      <c r="THT311" s="2"/>
      <c r="THU311" s="2"/>
      <c r="THV311" s="2"/>
      <c r="THW311" s="2"/>
      <c r="THX311" s="2"/>
      <c r="THY311" s="2"/>
      <c r="THZ311" s="2"/>
      <c r="TIA311" s="2"/>
      <c r="TIB311" s="2"/>
      <c r="TIC311" s="2"/>
      <c r="TID311" s="2"/>
      <c r="TIE311" s="2"/>
      <c r="TIF311" s="2"/>
      <c r="TIG311" s="2"/>
      <c r="TIH311" s="2"/>
      <c r="TII311" s="2"/>
      <c r="TIJ311" s="2"/>
      <c r="TIK311" s="2"/>
      <c r="TIL311" s="2"/>
      <c r="TIM311" s="2"/>
      <c r="TIN311" s="2"/>
      <c r="TIO311" s="2"/>
      <c r="TIP311" s="2"/>
      <c r="TIQ311" s="2"/>
      <c r="TIR311" s="2"/>
      <c r="TIS311" s="2"/>
      <c r="TIT311" s="2"/>
      <c r="TIU311" s="2"/>
      <c r="TIV311" s="2"/>
      <c r="TIW311" s="2"/>
      <c r="TIX311" s="2"/>
      <c r="TIY311" s="2"/>
      <c r="TIZ311" s="2"/>
      <c r="TJA311" s="2"/>
      <c r="TJB311" s="2"/>
      <c r="TJC311" s="2"/>
      <c r="TJD311" s="2"/>
      <c r="TJE311" s="2"/>
      <c r="TJF311" s="2"/>
      <c r="TJG311" s="2"/>
      <c r="TJH311" s="2"/>
      <c r="TJI311" s="2"/>
      <c r="TJJ311" s="2"/>
      <c r="TJK311" s="2"/>
      <c r="TJL311" s="2"/>
      <c r="TJM311" s="2"/>
      <c r="TJN311" s="2"/>
      <c r="TJO311" s="2"/>
      <c r="TJP311" s="2"/>
      <c r="TJQ311" s="2"/>
      <c r="TJR311" s="2"/>
      <c r="TJS311" s="2"/>
      <c r="TJT311" s="2"/>
      <c r="TJU311" s="2"/>
      <c r="TJV311" s="2"/>
      <c r="TJW311" s="2"/>
      <c r="TJX311" s="2"/>
      <c r="TJY311" s="2"/>
      <c r="TJZ311" s="2"/>
      <c r="TKA311" s="2"/>
      <c r="TKB311" s="2"/>
      <c r="TKC311" s="2"/>
      <c r="TKD311" s="2"/>
      <c r="TKE311" s="2"/>
      <c r="TKF311" s="2"/>
      <c r="TKG311" s="2"/>
      <c r="TKH311" s="2"/>
      <c r="TKI311" s="2"/>
      <c r="TKJ311" s="2"/>
      <c r="TKK311" s="2"/>
      <c r="TKL311" s="2"/>
      <c r="TKM311" s="2"/>
      <c r="TKN311" s="2"/>
      <c r="TKO311" s="2"/>
      <c r="TKP311" s="2"/>
      <c r="TKQ311" s="2"/>
      <c r="TKR311" s="2"/>
      <c r="TKS311" s="2"/>
      <c r="TKT311" s="2"/>
      <c r="TKU311" s="2"/>
      <c r="TKV311" s="2"/>
      <c r="TKW311" s="2"/>
      <c r="TKX311" s="2"/>
      <c r="TKY311" s="2"/>
      <c r="TKZ311" s="2"/>
      <c r="TLA311" s="2"/>
      <c r="TLB311" s="2"/>
      <c r="TLC311" s="2"/>
      <c r="TLD311" s="2"/>
      <c r="TLE311" s="2"/>
      <c r="TLF311" s="2"/>
      <c r="TLG311" s="2"/>
      <c r="TLH311" s="2"/>
      <c r="TLI311" s="2"/>
      <c r="TLJ311" s="2"/>
      <c r="TLK311" s="2"/>
      <c r="TLL311" s="2"/>
      <c r="TLM311" s="2"/>
      <c r="TLN311" s="2"/>
      <c r="TLO311" s="2"/>
      <c r="TLP311" s="2"/>
      <c r="TLQ311" s="2"/>
      <c r="TLR311" s="2"/>
      <c r="TLS311" s="2"/>
      <c r="TLT311" s="2"/>
      <c r="TLU311" s="2"/>
      <c r="TLV311" s="2"/>
      <c r="TLW311" s="2"/>
      <c r="TLX311" s="2"/>
      <c r="TLY311" s="2"/>
      <c r="TLZ311" s="2"/>
      <c r="TMA311" s="2"/>
      <c r="TMB311" s="2"/>
      <c r="TMC311" s="2"/>
      <c r="TMD311" s="2"/>
      <c r="TME311" s="2"/>
      <c r="TMF311" s="2"/>
      <c r="TMG311" s="2"/>
      <c r="TMH311" s="2"/>
      <c r="TMI311" s="2"/>
      <c r="TMJ311" s="2"/>
      <c r="TMK311" s="2"/>
      <c r="TML311" s="2"/>
      <c r="TMM311" s="2"/>
      <c r="TMN311" s="2"/>
      <c r="TMO311" s="2"/>
      <c r="TMP311" s="2"/>
      <c r="TMQ311" s="2"/>
      <c r="TMR311" s="2"/>
      <c r="TMS311" s="2"/>
      <c r="TMT311" s="2"/>
      <c r="TMU311" s="2"/>
      <c r="TMV311" s="2"/>
      <c r="TMW311" s="2"/>
      <c r="TMX311" s="2"/>
      <c r="TMY311" s="2"/>
      <c r="TMZ311" s="2"/>
      <c r="TNA311" s="2"/>
      <c r="TNB311" s="2"/>
      <c r="TNC311" s="2"/>
      <c r="TND311" s="2"/>
      <c r="TNE311" s="2"/>
      <c r="TNF311" s="2"/>
      <c r="TNG311" s="2"/>
      <c r="TNH311" s="2"/>
      <c r="TNI311" s="2"/>
      <c r="TNJ311" s="2"/>
      <c r="TNK311" s="2"/>
      <c r="TNL311" s="2"/>
      <c r="TNM311" s="2"/>
      <c r="TNN311" s="2"/>
      <c r="TNO311" s="2"/>
      <c r="TNP311" s="2"/>
      <c r="TNQ311" s="2"/>
      <c r="TNR311" s="2"/>
      <c r="TNS311" s="2"/>
      <c r="TNT311" s="2"/>
      <c r="TNU311" s="2"/>
      <c r="TNV311" s="2"/>
      <c r="TNW311" s="2"/>
      <c r="TNX311" s="2"/>
      <c r="TNY311" s="2"/>
      <c r="TNZ311" s="2"/>
      <c r="TOA311" s="2"/>
      <c r="TOB311" s="2"/>
      <c r="TOC311" s="2"/>
      <c r="TOD311" s="2"/>
      <c r="TOE311" s="2"/>
      <c r="TOF311" s="2"/>
      <c r="TOG311" s="2"/>
      <c r="TOH311" s="2"/>
      <c r="TOI311" s="2"/>
      <c r="TOJ311" s="2"/>
      <c r="TOK311" s="2"/>
      <c r="TOL311" s="2"/>
      <c r="TOM311" s="2"/>
      <c r="TON311" s="2"/>
      <c r="TOO311" s="2"/>
      <c r="TOP311" s="2"/>
      <c r="TOQ311" s="2"/>
      <c r="TOR311" s="2"/>
      <c r="TOS311" s="2"/>
      <c r="TOT311" s="2"/>
      <c r="TOU311" s="2"/>
      <c r="TOV311" s="2"/>
      <c r="TOW311" s="2"/>
      <c r="TOX311" s="2"/>
      <c r="TOY311" s="2"/>
      <c r="TOZ311" s="2"/>
      <c r="TPA311" s="2"/>
      <c r="TPB311" s="2"/>
      <c r="TPC311" s="2"/>
      <c r="TPD311" s="2"/>
      <c r="TPE311" s="2"/>
      <c r="TPF311" s="2"/>
      <c r="TPG311" s="2"/>
      <c r="TPH311" s="2"/>
      <c r="TPI311" s="2"/>
      <c r="TPJ311" s="2"/>
      <c r="TPK311" s="2"/>
      <c r="TPL311" s="2"/>
      <c r="TPM311" s="2"/>
      <c r="TPN311" s="2"/>
      <c r="TPO311" s="2"/>
      <c r="TPP311" s="2"/>
      <c r="TPQ311" s="2"/>
      <c r="TPR311" s="2"/>
      <c r="TPS311" s="2"/>
      <c r="TPT311" s="2"/>
      <c r="TPU311" s="2"/>
      <c r="TPV311" s="2"/>
      <c r="TPW311" s="2"/>
      <c r="TPX311" s="2"/>
      <c r="TPY311" s="2"/>
      <c r="TPZ311" s="2"/>
      <c r="TQA311" s="2"/>
      <c r="TQB311" s="2"/>
      <c r="TQC311" s="2"/>
      <c r="TQD311" s="2"/>
      <c r="TQE311" s="2"/>
      <c r="TQF311" s="2"/>
      <c r="TQG311" s="2"/>
      <c r="TQH311" s="2"/>
      <c r="TQI311" s="2"/>
      <c r="TQJ311" s="2"/>
      <c r="TQK311" s="2"/>
      <c r="TQL311" s="2"/>
      <c r="TQM311" s="2"/>
      <c r="TQN311" s="2"/>
      <c r="TQO311" s="2"/>
      <c r="TQP311" s="2"/>
      <c r="TQQ311" s="2"/>
      <c r="TQR311" s="2"/>
      <c r="TQS311" s="2"/>
      <c r="TQT311" s="2"/>
      <c r="TQU311" s="2"/>
      <c r="TQV311" s="2"/>
      <c r="TQW311" s="2"/>
      <c r="TQX311" s="2"/>
      <c r="TQY311" s="2"/>
      <c r="TQZ311" s="2"/>
      <c r="TRA311" s="2"/>
      <c r="TRB311" s="2"/>
      <c r="TRC311" s="2"/>
      <c r="TRD311" s="2"/>
      <c r="TRE311" s="2"/>
      <c r="TRF311" s="2"/>
      <c r="TRG311" s="2"/>
      <c r="TRH311" s="2"/>
      <c r="TRI311" s="2"/>
      <c r="TRJ311" s="2"/>
      <c r="TRK311" s="2"/>
      <c r="TRL311" s="2"/>
      <c r="TRM311" s="2"/>
      <c r="TRN311" s="2"/>
      <c r="TRO311" s="2"/>
      <c r="TRP311" s="2"/>
      <c r="TRQ311" s="2"/>
      <c r="TRR311" s="2"/>
      <c r="TRS311" s="2"/>
      <c r="TRT311" s="2"/>
      <c r="TRU311" s="2"/>
      <c r="TRV311" s="2"/>
      <c r="TRW311" s="2"/>
      <c r="TRX311" s="2"/>
      <c r="TRY311" s="2"/>
      <c r="TRZ311" s="2"/>
      <c r="TSA311" s="2"/>
      <c r="TSB311" s="2"/>
      <c r="TSC311" s="2"/>
      <c r="TSD311" s="2"/>
      <c r="TSE311" s="2"/>
      <c r="TSF311" s="2"/>
      <c r="TSG311" s="2"/>
      <c r="TSH311" s="2"/>
      <c r="TSI311" s="2"/>
      <c r="TSJ311" s="2"/>
      <c r="TSK311" s="2"/>
      <c r="TSL311" s="2"/>
      <c r="TSM311" s="2"/>
      <c r="TSN311" s="2"/>
      <c r="TSO311" s="2"/>
      <c r="TSP311" s="2"/>
      <c r="TSQ311" s="2"/>
      <c r="TSR311" s="2"/>
      <c r="TSS311" s="2"/>
      <c r="TST311" s="2"/>
      <c r="TSU311" s="2"/>
      <c r="TSV311" s="2"/>
      <c r="TSW311" s="2"/>
      <c r="TSX311" s="2"/>
      <c r="TSY311" s="2"/>
      <c r="TSZ311" s="2"/>
      <c r="TTA311" s="2"/>
      <c r="TTB311" s="2"/>
      <c r="TTC311" s="2"/>
      <c r="TTD311" s="2"/>
      <c r="TTE311" s="2"/>
      <c r="TTF311" s="2"/>
      <c r="TTG311" s="2"/>
      <c r="TTH311" s="2"/>
      <c r="TTI311" s="2"/>
      <c r="TTJ311" s="2"/>
      <c r="TTK311" s="2"/>
      <c r="TTL311" s="2"/>
      <c r="TTM311" s="2"/>
      <c r="TTN311" s="2"/>
      <c r="TTO311" s="2"/>
      <c r="TTP311" s="2"/>
      <c r="TTQ311" s="2"/>
      <c r="TTR311" s="2"/>
      <c r="TTS311" s="2"/>
      <c r="TTT311" s="2"/>
      <c r="TTU311" s="2"/>
      <c r="TTV311" s="2"/>
      <c r="TTW311" s="2"/>
      <c r="TTX311" s="2"/>
      <c r="TTY311" s="2"/>
      <c r="TTZ311" s="2"/>
      <c r="TUA311" s="2"/>
      <c r="TUB311" s="2"/>
      <c r="TUC311" s="2"/>
      <c r="TUD311" s="2"/>
      <c r="TUE311" s="2"/>
      <c r="TUF311" s="2"/>
      <c r="TUG311" s="2"/>
      <c r="TUH311" s="2"/>
      <c r="TUI311" s="2"/>
      <c r="TUJ311" s="2"/>
      <c r="TUK311" s="2"/>
      <c r="TUL311" s="2"/>
      <c r="TUM311" s="2"/>
      <c r="TUN311" s="2"/>
      <c r="TUO311" s="2"/>
      <c r="TUP311" s="2"/>
      <c r="TUQ311" s="2"/>
      <c r="TUR311" s="2"/>
      <c r="TUS311" s="2"/>
      <c r="TUT311" s="2"/>
      <c r="TUU311" s="2"/>
      <c r="TUV311" s="2"/>
      <c r="TUW311" s="2"/>
      <c r="TUX311" s="2"/>
      <c r="TUY311" s="2"/>
      <c r="TUZ311" s="2"/>
      <c r="TVA311" s="2"/>
      <c r="TVB311" s="2"/>
      <c r="TVC311" s="2"/>
      <c r="TVD311" s="2"/>
      <c r="TVE311" s="2"/>
      <c r="TVF311" s="2"/>
      <c r="TVG311" s="2"/>
      <c r="TVH311" s="2"/>
      <c r="TVI311" s="2"/>
      <c r="TVJ311" s="2"/>
      <c r="TVK311" s="2"/>
      <c r="TVL311" s="2"/>
      <c r="TVM311" s="2"/>
      <c r="TVN311" s="2"/>
      <c r="TVO311" s="2"/>
      <c r="TVP311" s="2"/>
      <c r="TVQ311" s="2"/>
      <c r="TVR311" s="2"/>
      <c r="TVS311" s="2"/>
      <c r="TVT311" s="2"/>
      <c r="TVU311" s="2"/>
      <c r="TVV311" s="2"/>
      <c r="TVW311" s="2"/>
      <c r="TVX311" s="2"/>
      <c r="TVY311" s="2"/>
      <c r="TVZ311" s="2"/>
      <c r="TWA311" s="2"/>
      <c r="TWB311" s="2"/>
      <c r="TWC311" s="2"/>
      <c r="TWD311" s="2"/>
      <c r="TWE311" s="2"/>
      <c r="TWF311" s="2"/>
      <c r="TWG311" s="2"/>
      <c r="TWH311" s="2"/>
      <c r="TWI311" s="2"/>
      <c r="TWJ311" s="2"/>
      <c r="TWK311" s="2"/>
      <c r="TWL311" s="2"/>
      <c r="TWM311" s="2"/>
      <c r="TWN311" s="2"/>
      <c r="TWO311" s="2"/>
      <c r="TWP311" s="2"/>
      <c r="TWQ311" s="2"/>
      <c r="TWR311" s="2"/>
      <c r="TWS311" s="2"/>
      <c r="TWT311" s="2"/>
      <c r="TWU311" s="2"/>
      <c r="TWV311" s="2"/>
      <c r="TWW311" s="2"/>
      <c r="TWX311" s="2"/>
      <c r="TWY311" s="2"/>
      <c r="TWZ311" s="2"/>
      <c r="TXA311" s="2"/>
      <c r="TXB311" s="2"/>
      <c r="TXC311" s="2"/>
      <c r="TXD311" s="2"/>
      <c r="TXE311" s="2"/>
      <c r="TXF311" s="2"/>
      <c r="TXG311" s="2"/>
      <c r="TXH311" s="2"/>
      <c r="TXI311" s="2"/>
      <c r="TXJ311" s="2"/>
      <c r="TXK311" s="2"/>
      <c r="TXL311" s="2"/>
      <c r="TXM311" s="2"/>
      <c r="TXN311" s="2"/>
      <c r="TXO311" s="2"/>
      <c r="TXP311" s="2"/>
      <c r="TXQ311" s="2"/>
      <c r="TXR311" s="2"/>
      <c r="TXS311" s="2"/>
      <c r="TXT311" s="2"/>
      <c r="TXU311" s="2"/>
      <c r="TXV311" s="2"/>
      <c r="TXW311" s="2"/>
      <c r="TXX311" s="2"/>
      <c r="TXY311" s="2"/>
      <c r="TXZ311" s="2"/>
      <c r="TYA311" s="2"/>
      <c r="TYB311" s="2"/>
      <c r="TYC311" s="2"/>
      <c r="TYD311" s="2"/>
      <c r="TYE311" s="2"/>
      <c r="TYF311" s="2"/>
      <c r="TYG311" s="2"/>
      <c r="TYH311" s="2"/>
      <c r="TYI311" s="2"/>
      <c r="TYJ311" s="2"/>
      <c r="TYK311" s="2"/>
      <c r="TYL311" s="2"/>
      <c r="TYM311" s="2"/>
      <c r="TYN311" s="2"/>
      <c r="TYO311" s="2"/>
      <c r="TYP311" s="2"/>
      <c r="TYQ311" s="2"/>
      <c r="TYR311" s="2"/>
      <c r="TYS311" s="2"/>
      <c r="TYT311" s="2"/>
      <c r="TYU311" s="2"/>
      <c r="TYV311" s="2"/>
      <c r="TYW311" s="2"/>
      <c r="TYX311" s="2"/>
      <c r="TYY311" s="2"/>
      <c r="TYZ311" s="2"/>
      <c r="TZA311" s="2"/>
      <c r="TZB311" s="2"/>
      <c r="TZC311" s="2"/>
      <c r="TZD311" s="2"/>
      <c r="TZE311" s="2"/>
      <c r="TZF311" s="2"/>
      <c r="TZG311" s="2"/>
      <c r="TZH311" s="2"/>
      <c r="TZI311" s="2"/>
      <c r="TZJ311" s="2"/>
      <c r="TZK311" s="2"/>
      <c r="TZL311" s="2"/>
      <c r="TZM311" s="2"/>
      <c r="TZN311" s="2"/>
      <c r="TZO311" s="2"/>
      <c r="TZP311" s="2"/>
      <c r="TZQ311" s="2"/>
      <c r="TZR311" s="2"/>
      <c r="TZS311" s="2"/>
      <c r="TZT311" s="2"/>
      <c r="TZU311" s="2"/>
      <c r="TZV311" s="2"/>
      <c r="TZW311" s="2"/>
      <c r="TZX311" s="2"/>
      <c r="TZY311" s="2"/>
      <c r="TZZ311" s="2"/>
      <c r="UAA311" s="2"/>
      <c r="UAB311" s="2"/>
      <c r="UAC311" s="2"/>
      <c r="UAD311" s="2"/>
      <c r="UAE311" s="2"/>
      <c r="UAF311" s="2"/>
      <c r="UAG311" s="2"/>
      <c r="UAH311" s="2"/>
      <c r="UAI311" s="2"/>
      <c r="UAJ311" s="2"/>
      <c r="UAK311" s="2"/>
      <c r="UAL311" s="2"/>
      <c r="UAM311" s="2"/>
      <c r="UAN311" s="2"/>
      <c r="UAO311" s="2"/>
      <c r="UAP311" s="2"/>
      <c r="UAQ311" s="2"/>
      <c r="UAR311" s="2"/>
      <c r="UAS311" s="2"/>
      <c r="UAT311" s="2"/>
      <c r="UAU311" s="2"/>
      <c r="UAV311" s="2"/>
      <c r="UAW311" s="2"/>
      <c r="UAX311" s="2"/>
      <c r="UAY311" s="2"/>
      <c r="UAZ311" s="2"/>
      <c r="UBA311" s="2"/>
      <c r="UBB311" s="2"/>
      <c r="UBC311" s="2"/>
      <c r="UBD311" s="2"/>
      <c r="UBE311" s="2"/>
      <c r="UBF311" s="2"/>
      <c r="UBG311" s="2"/>
      <c r="UBH311" s="2"/>
      <c r="UBI311" s="2"/>
      <c r="UBJ311" s="2"/>
      <c r="UBK311" s="2"/>
      <c r="UBL311" s="2"/>
      <c r="UBM311" s="2"/>
      <c r="UBN311" s="2"/>
      <c r="UBO311" s="2"/>
      <c r="UBP311" s="2"/>
      <c r="UBQ311" s="2"/>
      <c r="UBR311" s="2"/>
      <c r="UBS311" s="2"/>
      <c r="UBT311" s="2"/>
      <c r="UBU311" s="2"/>
      <c r="UBV311" s="2"/>
      <c r="UBW311" s="2"/>
      <c r="UBX311" s="2"/>
      <c r="UBY311" s="2"/>
      <c r="UBZ311" s="2"/>
      <c r="UCA311" s="2"/>
      <c r="UCB311" s="2"/>
      <c r="UCC311" s="2"/>
      <c r="UCD311" s="2"/>
      <c r="UCE311" s="2"/>
      <c r="UCF311" s="2"/>
      <c r="UCG311" s="2"/>
      <c r="UCH311" s="2"/>
      <c r="UCI311" s="2"/>
      <c r="UCJ311" s="2"/>
      <c r="UCK311" s="2"/>
      <c r="UCL311" s="2"/>
      <c r="UCM311" s="2"/>
      <c r="UCN311" s="2"/>
      <c r="UCO311" s="2"/>
      <c r="UCP311" s="2"/>
      <c r="UCQ311" s="2"/>
      <c r="UCR311" s="2"/>
      <c r="UCS311" s="2"/>
      <c r="UCT311" s="2"/>
      <c r="UCU311" s="2"/>
      <c r="UCV311" s="2"/>
      <c r="UCW311" s="2"/>
      <c r="UCX311" s="2"/>
      <c r="UCY311" s="2"/>
      <c r="UCZ311" s="2"/>
      <c r="UDA311" s="2"/>
      <c r="UDB311" s="2"/>
      <c r="UDC311" s="2"/>
      <c r="UDD311" s="2"/>
      <c r="UDE311" s="2"/>
      <c r="UDF311" s="2"/>
      <c r="UDG311" s="2"/>
      <c r="UDH311" s="2"/>
      <c r="UDI311" s="2"/>
      <c r="UDJ311" s="2"/>
      <c r="UDK311" s="2"/>
      <c r="UDL311" s="2"/>
      <c r="UDM311" s="2"/>
      <c r="UDN311" s="2"/>
      <c r="UDO311" s="2"/>
      <c r="UDP311" s="2"/>
      <c r="UDQ311" s="2"/>
      <c r="UDR311" s="2"/>
      <c r="UDS311" s="2"/>
      <c r="UDT311" s="2"/>
      <c r="UDU311" s="2"/>
      <c r="UDV311" s="2"/>
      <c r="UDW311" s="2"/>
      <c r="UDX311" s="2"/>
      <c r="UDY311" s="2"/>
      <c r="UDZ311" s="2"/>
      <c r="UEA311" s="2"/>
      <c r="UEB311" s="2"/>
      <c r="UEC311" s="2"/>
      <c r="UED311" s="2"/>
      <c r="UEE311" s="2"/>
      <c r="UEF311" s="2"/>
      <c r="UEG311" s="2"/>
      <c r="UEH311" s="2"/>
      <c r="UEI311" s="2"/>
      <c r="UEJ311" s="2"/>
      <c r="UEK311" s="2"/>
      <c r="UEL311" s="2"/>
      <c r="UEM311" s="2"/>
      <c r="UEN311" s="2"/>
      <c r="UEO311" s="2"/>
      <c r="UEP311" s="2"/>
      <c r="UEQ311" s="2"/>
      <c r="UER311" s="2"/>
      <c r="UES311" s="2"/>
      <c r="UET311" s="2"/>
      <c r="UEU311" s="2"/>
      <c r="UEV311" s="2"/>
      <c r="UEW311" s="2"/>
      <c r="UEX311" s="2"/>
      <c r="UEY311" s="2"/>
      <c r="UEZ311" s="2"/>
      <c r="UFA311" s="2"/>
      <c r="UFB311" s="2"/>
      <c r="UFC311" s="2"/>
      <c r="UFD311" s="2"/>
      <c r="UFE311" s="2"/>
      <c r="UFF311" s="2"/>
      <c r="UFG311" s="2"/>
      <c r="UFH311" s="2"/>
      <c r="UFI311" s="2"/>
      <c r="UFJ311" s="2"/>
      <c r="UFK311" s="2"/>
      <c r="UFL311" s="2"/>
      <c r="UFM311" s="2"/>
      <c r="UFN311" s="2"/>
      <c r="UFO311" s="2"/>
      <c r="UFP311" s="2"/>
      <c r="UFQ311" s="2"/>
      <c r="UFR311" s="2"/>
      <c r="UFS311" s="2"/>
      <c r="UFT311" s="2"/>
      <c r="UFU311" s="2"/>
      <c r="UFV311" s="2"/>
      <c r="UFW311" s="2"/>
      <c r="UFX311" s="2"/>
      <c r="UFY311" s="2"/>
      <c r="UFZ311" s="2"/>
      <c r="UGA311" s="2"/>
      <c r="UGB311" s="2"/>
      <c r="UGC311" s="2"/>
      <c r="UGD311" s="2"/>
      <c r="UGE311" s="2"/>
      <c r="UGF311" s="2"/>
      <c r="UGG311" s="2"/>
      <c r="UGH311" s="2"/>
      <c r="UGI311" s="2"/>
      <c r="UGJ311" s="2"/>
      <c r="UGK311" s="2"/>
      <c r="UGL311" s="2"/>
      <c r="UGM311" s="2"/>
      <c r="UGN311" s="2"/>
      <c r="UGO311" s="2"/>
      <c r="UGP311" s="2"/>
      <c r="UGQ311" s="2"/>
      <c r="UGR311" s="2"/>
      <c r="UGS311" s="2"/>
      <c r="UGT311" s="2"/>
      <c r="UGU311" s="2"/>
      <c r="UGV311" s="2"/>
      <c r="UGW311" s="2"/>
      <c r="UGX311" s="2"/>
      <c r="UGY311" s="2"/>
      <c r="UGZ311" s="2"/>
      <c r="UHA311" s="2"/>
      <c r="UHB311" s="2"/>
      <c r="UHC311" s="2"/>
      <c r="UHD311" s="2"/>
      <c r="UHE311" s="2"/>
      <c r="UHF311" s="2"/>
      <c r="UHG311" s="2"/>
      <c r="UHH311" s="2"/>
      <c r="UHI311" s="2"/>
      <c r="UHJ311" s="2"/>
      <c r="UHK311" s="2"/>
      <c r="UHL311" s="2"/>
      <c r="UHM311" s="2"/>
      <c r="UHN311" s="2"/>
      <c r="UHO311" s="2"/>
      <c r="UHP311" s="2"/>
      <c r="UHQ311" s="2"/>
      <c r="UHR311" s="2"/>
      <c r="UHS311" s="2"/>
      <c r="UHT311" s="2"/>
      <c r="UHU311" s="2"/>
      <c r="UHV311" s="2"/>
      <c r="UHW311" s="2"/>
      <c r="UHX311" s="2"/>
      <c r="UHY311" s="2"/>
      <c r="UHZ311" s="2"/>
      <c r="UIA311" s="2"/>
      <c r="UIB311" s="2"/>
      <c r="UIC311" s="2"/>
      <c r="UID311" s="2"/>
      <c r="UIE311" s="2"/>
      <c r="UIF311" s="2"/>
      <c r="UIG311" s="2"/>
      <c r="UIH311" s="2"/>
      <c r="UII311" s="2"/>
      <c r="UIJ311" s="2"/>
      <c r="UIK311" s="2"/>
      <c r="UIL311" s="2"/>
      <c r="UIM311" s="2"/>
      <c r="UIN311" s="2"/>
      <c r="UIO311" s="2"/>
      <c r="UIP311" s="2"/>
      <c r="UIQ311" s="2"/>
      <c r="UIR311" s="2"/>
      <c r="UIS311" s="2"/>
      <c r="UIT311" s="2"/>
      <c r="UIU311" s="2"/>
      <c r="UIV311" s="2"/>
      <c r="UIW311" s="2"/>
      <c r="UIX311" s="2"/>
      <c r="UIY311" s="2"/>
      <c r="UIZ311" s="2"/>
      <c r="UJA311" s="2"/>
      <c r="UJB311" s="2"/>
      <c r="UJC311" s="2"/>
      <c r="UJD311" s="2"/>
      <c r="UJE311" s="2"/>
      <c r="UJF311" s="2"/>
      <c r="UJG311" s="2"/>
      <c r="UJH311" s="2"/>
      <c r="UJI311" s="2"/>
      <c r="UJJ311" s="2"/>
      <c r="UJK311" s="2"/>
      <c r="UJL311" s="2"/>
      <c r="UJM311" s="2"/>
      <c r="UJN311" s="2"/>
      <c r="UJO311" s="2"/>
      <c r="UJP311" s="2"/>
      <c r="UJQ311" s="2"/>
      <c r="UJR311" s="2"/>
      <c r="UJS311" s="2"/>
      <c r="UJT311" s="2"/>
      <c r="UJU311" s="2"/>
      <c r="UJV311" s="2"/>
      <c r="UJW311" s="2"/>
      <c r="UJX311" s="2"/>
      <c r="UJY311" s="2"/>
      <c r="UJZ311" s="2"/>
      <c r="UKA311" s="2"/>
      <c r="UKB311" s="2"/>
      <c r="UKC311" s="2"/>
      <c r="UKD311" s="2"/>
      <c r="UKE311" s="2"/>
      <c r="UKF311" s="2"/>
      <c r="UKG311" s="2"/>
      <c r="UKH311" s="2"/>
      <c r="UKI311" s="2"/>
      <c r="UKJ311" s="2"/>
      <c r="UKK311" s="2"/>
      <c r="UKL311" s="2"/>
      <c r="UKM311" s="2"/>
      <c r="UKN311" s="2"/>
      <c r="UKO311" s="2"/>
      <c r="UKP311" s="2"/>
      <c r="UKQ311" s="2"/>
      <c r="UKR311" s="2"/>
      <c r="UKS311" s="2"/>
      <c r="UKT311" s="2"/>
      <c r="UKU311" s="2"/>
      <c r="UKV311" s="2"/>
      <c r="UKW311" s="2"/>
      <c r="UKX311" s="2"/>
      <c r="UKY311" s="2"/>
      <c r="UKZ311" s="2"/>
      <c r="ULA311" s="2"/>
      <c r="ULB311" s="2"/>
      <c r="ULC311" s="2"/>
      <c r="ULD311" s="2"/>
      <c r="ULE311" s="2"/>
      <c r="ULF311" s="2"/>
      <c r="ULG311" s="2"/>
      <c r="ULH311" s="2"/>
      <c r="ULI311" s="2"/>
      <c r="ULJ311" s="2"/>
      <c r="ULK311" s="2"/>
      <c r="ULL311" s="2"/>
      <c r="ULM311" s="2"/>
      <c r="ULN311" s="2"/>
      <c r="ULO311" s="2"/>
      <c r="ULP311" s="2"/>
      <c r="ULQ311" s="2"/>
      <c r="ULR311" s="2"/>
      <c r="ULS311" s="2"/>
      <c r="ULT311" s="2"/>
      <c r="ULU311" s="2"/>
      <c r="ULV311" s="2"/>
      <c r="ULW311" s="2"/>
      <c r="ULX311" s="2"/>
      <c r="ULY311" s="2"/>
      <c r="ULZ311" s="2"/>
      <c r="UMA311" s="2"/>
      <c r="UMB311" s="2"/>
      <c r="UMC311" s="2"/>
      <c r="UMD311" s="2"/>
      <c r="UME311" s="2"/>
      <c r="UMF311" s="2"/>
      <c r="UMG311" s="2"/>
      <c r="UMH311" s="2"/>
      <c r="UMI311" s="2"/>
      <c r="UMJ311" s="2"/>
      <c r="UMK311" s="2"/>
      <c r="UML311" s="2"/>
      <c r="UMM311" s="2"/>
      <c r="UMN311" s="2"/>
      <c r="UMO311" s="2"/>
      <c r="UMP311" s="2"/>
      <c r="UMQ311" s="2"/>
      <c r="UMR311" s="2"/>
      <c r="UMS311" s="2"/>
      <c r="UMT311" s="2"/>
      <c r="UMU311" s="2"/>
      <c r="UMV311" s="2"/>
      <c r="UMW311" s="2"/>
      <c r="UMX311" s="2"/>
      <c r="UMY311" s="2"/>
      <c r="UMZ311" s="2"/>
      <c r="UNA311" s="2"/>
      <c r="UNB311" s="2"/>
      <c r="UNC311" s="2"/>
      <c r="UND311" s="2"/>
      <c r="UNE311" s="2"/>
      <c r="UNF311" s="2"/>
      <c r="UNG311" s="2"/>
      <c r="UNH311" s="2"/>
      <c r="UNI311" s="2"/>
      <c r="UNJ311" s="2"/>
      <c r="UNK311" s="2"/>
      <c r="UNL311" s="2"/>
      <c r="UNM311" s="2"/>
      <c r="UNN311" s="2"/>
      <c r="UNO311" s="2"/>
      <c r="UNP311" s="2"/>
      <c r="UNQ311" s="2"/>
      <c r="UNR311" s="2"/>
      <c r="UNS311" s="2"/>
      <c r="UNT311" s="2"/>
      <c r="UNU311" s="2"/>
      <c r="UNV311" s="2"/>
      <c r="UNW311" s="2"/>
      <c r="UNX311" s="2"/>
      <c r="UNY311" s="2"/>
      <c r="UNZ311" s="2"/>
      <c r="UOA311" s="2"/>
      <c r="UOB311" s="2"/>
      <c r="UOC311" s="2"/>
      <c r="UOD311" s="2"/>
      <c r="UOE311" s="2"/>
      <c r="UOF311" s="2"/>
      <c r="UOG311" s="2"/>
      <c r="UOH311" s="2"/>
      <c r="UOI311" s="2"/>
      <c r="UOJ311" s="2"/>
      <c r="UOK311" s="2"/>
      <c r="UOL311" s="2"/>
      <c r="UOM311" s="2"/>
      <c r="UON311" s="2"/>
      <c r="UOO311" s="2"/>
      <c r="UOP311" s="2"/>
      <c r="UOQ311" s="2"/>
      <c r="UOR311" s="2"/>
      <c r="UOS311" s="2"/>
      <c r="UOT311" s="2"/>
      <c r="UOU311" s="2"/>
      <c r="UOV311" s="2"/>
      <c r="UOW311" s="2"/>
      <c r="UOX311" s="2"/>
      <c r="UOY311" s="2"/>
      <c r="UOZ311" s="2"/>
      <c r="UPA311" s="2"/>
      <c r="UPB311" s="2"/>
      <c r="UPC311" s="2"/>
      <c r="UPD311" s="2"/>
      <c r="UPE311" s="2"/>
      <c r="UPF311" s="2"/>
      <c r="UPG311" s="2"/>
      <c r="UPH311" s="2"/>
      <c r="UPI311" s="2"/>
      <c r="UPJ311" s="2"/>
      <c r="UPK311" s="2"/>
      <c r="UPL311" s="2"/>
      <c r="UPM311" s="2"/>
      <c r="UPN311" s="2"/>
      <c r="UPO311" s="2"/>
      <c r="UPP311" s="2"/>
      <c r="UPQ311" s="2"/>
      <c r="UPR311" s="2"/>
      <c r="UPS311" s="2"/>
      <c r="UPT311" s="2"/>
      <c r="UPU311" s="2"/>
      <c r="UPV311" s="2"/>
      <c r="UPW311" s="2"/>
      <c r="UPX311" s="2"/>
      <c r="UPY311" s="2"/>
      <c r="UPZ311" s="2"/>
      <c r="UQA311" s="2"/>
      <c r="UQB311" s="2"/>
      <c r="UQC311" s="2"/>
      <c r="UQD311" s="2"/>
      <c r="UQE311" s="2"/>
      <c r="UQF311" s="2"/>
      <c r="UQG311" s="2"/>
      <c r="UQH311" s="2"/>
      <c r="UQI311" s="2"/>
      <c r="UQJ311" s="2"/>
      <c r="UQK311" s="2"/>
      <c r="UQL311" s="2"/>
      <c r="UQM311" s="2"/>
      <c r="UQN311" s="2"/>
      <c r="UQO311" s="2"/>
      <c r="UQP311" s="2"/>
      <c r="UQQ311" s="2"/>
      <c r="UQR311" s="2"/>
      <c r="UQS311" s="2"/>
      <c r="UQT311" s="2"/>
      <c r="UQU311" s="2"/>
      <c r="UQV311" s="2"/>
      <c r="UQW311" s="2"/>
      <c r="UQX311" s="2"/>
      <c r="UQY311" s="2"/>
      <c r="UQZ311" s="2"/>
      <c r="URA311" s="2"/>
      <c r="URB311" s="2"/>
      <c r="URC311" s="2"/>
      <c r="URD311" s="2"/>
      <c r="URE311" s="2"/>
      <c r="URF311" s="2"/>
      <c r="URG311" s="2"/>
      <c r="URH311" s="2"/>
      <c r="URI311" s="2"/>
      <c r="URJ311" s="2"/>
      <c r="URK311" s="2"/>
      <c r="URL311" s="2"/>
      <c r="URM311" s="2"/>
      <c r="URN311" s="2"/>
      <c r="URO311" s="2"/>
      <c r="URP311" s="2"/>
      <c r="URQ311" s="2"/>
      <c r="URR311" s="2"/>
      <c r="URS311" s="2"/>
      <c r="URT311" s="2"/>
      <c r="URU311" s="2"/>
      <c r="URV311" s="2"/>
      <c r="URW311" s="2"/>
      <c r="URX311" s="2"/>
      <c r="URY311" s="2"/>
      <c r="URZ311" s="2"/>
      <c r="USA311" s="2"/>
      <c r="USB311" s="2"/>
      <c r="USC311" s="2"/>
      <c r="USD311" s="2"/>
      <c r="USE311" s="2"/>
      <c r="USF311" s="2"/>
      <c r="USG311" s="2"/>
      <c r="USH311" s="2"/>
      <c r="USI311" s="2"/>
      <c r="USJ311" s="2"/>
      <c r="USK311" s="2"/>
      <c r="USL311" s="2"/>
      <c r="USM311" s="2"/>
      <c r="USN311" s="2"/>
      <c r="USO311" s="2"/>
      <c r="USP311" s="2"/>
      <c r="USQ311" s="2"/>
      <c r="USR311" s="2"/>
      <c r="USS311" s="2"/>
      <c r="UST311" s="2"/>
      <c r="USU311" s="2"/>
      <c r="USV311" s="2"/>
      <c r="USW311" s="2"/>
      <c r="USX311" s="2"/>
      <c r="USY311" s="2"/>
      <c r="USZ311" s="2"/>
      <c r="UTA311" s="2"/>
      <c r="UTB311" s="2"/>
      <c r="UTC311" s="2"/>
      <c r="UTD311" s="2"/>
      <c r="UTE311" s="2"/>
      <c r="UTF311" s="2"/>
      <c r="UTG311" s="2"/>
      <c r="UTH311" s="2"/>
      <c r="UTI311" s="2"/>
      <c r="UTJ311" s="2"/>
      <c r="UTK311" s="2"/>
      <c r="UTL311" s="2"/>
      <c r="UTM311" s="2"/>
      <c r="UTN311" s="2"/>
      <c r="UTO311" s="2"/>
      <c r="UTP311" s="2"/>
      <c r="UTQ311" s="2"/>
      <c r="UTR311" s="2"/>
      <c r="UTS311" s="2"/>
      <c r="UTT311" s="2"/>
      <c r="UTU311" s="2"/>
      <c r="UTV311" s="2"/>
      <c r="UTW311" s="2"/>
      <c r="UTX311" s="2"/>
      <c r="UTY311" s="2"/>
      <c r="UTZ311" s="2"/>
      <c r="UUA311" s="2"/>
      <c r="UUB311" s="2"/>
      <c r="UUC311" s="2"/>
      <c r="UUD311" s="2"/>
      <c r="UUE311" s="2"/>
      <c r="UUF311" s="2"/>
      <c r="UUG311" s="2"/>
      <c r="UUH311" s="2"/>
      <c r="UUI311" s="2"/>
      <c r="UUJ311" s="2"/>
      <c r="UUK311" s="2"/>
      <c r="UUL311" s="2"/>
      <c r="UUM311" s="2"/>
      <c r="UUN311" s="2"/>
      <c r="UUO311" s="2"/>
      <c r="UUP311" s="2"/>
      <c r="UUQ311" s="2"/>
      <c r="UUR311" s="2"/>
      <c r="UUS311" s="2"/>
      <c r="UUT311" s="2"/>
      <c r="UUU311" s="2"/>
      <c r="UUV311" s="2"/>
      <c r="UUW311" s="2"/>
      <c r="UUX311" s="2"/>
      <c r="UUY311" s="2"/>
      <c r="UUZ311" s="2"/>
      <c r="UVA311" s="2"/>
      <c r="UVB311" s="2"/>
      <c r="UVC311" s="2"/>
      <c r="UVD311" s="2"/>
      <c r="UVE311" s="2"/>
      <c r="UVF311" s="2"/>
      <c r="UVG311" s="2"/>
      <c r="UVH311" s="2"/>
      <c r="UVI311" s="2"/>
      <c r="UVJ311" s="2"/>
      <c r="UVK311" s="2"/>
      <c r="UVL311" s="2"/>
      <c r="UVM311" s="2"/>
      <c r="UVN311" s="2"/>
      <c r="UVO311" s="2"/>
      <c r="UVP311" s="2"/>
      <c r="UVQ311" s="2"/>
      <c r="UVR311" s="2"/>
      <c r="UVS311" s="2"/>
      <c r="UVT311" s="2"/>
      <c r="UVU311" s="2"/>
      <c r="UVV311" s="2"/>
      <c r="UVW311" s="2"/>
      <c r="UVX311" s="2"/>
      <c r="UVY311" s="2"/>
      <c r="UVZ311" s="2"/>
      <c r="UWA311" s="2"/>
      <c r="UWB311" s="2"/>
      <c r="UWC311" s="2"/>
      <c r="UWD311" s="2"/>
      <c r="UWE311" s="2"/>
      <c r="UWF311" s="2"/>
      <c r="UWG311" s="2"/>
      <c r="UWH311" s="2"/>
      <c r="UWI311" s="2"/>
      <c r="UWJ311" s="2"/>
      <c r="UWK311" s="2"/>
      <c r="UWL311" s="2"/>
      <c r="UWM311" s="2"/>
      <c r="UWN311" s="2"/>
      <c r="UWO311" s="2"/>
      <c r="UWP311" s="2"/>
      <c r="UWQ311" s="2"/>
      <c r="UWR311" s="2"/>
      <c r="UWS311" s="2"/>
      <c r="UWT311" s="2"/>
      <c r="UWU311" s="2"/>
      <c r="UWV311" s="2"/>
      <c r="UWW311" s="2"/>
      <c r="UWX311" s="2"/>
      <c r="UWY311" s="2"/>
      <c r="UWZ311" s="2"/>
      <c r="UXA311" s="2"/>
      <c r="UXB311" s="2"/>
      <c r="UXC311" s="2"/>
      <c r="UXD311" s="2"/>
      <c r="UXE311" s="2"/>
      <c r="UXF311" s="2"/>
      <c r="UXG311" s="2"/>
      <c r="UXH311" s="2"/>
      <c r="UXI311" s="2"/>
      <c r="UXJ311" s="2"/>
      <c r="UXK311" s="2"/>
      <c r="UXL311" s="2"/>
      <c r="UXM311" s="2"/>
      <c r="UXN311" s="2"/>
      <c r="UXO311" s="2"/>
      <c r="UXP311" s="2"/>
      <c r="UXQ311" s="2"/>
      <c r="UXR311" s="2"/>
      <c r="UXS311" s="2"/>
      <c r="UXT311" s="2"/>
      <c r="UXU311" s="2"/>
      <c r="UXV311" s="2"/>
      <c r="UXW311" s="2"/>
      <c r="UXX311" s="2"/>
      <c r="UXY311" s="2"/>
      <c r="UXZ311" s="2"/>
      <c r="UYA311" s="2"/>
      <c r="UYB311" s="2"/>
      <c r="UYC311" s="2"/>
      <c r="UYD311" s="2"/>
      <c r="UYE311" s="2"/>
      <c r="UYF311" s="2"/>
      <c r="UYG311" s="2"/>
      <c r="UYH311" s="2"/>
      <c r="UYI311" s="2"/>
      <c r="UYJ311" s="2"/>
      <c r="UYK311" s="2"/>
      <c r="UYL311" s="2"/>
      <c r="UYM311" s="2"/>
      <c r="UYN311" s="2"/>
      <c r="UYO311" s="2"/>
      <c r="UYP311" s="2"/>
      <c r="UYQ311" s="2"/>
      <c r="UYR311" s="2"/>
      <c r="UYS311" s="2"/>
      <c r="UYT311" s="2"/>
      <c r="UYU311" s="2"/>
      <c r="UYV311" s="2"/>
      <c r="UYW311" s="2"/>
      <c r="UYX311" s="2"/>
      <c r="UYY311" s="2"/>
      <c r="UYZ311" s="2"/>
      <c r="UZA311" s="2"/>
      <c r="UZB311" s="2"/>
      <c r="UZC311" s="2"/>
      <c r="UZD311" s="2"/>
      <c r="UZE311" s="2"/>
      <c r="UZF311" s="2"/>
      <c r="UZG311" s="2"/>
      <c r="UZH311" s="2"/>
      <c r="UZI311" s="2"/>
      <c r="UZJ311" s="2"/>
      <c r="UZK311" s="2"/>
      <c r="UZL311" s="2"/>
      <c r="UZM311" s="2"/>
      <c r="UZN311" s="2"/>
      <c r="UZO311" s="2"/>
      <c r="UZP311" s="2"/>
      <c r="UZQ311" s="2"/>
      <c r="UZR311" s="2"/>
      <c r="UZS311" s="2"/>
      <c r="UZT311" s="2"/>
      <c r="UZU311" s="2"/>
      <c r="UZV311" s="2"/>
      <c r="UZW311" s="2"/>
      <c r="UZX311" s="2"/>
      <c r="UZY311" s="2"/>
      <c r="UZZ311" s="2"/>
      <c r="VAA311" s="2"/>
      <c r="VAB311" s="2"/>
      <c r="VAC311" s="2"/>
      <c r="VAD311" s="2"/>
      <c r="VAE311" s="2"/>
      <c r="VAF311" s="2"/>
      <c r="VAG311" s="2"/>
      <c r="VAH311" s="2"/>
      <c r="VAI311" s="2"/>
      <c r="VAJ311" s="2"/>
      <c r="VAK311" s="2"/>
      <c r="VAL311" s="2"/>
      <c r="VAM311" s="2"/>
      <c r="VAN311" s="2"/>
      <c r="VAO311" s="2"/>
      <c r="VAP311" s="2"/>
      <c r="VAQ311" s="2"/>
      <c r="VAR311" s="2"/>
      <c r="VAS311" s="2"/>
      <c r="VAT311" s="2"/>
      <c r="VAU311" s="2"/>
      <c r="VAV311" s="2"/>
      <c r="VAW311" s="2"/>
      <c r="VAX311" s="2"/>
      <c r="VAY311" s="2"/>
      <c r="VAZ311" s="2"/>
      <c r="VBA311" s="2"/>
      <c r="VBB311" s="2"/>
      <c r="VBC311" s="2"/>
      <c r="VBD311" s="2"/>
      <c r="VBE311" s="2"/>
      <c r="VBF311" s="2"/>
      <c r="VBG311" s="2"/>
      <c r="VBH311" s="2"/>
      <c r="VBI311" s="2"/>
      <c r="VBJ311" s="2"/>
      <c r="VBK311" s="2"/>
      <c r="VBL311" s="2"/>
      <c r="VBM311" s="2"/>
      <c r="VBN311" s="2"/>
      <c r="VBO311" s="2"/>
      <c r="VBP311" s="2"/>
      <c r="VBQ311" s="2"/>
      <c r="VBR311" s="2"/>
      <c r="VBS311" s="2"/>
      <c r="VBT311" s="2"/>
      <c r="VBU311" s="2"/>
      <c r="VBV311" s="2"/>
      <c r="VBW311" s="2"/>
      <c r="VBX311" s="2"/>
      <c r="VBY311" s="2"/>
      <c r="VBZ311" s="2"/>
      <c r="VCA311" s="2"/>
      <c r="VCB311" s="2"/>
      <c r="VCC311" s="2"/>
      <c r="VCD311" s="2"/>
      <c r="VCE311" s="2"/>
      <c r="VCF311" s="2"/>
      <c r="VCG311" s="2"/>
      <c r="VCH311" s="2"/>
      <c r="VCI311" s="2"/>
      <c r="VCJ311" s="2"/>
      <c r="VCK311" s="2"/>
      <c r="VCL311" s="2"/>
      <c r="VCM311" s="2"/>
      <c r="VCN311" s="2"/>
      <c r="VCO311" s="2"/>
      <c r="VCP311" s="2"/>
      <c r="VCQ311" s="2"/>
      <c r="VCR311" s="2"/>
      <c r="VCS311" s="2"/>
      <c r="VCT311" s="2"/>
      <c r="VCU311" s="2"/>
      <c r="VCV311" s="2"/>
      <c r="VCW311" s="2"/>
      <c r="VCX311" s="2"/>
      <c r="VCY311" s="2"/>
      <c r="VCZ311" s="2"/>
      <c r="VDA311" s="2"/>
      <c r="VDB311" s="2"/>
      <c r="VDC311" s="2"/>
      <c r="VDD311" s="2"/>
      <c r="VDE311" s="2"/>
      <c r="VDF311" s="2"/>
      <c r="VDG311" s="2"/>
      <c r="VDH311" s="2"/>
      <c r="VDI311" s="2"/>
      <c r="VDJ311" s="2"/>
      <c r="VDK311" s="2"/>
      <c r="VDL311" s="2"/>
      <c r="VDM311" s="2"/>
      <c r="VDN311" s="2"/>
      <c r="VDO311" s="2"/>
      <c r="VDP311" s="2"/>
      <c r="VDQ311" s="2"/>
      <c r="VDR311" s="2"/>
      <c r="VDS311" s="2"/>
      <c r="VDT311" s="2"/>
      <c r="VDU311" s="2"/>
      <c r="VDV311" s="2"/>
      <c r="VDW311" s="2"/>
      <c r="VDX311" s="2"/>
      <c r="VDY311" s="2"/>
      <c r="VDZ311" s="2"/>
      <c r="VEA311" s="2"/>
      <c r="VEB311" s="2"/>
      <c r="VEC311" s="2"/>
      <c r="VED311" s="2"/>
      <c r="VEE311" s="2"/>
      <c r="VEF311" s="2"/>
      <c r="VEG311" s="2"/>
      <c r="VEH311" s="2"/>
      <c r="VEI311" s="2"/>
      <c r="VEJ311" s="2"/>
      <c r="VEK311" s="2"/>
      <c r="VEL311" s="2"/>
      <c r="VEM311" s="2"/>
      <c r="VEN311" s="2"/>
      <c r="VEO311" s="2"/>
      <c r="VEP311" s="2"/>
      <c r="VEQ311" s="2"/>
      <c r="VER311" s="2"/>
      <c r="VES311" s="2"/>
      <c r="VET311" s="2"/>
      <c r="VEU311" s="2"/>
      <c r="VEV311" s="2"/>
      <c r="VEW311" s="2"/>
      <c r="VEX311" s="2"/>
      <c r="VEY311" s="2"/>
      <c r="VEZ311" s="2"/>
      <c r="VFA311" s="2"/>
      <c r="VFB311" s="2"/>
      <c r="VFC311" s="2"/>
      <c r="VFD311" s="2"/>
      <c r="VFE311" s="2"/>
      <c r="VFF311" s="2"/>
      <c r="VFG311" s="2"/>
      <c r="VFH311" s="2"/>
      <c r="VFI311" s="2"/>
      <c r="VFJ311" s="2"/>
      <c r="VFK311" s="2"/>
      <c r="VFL311" s="2"/>
      <c r="VFM311" s="2"/>
      <c r="VFN311" s="2"/>
      <c r="VFO311" s="2"/>
      <c r="VFP311" s="2"/>
      <c r="VFQ311" s="2"/>
      <c r="VFR311" s="2"/>
      <c r="VFS311" s="2"/>
      <c r="VFT311" s="2"/>
      <c r="VFU311" s="2"/>
      <c r="VFV311" s="2"/>
      <c r="VFW311" s="2"/>
      <c r="VFX311" s="2"/>
      <c r="VFY311" s="2"/>
      <c r="VFZ311" s="2"/>
      <c r="VGA311" s="2"/>
      <c r="VGB311" s="2"/>
      <c r="VGC311" s="2"/>
      <c r="VGD311" s="2"/>
      <c r="VGE311" s="2"/>
      <c r="VGF311" s="2"/>
      <c r="VGG311" s="2"/>
      <c r="VGH311" s="2"/>
      <c r="VGI311" s="2"/>
      <c r="VGJ311" s="2"/>
      <c r="VGK311" s="2"/>
      <c r="VGL311" s="2"/>
      <c r="VGM311" s="2"/>
      <c r="VGN311" s="2"/>
      <c r="VGO311" s="2"/>
      <c r="VGP311" s="2"/>
      <c r="VGQ311" s="2"/>
      <c r="VGR311" s="2"/>
      <c r="VGS311" s="2"/>
      <c r="VGT311" s="2"/>
      <c r="VGU311" s="2"/>
      <c r="VGV311" s="2"/>
      <c r="VGW311" s="2"/>
      <c r="VGX311" s="2"/>
      <c r="VGY311" s="2"/>
      <c r="VGZ311" s="2"/>
      <c r="VHA311" s="2"/>
      <c r="VHB311" s="2"/>
      <c r="VHC311" s="2"/>
      <c r="VHD311" s="2"/>
      <c r="VHE311" s="2"/>
      <c r="VHF311" s="2"/>
      <c r="VHG311" s="2"/>
      <c r="VHH311" s="2"/>
      <c r="VHI311" s="2"/>
      <c r="VHJ311" s="2"/>
      <c r="VHK311" s="2"/>
      <c r="VHL311" s="2"/>
      <c r="VHM311" s="2"/>
      <c r="VHN311" s="2"/>
      <c r="VHO311" s="2"/>
      <c r="VHP311" s="2"/>
      <c r="VHQ311" s="2"/>
      <c r="VHR311" s="2"/>
      <c r="VHS311" s="2"/>
      <c r="VHT311" s="2"/>
      <c r="VHU311" s="2"/>
      <c r="VHV311" s="2"/>
      <c r="VHW311" s="2"/>
      <c r="VHX311" s="2"/>
      <c r="VHY311" s="2"/>
      <c r="VHZ311" s="2"/>
      <c r="VIA311" s="2"/>
      <c r="VIB311" s="2"/>
      <c r="VIC311" s="2"/>
      <c r="VID311" s="2"/>
      <c r="VIE311" s="2"/>
      <c r="VIF311" s="2"/>
      <c r="VIG311" s="2"/>
      <c r="VIH311" s="2"/>
      <c r="VII311" s="2"/>
      <c r="VIJ311" s="2"/>
      <c r="VIK311" s="2"/>
      <c r="VIL311" s="2"/>
      <c r="VIM311" s="2"/>
      <c r="VIN311" s="2"/>
      <c r="VIO311" s="2"/>
      <c r="VIP311" s="2"/>
      <c r="VIQ311" s="2"/>
      <c r="VIR311" s="2"/>
      <c r="VIS311" s="2"/>
      <c r="VIT311" s="2"/>
      <c r="VIU311" s="2"/>
      <c r="VIV311" s="2"/>
      <c r="VIW311" s="2"/>
      <c r="VIX311" s="2"/>
      <c r="VIY311" s="2"/>
      <c r="VIZ311" s="2"/>
      <c r="VJA311" s="2"/>
      <c r="VJB311" s="2"/>
      <c r="VJC311" s="2"/>
      <c r="VJD311" s="2"/>
      <c r="VJE311" s="2"/>
      <c r="VJF311" s="2"/>
      <c r="VJG311" s="2"/>
      <c r="VJH311" s="2"/>
      <c r="VJI311" s="2"/>
      <c r="VJJ311" s="2"/>
      <c r="VJK311" s="2"/>
      <c r="VJL311" s="2"/>
      <c r="VJM311" s="2"/>
      <c r="VJN311" s="2"/>
      <c r="VJO311" s="2"/>
      <c r="VJP311" s="2"/>
      <c r="VJQ311" s="2"/>
      <c r="VJR311" s="2"/>
      <c r="VJS311" s="2"/>
      <c r="VJT311" s="2"/>
      <c r="VJU311" s="2"/>
      <c r="VJV311" s="2"/>
      <c r="VJW311" s="2"/>
      <c r="VJX311" s="2"/>
      <c r="VJY311" s="2"/>
      <c r="VJZ311" s="2"/>
      <c r="VKA311" s="2"/>
      <c r="VKB311" s="2"/>
      <c r="VKC311" s="2"/>
      <c r="VKD311" s="2"/>
      <c r="VKE311" s="2"/>
      <c r="VKF311" s="2"/>
      <c r="VKG311" s="2"/>
      <c r="VKH311" s="2"/>
      <c r="VKI311" s="2"/>
      <c r="VKJ311" s="2"/>
      <c r="VKK311" s="2"/>
      <c r="VKL311" s="2"/>
      <c r="VKM311" s="2"/>
      <c r="VKN311" s="2"/>
      <c r="VKO311" s="2"/>
      <c r="VKP311" s="2"/>
      <c r="VKQ311" s="2"/>
      <c r="VKR311" s="2"/>
      <c r="VKS311" s="2"/>
      <c r="VKT311" s="2"/>
      <c r="VKU311" s="2"/>
      <c r="VKV311" s="2"/>
      <c r="VKW311" s="2"/>
      <c r="VKX311" s="2"/>
      <c r="VKY311" s="2"/>
      <c r="VKZ311" s="2"/>
      <c r="VLA311" s="2"/>
      <c r="VLB311" s="2"/>
      <c r="VLC311" s="2"/>
      <c r="VLD311" s="2"/>
      <c r="VLE311" s="2"/>
      <c r="VLF311" s="2"/>
      <c r="VLG311" s="2"/>
      <c r="VLH311" s="2"/>
      <c r="VLI311" s="2"/>
      <c r="VLJ311" s="2"/>
      <c r="VLK311" s="2"/>
      <c r="VLL311" s="2"/>
      <c r="VLM311" s="2"/>
      <c r="VLN311" s="2"/>
      <c r="VLO311" s="2"/>
      <c r="VLP311" s="2"/>
      <c r="VLQ311" s="2"/>
      <c r="VLR311" s="2"/>
      <c r="VLS311" s="2"/>
      <c r="VLT311" s="2"/>
      <c r="VLU311" s="2"/>
      <c r="VLV311" s="2"/>
      <c r="VLW311" s="2"/>
      <c r="VLX311" s="2"/>
      <c r="VLY311" s="2"/>
      <c r="VLZ311" s="2"/>
      <c r="VMA311" s="2"/>
      <c r="VMB311" s="2"/>
      <c r="VMC311" s="2"/>
      <c r="VMD311" s="2"/>
      <c r="VME311" s="2"/>
      <c r="VMF311" s="2"/>
      <c r="VMG311" s="2"/>
      <c r="VMH311" s="2"/>
      <c r="VMI311" s="2"/>
      <c r="VMJ311" s="2"/>
      <c r="VMK311" s="2"/>
      <c r="VML311" s="2"/>
      <c r="VMM311" s="2"/>
      <c r="VMN311" s="2"/>
      <c r="VMO311" s="2"/>
      <c r="VMP311" s="2"/>
      <c r="VMQ311" s="2"/>
      <c r="VMR311" s="2"/>
      <c r="VMS311" s="2"/>
      <c r="VMT311" s="2"/>
      <c r="VMU311" s="2"/>
      <c r="VMV311" s="2"/>
      <c r="VMW311" s="2"/>
      <c r="VMX311" s="2"/>
      <c r="VMY311" s="2"/>
      <c r="VMZ311" s="2"/>
      <c r="VNA311" s="2"/>
      <c r="VNB311" s="2"/>
      <c r="VNC311" s="2"/>
      <c r="VND311" s="2"/>
      <c r="VNE311" s="2"/>
      <c r="VNF311" s="2"/>
      <c r="VNG311" s="2"/>
      <c r="VNH311" s="2"/>
      <c r="VNI311" s="2"/>
      <c r="VNJ311" s="2"/>
      <c r="VNK311" s="2"/>
      <c r="VNL311" s="2"/>
      <c r="VNM311" s="2"/>
      <c r="VNN311" s="2"/>
      <c r="VNO311" s="2"/>
      <c r="VNP311" s="2"/>
      <c r="VNQ311" s="2"/>
      <c r="VNR311" s="2"/>
      <c r="VNS311" s="2"/>
      <c r="VNT311" s="2"/>
      <c r="VNU311" s="2"/>
      <c r="VNV311" s="2"/>
      <c r="VNW311" s="2"/>
      <c r="VNX311" s="2"/>
      <c r="VNY311" s="2"/>
      <c r="VNZ311" s="2"/>
      <c r="VOA311" s="2"/>
      <c r="VOB311" s="2"/>
      <c r="VOC311" s="2"/>
      <c r="VOD311" s="2"/>
      <c r="VOE311" s="2"/>
      <c r="VOF311" s="2"/>
      <c r="VOG311" s="2"/>
      <c r="VOH311" s="2"/>
      <c r="VOI311" s="2"/>
      <c r="VOJ311" s="2"/>
      <c r="VOK311" s="2"/>
      <c r="VOL311" s="2"/>
      <c r="VOM311" s="2"/>
      <c r="VON311" s="2"/>
      <c r="VOO311" s="2"/>
      <c r="VOP311" s="2"/>
      <c r="VOQ311" s="2"/>
      <c r="VOR311" s="2"/>
      <c r="VOS311" s="2"/>
      <c r="VOT311" s="2"/>
      <c r="VOU311" s="2"/>
      <c r="VOV311" s="2"/>
      <c r="VOW311" s="2"/>
      <c r="VOX311" s="2"/>
      <c r="VOY311" s="2"/>
      <c r="VOZ311" s="2"/>
      <c r="VPA311" s="2"/>
      <c r="VPB311" s="2"/>
      <c r="VPC311" s="2"/>
      <c r="VPD311" s="2"/>
      <c r="VPE311" s="2"/>
      <c r="VPF311" s="2"/>
      <c r="VPG311" s="2"/>
      <c r="VPH311" s="2"/>
      <c r="VPI311" s="2"/>
      <c r="VPJ311" s="2"/>
      <c r="VPK311" s="2"/>
      <c r="VPL311" s="2"/>
      <c r="VPM311" s="2"/>
      <c r="VPN311" s="2"/>
      <c r="VPO311" s="2"/>
      <c r="VPP311" s="2"/>
      <c r="VPQ311" s="2"/>
      <c r="VPR311" s="2"/>
      <c r="VPS311" s="2"/>
      <c r="VPT311" s="2"/>
      <c r="VPU311" s="2"/>
      <c r="VPV311" s="2"/>
      <c r="VPW311" s="2"/>
      <c r="VPX311" s="2"/>
      <c r="VPY311" s="2"/>
      <c r="VPZ311" s="2"/>
      <c r="VQA311" s="2"/>
      <c r="VQB311" s="2"/>
      <c r="VQC311" s="2"/>
      <c r="VQD311" s="2"/>
      <c r="VQE311" s="2"/>
      <c r="VQF311" s="2"/>
      <c r="VQG311" s="2"/>
      <c r="VQH311" s="2"/>
      <c r="VQI311" s="2"/>
      <c r="VQJ311" s="2"/>
      <c r="VQK311" s="2"/>
      <c r="VQL311" s="2"/>
      <c r="VQM311" s="2"/>
      <c r="VQN311" s="2"/>
      <c r="VQO311" s="2"/>
      <c r="VQP311" s="2"/>
      <c r="VQQ311" s="2"/>
      <c r="VQR311" s="2"/>
      <c r="VQS311" s="2"/>
      <c r="VQT311" s="2"/>
      <c r="VQU311" s="2"/>
      <c r="VQV311" s="2"/>
      <c r="VQW311" s="2"/>
      <c r="VQX311" s="2"/>
      <c r="VQY311" s="2"/>
      <c r="VQZ311" s="2"/>
      <c r="VRA311" s="2"/>
      <c r="VRB311" s="2"/>
      <c r="VRC311" s="2"/>
      <c r="VRD311" s="2"/>
      <c r="VRE311" s="2"/>
      <c r="VRF311" s="2"/>
      <c r="VRG311" s="2"/>
      <c r="VRH311" s="2"/>
      <c r="VRI311" s="2"/>
      <c r="VRJ311" s="2"/>
      <c r="VRK311" s="2"/>
      <c r="VRL311" s="2"/>
      <c r="VRM311" s="2"/>
      <c r="VRN311" s="2"/>
      <c r="VRO311" s="2"/>
      <c r="VRP311" s="2"/>
      <c r="VRQ311" s="2"/>
      <c r="VRR311" s="2"/>
      <c r="VRS311" s="2"/>
      <c r="VRT311" s="2"/>
      <c r="VRU311" s="2"/>
      <c r="VRV311" s="2"/>
      <c r="VRW311" s="2"/>
      <c r="VRX311" s="2"/>
      <c r="VRY311" s="2"/>
      <c r="VRZ311" s="2"/>
      <c r="VSA311" s="2"/>
      <c r="VSB311" s="2"/>
      <c r="VSC311" s="2"/>
      <c r="VSD311" s="2"/>
      <c r="VSE311" s="2"/>
      <c r="VSF311" s="2"/>
      <c r="VSG311" s="2"/>
      <c r="VSH311" s="2"/>
      <c r="VSI311" s="2"/>
      <c r="VSJ311" s="2"/>
      <c r="VSK311" s="2"/>
      <c r="VSL311" s="2"/>
      <c r="VSM311" s="2"/>
      <c r="VSN311" s="2"/>
      <c r="VSO311" s="2"/>
      <c r="VSP311" s="2"/>
      <c r="VSQ311" s="2"/>
      <c r="VSR311" s="2"/>
      <c r="VSS311" s="2"/>
      <c r="VST311" s="2"/>
      <c r="VSU311" s="2"/>
      <c r="VSV311" s="2"/>
      <c r="VSW311" s="2"/>
      <c r="VSX311" s="2"/>
      <c r="VSY311" s="2"/>
      <c r="VSZ311" s="2"/>
      <c r="VTA311" s="2"/>
      <c r="VTB311" s="2"/>
      <c r="VTC311" s="2"/>
      <c r="VTD311" s="2"/>
      <c r="VTE311" s="2"/>
      <c r="VTF311" s="2"/>
      <c r="VTG311" s="2"/>
      <c r="VTH311" s="2"/>
      <c r="VTI311" s="2"/>
      <c r="VTJ311" s="2"/>
      <c r="VTK311" s="2"/>
      <c r="VTL311" s="2"/>
      <c r="VTM311" s="2"/>
      <c r="VTN311" s="2"/>
      <c r="VTO311" s="2"/>
      <c r="VTP311" s="2"/>
      <c r="VTQ311" s="2"/>
      <c r="VTR311" s="2"/>
      <c r="VTS311" s="2"/>
      <c r="VTT311" s="2"/>
      <c r="VTU311" s="2"/>
      <c r="VTV311" s="2"/>
      <c r="VTW311" s="2"/>
      <c r="VTX311" s="2"/>
      <c r="VTY311" s="2"/>
      <c r="VTZ311" s="2"/>
      <c r="VUA311" s="2"/>
      <c r="VUB311" s="2"/>
      <c r="VUC311" s="2"/>
      <c r="VUD311" s="2"/>
      <c r="VUE311" s="2"/>
      <c r="VUF311" s="2"/>
      <c r="VUG311" s="2"/>
      <c r="VUH311" s="2"/>
      <c r="VUI311" s="2"/>
      <c r="VUJ311" s="2"/>
      <c r="VUK311" s="2"/>
      <c r="VUL311" s="2"/>
      <c r="VUM311" s="2"/>
      <c r="VUN311" s="2"/>
      <c r="VUO311" s="2"/>
      <c r="VUP311" s="2"/>
      <c r="VUQ311" s="2"/>
      <c r="VUR311" s="2"/>
      <c r="VUS311" s="2"/>
      <c r="VUT311" s="2"/>
      <c r="VUU311" s="2"/>
      <c r="VUV311" s="2"/>
      <c r="VUW311" s="2"/>
      <c r="VUX311" s="2"/>
      <c r="VUY311" s="2"/>
      <c r="VUZ311" s="2"/>
      <c r="VVA311" s="2"/>
      <c r="VVB311" s="2"/>
      <c r="VVC311" s="2"/>
      <c r="VVD311" s="2"/>
      <c r="VVE311" s="2"/>
      <c r="VVF311" s="2"/>
      <c r="VVG311" s="2"/>
      <c r="VVH311" s="2"/>
      <c r="VVI311" s="2"/>
      <c r="VVJ311" s="2"/>
      <c r="VVK311" s="2"/>
      <c r="VVL311" s="2"/>
      <c r="VVM311" s="2"/>
      <c r="VVN311" s="2"/>
      <c r="VVO311" s="2"/>
      <c r="VVP311" s="2"/>
      <c r="VVQ311" s="2"/>
      <c r="VVR311" s="2"/>
      <c r="VVS311" s="2"/>
      <c r="VVT311" s="2"/>
      <c r="VVU311" s="2"/>
      <c r="VVV311" s="2"/>
      <c r="VVW311" s="2"/>
      <c r="VVX311" s="2"/>
      <c r="VVY311" s="2"/>
      <c r="VVZ311" s="2"/>
      <c r="VWA311" s="2"/>
      <c r="VWB311" s="2"/>
      <c r="VWC311" s="2"/>
      <c r="VWD311" s="2"/>
      <c r="VWE311" s="2"/>
      <c r="VWF311" s="2"/>
      <c r="VWG311" s="2"/>
      <c r="VWH311" s="2"/>
      <c r="VWI311" s="2"/>
      <c r="VWJ311" s="2"/>
      <c r="VWK311" s="2"/>
      <c r="VWL311" s="2"/>
      <c r="VWM311" s="2"/>
      <c r="VWN311" s="2"/>
      <c r="VWO311" s="2"/>
      <c r="VWP311" s="2"/>
      <c r="VWQ311" s="2"/>
      <c r="VWR311" s="2"/>
      <c r="VWS311" s="2"/>
      <c r="VWT311" s="2"/>
      <c r="VWU311" s="2"/>
      <c r="VWV311" s="2"/>
      <c r="VWW311" s="2"/>
      <c r="VWX311" s="2"/>
      <c r="VWY311" s="2"/>
      <c r="VWZ311" s="2"/>
      <c r="VXA311" s="2"/>
      <c r="VXB311" s="2"/>
      <c r="VXC311" s="2"/>
      <c r="VXD311" s="2"/>
      <c r="VXE311" s="2"/>
      <c r="VXF311" s="2"/>
      <c r="VXG311" s="2"/>
      <c r="VXH311" s="2"/>
      <c r="VXI311" s="2"/>
      <c r="VXJ311" s="2"/>
      <c r="VXK311" s="2"/>
      <c r="VXL311" s="2"/>
      <c r="VXM311" s="2"/>
      <c r="VXN311" s="2"/>
      <c r="VXO311" s="2"/>
      <c r="VXP311" s="2"/>
      <c r="VXQ311" s="2"/>
      <c r="VXR311" s="2"/>
      <c r="VXS311" s="2"/>
      <c r="VXT311" s="2"/>
      <c r="VXU311" s="2"/>
      <c r="VXV311" s="2"/>
      <c r="VXW311" s="2"/>
      <c r="VXX311" s="2"/>
      <c r="VXY311" s="2"/>
      <c r="VXZ311" s="2"/>
      <c r="VYA311" s="2"/>
      <c r="VYB311" s="2"/>
      <c r="VYC311" s="2"/>
      <c r="VYD311" s="2"/>
      <c r="VYE311" s="2"/>
      <c r="VYF311" s="2"/>
      <c r="VYG311" s="2"/>
      <c r="VYH311" s="2"/>
      <c r="VYI311" s="2"/>
      <c r="VYJ311" s="2"/>
      <c r="VYK311" s="2"/>
      <c r="VYL311" s="2"/>
      <c r="VYM311" s="2"/>
      <c r="VYN311" s="2"/>
      <c r="VYO311" s="2"/>
      <c r="VYP311" s="2"/>
      <c r="VYQ311" s="2"/>
      <c r="VYR311" s="2"/>
      <c r="VYS311" s="2"/>
      <c r="VYT311" s="2"/>
      <c r="VYU311" s="2"/>
      <c r="VYV311" s="2"/>
      <c r="VYW311" s="2"/>
      <c r="VYX311" s="2"/>
      <c r="VYY311" s="2"/>
      <c r="VYZ311" s="2"/>
      <c r="VZA311" s="2"/>
      <c r="VZB311" s="2"/>
      <c r="VZC311" s="2"/>
      <c r="VZD311" s="2"/>
      <c r="VZE311" s="2"/>
      <c r="VZF311" s="2"/>
      <c r="VZG311" s="2"/>
      <c r="VZH311" s="2"/>
      <c r="VZI311" s="2"/>
      <c r="VZJ311" s="2"/>
      <c r="VZK311" s="2"/>
      <c r="VZL311" s="2"/>
      <c r="VZM311" s="2"/>
      <c r="VZN311" s="2"/>
      <c r="VZO311" s="2"/>
      <c r="VZP311" s="2"/>
      <c r="VZQ311" s="2"/>
      <c r="VZR311" s="2"/>
      <c r="VZS311" s="2"/>
      <c r="VZT311" s="2"/>
      <c r="VZU311" s="2"/>
      <c r="VZV311" s="2"/>
      <c r="VZW311" s="2"/>
      <c r="VZX311" s="2"/>
      <c r="VZY311" s="2"/>
      <c r="VZZ311" s="2"/>
      <c r="WAA311" s="2"/>
      <c r="WAB311" s="2"/>
      <c r="WAC311" s="2"/>
      <c r="WAD311" s="2"/>
      <c r="WAE311" s="2"/>
      <c r="WAF311" s="2"/>
      <c r="WAG311" s="2"/>
      <c r="WAH311" s="2"/>
      <c r="WAI311" s="2"/>
      <c r="WAJ311" s="2"/>
      <c r="WAK311" s="2"/>
      <c r="WAL311" s="2"/>
      <c r="WAM311" s="2"/>
      <c r="WAN311" s="2"/>
      <c r="WAO311" s="2"/>
      <c r="WAP311" s="2"/>
      <c r="WAQ311" s="2"/>
      <c r="WAR311" s="2"/>
      <c r="WAS311" s="2"/>
      <c r="WAT311" s="2"/>
      <c r="WAU311" s="2"/>
      <c r="WAV311" s="2"/>
      <c r="WAW311" s="2"/>
      <c r="WAX311" s="2"/>
      <c r="WAY311" s="2"/>
      <c r="WAZ311" s="2"/>
      <c r="WBA311" s="2"/>
      <c r="WBB311" s="2"/>
      <c r="WBC311" s="2"/>
      <c r="WBD311" s="2"/>
      <c r="WBE311" s="2"/>
      <c r="WBF311" s="2"/>
      <c r="WBG311" s="2"/>
      <c r="WBH311" s="2"/>
      <c r="WBI311" s="2"/>
      <c r="WBJ311" s="2"/>
      <c r="WBK311" s="2"/>
      <c r="WBL311" s="2"/>
      <c r="WBM311" s="2"/>
      <c r="WBN311" s="2"/>
      <c r="WBO311" s="2"/>
      <c r="WBP311" s="2"/>
      <c r="WBQ311" s="2"/>
      <c r="WBR311" s="2"/>
      <c r="WBS311" s="2"/>
      <c r="WBT311" s="2"/>
      <c r="WBU311" s="2"/>
      <c r="WBV311" s="2"/>
      <c r="WBW311" s="2"/>
      <c r="WBX311" s="2"/>
      <c r="WBY311" s="2"/>
      <c r="WBZ311" s="2"/>
      <c r="WCA311" s="2"/>
      <c r="WCB311" s="2"/>
      <c r="WCC311" s="2"/>
      <c r="WCD311" s="2"/>
      <c r="WCE311" s="2"/>
      <c r="WCF311" s="2"/>
      <c r="WCG311" s="2"/>
      <c r="WCH311" s="2"/>
      <c r="WCI311" s="2"/>
      <c r="WCJ311" s="2"/>
      <c r="WCK311" s="2"/>
      <c r="WCL311" s="2"/>
      <c r="WCM311" s="2"/>
      <c r="WCN311" s="2"/>
      <c r="WCO311" s="2"/>
      <c r="WCP311" s="2"/>
      <c r="WCQ311" s="2"/>
      <c r="WCR311" s="2"/>
      <c r="WCS311" s="2"/>
      <c r="WCT311" s="2"/>
      <c r="WCU311" s="2"/>
      <c r="WCV311" s="2"/>
      <c r="WCW311" s="2"/>
      <c r="WCX311" s="2"/>
      <c r="WCY311" s="2"/>
      <c r="WCZ311" s="2"/>
      <c r="WDA311" s="2"/>
      <c r="WDB311" s="2"/>
      <c r="WDC311" s="2"/>
      <c r="WDD311" s="2"/>
      <c r="WDE311" s="2"/>
      <c r="WDF311" s="2"/>
      <c r="WDG311" s="2"/>
      <c r="WDH311" s="2"/>
      <c r="WDI311" s="2"/>
      <c r="WDJ311" s="2"/>
      <c r="WDK311" s="2"/>
      <c r="WDL311" s="2"/>
      <c r="WDM311" s="2"/>
      <c r="WDN311" s="2"/>
      <c r="WDO311" s="2"/>
      <c r="WDP311" s="2"/>
      <c r="WDQ311" s="2"/>
      <c r="WDR311" s="2"/>
      <c r="WDS311" s="2"/>
      <c r="WDT311" s="2"/>
      <c r="WDU311" s="2"/>
      <c r="WDV311" s="2"/>
      <c r="WDW311" s="2"/>
      <c r="WDX311" s="2"/>
      <c r="WDY311" s="2"/>
      <c r="WDZ311" s="2"/>
      <c r="WEA311" s="2"/>
      <c r="WEB311" s="2"/>
      <c r="WEC311" s="2"/>
      <c r="WED311" s="2"/>
      <c r="WEE311" s="2"/>
      <c r="WEF311" s="2"/>
      <c r="WEG311" s="2"/>
      <c r="WEH311" s="2"/>
      <c r="WEI311" s="2"/>
      <c r="WEJ311" s="2"/>
      <c r="WEK311" s="2"/>
      <c r="WEL311" s="2"/>
      <c r="WEM311" s="2"/>
      <c r="WEN311" s="2"/>
      <c r="WEO311" s="2"/>
      <c r="WEP311" s="2"/>
      <c r="WEQ311" s="2"/>
      <c r="WER311" s="2"/>
      <c r="WES311" s="2"/>
      <c r="WET311" s="2"/>
      <c r="WEU311" s="2"/>
      <c r="WEV311" s="2"/>
      <c r="WEW311" s="2"/>
      <c r="WEX311" s="2"/>
      <c r="WEY311" s="2"/>
      <c r="WEZ311" s="2"/>
      <c r="WFA311" s="2"/>
      <c r="WFB311" s="2"/>
      <c r="WFC311" s="2"/>
      <c r="WFD311" s="2"/>
      <c r="WFE311" s="2"/>
      <c r="WFF311" s="2"/>
      <c r="WFG311" s="2"/>
      <c r="WFH311" s="2"/>
      <c r="WFI311" s="2"/>
      <c r="WFJ311" s="2"/>
      <c r="WFK311" s="2"/>
      <c r="WFL311" s="2"/>
      <c r="WFM311" s="2"/>
      <c r="WFN311" s="2"/>
      <c r="WFO311" s="2"/>
      <c r="WFP311" s="2"/>
      <c r="WFQ311" s="2"/>
      <c r="WFR311" s="2"/>
      <c r="WFS311" s="2"/>
      <c r="WFT311" s="2"/>
      <c r="WFU311" s="2"/>
      <c r="WFV311" s="2"/>
      <c r="WFW311" s="2"/>
      <c r="WFX311" s="2"/>
      <c r="WFY311" s="2"/>
      <c r="WFZ311" s="2"/>
      <c r="WGA311" s="2"/>
      <c r="WGB311" s="2"/>
      <c r="WGC311" s="2"/>
      <c r="WGD311" s="2"/>
      <c r="WGE311" s="2"/>
      <c r="WGF311" s="2"/>
      <c r="WGG311" s="2"/>
      <c r="WGH311" s="2"/>
      <c r="WGI311" s="2"/>
      <c r="WGJ311" s="2"/>
      <c r="WGK311" s="2"/>
      <c r="WGL311" s="2"/>
      <c r="WGM311" s="2"/>
      <c r="WGN311" s="2"/>
      <c r="WGO311" s="2"/>
      <c r="WGP311" s="2"/>
      <c r="WGQ311" s="2"/>
      <c r="WGR311" s="2"/>
      <c r="WGS311" s="2"/>
      <c r="WGT311" s="2"/>
      <c r="WGU311" s="2"/>
      <c r="WGV311" s="2"/>
      <c r="WGW311" s="2"/>
      <c r="WGX311" s="2"/>
      <c r="WGY311" s="2"/>
      <c r="WGZ311" s="2"/>
      <c r="WHA311" s="2"/>
      <c r="WHB311" s="2"/>
      <c r="WHC311" s="2"/>
      <c r="WHD311" s="2"/>
      <c r="WHE311" s="2"/>
      <c r="WHF311" s="2"/>
      <c r="WHG311" s="2"/>
      <c r="WHH311" s="2"/>
      <c r="WHI311" s="2"/>
      <c r="WHJ311" s="2"/>
      <c r="WHK311" s="2"/>
      <c r="WHL311" s="2"/>
      <c r="WHM311" s="2"/>
      <c r="WHN311" s="2"/>
      <c r="WHO311" s="2"/>
      <c r="WHP311" s="2"/>
      <c r="WHQ311" s="2"/>
      <c r="WHR311" s="2"/>
      <c r="WHS311" s="2"/>
      <c r="WHT311" s="2"/>
      <c r="WHU311" s="2"/>
      <c r="WHV311" s="2"/>
      <c r="WHW311" s="2"/>
      <c r="WHX311" s="2"/>
      <c r="WHY311" s="2"/>
      <c r="WHZ311" s="2"/>
      <c r="WIA311" s="2"/>
      <c r="WIB311" s="2"/>
      <c r="WIC311" s="2"/>
      <c r="WID311" s="2"/>
      <c r="WIE311" s="2"/>
      <c r="WIF311" s="2"/>
      <c r="WIG311" s="2"/>
      <c r="WIH311" s="2"/>
      <c r="WII311" s="2"/>
      <c r="WIJ311" s="2"/>
      <c r="WIK311" s="2"/>
      <c r="WIL311" s="2"/>
      <c r="WIM311" s="2"/>
      <c r="WIN311" s="2"/>
      <c r="WIO311" s="2"/>
      <c r="WIP311" s="2"/>
      <c r="WIQ311" s="2"/>
      <c r="WIR311" s="2"/>
      <c r="WIS311" s="2"/>
      <c r="WIT311" s="2"/>
      <c r="WIU311" s="2"/>
      <c r="WIV311" s="2"/>
      <c r="WIW311" s="2"/>
      <c r="WIX311" s="2"/>
      <c r="WIY311" s="2"/>
      <c r="WIZ311" s="2"/>
      <c r="WJA311" s="2"/>
      <c r="WJB311" s="2"/>
      <c r="WJC311" s="2"/>
      <c r="WJD311" s="2"/>
      <c r="WJE311" s="2"/>
      <c r="WJF311" s="2"/>
      <c r="WJG311" s="2"/>
      <c r="WJH311" s="2"/>
      <c r="WJI311" s="2"/>
      <c r="WJJ311" s="2"/>
      <c r="WJK311" s="2"/>
      <c r="WJL311" s="2"/>
      <c r="WJM311" s="2"/>
      <c r="WJN311" s="2"/>
      <c r="WJO311" s="2"/>
      <c r="WJP311" s="2"/>
      <c r="WJQ311" s="2"/>
      <c r="WJR311" s="2"/>
      <c r="WJS311" s="2"/>
      <c r="WJT311" s="2"/>
      <c r="WJU311" s="2"/>
      <c r="WJV311" s="2"/>
      <c r="WJW311" s="2"/>
      <c r="WJX311" s="2"/>
      <c r="WJY311" s="2"/>
      <c r="WJZ311" s="2"/>
      <c r="WKA311" s="2"/>
      <c r="WKB311" s="2"/>
      <c r="WKC311" s="2"/>
      <c r="WKD311" s="2"/>
      <c r="WKE311" s="2"/>
      <c r="WKF311" s="2"/>
      <c r="WKG311" s="2"/>
      <c r="WKH311" s="2"/>
      <c r="WKI311" s="2"/>
      <c r="WKJ311" s="2"/>
      <c r="WKK311" s="2"/>
      <c r="WKL311" s="2"/>
      <c r="WKM311" s="2"/>
      <c r="WKN311" s="2"/>
      <c r="WKO311" s="2"/>
      <c r="WKP311" s="2"/>
      <c r="WKQ311" s="2"/>
      <c r="WKR311" s="2"/>
      <c r="WKS311" s="2"/>
      <c r="WKT311" s="2"/>
      <c r="WKU311" s="2"/>
      <c r="WKV311" s="2"/>
      <c r="WKW311" s="2"/>
      <c r="WKX311" s="2"/>
      <c r="WKY311" s="2"/>
      <c r="WKZ311" s="2"/>
      <c r="WLA311" s="2"/>
      <c r="WLB311" s="2"/>
      <c r="WLC311" s="2"/>
      <c r="WLD311" s="2"/>
      <c r="WLE311" s="2"/>
      <c r="WLF311" s="2"/>
      <c r="WLG311" s="2"/>
      <c r="WLH311" s="2"/>
      <c r="WLI311" s="2"/>
      <c r="WLJ311" s="2"/>
      <c r="WLK311" s="2"/>
      <c r="WLL311" s="2"/>
      <c r="WLM311" s="2"/>
      <c r="WLN311" s="2"/>
      <c r="WLO311" s="2"/>
      <c r="WLP311" s="2"/>
      <c r="WLQ311" s="2"/>
      <c r="WLR311" s="2"/>
      <c r="WLS311" s="2"/>
      <c r="WLT311" s="2"/>
      <c r="WLU311" s="2"/>
      <c r="WLV311" s="2"/>
      <c r="WLW311" s="2"/>
      <c r="WLX311" s="2"/>
      <c r="WLY311" s="2"/>
      <c r="WLZ311" s="2"/>
      <c r="WMA311" s="2"/>
      <c r="WMB311" s="2"/>
      <c r="WMC311" s="2"/>
      <c r="WMD311" s="2"/>
      <c r="WME311" s="2"/>
      <c r="WMF311" s="2"/>
      <c r="WMG311" s="2"/>
      <c r="WMH311" s="2"/>
      <c r="WMI311" s="2"/>
      <c r="WMJ311" s="2"/>
      <c r="WMK311" s="2"/>
      <c r="WML311" s="2"/>
      <c r="WMM311" s="2"/>
      <c r="WMN311" s="2"/>
      <c r="WMO311" s="2"/>
      <c r="WMP311" s="2"/>
      <c r="WMQ311" s="2"/>
      <c r="WMR311" s="2"/>
      <c r="WMS311" s="2"/>
      <c r="WMT311" s="2"/>
      <c r="WMU311" s="2"/>
      <c r="WMV311" s="2"/>
      <c r="WMW311" s="2"/>
      <c r="WMX311" s="2"/>
      <c r="WMY311" s="2"/>
      <c r="WMZ311" s="2"/>
      <c r="WNA311" s="2"/>
      <c r="WNB311" s="2"/>
      <c r="WNC311" s="2"/>
      <c r="WND311" s="2"/>
      <c r="WNE311" s="2"/>
      <c r="WNF311" s="2"/>
      <c r="WNG311" s="2"/>
      <c r="WNH311" s="2"/>
      <c r="WNI311" s="2"/>
      <c r="WNJ311" s="2"/>
      <c r="WNK311" s="2"/>
      <c r="WNL311" s="2"/>
      <c r="WNM311" s="2"/>
      <c r="WNN311" s="2"/>
      <c r="WNO311" s="2"/>
      <c r="WNP311" s="2"/>
      <c r="WNQ311" s="2"/>
      <c r="WNR311" s="2"/>
      <c r="WNS311" s="2"/>
      <c r="WNT311" s="2"/>
      <c r="WNU311" s="2"/>
      <c r="WNV311" s="2"/>
      <c r="WNW311" s="2"/>
      <c r="WNX311" s="2"/>
      <c r="WNY311" s="2"/>
      <c r="WNZ311" s="2"/>
      <c r="WOA311" s="2"/>
      <c r="WOB311" s="2"/>
      <c r="WOC311" s="2"/>
      <c r="WOD311" s="2"/>
      <c r="WOE311" s="2"/>
      <c r="WOF311" s="2"/>
      <c r="WOG311" s="2"/>
      <c r="WOH311" s="2"/>
      <c r="WOI311" s="2"/>
      <c r="WOJ311" s="2"/>
      <c r="WOK311" s="2"/>
      <c r="WOL311" s="2"/>
      <c r="WOM311" s="2"/>
      <c r="WON311" s="2"/>
      <c r="WOO311" s="2"/>
      <c r="WOP311" s="2"/>
      <c r="WOQ311" s="2"/>
      <c r="WOR311" s="2"/>
      <c r="WOS311" s="2"/>
      <c r="WOT311" s="2"/>
      <c r="WOU311" s="2"/>
      <c r="WOV311" s="2"/>
      <c r="WOW311" s="2"/>
      <c r="WOX311" s="2"/>
      <c r="WOY311" s="2"/>
      <c r="WOZ311" s="2"/>
      <c r="WPA311" s="2"/>
      <c r="WPB311" s="2"/>
      <c r="WPC311" s="2"/>
      <c r="WPD311" s="2"/>
      <c r="WPE311" s="2"/>
      <c r="WPF311" s="2"/>
      <c r="WPG311" s="2"/>
      <c r="WPH311" s="2"/>
      <c r="WPI311" s="2"/>
      <c r="WPJ311" s="2"/>
      <c r="WPK311" s="2"/>
      <c r="WPL311" s="2"/>
      <c r="WPM311" s="2"/>
      <c r="WPN311" s="2"/>
      <c r="WPO311" s="2"/>
      <c r="WPP311" s="2"/>
      <c r="WPQ311" s="2"/>
      <c r="WPR311" s="2"/>
      <c r="WPS311" s="2"/>
      <c r="WPT311" s="2"/>
      <c r="WPU311" s="2"/>
      <c r="WPV311" s="2"/>
      <c r="WPW311" s="2"/>
      <c r="WPX311" s="2"/>
      <c r="WPY311" s="2"/>
      <c r="WPZ311" s="2"/>
      <c r="WQA311" s="2"/>
      <c r="WQB311" s="2"/>
      <c r="WQC311" s="2"/>
      <c r="WQD311" s="2"/>
      <c r="WQE311" s="2"/>
      <c r="WQF311" s="2"/>
      <c r="WQG311" s="2"/>
      <c r="WQH311" s="2"/>
      <c r="WQI311" s="2"/>
      <c r="WQJ311" s="2"/>
      <c r="WQK311" s="2"/>
      <c r="WQL311" s="2"/>
      <c r="WQM311" s="2"/>
      <c r="WQN311" s="2"/>
      <c r="WQO311" s="2"/>
      <c r="WQP311" s="2"/>
      <c r="WQQ311" s="2"/>
      <c r="WQR311" s="2"/>
      <c r="WQS311" s="2"/>
      <c r="WQT311" s="2"/>
      <c r="WQU311" s="2"/>
      <c r="WQV311" s="2"/>
      <c r="WQW311" s="2"/>
      <c r="WQX311" s="2"/>
      <c r="WQY311" s="2"/>
      <c r="WQZ311" s="2"/>
      <c r="WRA311" s="2"/>
      <c r="WRB311" s="2"/>
      <c r="WRC311" s="2"/>
      <c r="WRD311" s="2"/>
      <c r="WRE311" s="2"/>
      <c r="WRF311" s="2"/>
      <c r="WRG311" s="2"/>
      <c r="WRH311" s="2"/>
      <c r="WRI311" s="2"/>
      <c r="WRJ311" s="2"/>
      <c r="WRK311" s="2"/>
      <c r="WRL311" s="2"/>
      <c r="WRM311" s="2"/>
      <c r="WRN311" s="2"/>
      <c r="WRO311" s="2"/>
      <c r="WRP311" s="2"/>
      <c r="WRQ311" s="2"/>
      <c r="WRR311" s="2"/>
      <c r="WRS311" s="2"/>
      <c r="WRT311" s="2"/>
      <c r="WRU311" s="2"/>
      <c r="WRV311" s="2"/>
      <c r="WRW311" s="2"/>
      <c r="WRX311" s="2"/>
      <c r="WRY311" s="2"/>
      <c r="WRZ311" s="2"/>
      <c r="WSA311" s="2"/>
      <c r="WSB311" s="2"/>
      <c r="WSC311" s="2"/>
      <c r="WSD311" s="2"/>
      <c r="WSE311" s="2"/>
      <c r="WSF311" s="2"/>
      <c r="WSG311" s="2"/>
      <c r="WSH311" s="2"/>
      <c r="WSI311" s="2"/>
      <c r="WSJ311" s="2"/>
      <c r="WSK311" s="2"/>
      <c r="WSL311" s="2"/>
      <c r="WSM311" s="2"/>
      <c r="WSN311" s="2"/>
      <c r="WSO311" s="2"/>
      <c r="WSP311" s="2"/>
      <c r="WSQ311" s="2"/>
      <c r="WSR311" s="2"/>
      <c r="WSS311" s="2"/>
      <c r="WST311" s="2"/>
      <c r="WSU311" s="2"/>
      <c r="WSV311" s="2"/>
      <c r="WSW311" s="2"/>
      <c r="WSX311" s="2"/>
      <c r="WSY311" s="2"/>
      <c r="WSZ311" s="2"/>
      <c r="WTA311" s="2"/>
      <c r="WTB311" s="2"/>
      <c r="WTC311" s="2"/>
      <c r="WTD311" s="2"/>
      <c r="WTE311" s="2"/>
      <c r="WTF311" s="2"/>
      <c r="WTG311" s="2"/>
      <c r="WTH311" s="2"/>
      <c r="WTI311" s="2"/>
      <c r="WTJ311" s="2"/>
      <c r="WTK311" s="2"/>
      <c r="WTL311" s="2"/>
      <c r="WTM311" s="2"/>
      <c r="WTN311" s="2"/>
      <c r="WTO311" s="2"/>
      <c r="WTP311" s="2"/>
      <c r="WTQ311" s="2"/>
      <c r="WTR311" s="2"/>
      <c r="WTS311" s="2"/>
      <c r="WTT311" s="2"/>
      <c r="WTU311" s="2"/>
      <c r="WTV311" s="2"/>
      <c r="WTW311" s="2"/>
      <c r="WTX311" s="2"/>
      <c r="WTY311" s="2"/>
      <c r="WTZ311" s="2"/>
      <c r="WUA311" s="2"/>
      <c r="WUB311" s="2"/>
      <c r="WUC311" s="2"/>
      <c r="WUD311" s="2"/>
      <c r="WUE311" s="2"/>
      <c r="WUF311" s="2"/>
      <c r="WUG311" s="2"/>
      <c r="WUH311" s="2"/>
      <c r="WUI311" s="2"/>
      <c r="WUJ311" s="2"/>
      <c r="WUK311" s="2"/>
      <c r="WUL311" s="2"/>
      <c r="WUM311" s="2"/>
      <c r="WUN311" s="2"/>
      <c r="WUO311" s="2"/>
      <c r="WUP311" s="2"/>
      <c r="WUQ311" s="2"/>
      <c r="WUR311" s="2"/>
      <c r="WUS311" s="2"/>
      <c r="WUT311" s="2"/>
      <c r="WUU311" s="2"/>
      <c r="WUV311" s="2"/>
      <c r="WUW311" s="2"/>
      <c r="WUX311" s="2"/>
      <c r="WUY311" s="2"/>
      <c r="WUZ311" s="2"/>
      <c r="WVA311" s="2"/>
      <c r="WVB311" s="2"/>
      <c r="WVC311" s="2"/>
      <c r="WVD311" s="2"/>
      <c r="WVE311" s="2"/>
      <c r="WVF311" s="2"/>
      <c r="WVG311" s="2"/>
      <c r="WVH311" s="2"/>
      <c r="WVI311" s="2"/>
      <c r="WVJ311" s="2"/>
      <c r="WVK311" s="2"/>
      <c r="WVL311" s="2"/>
      <c r="WVM311" s="2"/>
      <c r="WVN311" s="2"/>
      <c r="WVO311" s="2"/>
      <c r="WVP311" s="2"/>
      <c r="WVQ311" s="2"/>
      <c r="WVR311" s="2"/>
      <c r="WVS311" s="2"/>
      <c r="WVT311" s="2"/>
      <c r="WVU311" s="2"/>
      <c r="WVV311" s="2"/>
      <c r="WVW311" s="2"/>
      <c r="WVX311" s="2"/>
      <c r="WVY311" s="2"/>
      <c r="WVZ311" s="2"/>
      <c r="WWA311" s="2"/>
      <c r="WWB311" s="2"/>
      <c r="WWC311" s="2"/>
      <c r="WWD311" s="2"/>
      <c r="WWE311" s="2"/>
      <c r="WWF311" s="2"/>
      <c r="WWG311" s="2"/>
      <c r="WWH311" s="2"/>
      <c r="WWI311" s="2"/>
      <c r="WWJ311" s="2"/>
      <c r="WWK311" s="2"/>
      <c r="WWL311" s="2"/>
      <c r="WWM311" s="2"/>
      <c r="WWN311" s="2"/>
      <c r="WWO311" s="2"/>
      <c r="WWP311" s="2"/>
      <c r="WWQ311" s="2"/>
      <c r="WWR311" s="2"/>
      <c r="WWS311" s="2"/>
      <c r="WWT311" s="2"/>
      <c r="WWU311" s="2"/>
      <c r="WWV311" s="2"/>
      <c r="WWW311" s="2"/>
      <c r="WWX311" s="2"/>
      <c r="WWY311" s="2"/>
      <c r="WWZ311" s="2"/>
      <c r="WXA311" s="2"/>
      <c r="WXB311" s="2"/>
      <c r="WXC311" s="2"/>
      <c r="WXD311" s="2"/>
      <c r="WXE311" s="2"/>
      <c r="WXF311" s="2"/>
      <c r="WXG311" s="2"/>
      <c r="WXH311" s="2"/>
      <c r="WXI311" s="2"/>
      <c r="WXJ311" s="2"/>
      <c r="WXK311" s="2"/>
      <c r="WXL311" s="2"/>
      <c r="WXM311" s="2"/>
      <c r="WXN311" s="2"/>
      <c r="WXO311" s="2"/>
      <c r="WXP311" s="2"/>
      <c r="WXQ311" s="2"/>
      <c r="WXR311" s="2"/>
      <c r="WXS311" s="2"/>
      <c r="WXT311" s="2"/>
      <c r="WXU311" s="2"/>
      <c r="WXV311" s="2"/>
      <c r="WXW311" s="2"/>
      <c r="WXX311" s="2"/>
      <c r="WXY311" s="2"/>
      <c r="WXZ311" s="2"/>
      <c r="WYA311" s="2"/>
      <c r="WYB311" s="2"/>
      <c r="WYC311" s="2"/>
      <c r="WYD311" s="2"/>
      <c r="WYE311" s="2"/>
      <c r="WYF311" s="2"/>
      <c r="WYG311" s="2"/>
      <c r="WYH311" s="2"/>
      <c r="WYI311" s="2"/>
      <c r="WYJ311" s="2"/>
      <c r="WYK311" s="2"/>
      <c r="WYL311" s="2"/>
      <c r="WYM311" s="2"/>
      <c r="WYN311" s="2"/>
      <c r="WYO311" s="2"/>
      <c r="WYP311" s="2"/>
      <c r="WYQ311" s="2"/>
      <c r="WYR311" s="2"/>
      <c r="WYS311" s="2"/>
      <c r="WYT311" s="2"/>
      <c r="WYU311" s="2"/>
      <c r="WYV311" s="2"/>
      <c r="WYW311" s="2"/>
      <c r="WYX311" s="2"/>
      <c r="WYY311" s="2"/>
      <c r="WYZ311" s="2"/>
      <c r="WZA311" s="2"/>
      <c r="WZB311" s="2"/>
      <c r="WZC311" s="2"/>
      <c r="WZD311" s="2"/>
      <c r="WZE311" s="2"/>
      <c r="WZF311" s="2"/>
      <c r="WZG311" s="2"/>
      <c r="WZH311" s="2"/>
      <c r="WZI311" s="2"/>
      <c r="WZJ311" s="2"/>
      <c r="WZK311" s="2"/>
      <c r="WZL311" s="2"/>
      <c r="WZM311" s="2"/>
      <c r="WZN311" s="2"/>
      <c r="WZO311" s="2"/>
      <c r="WZP311" s="2"/>
      <c r="WZQ311" s="2"/>
      <c r="WZR311" s="2"/>
      <c r="WZS311" s="2"/>
      <c r="WZT311" s="2"/>
      <c r="WZU311" s="2"/>
      <c r="WZV311" s="2"/>
      <c r="WZW311" s="2"/>
      <c r="WZX311" s="2"/>
      <c r="WZY311" s="2"/>
      <c r="WZZ311" s="2"/>
      <c r="XAA311" s="2"/>
      <c r="XAB311" s="2"/>
      <c r="XAC311" s="2"/>
      <c r="XAD311" s="2"/>
      <c r="XAE311" s="2"/>
      <c r="XAF311" s="2"/>
      <c r="XAG311" s="2"/>
      <c r="XAH311" s="2"/>
      <c r="XAI311" s="2"/>
      <c r="XAJ311" s="2"/>
      <c r="XAK311" s="2"/>
      <c r="XAL311" s="2"/>
      <c r="XAM311" s="2"/>
      <c r="XAN311" s="2"/>
      <c r="XAO311" s="2"/>
      <c r="XAP311" s="2"/>
      <c r="XAQ311" s="2"/>
      <c r="XAR311" s="2"/>
      <c r="XAS311" s="2"/>
      <c r="XAT311" s="2"/>
      <c r="XAU311" s="2"/>
      <c r="XAV311" s="2"/>
      <c r="XAW311" s="2"/>
      <c r="XAX311" s="2"/>
      <c r="XAY311" s="2"/>
      <c r="XAZ311" s="2"/>
      <c r="XBA311" s="2"/>
      <c r="XBB311" s="2"/>
      <c r="XBC311" s="2"/>
      <c r="XBD311" s="2"/>
      <c r="XBE311" s="2"/>
      <c r="XBF311" s="2"/>
      <c r="XBG311" s="2"/>
      <c r="XBH311" s="2"/>
      <c r="XBI311" s="2"/>
      <c r="XBJ311" s="2"/>
      <c r="XBK311" s="2"/>
      <c r="XBL311" s="2"/>
      <c r="XBM311" s="2"/>
      <c r="XBN311" s="2"/>
      <c r="XBO311" s="2"/>
      <c r="XBP311" s="2"/>
      <c r="XBQ311" s="2"/>
      <c r="XBR311" s="2"/>
      <c r="XBS311" s="2"/>
      <c r="XBT311" s="2"/>
      <c r="XBU311" s="2"/>
      <c r="XBV311" s="2"/>
      <c r="XBW311" s="2"/>
      <c r="XBX311" s="2"/>
      <c r="XBY311" s="2"/>
      <c r="XBZ311" s="2"/>
      <c r="XCA311" s="2"/>
      <c r="XCB311" s="2"/>
      <c r="XCC311" s="2"/>
      <c r="XCD311" s="2"/>
      <c r="XCE311" s="2"/>
      <c r="XCF311" s="2"/>
      <c r="XCG311" s="2"/>
      <c r="XCH311" s="2"/>
      <c r="XCI311" s="2"/>
      <c r="XCJ311" s="2"/>
      <c r="XCK311" s="2"/>
      <c r="XCL311" s="2"/>
      <c r="XCM311" s="2"/>
      <c r="XCN311" s="2"/>
      <c r="XCO311" s="2"/>
      <c r="XCP311" s="2"/>
      <c r="XCQ311" s="2"/>
      <c r="XCR311" s="2"/>
      <c r="XCS311" s="2"/>
      <c r="XCT311" s="2"/>
      <c r="XCU311" s="2"/>
      <c r="XCV311" s="2"/>
      <c r="XCW311" s="2"/>
      <c r="XCX311" s="2"/>
      <c r="XCY311" s="2"/>
      <c r="XCZ311" s="2"/>
      <c r="XDA311" s="2"/>
      <c r="XDB311" s="2"/>
      <c r="XDC311" s="2"/>
      <c r="XDD311" s="2"/>
      <c r="XDE311" s="2"/>
      <c r="XDF311" s="2"/>
      <c r="XDG311" s="2"/>
      <c r="XDH311" s="2"/>
      <c r="XDI311" s="2"/>
      <c r="XDJ311" s="2"/>
      <c r="XDK311" s="2"/>
      <c r="XDL311" s="2"/>
      <c r="XDM311" s="2"/>
      <c r="XDN311" s="2"/>
      <c r="XDO311" s="2"/>
      <c r="XDP311" s="2"/>
      <c r="XDQ311" s="2"/>
      <c r="XDR311" s="2"/>
      <c r="XDS311" s="2"/>
      <c r="XDT311" s="2"/>
      <c r="XDU311" s="2"/>
      <c r="XDV311" s="2"/>
      <c r="XDW311" s="2"/>
      <c r="XDX311" s="2"/>
      <c r="XDY311" s="2"/>
      <c r="XDZ311" s="2"/>
      <c r="XEA311" s="2"/>
      <c r="XEB311" s="2"/>
      <c r="XEC311" s="2"/>
      <c r="XED311" s="2"/>
      <c r="XEE311" s="2"/>
      <c r="XEF311" s="2"/>
      <c r="XEG311" s="2"/>
      <c r="XEH311" s="2"/>
      <c r="XEI311" s="2"/>
      <c r="XEJ311" s="2"/>
      <c r="XEK311" s="2"/>
      <c r="XEL311" s="2"/>
      <c r="XEM311" s="2"/>
      <c r="XEN311" s="2"/>
      <c r="XEO311" s="2"/>
      <c r="XEP311" s="2"/>
      <c r="XEQ311" s="2"/>
      <c r="XER311" s="2"/>
      <c r="XES311" s="2"/>
      <c r="XET311" s="2"/>
      <c r="XEU311" s="2"/>
      <c r="XEV311" s="2"/>
      <c r="XEW311" s="2"/>
      <c r="XEX311" s="2"/>
      <c r="XEY311" s="5"/>
      <c r="XEZ311" s="5"/>
      <c r="XFA311" s="5"/>
      <c r="XFB311" s="5"/>
      <c r="XFC311" s="5"/>
      <c r="XFD311" s="5"/>
    </row>
    <row r="312" customFormat="1" customHeight="1" outlineLevel="1" spans="1:16384">
      <c r="A312" s="33"/>
      <c r="B312" s="24"/>
      <c r="C312" s="34" t="s">
        <v>141</v>
      </c>
      <c r="D312" s="160"/>
      <c r="E312" s="24"/>
      <c r="F312" s="35"/>
      <c r="G312" s="54"/>
      <c r="H312" s="54"/>
      <c r="I312" s="54"/>
      <c r="J312" s="54"/>
      <c r="K312" s="54"/>
      <c r="L312" s="54"/>
      <c r="M312" s="54"/>
      <c r="N312" s="115"/>
      <c r="O312" s="115"/>
      <c r="P312" s="115"/>
      <c r="Q312" s="54"/>
      <c r="R312" s="56"/>
      <c r="S312" s="56"/>
      <c r="T312" s="56"/>
      <c r="U312" s="56"/>
      <c r="V312" s="56"/>
      <c r="W312" s="56"/>
      <c r="X312" s="54"/>
      <c r="Y312" s="54"/>
      <c r="Z312" s="80">
        <f>Z295+Z240</f>
        <v>1788.2046</v>
      </c>
      <c r="AA312" s="54"/>
      <c r="AB312" s="165"/>
      <c r="AC312" s="22"/>
      <c r="AD312" s="143"/>
      <c r="AE312" s="143"/>
      <c r="AF312" s="143"/>
      <c r="AG312" s="27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  <c r="AMK312" s="2"/>
      <c r="AML312" s="2"/>
      <c r="AMM312" s="2"/>
      <c r="AMN312" s="2"/>
      <c r="AMO312" s="2"/>
      <c r="AMP312" s="2"/>
      <c r="AMQ312" s="2"/>
      <c r="AMR312" s="2"/>
      <c r="AMS312" s="2"/>
      <c r="AMT312" s="2"/>
      <c r="AMU312" s="2"/>
      <c r="AMV312" s="2"/>
      <c r="AMW312" s="2"/>
      <c r="AMX312" s="2"/>
      <c r="AMY312" s="2"/>
      <c r="AMZ312" s="2"/>
      <c r="ANA312" s="2"/>
      <c r="ANB312" s="2"/>
      <c r="ANC312" s="2"/>
      <c r="AND312" s="2"/>
      <c r="ANE312" s="2"/>
      <c r="ANF312" s="2"/>
      <c r="ANG312" s="2"/>
      <c r="ANH312" s="2"/>
      <c r="ANI312" s="2"/>
      <c r="ANJ312" s="2"/>
      <c r="ANK312" s="2"/>
      <c r="ANL312" s="2"/>
      <c r="ANM312" s="2"/>
      <c r="ANN312" s="2"/>
      <c r="ANO312" s="2"/>
      <c r="ANP312" s="2"/>
      <c r="ANQ312" s="2"/>
      <c r="ANR312" s="2"/>
      <c r="ANS312" s="2"/>
      <c r="ANT312" s="2"/>
      <c r="ANU312" s="2"/>
      <c r="ANV312" s="2"/>
      <c r="ANW312" s="2"/>
      <c r="ANX312" s="2"/>
      <c r="ANY312" s="2"/>
      <c r="ANZ312" s="2"/>
      <c r="AOA312" s="2"/>
      <c r="AOB312" s="2"/>
      <c r="AOC312" s="2"/>
      <c r="AOD312" s="2"/>
      <c r="AOE312" s="2"/>
      <c r="AOF312" s="2"/>
      <c r="AOG312" s="2"/>
      <c r="AOH312" s="2"/>
      <c r="AOI312" s="2"/>
      <c r="AOJ312" s="2"/>
      <c r="AOK312" s="2"/>
      <c r="AOL312" s="2"/>
      <c r="AOM312" s="2"/>
      <c r="AON312" s="2"/>
      <c r="AOO312" s="2"/>
      <c r="AOP312" s="2"/>
      <c r="AOQ312" s="2"/>
      <c r="AOR312" s="2"/>
      <c r="AOS312" s="2"/>
      <c r="AOT312" s="2"/>
      <c r="AOU312" s="2"/>
      <c r="AOV312" s="2"/>
      <c r="AOW312" s="2"/>
      <c r="AOX312" s="2"/>
      <c r="AOY312" s="2"/>
      <c r="AOZ312" s="2"/>
      <c r="APA312" s="2"/>
      <c r="APB312" s="2"/>
      <c r="APC312" s="2"/>
      <c r="APD312" s="2"/>
      <c r="APE312" s="2"/>
      <c r="APF312" s="2"/>
      <c r="APG312" s="2"/>
      <c r="APH312" s="2"/>
      <c r="API312" s="2"/>
      <c r="APJ312" s="2"/>
      <c r="APK312" s="2"/>
      <c r="APL312" s="2"/>
      <c r="APM312" s="2"/>
      <c r="APN312" s="2"/>
      <c r="APO312" s="2"/>
      <c r="APP312" s="2"/>
      <c r="APQ312" s="2"/>
      <c r="APR312" s="2"/>
      <c r="APS312" s="2"/>
      <c r="APT312" s="2"/>
      <c r="APU312" s="2"/>
      <c r="APV312" s="2"/>
      <c r="APW312" s="2"/>
      <c r="APX312" s="2"/>
      <c r="APY312" s="2"/>
      <c r="APZ312" s="2"/>
      <c r="AQA312" s="2"/>
      <c r="AQB312" s="2"/>
      <c r="AQC312" s="2"/>
      <c r="AQD312" s="2"/>
      <c r="AQE312" s="2"/>
      <c r="AQF312" s="2"/>
      <c r="AQG312" s="2"/>
      <c r="AQH312" s="2"/>
      <c r="AQI312" s="2"/>
      <c r="AQJ312" s="2"/>
      <c r="AQK312" s="2"/>
      <c r="AQL312" s="2"/>
      <c r="AQM312" s="2"/>
      <c r="AQN312" s="2"/>
      <c r="AQO312" s="2"/>
      <c r="AQP312" s="2"/>
      <c r="AQQ312" s="2"/>
      <c r="AQR312" s="2"/>
      <c r="AQS312" s="2"/>
      <c r="AQT312" s="2"/>
      <c r="AQU312" s="2"/>
      <c r="AQV312" s="2"/>
      <c r="AQW312" s="2"/>
      <c r="AQX312" s="2"/>
      <c r="AQY312" s="2"/>
      <c r="AQZ312" s="2"/>
      <c r="ARA312" s="2"/>
      <c r="ARB312" s="2"/>
      <c r="ARC312" s="2"/>
      <c r="ARD312" s="2"/>
      <c r="ARE312" s="2"/>
      <c r="ARF312" s="2"/>
      <c r="ARG312" s="2"/>
      <c r="ARH312" s="2"/>
      <c r="ARI312" s="2"/>
      <c r="ARJ312" s="2"/>
      <c r="ARK312" s="2"/>
      <c r="ARL312" s="2"/>
      <c r="ARM312" s="2"/>
      <c r="ARN312" s="2"/>
      <c r="ARO312" s="2"/>
      <c r="ARP312" s="2"/>
      <c r="ARQ312" s="2"/>
      <c r="ARR312" s="2"/>
      <c r="ARS312" s="2"/>
      <c r="ART312" s="2"/>
      <c r="ARU312" s="2"/>
      <c r="ARV312" s="2"/>
      <c r="ARW312" s="2"/>
      <c r="ARX312" s="2"/>
      <c r="ARY312" s="2"/>
      <c r="ARZ312" s="2"/>
      <c r="ASA312" s="2"/>
      <c r="ASB312" s="2"/>
      <c r="ASC312" s="2"/>
      <c r="ASD312" s="2"/>
      <c r="ASE312" s="2"/>
      <c r="ASF312" s="2"/>
      <c r="ASG312" s="2"/>
      <c r="ASH312" s="2"/>
      <c r="ASI312" s="2"/>
      <c r="ASJ312" s="2"/>
      <c r="ASK312" s="2"/>
      <c r="ASL312" s="2"/>
      <c r="ASM312" s="2"/>
      <c r="ASN312" s="2"/>
      <c r="ASO312" s="2"/>
      <c r="ASP312" s="2"/>
      <c r="ASQ312" s="2"/>
      <c r="ASR312" s="2"/>
      <c r="ASS312" s="2"/>
      <c r="AST312" s="2"/>
      <c r="ASU312" s="2"/>
      <c r="ASV312" s="2"/>
      <c r="ASW312" s="2"/>
      <c r="ASX312" s="2"/>
      <c r="ASY312" s="2"/>
      <c r="ASZ312" s="2"/>
      <c r="ATA312" s="2"/>
      <c r="ATB312" s="2"/>
      <c r="ATC312" s="2"/>
      <c r="ATD312" s="2"/>
      <c r="ATE312" s="2"/>
      <c r="ATF312" s="2"/>
      <c r="ATG312" s="2"/>
      <c r="ATH312" s="2"/>
      <c r="ATI312" s="2"/>
      <c r="ATJ312" s="2"/>
      <c r="ATK312" s="2"/>
      <c r="ATL312" s="2"/>
      <c r="ATM312" s="2"/>
      <c r="ATN312" s="2"/>
      <c r="ATO312" s="2"/>
      <c r="ATP312" s="2"/>
      <c r="ATQ312" s="2"/>
      <c r="ATR312" s="2"/>
      <c r="ATS312" s="2"/>
      <c r="ATT312" s="2"/>
      <c r="ATU312" s="2"/>
      <c r="ATV312" s="2"/>
      <c r="ATW312" s="2"/>
      <c r="ATX312" s="2"/>
      <c r="ATY312" s="2"/>
      <c r="ATZ312" s="2"/>
      <c r="AUA312" s="2"/>
      <c r="AUB312" s="2"/>
      <c r="AUC312" s="2"/>
      <c r="AUD312" s="2"/>
      <c r="AUE312" s="2"/>
      <c r="AUF312" s="2"/>
      <c r="AUG312" s="2"/>
      <c r="AUH312" s="2"/>
      <c r="AUI312" s="2"/>
      <c r="AUJ312" s="2"/>
      <c r="AUK312" s="2"/>
      <c r="AUL312" s="2"/>
      <c r="AUM312" s="2"/>
      <c r="AUN312" s="2"/>
      <c r="AUO312" s="2"/>
      <c r="AUP312" s="2"/>
      <c r="AUQ312" s="2"/>
      <c r="AUR312" s="2"/>
      <c r="AUS312" s="2"/>
      <c r="AUT312" s="2"/>
      <c r="AUU312" s="2"/>
      <c r="AUV312" s="2"/>
      <c r="AUW312" s="2"/>
      <c r="AUX312" s="2"/>
      <c r="AUY312" s="2"/>
      <c r="AUZ312" s="2"/>
      <c r="AVA312" s="2"/>
      <c r="AVB312" s="2"/>
      <c r="AVC312" s="2"/>
      <c r="AVD312" s="2"/>
      <c r="AVE312" s="2"/>
      <c r="AVF312" s="2"/>
      <c r="AVG312" s="2"/>
      <c r="AVH312" s="2"/>
      <c r="AVI312" s="2"/>
      <c r="AVJ312" s="2"/>
      <c r="AVK312" s="2"/>
      <c r="AVL312" s="2"/>
      <c r="AVM312" s="2"/>
      <c r="AVN312" s="2"/>
      <c r="AVO312" s="2"/>
      <c r="AVP312" s="2"/>
      <c r="AVQ312" s="2"/>
      <c r="AVR312" s="2"/>
      <c r="AVS312" s="2"/>
      <c r="AVT312" s="2"/>
      <c r="AVU312" s="2"/>
      <c r="AVV312" s="2"/>
      <c r="AVW312" s="2"/>
      <c r="AVX312" s="2"/>
      <c r="AVY312" s="2"/>
      <c r="AVZ312" s="2"/>
      <c r="AWA312" s="2"/>
      <c r="AWB312" s="2"/>
      <c r="AWC312" s="2"/>
      <c r="AWD312" s="2"/>
      <c r="AWE312" s="2"/>
      <c r="AWF312" s="2"/>
      <c r="AWG312" s="2"/>
      <c r="AWH312" s="2"/>
      <c r="AWI312" s="2"/>
      <c r="AWJ312" s="2"/>
      <c r="AWK312" s="2"/>
      <c r="AWL312" s="2"/>
      <c r="AWM312" s="2"/>
      <c r="AWN312" s="2"/>
      <c r="AWO312" s="2"/>
      <c r="AWP312" s="2"/>
      <c r="AWQ312" s="2"/>
      <c r="AWR312" s="2"/>
      <c r="AWS312" s="2"/>
      <c r="AWT312" s="2"/>
      <c r="AWU312" s="2"/>
      <c r="AWV312" s="2"/>
      <c r="AWW312" s="2"/>
      <c r="AWX312" s="2"/>
      <c r="AWY312" s="2"/>
      <c r="AWZ312" s="2"/>
      <c r="AXA312" s="2"/>
      <c r="AXB312" s="2"/>
      <c r="AXC312" s="2"/>
      <c r="AXD312" s="2"/>
      <c r="AXE312" s="2"/>
      <c r="AXF312" s="2"/>
      <c r="AXG312" s="2"/>
      <c r="AXH312" s="2"/>
      <c r="AXI312" s="2"/>
      <c r="AXJ312" s="2"/>
      <c r="AXK312" s="2"/>
      <c r="AXL312" s="2"/>
      <c r="AXM312" s="2"/>
      <c r="AXN312" s="2"/>
      <c r="AXO312" s="2"/>
      <c r="AXP312" s="2"/>
      <c r="AXQ312" s="2"/>
      <c r="AXR312" s="2"/>
      <c r="AXS312" s="2"/>
      <c r="AXT312" s="2"/>
      <c r="AXU312" s="2"/>
      <c r="AXV312" s="2"/>
      <c r="AXW312" s="2"/>
      <c r="AXX312" s="2"/>
      <c r="AXY312" s="2"/>
      <c r="AXZ312" s="2"/>
      <c r="AYA312" s="2"/>
      <c r="AYB312" s="2"/>
      <c r="AYC312" s="2"/>
      <c r="AYD312" s="2"/>
      <c r="AYE312" s="2"/>
      <c r="AYF312" s="2"/>
      <c r="AYG312" s="2"/>
      <c r="AYH312" s="2"/>
      <c r="AYI312" s="2"/>
      <c r="AYJ312" s="2"/>
      <c r="AYK312" s="2"/>
      <c r="AYL312" s="2"/>
      <c r="AYM312" s="2"/>
      <c r="AYN312" s="2"/>
      <c r="AYO312" s="2"/>
      <c r="AYP312" s="2"/>
      <c r="AYQ312" s="2"/>
      <c r="AYR312" s="2"/>
      <c r="AYS312" s="2"/>
      <c r="AYT312" s="2"/>
      <c r="AYU312" s="2"/>
      <c r="AYV312" s="2"/>
      <c r="AYW312" s="2"/>
      <c r="AYX312" s="2"/>
      <c r="AYY312" s="2"/>
      <c r="AYZ312" s="2"/>
      <c r="AZA312" s="2"/>
      <c r="AZB312" s="2"/>
      <c r="AZC312" s="2"/>
      <c r="AZD312" s="2"/>
      <c r="AZE312" s="2"/>
      <c r="AZF312" s="2"/>
      <c r="AZG312" s="2"/>
      <c r="AZH312" s="2"/>
      <c r="AZI312" s="2"/>
      <c r="AZJ312" s="2"/>
      <c r="AZK312" s="2"/>
      <c r="AZL312" s="2"/>
      <c r="AZM312" s="2"/>
      <c r="AZN312" s="2"/>
      <c r="AZO312" s="2"/>
      <c r="AZP312" s="2"/>
      <c r="AZQ312" s="2"/>
      <c r="AZR312" s="2"/>
      <c r="AZS312" s="2"/>
      <c r="AZT312" s="2"/>
      <c r="AZU312" s="2"/>
      <c r="AZV312" s="2"/>
      <c r="AZW312" s="2"/>
      <c r="AZX312" s="2"/>
      <c r="AZY312" s="2"/>
      <c r="AZZ312" s="2"/>
      <c r="BAA312" s="2"/>
      <c r="BAB312" s="2"/>
      <c r="BAC312" s="2"/>
      <c r="BAD312" s="2"/>
      <c r="BAE312" s="2"/>
      <c r="BAF312" s="2"/>
      <c r="BAG312" s="2"/>
      <c r="BAH312" s="2"/>
      <c r="BAI312" s="2"/>
      <c r="BAJ312" s="2"/>
      <c r="BAK312" s="2"/>
      <c r="BAL312" s="2"/>
      <c r="BAM312" s="2"/>
      <c r="BAN312" s="2"/>
      <c r="BAO312" s="2"/>
      <c r="BAP312" s="2"/>
      <c r="BAQ312" s="2"/>
      <c r="BAR312" s="2"/>
      <c r="BAS312" s="2"/>
      <c r="BAT312" s="2"/>
      <c r="BAU312" s="2"/>
      <c r="BAV312" s="2"/>
      <c r="BAW312" s="2"/>
      <c r="BAX312" s="2"/>
      <c r="BAY312" s="2"/>
      <c r="BAZ312" s="2"/>
      <c r="BBA312" s="2"/>
      <c r="BBB312" s="2"/>
      <c r="BBC312" s="2"/>
      <c r="BBD312" s="2"/>
      <c r="BBE312" s="2"/>
      <c r="BBF312" s="2"/>
      <c r="BBG312" s="2"/>
      <c r="BBH312" s="2"/>
      <c r="BBI312" s="2"/>
      <c r="BBJ312" s="2"/>
      <c r="BBK312" s="2"/>
      <c r="BBL312" s="2"/>
      <c r="BBM312" s="2"/>
      <c r="BBN312" s="2"/>
      <c r="BBO312" s="2"/>
      <c r="BBP312" s="2"/>
      <c r="BBQ312" s="2"/>
      <c r="BBR312" s="2"/>
      <c r="BBS312" s="2"/>
      <c r="BBT312" s="2"/>
      <c r="BBU312" s="2"/>
      <c r="BBV312" s="2"/>
      <c r="BBW312" s="2"/>
      <c r="BBX312" s="2"/>
      <c r="BBY312" s="2"/>
      <c r="BBZ312" s="2"/>
      <c r="BCA312" s="2"/>
      <c r="BCB312" s="2"/>
      <c r="BCC312" s="2"/>
      <c r="BCD312" s="2"/>
      <c r="BCE312" s="2"/>
      <c r="BCF312" s="2"/>
      <c r="BCG312" s="2"/>
      <c r="BCH312" s="2"/>
      <c r="BCI312" s="2"/>
      <c r="BCJ312" s="2"/>
      <c r="BCK312" s="2"/>
      <c r="BCL312" s="2"/>
      <c r="BCM312" s="2"/>
      <c r="BCN312" s="2"/>
      <c r="BCO312" s="2"/>
      <c r="BCP312" s="2"/>
      <c r="BCQ312" s="2"/>
      <c r="BCR312" s="2"/>
      <c r="BCS312" s="2"/>
      <c r="BCT312" s="2"/>
      <c r="BCU312" s="2"/>
      <c r="BCV312" s="2"/>
      <c r="BCW312" s="2"/>
      <c r="BCX312" s="2"/>
      <c r="BCY312" s="2"/>
      <c r="BCZ312" s="2"/>
      <c r="BDA312" s="2"/>
      <c r="BDB312" s="2"/>
      <c r="BDC312" s="2"/>
      <c r="BDD312" s="2"/>
      <c r="BDE312" s="2"/>
      <c r="BDF312" s="2"/>
      <c r="BDG312" s="2"/>
      <c r="BDH312" s="2"/>
      <c r="BDI312" s="2"/>
      <c r="BDJ312" s="2"/>
      <c r="BDK312" s="2"/>
      <c r="BDL312" s="2"/>
      <c r="BDM312" s="2"/>
      <c r="BDN312" s="2"/>
      <c r="BDO312" s="2"/>
      <c r="BDP312" s="2"/>
      <c r="BDQ312" s="2"/>
      <c r="BDR312" s="2"/>
      <c r="BDS312" s="2"/>
      <c r="BDT312" s="2"/>
      <c r="BDU312" s="2"/>
      <c r="BDV312" s="2"/>
      <c r="BDW312" s="2"/>
      <c r="BDX312" s="2"/>
      <c r="BDY312" s="2"/>
      <c r="BDZ312" s="2"/>
      <c r="BEA312" s="2"/>
      <c r="BEB312" s="2"/>
      <c r="BEC312" s="2"/>
      <c r="BED312" s="2"/>
      <c r="BEE312" s="2"/>
      <c r="BEF312" s="2"/>
      <c r="BEG312" s="2"/>
      <c r="BEH312" s="2"/>
      <c r="BEI312" s="2"/>
      <c r="BEJ312" s="2"/>
      <c r="BEK312" s="2"/>
      <c r="BEL312" s="2"/>
      <c r="BEM312" s="2"/>
      <c r="BEN312" s="2"/>
      <c r="BEO312" s="2"/>
      <c r="BEP312" s="2"/>
      <c r="BEQ312" s="2"/>
      <c r="BER312" s="2"/>
      <c r="BES312" s="2"/>
      <c r="BET312" s="2"/>
      <c r="BEU312" s="2"/>
      <c r="BEV312" s="2"/>
      <c r="BEW312" s="2"/>
      <c r="BEX312" s="2"/>
      <c r="BEY312" s="2"/>
      <c r="BEZ312" s="2"/>
      <c r="BFA312" s="2"/>
      <c r="BFB312" s="2"/>
      <c r="BFC312" s="2"/>
      <c r="BFD312" s="2"/>
      <c r="BFE312" s="2"/>
      <c r="BFF312" s="2"/>
      <c r="BFG312" s="2"/>
      <c r="BFH312" s="2"/>
      <c r="BFI312" s="2"/>
      <c r="BFJ312" s="2"/>
      <c r="BFK312" s="2"/>
      <c r="BFL312" s="2"/>
      <c r="BFM312" s="2"/>
      <c r="BFN312" s="2"/>
      <c r="BFO312" s="2"/>
      <c r="BFP312" s="2"/>
      <c r="BFQ312" s="2"/>
      <c r="BFR312" s="2"/>
      <c r="BFS312" s="2"/>
      <c r="BFT312" s="2"/>
      <c r="BFU312" s="2"/>
      <c r="BFV312" s="2"/>
      <c r="BFW312" s="2"/>
      <c r="BFX312" s="2"/>
      <c r="BFY312" s="2"/>
      <c r="BFZ312" s="2"/>
      <c r="BGA312" s="2"/>
      <c r="BGB312" s="2"/>
      <c r="BGC312" s="2"/>
      <c r="BGD312" s="2"/>
      <c r="BGE312" s="2"/>
      <c r="BGF312" s="2"/>
      <c r="BGG312" s="2"/>
      <c r="BGH312" s="2"/>
      <c r="BGI312" s="2"/>
      <c r="BGJ312" s="2"/>
      <c r="BGK312" s="2"/>
      <c r="BGL312" s="2"/>
      <c r="BGM312" s="2"/>
      <c r="BGN312" s="2"/>
      <c r="BGO312" s="2"/>
      <c r="BGP312" s="2"/>
      <c r="BGQ312" s="2"/>
      <c r="BGR312" s="2"/>
      <c r="BGS312" s="2"/>
      <c r="BGT312" s="2"/>
      <c r="BGU312" s="2"/>
      <c r="BGV312" s="2"/>
      <c r="BGW312" s="2"/>
      <c r="BGX312" s="2"/>
      <c r="BGY312" s="2"/>
      <c r="BGZ312" s="2"/>
      <c r="BHA312" s="2"/>
      <c r="BHB312" s="2"/>
      <c r="BHC312" s="2"/>
      <c r="BHD312" s="2"/>
      <c r="BHE312" s="2"/>
      <c r="BHF312" s="2"/>
      <c r="BHG312" s="2"/>
      <c r="BHH312" s="2"/>
      <c r="BHI312" s="2"/>
      <c r="BHJ312" s="2"/>
      <c r="BHK312" s="2"/>
      <c r="BHL312" s="2"/>
      <c r="BHM312" s="2"/>
      <c r="BHN312" s="2"/>
      <c r="BHO312" s="2"/>
      <c r="BHP312" s="2"/>
      <c r="BHQ312" s="2"/>
      <c r="BHR312" s="2"/>
      <c r="BHS312" s="2"/>
      <c r="BHT312" s="2"/>
      <c r="BHU312" s="2"/>
      <c r="BHV312" s="2"/>
      <c r="BHW312" s="2"/>
      <c r="BHX312" s="2"/>
      <c r="BHY312" s="2"/>
      <c r="BHZ312" s="2"/>
      <c r="BIA312" s="2"/>
      <c r="BIB312" s="2"/>
      <c r="BIC312" s="2"/>
      <c r="BID312" s="2"/>
      <c r="BIE312" s="2"/>
      <c r="BIF312" s="2"/>
      <c r="BIG312" s="2"/>
      <c r="BIH312" s="2"/>
      <c r="BII312" s="2"/>
      <c r="BIJ312" s="2"/>
      <c r="BIK312" s="2"/>
      <c r="BIL312" s="2"/>
      <c r="BIM312" s="2"/>
      <c r="BIN312" s="2"/>
      <c r="BIO312" s="2"/>
      <c r="BIP312" s="2"/>
      <c r="BIQ312" s="2"/>
      <c r="BIR312" s="2"/>
      <c r="BIS312" s="2"/>
      <c r="BIT312" s="2"/>
      <c r="BIU312" s="2"/>
      <c r="BIV312" s="2"/>
      <c r="BIW312" s="2"/>
      <c r="BIX312" s="2"/>
      <c r="BIY312" s="2"/>
      <c r="BIZ312" s="2"/>
      <c r="BJA312" s="2"/>
      <c r="BJB312" s="2"/>
      <c r="BJC312" s="2"/>
      <c r="BJD312" s="2"/>
      <c r="BJE312" s="2"/>
      <c r="BJF312" s="2"/>
      <c r="BJG312" s="2"/>
      <c r="BJH312" s="2"/>
      <c r="BJI312" s="2"/>
      <c r="BJJ312" s="2"/>
      <c r="BJK312" s="2"/>
      <c r="BJL312" s="2"/>
      <c r="BJM312" s="2"/>
      <c r="BJN312" s="2"/>
      <c r="BJO312" s="2"/>
      <c r="BJP312" s="2"/>
      <c r="BJQ312" s="2"/>
      <c r="BJR312" s="2"/>
      <c r="BJS312" s="2"/>
      <c r="BJT312" s="2"/>
      <c r="BJU312" s="2"/>
      <c r="BJV312" s="2"/>
      <c r="BJW312" s="2"/>
      <c r="BJX312" s="2"/>
      <c r="BJY312" s="2"/>
      <c r="BJZ312" s="2"/>
      <c r="BKA312" s="2"/>
      <c r="BKB312" s="2"/>
      <c r="BKC312" s="2"/>
      <c r="BKD312" s="2"/>
      <c r="BKE312" s="2"/>
      <c r="BKF312" s="2"/>
      <c r="BKG312" s="2"/>
      <c r="BKH312" s="2"/>
      <c r="BKI312" s="2"/>
      <c r="BKJ312" s="2"/>
      <c r="BKK312" s="2"/>
      <c r="BKL312" s="2"/>
      <c r="BKM312" s="2"/>
      <c r="BKN312" s="2"/>
      <c r="BKO312" s="2"/>
      <c r="BKP312" s="2"/>
      <c r="BKQ312" s="2"/>
      <c r="BKR312" s="2"/>
      <c r="BKS312" s="2"/>
      <c r="BKT312" s="2"/>
      <c r="BKU312" s="2"/>
      <c r="BKV312" s="2"/>
      <c r="BKW312" s="2"/>
      <c r="BKX312" s="2"/>
      <c r="BKY312" s="2"/>
      <c r="BKZ312" s="2"/>
      <c r="BLA312" s="2"/>
      <c r="BLB312" s="2"/>
      <c r="BLC312" s="2"/>
      <c r="BLD312" s="2"/>
      <c r="BLE312" s="2"/>
      <c r="BLF312" s="2"/>
      <c r="BLG312" s="2"/>
      <c r="BLH312" s="2"/>
      <c r="BLI312" s="2"/>
      <c r="BLJ312" s="2"/>
      <c r="BLK312" s="2"/>
      <c r="BLL312" s="2"/>
      <c r="BLM312" s="2"/>
      <c r="BLN312" s="2"/>
      <c r="BLO312" s="2"/>
      <c r="BLP312" s="2"/>
      <c r="BLQ312" s="2"/>
      <c r="BLR312" s="2"/>
      <c r="BLS312" s="2"/>
      <c r="BLT312" s="2"/>
      <c r="BLU312" s="2"/>
      <c r="BLV312" s="2"/>
      <c r="BLW312" s="2"/>
      <c r="BLX312" s="2"/>
      <c r="BLY312" s="2"/>
      <c r="BLZ312" s="2"/>
      <c r="BMA312" s="2"/>
      <c r="BMB312" s="2"/>
      <c r="BMC312" s="2"/>
      <c r="BMD312" s="2"/>
      <c r="BME312" s="2"/>
      <c r="BMF312" s="2"/>
      <c r="BMG312" s="2"/>
      <c r="BMH312" s="2"/>
      <c r="BMI312" s="2"/>
      <c r="BMJ312" s="2"/>
      <c r="BMK312" s="2"/>
      <c r="BML312" s="2"/>
      <c r="BMM312" s="2"/>
      <c r="BMN312" s="2"/>
      <c r="BMO312" s="2"/>
      <c r="BMP312" s="2"/>
      <c r="BMQ312" s="2"/>
      <c r="BMR312" s="2"/>
      <c r="BMS312" s="2"/>
      <c r="BMT312" s="2"/>
      <c r="BMU312" s="2"/>
      <c r="BMV312" s="2"/>
      <c r="BMW312" s="2"/>
      <c r="BMX312" s="2"/>
      <c r="BMY312" s="2"/>
      <c r="BMZ312" s="2"/>
      <c r="BNA312" s="2"/>
      <c r="BNB312" s="2"/>
      <c r="BNC312" s="2"/>
      <c r="BND312" s="2"/>
      <c r="BNE312" s="2"/>
      <c r="BNF312" s="2"/>
      <c r="BNG312" s="2"/>
      <c r="BNH312" s="2"/>
      <c r="BNI312" s="2"/>
      <c r="BNJ312" s="2"/>
      <c r="BNK312" s="2"/>
      <c r="BNL312" s="2"/>
      <c r="BNM312" s="2"/>
      <c r="BNN312" s="2"/>
      <c r="BNO312" s="2"/>
      <c r="BNP312" s="2"/>
      <c r="BNQ312" s="2"/>
      <c r="BNR312" s="2"/>
      <c r="BNS312" s="2"/>
      <c r="BNT312" s="2"/>
      <c r="BNU312" s="2"/>
      <c r="BNV312" s="2"/>
      <c r="BNW312" s="2"/>
      <c r="BNX312" s="2"/>
      <c r="BNY312" s="2"/>
      <c r="BNZ312" s="2"/>
      <c r="BOA312" s="2"/>
      <c r="BOB312" s="2"/>
      <c r="BOC312" s="2"/>
      <c r="BOD312" s="2"/>
      <c r="BOE312" s="2"/>
      <c r="BOF312" s="2"/>
      <c r="BOG312" s="2"/>
      <c r="BOH312" s="2"/>
      <c r="BOI312" s="2"/>
      <c r="BOJ312" s="2"/>
      <c r="BOK312" s="2"/>
      <c r="BOL312" s="2"/>
      <c r="BOM312" s="2"/>
      <c r="BON312" s="2"/>
      <c r="BOO312" s="2"/>
      <c r="BOP312" s="2"/>
      <c r="BOQ312" s="2"/>
      <c r="BOR312" s="2"/>
      <c r="BOS312" s="2"/>
      <c r="BOT312" s="2"/>
      <c r="BOU312" s="2"/>
      <c r="BOV312" s="2"/>
      <c r="BOW312" s="2"/>
      <c r="BOX312" s="2"/>
      <c r="BOY312" s="2"/>
      <c r="BOZ312" s="2"/>
      <c r="BPA312" s="2"/>
      <c r="BPB312" s="2"/>
      <c r="BPC312" s="2"/>
      <c r="BPD312" s="2"/>
      <c r="BPE312" s="2"/>
      <c r="BPF312" s="2"/>
      <c r="BPG312" s="2"/>
      <c r="BPH312" s="2"/>
      <c r="BPI312" s="2"/>
      <c r="BPJ312" s="2"/>
      <c r="BPK312" s="2"/>
      <c r="BPL312" s="2"/>
      <c r="BPM312" s="2"/>
      <c r="BPN312" s="2"/>
      <c r="BPO312" s="2"/>
      <c r="BPP312" s="2"/>
      <c r="BPQ312" s="2"/>
      <c r="BPR312" s="2"/>
      <c r="BPS312" s="2"/>
      <c r="BPT312" s="2"/>
      <c r="BPU312" s="2"/>
      <c r="BPV312" s="2"/>
      <c r="BPW312" s="2"/>
      <c r="BPX312" s="2"/>
      <c r="BPY312" s="2"/>
      <c r="BPZ312" s="2"/>
      <c r="BQA312" s="2"/>
      <c r="BQB312" s="2"/>
      <c r="BQC312" s="2"/>
      <c r="BQD312" s="2"/>
      <c r="BQE312" s="2"/>
      <c r="BQF312" s="2"/>
      <c r="BQG312" s="2"/>
      <c r="BQH312" s="2"/>
      <c r="BQI312" s="2"/>
      <c r="BQJ312" s="2"/>
      <c r="BQK312" s="2"/>
      <c r="BQL312" s="2"/>
      <c r="BQM312" s="2"/>
      <c r="BQN312" s="2"/>
      <c r="BQO312" s="2"/>
      <c r="BQP312" s="2"/>
      <c r="BQQ312" s="2"/>
      <c r="BQR312" s="2"/>
      <c r="BQS312" s="2"/>
      <c r="BQT312" s="2"/>
      <c r="BQU312" s="2"/>
      <c r="BQV312" s="2"/>
      <c r="BQW312" s="2"/>
      <c r="BQX312" s="2"/>
      <c r="BQY312" s="2"/>
      <c r="BQZ312" s="2"/>
      <c r="BRA312" s="2"/>
      <c r="BRB312" s="2"/>
      <c r="BRC312" s="2"/>
      <c r="BRD312" s="2"/>
      <c r="BRE312" s="2"/>
      <c r="BRF312" s="2"/>
      <c r="BRG312" s="2"/>
      <c r="BRH312" s="2"/>
      <c r="BRI312" s="2"/>
      <c r="BRJ312" s="2"/>
      <c r="BRK312" s="2"/>
      <c r="BRL312" s="2"/>
      <c r="BRM312" s="2"/>
      <c r="BRN312" s="2"/>
      <c r="BRO312" s="2"/>
      <c r="BRP312" s="2"/>
      <c r="BRQ312" s="2"/>
      <c r="BRR312" s="2"/>
      <c r="BRS312" s="2"/>
      <c r="BRT312" s="2"/>
      <c r="BRU312" s="2"/>
      <c r="BRV312" s="2"/>
      <c r="BRW312" s="2"/>
      <c r="BRX312" s="2"/>
      <c r="BRY312" s="2"/>
      <c r="BRZ312" s="2"/>
      <c r="BSA312" s="2"/>
      <c r="BSB312" s="2"/>
      <c r="BSC312" s="2"/>
      <c r="BSD312" s="2"/>
      <c r="BSE312" s="2"/>
      <c r="BSF312" s="2"/>
      <c r="BSG312" s="2"/>
      <c r="BSH312" s="2"/>
      <c r="BSI312" s="2"/>
      <c r="BSJ312" s="2"/>
      <c r="BSK312" s="2"/>
      <c r="BSL312" s="2"/>
      <c r="BSM312" s="2"/>
      <c r="BSN312" s="2"/>
      <c r="BSO312" s="2"/>
      <c r="BSP312" s="2"/>
      <c r="BSQ312" s="2"/>
      <c r="BSR312" s="2"/>
      <c r="BSS312" s="2"/>
      <c r="BST312" s="2"/>
      <c r="BSU312" s="2"/>
      <c r="BSV312" s="2"/>
      <c r="BSW312" s="2"/>
      <c r="BSX312" s="2"/>
      <c r="BSY312" s="2"/>
      <c r="BSZ312" s="2"/>
      <c r="BTA312" s="2"/>
      <c r="BTB312" s="2"/>
      <c r="BTC312" s="2"/>
      <c r="BTD312" s="2"/>
      <c r="BTE312" s="2"/>
      <c r="BTF312" s="2"/>
      <c r="BTG312" s="2"/>
      <c r="BTH312" s="2"/>
      <c r="BTI312" s="2"/>
      <c r="BTJ312" s="2"/>
      <c r="BTK312" s="2"/>
      <c r="BTL312" s="2"/>
      <c r="BTM312" s="2"/>
      <c r="BTN312" s="2"/>
      <c r="BTO312" s="2"/>
      <c r="BTP312" s="2"/>
      <c r="BTQ312" s="2"/>
      <c r="BTR312" s="2"/>
      <c r="BTS312" s="2"/>
      <c r="BTT312" s="2"/>
      <c r="BTU312" s="2"/>
      <c r="BTV312" s="2"/>
      <c r="BTW312" s="2"/>
      <c r="BTX312" s="2"/>
      <c r="BTY312" s="2"/>
      <c r="BTZ312" s="2"/>
      <c r="BUA312" s="2"/>
      <c r="BUB312" s="2"/>
      <c r="BUC312" s="2"/>
      <c r="BUD312" s="2"/>
      <c r="BUE312" s="2"/>
      <c r="BUF312" s="2"/>
      <c r="BUG312" s="2"/>
      <c r="BUH312" s="2"/>
      <c r="BUI312" s="2"/>
      <c r="BUJ312" s="2"/>
      <c r="BUK312" s="2"/>
      <c r="BUL312" s="2"/>
      <c r="BUM312" s="2"/>
      <c r="BUN312" s="2"/>
      <c r="BUO312" s="2"/>
      <c r="BUP312" s="2"/>
      <c r="BUQ312" s="2"/>
      <c r="BUR312" s="2"/>
      <c r="BUS312" s="2"/>
      <c r="BUT312" s="2"/>
      <c r="BUU312" s="2"/>
      <c r="BUV312" s="2"/>
      <c r="BUW312" s="2"/>
      <c r="BUX312" s="2"/>
      <c r="BUY312" s="2"/>
      <c r="BUZ312" s="2"/>
      <c r="BVA312" s="2"/>
      <c r="BVB312" s="2"/>
      <c r="BVC312" s="2"/>
      <c r="BVD312" s="2"/>
      <c r="BVE312" s="2"/>
      <c r="BVF312" s="2"/>
      <c r="BVG312" s="2"/>
      <c r="BVH312" s="2"/>
      <c r="BVI312" s="2"/>
      <c r="BVJ312" s="2"/>
      <c r="BVK312" s="2"/>
      <c r="BVL312" s="2"/>
      <c r="BVM312" s="2"/>
      <c r="BVN312" s="2"/>
      <c r="BVO312" s="2"/>
      <c r="BVP312" s="2"/>
      <c r="BVQ312" s="2"/>
      <c r="BVR312" s="2"/>
      <c r="BVS312" s="2"/>
      <c r="BVT312" s="2"/>
      <c r="BVU312" s="2"/>
      <c r="BVV312" s="2"/>
      <c r="BVW312" s="2"/>
      <c r="BVX312" s="2"/>
      <c r="BVY312" s="2"/>
      <c r="BVZ312" s="2"/>
      <c r="BWA312" s="2"/>
      <c r="BWB312" s="2"/>
      <c r="BWC312" s="2"/>
      <c r="BWD312" s="2"/>
      <c r="BWE312" s="2"/>
      <c r="BWF312" s="2"/>
      <c r="BWG312" s="2"/>
      <c r="BWH312" s="2"/>
      <c r="BWI312" s="2"/>
      <c r="BWJ312" s="2"/>
      <c r="BWK312" s="2"/>
      <c r="BWL312" s="2"/>
      <c r="BWM312" s="2"/>
      <c r="BWN312" s="2"/>
      <c r="BWO312" s="2"/>
      <c r="BWP312" s="2"/>
      <c r="BWQ312" s="2"/>
      <c r="BWR312" s="2"/>
      <c r="BWS312" s="2"/>
      <c r="BWT312" s="2"/>
      <c r="BWU312" s="2"/>
      <c r="BWV312" s="2"/>
      <c r="BWW312" s="2"/>
      <c r="BWX312" s="2"/>
      <c r="BWY312" s="2"/>
      <c r="BWZ312" s="2"/>
      <c r="BXA312" s="2"/>
      <c r="BXB312" s="2"/>
      <c r="BXC312" s="2"/>
      <c r="BXD312" s="2"/>
      <c r="BXE312" s="2"/>
      <c r="BXF312" s="2"/>
      <c r="BXG312" s="2"/>
      <c r="BXH312" s="2"/>
      <c r="BXI312" s="2"/>
      <c r="BXJ312" s="2"/>
      <c r="BXK312" s="2"/>
      <c r="BXL312" s="2"/>
      <c r="BXM312" s="2"/>
      <c r="BXN312" s="2"/>
      <c r="BXO312" s="2"/>
      <c r="BXP312" s="2"/>
      <c r="BXQ312" s="2"/>
      <c r="BXR312" s="2"/>
      <c r="BXS312" s="2"/>
      <c r="BXT312" s="2"/>
      <c r="BXU312" s="2"/>
      <c r="BXV312" s="2"/>
      <c r="BXW312" s="2"/>
      <c r="BXX312" s="2"/>
      <c r="BXY312" s="2"/>
      <c r="BXZ312" s="2"/>
      <c r="BYA312" s="2"/>
      <c r="BYB312" s="2"/>
      <c r="BYC312" s="2"/>
      <c r="BYD312" s="2"/>
      <c r="BYE312" s="2"/>
      <c r="BYF312" s="2"/>
      <c r="BYG312" s="2"/>
      <c r="BYH312" s="2"/>
      <c r="BYI312" s="2"/>
      <c r="BYJ312" s="2"/>
      <c r="BYK312" s="2"/>
      <c r="BYL312" s="2"/>
      <c r="BYM312" s="2"/>
      <c r="BYN312" s="2"/>
      <c r="BYO312" s="2"/>
      <c r="BYP312" s="2"/>
      <c r="BYQ312" s="2"/>
      <c r="BYR312" s="2"/>
      <c r="BYS312" s="2"/>
      <c r="BYT312" s="2"/>
      <c r="BYU312" s="2"/>
      <c r="BYV312" s="2"/>
      <c r="BYW312" s="2"/>
      <c r="BYX312" s="2"/>
      <c r="BYY312" s="2"/>
      <c r="BYZ312" s="2"/>
      <c r="BZA312" s="2"/>
      <c r="BZB312" s="2"/>
      <c r="BZC312" s="2"/>
      <c r="BZD312" s="2"/>
      <c r="BZE312" s="2"/>
      <c r="BZF312" s="2"/>
      <c r="BZG312" s="2"/>
      <c r="BZH312" s="2"/>
      <c r="BZI312" s="2"/>
      <c r="BZJ312" s="2"/>
      <c r="BZK312" s="2"/>
      <c r="BZL312" s="2"/>
      <c r="BZM312" s="2"/>
      <c r="BZN312" s="2"/>
      <c r="BZO312" s="2"/>
      <c r="BZP312" s="2"/>
      <c r="BZQ312" s="2"/>
      <c r="BZR312" s="2"/>
      <c r="BZS312" s="2"/>
      <c r="BZT312" s="2"/>
      <c r="BZU312" s="2"/>
      <c r="BZV312" s="2"/>
      <c r="BZW312" s="2"/>
      <c r="BZX312" s="2"/>
      <c r="BZY312" s="2"/>
      <c r="BZZ312" s="2"/>
      <c r="CAA312" s="2"/>
      <c r="CAB312" s="2"/>
      <c r="CAC312" s="2"/>
      <c r="CAD312" s="2"/>
      <c r="CAE312" s="2"/>
      <c r="CAF312" s="2"/>
      <c r="CAG312" s="2"/>
      <c r="CAH312" s="2"/>
      <c r="CAI312" s="2"/>
      <c r="CAJ312" s="2"/>
      <c r="CAK312" s="2"/>
      <c r="CAL312" s="2"/>
      <c r="CAM312" s="2"/>
      <c r="CAN312" s="2"/>
      <c r="CAO312" s="2"/>
      <c r="CAP312" s="2"/>
      <c r="CAQ312" s="2"/>
      <c r="CAR312" s="2"/>
      <c r="CAS312" s="2"/>
      <c r="CAT312" s="2"/>
      <c r="CAU312" s="2"/>
      <c r="CAV312" s="2"/>
      <c r="CAW312" s="2"/>
      <c r="CAX312" s="2"/>
      <c r="CAY312" s="2"/>
      <c r="CAZ312" s="2"/>
      <c r="CBA312" s="2"/>
      <c r="CBB312" s="2"/>
      <c r="CBC312" s="2"/>
      <c r="CBD312" s="2"/>
      <c r="CBE312" s="2"/>
      <c r="CBF312" s="2"/>
      <c r="CBG312" s="2"/>
      <c r="CBH312" s="2"/>
      <c r="CBI312" s="2"/>
      <c r="CBJ312" s="2"/>
      <c r="CBK312" s="2"/>
      <c r="CBL312" s="2"/>
      <c r="CBM312" s="2"/>
      <c r="CBN312" s="2"/>
      <c r="CBO312" s="2"/>
      <c r="CBP312" s="2"/>
      <c r="CBQ312" s="2"/>
      <c r="CBR312" s="2"/>
      <c r="CBS312" s="2"/>
      <c r="CBT312" s="2"/>
      <c r="CBU312" s="2"/>
      <c r="CBV312" s="2"/>
      <c r="CBW312" s="2"/>
      <c r="CBX312" s="2"/>
      <c r="CBY312" s="2"/>
      <c r="CBZ312" s="2"/>
      <c r="CCA312" s="2"/>
      <c r="CCB312" s="2"/>
      <c r="CCC312" s="2"/>
      <c r="CCD312" s="2"/>
      <c r="CCE312" s="2"/>
      <c r="CCF312" s="2"/>
      <c r="CCG312" s="2"/>
      <c r="CCH312" s="2"/>
      <c r="CCI312" s="2"/>
      <c r="CCJ312" s="2"/>
      <c r="CCK312" s="2"/>
      <c r="CCL312" s="2"/>
      <c r="CCM312" s="2"/>
      <c r="CCN312" s="2"/>
      <c r="CCO312" s="2"/>
      <c r="CCP312" s="2"/>
      <c r="CCQ312" s="2"/>
      <c r="CCR312" s="2"/>
      <c r="CCS312" s="2"/>
      <c r="CCT312" s="2"/>
      <c r="CCU312" s="2"/>
      <c r="CCV312" s="2"/>
      <c r="CCW312" s="2"/>
      <c r="CCX312" s="2"/>
      <c r="CCY312" s="2"/>
      <c r="CCZ312" s="2"/>
      <c r="CDA312" s="2"/>
      <c r="CDB312" s="2"/>
      <c r="CDC312" s="2"/>
      <c r="CDD312" s="2"/>
      <c r="CDE312" s="2"/>
      <c r="CDF312" s="2"/>
      <c r="CDG312" s="2"/>
      <c r="CDH312" s="2"/>
      <c r="CDI312" s="2"/>
      <c r="CDJ312" s="2"/>
      <c r="CDK312" s="2"/>
      <c r="CDL312" s="2"/>
      <c r="CDM312" s="2"/>
      <c r="CDN312" s="2"/>
      <c r="CDO312" s="2"/>
      <c r="CDP312" s="2"/>
      <c r="CDQ312" s="2"/>
      <c r="CDR312" s="2"/>
      <c r="CDS312" s="2"/>
      <c r="CDT312" s="2"/>
      <c r="CDU312" s="2"/>
      <c r="CDV312" s="2"/>
      <c r="CDW312" s="2"/>
      <c r="CDX312" s="2"/>
      <c r="CDY312" s="2"/>
      <c r="CDZ312" s="2"/>
      <c r="CEA312" s="2"/>
      <c r="CEB312" s="2"/>
      <c r="CEC312" s="2"/>
      <c r="CED312" s="2"/>
      <c r="CEE312" s="2"/>
      <c r="CEF312" s="2"/>
      <c r="CEG312" s="2"/>
      <c r="CEH312" s="2"/>
      <c r="CEI312" s="2"/>
      <c r="CEJ312" s="2"/>
      <c r="CEK312" s="2"/>
      <c r="CEL312" s="2"/>
      <c r="CEM312" s="2"/>
      <c r="CEN312" s="2"/>
      <c r="CEO312" s="2"/>
      <c r="CEP312" s="2"/>
      <c r="CEQ312" s="2"/>
      <c r="CER312" s="2"/>
      <c r="CES312" s="2"/>
      <c r="CET312" s="2"/>
      <c r="CEU312" s="2"/>
      <c r="CEV312" s="2"/>
      <c r="CEW312" s="2"/>
      <c r="CEX312" s="2"/>
      <c r="CEY312" s="2"/>
      <c r="CEZ312" s="2"/>
      <c r="CFA312" s="2"/>
      <c r="CFB312" s="2"/>
      <c r="CFC312" s="2"/>
      <c r="CFD312" s="2"/>
      <c r="CFE312" s="2"/>
      <c r="CFF312" s="2"/>
      <c r="CFG312" s="2"/>
      <c r="CFH312" s="2"/>
      <c r="CFI312" s="2"/>
      <c r="CFJ312" s="2"/>
      <c r="CFK312" s="2"/>
      <c r="CFL312" s="2"/>
      <c r="CFM312" s="2"/>
      <c r="CFN312" s="2"/>
      <c r="CFO312" s="2"/>
      <c r="CFP312" s="2"/>
      <c r="CFQ312" s="2"/>
      <c r="CFR312" s="2"/>
      <c r="CFS312" s="2"/>
      <c r="CFT312" s="2"/>
      <c r="CFU312" s="2"/>
      <c r="CFV312" s="2"/>
      <c r="CFW312" s="2"/>
      <c r="CFX312" s="2"/>
      <c r="CFY312" s="2"/>
      <c r="CFZ312" s="2"/>
      <c r="CGA312" s="2"/>
      <c r="CGB312" s="2"/>
      <c r="CGC312" s="2"/>
      <c r="CGD312" s="2"/>
      <c r="CGE312" s="2"/>
      <c r="CGF312" s="2"/>
      <c r="CGG312" s="2"/>
      <c r="CGH312" s="2"/>
      <c r="CGI312" s="2"/>
      <c r="CGJ312" s="2"/>
      <c r="CGK312" s="2"/>
      <c r="CGL312" s="2"/>
      <c r="CGM312" s="2"/>
      <c r="CGN312" s="2"/>
      <c r="CGO312" s="2"/>
      <c r="CGP312" s="2"/>
      <c r="CGQ312" s="2"/>
      <c r="CGR312" s="2"/>
      <c r="CGS312" s="2"/>
      <c r="CGT312" s="2"/>
      <c r="CGU312" s="2"/>
      <c r="CGV312" s="2"/>
      <c r="CGW312" s="2"/>
      <c r="CGX312" s="2"/>
      <c r="CGY312" s="2"/>
      <c r="CGZ312" s="2"/>
      <c r="CHA312" s="2"/>
      <c r="CHB312" s="2"/>
      <c r="CHC312" s="2"/>
      <c r="CHD312" s="2"/>
      <c r="CHE312" s="2"/>
      <c r="CHF312" s="2"/>
      <c r="CHG312" s="2"/>
      <c r="CHH312" s="2"/>
      <c r="CHI312" s="2"/>
      <c r="CHJ312" s="2"/>
      <c r="CHK312" s="2"/>
      <c r="CHL312" s="2"/>
      <c r="CHM312" s="2"/>
      <c r="CHN312" s="2"/>
      <c r="CHO312" s="2"/>
      <c r="CHP312" s="2"/>
      <c r="CHQ312" s="2"/>
      <c r="CHR312" s="2"/>
      <c r="CHS312" s="2"/>
      <c r="CHT312" s="2"/>
      <c r="CHU312" s="2"/>
      <c r="CHV312" s="2"/>
      <c r="CHW312" s="2"/>
      <c r="CHX312" s="2"/>
      <c r="CHY312" s="2"/>
      <c r="CHZ312" s="2"/>
      <c r="CIA312" s="2"/>
      <c r="CIB312" s="2"/>
      <c r="CIC312" s="2"/>
      <c r="CID312" s="2"/>
      <c r="CIE312" s="2"/>
      <c r="CIF312" s="2"/>
      <c r="CIG312" s="2"/>
      <c r="CIH312" s="2"/>
      <c r="CII312" s="2"/>
      <c r="CIJ312" s="2"/>
      <c r="CIK312" s="2"/>
      <c r="CIL312" s="2"/>
      <c r="CIM312" s="2"/>
      <c r="CIN312" s="2"/>
      <c r="CIO312" s="2"/>
      <c r="CIP312" s="2"/>
      <c r="CIQ312" s="2"/>
      <c r="CIR312" s="2"/>
      <c r="CIS312" s="2"/>
      <c r="CIT312" s="2"/>
      <c r="CIU312" s="2"/>
      <c r="CIV312" s="2"/>
      <c r="CIW312" s="2"/>
      <c r="CIX312" s="2"/>
      <c r="CIY312" s="2"/>
      <c r="CIZ312" s="2"/>
      <c r="CJA312" s="2"/>
      <c r="CJB312" s="2"/>
      <c r="CJC312" s="2"/>
      <c r="CJD312" s="2"/>
      <c r="CJE312" s="2"/>
      <c r="CJF312" s="2"/>
      <c r="CJG312" s="2"/>
      <c r="CJH312" s="2"/>
      <c r="CJI312" s="2"/>
      <c r="CJJ312" s="2"/>
      <c r="CJK312" s="2"/>
      <c r="CJL312" s="2"/>
      <c r="CJM312" s="2"/>
      <c r="CJN312" s="2"/>
      <c r="CJO312" s="2"/>
      <c r="CJP312" s="2"/>
      <c r="CJQ312" s="2"/>
      <c r="CJR312" s="2"/>
      <c r="CJS312" s="2"/>
      <c r="CJT312" s="2"/>
      <c r="CJU312" s="2"/>
      <c r="CJV312" s="2"/>
      <c r="CJW312" s="2"/>
      <c r="CJX312" s="2"/>
      <c r="CJY312" s="2"/>
      <c r="CJZ312" s="2"/>
      <c r="CKA312" s="2"/>
      <c r="CKB312" s="2"/>
      <c r="CKC312" s="2"/>
      <c r="CKD312" s="2"/>
      <c r="CKE312" s="2"/>
      <c r="CKF312" s="2"/>
      <c r="CKG312" s="2"/>
      <c r="CKH312" s="2"/>
      <c r="CKI312" s="2"/>
      <c r="CKJ312" s="2"/>
      <c r="CKK312" s="2"/>
      <c r="CKL312" s="2"/>
      <c r="CKM312" s="2"/>
      <c r="CKN312" s="2"/>
      <c r="CKO312" s="2"/>
      <c r="CKP312" s="2"/>
      <c r="CKQ312" s="2"/>
      <c r="CKR312" s="2"/>
      <c r="CKS312" s="2"/>
      <c r="CKT312" s="2"/>
      <c r="CKU312" s="2"/>
      <c r="CKV312" s="2"/>
      <c r="CKW312" s="2"/>
      <c r="CKX312" s="2"/>
      <c r="CKY312" s="2"/>
      <c r="CKZ312" s="2"/>
      <c r="CLA312" s="2"/>
      <c r="CLB312" s="2"/>
      <c r="CLC312" s="2"/>
      <c r="CLD312" s="2"/>
      <c r="CLE312" s="2"/>
      <c r="CLF312" s="2"/>
      <c r="CLG312" s="2"/>
      <c r="CLH312" s="2"/>
      <c r="CLI312" s="2"/>
      <c r="CLJ312" s="2"/>
      <c r="CLK312" s="2"/>
      <c r="CLL312" s="2"/>
      <c r="CLM312" s="2"/>
      <c r="CLN312" s="2"/>
      <c r="CLO312" s="2"/>
      <c r="CLP312" s="2"/>
      <c r="CLQ312" s="2"/>
      <c r="CLR312" s="2"/>
      <c r="CLS312" s="2"/>
      <c r="CLT312" s="2"/>
      <c r="CLU312" s="2"/>
      <c r="CLV312" s="2"/>
      <c r="CLW312" s="2"/>
      <c r="CLX312" s="2"/>
      <c r="CLY312" s="2"/>
      <c r="CLZ312" s="2"/>
      <c r="CMA312" s="2"/>
      <c r="CMB312" s="2"/>
      <c r="CMC312" s="2"/>
      <c r="CMD312" s="2"/>
      <c r="CME312" s="2"/>
      <c r="CMF312" s="2"/>
      <c r="CMG312" s="2"/>
      <c r="CMH312" s="2"/>
      <c r="CMI312" s="2"/>
      <c r="CMJ312" s="2"/>
      <c r="CMK312" s="2"/>
      <c r="CML312" s="2"/>
      <c r="CMM312" s="2"/>
      <c r="CMN312" s="2"/>
      <c r="CMO312" s="2"/>
      <c r="CMP312" s="2"/>
      <c r="CMQ312" s="2"/>
      <c r="CMR312" s="2"/>
      <c r="CMS312" s="2"/>
      <c r="CMT312" s="2"/>
      <c r="CMU312" s="2"/>
      <c r="CMV312" s="2"/>
      <c r="CMW312" s="2"/>
      <c r="CMX312" s="2"/>
      <c r="CMY312" s="2"/>
      <c r="CMZ312" s="2"/>
      <c r="CNA312" s="2"/>
      <c r="CNB312" s="2"/>
      <c r="CNC312" s="2"/>
      <c r="CND312" s="2"/>
      <c r="CNE312" s="2"/>
      <c r="CNF312" s="2"/>
      <c r="CNG312" s="2"/>
      <c r="CNH312" s="2"/>
      <c r="CNI312" s="2"/>
      <c r="CNJ312" s="2"/>
      <c r="CNK312" s="2"/>
      <c r="CNL312" s="2"/>
      <c r="CNM312" s="2"/>
      <c r="CNN312" s="2"/>
      <c r="CNO312" s="2"/>
      <c r="CNP312" s="2"/>
      <c r="CNQ312" s="2"/>
      <c r="CNR312" s="2"/>
      <c r="CNS312" s="2"/>
      <c r="CNT312" s="2"/>
      <c r="CNU312" s="2"/>
      <c r="CNV312" s="2"/>
      <c r="CNW312" s="2"/>
      <c r="CNX312" s="2"/>
      <c r="CNY312" s="2"/>
      <c r="CNZ312" s="2"/>
      <c r="COA312" s="2"/>
      <c r="COB312" s="2"/>
      <c r="COC312" s="2"/>
      <c r="COD312" s="2"/>
      <c r="COE312" s="2"/>
      <c r="COF312" s="2"/>
      <c r="COG312" s="2"/>
      <c r="COH312" s="2"/>
      <c r="COI312" s="2"/>
      <c r="COJ312" s="2"/>
      <c r="COK312" s="2"/>
      <c r="COL312" s="2"/>
      <c r="COM312" s="2"/>
      <c r="CON312" s="2"/>
      <c r="COO312" s="2"/>
      <c r="COP312" s="2"/>
      <c r="COQ312" s="2"/>
      <c r="COR312" s="2"/>
      <c r="COS312" s="2"/>
      <c r="COT312" s="2"/>
      <c r="COU312" s="2"/>
      <c r="COV312" s="2"/>
      <c r="COW312" s="2"/>
      <c r="COX312" s="2"/>
      <c r="COY312" s="2"/>
      <c r="COZ312" s="2"/>
      <c r="CPA312" s="2"/>
      <c r="CPB312" s="2"/>
      <c r="CPC312" s="2"/>
      <c r="CPD312" s="2"/>
      <c r="CPE312" s="2"/>
      <c r="CPF312" s="2"/>
      <c r="CPG312" s="2"/>
      <c r="CPH312" s="2"/>
      <c r="CPI312" s="2"/>
      <c r="CPJ312" s="2"/>
      <c r="CPK312" s="2"/>
      <c r="CPL312" s="2"/>
      <c r="CPM312" s="2"/>
      <c r="CPN312" s="2"/>
      <c r="CPO312" s="2"/>
      <c r="CPP312" s="2"/>
      <c r="CPQ312" s="2"/>
      <c r="CPR312" s="2"/>
      <c r="CPS312" s="2"/>
      <c r="CPT312" s="2"/>
      <c r="CPU312" s="2"/>
      <c r="CPV312" s="2"/>
      <c r="CPW312" s="2"/>
      <c r="CPX312" s="2"/>
      <c r="CPY312" s="2"/>
      <c r="CPZ312" s="2"/>
      <c r="CQA312" s="2"/>
      <c r="CQB312" s="2"/>
      <c r="CQC312" s="2"/>
      <c r="CQD312" s="2"/>
      <c r="CQE312" s="2"/>
      <c r="CQF312" s="2"/>
      <c r="CQG312" s="2"/>
      <c r="CQH312" s="2"/>
      <c r="CQI312" s="2"/>
      <c r="CQJ312" s="2"/>
      <c r="CQK312" s="2"/>
      <c r="CQL312" s="2"/>
      <c r="CQM312" s="2"/>
      <c r="CQN312" s="2"/>
      <c r="CQO312" s="2"/>
      <c r="CQP312" s="2"/>
      <c r="CQQ312" s="2"/>
      <c r="CQR312" s="2"/>
      <c r="CQS312" s="2"/>
      <c r="CQT312" s="2"/>
      <c r="CQU312" s="2"/>
      <c r="CQV312" s="2"/>
      <c r="CQW312" s="2"/>
      <c r="CQX312" s="2"/>
      <c r="CQY312" s="2"/>
      <c r="CQZ312" s="2"/>
      <c r="CRA312" s="2"/>
      <c r="CRB312" s="2"/>
      <c r="CRC312" s="2"/>
      <c r="CRD312" s="2"/>
      <c r="CRE312" s="2"/>
      <c r="CRF312" s="2"/>
      <c r="CRG312" s="2"/>
      <c r="CRH312" s="2"/>
      <c r="CRI312" s="2"/>
      <c r="CRJ312" s="2"/>
      <c r="CRK312" s="2"/>
      <c r="CRL312" s="2"/>
      <c r="CRM312" s="2"/>
      <c r="CRN312" s="2"/>
      <c r="CRO312" s="2"/>
      <c r="CRP312" s="2"/>
      <c r="CRQ312" s="2"/>
      <c r="CRR312" s="2"/>
      <c r="CRS312" s="2"/>
      <c r="CRT312" s="2"/>
      <c r="CRU312" s="2"/>
      <c r="CRV312" s="2"/>
      <c r="CRW312" s="2"/>
      <c r="CRX312" s="2"/>
      <c r="CRY312" s="2"/>
      <c r="CRZ312" s="2"/>
      <c r="CSA312" s="2"/>
      <c r="CSB312" s="2"/>
      <c r="CSC312" s="2"/>
      <c r="CSD312" s="2"/>
      <c r="CSE312" s="2"/>
      <c r="CSF312" s="2"/>
      <c r="CSG312" s="2"/>
      <c r="CSH312" s="2"/>
      <c r="CSI312" s="2"/>
      <c r="CSJ312" s="2"/>
      <c r="CSK312" s="2"/>
      <c r="CSL312" s="2"/>
      <c r="CSM312" s="2"/>
      <c r="CSN312" s="2"/>
      <c r="CSO312" s="2"/>
      <c r="CSP312" s="2"/>
      <c r="CSQ312" s="2"/>
      <c r="CSR312" s="2"/>
      <c r="CSS312" s="2"/>
      <c r="CST312" s="2"/>
      <c r="CSU312" s="2"/>
      <c r="CSV312" s="2"/>
      <c r="CSW312" s="2"/>
      <c r="CSX312" s="2"/>
      <c r="CSY312" s="2"/>
      <c r="CSZ312" s="2"/>
      <c r="CTA312" s="2"/>
      <c r="CTB312" s="2"/>
      <c r="CTC312" s="2"/>
      <c r="CTD312" s="2"/>
      <c r="CTE312" s="2"/>
      <c r="CTF312" s="2"/>
      <c r="CTG312" s="2"/>
      <c r="CTH312" s="2"/>
      <c r="CTI312" s="2"/>
      <c r="CTJ312" s="2"/>
      <c r="CTK312" s="2"/>
      <c r="CTL312" s="2"/>
      <c r="CTM312" s="2"/>
      <c r="CTN312" s="2"/>
      <c r="CTO312" s="2"/>
      <c r="CTP312" s="2"/>
      <c r="CTQ312" s="2"/>
      <c r="CTR312" s="2"/>
      <c r="CTS312" s="2"/>
      <c r="CTT312" s="2"/>
      <c r="CTU312" s="2"/>
      <c r="CTV312" s="2"/>
      <c r="CTW312" s="2"/>
      <c r="CTX312" s="2"/>
      <c r="CTY312" s="2"/>
      <c r="CTZ312" s="2"/>
      <c r="CUA312" s="2"/>
      <c r="CUB312" s="2"/>
      <c r="CUC312" s="2"/>
      <c r="CUD312" s="2"/>
      <c r="CUE312" s="2"/>
      <c r="CUF312" s="2"/>
      <c r="CUG312" s="2"/>
      <c r="CUH312" s="2"/>
      <c r="CUI312" s="2"/>
      <c r="CUJ312" s="2"/>
      <c r="CUK312" s="2"/>
      <c r="CUL312" s="2"/>
      <c r="CUM312" s="2"/>
      <c r="CUN312" s="2"/>
      <c r="CUO312" s="2"/>
      <c r="CUP312" s="2"/>
      <c r="CUQ312" s="2"/>
      <c r="CUR312" s="2"/>
      <c r="CUS312" s="2"/>
      <c r="CUT312" s="2"/>
      <c r="CUU312" s="2"/>
      <c r="CUV312" s="2"/>
      <c r="CUW312" s="2"/>
      <c r="CUX312" s="2"/>
      <c r="CUY312" s="2"/>
      <c r="CUZ312" s="2"/>
      <c r="CVA312" s="2"/>
      <c r="CVB312" s="2"/>
      <c r="CVC312" s="2"/>
      <c r="CVD312" s="2"/>
      <c r="CVE312" s="2"/>
      <c r="CVF312" s="2"/>
      <c r="CVG312" s="2"/>
      <c r="CVH312" s="2"/>
      <c r="CVI312" s="2"/>
      <c r="CVJ312" s="2"/>
      <c r="CVK312" s="2"/>
      <c r="CVL312" s="2"/>
      <c r="CVM312" s="2"/>
      <c r="CVN312" s="2"/>
      <c r="CVO312" s="2"/>
      <c r="CVP312" s="2"/>
      <c r="CVQ312" s="2"/>
      <c r="CVR312" s="2"/>
      <c r="CVS312" s="2"/>
      <c r="CVT312" s="2"/>
      <c r="CVU312" s="2"/>
      <c r="CVV312" s="2"/>
      <c r="CVW312" s="2"/>
      <c r="CVX312" s="2"/>
      <c r="CVY312" s="2"/>
      <c r="CVZ312" s="2"/>
      <c r="CWA312" s="2"/>
      <c r="CWB312" s="2"/>
      <c r="CWC312" s="2"/>
      <c r="CWD312" s="2"/>
      <c r="CWE312" s="2"/>
      <c r="CWF312" s="2"/>
      <c r="CWG312" s="2"/>
      <c r="CWH312" s="2"/>
      <c r="CWI312" s="2"/>
      <c r="CWJ312" s="2"/>
      <c r="CWK312" s="2"/>
      <c r="CWL312" s="2"/>
      <c r="CWM312" s="2"/>
      <c r="CWN312" s="2"/>
      <c r="CWO312" s="2"/>
      <c r="CWP312" s="2"/>
      <c r="CWQ312" s="2"/>
      <c r="CWR312" s="2"/>
      <c r="CWS312" s="2"/>
      <c r="CWT312" s="2"/>
      <c r="CWU312" s="2"/>
      <c r="CWV312" s="2"/>
      <c r="CWW312" s="2"/>
      <c r="CWX312" s="2"/>
      <c r="CWY312" s="2"/>
      <c r="CWZ312" s="2"/>
      <c r="CXA312" s="2"/>
      <c r="CXB312" s="2"/>
      <c r="CXC312" s="2"/>
      <c r="CXD312" s="2"/>
      <c r="CXE312" s="2"/>
      <c r="CXF312" s="2"/>
      <c r="CXG312" s="2"/>
      <c r="CXH312" s="2"/>
      <c r="CXI312" s="2"/>
      <c r="CXJ312" s="2"/>
      <c r="CXK312" s="2"/>
      <c r="CXL312" s="2"/>
      <c r="CXM312" s="2"/>
      <c r="CXN312" s="2"/>
      <c r="CXO312" s="2"/>
      <c r="CXP312" s="2"/>
      <c r="CXQ312" s="2"/>
      <c r="CXR312" s="2"/>
      <c r="CXS312" s="2"/>
      <c r="CXT312" s="2"/>
      <c r="CXU312" s="2"/>
      <c r="CXV312" s="2"/>
      <c r="CXW312" s="2"/>
      <c r="CXX312" s="2"/>
      <c r="CXY312" s="2"/>
      <c r="CXZ312" s="2"/>
      <c r="CYA312" s="2"/>
      <c r="CYB312" s="2"/>
      <c r="CYC312" s="2"/>
      <c r="CYD312" s="2"/>
      <c r="CYE312" s="2"/>
      <c r="CYF312" s="2"/>
      <c r="CYG312" s="2"/>
      <c r="CYH312" s="2"/>
      <c r="CYI312" s="2"/>
      <c r="CYJ312" s="2"/>
      <c r="CYK312" s="2"/>
      <c r="CYL312" s="2"/>
      <c r="CYM312" s="2"/>
      <c r="CYN312" s="2"/>
      <c r="CYO312" s="2"/>
      <c r="CYP312" s="2"/>
      <c r="CYQ312" s="2"/>
      <c r="CYR312" s="2"/>
      <c r="CYS312" s="2"/>
      <c r="CYT312" s="2"/>
      <c r="CYU312" s="2"/>
      <c r="CYV312" s="2"/>
      <c r="CYW312" s="2"/>
      <c r="CYX312" s="2"/>
      <c r="CYY312" s="2"/>
      <c r="CYZ312" s="2"/>
      <c r="CZA312" s="2"/>
      <c r="CZB312" s="2"/>
      <c r="CZC312" s="2"/>
      <c r="CZD312" s="2"/>
      <c r="CZE312" s="2"/>
      <c r="CZF312" s="2"/>
      <c r="CZG312" s="2"/>
      <c r="CZH312" s="2"/>
      <c r="CZI312" s="2"/>
      <c r="CZJ312" s="2"/>
      <c r="CZK312" s="2"/>
      <c r="CZL312" s="2"/>
      <c r="CZM312" s="2"/>
      <c r="CZN312" s="2"/>
      <c r="CZO312" s="2"/>
      <c r="CZP312" s="2"/>
      <c r="CZQ312" s="2"/>
      <c r="CZR312" s="2"/>
      <c r="CZS312" s="2"/>
      <c r="CZT312" s="2"/>
      <c r="CZU312" s="2"/>
      <c r="CZV312" s="2"/>
      <c r="CZW312" s="2"/>
      <c r="CZX312" s="2"/>
      <c r="CZY312" s="2"/>
      <c r="CZZ312" s="2"/>
      <c r="DAA312" s="2"/>
      <c r="DAB312" s="2"/>
      <c r="DAC312" s="2"/>
      <c r="DAD312" s="2"/>
      <c r="DAE312" s="2"/>
      <c r="DAF312" s="2"/>
      <c r="DAG312" s="2"/>
      <c r="DAH312" s="2"/>
      <c r="DAI312" s="2"/>
      <c r="DAJ312" s="2"/>
      <c r="DAK312" s="2"/>
      <c r="DAL312" s="2"/>
      <c r="DAM312" s="2"/>
      <c r="DAN312" s="2"/>
      <c r="DAO312" s="2"/>
      <c r="DAP312" s="2"/>
      <c r="DAQ312" s="2"/>
      <c r="DAR312" s="2"/>
      <c r="DAS312" s="2"/>
      <c r="DAT312" s="2"/>
      <c r="DAU312" s="2"/>
      <c r="DAV312" s="2"/>
      <c r="DAW312" s="2"/>
      <c r="DAX312" s="2"/>
      <c r="DAY312" s="2"/>
      <c r="DAZ312" s="2"/>
      <c r="DBA312" s="2"/>
      <c r="DBB312" s="2"/>
      <c r="DBC312" s="2"/>
      <c r="DBD312" s="2"/>
      <c r="DBE312" s="2"/>
      <c r="DBF312" s="2"/>
      <c r="DBG312" s="2"/>
      <c r="DBH312" s="2"/>
      <c r="DBI312" s="2"/>
      <c r="DBJ312" s="2"/>
      <c r="DBK312" s="2"/>
      <c r="DBL312" s="2"/>
      <c r="DBM312" s="2"/>
      <c r="DBN312" s="2"/>
      <c r="DBO312" s="2"/>
      <c r="DBP312" s="2"/>
      <c r="DBQ312" s="2"/>
      <c r="DBR312" s="2"/>
      <c r="DBS312" s="2"/>
      <c r="DBT312" s="2"/>
      <c r="DBU312" s="2"/>
      <c r="DBV312" s="2"/>
      <c r="DBW312" s="2"/>
      <c r="DBX312" s="2"/>
      <c r="DBY312" s="2"/>
      <c r="DBZ312" s="2"/>
      <c r="DCA312" s="2"/>
      <c r="DCB312" s="2"/>
      <c r="DCC312" s="2"/>
      <c r="DCD312" s="2"/>
      <c r="DCE312" s="2"/>
      <c r="DCF312" s="2"/>
      <c r="DCG312" s="2"/>
      <c r="DCH312" s="2"/>
      <c r="DCI312" s="2"/>
      <c r="DCJ312" s="2"/>
      <c r="DCK312" s="2"/>
      <c r="DCL312" s="2"/>
      <c r="DCM312" s="2"/>
      <c r="DCN312" s="2"/>
      <c r="DCO312" s="2"/>
      <c r="DCP312" s="2"/>
      <c r="DCQ312" s="2"/>
      <c r="DCR312" s="2"/>
      <c r="DCS312" s="2"/>
      <c r="DCT312" s="2"/>
      <c r="DCU312" s="2"/>
      <c r="DCV312" s="2"/>
      <c r="DCW312" s="2"/>
      <c r="DCX312" s="2"/>
      <c r="DCY312" s="2"/>
      <c r="DCZ312" s="2"/>
      <c r="DDA312" s="2"/>
      <c r="DDB312" s="2"/>
      <c r="DDC312" s="2"/>
      <c r="DDD312" s="2"/>
      <c r="DDE312" s="2"/>
      <c r="DDF312" s="2"/>
      <c r="DDG312" s="2"/>
      <c r="DDH312" s="2"/>
      <c r="DDI312" s="2"/>
      <c r="DDJ312" s="2"/>
      <c r="DDK312" s="2"/>
      <c r="DDL312" s="2"/>
      <c r="DDM312" s="2"/>
      <c r="DDN312" s="2"/>
      <c r="DDO312" s="2"/>
      <c r="DDP312" s="2"/>
      <c r="DDQ312" s="2"/>
      <c r="DDR312" s="2"/>
      <c r="DDS312" s="2"/>
      <c r="DDT312" s="2"/>
      <c r="DDU312" s="2"/>
      <c r="DDV312" s="2"/>
      <c r="DDW312" s="2"/>
      <c r="DDX312" s="2"/>
      <c r="DDY312" s="2"/>
      <c r="DDZ312" s="2"/>
      <c r="DEA312" s="2"/>
      <c r="DEB312" s="2"/>
      <c r="DEC312" s="2"/>
      <c r="DED312" s="2"/>
      <c r="DEE312" s="2"/>
      <c r="DEF312" s="2"/>
      <c r="DEG312" s="2"/>
      <c r="DEH312" s="2"/>
      <c r="DEI312" s="2"/>
      <c r="DEJ312" s="2"/>
      <c r="DEK312" s="2"/>
      <c r="DEL312" s="2"/>
      <c r="DEM312" s="2"/>
      <c r="DEN312" s="2"/>
      <c r="DEO312" s="2"/>
      <c r="DEP312" s="2"/>
      <c r="DEQ312" s="2"/>
      <c r="DER312" s="2"/>
      <c r="DES312" s="2"/>
      <c r="DET312" s="2"/>
      <c r="DEU312" s="2"/>
      <c r="DEV312" s="2"/>
      <c r="DEW312" s="2"/>
      <c r="DEX312" s="2"/>
      <c r="DEY312" s="2"/>
      <c r="DEZ312" s="2"/>
      <c r="DFA312" s="2"/>
      <c r="DFB312" s="2"/>
      <c r="DFC312" s="2"/>
      <c r="DFD312" s="2"/>
      <c r="DFE312" s="2"/>
      <c r="DFF312" s="2"/>
      <c r="DFG312" s="2"/>
      <c r="DFH312" s="2"/>
      <c r="DFI312" s="2"/>
      <c r="DFJ312" s="2"/>
      <c r="DFK312" s="2"/>
      <c r="DFL312" s="2"/>
      <c r="DFM312" s="2"/>
      <c r="DFN312" s="2"/>
      <c r="DFO312" s="2"/>
      <c r="DFP312" s="2"/>
      <c r="DFQ312" s="2"/>
      <c r="DFR312" s="2"/>
      <c r="DFS312" s="2"/>
      <c r="DFT312" s="2"/>
      <c r="DFU312" s="2"/>
      <c r="DFV312" s="2"/>
      <c r="DFW312" s="2"/>
      <c r="DFX312" s="2"/>
      <c r="DFY312" s="2"/>
      <c r="DFZ312" s="2"/>
      <c r="DGA312" s="2"/>
      <c r="DGB312" s="2"/>
      <c r="DGC312" s="2"/>
      <c r="DGD312" s="2"/>
      <c r="DGE312" s="2"/>
      <c r="DGF312" s="2"/>
      <c r="DGG312" s="2"/>
      <c r="DGH312" s="2"/>
      <c r="DGI312" s="2"/>
      <c r="DGJ312" s="2"/>
      <c r="DGK312" s="2"/>
      <c r="DGL312" s="2"/>
      <c r="DGM312" s="2"/>
      <c r="DGN312" s="2"/>
      <c r="DGO312" s="2"/>
      <c r="DGP312" s="2"/>
      <c r="DGQ312" s="2"/>
      <c r="DGR312" s="2"/>
      <c r="DGS312" s="2"/>
      <c r="DGT312" s="2"/>
      <c r="DGU312" s="2"/>
      <c r="DGV312" s="2"/>
      <c r="DGW312" s="2"/>
      <c r="DGX312" s="2"/>
      <c r="DGY312" s="2"/>
      <c r="DGZ312" s="2"/>
      <c r="DHA312" s="2"/>
      <c r="DHB312" s="2"/>
      <c r="DHC312" s="2"/>
      <c r="DHD312" s="2"/>
      <c r="DHE312" s="2"/>
      <c r="DHF312" s="2"/>
      <c r="DHG312" s="2"/>
      <c r="DHH312" s="2"/>
      <c r="DHI312" s="2"/>
      <c r="DHJ312" s="2"/>
      <c r="DHK312" s="2"/>
      <c r="DHL312" s="2"/>
      <c r="DHM312" s="2"/>
      <c r="DHN312" s="2"/>
      <c r="DHO312" s="2"/>
      <c r="DHP312" s="2"/>
      <c r="DHQ312" s="2"/>
      <c r="DHR312" s="2"/>
      <c r="DHS312" s="2"/>
      <c r="DHT312" s="2"/>
      <c r="DHU312" s="2"/>
      <c r="DHV312" s="2"/>
      <c r="DHW312" s="2"/>
      <c r="DHX312" s="2"/>
      <c r="DHY312" s="2"/>
      <c r="DHZ312" s="2"/>
      <c r="DIA312" s="2"/>
      <c r="DIB312" s="2"/>
      <c r="DIC312" s="2"/>
      <c r="DID312" s="2"/>
      <c r="DIE312" s="2"/>
      <c r="DIF312" s="2"/>
      <c r="DIG312" s="2"/>
      <c r="DIH312" s="2"/>
      <c r="DII312" s="2"/>
      <c r="DIJ312" s="2"/>
      <c r="DIK312" s="2"/>
      <c r="DIL312" s="2"/>
      <c r="DIM312" s="2"/>
      <c r="DIN312" s="2"/>
      <c r="DIO312" s="2"/>
      <c r="DIP312" s="2"/>
      <c r="DIQ312" s="2"/>
      <c r="DIR312" s="2"/>
      <c r="DIS312" s="2"/>
      <c r="DIT312" s="2"/>
      <c r="DIU312" s="2"/>
      <c r="DIV312" s="2"/>
      <c r="DIW312" s="2"/>
      <c r="DIX312" s="2"/>
      <c r="DIY312" s="2"/>
      <c r="DIZ312" s="2"/>
      <c r="DJA312" s="2"/>
      <c r="DJB312" s="2"/>
      <c r="DJC312" s="2"/>
      <c r="DJD312" s="2"/>
      <c r="DJE312" s="2"/>
      <c r="DJF312" s="2"/>
      <c r="DJG312" s="2"/>
      <c r="DJH312" s="2"/>
      <c r="DJI312" s="2"/>
      <c r="DJJ312" s="2"/>
      <c r="DJK312" s="2"/>
      <c r="DJL312" s="2"/>
      <c r="DJM312" s="2"/>
      <c r="DJN312" s="2"/>
      <c r="DJO312" s="2"/>
      <c r="DJP312" s="2"/>
      <c r="DJQ312" s="2"/>
      <c r="DJR312" s="2"/>
      <c r="DJS312" s="2"/>
      <c r="DJT312" s="2"/>
      <c r="DJU312" s="2"/>
      <c r="DJV312" s="2"/>
      <c r="DJW312" s="2"/>
      <c r="DJX312" s="2"/>
      <c r="DJY312" s="2"/>
      <c r="DJZ312" s="2"/>
      <c r="DKA312" s="2"/>
      <c r="DKB312" s="2"/>
      <c r="DKC312" s="2"/>
      <c r="DKD312" s="2"/>
      <c r="DKE312" s="2"/>
      <c r="DKF312" s="2"/>
      <c r="DKG312" s="2"/>
      <c r="DKH312" s="2"/>
      <c r="DKI312" s="2"/>
      <c r="DKJ312" s="2"/>
      <c r="DKK312" s="2"/>
      <c r="DKL312" s="2"/>
      <c r="DKM312" s="2"/>
      <c r="DKN312" s="2"/>
      <c r="DKO312" s="2"/>
      <c r="DKP312" s="2"/>
      <c r="DKQ312" s="2"/>
      <c r="DKR312" s="2"/>
      <c r="DKS312" s="2"/>
      <c r="DKT312" s="2"/>
      <c r="DKU312" s="2"/>
      <c r="DKV312" s="2"/>
      <c r="DKW312" s="2"/>
      <c r="DKX312" s="2"/>
      <c r="DKY312" s="2"/>
      <c r="DKZ312" s="2"/>
      <c r="DLA312" s="2"/>
      <c r="DLB312" s="2"/>
      <c r="DLC312" s="2"/>
      <c r="DLD312" s="2"/>
      <c r="DLE312" s="2"/>
      <c r="DLF312" s="2"/>
      <c r="DLG312" s="2"/>
      <c r="DLH312" s="2"/>
      <c r="DLI312" s="2"/>
      <c r="DLJ312" s="2"/>
      <c r="DLK312" s="2"/>
      <c r="DLL312" s="2"/>
      <c r="DLM312" s="2"/>
      <c r="DLN312" s="2"/>
      <c r="DLO312" s="2"/>
      <c r="DLP312" s="2"/>
      <c r="DLQ312" s="2"/>
      <c r="DLR312" s="2"/>
      <c r="DLS312" s="2"/>
      <c r="DLT312" s="2"/>
      <c r="DLU312" s="2"/>
      <c r="DLV312" s="2"/>
      <c r="DLW312" s="2"/>
      <c r="DLX312" s="2"/>
      <c r="DLY312" s="2"/>
      <c r="DLZ312" s="2"/>
      <c r="DMA312" s="2"/>
      <c r="DMB312" s="2"/>
      <c r="DMC312" s="2"/>
      <c r="DMD312" s="2"/>
      <c r="DME312" s="2"/>
      <c r="DMF312" s="2"/>
      <c r="DMG312" s="2"/>
      <c r="DMH312" s="2"/>
      <c r="DMI312" s="2"/>
      <c r="DMJ312" s="2"/>
      <c r="DMK312" s="2"/>
      <c r="DML312" s="2"/>
      <c r="DMM312" s="2"/>
      <c r="DMN312" s="2"/>
      <c r="DMO312" s="2"/>
      <c r="DMP312" s="2"/>
      <c r="DMQ312" s="2"/>
      <c r="DMR312" s="2"/>
      <c r="DMS312" s="2"/>
      <c r="DMT312" s="2"/>
      <c r="DMU312" s="2"/>
      <c r="DMV312" s="2"/>
      <c r="DMW312" s="2"/>
      <c r="DMX312" s="2"/>
      <c r="DMY312" s="2"/>
      <c r="DMZ312" s="2"/>
      <c r="DNA312" s="2"/>
      <c r="DNB312" s="2"/>
      <c r="DNC312" s="2"/>
      <c r="DND312" s="2"/>
      <c r="DNE312" s="2"/>
      <c r="DNF312" s="2"/>
      <c r="DNG312" s="2"/>
      <c r="DNH312" s="2"/>
      <c r="DNI312" s="2"/>
      <c r="DNJ312" s="2"/>
      <c r="DNK312" s="2"/>
      <c r="DNL312" s="2"/>
      <c r="DNM312" s="2"/>
      <c r="DNN312" s="2"/>
      <c r="DNO312" s="2"/>
      <c r="DNP312" s="2"/>
      <c r="DNQ312" s="2"/>
      <c r="DNR312" s="2"/>
      <c r="DNS312" s="2"/>
      <c r="DNT312" s="2"/>
      <c r="DNU312" s="2"/>
      <c r="DNV312" s="2"/>
      <c r="DNW312" s="2"/>
      <c r="DNX312" s="2"/>
      <c r="DNY312" s="2"/>
      <c r="DNZ312" s="2"/>
      <c r="DOA312" s="2"/>
      <c r="DOB312" s="2"/>
      <c r="DOC312" s="2"/>
      <c r="DOD312" s="2"/>
      <c r="DOE312" s="2"/>
      <c r="DOF312" s="2"/>
      <c r="DOG312" s="2"/>
      <c r="DOH312" s="2"/>
      <c r="DOI312" s="2"/>
      <c r="DOJ312" s="2"/>
      <c r="DOK312" s="2"/>
      <c r="DOL312" s="2"/>
      <c r="DOM312" s="2"/>
      <c r="DON312" s="2"/>
      <c r="DOO312" s="2"/>
      <c r="DOP312" s="2"/>
      <c r="DOQ312" s="2"/>
      <c r="DOR312" s="2"/>
      <c r="DOS312" s="2"/>
      <c r="DOT312" s="2"/>
      <c r="DOU312" s="2"/>
      <c r="DOV312" s="2"/>
      <c r="DOW312" s="2"/>
      <c r="DOX312" s="2"/>
      <c r="DOY312" s="2"/>
      <c r="DOZ312" s="2"/>
      <c r="DPA312" s="2"/>
      <c r="DPB312" s="2"/>
      <c r="DPC312" s="2"/>
      <c r="DPD312" s="2"/>
      <c r="DPE312" s="2"/>
      <c r="DPF312" s="2"/>
      <c r="DPG312" s="2"/>
      <c r="DPH312" s="2"/>
      <c r="DPI312" s="2"/>
      <c r="DPJ312" s="2"/>
      <c r="DPK312" s="2"/>
      <c r="DPL312" s="2"/>
      <c r="DPM312" s="2"/>
      <c r="DPN312" s="2"/>
      <c r="DPO312" s="2"/>
      <c r="DPP312" s="2"/>
      <c r="DPQ312" s="2"/>
      <c r="DPR312" s="2"/>
      <c r="DPS312" s="2"/>
      <c r="DPT312" s="2"/>
      <c r="DPU312" s="2"/>
      <c r="DPV312" s="2"/>
      <c r="DPW312" s="2"/>
      <c r="DPX312" s="2"/>
      <c r="DPY312" s="2"/>
      <c r="DPZ312" s="2"/>
      <c r="DQA312" s="2"/>
      <c r="DQB312" s="2"/>
      <c r="DQC312" s="2"/>
      <c r="DQD312" s="2"/>
      <c r="DQE312" s="2"/>
      <c r="DQF312" s="2"/>
      <c r="DQG312" s="2"/>
      <c r="DQH312" s="2"/>
      <c r="DQI312" s="2"/>
      <c r="DQJ312" s="2"/>
      <c r="DQK312" s="2"/>
      <c r="DQL312" s="2"/>
      <c r="DQM312" s="2"/>
      <c r="DQN312" s="2"/>
      <c r="DQO312" s="2"/>
      <c r="DQP312" s="2"/>
      <c r="DQQ312" s="2"/>
      <c r="DQR312" s="2"/>
      <c r="DQS312" s="2"/>
      <c r="DQT312" s="2"/>
      <c r="DQU312" s="2"/>
      <c r="DQV312" s="2"/>
      <c r="DQW312" s="2"/>
      <c r="DQX312" s="2"/>
      <c r="DQY312" s="2"/>
      <c r="DQZ312" s="2"/>
      <c r="DRA312" s="2"/>
      <c r="DRB312" s="2"/>
      <c r="DRC312" s="2"/>
      <c r="DRD312" s="2"/>
      <c r="DRE312" s="2"/>
      <c r="DRF312" s="2"/>
      <c r="DRG312" s="2"/>
      <c r="DRH312" s="2"/>
      <c r="DRI312" s="2"/>
      <c r="DRJ312" s="2"/>
      <c r="DRK312" s="2"/>
      <c r="DRL312" s="2"/>
      <c r="DRM312" s="2"/>
      <c r="DRN312" s="2"/>
      <c r="DRO312" s="2"/>
      <c r="DRP312" s="2"/>
      <c r="DRQ312" s="2"/>
      <c r="DRR312" s="2"/>
      <c r="DRS312" s="2"/>
      <c r="DRT312" s="2"/>
      <c r="DRU312" s="2"/>
      <c r="DRV312" s="2"/>
      <c r="DRW312" s="2"/>
      <c r="DRX312" s="2"/>
      <c r="DRY312" s="2"/>
      <c r="DRZ312" s="2"/>
      <c r="DSA312" s="2"/>
      <c r="DSB312" s="2"/>
      <c r="DSC312" s="2"/>
      <c r="DSD312" s="2"/>
      <c r="DSE312" s="2"/>
      <c r="DSF312" s="2"/>
      <c r="DSG312" s="2"/>
      <c r="DSH312" s="2"/>
      <c r="DSI312" s="2"/>
      <c r="DSJ312" s="2"/>
      <c r="DSK312" s="2"/>
      <c r="DSL312" s="2"/>
      <c r="DSM312" s="2"/>
      <c r="DSN312" s="2"/>
      <c r="DSO312" s="2"/>
      <c r="DSP312" s="2"/>
      <c r="DSQ312" s="2"/>
      <c r="DSR312" s="2"/>
      <c r="DSS312" s="2"/>
      <c r="DST312" s="2"/>
      <c r="DSU312" s="2"/>
      <c r="DSV312" s="2"/>
      <c r="DSW312" s="2"/>
      <c r="DSX312" s="2"/>
      <c r="DSY312" s="2"/>
      <c r="DSZ312" s="2"/>
      <c r="DTA312" s="2"/>
      <c r="DTB312" s="2"/>
      <c r="DTC312" s="2"/>
      <c r="DTD312" s="2"/>
      <c r="DTE312" s="2"/>
      <c r="DTF312" s="2"/>
      <c r="DTG312" s="2"/>
      <c r="DTH312" s="2"/>
      <c r="DTI312" s="2"/>
      <c r="DTJ312" s="2"/>
      <c r="DTK312" s="2"/>
      <c r="DTL312" s="2"/>
      <c r="DTM312" s="2"/>
      <c r="DTN312" s="2"/>
      <c r="DTO312" s="2"/>
      <c r="DTP312" s="2"/>
      <c r="DTQ312" s="2"/>
      <c r="DTR312" s="2"/>
      <c r="DTS312" s="2"/>
      <c r="DTT312" s="2"/>
      <c r="DTU312" s="2"/>
      <c r="DTV312" s="2"/>
      <c r="DTW312" s="2"/>
      <c r="DTX312" s="2"/>
      <c r="DTY312" s="2"/>
      <c r="DTZ312" s="2"/>
      <c r="DUA312" s="2"/>
      <c r="DUB312" s="2"/>
      <c r="DUC312" s="2"/>
      <c r="DUD312" s="2"/>
      <c r="DUE312" s="2"/>
      <c r="DUF312" s="2"/>
      <c r="DUG312" s="2"/>
      <c r="DUH312" s="2"/>
      <c r="DUI312" s="2"/>
      <c r="DUJ312" s="2"/>
      <c r="DUK312" s="2"/>
      <c r="DUL312" s="2"/>
      <c r="DUM312" s="2"/>
      <c r="DUN312" s="2"/>
      <c r="DUO312" s="2"/>
      <c r="DUP312" s="2"/>
      <c r="DUQ312" s="2"/>
      <c r="DUR312" s="2"/>
      <c r="DUS312" s="2"/>
      <c r="DUT312" s="2"/>
      <c r="DUU312" s="2"/>
      <c r="DUV312" s="2"/>
      <c r="DUW312" s="2"/>
      <c r="DUX312" s="2"/>
      <c r="DUY312" s="2"/>
      <c r="DUZ312" s="2"/>
      <c r="DVA312" s="2"/>
      <c r="DVB312" s="2"/>
      <c r="DVC312" s="2"/>
      <c r="DVD312" s="2"/>
      <c r="DVE312" s="2"/>
      <c r="DVF312" s="2"/>
      <c r="DVG312" s="2"/>
      <c r="DVH312" s="2"/>
      <c r="DVI312" s="2"/>
      <c r="DVJ312" s="2"/>
      <c r="DVK312" s="2"/>
      <c r="DVL312" s="2"/>
      <c r="DVM312" s="2"/>
      <c r="DVN312" s="2"/>
      <c r="DVO312" s="2"/>
      <c r="DVP312" s="2"/>
      <c r="DVQ312" s="2"/>
      <c r="DVR312" s="2"/>
      <c r="DVS312" s="2"/>
      <c r="DVT312" s="2"/>
      <c r="DVU312" s="2"/>
      <c r="DVV312" s="2"/>
      <c r="DVW312" s="2"/>
      <c r="DVX312" s="2"/>
      <c r="DVY312" s="2"/>
      <c r="DVZ312" s="2"/>
      <c r="DWA312" s="2"/>
      <c r="DWB312" s="2"/>
      <c r="DWC312" s="2"/>
      <c r="DWD312" s="2"/>
      <c r="DWE312" s="2"/>
      <c r="DWF312" s="2"/>
      <c r="DWG312" s="2"/>
      <c r="DWH312" s="2"/>
      <c r="DWI312" s="2"/>
      <c r="DWJ312" s="2"/>
      <c r="DWK312" s="2"/>
      <c r="DWL312" s="2"/>
      <c r="DWM312" s="2"/>
      <c r="DWN312" s="2"/>
      <c r="DWO312" s="2"/>
      <c r="DWP312" s="2"/>
      <c r="DWQ312" s="2"/>
      <c r="DWR312" s="2"/>
      <c r="DWS312" s="2"/>
      <c r="DWT312" s="2"/>
      <c r="DWU312" s="2"/>
      <c r="DWV312" s="2"/>
      <c r="DWW312" s="2"/>
      <c r="DWX312" s="2"/>
      <c r="DWY312" s="2"/>
      <c r="DWZ312" s="2"/>
      <c r="DXA312" s="2"/>
      <c r="DXB312" s="2"/>
      <c r="DXC312" s="2"/>
      <c r="DXD312" s="2"/>
      <c r="DXE312" s="2"/>
      <c r="DXF312" s="2"/>
      <c r="DXG312" s="2"/>
      <c r="DXH312" s="2"/>
      <c r="DXI312" s="2"/>
      <c r="DXJ312" s="2"/>
      <c r="DXK312" s="2"/>
      <c r="DXL312" s="2"/>
      <c r="DXM312" s="2"/>
      <c r="DXN312" s="2"/>
      <c r="DXO312" s="2"/>
      <c r="DXP312" s="2"/>
      <c r="DXQ312" s="2"/>
      <c r="DXR312" s="2"/>
      <c r="DXS312" s="2"/>
      <c r="DXT312" s="2"/>
      <c r="DXU312" s="2"/>
      <c r="DXV312" s="2"/>
      <c r="DXW312" s="2"/>
      <c r="DXX312" s="2"/>
      <c r="DXY312" s="2"/>
      <c r="DXZ312" s="2"/>
      <c r="DYA312" s="2"/>
      <c r="DYB312" s="2"/>
      <c r="DYC312" s="2"/>
      <c r="DYD312" s="2"/>
      <c r="DYE312" s="2"/>
      <c r="DYF312" s="2"/>
      <c r="DYG312" s="2"/>
      <c r="DYH312" s="2"/>
      <c r="DYI312" s="2"/>
      <c r="DYJ312" s="2"/>
      <c r="DYK312" s="2"/>
      <c r="DYL312" s="2"/>
      <c r="DYM312" s="2"/>
      <c r="DYN312" s="2"/>
      <c r="DYO312" s="2"/>
      <c r="DYP312" s="2"/>
      <c r="DYQ312" s="2"/>
      <c r="DYR312" s="2"/>
      <c r="DYS312" s="2"/>
      <c r="DYT312" s="2"/>
      <c r="DYU312" s="2"/>
      <c r="DYV312" s="2"/>
      <c r="DYW312" s="2"/>
      <c r="DYX312" s="2"/>
      <c r="DYY312" s="2"/>
      <c r="DYZ312" s="2"/>
      <c r="DZA312" s="2"/>
      <c r="DZB312" s="2"/>
      <c r="DZC312" s="2"/>
      <c r="DZD312" s="2"/>
      <c r="DZE312" s="2"/>
      <c r="DZF312" s="2"/>
      <c r="DZG312" s="2"/>
      <c r="DZH312" s="2"/>
      <c r="DZI312" s="2"/>
      <c r="DZJ312" s="2"/>
      <c r="DZK312" s="2"/>
      <c r="DZL312" s="2"/>
      <c r="DZM312" s="2"/>
      <c r="DZN312" s="2"/>
      <c r="DZO312" s="2"/>
      <c r="DZP312" s="2"/>
      <c r="DZQ312" s="2"/>
      <c r="DZR312" s="2"/>
      <c r="DZS312" s="2"/>
      <c r="DZT312" s="2"/>
      <c r="DZU312" s="2"/>
      <c r="DZV312" s="2"/>
      <c r="DZW312" s="2"/>
      <c r="DZX312" s="2"/>
      <c r="DZY312" s="2"/>
      <c r="DZZ312" s="2"/>
      <c r="EAA312" s="2"/>
      <c r="EAB312" s="2"/>
      <c r="EAC312" s="2"/>
      <c r="EAD312" s="2"/>
      <c r="EAE312" s="2"/>
      <c r="EAF312" s="2"/>
      <c r="EAG312" s="2"/>
      <c r="EAH312" s="2"/>
      <c r="EAI312" s="2"/>
      <c r="EAJ312" s="2"/>
      <c r="EAK312" s="2"/>
      <c r="EAL312" s="2"/>
      <c r="EAM312" s="2"/>
      <c r="EAN312" s="2"/>
      <c r="EAO312" s="2"/>
      <c r="EAP312" s="2"/>
      <c r="EAQ312" s="2"/>
      <c r="EAR312" s="2"/>
      <c r="EAS312" s="2"/>
      <c r="EAT312" s="2"/>
      <c r="EAU312" s="2"/>
      <c r="EAV312" s="2"/>
      <c r="EAW312" s="2"/>
      <c r="EAX312" s="2"/>
      <c r="EAY312" s="2"/>
      <c r="EAZ312" s="2"/>
      <c r="EBA312" s="2"/>
      <c r="EBB312" s="2"/>
      <c r="EBC312" s="2"/>
      <c r="EBD312" s="2"/>
      <c r="EBE312" s="2"/>
      <c r="EBF312" s="2"/>
      <c r="EBG312" s="2"/>
      <c r="EBH312" s="2"/>
      <c r="EBI312" s="2"/>
      <c r="EBJ312" s="2"/>
      <c r="EBK312" s="2"/>
      <c r="EBL312" s="2"/>
      <c r="EBM312" s="2"/>
      <c r="EBN312" s="2"/>
      <c r="EBO312" s="2"/>
      <c r="EBP312" s="2"/>
      <c r="EBQ312" s="2"/>
      <c r="EBR312" s="2"/>
      <c r="EBS312" s="2"/>
      <c r="EBT312" s="2"/>
      <c r="EBU312" s="2"/>
      <c r="EBV312" s="2"/>
      <c r="EBW312" s="2"/>
      <c r="EBX312" s="2"/>
      <c r="EBY312" s="2"/>
      <c r="EBZ312" s="2"/>
      <c r="ECA312" s="2"/>
      <c r="ECB312" s="2"/>
      <c r="ECC312" s="2"/>
      <c r="ECD312" s="2"/>
      <c r="ECE312" s="2"/>
      <c r="ECF312" s="2"/>
      <c r="ECG312" s="2"/>
      <c r="ECH312" s="2"/>
      <c r="ECI312" s="2"/>
      <c r="ECJ312" s="2"/>
      <c r="ECK312" s="2"/>
      <c r="ECL312" s="2"/>
      <c r="ECM312" s="2"/>
      <c r="ECN312" s="2"/>
      <c r="ECO312" s="2"/>
      <c r="ECP312" s="2"/>
      <c r="ECQ312" s="2"/>
      <c r="ECR312" s="2"/>
      <c r="ECS312" s="2"/>
      <c r="ECT312" s="2"/>
      <c r="ECU312" s="2"/>
      <c r="ECV312" s="2"/>
      <c r="ECW312" s="2"/>
      <c r="ECX312" s="2"/>
      <c r="ECY312" s="2"/>
      <c r="ECZ312" s="2"/>
      <c r="EDA312" s="2"/>
      <c r="EDB312" s="2"/>
      <c r="EDC312" s="2"/>
      <c r="EDD312" s="2"/>
      <c r="EDE312" s="2"/>
      <c r="EDF312" s="2"/>
      <c r="EDG312" s="2"/>
      <c r="EDH312" s="2"/>
      <c r="EDI312" s="2"/>
      <c r="EDJ312" s="2"/>
      <c r="EDK312" s="2"/>
      <c r="EDL312" s="2"/>
      <c r="EDM312" s="2"/>
      <c r="EDN312" s="2"/>
      <c r="EDO312" s="2"/>
      <c r="EDP312" s="2"/>
      <c r="EDQ312" s="2"/>
      <c r="EDR312" s="2"/>
      <c r="EDS312" s="2"/>
      <c r="EDT312" s="2"/>
      <c r="EDU312" s="2"/>
      <c r="EDV312" s="2"/>
      <c r="EDW312" s="2"/>
      <c r="EDX312" s="2"/>
      <c r="EDY312" s="2"/>
      <c r="EDZ312" s="2"/>
      <c r="EEA312" s="2"/>
      <c r="EEB312" s="2"/>
      <c r="EEC312" s="2"/>
      <c r="EED312" s="2"/>
      <c r="EEE312" s="2"/>
      <c r="EEF312" s="2"/>
      <c r="EEG312" s="2"/>
      <c r="EEH312" s="2"/>
      <c r="EEI312" s="2"/>
      <c r="EEJ312" s="2"/>
      <c r="EEK312" s="2"/>
      <c r="EEL312" s="2"/>
      <c r="EEM312" s="2"/>
      <c r="EEN312" s="2"/>
      <c r="EEO312" s="2"/>
      <c r="EEP312" s="2"/>
      <c r="EEQ312" s="2"/>
      <c r="EER312" s="2"/>
      <c r="EES312" s="2"/>
      <c r="EET312" s="2"/>
      <c r="EEU312" s="2"/>
      <c r="EEV312" s="2"/>
      <c r="EEW312" s="2"/>
      <c r="EEX312" s="2"/>
      <c r="EEY312" s="2"/>
      <c r="EEZ312" s="2"/>
      <c r="EFA312" s="2"/>
      <c r="EFB312" s="2"/>
      <c r="EFC312" s="2"/>
      <c r="EFD312" s="2"/>
      <c r="EFE312" s="2"/>
      <c r="EFF312" s="2"/>
      <c r="EFG312" s="2"/>
      <c r="EFH312" s="2"/>
      <c r="EFI312" s="2"/>
      <c r="EFJ312" s="2"/>
      <c r="EFK312" s="2"/>
      <c r="EFL312" s="2"/>
      <c r="EFM312" s="2"/>
      <c r="EFN312" s="2"/>
      <c r="EFO312" s="2"/>
      <c r="EFP312" s="2"/>
      <c r="EFQ312" s="2"/>
      <c r="EFR312" s="2"/>
      <c r="EFS312" s="2"/>
      <c r="EFT312" s="2"/>
      <c r="EFU312" s="2"/>
      <c r="EFV312" s="2"/>
      <c r="EFW312" s="2"/>
      <c r="EFX312" s="2"/>
      <c r="EFY312" s="2"/>
      <c r="EFZ312" s="2"/>
      <c r="EGA312" s="2"/>
      <c r="EGB312" s="2"/>
      <c r="EGC312" s="2"/>
      <c r="EGD312" s="2"/>
      <c r="EGE312" s="2"/>
      <c r="EGF312" s="2"/>
      <c r="EGG312" s="2"/>
      <c r="EGH312" s="2"/>
      <c r="EGI312" s="2"/>
      <c r="EGJ312" s="2"/>
      <c r="EGK312" s="2"/>
      <c r="EGL312" s="2"/>
      <c r="EGM312" s="2"/>
      <c r="EGN312" s="2"/>
      <c r="EGO312" s="2"/>
      <c r="EGP312" s="2"/>
      <c r="EGQ312" s="2"/>
      <c r="EGR312" s="2"/>
      <c r="EGS312" s="2"/>
      <c r="EGT312" s="2"/>
      <c r="EGU312" s="2"/>
      <c r="EGV312" s="2"/>
      <c r="EGW312" s="2"/>
      <c r="EGX312" s="2"/>
      <c r="EGY312" s="2"/>
      <c r="EGZ312" s="2"/>
      <c r="EHA312" s="2"/>
      <c r="EHB312" s="2"/>
      <c r="EHC312" s="2"/>
      <c r="EHD312" s="2"/>
      <c r="EHE312" s="2"/>
      <c r="EHF312" s="2"/>
      <c r="EHG312" s="2"/>
      <c r="EHH312" s="2"/>
      <c r="EHI312" s="2"/>
      <c r="EHJ312" s="2"/>
      <c r="EHK312" s="2"/>
      <c r="EHL312" s="2"/>
      <c r="EHM312" s="2"/>
      <c r="EHN312" s="2"/>
      <c r="EHO312" s="2"/>
      <c r="EHP312" s="2"/>
      <c r="EHQ312" s="2"/>
      <c r="EHR312" s="2"/>
      <c r="EHS312" s="2"/>
      <c r="EHT312" s="2"/>
      <c r="EHU312" s="2"/>
      <c r="EHV312" s="2"/>
      <c r="EHW312" s="2"/>
      <c r="EHX312" s="2"/>
      <c r="EHY312" s="2"/>
      <c r="EHZ312" s="2"/>
      <c r="EIA312" s="2"/>
      <c r="EIB312" s="2"/>
      <c r="EIC312" s="2"/>
      <c r="EID312" s="2"/>
      <c r="EIE312" s="2"/>
      <c r="EIF312" s="2"/>
      <c r="EIG312" s="2"/>
      <c r="EIH312" s="2"/>
      <c r="EII312" s="2"/>
      <c r="EIJ312" s="2"/>
      <c r="EIK312" s="2"/>
      <c r="EIL312" s="2"/>
      <c r="EIM312" s="2"/>
      <c r="EIN312" s="2"/>
      <c r="EIO312" s="2"/>
      <c r="EIP312" s="2"/>
      <c r="EIQ312" s="2"/>
      <c r="EIR312" s="2"/>
      <c r="EIS312" s="2"/>
      <c r="EIT312" s="2"/>
      <c r="EIU312" s="2"/>
      <c r="EIV312" s="2"/>
      <c r="EIW312" s="2"/>
      <c r="EIX312" s="2"/>
      <c r="EIY312" s="2"/>
      <c r="EIZ312" s="2"/>
      <c r="EJA312" s="2"/>
      <c r="EJB312" s="2"/>
      <c r="EJC312" s="2"/>
      <c r="EJD312" s="2"/>
      <c r="EJE312" s="2"/>
      <c r="EJF312" s="2"/>
      <c r="EJG312" s="2"/>
      <c r="EJH312" s="2"/>
      <c r="EJI312" s="2"/>
      <c r="EJJ312" s="2"/>
      <c r="EJK312" s="2"/>
      <c r="EJL312" s="2"/>
      <c r="EJM312" s="2"/>
      <c r="EJN312" s="2"/>
      <c r="EJO312" s="2"/>
      <c r="EJP312" s="2"/>
      <c r="EJQ312" s="2"/>
      <c r="EJR312" s="2"/>
      <c r="EJS312" s="2"/>
      <c r="EJT312" s="2"/>
      <c r="EJU312" s="2"/>
      <c r="EJV312" s="2"/>
      <c r="EJW312" s="2"/>
      <c r="EJX312" s="2"/>
      <c r="EJY312" s="2"/>
      <c r="EJZ312" s="2"/>
      <c r="EKA312" s="2"/>
      <c r="EKB312" s="2"/>
      <c r="EKC312" s="2"/>
      <c r="EKD312" s="2"/>
      <c r="EKE312" s="2"/>
      <c r="EKF312" s="2"/>
      <c r="EKG312" s="2"/>
      <c r="EKH312" s="2"/>
      <c r="EKI312" s="2"/>
      <c r="EKJ312" s="2"/>
      <c r="EKK312" s="2"/>
      <c r="EKL312" s="2"/>
      <c r="EKM312" s="2"/>
      <c r="EKN312" s="2"/>
      <c r="EKO312" s="2"/>
      <c r="EKP312" s="2"/>
      <c r="EKQ312" s="2"/>
      <c r="EKR312" s="2"/>
      <c r="EKS312" s="2"/>
      <c r="EKT312" s="2"/>
      <c r="EKU312" s="2"/>
      <c r="EKV312" s="2"/>
      <c r="EKW312" s="2"/>
      <c r="EKX312" s="2"/>
      <c r="EKY312" s="2"/>
      <c r="EKZ312" s="2"/>
      <c r="ELA312" s="2"/>
      <c r="ELB312" s="2"/>
      <c r="ELC312" s="2"/>
      <c r="ELD312" s="2"/>
      <c r="ELE312" s="2"/>
      <c r="ELF312" s="2"/>
      <c r="ELG312" s="2"/>
      <c r="ELH312" s="2"/>
      <c r="ELI312" s="2"/>
      <c r="ELJ312" s="2"/>
      <c r="ELK312" s="2"/>
      <c r="ELL312" s="2"/>
      <c r="ELM312" s="2"/>
      <c r="ELN312" s="2"/>
      <c r="ELO312" s="2"/>
      <c r="ELP312" s="2"/>
      <c r="ELQ312" s="2"/>
      <c r="ELR312" s="2"/>
      <c r="ELS312" s="2"/>
      <c r="ELT312" s="2"/>
      <c r="ELU312" s="2"/>
      <c r="ELV312" s="2"/>
      <c r="ELW312" s="2"/>
      <c r="ELX312" s="2"/>
      <c r="ELY312" s="2"/>
      <c r="ELZ312" s="2"/>
      <c r="EMA312" s="2"/>
      <c r="EMB312" s="2"/>
      <c r="EMC312" s="2"/>
      <c r="EMD312" s="2"/>
      <c r="EME312" s="2"/>
      <c r="EMF312" s="2"/>
      <c r="EMG312" s="2"/>
      <c r="EMH312" s="2"/>
      <c r="EMI312" s="2"/>
      <c r="EMJ312" s="2"/>
      <c r="EMK312" s="2"/>
      <c r="EML312" s="2"/>
      <c r="EMM312" s="2"/>
      <c r="EMN312" s="2"/>
      <c r="EMO312" s="2"/>
      <c r="EMP312" s="2"/>
      <c r="EMQ312" s="2"/>
      <c r="EMR312" s="2"/>
      <c r="EMS312" s="2"/>
      <c r="EMT312" s="2"/>
      <c r="EMU312" s="2"/>
      <c r="EMV312" s="2"/>
      <c r="EMW312" s="2"/>
      <c r="EMX312" s="2"/>
      <c r="EMY312" s="2"/>
      <c r="EMZ312" s="2"/>
      <c r="ENA312" s="2"/>
      <c r="ENB312" s="2"/>
      <c r="ENC312" s="2"/>
      <c r="END312" s="2"/>
      <c r="ENE312" s="2"/>
      <c r="ENF312" s="2"/>
      <c r="ENG312" s="2"/>
      <c r="ENH312" s="2"/>
      <c r="ENI312" s="2"/>
      <c r="ENJ312" s="2"/>
      <c r="ENK312" s="2"/>
      <c r="ENL312" s="2"/>
      <c r="ENM312" s="2"/>
      <c r="ENN312" s="2"/>
      <c r="ENO312" s="2"/>
      <c r="ENP312" s="2"/>
      <c r="ENQ312" s="2"/>
      <c r="ENR312" s="2"/>
      <c r="ENS312" s="2"/>
      <c r="ENT312" s="2"/>
      <c r="ENU312" s="2"/>
      <c r="ENV312" s="2"/>
      <c r="ENW312" s="2"/>
      <c r="ENX312" s="2"/>
      <c r="ENY312" s="2"/>
      <c r="ENZ312" s="2"/>
      <c r="EOA312" s="2"/>
      <c r="EOB312" s="2"/>
      <c r="EOC312" s="2"/>
      <c r="EOD312" s="2"/>
      <c r="EOE312" s="2"/>
      <c r="EOF312" s="2"/>
      <c r="EOG312" s="2"/>
      <c r="EOH312" s="2"/>
      <c r="EOI312" s="2"/>
      <c r="EOJ312" s="2"/>
      <c r="EOK312" s="2"/>
      <c r="EOL312" s="2"/>
      <c r="EOM312" s="2"/>
      <c r="EON312" s="2"/>
      <c r="EOO312" s="2"/>
      <c r="EOP312" s="2"/>
      <c r="EOQ312" s="2"/>
      <c r="EOR312" s="2"/>
      <c r="EOS312" s="2"/>
      <c r="EOT312" s="2"/>
      <c r="EOU312" s="2"/>
      <c r="EOV312" s="2"/>
      <c r="EOW312" s="2"/>
      <c r="EOX312" s="2"/>
      <c r="EOY312" s="2"/>
      <c r="EOZ312" s="2"/>
      <c r="EPA312" s="2"/>
      <c r="EPB312" s="2"/>
      <c r="EPC312" s="2"/>
      <c r="EPD312" s="2"/>
      <c r="EPE312" s="2"/>
      <c r="EPF312" s="2"/>
      <c r="EPG312" s="2"/>
      <c r="EPH312" s="2"/>
      <c r="EPI312" s="2"/>
      <c r="EPJ312" s="2"/>
      <c r="EPK312" s="2"/>
      <c r="EPL312" s="2"/>
      <c r="EPM312" s="2"/>
      <c r="EPN312" s="2"/>
      <c r="EPO312" s="2"/>
      <c r="EPP312" s="2"/>
      <c r="EPQ312" s="2"/>
      <c r="EPR312" s="2"/>
      <c r="EPS312" s="2"/>
      <c r="EPT312" s="2"/>
      <c r="EPU312" s="2"/>
      <c r="EPV312" s="2"/>
      <c r="EPW312" s="2"/>
      <c r="EPX312" s="2"/>
      <c r="EPY312" s="2"/>
      <c r="EPZ312" s="2"/>
      <c r="EQA312" s="2"/>
      <c r="EQB312" s="2"/>
      <c r="EQC312" s="2"/>
      <c r="EQD312" s="2"/>
      <c r="EQE312" s="2"/>
      <c r="EQF312" s="2"/>
      <c r="EQG312" s="2"/>
      <c r="EQH312" s="2"/>
      <c r="EQI312" s="2"/>
      <c r="EQJ312" s="2"/>
      <c r="EQK312" s="2"/>
      <c r="EQL312" s="2"/>
      <c r="EQM312" s="2"/>
      <c r="EQN312" s="2"/>
      <c r="EQO312" s="2"/>
      <c r="EQP312" s="2"/>
      <c r="EQQ312" s="2"/>
      <c r="EQR312" s="2"/>
      <c r="EQS312" s="2"/>
      <c r="EQT312" s="2"/>
      <c r="EQU312" s="2"/>
      <c r="EQV312" s="2"/>
      <c r="EQW312" s="2"/>
      <c r="EQX312" s="2"/>
      <c r="EQY312" s="2"/>
      <c r="EQZ312" s="2"/>
      <c r="ERA312" s="2"/>
      <c r="ERB312" s="2"/>
      <c r="ERC312" s="2"/>
      <c r="ERD312" s="2"/>
      <c r="ERE312" s="2"/>
      <c r="ERF312" s="2"/>
      <c r="ERG312" s="2"/>
      <c r="ERH312" s="2"/>
      <c r="ERI312" s="2"/>
      <c r="ERJ312" s="2"/>
      <c r="ERK312" s="2"/>
      <c r="ERL312" s="2"/>
      <c r="ERM312" s="2"/>
      <c r="ERN312" s="2"/>
      <c r="ERO312" s="2"/>
      <c r="ERP312" s="2"/>
      <c r="ERQ312" s="2"/>
      <c r="ERR312" s="2"/>
      <c r="ERS312" s="2"/>
      <c r="ERT312" s="2"/>
      <c r="ERU312" s="2"/>
      <c r="ERV312" s="2"/>
      <c r="ERW312" s="2"/>
      <c r="ERX312" s="2"/>
      <c r="ERY312" s="2"/>
      <c r="ERZ312" s="2"/>
      <c r="ESA312" s="2"/>
      <c r="ESB312" s="2"/>
      <c r="ESC312" s="2"/>
      <c r="ESD312" s="2"/>
      <c r="ESE312" s="2"/>
      <c r="ESF312" s="2"/>
      <c r="ESG312" s="2"/>
      <c r="ESH312" s="2"/>
      <c r="ESI312" s="2"/>
      <c r="ESJ312" s="2"/>
      <c r="ESK312" s="2"/>
      <c r="ESL312" s="2"/>
      <c r="ESM312" s="2"/>
      <c r="ESN312" s="2"/>
      <c r="ESO312" s="2"/>
      <c r="ESP312" s="2"/>
      <c r="ESQ312" s="2"/>
      <c r="ESR312" s="2"/>
      <c r="ESS312" s="2"/>
      <c r="EST312" s="2"/>
      <c r="ESU312" s="2"/>
      <c r="ESV312" s="2"/>
      <c r="ESW312" s="2"/>
      <c r="ESX312" s="2"/>
      <c r="ESY312" s="2"/>
      <c r="ESZ312" s="2"/>
      <c r="ETA312" s="2"/>
      <c r="ETB312" s="2"/>
      <c r="ETC312" s="2"/>
      <c r="ETD312" s="2"/>
      <c r="ETE312" s="2"/>
      <c r="ETF312" s="2"/>
      <c r="ETG312" s="2"/>
      <c r="ETH312" s="2"/>
      <c r="ETI312" s="2"/>
      <c r="ETJ312" s="2"/>
      <c r="ETK312" s="2"/>
      <c r="ETL312" s="2"/>
      <c r="ETM312" s="2"/>
      <c r="ETN312" s="2"/>
      <c r="ETO312" s="2"/>
      <c r="ETP312" s="2"/>
      <c r="ETQ312" s="2"/>
      <c r="ETR312" s="2"/>
      <c r="ETS312" s="2"/>
      <c r="ETT312" s="2"/>
      <c r="ETU312" s="2"/>
      <c r="ETV312" s="2"/>
      <c r="ETW312" s="2"/>
      <c r="ETX312" s="2"/>
      <c r="ETY312" s="2"/>
      <c r="ETZ312" s="2"/>
      <c r="EUA312" s="2"/>
      <c r="EUB312" s="2"/>
      <c r="EUC312" s="2"/>
      <c r="EUD312" s="2"/>
      <c r="EUE312" s="2"/>
      <c r="EUF312" s="2"/>
      <c r="EUG312" s="2"/>
      <c r="EUH312" s="2"/>
      <c r="EUI312" s="2"/>
      <c r="EUJ312" s="2"/>
      <c r="EUK312" s="2"/>
      <c r="EUL312" s="2"/>
      <c r="EUM312" s="2"/>
      <c r="EUN312" s="2"/>
      <c r="EUO312" s="2"/>
      <c r="EUP312" s="2"/>
      <c r="EUQ312" s="2"/>
      <c r="EUR312" s="2"/>
      <c r="EUS312" s="2"/>
      <c r="EUT312" s="2"/>
      <c r="EUU312" s="2"/>
      <c r="EUV312" s="2"/>
      <c r="EUW312" s="2"/>
      <c r="EUX312" s="2"/>
      <c r="EUY312" s="2"/>
      <c r="EUZ312" s="2"/>
      <c r="EVA312" s="2"/>
      <c r="EVB312" s="2"/>
      <c r="EVC312" s="2"/>
      <c r="EVD312" s="2"/>
      <c r="EVE312" s="2"/>
      <c r="EVF312" s="2"/>
      <c r="EVG312" s="2"/>
      <c r="EVH312" s="2"/>
      <c r="EVI312" s="2"/>
      <c r="EVJ312" s="2"/>
      <c r="EVK312" s="2"/>
      <c r="EVL312" s="2"/>
      <c r="EVM312" s="2"/>
      <c r="EVN312" s="2"/>
      <c r="EVO312" s="2"/>
      <c r="EVP312" s="2"/>
      <c r="EVQ312" s="2"/>
      <c r="EVR312" s="2"/>
      <c r="EVS312" s="2"/>
      <c r="EVT312" s="2"/>
      <c r="EVU312" s="2"/>
      <c r="EVV312" s="2"/>
      <c r="EVW312" s="2"/>
      <c r="EVX312" s="2"/>
      <c r="EVY312" s="2"/>
      <c r="EVZ312" s="2"/>
      <c r="EWA312" s="2"/>
      <c r="EWB312" s="2"/>
      <c r="EWC312" s="2"/>
      <c r="EWD312" s="2"/>
      <c r="EWE312" s="2"/>
      <c r="EWF312" s="2"/>
      <c r="EWG312" s="2"/>
      <c r="EWH312" s="2"/>
      <c r="EWI312" s="2"/>
      <c r="EWJ312" s="2"/>
      <c r="EWK312" s="2"/>
      <c r="EWL312" s="2"/>
      <c r="EWM312" s="2"/>
      <c r="EWN312" s="2"/>
      <c r="EWO312" s="2"/>
      <c r="EWP312" s="2"/>
      <c r="EWQ312" s="2"/>
      <c r="EWR312" s="2"/>
      <c r="EWS312" s="2"/>
      <c r="EWT312" s="2"/>
      <c r="EWU312" s="2"/>
      <c r="EWV312" s="2"/>
      <c r="EWW312" s="2"/>
      <c r="EWX312" s="2"/>
      <c r="EWY312" s="2"/>
      <c r="EWZ312" s="2"/>
      <c r="EXA312" s="2"/>
      <c r="EXB312" s="2"/>
      <c r="EXC312" s="2"/>
      <c r="EXD312" s="2"/>
      <c r="EXE312" s="2"/>
      <c r="EXF312" s="2"/>
      <c r="EXG312" s="2"/>
      <c r="EXH312" s="2"/>
      <c r="EXI312" s="2"/>
      <c r="EXJ312" s="2"/>
      <c r="EXK312" s="2"/>
      <c r="EXL312" s="2"/>
      <c r="EXM312" s="2"/>
      <c r="EXN312" s="2"/>
      <c r="EXO312" s="2"/>
      <c r="EXP312" s="2"/>
      <c r="EXQ312" s="2"/>
      <c r="EXR312" s="2"/>
      <c r="EXS312" s="2"/>
      <c r="EXT312" s="2"/>
      <c r="EXU312" s="2"/>
      <c r="EXV312" s="2"/>
      <c r="EXW312" s="2"/>
      <c r="EXX312" s="2"/>
      <c r="EXY312" s="2"/>
      <c r="EXZ312" s="2"/>
      <c r="EYA312" s="2"/>
      <c r="EYB312" s="2"/>
      <c r="EYC312" s="2"/>
      <c r="EYD312" s="2"/>
      <c r="EYE312" s="2"/>
      <c r="EYF312" s="2"/>
      <c r="EYG312" s="2"/>
      <c r="EYH312" s="2"/>
      <c r="EYI312" s="2"/>
      <c r="EYJ312" s="2"/>
      <c r="EYK312" s="2"/>
      <c r="EYL312" s="2"/>
      <c r="EYM312" s="2"/>
      <c r="EYN312" s="2"/>
      <c r="EYO312" s="2"/>
      <c r="EYP312" s="2"/>
      <c r="EYQ312" s="2"/>
      <c r="EYR312" s="2"/>
      <c r="EYS312" s="2"/>
      <c r="EYT312" s="2"/>
      <c r="EYU312" s="2"/>
      <c r="EYV312" s="2"/>
      <c r="EYW312" s="2"/>
      <c r="EYX312" s="2"/>
      <c r="EYY312" s="2"/>
      <c r="EYZ312" s="2"/>
      <c r="EZA312" s="2"/>
      <c r="EZB312" s="2"/>
      <c r="EZC312" s="2"/>
      <c r="EZD312" s="2"/>
      <c r="EZE312" s="2"/>
      <c r="EZF312" s="2"/>
      <c r="EZG312" s="2"/>
      <c r="EZH312" s="2"/>
      <c r="EZI312" s="2"/>
      <c r="EZJ312" s="2"/>
      <c r="EZK312" s="2"/>
      <c r="EZL312" s="2"/>
      <c r="EZM312" s="2"/>
      <c r="EZN312" s="2"/>
      <c r="EZO312" s="2"/>
      <c r="EZP312" s="2"/>
      <c r="EZQ312" s="2"/>
      <c r="EZR312" s="2"/>
      <c r="EZS312" s="2"/>
      <c r="EZT312" s="2"/>
      <c r="EZU312" s="2"/>
      <c r="EZV312" s="2"/>
      <c r="EZW312" s="2"/>
      <c r="EZX312" s="2"/>
      <c r="EZY312" s="2"/>
      <c r="EZZ312" s="2"/>
      <c r="FAA312" s="2"/>
      <c r="FAB312" s="2"/>
      <c r="FAC312" s="2"/>
      <c r="FAD312" s="2"/>
      <c r="FAE312" s="2"/>
      <c r="FAF312" s="2"/>
      <c r="FAG312" s="2"/>
      <c r="FAH312" s="2"/>
      <c r="FAI312" s="2"/>
      <c r="FAJ312" s="2"/>
      <c r="FAK312" s="2"/>
      <c r="FAL312" s="2"/>
      <c r="FAM312" s="2"/>
      <c r="FAN312" s="2"/>
      <c r="FAO312" s="2"/>
      <c r="FAP312" s="2"/>
      <c r="FAQ312" s="2"/>
      <c r="FAR312" s="2"/>
      <c r="FAS312" s="2"/>
      <c r="FAT312" s="2"/>
      <c r="FAU312" s="2"/>
      <c r="FAV312" s="2"/>
      <c r="FAW312" s="2"/>
      <c r="FAX312" s="2"/>
      <c r="FAY312" s="2"/>
      <c r="FAZ312" s="2"/>
      <c r="FBA312" s="2"/>
      <c r="FBB312" s="2"/>
      <c r="FBC312" s="2"/>
      <c r="FBD312" s="2"/>
      <c r="FBE312" s="2"/>
      <c r="FBF312" s="2"/>
      <c r="FBG312" s="2"/>
      <c r="FBH312" s="2"/>
      <c r="FBI312" s="2"/>
      <c r="FBJ312" s="2"/>
      <c r="FBK312" s="2"/>
      <c r="FBL312" s="2"/>
      <c r="FBM312" s="2"/>
      <c r="FBN312" s="2"/>
      <c r="FBO312" s="2"/>
      <c r="FBP312" s="2"/>
      <c r="FBQ312" s="2"/>
      <c r="FBR312" s="2"/>
      <c r="FBS312" s="2"/>
      <c r="FBT312" s="2"/>
      <c r="FBU312" s="2"/>
      <c r="FBV312" s="2"/>
      <c r="FBW312" s="2"/>
      <c r="FBX312" s="2"/>
      <c r="FBY312" s="2"/>
      <c r="FBZ312" s="2"/>
      <c r="FCA312" s="2"/>
      <c r="FCB312" s="2"/>
      <c r="FCC312" s="2"/>
      <c r="FCD312" s="2"/>
      <c r="FCE312" s="2"/>
      <c r="FCF312" s="2"/>
      <c r="FCG312" s="2"/>
      <c r="FCH312" s="2"/>
      <c r="FCI312" s="2"/>
      <c r="FCJ312" s="2"/>
      <c r="FCK312" s="2"/>
      <c r="FCL312" s="2"/>
      <c r="FCM312" s="2"/>
      <c r="FCN312" s="2"/>
      <c r="FCO312" s="2"/>
      <c r="FCP312" s="2"/>
      <c r="FCQ312" s="2"/>
      <c r="FCR312" s="2"/>
      <c r="FCS312" s="2"/>
      <c r="FCT312" s="2"/>
      <c r="FCU312" s="2"/>
      <c r="FCV312" s="2"/>
      <c r="FCW312" s="2"/>
      <c r="FCX312" s="2"/>
      <c r="FCY312" s="2"/>
      <c r="FCZ312" s="2"/>
      <c r="FDA312" s="2"/>
      <c r="FDB312" s="2"/>
      <c r="FDC312" s="2"/>
      <c r="FDD312" s="2"/>
      <c r="FDE312" s="2"/>
      <c r="FDF312" s="2"/>
      <c r="FDG312" s="2"/>
      <c r="FDH312" s="2"/>
      <c r="FDI312" s="2"/>
      <c r="FDJ312" s="2"/>
      <c r="FDK312" s="2"/>
      <c r="FDL312" s="2"/>
      <c r="FDM312" s="2"/>
      <c r="FDN312" s="2"/>
      <c r="FDO312" s="2"/>
      <c r="FDP312" s="2"/>
      <c r="FDQ312" s="2"/>
      <c r="FDR312" s="2"/>
      <c r="FDS312" s="2"/>
      <c r="FDT312" s="2"/>
      <c r="FDU312" s="2"/>
      <c r="FDV312" s="2"/>
      <c r="FDW312" s="2"/>
      <c r="FDX312" s="2"/>
      <c r="FDY312" s="2"/>
      <c r="FDZ312" s="2"/>
      <c r="FEA312" s="2"/>
      <c r="FEB312" s="2"/>
      <c r="FEC312" s="2"/>
      <c r="FED312" s="2"/>
      <c r="FEE312" s="2"/>
      <c r="FEF312" s="2"/>
      <c r="FEG312" s="2"/>
      <c r="FEH312" s="2"/>
      <c r="FEI312" s="2"/>
      <c r="FEJ312" s="2"/>
      <c r="FEK312" s="2"/>
      <c r="FEL312" s="2"/>
      <c r="FEM312" s="2"/>
      <c r="FEN312" s="2"/>
      <c r="FEO312" s="2"/>
      <c r="FEP312" s="2"/>
      <c r="FEQ312" s="2"/>
      <c r="FER312" s="2"/>
      <c r="FES312" s="2"/>
      <c r="FET312" s="2"/>
      <c r="FEU312" s="2"/>
      <c r="FEV312" s="2"/>
      <c r="FEW312" s="2"/>
      <c r="FEX312" s="2"/>
      <c r="FEY312" s="2"/>
      <c r="FEZ312" s="2"/>
      <c r="FFA312" s="2"/>
      <c r="FFB312" s="2"/>
      <c r="FFC312" s="2"/>
      <c r="FFD312" s="2"/>
      <c r="FFE312" s="2"/>
      <c r="FFF312" s="2"/>
      <c r="FFG312" s="2"/>
      <c r="FFH312" s="2"/>
      <c r="FFI312" s="2"/>
      <c r="FFJ312" s="2"/>
      <c r="FFK312" s="2"/>
      <c r="FFL312" s="2"/>
      <c r="FFM312" s="2"/>
      <c r="FFN312" s="2"/>
      <c r="FFO312" s="2"/>
      <c r="FFP312" s="2"/>
      <c r="FFQ312" s="2"/>
      <c r="FFR312" s="2"/>
      <c r="FFS312" s="2"/>
      <c r="FFT312" s="2"/>
      <c r="FFU312" s="2"/>
      <c r="FFV312" s="2"/>
      <c r="FFW312" s="2"/>
      <c r="FFX312" s="2"/>
      <c r="FFY312" s="2"/>
      <c r="FFZ312" s="2"/>
      <c r="FGA312" s="2"/>
      <c r="FGB312" s="2"/>
      <c r="FGC312" s="2"/>
      <c r="FGD312" s="2"/>
      <c r="FGE312" s="2"/>
      <c r="FGF312" s="2"/>
      <c r="FGG312" s="2"/>
      <c r="FGH312" s="2"/>
      <c r="FGI312" s="2"/>
      <c r="FGJ312" s="2"/>
      <c r="FGK312" s="2"/>
      <c r="FGL312" s="2"/>
      <c r="FGM312" s="2"/>
      <c r="FGN312" s="2"/>
      <c r="FGO312" s="2"/>
      <c r="FGP312" s="2"/>
      <c r="FGQ312" s="2"/>
      <c r="FGR312" s="2"/>
      <c r="FGS312" s="2"/>
      <c r="FGT312" s="2"/>
      <c r="FGU312" s="2"/>
      <c r="FGV312" s="2"/>
      <c r="FGW312" s="2"/>
      <c r="FGX312" s="2"/>
      <c r="FGY312" s="2"/>
      <c r="FGZ312" s="2"/>
      <c r="FHA312" s="2"/>
      <c r="FHB312" s="2"/>
      <c r="FHC312" s="2"/>
      <c r="FHD312" s="2"/>
      <c r="FHE312" s="2"/>
      <c r="FHF312" s="2"/>
      <c r="FHG312" s="2"/>
      <c r="FHH312" s="2"/>
      <c r="FHI312" s="2"/>
      <c r="FHJ312" s="2"/>
      <c r="FHK312" s="2"/>
      <c r="FHL312" s="2"/>
      <c r="FHM312" s="2"/>
      <c r="FHN312" s="2"/>
      <c r="FHO312" s="2"/>
      <c r="FHP312" s="2"/>
      <c r="FHQ312" s="2"/>
      <c r="FHR312" s="2"/>
      <c r="FHS312" s="2"/>
      <c r="FHT312" s="2"/>
      <c r="FHU312" s="2"/>
      <c r="FHV312" s="2"/>
      <c r="FHW312" s="2"/>
      <c r="FHX312" s="2"/>
      <c r="FHY312" s="2"/>
      <c r="FHZ312" s="2"/>
      <c r="FIA312" s="2"/>
      <c r="FIB312" s="2"/>
      <c r="FIC312" s="2"/>
      <c r="FID312" s="2"/>
      <c r="FIE312" s="2"/>
      <c r="FIF312" s="2"/>
      <c r="FIG312" s="2"/>
      <c r="FIH312" s="2"/>
      <c r="FII312" s="2"/>
      <c r="FIJ312" s="2"/>
      <c r="FIK312" s="2"/>
      <c r="FIL312" s="2"/>
      <c r="FIM312" s="2"/>
      <c r="FIN312" s="2"/>
      <c r="FIO312" s="2"/>
      <c r="FIP312" s="2"/>
      <c r="FIQ312" s="2"/>
      <c r="FIR312" s="2"/>
      <c r="FIS312" s="2"/>
      <c r="FIT312" s="2"/>
      <c r="FIU312" s="2"/>
      <c r="FIV312" s="2"/>
      <c r="FIW312" s="2"/>
      <c r="FIX312" s="2"/>
      <c r="FIY312" s="2"/>
      <c r="FIZ312" s="2"/>
      <c r="FJA312" s="2"/>
      <c r="FJB312" s="2"/>
      <c r="FJC312" s="2"/>
      <c r="FJD312" s="2"/>
      <c r="FJE312" s="2"/>
      <c r="FJF312" s="2"/>
      <c r="FJG312" s="2"/>
      <c r="FJH312" s="2"/>
      <c r="FJI312" s="2"/>
      <c r="FJJ312" s="2"/>
      <c r="FJK312" s="2"/>
      <c r="FJL312" s="2"/>
      <c r="FJM312" s="2"/>
      <c r="FJN312" s="2"/>
      <c r="FJO312" s="2"/>
      <c r="FJP312" s="2"/>
      <c r="FJQ312" s="2"/>
      <c r="FJR312" s="2"/>
      <c r="FJS312" s="2"/>
      <c r="FJT312" s="2"/>
      <c r="FJU312" s="2"/>
      <c r="FJV312" s="2"/>
      <c r="FJW312" s="2"/>
      <c r="FJX312" s="2"/>
      <c r="FJY312" s="2"/>
      <c r="FJZ312" s="2"/>
      <c r="FKA312" s="2"/>
      <c r="FKB312" s="2"/>
      <c r="FKC312" s="2"/>
      <c r="FKD312" s="2"/>
      <c r="FKE312" s="2"/>
      <c r="FKF312" s="2"/>
      <c r="FKG312" s="2"/>
      <c r="FKH312" s="2"/>
      <c r="FKI312" s="2"/>
      <c r="FKJ312" s="2"/>
      <c r="FKK312" s="2"/>
      <c r="FKL312" s="2"/>
      <c r="FKM312" s="2"/>
      <c r="FKN312" s="2"/>
      <c r="FKO312" s="2"/>
      <c r="FKP312" s="2"/>
      <c r="FKQ312" s="2"/>
      <c r="FKR312" s="2"/>
      <c r="FKS312" s="2"/>
      <c r="FKT312" s="2"/>
      <c r="FKU312" s="2"/>
      <c r="FKV312" s="2"/>
      <c r="FKW312" s="2"/>
      <c r="FKX312" s="2"/>
      <c r="FKY312" s="2"/>
      <c r="FKZ312" s="2"/>
      <c r="FLA312" s="2"/>
      <c r="FLB312" s="2"/>
      <c r="FLC312" s="2"/>
      <c r="FLD312" s="2"/>
      <c r="FLE312" s="2"/>
      <c r="FLF312" s="2"/>
      <c r="FLG312" s="2"/>
      <c r="FLH312" s="2"/>
      <c r="FLI312" s="2"/>
      <c r="FLJ312" s="2"/>
      <c r="FLK312" s="2"/>
      <c r="FLL312" s="2"/>
      <c r="FLM312" s="2"/>
      <c r="FLN312" s="2"/>
      <c r="FLO312" s="2"/>
      <c r="FLP312" s="2"/>
      <c r="FLQ312" s="2"/>
      <c r="FLR312" s="2"/>
      <c r="FLS312" s="2"/>
      <c r="FLT312" s="2"/>
      <c r="FLU312" s="2"/>
      <c r="FLV312" s="2"/>
      <c r="FLW312" s="2"/>
      <c r="FLX312" s="2"/>
      <c r="FLY312" s="2"/>
      <c r="FLZ312" s="2"/>
      <c r="FMA312" s="2"/>
      <c r="FMB312" s="2"/>
      <c r="FMC312" s="2"/>
      <c r="FMD312" s="2"/>
      <c r="FME312" s="2"/>
      <c r="FMF312" s="2"/>
      <c r="FMG312" s="2"/>
      <c r="FMH312" s="2"/>
      <c r="FMI312" s="2"/>
      <c r="FMJ312" s="2"/>
      <c r="FMK312" s="2"/>
      <c r="FML312" s="2"/>
      <c r="FMM312" s="2"/>
      <c r="FMN312" s="2"/>
      <c r="FMO312" s="2"/>
      <c r="FMP312" s="2"/>
      <c r="FMQ312" s="2"/>
      <c r="FMR312" s="2"/>
      <c r="FMS312" s="2"/>
      <c r="FMT312" s="2"/>
      <c r="FMU312" s="2"/>
      <c r="FMV312" s="2"/>
      <c r="FMW312" s="2"/>
      <c r="FMX312" s="2"/>
      <c r="FMY312" s="2"/>
      <c r="FMZ312" s="2"/>
      <c r="FNA312" s="2"/>
      <c r="FNB312" s="2"/>
      <c r="FNC312" s="2"/>
      <c r="FND312" s="2"/>
      <c r="FNE312" s="2"/>
      <c r="FNF312" s="2"/>
      <c r="FNG312" s="2"/>
      <c r="FNH312" s="2"/>
      <c r="FNI312" s="2"/>
      <c r="FNJ312" s="2"/>
      <c r="FNK312" s="2"/>
      <c r="FNL312" s="2"/>
      <c r="FNM312" s="2"/>
      <c r="FNN312" s="2"/>
      <c r="FNO312" s="2"/>
      <c r="FNP312" s="2"/>
      <c r="FNQ312" s="2"/>
      <c r="FNR312" s="2"/>
      <c r="FNS312" s="2"/>
      <c r="FNT312" s="2"/>
      <c r="FNU312" s="2"/>
      <c r="FNV312" s="2"/>
      <c r="FNW312" s="2"/>
      <c r="FNX312" s="2"/>
      <c r="FNY312" s="2"/>
      <c r="FNZ312" s="2"/>
      <c r="FOA312" s="2"/>
      <c r="FOB312" s="2"/>
      <c r="FOC312" s="2"/>
      <c r="FOD312" s="2"/>
      <c r="FOE312" s="2"/>
      <c r="FOF312" s="2"/>
      <c r="FOG312" s="2"/>
      <c r="FOH312" s="2"/>
      <c r="FOI312" s="2"/>
      <c r="FOJ312" s="2"/>
      <c r="FOK312" s="2"/>
      <c r="FOL312" s="2"/>
      <c r="FOM312" s="2"/>
      <c r="FON312" s="2"/>
      <c r="FOO312" s="2"/>
      <c r="FOP312" s="2"/>
      <c r="FOQ312" s="2"/>
      <c r="FOR312" s="2"/>
      <c r="FOS312" s="2"/>
      <c r="FOT312" s="2"/>
      <c r="FOU312" s="2"/>
      <c r="FOV312" s="2"/>
      <c r="FOW312" s="2"/>
      <c r="FOX312" s="2"/>
      <c r="FOY312" s="2"/>
      <c r="FOZ312" s="2"/>
      <c r="FPA312" s="2"/>
      <c r="FPB312" s="2"/>
      <c r="FPC312" s="2"/>
      <c r="FPD312" s="2"/>
      <c r="FPE312" s="2"/>
      <c r="FPF312" s="2"/>
      <c r="FPG312" s="2"/>
      <c r="FPH312" s="2"/>
      <c r="FPI312" s="2"/>
      <c r="FPJ312" s="2"/>
      <c r="FPK312" s="2"/>
      <c r="FPL312" s="2"/>
      <c r="FPM312" s="2"/>
      <c r="FPN312" s="2"/>
      <c r="FPO312" s="2"/>
      <c r="FPP312" s="2"/>
      <c r="FPQ312" s="2"/>
      <c r="FPR312" s="2"/>
      <c r="FPS312" s="2"/>
      <c r="FPT312" s="2"/>
      <c r="FPU312" s="2"/>
      <c r="FPV312" s="2"/>
      <c r="FPW312" s="2"/>
      <c r="FPX312" s="2"/>
      <c r="FPY312" s="2"/>
      <c r="FPZ312" s="2"/>
      <c r="FQA312" s="2"/>
      <c r="FQB312" s="2"/>
      <c r="FQC312" s="2"/>
      <c r="FQD312" s="2"/>
      <c r="FQE312" s="2"/>
      <c r="FQF312" s="2"/>
      <c r="FQG312" s="2"/>
      <c r="FQH312" s="2"/>
      <c r="FQI312" s="2"/>
      <c r="FQJ312" s="2"/>
      <c r="FQK312" s="2"/>
      <c r="FQL312" s="2"/>
      <c r="FQM312" s="2"/>
      <c r="FQN312" s="2"/>
      <c r="FQO312" s="2"/>
      <c r="FQP312" s="2"/>
      <c r="FQQ312" s="2"/>
      <c r="FQR312" s="2"/>
      <c r="FQS312" s="2"/>
      <c r="FQT312" s="2"/>
      <c r="FQU312" s="2"/>
      <c r="FQV312" s="2"/>
      <c r="FQW312" s="2"/>
      <c r="FQX312" s="2"/>
      <c r="FQY312" s="2"/>
      <c r="FQZ312" s="2"/>
      <c r="FRA312" s="2"/>
      <c r="FRB312" s="2"/>
      <c r="FRC312" s="2"/>
      <c r="FRD312" s="2"/>
      <c r="FRE312" s="2"/>
      <c r="FRF312" s="2"/>
      <c r="FRG312" s="2"/>
      <c r="FRH312" s="2"/>
      <c r="FRI312" s="2"/>
      <c r="FRJ312" s="2"/>
      <c r="FRK312" s="2"/>
      <c r="FRL312" s="2"/>
      <c r="FRM312" s="2"/>
      <c r="FRN312" s="2"/>
      <c r="FRO312" s="2"/>
      <c r="FRP312" s="2"/>
      <c r="FRQ312" s="2"/>
      <c r="FRR312" s="2"/>
      <c r="FRS312" s="2"/>
      <c r="FRT312" s="2"/>
      <c r="FRU312" s="2"/>
      <c r="FRV312" s="2"/>
      <c r="FRW312" s="2"/>
      <c r="FRX312" s="2"/>
      <c r="FRY312" s="2"/>
      <c r="FRZ312" s="2"/>
      <c r="FSA312" s="2"/>
      <c r="FSB312" s="2"/>
      <c r="FSC312" s="2"/>
      <c r="FSD312" s="2"/>
      <c r="FSE312" s="2"/>
      <c r="FSF312" s="2"/>
      <c r="FSG312" s="2"/>
      <c r="FSH312" s="2"/>
      <c r="FSI312" s="2"/>
      <c r="FSJ312" s="2"/>
      <c r="FSK312" s="2"/>
      <c r="FSL312" s="2"/>
      <c r="FSM312" s="2"/>
      <c r="FSN312" s="2"/>
      <c r="FSO312" s="2"/>
      <c r="FSP312" s="2"/>
      <c r="FSQ312" s="2"/>
      <c r="FSR312" s="2"/>
      <c r="FSS312" s="2"/>
      <c r="FST312" s="2"/>
      <c r="FSU312" s="2"/>
      <c r="FSV312" s="2"/>
      <c r="FSW312" s="2"/>
      <c r="FSX312" s="2"/>
      <c r="FSY312" s="2"/>
      <c r="FSZ312" s="2"/>
      <c r="FTA312" s="2"/>
      <c r="FTB312" s="2"/>
      <c r="FTC312" s="2"/>
      <c r="FTD312" s="2"/>
      <c r="FTE312" s="2"/>
      <c r="FTF312" s="2"/>
      <c r="FTG312" s="2"/>
      <c r="FTH312" s="2"/>
      <c r="FTI312" s="2"/>
      <c r="FTJ312" s="2"/>
      <c r="FTK312" s="2"/>
      <c r="FTL312" s="2"/>
      <c r="FTM312" s="2"/>
      <c r="FTN312" s="2"/>
      <c r="FTO312" s="2"/>
      <c r="FTP312" s="2"/>
      <c r="FTQ312" s="2"/>
      <c r="FTR312" s="2"/>
      <c r="FTS312" s="2"/>
      <c r="FTT312" s="2"/>
      <c r="FTU312" s="2"/>
      <c r="FTV312" s="2"/>
      <c r="FTW312" s="2"/>
      <c r="FTX312" s="2"/>
      <c r="FTY312" s="2"/>
      <c r="FTZ312" s="2"/>
      <c r="FUA312" s="2"/>
      <c r="FUB312" s="2"/>
      <c r="FUC312" s="2"/>
      <c r="FUD312" s="2"/>
      <c r="FUE312" s="2"/>
      <c r="FUF312" s="2"/>
      <c r="FUG312" s="2"/>
      <c r="FUH312" s="2"/>
      <c r="FUI312" s="2"/>
      <c r="FUJ312" s="2"/>
      <c r="FUK312" s="2"/>
      <c r="FUL312" s="2"/>
      <c r="FUM312" s="2"/>
      <c r="FUN312" s="2"/>
      <c r="FUO312" s="2"/>
      <c r="FUP312" s="2"/>
      <c r="FUQ312" s="2"/>
      <c r="FUR312" s="2"/>
      <c r="FUS312" s="2"/>
      <c r="FUT312" s="2"/>
      <c r="FUU312" s="2"/>
      <c r="FUV312" s="2"/>
      <c r="FUW312" s="2"/>
      <c r="FUX312" s="2"/>
      <c r="FUY312" s="2"/>
      <c r="FUZ312" s="2"/>
      <c r="FVA312" s="2"/>
      <c r="FVB312" s="2"/>
      <c r="FVC312" s="2"/>
      <c r="FVD312" s="2"/>
      <c r="FVE312" s="2"/>
      <c r="FVF312" s="2"/>
      <c r="FVG312" s="2"/>
      <c r="FVH312" s="2"/>
      <c r="FVI312" s="2"/>
      <c r="FVJ312" s="2"/>
      <c r="FVK312" s="2"/>
      <c r="FVL312" s="2"/>
      <c r="FVM312" s="2"/>
      <c r="FVN312" s="2"/>
      <c r="FVO312" s="2"/>
      <c r="FVP312" s="2"/>
      <c r="FVQ312" s="2"/>
      <c r="FVR312" s="2"/>
      <c r="FVS312" s="2"/>
      <c r="FVT312" s="2"/>
      <c r="FVU312" s="2"/>
      <c r="FVV312" s="2"/>
      <c r="FVW312" s="2"/>
      <c r="FVX312" s="2"/>
      <c r="FVY312" s="2"/>
      <c r="FVZ312" s="2"/>
      <c r="FWA312" s="2"/>
      <c r="FWB312" s="2"/>
      <c r="FWC312" s="2"/>
      <c r="FWD312" s="2"/>
      <c r="FWE312" s="2"/>
      <c r="FWF312" s="2"/>
      <c r="FWG312" s="2"/>
      <c r="FWH312" s="2"/>
      <c r="FWI312" s="2"/>
      <c r="FWJ312" s="2"/>
      <c r="FWK312" s="2"/>
      <c r="FWL312" s="2"/>
      <c r="FWM312" s="2"/>
      <c r="FWN312" s="2"/>
      <c r="FWO312" s="2"/>
      <c r="FWP312" s="2"/>
      <c r="FWQ312" s="2"/>
      <c r="FWR312" s="2"/>
      <c r="FWS312" s="2"/>
      <c r="FWT312" s="2"/>
      <c r="FWU312" s="2"/>
      <c r="FWV312" s="2"/>
      <c r="FWW312" s="2"/>
      <c r="FWX312" s="2"/>
      <c r="FWY312" s="2"/>
      <c r="FWZ312" s="2"/>
      <c r="FXA312" s="2"/>
      <c r="FXB312" s="2"/>
      <c r="FXC312" s="2"/>
      <c r="FXD312" s="2"/>
      <c r="FXE312" s="2"/>
      <c r="FXF312" s="2"/>
      <c r="FXG312" s="2"/>
      <c r="FXH312" s="2"/>
      <c r="FXI312" s="2"/>
      <c r="FXJ312" s="2"/>
      <c r="FXK312" s="2"/>
      <c r="FXL312" s="2"/>
      <c r="FXM312" s="2"/>
      <c r="FXN312" s="2"/>
      <c r="FXO312" s="2"/>
      <c r="FXP312" s="2"/>
      <c r="FXQ312" s="2"/>
      <c r="FXR312" s="2"/>
      <c r="FXS312" s="2"/>
      <c r="FXT312" s="2"/>
      <c r="FXU312" s="2"/>
      <c r="FXV312" s="2"/>
      <c r="FXW312" s="2"/>
      <c r="FXX312" s="2"/>
      <c r="FXY312" s="2"/>
      <c r="FXZ312" s="2"/>
      <c r="FYA312" s="2"/>
      <c r="FYB312" s="2"/>
      <c r="FYC312" s="2"/>
      <c r="FYD312" s="2"/>
      <c r="FYE312" s="2"/>
      <c r="FYF312" s="2"/>
      <c r="FYG312" s="2"/>
      <c r="FYH312" s="2"/>
      <c r="FYI312" s="2"/>
      <c r="FYJ312" s="2"/>
      <c r="FYK312" s="2"/>
      <c r="FYL312" s="2"/>
      <c r="FYM312" s="2"/>
      <c r="FYN312" s="2"/>
      <c r="FYO312" s="2"/>
      <c r="FYP312" s="2"/>
      <c r="FYQ312" s="2"/>
      <c r="FYR312" s="2"/>
      <c r="FYS312" s="2"/>
      <c r="FYT312" s="2"/>
      <c r="FYU312" s="2"/>
      <c r="FYV312" s="2"/>
      <c r="FYW312" s="2"/>
      <c r="FYX312" s="2"/>
      <c r="FYY312" s="2"/>
      <c r="FYZ312" s="2"/>
      <c r="FZA312" s="2"/>
      <c r="FZB312" s="2"/>
      <c r="FZC312" s="2"/>
      <c r="FZD312" s="2"/>
      <c r="FZE312" s="2"/>
      <c r="FZF312" s="2"/>
      <c r="FZG312" s="2"/>
      <c r="FZH312" s="2"/>
      <c r="FZI312" s="2"/>
      <c r="FZJ312" s="2"/>
      <c r="FZK312" s="2"/>
      <c r="FZL312" s="2"/>
      <c r="FZM312" s="2"/>
      <c r="FZN312" s="2"/>
      <c r="FZO312" s="2"/>
      <c r="FZP312" s="2"/>
      <c r="FZQ312" s="2"/>
      <c r="FZR312" s="2"/>
      <c r="FZS312" s="2"/>
      <c r="FZT312" s="2"/>
      <c r="FZU312" s="2"/>
      <c r="FZV312" s="2"/>
      <c r="FZW312" s="2"/>
      <c r="FZX312" s="2"/>
      <c r="FZY312" s="2"/>
      <c r="FZZ312" s="2"/>
      <c r="GAA312" s="2"/>
      <c r="GAB312" s="2"/>
      <c r="GAC312" s="2"/>
      <c r="GAD312" s="2"/>
      <c r="GAE312" s="2"/>
      <c r="GAF312" s="2"/>
      <c r="GAG312" s="2"/>
      <c r="GAH312" s="2"/>
      <c r="GAI312" s="2"/>
      <c r="GAJ312" s="2"/>
      <c r="GAK312" s="2"/>
      <c r="GAL312" s="2"/>
      <c r="GAM312" s="2"/>
      <c r="GAN312" s="2"/>
      <c r="GAO312" s="2"/>
      <c r="GAP312" s="2"/>
      <c r="GAQ312" s="2"/>
      <c r="GAR312" s="2"/>
      <c r="GAS312" s="2"/>
      <c r="GAT312" s="2"/>
      <c r="GAU312" s="2"/>
      <c r="GAV312" s="2"/>
      <c r="GAW312" s="2"/>
      <c r="GAX312" s="2"/>
      <c r="GAY312" s="2"/>
      <c r="GAZ312" s="2"/>
      <c r="GBA312" s="2"/>
      <c r="GBB312" s="2"/>
      <c r="GBC312" s="2"/>
      <c r="GBD312" s="2"/>
      <c r="GBE312" s="2"/>
      <c r="GBF312" s="2"/>
      <c r="GBG312" s="2"/>
      <c r="GBH312" s="2"/>
      <c r="GBI312" s="2"/>
      <c r="GBJ312" s="2"/>
      <c r="GBK312" s="2"/>
      <c r="GBL312" s="2"/>
      <c r="GBM312" s="2"/>
      <c r="GBN312" s="2"/>
      <c r="GBO312" s="2"/>
      <c r="GBP312" s="2"/>
      <c r="GBQ312" s="2"/>
      <c r="GBR312" s="2"/>
      <c r="GBS312" s="2"/>
      <c r="GBT312" s="2"/>
      <c r="GBU312" s="2"/>
      <c r="GBV312" s="2"/>
      <c r="GBW312" s="2"/>
      <c r="GBX312" s="2"/>
      <c r="GBY312" s="2"/>
      <c r="GBZ312" s="2"/>
      <c r="GCA312" s="2"/>
      <c r="GCB312" s="2"/>
      <c r="GCC312" s="2"/>
      <c r="GCD312" s="2"/>
      <c r="GCE312" s="2"/>
      <c r="GCF312" s="2"/>
      <c r="GCG312" s="2"/>
      <c r="GCH312" s="2"/>
      <c r="GCI312" s="2"/>
      <c r="GCJ312" s="2"/>
      <c r="GCK312" s="2"/>
      <c r="GCL312" s="2"/>
      <c r="GCM312" s="2"/>
      <c r="GCN312" s="2"/>
      <c r="GCO312" s="2"/>
      <c r="GCP312" s="2"/>
      <c r="GCQ312" s="2"/>
      <c r="GCR312" s="2"/>
      <c r="GCS312" s="2"/>
      <c r="GCT312" s="2"/>
      <c r="GCU312" s="2"/>
      <c r="GCV312" s="2"/>
      <c r="GCW312" s="2"/>
      <c r="GCX312" s="2"/>
      <c r="GCY312" s="2"/>
      <c r="GCZ312" s="2"/>
      <c r="GDA312" s="2"/>
      <c r="GDB312" s="2"/>
      <c r="GDC312" s="2"/>
      <c r="GDD312" s="2"/>
      <c r="GDE312" s="2"/>
      <c r="GDF312" s="2"/>
      <c r="GDG312" s="2"/>
      <c r="GDH312" s="2"/>
      <c r="GDI312" s="2"/>
      <c r="GDJ312" s="2"/>
      <c r="GDK312" s="2"/>
      <c r="GDL312" s="2"/>
      <c r="GDM312" s="2"/>
      <c r="GDN312" s="2"/>
      <c r="GDO312" s="2"/>
      <c r="GDP312" s="2"/>
      <c r="GDQ312" s="2"/>
      <c r="GDR312" s="2"/>
      <c r="GDS312" s="2"/>
      <c r="GDT312" s="2"/>
      <c r="GDU312" s="2"/>
      <c r="GDV312" s="2"/>
      <c r="GDW312" s="2"/>
      <c r="GDX312" s="2"/>
      <c r="GDY312" s="2"/>
      <c r="GDZ312" s="2"/>
      <c r="GEA312" s="2"/>
      <c r="GEB312" s="2"/>
      <c r="GEC312" s="2"/>
      <c r="GED312" s="2"/>
      <c r="GEE312" s="2"/>
      <c r="GEF312" s="2"/>
      <c r="GEG312" s="2"/>
      <c r="GEH312" s="2"/>
      <c r="GEI312" s="2"/>
      <c r="GEJ312" s="2"/>
      <c r="GEK312" s="2"/>
      <c r="GEL312" s="2"/>
      <c r="GEM312" s="2"/>
      <c r="GEN312" s="2"/>
      <c r="GEO312" s="2"/>
      <c r="GEP312" s="2"/>
      <c r="GEQ312" s="2"/>
      <c r="GER312" s="2"/>
      <c r="GES312" s="2"/>
      <c r="GET312" s="2"/>
      <c r="GEU312" s="2"/>
      <c r="GEV312" s="2"/>
      <c r="GEW312" s="2"/>
      <c r="GEX312" s="2"/>
      <c r="GEY312" s="2"/>
      <c r="GEZ312" s="2"/>
      <c r="GFA312" s="2"/>
      <c r="GFB312" s="2"/>
      <c r="GFC312" s="2"/>
      <c r="GFD312" s="2"/>
      <c r="GFE312" s="2"/>
      <c r="GFF312" s="2"/>
      <c r="GFG312" s="2"/>
      <c r="GFH312" s="2"/>
      <c r="GFI312" s="2"/>
      <c r="GFJ312" s="2"/>
      <c r="GFK312" s="2"/>
      <c r="GFL312" s="2"/>
      <c r="GFM312" s="2"/>
      <c r="GFN312" s="2"/>
      <c r="GFO312" s="2"/>
      <c r="GFP312" s="2"/>
      <c r="GFQ312" s="2"/>
      <c r="GFR312" s="2"/>
      <c r="GFS312" s="2"/>
      <c r="GFT312" s="2"/>
      <c r="GFU312" s="2"/>
      <c r="GFV312" s="2"/>
      <c r="GFW312" s="2"/>
      <c r="GFX312" s="2"/>
      <c r="GFY312" s="2"/>
      <c r="GFZ312" s="2"/>
      <c r="GGA312" s="2"/>
      <c r="GGB312" s="2"/>
      <c r="GGC312" s="2"/>
      <c r="GGD312" s="2"/>
      <c r="GGE312" s="2"/>
      <c r="GGF312" s="2"/>
      <c r="GGG312" s="2"/>
      <c r="GGH312" s="2"/>
      <c r="GGI312" s="2"/>
      <c r="GGJ312" s="2"/>
      <c r="GGK312" s="2"/>
      <c r="GGL312" s="2"/>
      <c r="GGM312" s="2"/>
      <c r="GGN312" s="2"/>
      <c r="GGO312" s="2"/>
      <c r="GGP312" s="2"/>
      <c r="GGQ312" s="2"/>
      <c r="GGR312" s="2"/>
      <c r="GGS312" s="2"/>
      <c r="GGT312" s="2"/>
      <c r="GGU312" s="2"/>
      <c r="GGV312" s="2"/>
      <c r="GGW312" s="2"/>
      <c r="GGX312" s="2"/>
      <c r="GGY312" s="2"/>
      <c r="GGZ312" s="2"/>
      <c r="GHA312" s="2"/>
      <c r="GHB312" s="2"/>
      <c r="GHC312" s="2"/>
      <c r="GHD312" s="2"/>
      <c r="GHE312" s="2"/>
      <c r="GHF312" s="2"/>
      <c r="GHG312" s="2"/>
      <c r="GHH312" s="2"/>
      <c r="GHI312" s="2"/>
      <c r="GHJ312" s="2"/>
      <c r="GHK312" s="2"/>
      <c r="GHL312" s="2"/>
      <c r="GHM312" s="2"/>
      <c r="GHN312" s="2"/>
      <c r="GHO312" s="2"/>
      <c r="GHP312" s="2"/>
      <c r="GHQ312" s="2"/>
      <c r="GHR312" s="2"/>
      <c r="GHS312" s="2"/>
      <c r="GHT312" s="2"/>
      <c r="GHU312" s="2"/>
      <c r="GHV312" s="2"/>
      <c r="GHW312" s="2"/>
      <c r="GHX312" s="2"/>
      <c r="GHY312" s="2"/>
      <c r="GHZ312" s="2"/>
      <c r="GIA312" s="2"/>
      <c r="GIB312" s="2"/>
      <c r="GIC312" s="2"/>
      <c r="GID312" s="2"/>
      <c r="GIE312" s="2"/>
      <c r="GIF312" s="2"/>
      <c r="GIG312" s="2"/>
      <c r="GIH312" s="2"/>
      <c r="GII312" s="2"/>
      <c r="GIJ312" s="2"/>
      <c r="GIK312" s="2"/>
      <c r="GIL312" s="2"/>
      <c r="GIM312" s="2"/>
      <c r="GIN312" s="2"/>
      <c r="GIO312" s="2"/>
      <c r="GIP312" s="2"/>
      <c r="GIQ312" s="2"/>
      <c r="GIR312" s="2"/>
      <c r="GIS312" s="2"/>
      <c r="GIT312" s="2"/>
      <c r="GIU312" s="2"/>
      <c r="GIV312" s="2"/>
      <c r="GIW312" s="2"/>
      <c r="GIX312" s="2"/>
      <c r="GIY312" s="2"/>
      <c r="GIZ312" s="2"/>
      <c r="GJA312" s="2"/>
      <c r="GJB312" s="2"/>
      <c r="GJC312" s="2"/>
      <c r="GJD312" s="2"/>
      <c r="GJE312" s="2"/>
      <c r="GJF312" s="2"/>
      <c r="GJG312" s="2"/>
      <c r="GJH312" s="2"/>
      <c r="GJI312" s="2"/>
      <c r="GJJ312" s="2"/>
      <c r="GJK312" s="2"/>
      <c r="GJL312" s="2"/>
      <c r="GJM312" s="2"/>
      <c r="GJN312" s="2"/>
      <c r="GJO312" s="2"/>
      <c r="GJP312" s="2"/>
      <c r="GJQ312" s="2"/>
      <c r="GJR312" s="2"/>
      <c r="GJS312" s="2"/>
      <c r="GJT312" s="2"/>
      <c r="GJU312" s="2"/>
      <c r="GJV312" s="2"/>
      <c r="GJW312" s="2"/>
      <c r="GJX312" s="2"/>
      <c r="GJY312" s="2"/>
      <c r="GJZ312" s="2"/>
      <c r="GKA312" s="2"/>
      <c r="GKB312" s="2"/>
      <c r="GKC312" s="2"/>
      <c r="GKD312" s="2"/>
      <c r="GKE312" s="2"/>
      <c r="GKF312" s="2"/>
      <c r="GKG312" s="2"/>
      <c r="GKH312" s="2"/>
      <c r="GKI312" s="2"/>
      <c r="GKJ312" s="2"/>
      <c r="GKK312" s="2"/>
      <c r="GKL312" s="2"/>
      <c r="GKM312" s="2"/>
      <c r="GKN312" s="2"/>
      <c r="GKO312" s="2"/>
      <c r="GKP312" s="2"/>
      <c r="GKQ312" s="2"/>
      <c r="GKR312" s="2"/>
      <c r="GKS312" s="2"/>
      <c r="GKT312" s="2"/>
      <c r="GKU312" s="2"/>
      <c r="GKV312" s="2"/>
      <c r="GKW312" s="2"/>
      <c r="GKX312" s="2"/>
      <c r="GKY312" s="2"/>
      <c r="GKZ312" s="2"/>
      <c r="GLA312" s="2"/>
      <c r="GLB312" s="2"/>
      <c r="GLC312" s="2"/>
      <c r="GLD312" s="2"/>
      <c r="GLE312" s="2"/>
      <c r="GLF312" s="2"/>
      <c r="GLG312" s="2"/>
      <c r="GLH312" s="2"/>
      <c r="GLI312" s="2"/>
      <c r="GLJ312" s="2"/>
      <c r="GLK312" s="2"/>
      <c r="GLL312" s="2"/>
      <c r="GLM312" s="2"/>
      <c r="GLN312" s="2"/>
      <c r="GLO312" s="2"/>
      <c r="GLP312" s="2"/>
      <c r="GLQ312" s="2"/>
      <c r="GLR312" s="2"/>
      <c r="GLS312" s="2"/>
      <c r="GLT312" s="2"/>
      <c r="GLU312" s="2"/>
      <c r="GLV312" s="2"/>
      <c r="GLW312" s="2"/>
      <c r="GLX312" s="2"/>
      <c r="GLY312" s="2"/>
      <c r="GLZ312" s="2"/>
      <c r="GMA312" s="2"/>
      <c r="GMB312" s="2"/>
      <c r="GMC312" s="2"/>
      <c r="GMD312" s="2"/>
      <c r="GME312" s="2"/>
      <c r="GMF312" s="2"/>
      <c r="GMG312" s="2"/>
      <c r="GMH312" s="2"/>
      <c r="GMI312" s="2"/>
      <c r="GMJ312" s="2"/>
      <c r="GMK312" s="2"/>
      <c r="GML312" s="2"/>
      <c r="GMM312" s="2"/>
      <c r="GMN312" s="2"/>
      <c r="GMO312" s="2"/>
      <c r="GMP312" s="2"/>
      <c r="GMQ312" s="2"/>
      <c r="GMR312" s="2"/>
      <c r="GMS312" s="2"/>
      <c r="GMT312" s="2"/>
      <c r="GMU312" s="2"/>
      <c r="GMV312" s="2"/>
      <c r="GMW312" s="2"/>
      <c r="GMX312" s="2"/>
      <c r="GMY312" s="2"/>
      <c r="GMZ312" s="2"/>
      <c r="GNA312" s="2"/>
      <c r="GNB312" s="2"/>
      <c r="GNC312" s="2"/>
      <c r="GND312" s="2"/>
      <c r="GNE312" s="2"/>
      <c r="GNF312" s="2"/>
      <c r="GNG312" s="2"/>
      <c r="GNH312" s="2"/>
      <c r="GNI312" s="2"/>
      <c r="GNJ312" s="2"/>
      <c r="GNK312" s="2"/>
      <c r="GNL312" s="2"/>
      <c r="GNM312" s="2"/>
      <c r="GNN312" s="2"/>
      <c r="GNO312" s="2"/>
      <c r="GNP312" s="2"/>
      <c r="GNQ312" s="2"/>
      <c r="GNR312" s="2"/>
      <c r="GNS312" s="2"/>
      <c r="GNT312" s="2"/>
      <c r="GNU312" s="2"/>
      <c r="GNV312" s="2"/>
      <c r="GNW312" s="2"/>
      <c r="GNX312" s="2"/>
      <c r="GNY312" s="2"/>
      <c r="GNZ312" s="2"/>
      <c r="GOA312" s="2"/>
      <c r="GOB312" s="2"/>
      <c r="GOC312" s="2"/>
      <c r="GOD312" s="2"/>
      <c r="GOE312" s="2"/>
      <c r="GOF312" s="2"/>
      <c r="GOG312" s="2"/>
      <c r="GOH312" s="2"/>
      <c r="GOI312" s="2"/>
      <c r="GOJ312" s="2"/>
      <c r="GOK312" s="2"/>
      <c r="GOL312" s="2"/>
      <c r="GOM312" s="2"/>
      <c r="GON312" s="2"/>
      <c r="GOO312" s="2"/>
      <c r="GOP312" s="2"/>
      <c r="GOQ312" s="2"/>
      <c r="GOR312" s="2"/>
      <c r="GOS312" s="2"/>
      <c r="GOT312" s="2"/>
      <c r="GOU312" s="2"/>
      <c r="GOV312" s="2"/>
      <c r="GOW312" s="2"/>
      <c r="GOX312" s="2"/>
      <c r="GOY312" s="2"/>
      <c r="GOZ312" s="2"/>
      <c r="GPA312" s="2"/>
      <c r="GPB312" s="2"/>
      <c r="GPC312" s="2"/>
      <c r="GPD312" s="2"/>
      <c r="GPE312" s="2"/>
      <c r="GPF312" s="2"/>
      <c r="GPG312" s="2"/>
      <c r="GPH312" s="2"/>
      <c r="GPI312" s="2"/>
      <c r="GPJ312" s="2"/>
      <c r="GPK312" s="2"/>
      <c r="GPL312" s="2"/>
      <c r="GPM312" s="2"/>
      <c r="GPN312" s="2"/>
      <c r="GPO312" s="2"/>
      <c r="GPP312" s="2"/>
      <c r="GPQ312" s="2"/>
      <c r="GPR312" s="2"/>
      <c r="GPS312" s="2"/>
      <c r="GPT312" s="2"/>
      <c r="GPU312" s="2"/>
      <c r="GPV312" s="2"/>
      <c r="GPW312" s="2"/>
      <c r="GPX312" s="2"/>
      <c r="GPY312" s="2"/>
      <c r="GPZ312" s="2"/>
      <c r="GQA312" s="2"/>
      <c r="GQB312" s="2"/>
      <c r="GQC312" s="2"/>
      <c r="GQD312" s="2"/>
      <c r="GQE312" s="2"/>
      <c r="GQF312" s="2"/>
      <c r="GQG312" s="2"/>
      <c r="GQH312" s="2"/>
      <c r="GQI312" s="2"/>
      <c r="GQJ312" s="2"/>
      <c r="GQK312" s="2"/>
      <c r="GQL312" s="2"/>
      <c r="GQM312" s="2"/>
      <c r="GQN312" s="2"/>
      <c r="GQO312" s="2"/>
      <c r="GQP312" s="2"/>
      <c r="GQQ312" s="2"/>
      <c r="GQR312" s="2"/>
      <c r="GQS312" s="2"/>
      <c r="GQT312" s="2"/>
      <c r="GQU312" s="2"/>
      <c r="GQV312" s="2"/>
      <c r="GQW312" s="2"/>
      <c r="GQX312" s="2"/>
      <c r="GQY312" s="2"/>
      <c r="GQZ312" s="2"/>
      <c r="GRA312" s="2"/>
      <c r="GRB312" s="2"/>
      <c r="GRC312" s="2"/>
      <c r="GRD312" s="2"/>
      <c r="GRE312" s="2"/>
      <c r="GRF312" s="2"/>
      <c r="GRG312" s="2"/>
      <c r="GRH312" s="2"/>
      <c r="GRI312" s="2"/>
      <c r="GRJ312" s="2"/>
      <c r="GRK312" s="2"/>
      <c r="GRL312" s="2"/>
      <c r="GRM312" s="2"/>
      <c r="GRN312" s="2"/>
      <c r="GRO312" s="2"/>
      <c r="GRP312" s="2"/>
      <c r="GRQ312" s="2"/>
      <c r="GRR312" s="2"/>
      <c r="GRS312" s="2"/>
      <c r="GRT312" s="2"/>
      <c r="GRU312" s="2"/>
      <c r="GRV312" s="2"/>
      <c r="GRW312" s="2"/>
      <c r="GRX312" s="2"/>
      <c r="GRY312" s="2"/>
      <c r="GRZ312" s="2"/>
      <c r="GSA312" s="2"/>
      <c r="GSB312" s="2"/>
      <c r="GSC312" s="2"/>
      <c r="GSD312" s="2"/>
      <c r="GSE312" s="2"/>
      <c r="GSF312" s="2"/>
      <c r="GSG312" s="2"/>
      <c r="GSH312" s="2"/>
      <c r="GSI312" s="2"/>
      <c r="GSJ312" s="2"/>
      <c r="GSK312" s="2"/>
      <c r="GSL312" s="2"/>
      <c r="GSM312" s="2"/>
      <c r="GSN312" s="2"/>
      <c r="GSO312" s="2"/>
      <c r="GSP312" s="2"/>
      <c r="GSQ312" s="2"/>
      <c r="GSR312" s="2"/>
      <c r="GSS312" s="2"/>
      <c r="GST312" s="2"/>
      <c r="GSU312" s="2"/>
      <c r="GSV312" s="2"/>
      <c r="GSW312" s="2"/>
      <c r="GSX312" s="2"/>
      <c r="GSY312" s="2"/>
      <c r="GSZ312" s="2"/>
      <c r="GTA312" s="2"/>
      <c r="GTB312" s="2"/>
      <c r="GTC312" s="2"/>
      <c r="GTD312" s="2"/>
      <c r="GTE312" s="2"/>
      <c r="GTF312" s="2"/>
      <c r="GTG312" s="2"/>
      <c r="GTH312" s="2"/>
      <c r="GTI312" s="2"/>
      <c r="GTJ312" s="2"/>
      <c r="GTK312" s="2"/>
      <c r="GTL312" s="2"/>
      <c r="GTM312" s="2"/>
      <c r="GTN312" s="2"/>
      <c r="GTO312" s="2"/>
      <c r="GTP312" s="2"/>
      <c r="GTQ312" s="2"/>
      <c r="GTR312" s="2"/>
      <c r="GTS312" s="2"/>
      <c r="GTT312" s="2"/>
      <c r="GTU312" s="2"/>
      <c r="GTV312" s="2"/>
      <c r="GTW312" s="2"/>
      <c r="GTX312" s="2"/>
      <c r="GTY312" s="2"/>
      <c r="GTZ312" s="2"/>
      <c r="GUA312" s="2"/>
      <c r="GUB312" s="2"/>
      <c r="GUC312" s="2"/>
      <c r="GUD312" s="2"/>
      <c r="GUE312" s="2"/>
      <c r="GUF312" s="2"/>
      <c r="GUG312" s="2"/>
      <c r="GUH312" s="2"/>
      <c r="GUI312" s="2"/>
      <c r="GUJ312" s="2"/>
      <c r="GUK312" s="2"/>
      <c r="GUL312" s="2"/>
      <c r="GUM312" s="2"/>
      <c r="GUN312" s="2"/>
      <c r="GUO312" s="2"/>
      <c r="GUP312" s="2"/>
      <c r="GUQ312" s="2"/>
      <c r="GUR312" s="2"/>
      <c r="GUS312" s="2"/>
      <c r="GUT312" s="2"/>
      <c r="GUU312" s="2"/>
      <c r="GUV312" s="2"/>
      <c r="GUW312" s="2"/>
      <c r="GUX312" s="2"/>
      <c r="GUY312" s="2"/>
      <c r="GUZ312" s="2"/>
      <c r="GVA312" s="2"/>
      <c r="GVB312" s="2"/>
      <c r="GVC312" s="2"/>
      <c r="GVD312" s="2"/>
      <c r="GVE312" s="2"/>
      <c r="GVF312" s="2"/>
      <c r="GVG312" s="2"/>
      <c r="GVH312" s="2"/>
      <c r="GVI312" s="2"/>
      <c r="GVJ312" s="2"/>
      <c r="GVK312" s="2"/>
      <c r="GVL312" s="2"/>
      <c r="GVM312" s="2"/>
      <c r="GVN312" s="2"/>
      <c r="GVO312" s="2"/>
      <c r="GVP312" s="2"/>
      <c r="GVQ312" s="2"/>
      <c r="GVR312" s="2"/>
      <c r="GVS312" s="2"/>
      <c r="GVT312" s="2"/>
      <c r="GVU312" s="2"/>
      <c r="GVV312" s="2"/>
      <c r="GVW312" s="2"/>
      <c r="GVX312" s="2"/>
      <c r="GVY312" s="2"/>
      <c r="GVZ312" s="2"/>
      <c r="GWA312" s="2"/>
      <c r="GWB312" s="2"/>
      <c r="GWC312" s="2"/>
      <c r="GWD312" s="2"/>
      <c r="GWE312" s="2"/>
      <c r="GWF312" s="2"/>
      <c r="GWG312" s="2"/>
      <c r="GWH312" s="2"/>
      <c r="GWI312" s="2"/>
      <c r="GWJ312" s="2"/>
      <c r="GWK312" s="2"/>
      <c r="GWL312" s="2"/>
      <c r="GWM312" s="2"/>
      <c r="GWN312" s="2"/>
      <c r="GWO312" s="2"/>
      <c r="GWP312" s="2"/>
      <c r="GWQ312" s="2"/>
      <c r="GWR312" s="2"/>
      <c r="GWS312" s="2"/>
      <c r="GWT312" s="2"/>
      <c r="GWU312" s="2"/>
      <c r="GWV312" s="2"/>
      <c r="GWW312" s="2"/>
      <c r="GWX312" s="2"/>
      <c r="GWY312" s="2"/>
      <c r="GWZ312" s="2"/>
      <c r="GXA312" s="2"/>
      <c r="GXB312" s="2"/>
      <c r="GXC312" s="2"/>
      <c r="GXD312" s="2"/>
      <c r="GXE312" s="2"/>
      <c r="GXF312" s="2"/>
      <c r="GXG312" s="2"/>
      <c r="GXH312" s="2"/>
      <c r="GXI312" s="2"/>
      <c r="GXJ312" s="2"/>
      <c r="GXK312" s="2"/>
      <c r="GXL312" s="2"/>
      <c r="GXM312" s="2"/>
      <c r="GXN312" s="2"/>
      <c r="GXO312" s="2"/>
      <c r="GXP312" s="2"/>
      <c r="GXQ312" s="2"/>
      <c r="GXR312" s="2"/>
      <c r="GXS312" s="2"/>
      <c r="GXT312" s="2"/>
      <c r="GXU312" s="2"/>
      <c r="GXV312" s="2"/>
      <c r="GXW312" s="2"/>
      <c r="GXX312" s="2"/>
      <c r="GXY312" s="2"/>
      <c r="GXZ312" s="2"/>
      <c r="GYA312" s="2"/>
      <c r="GYB312" s="2"/>
      <c r="GYC312" s="2"/>
      <c r="GYD312" s="2"/>
      <c r="GYE312" s="2"/>
      <c r="GYF312" s="2"/>
      <c r="GYG312" s="2"/>
      <c r="GYH312" s="2"/>
      <c r="GYI312" s="2"/>
      <c r="GYJ312" s="2"/>
      <c r="GYK312" s="2"/>
      <c r="GYL312" s="2"/>
      <c r="GYM312" s="2"/>
      <c r="GYN312" s="2"/>
      <c r="GYO312" s="2"/>
      <c r="GYP312" s="2"/>
      <c r="GYQ312" s="2"/>
      <c r="GYR312" s="2"/>
      <c r="GYS312" s="2"/>
      <c r="GYT312" s="2"/>
      <c r="GYU312" s="2"/>
      <c r="GYV312" s="2"/>
      <c r="GYW312" s="2"/>
      <c r="GYX312" s="2"/>
      <c r="GYY312" s="2"/>
      <c r="GYZ312" s="2"/>
      <c r="GZA312" s="2"/>
      <c r="GZB312" s="2"/>
      <c r="GZC312" s="2"/>
      <c r="GZD312" s="2"/>
      <c r="GZE312" s="2"/>
      <c r="GZF312" s="2"/>
      <c r="GZG312" s="2"/>
      <c r="GZH312" s="2"/>
      <c r="GZI312" s="2"/>
      <c r="GZJ312" s="2"/>
      <c r="GZK312" s="2"/>
      <c r="GZL312" s="2"/>
      <c r="GZM312" s="2"/>
      <c r="GZN312" s="2"/>
      <c r="GZO312" s="2"/>
      <c r="GZP312" s="2"/>
      <c r="GZQ312" s="2"/>
      <c r="GZR312" s="2"/>
      <c r="GZS312" s="2"/>
      <c r="GZT312" s="2"/>
      <c r="GZU312" s="2"/>
      <c r="GZV312" s="2"/>
      <c r="GZW312" s="2"/>
      <c r="GZX312" s="2"/>
      <c r="GZY312" s="2"/>
      <c r="GZZ312" s="2"/>
      <c r="HAA312" s="2"/>
      <c r="HAB312" s="2"/>
      <c r="HAC312" s="2"/>
      <c r="HAD312" s="2"/>
      <c r="HAE312" s="2"/>
      <c r="HAF312" s="2"/>
      <c r="HAG312" s="2"/>
      <c r="HAH312" s="2"/>
      <c r="HAI312" s="2"/>
      <c r="HAJ312" s="2"/>
      <c r="HAK312" s="2"/>
      <c r="HAL312" s="2"/>
      <c r="HAM312" s="2"/>
      <c r="HAN312" s="2"/>
      <c r="HAO312" s="2"/>
      <c r="HAP312" s="2"/>
      <c r="HAQ312" s="2"/>
      <c r="HAR312" s="2"/>
      <c r="HAS312" s="2"/>
      <c r="HAT312" s="2"/>
      <c r="HAU312" s="2"/>
      <c r="HAV312" s="2"/>
      <c r="HAW312" s="2"/>
      <c r="HAX312" s="2"/>
      <c r="HAY312" s="2"/>
      <c r="HAZ312" s="2"/>
      <c r="HBA312" s="2"/>
      <c r="HBB312" s="2"/>
      <c r="HBC312" s="2"/>
      <c r="HBD312" s="2"/>
      <c r="HBE312" s="2"/>
      <c r="HBF312" s="2"/>
      <c r="HBG312" s="2"/>
      <c r="HBH312" s="2"/>
      <c r="HBI312" s="2"/>
      <c r="HBJ312" s="2"/>
      <c r="HBK312" s="2"/>
      <c r="HBL312" s="2"/>
      <c r="HBM312" s="2"/>
      <c r="HBN312" s="2"/>
      <c r="HBO312" s="2"/>
      <c r="HBP312" s="2"/>
      <c r="HBQ312" s="2"/>
      <c r="HBR312" s="2"/>
      <c r="HBS312" s="2"/>
      <c r="HBT312" s="2"/>
      <c r="HBU312" s="2"/>
      <c r="HBV312" s="2"/>
      <c r="HBW312" s="2"/>
      <c r="HBX312" s="2"/>
      <c r="HBY312" s="2"/>
      <c r="HBZ312" s="2"/>
      <c r="HCA312" s="2"/>
      <c r="HCB312" s="2"/>
      <c r="HCC312" s="2"/>
      <c r="HCD312" s="2"/>
      <c r="HCE312" s="2"/>
      <c r="HCF312" s="2"/>
      <c r="HCG312" s="2"/>
      <c r="HCH312" s="2"/>
      <c r="HCI312" s="2"/>
      <c r="HCJ312" s="2"/>
      <c r="HCK312" s="2"/>
      <c r="HCL312" s="2"/>
      <c r="HCM312" s="2"/>
      <c r="HCN312" s="2"/>
      <c r="HCO312" s="2"/>
      <c r="HCP312" s="2"/>
      <c r="HCQ312" s="2"/>
      <c r="HCR312" s="2"/>
      <c r="HCS312" s="2"/>
      <c r="HCT312" s="2"/>
      <c r="HCU312" s="2"/>
      <c r="HCV312" s="2"/>
      <c r="HCW312" s="2"/>
      <c r="HCX312" s="2"/>
      <c r="HCY312" s="2"/>
      <c r="HCZ312" s="2"/>
      <c r="HDA312" s="2"/>
      <c r="HDB312" s="2"/>
      <c r="HDC312" s="2"/>
      <c r="HDD312" s="2"/>
      <c r="HDE312" s="2"/>
      <c r="HDF312" s="2"/>
      <c r="HDG312" s="2"/>
      <c r="HDH312" s="2"/>
      <c r="HDI312" s="2"/>
      <c r="HDJ312" s="2"/>
      <c r="HDK312" s="2"/>
      <c r="HDL312" s="2"/>
      <c r="HDM312" s="2"/>
      <c r="HDN312" s="2"/>
      <c r="HDO312" s="2"/>
      <c r="HDP312" s="2"/>
      <c r="HDQ312" s="2"/>
      <c r="HDR312" s="2"/>
      <c r="HDS312" s="2"/>
      <c r="HDT312" s="2"/>
      <c r="HDU312" s="2"/>
      <c r="HDV312" s="2"/>
      <c r="HDW312" s="2"/>
      <c r="HDX312" s="2"/>
      <c r="HDY312" s="2"/>
      <c r="HDZ312" s="2"/>
      <c r="HEA312" s="2"/>
      <c r="HEB312" s="2"/>
      <c r="HEC312" s="2"/>
      <c r="HED312" s="2"/>
      <c r="HEE312" s="2"/>
      <c r="HEF312" s="2"/>
      <c r="HEG312" s="2"/>
      <c r="HEH312" s="2"/>
      <c r="HEI312" s="2"/>
      <c r="HEJ312" s="2"/>
      <c r="HEK312" s="2"/>
      <c r="HEL312" s="2"/>
      <c r="HEM312" s="2"/>
      <c r="HEN312" s="2"/>
      <c r="HEO312" s="2"/>
      <c r="HEP312" s="2"/>
      <c r="HEQ312" s="2"/>
      <c r="HER312" s="2"/>
      <c r="HES312" s="2"/>
      <c r="HET312" s="2"/>
      <c r="HEU312" s="2"/>
      <c r="HEV312" s="2"/>
      <c r="HEW312" s="2"/>
      <c r="HEX312" s="2"/>
      <c r="HEY312" s="2"/>
      <c r="HEZ312" s="2"/>
      <c r="HFA312" s="2"/>
      <c r="HFB312" s="2"/>
      <c r="HFC312" s="2"/>
      <c r="HFD312" s="2"/>
      <c r="HFE312" s="2"/>
      <c r="HFF312" s="2"/>
      <c r="HFG312" s="2"/>
      <c r="HFH312" s="2"/>
      <c r="HFI312" s="2"/>
      <c r="HFJ312" s="2"/>
      <c r="HFK312" s="2"/>
      <c r="HFL312" s="2"/>
      <c r="HFM312" s="2"/>
      <c r="HFN312" s="2"/>
      <c r="HFO312" s="2"/>
      <c r="HFP312" s="2"/>
      <c r="HFQ312" s="2"/>
      <c r="HFR312" s="2"/>
      <c r="HFS312" s="2"/>
      <c r="HFT312" s="2"/>
      <c r="HFU312" s="2"/>
      <c r="HFV312" s="2"/>
      <c r="HFW312" s="2"/>
      <c r="HFX312" s="2"/>
      <c r="HFY312" s="2"/>
      <c r="HFZ312" s="2"/>
      <c r="HGA312" s="2"/>
      <c r="HGB312" s="2"/>
      <c r="HGC312" s="2"/>
      <c r="HGD312" s="2"/>
      <c r="HGE312" s="2"/>
      <c r="HGF312" s="2"/>
      <c r="HGG312" s="2"/>
      <c r="HGH312" s="2"/>
      <c r="HGI312" s="2"/>
      <c r="HGJ312" s="2"/>
      <c r="HGK312" s="2"/>
      <c r="HGL312" s="2"/>
      <c r="HGM312" s="2"/>
      <c r="HGN312" s="2"/>
      <c r="HGO312" s="2"/>
      <c r="HGP312" s="2"/>
      <c r="HGQ312" s="2"/>
      <c r="HGR312" s="2"/>
      <c r="HGS312" s="2"/>
      <c r="HGT312" s="2"/>
      <c r="HGU312" s="2"/>
      <c r="HGV312" s="2"/>
      <c r="HGW312" s="2"/>
      <c r="HGX312" s="2"/>
      <c r="HGY312" s="2"/>
      <c r="HGZ312" s="2"/>
      <c r="HHA312" s="2"/>
      <c r="HHB312" s="2"/>
      <c r="HHC312" s="2"/>
      <c r="HHD312" s="2"/>
      <c r="HHE312" s="2"/>
      <c r="HHF312" s="2"/>
      <c r="HHG312" s="2"/>
      <c r="HHH312" s="2"/>
      <c r="HHI312" s="2"/>
      <c r="HHJ312" s="2"/>
      <c r="HHK312" s="2"/>
      <c r="HHL312" s="2"/>
      <c r="HHM312" s="2"/>
      <c r="HHN312" s="2"/>
      <c r="HHO312" s="2"/>
      <c r="HHP312" s="2"/>
      <c r="HHQ312" s="2"/>
      <c r="HHR312" s="2"/>
      <c r="HHS312" s="2"/>
      <c r="HHT312" s="2"/>
      <c r="HHU312" s="2"/>
      <c r="HHV312" s="2"/>
      <c r="HHW312" s="2"/>
      <c r="HHX312" s="2"/>
      <c r="HHY312" s="2"/>
      <c r="HHZ312" s="2"/>
      <c r="HIA312" s="2"/>
      <c r="HIB312" s="2"/>
      <c r="HIC312" s="2"/>
      <c r="HID312" s="2"/>
      <c r="HIE312" s="2"/>
      <c r="HIF312" s="2"/>
      <c r="HIG312" s="2"/>
      <c r="HIH312" s="2"/>
      <c r="HII312" s="2"/>
      <c r="HIJ312" s="2"/>
      <c r="HIK312" s="2"/>
      <c r="HIL312" s="2"/>
      <c r="HIM312" s="2"/>
      <c r="HIN312" s="2"/>
      <c r="HIO312" s="2"/>
      <c r="HIP312" s="2"/>
      <c r="HIQ312" s="2"/>
      <c r="HIR312" s="2"/>
      <c r="HIS312" s="2"/>
      <c r="HIT312" s="2"/>
      <c r="HIU312" s="2"/>
      <c r="HIV312" s="2"/>
      <c r="HIW312" s="2"/>
      <c r="HIX312" s="2"/>
      <c r="HIY312" s="2"/>
      <c r="HIZ312" s="2"/>
      <c r="HJA312" s="2"/>
      <c r="HJB312" s="2"/>
      <c r="HJC312" s="2"/>
      <c r="HJD312" s="2"/>
      <c r="HJE312" s="2"/>
      <c r="HJF312" s="2"/>
      <c r="HJG312" s="2"/>
      <c r="HJH312" s="2"/>
      <c r="HJI312" s="2"/>
      <c r="HJJ312" s="2"/>
      <c r="HJK312" s="2"/>
      <c r="HJL312" s="2"/>
      <c r="HJM312" s="2"/>
      <c r="HJN312" s="2"/>
      <c r="HJO312" s="2"/>
      <c r="HJP312" s="2"/>
      <c r="HJQ312" s="2"/>
      <c r="HJR312" s="2"/>
      <c r="HJS312" s="2"/>
      <c r="HJT312" s="2"/>
      <c r="HJU312" s="2"/>
      <c r="HJV312" s="2"/>
      <c r="HJW312" s="2"/>
      <c r="HJX312" s="2"/>
      <c r="HJY312" s="2"/>
      <c r="HJZ312" s="2"/>
      <c r="HKA312" s="2"/>
      <c r="HKB312" s="2"/>
      <c r="HKC312" s="2"/>
      <c r="HKD312" s="2"/>
      <c r="HKE312" s="2"/>
      <c r="HKF312" s="2"/>
      <c r="HKG312" s="2"/>
      <c r="HKH312" s="2"/>
      <c r="HKI312" s="2"/>
      <c r="HKJ312" s="2"/>
      <c r="HKK312" s="2"/>
      <c r="HKL312" s="2"/>
      <c r="HKM312" s="2"/>
      <c r="HKN312" s="2"/>
      <c r="HKO312" s="2"/>
      <c r="HKP312" s="2"/>
      <c r="HKQ312" s="2"/>
      <c r="HKR312" s="2"/>
      <c r="HKS312" s="2"/>
      <c r="HKT312" s="2"/>
      <c r="HKU312" s="2"/>
      <c r="HKV312" s="2"/>
      <c r="HKW312" s="2"/>
      <c r="HKX312" s="2"/>
      <c r="HKY312" s="2"/>
      <c r="HKZ312" s="2"/>
      <c r="HLA312" s="2"/>
      <c r="HLB312" s="2"/>
      <c r="HLC312" s="2"/>
      <c r="HLD312" s="2"/>
      <c r="HLE312" s="2"/>
      <c r="HLF312" s="2"/>
      <c r="HLG312" s="2"/>
      <c r="HLH312" s="2"/>
      <c r="HLI312" s="2"/>
      <c r="HLJ312" s="2"/>
      <c r="HLK312" s="2"/>
      <c r="HLL312" s="2"/>
      <c r="HLM312" s="2"/>
      <c r="HLN312" s="2"/>
      <c r="HLO312" s="2"/>
      <c r="HLP312" s="2"/>
      <c r="HLQ312" s="2"/>
      <c r="HLR312" s="2"/>
      <c r="HLS312" s="2"/>
      <c r="HLT312" s="2"/>
      <c r="HLU312" s="2"/>
      <c r="HLV312" s="2"/>
      <c r="HLW312" s="2"/>
      <c r="HLX312" s="2"/>
      <c r="HLY312" s="2"/>
      <c r="HLZ312" s="2"/>
      <c r="HMA312" s="2"/>
      <c r="HMB312" s="2"/>
      <c r="HMC312" s="2"/>
      <c r="HMD312" s="2"/>
      <c r="HME312" s="2"/>
      <c r="HMF312" s="2"/>
      <c r="HMG312" s="2"/>
      <c r="HMH312" s="2"/>
      <c r="HMI312" s="2"/>
      <c r="HMJ312" s="2"/>
      <c r="HMK312" s="2"/>
      <c r="HML312" s="2"/>
      <c r="HMM312" s="2"/>
      <c r="HMN312" s="2"/>
      <c r="HMO312" s="2"/>
      <c r="HMP312" s="2"/>
      <c r="HMQ312" s="2"/>
      <c r="HMR312" s="2"/>
      <c r="HMS312" s="2"/>
      <c r="HMT312" s="2"/>
      <c r="HMU312" s="2"/>
      <c r="HMV312" s="2"/>
      <c r="HMW312" s="2"/>
      <c r="HMX312" s="2"/>
      <c r="HMY312" s="2"/>
      <c r="HMZ312" s="2"/>
      <c r="HNA312" s="2"/>
      <c r="HNB312" s="2"/>
      <c r="HNC312" s="2"/>
      <c r="HND312" s="2"/>
      <c r="HNE312" s="2"/>
      <c r="HNF312" s="2"/>
      <c r="HNG312" s="2"/>
      <c r="HNH312" s="2"/>
      <c r="HNI312" s="2"/>
      <c r="HNJ312" s="2"/>
      <c r="HNK312" s="2"/>
      <c r="HNL312" s="2"/>
      <c r="HNM312" s="2"/>
      <c r="HNN312" s="2"/>
      <c r="HNO312" s="2"/>
      <c r="HNP312" s="2"/>
      <c r="HNQ312" s="2"/>
      <c r="HNR312" s="2"/>
      <c r="HNS312" s="2"/>
      <c r="HNT312" s="2"/>
      <c r="HNU312" s="2"/>
      <c r="HNV312" s="2"/>
      <c r="HNW312" s="2"/>
      <c r="HNX312" s="2"/>
      <c r="HNY312" s="2"/>
      <c r="HNZ312" s="2"/>
      <c r="HOA312" s="2"/>
      <c r="HOB312" s="2"/>
      <c r="HOC312" s="2"/>
      <c r="HOD312" s="2"/>
      <c r="HOE312" s="2"/>
      <c r="HOF312" s="2"/>
      <c r="HOG312" s="2"/>
      <c r="HOH312" s="2"/>
      <c r="HOI312" s="2"/>
      <c r="HOJ312" s="2"/>
      <c r="HOK312" s="2"/>
      <c r="HOL312" s="2"/>
      <c r="HOM312" s="2"/>
      <c r="HON312" s="2"/>
      <c r="HOO312" s="2"/>
      <c r="HOP312" s="2"/>
      <c r="HOQ312" s="2"/>
      <c r="HOR312" s="2"/>
      <c r="HOS312" s="2"/>
      <c r="HOT312" s="2"/>
      <c r="HOU312" s="2"/>
      <c r="HOV312" s="2"/>
      <c r="HOW312" s="2"/>
      <c r="HOX312" s="2"/>
      <c r="HOY312" s="2"/>
      <c r="HOZ312" s="2"/>
      <c r="HPA312" s="2"/>
      <c r="HPB312" s="2"/>
      <c r="HPC312" s="2"/>
      <c r="HPD312" s="2"/>
      <c r="HPE312" s="2"/>
      <c r="HPF312" s="2"/>
      <c r="HPG312" s="2"/>
      <c r="HPH312" s="2"/>
      <c r="HPI312" s="2"/>
      <c r="HPJ312" s="2"/>
      <c r="HPK312" s="2"/>
      <c r="HPL312" s="2"/>
      <c r="HPM312" s="2"/>
      <c r="HPN312" s="2"/>
      <c r="HPO312" s="2"/>
      <c r="HPP312" s="2"/>
      <c r="HPQ312" s="2"/>
      <c r="HPR312" s="2"/>
      <c r="HPS312" s="2"/>
      <c r="HPT312" s="2"/>
      <c r="HPU312" s="2"/>
      <c r="HPV312" s="2"/>
      <c r="HPW312" s="2"/>
      <c r="HPX312" s="2"/>
      <c r="HPY312" s="2"/>
      <c r="HPZ312" s="2"/>
      <c r="HQA312" s="2"/>
      <c r="HQB312" s="2"/>
      <c r="HQC312" s="2"/>
      <c r="HQD312" s="2"/>
      <c r="HQE312" s="2"/>
      <c r="HQF312" s="2"/>
      <c r="HQG312" s="2"/>
      <c r="HQH312" s="2"/>
      <c r="HQI312" s="2"/>
      <c r="HQJ312" s="2"/>
      <c r="HQK312" s="2"/>
      <c r="HQL312" s="2"/>
      <c r="HQM312" s="2"/>
      <c r="HQN312" s="2"/>
      <c r="HQO312" s="2"/>
      <c r="HQP312" s="2"/>
      <c r="HQQ312" s="2"/>
      <c r="HQR312" s="2"/>
      <c r="HQS312" s="2"/>
      <c r="HQT312" s="2"/>
      <c r="HQU312" s="2"/>
      <c r="HQV312" s="2"/>
      <c r="HQW312" s="2"/>
      <c r="HQX312" s="2"/>
      <c r="HQY312" s="2"/>
      <c r="HQZ312" s="2"/>
      <c r="HRA312" s="2"/>
      <c r="HRB312" s="2"/>
      <c r="HRC312" s="2"/>
      <c r="HRD312" s="2"/>
      <c r="HRE312" s="2"/>
      <c r="HRF312" s="2"/>
      <c r="HRG312" s="2"/>
      <c r="HRH312" s="2"/>
      <c r="HRI312" s="2"/>
      <c r="HRJ312" s="2"/>
      <c r="HRK312" s="2"/>
      <c r="HRL312" s="2"/>
      <c r="HRM312" s="2"/>
      <c r="HRN312" s="2"/>
      <c r="HRO312" s="2"/>
      <c r="HRP312" s="2"/>
      <c r="HRQ312" s="2"/>
      <c r="HRR312" s="2"/>
      <c r="HRS312" s="2"/>
      <c r="HRT312" s="2"/>
      <c r="HRU312" s="2"/>
      <c r="HRV312" s="2"/>
      <c r="HRW312" s="2"/>
      <c r="HRX312" s="2"/>
      <c r="HRY312" s="2"/>
      <c r="HRZ312" s="2"/>
      <c r="HSA312" s="2"/>
      <c r="HSB312" s="2"/>
      <c r="HSC312" s="2"/>
      <c r="HSD312" s="2"/>
      <c r="HSE312" s="2"/>
      <c r="HSF312" s="2"/>
      <c r="HSG312" s="2"/>
      <c r="HSH312" s="2"/>
      <c r="HSI312" s="2"/>
      <c r="HSJ312" s="2"/>
      <c r="HSK312" s="2"/>
      <c r="HSL312" s="2"/>
      <c r="HSM312" s="2"/>
      <c r="HSN312" s="2"/>
      <c r="HSO312" s="2"/>
      <c r="HSP312" s="2"/>
      <c r="HSQ312" s="2"/>
      <c r="HSR312" s="2"/>
      <c r="HSS312" s="2"/>
      <c r="HST312" s="2"/>
      <c r="HSU312" s="2"/>
      <c r="HSV312" s="2"/>
      <c r="HSW312" s="2"/>
      <c r="HSX312" s="2"/>
      <c r="HSY312" s="2"/>
      <c r="HSZ312" s="2"/>
      <c r="HTA312" s="2"/>
      <c r="HTB312" s="2"/>
      <c r="HTC312" s="2"/>
      <c r="HTD312" s="2"/>
      <c r="HTE312" s="2"/>
      <c r="HTF312" s="2"/>
      <c r="HTG312" s="2"/>
      <c r="HTH312" s="2"/>
      <c r="HTI312" s="2"/>
      <c r="HTJ312" s="2"/>
      <c r="HTK312" s="2"/>
      <c r="HTL312" s="2"/>
      <c r="HTM312" s="2"/>
      <c r="HTN312" s="2"/>
      <c r="HTO312" s="2"/>
      <c r="HTP312" s="2"/>
      <c r="HTQ312" s="2"/>
      <c r="HTR312" s="2"/>
      <c r="HTS312" s="2"/>
      <c r="HTT312" s="2"/>
      <c r="HTU312" s="2"/>
      <c r="HTV312" s="2"/>
      <c r="HTW312" s="2"/>
      <c r="HTX312" s="2"/>
      <c r="HTY312" s="2"/>
      <c r="HTZ312" s="2"/>
      <c r="HUA312" s="2"/>
      <c r="HUB312" s="2"/>
      <c r="HUC312" s="2"/>
      <c r="HUD312" s="2"/>
      <c r="HUE312" s="2"/>
      <c r="HUF312" s="2"/>
      <c r="HUG312" s="2"/>
      <c r="HUH312" s="2"/>
      <c r="HUI312" s="2"/>
      <c r="HUJ312" s="2"/>
      <c r="HUK312" s="2"/>
      <c r="HUL312" s="2"/>
      <c r="HUM312" s="2"/>
      <c r="HUN312" s="2"/>
      <c r="HUO312" s="2"/>
      <c r="HUP312" s="2"/>
      <c r="HUQ312" s="2"/>
      <c r="HUR312" s="2"/>
      <c r="HUS312" s="2"/>
      <c r="HUT312" s="2"/>
      <c r="HUU312" s="2"/>
      <c r="HUV312" s="2"/>
      <c r="HUW312" s="2"/>
      <c r="HUX312" s="2"/>
      <c r="HUY312" s="2"/>
      <c r="HUZ312" s="2"/>
      <c r="HVA312" s="2"/>
      <c r="HVB312" s="2"/>
      <c r="HVC312" s="2"/>
      <c r="HVD312" s="2"/>
      <c r="HVE312" s="2"/>
      <c r="HVF312" s="2"/>
      <c r="HVG312" s="2"/>
      <c r="HVH312" s="2"/>
      <c r="HVI312" s="2"/>
      <c r="HVJ312" s="2"/>
      <c r="HVK312" s="2"/>
      <c r="HVL312" s="2"/>
      <c r="HVM312" s="2"/>
      <c r="HVN312" s="2"/>
      <c r="HVO312" s="2"/>
      <c r="HVP312" s="2"/>
      <c r="HVQ312" s="2"/>
      <c r="HVR312" s="2"/>
      <c r="HVS312" s="2"/>
      <c r="HVT312" s="2"/>
      <c r="HVU312" s="2"/>
      <c r="HVV312" s="2"/>
      <c r="HVW312" s="2"/>
      <c r="HVX312" s="2"/>
      <c r="HVY312" s="2"/>
      <c r="HVZ312" s="2"/>
      <c r="HWA312" s="2"/>
      <c r="HWB312" s="2"/>
      <c r="HWC312" s="2"/>
      <c r="HWD312" s="2"/>
      <c r="HWE312" s="2"/>
      <c r="HWF312" s="2"/>
      <c r="HWG312" s="2"/>
      <c r="HWH312" s="2"/>
      <c r="HWI312" s="2"/>
      <c r="HWJ312" s="2"/>
      <c r="HWK312" s="2"/>
      <c r="HWL312" s="2"/>
      <c r="HWM312" s="2"/>
      <c r="HWN312" s="2"/>
      <c r="HWO312" s="2"/>
      <c r="HWP312" s="2"/>
      <c r="HWQ312" s="2"/>
      <c r="HWR312" s="2"/>
      <c r="HWS312" s="2"/>
      <c r="HWT312" s="2"/>
      <c r="HWU312" s="2"/>
      <c r="HWV312" s="2"/>
      <c r="HWW312" s="2"/>
      <c r="HWX312" s="2"/>
      <c r="HWY312" s="2"/>
      <c r="HWZ312" s="2"/>
      <c r="HXA312" s="2"/>
      <c r="HXB312" s="2"/>
      <c r="HXC312" s="2"/>
      <c r="HXD312" s="2"/>
      <c r="HXE312" s="2"/>
      <c r="HXF312" s="2"/>
      <c r="HXG312" s="2"/>
      <c r="HXH312" s="2"/>
      <c r="HXI312" s="2"/>
      <c r="HXJ312" s="2"/>
      <c r="HXK312" s="2"/>
      <c r="HXL312" s="2"/>
      <c r="HXM312" s="2"/>
      <c r="HXN312" s="2"/>
      <c r="HXO312" s="2"/>
      <c r="HXP312" s="2"/>
      <c r="HXQ312" s="2"/>
      <c r="HXR312" s="2"/>
      <c r="HXS312" s="2"/>
      <c r="HXT312" s="2"/>
      <c r="HXU312" s="2"/>
      <c r="HXV312" s="2"/>
      <c r="HXW312" s="2"/>
      <c r="HXX312" s="2"/>
      <c r="HXY312" s="2"/>
      <c r="HXZ312" s="2"/>
      <c r="HYA312" s="2"/>
      <c r="HYB312" s="2"/>
      <c r="HYC312" s="2"/>
      <c r="HYD312" s="2"/>
      <c r="HYE312" s="2"/>
      <c r="HYF312" s="2"/>
      <c r="HYG312" s="2"/>
      <c r="HYH312" s="2"/>
      <c r="HYI312" s="2"/>
      <c r="HYJ312" s="2"/>
      <c r="HYK312" s="2"/>
      <c r="HYL312" s="2"/>
      <c r="HYM312" s="2"/>
      <c r="HYN312" s="2"/>
      <c r="HYO312" s="2"/>
      <c r="HYP312" s="2"/>
      <c r="HYQ312" s="2"/>
      <c r="HYR312" s="2"/>
      <c r="HYS312" s="2"/>
      <c r="HYT312" s="2"/>
      <c r="HYU312" s="2"/>
      <c r="HYV312" s="2"/>
      <c r="HYW312" s="2"/>
      <c r="HYX312" s="2"/>
      <c r="HYY312" s="2"/>
      <c r="HYZ312" s="2"/>
      <c r="HZA312" s="2"/>
      <c r="HZB312" s="2"/>
      <c r="HZC312" s="2"/>
      <c r="HZD312" s="2"/>
      <c r="HZE312" s="2"/>
      <c r="HZF312" s="2"/>
      <c r="HZG312" s="2"/>
      <c r="HZH312" s="2"/>
      <c r="HZI312" s="2"/>
      <c r="HZJ312" s="2"/>
      <c r="HZK312" s="2"/>
      <c r="HZL312" s="2"/>
      <c r="HZM312" s="2"/>
      <c r="HZN312" s="2"/>
      <c r="HZO312" s="2"/>
      <c r="HZP312" s="2"/>
      <c r="HZQ312" s="2"/>
      <c r="HZR312" s="2"/>
      <c r="HZS312" s="2"/>
      <c r="HZT312" s="2"/>
      <c r="HZU312" s="2"/>
      <c r="HZV312" s="2"/>
      <c r="HZW312" s="2"/>
      <c r="HZX312" s="2"/>
      <c r="HZY312" s="2"/>
      <c r="HZZ312" s="2"/>
      <c r="IAA312" s="2"/>
      <c r="IAB312" s="2"/>
      <c r="IAC312" s="2"/>
      <c r="IAD312" s="2"/>
      <c r="IAE312" s="2"/>
      <c r="IAF312" s="2"/>
      <c r="IAG312" s="2"/>
      <c r="IAH312" s="2"/>
      <c r="IAI312" s="2"/>
      <c r="IAJ312" s="2"/>
      <c r="IAK312" s="2"/>
      <c r="IAL312" s="2"/>
      <c r="IAM312" s="2"/>
      <c r="IAN312" s="2"/>
      <c r="IAO312" s="2"/>
      <c r="IAP312" s="2"/>
      <c r="IAQ312" s="2"/>
      <c r="IAR312" s="2"/>
      <c r="IAS312" s="2"/>
      <c r="IAT312" s="2"/>
      <c r="IAU312" s="2"/>
      <c r="IAV312" s="2"/>
      <c r="IAW312" s="2"/>
      <c r="IAX312" s="2"/>
      <c r="IAY312" s="2"/>
      <c r="IAZ312" s="2"/>
      <c r="IBA312" s="2"/>
      <c r="IBB312" s="2"/>
      <c r="IBC312" s="2"/>
      <c r="IBD312" s="2"/>
      <c r="IBE312" s="2"/>
      <c r="IBF312" s="2"/>
      <c r="IBG312" s="2"/>
      <c r="IBH312" s="2"/>
      <c r="IBI312" s="2"/>
      <c r="IBJ312" s="2"/>
      <c r="IBK312" s="2"/>
      <c r="IBL312" s="2"/>
      <c r="IBM312" s="2"/>
      <c r="IBN312" s="2"/>
      <c r="IBO312" s="2"/>
      <c r="IBP312" s="2"/>
      <c r="IBQ312" s="2"/>
      <c r="IBR312" s="2"/>
      <c r="IBS312" s="2"/>
      <c r="IBT312" s="2"/>
      <c r="IBU312" s="2"/>
      <c r="IBV312" s="2"/>
      <c r="IBW312" s="2"/>
      <c r="IBX312" s="2"/>
      <c r="IBY312" s="2"/>
      <c r="IBZ312" s="2"/>
      <c r="ICA312" s="2"/>
      <c r="ICB312" s="2"/>
      <c r="ICC312" s="2"/>
      <c r="ICD312" s="2"/>
      <c r="ICE312" s="2"/>
      <c r="ICF312" s="2"/>
      <c r="ICG312" s="2"/>
      <c r="ICH312" s="2"/>
      <c r="ICI312" s="2"/>
      <c r="ICJ312" s="2"/>
      <c r="ICK312" s="2"/>
      <c r="ICL312" s="2"/>
      <c r="ICM312" s="2"/>
      <c r="ICN312" s="2"/>
      <c r="ICO312" s="2"/>
      <c r="ICP312" s="2"/>
      <c r="ICQ312" s="2"/>
      <c r="ICR312" s="2"/>
      <c r="ICS312" s="2"/>
      <c r="ICT312" s="2"/>
      <c r="ICU312" s="2"/>
      <c r="ICV312" s="2"/>
      <c r="ICW312" s="2"/>
      <c r="ICX312" s="2"/>
      <c r="ICY312" s="2"/>
      <c r="ICZ312" s="2"/>
      <c r="IDA312" s="2"/>
      <c r="IDB312" s="2"/>
      <c r="IDC312" s="2"/>
      <c r="IDD312" s="2"/>
      <c r="IDE312" s="2"/>
      <c r="IDF312" s="2"/>
      <c r="IDG312" s="2"/>
      <c r="IDH312" s="2"/>
      <c r="IDI312" s="2"/>
      <c r="IDJ312" s="2"/>
      <c r="IDK312" s="2"/>
      <c r="IDL312" s="2"/>
      <c r="IDM312" s="2"/>
      <c r="IDN312" s="2"/>
      <c r="IDO312" s="2"/>
      <c r="IDP312" s="2"/>
      <c r="IDQ312" s="2"/>
      <c r="IDR312" s="2"/>
      <c r="IDS312" s="2"/>
      <c r="IDT312" s="2"/>
      <c r="IDU312" s="2"/>
      <c r="IDV312" s="2"/>
      <c r="IDW312" s="2"/>
      <c r="IDX312" s="2"/>
      <c r="IDY312" s="2"/>
      <c r="IDZ312" s="2"/>
      <c r="IEA312" s="2"/>
      <c r="IEB312" s="2"/>
      <c r="IEC312" s="2"/>
      <c r="IED312" s="2"/>
      <c r="IEE312" s="2"/>
      <c r="IEF312" s="2"/>
      <c r="IEG312" s="2"/>
      <c r="IEH312" s="2"/>
      <c r="IEI312" s="2"/>
      <c r="IEJ312" s="2"/>
      <c r="IEK312" s="2"/>
      <c r="IEL312" s="2"/>
      <c r="IEM312" s="2"/>
      <c r="IEN312" s="2"/>
      <c r="IEO312" s="2"/>
      <c r="IEP312" s="2"/>
      <c r="IEQ312" s="2"/>
      <c r="IER312" s="2"/>
      <c r="IES312" s="2"/>
      <c r="IET312" s="2"/>
      <c r="IEU312" s="2"/>
      <c r="IEV312" s="2"/>
      <c r="IEW312" s="2"/>
      <c r="IEX312" s="2"/>
      <c r="IEY312" s="2"/>
      <c r="IEZ312" s="2"/>
      <c r="IFA312" s="2"/>
      <c r="IFB312" s="2"/>
      <c r="IFC312" s="2"/>
      <c r="IFD312" s="2"/>
      <c r="IFE312" s="2"/>
      <c r="IFF312" s="2"/>
      <c r="IFG312" s="2"/>
      <c r="IFH312" s="2"/>
      <c r="IFI312" s="2"/>
      <c r="IFJ312" s="2"/>
      <c r="IFK312" s="2"/>
      <c r="IFL312" s="2"/>
      <c r="IFM312" s="2"/>
      <c r="IFN312" s="2"/>
      <c r="IFO312" s="2"/>
      <c r="IFP312" s="2"/>
      <c r="IFQ312" s="2"/>
      <c r="IFR312" s="2"/>
      <c r="IFS312" s="2"/>
      <c r="IFT312" s="2"/>
      <c r="IFU312" s="2"/>
      <c r="IFV312" s="2"/>
      <c r="IFW312" s="2"/>
      <c r="IFX312" s="2"/>
      <c r="IFY312" s="2"/>
      <c r="IFZ312" s="2"/>
      <c r="IGA312" s="2"/>
      <c r="IGB312" s="2"/>
      <c r="IGC312" s="2"/>
      <c r="IGD312" s="2"/>
      <c r="IGE312" s="2"/>
      <c r="IGF312" s="2"/>
      <c r="IGG312" s="2"/>
      <c r="IGH312" s="2"/>
      <c r="IGI312" s="2"/>
      <c r="IGJ312" s="2"/>
      <c r="IGK312" s="2"/>
      <c r="IGL312" s="2"/>
      <c r="IGM312" s="2"/>
      <c r="IGN312" s="2"/>
      <c r="IGO312" s="2"/>
      <c r="IGP312" s="2"/>
      <c r="IGQ312" s="2"/>
      <c r="IGR312" s="2"/>
      <c r="IGS312" s="2"/>
      <c r="IGT312" s="2"/>
      <c r="IGU312" s="2"/>
      <c r="IGV312" s="2"/>
      <c r="IGW312" s="2"/>
      <c r="IGX312" s="2"/>
      <c r="IGY312" s="2"/>
      <c r="IGZ312" s="2"/>
      <c r="IHA312" s="2"/>
      <c r="IHB312" s="2"/>
      <c r="IHC312" s="2"/>
      <c r="IHD312" s="2"/>
      <c r="IHE312" s="2"/>
      <c r="IHF312" s="2"/>
      <c r="IHG312" s="2"/>
      <c r="IHH312" s="2"/>
      <c r="IHI312" s="2"/>
      <c r="IHJ312" s="2"/>
      <c r="IHK312" s="2"/>
      <c r="IHL312" s="2"/>
      <c r="IHM312" s="2"/>
      <c r="IHN312" s="2"/>
      <c r="IHO312" s="2"/>
      <c r="IHP312" s="2"/>
      <c r="IHQ312" s="2"/>
      <c r="IHR312" s="2"/>
      <c r="IHS312" s="2"/>
      <c r="IHT312" s="2"/>
      <c r="IHU312" s="2"/>
      <c r="IHV312" s="2"/>
      <c r="IHW312" s="2"/>
      <c r="IHX312" s="2"/>
      <c r="IHY312" s="2"/>
      <c r="IHZ312" s="2"/>
      <c r="IIA312" s="2"/>
      <c r="IIB312" s="2"/>
      <c r="IIC312" s="2"/>
      <c r="IID312" s="2"/>
      <c r="IIE312" s="2"/>
      <c r="IIF312" s="2"/>
      <c r="IIG312" s="2"/>
      <c r="IIH312" s="2"/>
      <c r="III312" s="2"/>
      <c r="IIJ312" s="2"/>
      <c r="IIK312" s="2"/>
      <c r="IIL312" s="2"/>
      <c r="IIM312" s="2"/>
      <c r="IIN312" s="2"/>
      <c r="IIO312" s="2"/>
      <c r="IIP312" s="2"/>
      <c r="IIQ312" s="2"/>
      <c r="IIR312" s="2"/>
      <c r="IIS312" s="2"/>
      <c r="IIT312" s="2"/>
      <c r="IIU312" s="2"/>
      <c r="IIV312" s="2"/>
      <c r="IIW312" s="2"/>
      <c r="IIX312" s="2"/>
      <c r="IIY312" s="2"/>
      <c r="IIZ312" s="2"/>
      <c r="IJA312" s="2"/>
      <c r="IJB312" s="2"/>
      <c r="IJC312" s="2"/>
      <c r="IJD312" s="2"/>
      <c r="IJE312" s="2"/>
      <c r="IJF312" s="2"/>
      <c r="IJG312" s="2"/>
      <c r="IJH312" s="2"/>
      <c r="IJI312" s="2"/>
      <c r="IJJ312" s="2"/>
      <c r="IJK312" s="2"/>
      <c r="IJL312" s="2"/>
      <c r="IJM312" s="2"/>
      <c r="IJN312" s="2"/>
      <c r="IJO312" s="2"/>
      <c r="IJP312" s="2"/>
      <c r="IJQ312" s="2"/>
      <c r="IJR312" s="2"/>
      <c r="IJS312" s="2"/>
      <c r="IJT312" s="2"/>
      <c r="IJU312" s="2"/>
      <c r="IJV312" s="2"/>
      <c r="IJW312" s="2"/>
      <c r="IJX312" s="2"/>
      <c r="IJY312" s="2"/>
      <c r="IJZ312" s="2"/>
      <c r="IKA312" s="2"/>
      <c r="IKB312" s="2"/>
      <c r="IKC312" s="2"/>
      <c r="IKD312" s="2"/>
      <c r="IKE312" s="2"/>
      <c r="IKF312" s="2"/>
      <c r="IKG312" s="2"/>
      <c r="IKH312" s="2"/>
      <c r="IKI312" s="2"/>
      <c r="IKJ312" s="2"/>
      <c r="IKK312" s="2"/>
      <c r="IKL312" s="2"/>
      <c r="IKM312" s="2"/>
      <c r="IKN312" s="2"/>
      <c r="IKO312" s="2"/>
      <c r="IKP312" s="2"/>
      <c r="IKQ312" s="2"/>
      <c r="IKR312" s="2"/>
      <c r="IKS312" s="2"/>
      <c r="IKT312" s="2"/>
      <c r="IKU312" s="2"/>
      <c r="IKV312" s="2"/>
      <c r="IKW312" s="2"/>
      <c r="IKX312" s="2"/>
      <c r="IKY312" s="2"/>
      <c r="IKZ312" s="2"/>
      <c r="ILA312" s="2"/>
      <c r="ILB312" s="2"/>
      <c r="ILC312" s="2"/>
      <c r="ILD312" s="2"/>
      <c r="ILE312" s="2"/>
      <c r="ILF312" s="2"/>
      <c r="ILG312" s="2"/>
      <c r="ILH312" s="2"/>
      <c r="ILI312" s="2"/>
      <c r="ILJ312" s="2"/>
      <c r="ILK312" s="2"/>
      <c r="ILL312" s="2"/>
      <c r="ILM312" s="2"/>
      <c r="ILN312" s="2"/>
      <c r="ILO312" s="2"/>
      <c r="ILP312" s="2"/>
      <c r="ILQ312" s="2"/>
      <c r="ILR312" s="2"/>
      <c r="ILS312" s="2"/>
      <c r="ILT312" s="2"/>
      <c r="ILU312" s="2"/>
      <c r="ILV312" s="2"/>
      <c r="ILW312" s="2"/>
      <c r="ILX312" s="2"/>
      <c r="ILY312" s="2"/>
      <c r="ILZ312" s="2"/>
      <c r="IMA312" s="2"/>
      <c r="IMB312" s="2"/>
      <c r="IMC312" s="2"/>
      <c r="IMD312" s="2"/>
      <c r="IME312" s="2"/>
      <c r="IMF312" s="2"/>
      <c r="IMG312" s="2"/>
      <c r="IMH312" s="2"/>
      <c r="IMI312" s="2"/>
      <c r="IMJ312" s="2"/>
      <c r="IMK312" s="2"/>
      <c r="IML312" s="2"/>
      <c r="IMM312" s="2"/>
      <c r="IMN312" s="2"/>
      <c r="IMO312" s="2"/>
      <c r="IMP312" s="2"/>
      <c r="IMQ312" s="2"/>
      <c r="IMR312" s="2"/>
      <c r="IMS312" s="2"/>
      <c r="IMT312" s="2"/>
      <c r="IMU312" s="2"/>
      <c r="IMV312" s="2"/>
      <c r="IMW312" s="2"/>
      <c r="IMX312" s="2"/>
      <c r="IMY312" s="2"/>
      <c r="IMZ312" s="2"/>
      <c r="INA312" s="2"/>
      <c r="INB312" s="2"/>
      <c r="INC312" s="2"/>
      <c r="IND312" s="2"/>
      <c r="INE312" s="2"/>
      <c r="INF312" s="2"/>
      <c r="ING312" s="2"/>
      <c r="INH312" s="2"/>
      <c r="INI312" s="2"/>
      <c r="INJ312" s="2"/>
      <c r="INK312" s="2"/>
      <c r="INL312" s="2"/>
      <c r="INM312" s="2"/>
      <c r="INN312" s="2"/>
      <c r="INO312" s="2"/>
      <c r="INP312" s="2"/>
      <c r="INQ312" s="2"/>
      <c r="INR312" s="2"/>
      <c r="INS312" s="2"/>
      <c r="INT312" s="2"/>
      <c r="INU312" s="2"/>
      <c r="INV312" s="2"/>
      <c r="INW312" s="2"/>
      <c r="INX312" s="2"/>
      <c r="INY312" s="2"/>
      <c r="INZ312" s="2"/>
      <c r="IOA312" s="2"/>
      <c r="IOB312" s="2"/>
      <c r="IOC312" s="2"/>
      <c r="IOD312" s="2"/>
      <c r="IOE312" s="2"/>
      <c r="IOF312" s="2"/>
      <c r="IOG312" s="2"/>
      <c r="IOH312" s="2"/>
      <c r="IOI312" s="2"/>
      <c r="IOJ312" s="2"/>
      <c r="IOK312" s="2"/>
      <c r="IOL312" s="2"/>
      <c r="IOM312" s="2"/>
      <c r="ION312" s="2"/>
      <c r="IOO312" s="2"/>
      <c r="IOP312" s="2"/>
      <c r="IOQ312" s="2"/>
      <c r="IOR312" s="2"/>
      <c r="IOS312" s="2"/>
      <c r="IOT312" s="2"/>
      <c r="IOU312" s="2"/>
      <c r="IOV312" s="2"/>
      <c r="IOW312" s="2"/>
      <c r="IOX312" s="2"/>
      <c r="IOY312" s="2"/>
      <c r="IOZ312" s="2"/>
      <c r="IPA312" s="2"/>
      <c r="IPB312" s="2"/>
      <c r="IPC312" s="2"/>
      <c r="IPD312" s="2"/>
      <c r="IPE312" s="2"/>
      <c r="IPF312" s="2"/>
      <c r="IPG312" s="2"/>
      <c r="IPH312" s="2"/>
      <c r="IPI312" s="2"/>
      <c r="IPJ312" s="2"/>
      <c r="IPK312" s="2"/>
      <c r="IPL312" s="2"/>
      <c r="IPM312" s="2"/>
      <c r="IPN312" s="2"/>
      <c r="IPO312" s="2"/>
      <c r="IPP312" s="2"/>
      <c r="IPQ312" s="2"/>
      <c r="IPR312" s="2"/>
      <c r="IPS312" s="2"/>
      <c r="IPT312" s="2"/>
      <c r="IPU312" s="2"/>
      <c r="IPV312" s="2"/>
      <c r="IPW312" s="2"/>
      <c r="IPX312" s="2"/>
      <c r="IPY312" s="2"/>
      <c r="IPZ312" s="2"/>
      <c r="IQA312" s="2"/>
      <c r="IQB312" s="2"/>
      <c r="IQC312" s="2"/>
      <c r="IQD312" s="2"/>
      <c r="IQE312" s="2"/>
      <c r="IQF312" s="2"/>
      <c r="IQG312" s="2"/>
      <c r="IQH312" s="2"/>
      <c r="IQI312" s="2"/>
      <c r="IQJ312" s="2"/>
      <c r="IQK312" s="2"/>
      <c r="IQL312" s="2"/>
      <c r="IQM312" s="2"/>
      <c r="IQN312" s="2"/>
      <c r="IQO312" s="2"/>
      <c r="IQP312" s="2"/>
      <c r="IQQ312" s="2"/>
      <c r="IQR312" s="2"/>
      <c r="IQS312" s="2"/>
      <c r="IQT312" s="2"/>
      <c r="IQU312" s="2"/>
      <c r="IQV312" s="2"/>
      <c r="IQW312" s="2"/>
      <c r="IQX312" s="2"/>
      <c r="IQY312" s="2"/>
      <c r="IQZ312" s="2"/>
      <c r="IRA312" s="2"/>
      <c r="IRB312" s="2"/>
      <c r="IRC312" s="2"/>
      <c r="IRD312" s="2"/>
      <c r="IRE312" s="2"/>
      <c r="IRF312" s="2"/>
      <c r="IRG312" s="2"/>
      <c r="IRH312" s="2"/>
      <c r="IRI312" s="2"/>
      <c r="IRJ312" s="2"/>
      <c r="IRK312" s="2"/>
      <c r="IRL312" s="2"/>
      <c r="IRM312" s="2"/>
      <c r="IRN312" s="2"/>
      <c r="IRO312" s="2"/>
      <c r="IRP312" s="2"/>
      <c r="IRQ312" s="2"/>
      <c r="IRR312" s="2"/>
      <c r="IRS312" s="2"/>
      <c r="IRT312" s="2"/>
      <c r="IRU312" s="2"/>
      <c r="IRV312" s="2"/>
      <c r="IRW312" s="2"/>
      <c r="IRX312" s="2"/>
      <c r="IRY312" s="2"/>
      <c r="IRZ312" s="2"/>
      <c r="ISA312" s="2"/>
      <c r="ISB312" s="2"/>
      <c r="ISC312" s="2"/>
      <c r="ISD312" s="2"/>
      <c r="ISE312" s="2"/>
      <c r="ISF312" s="2"/>
      <c r="ISG312" s="2"/>
      <c r="ISH312" s="2"/>
      <c r="ISI312" s="2"/>
      <c r="ISJ312" s="2"/>
      <c r="ISK312" s="2"/>
      <c r="ISL312" s="2"/>
      <c r="ISM312" s="2"/>
      <c r="ISN312" s="2"/>
      <c r="ISO312" s="2"/>
      <c r="ISP312" s="2"/>
      <c r="ISQ312" s="2"/>
      <c r="ISR312" s="2"/>
      <c r="ISS312" s="2"/>
      <c r="IST312" s="2"/>
      <c r="ISU312" s="2"/>
      <c r="ISV312" s="2"/>
      <c r="ISW312" s="2"/>
      <c r="ISX312" s="2"/>
      <c r="ISY312" s="2"/>
      <c r="ISZ312" s="2"/>
      <c r="ITA312" s="2"/>
      <c r="ITB312" s="2"/>
      <c r="ITC312" s="2"/>
      <c r="ITD312" s="2"/>
      <c r="ITE312" s="2"/>
      <c r="ITF312" s="2"/>
      <c r="ITG312" s="2"/>
      <c r="ITH312" s="2"/>
      <c r="ITI312" s="2"/>
      <c r="ITJ312" s="2"/>
      <c r="ITK312" s="2"/>
      <c r="ITL312" s="2"/>
      <c r="ITM312" s="2"/>
      <c r="ITN312" s="2"/>
      <c r="ITO312" s="2"/>
      <c r="ITP312" s="2"/>
      <c r="ITQ312" s="2"/>
      <c r="ITR312" s="2"/>
      <c r="ITS312" s="2"/>
      <c r="ITT312" s="2"/>
      <c r="ITU312" s="2"/>
      <c r="ITV312" s="2"/>
      <c r="ITW312" s="2"/>
      <c r="ITX312" s="2"/>
      <c r="ITY312" s="2"/>
      <c r="ITZ312" s="2"/>
      <c r="IUA312" s="2"/>
      <c r="IUB312" s="2"/>
      <c r="IUC312" s="2"/>
      <c r="IUD312" s="2"/>
      <c r="IUE312" s="2"/>
      <c r="IUF312" s="2"/>
      <c r="IUG312" s="2"/>
      <c r="IUH312" s="2"/>
      <c r="IUI312" s="2"/>
      <c r="IUJ312" s="2"/>
      <c r="IUK312" s="2"/>
      <c r="IUL312" s="2"/>
      <c r="IUM312" s="2"/>
      <c r="IUN312" s="2"/>
      <c r="IUO312" s="2"/>
      <c r="IUP312" s="2"/>
      <c r="IUQ312" s="2"/>
      <c r="IUR312" s="2"/>
      <c r="IUS312" s="2"/>
      <c r="IUT312" s="2"/>
      <c r="IUU312" s="2"/>
      <c r="IUV312" s="2"/>
      <c r="IUW312" s="2"/>
      <c r="IUX312" s="2"/>
      <c r="IUY312" s="2"/>
      <c r="IUZ312" s="2"/>
      <c r="IVA312" s="2"/>
      <c r="IVB312" s="2"/>
      <c r="IVC312" s="2"/>
      <c r="IVD312" s="2"/>
      <c r="IVE312" s="2"/>
      <c r="IVF312" s="2"/>
      <c r="IVG312" s="2"/>
      <c r="IVH312" s="2"/>
      <c r="IVI312" s="2"/>
      <c r="IVJ312" s="2"/>
      <c r="IVK312" s="2"/>
      <c r="IVL312" s="2"/>
      <c r="IVM312" s="2"/>
      <c r="IVN312" s="2"/>
      <c r="IVO312" s="2"/>
      <c r="IVP312" s="2"/>
      <c r="IVQ312" s="2"/>
      <c r="IVR312" s="2"/>
      <c r="IVS312" s="2"/>
      <c r="IVT312" s="2"/>
      <c r="IVU312" s="2"/>
      <c r="IVV312" s="2"/>
      <c r="IVW312" s="2"/>
      <c r="IVX312" s="2"/>
      <c r="IVY312" s="2"/>
      <c r="IVZ312" s="2"/>
      <c r="IWA312" s="2"/>
      <c r="IWB312" s="2"/>
      <c r="IWC312" s="2"/>
      <c r="IWD312" s="2"/>
      <c r="IWE312" s="2"/>
      <c r="IWF312" s="2"/>
      <c r="IWG312" s="2"/>
      <c r="IWH312" s="2"/>
      <c r="IWI312" s="2"/>
      <c r="IWJ312" s="2"/>
      <c r="IWK312" s="2"/>
      <c r="IWL312" s="2"/>
      <c r="IWM312" s="2"/>
      <c r="IWN312" s="2"/>
      <c r="IWO312" s="2"/>
      <c r="IWP312" s="2"/>
      <c r="IWQ312" s="2"/>
      <c r="IWR312" s="2"/>
      <c r="IWS312" s="2"/>
      <c r="IWT312" s="2"/>
      <c r="IWU312" s="2"/>
      <c r="IWV312" s="2"/>
      <c r="IWW312" s="2"/>
      <c r="IWX312" s="2"/>
      <c r="IWY312" s="2"/>
      <c r="IWZ312" s="2"/>
      <c r="IXA312" s="2"/>
      <c r="IXB312" s="2"/>
      <c r="IXC312" s="2"/>
      <c r="IXD312" s="2"/>
      <c r="IXE312" s="2"/>
      <c r="IXF312" s="2"/>
      <c r="IXG312" s="2"/>
      <c r="IXH312" s="2"/>
      <c r="IXI312" s="2"/>
      <c r="IXJ312" s="2"/>
      <c r="IXK312" s="2"/>
      <c r="IXL312" s="2"/>
      <c r="IXM312" s="2"/>
      <c r="IXN312" s="2"/>
      <c r="IXO312" s="2"/>
      <c r="IXP312" s="2"/>
      <c r="IXQ312" s="2"/>
      <c r="IXR312" s="2"/>
      <c r="IXS312" s="2"/>
      <c r="IXT312" s="2"/>
      <c r="IXU312" s="2"/>
      <c r="IXV312" s="2"/>
      <c r="IXW312" s="2"/>
      <c r="IXX312" s="2"/>
      <c r="IXY312" s="2"/>
      <c r="IXZ312" s="2"/>
      <c r="IYA312" s="2"/>
      <c r="IYB312" s="2"/>
      <c r="IYC312" s="2"/>
      <c r="IYD312" s="2"/>
      <c r="IYE312" s="2"/>
      <c r="IYF312" s="2"/>
      <c r="IYG312" s="2"/>
      <c r="IYH312" s="2"/>
      <c r="IYI312" s="2"/>
      <c r="IYJ312" s="2"/>
      <c r="IYK312" s="2"/>
      <c r="IYL312" s="2"/>
      <c r="IYM312" s="2"/>
      <c r="IYN312" s="2"/>
      <c r="IYO312" s="2"/>
      <c r="IYP312" s="2"/>
      <c r="IYQ312" s="2"/>
      <c r="IYR312" s="2"/>
      <c r="IYS312" s="2"/>
      <c r="IYT312" s="2"/>
      <c r="IYU312" s="2"/>
      <c r="IYV312" s="2"/>
      <c r="IYW312" s="2"/>
      <c r="IYX312" s="2"/>
      <c r="IYY312" s="2"/>
      <c r="IYZ312" s="2"/>
      <c r="IZA312" s="2"/>
      <c r="IZB312" s="2"/>
      <c r="IZC312" s="2"/>
      <c r="IZD312" s="2"/>
      <c r="IZE312" s="2"/>
      <c r="IZF312" s="2"/>
      <c r="IZG312" s="2"/>
      <c r="IZH312" s="2"/>
      <c r="IZI312" s="2"/>
      <c r="IZJ312" s="2"/>
      <c r="IZK312" s="2"/>
      <c r="IZL312" s="2"/>
      <c r="IZM312" s="2"/>
      <c r="IZN312" s="2"/>
      <c r="IZO312" s="2"/>
      <c r="IZP312" s="2"/>
      <c r="IZQ312" s="2"/>
      <c r="IZR312" s="2"/>
      <c r="IZS312" s="2"/>
      <c r="IZT312" s="2"/>
      <c r="IZU312" s="2"/>
      <c r="IZV312" s="2"/>
      <c r="IZW312" s="2"/>
      <c r="IZX312" s="2"/>
      <c r="IZY312" s="2"/>
      <c r="IZZ312" s="2"/>
      <c r="JAA312" s="2"/>
      <c r="JAB312" s="2"/>
      <c r="JAC312" s="2"/>
      <c r="JAD312" s="2"/>
      <c r="JAE312" s="2"/>
      <c r="JAF312" s="2"/>
      <c r="JAG312" s="2"/>
      <c r="JAH312" s="2"/>
      <c r="JAI312" s="2"/>
      <c r="JAJ312" s="2"/>
      <c r="JAK312" s="2"/>
      <c r="JAL312" s="2"/>
      <c r="JAM312" s="2"/>
      <c r="JAN312" s="2"/>
      <c r="JAO312" s="2"/>
      <c r="JAP312" s="2"/>
      <c r="JAQ312" s="2"/>
      <c r="JAR312" s="2"/>
      <c r="JAS312" s="2"/>
      <c r="JAT312" s="2"/>
      <c r="JAU312" s="2"/>
      <c r="JAV312" s="2"/>
      <c r="JAW312" s="2"/>
      <c r="JAX312" s="2"/>
      <c r="JAY312" s="2"/>
      <c r="JAZ312" s="2"/>
      <c r="JBA312" s="2"/>
      <c r="JBB312" s="2"/>
      <c r="JBC312" s="2"/>
      <c r="JBD312" s="2"/>
      <c r="JBE312" s="2"/>
      <c r="JBF312" s="2"/>
      <c r="JBG312" s="2"/>
      <c r="JBH312" s="2"/>
      <c r="JBI312" s="2"/>
      <c r="JBJ312" s="2"/>
      <c r="JBK312" s="2"/>
      <c r="JBL312" s="2"/>
      <c r="JBM312" s="2"/>
      <c r="JBN312" s="2"/>
      <c r="JBO312" s="2"/>
      <c r="JBP312" s="2"/>
      <c r="JBQ312" s="2"/>
      <c r="JBR312" s="2"/>
      <c r="JBS312" s="2"/>
      <c r="JBT312" s="2"/>
      <c r="JBU312" s="2"/>
      <c r="JBV312" s="2"/>
      <c r="JBW312" s="2"/>
      <c r="JBX312" s="2"/>
      <c r="JBY312" s="2"/>
      <c r="JBZ312" s="2"/>
      <c r="JCA312" s="2"/>
      <c r="JCB312" s="2"/>
      <c r="JCC312" s="2"/>
      <c r="JCD312" s="2"/>
      <c r="JCE312" s="2"/>
      <c r="JCF312" s="2"/>
      <c r="JCG312" s="2"/>
      <c r="JCH312" s="2"/>
      <c r="JCI312" s="2"/>
      <c r="JCJ312" s="2"/>
      <c r="JCK312" s="2"/>
      <c r="JCL312" s="2"/>
      <c r="JCM312" s="2"/>
      <c r="JCN312" s="2"/>
      <c r="JCO312" s="2"/>
      <c r="JCP312" s="2"/>
      <c r="JCQ312" s="2"/>
      <c r="JCR312" s="2"/>
      <c r="JCS312" s="2"/>
      <c r="JCT312" s="2"/>
      <c r="JCU312" s="2"/>
      <c r="JCV312" s="2"/>
      <c r="JCW312" s="2"/>
      <c r="JCX312" s="2"/>
      <c r="JCY312" s="2"/>
      <c r="JCZ312" s="2"/>
      <c r="JDA312" s="2"/>
      <c r="JDB312" s="2"/>
      <c r="JDC312" s="2"/>
      <c r="JDD312" s="2"/>
      <c r="JDE312" s="2"/>
      <c r="JDF312" s="2"/>
      <c r="JDG312" s="2"/>
      <c r="JDH312" s="2"/>
      <c r="JDI312" s="2"/>
      <c r="JDJ312" s="2"/>
      <c r="JDK312" s="2"/>
      <c r="JDL312" s="2"/>
      <c r="JDM312" s="2"/>
      <c r="JDN312" s="2"/>
      <c r="JDO312" s="2"/>
      <c r="JDP312" s="2"/>
      <c r="JDQ312" s="2"/>
      <c r="JDR312" s="2"/>
      <c r="JDS312" s="2"/>
      <c r="JDT312" s="2"/>
      <c r="JDU312" s="2"/>
      <c r="JDV312" s="2"/>
      <c r="JDW312" s="2"/>
      <c r="JDX312" s="2"/>
      <c r="JDY312" s="2"/>
      <c r="JDZ312" s="2"/>
      <c r="JEA312" s="2"/>
      <c r="JEB312" s="2"/>
      <c r="JEC312" s="2"/>
      <c r="JED312" s="2"/>
      <c r="JEE312" s="2"/>
      <c r="JEF312" s="2"/>
      <c r="JEG312" s="2"/>
      <c r="JEH312" s="2"/>
      <c r="JEI312" s="2"/>
      <c r="JEJ312" s="2"/>
      <c r="JEK312" s="2"/>
      <c r="JEL312" s="2"/>
      <c r="JEM312" s="2"/>
      <c r="JEN312" s="2"/>
      <c r="JEO312" s="2"/>
      <c r="JEP312" s="2"/>
      <c r="JEQ312" s="2"/>
      <c r="JER312" s="2"/>
      <c r="JES312" s="2"/>
      <c r="JET312" s="2"/>
      <c r="JEU312" s="2"/>
      <c r="JEV312" s="2"/>
      <c r="JEW312" s="2"/>
      <c r="JEX312" s="2"/>
      <c r="JEY312" s="2"/>
      <c r="JEZ312" s="2"/>
      <c r="JFA312" s="2"/>
      <c r="JFB312" s="2"/>
      <c r="JFC312" s="2"/>
      <c r="JFD312" s="2"/>
      <c r="JFE312" s="2"/>
      <c r="JFF312" s="2"/>
      <c r="JFG312" s="2"/>
      <c r="JFH312" s="2"/>
      <c r="JFI312" s="2"/>
      <c r="JFJ312" s="2"/>
      <c r="JFK312" s="2"/>
      <c r="JFL312" s="2"/>
      <c r="JFM312" s="2"/>
      <c r="JFN312" s="2"/>
      <c r="JFO312" s="2"/>
      <c r="JFP312" s="2"/>
      <c r="JFQ312" s="2"/>
      <c r="JFR312" s="2"/>
      <c r="JFS312" s="2"/>
      <c r="JFT312" s="2"/>
      <c r="JFU312" s="2"/>
      <c r="JFV312" s="2"/>
      <c r="JFW312" s="2"/>
      <c r="JFX312" s="2"/>
      <c r="JFY312" s="2"/>
      <c r="JFZ312" s="2"/>
      <c r="JGA312" s="2"/>
      <c r="JGB312" s="2"/>
      <c r="JGC312" s="2"/>
      <c r="JGD312" s="2"/>
      <c r="JGE312" s="2"/>
      <c r="JGF312" s="2"/>
      <c r="JGG312" s="2"/>
      <c r="JGH312" s="2"/>
      <c r="JGI312" s="2"/>
      <c r="JGJ312" s="2"/>
      <c r="JGK312" s="2"/>
      <c r="JGL312" s="2"/>
      <c r="JGM312" s="2"/>
      <c r="JGN312" s="2"/>
      <c r="JGO312" s="2"/>
      <c r="JGP312" s="2"/>
      <c r="JGQ312" s="2"/>
      <c r="JGR312" s="2"/>
      <c r="JGS312" s="2"/>
      <c r="JGT312" s="2"/>
      <c r="JGU312" s="2"/>
      <c r="JGV312" s="2"/>
      <c r="JGW312" s="2"/>
      <c r="JGX312" s="2"/>
      <c r="JGY312" s="2"/>
      <c r="JGZ312" s="2"/>
      <c r="JHA312" s="2"/>
      <c r="JHB312" s="2"/>
      <c r="JHC312" s="2"/>
      <c r="JHD312" s="2"/>
      <c r="JHE312" s="2"/>
      <c r="JHF312" s="2"/>
      <c r="JHG312" s="2"/>
      <c r="JHH312" s="2"/>
      <c r="JHI312" s="2"/>
      <c r="JHJ312" s="2"/>
      <c r="JHK312" s="2"/>
      <c r="JHL312" s="2"/>
      <c r="JHM312" s="2"/>
      <c r="JHN312" s="2"/>
      <c r="JHO312" s="2"/>
      <c r="JHP312" s="2"/>
      <c r="JHQ312" s="2"/>
      <c r="JHR312" s="2"/>
      <c r="JHS312" s="2"/>
      <c r="JHT312" s="2"/>
      <c r="JHU312" s="2"/>
      <c r="JHV312" s="2"/>
      <c r="JHW312" s="2"/>
      <c r="JHX312" s="2"/>
      <c r="JHY312" s="2"/>
      <c r="JHZ312" s="2"/>
      <c r="JIA312" s="2"/>
      <c r="JIB312" s="2"/>
      <c r="JIC312" s="2"/>
      <c r="JID312" s="2"/>
      <c r="JIE312" s="2"/>
      <c r="JIF312" s="2"/>
      <c r="JIG312" s="2"/>
      <c r="JIH312" s="2"/>
      <c r="JII312" s="2"/>
      <c r="JIJ312" s="2"/>
      <c r="JIK312" s="2"/>
      <c r="JIL312" s="2"/>
      <c r="JIM312" s="2"/>
      <c r="JIN312" s="2"/>
      <c r="JIO312" s="2"/>
      <c r="JIP312" s="2"/>
      <c r="JIQ312" s="2"/>
      <c r="JIR312" s="2"/>
      <c r="JIS312" s="2"/>
      <c r="JIT312" s="2"/>
      <c r="JIU312" s="2"/>
      <c r="JIV312" s="2"/>
      <c r="JIW312" s="2"/>
      <c r="JIX312" s="2"/>
      <c r="JIY312" s="2"/>
      <c r="JIZ312" s="2"/>
      <c r="JJA312" s="2"/>
      <c r="JJB312" s="2"/>
      <c r="JJC312" s="2"/>
      <c r="JJD312" s="2"/>
      <c r="JJE312" s="2"/>
      <c r="JJF312" s="2"/>
      <c r="JJG312" s="2"/>
      <c r="JJH312" s="2"/>
      <c r="JJI312" s="2"/>
      <c r="JJJ312" s="2"/>
      <c r="JJK312" s="2"/>
      <c r="JJL312" s="2"/>
      <c r="JJM312" s="2"/>
      <c r="JJN312" s="2"/>
      <c r="JJO312" s="2"/>
      <c r="JJP312" s="2"/>
      <c r="JJQ312" s="2"/>
      <c r="JJR312" s="2"/>
      <c r="JJS312" s="2"/>
      <c r="JJT312" s="2"/>
      <c r="JJU312" s="2"/>
      <c r="JJV312" s="2"/>
      <c r="JJW312" s="2"/>
      <c r="JJX312" s="2"/>
      <c r="JJY312" s="2"/>
      <c r="JJZ312" s="2"/>
      <c r="JKA312" s="2"/>
      <c r="JKB312" s="2"/>
      <c r="JKC312" s="2"/>
      <c r="JKD312" s="2"/>
      <c r="JKE312" s="2"/>
      <c r="JKF312" s="2"/>
      <c r="JKG312" s="2"/>
      <c r="JKH312" s="2"/>
      <c r="JKI312" s="2"/>
      <c r="JKJ312" s="2"/>
      <c r="JKK312" s="2"/>
      <c r="JKL312" s="2"/>
      <c r="JKM312" s="2"/>
      <c r="JKN312" s="2"/>
      <c r="JKO312" s="2"/>
      <c r="JKP312" s="2"/>
      <c r="JKQ312" s="2"/>
      <c r="JKR312" s="2"/>
      <c r="JKS312" s="2"/>
      <c r="JKT312" s="2"/>
      <c r="JKU312" s="2"/>
      <c r="JKV312" s="2"/>
      <c r="JKW312" s="2"/>
      <c r="JKX312" s="2"/>
      <c r="JKY312" s="2"/>
      <c r="JKZ312" s="2"/>
      <c r="JLA312" s="2"/>
      <c r="JLB312" s="2"/>
      <c r="JLC312" s="2"/>
      <c r="JLD312" s="2"/>
      <c r="JLE312" s="2"/>
      <c r="JLF312" s="2"/>
      <c r="JLG312" s="2"/>
      <c r="JLH312" s="2"/>
      <c r="JLI312" s="2"/>
      <c r="JLJ312" s="2"/>
      <c r="JLK312" s="2"/>
      <c r="JLL312" s="2"/>
      <c r="JLM312" s="2"/>
      <c r="JLN312" s="2"/>
      <c r="JLO312" s="2"/>
      <c r="JLP312" s="2"/>
      <c r="JLQ312" s="2"/>
      <c r="JLR312" s="2"/>
      <c r="JLS312" s="2"/>
      <c r="JLT312" s="2"/>
      <c r="JLU312" s="2"/>
      <c r="JLV312" s="2"/>
      <c r="JLW312" s="2"/>
      <c r="JLX312" s="2"/>
      <c r="JLY312" s="2"/>
      <c r="JLZ312" s="2"/>
      <c r="JMA312" s="2"/>
      <c r="JMB312" s="2"/>
      <c r="JMC312" s="2"/>
      <c r="JMD312" s="2"/>
      <c r="JME312" s="2"/>
      <c r="JMF312" s="2"/>
      <c r="JMG312" s="2"/>
      <c r="JMH312" s="2"/>
      <c r="JMI312" s="2"/>
      <c r="JMJ312" s="2"/>
      <c r="JMK312" s="2"/>
      <c r="JML312" s="2"/>
      <c r="JMM312" s="2"/>
      <c r="JMN312" s="2"/>
      <c r="JMO312" s="2"/>
      <c r="JMP312" s="2"/>
      <c r="JMQ312" s="2"/>
      <c r="JMR312" s="2"/>
      <c r="JMS312" s="2"/>
      <c r="JMT312" s="2"/>
      <c r="JMU312" s="2"/>
      <c r="JMV312" s="2"/>
      <c r="JMW312" s="2"/>
      <c r="JMX312" s="2"/>
      <c r="JMY312" s="2"/>
      <c r="JMZ312" s="2"/>
      <c r="JNA312" s="2"/>
      <c r="JNB312" s="2"/>
      <c r="JNC312" s="2"/>
      <c r="JND312" s="2"/>
      <c r="JNE312" s="2"/>
      <c r="JNF312" s="2"/>
      <c r="JNG312" s="2"/>
      <c r="JNH312" s="2"/>
      <c r="JNI312" s="2"/>
      <c r="JNJ312" s="2"/>
      <c r="JNK312" s="2"/>
      <c r="JNL312" s="2"/>
      <c r="JNM312" s="2"/>
      <c r="JNN312" s="2"/>
      <c r="JNO312" s="2"/>
      <c r="JNP312" s="2"/>
      <c r="JNQ312" s="2"/>
      <c r="JNR312" s="2"/>
      <c r="JNS312" s="2"/>
      <c r="JNT312" s="2"/>
      <c r="JNU312" s="2"/>
      <c r="JNV312" s="2"/>
      <c r="JNW312" s="2"/>
      <c r="JNX312" s="2"/>
      <c r="JNY312" s="2"/>
      <c r="JNZ312" s="2"/>
      <c r="JOA312" s="2"/>
      <c r="JOB312" s="2"/>
      <c r="JOC312" s="2"/>
      <c r="JOD312" s="2"/>
      <c r="JOE312" s="2"/>
      <c r="JOF312" s="2"/>
      <c r="JOG312" s="2"/>
      <c r="JOH312" s="2"/>
      <c r="JOI312" s="2"/>
      <c r="JOJ312" s="2"/>
      <c r="JOK312" s="2"/>
      <c r="JOL312" s="2"/>
      <c r="JOM312" s="2"/>
      <c r="JON312" s="2"/>
      <c r="JOO312" s="2"/>
      <c r="JOP312" s="2"/>
      <c r="JOQ312" s="2"/>
      <c r="JOR312" s="2"/>
      <c r="JOS312" s="2"/>
      <c r="JOT312" s="2"/>
      <c r="JOU312" s="2"/>
      <c r="JOV312" s="2"/>
      <c r="JOW312" s="2"/>
      <c r="JOX312" s="2"/>
      <c r="JOY312" s="2"/>
      <c r="JOZ312" s="2"/>
      <c r="JPA312" s="2"/>
      <c r="JPB312" s="2"/>
      <c r="JPC312" s="2"/>
      <c r="JPD312" s="2"/>
      <c r="JPE312" s="2"/>
      <c r="JPF312" s="2"/>
      <c r="JPG312" s="2"/>
      <c r="JPH312" s="2"/>
      <c r="JPI312" s="2"/>
      <c r="JPJ312" s="2"/>
      <c r="JPK312" s="2"/>
      <c r="JPL312" s="2"/>
      <c r="JPM312" s="2"/>
      <c r="JPN312" s="2"/>
      <c r="JPO312" s="2"/>
      <c r="JPP312" s="2"/>
      <c r="JPQ312" s="2"/>
      <c r="JPR312" s="2"/>
      <c r="JPS312" s="2"/>
      <c r="JPT312" s="2"/>
      <c r="JPU312" s="2"/>
      <c r="JPV312" s="2"/>
      <c r="JPW312" s="2"/>
      <c r="JPX312" s="2"/>
      <c r="JPY312" s="2"/>
      <c r="JPZ312" s="2"/>
      <c r="JQA312" s="2"/>
      <c r="JQB312" s="2"/>
      <c r="JQC312" s="2"/>
      <c r="JQD312" s="2"/>
      <c r="JQE312" s="2"/>
      <c r="JQF312" s="2"/>
      <c r="JQG312" s="2"/>
      <c r="JQH312" s="2"/>
      <c r="JQI312" s="2"/>
      <c r="JQJ312" s="2"/>
      <c r="JQK312" s="2"/>
      <c r="JQL312" s="2"/>
      <c r="JQM312" s="2"/>
      <c r="JQN312" s="2"/>
      <c r="JQO312" s="2"/>
      <c r="JQP312" s="2"/>
      <c r="JQQ312" s="2"/>
      <c r="JQR312" s="2"/>
      <c r="JQS312" s="2"/>
      <c r="JQT312" s="2"/>
      <c r="JQU312" s="2"/>
      <c r="JQV312" s="2"/>
      <c r="JQW312" s="2"/>
      <c r="JQX312" s="2"/>
      <c r="JQY312" s="2"/>
      <c r="JQZ312" s="2"/>
      <c r="JRA312" s="2"/>
      <c r="JRB312" s="2"/>
      <c r="JRC312" s="2"/>
      <c r="JRD312" s="2"/>
      <c r="JRE312" s="2"/>
      <c r="JRF312" s="2"/>
      <c r="JRG312" s="2"/>
      <c r="JRH312" s="2"/>
      <c r="JRI312" s="2"/>
      <c r="JRJ312" s="2"/>
      <c r="JRK312" s="2"/>
      <c r="JRL312" s="2"/>
      <c r="JRM312" s="2"/>
      <c r="JRN312" s="2"/>
      <c r="JRO312" s="2"/>
      <c r="JRP312" s="2"/>
      <c r="JRQ312" s="2"/>
      <c r="JRR312" s="2"/>
      <c r="JRS312" s="2"/>
      <c r="JRT312" s="2"/>
      <c r="JRU312" s="2"/>
      <c r="JRV312" s="2"/>
      <c r="JRW312" s="2"/>
      <c r="JRX312" s="2"/>
      <c r="JRY312" s="2"/>
      <c r="JRZ312" s="2"/>
      <c r="JSA312" s="2"/>
      <c r="JSB312" s="2"/>
      <c r="JSC312" s="2"/>
      <c r="JSD312" s="2"/>
      <c r="JSE312" s="2"/>
      <c r="JSF312" s="2"/>
      <c r="JSG312" s="2"/>
      <c r="JSH312" s="2"/>
      <c r="JSI312" s="2"/>
      <c r="JSJ312" s="2"/>
      <c r="JSK312" s="2"/>
      <c r="JSL312" s="2"/>
      <c r="JSM312" s="2"/>
      <c r="JSN312" s="2"/>
      <c r="JSO312" s="2"/>
      <c r="JSP312" s="2"/>
      <c r="JSQ312" s="2"/>
      <c r="JSR312" s="2"/>
      <c r="JSS312" s="2"/>
      <c r="JST312" s="2"/>
      <c r="JSU312" s="2"/>
      <c r="JSV312" s="2"/>
      <c r="JSW312" s="2"/>
      <c r="JSX312" s="2"/>
      <c r="JSY312" s="2"/>
      <c r="JSZ312" s="2"/>
      <c r="JTA312" s="2"/>
      <c r="JTB312" s="2"/>
      <c r="JTC312" s="2"/>
      <c r="JTD312" s="2"/>
      <c r="JTE312" s="2"/>
      <c r="JTF312" s="2"/>
      <c r="JTG312" s="2"/>
      <c r="JTH312" s="2"/>
      <c r="JTI312" s="2"/>
      <c r="JTJ312" s="2"/>
      <c r="JTK312" s="2"/>
      <c r="JTL312" s="2"/>
      <c r="JTM312" s="2"/>
      <c r="JTN312" s="2"/>
      <c r="JTO312" s="2"/>
      <c r="JTP312" s="2"/>
      <c r="JTQ312" s="2"/>
      <c r="JTR312" s="2"/>
      <c r="JTS312" s="2"/>
      <c r="JTT312" s="2"/>
      <c r="JTU312" s="2"/>
      <c r="JTV312" s="2"/>
      <c r="JTW312" s="2"/>
      <c r="JTX312" s="2"/>
      <c r="JTY312" s="2"/>
      <c r="JTZ312" s="2"/>
      <c r="JUA312" s="2"/>
      <c r="JUB312" s="2"/>
      <c r="JUC312" s="2"/>
      <c r="JUD312" s="2"/>
      <c r="JUE312" s="2"/>
      <c r="JUF312" s="2"/>
      <c r="JUG312" s="2"/>
      <c r="JUH312" s="2"/>
      <c r="JUI312" s="2"/>
      <c r="JUJ312" s="2"/>
      <c r="JUK312" s="2"/>
      <c r="JUL312" s="2"/>
      <c r="JUM312" s="2"/>
      <c r="JUN312" s="2"/>
      <c r="JUO312" s="2"/>
      <c r="JUP312" s="2"/>
      <c r="JUQ312" s="2"/>
      <c r="JUR312" s="2"/>
      <c r="JUS312" s="2"/>
      <c r="JUT312" s="2"/>
      <c r="JUU312" s="2"/>
      <c r="JUV312" s="2"/>
      <c r="JUW312" s="2"/>
      <c r="JUX312" s="2"/>
      <c r="JUY312" s="2"/>
      <c r="JUZ312" s="2"/>
      <c r="JVA312" s="2"/>
      <c r="JVB312" s="2"/>
      <c r="JVC312" s="2"/>
      <c r="JVD312" s="2"/>
      <c r="JVE312" s="2"/>
      <c r="JVF312" s="2"/>
      <c r="JVG312" s="2"/>
      <c r="JVH312" s="2"/>
      <c r="JVI312" s="2"/>
      <c r="JVJ312" s="2"/>
      <c r="JVK312" s="2"/>
      <c r="JVL312" s="2"/>
      <c r="JVM312" s="2"/>
      <c r="JVN312" s="2"/>
      <c r="JVO312" s="2"/>
      <c r="JVP312" s="2"/>
      <c r="JVQ312" s="2"/>
      <c r="JVR312" s="2"/>
      <c r="JVS312" s="2"/>
      <c r="JVT312" s="2"/>
      <c r="JVU312" s="2"/>
      <c r="JVV312" s="2"/>
      <c r="JVW312" s="2"/>
      <c r="JVX312" s="2"/>
      <c r="JVY312" s="2"/>
      <c r="JVZ312" s="2"/>
      <c r="JWA312" s="2"/>
      <c r="JWB312" s="2"/>
      <c r="JWC312" s="2"/>
      <c r="JWD312" s="2"/>
      <c r="JWE312" s="2"/>
      <c r="JWF312" s="2"/>
      <c r="JWG312" s="2"/>
      <c r="JWH312" s="2"/>
      <c r="JWI312" s="2"/>
      <c r="JWJ312" s="2"/>
      <c r="JWK312" s="2"/>
      <c r="JWL312" s="2"/>
      <c r="JWM312" s="2"/>
      <c r="JWN312" s="2"/>
      <c r="JWO312" s="2"/>
      <c r="JWP312" s="2"/>
      <c r="JWQ312" s="2"/>
      <c r="JWR312" s="2"/>
      <c r="JWS312" s="2"/>
      <c r="JWT312" s="2"/>
      <c r="JWU312" s="2"/>
      <c r="JWV312" s="2"/>
      <c r="JWW312" s="2"/>
      <c r="JWX312" s="2"/>
      <c r="JWY312" s="2"/>
      <c r="JWZ312" s="2"/>
      <c r="JXA312" s="2"/>
      <c r="JXB312" s="2"/>
      <c r="JXC312" s="2"/>
      <c r="JXD312" s="2"/>
      <c r="JXE312" s="2"/>
      <c r="JXF312" s="2"/>
      <c r="JXG312" s="2"/>
      <c r="JXH312" s="2"/>
      <c r="JXI312" s="2"/>
      <c r="JXJ312" s="2"/>
      <c r="JXK312" s="2"/>
      <c r="JXL312" s="2"/>
      <c r="JXM312" s="2"/>
      <c r="JXN312" s="2"/>
      <c r="JXO312" s="2"/>
      <c r="JXP312" s="2"/>
      <c r="JXQ312" s="2"/>
      <c r="JXR312" s="2"/>
      <c r="JXS312" s="2"/>
      <c r="JXT312" s="2"/>
      <c r="JXU312" s="2"/>
      <c r="JXV312" s="2"/>
      <c r="JXW312" s="2"/>
      <c r="JXX312" s="2"/>
      <c r="JXY312" s="2"/>
      <c r="JXZ312" s="2"/>
      <c r="JYA312" s="2"/>
      <c r="JYB312" s="2"/>
      <c r="JYC312" s="2"/>
      <c r="JYD312" s="2"/>
      <c r="JYE312" s="2"/>
      <c r="JYF312" s="2"/>
      <c r="JYG312" s="2"/>
      <c r="JYH312" s="2"/>
      <c r="JYI312" s="2"/>
      <c r="JYJ312" s="2"/>
      <c r="JYK312" s="2"/>
      <c r="JYL312" s="2"/>
      <c r="JYM312" s="2"/>
      <c r="JYN312" s="2"/>
      <c r="JYO312" s="2"/>
      <c r="JYP312" s="2"/>
      <c r="JYQ312" s="2"/>
      <c r="JYR312" s="2"/>
      <c r="JYS312" s="2"/>
      <c r="JYT312" s="2"/>
      <c r="JYU312" s="2"/>
      <c r="JYV312" s="2"/>
      <c r="JYW312" s="2"/>
      <c r="JYX312" s="2"/>
      <c r="JYY312" s="2"/>
      <c r="JYZ312" s="2"/>
      <c r="JZA312" s="2"/>
      <c r="JZB312" s="2"/>
      <c r="JZC312" s="2"/>
      <c r="JZD312" s="2"/>
      <c r="JZE312" s="2"/>
      <c r="JZF312" s="2"/>
      <c r="JZG312" s="2"/>
      <c r="JZH312" s="2"/>
      <c r="JZI312" s="2"/>
      <c r="JZJ312" s="2"/>
      <c r="JZK312" s="2"/>
      <c r="JZL312" s="2"/>
      <c r="JZM312" s="2"/>
      <c r="JZN312" s="2"/>
      <c r="JZO312" s="2"/>
      <c r="JZP312" s="2"/>
      <c r="JZQ312" s="2"/>
      <c r="JZR312" s="2"/>
      <c r="JZS312" s="2"/>
      <c r="JZT312" s="2"/>
      <c r="JZU312" s="2"/>
      <c r="JZV312" s="2"/>
      <c r="JZW312" s="2"/>
      <c r="JZX312" s="2"/>
      <c r="JZY312" s="2"/>
      <c r="JZZ312" s="2"/>
      <c r="KAA312" s="2"/>
      <c r="KAB312" s="2"/>
      <c r="KAC312" s="2"/>
      <c r="KAD312" s="2"/>
      <c r="KAE312" s="2"/>
      <c r="KAF312" s="2"/>
      <c r="KAG312" s="2"/>
      <c r="KAH312" s="2"/>
      <c r="KAI312" s="2"/>
      <c r="KAJ312" s="2"/>
      <c r="KAK312" s="2"/>
      <c r="KAL312" s="2"/>
      <c r="KAM312" s="2"/>
      <c r="KAN312" s="2"/>
      <c r="KAO312" s="2"/>
      <c r="KAP312" s="2"/>
      <c r="KAQ312" s="2"/>
      <c r="KAR312" s="2"/>
      <c r="KAS312" s="2"/>
      <c r="KAT312" s="2"/>
      <c r="KAU312" s="2"/>
      <c r="KAV312" s="2"/>
      <c r="KAW312" s="2"/>
      <c r="KAX312" s="2"/>
      <c r="KAY312" s="2"/>
      <c r="KAZ312" s="2"/>
      <c r="KBA312" s="2"/>
      <c r="KBB312" s="2"/>
      <c r="KBC312" s="2"/>
      <c r="KBD312" s="2"/>
      <c r="KBE312" s="2"/>
      <c r="KBF312" s="2"/>
      <c r="KBG312" s="2"/>
      <c r="KBH312" s="2"/>
      <c r="KBI312" s="2"/>
      <c r="KBJ312" s="2"/>
      <c r="KBK312" s="2"/>
      <c r="KBL312" s="2"/>
      <c r="KBM312" s="2"/>
      <c r="KBN312" s="2"/>
      <c r="KBO312" s="2"/>
      <c r="KBP312" s="2"/>
      <c r="KBQ312" s="2"/>
      <c r="KBR312" s="2"/>
      <c r="KBS312" s="2"/>
      <c r="KBT312" s="2"/>
      <c r="KBU312" s="2"/>
      <c r="KBV312" s="2"/>
      <c r="KBW312" s="2"/>
      <c r="KBX312" s="2"/>
      <c r="KBY312" s="2"/>
      <c r="KBZ312" s="2"/>
      <c r="KCA312" s="2"/>
      <c r="KCB312" s="2"/>
      <c r="KCC312" s="2"/>
      <c r="KCD312" s="2"/>
      <c r="KCE312" s="2"/>
      <c r="KCF312" s="2"/>
      <c r="KCG312" s="2"/>
      <c r="KCH312" s="2"/>
      <c r="KCI312" s="2"/>
      <c r="KCJ312" s="2"/>
      <c r="KCK312" s="2"/>
      <c r="KCL312" s="2"/>
      <c r="KCM312" s="2"/>
      <c r="KCN312" s="2"/>
      <c r="KCO312" s="2"/>
      <c r="KCP312" s="2"/>
      <c r="KCQ312" s="2"/>
      <c r="KCR312" s="2"/>
      <c r="KCS312" s="2"/>
      <c r="KCT312" s="2"/>
      <c r="KCU312" s="2"/>
      <c r="KCV312" s="2"/>
      <c r="KCW312" s="2"/>
      <c r="KCX312" s="2"/>
      <c r="KCY312" s="2"/>
      <c r="KCZ312" s="2"/>
      <c r="KDA312" s="2"/>
      <c r="KDB312" s="2"/>
      <c r="KDC312" s="2"/>
      <c r="KDD312" s="2"/>
      <c r="KDE312" s="2"/>
      <c r="KDF312" s="2"/>
      <c r="KDG312" s="2"/>
      <c r="KDH312" s="2"/>
      <c r="KDI312" s="2"/>
      <c r="KDJ312" s="2"/>
      <c r="KDK312" s="2"/>
      <c r="KDL312" s="2"/>
      <c r="KDM312" s="2"/>
      <c r="KDN312" s="2"/>
      <c r="KDO312" s="2"/>
      <c r="KDP312" s="2"/>
      <c r="KDQ312" s="2"/>
      <c r="KDR312" s="2"/>
      <c r="KDS312" s="2"/>
      <c r="KDT312" s="2"/>
      <c r="KDU312" s="2"/>
      <c r="KDV312" s="2"/>
      <c r="KDW312" s="2"/>
      <c r="KDX312" s="2"/>
      <c r="KDY312" s="2"/>
      <c r="KDZ312" s="2"/>
      <c r="KEA312" s="2"/>
      <c r="KEB312" s="2"/>
      <c r="KEC312" s="2"/>
      <c r="KED312" s="2"/>
      <c r="KEE312" s="2"/>
      <c r="KEF312" s="2"/>
      <c r="KEG312" s="2"/>
      <c r="KEH312" s="2"/>
      <c r="KEI312" s="2"/>
      <c r="KEJ312" s="2"/>
      <c r="KEK312" s="2"/>
      <c r="KEL312" s="2"/>
      <c r="KEM312" s="2"/>
      <c r="KEN312" s="2"/>
      <c r="KEO312" s="2"/>
      <c r="KEP312" s="2"/>
      <c r="KEQ312" s="2"/>
      <c r="KER312" s="2"/>
      <c r="KES312" s="2"/>
      <c r="KET312" s="2"/>
      <c r="KEU312" s="2"/>
      <c r="KEV312" s="2"/>
      <c r="KEW312" s="2"/>
      <c r="KEX312" s="2"/>
      <c r="KEY312" s="2"/>
      <c r="KEZ312" s="2"/>
      <c r="KFA312" s="2"/>
      <c r="KFB312" s="2"/>
      <c r="KFC312" s="2"/>
      <c r="KFD312" s="2"/>
      <c r="KFE312" s="2"/>
      <c r="KFF312" s="2"/>
      <c r="KFG312" s="2"/>
      <c r="KFH312" s="2"/>
      <c r="KFI312" s="2"/>
      <c r="KFJ312" s="2"/>
      <c r="KFK312" s="2"/>
      <c r="KFL312" s="2"/>
      <c r="KFM312" s="2"/>
      <c r="KFN312" s="2"/>
      <c r="KFO312" s="2"/>
      <c r="KFP312" s="2"/>
      <c r="KFQ312" s="2"/>
      <c r="KFR312" s="2"/>
      <c r="KFS312" s="2"/>
      <c r="KFT312" s="2"/>
      <c r="KFU312" s="2"/>
      <c r="KFV312" s="2"/>
      <c r="KFW312" s="2"/>
      <c r="KFX312" s="2"/>
      <c r="KFY312" s="2"/>
      <c r="KFZ312" s="2"/>
      <c r="KGA312" s="2"/>
      <c r="KGB312" s="2"/>
      <c r="KGC312" s="2"/>
      <c r="KGD312" s="2"/>
      <c r="KGE312" s="2"/>
      <c r="KGF312" s="2"/>
      <c r="KGG312" s="2"/>
      <c r="KGH312" s="2"/>
      <c r="KGI312" s="2"/>
      <c r="KGJ312" s="2"/>
      <c r="KGK312" s="2"/>
      <c r="KGL312" s="2"/>
      <c r="KGM312" s="2"/>
      <c r="KGN312" s="2"/>
      <c r="KGO312" s="2"/>
      <c r="KGP312" s="2"/>
      <c r="KGQ312" s="2"/>
      <c r="KGR312" s="2"/>
      <c r="KGS312" s="2"/>
      <c r="KGT312" s="2"/>
      <c r="KGU312" s="2"/>
      <c r="KGV312" s="2"/>
      <c r="KGW312" s="2"/>
      <c r="KGX312" s="2"/>
      <c r="KGY312" s="2"/>
      <c r="KGZ312" s="2"/>
      <c r="KHA312" s="2"/>
      <c r="KHB312" s="2"/>
      <c r="KHC312" s="2"/>
      <c r="KHD312" s="2"/>
      <c r="KHE312" s="2"/>
      <c r="KHF312" s="2"/>
      <c r="KHG312" s="2"/>
      <c r="KHH312" s="2"/>
      <c r="KHI312" s="2"/>
      <c r="KHJ312" s="2"/>
      <c r="KHK312" s="2"/>
      <c r="KHL312" s="2"/>
      <c r="KHM312" s="2"/>
      <c r="KHN312" s="2"/>
      <c r="KHO312" s="2"/>
      <c r="KHP312" s="2"/>
      <c r="KHQ312" s="2"/>
      <c r="KHR312" s="2"/>
      <c r="KHS312" s="2"/>
      <c r="KHT312" s="2"/>
      <c r="KHU312" s="2"/>
      <c r="KHV312" s="2"/>
      <c r="KHW312" s="2"/>
      <c r="KHX312" s="2"/>
      <c r="KHY312" s="2"/>
      <c r="KHZ312" s="2"/>
      <c r="KIA312" s="2"/>
      <c r="KIB312" s="2"/>
      <c r="KIC312" s="2"/>
      <c r="KID312" s="2"/>
      <c r="KIE312" s="2"/>
      <c r="KIF312" s="2"/>
      <c r="KIG312" s="2"/>
      <c r="KIH312" s="2"/>
      <c r="KII312" s="2"/>
      <c r="KIJ312" s="2"/>
      <c r="KIK312" s="2"/>
      <c r="KIL312" s="2"/>
      <c r="KIM312" s="2"/>
      <c r="KIN312" s="2"/>
      <c r="KIO312" s="2"/>
      <c r="KIP312" s="2"/>
      <c r="KIQ312" s="2"/>
      <c r="KIR312" s="2"/>
      <c r="KIS312" s="2"/>
      <c r="KIT312" s="2"/>
      <c r="KIU312" s="2"/>
      <c r="KIV312" s="2"/>
      <c r="KIW312" s="2"/>
      <c r="KIX312" s="2"/>
      <c r="KIY312" s="2"/>
      <c r="KIZ312" s="2"/>
      <c r="KJA312" s="2"/>
      <c r="KJB312" s="2"/>
      <c r="KJC312" s="2"/>
      <c r="KJD312" s="2"/>
      <c r="KJE312" s="2"/>
      <c r="KJF312" s="2"/>
      <c r="KJG312" s="2"/>
      <c r="KJH312" s="2"/>
      <c r="KJI312" s="2"/>
      <c r="KJJ312" s="2"/>
      <c r="KJK312" s="2"/>
      <c r="KJL312" s="2"/>
      <c r="KJM312" s="2"/>
      <c r="KJN312" s="2"/>
      <c r="KJO312" s="2"/>
      <c r="KJP312" s="2"/>
      <c r="KJQ312" s="2"/>
      <c r="KJR312" s="2"/>
      <c r="KJS312" s="2"/>
      <c r="KJT312" s="2"/>
      <c r="KJU312" s="2"/>
      <c r="KJV312" s="2"/>
      <c r="KJW312" s="2"/>
      <c r="KJX312" s="2"/>
      <c r="KJY312" s="2"/>
      <c r="KJZ312" s="2"/>
      <c r="KKA312" s="2"/>
      <c r="KKB312" s="2"/>
      <c r="KKC312" s="2"/>
      <c r="KKD312" s="2"/>
      <c r="KKE312" s="2"/>
      <c r="KKF312" s="2"/>
      <c r="KKG312" s="2"/>
      <c r="KKH312" s="2"/>
      <c r="KKI312" s="2"/>
      <c r="KKJ312" s="2"/>
      <c r="KKK312" s="2"/>
      <c r="KKL312" s="2"/>
      <c r="KKM312" s="2"/>
      <c r="KKN312" s="2"/>
      <c r="KKO312" s="2"/>
      <c r="KKP312" s="2"/>
      <c r="KKQ312" s="2"/>
      <c r="KKR312" s="2"/>
      <c r="KKS312" s="2"/>
      <c r="KKT312" s="2"/>
      <c r="KKU312" s="2"/>
      <c r="KKV312" s="2"/>
      <c r="KKW312" s="2"/>
      <c r="KKX312" s="2"/>
      <c r="KKY312" s="2"/>
      <c r="KKZ312" s="2"/>
      <c r="KLA312" s="2"/>
      <c r="KLB312" s="2"/>
      <c r="KLC312" s="2"/>
      <c r="KLD312" s="2"/>
      <c r="KLE312" s="2"/>
      <c r="KLF312" s="2"/>
      <c r="KLG312" s="2"/>
      <c r="KLH312" s="2"/>
      <c r="KLI312" s="2"/>
      <c r="KLJ312" s="2"/>
      <c r="KLK312" s="2"/>
      <c r="KLL312" s="2"/>
      <c r="KLM312" s="2"/>
      <c r="KLN312" s="2"/>
      <c r="KLO312" s="2"/>
      <c r="KLP312" s="2"/>
      <c r="KLQ312" s="2"/>
      <c r="KLR312" s="2"/>
      <c r="KLS312" s="2"/>
      <c r="KLT312" s="2"/>
      <c r="KLU312" s="2"/>
      <c r="KLV312" s="2"/>
      <c r="KLW312" s="2"/>
      <c r="KLX312" s="2"/>
      <c r="KLY312" s="2"/>
      <c r="KLZ312" s="2"/>
      <c r="KMA312" s="2"/>
      <c r="KMB312" s="2"/>
      <c r="KMC312" s="2"/>
      <c r="KMD312" s="2"/>
      <c r="KME312" s="2"/>
      <c r="KMF312" s="2"/>
      <c r="KMG312" s="2"/>
      <c r="KMH312" s="2"/>
      <c r="KMI312" s="2"/>
      <c r="KMJ312" s="2"/>
      <c r="KMK312" s="2"/>
      <c r="KML312" s="2"/>
      <c r="KMM312" s="2"/>
      <c r="KMN312" s="2"/>
      <c r="KMO312" s="2"/>
      <c r="KMP312" s="2"/>
      <c r="KMQ312" s="2"/>
      <c r="KMR312" s="2"/>
      <c r="KMS312" s="2"/>
      <c r="KMT312" s="2"/>
      <c r="KMU312" s="2"/>
      <c r="KMV312" s="2"/>
      <c r="KMW312" s="2"/>
      <c r="KMX312" s="2"/>
      <c r="KMY312" s="2"/>
      <c r="KMZ312" s="2"/>
      <c r="KNA312" s="2"/>
      <c r="KNB312" s="2"/>
      <c r="KNC312" s="2"/>
      <c r="KND312" s="2"/>
      <c r="KNE312" s="2"/>
      <c r="KNF312" s="2"/>
      <c r="KNG312" s="2"/>
      <c r="KNH312" s="2"/>
      <c r="KNI312" s="2"/>
      <c r="KNJ312" s="2"/>
      <c r="KNK312" s="2"/>
      <c r="KNL312" s="2"/>
      <c r="KNM312" s="2"/>
      <c r="KNN312" s="2"/>
      <c r="KNO312" s="2"/>
      <c r="KNP312" s="2"/>
      <c r="KNQ312" s="2"/>
      <c r="KNR312" s="2"/>
      <c r="KNS312" s="2"/>
      <c r="KNT312" s="2"/>
      <c r="KNU312" s="2"/>
      <c r="KNV312" s="2"/>
      <c r="KNW312" s="2"/>
      <c r="KNX312" s="2"/>
      <c r="KNY312" s="2"/>
      <c r="KNZ312" s="2"/>
      <c r="KOA312" s="2"/>
      <c r="KOB312" s="2"/>
      <c r="KOC312" s="2"/>
      <c r="KOD312" s="2"/>
      <c r="KOE312" s="2"/>
      <c r="KOF312" s="2"/>
      <c r="KOG312" s="2"/>
      <c r="KOH312" s="2"/>
      <c r="KOI312" s="2"/>
      <c r="KOJ312" s="2"/>
      <c r="KOK312" s="2"/>
      <c r="KOL312" s="2"/>
      <c r="KOM312" s="2"/>
      <c r="KON312" s="2"/>
      <c r="KOO312" s="2"/>
      <c r="KOP312" s="2"/>
      <c r="KOQ312" s="2"/>
      <c r="KOR312" s="2"/>
      <c r="KOS312" s="2"/>
      <c r="KOT312" s="2"/>
      <c r="KOU312" s="2"/>
      <c r="KOV312" s="2"/>
      <c r="KOW312" s="2"/>
      <c r="KOX312" s="2"/>
      <c r="KOY312" s="2"/>
      <c r="KOZ312" s="2"/>
      <c r="KPA312" s="2"/>
      <c r="KPB312" s="2"/>
      <c r="KPC312" s="2"/>
      <c r="KPD312" s="2"/>
      <c r="KPE312" s="2"/>
      <c r="KPF312" s="2"/>
      <c r="KPG312" s="2"/>
      <c r="KPH312" s="2"/>
      <c r="KPI312" s="2"/>
      <c r="KPJ312" s="2"/>
      <c r="KPK312" s="2"/>
      <c r="KPL312" s="2"/>
      <c r="KPM312" s="2"/>
      <c r="KPN312" s="2"/>
      <c r="KPO312" s="2"/>
      <c r="KPP312" s="2"/>
      <c r="KPQ312" s="2"/>
      <c r="KPR312" s="2"/>
      <c r="KPS312" s="2"/>
      <c r="KPT312" s="2"/>
      <c r="KPU312" s="2"/>
      <c r="KPV312" s="2"/>
      <c r="KPW312" s="2"/>
      <c r="KPX312" s="2"/>
      <c r="KPY312" s="2"/>
      <c r="KPZ312" s="2"/>
      <c r="KQA312" s="2"/>
      <c r="KQB312" s="2"/>
      <c r="KQC312" s="2"/>
      <c r="KQD312" s="2"/>
      <c r="KQE312" s="2"/>
      <c r="KQF312" s="2"/>
      <c r="KQG312" s="2"/>
      <c r="KQH312" s="2"/>
      <c r="KQI312" s="2"/>
      <c r="KQJ312" s="2"/>
      <c r="KQK312" s="2"/>
      <c r="KQL312" s="2"/>
      <c r="KQM312" s="2"/>
      <c r="KQN312" s="2"/>
      <c r="KQO312" s="2"/>
      <c r="KQP312" s="2"/>
      <c r="KQQ312" s="2"/>
      <c r="KQR312" s="2"/>
      <c r="KQS312" s="2"/>
      <c r="KQT312" s="2"/>
      <c r="KQU312" s="2"/>
      <c r="KQV312" s="2"/>
      <c r="KQW312" s="2"/>
      <c r="KQX312" s="2"/>
      <c r="KQY312" s="2"/>
      <c r="KQZ312" s="2"/>
      <c r="KRA312" s="2"/>
      <c r="KRB312" s="2"/>
      <c r="KRC312" s="2"/>
      <c r="KRD312" s="2"/>
      <c r="KRE312" s="2"/>
      <c r="KRF312" s="2"/>
      <c r="KRG312" s="2"/>
      <c r="KRH312" s="2"/>
      <c r="KRI312" s="2"/>
      <c r="KRJ312" s="2"/>
      <c r="KRK312" s="2"/>
      <c r="KRL312" s="2"/>
      <c r="KRM312" s="2"/>
      <c r="KRN312" s="2"/>
      <c r="KRO312" s="2"/>
      <c r="KRP312" s="2"/>
      <c r="KRQ312" s="2"/>
      <c r="KRR312" s="2"/>
      <c r="KRS312" s="2"/>
      <c r="KRT312" s="2"/>
      <c r="KRU312" s="2"/>
      <c r="KRV312" s="2"/>
      <c r="KRW312" s="2"/>
      <c r="KRX312" s="2"/>
      <c r="KRY312" s="2"/>
      <c r="KRZ312" s="2"/>
      <c r="KSA312" s="2"/>
      <c r="KSB312" s="2"/>
      <c r="KSC312" s="2"/>
      <c r="KSD312" s="2"/>
      <c r="KSE312" s="2"/>
      <c r="KSF312" s="2"/>
      <c r="KSG312" s="2"/>
      <c r="KSH312" s="2"/>
      <c r="KSI312" s="2"/>
      <c r="KSJ312" s="2"/>
      <c r="KSK312" s="2"/>
      <c r="KSL312" s="2"/>
      <c r="KSM312" s="2"/>
      <c r="KSN312" s="2"/>
      <c r="KSO312" s="2"/>
      <c r="KSP312" s="2"/>
      <c r="KSQ312" s="2"/>
      <c r="KSR312" s="2"/>
      <c r="KSS312" s="2"/>
      <c r="KST312" s="2"/>
      <c r="KSU312" s="2"/>
      <c r="KSV312" s="2"/>
      <c r="KSW312" s="2"/>
      <c r="KSX312" s="2"/>
      <c r="KSY312" s="2"/>
      <c r="KSZ312" s="2"/>
      <c r="KTA312" s="2"/>
      <c r="KTB312" s="2"/>
      <c r="KTC312" s="2"/>
      <c r="KTD312" s="2"/>
      <c r="KTE312" s="2"/>
      <c r="KTF312" s="2"/>
      <c r="KTG312" s="2"/>
      <c r="KTH312" s="2"/>
      <c r="KTI312" s="2"/>
      <c r="KTJ312" s="2"/>
      <c r="KTK312" s="2"/>
      <c r="KTL312" s="2"/>
      <c r="KTM312" s="2"/>
      <c r="KTN312" s="2"/>
      <c r="KTO312" s="2"/>
      <c r="KTP312" s="2"/>
      <c r="KTQ312" s="2"/>
      <c r="KTR312" s="2"/>
      <c r="KTS312" s="2"/>
      <c r="KTT312" s="2"/>
      <c r="KTU312" s="2"/>
      <c r="KTV312" s="2"/>
      <c r="KTW312" s="2"/>
      <c r="KTX312" s="2"/>
      <c r="KTY312" s="2"/>
      <c r="KTZ312" s="2"/>
      <c r="KUA312" s="2"/>
      <c r="KUB312" s="2"/>
      <c r="KUC312" s="2"/>
      <c r="KUD312" s="2"/>
      <c r="KUE312" s="2"/>
      <c r="KUF312" s="2"/>
      <c r="KUG312" s="2"/>
      <c r="KUH312" s="2"/>
      <c r="KUI312" s="2"/>
      <c r="KUJ312" s="2"/>
      <c r="KUK312" s="2"/>
      <c r="KUL312" s="2"/>
      <c r="KUM312" s="2"/>
      <c r="KUN312" s="2"/>
      <c r="KUO312" s="2"/>
      <c r="KUP312" s="2"/>
      <c r="KUQ312" s="2"/>
      <c r="KUR312" s="2"/>
      <c r="KUS312" s="2"/>
      <c r="KUT312" s="2"/>
      <c r="KUU312" s="2"/>
      <c r="KUV312" s="2"/>
      <c r="KUW312" s="2"/>
      <c r="KUX312" s="2"/>
      <c r="KUY312" s="2"/>
      <c r="KUZ312" s="2"/>
      <c r="KVA312" s="2"/>
      <c r="KVB312" s="2"/>
      <c r="KVC312" s="2"/>
      <c r="KVD312" s="2"/>
      <c r="KVE312" s="2"/>
      <c r="KVF312" s="2"/>
      <c r="KVG312" s="2"/>
      <c r="KVH312" s="2"/>
      <c r="KVI312" s="2"/>
      <c r="KVJ312" s="2"/>
      <c r="KVK312" s="2"/>
      <c r="KVL312" s="2"/>
      <c r="KVM312" s="2"/>
      <c r="KVN312" s="2"/>
      <c r="KVO312" s="2"/>
      <c r="KVP312" s="2"/>
      <c r="KVQ312" s="2"/>
      <c r="KVR312" s="2"/>
      <c r="KVS312" s="2"/>
      <c r="KVT312" s="2"/>
      <c r="KVU312" s="2"/>
      <c r="KVV312" s="2"/>
      <c r="KVW312" s="2"/>
      <c r="KVX312" s="2"/>
      <c r="KVY312" s="2"/>
      <c r="KVZ312" s="2"/>
      <c r="KWA312" s="2"/>
      <c r="KWB312" s="2"/>
      <c r="KWC312" s="2"/>
      <c r="KWD312" s="2"/>
      <c r="KWE312" s="2"/>
      <c r="KWF312" s="2"/>
      <c r="KWG312" s="2"/>
      <c r="KWH312" s="2"/>
      <c r="KWI312" s="2"/>
      <c r="KWJ312" s="2"/>
      <c r="KWK312" s="2"/>
      <c r="KWL312" s="2"/>
      <c r="KWM312" s="2"/>
      <c r="KWN312" s="2"/>
      <c r="KWO312" s="2"/>
      <c r="KWP312" s="2"/>
      <c r="KWQ312" s="2"/>
      <c r="KWR312" s="2"/>
      <c r="KWS312" s="2"/>
      <c r="KWT312" s="2"/>
      <c r="KWU312" s="2"/>
      <c r="KWV312" s="2"/>
      <c r="KWW312" s="2"/>
      <c r="KWX312" s="2"/>
      <c r="KWY312" s="2"/>
      <c r="KWZ312" s="2"/>
      <c r="KXA312" s="2"/>
      <c r="KXB312" s="2"/>
      <c r="KXC312" s="2"/>
      <c r="KXD312" s="2"/>
      <c r="KXE312" s="2"/>
      <c r="KXF312" s="2"/>
      <c r="KXG312" s="2"/>
      <c r="KXH312" s="2"/>
      <c r="KXI312" s="2"/>
      <c r="KXJ312" s="2"/>
      <c r="KXK312" s="2"/>
      <c r="KXL312" s="2"/>
      <c r="KXM312" s="2"/>
      <c r="KXN312" s="2"/>
      <c r="KXO312" s="2"/>
      <c r="KXP312" s="2"/>
      <c r="KXQ312" s="2"/>
      <c r="KXR312" s="2"/>
      <c r="KXS312" s="2"/>
      <c r="KXT312" s="2"/>
      <c r="KXU312" s="2"/>
      <c r="KXV312" s="2"/>
      <c r="KXW312" s="2"/>
      <c r="KXX312" s="2"/>
      <c r="KXY312" s="2"/>
      <c r="KXZ312" s="2"/>
      <c r="KYA312" s="2"/>
      <c r="KYB312" s="2"/>
      <c r="KYC312" s="2"/>
      <c r="KYD312" s="2"/>
      <c r="KYE312" s="2"/>
      <c r="KYF312" s="2"/>
      <c r="KYG312" s="2"/>
      <c r="KYH312" s="2"/>
      <c r="KYI312" s="2"/>
      <c r="KYJ312" s="2"/>
      <c r="KYK312" s="2"/>
      <c r="KYL312" s="2"/>
      <c r="KYM312" s="2"/>
      <c r="KYN312" s="2"/>
      <c r="KYO312" s="2"/>
      <c r="KYP312" s="2"/>
      <c r="KYQ312" s="2"/>
      <c r="KYR312" s="2"/>
      <c r="KYS312" s="2"/>
      <c r="KYT312" s="2"/>
      <c r="KYU312" s="2"/>
      <c r="KYV312" s="2"/>
      <c r="KYW312" s="2"/>
      <c r="KYX312" s="2"/>
      <c r="KYY312" s="2"/>
      <c r="KYZ312" s="2"/>
      <c r="KZA312" s="2"/>
      <c r="KZB312" s="2"/>
      <c r="KZC312" s="2"/>
      <c r="KZD312" s="2"/>
      <c r="KZE312" s="2"/>
      <c r="KZF312" s="2"/>
      <c r="KZG312" s="2"/>
      <c r="KZH312" s="2"/>
      <c r="KZI312" s="2"/>
      <c r="KZJ312" s="2"/>
      <c r="KZK312" s="2"/>
      <c r="KZL312" s="2"/>
      <c r="KZM312" s="2"/>
      <c r="KZN312" s="2"/>
      <c r="KZO312" s="2"/>
      <c r="KZP312" s="2"/>
      <c r="KZQ312" s="2"/>
      <c r="KZR312" s="2"/>
      <c r="KZS312" s="2"/>
      <c r="KZT312" s="2"/>
      <c r="KZU312" s="2"/>
      <c r="KZV312" s="2"/>
      <c r="KZW312" s="2"/>
      <c r="KZX312" s="2"/>
      <c r="KZY312" s="2"/>
      <c r="KZZ312" s="2"/>
      <c r="LAA312" s="2"/>
      <c r="LAB312" s="2"/>
      <c r="LAC312" s="2"/>
      <c r="LAD312" s="2"/>
      <c r="LAE312" s="2"/>
      <c r="LAF312" s="2"/>
      <c r="LAG312" s="2"/>
      <c r="LAH312" s="2"/>
      <c r="LAI312" s="2"/>
      <c r="LAJ312" s="2"/>
      <c r="LAK312" s="2"/>
      <c r="LAL312" s="2"/>
      <c r="LAM312" s="2"/>
      <c r="LAN312" s="2"/>
      <c r="LAO312" s="2"/>
      <c r="LAP312" s="2"/>
      <c r="LAQ312" s="2"/>
      <c r="LAR312" s="2"/>
      <c r="LAS312" s="2"/>
      <c r="LAT312" s="2"/>
      <c r="LAU312" s="2"/>
      <c r="LAV312" s="2"/>
      <c r="LAW312" s="2"/>
      <c r="LAX312" s="2"/>
      <c r="LAY312" s="2"/>
      <c r="LAZ312" s="2"/>
      <c r="LBA312" s="2"/>
      <c r="LBB312" s="2"/>
      <c r="LBC312" s="2"/>
      <c r="LBD312" s="2"/>
      <c r="LBE312" s="2"/>
      <c r="LBF312" s="2"/>
      <c r="LBG312" s="2"/>
      <c r="LBH312" s="2"/>
      <c r="LBI312" s="2"/>
      <c r="LBJ312" s="2"/>
      <c r="LBK312" s="2"/>
      <c r="LBL312" s="2"/>
      <c r="LBM312" s="2"/>
      <c r="LBN312" s="2"/>
      <c r="LBO312" s="2"/>
      <c r="LBP312" s="2"/>
      <c r="LBQ312" s="2"/>
      <c r="LBR312" s="2"/>
      <c r="LBS312" s="2"/>
      <c r="LBT312" s="2"/>
      <c r="LBU312" s="2"/>
      <c r="LBV312" s="2"/>
      <c r="LBW312" s="2"/>
      <c r="LBX312" s="2"/>
      <c r="LBY312" s="2"/>
      <c r="LBZ312" s="2"/>
      <c r="LCA312" s="2"/>
      <c r="LCB312" s="2"/>
      <c r="LCC312" s="2"/>
      <c r="LCD312" s="2"/>
      <c r="LCE312" s="2"/>
      <c r="LCF312" s="2"/>
      <c r="LCG312" s="2"/>
      <c r="LCH312" s="2"/>
      <c r="LCI312" s="2"/>
      <c r="LCJ312" s="2"/>
      <c r="LCK312" s="2"/>
      <c r="LCL312" s="2"/>
      <c r="LCM312" s="2"/>
      <c r="LCN312" s="2"/>
      <c r="LCO312" s="2"/>
      <c r="LCP312" s="2"/>
      <c r="LCQ312" s="2"/>
      <c r="LCR312" s="2"/>
      <c r="LCS312" s="2"/>
      <c r="LCT312" s="2"/>
      <c r="LCU312" s="2"/>
      <c r="LCV312" s="2"/>
      <c r="LCW312" s="2"/>
      <c r="LCX312" s="2"/>
      <c r="LCY312" s="2"/>
      <c r="LCZ312" s="2"/>
      <c r="LDA312" s="2"/>
      <c r="LDB312" s="2"/>
      <c r="LDC312" s="2"/>
      <c r="LDD312" s="2"/>
      <c r="LDE312" s="2"/>
      <c r="LDF312" s="2"/>
      <c r="LDG312" s="2"/>
      <c r="LDH312" s="2"/>
      <c r="LDI312" s="2"/>
      <c r="LDJ312" s="2"/>
      <c r="LDK312" s="2"/>
      <c r="LDL312" s="2"/>
      <c r="LDM312" s="2"/>
      <c r="LDN312" s="2"/>
      <c r="LDO312" s="2"/>
      <c r="LDP312" s="2"/>
      <c r="LDQ312" s="2"/>
      <c r="LDR312" s="2"/>
      <c r="LDS312" s="2"/>
      <c r="LDT312" s="2"/>
      <c r="LDU312" s="2"/>
      <c r="LDV312" s="2"/>
      <c r="LDW312" s="2"/>
      <c r="LDX312" s="2"/>
      <c r="LDY312" s="2"/>
      <c r="LDZ312" s="2"/>
      <c r="LEA312" s="2"/>
      <c r="LEB312" s="2"/>
      <c r="LEC312" s="2"/>
      <c r="LED312" s="2"/>
      <c r="LEE312" s="2"/>
      <c r="LEF312" s="2"/>
      <c r="LEG312" s="2"/>
      <c r="LEH312" s="2"/>
      <c r="LEI312" s="2"/>
      <c r="LEJ312" s="2"/>
      <c r="LEK312" s="2"/>
      <c r="LEL312" s="2"/>
      <c r="LEM312" s="2"/>
      <c r="LEN312" s="2"/>
      <c r="LEO312" s="2"/>
      <c r="LEP312" s="2"/>
      <c r="LEQ312" s="2"/>
      <c r="LER312" s="2"/>
      <c r="LES312" s="2"/>
      <c r="LET312" s="2"/>
      <c r="LEU312" s="2"/>
      <c r="LEV312" s="2"/>
      <c r="LEW312" s="2"/>
      <c r="LEX312" s="2"/>
      <c r="LEY312" s="2"/>
      <c r="LEZ312" s="2"/>
      <c r="LFA312" s="2"/>
      <c r="LFB312" s="2"/>
      <c r="LFC312" s="2"/>
      <c r="LFD312" s="2"/>
      <c r="LFE312" s="2"/>
      <c r="LFF312" s="2"/>
      <c r="LFG312" s="2"/>
      <c r="LFH312" s="2"/>
      <c r="LFI312" s="2"/>
      <c r="LFJ312" s="2"/>
      <c r="LFK312" s="2"/>
      <c r="LFL312" s="2"/>
      <c r="LFM312" s="2"/>
      <c r="LFN312" s="2"/>
      <c r="LFO312" s="2"/>
      <c r="LFP312" s="2"/>
      <c r="LFQ312" s="2"/>
      <c r="LFR312" s="2"/>
      <c r="LFS312" s="2"/>
      <c r="LFT312" s="2"/>
      <c r="LFU312" s="2"/>
      <c r="LFV312" s="2"/>
      <c r="LFW312" s="2"/>
      <c r="LFX312" s="2"/>
      <c r="LFY312" s="2"/>
      <c r="LFZ312" s="2"/>
      <c r="LGA312" s="2"/>
      <c r="LGB312" s="2"/>
      <c r="LGC312" s="2"/>
      <c r="LGD312" s="2"/>
      <c r="LGE312" s="2"/>
      <c r="LGF312" s="2"/>
      <c r="LGG312" s="2"/>
      <c r="LGH312" s="2"/>
      <c r="LGI312" s="2"/>
      <c r="LGJ312" s="2"/>
      <c r="LGK312" s="2"/>
      <c r="LGL312" s="2"/>
      <c r="LGM312" s="2"/>
      <c r="LGN312" s="2"/>
      <c r="LGO312" s="2"/>
      <c r="LGP312" s="2"/>
      <c r="LGQ312" s="2"/>
      <c r="LGR312" s="2"/>
      <c r="LGS312" s="2"/>
      <c r="LGT312" s="2"/>
      <c r="LGU312" s="2"/>
      <c r="LGV312" s="2"/>
      <c r="LGW312" s="2"/>
      <c r="LGX312" s="2"/>
      <c r="LGY312" s="2"/>
      <c r="LGZ312" s="2"/>
      <c r="LHA312" s="2"/>
      <c r="LHB312" s="2"/>
      <c r="LHC312" s="2"/>
      <c r="LHD312" s="2"/>
      <c r="LHE312" s="2"/>
      <c r="LHF312" s="2"/>
      <c r="LHG312" s="2"/>
      <c r="LHH312" s="2"/>
      <c r="LHI312" s="2"/>
      <c r="LHJ312" s="2"/>
      <c r="LHK312" s="2"/>
      <c r="LHL312" s="2"/>
      <c r="LHM312" s="2"/>
      <c r="LHN312" s="2"/>
      <c r="LHO312" s="2"/>
      <c r="LHP312" s="2"/>
      <c r="LHQ312" s="2"/>
      <c r="LHR312" s="2"/>
      <c r="LHS312" s="2"/>
      <c r="LHT312" s="2"/>
      <c r="LHU312" s="2"/>
      <c r="LHV312" s="2"/>
      <c r="LHW312" s="2"/>
      <c r="LHX312" s="2"/>
      <c r="LHY312" s="2"/>
      <c r="LHZ312" s="2"/>
      <c r="LIA312" s="2"/>
      <c r="LIB312" s="2"/>
      <c r="LIC312" s="2"/>
      <c r="LID312" s="2"/>
      <c r="LIE312" s="2"/>
      <c r="LIF312" s="2"/>
      <c r="LIG312" s="2"/>
      <c r="LIH312" s="2"/>
      <c r="LII312" s="2"/>
      <c r="LIJ312" s="2"/>
      <c r="LIK312" s="2"/>
      <c r="LIL312" s="2"/>
      <c r="LIM312" s="2"/>
      <c r="LIN312" s="2"/>
      <c r="LIO312" s="2"/>
      <c r="LIP312" s="2"/>
      <c r="LIQ312" s="2"/>
      <c r="LIR312" s="2"/>
      <c r="LIS312" s="2"/>
      <c r="LIT312" s="2"/>
      <c r="LIU312" s="2"/>
      <c r="LIV312" s="2"/>
      <c r="LIW312" s="2"/>
      <c r="LIX312" s="2"/>
      <c r="LIY312" s="2"/>
      <c r="LIZ312" s="2"/>
      <c r="LJA312" s="2"/>
      <c r="LJB312" s="2"/>
      <c r="LJC312" s="2"/>
      <c r="LJD312" s="2"/>
      <c r="LJE312" s="2"/>
      <c r="LJF312" s="2"/>
      <c r="LJG312" s="2"/>
      <c r="LJH312" s="2"/>
      <c r="LJI312" s="2"/>
      <c r="LJJ312" s="2"/>
      <c r="LJK312" s="2"/>
      <c r="LJL312" s="2"/>
      <c r="LJM312" s="2"/>
      <c r="LJN312" s="2"/>
      <c r="LJO312" s="2"/>
      <c r="LJP312" s="2"/>
      <c r="LJQ312" s="2"/>
      <c r="LJR312" s="2"/>
      <c r="LJS312" s="2"/>
      <c r="LJT312" s="2"/>
      <c r="LJU312" s="2"/>
      <c r="LJV312" s="2"/>
      <c r="LJW312" s="2"/>
      <c r="LJX312" s="2"/>
      <c r="LJY312" s="2"/>
      <c r="LJZ312" s="2"/>
      <c r="LKA312" s="2"/>
      <c r="LKB312" s="2"/>
      <c r="LKC312" s="2"/>
      <c r="LKD312" s="2"/>
      <c r="LKE312" s="2"/>
      <c r="LKF312" s="2"/>
      <c r="LKG312" s="2"/>
      <c r="LKH312" s="2"/>
      <c r="LKI312" s="2"/>
      <c r="LKJ312" s="2"/>
      <c r="LKK312" s="2"/>
      <c r="LKL312" s="2"/>
      <c r="LKM312" s="2"/>
      <c r="LKN312" s="2"/>
      <c r="LKO312" s="2"/>
      <c r="LKP312" s="2"/>
      <c r="LKQ312" s="2"/>
      <c r="LKR312" s="2"/>
      <c r="LKS312" s="2"/>
      <c r="LKT312" s="2"/>
      <c r="LKU312" s="2"/>
      <c r="LKV312" s="2"/>
      <c r="LKW312" s="2"/>
      <c r="LKX312" s="2"/>
      <c r="LKY312" s="2"/>
      <c r="LKZ312" s="2"/>
      <c r="LLA312" s="2"/>
      <c r="LLB312" s="2"/>
      <c r="LLC312" s="2"/>
      <c r="LLD312" s="2"/>
      <c r="LLE312" s="2"/>
      <c r="LLF312" s="2"/>
      <c r="LLG312" s="2"/>
      <c r="LLH312" s="2"/>
      <c r="LLI312" s="2"/>
      <c r="LLJ312" s="2"/>
      <c r="LLK312" s="2"/>
      <c r="LLL312" s="2"/>
      <c r="LLM312" s="2"/>
      <c r="LLN312" s="2"/>
      <c r="LLO312" s="2"/>
      <c r="LLP312" s="2"/>
      <c r="LLQ312" s="2"/>
      <c r="LLR312" s="2"/>
      <c r="LLS312" s="2"/>
      <c r="LLT312" s="2"/>
      <c r="LLU312" s="2"/>
      <c r="LLV312" s="2"/>
      <c r="LLW312" s="2"/>
      <c r="LLX312" s="2"/>
      <c r="LLY312" s="2"/>
      <c r="LLZ312" s="2"/>
      <c r="LMA312" s="2"/>
      <c r="LMB312" s="2"/>
      <c r="LMC312" s="2"/>
      <c r="LMD312" s="2"/>
      <c r="LME312" s="2"/>
      <c r="LMF312" s="2"/>
      <c r="LMG312" s="2"/>
      <c r="LMH312" s="2"/>
      <c r="LMI312" s="2"/>
      <c r="LMJ312" s="2"/>
      <c r="LMK312" s="2"/>
      <c r="LML312" s="2"/>
      <c r="LMM312" s="2"/>
      <c r="LMN312" s="2"/>
      <c r="LMO312" s="2"/>
      <c r="LMP312" s="2"/>
      <c r="LMQ312" s="2"/>
      <c r="LMR312" s="2"/>
      <c r="LMS312" s="2"/>
      <c r="LMT312" s="2"/>
      <c r="LMU312" s="2"/>
      <c r="LMV312" s="2"/>
      <c r="LMW312" s="2"/>
      <c r="LMX312" s="2"/>
      <c r="LMY312" s="2"/>
      <c r="LMZ312" s="2"/>
      <c r="LNA312" s="2"/>
      <c r="LNB312" s="2"/>
      <c r="LNC312" s="2"/>
      <c r="LND312" s="2"/>
      <c r="LNE312" s="2"/>
      <c r="LNF312" s="2"/>
      <c r="LNG312" s="2"/>
      <c r="LNH312" s="2"/>
      <c r="LNI312" s="2"/>
      <c r="LNJ312" s="2"/>
      <c r="LNK312" s="2"/>
      <c r="LNL312" s="2"/>
      <c r="LNM312" s="2"/>
      <c r="LNN312" s="2"/>
      <c r="LNO312" s="2"/>
      <c r="LNP312" s="2"/>
      <c r="LNQ312" s="2"/>
      <c r="LNR312" s="2"/>
      <c r="LNS312" s="2"/>
      <c r="LNT312" s="2"/>
      <c r="LNU312" s="2"/>
      <c r="LNV312" s="2"/>
      <c r="LNW312" s="2"/>
      <c r="LNX312" s="2"/>
      <c r="LNY312" s="2"/>
      <c r="LNZ312" s="2"/>
      <c r="LOA312" s="2"/>
      <c r="LOB312" s="2"/>
      <c r="LOC312" s="2"/>
      <c r="LOD312" s="2"/>
      <c r="LOE312" s="2"/>
      <c r="LOF312" s="2"/>
      <c r="LOG312" s="2"/>
      <c r="LOH312" s="2"/>
      <c r="LOI312" s="2"/>
      <c r="LOJ312" s="2"/>
      <c r="LOK312" s="2"/>
      <c r="LOL312" s="2"/>
      <c r="LOM312" s="2"/>
      <c r="LON312" s="2"/>
      <c r="LOO312" s="2"/>
      <c r="LOP312" s="2"/>
      <c r="LOQ312" s="2"/>
      <c r="LOR312" s="2"/>
      <c r="LOS312" s="2"/>
      <c r="LOT312" s="2"/>
      <c r="LOU312" s="2"/>
      <c r="LOV312" s="2"/>
      <c r="LOW312" s="2"/>
      <c r="LOX312" s="2"/>
      <c r="LOY312" s="2"/>
      <c r="LOZ312" s="2"/>
      <c r="LPA312" s="2"/>
      <c r="LPB312" s="2"/>
      <c r="LPC312" s="2"/>
      <c r="LPD312" s="2"/>
      <c r="LPE312" s="2"/>
      <c r="LPF312" s="2"/>
      <c r="LPG312" s="2"/>
      <c r="LPH312" s="2"/>
      <c r="LPI312" s="2"/>
      <c r="LPJ312" s="2"/>
      <c r="LPK312" s="2"/>
      <c r="LPL312" s="2"/>
      <c r="LPM312" s="2"/>
      <c r="LPN312" s="2"/>
      <c r="LPO312" s="2"/>
      <c r="LPP312" s="2"/>
      <c r="LPQ312" s="2"/>
      <c r="LPR312" s="2"/>
      <c r="LPS312" s="2"/>
      <c r="LPT312" s="2"/>
      <c r="LPU312" s="2"/>
      <c r="LPV312" s="2"/>
      <c r="LPW312" s="2"/>
      <c r="LPX312" s="2"/>
      <c r="LPY312" s="2"/>
      <c r="LPZ312" s="2"/>
      <c r="LQA312" s="2"/>
      <c r="LQB312" s="2"/>
      <c r="LQC312" s="2"/>
      <c r="LQD312" s="2"/>
      <c r="LQE312" s="2"/>
      <c r="LQF312" s="2"/>
      <c r="LQG312" s="2"/>
      <c r="LQH312" s="2"/>
      <c r="LQI312" s="2"/>
      <c r="LQJ312" s="2"/>
      <c r="LQK312" s="2"/>
      <c r="LQL312" s="2"/>
      <c r="LQM312" s="2"/>
      <c r="LQN312" s="2"/>
      <c r="LQO312" s="2"/>
      <c r="LQP312" s="2"/>
      <c r="LQQ312" s="2"/>
      <c r="LQR312" s="2"/>
      <c r="LQS312" s="2"/>
      <c r="LQT312" s="2"/>
      <c r="LQU312" s="2"/>
      <c r="LQV312" s="2"/>
      <c r="LQW312" s="2"/>
      <c r="LQX312" s="2"/>
      <c r="LQY312" s="2"/>
      <c r="LQZ312" s="2"/>
      <c r="LRA312" s="2"/>
      <c r="LRB312" s="2"/>
      <c r="LRC312" s="2"/>
      <c r="LRD312" s="2"/>
      <c r="LRE312" s="2"/>
      <c r="LRF312" s="2"/>
      <c r="LRG312" s="2"/>
      <c r="LRH312" s="2"/>
      <c r="LRI312" s="2"/>
      <c r="LRJ312" s="2"/>
      <c r="LRK312" s="2"/>
      <c r="LRL312" s="2"/>
      <c r="LRM312" s="2"/>
      <c r="LRN312" s="2"/>
      <c r="LRO312" s="2"/>
      <c r="LRP312" s="2"/>
      <c r="LRQ312" s="2"/>
      <c r="LRR312" s="2"/>
      <c r="LRS312" s="2"/>
      <c r="LRT312" s="2"/>
      <c r="LRU312" s="2"/>
      <c r="LRV312" s="2"/>
      <c r="LRW312" s="2"/>
      <c r="LRX312" s="2"/>
      <c r="LRY312" s="2"/>
      <c r="LRZ312" s="2"/>
      <c r="LSA312" s="2"/>
      <c r="LSB312" s="2"/>
      <c r="LSC312" s="2"/>
      <c r="LSD312" s="2"/>
      <c r="LSE312" s="2"/>
      <c r="LSF312" s="2"/>
      <c r="LSG312" s="2"/>
      <c r="LSH312" s="2"/>
      <c r="LSI312" s="2"/>
      <c r="LSJ312" s="2"/>
      <c r="LSK312" s="2"/>
      <c r="LSL312" s="2"/>
      <c r="LSM312" s="2"/>
      <c r="LSN312" s="2"/>
      <c r="LSO312" s="2"/>
      <c r="LSP312" s="2"/>
      <c r="LSQ312" s="2"/>
      <c r="LSR312" s="2"/>
      <c r="LSS312" s="2"/>
      <c r="LST312" s="2"/>
      <c r="LSU312" s="2"/>
      <c r="LSV312" s="2"/>
      <c r="LSW312" s="2"/>
      <c r="LSX312" s="2"/>
      <c r="LSY312" s="2"/>
      <c r="LSZ312" s="2"/>
      <c r="LTA312" s="2"/>
      <c r="LTB312" s="2"/>
      <c r="LTC312" s="2"/>
      <c r="LTD312" s="2"/>
      <c r="LTE312" s="2"/>
      <c r="LTF312" s="2"/>
      <c r="LTG312" s="2"/>
      <c r="LTH312" s="2"/>
      <c r="LTI312" s="2"/>
      <c r="LTJ312" s="2"/>
      <c r="LTK312" s="2"/>
      <c r="LTL312" s="2"/>
      <c r="LTM312" s="2"/>
      <c r="LTN312" s="2"/>
      <c r="LTO312" s="2"/>
      <c r="LTP312" s="2"/>
      <c r="LTQ312" s="2"/>
      <c r="LTR312" s="2"/>
      <c r="LTS312" s="2"/>
      <c r="LTT312" s="2"/>
      <c r="LTU312" s="2"/>
      <c r="LTV312" s="2"/>
      <c r="LTW312" s="2"/>
      <c r="LTX312" s="2"/>
      <c r="LTY312" s="2"/>
      <c r="LTZ312" s="2"/>
      <c r="LUA312" s="2"/>
      <c r="LUB312" s="2"/>
      <c r="LUC312" s="2"/>
      <c r="LUD312" s="2"/>
      <c r="LUE312" s="2"/>
      <c r="LUF312" s="2"/>
      <c r="LUG312" s="2"/>
      <c r="LUH312" s="2"/>
      <c r="LUI312" s="2"/>
      <c r="LUJ312" s="2"/>
      <c r="LUK312" s="2"/>
      <c r="LUL312" s="2"/>
      <c r="LUM312" s="2"/>
      <c r="LUN312" s="2"/>
      <c r="LUO312" s="2"/>
      <c r="LUP312" s="2"/>
      <c r="LUQ312" s="2"/>
      <c r="LUR312" s="2"/>
      <c r="LUS312" s="2"/>
      <c r="LUT312" s="2"/>
      <c r="LUU312" s="2"/>
      <c r="LUV312" s="2"/>
      <c r="LUW312" s="2"/>
      <c r="LUX312" s="2"/>
      <c r="LUY312" s="2"/>
      <c r="LUZ312" s="2"/>
      <c r="LVA312" s="2"/>
      <c r="LVB312" s="2"/>
      <c r="LVC312" s="2"/>
      <c r="LVD312" s="2"/>
      <c r="LVE312" s="2"/>
      <c r="LVF312" s="2"/>
      <c r="LVG312" s="2"/>
      <c r="LVH312" s="2"/>
      <c r="LVI312" s="2"/>
      <c r="LVJ312" s="2"/>
      <c r="LVK312" s="2"/>
      <c r="LVL312" s="2"/>
      <c r="LVM312" s="2"/>
      <c r="LVN312" s="2"/>
      <c r="LVO312" s="2"/>
      <c r="LVP312" s="2"/>
      <c r="LVQ312" s="2"/>
      <c r="LVR312" s="2"/>
      <c r="LVS312" s="2"/>
      <c r="LVT312" s="2"/>
      <c r="LVU312" s="2"/>
      <c r="LVV312" s="2"/>
      <c r="LVW312" s="2"/>
      <c r="LVX312" s="2"/>
      <c r="LVY312" s="2"/>
      <c r="LVZ312" s="2"/>
      <c r="LWA312" s="2"/>
      <c r="LWB312" s="2"/>
      <c r="LWC312" s="2"/>
      <c r="LWD312" s="2"/>
      <c r="LWE312" s="2"/>
      <c r="LWF312" s="2"/>
      <c r="LWG312" s="2"/>
      <c r="LWH312" s="2"/>
      <c r="LWI312" s="2"/>
      <c r="LWJ312" s="2"/>
      <c r="LWK312" s="2"/>
      <c r="LWL312" s="2"/>
      <c r="LWM312" s="2"/>
      <c r="LWN312" s="2"/>
      <c r="LWO312" s="2"/>
      <c r="LWP312" s="2"/>
      <c r="LWQ312" s="2"/>
      <c r="LWR312" s="2"/>
      <c r="LWS312" s="2"/>
      <c r="LWT312" s="2"/>
      <c r="LWU312" s="2"/>
      <c r="LWV312" s="2"/>
      <c r="LWW312" s="2"/>
      <c r="LWX312" s="2"/>
      <c r="LWY312" s="2"/>
      <c r="LWZ312" s="2"/>
      <c r="LXA312" s="2"/>
      <c r="LXB312" s="2"/>
      <c r="LXC312" s="2"/>
      <c r="LXD312" s="2"/>
      <c r="LXE312" s="2"/>
      <c r="LXF312" s="2"/>
      <c r="LXG312" s="2"/>
      <c r="LXH312" s="2"/>
      <c r="LXI312" s="2"/>
      <c r="LXJ312" s="2"/>
      <c r="LXK312" s="2"/>
      <c r="LXL312" s="2"/>
      <c r="LXM312" s="2"/>
      <c r="LXN312" s="2"/>
      <c r="LXO312" s="2"/>
      <c r="LXP312" s="2"/>
      <c r="LXQ312" s="2"/>
      <c r="LXR312" s="2"/>
      <c r="LXS312" s="2"/>
      <c r="LXT312" s="2"/>
      <c r="LXU312" s="2"/>
      <c r="LXV312" s="2"/>
      <c r="LXW312" s="2"/>
      <c r="LXX312" s="2"/>
      <c r="LXY312" s="2"/>
      <c r="LXZ312" s="2"/>
      <c r="LYA312" s="2"/>
      <c r="LYB312" s="2"/>
      <c r="LYC312" s="2"/>
      <c r="LYD312" s="2"/>
      <c r="LYE312" s="2"/>
      <c r="LYF312" s="2"/>
      <c r="LYG312" s="2"/>
      <c r="LYH312" s="2"/>
      <c r="LYI312" s="2"/>
      <c r="LYJ312" s="2"/>
      <c r="LYK312" s="2"/>
      <c r="LYL312" s="2"/>
      <c r="LYM312" s="2"/>
      <c r="LYN312" s="2"/>
      <c r="LYO312" s="2"/>
      <c r="LYP312" s="2"/>
      <c r="LYQ312" s="2"/>
      <c r="LYR312" s="2"/>
      <c r="LYS312" s="2"/>
      <c r="LYT312" s="2"/>
      <c r="LYU312" s="2"/>
      <c r="LYV312" s="2"/>
      <c r="LYW312" s="2"/>
      <c r="LYX312" s="2"/>
      <c r="LYY312" s="2"/>
      <c r="LYZ312" s="2"/>
      <c r="LZA312" s="2"/>
      <c r="LZB312" s="2"/>
      <c r="LZC312" s="2"/>
      <c r="LZD312" s="2"/>
      <c r="LZE312" s="2"/>
      <c r="LZF312" s="2"/>
      <c r="LZG312" s="2"/>
      <c r="LZH312" s="2"/>
      <c r="LZI312" s="2"/>
      <c r="LZJ312" s="2"/>
      <c r="LZK312" s="2"/>
      <c r="LZL312" s="2"/>
      <c r="LZM312" s="2"/>
      <c r="LZN312" s="2"/>
      <c r="LZO312" s="2"/>
      <c r="LZP312" s="2"/>
      <c r="LZQ312" s="2"/>
      <c r="LZR312" s="2"/>
      <c r="LZS312" s="2"/>
      <c r="LZT312" s="2"/>
      <c r="LZU312" s="2"/>
      <c r="LZV312" s="2"/>
      <c r="LZW312" s="2"/>
      <c r="LZX312" s="2"/>
      <c r="LZY312" s="2"/>
      <c r="LZZ312" s="2"/>
      <c r="MAA312" s="2"/>
      <c r="MAB312" s="2"/>
      <c r="MAC312" s="2"/>
      <c r="MAD312" s="2"/>
      <c r="MAE312" s="2"/>
      <c r="MAF312" s="2"/>
      <c r="MAG312" s="2"/>
      <c r="MAH312" s="2"/>
      <c r="MAI312" s="2"/>
      <c r="MAJ312" s="2"/>
      <c r="MAK312" s="2"/>
      <c r="MAL312" s="2"/>
      <c r="MAM312" s="2"/>
      <c r="MAN312" s="2"/>
      <c r="MAO312" s="2"/>
      <c r="MAP312" s="2"/>
      <c r="MAQ312" s="2"/>
      <c r="MAR312" s="2"/>
      <c r="MAS312" s="2"/>
      <c r="MAT312" s="2"/>
      <c r="MAU312" s="2"/>
      <c r="MAV312" s="2"/>
      <c r="MAW312" s="2"/>
      <c r="MAX312" s="2"/>
      <c r="MAY312" s="2"/>
      <c r="MAZ312" s="2"/>
      <c r="MBA312" s="2"/>
      <c r="MBB312" s="2"/>
      <c r="MBC312" s="2"/>
      <c r="MBD312" s="2"/>
      <c r="MBE312" s="2"/>
      <c r="MBF312" s="2"/>
      <c r="MBG312" s="2"/>
      <c r="MBH312" s="2"/>
      <c r="MBI312" s="2"/>
      <c r="MBJ312" s="2"/>
      <c r="MBK312" s="2"/>
      <c r="MBL312" s="2"/>
      <c r="MBM312" s="2"/>
      <c r="MBN312" s="2"/>
      <c r="MBO312" s="2"/>
      <c r="MBP312" s="2"/>
      <c r="MBQ312" s="2"/>
      <c r="MBR312" s="2"/>
      <c r="MBS312" s="2"/>
      <c r="MBT312" s="2"/>
      <c r="MBU312" s="2"/>
      <c r="MBV312" s="2"/>
      <c r="MBW312" s="2"/>
      <c r="MBX312" s="2"/>
      <c r="MBY312" s="2"/>
      <c r="MBZ312" s="2"/>
      <c r="MCA312" s="2"/>
      <c r="MCB312" s="2"/>
      <c r="MCC312" s="2"/>
      <c r="MCD312" s="2"/>
      <c r="MCE312" s="2"/>
      <c r="MCF312" s="2"/>
      <c r="MCG312" s="2"/>
      <c r="MCH312" s="2"/>
      <c r="MCI312" s="2"/>
      <c r="MCJ312" s="2"/>
      <c r="MCK312" s="2"/>
      <c r="MCL312" s="2"/>
      <c r="MCM312" s="2"/>
      <c r="MCN312" s="2"/>
      <c r="MCO312" s="2"/>
      <c r="MCP312" s="2"/>
      <c r="MCQ312" s="2"/>
      <c r="MCR312" s="2"/>
      <c r="MCS312" s="2"/>
      <c r="MCT312" s="2"/>
      <c r="MCU312" s="2"/>
      <c r="MCV312" s="2"/>
      <c r="MCW312" s="2"/>
      <c r="MCX312" s="2"/>
      <c r="MCY312" s="2"/>
      <c r="MCZ312" s="2"/>
      <c r="MDA312" s="2"/>
      <c r="MDB312" s="2"/>
      <c r="MDC312" s="2"/>
      <c r="MDD312" s="2"/>
      <c r="MDE312" s="2"/>
      <c r="MDF312" s="2"/>
      <c r="MDG312" s="2"/>
      <c r="MDH312" s="2"/>
      <c r="MDI312" s="2"/>
      <c r="MDJ312" s="2"/>
      <c r="MDK312" s="2"/>
      <c r="MDL312" s="2"/>
      <c r="MDM312" s="2"/>
      <c r="MDN312" s="2"/>
      <c r="MDO312" s="2"/>
      <c r="MDP312" s="2"/>
      <c r="MDQ312" s="2"/>
      <c r="MDR312" s="2"/>
      <c r="MDS312" s="2"/>
      <c r="MDT312" s="2"/>
      <c r="MDU312" s="2"/>
      <c r="MDV312" s="2"/>
      <c r="MDW312" s="2"/>
      <c r="MDX312" s="2"/>
      <c r="MDY312" s="2"/>
      <c r="MDZ312" s="2"/>
      <c r="MEA312" s="2"/>
      <c r="MEB312" s="2"/>
      <c r="MEC312" s="2"/>
      <c r="MED312" s="2"/>
      <c r="MEE312" s="2"/>
      <c r="MEF312" s="2"/>
      <c r="MEG312" s="2"/>
      <c r="MEH312" s="2"/>
      <c r="MEI312" s="2"/>
      <c r="MEJ312" s="2"/>
      <c r="MEK312" s="2"/>
      <c r="MEL312" s="2"/>
      <c r="MEM312" s="2"/>
      <c r="MEN312" s="2"/>
      <c r="MEO312" s="2"/>
      <c r="MEP312" s="2"/>
      <c r="MEQ312" s="2"/>
      <c r="MER312" s="2"/>
      <c r="MES312" s="2"/>
      <c r="MET312" s="2"/>
      <c r="MEU312" s="2"/>
      <c r="MEV312" s="2"/>
      <c r="MEW312" s="2"/>
      <c r="MEX312" s="2"/>
      <c r="MEY312" s="2"/>
      <c r="MEZ312" s="2"/>
      <c r="MFA312" s="2"/>
      <c r="MFB312" s="2"/>
      <c r="MFC312" s="2"/>
      <c r="MFD312" s="2"/>
      <c r="MFE312" s="2"/>
      <c r="MFF312" s="2"/>
      <c r="MFG312" s="2"/>
      <c r="MFH312" s="2"/>
      <c r="MFI312" s="2"/>
      <c r="MFJ312" s="2"/>
      <c r="MFK312" s="2"/>
      <c r="MFL312" s="2"/>
      <c r="MFM312" s="2"/>
      <c r="MFN312" s="2"/>
      <c r="MFO312" s="2"/>
      <c r="MFP312" s="2"/>
      <c r="MFQ312" s="2"/>
      <c r="MFR312" s="2"/>
      <c r="MFS312" s="2"/>
      <c r="MFT312" s="2"/>
      <c r="MFU312" s="2"/>
      <c r="MFV312" s="2"/>
      <c r="MFW312" s="2"/>
      <c r="MFX312" s="2"/>
      <c r="MFY312" s="2"/>
      <c r="MFZ312" s="2"/>
      <c r="MGA312" s="2"/>
      <c r="MGB312" s="2"/>
      <c r="MGC312" s="2"/>
      <c r="MGD312" s="2"/>
      <c r="MGE312" s="2"/>
      <c r="MGF312" s="2"/>
      <c r="MGG312" s="2"/>
      <c r="MGH312" s="2"/>
      <c r="MGI312" s="2"/>
      <c r="MGJ312" s="2"/>
      <c r="MGK312" s="2"/>
      <c r="MGL312" s="2"/>
      <c r="MGM312" s="2"/>
      <c r="MGN312" s="2"/>
      <c r="MGO312" s="2"/>
      <c r="MGP312" s="2"/>
      <c r="MGQ312" s="2"/>
      <c r="MGR312" s="2"/>
      <c r="MGS312" s="2"/>
      <c r="MGT312" s="2"/>
      <c r="MGU312" s="2"/>
      <c r="MGV312" s="2"/>
      <c r="MGW312" s="2"/>
      <c r="MGX312" s="2"/>
      <c r="MGY312" s="2"/>
      <c r="MGZ312" s="2"/>
      <c r="MHA312" s="2"/>
      <c r="MHB312" s="2"/>
      <c r="MHC312" s="2"/>
      <c r="MHD312" s="2"/>
      <c r="MHE312" s="2"/>
      <c r="MHF312" s="2"/>
      <c r="MHG312" s="2"/>
      <c r="MHH312" s="2"/>
      <c r="MHI312" s="2"/>
      <c r="MHJ312" s="2"/>
      <c r="MHK312" s="2"/>
      <c r="MHL312" s="2"/>
      <c r="MHM312" s="2"/>
      <c r="MHN312" s="2"/>
      <c r="MHO312" s="2"/>
      <c r="MHP312" s="2"/>
      <c r="MHQ312" s="2"/>
      <c r="MHR312" s="2"/>
      <c r="MHS312" s="2"/>
      <c r="MHT312" s="2"/>
      <c r="MHU312" s="2"/>
      <c r="MHV312" s="2"/>
      <c r="MHW312" s="2"/>
      <c r="MHX312" s="2"/>
      <c r="MHY312" s="2"/>
      <c r="MHZ312" s="2"/>
      <c r="MIA312" s="2"/>
      <c r="MIB312" s="2"/>
      <c r="MIC312" s="2"/>
      <c r="MID312" s="2"/>
      <c r="MIE312" s="2"/>
      <c r="MIF312" s="2"/>
      <c r="MIG312" s="2"/>
      <c r="MIH312" s="2"/>
      <c r="MII312" s="2"/>
      <c r="MIJ312" s="2"/>
      <c r="MIK312" s="2"/>
      <c r="MIL312" s="2"/>
      <c r="MIM312" s="2"/>
      <c r="MIN312" s="2"/>
      <c r="MIO312" s="2"/>
      <c r="MIP312" s="2"/>
      <c r="MIQ312" s="2"/>
      <c r="MIR312" s="2"/>
      <c r="MIS312" s="2"/>
      <c r="MIT312" s="2"/>
      <c r="MIU312" s="2"/>
      <c r="MIV312" s="2"/>
      <c r="MIW312" s="2"/>
      <c r="MIX312" s="2"/>
      <c r="MIY312" s="2"/>
      <c r="MIZ312" s="2"/>
      <c r="MJA312" s="2"/>
      <c r="MJB312" s="2"/>
      <c r="MJC312" s="2"/>
      <c r="MJD312" s="2"/>
      <c r="MJE312" s="2"/>
      <c r="MJF312" s="2"/>
      <c r="MJG312" s="2"/>
      <c r="MJH312" s="2"/>
      <c r="MJI312" s="2"/>
      <c r="MJJ312" s="2"/>
      <c r="MJK312" s="2"/>
      <c r="MJL312" s="2"/>
      <c r="MJM312" s="2"/>
      <c r="MJN312" s="2"/>
      <c r="MJO312" s="2"/>
      <c r="MJP312" s="2"/>
      <c r="MJQ312" s="2"/>
      <c r="MJR312" s="2"/>
      <c r="MJS312" s="2"/>
      <c r="MJT312" s="2"/>
      <c r="MJU312" s="2"/>
      <c r="MJV312" s="2"/>
      <c r="MJW312" s="2"/>
      <c r="MJX312" s="2"/>
      <c r="MJY312" s="2"/>
      <c r="MJZ312" s="2"/>
      <c r="MKA312" s="2"/>
      <c r="MKB312" s="2"/>
      <c r="MKC312" s="2"/>
      <c r="MKD312" s="2"/>
      <c r="MKE312" s="2"/>
      <c r="MKF312" s="2"/>
      <c r="MKG312" s="2"/>
      <c r="MKH312" s="2"/>
      <c r="MKI312" s="2"/>
      <c r="MKJ312" s="2"/>
      <c r="MKK312" s="2"/>
      <c r="MKL312" s="2"/>
      <c r="MKM312" s="2"/>
      <c r="MKN312" s="2"/>
      <c r="MKO312" s="2"/>
      <c r="MKP312" s="2"/>
      <c r="MKQ312" s="2"/>
      <c r="MKR312" s="2"/>
      <c r="MKS312" s="2"/>
      <c r="MKT312" s="2"/>
      <c r="MKU312" s="2"/>
      <c r="MKV312" s="2"/>
      <c r="MKW312" s="2"/>
      <c r="MKX312" s="2"/>
      <c r="MKY312" s="2"/>
      <c r="MKZ312" s="2"/>
      <c r="MLA312" s="2"/>
      <c r="MLB312" s="2"/>
      <c r="MLC312" s="2"/>
      <c r="MLD312" s="2"/>
      <c r="MLE312" s="2"/>
      <c r="MLF312" s="2"/>
      <c r="MLG312" s="2"/>
      <c r="MLH312" s="2"/>
      <c r="MLI312" s="2"/>
      <c r="MLJ312" s="2"/>
      <c r="MLK312" s="2"/>
      <c r="MLL312" s="2"/>
      <c r="MLM312" s="2"/>
      <c r="MLN312" s="2"/>
      <c r="MLO312" s="2"/>
      <c r="MLP312" s="2"/>
      <c r="MLQ312" s="2"/>
      <c r="MLR312" s="2"/>
      <c r="MLS312" s="2"/>
      <c r="MLT312" s="2"/>
      <c r="MLU312" s="2"/>
      <c r="MLV312" s="2"/>
      <c r="MLW312" s="2"/>
      <c r="MLX312" s="2"/>
      <c r="MLY312" s="2"/>
      <c r="MLZ312" s="2"/>
      <c r="MMA312" s="2"/>
      <c r="MMB312" s="2"/>
      <c r="MMC312" s="2"/>
      <c r="MMD312" s="2"/>
      <c r="MME312" s="2"/>
      <c r="MMF312" s="2"/>
      <c r="MMG312" s="2"/>
      <c r="MMH312" s="2"/>
      <c r="MMI312" s="2"/>
      <c r="MMJ312" s="2"/>
      <c r="MMK312" s="2"/>
      <c r="MML312" s="2"/>
      <c r="MMM312" s="2"/>
      <c r="MMN312" s="2"/>
      <c r="MMO312" s="2"/>
      <c r="MMP312" s="2"/>
      <c r="MMQ312" s="2"/>
      <c r="MMR312" s="2"/>
      <c r="MMS312" s="2"/>
      <c r="MMT312" s="2"/>
      <c r="MMU312" s="2"/>
      <c r="MMV312" s="2"/>
      <c r="MMW312" s="2"/>
      <c r="MMX312" s="2"/>
      <c r="MMY312" s="2"/>
      <c r="MMZ312" s="2"/>
      <c r="MNA312" s="2"/>
      <c r="MNB312" s="2"/>
      <c r="MNC312" s="2"/>
      <c r="MND312" s="2"/>
      <c r="MNE312" s="2"/>
      <c r="MNF312" s="2"/>
      <c r="MNG312" s="2"/>
      <c r="MNH312" s="2"/>
      <c r="MNI312" s="2"/>
      <c r="MNJ312" s="2"/>
      <c r="MNK312" s="2"/>
      <c r="MNL312" s="2"/>
      <c r="MNM312" s="2"/>
      <c r="MNN312" s="2"/>
      <c r="MNO312" s="2"/>
      <c r="MNP312" s="2"/>
      <c r="MNQ312" s="2"/>
      <c r="MNR312" s="2"/>
      <c r="MNS312" s="2"/>
      <c r="MNT312" s="2"/>
      <c r="MNU312" s="2"/>
      <c r="MNV312" s="2"/>
      <c r="MNW312" s="2"/>
      <c r="MNX312" s="2"/>
      <c r="MNY312" s="2"/>
      <c r="MNZ312" s="2"/>
      <c r="MOA312" s="2"/>
      <c r="MOB312" s="2"/>
      <c r="MOC312" s="2"/>
      <c r="MOD312" s="2"/>
      <c r="MOE312" s="2"/>
      <c r="MOF312" s="2"/>
      <c r="MOG312" s="2"/>
      <c r="MOH312" s="2"/>
      <c r="MOI312" s="2"/>
      <c r="MOJ312" s="2"/>
      <c r="MOK312" s="2"/>
      <c r="MOL312" s="2"/>
      <c r="MOM312" s="2"/>
      <c r="MON312" s="2"/>
      <c r="MOO312" s="2"/>
      <c r="MOP312" s="2"/>
      <c r="MOQ312" s="2"/>
      <c r="MOR312" s="2"/>
      <c r="MOS312" s="2"/>
      <c r="MOT312" s="2"/>
      <c r="MOU312" s="2"/>
      <c r="MOV312" s="2"/>
      <c r="MOW312" s="2"/>
      <c r="MOX312" s="2"/>
      <c r="MOY312" s="2"/>
      <c r="MOZ312" s="2"/>
      <c r="MPA312" s="2"/>
      <c r="MPB312" s="2"/>
      <c r="MPC312" s="2"/>
      <c r="MPD312" s="2"/>
      <c r="MPE312" s="2"/>
      <c r="MPF312" s="2"/>
      <c r="MPG312" s="2"/>
      <c r="MPH312" s="2"/>
      <c r="MPI312" s="2"/>
      <c r="MPJ312" s="2"/>
      <c r="MPK312" s="2"/>
      <c r="MPL312" s="2"/>
      <c r="MPM312" s="2"/>
      <c r="MPN312" s="2"/>
      <c r="MPO312" s="2"/>
      <c r="MPP312" s="2"/>
      <c r="MPQ312" s="2"/>
      <c r="MPR312" s="2"/>
      <c r="MPS312" s="2"/>
      <c r="MPT312" s="2"/>
      <c r="MPU312" s="2"/>
      <c r="MPV312" s="2"/>
      <c r="MPW312" s="2"/>
      <c r="MPX312" s="2"/>
      <c r="MPY312" s="2"/>
      <c r="MPZ312" s="2"/>
      <c r="MQA312" s="2"/>
      <c r="MQB312" s="2"/>
      <c r="MQC312" s="2"/>
      <c r="MQD312" s="2"/>
      <c r="MQE312" s="2"/>
      <c r="MQF312" s="2"/>
      <c r="MQG312" s="2"/>
      <c r="MQH312" s="2"/>
      <c r="MQI312" s="2"/>
      <c r="MQJ312" s="2"/>
      <c r="MQK312" s="2"/>
      <c r="MQL312" s="2"/>
      <c r="MQM312" s="2"/>
      <c r="MQN312" s="2"/>
      <c r="MQO312" s="2"/>
      <c r="MQP312" s="2"/>
      <c r="MQQ312" s="2"/>
      <c r="MQR312" s="2"/>
      <c r="MQS312" s="2"/>
      <c r="MQT312" s="2"/>
      <c r="MQU312" s="2"/>
      <c r="MQV312" s="2"/>
      <c r="MQW312" s="2"/>
      <c r="MQX312" s="2"/>
      <c r="MQY312" s="2"/>
      <c r="MQZ312" s="2"/>
      <c r="MRA312" s="2"/>
      <c r="MRB312" s="2"/>
      <c r="MRC312" s="2"/>
      <c r="MRD312" s="2"/>
      <c r="MRE312" s="2"/>
      <c r="MRF312" s="2"/>
      <c r="MRG312" s="2"/>
      <c r="MRH312" s="2"/>
      <c r="MRI312" s="2"/>
      <c r="MRJ312" s="2"/>
      <c r="MRK312" s="2"/>
      <c r="MRL312" s="2"/>
      <c r="MRM312" s="2"/>
      <c r="MRN312" s="2"/>
      <c r="MRO312" s="2"/>
      <c r="MRP312" s="2"/>
      <c r="MRQ312" s="2"/>
      <c r="MRR312" s="2"/>
      <c r="MRS312" s="2"/>
      <c r="MRT312" s="2"/>
      <c r="MRU312" s="2"/>
      <c r="MRV312" s="2"/>
      <c r="MRW312" s="2"/>
      <c r="MRX312" s="2"/>
      <c r="MRY312" s="2"/>
      <c r="MRZ312" s="2"/>
      <c r="MSA312" s="2"/>
      <c r="MSB312" s="2"/>
      <c r="MSC312" s="2"/>
      <c r="MSD312" s="2"/>
      <c r="MSE312" s="2"/>
      <c r="MSF312" s="2"/>
      <c r="MSG312" s="2"/>
      <c r="MSH312" s="2"/>
      <c r="MSI312" s="2"/>
      <c r="MSJ312" s="2"/>
      <c r="MSK312" s="2"/>
      <c r="MSL312" s="2"/>
      <c r="MSM312" s="2"/>
      <c r="MSN312" s="2"/>
      <c r="MSO312" s="2"/>
      <c r="MSP312" s="2"/>
      <c r="MSQ312" s="2"/>
      <c r="MSR312" s="2"/>
      <c r="MSS312" s="2"/>
      <c r="MST312" s="2"/>
      <c r="MSU312" s="2"/>
      <c r="MSV312" s="2"/>
      <c r="MSW312" s="2"/>
      <c r="MSX312" s="2"/>
      <c r="MSY312" s="2"/>
      <c r="MSZ312" s="2"/>
      <c r="MTA312" s="2"/>
      <c r="MTB312" s="2"/>
      <c r="MTC312" s="2"/>
      <c r="MTD312" s="2"/>
      <c r="MTE312" s="2"/>
      <c r="MTF312" s="2"/>
      <c r="MTG312" s="2"/>
      <c r="MTH312" s="2"/>
      <c r="MTI312" s="2"/>
      <c r="MTJ312" s="2"/>
      <c r="MTK312" s="2"/>
      <c r="MTL312" s="2"/>
      <c r="MTM312" s="2"/>
      <c r="MTN312" s="2"/>
      <c r="MTO312" s="2"/>
      <c r="MTP312" s="2"/>
      <c r="MTQ312" s="2"/>
      <c r="MTR312" s="2"/>
      <c r="MTS312" s="2"/>
      <c r="MTT312" s="2"/>
      <c r="MTU312" s="2"/>
      <c r="MTV312" s="2"/>
      <c r="MTW312" s="2"/>
      <c r="MTX312" s="2"/>
      <c r="MTY312" s="2"/>
      <c r="MTZ312" s="2"/>
      <c r="MUA312" s="2"/>
      <c r="MUB312" s="2"/>
      <c r="MUC312" s="2"/>
      <c r="MUD312" s="2"/>
      <c r="MUE312" s="2"/>
      <c r="MUF312" s="2"/>
      <c r="MUG312" s="2"/>
      <c r="MUH312" s="2"/>
      <c r="MUI312" s="2"/>
      <c r="MUJ312" s="2"/>
      <c r="MUK312" s="2"/>
      <c r="MUL312" s="2"/>
      <c r="MUM312" s="2"/>
      <c r="MUN312" s="2"/>
      <c r="MUO312" s="2"/>
      <c r="MUP312" s="2"/>
      <c r="MUQ312" s="2"/>
      <c r="MUR312" s="2"/>
      <c r="MUS312" s="2"/>
      <c r="MUT312" s="2"/>
      <c r="MUU312" s="2"/>
      <c r="MUV312" s="2"/>
      <c r="MUW312" s="2"/>
      <c r="MUX312" s="2"/>
      <c r="MUY312" s="2"/>
      <c r="MUZ312" s="2"/>
      <c r="MVA312" s="2"/>
      <c r="MVB312" s="2"/>
      <c r="MVC312" s="2"/>
      <c r="MVD312" s="2"/>
      <c r="MVE312" s="2"/>
      <c r="MVF312" s="2"/>
      <c r="MVG312" s="2"/>
      <c r="MVH312" s="2"/>
      <c r="MVI312" s="2"/>
      <c r="MVJ312" s="2"/>
      <c r="MVK312" s="2"/>
      <c r="MVL312" s="2"/>
      <c r="MVM312" s="2"/>
      <c r="MVN312" s="2"/>
      <c r="MVO312" s="2"/>
      <c r="MVP312" s="2"/>
      <c r="MVQ312" s="2"/>
      <c r="MVR312" s="2"/>
      <c r="MVS312" s="2"/>
      <c r="MVT312" s="2"/>
      <c r="MVU312" s="2"/>
      <c r="MVV312" s="2"/>
      <c r="MVW312" s="2"/>
      <c r="MVX312" s="2"/>
      <c r="MVY312" s="2"/>
      <c r="MVZ312" s="2"/>
      <c r="MWA312" s="2"/>
      <c r="MWB312" s="2"/>
      <c r="MWC312" s="2"/>
      <c r="MWD312" s="2"/>
      <c r="MWE312" s="2"/>
      <c r="MWF312" s="2"/>
      <c r="MWG312" s="2"/>
      <c r="MWH312" s="2"/>
      <c r="MWI312" s="2"/>
      <c r="MWJ312" s="2"/>
      <c r="MWK312" s="2"/>
      <c r="MWL312" s="2"/>
      <c r="MWM312" s="2"/>
      <c r="MWN312" s="2"/>
      <c r="MWO312" s="2"/>
      <c r="MWP312" s="2"/>
      <c r="MWQ312" s="2"/>
      <c r="MWR312" s="2"/>
      <c r="MWS312" s="2"/>
      <c r="MWT312" s="2"/>
      <c r="MWU312" s="2"/>
      <c r="MWV312" s="2"/>
      <c r="MWW312" s="2"/>
      <c r="MWX312" s="2"/>
      <c r="MWY312" s="2"/>
      <c r="MWZ312" s="2"/>
      <c r="MXA312" s="2"/>
      <c r="MXB312" s="2"/>
      <c r="MXC312" s="2"/>
      <c r="MXD312" s="2"/>
      <c r="MXE312" s="2"/>
      <c r="MXF312" s="2"/>
      <c r="MXG312" s="2"/>
      <c r="MXH312" s="2"/>
      <c r="MXI312" s="2"/>
      <c r="MXJ312" s="2"/>
      <c r="MXK312" s="2"/>
      <c r="MXL312" s="2"/>
      <c r="MXM312" s="2"/>
      <c r="MXN312" s="2"/>
      <c r="MXO312" s="2"/>
      <c r="MXP312" s="2"/>
      <c r="MXQ312" s="2"/>
      <c r="MXR312" s="2"/>
      <c r="MXS312" s="2"/>
      <c r="MXT312" s="2"/>
      <c r="MXU312" s="2"/>
      <c r="MXV312" s="2"/>
      <c r="MXW312" s="2"/>
      <c r="MXX312" s="2"/>
      <c r="MXY312" s="2"/>
      <c r="MXZ312" s="2"/>
      <c r="MYA312" s="2"/>
      <c r="MYB312" s="2"/>
      <c r="MYC312" s="2"/>
      <c r="MYD312" s="2"/>
      <c r="MYE312" s="2"/>
      <c r="MYF312" s="2"/>
      <c r="MYG312" s="2"/>
      <c r="MYH312" s="2"/>
      <c r="MYI312" s="2"/>
      <c r="MYJ312" s="2"/>
      <c r="MYK312" s="2"/>
      <c r="MYL312" s="2"/>
      <c r="MYM312" s="2"/>
      <c r="MYN312" s="2"/>
      <c r="MYO312" s="2"/>
      <c r="MYP312" s="2"/>
      <c r="MYQ312" s="2"/>
      <c r="MYR312" s="2"/>
      <c r="MYS312" s="2"/>
      <c r="MYT312" s="2"/>
      <c r="MYU312" s="2"/>
      <c r="MYV312" s="2"/>
      <c r="MYW312" s="2"/>
      <c r="MYX312" s="2"/>
      <c r="MYY312" s="2"/>
      <c r="MYZ312" s="2"/>
      <c r="MZA312" s="2"/>
      <c r="MZB312" s="2"/>
      <c r="MZC312" s="2"/>
      <c r="MZD312" s="2"/>
      <c r="MZE312" s="2"/>
      <c r="MZF312" s="2"/>
      <c r="MZG312" s="2"/>
      <c r="MZH312" s="2"/>
      <c r="MZI312" s="2"/>
      <c r="MZJ312" s="2"/>
      <c r="MZK312" s="2"/>
      <c r="MZL312" s="2"/>
      <c r="MZM312" s="2"/>
      <c r="MZN312" s="2"/>
      <c r="MZO312" s="2"/>
      <c r="MZP312" s="2"/>
      <c r="MZQ312" s="2"/>
      <c r="MZR312" s="2"/>
      <c r="MZS312" s="2"/>
      <c r="MZT312" s="2"/>
      <c r="MZU312" s="2"/>
      <c r="MZV312" s="2"/>
      <c r="MZW312" s="2"/>
      <c r="MZX312" s="2"/>
      <c r="MZY312" s="2"/>
      <c r="MZZ312" s="2"/>
      <c r="NAA312" s="2"/>
      <c r="NAB312" s="2"/>
      <c r="NAC312" s="2"/>
      <c r="NAD312" s="2"/>
      <c r="NAE312" s="2"/>
      <c r="NAF312" s="2"/>
      <c r="NAG312" s="2"/>
      <c r="NAH312" s="2"/>
      <c r="NAI312" s="2"/>
      <c r="NAJ312" s="2"/>
      <c r="NAK312" s="2"/>
      <c r="NAL312" s="2"/>
      <c r="NAM312" s="2"/>
      <c r="NAN312" s="2"/>
      <c r="NAO312" s="2"/>
      <c r="NAP312" s="2"/>
      <c r="NAQ312" s="2"/>
      <c r="NAR312" s="2"/>
      <c r="NAS312" s="2"/>
      <c r="NAT312" s="2"/>
      <c r="NAU312" s="2"/>
      <c r="NAV312" s="2"/>
      <c r="NAW312" s="2"/>
      <c r="NAX312" s="2"/>
      <c r="NAY312" s="2"/>
      <c r="NAZ312" s="2"/>
      <c r="NBA312" s="2"/>
      <c r="NBB312" s="2"/>
      <c r="NBC312" s="2"/>
      <c r="NBD312" s="2"/>
      <c r="NBE312" s="2"/>
      <c r="NBF312" s="2"/>
      <c r="NBG312" s="2"/>
      <c r="NBH312" s="2"/>
      <c r="NBI312" s="2"/>
      <c r="NBJ312" s="2"/>
      <c r="NBK312" s="2"/>
      <c r="NBL312" s="2"/>
      <c r="NBM312" s="2"/>
      <c r="NBN312" s="2"/>
      <c r="NBO312" s="2"/>
      <c r="NBP312" s="2"/>
      <c r="NBQ312" s="2"/>
      <c r="NBR312" s="2"/>
      <c r="NBS312" s="2"/>
      <c r="NBT312" s="2"/>
      <c r="NBU312" s="2"/>
      <c r="NBV312" s="2"/>
      <c r="NBW312" s="2"/>
      <c r="NBX312" s="2"/>
      <c r="NBY312" s="2"/>
      <c r="NBZ312" s="2"/>
      <c r="NCA312" s="2"/>
      <c r="NCB312" s="2"/>
      <c r="NCC312" s="2"/>
      <c r="NCD312" s="2"/>
      <c r="NCE312" s="2"/>
      <c r="NCF312" s="2"/>
      <c r="NCG312" s="2"/>
      <c r="NCH312" s="2"/>
      <c r="NCI312" s="2"/>
      <c r="NCJ312" s="2"/>
      <c r="NCK312" s="2"/>
      <c r="NCL312" s="2"/>
      <c r="NCM312" s="2"/>
      <c r="NCN312" s="2"/>
      <c r="NCO312" s="2"/>
      <c r="NCP312" s="2"/>
      <c r="NCQ312" s="2"/>
      <c r="NCR312" s="2"/>
      <c r="NCS312" s="2"/>
      <c r="NCT312" s="2"/>
      <c r="NCU312" s="2"/>
      <c r="NCV312" s="2"/>
      <c r="NCW312" s="2"/>
      <c r="NCX312" s="2"/>
      <c r="NCY312" s="2"/>
      <c r="NCZ312" s="2"/>
      <c r="NDA312" s="2"/>
      <c r="NDB312" s="2"/>
      <c r="NDC312" s="2"/>
      <c r="NDD312" s="2"/>
      <c r="NDE312" s="2"/>
      <c r="NDF312" s="2"/>
      <c r="NDG312" s="2"/>
      <c r="NDH312" s="2"/>
      <c r="NDI312" s="2"/>
      <c r="NDJ312" s="2"/>
      <c r="NDK312" s="2"/>
      <c r="NDL312" s="2"/>
      <c r="NDM312" s="2"/>
      <c r="NDN312" s="2"/>
      <c r="NDO312" s="2"/>
      <c r="NDP312" s="2"/>
      <c r="NDQ312" s="2"/>
      <c r="NDR312" s="2"/>
      <c r="NDS312" s="2"/>
      <c r="NDT312" s="2"/>
      <c r="NDU312" s="2"/>
      <c r="NDV312" s="2"/>
      <c r="NDW312" s="2"/>
      <c r="NDX312" s="2"/>
      <c r="NDY312" s="2"/>
      <c r="NDZ312" s="2"/>
      <c r="NEA312" s="2"/>
      <c r="NEB312" s="2"/>
      <c r="NEC312" s="2"/>
      <c r="NED312" s="2"/>
      <c r="NEE312" s="2"/>
      <c r="NEF312" s="2"/>
      <c r="NEG312" s="2"/>
      <c r="NEH312" s="2"/>
      <c r="NEI312" s="2"/>
      <c r="NEJ312" s="2"/>
      <c r="NEK312" s="2"/>
      <c r="NEL312" s="2"/>
      <c r="NEM312" s="2"/>
      <c r="NEN312" s="2"/>
      <c r="NEO312" s="2"/>
      <c r="NEP312" s="2"/>
      <c r="NEQ312" s="2"/>
      <c r="NER312" s="2"/>
      <c r="NES312" s="2"/>
      <c r="NET312" s="2"/>
      <c r="NEU312" s="2"/>
      <c r="NEV312" s="2"/>
      <c r="NEW312" s="2"/>
      <c r="NEX312" s="2"/>
      <c r="NEY312" s="2"/>
      <c r="NEZ312" s="2"/>
      <c r="NFA312" s="2"/>
      <c r="NFB312" s="2"/>
      <c r="NFC312" s="2"/>
      <c r="NFD312" s="2"/>
      <c r="NFE312" s="2"/>
      <c r="NFF312" s="2"/>
      <c r="NFG312" s="2"/>
      <c r="NFH312" s="2"/>
      <c r="NFI312" s="2"/>
      <c r="NFJ312" s="2"/>
      <c r="NFK312" s="2"/>
      <c r="NFL312" s="2"/>
      <c r="NFM312" s="2"/>
      <c r="NFN312" s="2"/>
      <c r="NFO312" s="2"/>
      <c r="NFP312" s="2"/>
      <c r="NFQ312" s="2"/>
      <c r="NFR312" s="2"/>
      <c r="NFS312" s="2"/>
      <c r="NFT312" s="2"/>
      <c r="NFU312" s="2"/>
      <c r="NFV312" s="2"/>
      <c r="NFW312" s="2"/>
      <c r="NFX312" s="2"/>
      <c r="NFY312" s="2"/>
      <c r="NFZ312" s="2"/>
      <c r="NGA312" s="2"/>
      <c r="NGB312" s="2"/>
      <c r="NGC312" s="2"/>
      <c r="NGD312" s="2"/>
      <c r="NGE312" s="2"/>
      <c r="NGF312" s="2"/>
      <c r="NGG312" s="2"/>
      <c r="NGH312" s="2"/>
      <c r="NGI312" s="2"/>
      <c r="NGJ312" s="2"/>
      <c r="NGK312" s="2"/>
      <c r="NGL312" s="2"/>
      <c r="NGM312" s="2"/>
      <c r="NGN312" s="2"/>
      <c r="NGO312" s="2"/>
      <c r="NGP312" s="2"/>
      <c r="NGQ312" s="2"/>
      <c r="NGR312" s="2"/>
      <c r="NGS312" s="2"/>
      <c r="NGT312" s="2"/>
      <c r="NGU312" s="2"/>
      <c r="NGV312" s="2"/>
      <c r="NGW312" s="2"/>
      <c r="NGX312" s="2"/>
      <c r="NGY312" s="2"/>
      <c r="NGZ312" s="2"/>
      <c r="NHA312" s="2"/>
      <c r="NHB312" s="2"/>
      <c r="NHC312" s="2"/>
      <c r="NHD312" s="2"/>
      <c r="NHE312" s="2"/>
      <c r="NHF312" s="2"/>
      <c r="NHG312" s="2"/>
      <c r="NHH312" s="2"/>
      <c r="NHI312" s="2"/>
      <c r="NHJ312" s="2"/>
      <c r="NHK312" s="2"/>
      <c r="NHL312" s="2"/>
      <c r="NHM312" s="2"/>
      <c r="NHN312" s="2"/>
      <c r="NHO312" s="2"/>
      <c r="NHP312" s="2"/>
      <c r="NHQ312" s="2"/>
      <c r="NHR312" s="2"/>
      <c r="NHS312" s="2"/>
      <c r="NHT312" s="2"/>
      <c r="NHU312" s="2"/>
      <c r="NHV312" s="2"/>
      <c r="NHW312" s="2"/>
      <c r="NHX312" s="2"/>
      <c r="NHY312" s="2"/>
      <c r="NHZ312" s="2"/>
      <c r="NIA312" s="2"/>
      <c r="NIB312" s="2"/>
      <c r="NIC312" s="2"/>
      <c r="NID312" s="2"/>
      <c r="NIE312" s="2"/>
      <c r="NIF312" s="2"/>
      <c r="NIG312" s="2"/>
      <c r="NIH312" s="2"/>
      <c r="NII312" s="2"/>
      <c r="NIJ312" s="2"/>
      <c r="NIK312" s="2"/>
      <c r="NIL312" s="2"/>
      <c r="NIM312" s="2"/>
      <c r="NIN312" s="2"/>
      <c r="NIO312" s="2"/>
      <c r="NIP312" s="2"/>
      <c r="NIQ312" s="2"/>
      <c r="NIR312" s="2"/>
      <c r="NIS312" s="2"/>
      <c r="NIT312" s="2"/>
      <c r="NIU312" s="2"/>
      <c r="NIV312" s="2"/>
      <c r="NIW312" s="2"/>
      <c r="NIX312" s="2"/>
      <c r="NIY312" s="2"/>
      <c r="NIZ312" s="2"/>
      <c r="NJA312" s="2"/>
      <c r="NJB312" s="2"/>
      <c r="NJC312" s="2"/>
      <c r="NJD312" s="2"/>
      <c r="NJE312" s="2"/>
      <c r="NJF312" s="2"/>
      <c r="NJG312" s="2"/>
      <c r="NJH312" s="2"/>
      <c r="NJI312" s="2"/>
      <c r="NJJ312" s="2"/>
      <c r="NJK312" s="2"/>
      <c r="NJL312" s="2"/>
      <c r="NJM312" s="2"/>
      <c r="NJN312" s="2"/>
      <c r="NJO312" s="2"/>
      <c r="NJP312" s="2"/>
      <c r="NJQ312" s="2"/>
      <c r="NJR312" s="2"/>
      <c r="NJS312" s="2"/>
      <c r="NJT312" s="2"/>
      <c r="NJU312" s="2"/>
      <c r="NJV312" s="2"/>
      <c r="NJW312" s="2"/>
      <c r="NJX312" s="2"/>
      <c r="NJY312" s="2"/>
      <c r="NJZ312" s="2"/>
      <c r="NKA312" s="2"/>
      <c r="NKB312" s="2"/>
      <c r="NKC312" s="2"/>
      <c r="NKD312" s="2"/>
      <c r="NKE312" s="2"/>
      <c r="NKF312" s="2"/>
      <c r="NKG312" s="2"/>
      <c r="NKH312" s="2"/>
      <c r="NKI312" s="2"/>
      <c r="NKJ312" s="2"/>
      <c r="NKK312" s="2"/>
      <c r="NKL312" s="2"/>
      <c r="NKM312" s="2"/>
      <c r="NKN312" s="2"/>
      <c r="NKO312" s="2"/>
      <c r="NKP312" s="2"/>
      <c r="NKQ312" s="2"/>
      <c r="NKR312" s="2"/>
      <c r="NKS312" s="2"/>
      <c r="NKT312" s="2"/>
      <c r="NKU312" s="2"/>
      <c r="NKV312" s="2"/>
      <c r="NKW312" s="2"/>
      <c r="NKX312" s="2"/>
      <c r="NKY312" s="2"/>
      <c r="NKZ312" s="2"/>
      <c r="NLA312" s="2"/>
      <c r="NLB312" s="2"/>
      <c r="NLC312" s="2"/>
      <c r="NLD312" s="2"/>
      <c r="NLE312" s="2"/>
      <c r="NLF312" s="2"/>
      <c r="NLG312" s="2"/>
      <c r="NLH312" s="2"/>
      <c r="NLI312" s="2"/>
      <c r="NLJ312" s="2"/>
      <c r="NLK312" s="2"/>
      <c r="NLL312" s="2"/>
      <c r="NLM312" s="2"/>
      <c r="NLN312" s="2"/>
      <c r="NLO312" s="2"/>
      <c r="NLP312" s="2"/>
      <c r="NLQ312" s="2"/>
      <c r="NLR312" s="2"/>
      <c r="NLS312" s="2"/>
      <c r="NLT312" s="2"/>
      <c r="NLU312" s="2"/>
      <c r="NLV312" s="2"/>
      <c r="NLW312" s="2"/>
      <c r="NLX312" s="2"/>
      <c r="NLY312" s="2"/>
      <c r="NLZ312" s="2"/>
      <c r="NMA312" s="2"/>
      <c r="NMB312" s="2"/>
      <c r="NMC312" s="2"/>
      <c r="NMD312" s="2"/>
      <c r="NME312" s="2"/>
      <c r="NMF312" s="2"/>
      <c r="NMG312" s="2"/>
      <c r="NMH312" s="2"/>
      <c r="NMI312" s="2"/>
      <c r="NMJ312" s="2"/>
      <c r="NMK312" s="2"/>
      <c r="NML312" s="2"/>
      <c r="NMM312" s="2"/>
      <c r="NMN312" s="2"/>
      <c r="NMO312" s="2"/>
      <c r="NMP312" s="2"/>
      <c r="NMQ312" s="2"/>
      <c r="NMR312" s="2"/>
      <c r="NMS312" s="2"/>
      <c r="NMT312" s="2"/>
      <c r="NMU312" s="2"/>
      <c r="NMV312" s="2"/>
      <c r="NMW312" s="2"/>
      <c r="NMX312" s="2"/>
      <c r="NMY312" s="2"/>
      <c r="NMZ312" s="2"/>
      <c r="NNA312" s="2"/>
      <c r="NNB312" s="2"/>
      <c r="NNC312" s="2"/>
      <c r="NND312" s="2"/>
      <c r="NNE312" s="2"/>
      <c r="NNF312" s="2"/>
      <c r="NNG312" s="2"/>
      <c r="NNH312" s="2"/>
      <c r="NNI312" s="2"/>
      <c r="NNJ312" s="2"/>
      <c r="NNK312" s="2"/>
      <c r="NNL312" s="2"/>
      <c r="NNM312" s="2"/>
      <c r="NNN312" s="2"/>
      <c r="NNO312" s="2"/>
      <c r="NNP312" s="2"/>
      <c r="NNQ312" s="2"/>
      <c r="NNR312" s="2"/>
      <c r="NNS312" s="2"/>
      <c r="NNT312" s="2"/>
      <c r="NNU312" s="2"/>
      <c r="NNV312" s="2"/>
      <c r="NNW312" s="2"/>
      <c r="NNX312" s="2"/>
      <c r="NNY312" s="2"/>
      <c r="NNZ312" s="2"/>
      <c r="NOA312" s="2"/>
      <c r="NOB312" s="2"/>
      <c r="NOC312" s="2"/>
      <c r="NOD312" s="2"/>
      <c r="NOE312" s="2"/>
      <c r="NOF312" s="2"/>
      <c r="NOG312" s="2"/>
      <c r="NOH312" s="2"/>
      <c r="NOI312" s="2"/>
      <c r="NOJ312" s="2"/>
      <c r="NOK312" s="2"/>
      <c r="NOL312" s="2"/>
      <c r="NOM312" s="2"/>
      <c r="NON312" s="2"/>
      <c r="NOO312" s="2"/>
      <c r="NOP312" s="2"/>
      <c r="NOQ312" s="2"/>
      <c r="NOR312" s="2"/>
      <c r="NOS312" s="2"/>
      <c r="NOT312" s="2"/>
      <c r="NOU312" s="2"/>
      <c r="NOV312" s="2"/>
      <c r="NOW312" s="2"/>
      <c r="NOX312" s="2"/>
      <c r="NOY312" s="2"/>
      <c r="NOZ312" s="2"/>
      <c r="NPA312" s="2"/>
      <c r="NPB312" s="2"/>
      <c r="NPC312" s="2"/>
      <c r="NPD312" s="2"/>
      <c r="NPE312" s="2"/>
      <c r="NPF312" s="2"/>
      <c r="NPG312" s="2"/>
      <c r="NPH312" s="2"/>
      <c r="NPI312" s="2"/>
      <c r="NPJ312" s="2"/>
      <c r="NPK312" s="2"/>
      <c r="NPL312" s="2"/>
      <c r="NPM312" s="2"/>
      <c r="NPN312" s="2"/>
      <c r="NPO312" s="2"/>
      <c r="NPP312" s="2"/>
      <c r="NPQ312" s="2"/>
      <c r="NPR312" s="2"/>
      <c r="NPS312" s="2"/>
      <c r="NPT312" s="2"/>
      <c r="NPU312" s="2"/>
      <c r="NPV312" s="2"/>
      <c r="NPW312" s="2"/>
      <c r="NPX312" s="2"/>
      <c r="NPY312" s="2"/>
      <c r="NPZ312" s="2"/>
      <c r="NQA312" s="2"/>
      <c r="NQB312" s="2"/>
      <c r="NQC312" s="2"/>
      <c r="NQD312" s="2"/>
      <c r="NQE312" s="2"/>
      <c r="NQF312" s="2"/>
      <c r="NQG312" s="2"/>
      <c r="NQH312" s="2"/>
      <c r="NQI312" s="2"/>
      <c r="NQJ312" s="2"/>
      <c r="NQK312" s="2"/>
      <c r="NQL312" s="2"/>
      <c r="NQM312" s="2"/>
      <c r="NQN312" s="2"/>
      <c r="NQO312" s="2"/>
      <c r="NQP312" s="2"/>
      <c r="NQQ312" s="2"/>
      <c r="NQR312" s="2"/>
      <c r="NQS312" s="2"/>
      <c r="NQT312" s="2"/>
      <c r="NQU312" s="2"/>
      <c r="NQV312" s="2"/>
      <c r="NQW312" s="2"/>
      <c r="NQX312" s="2"/>
      <c r="NQY312" s="2"/>
      <c r="NQZ312" s="2"/>
      <c r="NRA312" s="2"/>
      <c r="NRB312" s="2"/>
      <c r="NRC312" s="2"/>
      <c r="NRD312" s="2"/>
      <c r="NRE312" s="2"/>
      <c r="NRF312" s="2"/>
      <c r="NRG312" s="2"/>
      <c r="NRH312" s="2"/>
      <c r="NRI312" s="2"/>
      <c r="NRJ312" s="2"/>
      <c r="NRK312" s="2"/>
      <c r="NRL312" s="2"/>
      <c r="NRM312" s="2"/>
      <c r="NRN312" s="2"/>
      <c r="NRO312" s="2"/>
      <c r="NRP312" s="2"/>
      <c r="NRQ312" s="2"/>
      <c r="NRR312" s="2"/>
      <c r="NRS312" s="2"/>
      <c r="NRT312" s="2"/>
      <c r="NRU312" s="2"/>
      <c r="NRV312" s="2"/>
      <c r="NRW312" s="2"/>
      <c r="NRX312" s="2"/>
      <c r="NRY312" s="2"/>
      <c r="NRZ312" s="2"/>
      <c r="NSA312" s="2"/>
      <c r="NSB312" s="2"/>
      <c r="NSC312" s="2"/>
      <c r="NSD312" s="2"/>
      <c r="NSE312" s="2"/>
      <c r="NSF312" s="2"/>
      <c r="NSG312" s="2"/>
      <c r="NSH312" s="2"/>
      <c r="NSI312" s="2"/>
      <c r="NSJ312" s="2"/>
      <c r="NSK312" s="2"/>
      <c r="NSL312" s="2"/>
      <c r="NSM312" s="2"/>
      <c r="NSN312" s="2"/>
      <c r="NSO312" s="2"/>
      <c r="NSP312" s="2"/>
      <c r="NSQ312" s="2"/>
      <c r="NSR312" s="2"/>
      <c r="NSS312" s="2"/>
      <c r="NST312" s="2"/>
      <c r="NSU312" s="2"/>
      <c r="NSV312" s="2"/>
      <c r="NSW312" s="2"/>
      <c r="NSX312" s="2"/>
      <c r="NSY312" s="2"/>
      <c r="NSZ312" s="2"/>
      <c r="NTA312" s="2"/>
      <c r="NTB312" s="2"/>
      <c r="NTC312" s="2"/>
      <c r="NTD312" s="2"/>
      <c r="NTE312" s="2"/>
      <c r="NTF312" s="2"/>
      <c r="NTG312" s="2"/>
      <c r="NTH312" s="2"/>
      <c r="NTI312" s="2"/>
      <c r="NTJ312" s="2"/>
      <c r="NTK312" s="2"/>
      <c r="NTL312" s="2"/>
      <c r="NTM312" s="2"/>
      <c r="NTN312" s="2"/>
      <c r="NTO312" s="2"/>
      <c r="NTP312" s="2"/>
      <c r="NTQ312" s="2"/>
      <c r="NTR312" s="2"/>
      <c r="NTS312" s="2"/>
      <c r="NTT312" s="2"/>
      <c r="NTU312" s="2"/>
      <c r="NTV312" s="2"/>
      <c r="NTW312" s="2"/>
      <c r="NTX312" s="2"/>
      <c r="NTY312" s="2"/>
      <c r="NTZ312" s="2"/>
      <c r="NUA312" s="2"/>
      <c r="NUB312" s="2"/>
      <c r="NUC312" s="2"/>
      <c r="NUD312" s="2"/>
      <c r="NUE312" s="2"/>
      <c r="NUF312" s="2"/>
      <c r="NUG312" s="2"/>
      <c r="NUH312" s="2"/>
      <c r="NUI312" s="2"/>
      <c r="NUJ312" s="2"/>
      <c r="NUK312" s="2"/>
      <c r="NUL312" s="2"/>
      <c r="NUM312" s="2"/>
      <c r="NUN312" s="2"/>
      <c r="NUO312" s="2"/>
      <c r="NUP312" s="2"/>
      <c r="NUQ312" s="2"/>
      <c r="NUR312" s="2"/>
      <c r="NUS312" s="2"/>
      <c r="NUT312" s="2"/>
      <c r="NUU312" s="2"/>
      <c r="NUV312" s="2"/>
      <c r="NUW312" s="2"/>
      <c r="NUX312" s="2"/>
      <c r="NUY312" s="2"/>
      <c r="NUZ312" s="2"/>
      <c r="NVA312" s="2"/>
      <c r="NVB312" s="2"/>
      <c r="NVC312" s="2"/>
      <c r="NVD312" s="2"/>
      <c r="NVE312" s="2"/>
      <c r="NVF312" s="2"/>
      <c r="NVG312" s="2"/>
      <c r="NVH312" s="2"/>
      <c r="NVI312" s="2"/>
      <c r="NVJ312" s="2"/>
      <c r="NVK312" s="2"/>
      <c r="NVL312" s="2"/>
      <c r="NVM312" s="2"/>
      <c r="NVN312" s="2"/>
      <c r="NVO312" s="2"/>
      <c r="NVP312" s="2"/>
      <c r="NVQ312" s="2"/>
      <c r="NVR312" s="2"/>
      <c r="NVS312" s="2"/>
      <c r="NVT312" s="2"/>
      <c r="NVU312" s="2"/>
      <c r="NVV312" s="2"/>
      <c r="NVW312" s="2"/>
      <c r="NVX312" s="2"/>
      <c r="NVY312" s="2"/>
      <c r="NVZ312" s="2"/>
      <c r="NWA312" s="2"/>
      <c r="NWB312" s="2"/>
      <c r="NWC312" s="2"/>
      <c r="NWD312" s="2"/>
      <c r="NWE312" s="2"/>
      <c r="NWF312" s="2"/>
      <c r="NWG312" s="2"/>
      <c r="NWH312" s="2"/>
      <c r="NWI312" s="2"/>
      <c r="NWJ312" s="2"/>
      <c r="NWK312" s="2"/>
      <c r="NWL312" s="2"/>
      <c r="NWM312" s="2"/>
      <c r="NWN312" s="2"/>
      <c r="NWO312" s="2"/>
      <c r="NWP312" s="2"/>
      <c r="NWQ312" s="2"/>
      <c r="NWR312" s="2"/>
      <c r="NWS312" s="2"/>
      <c r="NWT312" s="2"/>
      <c r="NWU312" s="2"/>
      <c r="NWV312" s="2"/>
      <c r="NWW312" s="2"/>
      <c r="NWX312" s="2"/>
      <c r="NWY312" s="2"/>
      <c r="NWZ312" s="2"/>
      <c r="NXA312" s="2"/>
      <c r="NXB312" s="2"/>
      <c r="NXC312" s="2"/>
      <c r="NXD312" s="2"/>
      <c r="NXE312" s="2"/>
      <c r="NXF312" s="2"/>
      <c r="NXG312" s="2"/>
      <c r="NXH312" s="2"/>
      <c r="NXI312" s="2"/>
      <c r="NXJ312" s="2"/>
      <c r="NXK312" s="2"/>
      <c r="NXL312" s="2"/>
      <c r="NXM312" s="2"/>
      <c r="NXN312" s="2"/>
      <c r="NXO312" s="2"/>
      <c r="NXP312" s="2"/>
      <c r="NXQ312" s="2"/>
      <c r="NXR312" s="2"/>
      <c r="NXS312" s="2"/>
      <c r="NXT312" s="2"/>
      <c r="NXU312" s="2"/>
      <c r="NXV312" s="2"/>
      <c r="NXW312" s="2"/>
      <c r="NXX312" s="2"/>
      <c r="NXY312" s="2"/>
      <c r="NXZ312" s="2"/>
      <c r="NYA312" s="2"/>
      <c r="NYB312" s="2"/>
      <c r="NYC312" s="2"/>
      <c r="NYD312" s="2"/>
      <c r="NYE312" s="2"/>
      <c r="NYF312" s="2"/>
      <c r="NYG312" s="2"/>
      <c r="NYH312" s="2"/>
      <c r="NYI312" s="2"/>
      <c r="NYJ312" s="2"/>
      <c r="NYK312" s="2"/>
      <c r="NYL312" s="2"/>
      <c r="NYM312" s="2"/>
      <c r="NYN312" s="2"/>
      <c r="NYO312" s="2"/>
      <c r="NYP312" s="2"/>
      <c r="NYQ312" s="2"/>
      <c r="NYR312" s="2"/>
      <c r="NYS312" s="2"/>
      <c r="NYT312" s="2"/>
      <c r="NYU312" s="2"/>
      <c r="NYV312" s="2"/>
      <c r="NYW312" s="2"/>
      <c r="NYX312" s="2"/>
      <c r="NYY312" s="2"/>
      <c r="NYZ312" s="2"/>
      <c r="NZA312" s="2"/>
      <c r="NZB312" s="2"/>
      <c r="NZC312" s="2"/>
      <c r="NZD312" s="2"/>
      <c r="NZE312" s="2"/>
      <c r="NZF312" s="2"/>
      <c r="NZG312" s="2"/>
      <c r="NZH312" s="2"/>
      <c r="NZI312" s="2"/>
      <c r="NZJ312" s="2"/>
      <c r="NZK312" s="2"/>
      <c r="NZL312" s="2"/>
      <c r="NZM312" s="2"/>
      <c r="NZN312" s="2"/>
      <c r="NZO312" s="2"/>
      <c r="NZP312" s="2"/>
      <c r="NZQ312" s="2"/>
      <c r="NZR312" s="2"/>
      <c r="NZS312" s="2"/>
      <c r="NZT312" s="2"/>
      <c r="NZU312" s="2"/>
      <c r="NZV312" s="2"/>
      <c r="NZW312" s="2"/>
      <c r="NZX312" s="2"/>
      <c r="NZY312" s="2"/>
      <c r="NZZ312" s="2"/>
      <c r="OAA312" s="2"/>
      <c r="OAB312" s="2"/>
      <c r="OAC312" s="2"/>
      <c r="OAD312" s="2"/>
      <c r="OAE312" s="2"/>
      <c r="OAF312" s="2"/>
      <c r="OAG312" s="2"/>
      <c r="OAH312" s="2"/>
      <c r="OAI312" s="2"/>
      <c r="OAJ312" s="2"/>
      <c r="OAK312" s="2"/>
      <c r="OAL312" s="2"/>
      <c r="OAM312" s="2"/>
      <c r="OAN312" s="2"/>
      <c r="OAO312" s="2"/>
      <c r="OAP312" s="2"/>
      <c r="OAQ312" s="2"/>
      <c r="OAR312" s="2"/>
      <c r="OAS312" s="2"/>
      <c r="OAT312" s="2"/>
      <c r="OAU312" s="2"/>
      <c r="OAV312" s="2"/>
      <c r="OAW312" s="2"/>
      <c r="OAX312" s="2"/>
      <c r="OAY312" s="2"/>
      <c r="OAZ312" s="2"/>
      <c r="OBA312" s="2"/>
      <c r="OBB312" s="2"/>
      <c r="OBC312" s="2"/>
      <c r="OBD312" s="2"/>
      <c r="OBE312" s="2"/>
      <c r="OBF312" s="2"/>
      <c r="OBG312" s="2"/>
      <c r="OBH312" s="2"/>
      <c r="OBI312" s="2"/>
      <c r="OBJ312" s="2"/>
      <c r="OBK312" s="2"/>
      <c r="OBL312" s="2"/>
      <c r="OBM312" s="2"/>
      <c r="OBN312" s="2"/>
      <c r="OBO312" s="2"/>
      <c r="OBP312" s="2"/>
      <c r="OBQ312" s="2"/>
      <c r="OBR312" s="2"/>
      <c r="OBS312" s="2"/>
      <c r="OBT312" s="2"/>
      <c r="OBU312" s="2"/>
      <c r="OBV312" s="2"/>
      <c r="OBW312" s="2"/>
      <c r="OBX312" s="2"/>
      <c r="OBY312" s="2"/>
      <c r="OBZ312" s="2"/>
      <c r="OCA312" s="2"/>
      <c r="OCB312" s="2"/>
      <c r="OCC312" s="2"/>
      <c r="OCD312" s="2"/>
      <c r="OCE312" s="2"/>
      <c r="OCF312" s="2"/>
      <c r="OCG312" s="2"/>
      <c r="OCH312" s="2"/>
      <c r="OCI312" s="2"/>
      <c r="OCJ312" s="2"/>
      <c r="OCK312" s="2"/>
      <c r="OCL312" s="2"/>
      <c r="OCM312" s="2"/>
      <c r="OCN312" s="2"/>
      <c r="OCO312" s="2"/>
      <c r="OCP312" s="2"/>
      <c r="OCQ312" s="2"/>
      <c r="OCR312" s="2"/>
      <c r="OCS312" s="2"/>
      <c r="OCT312" s="2"/>
      <c r="OCU312" s="2"/>
      <c r="OCV312" s="2"/>
      <c r="OCW312" s="2"/>
      <c r="OCX312" s="2"/>
      <c r="OCY312" s="2"/>
      <c r="OCZ312" s="2"/>
      <c r="ODA312" s="2"/>
      <c r="ODB312" s="2"/>
      <c r="ODC312" s="2"/>
      <c r="ODD312" s="2"/>
      <c r="ODE312" s="2"/>
      <c r="ODF312" s="2"/>
      <c r="ODG312" s="2"/>
      <c r="ODH312" s="2"/>
      <c r="ODI312" s="2"/>
      <c r="ODJ312" s="2"/>
      <c r="ODK312" s="2"/>
      <c r="ODL312" s="2"/>
      <c r="ODM312" s="2"/>
      <c r="ODN312" s="2"/>
      <c r="ODO312" s="2"/>
      <c r="ODP312" s="2"/>
      <c r="ODQ312" s="2"/>
      <c r="ODR312" s="2"/>
      <c r="ODS312" s="2"/>
      <c r="ODT312" s="2"/>
      <c r="ODU312" s="2"/>
      <c r="ODV312" s="2"/>
      <c r="ODW312" s="2"/>
      <c r="ODX312" s="2"/>
      <c r="ODY312" s="2"/>
      <c r="ODZ312" s="2"/>
      <c r="OEA312" s="2"/>
      <c r="OEB312" s="2"/>
      <c r="OEC312" s="2"/>
      <c r="OED312" s="2"/>
      <c r="OEE312" s="2"/>
      <c r="OEF312" s="2"/>
      <c r="OEG312" s="2"/>
      <c r="OEH312" s="2"/>
      <c r="OEI312" s="2"/>
      <c r="OEJ312" s="2"/>
      <c r="OEK312" s="2"/>
      <c r="OEL312" s="2"/>
      <c r="OEM312" s="2"/>
      <c r="OEN312" s="2"/>
      <c r="OEO312" s="2"/>
      <c r="OEP312" s="2"/>
      <c r="OEQ312" s="2"/>
      <c r="OER312" s="2"/>
      <c r="OES312" s="2"/>
      <c r="OET312" s="2"/>
      <c r="OEU312" s="2"/>
      <c r="OEV312" s="2"/>
      <c r="OEW312" s="2"/>
      <c r="OEX312" s="2"/>
      <c r="OEY312" s="2"/>
      <c r="OEZ312" s="2"/>
      <c r="OFA312" s="2"/>
      <c r="OFB312" s="2"/>
      <c r="OFC312" s="2"/>
      <c r="OFD312" s="2"/>
      <c r="OFE312" s="2"/>
      <c r="OFF312" s="2"/>
      <c r="OFG312" s="2"/>
      <c r="OFH312" s="2"/>
      <c r="OFI312" s="2"/>
      <c r="OFJ312" s="2"/>
      <c r="OFK312" s="2"/>
      <c r="OFL312" s="2"/>
      <c r="OFM312" s="2"/>
      <c r="OFN312" s="2"/>
      <c r="OFO312" s="2"/>
      <c r="OFP312" s="2"/>
      <c r="OFQ312" s="2"/>
      <c r="OFR312" s="2"/>
      <c r="OFS312" s="2"/>
      <c r="OFT312" s="2"/>
      <c r="OFU312" s="2"/>
      <c r="OFV312" s="2"/>
      <c r="OFW312" s="2"/>
      <c r="OFX312" s="2"/>
      <c r="OFY312" s="2"/>
      <c r="OFZ312" s="2"/>
      <c r="OGA312" s="2"/>
      <c r="OGB312" s="2"/>
      <c r="OGC312" s="2"/>
      <c r="OGD312" s="2"/>
      <c r="OGE312" s="2"/>
      <c r="OGF312" s="2"/>
      <c r="OGG312" s="2"/>
      <c r="OGH312" s="2"/>
      <c r="OGI312" s="2"/>
      <c r="OGJ312" s="2"/>
      <c r="OGK312" s="2"/>
      <c r="OGL312" s="2"/>
      <c r="OGM312" s="2"/>
      <c r="OGN312" s="2"/>
      <c r="OGO312" s="2"/>
      <c r="OGP312" s="2"/>
      <c r="OGQ312" s="2"/>
      <c r="OGR312" s="2"/>
      <c r="OGS312" s="2"/>
      <c r="OGT312" s="2"/>
      <c r="OGU312" s="2"/>
      <c r="OGV312" s="2"/>
      <c r="OGW312" s="2"/>
      <c r="OGX312" s="2"/>
      <c r="OGY312" s="2"/>
      <c r="OGZ312" s="2"/>
      <c r="OHA312" s="2"/>
      <c r="OHB312" s="2"/>
      <c r="OHC312" s="2"/>
      <c r="OHD312" s="2"/>
      <c r="OHE312" s="2"/>
      <c r="OHF312" s="2"/>
      <c r="OHG312" s="2"/>
      <c r="OHH312" s="2"/>
      <c r="OHI312" s="2"/>
      <c r="OHJ312" s="2"/>
      <c r="OHK312" s="2"/>
      <c r="OHL312" s="2"/>
      <c r="OHM312" s="2"/>
      <c r="OHN312" s="2"/>
      <c r="OHO312" s="2"/>
      <c r="OHP312" s="2"/>
      <c r="OHQ312" s="2"/>
      <c r="OHR312" s="2"/>
      <c r="OHS312" s="2"/>
      <c r="OHT312" s="2"/>
      <c r="OHU312" s="2"/>
      <c r="OHV312" s="2"/>
      <c r="OHW312" s="2"/>
      <c r="OHX312" s="2"/>
      <c r="OHY312" s="2"/>
      <c r="OHZ312" s="2"/>
      <c r="OIA312" s="2"/>
      <c r="OIB312" s="2"/>
      <c r="OIC312" s="2"/>
      <c r="OID312" s="2"/>
      <c r="OIE312" s="2"/>
      <c r="OIF312" s="2"/>
      <c r="OIG312" s="2"/>
      <c r="OIH312" s="2"/>
      <c r="OII312" s="2"/>
      <c r="OIJ312" s="2"/>
      <c r="OIK312" s="2"/>
      <c r="OIL312" s="2"/>
      <c r="OIM312" s="2"/>
      <c r="OIN312" s="2"/>
      <c r="OIO312" s="2"/>
      <c r="OIP312" s="2"/>
      <c r="OIQ312" s="2"/>
      <c r="OIR312" s="2"/>
      <c r="OIS312" s="2"/>
      <c r="OIT312" s="2"/>
      <c r="OIU312" s="2"/>
      <c r="OIV312" s="2"/>
      <c r="OIW312" s="2"/>
      <c r="OIX312" s="2"/>
      <c r="OIY312" s="2"/>
      <c r="OIZ312" s="2"/>
      <c r="OJA312" s="2"/>
      <c r="OJB312" s="2"/>
      <c r="OJC312" s="2"/>
      <c r="OJD312" s="2"/>
      <c r="OJE312" s="2"/>
      <c r="OJF312" s="2"/>
      <c r="OJG312" s="2"/>
      <c r="OJH312" s="2"/>
      <c r="OJI312" s="2"/>
      <c r="OJJ312" s="2"/>
      <c r="OJK312" s="2"/>
      <c r="OJL312" s="2"/>
      <c r="OJM312" s="2"/>
      <c r="OJN312" s="2"/>
      <c r="OJO312" s="2"/>
      <c r="OJP312" s="2"/>
      <c r="OJQ312" s="2"/>
      <c r="OJR312" s="2"/>
      <c r="OJS312" s="2"/>
      <c r="OJT312" s="2"/>
      <c r="OJU312" s="2"/>
      <c r="OJV312" s="2"/>
      <c r="OJW312" s="2"/>
      <c r="OJX312" s="2"/>
      <c r="OJY312" s="2"/>
      <c r="OJZ312" s="2"/>
      <c r="OKA312" s="2"/>
      <c r="OKB312" s="2"/>
      <c r="OKC312" s="2"/>
      <c r="OKD312" s="2"/>
      <c r="OKE312" s="2"/>
      <c r="OKF312" s="2"/>
      <c r="OKG312" s="2"/>
      <c r="OKH312" s="2"/>
      <c r="OKI312" s="2"/>
      <c r="OKJ312" s="2"/>
      <c r="OKK312" s="2"/>
      <c r="OKL312" s="2"/>
      <c r="OKM312" s="2"/>
      <c r="OKN312" s="2"/>
      <c r="OKO312" s="2"/>
      <c r="OKP312" s="2"/>
      <c r="OKQ312" s="2"/>
      <c r="OKR312" s="2"/>
      <c r="OKS312" s="2"/>
      <c r="OKT312" s="2"/>
      <c r="OKU312" s="2"/>
      <c r="OKV312" s="2"/>
      <c r="OKW312" s="2"/>
      <c r="OKX312" s="2"/>
      <c r="OKY312" s="2"/>
      <c r="OKZ312" s="2"/>
      <c r="OLA312" s="2"/>
      <c r="OLB312" s="2"/>
      <c r="OLC312" s="2"/>
      <c r="OLD312" s="2"/>
      <c r="OLE312" s="2"/>
      <c r="OLF312" s="2"/>
      <c r="OLG312" s="2"/>
      <c r="OLH312" s="2"/>
      <c r="OLI312" s="2"/>
      <c r="OLJ312" s="2"/>
      <c r="OLK312" s="2"/>
      <c r="OLL312" s="2"/>
      <c r="OLM312" s="2"/>
      <c r="OLN312" s="2"/>
      <c r="OLO312" s="2"/>
      <c r="OLP312" s="2"/>
      <c r="OLQ312" s="2"/>
      <c r="OLR312" s="2"/>
      <c r="OLS312" s="2"/>
      <c r="OLT312" s="2"/>
      <c r="OLU312" s="2"/>
      <c r="OLV312" s="2"/>
      <c r="OLW312" s="2"/>
      <c r="OLX312" s="2"/>
      <c r="OLY312" s="2"/>
      <c r="OLZ312" s="2"/>
      <c r="OMA312" s="2"/>
      <c r="OMB312" s="2"/>
      <c r="OMC312" s="2"/>
      <c r="OMD312" s="2"/>
      <c r="OME312" s="2"/>
      <c r="OMF312" s="2"/>
      <c r="OMG312" s="2"/>
      <c r="OMH312" s="2"/>
      <c r="OMI312" s="2"/>
      <c r="OMJ312" s="2"/>
      <c r="OMK312" s="2"/>
      <c r="OML312" s="2"/>
      <c r="OMM312" s="2"/>
      <c r="OMN312" s="2"/>
      <c r="OMO312" s="2"/>
      <c r="OMP312" s="2"/>
      <c r="OMQ312" s="2"/>
      <c r="OMR312" s="2"/>
      <c r="OMS312" s="2"/>
      <c r="OMT312" s="2"/>
      <c r="OMU312" s="2"/>
      <c r="OMV312" s="2"/>
      <c r="OMW312" s="2"/>
      <c r="OMX312" s="2"/>
      <c r="OMY312" s="2"/>
      <c r="OMZ312" s="2"/>
      <c r="ONA312" s="2"/>
      <c r="ONB312" s="2"/>
      <c r="ONC312" s="2"/>
      <c r="OND312" s="2"/>
      <c r="ONE312" s="2"/>
      <c r="ONF312" s="2"/>
      <c r="ONG312" s="2"/>
      <c r="ONH312" s="2"/>
      <c r="ONI312" s="2"/>
      <c r="ONJ312" s="2"/>
      <c r="ONK312" s="2"/>
      <c r="ONL312" s="2"/>
      <c r="ONM312" s="2"/>
      <c r="ONN312" s="2"/>
      <c r="ONO312" s="2"/>
      <c r="ONP312" s="2"/>
      <c r="ONQ312" s="2"/>
      <c r="ONR312" s="2"/>
      <c r="ONS312" s="2"/>
      <c r="ONT312" s="2"/>
      <c r="ONU312" s="2"/>
      <c r="ONV312" s="2"/>
      <c r="ONW312" s="2"/>
      <c r="ONX312" s="2"/>
      <c r="ONY312" s="2"/>
      <c r="ONZ312" s="2"/>
      <c r="OOA312" s="2"/>
      <c r="OOB312" s="2"/>
      <c r="OOC312" s="2"/>
      <c r="OOD312" s="2"/>
      <c r="OOE312" s="2"/>
      <c r="OOF312" s="2"/>
      <c r="OOG312" s="2"/>
      <c r="OOH312" s="2"/>
      <c r="OOI312" s="2"/>
      <c r="OOJ312" s="2"/>
      <c r="OOK312" s="2"/>
      <c r="OOL312" s="2"/>
      <c r="OOM312" s="2"/>
      <c r="OON312" s="2"/>
      <c r="OOO312" s="2"/>
      <c r="OOP312" s="2"/>
      <c r="OOQ312" s="2"/>
      <c r="OOR312" s="2"/>
      <c r="OOS312" s="2"/>
      <c r="OOT312" s="2"/>
      <c r="OOU312" s="2"/>
      <c r="OOV312" s="2"/>
      <c r="OOW312" s="2"/>
      <c r="OOX312" s="2"/>
      <c r="OOY312" s="2"/>
      <c r="OOZ312" s="2"/>
      <c r="OPA312" s="2"/>
      <c r="OPB312" s="2"/>
      <c r="OPC312" s="2"/>
      <c r="OPD312" s="2"/>
      <c r="OPE312" s="2"/>
      <c r="OPF312" s="2"/>
      <c r="OPG312" s="2"/>
      <c r="OPH312" s="2"/>
      <c r="OPI312" s="2"/>
      <c r="OPJ312" s="2"/>
      <c r="OPK312" s="2"/>
      <c r="OPL312" s="2"/>
      <c r="OPM312" s="2"/>
      <c r="OPN312" s="2"/>
      <c r="OPO312" s="2"/>
      <c r="OPP312" s="2"/>
      <c r="OPQ312" s="2"/>
      <c r="OPR312" s="2"/>
      <c r="OPS312" s="2"/>
      <c r="OPT312" s="2"/>
      <c r="OPU312" s="2"/>
      <c r="OPV312" s="2"/>
      <c r="OPW312" s="2"/>
      <c r="OPX312" s="2"/>
      <c r="OPY312" s="2"/>
      <c r="OPZ312" s="2"/>
      <c r="OQA312" s="2"/>
      <c r="OQB312" s="2"/>
      <c r="OQC312" s="2"/>
      <c r="OQD312" s="2"/>
      <c r="OQE312" s="2"/>
      <c r="OQF312" s="2"/>
      <c r="OQG312" s="2"/>
      <c r="OQH312" s="2"/>
      <c r="OQI312" s="2"/>
      <c r="OQJ312" s="2"/>
      <c r="OQK312" s="2"/>
      <c r="OQL312" s="2"/>
      <c r="OQM312" s="2"/>
      <c r="OQN312" s="2"/>
      <c r="OQO312" s="2"/>
      <c r="OQP312" s="2"/>
      <c r="OQQ312" s="2"/>
      <c r="OQR312" s="2"/>
      <c r="OQS312" s="2"/>
      <c r="OQT312" s="2"/>
      <c r="OQU312" s="2"/>
      <c r="OQV312" s="2"/>
      <c r="OQW312" s="2"/>
      <c r="OQX312" s="2"/>
      <c r="OQY312" s="2"/>
      <c r="OQZ312" s="2"/>
      <c r="ORA312" s="2"/>
      <c r="ORB312" s="2"/>
      <c r="ORC312" s="2"/>
      <c r="ORD312" s="2"/>
      <c r="ORE312" s="2"/>
      <c r="ORF312" s="2"/>
      <c r="ORG312" s="2"/>
      <c r="ORH312" s="2"/>
      <c r="ORI312" s="2"/>
      <c r="ORJ312" s="2"/>
      <c r="ORK312" s="2"/>
      <c r="ORL312" s="2"/>
      <c r="ORM312" s="2"/>
      <c r="ORN312" s="2"/>
      <c r="ORO312" s="2"/>
      <c r="ORP312" s="2"/>
      <c r="ORQ312" s="2"/>
      <c r="ORR312" s="2"/>
      <c r="ORS312" s="2"/>
      <c r="ORT312" s="2"/>
      <c r="ORU312" s="2"/>
      <c r="ORV312" s="2"/>
      <c r="ORW312" s="2"/>
      <c r="ORX312" s="2"/>
      <c r="ORY312" s="2"/>
      <c r="ORZ312" s="2"/>
      <c r="OSA312" s="2"/>
      <c r="OSB312" s="2"/>
      <c r="OSC312" s="2"/>
      <c r="OSD312" s="2"/>
      <c r="OSE312" s="2"/>
      <c r="OSF312" s="2"/>
      <c r="OSG312" s="2"/>
      <c r="OSH312" s="2"/>
      <c r="OSI312" s="2"/>
      <c r="OSJ312" s="2"/>
      <c r="OSK312" s="2"/>
      <c r="OSL312" s="2"/>
      <c r="OSM312" s="2"/>
      <c r="OSN312" s="2"/>
      <c r="OSO312" s="2"/>
      <c r="OSP312" s="2"/>
      <c r="OSQ312" s="2"/>
      <c r="OSR312" s="2"/>
      <c r="OSS312" s="2"/>
      <c r="OST312" s="2"/>
      <c r="OSU312" s="2"/>
      <c r="OSV312" s="2"/>
      <c r="OSW312" s="2"/>
      <c r="OSX312" s="2"/>
      <c r="OSY312" s="2"/>
      <c r="OSZ312" s="2"/>
      <c r="OTA312" s="2"/>
      <c r="OTB312" s="2"/>
      <c r="OTC312" s="2"/>
      <c r="OTD312" s="2"/>
      <c r="OTE312" s="2"/>
      <c r="OTF312" s="2"/>
      <c r="OTG312" s="2"/>
      <c r="OTH312" s="2"/>
      <c r="OTI312" s="2"/>
      <c r="OTJ312" s="2"/>
      <c r="OTK312" s="2"/>
      <c r="OTL312" s="2"/>
      <c r="OTM312" s="2"/>
      <c r="OTN312" s="2"/>
      <c r="OTO312" s="2"/>
      <c r="OTP312" s="2"/>
      <c r="OTQ312" s="2"/>
      <c r="OTR312" s="2"/>
      <c r="OTS312" s="2"/>
      <c r="OTT312" s="2"/>
      <c r="OTU312" s="2"/>
      <c r="OTV312" s="2"/>
      <c r="OTW312" s="2"/>
      <c r="OTX312" s="2"/>
      <c r="OTY312" s="2"/>
      <c r="OTZ312" s="2"/>
      <c r="OUA312" s="2"/>
      <c r="OUB312" s="2"/>
      <c r="OUC312" s="2"/>
      <c r="OUD312" s="2"/>
      <c r="OUE312" s="2"/>
      <c r="OUF312" s="2"/>
      <c r="OUG312" s="2"/>
      <c r="OUH312" s="2"/>
      <c r="OUI312" s="2"/>
      <c r="OUJ312" s="2"/>
      <c r="OUK312" s="2"/>
      <c r="OUL312" s="2"/>
      <c r="OUM312" s="2"/>
      <c r="OUN312" s="2"/>
      <c r="OUO312" s="2"/>
      <c r="OUP312" s="2"/>
      <c r="OUQ312" s="2"/>
      <c r="OUR312" s="2"/>
      <c r="OUS312" s="2"/>
      <c r="OUT312" s="2"/>
      <c r="OUU312" s="2"/>
      <c r="OUV312" s="2"/>
      <c r="OUW312" s="2"/>
      <c r="OUX312" s="2"/>
      <c r="OUY312" s="2"/>
      <c r="OUZ312" s="2"/>
      <c r="OVA312" s="2"/>
      <c r="OVB312" s="2"/>
      <c r="OVC312" s="2"/>
      <c r="OVD312" s="2"/>
      <c r="OVE312" s="2"/>
      <c r="OVF312" s="2"/>
      <c r="OVG312" s="2"/>
      <c r="OVH312" s="2"/>
      <c r="OVI312" s="2"/>
      <c r="OVJ312" s="2"/>
      <c r="OVK312" s="2"/>
      <c r="OVL312" s="2"/>
      <c r="OVM312" s="2"/>
      <c r="OVN312" s="2"/>
      <c r="OVO312" s="2"/>
      <c r="OVP312" s="2"/>
      <c r="OVQ312" s="2"/>
      <c r="OVR312" s="2"/>
      <c r="OVS312" s="2"/>
      <c r="OVT312" s="2"/>
      <c r="OVU312" s="2"/>
      <c r="OVV312" s="2"/>
      <c r="OVW312" s="2"/>
      <c r="OVX312" s="2"/>
      <c r="OVY312" s="2"/>
      <c r="OVZ312" s="2"/>
      <c r="OWA312" s="2"/>
      <c r="OWB312" s="2"/>
      <c r="OWC312" s="2"/>
      <c r="OWD312" s="2"/>
      <c r="OWE312" s="2"/>
      <c r="OWF312" s="2"/>
      <c r="OWG312" s="2"/>
      <c r="OWH312" s="2"/>
      <c r="OWI312" s="2"/>
      <c r="OWJ312" s="2"/>
      <c r="OWK312" s="2"/>
      <c r="OWL312" s="2"/>
      <c r="OWM312" s="2"/>
      <c r="OWN312" s="2"/>
      <c r="OWO312" s="2"/>
      <c r="OWP312" s="2"/>
      <c r="OWQ312" s="2"/>
      <c r="OWR312" s="2"/>
      <c r="OWS312" s="2"/>
      <c r="OWT312" s="2"/>
      <c r="OWU312" s="2"/>
      <c r="OWV312" s="2"/>
      <c r="OWW312" s="2"/>
      <c r="OWX312" s="2"/>
      <c r="OWY312" s="2"/>
      <c r="OWZ312" s="2"/>
      <c r="OXA312" s="2"/>
      <c r="OXB312" s="2"/>
      <c r="OXC312" s="2"/>
      <c r="OXD312" s="2"/>
      <c r="OXE312" s="2"/>
      <c r="OXF312" s="2"/>
      <c r="OXG312" s="2"/>
      <c r="OXH312" s="2"/>
      <c r="OXI312" s="2"/>
      <c r="OXJ312" s="2"/>
      <c r="OXK312" s="2"/>
      <c r="OXL312" s="2"/>
      <c r="OXM312" s="2"/>
      <c r="OXN312" s="2"/>
      <c r="OXO312" s="2"/>
      <c r="OXP312" s="2"/>
      <c r="OXQ312" s="2"/>
      <c r="OXR312" s="2"/>
      <c r="OXS312" s="2"/>
      <c r="OXT312" s="2"/>
      <c r="OXU312" s="2"/>
      <c r="OXV312" s="2"/>
      <c r="OXW312" s="2"/>
      <c r="OXX312" s="2"/>
      <c r="OXY312" s="2"/>
      <c r="OXZ312" s="2"/>
      <c r="OYA312" s="2"/>
      <c r="OYB312" s="2"/>
      <c r="OYC312" s="2"/>
      <c r="OYD312" s="2"/>
      <c r="OYE312" s="2"/>
      <c r="OYF312" s="2"/>
      <c r="OYG312" s="2"/>
      <c r="OYH312" s="2"/>
      <c r="OYI312" s="2"/>
      <c r="OYJ312" s="2"/>
      <c r="OYK312" s="2"/>
      <c r="OYL312" s="2"/>
      <c r="OYM312" s="2"/>
      <c r="OYN312" s="2"/>
      <c r="OYO312" s="2"/>
      <c r="OYP312" s="2"/>
      <c r="OYQ312" s="2"/>
      <c r="OYR312" s="2"/>
      <c r="OYS312" s="2"/>
      <c r="OYT312" s="2"/>
      <c r="OYU312" s="2"/>
      <c r="OYV312" s="2"/>
      <c r="OYW312" s="2"/>
      <c r="OYX312" s="2"/>
      <c r="OYY312" s="2"/>
      <c r="OYZ312" s="2"/>
      <c r="OZA312" s="2"/>
      <c r="OZB312" s="2"/>
      <c r="OZC312" s="2"/>
      <c r="OZD312" s="2"/>
      <c r="OZE312" s="2"/>
      <c r="OZF312" s="2"/>
      <c r="OZG312" s="2"/>
      <c r="OZH312" s="2"/>
      <c r="OZI312" s="2"/>
      <c r="OZJ312" s="2"/>
      <c r="OZK312" s="2"/>
      <c r="OZL312" s="2"/>
      <c r="OZM312" s="2"/>
      <c r="OZN312" s="2"/>
      <c r="OZO312" s="2"/>
      <c r="OZP312" s="2"/>
      <c r="OZQ312" s="2"/>
      <c r="OZR312" s="2"/>
      <c r="OZS312" s="2"/>
      <c r="OZT312" s="2"/>
      <c r="OZU312" s="2"/>
      <c r="OZV312" s="2"/>
      <c r="OZW312" s="2"/>
      <c r="OZX312" s="2"/>
      <c r="OZY312" s="2"/>
      <c r="OZZ312" s="2"/>
      <c r="PAA312" s="2"/>
      <c r="PAB312" s="2"/>
      <c r="PAC312" s="2"/>
      <c r="PAD312" s="2"/>
      <c r="PAE312" s="2"/>
      <c r="PAF312" s="2"/>
      <c r="PAG312" s="2"/>
      <c r="PAH312" s="2"/>
      <c r="PAI312" s="2"/>
      <c r="PAJ312" s="2"/>
      <c r="PAK312" s="2"/>
      <c r="PAL312" s="2"/>
      <c r="PAM312" s="2"/>
      <c r="PAN312" s="2"/>
      <c r="PAO312" s="2"/>
      <c r="PAP312" s="2"/>
      <c r="PAQ312" s="2"/>
      <c r="PAR312" s="2"/>
      <c r="PAS312" s="2"/>
      <c r="PAT312" s="2"/>
      <c r="PAU312" s="2"/>
      <c r="PAV312" s="2"/>
      <c r="PAW312" s="2"/>
      <c r="PAX312" s="2"/>
      <c r="PAY312" s="2"/>
      <c r="PAZ312" s="2"/>
      <c r="PBA312" s="2"/>
      <c r="PBB312" s="2"/>
      <c r="PBC312" s="2"/>
      <c r="PBD312" s="2"/>
      <c r="PBE312" s="2"/>
      <c r="PBF312" s="2"/>
      <c r="PBG312" s="2"/>
      <c r="PBH312" s="2"/>
      <c r="PBI312" s="2"/>
      <c r="PBJ312" s="2"/>
      <c r="PBK312" s="2"/>
      <c r="PBL312" s="2"/>
      <c r="PBM312" s="2"/>
      <c r="PBN312" s="2"/>
      <c r="PBO312" s="2"/>
      <c r="PBP312" s="2"/>
      <c r="PBQ312" s="2"/>
      <c r="PBR312" s="2"/>
      <c r="PBS312" s="2"/>
      <c r="PBT312" s="2"/>
      <c r="PBU312" s="2"/>
      <c r="PBV312" s="2"/>
      <c r="PBW312" s="2"/>
      <c r="PBX312" s="2"/>
      <c r="PBY312" s="2"/>
      <c r="PBZ312" s="2"/>
      <c r="PCA312" s="2"/>
      <c r="PCB312" s="2"/>
      <c r="PCC312" s="2"/>
      <c r="PCD312" s="2"/>
      <c r="PCE312" s="2"/>
      <c r="PCF312" s="2"/>
      <c r="PCG312" s="2"/>
      <c r="PCH312" s="2"/>
      <c r="PCI312" s="2"/>
      <c r="PCJ312" s="2"/>
      <c r="PCK312" s="2"/>
      <c r="PCL312" s="2"/>
      <c r="PCM312" s="2"/>
      <c r="PCN312" s="2"/>
      <c r="PCO312" s="2"/>
      <c r="PCP312" s="2"/>
      <c r="PCQ312" s="2"/>
      <c r="PCR312" s="2"/>
      <c r="PCS312" s="2"/>
      <c r="PCT312" s="2"/>
      <c r="PCU312" s="2"/>
      <c r="PCV312" s="2"/>
      <c r="PCW312" s="2"/>
      <c r="PCX312" s="2"/>
      <c r="PCY312" s="2"/>
      <c r="PCZ312" s="2"/>
      <c r="PDA312" s="2"/>
      <c r="PDB312" s="2"/>
      <c r="PDC312" s="2"/>
      <c r="PDD312" s="2"/>
      <c r="PDE312" s="2"/>
      <c r="PDF312" s="2"/>
      <c r="PDG312" s="2"/>
      <c r="PDH312" s="2"/>
      <c r="PDI312" s="2"/>
      <c r="PDJ312" s="2"/>
      <c r="PDK312" s="2"/>
      <c r="PDL312" s="2"/>
      <c r="PDM312" s="2"/>
      <c r="PDN312" s="2"/>
      <c r="PDO312" s="2"/>
      <c r="PDP312" s="2"/>
      <c r="PDQ312" s="2"/>
      <c r="PDR312" s="2"/>
      <c r="PDS312" s="2"/>
      <c r="PDT312" s="2"/>
      <c r="PDU312" s="2"/>
      <c r="PDV312" s="2"/>
      <c r="PDW312" s="2"/>
      <c r="PDX312" s="2"/>
      <c r="PDY312" s="2"/>
      <c r="PDZ312" s="2"/>
      <c r="PEA312" s="2"/>
      <c r="PEB312" s="2"/>
      <c r="PEC312" s="2"/>
      <c r="PED312" s="2"/>
      <c r="PEE312" s="2"/>
      <c r="PEF312" s="2"/>
      <c r="PEG312" s="2"/>
      <c r="PEH312" s="2"/>
      <c r="PEI312" s="2"/>
      <c r="PEJ312" s="2"/>
      <c r="PEK312" s="2"/>
      <c r="PEL312" s="2"/>
      <c r="PEM312" s="2"/>
      <c r="PEN312" s="2"/>
      <c r="PEO312" s="2"/>
      <c r="PEP312" s="2"/>
      <c r="PEQ312" s="2"/>
      <c r="PER312" s="2"/>
      <c r="PES312" s="2"/>
      <c r="PET312" s="2"/>
      <c r="PEU312" s="2"/>
      <c r="PEV312" s="2"/>
      <c r="PEW312" s="2"/>
      <c r="PEX312" s="2"/>
      <c r="PEY312" s="2"/>
      <c r="PEZ312" s="2"/>
      <c r="PFA312" s="2"/>
      <c r="PFB312" s="2"/>
      <c r="PFC312" s="2"/>
      <c r="PFD312" s="2"/>
      <c r="PFE312" s="2"/>
      <c r="PFF312" s="2"/>
      <c r="PFG312" s="2"/>
      <c r="PFH312" s="2"/>
      <c r="PFI312" s="2"/>
      <c r="PFJ312" s="2"/>
      <c r="PFK312" s="2"/>
      <c r="PFL312" s="2"/>
      <c r="PFM312" s="2"/>
      <c r="PFN312" s="2"/>
      <c r="PFO312" s="2"/>
      <c r="PFP312" s="2"/>
      <c r="PFQ312" s="2"/>
      <c r="PFR312" s="2"/>
      <c r="PFS312" s="2"/>
      <c r="PFT312" s="2"/>
      <c r="PFU312" s="2"/>
      <c r="PFV312" s="2"/>
      <c r="PFW312" s="2"/>
      <c r="PFX312" s="2"/>
      <c r="PFY312" s="2"/>
      <c r="PFZ312" s="2"/>
      <c r="PGA312" s="2"/>
      <c r="PGB312" s="2"/>
      <c r="PGC312" s="2"/>
      <c r="PGD312" s="2"/>
      <c r="PGE312" s="2"/>
      <c r="PGF312" s="2"/>
      <c r="PGG312" s="2"/>
      <c r="PGH312" s="2"/>
      <c r="PGI312" s="2"/>
      <c r="PGJ312" s="2"/>
      <c r="PGK312" s="2"/>
      <c r="PGL312" s="2"/>
      <c r="PGM312" s="2"/>
      <c r="PGN312" s="2"/>
      <c r="PGO312" s="2"/>
      <c r="PGP312" s="2"/>
      <c r="PGQ312" s="2"/>
      <c r="PGR312" s="2"/>
      <c r="PGS312" s="2"/>
      <c r="PGT312" s="2"/>
      <c r="PGU312" s="2"/>
      <c r="PGV312" s="2"/>
      <c r="PGW312" s="2"/>
      <c r="PGX312" s="2"/>
      <c r="PGY312" s="2"/>
      <c r="PGZ312" s="2"/>
      <c r="PHA312" s="2"/>
      <c r="PHB312" s="2"/>
      <c r="PHC312" s="2"/>
      <c r="PHD312" s="2"/>
      <c r="PHE312" s="2"/>
      <c r="PHF312" s="2"/>
      <c r="PHG312" s="2"/>
      <c r="PHH312" s="2"/>
      <c r="PHI312" s="2"/>
      <c r="PHJ312" s="2"/>
      <c r="PHK312" s="2"/>
      <c r="PHL312" s="2"/>
      <c r="PHM312" s="2"/>
      <c r="PHN312" s="2"/>
      <c r="PHO312" s="2"/>
      <c r="PHP312" s="2"/>
      <c r="PHQ312" s="2"/>
      <c r="PHR312" s="2"/>
      <c r="PHS312" s="2"/>
      <c r="PHT312" s="2"/>
      <c r="PHU312" s="2"/>
      <c r="PHV312" s="2"/>
      <c r="PHW312" s="2"/>
      <c r="PHX312" s="2"/>
      <c r="PHY312" s="2"/>
      <c r="PHZ312" s="2"/>
      <c r="PIA312" s="2"/>
      <c r="PIB312" s="2"/>
      <c r="PIC312" s="2"/>
      <c r="PID312" s="2"/>
      <c r="PIE312" s="2"/>
      <c r="PIF312" s="2"/>
      <c r="PIG312" s="2"/>
      <c r="PIH312" s="2"/>
      <c r="PII312" s="2"/>
      <c r="PIJ312" s="2"/>
      <c r="PIK312" s="2"/>
      <c r="PIL312" s="2"/>
      <c r="PIM312" s="2"/>
      <c r="PIN312" s="2"/>
      <c r="PIO312" s="2"/>
      <c r="PIP312" s="2"/>
      <c r="PIQ312" s="2"/>
      <c r="PIR312" s="2"/>
      <c r="PIS312" s="2"/>
      <c r="PIT312" s="2"/>
      <c r="PIU312" s="2"/>
      <c r="PIV312" s="2"/>
      <c r="PIW312" s="2"/>
      <c r="PIX312" s="2"/>
      <c r="PIY312" s="2"/>
      <c r="PIZ312" s="2"/>
      <c r="PJA312" s="2"/>
      <c r="PJB312" s="2"/>
      <c r="PJC312" s="2"/>
      <c r="PJD312" s="2"/>
      <c r="PJE312" s="2"/>
      <c r="PJF312" s="2"/>
      <c r="PJG312" s="2"/>
      <c r="PJH312" s="2"/>
      <c r="PJI312" s="2"/>
      <c r="PJJ312" s="2"/>
      <c r="PJK312" s="2"/>
      <c r="PJL312" s="2"/>
      <c r="PJM312" s="2"/>
      <c r="PJN312" s="2"/>
      <c r="PJO312" s="2"/>
      <c r="PJP312" s="2"/>
      <c r="PJQ312" s="2"/>
      <c r="PJR312" s="2"/>
      <c r="PJS312" s="2"/>
      <c r="PJT312" s="2"/>
      <c r="PJU312" s="2"/>
      <c r="PJV312" s="2"/>
      <c r="PJW312" s="2"/>
      <c r="PJX312" s="2"/>
      <c r="PJY312" s="2"/>
      <c r="PJZ312" s="2"/>
      <c r="PKA312" s="2"/>
      <c r="PKB312" s="2"/>
      <c r="PKC312" s="2"/>
      <c r="PKD312" s="2"/>
      <c r="PKE312" s="2"/>
      <c r="PKF312" s="2"/>
      <c r="PKG312" s="2"/>
      <c r="PKH312" s="2"/>
      <c r="PKI312" s="2"/>
      <c r="PKJ312" s="2"/>
      <c r="PKK312" s="2"/>
      <c r="PKL312" s="2"/>
      <c r="PKM312" s="2"/>
      <c r="PKN312" s="2"/>
      <c r="PKO312" s="2"/>
      <c r="PKP312" s="2"/>
      <c r="PKQ312" s="2"/>
      <c r="PKR312" s="2"/>
      <c r="PKS312" s="2"/>
      <c r="PKT312" s="2"/>
      <c r="PKU312" s="2"/>
      <c r="PKV312" s="2"/>
      <c r="PKW312" s="2"/>
      <c r="PKX312" s="2"/>
      <c r="PKY312" s="2"/>
      <c r="PKZ312" s="2"/>
      <c r="PLA312" s="2"/>
      <c r="PLB312" s="2"/>
      <c r="PLC312" s="2"/>
      <c r="PLD312" s="2"/>
      <c r="PLE312" s="2"/>
      <c r="PLF312" s="2"/>
      <c r="PLG312" s="2"/>
      <c r="PLH312" s="2"/>
      <c r="PLI312" s="2"/>
      <c r="PLJ312" s="2"/>
      <c r="PLK312" s="2"/>
      <c r="PLL312" s="2"/>
      <c r="PLM312" s="2"/>
      <c r="PLN312" s="2"/>
      <c r="PLO312" s="2"/>
      <c r="PLP312" s="2"/>
      <c r="PLQ312" s="2"/>
      <c r="PLR312" s="2"/>
      <c r="PLS312" s="2"/>
      <c r="PLT312" s="2"/>
      <c r="PLU312" s="2"/>
      <c r="PLV312" s="2"/>
      <c r="PLW312" s="2"/>
      <c r="PLX312" s="2"/>
      <c r="PLY312" s="2"/>
      <c r="PLZ312" s="2"/>
      <c r="PMA312" s="2"/>
      <c r="PMB312" s="2"/>
      <c r="PMC312" s="2"/>
      <c r="PMD312" s="2"/>
      <c r="PME312" s="2"/>
      <c r="PMF312" s="2"/>
      <c r="PMG312" s="2"/>
      <c r="PMH312" s="2"/>
      <c r="PMI312" s="2"/>
      <c r="PMJ312" s="2"/>
      <c r="PMK312" s="2"/>
      <c r="PML312" s="2"/>
      <c r="PMM312" s="2"/>
      <c r="PMN312" s="2"/>
      <c r="PMO312" s="2"/>
      <c r="PMP312" s="2"/>
      <c r="PMQ312" s="2"/>
      <c r="PMR312" s="2"/>
      <c r="PMS312" s="2"/>
      <c r="PMT312" s="2"/>
      <c r="PMU312" s="2"/>
      <c r="PMV312" s="2"/>
      <c r="PMW312" s="2"/>
      <c r="PMX312" s="2"/>
      <c r="PMY312" s="2"/>
      <c r="PMZ312" s="2"/>
      <c r="PNA312" s="2"/>
      <c r="PNB312" s="2"/>
      <c r="PNC312" s="2"/>
      <c r="PND312" s="2"/>
      <c r="PNE312" s="2"/>
      <c r="PNF312" s="2"/>
      <c r="PNG312" s="2"/>
      <c r="PNH312" s="2"/>
      <c r="PNI312" s="2"/>
      <c r="PNJ312" s="2"/>
      <c r="PNK312" s="2"/>
      <c r="PNL312" s="2"/>
      <c r="PNM312" s="2"/>
      <c r="PNN312" s="2"/>
      <c r="PNO312" s="2"/>
      <c r="PNP312" s="2"/>
      <c r="PNQ312" s="2"/>
      <c r="PNR312" s="2"/>
      <c r="PNS312" s="2"/>
      <c r="PNT312" s="2"/>
      <c r="PNU312" s="2"/>
      <c r="PNV312" s="2"/>
      <c r="PNW312" s="2"/>
      <c r="PNX312" s="2"/>
      <c r="PNY312" s="2"/>
      <c r="PNZ312" s="2"/>
      <c r="POA312" s="2"/>
      <c r="POB312" s="2"/>
      <c r="POC312" s="2"/>
      <c r="POD312" s="2"/>
      <c r="POE312" s="2"/>
      <c r="POF312" s="2"/>
      <c r="POG312" s="2"/>
      <c r="POH312" s="2"/>
      <c r="POI312" s="2"/>
      <c r="POJ312" s="2"/>
      <c r="POK312" s="2"/>
      <c r="POL312" s="2"/>
      <c r="POM312" s="2"/>
      <c r="PON312" s="2"/>
      <c r="POO312" s="2"/>
      <c r="POP312" s="2"/>
      <c r="POQ312" s="2"/>
      <c r="POR312" s="2"/>
      <c r="POS312" s="2"/>
      <c r="POT312" s="2"/>
      <c r="POU312" s="2"/>
      <c r="POV312" s="2"/>
      <c r="POW312" s="2"/>
      <c r="POX312" s="2"/>
      <c r="POY312" s="2"/>
      <c r="POZ312" s="2"/>
      <c r="PPA312" s="2"/>
      <c r="PPB312" s="2"/>
      <c r="PPC312" s="2"/>
      <c r="PPD312" s="2"/>
      <c r="PPE312" s="2"/>
      <c r="PPF312" s="2"/>
      <c r="PPG312" s="2"/>
      <c r="PPH312" s="2"/>
      <c r="PPI312" s="2"/>
      <c r="PPJ312" s="2"/>
      <c r="PPK312" s="2"/>
      <c r="PPL312" s="2"/>
      <c r="PPM312" s="2"/>
      <c r="PPN312" s="2"/>
      <c r="PPO312" s="2"/>
      <c r="PPP312" s="2"/>
      <c r="PPQ312" s="2"/>
      <c r="PPR312" s="2"/>
      <c r="PPS312" s="2"/>
      <c r="PPT312" s="2"/>
      <c r="PPU312" s="2"/>
      <c r="PPV312" s="2"/>
      <c r="PPW312" s="2"/>
      <c r="PPX312" s="2"/>
      <c r="PPY312" s="2"/>
      <c r="PPZ312" s="2"/>
      <c r="PQA312" s="2"/>
      <c r="PQB312" s="2"/>
      <c r="PQC312" s="2"/>
      <c r="PQD312" s="2"/>
      <c r="PQE312" s="2"/>
      <c r="PQF312" s="2"/>
      <c r="PQG312" s="2"/>
      <c r="PQH312" s="2"/>
      <c r="PQI312" s="2"/>
      <c r="PQJ312" s="2"/>
      <c r="PQK312" s="2"/>
      <c r="PQL312" s="2"/>
      <c r="PQM312" s="2"/>
      <c r="PQN312" s="2"/>
      <c r="PQO312" s="2"/>
      <c r="PQP312" s="2"/>
      <c r="PQQ312" s="2"/>
      <c r="PQR312" s="2"/>
      <c r="PQS312" s="2"/>
      <c r="PQT312" s="2"/>
      <c r="PQU312" s="2"/>
      <c r="PQV312" s="2"/>
      <c r="PQW312" s="2"/>
      <c r="PQX312" s="2"/>
      <c r="PQY312" s="2"/>
      <c r="PQZ312" s="2"/>
      <c r="PRA312" s="2"/>
      <c r="PRB312" s="2"/>
      <c r="PRC312" s="2"/>
      <c r="PRD312" s="2"/>
      <c r="PRE312" s="2"/>
      <c r="PRF312" s="2"/>
      <c r="PRG312" s="2"/>
      <c r="PRH312" s="2"/>
      <c r="PRI312" s="2"/>
      <c r="PRJ312" s="2"/>
      <c r="PRK312" s="2"/>
      <c r="PRL312" s="2"/>
      <c r="PRM312" s="2"/>
      <c r="PRN312" s="2"/>
      <c r="PRO312" s="2"/>
      <c r="PRP312" s="2"/>
      <c r="PRQ312" s="2"/>
      <c r="PRR312" s="2"/>
      <c r="PRS312" s="2"/>
      <c r="PRT312" s="2"/>
      <c r="PRU312" s="2"/>
      <c r="PRV312" s="2"/>
      <c r="PRW312" s="2"/>
      <c r="PRX312" s="2"/>
      <c r="PRY312" s="2"/>
      <c r="PRZ312" s="2"/>
      <c r="PSA312" s="2"/>
      <c r="PSB312" s="2"/>
      <c r="PSC312" s="2"/>
      <c r="PSD312" s="2"/>
      <c r="PSE312" s="2"/>
      <c r="PSF312" s="2"/>
      <c r="PSG312" s="2"/>
      <c r="PSH312" s="2"/>
      <c r="PSI312" s="2"/>
      <c r="PSJ312" s="2"/>
      <c r="PSK312" s="2"/>
      <c r="PSL312" s="2"/>
      <c r="PSM312" s="2"/>
      <c r="PSN312" s="2"/>
      <c r="PSO312" s="2"/>
      <c r="PSP312" s="2"/>
      <c r="PSQ312" s="2"/>
      <c r="PSR312" s="2"/>
      <c r="PSS312" s="2"/>
      <c r="PST312" s="2"/>
      <c r="PSU312" s="2"/>
      <c r="PSV312" s="2"/>
      <c r="PSW312" s="2"/>
      <c r="PSX312" s="2"/>
      <c r="PSY312" s="2"/>
      <c r="PSZ312" s="2"/>
      <c r="PTA312" s="2"/>
      <c r="PTB312" s="2"/>
      <c r="PTC312" s="2"/>
      <c r="PTD312" s="2"/>
      <c r="PTE312" s="2"/>
      <c r="PTF312" s="2"/>
      <c r="PTG312" s="2"/>
      <c r="PTH312" s="2"/>
      <c r="PTI312" s="2"/>
      <c r="PTJ312" s="2"/>
      <c r="PTK312" s="2"/>
      <c r="PTL312" s="2"/>
      <c r="PTM312" s="2"/>
      <c r="PTN312" s="2"/>
      <c r="PTO312" s="2"/>
      <c r="PTP312" s="2"/>
      <c r="PTQ312" s="2"/>
      <c r="PTR312" s="2"/>
      <c r="PTS312" s="2"/>
      <c r="PTT312" s="2"/>
      <c r="PTU312" s="2"/>
      <c r="PTV312" s="2"/>
      <c r="PTW312" s="2"/>
      <c r="PTX312" s="2"/>
      <c r="PTY312" s="2"/>
      <c r="PTZ312" s="2"/>
      <c r="PUA312" s="2"/>
      <c r="PUB312" s="2"/>
      <c r="PUC312" s="2"/>
      <c r="PUD312" s="2"/>
      <c r="PUE312" s="2"/>
      <c r="PUF312" s="2"/>
      <c r="PUG312" s="2"/>
      <c r="PUH312" s="2"/>
      <c r="PUI312" s="2"/>
      <c r="PUJ312" s="2"/>
      <c r="PUK312" s="2"/>
      <c r="PUL312" s="2"/>
      <c r="PUM312" s="2"/>
      <c r="PUN312" s="2"/>
      <c r="PUO312" s="2"/>
      <c r="PUP312" s="2"/>
      <c r="PUQ312" s="2"/>
      <c r="PUR312" s="2"/>
      <c r="PUS312" s="2"/>
      <c r="PUT312" s="2"/>
      <c r="PUU312" s="2"/>
      <c r="PUV312" s="2"/>
      <c r="PUW312" s="2"/>
      <c r="PUX312" s="2"/>
      <c r="PUY312" s="2"/>
      <c r="PUZ312" s="2"/>
      <c r="PVA312" s="2"/>
      <c r="PVB312" s="2"/>
      <c r="PVC312" s="2"/>
      <c r="PVD312" s="2"/>
      <c r="PVE312" s="2"/>
      <c r="PVF312" s="2"/>
      <c r="PVG312" s="2"/>
      <c r="PVH312" s="2"/>
      <c r="PVI312" s="2"/>
      <c r="PVJ312" s="2"/>
      <c r="PVK312" s="2"/>
      <c r="PVL312" s="2"/>
      <c r="PVM312" s="2"/>
      <c r="PVN312" s="2"/>
      <c r="PVO312" s="2"/>
      <c r="PVP312" s="2"/>
      <c r="PVQ312" s="2"/>
      <c r="PVR312" s="2"/>
      <c r="PVS312" s="2"/>
      <c r="PVT312" s="2"/>
      <c r="PVU312" s="2"/>
      <c r="PVV312" s="2"/>
      <c r="PVW312" s="2"/>
      <c r="PVX312" s="2"/>
      <c r="PVY312" s="2"/>
      <c r="PVZ312" s="2"/>
      <c r="PWA312" s="2"/>
      <c r="PWB312" s="2"/>
      <c r="PWC312" s="2"/>
      <c r="PWD312" s="2"/>
      <c r="PWE312" s="2"/>
      <c r="PWF312" s="2"/>
      <c r="PWG312" s="2"/>
      <c r="PWH312" s="2"/>
      <c r="PWI312" s="2"/>
      <c r="PWJ312" s="2"/>
      <c r="PWK312" s="2"/>
      <c r="PWL312" s="2"/>
      <c r="PWM312" s="2"/>
      <c r="PWN312" s="2"/>
      <c r="PWO312" s="2"/>
      <c r="PWP312" s="2"/>
      <c r="PWQ312" s="2"/>
      <c r="PWR312" s="2"/>
      <c r="PWS312" s="2"/>
      <c r="PWT312" s="2"/>
      <c r="PWU312" s="2"/>
      <c r="PWV312" s="2"/>
      <c r="PWW312" s="2"/>
      <c r="PWX312" s="2"/>
      <c r="PWY312" s="2"/>
      <c r="PWZ312" s="2"/>
      <c r="PXA312" s="2"/>
      <c r="PXB312" s="2"/>
      <c r="PXC312" s="2"/>
      <c r="PXD312" s="2"/>
      <c r="PXE312" s="2"/>
      <c r="PXF312" s="2"/>
      <c r="PXG312" s="2"/>
      <c r="PXH312" s="2"/>
      <c r="PXI312" s="2"/>
      <c r="PXJ312" s="2"/>
      <c r="PXK312" s="2"/>
      <c r="PXL312" s="2"/>
      <c r="PXM312" s="2"/>
      <c r="PXN312" s="2"/>
      <c r="PXO312" s="2"/>
      <c r="PXP312" s="2"/>
      <c r="PXQ312" s="2"/>
      <c r="PXR312" s="2"/>
      <c r="PXS312" s="2"/>
      <c r="PXT312" s="2"/>
      <c r="PXU312" s="2"/>
      <c r="PXV312" s="2"/>
      <c r="PXW312" s="2"/>
      <c r="PXX312" s="2"/>
      <c r="PXY312" s="2"/>
      <c r="PXZ312" s="2"/>
      <c r="PYA312" s="2"/>
      <c r="PYB312" s="2"/>
      <c r="PYC312" s="2"/>
      <c r="PYD312" s="2"/>
      <c r="PYE312" s="2"/>
      <c r="PYF312" s="2"/>
      <c r="PYG312" s="2"/>
      <c r="PYH312" s="2"/>
      <c r="PYI312" s="2"/>
      <c r="PYJ312" s="2"/>
      <c r="PYK312" s="2"/>
      <c r="PYL312" s="2"/>
      <c r="PYM312" s="2"/>
      <c r="PYN312" s="2"/>
      <c r="PYO312" s="2"/>
      <c r="PYP312" s="2"/>
      <c r="PYQ312" s="2"/>
      <c r="PYR312" s="2"/>
      <c r="PYS312" s="2"/>
      <c r="PYT312" s="2"/>
      <c r="PYU312" s="2"/>
      <c r="PYV312" s="2"/>
      <c r="PYW312" s="2"/>
      <c r="PYX312" s="2"/>
      <c r="PYY312" s="2"/>
      <c r="PYZ312" s="2"/>
      <c r="PZA312" s="2"/>
      <c r="PZB312" s="2"/>
      <c r="PZC312" s="2"/>
      <c r="PZD312" s="2"/>
      <c r="PZE312" s="2"/>
      <c r="PZF312" s="2"/>
      <c r="PZG312" s="2"/>
      <c r="PZH312" s="2"/>
      <c r="PZI312" s="2"/>
      <c r="PZJ312" s="2"/>
      <c r="PZK312" s="2"/>
      <c r="PZL312" s="2"/>
      <c r="PZM312" s="2"/>
      <c r="PZN312" s="2"/>
      <c r="PZO312" s="2"/>
      <c r="PZP312" s="2"/>
      <c r="PZQ312" s="2"/>
      <c r="PZR312" s="2"/>
      <c r="PZS312" s="2"/>
      <c r="PZT312" s="2"/>
      <c r="PZU312" s="2"/>
      <c r="PZV312" s="2"/>
      <c r="PZW312" s="2"/>
      <c r="PZX312" s="2"/>
      <c r="PZY312" s="2"/>
      <c r="PZZ312" s="2"/>
      <c r="QAA312" s="2"/>
      <c r="QAB312" s="2"/>
      <c r="QAC312" s="2"/>
      <c r="QAD312" s="2"/>
      <c r="QAE312" s="2"/>
      <c r="QAF312" s="2"/>
      <c r="QAG312" s="2"/>
      <c r="QAH312" s="2"/>
      <c r="QAI312" s="2"/>
      <c r="QAJ312" s="2"/>
      <c r="QAK312" s="2"/>
      <c r="QAL312" s="2"/>
      <c r="QAM312" s="2"/>
      <c r="QAN312" s="2"/>
      <c r="QAO312" s="2"/>
      <c r="QAP312" s="2"/>
      <c r="QAQ312" s="2"/>
      <c r="QAR312" s="2"/>
      <c r="QAS312" s="2"/>
      <c r="QAT312" s="2"/>
      <c r="QAU312" s="2"/>
      <c r="QAV312" s="2"/>
      <c r="QAW312" s="2"/>
      <c r="QAX312" s="2"/>
      <c r="QAY312" s="2"/>
      <c r="QAZ312" s="2"/>
      <c r="QBA312" s="2"/>
      <c r="QBB312" s="2"/>
      <c r="QBC312" s="2"/>
      <c r="QBD312" s="2"/>
      <c r="QBE312" s="2"/>
      <c r="QBF312" s="2"/>
      <c r="QBG312" s="2"/>
      <c r="QBH312" s="2"/>
      <c r="QBI312" s="2"/>
      <c r="QBJ312" s="2"/>
      <c r="QBK312" s="2"/>
      <c r="QBL312" s="2"/>
      <c r="QBM312" s="2"/>
      <c r="QBN312" s="2"/>
      <c r="QBO312" s="2"/>
      <c r="QBP312" s="2"/>
      <c r="QBQ312" s="2"/>
      <c r="QBR312" s="2"/>
      <c r="QBS312" s="2"/>
      <c r="QBT312" s="2"/>
      <c r="QBU312" s="2"/>
      <c r="QBV312" s="2"/>
      <c r="QBW312" s="2"/>
      <c r="QBX312" s="2"/>
      <c r="QBY312" s="2"/>
      <c r="QBZ312" s="2"/>
      <c r="QCA312" s="2"/>
      <c r="QCB312" s="2"/>
      <c r="QCC312" s="2"/>
      <c r="QCD312" s="2"/>
      <c r="QCE312" s="2"/>
      <c r="QCF312" s="2"/>
      <c r="QCG312" s="2"/>
      <c r="QCH312" s="2"/>
      <c r="QCI312" s="2"/>
      <c r="QCJ312" s="2"/>
      <c r="QCK312" s="2"/>
      <c r="QCL312" s="2"/>
      <c r="QCM312" s="2"/>
      <c r="QCN312" s="2"/>
      <c r="QCO312" s="2"/>
      <c r="QCP312" s="2"/>
      <c r="QCQ312" s="2"/>
      <c r="QCR312" s="2"/>
      <c r="QCS312" s="2"/>
      <c r="QCT312" s="2"/>
      <c r="QCU312" s="2"/>
      <c r="QCV312" s="2"/>
      <c r="QCW312" s="2"/>
      <c r="QCX312" s="2"/>
      <c r="QCY312" s="2"/>
      <c r="QCZ312" s="2"/>
      <c r="QDA312" s="2"/>
      <c r="QDB312" s="2"/>
      <c r="QDC312" s="2"/>
      <c r="QDD312" s="2"/>
      <c r="QDE312" s="2"/>
      <c r="QDF312" s="2"/>
      <c r="QDG312" s="2"/>
      <c r="QDH312" s="2"/>
      <c r="QDI312" s="2"/>
      <c r="QDJ312" s="2"/>
      <c r="QDK312" s="2"/>
      <c r="QDL312" s="2"/>
      <c r="QDM312" s="2"/>
      <c r="QDN312" s="2"/>
      <c r="QDO312" s="2"/>
      <c r="QDP312" s="2"/>
      <c r="QDQ312" s="2"/>
      <c r="QDR312" s="2"/>
      <c r="QDS312" s="2"/>
      <c r="QDT312" s="2"/>
      <c r="QDU312" s="2"/>
      <c r="QDV312" s="2"/>
      <c r="QDW312" s="2"/>
      <c r="QDX312" s="2"/>
      <c r="QDY312" s="2"/>
      <c r="QDZ312" s="2"/>
      <c r="QEA312" s="2"/>
      <c r="QEB312" s="2"/>
      <c r="QEC312" s="2"/>
      <c r="QED312" s="2"/>
      <c r="QEE312" s="2"/>
      <c r="QEF312" s="2"/>
      <c r="QEG312" s="2"/>
      <c r="QEH312" s="2"/>
      <c r="QEI312" s="2"/>
      <c r="QEJ312" s="2"/>
      <c r="QEK312" s="2"/>
      <c r="QEL312" s="2"/>
      <c r="QEM312" s="2"/>
      <c r="QEN312" s="2"/>
      <c r="QEO312" s="2"/>
      <c r="QEP312" s="2"/>
      <c r="QEQ312" s="2"/>
      <c r="QER312" s="2"/>
      <c r="QES312" s="2"/>
      <c r="QET312" s="2"/>
      <c r="QEU312" s="2"/>
      <c r="QEV312" s="2"/>
      <c r="QEW312" s="2"/>
      <c r="QEX312" s="2"/>
      <c r="QEY312" s="2"/>
      <c r="QEZ312" s="2"/>
      <c r="QFA312" s="2"/>
      <c r="QFB312" s="2"/>
      <c r="QFC312" s="2"/>
      <c r="QFD312" s="2"/>
      <c r="QFE312" s="2"/>
      <c r="QFF312" s="2"/>
      <c r="QFG312" s="2"/>
      <c r="QFH312" s="2"/>
      <c r="QFI312" s="2"/>
      <c r="QFJ312" s="2"/>
      <c r="QFK312" s="2"/>
      <c r="QFL312" s="2"/>
      <c r="QFM312" s="2"/>
      <c r="QFN312" s="2"/>
      <c r="QFO312" s="2"/>
      <c r="QFP312" s="2"/>
      <c r="QFQ312" s="2"/>
      <c r="QFR312" s="2"/>
      <c r="QFS312" s="2"/>
      <c r="QFT312" s="2"/>
      <c r="QFU312" s="2"/>
      <c r="QFV312" s="2"/>
      <c r="QFW312" s="2"/>
      <c r="QFX312" s="2"/>
      <c r="QFY312" s="2"/>
      <c r="QFZ312" s="2"/>
      <c r="QGA312" s="2"/>
      <c r="QGB312" s="2"/>
      <c r="QGC312" s="2"/>
      <c r="QGD312" s="2"/>
      <c r="QGE312" s="2"/>
      <c r="QGF312" s="2"/>
      <c r="QGG312" s="2"/>
      <c r="QGH312" s="2"/>
      <c r="QGI312" s="2"/>
      <c r="QGJ312" s="2"/>
      <c r="QGK312" s="2"/>
      <c r="QGL312" s="2"/>
      <c r="QGM312" s="2"/>
      <c r="QGN312" s="2"/>
      <c r="QGO312" s="2"/>
      <c r="QGP312" s="2"/>
      <c r="QGQ312" s="2"/>
      <c r="QGR312" s="2"/>
      <c r="QGS312" s="2"/>
      <c r="QGT312" s="2"/>
      <c r="QGU312" s="2"/>
      <c r="QGV312" s="2"/>
      <c r="QGW312" s="2"/>
      <c r="QGX312" s="2"/>
      <c r="QGY312" s="2"/>
      <c r="QGZ312" s="2"/>
      <c r="QHA312" s="2"/>
      <c r="QHB312" s="2"/>
      <c r="QHC312" s="2"/>
      <c r="QHD312" s="2"/>
      <c r="QHE312" s="2"/>
      <c r="QHF312" s="2"/>
      <c r="QHG312" s="2"/>
      <c r="QHH312" s="2"/>
      <c r="QHI312" s="2"/>
      <c r="QHJ312" s="2"/>
      <c r="QHK312" s="2"/>
      <c r="QHL312" s="2"/>
      <c r="QHM312" s="2"/>
      <c r="QHN312" s="2"/>
      <c r="QHO312" s="2"/>
      <c r="QHP312" s="2"/>
      <c r="QHQ312" s="2"/>
      <c r="QHR312" s="2"/>
      <c r="QHS312" s="2"/>
      <c r="QHT312" s="2"/>
      <c r="QHU312" s="2"/>
      <c r="QHV312" s="2"/>
      <c r="QHW312" s="2"/>
      <c r="QHX312" s="2"/>
      <c r="QHY312" s="2"/>
      <c r="QHZ312" s="2"/>
      <c r="QIA312" s="2"/>
      <c r="QIB312" s="2"/>
      <c r="QIC312" s="2"/>
      <c r="QID312" s="2"/>
      <c r="QIE312" s="2"/>
      <c r="QIF312" s="2"/>
      <c r="QIG312" s="2"/>
      <c r="QIH312" s="2"/>
      <c r="QII312" s="2"/>
      <c r="QIJ312" s="2"/>
      <c r="QIK312" s="2"/>
      <c r="QIL312" s="2"/>
      <c r="QIM312" s="2"/>
      <c r="QIN312" s="2"/>
      <c r="QIO312" s="2"/>
      <c r="QIP312" s="2"/>
      <c r="QIQ312" s="2"/>
      <c r="QIR312" s="2"/>
      <c r="QIS312" s="2"/>
      <c r="QIT312" s="2"/>
      <c r="QIU312" s="2"/>
      <c r="QIV312" s="2"/>
      <c r="QIW312" s="2"/>
      <c r="QIX312" s="2"/>
      <c r="QIY312" s="2"/>
      <c r="QIZ312" s="2"/>
      <c r="QJA312" s="2"/>
      <c r="QJB312" s="2"/>
      <c r="QJC312" s="2"/>
      <c r="QJD312" s="2"/>
      <c r="QJE312" s="2"/>
      <c r="QJF312" s="2"/>
      <c r="QJG312" s="2"/>
      <c r="QJH312" s="2"/>
      <c r="QJI312" s="2"/>
      <c r="QJJ312" s="2"/>
      <c r="QJK312" s="2"/>
      <c r="QJL312" s="2"/>
      <c r="QJM312" s="2"/>
      <c r="QJN312" s="2"/>
      <c r="QJO312" s="2"/>
      <c r="QJP312" s="2"/>
      <c r="QJQ312" s="2"/>
      <c r="QJR312" s="2"/>
      <c r="QJS312" s="2"/>
      <c r="QJT312" s="2"/>
      <c r="QJU312" s="2"/>
      <c r="QJV312" s="2"/>
      <c r="QJW312" s="2"/>
      <c r="QJX312" s="2"/>
      <c r="QJY312" s="2"/>
      <c r="QJZ312" s="2"/>
      <c r="QKA312" s="2"/>
      <c r="QKB312" s="2"/>
      <c r="QKC312" s="2"/>
      <c r="QKD312" s="2"/>
      <c r="QKE312" s="2"/>
      <c r="QKF312" s="2"/>
      <c r="QKG312" s="2"/>
      <c r="QKH312" s="2"/>
      <c r="QKI312" s="2"/>
      <c r="QKJ312" s="2"/>
      <c r="QKK312" s="2"/>
      <c r="QKL312" s="2"/>
      <c r="QKM312" s="2"/>
      <c r="QKN312" s="2"/>
      <c r="QKO312" s="2"/>
      <c r="QKP312" s="2"/>
      <c r="QKQ312" s="2"/>
      <c r="QKR312" s="2"/>
      <c r="QKS312" s="2"/>
      <c r="QKT312" s="2"/>
      <c r="QKU312" s="2"/>
      <c r="QKV312" s="2"/>
      <c r="QKW312" s="2"/>
      <c r="QKX312" s="2"/>
      <c r="QKY312" s="2"/>
      <c r="QKZ312" s="2"/>
      <c r="QLA312" s="2"/>
      <c r="QLB312" s="2"/>
      <c r="QLC312" s="2"/>
      <c r="QLD312" s="2"/>
      <c r="QLE312" s="2"/>
      <c r="QLF312" s="2"/>
      <c r="QLG312" s="2"/>
      <c r="QLH312" s="2"/>
      <c r="QLI312" s="2"/>
      <c r="QLJ312" s="2"/>
      <c r="QLK312" s="2"/>
      <c r="QLL312" s="2"/>
      <c r="QLM312" s="2"/>
      <c r="QLN312" s="2"/>
      <c r="QLO312" s="2"/>
      <c r="QLP312" s="2"/>
      <c r="QLQ312" s="2"/>
      <c r="QLR312" s="2"/>
      <c r="QLS312" s="2"/>
      <c r="QLT312" s="2"/>
      <c r="QLU312" s="2"/>
      <c r="QLV312" s="2"/>
      <c r="QLW312" s="2"/>
      <c r="QLX312" s="2"/>
      <c r="QLY312" s="2"/>
      <c r="QLZ312" s="2"/>
      <c r="QMA312" s="2"/>
      <c r="QMB312" s="2"/>
      <c r="QMC312" s="2"/>
      <c r="QMD312" s="2"/>
      <c r="QME312" s="2"/>
      <c r="QMF312" s="2"/>
      <c r="QMG312" s="2"/>
      <c r="QMH312" s="2"/>
      <c r="QMI312" s="2"/>
      <c r="QMJ312" s="2"/>
      <c r="QMK312" s="2"/>
      <c r="QML312" s="2"/>
      <c r="QMM312" s="2"/>
      <c r="QMN312" s="2"/>
      <c r="QMO312" s="2"/>
      <c r="QMP312" s="2"/>
      <c r="QMQ312" s="2"/>
      <c r="QMR312" s="2"/>
      <c r="QMS312" s="2"/>
      <c r="QMT312" s="2"/>
      <c r="QMU312" s="2"/>
      <c r="QMV312" s="2"/>
      <c r="QMW312" s="2"/>
      <c r="QMX312" s="2"/>
      <c r="QMY312" s="2"/>
      <c r="QMZ312" s="2"/>
      <c r="QNA312" s="2"/>
      <c r="QNB312" s="2"/>
      <c r="QNC312" s="2"/>
      <c r="QND312" s="2"/>
      <c r="QNE312" s="2"/>
      <c r="QNF312" s="2"/>
      <c r="QNG312" s="2"/>
      <c r="QNH312" s="2"/>
      <c r="QNI312" s="2"/>
      <c r="QNJ312" s="2"/>
      <c r="QNK312" s="2"/>
      <c r="QNL312" s="2"/>
      <c r="QNM312" s="2"/>
      <c r="QNN312" s="2"/>
      <c r="QNO312" s="2"/>
      <c r="QNP312" s="2"/>
      <c r="QNQ312" s="2"/>
      <c r="QNR312" s="2"/>
      <c r="QNS312" s="2"/>
      <c r="QNT312" s="2"/>
      <c r="QNU312" s="2"/>
      <c r="QNV312" s="2"/>
      <c r="QNW312" s="2"/>
      <c r="QNX312" s="2"/>
      <c r="QNY312" s="2"/>
      <c r="QNZ312" s="2"/>
      <c r="QOA312" s="2"/>
      <c r="QOB312" s="2"/>
      <c r="QOC312" s="2"/>
      <c r="QOD312" s="2"/>
      <c r="QOE312" s="2"/>
      <c r="QOF312" s="2"/>
      <c r="QOG312" s="2"/>
      <c r="QOH312" s="2"/>
      <c r="QOI312" s="2"/>
      <c r="QOJ312" s="2"/>
      <c r="QOK312" s="2"/>
      <c r="QOL312" s="2"/>
      <c r="QOM312" s="2"/>
      <c r="QON312" s="2"/>
      <c r="QOO312" s="2"/>
      <c r="QOP312" s="2"/>
      <c r="QOQ312" s="2"/>
      <c r="QOR312" s="2"/>
      <c r="QOS312" s="2"/>
      <c r="QOT312" s="2"/>
      <c r="QOU312" s="2"/>
      <c r="QOV312" s="2"/>
      <c r="QOW312" s="2"/>
      <c r="QOX312" s="2"/>
      <c r="QOY312" s="2"/>
      <c r="QOZ312" s="2"/>
      <c r="QPA312" s="2"/>
      <c r="QPB312" s="2"/>
      <c r="QPC312" s="2"/>
      <c r="QPD312" s="2"/>
      <c r="QPE312" s="2"/>
      <c r="QPF312" s="2"/>
      <c r="QPG312" s="2"/>
      <c r="QPH312" s="2"/>
      <c r="QPI312" s="2"/>
      <c r="QPJ312" s="2"/>
      <c r="QPK312" s="2"/>
      <c r="QPL312" s="2"/>
      <c r="QPM312" s="2"/>
      <c r="QPN312" s="2"/>
      <c r="QPO312" s="2"/>
      <c r="QPP312" s="2"/>
      <c r="QPQ312" s="2"/>
      <c r="QPR312" s="2"/>
      <c r="QPS312" s="2"/>
      <c r="QPT312" s="2"/>
      <c r="QPU312" s="2"/>
      <c r="QPV312" s="2"/>
      <c r="QPW312" s="2"/>
      <c r="QPX312" s="2"/>
      <c r="QPY312" s="2"/>
      <c r="QPZ312" s="2"/>
      <c r="QQA312" s="2"/>
      <c r="QQB312" s="2"/>
      <c r="QQC312" s="2"/>
      <c r="QQD312" s="2"/>
      <c r="QQE312" s="2"/>
      <c r="QQF312" s="2"/>
      <c r="QQG312" s="2"/>
      <c r="QQH312" s="2"/>
      <c r="QQI312" s="2"/>
      <c r="QQJ312" s="2"/>
      <c r="QQK312" s="2"/>
      <c r="QQL312" s="2"/>
      <c r="QQM312" s="2"/>
      <c r="QQN312" s="2"/>
      <c r="QQO312" s="2"/>
      <c r="QQP312" s="2"/>
      <c r="QQQ312" s="2"/>
      <c r="QQR312" s="2"/>
      <c r="QQS312" s="2"/>
      <c r="QQT312" s="2"/>
      <c r="QQU312" s="2"/>
      <c r="QQV312" s="2"/>
      <c r="QQW312" s="2"/>
      <c r="QQX312" s="2"/>
      <c r="QQY312" s="2"/>
      <c r="QQZ312" s="2"/>
      <c r="QRA312" s="2"/>
      <c r="QRB312" s="2"/>
      <c r="QRC312" s="2"/>
      <c r="QRD312" s="2"/>
      <c r="QRE312" s="2"/>
      <c r="QRF312" s="2"/>
      <c r="QRG312" s="2"/>
      <c r="QRH312" s="2"/>
      <c r="QRI312" s="2"/>
      <c r="QRJ312" s="2"/>
      <c r="QRK312" s="2"/>
      <c r="QRL312" s="2"/>
      <c r="QRM312" s="2"/>
      <c r="QRN312" s="2"/>
      <c r="QRO312" s="2"/>
      <c r="QRP312" s="2"/>
      <c r="QRQ312" s="2"/>
      <c r="QRR312" s="2"/>
      <c r="QRS312" s="2"/>
      <c r="QRT312" s="2"/>
      <c r="QRU312" s="2"/>
      <c r="QRV312" s="2"/>
      <c r="QRW312" s="2"/>
      <c r="QRX312" s="2"/>
      <c r="QRY312" s="2"/>
      <c r="QRZ312" s="2"/>
      <c r="QSA312" s="2"/>
      <c r="QSB312" s="2"/>
      <c r="QSC312" s="2"/>
      <c r="QSD312" s="2"/>
      <c r="QSE312" s="2"/>
      <c r="QSF312" s="2"/>
      <c r="QSG312" s="2"/>
      <c r="QSH312" s="2"/>
      <c r="QSI312" s="2"/>
      <c r="QSJ312" s="2"/>
      <c r="QSK312" s="2"/>
      <c r="QSL312" s="2"/>
      <c r="QSM312" s="2"/>
      <c r="QSN312" s="2"/>
      <c r="QSO312" s="2"/>
      <c r="QSP312" s="2"/>
      <c r="QSQ312" s="2"/>
      <c r="QSR312" s="2"/>
      <c r="QSS312" s="2"/>
      <c r="QST312" s="2"/>
      <c r="QSU312" s="2"/>
      <c r="QSV312" s="2"/>
      <c r="QSW312" s="2"/>
      <c r="QSX312" s="2"/>
      <c r="QSY312" s="2"/>
      <c r="QSZ312" s="2"/>
      <c r="QTA312" s="2"/>
      <c r="QTB312" s="2"/>
      <c r="QTC312" s="2"/>
      <c r="QTD312" s="2"/>
      <c r="QTE312" s="2"/>
      <c r="QTF312" s="2"/>
      <c r="QTG312" s="2"/>
      <c r="QTH312" s="2"/>
      <c r="QTI312" s="2"/>
      <c r="QTJ312" s="2"/>
      <c r="QTK312" s="2"/>
      <c r="QTL312" s="2"/>
      <c r="QTM312" s="2"/>
      <c r="QTN312" s="2"/>
      <c r="QTO312" s="2"/>
      <c r="QTP312" s="2"/>
      <c r="QTQ312" s="2"/>
      <c r="QTR312" s="2"/>
      <c r="QTS312" s="2"/>
      <c r="QTT312" s="2"/>
      <c r="QTU312" s="2"/>
      <c r="QTV312" s="2"/>
      <c r="QTW312" s="2"/>
      <c r="QTX312" s="2"/>
      <c r="QTY312" s="2"/>
      <c r="QTZ312" s="2"/>
      <c r="QUA312" s="2"/>
      <c r="QUB312" s="2"/>
      <c r="QUC312" s="2"/>
      <c r="QUD312" s="2"/>
      <c r="QUE312" s="2"/>
      <c r="QUF312" s="2"/>
      <c r="QUG312" s="2"/>
      <c r="QUH312" s="2"/>
      <c r="QUI312" s="2"/>
      <c r="QUJ312" s="2"/>
      <c r="QUK312" s="2"/>
      <c r="QUL312" s="2"/>
      <c r="QUM312" s="2"/>
      <c r="QUN312" s="2"/>
      <c r="QUO312" s="2"/>
      <c r="QUP312" s="2"/>
      <c r="QUQ312" s="2"/>
      <c r="QUR312" s="2"/>
      <c r="QUS312" s="2"/>
      <c r="QUT312" s="2"/>
      <c r="QUU312" s="2"/>
      <c r="QUV312" s="2"/>
      <c r="QUW312" s="2"/>
      <c r="QUX312" s="2"/>
      <c r="QUY312" s="2"/>
      <c r="QUZ312" s="2"/>
      <c r="QVA312" s="2"/>
      <c r="QVB312" s="2"/>
      <c r="QVC312" s="2"/>
      <c r="QVD312" s="2"/>
      <c r="QVE312" s="2"/>
      <c r="QVF312" s="2"/>
      <c r="QVG312" s="2"/>
      <c r="QVH312" s="2"/>
      <c r="QVI312" s="2"/>
      <c r="QVJ312" s="2"/>
      <c r="QVK312" s="2"/>
      <c r="QVL312" s="2"/>
      <c r="QVM312" s="2"/>
      <c r="QVN312" s="2"/>
      <c r="QVO312" s="2"/>
      <c r="QVP312" s="2"/>
      <c r="QVQ312" s="2"/>
      <c r="QVR312" s="2"/>
      <c r="QVS312" s="2"/>
      <c r="QVT312" s="2"/>
      <c r="QVU312" s="2"/>
      <c r="QVV312" s="2"/>
      <c r="QVW312" s="2"/>
      <c r="QVX312" s="2"/>
      <c r="QVY312" s="2"/>
      <c r="QVZ312" s="2"/>
      <c r="QWA312" s="2"/>
      <c r="QWB312" s="2"/>
      <c r="QWC312" s="2"/>
      <c r="QWD312" s="2"/>
      <c r="QWE312" s="2"/>
      <c r="QWF312" s="2"/>
      <c r="QWG312" s="2"/>
      <c r="QWH312" s="2"/>
      <c r="QWI312" s="2"/>
      <c r="QWJ312" s="2"/>
      <c r="QWK312" s="2"/>
      <c r="QWL312" s="2"/>
      <c r="QWM312" s="2"/>
      <c r="QWN312" s="2"/>
      <c r="QWO312" s="2"/>
      <c r="QWP312" s="2"/>
      <c r="QWQ312" s="2"/>
      <c r="QWR312" s="2"/>
      <c r="QWS312" s="2"/>
      <c r="QWT312" s="2"/>
      <c r="QWU312" s="2"/>
      <c r="QWV312" s="2"/>
      <c r="QWW312" s="2"/>
      <c r="QWX312" s="2"/>
      <c r="QWY312" s="2"/>
      <c r="QWZ312" s="2"/>
      <c r="QXA312" s="2"/>
      <c r="QXB312" s="2"/>
      <c r="QXC312" s="2"/>
      <c r="QXD312" s="2"/>
      <c r="QXE312" s="2"/>
      <c r="QXF312" s="2"/>
      <c r="QXG312" s="2"/>
      <c r="QXH312" s="2"/>
      <c r="QXI312" s="2"/>
      <c r="QXJ312" s="2"/>
      <c r="QXK312" s="2"/>
      <c r="QXL312" s="2"/>
      <c r="QXM312" s="2"/>
      <c r="QXN312" s="2"/>
      <c r="QXO312" s="2"/>
      <c r="QXP312" s="2"/>
      <c r="QXQ312" s="2"/>
      <c r="QXR312" s="2"/>
      <c r="QXS312" s="2"/>
      <c r="QXT312" s="2"/>
      <c r="QXU312" s="2"/>
      <c r="QXV312" s="2"/>
      <c r="QXW312" s="2"/>
      <c r="QXX312" s="2"/>
      <c r="QXY312" s="2"/>
      <c r="QXZ312" s="2"/>
      <c r="QYA312" s="2"/>
      <c r="QYB312" s="2"/>
      <c r="QYC312" s="2"/>
      <c r="QYD312" s="2"/>
      <c r="QYE312" s="2"/>
      <c r="QYF312" s="2"/>
      <c r="QYG312" s="2"/>
      <c r="QYH312" s="2"/>
      <c r="QYI312" s="2"/>
      <c r="QYJ312" s="2"/>
      <c r="QYK312" s="2"/>
      <c r="QYL312" s="2"/>
      <c r="QYM312" s="2"/>
      <c r="QYN312" s="2"/>
      <c r="QYO312" s="2"/>
      <c r="QYP312" s="2"/>
      <c r="QYQ312" s="2"/>
      <c r="QYR312" s="2"/>
      <c r="QYS312" s="2"/>
      <c r="QYT312" s="2"/>
      <c r="QYU312" s="2"/>
      <c r="QYV312" s="2"/>
      <c r="QYW312" s="2"/>
      <c r="QYX312" s="2"/>
      <c r="QYY312" s="2"/>
      <c r="QYZ312" s="2"/>
      <c r="QZA312" s="2"/>
      <c r="QZB312" s="2"/>
      <c r="QZC312" s="2"/>
      <c r="QZD312" s="2"/>
      <c r="QZE312" s="2"/>
      <c r="QZF312" s="2"/>
      <c r="QZG312" s="2"/>
      <c r="QZH312" s="2"/>
      <c r="QZI312" s="2"/>
      <c r="QZJ312" s="2"/>
      <c r="QZK312" s="2"/>
      <c r="QZL312" s="2"/>
      <c r="QZM312" s="2"/>
      <c r="QZN312" s="2"/>
      <c r="QZO312" s="2"/>
      <c r="QZP312" s="2"/>
      <c r="QZQ312" s="2"/>
      <c r="QZR312" s="2"/>
      <c r="QZS312" s="2"/>
      <c r="QZT312" s="2"/>
      <c r="QZU312" s="2"/>
      <c r="QZV312" s="2"/>
      <c r="QZW312" s="2"/>
      <c r="QZX312" s="2"/>
      <c r="QZY312" s="2"/>
      <c r="QZZ312" s="2"/>
      <c r="RAA312" s="2"/>
      <c r="RAB312" s="2"/>
      <c r="RAC312" s="2"/>
      <c r="RAD312" s="2"/>
      <c r="RAE312" s="2"/>
      <c r="RAF312" s="2"/>
      <c r="RAG312" s="2"/>
      <c r="RAH312" s="2"/>
      <c r="RAI312" s="2"/>
      <c r="RAJ312" s="2"/>
      <c r="RAK312" s="2"/>
      <c r="RAL312" s="2"/>
      <c r="RAM312" s="2"/>
      <c r="RAN312" s="2"/>
      <c r="RAO312" s="2"/>
      <c r="RAP312" s="2"/>
      <c r="RAQ312" s="2"/>
      <c r="RAR312" s="2"/>
      <c r="RAS312" s="2"/>
      <c r="RAT312" s="2"/>
      <c r="RAU312" s="2"/>
      <c r="RAV312" s="2"/>
      <c r="RAW312" s="2"/>
      <c r="RAX312" s="2"/>
      <c r="RAY312" s="2"/>
      <c r="RAZ312" s="2"/>
      <c r="RBA312" s="2"/>
      <c r="RBB312" s="2"/>
      <c r="RBC312" s="2"/>
      <c r="RBD312" s="2"/>
      <c r="RBE312" s="2"/>
      <c r="RBF312" s="2"/>
      <c r="RBG312" s="2"/>
      <c r="RBH312" s="2"/>
      <c r="RBI312" s="2"/>
      <c r="RBJ312" s="2"/>
      <c r="RBK312" s="2"/>
      <c r="RBL312" s="2"/>
      <c r="RBM312" s="2"/>
      <c r="RBN312" s="2"/>
      <c r="RBO312" s="2"/>
      <c r="RBP312" s="2"/>
      <c r="RBQ312" s="2"/>
      <c r="RBR312" s="2"/>
      <c r="RBS312" s="2"/>
      <c r="RBT312" s="2"/>
      <c r="RBU312" s="2"/>
      <c r="RBV312" s="2"/>
      <c r="RBW312" s="2"/>
      <c r="RBX312" s="2"/>
      <c r="RBY312" s="2"/>
      <c r="RBZ312" s="2"/>
      <c r="RCA312" s="2"/>
      <c r="RCB312" s="2"/>
      <c r="RCC312" s="2"/>
      <c r="RCD312" s="2"/>
      <c r="RCE312" s="2"/>
      <c r="RCF312" s="2"/>
      <c r="RCG312" s="2"/>
      <c r="RCH312" s="2"/>
      <c r="RCI312" s="2"/>
      <c r="RCJ312" s="2"/>
      <c r="RCK312" s="2"/>
      <c r="RCL312" s="2"/>
      <c r="RCM312" s="2"/>
      <c r="RCN312" s="2"/>
      <c r="RCO312" s="2"/>
      <c r="RCP312" s="2"/>
      <c r="RCQ312" s="2"/>
      <c r="RCR312" s="2"/>
      <c r="RCS312" s="2"/>
      <c r="RCT312" s="2"/>
      <c r="RCU312" s="2"/>
      <c r="RCV312" s="2"/>
      <c r="RCW312" s="2"/>
      <c r="RCX312" s="2"/>
      <c r="RCY312" s="2"/>
      <c r="RCZ312" s="2"/>
      <c r="RDA312" s="2"/>
      <c r="RDB312" s="2"/>
      <c r="RDC312" s="2"/>
      <c r="RDD312" s="2"/>
      <c r="RDE312" s="2"/>
      <c r="RDF312" s="2"/>
      <c r="RDG312" s="2"/>
      <c r="RDH312" s="2"/>
      <c r="RDI312" s="2"/>
      <c r="RDJ312" s="2"/>
      <c r="RDK312" s="2"/>
      <c r="RDL312" s="2"/>
      <c r="RDM312" s="2"/>
      <c r="RDN312" s="2"/>
      <c r="RDO312" s="2"/>
      <c r="RDP312" s="2"/>
      <c r="RDQ312" s="2"/>
      <c r="RDR312" s="2"/>
      <c r="RDS312" s="2"/>
      <c r="RDT312" s="2"/>
      <c r="RDU312" s="2"/>
      <c r="RDV312" s="2"/>
      <c r="RDW312" s="2"/>
      <c r="RDX312" s="2"/>
      <c r="RDY312" s="2"/>
      <c r="RDZ312" s="2"/>
      <c r="REA312" s="2"/>
      <c r="REB312" s="2"/>
      <c r="REC312" s="2"/>
      <c r="RED312" s="2"/>
      <c r="REE312" s="2"/>
      <c r="REF312" s="2"/>
      <c r="REG312" s="2"/>
      <c r="REH312" s="2"/>
      <c r="REI312" s="2"/>
      <c r="REJ312" s="2"/>
      <c r="REK312" s="2"/>
      <c r="REL312" s="2"/>
      <c r="REM312" s="2"/>
      <c r="REN312" s="2"/>
      <c r="REO312" s="2"/>
      <c r="REP312" s="2"/>
      <c r="REQ312" s="2"/>
      <c r="RER312" s="2"/>
      <c r="RES312" s="2"/>
      <c r="RET312" s="2"/>
      <c r="REU312" s="2"/>
      <c r="REV312" s="2"/>
      <c r="REW312" s="2"/>
      <c r="REX312" s="2"/>
      <c r="REY312" s="2"/>
      <c r="REZ312" s="2"/>
      <c r="RFA312" s="2"/>
      <c r="RFB312" s="2"/>
      <c r="RFC312" s="2"/>
      <c r="RFD312" s="2"/>
      <c r="RFE312" s="2"/>
      <c r="RFF312" s="2"/>
      <c r="RFG312" s="2"/>
      <c r="RFH312" s="2"/>
      <c r="RFI312" s="2"/>
      <c r="RFJ312" s="2"/>
      <c r="RFK312" s="2"/>
      <c r="RFL312" s="2"/>
      <c r="RFM312" s="2"/>
      <c r="RFN312" s="2"/>
      <c r="RFO312" s="2"/>
      <c r="RFP312" s="2"/>
      <c r="RFQ312" s="2"/>
      <c r="RFR312" s="2"/>
      <c r="RFS312" s="2"/>
      <c r="RFT312" s="2"/>
      <c r="RFU312" s="2"/>
      <c r="RFV312" s="2"/>
      <c r="RFW312" s="2"/>
      <c r="RFX312" s="2"/>
      <c r="RFY312" s="2"/>
      <c r="RFZ312" s="2"/>
      <c r="RGA312" s="2"/>
      <c r="RGB312" s="2"/>
      <c r="RGC312" s="2"/>
      <c r="RGD312" s="2"/>
      <c r="RGE312" s="2"/>
      <c r="RGF312" s="2"/>
      <c r="RGG312" s="2"/>
      <c r="RGH312" s="2"/>
      <c r="RGI312" s="2"/>
      <c r="RGJ312" s="2"/>
      <c r="RGK312" s="2"/>
      <c r="RGL312" s="2"/>
      <c r="RGM312" s="2"/>
      <c r="RGN312" s="2"/>
      <c r="RGO312" s="2"/>
      <c r="RGP312" s="2"/>
      <c r="RGQ312" s="2"/>
      <c r="RGR312" s="2"/>
      <c r="RGS312" s="2"/>
      <c r="RGT312" s="2"/>
      <c r="RGU312" s="2"/>
      <c r="RGV312" s="2"/>
      <c r="RGW312" s="2"/>
      <c r="RGX312" s="2"/>
      <c r="RGY312" s="2"/>
      <c r="RGZ312" s="2"/>
      <c r="RHA312" s="2"/>
      <c r="RHB312" s="2"/>
      <c r="RHC312" s="2"/>
      <c r="RHD312" s="2"/>
      <c r="RHE312" s="2"/>
      <c r="RHF312" s="2"/>
      <c r="RHG312" s="2"/>
      <c r="RHH312" s="2"/>
      <c r="RHI312" s="2"/>
      <c r="RHJ312" s="2"/>
      <c r="RHK312" s="2"/>
      <c r="RHL312" s="2"/>
      <c r="RHM312" s="2"/>
      <c r="RHN312" s="2"/>
      <c r="RHO312" s="2"/>
      <c r="RHP312" s="2"/>
      <c r="RHQ312" s="2"/>
      <c r="RHR312" s="2"/>
      <c r="RHS312" s="2"/>
      <c r="RHT312" s="2"/>
      <c r="RHU312" s="2"/>
      <c r="RHV312" s="2"/>
      <c r="RHW312" s="2"/>
      <c r="RHX312" s="2"/>
      <c r="RHY312" s="2"/>
      <c r="RHZ312" s="2"/>
      <c r="RIA312" s="2"/>
      <c r="RIB312" s="2"/>
      <c r="RIC312" s="2"/>
      <c r="RID312" s="2"/>
      <c r="RIE312" s="2"/>
      <c r="RIF312" s="2"/>
      <c r="RIG312" s="2"/>
      <c r="RIH312" s="2"/>
      <c r="RII312" s="2"/>
      <c r="RIJ312" s="2"/>
      <c r="RIK312" s="2"/>
      <c r="RIL312" s="2"/>
      <c r="RIM312" s="2"/>
      <c r="RIN312" s="2"/>
      <c r="RIO312" s="2"/>
      <c r="RIP312" s="2"/>
      <c r="RIQ312" s="2"/>
      <c r="RIR312" s="2"/>
      <c r="RIS312" s="2"/>
      <c r="RIT312" s="2"/>
      <c r="RIU312" s="2"/>
      <c r="RIV312" s="2"/>
      <c r="RIW312" s="2"/>
      <c r="RIX312" s="2"/>
      <c r="RIY312" s="2"/>
      <c r="RIZ312" s="2"/>
      <c r="RJA312" s="2"/>
      <c r="RJB312" s="2"/>
      <c r="RJC312" s="2"/>
      <c r="RJD312" s="2"/>
      <c r="RJE312" s="2"/>
      <c r="RJF312" s="2"/>
      <c r="RJG312" s="2"/>
      <c r="RJH312" s="2"/>
      <c r="RJI312" s="2"/>
      <c r="RJJ312" s="2"/>
      <c r="RJK312" s="2"/>
      <c r="RJL312" s="2"/>
      <c r="RJM312" s="2"/>
      <c r="RJN312" s="2"/>
      <c r="RJO312" s="2"/>
      <c r="RJP312" s="2"/>
      <c r="RJQ312" s="2"/>
      <c r="RJR312" s="2"/>
      <c r="RJS312" s="2"/>
      <c r="RJT312" s="2"/>
      <c r="RJU312" s="2"/>
      <c r="RJV312" s="2"/>
      <c r="RJW312" s="2"/>
      <c r="RJX312" s="2"/>
      <c r="RJY312" s="2"/>
      <c r="RJZ312" s="2"/>
      <c r="RKA312" s="2"/>
      <c r="RKB312" s="2"/>
      <c r="RKC312" s="2"/>
      <c r="RKD312" s="2"/>
      <c r="RKE312" s="2"/>
      <c r="RKF312" s="2"/>
      <c r="RKG312" s="2"/>
      <c r="RKH312" s="2"/>
      <c r="RKI312" s="2"/>
      <c r="RKJ312" s="2"/>
      <c r="RKK312" s="2"/>
      <c r="RKL312" s="2"/>
      <c r="RKM312" s="2"/>
      <c r="RKN312" s="2"/>
      <c r="RKO312" s="2"/>
      <c r="RKP312" s="2"/>
      <c r="RKQ312" s="2"/>
      <c r="RKR312" s="2"/>
      <c r="RKS312" s="2"/>
      <c r="RKT312" s="2"/>
      <c r="RKU312" s="2"/>
      <c r="RKV312" s="2"/>
      <c r="RKW312" s="2"/>
      <c r="RKX312" s="2"/>
      <c r="RKY312" s="2"/>
      <c r="RKZ312" s="2"/>
      <c r="RLA312" s="2"/>
      <c r="RLB312" s="2"/>
      <c r="RLC312" s="2"/>
      <c r="RLD312" s="2"/>
      <c r="RLE312" s="2"/>
      <c r="RLF312" s="2"/>
      <c r="RLG312" s="2"/>
      <c r="RLH312" s="2"/>
      <c r="RLI312" s="2"/>
      <c r="RLJ312" s="2"/>
      <c r="RLK312" s="2"/>
      <c r="RLL312" s="2"/>
      <c r="RLM312" s="2"/>
      <c r="RLN312" s="2"/>
      <c r="RLO312" s="2"/>
      <c r="RLP312" s="2"/>
      <c r="RLQ312" s="2"/>
      <c r="RLR312" s="2"/>
      <c r="RLS312" s="2"/>
      <c r="RLT312" s="2"/>
      <c r="RLU312" s="2"/>
      <c r="RLV312" s="2"/>
      <c r="RLW312" s="2"/>
      <c r="RLX312" s="2"/>
      <c r="RLY312" s="2"/>
      <c r="RLZ312" s="2"/>
      <c r="RMA312" s="2"/>
      <c r="RMB312" s="2"/>
      <c r="RMC312" s="2"/>
      <c r="RMD312" s="2"/>
      <c r="RME312" s="2"/>
      <c r="RMF312" s="2"/>
      <c r="RMG312" s="2"/>
      <c r="RMH312" s="2"/>
      <c r="RMI312" s="2"/>
      <c r="RMJ312" s="2"/>
      <c r="RMK312" s="2"/>
      <c r="RML312" s="2"/>
      <c r="RMM312" s="2"/>
      <c r="RMN312" s="2"/>
      <c r="RMO312" s="2"/>
      <c r="RMP312" s="2"/>
      <c r="RMQ312" s="2"/>
      <c r="RMR312" s="2"/>
      <c r="RMS312" s="2"/>
      <c r="RMT312" s="2"/>
      <c r="RMU312" s="2"/>
      <c r="RMV312" s="2"/>
      <c r="RMW312" s="2"/>
      <c r="RMX312" s="2"/>
      <c r="RMY312" s="2"/>
      <c r="RMZ312" s="2"/>
      <c r="RNA312" s="2"/>
      <c r="RNB312" s="2"/>
      <c r="RNC312" s="2"/>
      <c r="RND312" s="2"/>
      <c r="RNE312" s="2"/>
      <c r="RNF312" s="2"/>
      <c r="RNG312" s="2"/>
      <c r="RNH312" s="2"/>
      <c r="RNI312" s="2"/>
      <c r="RNJ312" s="2"/>
      <c r="RNK312" s="2"/>
      <c r="RNL312" s="2"/>
      <c r="RNM312" s="2"/>
      <c r="RNN312" s="2"/>
      <c r="RNO312" s="2"/>
      <c r="RNP312" s="2"/>
      <c r="RNQ312" s="2"/>
      <c r="RNR312" s="2"/>
      <c r="RNS312" s="2"/>
      <c r="RNT312" s="2"/>
      <c r="RNU312" s="2"/>
      <c r="RNV312" s="2"/>
      <c r="RNW312" s="2"/>
      <c r="RNX312" s="2"/>
      <c r="RNY312" s="2"/>
      <c r="RNZ312" s="2"/>
      <c r="ROA312" s="2"/>
      <c r="ROB312" s="2"/>
      <c r="ROC312" s="2"/>
      <c r="ROD312" s="2"/>
      <c r="ROE312" s="2"/>
      <c r="ROF312" s="2"/>
      <c r="ROG312" s="2"/>
      <c r="ROH312" s="2"/>
      <c r="ROI312" s="2"/>
      <c r="ROJ312" s="2"/>
      <c r="ROK312" s="2"/>
      <c r="ROL312" s="2"/>
      <c r="ROM312" s="2"/>
      <c r="RON312" s="2"/>
      <c r="ROO312" s="2"/>
      <c r="ROP312" s="2"/>
      <c r="ROQ312" s="2"/>
      <c r="ROR312" s="2"/>
      <c r="ROS312" s="2"/>
      <c r="ROT312" s="2"/>
      <c r="ROU312" s="2"/>
      <c r="ROV312" s="2"/>
      <c r="ROW312" s="2"/>
      <c r="ROX312" s="2"/>
      <c r="ROY312" s="2"/>
      <c r="ROZ312" s="2"/>
      <c r="RPA312" s="2"/>
      <c r="RPB312" s="2"/>
      <c r="RPC312" s="2"/>
      <c r="RPD312" s="2"/>
      <c r="RPE312" s="2"/>
      <c r="RPF312" s="2"/>
      <c r="RPG312" s="2"/>
      <c r="RPH312" s="2"/>
      <c r="RPI312" s="2"/>
      <c r="RPJ312" s="2"/>
      <c r="RPK312" s="2"/>
      <c r="RPL312" s="2"/>
      <c r="RPM312" s="2"/>
      <c r="RPN312" s="2"/>
      <c r="RPO312" s="2"/>
      <c r="RPP312" s="2"/>
      <c r="RPQ312" s="2"/>
      <c r="RPR312" s="2"/>
      <c r="RPS312" s="2"/>
      <c r="RPT312" s="2"/>
      <c r="RPU312" s="2"/>
      <c r="RPV312" s="2"/>
      <c r="RPW312" s="2"/>
      <c r="RPX312" s="2"/>
      <c r="RPY312" s="2"/>
      <c r="RPZ312" s="2"/>
      <c r="RQA312" s="2"/>
      <c r="RQB312" s="2"/>
      <c r="RQC312" s="2"/>
      <c r="RQD312" s="2"/>
      <c r="RQE312" s="2"/>
      <c r="RQF312" s="2"/>
      <c r="RQG312" s="2"/>
      <c r="RQH312" s="2"/>
      <c r="RQI312" s="2"/>
      <c r="RQJ312" s="2"/>
      <c r="RQK312" s="2"/>
      <c r="RQL312" s="2"/>
      <c r="RQM312" s="2"/>
      <c r="RQN312" s="2"/>
      <c r="RQO312" s="2"/>
      <c r="RQP312" s="2"/>
      <c r="RQQ312" s="2"/>
      <c r="RQR312" s="2"/>
      <c r="RQS312" s="2"/>
      <c r="RQT312" s="2"/>
      <c r="RQU312" s="2"/>
      <c r="RQV312" s="2"/>
      <c r="RQW312" s="2"/>
      <c r="RQX312" s="2"/>
      <c r="RQY312" s="2"/>
      <c r="RQZ312" s="2"/>
      <c r="RRA312" s="2"/>
      <c r="RRB312" s="2"/>
      <c r="RRC312" s="2"/>
      <c r="RRD312" s="2"/>
      <c r="RRE312" s="2"/>
      <c r="RRF312" s="2"/>
      <c r="RRG312" s="2"/>
      <c r="RRH312" s="2"/>
      <c r="RRI312" s="2"/>
      <c r="RRJ312" s="2"/>
      <c r="RRK312" s="2"/>
      <c r="RRL312" s="2"/>
      <c r="RRM312" s="2"/>
      <c r="RRN312" s="2"/>
      <c r="RRO312" s="2"/>
      <c r="RRP312" s="2"/>
      <c r="RRQ312" s="2"/>
      <c r="RRR312" s="2"/>
      <c r="RRS312" s="2"/>
      <c r="RRT312" s="2"/>
      <c r="RRU312" s="2"/>
      <c r="RRV312" s="2"/>
      <c r="RRW312" s="2"/>
      <c r="RRX312" s="2"/>
      <c r="RRY312" s="2"/>
      <c r="RRZ312" s="2"/>
      <c r="RSA312" s="2"/>
      <c r="RSB312" s="2"/>
      <c r="RSC312" s="2"/>
      <c r="RSD312" s="2"/>
      <c r="RSE312" s="2"/>
      <c r="RSF312" s="2"/>
      <c r="RSG312" s="2"/>
      <c r="RSH312" s="2"/>
      <c r="RSI312" s="2"/>
      <c r="RSJ312" s="2"/>
      <c r="RSK312" s="2"/>
      <c r="RSL312" s="2"/>
      <c r="RSM312" s="2"/>
      <c r="RSN312" s="2"/>
      <c r="RSO312" s="2"/>
      <c r="RSP312" s="2"/>
      <c r="RSQ312" s="2"/>
      <c r="RSR312" s="2"/>
      <c r="RSS312" s="2"/>
      <c r="RST312" s="2"/>
      <c r="RSU312" s="2"/>
      <c r="RSV312" s="2"/>
      <c r="RSW312" s="2"/>
      <c r="RSX312" s="2"/>
      <c r="RSY312" s="2"/>
      <c r="RSZ312" s="2"/>
      <c r="RTA312" s="2"/>
      <c r="RTB312" s="2"/>
      <c r="RTC312" s="2"/>
      <c r="RTD312" s="2"/>
      <c r="RTE312" s="2"/>
      <c r="RTF312" s="2"/>
      <c r="RTG312" s="2"/>
      <c r="RTH312" s="2"/>
      <c r="RTI312" s="2"/>
      <c r="RTJ312" s="2"/>
      <c r="RTK312" s="2"/>
      <c r="RTL312" s="2"/>
      <c r="RTM312" s="2"/>
      <c r="RTN312" s="2"/>
      <c r="RTO312" s="2"/>
      <c r="RTP312" s="2"/>
      <c r="RTQ312" s="2"/>
      <c r="RTR312" s="2"/>
      <c r="RTS312" s="2"/>
      <c r="RTT312" s="2"/>
      <c r="RTU312" s="2"/>
      <c r="RTV312" s="2"/>
      <c r="RTW312" s="2"/>
      <c r="RTX312" s="2"/>
      <c r="RTY312" s="2"/>
      <c r="RTZ312" s="2"/>
      <c r="RUA312" s="2"/>
      <c r="RUB312" s="2"/>
      <c r="RUC312" s="2"/>
      <c r="RUD312" s="2"/>
      <c r="RUE312" s="2"/>
      <c r="RUF312" s="2"/>
      <c r="RUG312" s="2"/>
      <c r="RUH312" s="2"/>
      <c r="RUI312" s="2"/>
      <c r="RUJ312" s="2"/>
      <c r="RUK312" s="2"/>
      <c r="RUL312" s="2"/>
      <c r="RUM312" s="2"/>
      <c r="RUN312" s="2"/>
      <c r="RUO312" s="2"/>
      <c r="RUP312" s="2"/>
      <c r="RUQ312" s="2"/>
      <c r="RUR312" s="2"/>
      <c r="RUS312" s="2"/>
      <c r="RUT312" s="2"/>
      <c r="RUU312" s="2"/>
      <c r="RUV312" s="2"/>
      <c r="RUW312" s="2"/>
      <c r="RUX312" s="2"/>
      <c r="RUY312" s="2"/>
      <c r="RUZ312" s="2"/>
      <c r="RVA312" s="2"/>
      <c r="RVB312" s="2"/>
      <c r="RVC312" s="2"/>
      <c r="RVD312" s="2"/>
      <c r="RVE312" s="2"/>
      <c r="RVF312" s="2"/>
      <c r="RVG312" s="2"/>
      <c r="RVH312" s="2"/>
      <c r="RVI312" s="2"/>
      <c r="RVJ312" s="2"/>
      <c r="RVK312" s="2"/>
      <c r="RVL312" s="2"/>
      <c r="RVM312" s="2"/>
      <c r="RVN312" s="2"/>
      <c r="RVO312" s="2"/>
      <c r="RVP312" s="2"/>
      <c r="RVQ312" s="2"/>
      <c r="RVR312" s="2"/>
      <c r="RVS312" s="2"/>
      <c r="RVT312" s="2"/>
      <c r="RVU312" s="2"/>
      <c r="RVV312" s="2"/>
      <c r="RVW312" s="2"/>
      <c r="RVX312" s="2"/>
      <c r="RVY312" s="2"/>
      <c r="RVZ312" s="2"/>
      <c r="RWA312" s="2"/>
      <c r="RWB312" s="2"/>
      <c r="RWC312" s="2"/>
      <c r="RWD312" s="2"/>
      <c r="RWE312" s="2"/>
      <c r="RWF312" s="2"/>
      <c r="RWG312" s="2"/>
      <c r="RWH312" s="2"/>
      <c r="RWI312" s="2"/>
      <c r="RWJ312" s="2"/>
      <c r="RWK312" s="2"/>
      <c r="RWL312" s="2"/>
      <c r="RWM312" s="2"/>
      <c r="RWN312" s="2"/>
      <c r="RWO312" s="2"/>
      <c r="RWP312" s="2"/>
      <c r="RWQ312" s="2"/>
      <c r="RWR312" s="2"/>
      <c r="RWS312" s="2"/>
      <c r="RWT312" s="2"/>
      <c r="RWU312" s="2"/>
      <c r="RWV312" s="2"/>
      <c r="RWW312" s="2"/>
      <c r="RWX312" s="2"/>
      <c r="RWY312" s="2"/>
      <c r="RWZ312" s="2"/>
      <c r="RXA312" s="2"/>
      <c r="RXB312" s="2"/>
      <c r="RXC312" s="2"/>
      <c r="RXD312" s="2"/>
      <c r="RXE312" s="2"/>
      <c r="RXF312" s="2"/>
      <c r="RXG312" s="2"/>
      <c r="RXH312" s="2"/>
      <c r="RXI312" s="2"/>
      <c r="RXJ312" s="2"/>
      <c r="RXK312" s="2"/>
      <c r="RXL312" s="2"/>
      <c r="RXM312" s="2"/>
      <c r="RXN312" s="2"/>
      <c r="RXO312" s="2"/>
      <c r="RXP312" s="2"/>
      <c r="RXQ312" s="2"/>
      <c r="RXR312" s="2"/>
      <c r="RXS312" s="2"/>
      <c r="RXT312" s="2"/>
      <c r="RXU312" s="2"/>
      <c r="RXV312" s="2"/>
      <c r="RXW312" s="2"/>
      <c r="RXX312" s="2"/>
      <c r="RXY312" s="2"/>
      <c r="RXZ312" s="2"/>
      <c r="RYA312" s="2"/>
      <c r="RYB312" s="2"/>
      <c r="RYC312" s="2"/>
      <c r="RYD312" s="2"/>
      <c r="RYE312" s="2"/>
      <c r="RYF312" s="2"/>
      <c r="RYG312" s="2"/>
      <c r="RYH312" s="2"/>
      <c r="RYI312" s="2"/>
      <c r="RYJ312" s="2"/>
      <c r="RYK312" s="2"/>
      <c r="RYL312" s="2"/>
      <c r="RYM312" s="2"/>
      <c r="RYN312" s="2"/>
      <c r="RYO312" s="2"/>
      <c r="RYP312" s="2"/>
      <c r="RYQ312" s="2"/>
      <c r="RYR312" s="2"/>
      <c r="RYS312" s="2"/>
      <c r="RYT312" s="2"/>
      <c r="RYU312" s="2"/>
      <c r="RYV312" s="2"/>
      <c r="RYW312" s="2"/>
      <c r="RYX312" s="2"/>
      <c r="RYY312" s="2"/>
      <c r="RYZ312" s="2"/>
      <c r="RZA312" s="2"/>
      <c r="RZB312" s="2"/>
      <c r="RZC312" s="2"/>
      <c r="RZD312" s="2"/>
      <c r="RZE312" s="2"/>
      <c r="RZF312" s="2"/>
      <c r="RZG312" s="2"/>
      <c r="RZH312" s="2"/>
      <c r="RZI312" s="2"/>
      <c r="RZJ312" s="2"/>
      <c r="RZK312" s="2"/>
      <c r="RZL312" s="2"/>
      <c r="RZM312" s="2"/>
      <c r="RZN312" s="2"/>
      <c r="RZO312" s="2"/>
      <c r="RZP312" s="2"/>
      <c r="RZQ312" s="2"/>
      <c r="RZR312" s="2"/>
      <c r="RZS312" s="2"/>
      <c r="RZT312" s="2"/>
      <c r="RZU312" s="2"/>
      <c r="RZV312" s="2"/>
      <c r="RZW312" s="2"/>
      <c r="RZX312" s="2"/>
      <c r="RZY312" s="2"/>
      <c r="RZZ312" s="2"/>
      <c r="SAA312" s="2"/>
      <c r="SAB312" s="2"/>
      <c r="SAC312" s="2"/>
      <c r="SAD312" s="2"/>
      <c r="SAE312" s="2"/>
      <c r="SAF312" s="2"/>
      <c r="SAG312" s="2"/>
      <c r="SAH312" s="2"/>
      <c r="SAI312" s="2"/>
      <c r="SAJ312" s="2"/>
      <c r="SAK312" s="2"/>
      <c r="SAL312" s="2"/>
      <c r="SAM312" s="2"/>
      <c r="SAN312" s="2"/>
      <c r="SAO312" s="2"/>
      <c r="SAP312" s="2"/>
      <c r="SAQ312" s="2"/>
      <c r="SAR312" s="2"/>
      <c r="SAS312" s="2"/>
      <c r="SAT312" s="2"/>
      <c r="SAU312" s="2"/>
      <c r="SAV312" s="2"/>
      <c r="SAW312" s="2"/>
      <c r="SAX312" s="2"/>
      <c r="SAY312" s="2"/>
      <c r="SAZ312" s="2"/>
      <c r="SBA312" s="2"/>
      <c r="SBB312" s="2"/>
      <c r="SBC312" s="2"/>
      <c r="SBD312" s="2"/>
      <c r="SBE312" s="2"/>
      <c r="SBF312" s="2"/>
      <c r="SBG312" s="2"/>
      <c r="SBH312" s="2"/>
      <c r="SBI312" s="2"/>
      <c r="SBJ312" s="2"/>
      <c r="SBK312" s="2"/>
      <c r="SBL312" s="2"/>
      <c r="SBM312" s="2"/>
      <c r="SBN312" s="2"/>
      <c r="SBO312" s="2"/>
      <c r="SBP312" s="2"/>
      <c r="SBQ312" s="2"/>
      <c r="SBR312" s="2"/>
      <c r="SBS312" s="2"/>
      <c r="SBT312" s="2"/>
      <c r="SBU312" s="2"/>
      <c r="SBV312" s="2"/>
      <c r="SBW312" s="2"/>
      <c r="SBX312" s="2"/>
      <c r="SBY312" s="2"/>
      <c r="SBZ312" s="2"/>
      <c r="SCA312" s="2"/>
      <c r="SCB312" s="2"/>
      <c r="SCC312" s="2"/>
      <c r="SCD312" s="2"/>
      <c r="SCE312" s="2"/>
      <c r="SCF312" s="2"/>
      <c r="SCG312" s="2"/>
      <c r="SCH312" s="2"/>
      <c r="SCI312" s="2"/>
      <c r="SCJ312" s="2"/>
      <c r="SCK312" s="2"/>
      <c r="SCL312" s="2"/>
      <c r="SCM312" s="2"/>
      <c r="SCN312" s="2"/>
      <c r="SCO312" s="2"/>
      <c r="SCP312" s="2"/>
      <c r="SCQ312" s="2"/>
      <c r="SCR312" s="2"/>
      <c r="SCS312" s="2"/>
      <c r="SCT312" s="2"/>
      <c r="SCU312" s="2"/>
      <c r="SCV312" s="2"/>
      <c r="SCW312" s="2"/>
      <c r="SCX312" s="2"/>
      <c r="SCY312" s="2"/>
      <c r="SCZ312" s="2"/>
      <c r="SDA312" s="2"/>
      <c r="SDB312" s="2"/>
      <c r="SDC312" s="2"/>
      <c r="SDD312" s="2"/>
      <c r="SDE312" s="2"/>
      <c r="SDF312" s="2"/>
      <c r="SDG312" s="2"/>
      <c r="SDH312" s="2"/>
      <c r="SDI312" s="2"/>
      <c r="SDJ312" s="2"/>
      <c r="SDK312" s="2"/>
      <c r="SDL312" s="2"/>
      <c r="SDM312" s="2"/>
      <c r="SDN312" s="2"/>
      <c r="SDO312" s="2"/>
      <c r="SDP312" s="2"/>
      <c r="SDQ312" s="2"/>
      <c r="SDR312" s="2"/>
      <c r="SDS312" s="2"/>
      <c r="SDT312" s="2"/>
      <c r="SDU312" s="2"/>
      <c r="SDV312" s="2"/>
      <c r="SDW312" s="2"/>
      <c r="SDX312" s="2"/>
      <c r="SDY312" s="2"/>
      <c r="SDZ312" s="2"/>
      <c r="SEA312" s="2"/>
      <c r="SEB312" s="2"/>
      <c r="SEC312" s="2"/>
      <c r="SED312" s="2"/>
      <c r="SEE312" s="2"/>
      <c r="SEF312" s="2"/>
      <c r="SEG312" s="2"/>
      <c r="SEH312" s="2"/>
      <c r="SEI312" s="2"/>
      <c r="SEJ312" s="2"/>
      <c r="SEK312" s="2"/>
      <c r="SEL312" s="2"/>
      <c r="SEM312" s="2"/>
      <c r="SEN312" s="2"/>
      <c r="SEO312" s="2"/>
      <c r="SEP312" s="2"/>
      <c r="SEQ312" s="2"/>
      <c r="SER312" s="2"/>
      <c r="SES312" s="2"/>
      <c r="SET312" s="2"/>
      <c r="SEU312" s="2"/>
      <c r="SEV312" s="2"/>
      <c r="SEW312" s="2"/>
      <c r="SEX312" s="2"/>
      <c r="SEY312" s="2"/>
      <c r="SEZ312" s="2"/>
      <c r="SFA312" s="2"/>
      <c r="SFB312" s="2"/>
      <c r="SFC312" s="2"/>
      <c r="SFD312" s="2"/>
      <c r="SFE312" s="2"/>
      <c r="SFF312" s="2"/>
      <c r="SFG312" s="2"/>
      <c r="SFH312" s="2"/>
      <c r="SFI312" s="2"/>
      <c r="SFJ312" s="2"/>
      <c r="SFK312" s="2"/>
      <c r="SFL312" s="2"/>
      <c r="SFM312" s="2"/>
      <c r="SFN312" s="2"/>
      <c r="SFO312" s="2"/>
      <c r="SFP312" s="2"/>
      <c r="SFQ312" s="2"/>
      <c r="SFR312" s="2"/>
      <c r="SFS312" s="2"/>
      <c r="SFT312" s="2"/>
      <c r="SFU312" s="2"/>
      <c r="SFV312" s="2"/>
      <c r="SFW312" s="2"/>
      <c r="SFX312" s="2"/>
      <c r="SFY312" s="2"/>
      <c r="SFZ312" s="2"/>
      <c r="SGA312" s="2"/>
      <c r="SGB312" s="2"/>
      <c r="SGC312" s="2"/>
      <c r="SGD312" s="2"/>
      <c r="SGE312" s="2"/>
      <c r="SGF312" s="2"/>
      <c r="SGG312" s="2"/>
      <c r="SGH312" s="2"/>
      <c r="SGI312" s="2"/>
      <c r="SGJ312" s="2"/>
      <c r="SGK312" s="2"/>
      <c r="SGL312" s="2"/>
      <c r="SGM312" s="2"/>
      <c r="SGN312" s="2"/>
      <c r="SGO312" s="2"/>
      <c r="SGP312" s="2"/>
      <c r="SGQ312" s="2"/>
      <c r="SGR312" s="2"/>
      <c r="SGS312" s="2"/>
      <c r="SGT312" s="2"/>
      <c r="SGU312" s="2"/>
      <c r="SGV312" s="2"/>
      <c r="SGW312" s="2"/>
      <c r="SGX312" s="2"/>
      <c r="SGY312" s="2"/>
      <c r="SGZ312" s="2"/>
      <c r="SHA312" s="2"/>
      <c r="SHB312" s="2"/>
      <c r="SHC312" s="2"/>
      <c r="SHD312" s="2"/>
      <c r="SHE312" s="2"/>
      <c r="SHF312" s="2"/>
      <c r="SHG312" s="2"/>
      <c r="SHH312" s="2"/>
      <c r="SHI312" s="2"/>
      <c r="SHJ312" s="2"/>
      <c r="SHK312" s="2"/>
      <c r="SHL312" s="2"/>
      <c r="SHM312" s="2"/>
      <c r="SHN312" s="2"/>
      <c r="SHO312" s="2"/>
      <c r="SHP312" s="2"/>
      <c r="SHQ312" s="2"/>
      <c r="SHR312" s="2"/>
      <c r="SHS312" s="2"/>
      <c r="SHT312" s="2"/>
      <c r="SHU312" s="2"/>
      <c r="SHV312" s="2"/>
      <c r="SHW312" s="2"/>
      <c r="SHX312" s="2"/>
      <c r="SHY312" s="2"/>
      <c r="SHZ312" s="2"/>
      <c r="SIA312" s="2"/>
      <c r="SIB312" s="2"/>
      <c r="SIC312" s="2"/>
      <c r="SID312" s="2"/>
      <c r="SIE312" s="2"/>
      <c r="SIF312" s="2"/>
      <c r="SIG312" s="2"/>
      <c r="SIH312" s="2"/>
      <c r="SII312" s="2"/>
      <c r="SIJ312" s="2"/>
      <c r="SIK312" s="2"/>
      <c r="SIL312" s="2"/>
      <c r="SIM312" s="2"/>
      <c r="SIN312" s="2"/>
      <c r="SIO312" s="2"/>
      <c r="SIP312" s="2"/>
      <c r="SIQ312" s="2"/>
      <c r="SIR312" s="2"/>
      <c r="SIS312" s="2"/>
      <c r="SIT312" s="2"/>
      <c r="SIU312" s="2"/>
      <c r="SIV312" s="2"/>
      <c r="SIW312" s="2"/>
      <c r="SIX312" s="2"/>
      <c r="SIY312" s="2"/>
      <c r="SIZ312" s="2"/>
      <c r="SJA312" s="2"/>
      <c r="SJB312" s="2"/>
      <c r="SJC312" s="2"/>
      <c r="SJD312" s="2"/>
      <c r="SJE312" s="2"/>
      <c r="SJF312" s="2"/>
      <c r="SJG312" s="2"/>
      <c r="SJH312" s="2"/>
      <c r="SJI312" s="2"/>
      <c r="SJJ312" s="2"/>
      <c r="SJK312" s="2"/>
      <c r="SJL312" s="2"/>
      <c r="SJM312" s="2"/>
      <c r="SJN312" s="2"/>
      <c r="SJO312" s="2"/>
      <c r="SJP312" s="2"/>
      <c r="SJQ312" s="2"/>
      <c r="SJR312" s="2"/>
      <c r="SJS312" s="2"/>
      <c r="SJT312" s="2"/>
      <c r="SJU312" s="2"/>
      <c r="SJV312" s="2"/>
      <c r="SJW312" s="2"/>
      <c r="SJX312" s="2"/>
      <c r="SJY312" s="2"/>
      <c r="SJZ312" s="2"/>
      <c r="SKA312" s="2"/>
      <c r="SKB312" s="2"/>
      <c r="SKC312" s="2"/>
      <c r="SKD312" s="2"/>
      <c r="SKE312" s="2"/>
      <c r="SKF312" s="2"/>
      <c r="SKG312" s="2"/>
      <c r="SKH312" s="2"/>
      <c r="SKI312" s="2"/>
      <c r="SKJ312" s="2"/>
      <c r="SKK312" s="2"/>
      <c r="SKL312" s="2"/>
      <c r="SKM312" s="2"/>
      <c r="SKN312" s="2"/>
      <c r="SKO312" s="2"/>
      <c r="SKP312" s="2"/>
      <c r="SKQ312" s="2"/>
      <c r="SKR312" s="2"/>
      <c r="SKS312" s="2"/>
      <c r="SKT312" s="2"/>
      <c r="SKU312" s="2"/>
      <c r="SKV312" s="2"/>
      <c r="SKW312" s="2"/>
      <c r="SKX312" s="2"/>
      <c r="SKY312" s="2"/>
      <c r="SKZ312" s="2"/>
      <c r="SLA312" s="2"/>
      <c r="SLB312" s="2"/>
      <c r="SLC312" s="2"/>
      <c r="SLD312" s="2"/>
      <c r="SLE312" s="2"/>
      <c r="SLF312" s="2"/>
      <c r="SLG312" s="2"/>
      <c r="SLH312" s="2"/>
      <c r="SLI312" s="2"/>
      <c r="SLJ312" s="2"/>
      <c r="SLK312" s="2"/>
      <c r="SLL312" s="2"/>
      <c r="SLM312" s="2"/>
      <c r="SLN312" s="2"/>
      <c r="SLO312" s="2"/>
      <c r="SLP312" s="2"/>
      <c r="SLQ312" s="2"/>
      <c r="SLR312" s="2"/>
      <c r="SLS312" s="2"/>
      <c r="SLT312" s="2"/>
      <c r="SLU312" s="2"/>
      <c r="SLV312" s="2"/>
      <c r="SLW312" s="2"/>
      <c r="SLX312" s="2"/>
      <c r="SLY312" s="2"/>
      <c r="SLZ312" s="2"/>
      <c r="SMA312" s="2"/>
      <c r="SMB312" s="2"/>
      <c r="SMC312" s="2"/>
      <c r="SMD312" s="2"/>
      <c r="SME312" s="2"/>
      <c r="SMF312" s="2"/>
      <c r="SMG312" s="2"/>
      <c r="SMH312" s="2"/>
      <c r="SMI312" s="2"/>
      <c r="SMJ312" s="2"/>
      <c r="SMK312" s="2"/>
      <c r="SML312" s="2"/>
      <c r="SMM312" s="2"/>
      <c r="SMN312" s="2"/>
      <c r="SMO312" s="2"/>
      <c r="SMP312" s="2"/>
      <c r="SMQ312" s="2"/>
      <c r="SMR312" s="2"/>
      <c r="SMS312" s="2"/>
      <c r="SMT312" s="2"/>
      <c r="SMU312" s="2"/>
      <c r="SMV312" s="2"/>
      <c r="SMW312" s="2"/>
      <c r="SMX312" s="2"/>
      <c r="SMY312" s="2"/>
      <c r="SMZ312" s="2"/>
      <c r="SNA312" s="2"/>
      <c r="SNB312" s="2"/>
      <c r="SNC312" s="2"/>
      <c r="SND312" s="2"/>
      <c r="SNE312" s="2"/>
      <c r="SNF312" s="2"/>
      <c r="SNG312" s="2"/>
      <c r="SNH312" s="2"/>
      <c r="SNI312" s="2"/>
      <c r="SNJ312" s="2"/>
      <c r="SNK312" s="2"/>
      <c r="SNL312" s="2"/>
      <c r="SNM312" s="2"/>
      <c r="SNN312" s="2"/>
      <c r="SNO312" s="2"/>
      <c r="SNP312" s="2"/>
      <c r="SNQ312" s="2"/>
      <c r="SNR312" s="2"/>
      <c r="SNS312" s="2"/>
      <c r="SNT312" s="2"/>
      <c r="SNU312" s="2"/>
      <c r="SNV312" s="2"/>
      <c r="SNW312" s="2"/>
      <c r="SNX312" s="2"/>
      <c r="SNY312" s="2"/>
      <c r="SNZ312" s="2"/>
      <c r="SOA312" s="2"/>
      <c r="SOB312" s="2"/>
      <c r="SOC312" s="2"/>
      <c r="SOD312" s="2"/>
      <c r="SOE312" s="2"/>
      <c r="SOF312" s="2"/>
      <c r="SOG312" s="2"/>
      <c r="SOH312" s="2"/>
      <c r="SOI312" s="2"/>
      <c r="SOJ312" s="2"/>
      <c r="SOK312" s="2"/>
      <c r="SOL312" s="2"/>
      <c r="SOM312" s="2"/>
      <c r="SON312" s="2"/>
      <c r="SOO312" s="2"/>
      <c r="SOP312" s="2"/>
      <c r="SOQ312" s="2"/>
      <c r="SOR312" s="2"/>
      <c r="SOS312" s="2"/>
      <c r="SOT312" s="2"/>
      <c r="SOU312" s="2"/>
      <c r="SOV312" s="2"/>
      <c r="SOW312" s="2"/>
      <c r="SOX312" s="2"/>
      <c r="SOY312" s="2"/>
      <c r="SOZ312" s="2"/>
      <c r="SPA312" s="2"/>
      <c r="SPB312" s="2"/>
      <c r="SPC312" s="2"/>
      <c r="SPD312" s="2"/>
      <c r="SPE312" s="2"/>
      <c r="SPF312" s="2"/>
      <c r="SPG312" s="2"/>
      <c r="SPH312" s="2"/>
      <c r="SPI312" s="2"/>
      <c r="SPJ312" s="2"/>
      <c r="SPK312" s="2"/>
      <c r="SPL312" s="2"/>
      <c r="SPM312" s="2"/>
      <c r="SPN312" s="2"/>
      <c r="SPO312" s="2"/>
      <c r="SPP312" s="2"/>
      <c r="SPQ312" s="2"/>
      <c r="SPR312" s="2"/>
      <c r="SPS312" s="2"/>
      <c r="SPT312" s="2"/>
      <c r="SPU312" s="2"/>
      <c r="SPV312" s="2"/>
      <c r="SPW312" s="2"/>
      <c r="SPX312" s="2"/>
      <c r="SPY312" s="2"/>
      <c r="SPZ312" s="2"/>
      <c r="SQA312" s="2"/>
      <c r="SQB312" s="2"/>
      <c r="SQC312" s="2"/>
      <c r="SQD312" s="2"/>
      <c r="SQE312" s="2"/>
      <c r="SQF312" s="2"/>
      <c r="SQG312" s="2"/>
      <c r="SQH312" s="2"/>
      <c r="SQI312" s="2"/>
      <c r="SQJ312" s="2"/>
      <c r="SQK312" s="2"/>
      <c r="SQL312" s="2"/>
      <c r="SQM312" s="2"/>
      <c r="SQN312" s="2"/>
      <c r="SQO312" s="2"/>
      <c r="SQP312" s="2"/>
      <c r="SQQ312" s="2"/>
      <c r="SQR312" s="2"/>
      <c r="SQS312" s="2"/>
      <c r="SQT312" s="2"/>
      <c r="SQU312" s="2"/>
      <c r="SQV312" s="2"/>
      <c r="SQW312" s="2"/>
      <c r="SQX312" s="2"/>
      <c r="SQY312" s="2"/>
      <c r="SQZ312" s="2"/>
      <c r="SRA312" s="2"/>
      <c r="SRB312" s="2"/>
      <c r="SRC312" s="2"/>
      <c r="SRD312" s="2"/>
      <c r="SRE312" s="2"/>
      <c r="SRF312" s="2"/>
      <c r="SRG312" s="2"/>
      <c r="SRH312" s="2"/>
      <c r="SRI312" s="2"/>
      <c r="SRJ312" s="2"/>
      <c r="SRK312" s="2"/>
      <c r="SRL312" s="2"/>
      <c r="SRM312" s="2"/>
      <c r="SRN312" s="2"/>
      <c r="SRO312" s="2"/>
      <c r="SRP312" s="2"/>
      <c r="SRQ312" s="2"/>
      <c r="SRR312" s="2"/>
      <c r="SRS312" s="2"/>
      <c r="SRT312" s="2"/>
      <c r="SRU312" s="2"/>
      <c r="SRV312" s="2"/>
      <c r="SRW312" s="2"/>
      <c r="SRX312" s="2"/>
      <c r="SRY312" s="2"/>
      <c r="SRZ312" s="2"/>
      <c r="SSA312" s="2"/>
      <c r="SSB312" s="2"/>
      <c r="SSC312" s="2"/>
      <c r="SSD312" s="2"/>
      <c r="SSE312" s="2"/>
      <c r="SSF312" s="2"/>
      <c r="SSG312" s="2"/>
      <c r="SSH312" s="2"/>
      <c r="SSI312" s="2"/>
      <c r="SSJ312" s="2"/>
      <c r="SSK312" s="2"/>
      <c r="SSL312" s="2"/>
      <c r="SSM312" s="2"/>
      <c r="SSN312" s="2"/>
      <c r="SSO312" s="2"/>
      <c r="SSP312" s="2"/>
      <c r="SSQ312" s="2"/>
      <c r="SSR312" s="2"/>
      <c r="SSS312" s="2"/>
      <c r="SST312" s="2"/>
      <c r="SSU312" s="2"/>
      <c r="SSV312" s="2"/>
      <c r="SSW312" s="2"/>
      <c r="SSX312" s="2"/>
      <c r="SSY312" s="2"/>
      <c r="SSZ312" s="2"/>
      <c r="STA312" s="2"/>
      <c r="STB312" s="2"/>
      <c r="STC312" s="2"/>
      <c r="STD312" s="2"/>
      <c r="STE312" s="2"/>
      <c r="STF312" s="2"/>
      <c r="STG312" s="2"/>
      <c r="STH312" s="2"/>
      <c r="STI312" s="2"/>
      <c r="STJ312" s="2"/>
      <c r="STK312" s="2"/>
      <c r="STL312" s="2"/>
      <c r="STM312" s="2"/>
      <c r="STN312" s="2"/>
      <c r="STO312" s="2"/>
      <c r="STP312" s="2"/>
      <c r="STQ312" s="2"/>
      <c r="STR312" s="2"/>
      <c r="STS312" s="2"/>
      <c r="STT312" s="2"/>
      <c r="STU312" s="2"/>
      <c r="STV312" s="2"/>
      <c r="STW312" s="2"/>
      <c r="STX312" s="2"/>
      <c r="STY312" s="2"/>
      <c r="STZ312" s="2"/>
      <c r="SUA312" s="2"/>
      <c r="SUB312" s="2"/>
      <c r="SUC312" s="2"/>
      <c r="SUD312" s="2"/>
      <c r="SUE312" s="2"/>
      <c r="SUF312" s="2"/>
      <c r="SUG312" s="2"/>
      <c r="SUH312" s="2"/>
      <c r="SUI312" s="2"/>
      <c r="SUJ312" s="2"/>
      <c r="SUK312" s="2"/>
      <c r="SUL312" s="2"/>
      <c r="SUM312" s="2"/>
      <c r="SUN312" s="2"/>
      <c r="SUO312" s="2"/>
      <c r="SUP312" s="2"/>
      <c r="SUQ312" s="2"/>
      <c r="SUR312" s="2"/>
      <c r="SUS312" s="2"/>
      <c r="SUT312" s="2"/>
      <c r="SUU312" s="2"/>
      <c r="SUV312" s="2"/>
      <c r="SUW312" s="2"/>
      <c r="SUX312" s="2"/>
      <c r="SUY312" s="2"/>
      <c r="SUZ312" s="2"/>
      <c r="SVA312" s="2"/>
      <c r="SVB312" s="2"/>
      <c r="SVC312" s="2"/>
      <c r="SVD312" s="2"/>
      <c r="SVE312" s="2"/>
      <c r="SVF312" s="2"/>
      <c r="SVG312" s="2"/>
      <c r="SVH312" s="2"/>
      <c r="SVI312" s="2"/>
      <c r="SVJ312" s="2"/>
      <c r="SVK312" s="2"/>
      <c r="SVL312" s="2"/>
      <c r="SVM312" s="2"/>
      <c r="SVN312" s="2"/>
      <c r="SVO312" s="2"/>
      <c r="SVP312" s="2"/>
      <c r="SVQ312" s="2"/>
      <c r="SVR312" s="2"/>
      <c r="SVS312" s="2"/>
      <c r="SVT312" s="2"/>
      <c r="SVU312" s="2"/>
      <c r="SVV312" s="2"/>
      <c r="SVW312" s="2"/>
      <c r="SVX312" s="2"/>
      <c r="SVY312" s="2"/>
      <c r="SVZ312" s="2"/>
      <c r="SWA312" s="2"/>
      <c r="SWB312" s="2"/>
      <c r="SWC312" s="2"/>
      <c r="SWD312" s="2"/>
      <c r="SWE312" s="2"/>
      <c r="SWF312" s="2"/>
      <c r="SWG312" s="2"/>
      <c r="SWH312" s="2"/>
      <c r="SWI312" s="2"/>
      <c r="SWJ312" s="2"/>
      <c r="SWK312" s="2"/>
      <c r="SWL312" s="2"/>
      <c r="SWM312" s="2"/>
      <c r="SWN312" s="2"/>
      <c r="SWO312" s="2"/>
      <c r="SWP312" s="2"/>
      <c r="SWQ312" s="2"/>
      <c r="SWR312" s="2"/>
      <c r="SWS312" s="2"/>
      <c r="SWT312" s="2"/>
      <c r="SWU312" s="2"/>
      <c r="SWV312" s="2"/>
      <c r="SWW312" s="2"/>
      <c r="SWX312" s="2"/>
      <c r="SWY312" s="2"/>
      <c r="SWZ312" s="2"/>
      <c r="SXA312" s="2"/>
      <c r="SXB312" s="2"/>
      <c r="SXC312" s="2"/>
      <c r="SXD312" s="2"/>
      <c r="SXE312" s="2"/>
      <c r="SXF312" s="2"/>
      <c r="SXG312" s="2"/>
      <c r="SXH312" s="2"/>
      <c r="SXI312" s="2"/>
      <c r="SXJ312" s="2"/>
      <c r="SXK312" s="2"/>
      <c r="SXL312" s="2"/>
      <c r="SXM312" s="2"/>
      <c r="SXN312" s="2"/>
      <c r="SXO312" s="2"/>
      <c r="SXP312" s="2"/>
      <c r="SXQ312" s="2"/>
      <c r="SXR312" s="2"/>
      <c r="SXS312" s="2"/>
      <c r="SXT312" s="2"/>
      <c r="SXU312" s="2"/>
      <c r="SXV312" s="2"/>
      <c r="SXW312" s="2"/>
      <c r="SXX312" s="2"/>
      <c r="SXY312" s="2"/>
      <c r="SXZ312" s="2"/>
      <c r="SYA312" s="2"/>
      <c r="SYB312" s="2"/>
      <c r="SYC312" s="2"/>
      <c r="SYD312" s="2"/>
      <c r="SYE312" s="2"/>
      <c r="SYF312" s="2"/>
      <c r="SYG312" s="2"/>
      <c r="SYH312" s="2"/>
      <c r="SYI312" s="2"/>
      <c r="SYJ312" s="2"/>
      <c r="SYK312" s="2"/>
      <c r="SYL312" s="2"/>
      <c r="SYM312" s="2"/>
      <c r="SYN312" s="2"/>
      <c r="SYO312" s="2"/>
      <c r="SYP312" s="2"/>
      <c r="SYQ312" s="2"/>
      <c r="SYR312" s="2"/>
      <c r="SYS312" s="2"/>
      <c r="SYT312" s="2"/>
      <c r="SYU312" s="2"/>
      <c r="SYV312" s="2"/>
      <c r="SYW312" s="2"/>
      <c r="SYX312" s="2"/>
      <c r="SYY312" s="2"/>
      <c r="SYZ312" s="2"/>
      <c r="SZA312" s="2"/>
      <c r="SZB312" s="2"/>
      <c r="SZC312" s="2"/>
      <c r="SZD312" s="2"/>
      <c r="SZE312" s="2"/>
      <c r="SZF312" s="2"/>
      <c r="SZG312" s="2"/>
      <c r="SZH312" s="2"/>
      <c r="SZI312" s="2"/>
      <c r="SZJ312" s="2"/>
      <c r="SZK312" s="2"/>
      <c r="SZL312" s="2"/>
      <c r="SZM312" s="2"/>
      <c r="SZN312" s="2"/>
      <c r="SZO312" s="2"/>
      <c r="SZP312" s="2"/>
      <c r="SZQ312" s="2"/>
      <c r="SZR312" s="2"/>
      <c r="SZS312" s="2"/>
      <c r="SZT312" s="2"/>
      <c r="SZU312" s="2"/>
      <c r="SZV312" s="2"/>
      <c r="SZW312" s="2"/>
      <c r="SZX312" s="2"/>
      <c r="SZY312" s="2"/>
      <c r="SZZ312" s="2"/>
      <c r="TAA312" s="2"/>
      <c r="TAB312" s="2"/>
      <c r="TAC312" s="2"/>
      <c r="TAD312" s="2"/>
      <c r="TAE312" s="2"/>
      <c r="TAF312" s="2"/>
      <c r="TAG312" s="2"/>
      <c r="TAH312" s="2"/>
      <c r="TAI312" s="2"/>
      <c r="TAJ312" s="2"/>
      <c r="TAK312" s="2"/>
      <c r="TAL312" s="2"/>
      <c r="TAM312" s="2"/>
      <c r="TAN312" s="2"/>
      <c r="TAO312" s="2"/>
      <c r="TAP312" s="2"/>
      <c r="TAQ312" s="2"/>
      <c r="TAR312" s="2"/>
      <c r="TAS312" s="2"/>
      <c r="TAT312" s="2"/>
      <c r="TAU312" s="2"/>
      <c r="TAV312" s="2"/>
      <c r="TAW312" s="2"/>
      <c r="TAX312" s="2"/>
      <c r="TAY312" s="2"/>
      <c r="TAZ312" s="2"/>
      <c r="TBA312" s="2"/>
      <c r="TBB312" s="2"/>
      <c r="TBC312" s="2"/>
      <c r="TBD312" s="2"/>
      <c r="TBE312" s="2"/>
      <c r="TBF312" s="2"/>
      <c r="TBG312" s="2"/>
      <c r="TBH312" s="2"/>
      <c r="TBI312" s="2"/>
      <c r="TBJ312" s="2"/>
      <c r="TBK312" s="2"/>
      <c r="TBL312" s="2"/>
      <c r="TBM312" s="2"/>
      <c r="TBN312" s="2"/>
      <c r="TBO312" s="2"/>
      <c r="TBP312" s="2"/>
      <c r="TBQ312" s="2"/>
      <c r="TBR312" s="2"/>
      <c r="TBS312" s="2"/>
      <c r="TBT312" s="2"/>
      <c r="TBU312" s="2"/>
      <c r="TBV312" s="2"/>
      <c r="TBW312" s="2"/>
      <c r="TBX312" s="2"/>
      <c r="TBY312" s="2"/>
      <c r="TBZ312" s="2"/>
      <c r="TCA312" s="2"/>
      <c r="TCB312" s="2"/>
      <c r="TCC312" s="2"/>
      <c r="TCD312" s="2"/>
      <c r="TCE312" s="2"/>
      <c r="TCF312" s="2"/>
      <c r="TCG312" s="2"/>
      <c r="TCH312" s="2"/>
      <c r="TCI312" s="2"/>
      <c r="TCJ312" s="2"/>
      <c r="TCK312" s="2"/>
      <c r="TCL312" s="2"/>
      <c r="TCM312" s="2"/>
      <c r="TCN312" s="2"/>
      <c r="TCO312" s="2"/>
      <c r="TCP312" s="2"/>
      <c r="TCQ312" s="2"/>
      <c r="TCR312" s="2"/>
      <c r="TCS312" s="2"/>
      <c r="TCT312" s="2"/>
      <c r="TCU312" s="2"/>
      <c r="TCV312" s="2"/>
      <c r="TCW312" s="2"/>
      <c r="TCX312" s="2"/>
      <c r="TCY312" s="2"/>
      <c r="TCZ312" s="2"/>
      <c r="TDA312" s="2"/>
      <c r="TDB312" s="2"/>
      <c r="TDC312" s="2"/>
      <c r="TDD312" s="2"/>
      <c r="TDE312" s="2"/>
      <c r="TDF312" s="2"/>
      <c r="TDG312" s="2"/>
      <c r="TDH312" s="2"/>
      <c r="TDI312" s="2"/>
      <c r="TDJ312" s="2"/>
      <c r="TDK312" s="2"/>
      <c r="TDL312" s="2"/>
      <c r="TDM312" s="2"/>
      <c r="TDN312" s="2"/>
      <c r="TDO312" s="2"/>
      <c r="TDP312" s="2"/>
      <c r="TDQ312" s="2"/>
      <c r="TDR312" s="2"/>
      <c r="TDS312" s="2"/>
      <c r="TDT312" s="2"/>
      <c r="TDU312" s="2"/>
      <c r="TDV312" s="2"/>
      <c r="TDW312" s="2"/>
      <c r="TDX312" s="2"/>
      <c r="TDY312" s="2"/>
      <c r="TDZ312" s="2"/>
      <c r="TEA312" s="2"/>
      <c r="TEB312" s="2"/>
      <c r="TEC312" s="2"/>
      <c r="TED312" s="2"/>
      <c r="TEE312" s="2"/>
      <c r="TEF312" s="2"/>
      <c r="TEG312" s="2"/>
      <c r="TEH312" s="2"/>
      <c r="TEI312" s="2"/>
      <c r="TEJ312" s="2"/>
      <c r="TEK312" s="2"/>
      <c r="TEL312" s="2"/>
      <c r="TEM312" s="2"/>
      <c r="TEN312" s="2"/>
      <c r="TEO312" s="2"/>
      <c r="TEP312" s="2"/>
      <c r="TEQ312" s="2"/>
      <c r="TER312" s="2"/>
      <c r="TES312" s="2"/>
      <c r="TET312" s="2"/>
      <c r="TEU312" s="2"/>
      <c r="TEV312" s="2"/>
      <c r="TEW312" s="2"/>
      <c r="TEX312" s="2"/>
      <c r="TEY312" s="2"/>
      <c r="TEZ312" s="2"/>
      <c r="TFA312" s="2"/>
      <c r="TFB312" s="2"/>
      <c r="TFC312" s="2"/>
      <c r="TFD312" s="2"/>
      <c r="TFE312" s="2"/>
      <c r="TFF312" s="2"/>
      <c r="TFG312" s="2"/>
      <c r="TFH312" s="2"/>
      <c r="TFI312" s="2"/>
      <c r="TFJ312" s="2"/>
      <c r="TFK312" s="2"/>
      <c r="TFL312" s="2"/>
      <c r="TFM312" s="2"/>
      <c r="TFN312" s="2"/>
      <c r="TFO312" s="2"/>
      <c r="TFP312" s="2"/>
      <c r="TFQ312" s="2"/>
      <c r="TFR312" s="2"/>
      <c r="TFS312" s="2"/>
      <c r="TFT312" s="2"/>
      <c r="TFU312" s="2"/>
      <c r="TFV312" s="2"/>
      <c r="TFW312" s="2"/>
      <c r="TFX312" s="2"/>
      <c r="TFY312" s="2"/>
      <c r="TFZ312" s="2"/>
      <c r="TGA312" s="2"/>
      <c r="TGB312" s="2"/>
      <c r="TGC312" s="2"/>
      <c r="TGD312" s="2"/>
      <c r="TGE312" s="2"/>
      <c r="TGF312" s="2"/>
      <c r="TGG312" s="2"/>
      <c r="TGH312" s="2"/>
      <c r="TGI312" s="2"/>
      <c r="TGJ312" s="2"/>
      <c r="TGK312" s="2"/>
      <c r="TGL312" s="2"/>
      <c r="TGM312" s="2"/>
      <c r="TGN312" s="2"/>
      <c r="TGO312" s="2"/>
      <c r="TGP312" s="2"/>
      <c r="TGQ312" s="2"/>
      <c r="TGR312" s="2"/>
      <c r="TGS312" s="2"/>
      <c r="TGT312" s="2"/>
      <c r="TGU312" s="2"/>
      <c r="TGV312" s="2"/>
      <c r="TGW312" s="2"/>
      <c r="TGX312" s="2"/>
      <c r="TGY312" s="2"/>
      <c r="TGZ312" s="2"/>
      <c r="THA312" s="2"/>
      <c r="THB312" s="2"/>
      <c r="THC312" s="2"/>
      <c r="THD312" s="2"/>
      <c r="THE312" s="2"/>
      <c r="THF312" s="2"/>
      <c r="THG312" s="2"/>
      <c r="THH312" s="2"/>
      <c r="THI312" s="2"/>
      <c r="THJ312" s="2"/>
      <c r="THK312" s="2"/>
      <c r="THL312" s="2"/>
      <c r="THM312" s="2"/>
      <c r="THN312" s="2"/>
      <c r="THO312" s="2"/>
      <c r="THP312" s="2"/>
      <c r="THQ312" s="2"/>
      <c r="THR312" s="2"/>
      <c r="THS312" s="2"/>
      <c r="THT312" s="2"/>
      <c r="THU312" s="2"/>
      <c r="THV312" s="2"/>
      <c r="THW312" s="2"/>
      <c r="THX312" s="2"/>
      <c r="THY312" s="2"/>
      <c r="THZ312" s="2"/>
      <c r="TIA312" s="2"/>
      <c r="TIB312" s="2"/>
      <c r="TIC312" s="2"/>
      <c r="TID312" s="2"/>
      <c r="TIE312" s="2"/>
      <c r="TIF312" s="2"/>
      <c r="TIG312" s="2"/>
      <c r="TIH312" s="2"/>
      <c r="TII312" s="2"/>
      <c r="TIJ312" s="2"/>
      <c r="TIK312" s="2"/>
      <c r="TIL312" s="2"/>
      <c r="TIM312" s="2"/>
      <c r="TIN312" s="2"/>
      <c r="TIO312" s="2"/>
      <c r="TIP312" s="2"/>
      <c r="TIQ312" s="2"/>
      <c r="TIR312" s="2"/>
      <c r="TIS312" s="2"/>
      <c r="TIT312" s="2"/>
      <c r="TIU312" s="2"/>
      <c r="TIV312" s="2"/>
      <c r="TIW312" s="2"/>
      <c r="TIX312" s="2"/>
      <c r="TIY312" s="2"/>
      <c r="TIZ312" s="2"/>
      <c r="TJA312" s="2"/>
      <c r="TJB312" s="2"/>
      <c r="TJC312" s="2"/>
      <c r="TJD312" s="2"/>
      <c r="TJE312" s="2"/>
      <c r="TJF312" s="2"/>
      <c r="TJG312" s="2"/>
      <c r="TJH312" s="2"/>
      <c r="TJI312" s="2"/>
      <c r="TJJ312" s="2"/>
      <c r="TJK312" s="2"/>
      <c r="TJL312" s="2"/>
      <c r="TJM312" s="2"/>
      <c r="TJN312" s="2"/>
      <c r="TJO312" s="2"/>
      <c r="TJP312" s="2"/>
      <c r="TJQ312" s="2"/>
      <c r="TJR312" s="2"/>
      <c r="TJS312" s="2"/>
      <c r="TJT312" s="2"/>
      <c r="TJU312" s="2"/>
      <c r="TJV312" s="2"/>
      <c r="TJW312" s="2"/>
      <c r="TJX312" s="2"/>
      <c r="TJY312" s="2"/>
      <c r="TJZ312" s="2"/>
      <c r="TKA312" s="2"/>
      <c r="TKB312" s="2"/>
      <c r="TKC312" s="2"/>
      <c r="TKD312" s="2"/>
      <c r="TKE312" s="2"/>
      <c r="TKF312" s="2"/>
      <c r="TKG312" s="2"/>
      <c r="TKH312" s="2"/>
      <c r="TKI312" s="2"/>
      <c r="TKJ312" s="2"/>
      <c r="TKK312" s="2"/>
      <c r="TKL312" s="2"/>
      <c r="TKM312" s="2"/>
      <c r="TKN312" s="2"/>
      <c r="TKO312" s="2"/>
      <c r="TKP312" s="2"/>
      <c r="TKQ312" s="2"/>
      <c r="TKR312" s="2"/>
      <c r="TKS312" s="2"/>
      <c r="TKT312" s="2"/>
      <c r="TKU312" s="2"/>
      <c r="TKV312" s="2"/>
      <c r="TKW312" s="2"/>
      <c r="TKX312" s="2"/>
      <c r="TKY312" s="2"/>
      <c r="TKZ312" s="2"/>
      <c r="TLA312" s="2"/>
      <c r="TLB312" s="2"/>
      <c r="TLC312" s="2"/>
      <c r="TLD312" s="2"/>
      <c r="TLE312" s="2"/>
      <c r="TLF312" s="2"/>
      <c r="TLG312" s="2"/>
      <c r="TLH312" s="2"/>
      <c r="TLI312" s="2"/>
      <c r="TLJ312" s="2"/>
      <c r="TLK312" s="2"/>
      <c r="TLL312" s="2"/>
      <c r="TLM312" s="2"/>
      <c r="TLN312" s="2"/>
      <c r="TLO312" s="2"/>
      <c r="TLP312" s="2"/>
      <c r="TLQ312" s="2"/>
      <c r="TLR312" s="2"/>
      <c r="TLS312" s="2"/>
      <c r="TLT312" s="2"/>
      <c r="TLU312" s="2"/>
      <c r="TLV312" s="2"/>
      <c r="TLW312" s="2"/>
      <c r="TLX312" s="2"/>
      <c r="TLY312" s="2"/>
      <c r="TLZ312" s="2"/>
      <c r="TMA312" s="2"/>
      <c r="TMB312" s="2"/>
      <c r="TMC312" s="2"/>
      <c r="TMD312" s="2"/>
      <c r="TME312" s="2"/>
      <c r="TMF312" s="2"/>
      <c r="TMG312" s="2"/>
      <c r="TMH312" s="2"/>
      <c r="TMI312" s="2"/>
      <c r="TMJ312" s="2"/>
      <c r="TMK312" s="2"/>
      <c r="TML312" s="2"/>
      <c r="TMM312" s="2"/>
      <c r="TMN312" s="2"/>
      <c r="TMO312" s="2"/>
      <c r="TMP312" s="2"/>
      <c r="TMQ312" s="2"/>
      <c r="TMR312" s="2"/>
      <c r="TMS312" s="2"/>
      <c r="TMT312" s="2"/>
      <c r="TMU312" s="2"/>
      <c r="TMV312" s="2"/>
      <c r="TMW312" s="2"/>
      <c r="TMX312" s="2"/>
      <c r="TMY312" s="2"/>
      <c r="TMZ312" s="2"/>
      <c r="TNA312" s="2"/>
      <c r="TNB312" s="2"/>
      <c r="TNC312" s="2"/>
      <c r="TND312" s="2"/>
      <c r="TNE312" s="2"/>
      <c r="TNF312" s="2"/>
      <c r="TNG312" s="2"/>
      <c r="TNH312" s="2"/>
      <c r="TNI312" s="2"/>
      <c r="TNJ312" s="2"/>
      <c r="TNK312" s="2"/>
      <c r="TNL312" s="2"/>
      <c r="TNM312" s="2"/>
      <c r="TNN312" s="2"/>
      <c r="TNO312" s="2"/>
      <c r="TNP312" s="2"/>
      <c r="TNQ312" s="2"/>
      <c r="TNR312" s="2"/>
      <c r="TNS312" s="2"/>
      <c r="TNT312" s="2"/>
      <c r="TNU312" s="2"/>
      <c r="TNV312" s="2"/>
      <c r="TNW312" s="2"/>
      <c r="TNX312" s="2"/>
      <c r="TNY312" s="2"/>
      <c r="TNZ312" s="2"/>
      <c r="TOA312" s="2"/>
      <c r="TOB312" s="2"/>
      <c r="TOC312" s="2"/>
      <c r="TOD312" s="2"/>
      <c r="TOE312" s="2"/>
      <c r="TOF312" s="2"/>
      <c r="TOG312" s="2"/>
      <c r="TOH312" s="2"/>
      <c r="TOI312" s="2"/>
      <c r="TOJ312" s="2"/>
      <c r="TOK312" s="2"/>
      <c r="TOL312" s="2"/>
      <c r="TOM312" s="2"/>
      <c r="TON312" s="2"/>
      <c r="TOO312" s="2"/>
      <c r="TOP312" s="2"/>
      <c r="TOQ312" s="2"/>
      <c r="TOR312" s="2"/>
      <c r="TOS312" s="2"/>
      <c r="TOT312" s="2"/>
      <c r="TOU312" s="2"/>
      <c r="TOV312" s="2"/>
      <c r="TOW312" s="2"/>
      <c r="TOX312" s="2"/>
      <c r="TOY312" s="2"/>
      <c r="TOZ312" s="2"/>
      <c r="TPA312" s="2"/>
      <c r="TPB312" s="2"/>
      <c r="TPC312" s="2"/>
      <c r="TPD312" s="2"/>
      <c r="TPE312" s="2"/>
      <c r="TPF312" s="2"/>
      <c r="TPG312" s="2"/>
      <c r="TPH312" s="2"/>
      <c r="TPI312" s="2"/>
      <c r="TPJ312" s="2"/>
      <c r="TPK312" s="2"/>
      <c r="TPL312" s="2"/>
      <c r="TPM312" s="2"/>
      <c r="TPN312" s="2"/>
      <c r="TPO312" s="2"/>
      <c r="TPP312" s="2"/>
      <c r="TPQ312" s="2"/>
      <c r="TPR312" s="2"/>
      <c r="TPS312" s="2"/>
      <c r="TPT312" s="2"/>
      <c r="TPU312" s="2"/>
      <c r="TPV312" s="2"/>
      <c r="TPW312" s="2"/>
      <c r="TPX312" s="2"/>
      <c r="TPY312" s="2"/>
      <c r="TPZ312" s="2"/>
      <c r="TQA312" s="2"/>
      <c r="TQB312" s="2"/>
      <c r="TQC312" s="2"/>
      <c r="TQD312" s="2"/>
      <c r="TQE312" s="2"/>
      <c r="TQF312" s="2"/>
      <c r="TQG312" s="2"/>
      <c r="TQH312" s="2"/>
      <c r="TQI312" s="2"/>
      <c r="TQJ312" s="2"/>
      <c r="TQK312" s="2"/>
      <c r="TQL312" s="2"/>
      <c r="TQM312" s="2"/>
      <c r="TQN312" s="2"/>
      <c r="TQO312" s="2"/>
      <c r="TQP312" s="2"/>
      <c r="TQQ312" s="2"/>
      <c r="TQR312" s="2"/>
      <c r="TQS312" s="2"/>
      <c r="TQT312" s="2"/>
      <c r="TQU312" s="2"/>
      <c r="TQV312" s="2"/>
      <c r="TQW312" s="2"/>
      <c r="TQX312" s="2"/>
      <c r="TQY312" s="2"/>
      <c r="TQZ312" s="2"/>
      <c r="TRA312" s="2"/>
      <c r="TRB312" s="2"/>
      <c r="TRC312" s="2"/>
      <c r="TRD312" s="2"/>
      <c r="TRE312" s="2"/>
      <c r="TRF312" s="2"/>
      <c r="TRG312" s="2"/>
      <c r="TRH312" s="2"/>
      <c r="TRI312" s="2"/>
      <c r="TRJ312" s="2"/>
      <c r="TRK312" s="2"/>
      <c r="TRL312" s="2"/>
      <c r="TRM312" s="2"/>
      <c r="TRN312" s="2"/>
      <c r="TRO312" s="2"/>
      <c r="TRP312" s="2"/>
      <c r="TRQ312" s="2"/>
      <c r="TRR312" s="2"/>
      <c r="TRS312" s="2"/>
      <c r="TRT312" s="2"/>
      <c r="TRU312" s="2"/>
      <c r="TRV312" s="2"/>
      <c r="TRW312" s="2"/>
      <c r="TRX312" s="2"/>
      <c r="TRY312" s="2"/>
      <c r="TRZ312" s="2"/>
      <c r="TSA312" s="2"/>
      <c r="TSB312" s="2"/>
      <c r="TSC312" s="2"/>
      <c r="TSD312" s="2"/>
      <c r="TSE312" s="2"/>
      <c r="TSF312" s="2"/>
      <c r="TSG312" s="2"/>
      <c r="TSH312" s="2"/>
      <c r="TSI312" s="2"/>
      <c r="TSJ312" s="2"/>
      <c r="TSK312" s="2"/>
      <c r="TSL312" s="2"/>
      <c r="TSM312" s="2"/>
      <c r="TSN312" s="2"/>
      <c r="TSO312" s="2"/>
      <c r="TSP312" s="2"/>
      <c r="TSQ312" s="2"/>
      <c r="TSR312" s="2"/>
      <c r="TSS312" s="2"/>
      <c r="TST312" s="2"/>
      <c r="TSU312" s="2"/>
      <c r="TSV312" s="2"/>
      <c r="TSW312" s="2"/>
      <c r="TSX312" s="2"/>
      <c r="TSY312" s="2"/>
      <c r="TSZ312" s="2"/>
      <c r="TTA312" s="2"/>
      <c r="TTB312" s="2"/>
      <c r="TTC312" s="2"/>
      <c r="TTD312" s="2"/>
      <c r="TTE312" s="2"/>
      <c r="TTF312" s="2"/>
      <c r="TTG312" s="2"/>
      <c r="TTH312" s="2"/>
      <c r="TTI312" s="2"/>
      <c r="TTJ312" s="2"/>
      <c r="TTK312" s="2"/>
      <c r="TTL312" s="2"/>
      <c r="TTM312" s="2"/>
      <c r="TTN312" s="2"/>
      <c r="TTO312" s="2"/>
      <c r="TTP312" s="2"/>
      <c r="TTQ312" s="2"/>
      <c r="TTR312" s="2"/>
      <c r="TTS312" s="2"/>
      <c r="TTT312" s="2"/>
      <c r="TTU312" s="2"/>
      <c r="TTV312" s="2"/>
      <c r="TTW312" s="2"/>
      <c r="TTX312" s="2"/>
      <c r="TTY312" s="2"/>
      <c r="TTZ312" s="2"/>
      <c r="TUA312" s="2"/>
      <c r="TUB312" s="2"/>
      <c r="TUC312" s="2"/>
      <c r="TUD312" s="2"/>
      <c r="TUE312" s="2"/>
      <c r="TUF312" s="2"/>
      <c r="TUG312" s="2"/>
      <c r="TUH312" s="2"/>
      <c r="TUI312" s="2"/>
      <c r="TUJ312" s="2"/>
      <c r="TUK312" s="2"/>
      <c r="TUL312" s="2"/>
      <c r="TUM312" s="2"/>
      <c r="TUN312" s="2"/>
      <c r="TUO312" s="2"/>
      <c r="TUP312" s="2"/>
      <c r="TUQ312" s="2"/>
      <c r="TUR312" s="2"/>
      <c r="TUS312" s="2"/>
      <c r="TUT312" s="2"/>
      <c r="TUU312" s="2"/>
      <c r="TUV312" s="2"/>
      <c r="TUW312" s="2"/>
      <c r="TUX312" s="2"/>
      <c r="TUY312" s="2"/>
      <c r="TUZ312" s="2"/>
      <c r="TVA312" s="2"/>
      <c r="TVB312" s="2"/>
      <c r="TVC312" s="2"/>
      <c r="TVD312" s="2"/>
      <c r="TVE312" s="2"/>
      <c r="TVF312" s="2"/>
      <c r="TVG312" s="2"/>
      <c r="TVH312" s="2"/>
      <c r="TVI312" s="2"/>
      <c r="TVJ312" s="2"/>
      <c r="TVK312" s="2"/>
      <c r="TVL312" s="2"/>
      <c r="TVM312" s="2"/>
      <c r="TVN312" s="2"/>
      <c r="TVO312" s="2"/>
      <c r="TVP312" s="2"/>
      <c r="TVQ312" s="2"/>
      <c r="TVR312" s="2"/>
      <c r="TVS312" s="2"/>
      <c r="TVT312" s="2"/>
      <c r="TVU312" s="2"/>
      <c r="TVV312" s="2"/>
      <c r="TVW312" s="2"/>
      <c r="TVX312" s="2"/>
      <c r="TVY312" s="2"/>
      <c r="TVZ312" s="2"/>
      <c r="TWA312" s="2"/>
      <c r="TWB312" s="2"/>
      <c r="TWC312" s="2"/>
      <c r="TWD312" s="2"/>
      <c r="TWE312" s="2"/>
      <c r="TWF312" s="2"/>
      <c r="TWG312" s="2"/>
      <c r="TWH312" s="2"/>
      <c r="TWI312" s="2"/>
      <c r="TWJ312" s="2"/>
      <c r="TWK312" s="2"/>
      <c r="TWL312" s="2"/>
      <c r="TWM312" s="2"/>
      <c r="TWN312" s="2"/>
      <c r="TWO312" s="2"/>
      <c r="TWP312" s="2"/>
      <c r="TWQ312" s="2"/>
      <c r="TWR312" s="2"/>
      <c r="TWS312" s="2"/>
      <c r="TWT312" s="2"/>
      <c r="TWU312" s="2"/>
      <c r="TWV312" s="2"/>
      <c r="TWW312" s="2"/>
      <c r="TWX312" s="2"/>
      <c r="TWY312" s="2"/>
      <c r="TWZ312" s="2"/>
      <c r="TXA312" s="2"/>
      <c r="TXB312" s="2"/>
      <c r="TXC312" s="2"/>
      <c r="TXD312" s="2"/>
      <c r="TXE312" s="2"/>
      <c r="TXF312" s="2"/>
      <c r="TXG312" s="2"/>
      <c r="TXH312" s="2"/>
      <c r="TXI312" s="2"/>
      <c r="TXJ312" s="2"/>
      <c r="TXK312" s="2"/>
      <c r="TXL312" s="2"/>
      <c r="TXM312" s="2"/>
      <c r="TXN312" s="2"/>
      <c r="TXO312" s="2"/>
      <c r="TXP312" s="2"/>
      <c r="TXQ312" s="2"/>
      <c r="TXR312" s="2"/>
      <c r="TXS312" s="2"/>
      <c r="TXT312" s="2"/>
      <c r="TXU312" s="2"/>
      <c r="TXV312" s="2"/>
      <c r="TXW312" s="2"/>
      <c r="TXX312" s="2"/>
      <c r="TXY312" s="2"/>
      <c r="TXZ312" s="2"/>
      <c r="TYA312" s="2"/>
      <c r="TYB312" s="2"/>
      <c r="TYC312" s="2"/>
      <c r="TYD312" s="2"/>
      <c r="TYE312" s="2"/>
      <c r="TYF312" s="2"/>
      <c r="TYG312" s="2"/>
      <c r="TYH312" s="2"/>
      <c r="TYI312" s="2"/>
      <c r="TYJ312" s="2"/>
      <c r="TYK312" s="2"/>
      <c r="TYL312" s="2"/>
      <c r="TYM312" s="2"/>
      <c r="TYN312" s="2"/>
      <c r="TYO312" s="2"/>
      <c r="TYP312" s="2"/>
      <c r="TYQ312" s="2"/>
      <c r="TYR312" s="2"/>
      <c r="TYS312" s="2"/>
      <c r="TYT312" s="2"/>
      <c r="TYU312" s="2"/>
      <c r="TYV312" s="2"/>
      <c r="TYW312" s="2"/>
      <c r="TYX312" s="2"/>
      <c r="TYY312" s="2"/>
      <c r="TYZ312" s="2"/>
      <c r="TZA312" s="2"/>
      <c r="TZB312" s="2"/>
      <c r="TZC312" s="2"/>
      <c r="TZD312" s="2"/>
      <c r="TZE312" s="2"/>
      <c r="TZF312" s="2"/>
      <c r="TZG312" s="2"/>
      <c r="TZH312" s="2"/>
      <c r="TZI312" s="2"/>
      <c r="TZJ312" s="2"/>
      <c r="TZK312" s="2"/>
      <c r="TZL312" s="2"/>
      <c r="TZM312" s="2"/>
      <c r="TZN312" s="2"/>
      <c r="TZO312" s="2"/>
      <c r="TZP312" s="2"/>
      <c r="TZQ312" s="2"/>
      <c r="TZR312" s="2"/>
      <c r="TZS312" s="2"/>
      <c r="TZT312" s="2"/>
      <c r="TZU312" s="2"/>
      <c r="TZV312" s="2"/>
      <c r="TZW312" s="2"/>
      <c r="TZX312" s="2"/>
      <c r="TZY312" s="2"/>
      <c r="TZZ312" s="2"/>
      <c r="UAA312" s="2"/>
      <c r="UAB312" s="2"/>
      <c r="UAC312" s="2"/>
      <c r="UAD312" s="2"/>
      <c r="UAE312" s="2"/>
      <c r="UAF312" s="2"/>
      <c r="UAG312" s="2"/>
      <c r="UAH312" s="2"/>
      <c r="UAI312" s="2"/>
      <c r="UAJ312" s="2"/>
      <c r="UAK312" s="2"/>
      <c r="UAL312" s="2"/>
      <c r="UAM312" s="2"/>
      <c r="UAN312" s="2"/>
      <c r="UAO312" s="2"/>
      <c r="UAP312" s="2"/>
      <c r="UAQ312" s="2"/>
      <c r="UAR312" s="2"/>
      <c r="UAS312" s="2"/>
      <c r="UAT312" s="2"/>
      <c r="UAU312" s="2"/>
      <c r="UAV312" s="2"/>
      <c r="UAW312" s="2"/>
      <c r="UAX312" s="2"/>
      <c r="UAY312" s="2"/>
      <c r="UAZ312" s="2"/>
      <c r="UBA312" s="2"/>
      <c r="UBB312" s="2"/>
      <c r="UBC312" s="2"/>
      <c r="UBD312" s="2"/>
      <c r="UBE312" s="2"/>
      <c r="UBF312" s="2"/>
      <c r="UBG312" s="2"/>
      <c r="UBH312" s="2"/>
      <c r="UBI312" s="2"/>
      <c r="UBJ312" s="2"/>
      <c r="UBK312" s="2"/>
      <c r="UBL312" s="2"/>
      <c r="UBM312" s="2"/>
      <c r="UBN312" s="2"/>
      <c r="UBO312" s="2"/>
      <c r="UBP312" s="2"/>
      <c r="UBQ312" s="2"/>
      <c r="UBR312" s="2"/>
      <c r="UBS312" s="2"/>
      <c r="UBT312" s="2"/>
      <c r="UBU312" s="2"/>
      <c r="UBV312" s="2"/>
      <c r="UBW312" s="2"/>
      <c r="UBX312" s="2"/>
      <c r="UBY312" s="2"/>
      <c r="UBZ312" s="2"/>
      <c r="UCA312" s="2"/>
      <c r="UCB312" s="2"/>
      <c r="UCC312" s="2"/>
      <c r="UCD312" s="2"/>
      <c r="UCE312" s="2"/>
      <c r="UCF312" s="2"/>
      <c r="UCG312" s="2"/>
      <c r="UCH312" s="2"/>
      <c r="UCI312" s="2"/>
      <c r="UCJ312" s="2"/>
      <c r="UCK312" s="2"/>
      <c r="UCL312" s="2"/>
      <c r="UCM312" s="2"/>
      <c r="UCN312" s="2"/>
      <c r="UCO312" s="2"/>
      <c r="UCP312" s="2"/>
      <c r="UCQ312" s="2"/>
      <c r="UCR312" s="2"/>
      <c r="UCS312" s="2"/>
      <c r="UCT312" s="2"/>
      <c r="UCU312" s="2"/>
      <c r="UCV312" s="2"/>
      <c r="UCW312" s="2"/>
      <c r="UCX312" s="2"/>
      <c r="UCY312" s="2"/>
      <c r="UCZ312" s="2"/>
      <c r="UDA312" s="2"/>
      <c r="UDB312" s="2"/>
      <c r="UDC312" s="2"/>
      <c r="UDD312" s="2"/>
      <c r="UDE312" s="2"/>
      <c r="UDF312" s="2"/>
      <c r="UDG312" s="2"/>
      <c r="UDH312" s="2"/>
      <c r="UDI312" s="2"/>
      <c r="UDJ312" s="2"/>
      <c r="UDK312" s="2"/>
      <c r="UDL312" s="2"/>
      <c r="UDM312" s="2"/>
      <c r="UDN312" s="2"/>
      <c r="UDO312" s="2"/>
      <c r="UDP312" s="2"/>
      <c r="UDQ312" s="2"/>
      <c r="UDR312" s="2"/>
      <c r="UDS312" s="2"/>
      <c r="UDT312" s="2"/>
      <c r="UDU312" s="2"/>
      <c r="UDV312" s="2"/>
      <c r="UDW312" s="2"/>
      <c r="UDX312" s="2"/>
      <c r="UDY312" s="2"/>
      <c r="UDZ312" s="2"/>
      <c r="UEA312" s="2"/>
      <c r="UEB312" s="2"/>
      <c r="UEC312" s="2"/>
      <c r="UED312" s="2"/>
      <c r="UEE312" s="2"/>
      <c r="UEF312" s="2"/>
      <c r="UEG312" s="2"/>
      <c r="UEH312" s="2"/>
      <c r="UEI312" s="2"/>
      <c r="UEJ312" s="2"/>
      <c r="UEK312" s="2"/>
      <c r="UEL312" s="2"/>
      <c r="UEM312" s="2"/>
      <c r="UEN312" s="2"/>
      <c r="UEO312" s="2"/>
      <c r="UEP312" s="2"/>
      <c r="UEQ312" s="2"/>
      <c r="UER312" s="2"/>
      <c r="UES312" s="2"/>
      <c r="UET312" s="2"/>
      <c r="UEU312" s="2"/>
      <c r="UEV312" s="2"/>
      <c r="UEW312" s="2"/>
      <c r="UEX312" s="2"/>
      <c r="UEY312" s="2"/>
      <c r="UEZ312" s="2"/>
      <c r="UFA312" s="2"/>
      <c r="UFB312" s="2"/>
      <c r="UFC312" s="2"/>
      <c r="UFD312" s="2"/>
      <c r="UFE312" s="2"/>
      <c r="UFF312" s="2"/>
      <c r="UFG312" s="2"/>
      <c r="UFH312" s="2"/>
      <c r="UFI312" s="2"/>
      <c r="UFJ312" s="2"/>
      <c r="UFK312" s="2"/>
      <c r="UFL312" s="2"/>
      <c r="UFM312" s="2"/>
      <c r="UFN312" s="2"/>
      <c r="UFO312" s="2"/>
      <c r="UFP312" s="2"/>
      <c r="UFQ312" s="2"/>
      <c r="UFR312" s="2"/>
      <c r="UFS312" s="2"/>
      <c r="UFT312" s="2"/>
      <c r="UFU312" s="2"/>
      <c r="UFV312" s="2"/>
      <c r="UFW312" s="2"/>
      <c r="UFX312" s="2"/>
      <c r="UFY312" s="2"/>
      <c r="UFZ312" s="2"/>
      <c r="UGA312" s="2"/>
      <c r="UGB312" s="2"/>
      <c r="UGC312" s="2"/>
      <c r="UGD312" s="2"/>
      <c r="UGE312" s="2"/>
      <c r="UGF312" s="2"/>
      <c r="UGG312" s="2"/>
      <c r="UGH312" s="2"/>
      <c r="UGI312" s="2"/>
      <c r="UGJ312" s="2"/>
      <c r="UGK312" s="2"/>
      <c r="UGL312" s="2"/>
      <c r="UGM312" s="2"/>
      <c r="UGN312" s="2"/>
      <c r="UGO312" s="2"/>
      <c r="UGP312" s="2"/>
      <c r="UGQ312" s="2"/>
      <c r="UGR312" s="2"/>
      <c r="UGS312" s="2"/>
      <c r="UGT312" s="2"/>
      <c r="UGU312" s="2"/>
      <c r="UGV312" s="2"/>
      <c r="UGW312" s="2"/>
      <c r="UGX312" s="2"/>
      <c r="UGY312" s="2"/>
      <c r="UGZ312" s="2"/>
      <c r="UHA312" s="2"/>
      <c r="UHB312" s="2"/>
      <c r="UHC312" s="2"/>
      <c r="UHD312" s="2"/>
      <c r="UHE312" s="2"/>
      <c r="UHF312" s="2"/>
      <c r="UHG312" s="2"/>
      <c r="UHH312" s="2"/>
      <c r="UHI312" s="2"/>
      <c r="UHJ312" s="2"/>
      <c r="UHK312" s="2"/>
      <c r="UHL312" s="2"/>
      <c r="UHM312" s="2"/>
      <c r="UHN312" s="2"/>
      <c r="UHO312" s="2"/>
      <c r="UHP312" s="2"/>
      <c r="UHQ312" s="2"/>
      <c r="UHR312" s="2"/>
      <c r="UHS312" s="2"/>
      <c r="UHT312" s="2"/>
      <c r="UHU312" s="2"/>
      <c r="UHV312" s="2"/>
      <c r="UHW312" s="2"/>
      <c r="UHX312" s="2"/>
      <c r="UHY312" s="2"/>
      <c r="UHZ312" s="2"/>
      <c r="UIA312" s="2"/>
      <c r="UIB312" s="2"/>
      <c r="UIC312" s="2"/>
      <c r="UID312" s="2"/>
      <c r="UIE312" s="2"/>
      <c r="UIF312" s="2"/>
      <c r="UIG312" s="2"/>
      <c r="UIH312" s="2"/>
      <c r="UII312" s="2"/>
      <c r="UIJ312" s="2"/>
      <c r="UIK312" s="2"/>
      <c r="UIL312" s="2"/>
      <c r="UIM312" s="2"/>
      <c r="UIN312" s="2"/>
      <c r="UIO312" s="2"/>
      <c r="UIP312" s="2"/>
      <c r="UIQ312" s="2"/>
      <c r="UIR312" s="2"/>
      <c r="UIS312" s="2"/>
      <c r="UIT312" s="2"/>
      <c r="UIU312" s="2"/>
      <c r="UIV312" s="2"/>
      <c r="UIW312" s="2"/>
      <c r="UIX312" s="2"/>
      <c r="UIY312" s="2"/>
      <c r="UIZ312" s="2"/>
      <c r="UJA312" s="2"/>
      <c r="UJB312" s="2"/>
      <c r="UJC312" s="2"/>
      <c r="UJD312" s="2"/>
      <c r="UJE312" s="2"/>
      <c r="UJF312" s="2"/>
      <c r="UJG312" s="2"/>
      <c r="UJH312" s="2"/>
      <c r="UJI312" s="2"/>
      <c r="UJJ312" s="2"/>
      <c r="UJK312" s="2"/>
      <c r="UJL312" s="2"/>
      <c r="UJM312" s="2"/>
      <c r="UJN312" s="2"/>
      <c r="UJO312" s="2"/>
      <c r="UJP312" s="2"/>
      <c r="UJQ312" s="2"/>
      <c r="UJR312" s="2"/>
      <c r="UJS312" s="2"/>
      <c r="UJT312" s="2"/>
      <c r="UJU312" s="2"/>
      <c r="UJV312" s="2"/>
      <c r="UJW312" s="2"/>
      <c r="UJX312" s="2"/>
      <c r="UJY312" s="2"/>
      <c r="UJZ312" s="2"/>
      <c r="UKA312" s="2"/>
      <c r="UKB312" s="2"/>
      <c r="UKC312" s="2"/>
      <c r="UKD312" s="2"/>
      <c r="UKE312" s="2"/>
      <c r="UKF312" s="2"/>
      <c r="UKG312" s="2"/>
      <c r="UKH312" s="2"/>
      <c r="UKI312" s="2"/>
      <c r="UKJ312" s="2"/>
      <c r="UKK312" s="2"/>
      <c r="UKL312" s="2"/>
      <c r="UKM312" s="2"/>
      <c r="UKN312" s="2"/>
      <c r="UKO312" s="2"/>
      <c r="UKP312" s="2"/>
      <c r="UKQ312" s="2"/>
      <c r="UKR312" s="2"/>
      <c r="UKS312" s="2"/>
      <c r="UKT312" s="2"/>
      <c r="UKU312" s="2"/>
      <c r="UKV312" s="2"/>
      <c r="UKW312" s="2"/>
      <c r="UKX312" s="2"/>
      <c r="UKY312" s="2"/>
      <c r="UKZ312" s="2"/>
      <c r="ULA312" s="2"/>
      <c r="ULB312" s="2"/>
      <c r="ULC312" s="2"/>
      <c r="ULD312" s="2"/>
      <c r="ULE312" s="2"/>
      <c r="ULF312" s="2"/>
      <c r="ULG312" s="2"/>
      <c r="ULH312" s="2"/>
      <c r="ULI312" s="2"/>
      <c r="ULJ312" s="2"/>
      <c r="ULK312" s="2"/>
      <c r="ULL312" s="2"/>
      <c r="ULM312" s="2"/>
      <c r="ULN312" s="2"/>
      <c r="ULO312" s="2"/>
      <c r="ULP312" s="2"/>
      <c r="ULQ312" s="2"/>
      <c r="ULR312" s="2"/>
      <c r="ULS312" s="2"/>
      <c r="ULT312" s="2"/>
      <c r="ULU312" s="2"/>
      <c r="ULV312" s="2"/>
      <c r="ULW312" s="2"/>
      <c r="ULX312" s="2"/>
      <c r="ULY312" s="2"/>
      <c r="ULZ312" s="2"/>
      <c r="UMA312" s="2"/>
      <c r="UMB312" s="2"/>
      <c r="UMC312" s="2"/>
      <c r="UMD312" s="2"/>
      <c r="UME312" s="2"/>
      <c r="UMF312" s="2"/>
      <c r="UMG312" s="2"/>
      <c r="UMH312" s="2"/>
      <c r="UMI312" s="2"/>
      <c r="UMJ312" s="2"/>
      <c r="UMK312" s="2"/>
      <c r="UML312" s="2"/>
      <c r="UMM312" s="2"/>
      <c r="UMN312" s="2"/>
      <c r="UMO312" s="2"/>
      <c r="UMP312" s="2"/>
      <c r="UMQ312" s="2"/>
      <c r="UMR312" s="2"/>
      <c r="UMS312" s="2"/>
      <c r="UMT312" s="2"/>
      <c r="UMU312" s="2"/>
      <c r="UMV312" s="2"/>
      <c r="UMW312" s="2"/>
      <c r="UMX312" s="2"/>
      <c r="UMY312" s="2"/>
      <c r="UMZ312" s="2"/>
      <c r="UNA312" s="2"/>
      <c r="UNB312" s="2"/>
      <c r="UNC312" s="2"/>
      <c r="UND312" s="2"/>
      <c r="UNE312" s="2"/>
      <c r="UNF312" s="2"/>
      <c r="UNG312" s="2"/>
      <c r="UNH312" s="2"/>
      <c r="UNI312" s="2"/>
      <c r="UNJ312" s="2"/>
      <c r="UNK312" s="2"/>
      <c r="UNL312" s="2"/>
      <c r="UNM312" s="2"/>
      <c r="UNN312" s="2"/>
      <c r="UNO312" s="2"/>
      <c r="UNP312" s="2"/>
      <c r="UNQ312" s="2"/>
      <c r="UNR312" s="2"/>
      <c r="UNS312" s="2"/>
      <c r="UNT312" s="2"/>
      <c r="UNU312" s="2"/>
      <c r="UNV312" s="2"/>
      <c r="UNW312" s="2"/>
      <c r="UNX312" s="2"/>
      <c r="UNY312" s="2"/>
      <c r="UNZ312" s="2"/>
      <c r="UOA312" s="2"/>
      <c r="UOB312" s="2"/>
      <c r="UOC312" s="2"/>
      <c r="UOD312" s="2"/>
      <c r="UOE312" s="2"/>
      <c r="UOF312" s="2"/>
      <c r="UOG312" s="2"/>
      <c r="UOH312" s="2"/>
      <c r="UOI312" s="2"/>
      <c r="UOJ312" s="2"/>
      <c r="UOK312" s="2"/>
      <c r="UOL312" s="2"/>
      <c r="UOM312" s="2"/>
      <c r="UON312" s="2"/>
      <c r="UOO312" s="2"/>
      <c r="UOP312" s="2"/>
      <c r="UOQ312" s="2"/>
      <c r="UOR312" s="2"/>
      <c r="UOS312" s="2"/>
      <c r="UOT312" s="2"/>
      <c r="UOU312" s="2"/>
      <c r="UOV312" s="2"/>
      <c r="UOW312" s="2"/>
      <c r="UOX312" s="2"/>
      <c r="UOY312" s="2"/>
      <c r="UOZ312" s="2"/>
      <c r="UPA312" s="2"/>
      <c r="UPB312" s="2"/>
      <c r="UPC312" s="2"/>
      <c r="UPD312" s="2"/>
      <c r="UPE312" s="2"/>
      <c r="UPF312" s="2"/>
      <c r="UPG312" s="2"/>
      <c r="UPH312" s="2"/>
      <c r="UPI312" s="2"/>
      <c r="UPJ312" s="2"/>
      <c r="UPK312" s="2"/>
      <c r="UPL312" s="2"/>
      <c r="UPM312" s="2"/>
      <c r="UPN312" s="2"/>
      <c r="UPO312" s="2"/>
      <c r="UPP312" s="2"/>
      <c r="UPQ312" s="2"/>
      <c r="UPR312" s="2"/>
      <c r="UPS312" s="2"/>
      <c r="UPT312" s="2"/>
      <c r="UPU312" s="2"/>
      <c r="UPV312" s="2"/>
      <c r="UPW312" s="2"/>
      <c r="UPX312" s="2"/>
      <c r="UPY312" s="2"/>
      <c r="UPZ312" s="2"/>
      <c r="UQA312" s="2"/>
      <c r="UQB312" s="2"/>
      <c r="UQC312" s="2"/>
      <c r="UQD312" s="2"/>
      <c r="UQE312" s="2"/>
      <c r="UQF312" s="2"/>
      <c r="UQG312" s="2"/>
      <c r="UQH312" s="2"/>
      <c r="UQI312" s="2"/>
      <c r="UQJ312" s="2"/>
      <c r="UQK312" s="2"/>
      <c r="UQL312" s="2"/>
      <c r="UQM312" s="2"/>
      <c r="UQN312" s="2"/>
      <c r="UQO312" s="2"/>
      <c r="UQP312" s="2"/>
      <c r="UQQ312" s="2"/>
      <c r="UQR312" s="2"/>
      <c r="UQS312" s="2"/>
      <c r="UQT312" s="2"/>
      <c r="UQU312" s="2"/>
      <c r="UQV312" s="2"/>
      <c r="UQW312" s="2"/>
      <c r="UQX312" s="2"/>
      <c r="UQY312" s="2"/>
      <c r="UQZ312" s="2"/>
      <c r="URA312" s="2"/>
      <c r="URB312" s="2"/>
      <c r="URC312" s="2"/>
      <c r="URD312" s="2"/>
      <c r="URE312" s="2"/>
      <c r="URF312" s="2"/>
      <c r="URG312" s="2"/>
      <c r="URH312" s="2"/>
      <c r="URI312" s="2"/>
      <c r="URJ312" s="2"/>
      <c r="URK312" s="2"/>
      <c r="URL312" s="2"/>
      <c r="URM312" s="2"/>
      <c r="URN312" s="2"/>
      <c r="URO312" s="2"/>
      <c r="URP312" s="2"/>
      <c r="URQ312" s="2"/>
      <c r="URR312" s="2"/>
      <c r="URS312" s="2"/>
      <c r="URT312" s="2"/>
      <c r="URU312" s="2"/>
      <c r="URV312" s="2"/>
      <c r="URW312" s="2"/>
      <c r="URX312" s="2"/>
      <c r="URY312" s="2"/>
      <c r="URZ312" s="2"/>
      <c r="USA312" s="2"/>
      <c r="USB312" s="2"/>
      <c r="USC312" s="2"/>
      <c r="USD312" s="2"/>
      <c r="USE312" s="2"/>
      <c r="USF312" s="2"/>
      <c r="USG312" s="2"/>
      <c r="USH312" s="2"/>
      <c r="USI312" s="2"/>
      <c r="USJ312" s="2"/>
      <c r="USK312" s="2"/>
      <c r="USL312" s="2"/>
      <c r="USM312" s="2"/>
      <c r="USN312" s="2"/>
      <c r="USO312" s="2"/>
      <c r="USP312" s="2"/>
      <c r="USQ312" s="2"/>
      <c r="USR312" s="2"/>
      <c r="USS312" s="2"/>
      <c r="UST312" s="2"/>
      <c r="USU312" s="2"/>
      <c r="USV312" s="2"/>
      <c r="USW312" s="2"/>
      <c r="USX312" s="2"/>
      <c r="USY312" s="2"/>
      <c r="USZ312" s="2"/>
      <c r="UTA312" s="2"/>
      <c r="UTB312" s="2"/>
      <c r="UTC312" s="2"/>
      <c r="UTD312" s="2"/>
      <c r="UTE312" s="2"/>
      <c r="UTF312" s="2"/>
      <c r="UTG312" s="2"/>
      <c r="UTH312" s="2"/>
      <c r="UTI312" s="2"/>
      <c r="UTJ312" s="2"/>
      <c r="UTK312" s="2"/>
      <c r="UTL312" s="2"/>
      <c r="UTM312" s="2"/>
      <c r="UTN312" s="2"/>
      <c r="UTO312" s="2"/>
      <c r="UTP312" s="2"/>
      <c r="UTQ312" s="2"/>
      <c r="UTR312" s="2"/>
      <c r="UTS312" s="2"/>
      <c r="UTT312" s="2"/>
      <c r="UTU312" s="2"/>
      <c r="UTV312" s="2"/>
      <c r="UTW312" s="2"/>
      <c r="UTX312" s="2"/>
      <c r="UTY312" s="2"/>
      <c r="UTZ312" s="2"/>
      <c r="UUA312" s="2"/>
      <c r="UUB312" s="2"/>
      <c r="UUC312" s="2"/>
      <c r="UUD312" s="2"/>
      <c r="UUE312" s="2"/>
      <c r="UUF312" s="2"/>
      <c r="UUG312" s="2"/>
      <c r="UUH312" s="2"/>
      <c r="UUI312" s="2"/>
      <c r="UUJ312" s="2"/>
      <c r="UUK312" s="2"/>
      <c r="UUL312" s="2"/>
      <c r="UUM312" s="2"/>
      <c r="UUN312" s="2"/>
      <c r="UUO312" s="2"/>
      <c r="UUP312" s="2"/>
      <c r="UUQ312" s="2"/>
      <c r="UUR312" s="2"/>
      <c r="UUS312" s="2"/>
      <c r="UUT312" s="2"/>
      <c r="UUU312" s="2"/>
      <c r="UUV312" s="2"/>
      <c r="UUW312" s="2"/>
      <c r="UUX312" s="2"/>
      <c r="UUY312" s="2"/>
      <c r="UUZ312" s="2"/>
      <c r="UVA312" s="2"/>
      <c r="UVB312" s="2"/>
      <c r="UVC312" s="2"/>
      <c r="UVD312" s="2"/>
      <c r="UVE312" s="2"/>
      <c r="UVF312" s="2"/>
      <c r="UVG312" s="2"/>
      <c r="UVH312" s="2"/>
      <c r="UVI312" s="2"/>
      <c r="UVJ312" s="2"/>
      <c r="UVK312" s="2"/>
      <c r="UVL312" s="2"/>
      <c r="UVM312" s="2"/>
      <c r="UVN312" s="2"/>
      <c r="UVO312" s="2"/>
      <c r="UVP312" s="2"/>
      <c r="UVQ312" s="2"/>
      <c r="UVR312" s="2"/>
      <c r="UVS312" s="2"/>
      <c r="UVT312" s="2"/>
      <c r="UVU312" s="2"/>
      <c r="UVV312" s="2"/>
      <c r="UVW312" s="2"/>
      <c r="UVX312" s="2"/>
      <c r="UVY312" s="2"/>
      <c r="UVZ312" s="2"/>
      <c r="UWA312" s="2"/>
      <c r="UWB312" s="2"/>
      <c r="UWC312" s="2"/>
      <c r="UWD312" s="2"/>
      <c r="UWE312" s="2"/>
      <c r="UWF312" s="2"/>
      <c r="UWG312" s="2"/>
      <c r="UWH312" s="2"/>
      <c r="UWI312" s="2"/>
      <c r="UWJ312" s="2"/>
      <c r="UWK312" s="2"/>
      <c r="UWL312" s="2"/>
      <c r="UWM312" s="2"/>
      <c r="UWN312" s="2"/>
      <c r="UWO312" s="2"/>
      <c r="UWP312" s="2"/>
      <c r="UWQ312" s="2"/>
      <c r="UWR312" s="2"/>
      <c r="UWS312" s="2"/>
      <c r="UWT312" s="2"/>
      <c r="UWU312" s="2"/>
      <c r="UWV312" s="2"/>
      <c r="UWW312" s="2"/>
      <c r="UWX312" s="2"/>
      <c r="UWY312" s="2"/>
      <c r="UWZ312" s="2"/>
      <c r="UXA312" s="2"/>
      <c r="UXB312" s="2"/>
      <c r="UXC312" s="2"/>
      <c r="UXD312" s="2"/>
      <c r="UXE312" s="2"/>
      <c r="UXF312" s="2"/>
      <c r="UXG312" s="2"/>
      <c r="UXH312" s="2"/>
      <c r="UXI312" s="2"/>
      <c r="UXJ312" s="2"/>
      <c r="UXK312" s="2"/>
      <c r="UXL312" s="2"/>
      <c r="UXM312" s="2"/>
      <c r="UXN312" s="2"/>
      <c r="UXO312" s="2"/>
      <c r="UXP312" s="2"/>
      <c r="UXQ312" s="2"/>
      <c r="UXR312" s="2"/>
      <c r="UXS312" s="2"/>
      <c r="UXT312" s="2"/>
      <c r="UXU312" s="2"/>
      <c r="UXV312" s="2"/>
      <c r="UXW312" s="2"/>
      <c r="UXX312" s="2"/>
      <c r="UXY312" s="2"/>
      <c r="UXZ312" s="2"/>
      <c r="UYA312" s="2"/>
      <c r="UYB312" s="2"/>
      <c r="UYC312" s="2"/>
      <c r="UYD312" s="2"/>
      <c r="UYE312" s="2"/>
      <c r="UYF312" s="2"/>
      <c r="UYG312" s="2"/>
      <c r="UYH312" s="2"/>
      <c r="UYI312" s="2"/>
      <c r="UYJ312" s="2"/>
      <c r="UYK312" s="2"/>
      <c r="UYL312" s="2"/>
      <c r="UYM312" s="2"/>
      <c r="UYN312" s="2"/>
      <c r="UYO312" s="2"/>
      <c r="UYP312" s="2"/>
      <c r="UYQ312" s="2"/>
      <c r="UYR312" s="2"/>
      <c r="UYS312" s="2"/>
      <c r="UYT312" s="2"/>
      <c r="UYU312" s="2"/>
      <c r="UYV312" s="2"/>
      <c r="UYW312" s="2"/>
      <c r="UYX312" s="2"/>
      <c r="UYY312" s="2"/>
      <c r="UYZ312" s="2"/>
      <c r="UZA312" s="2"/>
      <c r="UZB312" s="2"/>
      <c r="UZC312" s="2"/>
      <c r="UZD312" s="2"/>
      <c r="UZE312" s="2"/>
      <c r="UZF312" s="2"/>
      <c r="UZG312" s="2"/>
      <c r="UZH312" s="2"/>
      <c r="UZI312" s="2"/>
      <c r="UZJ312" s="2"/>
      <c r="UZK312" s="2"/>
      <c r="UZL312" s="2"/>
      <c r="UZM312" s="2"/>
      <c r="UZN312" s="2"/>
      <c r="UZO312" s="2"/>
      <c r="UZP312" s="2"/>
      <c r="UZQ312" s="2"/>
      <c r="UZR312" s="2"/>
      <c r="UZS312" s="2"/>
      <c r="UZT312" s="2"/>
      <c r="UZU312" s="2"/>
      <c r="UZV312" s="2"/>
      <c r="UZW312" s="2"/>
      <c r="UZX312" s="2"/>
      <c r="UZY312" s="2"/>
      <c r="UZZ312" s="2"/>
      <c r="VAA312" s="2"/>
      <c r="VAB312" s="2"/>
      <c r="VAC312" s="2"/>
      <c r="VAD312" s="2"/>
      <c r="VAE312" s="2"/>
      <c r="VAF312" s="2"/>
      <c r="VAG312" s="2"/>
      <c r="VAH312" s="2"/>
      <c r="VAI312" s="2"/>
      <c r="VAJ312" s="2"/>
      <c r="VAK312" s="2"/>
      <c r="VAL312" s="2"/>
      <c r="VAM312" s="2"/>
      <c r="VAN312" s="2"/>
      <c r="VAO312" s="2"/>
      <c r="VAP312" s="2"/>
      <c r="VAQ312" s="2"/>
      <c r="VAR312" s="2"/>
      <c r="VAS312" s="2"/>
      <c r="VAT312" s="2"/>
      <c r="VAU312" s="2"/>
      <c r="VAV312" s="2"/>
      <c r="VAW312" s="2"/>
      <c r="VAX312" s="2"/>
      <c r="VAY312" s="2"/>
      <c r="VAZ312" s="2"/>
      <c r="VBA312" s="2"/>
      <c r="VBB312" s="2"/>
      <c r="VBC312" s="2"/>
      <c r="VBD312" s="2"/>
      <c r="VBE312" s="2"/>
      <c r="VBF312" s="2"/>
      <c r="VBG312" s="2"/>
      <c r="VBH312" s="2"/>
      <c r="VBI312" s="2"/>
      <c r="VBJ312" s="2"/>
      <c r="VBK312" s="2"/>
      <c r="VBL312" s="2"/>
      <c r="VBM312" s="2"/>
      <c r="VBN312" s="2"/>
      <c r="VBO312" s="2"/>
      <c r="VBP312" s="2"/>
      <c r="VBQ312" s="2"/>
      <c r="VBR312" s="2"/>
      <c r="VBS312" s="2"/>
      <c r="VBT312" s="2"/>
      <c r="VBU312" s="2"/>
      <c r="VBV312" s="2"/>
      <c r="VBW312" s="2"/>
      <c r="VBX312" s="2"/>
      <c r="VBY312" s="2"/>
      <c r="VBZ312" s="2"/>
      <c r="VCA312" s="2"/>
      <c r="VCB312" s="2"/>
      <c r="VCC312" s="2"/>
      <c r="VCD312" s="2"/>
      <c r="VCE312" s="2"/>
      <c r="VCF312" s="2"/>
      <c r="VCG312" s="2"/>
      <c r="VCH312" s="2"/>
      <c r="VCI312" s="2"/>
      <c r="VCJ312" s="2"/>
      <c r="VCK312" s="2"/>
      <c r="VCL312" s="2"/>
      <c r="VCM312" s="2"/>
      <c r="VCN312" s="2"/>
      <c r="VCO312" s="2"/>
      <c r="VCP312" s="2"/>
      <c r="VCQ312" s="2"/>
      <c r="VCR312" s="2"/>
      <c r="VCS312" s="2"/>
      <c r="VCT312" s="2"/>
      <c r="VCU312" s="2"/>
      <c r="VCV312" s="2"/>
      <c r="VCW312" s="2"/>
      <c r="VCX312" s="2"/>
      <c r="VCY312" s="2"/>
      <c r="VCZ312" s="2"/>
      <c r="VDA312" s="2"/>
      <c r="VDB312" s="2"/>
      <c r="VDC312" s="2"/>
      <c r="VDD312" s="2"/>
      <c r="VDE312" s="2"/>
      <c r="VDF312" s="2"/>
      <c r="VDG312" s="2"/>
      <c r="VDH312" s="2"/>
      <c r="VDI312" s="2"/>
      <c r="VDJ312" s="2"/>
      <c r="VDK312" s="2"/>
      <c r="VDL312" s="2"/>
      <c r="VDM312" s="2"/>
      <c r="VDN312" s="2"/>
      <c r="VDO312" s="2"/>
      <c r="VDP312" s="2"/>
      <c r="VDQ312" s="2"/>
      <c r="VDR312" s="2"/>
      <c r="VDS312" s="2"/>
      <c r="VDT312" s="2"/>
      <c r="VDU312" s="2"/>
      <c r="VDV312" s="2"/>
      <c r="VDW312" s="2"/>
      <c r="VDX312" s="2"/>
      <c r="VDY312" s="2"/>
      <c r="VDZ312" s="2"/>
      <c r="VEA312" s="2"/>
      <c r="VEB312" s="2"/>
      <c r="VEC312" s="2"/>
      <c r="VED312" s="2"/>
      <c r="VEE312" s="2"/>
      <c r="VEF312" s="2"/>
      <c r="VEG312" s="2"/>
      <c r="VEH312" s="2"/>
      <c r="VEI312" s="2"/>
      <c r="VEJ312" s="2"/>
      <c r="VEK312" s="2"/>
      <c r="VEL312" s="2"/>
      <c r="VEM312" s="2"/>
      <c r="VEN312" s="2"/>
      <c r="VEO312" s="2"/>
      <c r="VEP312" s="2"/>
      <c r="VEQ312" s="2"/>
      <c r="VER312" s="2"/>
      <c r="VES312" s="2"/>
      <c r="VET312" s="2"/>
      <c r="VEU312" s="2"/>
      <c r="VEV312" s="2"/>
      <c r="VEW312" s="2"/>
      <c r="VEX312" s="2"/>
      <c r="VEY312" s="2"/>
      <c r="VEZ312" s="2"/>
      <c r="VFA312" s="2"/>
      <c r="VFB312" s="2"/>
      <c r="VFC312" s="2"/>
      <c r="VFD312" s="2"/>
      <c r="VFE312" s="2"/>
      <c r="VFF312" s="2"/>
      <c r="VFG312" s="2"/>
      <c r="VFH312" s="2"/>
      <c r="VFI312" s="2"/>
      <c r="VFJ312" s="2"/>
      <c r="VFK312" s="2"/>
      <c r="VFL312" s="2"/>
      <c r="VFM312" s="2"/>
      <c r="VFN312" s="2"/>
      <c r="VFO312" s="2"/>
      <c r="VFP312" s="2"/>
      <c r="VFQ312" s="2"/>
      <c r="VFR312" s="2"/>
      <c r="VFS312" s="2"/>
      <c r="VFT312" s="2"/>
      <c r="VFU312" s="2"/>
      <c r="VFV312" s="2"/>
      <c r="VFW312" s="2"/>
      <c r="VFX312" s="2"/>
      <c r="VFY312" s="2"/>
      <c r="VFZ312" s="2"/>
      <c r="VGA312" s="2"/>
      <c r="VGB312" s="2"/>
      <c r="VGC312" s="2"/>
      <c r="VGD312" s="2"/>
      <c r="VGE312" s="2"/>
      <c r="VGF312" s="2"/>
      <c r="VGG312" s="2"/>
      <c r="VGH312" s="2"/>
      <c r="VGI312" s="2"/>
      <c r="VGJ312" s="2"/>
      <c r="VGK312" s="2"/>
      <c r="VGL312" s="2"/>
      <c r="VGM312" s="2"/>
      <c r="VGN312" s="2"/>
      <c r="VGO312" s="2"/>
      <c r="VGP312" s="2"/>
      <c r="VGQ312" s="2"/>
      <c r="VGR312" s="2"/>
      <c r="VGS312" s="2"/>
      <c r="VGT312" s="2"/>
      <c r="VGU312" s="2"/>
      <c r="VGV312" s="2"/>
      <c r="VGW312" s="2"/>
      <c r="VGX312" s="2"/>
      <c r="VGY312" s="2"/>
      <c r="VGZ312" s="2"/>
      <c r="VHA312" s="2"/>
      <c r="VHB312" s="2"/>
      <c r="VHC312" s="2"/>
      <c r="VHD312" s="2"/>
      <c r="VHE312" s="2"/>
      <c r="VHF312" s="2"/>
      <c r="VHG312" s="2"/>
      <c r="VHH312" s="2"/>
      <c r="VHI312" s="2"/>
      <c r="VHJ312" s="2"/>
      <c r="VHK312" s="2"/>
      <c r="VHL312" s="2"/>
      <c r="VHM312" s="2"/>
      <c r="VHN312" s="2"/>
      <c r="VHO312" s="2"/>
      <c r="VHP312" s="2"/>
      <c r="VHQ312" s="2"/>
      <c r="VHR312" s="2"/>
      <c r="VHS312" s="2"/>
      <c r="VHT312" s="2"/>
      <c r="VHU312" s="2"/>
      <c r="VHV312" s="2"/>
      <c r="VHW312" s="2"/>
      <c r="VHX312" s="2"/>
      <c r="VHY312" s="2"/>
      <c r="VHZ312" s="2"/>
      <c r="VIA312" s="2"/>
      <c r="VIB312" s="2"/>
      <c r="VIC312" s="2"/>
      <c r="VID312" s="2"/>
      <c r="VIE312" s="2"/>
      <c r="VIF312" s="2"/>
      <c r="VIG312" s="2"/>
      <c r="VIH312" s="2"/>
      <c r="VII312" s="2"/>
      <c r="VIJ312" s="2"/>
      <c r="VIK312" s="2"/>
      <c r="VIL312" s="2"/>
      <c r="VIM312" s="2"/>
      <c r="VIN312" s="2"/>
      <c r="VIO312" s="2"/>
      <c r="VIP312" s="2"/>
      <c r="VIQ312" s="2"/>
      <c r="VIR312" s="2"/>
      <c r="VIS312" s="2"/>
      <c r="VIT312" s="2"/>
      <c r="VIU312" s="2"/>
      <c r="VIV312" s="2"/>
      <c r="VIW312" s="2"/>
      <c r="VIX312" s="2"/>
      <c r="VIY312" s="2"/>
      <c r="VIZ312" s="2"/>
      <c r="VJA312" s="2"/>
      <c r="VJB312" s="2"/>
      <c r="VJC312" s="2"/>
      <c r="VJD312" s="2"/>
      <c r="VJE312" s="2"/>
      <c r="VJF312" s="2"/>
      <c r="VJG312" s="2"/>
      <c r="VJH312" s="2"/>
      <c r="VJI312" s="2"/>
      <c r="VJJ312" s="2"/>
      <c r="VJK312" s="2"/>
      <c r="VJL312" s="2"/>
      <c r="VJM312" s="2"/>
      <c r="VJN312" s="2"/>
      <c r="VJO312" s="2"/>
      <c r="VJP312" s="2"/>
      <c r="VJQ312" s="2"/>
      <c r="VJR312" s="2"/>
      <c r="VJS312" s="2"/>
      <c r="VJT312" s="2"/>
      <c r="VJU312" s="2"/>
      <c r="VJV312" s="2"/>
      <c r="VJW312" s="2"/>
      <c r="VJX312" s="2"/>
      <c r="VJY312" s="2"/>
      <c r="VJZ312" s="2"/>
      <c r="VKA312" s="2"/>
      <c r="VKB312" s="2"/>
      <c r="VKC312" s="2"/>
      <c r="VKD312" s="2"/>
      <c r="VKE312" s="2"/>
      <c r="VKF312" s="2"/>
      <c r="VKG312" s="2"/>
      <c r="VKH312" s="2"/>
      <c r="VKI312" s="2"/>
      <c r="VKJ312" s="2"/>
      <c r="VKK312" s="2"/>
      <c r="VKL312" s="2"/>
      <c r="VKM312" s="2"/>
      <c r="VKN312" s="2"/>
      <c r="VKO312" s="2"/>
      <c r="VKP312" s="2"/>
      <c r="VKQ312" s="2"/>
      <c r="VKR312" s="2"/>
      <c r="VKS312" s="2"/>
      <c r="VKT312" s="2"/>
      <c r="VKU312" s="2"/>
      <c r="VKV312" s="2"/>
      <c r="VKW312" s="2"/>
      <c r="VKX312" s="2"/>
      <c r="VKY312" s="2"/>
      <c r="VKZ312" s="2"/>
      <c r="VLA312" s="2"/>
      <c r="VLB312" s="2"/>
      <c r="VLC312" s="2"/>
      <c r="VLD312" s="2"/>
      <c r="VLE312" s="2"/>
      <c r="VLF312" s="2"/>
      <c r="VLG312" s="2"/>
      <c r="VLH312" s="2"/>
      <c r="VLI312" s="2"/>
      <c r="VLJ312" s="2"/>
      <c r="VLK312" s="2"/>
      <c r="VLL312" s="2"/>
      <c r="VLM312" s="2"/>
      <c r="VLN312" s="2"/>
      <c r="VLO312" s="2"/>
      <c r="VLP312" s="2"/>
      <c r="VLQ312" s="2"/>
      <c r="VLR312" s="2"/>
      <c r="VLS312" s="2"/>
      <c r="VLT312" s="2"/>
      <c r="VLU312" s="2"/>
      <c r="VLV312" s="2"/>
      <c r="VLW312" s="2"/>
      <c r="VLX312" s="2"/>
      <c r="VLY312" s="2"/>
      <c r="VLZ312" s="2"/>
      <c r="VMA312" s="2"/>
      <c r="VMB312" s="2"/>
      <c r="VMC312" s="2"/>
      <c r="VMD312" s="2"/>
      <c r="VME312" s="2"/>
      <c r="VMF312" s="2"/>
      <c r="VMG312" s="2"/>
      <c r="VMH312" s="2"/>
      <c r="VMI312" s="2"/>
      <c r="VMJ312" s="2"/>
      <c r="VMK312" s="2"/>
      <c r="VML312" s="2"/>
      <c r="VMM312" s="2"/>
      <c r="VMN312" s="2"/>
      <c r="VMO312" s="2"/>
      <c r="VMP312" s="2"/>
      <c r="VMQ312" s="2"/>
      <c r="VMR312" s="2"/>
      <c r="VMS312" s="2"/>
      <c r="VMT312" s="2"/>
      <c r="VMU312" s="2"/>
      <c r="VMV312" s="2"/>
      <c r="VMW312" s="2"/>
      <c r="VMX312" s="2"/>
      <c r="VMY312" s="2"/>
      <c r="VMZ312" s="2"/>
      <c r="VNA312" s="2"/>
      <c r="VNB312" s="2"/>
      <c r="VNC312" s="2"/>
      <c r="VND312" s="2"/>
      <c r="VNE312" s="2"/>
      <c r="VNF312" s="2"/>
      <c r="VNG312" s="2"/>
      <c r="VNH312" s="2"/>
      <c r="VNI312" s="2"/>
      <c r="VNJ312" s="2"/>
      <c r="VNK312" s="2"/>
      <c r="VNL312" s="2"/>
      <c r="VNM312" s="2"/>
      <c r="VNN312" s="2"/>
      <c r="VNO312" s="2"/>
      <c r="VNP312" s="2"/>
      <c r="VNQ312" s="2"/>
      <c r="VNR312" s="2"/>
      <c r="VNS312" s="2"/>
      <c r="VNT312" s="2"/>
      <c r="VNU312" s="2"/>
      <c r="VNV312" s="2"/>
      <c r="VNW312" s="2"/>
      <c r="VNX312" s="2"/>
      <c r="VNY312" s="2"/>
      <c r="VNZ312" s="2"/>
      <c r="VOA312" s="2"/>
      <c r="VOB312" s="2"/>
      <c r="VOC312" s="2"/>
      <c r="VOD312" s="2"/>
      <c r="VOE312" s="2"/>
      <c r="VOF312" s="2"/>
      <c r="VOG312" s="2"/>
      <c r="VOH312" s="2"/>
      <c r="VOI312" s="2"/>
      <c r="VOJ312" s="2"/>
      <c r="VOK312" s="2"/>
      <c r="VOL312" s="2"/>
      <c r="VOM312" s="2"/>
      <c r="VON312" s="2"/>
      <c r="VOO312" s="2"/>
      <c r="VOP312" s="2"/>
      <c r="VOQ312" s="2"/>
      <c r="VOR312" s="2"/>
      <c r="VOS312" s="2"/>
      <c r="VOT312" s="2"/>
      <c r="VOU312" s="2"/>
      <c r="VOV312" s="2"/>
      <c r="VOW312" s="2"/>
      <c r="VOX312" s="2"/>
      <c r="VOY312" s="2"/>
      <c r="VOZ312" s="2"/>
      <c r="VPA312" s="2"/>
      <c r="VPB312" s="2"/>
      <c r="VPC312" s="2"/>
      <c r="VPD312" s="2"/>
      <c r="VPE312" s="2"/>
      <c r="VPF312" s="2"/>
      <c r="VPG312" s="2"/>
      <c r="VPH312" s="2"/>
      <c r="VPI312" s="2"/>
      <c r="VPJ312" s="2"/>
      <c r="VPK312" s="2"/>
      <c r="VPL312" s="2"/>
      <c r="VPM312" s="2"/>
      <c r="VPN312" s="2"/>
      <c r="VPO312" s="2"/>
      <c r="VPP312" s="2"/>
      <c r="VPQ312" s="2"/>
      <c r="VPR312" s="2"/>
      <c r="VPS312" s="2"/>
      <c r="VPT312" s="2"/>
      <c r="VPU312" s="2"/>
      <c r="VPV312" s="2"/>
      <c r="VPW312" s="2"/>
      <c r="VPX312" s="2"/>
      <c r="VPY312" s="2"/>
      <c r="VPZ312" s="2"/>
      <c r="VQA312" s="2"/>
      <c r="VQB312" s="2"/>
      <c r="VQC312" s="2"/>
      <c r="VQD312" s="2"/>
      <c r="VQE312" s="2"/>
      <c r="VQF312" s="2"/>
      <c r="VQG312" s="2"/>
      <c r="VQH312" s="2"/>
      <c r="VQI312" s="2"/>
      <c r="VQJ312" s="2"/>
      <c r="VQK312" s="2"/>
      <c r="VQL312" s="2"/>
      <c r="VQM312" s="2"/>
      <c r="VQN312" s="2"/>
      <c r="VQO312" s="2"/>
      <c r="VQP312" s="2"/>
      <c r="VQQ312" s="2"/>
      <c r="VQR312" s="2"/>
      <c r="VQS312" s="2"/>
      <c r="VQT312" s="2"/>
      <c r="VQU312" s="2"/>
      <c r="VQV312" s="2"/>
      <c r="VQW312" s="2"/>
      <c r="VQX312" s="2"/>
      <c r="VQY312" s="2"/>
      <c r="VQZ312" s="2"/>
      <c r="VRA312" s="2"/>
      <c r="VRB312" s="2"/>
      <c r="VRC312" s="2"/>
      <c r="VRD312" s="2"/>
      <c r="VRE312" s="2"/>
      <c r="VRF312" s="2"/>
      <c r="VRG312" s="2"/>
      <c r="VRH312" s="2"/>
      <c r="VRI312" s="2"/>
      <c r="VRJ312" s="2"/>
      <c r="VRK312" s="2"/>
      <c r="VRL312" s="2"/>
      <c r="VRM312" s="2"/>
      <c r="VRN312" s="2"/>
      <c r="VRO312" s="2"/>
      <c r="VRP312" s="2"/>
      <c r="VRQ312" s="2"/>
      <c r="VRR312" s="2"/>
      <c r="VRS312" s="2"/>
      <c r="VRT312" s="2"/>
      <c r="VRU312" s="2"/>
      <c r="VRV312" s="2"/>
      <c r="VRW312" s="2"/>
      <c r="VRX312" s="2"/>
      <c r="VRY312" s="2"/>
      <c r="VRZ312" s="2"/>
      <c r="VSA312" s="2"/>
      <c r="VSB312" s="2"/>
      <c r="VSC312" s="2"/>
      <c r="VSD312" s="2"/>
      <c r="VSE312" s="2"/>
      <c r="VSF312" s="2"/>
      <c r="VSG312" s="2"/>
      <c r="VSH312" s="2"/>
      <c r="VSI312" s="2"/>
      <c r="VSJ312" s="2"/>
      <c r="VSK312" s="2"/>
      <c r="VSL312" s="2"/>
      <c r="VSM312" s="2"/>
      <c r="VSN312" s="2"/>
      <c r="VSO312" s="2"/>
      <c r="VSP312" s="2"/>
      <c r="VSQ312" s="2"/>
      <c r="VSR312" s="2"/>
      <c r="VSS312" s="2"/>
      <c r="VST312" s="2"/>
      <c r="VSU312" s="2"/>
      <c r="VSV312" s="2"/>
      <c r="VSW312" s="2"/>
      <c r="VSX312" s="2"/>
      <c r="VSY312" s="2"/>
      <c r="VSZ312" s="2"/>
      <c r="VTA312" s="2"/>
      <c r="VTB312" s="2"/>
      <c r="VTC312" s="2"/>
      <c r="VTD312" s="2"/>
      <c r="VTE312" s="2"/>
      <c r="VTF312" s="2"/>
      <c r="VTG312" s="2"/>
      <c r="VTH312" s="2"/>
      <c r="VTI312" s="2"/>
      <c r="VTJ312" s="2"/>
      <c r="VTK312" s="2"/>
      <c r="VTL312" s="2"/>
      <c r="VTM312" s="2"/>
      <c r="VTN312" s="2"/>
      <c r="VTO312" s="2"/>
      <c r="VTP312" s="2"/>
      <c r="VTQ312" s="2"/>
      <c r="VTR312" s="2"/>
      <c r="VTS312" s="2"/>
      <c r="VTT312" s="2"/>
      <c r="VTU312" s="2"/>
      <c r="VTV312" s="2"/>
      <c r="VTW312" s="2"/>
      <c r="VTX312" s="2"/>
      <c r="VTY312" s="2"/>
      <c r="VTZ312" s="2"/>
      <c r="VUA312" s="2"/>
      <c r="VUB312" s="2"/>
      <c r="VUC312" s="2"/>
      <c r="VUD312" s="2"/>
      <c r="VUE312" s="2"/>
      <c r="VUF312" s="2"/>
      <c r="VUG312" s="2"/>
      <c r="VUH312" s="2"/>
      <c r="VUI312" s="2"/>
      <c r="VUJ312" s="2"/>
      <c r="VUK312" s="2"/>
      <c r="VUL312" s="2"/>
      <c r="VUM312" s="2"/>
      <c r="VUN312" s="2"/>
      <c r="VUO312" s="2"/>
      <c r="VUP312" s="2"/>
      <c r="VUQ312" s="2"/>
      <c r="VUR312" s="2"/>
      <c r="VUS312" s="2"/>
      <c r="VUT312" s="2"/>
      <c r="VUU312" s="2"/>
      <c r="VUV312" s="2"/>
      <c r="VUW312" s="2"/>
      <c r="VUX312" s="2"/>
      <c r="VUY312" s="2"/>
      <c r="VUZ312" s="2"/>
      <c r="VVA312" s="2"/>
      <c r="VVB312" s="2"/>
      <c r="VVC312" s="2"/>
      <c r="VVD312" s="2"/>
      <c r="VVE312" s="2"/>
      <c r="VVF312" s="2"/>
      <c r="VVG312" s="2"/>
      <c r="VVH312" s="2"/>
      <c r="VVI312" s="2"/>
      <c r="VVJ312" s="2"/>
      <c r="VVK312" s="2"/>
      <c r="VVL312" s="2"/>
      <c r="VVM312" s="2"/>
      <c r="VVN312" s="2"/>
      <c r="VVO312" s="2"/>
      <c r="VVP312" s="2"/>
      <c r="VVQ312" s="2"/>
      <c r="VVR312" s="2"/>
      <c r="VVS312" s="2"/>
      <c r="VVT312" s="2"/>
      <c r="VVU312" s="2"/>
      <c r="VVV312" s="2"/>
      <c r="VVW312" s="2"/>
      <c r="VVX312" s="2"/>
      <c r="VVY312" s="2"/>
      <c r="VVZ312" s="2"/>
      <c r="VWA312" s="2"/>
      <c r="VWB312" s="2"/>
      <c r="VWC312" s="2"/>
      <c r="VWD312" s="2"/>
      <c r="VWE312" s="2"/>
      <c r="VWF312" s="2"/>
      <c r="VWG312" s="2"/>
      <c r="VWH312" s="2"/>
      <c r="VWI312" s="2"/>
      <c r="VWJ312" s="2"/>
      <c r="VWK312" s="2"/>
      <c r="VWL312" s="2"/>
      <c r="VWM312" s="2"/>
      <c r="VWN312" s="2"/>
      <c r="VWO312" s="2"/>
      <c r="VWP312" s="2"/>
      <c r="VWQ312" s="2"/>
      <c r="VWR312" s="2"/>
      <c r="VWS312" s="2"/>
      <c r="VWT312" s="2"/>
      <c r="VWU312" s="2"/>
      <c r="VWV312" s="2"/>
      <c r="VWW312" s="2"/>
      <c r="VWX312" s="2"/>
      <c r="VWY312" s="2"/>
      <c r="VWZ312" s="2"/>
      <c r="VXA312" s="2"/>
      <c r="VXB312" s="2"/>
      <c r="VXC312" s="2"/>
      <c r="VXD312" s="2"/>
      <c r="VXE312" s="2"/>
      <c r="VXF312" s="2"/>
      <c r="VXG312" s="2"/>
      <c r="VXH312" s="2"/>
      <c r="VXI312" s="2"/>
      <c r="VXJ312" s="2"/>
      <c r="VXK312" s="2"/>
      <c r="VXL312" s="2"/>
      <c r="VXM312" s="2"/>
      <c r="VXN312" s="2"/>
      <c r="VXO312" s="2"/>
      <c r="VXP312" s="2"/>
      <c r="VXQ312" s="2"/>
      <c r="VXR312" s="2"/>
      <c r="VXS312" s="2"/>
      <c r="VXT312" s="2"/>
      <c r="VXU312" s="2"/>
      <c r="VXV312" s="2"/>
      <c r="VXW312" s="2"/>
      <c r="VXX312" s="2"/>
      <c r="VXY312" s="2"/>
      <c r="VXZ312" s="2"/>
      <c r="VYA312" s="2"/>
      <c r="VYB312" s="2"/>
      <c r="VYC312" s="2"/>
      <c r="VYD312" s="2"/>
      <c r="VYE312" s="2"/>
      <c r="VYF312" s="2"/>
      <c r="VYG312" s="2"/>
      <c r="VYH312" s="2"/>
      <c r="VYI312" s="2"/>
      <c r="VYJ312" s="2"/>
      <c r="VYK312" s="2"/>
      <c r="VYL312" s="2"/>
      <c r="VYM312" s="2"/>
      <c r="VYN312" s="2"/>
      <c r="VYO312" s="2"/>
      <c r="VYP312" s="2"/>
      <c r="VYQ312" s="2"/>
      <c r="VYR312" s="2"/>
      <c r="VYS312" s="2"/>
      <c r="VYT312" s="2"/>
      <c r="VYU312" s="2"/>
      <c r="VYV312" s="2"/>
      <c r="VYW312" s="2"/>
      <c r="VYX312" s="2"/>
      <c r="VYY312" s="2"/>
      <c r="VYZ312" s="2"/>
      <c r="VZA312" s="2"/>
      <c r="VZB312" s="2"/>
      <c r="VZC312" s="2"/>
      <c r="VZD312" s="2"/>
      <c r="VZE312" s="2"/>
      <c r="VZF312" s="2"/>
      <c r="VZG312" s="2"/>
      <c r="VZH312" s="2"/>
      <c r="VZI312" s="2"/>
      <c r="VZJ312" s="2"/>
      <c r="VZK312" s="2"/>
      <c r="VZL312" s="2"/>
      <c r="VZM312" s="2"/>
      <c r="VZN312" s="2"/>
      <c r="VZO312" s="2"/>
      <c r="VZP312" s="2"/>
      <c r="VZQ312" s="2"/>
      <c r="VZR312" s="2"/>
      <c r="VZS312" s="2"/>
      <c r="VZT312" s="2"/>
      <c r="VZU312" s="2"/>
      <c r="VZV312" s="2"/>
      <c r="VZW312" s="2"/>
      <c r="VZX312" s="2"/>
      <c r="VZY312" s="2"/>
      <c r="VZZ312" s="2"/>
      <c r="WAA312" s="2"/>
      <c r="WAB312" s="2"/>
      <c r="WAC312" s="2"/>
      <c r="WAD312" s="2"/>
      <c r="WAE312" s="2"/>
      <c r="WAF312" s="2"/>
      <c r="WAG312" s="2"/>
      <c r="WAH312" s="2"/>
      <c r="WAI312" s="2"/>
      <c r="WAJ312" s="2"/>
      <c r="WAK312" s="2"/>
      <c r="WAL312" s="2"/>
      <c r="WAM312" s="2"/>
      <c r="WAN312" s="2"/>
      <c r="WAO312" s="2"/>
      <c r="WAP312" s="2"/>
      <c r="WAQ312" s="2"/>
      <c r="WAR312" s="2"/>
      <c r="WAS312" s="2"/>
      <c r="WAT312" s="2"/>
      <c r="WAU312" s="2"/>
      <c r="WAV312" s="2"/>
      <c r="WAW312" s="2"/>
      <c r="WAX312" s="2"/>
      <c r="WAY312" s="2"/>
      <c r="WAZ312" s="2"/>
      <c r="WBA312" s="2"/>
      <c r="WBB312" s="2"/>
      <c r="WBC312" s="2"/>
      <c r="WBD312" s="2"/>
      <c r="WBE312" s="2"/>
      <c r="WBF312" s="2"/>
      <c r="WBG312" s="2"/>
      <c r="WBH312" s="2"/>
      <c r="WBI312" s="2"/>
      <c r="WBJ312" s="2"/>
      <c r="WBK312" s="2"/>
      <c r="WBL312" s="2"/>
      <c r="WBM312" s="2"/>
      <c r="WBN312" s="2"/>
      <c r="WBO312" s="2"/>
      <c r="WBP312" s="2"/>
      <c r="WBQ312" s="2"/>
      <c r="WBR312" s="2"/>
      <c r="WBS312" s="2"/>
      <c r="WBT312" s="2"/>
      <c r="WBU312" s="2"/>
      <c r="WBV312" s="2"/>
      <c r="WBW312" s="2"/>
      <c r="WBX312" s="2"/>
      <c r="WBY312" s="2"/>
      <c r="WBZ312" s="2"/>
      <c r="WCA312" s="2"/>
      <c r="WCB312" s="2"/>
      <c r="WCC312" s="2"/>
      <c r="WCD312" s="2"/>
      <c r="WCE312" s="2"/>
      <c r="WCF312" s="2"/>
      <c r="WCG312" s="2"/>
      <c r="WCH312" s="2"/>
      <c r="WCI312" s="2"/>
      <c r="WCJ312" s="2"/>
      <c r="WCK312" s="2"/>
      <c r="WCL312" s="2"/>
      <c r="WCM312" s="2"/>
      <c r="WCN312" s="2"/>
      <c r="WCO312" s="2"/>
      <c r="WCP312" s="2"/>
      <c r="WCQ312" s="2"/>
      <c r="WCR312" s="2"/>
      <c r="WCS312" s="2"/>
      <c r="WCT312" s="2"/>
      <c r="WCU312" s="2"/>
      <c r="WCV312" s="2"/>
      <c r="WCW312" s="2"/>
      <c r="WCX312" s="2"/>
      <c r="WCY312" s="2"/>
      <c r="WCZ312" s="2"/>
      <c r="WDA312" s="2"/>
      <c r="WDB312" s="2"/>
      <c r="WDC312" s="2"/>
      <c r="WDD312" s="2"/>
      <c r="WDE312" s="2"/>
      <c r="WDF312" s="2"/>
      <c r="WDG312" s="2"/>
      <c r="WDH312" s="2"/>
      <c r="WDI312" s="2"/>
      <c r="WDJ312" s="2"/>
      <c r="WDK312" s="2"/>
      <c r="WDL312" s="2"/>
      <c r="WDM312" s="2"/>
      <c r="WDN312" s="2"/>
      <c r="WDO312" s="2"/>
      <c r="WDP312" s="2"/>
      <c r="WDQ312" s="2"/>
      <c r="WDR312" s="2"/>
      <c r="WDS312" s="2"/>
      <c r="WDT312" s="2"/>
      <c r="WDU312" s="2"/>
      <c r="WDV312" s="2"/>
      <c r="WDW312" s="2"/>
      <c r="WDX312" s="2"/>
      <c r="WDY312" s="2"/>
      <c r="WDZ312" s="2"/>
      <c r="WEA312" s="2"/>
      <c r="WEB312" s="2"/>
      <c r="WEC312" s="2"/>
      <c r="WED312" s="2"/>
      <c r="WEE312" s="2"/>
      <c r="WEF312" s="2"/>
      <c r="WEG312" s="2"/>
      <c r="WEH312" s="2"/>
      <c r="WEI312" s="2"/>
      <c r="WEJ312" s="2"/>
      <c r="WEK312" s="2"/>
      <c r="WEL312" s="2"/>
      <c r="WEM312" s="2"/>
      <c r="WEN312" s="2"/>
      <c r="WEO312" s="2"/>
      <c r="WEP312" s="2"/>
      <c r="WEQ312" s="2"/>
      <c r="WER312" s="2"/>
      <c r="WES312" s="2"/>
      <c r="WET312" s="2"/>
      <c r="WEU312" s="2"/>
      <c r="WEV312" s="2"/>
      <c r="WEW312" s="2"/>
      <c r="WEX312" s="2"/>
      <c r="WEY312" s="2"/>
      <c r="WEZ312" s="2"/>
      <c r="WFA312" s="2"/>
      <c r="WFB312" s="2"/>
      <c r="WFC312" s="2"/>
      <c r="WFD312" s="2"/>
      <c r="WFE312" s="2"/>
      <c r="WFF312" s="2"/>
      <c r="WFG312" s="2"/>
      <c r="WFH312" s="2"/>
      <c r="WFI312" s="2"/>
      <c r="WFJ312" s="2"/>
      <c r="WFK312" s="2"/>
      <c r="WFL312" s="2"/>
      <c r="WFM312" s="2"/>
      <c r="WFN312" s="2"/>
      <c r="WFO312" s="2"/>
      <c r="WFP312" s="2"/>
      <c r="WFQ312" s="2"/>
      <c r="WFR312" s="2"/>
      <c r="WFS312" s="2"/>
      <c r="WFT312" s="2"/>
      <c r="WFU312" s="2"/>
      <c r="WFV312" s="2"/>
      <c r="WFW312" s="2"/>
      <c r="WFX312" s="2"/>
      <c r="WFY312" s="2"/>
      <c r="WFZ312" s="2"/>
      <c r="WGA312" s="2"/>
      <c r="WGB312" s="2"/>
      <c r="WGC312" s="2"/>
      <c r="WGD312" s="2"/>
      <c r="WGE312" s="2"/>
      <c r="WGF312" s="2"/>
      <c r="WGG312" s="2"/>
      <c r="WGH312" s="2"/>
      <c r="WGI312" s="2"/>
      <c r="WGJ312" s="2"/>
      <c r="WGK312" s="2"/>
      <c r="WGL312" s="2"/>
      <c r="WGM312" s="2"/>
      <c r="WGN312" s="2"/>
      <c r="WGO312" s="2"/>
      <c r="WGP312" s="2"/>
      <c r="WGQ312" s="2"/>
      <c r="WGR312" s="2"/>
      <c r="WGS312" s="2"/>
      <c r="WGT312" s="2"/>
      <c r="WGU312" s="2"/>
      <c r="WGV312" s="2"/>
      <c r="WGW312" s="2"/>
      <c r="WGX312" s="2"/>
      <c r="WGY312" s="2"/>
      <c r="WGZ312" s="2"/>
      <c r="WHA312" s="2"/>
      <c r="WHB312" s="2"/>
      <c r="WHC312" s="2"/>
      <c r="WHD312" s="2"/>
      <c r="WHE312" s="2"/>
      <c r="WHF312" s="2"/>
      <c r="WHG312" s="2"/>
      <c r="WHH312" s="2"/>
      <c r="WHI312" s="2"/>
      <c r="WHJ312" s="2"/>
      <c r="WHK312" s="2"/>
      <c r="WHL312" s="2"/>
      <c r="WHM312" s="2"/>
      <c r="WHN312" s="2"/>
      <c r="WHO312" s="2"/>
      <c r="WHP312" s="2"/>
      <c r="WHQ312" s="2"/>
      <c r="WHR312" s="2"/>
      <c r="WHS312" s="2"/>
      <c r="WHT312" s="2"/>
      <c r="WHU312" s="2"/>
      <c r="WHV312" s="2"/>
      <c r="WHW312" s="2"/>
      <c r="WHX312" s="2"/>
      <c r="WHY312" s="2"/>
      <c r="WHZ312" s="2"/>
      <c r="WIA312" s="2"/>
      <c r="WIB312" s="2"/>
      <c r="WIC312" s="2"/>
      <c r="WID312" s="2"/>
      <c r="WIE312" s="2"/>
      <c r="WIF312" s="2"/>
      <c r="WIG312" s="2"/>
      <c r="WIH312" s="2"/>
      <c r="WII312" s="2"/>
      <c r="WIJ312" s="2"/>
      <c r="WIK312" s="2"/>
      <c r="WIL312" s="2"/>
      <c r="WIM312" s="2"/>
      <c r="WIN312" s="2"/>
      <c r="WIO312" s="2"/>
      <c r="WIP312" s="2"/>
      <c r="WIQ312" s="2"/>
      <c r="WIR312" s="2"/>
      <c r="WIS312" s="2"/>
      <c r="WIT312" s="2"/>
      <c r="WIU312" s="2"/>
      <c r="WIV312" s="2"/>
      <c r="WIW312" s="2"/>
      <c r="WIX312" s="2"/>
      <c r="WIY312" s="2"/>
      <c r="WIZ312" s="2"/>
      <c r="WJA312" s="2"/>
      <c r="WJB312" s="2"/>
      <c r="WJC312" s="2"/>
      <c r="WJD312" s="2"/>
      <c r="WJE312" s="2"/>
      <c r="WJF312" s="2"/>
      <c r="WJG312" s="2"/>
      <c r="WJH312" s="2"/>
      <c r="WJI312" s="2"/>
      <c r="WJJ312" s="2"/>
      <c r="WJK312" s="2"/>
      <c r="WJL312" s="2"/>
      <c r="WJM312" s="2"/>
      <c r="WJN312" s="2"/>
      <c r="WJO312" s="2"/>
      <c r="WJP312" s="2"/>
      <c r="WJQ312" s="2"/>
      <c r="WJR312" s="2"/>
      <c r="WJS312" s="2"/>
      <c r="WJT312" s="2"/>
      <c r="WJU312" s="2"/>
      <c r="WJV312" s="2"/>
      <c r="WJW312" s="2"/>
      <c r="WJX312" s="2"/>
      <c r="WJY312" s="2"/>
      <c r="WJZ312" s="2"/>
      <c r="WKA312" s="2"/>
      <c r="WKB312" s="2"/>
      <c r="WKC312" s="2"/>
      <c r="WKD312" s="2"/>
      <c r="WKE312" s="2"/>
      <c r="WKF312" s="2"/>
      <c r="WKG312" s="2"/>
      <c r="WKH312" s="2"/>
      <c r="WKI312" s="2"/>
      <c r="WKJ312" s="2"/>
      <c r="WKK312" s="2"/>
      <c r="WKL312" s="2"/>
      <c r="WKM312" s="2"/>
      <c r="WKN312" s="2"/>
      <c r="WKO312" s="2"/>
      <c r="WKP312" s="2"/>
      <c r="WKQ312" s="2"/>
      <c r="WKR312" s="2"/>
      <c r="WKS312" s="2"/>
      <c r="WKT312" s="2"/>
      <c r="WKU312" s="2"/>
      <c r="WKV312" s="2"/>
      <c r="WKW312" s="2"/>
      <c r="WKX312" s="2"/>
      <c r="WKY312" s="2"/>
      <c r="WKZ312" s="2"/>
      <c r="WLA312" s="2"/>
      <c r="WLB312" s="2"/>
      <c r="WLC312" s="2"/>
      <c r="WLD312" s="2"/>
      <c r="WLE312" s="2"/>
      <c r="WLF312" s="2"/>
      <c r="WLG312" s="2"/>
      <c r="WLH312" s="2"/>
      <c r="WLI312" s="2"/>
      <c r="WLJ312" s="2"/>
      <c r="WLK312" s="2"/>
      <c r="WLL312" s="2"/>
      <c r="WLM312" s="2"/>
      <c r="WLN312" s="2"/>
      <c r="WLO312" s="2"/>
      <c r="WLP312" s="2"/>
      <c r="WLQ312" s="2"/>
      <c r="WLR312" s="2"/>
      <c r="WLS312" s="2"/>
      <c r="WLT312" s="2"/>
      <c r="WLU312" s="2"/>
      <c r="WLV312" s="2"/>
      <c r="WLW312" s="2"/>
      <c r="WLX312" s="2"/>
      <c r="WLY312" s="2"/>
      <c r="WLZ312" s="2"/>
      <c r="WMA312" s="2"/>
      <c r="WMB312" s="2"/>
      <c r="WMC312" s="2"/>
      <c r="WMD312" s="2"/>
      <c r="WME312" s="2"/>
      <c r="WMF312" s="2"/>
      <c r="WMG312" s="2"/>
      <c r="WMH312" s="2"/>
      <c r="WMI312" s="2"/>
      <c r="WMJ312" s="2"/>
      <c r="WMK312" s="2"/>
      <c r="WML312" s="2"/>
      <c r="WMM312" s="2"/>
      <c r="WMN312" s="2"/>
      <c r="WMO312" s="2"/>
      <c r="WMP312" s="2"/>
      <c r="WMQ312" s="2"/>
      <c r="WMR312" s="2"/>
      <c r="WMS312" s="2"/>
      <c r="WMT312" s="2"/>
      <c r="WMU312" s="2"/>
      <c r="WMV312" s="2"/>
      <c r="WMW312" s="2"/>
      <c r="WMX312" s="2"/>
      <c r="WMY312" s="2"/>
      <c r="WMZ312" s="2"/>
      <c r="WNA312" s="2"/>
      <c r="WNB312" s="2"/>
      <c r="WNC312" s="2"/>
      <c r="WND312" s="2"/>
      <c r="WNE312" s="2"/>
      <c r="WNF312" s="2"/>
      <c r="WNG312" s="2"/>
      <c r="WNH312" s="2"/>
      <c r="WNI312" s="2"/>
      <c r="WNJ312" s="2"/>
      <c r="WNK312" s="2"/>
      <c r="WNL312" s="2"/>
      <c r="WNM312" s="2"/>
      <c r="WNN312" s="2"/>
      <c r="WNO312" s="2"/>
      <c r="WNP312" s="2"/>
      <c r="WNQ312" s="2"/>
      <c r="WNR312" s="2"/>
      <c r="WNS312" s="2"/>
      <c r="WNT312" s="2"/>
      <c r="WNU312" s="2"/>
      <c r="WNV312" s="2"/>
      <c r="WNW312" s="2"/>
      <c r="WNX312" s="2"/>
      <c r="WNY312" s="2"/>
      <c r="WNZ312" s="2"/>
      <c r="WOA312" s="2"/>
      <c r="WOB312" s="2"/>
      <c r="WOC312" s="2"/>
      <c r="WOD312" s="2"/>
      <c r="WOE312" s="2"/>
      <c r="WOF312" s="2"/>
      <c r="WOG312" s="2"/>
      <c r="WOH312" s="2"/>
      <c r="WOI312" s="2"/>
      <c r="WOJ312" s="2"/>
      <c r="WOK312" s="2"/>
      <c r="WOL312" s="2"/>
      <c r="WOM312" s="2"/>
      <c r="WON312" s="2"/>
      <c r="WOO312" s="2"/>
      <c r="WOP312" s="2"/>
      <c r="WOQ312" s="2"/>
      <c r="WOR312" s="2"/>
      <c r="WOS312" s="2"/>
      <c r="WOT312" s="2"/>
      <c r="WOU312" s="2"/>
      <c r="WOV312" s="2"/>
      <c r="WOW312" s="2"/>
      <c r="WOX312" s="2"/>
      <c r="WOY312" s="2"/>
      <c r="WOZ312" s="2"/>
      <c r="WPA312" s="2"/>
      <c r="WPB312" s="2"/>
      <c r="WPC312" s="2"/>
      <c r="WPD312" s="2"/>
      <c r="WPE312" s="2"/>
      <c r="WPF312" s="2"/>
      <c r="WPG312" s="2"/>
      <c r="WPH312" s="2"/>
      <c r="WPI312" s="2"/>
      <c r="WPJ312" s="2"/>
      <c r="WPK312" s="2"/>
      <c r="WPL312" s="2"/>
      <c r="WPM312" s="2"/>
      <c r="WPN312" s="2"/>
      <c r="WPO312" s="2"/>
      <c r="WPP312" s="2"/>
      <c r="WPQ312" s="2"/>
      <c r="WPR312" s="2"/>
      <c r="WPS312" s="2"/>
      <c r="WPT312" s="2"/>
      <c r="WPU312" s="2"/>
      <c r="WPV312" s="2"/>
      <c r="WPW312" s="2"/>
      <c r="WPX312" s="2"/>
      <c r="WPY312" s="2"/>
      <c r="WPZ312" s="2"/>
      <c r="WQA312" s="2"/>
      <c r="WQB312" s="2"/>
      <c r="WQC312" s="2"/>
      <c r="WQD312" s="2"/>
      <c r="WQE312" s="2"/>
      <c r="WQF312" s="2"/>
      <c r="WQG312" s="2"/>
      <c r="WQH312" s="2"/>
      <c r="WQI312" s="2"/>
      <c r="WQJ312" s="2"/>
      <c r="WQK312" s="2"/>
      <c r="WQL312" s="2"/>
      <c r="WQM312" s="2"/>
      <c r="WQN312" s="2"/>
      <c r="WQO312" s="2"/>
      <c r="WQP312" s="2"/>
      <c r="WQQ312" s="2"/>
      <c r="WQR312" s="2"/>
      <c r="WQS312" s="2"/>
      <c r="WQT312" s="2"/>
      <c r="WQU312" s="2"/>
      <c r="WQV312" s="2"/>
      <c r="WQW312" s="2"/>
      <c r="WQX312" s="2"/>
      <c r="WQY312" s="2"/>
      <c r="WQZ312" s="2"/>
      <c r="WRA312" s="2"/>
      <c r="WRB312" s="2"/>
      <c r="WRC312" s="2"/>
      <c r="WRD312" s="2"/>
      <c r="WRE312" s="2"/>
      <c r="WRF312" s="2"/>
      <c r="WRG312" s="2"/>
      <c r="WRH312" s="2"/>
      <c r="WRI312" s="2"/>
      <c r="WRJ312" s="2"/>
      <c r="WRK312" s="2"/>
      <c r="WRL312" s="2"/>
      <c r="WRM312" s="2"/>
      <c r="WRN312" s="2"/>
      <c r="WRO312" s="2"/>
      <c r="WRP312" s="2"/>
      <c r="WRQ312" s="2"/>
      <c r="WRR312" s="2"/>
      <c r="WRS312" s="2"/>
      <c r="WRT312" s="2"/>
      <c r="WRU312" s="2"/>
      <c r="WRV312" s="2"/>
      <c r="WRW312" s="2"/>
      <c r="WRX312" s="2"/>
      <c r="WRY312" s="2"/>
      <c r="WRZ312" s="2"/>
      <c r="WSA312" s="2"/>
      <c r="WSB312" s="2"/>
      <c r="WSC312" s="2"/>
      <c r="WSD312" s="2"/>
      <c r="WSE312" s="2"/>
      <c r="WSF312" s="2"/>
      <c r="WSG312" s="2"/>
      <c r="WSH312" s="2"/>
      <c r="WSI312" s="2"/>
      <c r="WSJ312" s="2"/>
      <c r="WSK312" s="2"/>
      <c r="WSL312" s="2"/>
      <c r="WSM312" s="2"/>
      <c r="WSN312" s="2"/>
      <c r="WSO312" s="2"/>
      <c r="WSP312" s="2"/>
      <c r="WSQ312" s="2"/>
      <c r="WSR312" s="2"/>
      <c r="WSS312" s="2"/>
      <c r="WST312" s="2"/>
      <c r="WSU312" s="2"/>
      <c r="WSV312" s="2"/>
      <c r="WSW312" s="2"/>
      <c r="WSX312" s="2"/>
      <c r="WSY312" s="2"/>
      <c r="WSZ312" s="2"/>
      <c r="WTA312" s="2"/>
      <c r="WTB312" s="2"/>
      <c r="WTC312" s="2"/>
      <c r="WTD312" s="2"/>
      <c r="WTE312" s="2"/>
      <c r="WTF312" s="2"/>
      <c r="WTG312" s="2"/>
      <c r="WTH312" s="2"/>
      <c r="WTI312" s="2"/>
      <c r="WTJ312" s="2"/>
      <c r="WTK312" s="2"/>
      <c r="WTL312" s="2"/>
      <c r="WTM312" s="2"/>
      <c r="WTN312" s="2"/>
      <c r="WTO312" s="2"/>
      <c r="WTP312" s="2"/>
      <c r="WTQ312" s="2"/>
      <c r="WTR312" s="2"/>
      <c r="WTS312" s="2"/>
      <c r="WTT312" s="2"/>
      <c r="WTU312" s="2"/>
      <c r="WTV312" s="2"/>
      <c r="WTW312" s="2"/>
      <c r="WTX312" s="2"/>
      <c r="WTY312" s="2"/>
      <c r="WTZ312" s="2"/>
      <c r="WUA312" s="2"/>
      <c r="WUB312" s="2"/>
      <c r="WUC312" s="2"/>
      <c r="WUD312" s="2"/>
      <c r="WUE312" s="2"/>
      <c r="WUF312" s="2"/>
      <c r="WUG312" s="2"/>
      <c r="WUH312" s="2"/>
      <c r="WUI312" s="2"/>
      <c r="WUJ312" s="2"/>
      <c r="WUK312" s="2"/>
      <c r="WUL312" s="2"/>
      <c r="WUM312" s="2"/>
      <c r="WUN312" s="2"/>
      <c r="WUO312" s="2"/>
      <c r="WUP312" s="2"/>
      <c r="WUQ312" s="2"/>
      <c r="WUR312" s="2"/>
      <c r="WUS312" s="2"/>
      <c r="WUT312" s="2"/>
      <c r="WUU312" s="2"/>
      <c r="WUV312" s="2"/>
      <c r="WUW312" s="2"/>
      <c r="WUX312" s="2"/>
      <c r="WUY312" s="2"/>
      <c r="WUZ312" s="2"/>
      <c r="WVA312" s="2"/>
      <c r="WVB312" s="2"/>
      <c r="WVC312" s="2"/>
      <c r="WVD312" s="2"/>
      <c r="WVE312" s="2"/>
      <c r="WVF312" s="2"/>
      <c r="WVG312" s="2"/>
      <c r="WVH312" s="2"/>
      <c r="WVI312" s="2"/>
      <c r="WVJ312" s="2"/>
      <c r="WVK312" s="2"/>
      <c r="WVL312" s="2"/>
      <c r="WVM312" s="2"/>
      <c r="WVN312" s="2"/>
      <c r="WVO312" s="2"/>
      <c r="WVP312" s="2"/>
      <c r="WVQ312" s="2"/>
      <c r="WVR312" s="2"/>
      <c r="WVS312" s="2"/>
      <c r="WVT312" s="2"/>
      <c r="WVU312" s="2"/>
      <c r="WVV312" s="2"/>
      <c r="WVW312" s="2"/>
      <c r="WVX312" s="2"/>
      <c r="WVY312" s="2"/>
      <c r="WVZ312" s="2"/>
      <c r="WWA312" s="2"/>
      <c r="WWB312" s="2"/>
      <c r="WWC312" s="2"/>
      <c r="WWD312" s="2"/>
      <c r="WWE312" s="2"/>
      <c r="WWF312" s="2"/>
      <c r="WWG312" s="2"/>
      <c r="WWH312" s="2"/>
      <c r="WWI312" s="2"/>
      <c r="WWJ312" s="2"/>
      <c r="WWK312" s="2"/>
      <c r="WWL312" s="2"/>
      <c r="WWM312" s="2"/>
      <c r="WWN312" s="2"/>
      <c r="WWO312" s="2"/>
      <c r="WWP312" s="2"/>
      <c r="WWQ312" s="2"/>
      <c r="WWR312" s="2"/>
      <c r="WWS312" s="2"/>
      <c r="WWT312" s="2"/>
      <c r="WWU312" s="2"/>
      <c r="WWV312" s="2"/>
      <c r="WWW312" s="2"/>
      <c r="WWX312" s="2"/>
      <c r="WWY312" s="2"/>
      <c r="WWZ312" s="2"/>
      <c r="WXA312" s="2"/>
      <c r="WXB312" s="2"/>
      <c r="WXC312" s="2"/>
      <c r="WXD312" s="2"/>
      <c r="WXE312" s="2"/>
      <c r="WXF312" s="2"/>
      <c r="WXG312" s="2"/>
      <c r="WXH312" s="2"/>
      <c r="WXI312" s="2"/>
      <c r="WXJ312" s="2"/>
      <c r="WXK312" s="2"/>
      <c r="WXL312" s="2"/>
      <c r="WXM312" s="2"/>
      <c r="WXN312" s="2"/>
      <c r="WXO312" s="2"/>
      <c r="WXP312" s="2"/>
      <c r="WXQ312" s="2"/>
      <c r="WXR312" s="2"/>
      <c r="WXS312" s="2"/>
      <c r="WXT312" s="2"/>
      <c r="WXU312" s="2"/>
      <c r="WXV312" s="2"/>
      <c r="WXW312" s="2"/>
      <c r="WXX312" s="2"/>
      <c r="WXY312" s="2"/>
      <c r="WXZ312" s="2"/>
      <c r="WYA312" s="2"/>
      <c r="WYB312" s="2"/>
      <c r="WYC312" s="2"/>
      <c r="WYD312" s="2"/>
      <c r="WYE312" s="2"/>
      <c r="WYF312" s="2"/>
      <c r="WYG312" s="2"/>
      <c r="WYH312" s="2"/>
      <c r="WYI312" s="2"/>
      <c r="WYJ312" s="2"/>
      <c r="WYK312" s="2"/>
      <c r="WYL312" s="2"/>
      <c r="WYM312" s="2"/>
      <c r="WYN312" s="2"/>
      <c r="WYO312" s="2"/>
      <c r="WYP312" s="2"/>
      <c r="WYQ312" s="2"/>
      <c r="WYR312" s="2"/>
      <c r="WYS312" s="2"/>
      <c r="WYT312" s="2"/>
      <c r="WYU312" s="2"/>
      <c r="WYV312" s="2"/>
      <c r="WYW312" s="2"/>
      <c r="WYX312" s="2"/>
      <c r="WYY312" s="2"/>
      <c r="WYZ312" s="2"/>
      <c r="WZA312" s="2"/>
      <c r="WZB312" s="2"/>
      <c r="WZC312" s="2"/>
      <c r="WZD312" s="2"/>
      <c r="WZE312" s="2"/>
      <c r="WZF312" s="2"/>
      <c r="WZG312" s="2"/>
      <c r="WZH312" s="2"/>
      <c r="WZI312" s="2"/>
      <c r="WZJ312" s="2"/>
      <c r="WZK312" s="2"/>
      <c r="WZL312" s="2"/>
      <c r="WZM312" s="2"/>
      <c r="WZN312" s="2"/>
      <c r="WZO312" s="2"/>
      <c r="WZP312" s="2"/>
      <c r="WZQ312" s="2"/>
      <c r="WZR312" s="2"/>
      <c r="WZS312" s="2"/>
      <c r="WZT312" s="2"/>
      <c r="WZU312" s="2"/>
      <c r="WZV312" s="2"/>
      <c r="WZW312" s="2"/>
      <c r="WZX312" s="2"/>
      <c r="WZY312" s="2"/>
      <c r="WZZ312" s="2"/>
      <c r="XAA312" s="2"/>
      <c r="XAB312" s="2"/>
      <c r="XAC312" s="2"/>
      <c r="XAD312" s="2"/>
      <c r="XAE312" s="2"/>
      <c r="XAF312" s="2"/>
      <c r="XAG312" s="2"/>
      <c r="XAH312" s="2"/>
      <c r="XAI312" s="2"/>
      <c r="XAJ312" s="2"/>
      <c r="XAK312" s="2"/>
      <c r="XAL312" s="2"/>
      <c r="XAM312" s="2"/>
      <c r="XAN312" s="2"/>
      <c r="XAO312" s="2"/>
      <c r="XAP312" s="2"/>
      <c r="XAQ312" s="2"/>
      <c r="XAR312" s="2"/>
      <c r="XAS312" s="2"/>
      <c r="XAT312" s="2"/>
      <c r="XAU312" s="2"/>
      <c r="XAV312" s="2"/>
      <c r="XAW312" s="2"/>
      <c r="XAX312" s="2"/>
      <c r="XAY312" s="2"/>
      <c r="XAZ312" s="2"/>
      <c r="XBA312" s="2"/>
      <c r="XBB312" s="2"/>
      <c r="XBC312" s="2"/>
      <c r="XBD312" s="2"/>
      <c r="XBE312" s="2"/>
      <c r="XBF312" s="2"/>
      <c r="XBG312" s="2"/>
      <c r="XBH312" s="2"/>
      <c r="XBI312" s="2"/>
      <c r="XBJ312" s="2"/>
      <c r="XBK312" s="2"/>
      <c r="XBL312" s="2"/>
      <c r="XBM312" s="2"/>
      <c r="XBN312" s="2"/>
      <c r="XBO312" s="2"/>
      <c r="XBP312" s="2"/>
      <c r="XBQ312" s="2"/>
      <c r="XBR312" s="2"/>
      <c r="XBS312" s="2"/>
      <c r="XBT312" s="2"/>
      <c r="XBU312" s="2"/>
      <c r="XBV312" s="2"/>
      <c r="XBW312" s="2"/>
      <c r="XBX312" s="2"/>
      <c r="XBY312" s="2"/>
      <c r="XBZ312" s="2"/>
      <c r="XCA312" s="2"/>
      <c r="XCB312" s="2"/>
      <c r="XCC312" s="2"/>
      <c r="XCD312" s="2"/>
      <c r="XCE312" s="2"/>
      <c r="XCF312" s="2"/>
      <c r="XCG312" s="2"/>
      <c r="XCH312" s="2"/>
      <c r="XCI312" s="2"/>
      <c r="XCJ312" s="2"/>
      <c r="XCK312" s="2"/>
      <c r="XCL312" s="2"/>
      <c r="XCM312" s="2"/>
      <c r="XCN312" s="2"/>
      <c r="XCO312" s="2"/>
      <c r="XCP312" s="2"/>
      <c r="XCQ312" s="2"/>
      <c r="XCR312" s="2"/>
      <c r="XCS312" s="2"/>
      <c r="XCT312" s="2"/>
      <c r="XCU312" s="2"/>
      <c r="XCV312" s="2"/>
      <c r="XCW312" s="2"/>
      <c r="XCX312" s="2"/>
      <c r="XCY312" s="2"/>
      <c r="XCZ312" s="2"/>
      <c r="XDA312" s="2"/>
      <c r="XDB312" s="2"/>
      <c r="XDC312" s="2"/>
      <c r="XDD312" s="2"/>
      <c r="XDE312" s="2"/>
      <c r="XDF312" s="2"/>
      <c r="XDG312" s="2"/>
      <c r="XDH312" s="2"/>
      <c r="XDI312" s="2"/>
      <c r="XDJ312" s="2"/>
      <c r="XDK312" s="2"/>
      <c r="XDL312" s="2"/>
      <c r="XDM312" s="2"/>
      <c r="XDN312" s="2"/>
      <c r="XDO312" s="2"/>
      <c r="XDP312" s="2"/>
      <c r="XDQ312" s="2"/>
      <c r="XDR312" s="2"/>
      <c r="XDS312" s="2"/>
      <c r="XDT312" s="2"/>
      <c r="XDU312" s="2"/>
      <c r="XDV312" s="2"/>
      <c r="XDW312" s="2"/>
      <c r="XDX312" s="2"/>
      <c r="XDY312" s="2"/>
      <c r="XDZ312" s="2"/>
      <c r="XEA312" s="2"/>
      <c r="XEB312" s="2"/>
      <c r="XEC312" s="2"/>
      <c r="XED312" s="2"/>
      <c r="XEE312" s="2"/>
      <c r="XEF312" s="2"/>
      <c r="XEG312" s="2"/>
      <c r="XEH312" s="2"/>
      <c r="XEI312" s="2"/>
      <c r="XEJ312" s="2"/>
      <c r="XEK312" s="2"/>
      <c r="XEL312" s="2"/>
      <c r="XEM312" s="2"/>
      <c r="XEN312" s="2"/>
      <c r="XEO312" s="2"/>
      <c r="XEP312" s="2"/>
      <c r="XEQ312" s="2"/>
      <c r="XER312" s="2"/>
      <c r="XES312" s="2"/>
      <c r="XET312" s="2"/>
      <c r="XEU312" s="2"/>
      <c r="XEV312" s="2"/>
      <c r="XEW312" s="2"/>
      <c r="XEX312" s="2"/>
      <c r="XEY312" s="5"/>
      <c r="XEZ312" s="5"/>
      <c r="XFA312" s="5"/>
      <c r="XFB312" s="5"/>
      <c r="XFC312" s="5"/>
      <c r="XFD312" s="5"/>
    </row>
    <row r="313" customHeight="1" outlineLevel="1" spans="1:33">
      <c r="A313" s="9">
        <v>1</v>
      </c>
      <c r="B313" s="10" t="s">
        <v>563</v>
      </c>
      <c r="C313" s="36" t="s">
        <v>564</v>
      </c>
      <c r="D313" s="118"/>
      <c r="E313" s="12" t="s">
        <v>565</v>
      </c>
      <c r="F313" s="14"/>
      <c r="G313" s="7" t="s">
        <v>566</v>
      </c>
      <c r="H313" s="27"/>
      <c r="I313" s="27"/>
      <c r="J313" s="27"/>
      <c r="K313" s="27"/>
      <c r="L313" s="7"/>
      <c r="M313" s="7"/>
      <c r="N313" s="7"/>
      <c r="O313" s="7"/>
      <c r="P313" s="7"/>
      <c r="Q313" s="7">
        <f t="shared" ref="Q313:Q327" si="34">M313*O313</f>
        <v>0</v>
      </c>
      <c r="R313" s="23"/>
      <c r="S313" s="23"/>
      <c r="T313" s="23"/>
      <c r="U313" s="23"/>
      <c r="V313" s="23"/>
      <c r="W313" s="23"/>
      <c r="X313" s="7"/>
      <c r="Y313" s="7"/>
      <c r="Z313" s="7">
        <f t="shared" ref="Z313:Z327" si="35">U313*V313*X313</f>
        <v>0</v>
      </c>
      <c r="AA313" s="7"/>
      <c r="AB313" s="166"/>
      <c r="AC313" s="16"/>
      <c r="AD313" s="143"/>
      <c r="AE313" s="143"/>
      <c r="AF313" s="143"/>
      <c r="AG313" s="27"/>
    </row>
    <row r="314" customHeight="1" outlineLevel="1" spans="1:33">
      <c r="A314" s="9">
        <v>2</v>
      </c>
      <c r="B314" s="10" t="s">
        <v>567</v>
      </c>
      <c r="C314" s="36" t="s">
        <v>564</v>
      </c>
      <c r="D314" s="118"/>
      <c r="E314" s="10" t="s">
        <v>568</v>
      </c>
      <c r="F314" s="15"/>
      <c r="G314" s="7" t="s">
        <v>569</v>
      </c>
      <c r="H314" s="7"/>
      <c r="I314" s="27"/>
      <c r="J314" s="27"/>
      <c r="K314" s="27"/>
      <c r="L314" s="62" t="s">
        <v>570</v>
      </c>
      <c r="M314" s="7">
        <f t="shared" ref="M314:M320" si="36">AC314</f>
        <v>73</v>
      </c>
      <c r="N314" s="75" t="s">
        <v>148</v>
      </c>
      <c r="O314" s="75">
        <v>3.2838</v>
      </c>
      <c r="P314" s="75" t="s">
        <v>149</v>
      </c>
      <c r="Q314" s="7">
        <f t="shared" si="34"/>
        <v>239.7174</v>
      </c>
      <c r="R314" s="7"/>
      <c r="S314" s="7"/>
      <c r="T314" s="7"/>
      <c r="U314" s="7"/>
      <c r="V314" s="7"/>
      <c r="W314" s="7"/>
      <c r="X314" s="7"/>
      <c r="Y314" s="7"/>
      <c r="Z314" s="7">
        <f t="shared" si="35"/>
        <v>0</v>
      </c>
      <c r="AA314" s="62" t="s">
        <v>571</v>
      </c>
      <c r="AB314" s="164" t="s">
        <v>572</v>
      </c>
      <c r="AC314" s="7">
        <v>73</v>
      </c>
      <c r="AD314" s="86">
        <v>344.076</v>
      </c>
      <c r="AE314" s="86" t="s">
        <v>573</v>
      </c>
      <c r="AF314" s="86">
        <f t="shared" ref="AF314:AF318" si="37">AD314*AC314</f>
        <v>25117.548</v>
      </c>
      <c r="AG314" s="27" t="s">
        <v>574</v>
      </c>
    </row>
    <row r="315" customHeight="1" outlineLevel="1" spans="1:33">
      <c r="A315" s="9">
        <v>3</v>
      </c>
      <c r="B315" s="10" t="s">
        <v>575</v>
      </c>
      <c r="C315" s="36" t="s">
        <v>564</v>
      </c>
      <c r="D315" s="118"/>
      <c r="E315" s="10" t="s">
        <v>576</v>
      </c>
      <c r="F315" s="15"/>
      <c r="G315" s="7" t="s">
        <v>577</v>
      </c>
      <c r="H315" s="7"/>
      <c r="I315" s="27"/>
      <c r="J315" s="27"/>
      <c r="K315" s="27"/>
      <c r="L315" s="62" t="s">
        <v>570</v>
      </c>
      <c r="M315" s="7">
        <f t="shared" si="36"/>
        <v>75</v>
      </c>
      <c r="N315" s="75" t="s">
        <v>148</v>
      </c>
      <c r="O315" s="75">
        <v>3.2838</v>
      </c>
      <c r="P315" s="75" t="s">
        <v>578</v>
      </c>
      <c r="Q315" s="7">
        <f t="shared" si="34"/>
        <v>246.285</v>
      </c>
      <c r="R315" s="75"/>
      <c r="S315" s="75"/>
      <c r="T315" s="75"/>
      <c r="U315" s="75"/>
      <c r="V315" s="75"/>
      <c r="W315" s="75"/>
      <c r="X315" s="7"/>
      <c r="Y315" s="7"/>
      <c r="Z315" s="7">
        <f t="shared" si="35"/>
        <v>0</v>
      </c>
      <c r="AA315" s="62" t="s">
        <v>579</v>
      </c>
      <c r="AB315" s="119" t="s">
        <v>572</v>
      </c>
      <c r="AC315" s="50">
        <v>75</v>
      </c>
      <c r="AD315" s="86">
        <v>52.5112</v>
      </c>
      <c r="AE315" s="86" t="s">
        <v>573</v>
      </c>
      <c r="AF315" s="86">
        <f t="shared" si="37"/>
        <v>3938.34</v>
      </c>
      <c r="AG315" s="27" t="s">
        <v>574</v>
      </c>
    </row>
    <row r="316" customHeight="1" outlineLevel="1" spans="1:33">
      <c r="A316" s="9">
        <v>4</v>
      </c>
      <c r="B316" s="10" t="s">
        <v>580</v>
      </c>
      <c r="C316" s="36" t="s">
        <v>564</v>
      </c>
      <c r="D316" s="118"/>
      <c r="E316" s="10" t="s">
        <v>568</v>
      </c>
      <c r="F316" s="15"/>
      <c r="G316" s="7" t="s">
        <v>581</v>
      </c>
      <c r="H316" s="7"/>
      <c r="I316" s="27"/>
      <c r="J316" s="27"/>
      <c r="K316" s="27"/>
      <c r="L316" s="62" t="s">
        <v>570</v>
      </c>
      <c r="M316" s="7">
        <f t="shared" si="36"/>
        <v>150</v>
      </c>
      <c r="N316" s="75" t="s">
        <v>148</v>
      </c>
      <c r="O316" s="75">
        <v>3.2838</v>
      </c>
      <c r="P316" s="75" t="s">
        <v>582</v>
      </c>
      <c r="Q316" s="7">
        <f t="shared" si="34"/>
        <v>492.57</v>
      </c>
      <c r="R316" s="7"/>
      <c r="S316" s="7"/>
      <c r="T316" s="7"/>
      <c r="U316" s="7"/>
      <c r="V316" s="7"/>
      <c r="W316" s="7"/>
      <c r="X316" s="7"/>
      <c r="Y316" s="7"/>
      <c r="Z316" s="75">
        <f t="shared" si="35"/>
        <v>0</v>
      </c>
      <c r="AA316" s="62" t="s">
        <v>583</v>
      </c>
      <c r="AB316" s="10" t="s">
        <v>572</v>
      </c>
      <c r="AC316" s="15">
        <v>150</v>
      </c>
      <c r="AD316" s="86">
        <v>13.8805</v>
      </c>
      <c r="AE316" s="86" t="s">
        <v>573</v>
      </c>
      <c r="AF316" s="86">
        <f t="shared" si="37"/>
        <v>2082.075</v>
      </c>
      <c r="AG316" s="27" t="s">
        <v>574</v>
      </c>
    </row>
    <row r="317" customHeight="1" outlineLevel="1" spans="1:33">
      <c r="A317" s="9">
        <v>5</v>
      </c>
      <c r="B317" s="10" t="s">
        <v>584</v>
      </c>
      <c r="C317" s="36" t="s">
        <v>564</v>
      </c>
      <c r="D317" s="118"/>
      <c r="E317" s="10" t="s">
        <v>576</v>
      </c>
      <c r="F317" s="15"/>
      <c r="G317" s="7" t="s">
        <v>585</v>
      </c>
      <c r="H317" s="7"/>
      <c r="I317" s="27"/>
      <c r="J317" s="27"/>
      <c r="K317" s="27"/>
      <c r="L317" s="62" t="s">
        <v>570</v>
      </c>
      <c r="M317" s="7">
        <f t="shared" si="36"/>
        <v>35</v>
      </c>
      <c r="N317" s="75" t="s">
        <v>148</v>
      </c>
      <c r="O317" s="75">
        <v>3.2838</v>
      </c>
      <c r="P317" s="75" t="s">
        <v>586</v>
      </c>
      <c r="Q317" s="7">
        <f t="shared" si="34"/>
        <v>114.933</v>
      </c>
      <c r="R317" s="7"/>
      <c r="S317" s="7"/>
      <c r="T317" s="7"/>
      <c r="U317" s="7"/>
      <c r="V317" s="7"/>
      <c r="W317" s="7"/>
      <c r="X317" s="7"/>
      <c r="Y317" s="7"/>
      <c r="Z317" s="75">
        <f t="shared" si="35"/>
        <v>0</v>
      </c>
      <c r="AA317" s="62" t="s">
        <v>587</v>
      </c>
      <c r="AB317" s="10" t="s">
        <v>572</v>
      </c>
      <c r="AC317" s="15">
        <v>35</v>
      </c>
      <c r="AD317" s="86">
        <v>5.1801</v>
      </c>
      <c r="AE317" s="86" t="s">
        <v>573</v>
      </c>
      <c r="AF317" s="86">
        <f t="shared" si="37"/>
        <v>181.3035</v>
      </c>
      <c r="AG317" s="27" t="s">
        <v>574</v>
      </c>
    </row>
    <row r="318" customHeight="1" outlineLevel="1" spans="1:33">
      <c r="A318" s="9">
        <v>6</v>
      </c>
      <c r="B318" s="10" t="s">
        <v>588</v>
      </c>
      <c r="C318" s="36" t="s">
        <v>564</v>
      </c>
      <c r="D318" s="118"/>
      <c r="E318" s="10" t="s">
        <v>576</v>
      </c>
      <c r="F318" s="15"/>
      <c r="G318" s="7" t="s">
        <v>589</v>
      </c>
      <c r="H318" s="7"/>
      <c r="I318" s="27"/>
      <c r="J318" s="27"/>
      <c r="K318" s="27"/>
      <c r="L318" s="62" t="s">
        <v>570</v>
      </c>
      <c r="M318" s="7">
        <f t="shared" si="36"/>
        <v>37</v>
      </c>
      <c r="N318" s="75" t="s">
        <v>148</v>
      </c>
      <c r="O318" s="75">
        <v>3.2838</v>
      </c>
      <c r="P318" s="75" t="s">
        <v>590</v>
      </c>
      <c r="Q318" s="7">
        <f t="shared" si="34"/>
        <v>121.5006</v>
      </c>
      <c r="R318" s="7"/>
      <c r="S318" s="7"/>
      <c r="T318" s="7"/>
      <c r="U318" s="7"/>
      <c r="V318" s="7"/>
      <c r="W318" s="7"/>
      <c r="X318" s="7"/>
      <c r="Y318" s="7"/>
      <c r="Z318" s="75">
        <f t="shared" si="35"/>
        <v>0</v>
      </c>
      <c r="AA318" s="7" t="s">
        <v>591</v>
      </c>
      <c r="AB318" s="10" t="s">
        <v>572</v>
      </c>
      <c r="AC318" s="15">
        <v>37</v>
      </c>
      <c r="AD318" s="86">
        <v>56.9211</v>
      </c>
      <c r="AE318" s="86" t="s">
        <v>573</v>
      </c>
      <c r="AF318" s="86">
        <f t="shared" si="37"/>
        <v>2106.0807</v>
      </c>
      <c r="AG318" s="27" t="s">
        <v>574</v>
      </c>
    </row>
    <row r="319" customHeight="1" outlineLevel="1" spans="1:33">
      <c r="A319" s="9">
        <v>7</v>
      </c>
      <c r="B319" s="10" t="s">
        <v>592</v>
      </c>
      <c r="C319" s="36" t="s">
        <v>564</v>
      </c>
      <c r="D319" s="118"/>
      <c r="E319" s="10" t="s">
        <v>576</v>
      </c>
      <c r="F319" s="15"/>
      <c r="G319" s="7" t="s">
        <v>593</v>
      </c>
      <c r="H319" s="7"/>
      <c r="I319" s="27"/>
      <c r="J319" s="27"/>
      <c r="K319" s="27"/>
      <c r="L319" s="62" t="s">
        <v>570</v>
      </c>
      <c r="M319" s="7">
        <f t="shared" si="36"/>
        <v>229</v>
      </c>
      <c r="N319" s="75" t="s">
        <v>148</v>
      </c>
      <c r="O319" s="75">
        <v>3.2838</v>
      </c>
      <c r="P319" s="75" t="s">
        <v>594</v>
      </c>
      <c r="Q319" s="7">
        <f t="shared" si="34"/>
        <v>751.9902</v>
      </c>
      <c r="R319" s="7"/>
      <c r="S319" s="7"/>
      <c r="T319" s="7"/>
      <c r="U319" s="7"/>
      <c r="V319" s="7"/>
      <c r="W319" s="7"/>
      <c r="X319" s="7"/>
      <c r="Y319" s="7"/>
      <c r="Z319" s="75">
        <f t="shared" si="35"/>
        <v>0</v>
      </c>
      <c r="AA319" s="62" t="s">
        <v>595</v>
      </c>
      <c r="AB319" s="10" t="s">
        <v>572</v>
      </c>
      <c r="AC319" s="15">
        <v>229</v>
      </c>
      <c r="AD319" s="167">
        <v>7.1683</v>
      </c>
      <c r="AE319" s="86" t="s">
        <v>573</v>
      </c>
      <c r="AF319" s="86">
        <f>AD319*AC323</f>
        <v>6413.47801</v>
      </c>
      <c r="AG319" s="27" t="s">
        <v>574</v>
      </c>
    </row>
    <row r="320" customHeight="1" outlineLevel="1" spans="1:33">
      <c r="A320" s="9">
        <v>8</v>
      </c>
      <c r="B320" s="10" t="s">
        <v>596</v>
      </c>
      <c r="C320" s="36" t="s">
        <v>564</v>
      </c>
      <c r="D320" s="118"/>
      <c r="E320" s="10" t="s">
        <v>576</v>
      </c>
      <c r="F320" s="15"/>
      <c r="G320" s="7" t="s">
        <v>597</v>
      </c>
      <c r="H320" s="7"/>
      <c r="I320" s="27"/>
      <c r="J320" s="27"/>
      <c r="K320" s="27"/>
      <c r="L320" s="62" t="s">
        <v>570</v>
      </c>
      <c r="M320" s="7">
        <f t="shared" si="36"/>
        <v>84</v>
      </c>
      <c r="N320" s="75" t="s">
        <v>148</v>
      </c>
      <c r="O320" s="75">
        <v>3.2838</v>
      </c>
      <c r="P320" s="75" t="s">
        <v>598</v>
      </c>
      <c r="Q320" s="7">
        <f t="shared" si="34"/>
        <v>275.8392</v>
      </c>
      <c r="R320" s="7"/>
      <c r="S320" s="7"/>
      <c r="T320" s="7"/>
      <c r="U320" s="7"/>
      <c r="V320" s="7"/>
      <c r="W320" s="7"/>
      <c r="X320" s="7"/>
      <c r="Y320" s="7"/>
      <c r="Z320" s="75"/>
      <c r="AA320" s="62" t="s">
        <v>599</v>
      </c>
      <c r="AB320" s="13" t="s">
        <v>572</v>
      </c>
      <c r="AC320" s="16">
        <v>84</v>
      </c>
      <c r="AD320" s="167">
        <v>7.069375</v>
      </c>
      <c r="AE320" s="86" t="s">
        <v>573</v>
      </c>
      <c r="AF320" s="86">
        <f>AD320*AC324</f>
        <v>3167.08</v>
      </c>
      <c r="AG320" s="27" t="s">
        <v>600</v>
      </c>
    </row>
    <row r="321" customHeight="1" outlineLevel="1" spans="1:33">
      <c r="A321" s="9">
        <v>9</v>
      </c>
      <c r="B321" s="10" t="s">
        <v>601</v>
      </c>
      <c r="C321" s="36" t="s">
        <v>564</v>
      </c>
      <c r="D321" s="118"/>
      <c r="E321" s="10" t="s">
        <v>602</v>
      </c>
      <c r="F321" s="15"/>
      <c r="G321" s="7" t="s">
        <v>603</v>
      </c>
      <c r="H321" s="7"/>
      <c r="I321" s="27"/>
      <c r="J321" s="27"/>
      <c r="K321" s="27"/>
      <c r="L321" s="62"/>
      <c r="M321" s="15"/>
      <c r="N321" s="10"/>
      <c r="O321" s="7"/>
      <c r="P321" s="7"/>
      <c r="Q321" s="7">
        <f t="shared" si="34"/>
        <v>0</v>
      </c>
      <c r="R321" s="7"/>
      <c r="S321" s="7"/>
      <c r="T321" s="7"/>
      <c r="U321" s="7"/>
      <c r="V321" s="7"/>
      <c r="W321" s="7"/>
      <c r="X321" s="7"/>
      <c r="Y321" s="7"/>
      <c r="Z321" s="75"/>
      <c r="AA321" s="62" t="s">
        <v>604</v>
      </c>
      <c r="AB321" s="7" t="s">
        <v>48</v>
      </c>
      <c r="AC321" s="7">
        <v>390.88</v>
      </c>
      <c r="AD321" s="167">
        <v>9.290592</v>
      </c>
      <c r="AE321" s="171" t="s">
        <v>49</v>
      </c>
      <c r="AF321" s="86">
        <f>AD321*AC325</f>
        <v>3412.99187712</v>
      </c>
      <c r="AG321" s="27" t="s">
        <v>600</v>
      </c>
    </row>
    <row r="322" customHeight="1" outlineLevel="1" spans="1:33">
      <c r="A322" s="9">
        <v>10</v>
      </c>
      <c r="B322" s="10" t="s">
        <v>605</v>
      </c>
      <c r="C322" s="36" t="s">
        <v>564</v>
      </c>
      <c r="D322" s="118"/>
      <c r="E322" s="10" t="s">
        <v>602</v>
      </c>
      <c r="F322" s="15"/>
      <c r="G322" s="7" t="s">
        <v>606</v>
      </c>
      <c r="H322" s="7"/>
      <c r="I322" s="27"/>
      <c r="J322" s="27"/>
      <c r="K322" s="27"/>
      <c r="L322" s="62"/>
      <c r="M322" s="15"/>
      <c r="N322" s="10"/>
      <c r="O322" s="7"/>
      <c r="P322" s="7"/>
      <c r="Q322" s="7">
        <f t="shared" si="34"/>
        <v>0</v>
      </c>
      <c r="R322" s="7"/>
      <c r="S322" s="7"/>
      <c r="T322" s="7"/>
      <c r="U322" s="7"/>
      <c r="V322" s="7"/>
      <c r="W322" s="7"/>
      <c r="X322" s="7"/>
      <c r="Y322" s="7"/>
      <c r="Z322" s="75"/>
      <c r="AA322" s="62" t="s">
        <v>607</v>
      </c>
      <c r="AB322" s="7" t="s">
        <v>48</v>
      </c>
      <c r="AC322" s="7">
        <v>648</v>
      </c>
      <c r="AD322" s="167">
        <v>23.3956</v>
      </c>
      <c r="AE322" s="171" t="s">
        <v>49</v>
      </c>
      <c r="AF322" s="86">
        <f>AD322*AC326</f>
        <v>12510.095232</v>
      </c>
      <c r="AG322" s="27" t="s">
        <v>600</v>
      </c>
    </row>
    <row r="323" customHeight="1" outlineLevel="1" spans="1:33">
      <c r="A323" s="9">
        <v>11</v>
      </c>
      <c r="B323" s="10" t="s">
        <v>608</v>
      </c>
      <c r="C323" s="36" t="s">
        <v>564</v>
      </c>
      <c r="D323" s="118"/>
      <c r="E323" s="10" t="s">
        <v>602</v>
      </c>
      <c r="F323" s="15"/>
      <c r="G323" s="7" t="s">
        <v>609</v>
      </c>
      <c r="H323" s="7"/>
      <c r="I323" s="27"/>
      <c r="J323" s="27"/>
      <c r="K323" s="27"/>
      <c r="L323" s="62"/>
      <c r="M323" s="15"/>
      <c r="N323" s="10"/>
      <c r="O323" s="7"/>
      <c r="P323" s="7"/>
      <c r="Q323" s="7">
        <f t="shared" si="34"/>
        <v>0</v>
      </c>
      <c r="R323" s="7"/>
      <c r="S323" s="7"/>
      <c r="T323" s="7"/>
      <c r="U323" s="7"/>
      <c r="V323" s="7"/>
      <c r="W323" s="7"/>
      <c r="X323" s="7"/>
      <c r="Y323" s="7"/>
      <c r="Z323" s="75"/>
      <c r="AA323" s="62" t="s">
        <v>610</v>
      </c>
      <c r="AB323" s="7" t="s">
        <v>48</v>
      </c>
      <c r="AC323" s="78">
        <v>894.7</v>
      </c>
      <c r="AD323" s="167">
        <v>25.3656</v>
      </c>
      <c r="AE323" s="171" t="s">
        <v>49</v>
      </c>
      <c r="AF323" s="86">
        <f>AC323*AD323</f>
        <v>22694.60232</v>
      </c>
      <c r="AG323" s="27" t="s">
        <v>574</v>
      </c>
    </row>
    <row r="324" customHeight="1" outlineLevel="1" spans="1:33">
      <c r="A324" s="9">
        <v>12</v>
      </c>
      <c r="B324" s="10" t="s">
        <v>611</v>
      </c>
      <c r="C324" s="36" t="s">
        <v>564</v>
      </c>
      <c r="D324" s="118"/>
      <c r="E324" s="10" t="s">
        <v>602</v>
      </c>
      <c r="F324" s="15"/>
      <c r="G324" s="7" t="s">
        <v>612</v>
      </c>
      <c r="H324" s="7"/>
      <c r="I324" s="27"/>
      <c r="J324" s="27"/>
      <c r="K324" s="27"/>
      <c r="L324" s="62"/>
      <c r="M324" s="15"/>
      <c r="N324" s="10"/>
      <c r="O324" s="7"/>
      <c r="P324" s="7"/>
      <c r="Q324" s="7">
        <f t="shared" si="34"/>
        <v>0</v>
      </c>
      <c r="R324" s="7"/>
      <c r="S324" s="7"/>
      <c r="T324" s="7"/>
      <c r="U324" s="7"/>
      <c r="V324" s="7"/>
      <c r="W324" s="7"/>
      <c r="X324" s="7"/>
      <c r="Y324" s="7"/>
      <c r="Z324" s="75">
        <f t="shared" si="35"/>
        <v>0</v>
      </c>
      <c r="AA324" s="62" t="s">
        <v>613</v>
      </c>
      <c r="AB324" s="7" t="s">
        <v>48</v>
      </c>
      <c r="AC324" s="7">
        <v>448</v>
      </c>
      <c r="AD324" s="27">
        <v>9.7718</v>
      </c>
      <c r="AE324" s="96" t="s">
        <v>49</v>
      </c>
      <c r="AF324" s="86">
        <f>AC324*AD324</f>
        <v>4377.7664</v>
      </c>
      <c r="AG324" s="27" t="s">
        <v>574</v>
      </c>
    </row>
    <row r="325" customHeight="1" outlineLevel="1" spans="1:33">
      <c r="A325" s="9">
        <v>13</v>
      </c>
      <c r="B325" s="10" t="s">
        <v>614</v>
      </c>
      <c r="C325" s="36" t="s">
        <v>564</v>
      </c>
      <c r="D325" s="118"/>
      <c r="E325" s="10" t="s">
        <v>602</v>
      </c>
      <c r="F325" s="15"/>
      <c r="G325" s="7" t="s">
        <v>615</v>
      </c>
      <c r="H325" s="7"/>
      <c r="I325" s="27"/>
      <c r="J325" s="27"/>
      <c r="K325" s="27"/>
      <c r="L325" s="62"/>
      <c r="M325" s="15"/>
      <c r="N325" s="10"/>
      <c r="O325" s="7"/>
      <c r="P325" s="7"/>
      <c r="Q325" s="7">
        <f t="shared" si="34"/>
        <v>0</v>
      </c>
      <c r="R325" s="7"/>
      <c r="S325" s="7"/>
      <c r="T325" s="7"/>
      <c r="U325" s="7"/>
      <c r="V325" s="7"/>
      <c r="W325" s="7"/>
      <c r="X325" s="7"/>
      <c r="Y325" s="7"/>
      <c r="Z325" s="75">
        <f t="shared" si="35"/>
        <v>0</v>
      </c>
      <c r="AA325" s="62" t="s">
        <v>616</v>
      </c>
      <c r="AB325" s="7" t="s">
        <v>48</v>
      </c>
      <c r="AC325" s="7">
        <v>367.36</v>
      </c>
      <c r="AD325" s="27">
        <v>12.9589</v>
      </c>
      <c r="AE325" s="96" t="s">
        <v>49</v>
      </c>
      <c r="AF325" s="86">
        <f>AC325*AD325</f>
        <v>4760.581504</v>
      </c>
      <c r="AG325" s="27" t="s">
        <v>574</v>
      </c>
    </row>
    <row r="326" customHeight="1" outlineLevel="1" spans="1:33">
      <c r="A326" s="9">
        <v>14</v>
      </c>
      <c r="B326" s="10" t="s">
        <v>617</v>
      </c>
      <c r="C326" s="36" t="s">
        <v>564</v>
      </c>
      <c r="D326" s="118"/>
      <c r="E326" s="10" t="s">
        <v>618</v>
      </c>
      <c r="F326" s="15"/>
      <c r="G326" s="7" t="s">
        <v>619</v>
      </c>
      <c r="H326" s="7"/>
      <c r="I326" s="27"/>
      <c r="J326" s="27"/>
      <c r="K326" s="27"/>
      <c r="L326" s="62"/>
      <c r="M326" s="15"/>
      <c r="N326" s="10"/>
      <c r="O326" s="7"/>
      <c r="P326" s="7"/>
      <c r="Q326" s="7">
        <f t="shared" si="34"/>
        <v>0</v>
      </c>
      <c r="R326" s="7"/>
      <c r="S326" s="7"/>
      <c r="T326" s="7"/>
      <c r="U326" s="7"/>
      <c r="V326" s="7"/>
      <c r="W326" s="7"/>
      <c r="X326" s="7"/>
      <c r="Y326" s="7"/>
      <c r="Z326" s="75">
        <f t="shared" si="35"/>
        <v>0</v>
      </c>
      <c r="AA326" s="62" t="s">
        <v>620</v>
      </c>
      <c r="AB326" s="30" t="s">
        <v>48</v>
      </c>
      <c r="AC326" s="50">
        <v>534.72</v>
      </c>
      <c r="AD326" s="96">
        <v>0.671</v>
      </c>
      <c r="AE326" s="96" t="s">
        <v>49</v>
      </c>
      <c r="AF326" s="96">
        <f>AD326*AC326</f>
        <v>358.79712</v>
      </c>
      <c r="AG326" s="27" t="s">
        <v>621</v>
      </c>
    </row>
    <row r="327" customHeight="1" outlineLevel="1" spans="1:33">
      <c r="A327" s="9">
        <v>15</v>
      </c>
      <c r="B327" s="10" t="s">
        <v>622</v>
      </c>
      <c r="C327" s="36" t="s">
        <v>564</v>
      </c>
      <c r="D327" s="118"/>
      <c r="E327" s="10" t="s">
        <v>618</v>
      </c>
      <c r="F327" s="15"/>
      <c r="G327" s="7" t="s">
        <v>623</v>
      </c>
      <c r="H327" s="7"/>
      <c r="I327" s="27"/>
      <c r="J327" s="27"/>
      <c r="K327" s="27"/>
      <c r="L327" s="62"/>
      <c r="M327" s="15"/>
      <c r="N327" s="10"/>
      <c r="O327" s="7"/>
      <c r="P327" s="7"/>
      <c r="Q327" s="7">
        <f t="shared" si="34"/>
        <v>0</v>
      </c>
      <c r="R327" s="7"/>
      <c r="S327" s="7"/>
      <c r="T327" s="7"/>
      <c r="U327" s="7"/>
      <c r="V327" s="7"/>
      <c r="W327" s="7"/>
      <c r="X327" s="7"/>
      <c r="Y327" s="7"/>
      <c r="Z327" s="75">
        <f t="shared" si="35"/>
        <v>0</v>
      </c>
      <c r="AA327" s="62" t="s">
        <v>624</v>
      </c>
      <c r="AB327" s="10" t="s">
        <v>48</v>
      </c>
      <c r="AC327" s="15">
        <v>598</v>
      </c>
      <c r="AD327" s="96">
        <v>0.733</v>
      </c>
      <c r="AE327" s="96" t="s">
        <v>49</v>
      </c>
      <c r="AF327" s="96">
        <f>AD327*AC327</f>
        <v>438.334</v>
      </c>
      <c r="AG327" s="27" t="s">
        <v>621</v>
      </c>
    </row>
    <row r="328" customHeight="1" outlineLevel="1" spans="1:33">
      <c r="A328" s="33"/>
      <c r="B328" s="24"/>
      <c r="C328" s="34" t="s">
        <v>139</v>
      </c>
      <c r="D328" s="160"/>
      <c r="E328" s="24"/>
      <c r="F328" s="35"/>
      <c r="G328" s="54"/>
      <c r="H328" s="54"/>
      <c r="I328" s="27"/>
      <c r="J328" s="27"/>
      <c r="K328" s="27"/>
      <c r="L328" s="54"/>
      <c r="M328" s="54">
        <f>SUM(M314:M320)</f>
        <v>683</v>
      </c>
      <c r="N328" s="115"/>
      <c r="O328" s="115"/>
      <c r="P328" s="115"/>
      <c r="Q328" s="80">
        <f>SUM(Q314:Q320)</f>
        <v>2242.8354</v>
      </c>
      <c r="R328" s="54"/>
      <c r="S328" s="54"/>
      <c r="T328" s="54"/>
      <c r="U328" s="54"/>
      <c r="V328" s="54"/>
      <c r="W328" s="54"/>
      <c r="X328" s="54"/>
      <c r="Y328" s="54"/>
      <c r="Z328" s="93"/>
      <c r="AA328" s="54"/>
      <c r="AB328" s="54"/>
      <c r="AC328" s="55"/>
      <c r="AD328" s="86"/>
      <c r="AE328" s="86"/>
      <c r="AF328" s="86"/>
      <c r="AG328" s="27"/>
    </row>
    <row r="329" customHeight="1" outlineLevel="1" spans="1:33">
      <c r="A329" s="33"/>
      <c r="B329" s="24"/>
      <c r="C329" s="34" t="s">
        <v>140</v>
      </c>
      <c r="D329" s="160"/>
      <c r="E329" s="24"/>
      <c r="F329" s="35"/>
      <c r="G329" s="54"/>
      <c r="H329" s="54"/>
      <c r="I329" s="27"/>
      <c r="J329" s="27"/>
      <c r="K329" s="27"/>
      <c r="L329" s="54"/>
      <c r="M329" s="54"/>
      <c r="N329" s="115"/>
      <c r="O329" s="115"/>
      <c r="P329" s="115"/>
      <c r="Q329" s="54"/>
      <c r="R329" s="54"/>
      <c r="S329" s="54"/>
      <c r="T329" s="54"/>
      <c r="U329" s="54"/>
      <c r="V329" s="54"/>
      <c r="W329" s="54"/>
      <c r="X329" s="54"/>
      <c r="Y329" s="54"/>
      <c r="Z329" s="93"/>
      <c r="AA329" s="54"/>
      <c r="AB329" s="54"/>
      <c r="AC329" s="55"/>
      <c r="AD329" s="86"/>
      <c r="AE329" s="86"/>
      <c r="AF329" s="86"/>
      <c r="AG329" s="27"/>
    </row>
    <row r="330" customHeight="1" outlineLevel="1" spans="1:33">
      <c r="A330" s="33"/>
      <c r="B330" s="24"/>
      <c r="C330" s="34" t="s">
        <v>141</v>
      </c>
      <c r="D330" s="160"/>
      <c r="E330" s="24"/>
      <c r="F330" s="35"/>
      <c r="G330" s="54"/>
      <c r="H330" s="54"/>
      <c r="I330" s="27"/>
      <c r="J330" s="27"/>
      <c r="K330" s="27"/>
      <c r="L330" s="54"/>
      <c r="M330" s="54"/>
      <c r="N330" s="115"/>
      <c r="O330" s="115"/>
      <c r="P330" s="115"/>
      <c r="Q330" s="54"/>
      <c r="R330" s="54"/>
      <c r="S330" s="54"/>
      <c r="T330" s="54"/>
      <c r="U330" s="54"/>
      <c r="V330" s="54"/>
      <c r="W330" s="54"/>
      <c r="X330" s="54"/>
      <c r="Y330" s="54"/>
      <c r="Z330" s="93"/>
      <c r="AA330" s="54"/>
      <c r="AB330" s="54"/>
      <c r="AC330" s="55"/>
      <c r="AD330" s="86"/>
      <c r="AE330" s="86"/>
      <c r="AF330" s="86"/>
      <c r="AG330" s="27"/>
    </row>
    <row r="331" customHeight="1" outlineLevel="1" spans="1:33">
      <c r="A331" s="9">
        <v>1</v>
      </c>
      <c r="B331" s="10" t="s">
        <v>513</v>
      </c>
      <c r="C331" s="36" t="s">
        <v>625</v>
      </c>
      <c r="D331" s="118"/>
      <c r="E331" s="12" t="s">
        <v>274</v>
      </c>
      <c r="F331" s="14"/>
      <c r="G331" s="7" t="s">
        <v>626</v>
      </c>
      <c r="H331" s="7"/>
      <c r="I331" s="7"/>
      <c r="J331" s="7"/>
      <c r="K331" s="7"/>
      <c r="L331" s="7"/>
      <c r="M331" s="7"/>
      <c r="N331" s="51"/>
      <c r="O331" s="51"/>
      <c r="P331" s="51"/>
      <c r="Q331" s="7">
        <f t="shared" ref="Q331:Q336" si="38">M331*O331</f>
        <v>0</v>
      </c>
      <c r="R331" s="7"/>
      <c r="S331" s="7"/>
      <c r="T331" s="7"/>
      <c r="U331" s="7"/>
      <c r="V331" s="7"/>
      <c r="W331" s="7"/>
      <c r="X331" s="7"/>
      <c r="Y331" s="7"/>
      <c r="Z331" s="75">
        <f>U331*V331*X331</f>
        <v>0</v>
      </c>
      <c r="AA331" s="7"/>
      <c r="AB331" s="7"/>
      <c r="AC331" s="7"/>
      <c r="AD331" s="27"/>
      <c r="AE331" s="27"/>
      <c r="AF331" s="27"/>
      <c r="AG331" s="27"/>
    </row>
    <row r="332" customHeight="1" outlineLevel="1" spans="1:33">
      <c r="A332" s="9">
        <v>2</v>
      </c>
      <c r="B332" s="10" t="s">
        <v>40</v>
      </c>
      <c r="C332" s="36" t="s">
        <v>625</v>
      </c>
      <c r="D332" s="118"/>
      <c r="E332" s="12" t="s">
        <v>41</v>
      </c>
      <c r="F332" s="14"/>
      <c r="G332" s="7" t="s">
        <v>627</v>
      </c>
      <c r="H332" s="7"/>
      <c r="I332" s="7"/>
      <c r="J332" s="7"/>
      <c r="K332" s="7"/>
      <c r="L332" s="7"/>
      <c r="M332" s="7"/>
      <c r="N332" s="48"/>
      <c r="O332" s="48"/>
      <c r="P332" s="48"/>
      <c r="Q332" s="7">
        <f t="shared" si="38"/>
        <v>0</v>
      </c>
      <c r="R332" s="7"/>
      <c r="S332" s="7"/>
      <c r="T332" s="7"/>
      <c r="U332" s="7"/>
      <c r="V332" s="7"/>
      <c r="W332" s="7"/>
      <c r="X332" s="7"/>
      <c r="Y332" s="7"/>
      <c r="Z332" s="75">
        <f>U332*V332*X332</f>
        <v>0</v>
      </c>
      <c r="AA332" s="7"/>
      <c r="AB332" s="7"/>
      <c r="AC332" s="7"/>
      <c r="AD332" s="27"/>
      <c r="AE332" s="27"/>
      <c r="AF332" s="27"/>
      <c r="AG332" s="27"/>
    </row>
    <row r="333" customHeight="1" outlineLevel="1" spans="1:33">
      <c r="A333" s="9">
        <v>3</v>
      </c>
      <c r="B333" s="10" t="s">
        <v>496</v>
      </c>
      <c r="C333" s="36" t="s">
        <v>625</v>
      </c>
      <c r="D333" s="118"/>
      <c r="E333" s="10" t="s">
        <v>67</v>
      </c>
      <c r="F333" s="15"/>
      <c r="G333" s="50" t="s">
        <v>628</v>
      </c>
      <c r="H333" s="75"/>
      <c r="I333" s="89"/>
      <c r="J333" s="89"/>
      <c r="K333" s="89"/>
      <c r="L333" s="75"/>
      <c r="M333" s="75"/>
      <c r="N333" s="7"/>
      <c r="O333" s="7"/>
      <c r="P333" s="7"/>
      <c r="Q333" s="7">
        <f t="shared" si="38"/>
        <v>0</v>
      </c>
      <c r="R333" s="7" t="s">
        <v>629</v>
      </c>
      <c r="S333" s="10" t="s">
        <v>55</v>
      </c>
      <c r="T333" s="15">
        <v>307</v>
      </c>
      <c r="U333" s="26">
        <f>T333*1.8</f>
        <v>552.6</v>
      </c>
      <c r="V333" s="7">
        <v>5</v>
      </c>
      <c r="W333" s="7" t="s">
        <v>59</v>
      </c>
      <c r="X333" s="7">
        <v>0.078</v>
      </c>
      <c r="Y333" s="88" t="s">
        <v>60</v>
      </c>
      <c r="Z333" s="75">
        <f>U333*V333*X333</f>
        <v>215.514</v>
      </c>
      <c r="AA333" s="7"/>
      <c r="AB333" s="7"/>
      <c r="AC333" s="7"/>
      <c r="AD333" s="27"/>
      <c r="AE333" s="27"/>
      <c r="AF333" s="27"/>
      <c r="AG333" s="27"/>
    </row>
    <row r="334" customHeight="1" outlineLevel="1" spans="1:33">
      <c r="A334" s="9">
        <v>4</v>
      </c>
      <c r="B334" s="10" t="s">
        <v>630</v>
      </c>
      <c r="C334" s="36" t="s">
        <v>625</v>
      </c>
      <c r="D334" s="118"/>
      <c r="E334" s="12" t="s">
        <v>631</v>
      </c>
      <c r="F334" s="12"/>
      <c r="G334" s="10" t="s">
        <v>632</v>
      </c>
      <c r="H334" s="30"/>
      <c r="I334" s="30"/>
      <c r="J334" s="50"/>
      <c r="K334" s="51"/>
      <c r="L334" s="51"/>
      <c r="M334" s="51"/>
      <c r="N334" s="51"/>
      <c r="O334" s="51"/>
      <c r="P334" s="51"/>
      <c r="Q334" s="7">
        <f t="shared" si="38"/>
        <v>0</v>
      </c>
      <c r="R334" s="7"/>
      <c r="S334" s="7"/>
      <c r="T334" s="7"/>
      <c r="U334" s="7"/>
      <c r="V334" s="7"/>
      <c r="W334" s="7"/>
      <c r="X334" s="7"/>
      <c r="Y334" s="7"/>
      <c r="Z334" s="75">
        <f>U334*V334*X334</f>
        <v>0</v>
      </c>
      <c r="AA334" s="7"/>
      <c r="AB334" s="7"/>
      <c r="AC334" s="7"/>
      <c r="AD334" s="27"/>
      <c r="AE334" s="27"/>
      <c r="AF334" s="27"/>
      <c r="AG334" s="27"/>
    </row>
    <row r="335" customHeight="1" outlineLevel="1" spans="1:33">
      <c r="A335" s="18">
        <v>5</v>
      </c>
      <c r="B335" s="13" t="s">
        <v>633</v>
      </c>
      <c r="C335" s="42" t="s">
        <v>625</v>
      </c>
      <c r="D335" s="13"/>
      <c r="E335" s="104" t="s">
        <v>634</v>
      </c>
      <c r="F335" s="104"/>
      <c r="G335" s="13" t="s">
        <v>635</v>
      </c>
      <c r="H335" s="30" t="s">
        <v>636</v>
      </c>
      <c r="I335" s="13" t="s">
        <v>55</v>
      </c>
      <c r="J335" s="61">
        <v>2</v>
      </c>
      <c r="K335" s="125"/>
      <c r="L335" s="51" t="s">
        <v>637</v>
      </c>
      <c r="M335" s="51"/>
      <c r="N335" s="51"/>
      <c r="O335" s="51">
        <v>1.889</v>
      </c>
      <c r="P335" s="51" t="s">
        <v>638</v>
      </c>
      <c r="Q335" s="7"/>
      <c r="R335" s="7"/>
      <c r="S335" s="7"/>
      <c r="T335" s="7"/>
      <c r="U335" s="7"/>
      <c r="V335" s="7"/>
      <c r="W335" s="7"/>
      <c r="X335" s="7"/>
      <c r="Y335" s="7"/>
      <c r="Z335" s="75"/>
      <c r="AA335" s="7"/>
      <c r="AB335" s="7"/>
      <c r="AC335" s="7"/>
      <c r="AD335" s="27"/>
      <c r="AE335" s="27"/>
      <c r="AF335" s="27"/>
      <c r="AG335" s="27"/>
    </row>
    <row r="336" customHeight="1" outlineLevel="1" spans="1:33">
      <c r="A336" s="43"/>
      <c r="B336" s="30"/>
      <c r="C336" s="11"/>
      <c r="D336" s="30"/>
      <c r="E336" s="106"/>
      <c r="F336" s="106"/>
      <c r="G336" s="108"/>
      <c r="H336" s="13" t="s">
        <v>105</v>
      </c>
      <c r="I336" s="108"/>
      <c r="J336" s="64"/>
      <c r="K336" s="155"/>
      <c r="L336" s="7" t="s">
        <v>105</v>
      </c>
      <c r="M336" s="7">
        <v>2</v>
      </c>
      <c r="N336" s="15" t="s">
        <v>55</v>
      </c>
      <c r="O336" s="53">
        <v>295</v>
      </c>
      <c r="P336" s="7" t="s">
        <v>58</v>
      </c>
      <c r="Q336" s="7">
        <f t="shared" si="38"/>
        <v>590</v>
      </c>
      <c r="R336" s="7"/>
      <c r="S336" s="7"/>
      <c r="T336" s="15"/>
      <c r="U336" s="7"/>
      <c r="V336" s="7"/>
      <c r="W336" s="7"/>
      <c r="X336" s="7"/>
      <c r="Y336" s="7"/>
      <c r="Z336" s="75">
        <f>U336*V336*X336</f>
        <v>0</v>
      </c>
      <c r="AA336" s="7"/>
      <c r="AB336" s="7"/>
      <c r="AC336" s="7"/>
      <c r="AD336" s="27"/>
      <c r="AE336" s="27"/>
      <c r="AF336" s="27"/>
      <c r="AG336" s="27" t="s">
        <v>61</v>
      </c>
    </row>
    <row r="337" customHeight="1" outlineLevel="1" spans="1:33">
      <c r="A337" s="9">
        <v>6</v>
      </c>
      <c r="B337" s="10" t="s">
        <v>518</v>
      </c>
      <c r="C337" s="36" t="s">
        <v>625</v>
      </c>
      <c r="D337" s="118" t="str">
        <f>_xlfn.DISPIMG("ID_FAB9244044BC47EAAB76C848BD224FB6",1)</f>
        <v>=DISPIMG("ID_FAB9244044BC47EAAB76C848BD224FB6",1)</v>
      </c>
      <c r="E337" s="10" t="s">
        <v>639</v>
      </c>
      <c r="F337" s="15" t="str">
        <f>_xlfn.DISPIMG("ID_1DA2DFA3154941959FE8350204747FAD",1)</f>
        <v>=DISPIMG("ID_1DA2DFA3154941959FE8350204747FAD",1)</v>
      </c>
      <c r="G337" s="7" t="s">
        <v>640</v>
      </c>
      <c r="H337" s="121" t="s">
        <v>641</v>
      </c>
      <c r="I337" s="121" t="s">
        <v>309</v>
      </c>
      <c r="J337" s="121">
        <v>2</v>
      </c>
      <c r="K337" s="121"/>
      <c r="L337" s="7"/>
      <c r="M337" s="26"/>
      <c r="N337" s="26"/>
      <c r="O337" s="26"/>
      <c r="P337" s="26"/>
      <c r="Q337" s="7">
        <f t="shared" ref="Q337:Q349" si="39">M337*O337</f>
        <v>0</v>
      </c>
      <c r="R337" s="7"/>
      <c r="S337" s="7"/>
      <c r="T337" s="7"/>
      <c r="U337" s="7"/>
      <c r="V337" s="7"/>
      <c r="W337" s="7"/>
      <c r="X337" s="7"/>
      <c r="Y337" s="7"/>
      <c r="Z337" s="75">
        <f>U337*V337*X337</f>
        <v>0</v>
      </c>
      <c r="AA337" s="7"/>
      <c r="AB337" s="7"/>
      <c r="AC337" s="7"/>
      <c r="AD337" s="27"/>
      <c r="AE337" s="27"/>
      <c r="AF337" s="27"/>
      <c r="AG337" s="27"/>
    </row>
    <row r="338" customHeight="1" outlineLevel="1" spans="1:33">
      <c r="A338" s="9"/>
      <c r="B338" s="10"/>
      <c r="C338" s="36"/>
      <c r="D338" s="118"/>
      <c r="E338" s="10"/>
      <c r="F338" s="15"/>
      <c r="G338" s="7"/>
      <c r="H338" s="7" t="s">
        <v>642</v>
      </c>
      <c r="I338" s="7" t="s">
        <v>55</v>
      </c>
      <c r="J338" s="7">
        <v>0.41</v>
      </c>
      <c r="K338" s="7"/>
      <c r="L338" s="7" t="s">
        <v>643</v>
      </c>
      <c r="M338" s="7">
        <f>J338*2</f>
        <v>0.82</v>
      </c>
      <c r="N338" s="7" t="s">
        <v>55</v>
      </c>
      <c r="O338" s="7">
        <v>210</v>
      </c>
      <c r="P338" s="7" t="s">
        <v>58</v>
      </c>
      <c r="Q338" s="7">
        <f t="shared" si="39"/>
        <v>172.2</v>
      </c>
      <c r="R338" s="7"/>
      <c r="S338" s="7"/>
      <c r="T338" s="7"/>
      <c r="U338" s="7"/>
      <c r="V338" s="7"/>
      <c r="W338" s="7"/>
      <c r="X338" s="7"/>
      <c r="Y338" s="7"/>
      <c r="Z338" s="75"/>
      <c r="AA338" s="7"/>
      <c r="AB338" s="7"/>
      <c r="AC338" s="7"/>
      <c r="AD338" s="27"/>
      <c r="AE338" s="27"/>
      <c r="AF338" s="27"/>
      <c r="AG338" s="27"/>
    </row>
    <row r="339" customHeight="1" outlineLevel="1" spans="1:33">
      <c r="A339" s="9"/>
      <c r="B339" s="10"/>
      <c r="C339" s="36"/>
      <c r="D339" s="118"/>
      <c r="E339" s="10"/>
      <c r="F339" s="15"/>
      <c r="G339" s="7"/>
      <c r="H339" s="7" t="s">
        <v>644</v>
      </c>
      <c r="I339" s="7" t="s">
        <v>55</v>
      </c>
      <c r="J339" s="27">
        <v>3.61</v>
      </c>
      <c r="K339" s="27"/>
      <c r="L339" s="122" t="s">
        <v>316</v>
      </c>
      <c r="M339" s="7">
        <f>J339*2</f>
        <v>7.22</v>
      </c>
      <c r="N339" s="7" t="s">
        <v>55</v>
      </c>
      <c r="O339" s="122">
        <v>292</v>
      </c>
      <c r="P339" s="7" t="s">
        <v>58</v>
      </c>
      <c r="Q339" s="7">
        <f t="shared" si="39"/>
        <v>2108.24</v>
      </c>
      <c r="R339" s="7"/>
      <c r="S339" s="7"/>
      <c r="T339" s="7"/>
      <c r="U339" s="7"/>
      <c r="V339" s="7"/>
      <c r="W339" s="7"/>
      <c r="X339" s="7"/>
      <c r="Y339" s="7"/>
      <c r="Z339" s="75"/>
      <c r="AA339" s="7"/>
      <c r="AB339" s="7"/>
      <c r="AC339" s="7"/>
      <c r="AD339" s="27"/>
      <c r="AE339" s="27"/>
      <c r="AF339" s="27"/>
      <c r="AG339" s="27"/>
    </row>
    <row r="340" customHeight="1" outlineLevel="1" spans="1:33">
      <c r="A340" s="9"/>
      <c r="B340" s="10"/>
      <c r="C340" s="36"/>
      <c r="D340" s="118"/>
      <c r="E340" s="10"/>
      <c r="F340" s="15"/>
      <c r="G340" s="7"/>
      <c r="H340" s="7" t="s">
        <v>645</v>
      </c>
      <c r="I340" s="7" t="s">
        <v>55</v>
      </c>
      <c r="J340" s="7">
        <f>0.68+0.3</f>
        <v>0.98</v>
      </c>
      <c r="K340" s="7"/>
      <c r="L340" s="7" t="s">
        <v>57</v>
      </c>
      <c r="M340" s="7">
        <f>J340*2</f>
        <v>1.96</v>
      </c>
      <c r="N340" s="7" t="s">
        <v>55</v>
      </c>
      <c r="O340" s="26">
        <v>255</v>
      </c>
      <c r="P340" s="7" t="s">
        <v>58</v>
      </c>
      <c r="Q340" s="7">
        <f t="shared" si="39"/>
        <v>499.8</v>
      </c>
      <c r="R340" s="7"/>
      <c r="S340" s="7"/>
      <c r="T340" s="7"/>
      <c r="U340" s="7"/>
      <c r="V340" s="7"/>
      <c r="W340" s="7"/>
      <c r="X340" s="7"/>
      <c r="Y340" s="7"/>
      <c r="Z340" s="75"/>
      <c r="AA340" s="7"/>
      <c r="AB340" s="7"/>
      <c r="AC340" s="7"/>
      <c r="AD340" s="27"/>
      <c r="AE340" s="27"/>
      <c r="AF340" s="27"/>
      <c r="AG340" s="27"/>
    </row>
    <row r="341" customHeight="1" outlineLevel="1" spans="1:33">
      <c r="A341" s="9"/>
      <c r="B341" s="10"/>
      <c r="C341" s="36"/>
      <c r="D341" s="118"/>
      <c r="E341" s="10"/>
      <c r="F341" s="15"/>
      <c r="G341" s="7"/>
      <c r="H341" s="7" t="s">
        <v>531</v>
      </c>
      <c r="I341" s="7" t="s">
        <v>148</v>
      </c>
      <c r="J341" s="7">
        <f>78+53</f>
        <v>131</v>
      </c>
      <c r="K341" s="7"/>
      <c r="L341" s="7" t="s">
        <v>327</v>
      </c>
      <c r="M341" s="7">
        <f>J341*2</f>
        <v>262</v>
      </c>
      <c r="N341" s="51" t="s">
        <v>148</v>
      </c>
      <c r="O341" s="26">
        <v>2.34</v>
      </c>
      <c r="P341" s="7" t="s">
        <v>149</v>
      </c>
      <c r="Q341" s="7">
        <f t="shared" si="39"/>
        <v>613.08</v>
      </c>
      <c r="R341" s="7"/>
      <c r="S341" s="7"/>
      <c r="T341" s="7"/>
      <c r="U341" s="7"/>
      <c r="V341" s="7"/>
      <c r="W341" s="7"/>
      <c r="X341" s="7"/>
      <c r="Y341" s="7"/>
      <c r="Z341" s="75"/>
      <c r="AA341" s="7"/>
      <c r="AB341" s="7"/>
      <c r="AC341" s="7"/>
      <c r="AD341" s="27"/>
      <c r="AE341" s="27"/>
      <c r="AF341" s="27"/>
      <c r="AG341" s="27"/>
    </row>
    <row r="342" customHeight="1" outlineLevel="1" spans="1:33">
      <c r="A342" s="9"/>
      <c r="B342" s="10"/>
      <c r="C342" s="36"/>
      <c r="D342" s="118"/>
      <c r="E342" s="10"/>
      <c r="F342" s="10"/>
      <c r="G342" s="30"/>
      <c r="H342" s="30" t="s">
        <v>646</v>
      </c>
      <c r="I342" s="30" t="s">
        <v>528</v>
      </c>
      <c r="J342" s="50">
        <v>1</v>
      </c>
      <c r="K342" s="51"/>
      <c r="L342" s="51"/>
      <c r="M342" s="7">
        <f>J342*2</f>
        <v>2</v>
      </c>
      <c r="N342" s="26"/>
      <c r="O342" s="26"/>
      <c r="P342" s="26"/>
      <c r="Q342" s="7">
        <f t="shared" si="39"/>
        <v>0</v>
      </c>
      <c r="R342" s="7"/>
      <c r="S342" s="7"/>
      <c r="T342" s="7"/>
      <c r="U342" s="7"/>
      <c r="V342" s="7"/>
      <c r="W342" s="7"/>
      <c r="X342" s="7"/>
      <c r="Y342" s="7"/>
      <c r="Z342" s="75"/>
      <c r="AA342" s="7"/>
      <c r="AB342" s="7"/>
      <c r="AC342" s="7"/>
      <c r="AD342" s="27"/>
      <c r="AE342" s="27"/>
      <c r="AF342" s="27"/>
      <c r="AG342" s="27"/>
    </row>
    <row r="343" customHeight="1" outlineLevel="1" spans="1:33">
      <c r="A343" s="9">
        <v>7</v>
      </c>
      <c r="B343" s="10" t="s">
        <v>647</v>
      </c>
      <c r="C343" s="36" t="s">
        <v>625</v>
      </c>
      <c r="D343" s="118"/>
      <c r="E343" s="10" t="s">
        <v>639</v>
      </c>
      <c r="F343" s="10"/>
      <c r="G343" s="10" t="s">
        <v>648</v>
      </c>
      <c r="H343" s="101" t="s">
        <v>641</v>
      </c>
      <c r="I343" s="101" t="s">
        <v>309</v>
      </c>
      <c r="J343" s="120">
        <v>12</v>
      </c>
      <c r="K343" s="124"/>
      <c r="L343" s="26"/>
      <c r="M343" s="26"/>
      <c r="N343" s="26"/>
      <c r="O343" s="26"/>
      <c r="P343" s="26"/>
      <c r="Q343" s="7">
        <f t="shared" si="39"/>
        <v>0</v>
      </c>
      <c r="R343" s="7"/>
      <c r="S343" s="7"/>
      <c r="T343" s="7"/>
      <c r="U343" s="7"/>
      <c r="V343" s="7"/>
      <c r="W343" s="7"/>
      <c r="X343" s="7"/>
      <c r="Y343" s="7"/>
      <c r="Z343" s="75">
        <f>U343*V343*X343</f>
        <v>0</v>
      </c>
      <c r="AA343" s="7"/>
      <c r="AB343" s="7"/>
      <c r="AC343" s="7"/>
      <c r="AD343" s="27"/>
      <c r="AE343" s="27"/>
      <c r="AF343" s="27"/>
      <c r="AG343" s="27"/>
    </row>
    <row r="344" customHeight="1" outlineLevel="1" spans="1:33">
      <c r="A344" s="9"/>
      <c r="B344" s="10"/>
      <c r="C344" s="36"/>
      <c r="D344" s="118"/>
      <c r="E344" s="10"/>
      <c r="F344" s="15"/>
      <c r="G344" s="7"/>
      <c r="H344" s="7" t="s">
        <v>642</v>
      </c>
      <c r="I344" s="7" t="s">
        <v>55</v>
      </c>
      <c r="J344" s="7">
        <v>0.34</v>
      </c>
      <c r="K344" s="7"/>
      <c r="L344" s="7" t="s">
        <v>643</v>
      </c>
      <c r="M344" s="7">
        <f>J344*12</f>
        <v>4.08</v>
      </c>
      <c r="N344" s="7" t="s">
        <v>55</v>
      </c>
      <c r="O344" s="7">
        <v>210</v>
      </c>
      <c r="P344" s="7" t="s">
        <v>58</v>
      </c>
      <c r="Q344" s="7">
        <f t="shared" si="39"/>
        <v>856.8</v>
      </c>
      <c r="R344" s="7"/>
      <c r="S344" s="7"/>
      <c r="T344" s="7"/>
      <c r="U344" s="7"/>
      <c r="V344" s="7"/>
      <c r="W344" s="7"/>
      <c r="X344" s="7"/>
      <c r="Y344" s="7"/>
      <c r="Z344" s="75"/>
      <c r="AA344" s="7"/>
      <c r="AB344" s="7"/>
      <c r="AC344" s="7"/>
      <c r="AD344" s="27"/>
      <c r="AE344" s="27"/>
      <c r="AF344" s="27"/>
      <c r="AG344" s="27"/>
    </row>
    <row r="345" customHeight="1" outlineLevel="1" spans="1:33">
      <c r="A345" s="9"/>
      <c r="B345" s="10"/>
      <c r="C345" s="36"/>
      <c r="D345" s="118"/>
      <c r="E345" s="10"/>
      <c r="F345" s="15"/>
      <c r="G345" s="7"/>
      <c r="H345" s="7" t="s">
        <v>644</v>
      </c>
      <c r="I345" s="7" t="s">
        <v>55</v>
      </c>
      <c r="J345" s="170">
        <v>3.04</v>
      </c>
      <c r="K345" s="170"/>
      <c r="L345" s="122" t="s">
        <v>316</v>
      </c>
      <c r="M345" s="7">
        <f>J345*12</f>
        <v>36.48</v>
      </c>
      <c r="N345" s="7" t="s">
        <v>55</v>
      </c>
      <c r="O345" s="122">
        <v>292</v>
      </c>
      <c r="P345" s="7" t="s">
        <v>58</v>
      </c>
      <c r="Q345" s="7">
        <f t="shared" si="39"/>
        <v>10652.16</v>
      </c>
      <c r="R345" s="7"/>
      <c r="S345" s="7"/>
      <c r="T345" s="7"/>
      <c r="U345" s="7"/>
      <c r="V345" s="7"/>
      <c r="W345" s="7"/>
      <c r="X345" s="7"/>
      <c r="Y345" s="7"/>
      <c r="Z345" s="75"/>
      <c r="AA345" s="7"/>
      <c r="AB345" s="7"/>
      <c r="AC345" s="7"/>
      <c r="AD345" s="27"/>
      <c r="AE345" s="27"/>
      <c r="AF345" s="27"/>
      <c r="AG345" s="27"/>
    </row>
    <row r="346" customHeight="1" outlineLevel="1" spans="1:33">
      <c r="A346" s="9"/>
      <c r="B346" s="10"/>
      <c r="C346" s="36"/>
      <c r="D346" s="118"/>
      <c r="E346" s="10"/>
      <c r="F346" s="15"/>
      <c r="G346" s="7"/>
      <c r="H346" s="7" t="s">
        <v>645</v>
      </c>
      <c r="I346" s="7" t="s">
        <v>55</v>
      </c>
      <c r="J346" s="7">
        <f>0.56+0.22</f>
        <v>0.78</v>
      </c>
      <c r="K346" s="7"/>
      <c r="L346" s="7" t="s">
        <v>57</v>
      </c>
      <c r="M346" s="7">
        <f>J346*12</f>
        <v>9.36</v>
      </c>
      <c r="N346" s="7" t="s">
        <v>55</v>
      </c>
      <c r="O346" s="26">
        <v>255</v>
      </c>
      <c r="P346" s="7" t="s">
        <v>58</v>
      </c>
      <c r="Q346" s="7">
        <f t="shared" si="39"/>
        <v>2386.8</v>
      </c>
      <c r="R346" s="7"/>
      <c r="S346" s="7"/>
      <c r="T346" s="7"/>
      <c r="U346" s="7"/>
      <c r="V346" s="7"/>
      <c r="W346" s="7"/>
      <c r="X346" s="7"/>
      <c r="Y346" s="7"/>
      <c r="Z346" s="75"/>
      <c r="AA346" s="7"/>
      <c r="AB346" s="7"/>
      <c r="AC346" s="7"/>
      <c r="AD346" s="27"/>
      <c r="AE346" s="27"/>
      <c r="AF346" s="27"/>
      <c r="AG346" s="27"/>
    </row>
    <row r="347" customHeight="1" outlineLevel="1" spans="1:33">
      <c r="A347" s="9"/>
      <c r="B347" s="10"/>
      <c r="C347" s="36"/>
      <c r="D347" s="118"/>
      <c r="E347" s="10"/>
      <c r="F347" s="15"/>
      <c r="G347" s="7"/>
      <c r="H347" s="7" t="s">
        <v>531</v>
      </c>
      <c r="I347" s="7" t="s">
        <v>148</v>
      </c>
      <c r="J347" s="7">
        <f>61+41</f>
        <v>102</v>
      </c>
      <c r="K347" s="7"/>
      <c r="L347" s="7" t="s">
        <v>327</v>
      </c>
      <c r="M347" s="7">
        <f>J347*12</f>
        <v>1224</v>
      </c>
      <c r="N347" s="51" t="s">
        <v>148</v>
      </c>
      <c r="O347" s="26">
        <v>2.34</v>
      </c>
      <c r="P347" s="7" t="s">
        <v>149</v>
      </c>
      <c r="Q347" s="7">
        <f t="shared" si="39"/>
        <v>2864.16</v>
      </c>
      <c r="R347" s="7"/>
      <c r="S347" s="7"/>
      <c r="T347" s="7"/>
      <c r="U347" s="7"/>
      <c r="V347" s="7"/>
      <c r="W347" s="7"/>
      <c r="X347" s="7"/>
      <c r="Y347" s="7"/>
      <c r="Z347" s="75"/>
      <c r="AA347" s="7"/>
      <c r="AB347" s="7"/>
      <c r="AC347" s="7"/>
      <c r="AD347" s="27"/>
      <c r="AE347" s="27"/>
      <c r="AF347" s="27"/>
      <c r="AG347" s="27"/>
    </row>
    <row r="348" customHeight="1" outlineLevel="1" spans="1:33">
      <c r="A348" s="9"/>
      <c r="B348" s="10"/>
      <c r="C348" s="36"/>
      <c r="D348" s="118"/>
      <c r="E348" s="10"/>
      <c r="F348" s="10"/>
      <c r="G348" s="30"/>
      <c r="H348" s="30" t="s">
        <v>646</v>
      </c>
      <c r="I348" s="30" t="s">
        <v>528</v>
      </c>
      <c r="J348" s="50">
        <v>1</v>
      </c>
      <c r="K348" s="51"/>
      <c r="L348" s="51"/>
      <c r="M348" s="7">
        <f>J348*12</f>
        <v>12</v>
      </c>
      <c r="N348" s="26"/>
      <c r="O348" s="26"/>
      <c r="P348" s="26"/>
      <c r="Q348" s="7">
        <f t="shared" si="39"/>
        <v>0</v>
      </c>
      <c r="R348" s="7"/>
      <c r="S348" s="7"/>
      <c r="T348" s="7"/>
      <c r="U348" s="7"/>
      <c r="V348" s="7"/>
      <c r="W348" s="7"/>
      <c r="X348" s="7"/>
      <c r="Y348" s="7"/>
      <c r="Z348" s="75"/>
      <c r="AA348" s="7"/>
      <c r="AB348" s="7"/>
      <c r="AC348" s="7"/>
      <c r="AD348" s="27"/>
      <c r="AE348" s="27"/>
      <c r="AF348" s="27"/>
      <c r="AG348" s="27"/>
    </row>
    <row r="349" customHeight="1" outlineLevel="1" spans="1:33">
      <c r="A349" s="9">
        <v>8</v>
      </c>
      <c r="B349" s="10" t="s">
        <v>532</v>
      </c>
      <c r="C349" s="36" t="s">
        <v>625</v>
      </c>
      <c r="D349" s="118" t="str">
        <f>_xlfn.DISPIMG("ID_1635E8BC50CB47F2B9F562423294534E",1)</f>
        <v>=DISPIMG("ID_1635E8BC50CB47F2B9F562423294534E",1)</v>
      </c>
      <c r="E349" s="10" t="s">
        <v>639</v>
      </c>
      <c r="F349" s="10" t="str">
        <f>_xlfn.DISPIMG("ID_9E960E7D06AE4C92BE620495E07DA648",1)</f>
        <v>=DISPIMG("ID_9E960E7D06AE4C92BE620495E07DA648",1)</v>
      </c>
      <c r="G349" s="10" t="s">
        <v>649</v>
      </c>
      <c r="H349" s="101" t="s">
        <v>650</v>
      </c>
      <c r="I349" s="101" t="s">
        <v>309</v>
      </c>
      <c r="J349" s="120">
        <v>2</v>
      </c>
      <c r="K349" s="124"/>
      <c r="L349" s="26"/>
      <c r="M349" s="26"/>
      <c r="N349" s="26"/>
      <c r="O349" s="26"/>
      <c r="P349" s="26"/>
      <c r="Q349" s="7">
        <f t="shared" si="39"/>
        <v>0</v>
      </c>
      <c r="R349" s="7"/>
      <c r="S349" s="7"/>
      <c r="T349" s="7"/>
      <c r="U349" s="7"/>
      <c r="V349" s="7"/>
      <c r="W349" s="7"/>
      <c r="X349" s="7"/>
      <c r="Y349" s="7"/>
      <c r="Z349" s="75">
        <f>U349*V349*X349</f>
        <v>0</v>
      </c>
      <c r="AA349" s="7"/>
      <c r="AB349" s="7"/>
      <c r="AC349" s="7"/>
      <c r="AD349" s="27"/>
      <c r="AE349" s="27"/>
      <c r="AF349" s="27"/>
      <c r="AG349" s="27"/>
    </row>
    <row r="350" customHeight="1" outlineLevel="1" spans="1:33">
      <c r="A350" s="9"/>
      <c r="B350" s="10"/>
      <c r="C350" s="36"/>
      <c r="D350" s="118"/>
      <c r="E350" s="10"/>
      <c r="F350" s="10"/>
      <c r="G350" s="10"/>
      <c r="H350" s="7" t="s">
        <v>642</v>
      </c>
      <c r="I350" s="7" t="s">
        <v>55</v>
      </c>
      <c r="J350" s="7">
        <v>0.34</v>
      </c>
      <c r="K350" s="7"/>
      <c r="L350" s="7" t="s">
        <v>643</v>
      </c>
      <c r="M350" s="7">
        <f>J350*2</f>
        <v>0.68</v>
      </c>
      <c r="N350" s="7" t="s">
        <v>55</v>
      </c>
      <c r="O350" s="7">
        <v>210</v>
      </c>
      <c r="P350" s="7" t="s">
        <v>58</v>
      </c>
      <c r="Q350" s="7">
        <f t="shared" ref="Q350:Q353" si="40">M350*O350</f>
        <v>142.8</v>
      </c>
      <c r="R350" s="7"/>
      <c r="S350" s="7"/>
      <c r="T350" s="7"/>
      <c r="U350" s="7"/>
      <c r="V350" s="7"/>
      <c r="W350" s="7"/>
      <c r="X350" s="7"/>
      <c r="Y350" s="7"/>
      <c r="Z350" s="75"/>
      <c r="AA350" s="7"/>
      <c r="AB350" s="7"/>
      <c r="AC350" s="7"/>
      <c r="AD350" s="27"/>
      <c r="AE350" s="27"/>
      <c r="AF350" s="27"/>
      <c r="AG350" s="27"/>
    </row>
    <row r="351" customHeight="1" outlineLevel="1" spans="1:33">
      <c r="A351" s="9"/>
      <c r="B351" s="10"/>
      <c r="C351" s="36"/>
      <c r="D351" s="118"/>
      <c r="E351" s="10"/>
      <c r="F351" s="10"/>
      <c r="G351" s="10"/>
      <c r="H351" s="7" t="s">
        <v>644</v>
      </c>
      <c r="I351" s="7" t="s">
        <v>55</v>
      </c>
      <c r="J351" s="27">
        <v>3.62</v>
      </c>
      <c r="K351" s="27"/>
      <c r="L351" s="122" t="s">
        <v>316</v>
      </c>
      <c r="M351" s="7">
        <f>J351*2</f>
        <v>7.24</v>
      </c>
      <c r="N351" s="7" t="s">
        <v>55</v>
      </c>
      <c r="O351" s="122">
        <v>292</v>
      </c>
      <c r="P351" s="7" t="s">
        <v>58</v>
      </c>
      <c r="Q351" s="7">
        <f t="shared" si="40"/>
        <v>2114.08</v>
      </c>
      <c r="R351" s="7"/>
      <c r="S351" s="7"/>
      <c r="T351" s="7"/>
      <c r="U351" s="7"/>
      <c r="V351" s="7"/>
      <c r="W351" s="7"/>
      <c r="X351" s="7"/>
      <c r="Y351" s="7"/>
      <c r="Z351" s="75"/>
      <c r="AA351" s="7"/>
      <c r="AB351" s="7"/>
      <c r="AC351" s="7"/>
      <c r="AD351" s="27"/>
      <c r="AE351" s="27"/>
      <c r="AF351" s="27"/>
      <c r="AG351" s="27"/>
    </row>
    <row r="352" customHeight="1" outlineLevel="1" spans="1:33">
      <c r="A352" s="9"/>
      <c r="B352" s="10"/>
      <c r="C352" s="36"/>
      <c r="D352" s="118"/>
      <c r="E352" s="10"/>
      <c r="F352" s="10"/>
      <c r="G352" s="10"/>
      <c r="H352" s="7" t="s">
        <v>645</v>
      </c>
      <c r="I352" s="7" t="s">
        <v>55</v>
      </c>
      <c r="J352" s="7">
        <f>0.56+0.22</f>
        <v>0.78</v>
      </c>
      <c r="K352" s="7"/>
      <c r="L352" s="7" t="s">
        <v>57</v>
      </c>
      <c r="M352" s="7">
        <f>J352*2</f>
        <v>1.56</v>
      </c>
      <c r="N352" s="7" t="s">
        <v>55</v>
      </c>
      <c r="O352" s="26">
        <v>255</v>
      </c>
      <c r="P352" s="7" t="s">
        <v>58</v>
      </c>
      <c r="Q352" s="7">
        <f t="shared" si="40"/>
        <v>397.8</v>
      </c>
      <c r="R352" s="7"/>
      <c r="S352" s="7"/>
      <c r="T352" s="7"/>
      <c r="U352" s="7"/>
      <c r="V352" s="7"/>
      <c r="W352" s="7"/>
      <c r="X352" s="7"/>
      <c r="Y352" s="7"/>
      <c r="Z352" s="75"/>
      <c r="AA352" s="7"/>
      <c r="AB352" s="7"/>
      <c r="AC352" s="7"/>
      <c r="AD352" s="27"/>
      <c r="AE352" s="27"/>
      <c r="AF352" s="27"/>
      <c r="AG352" s="27"/>
    </row>
    <row r="353" customHeight="1" outlineLevel="1" spans="1:33">
      <c r="A353" s="9"/>
      <c r="B353" s="10"/>
      <c r="C353" s="36"/>
      <c r="D353" s="118"/>
      <c r="E353" s="10"/>
      <c r="F353" s="10"/>
      <c r="G353" s="10"/>
      <c r="H353" s="7" t="s">
        <v>531</v>
      </c>
      <c r="I353" s="7" t="s">
        <v>148</v>
      </c>
      <c r="J353" s="7">
        <f>61+41</f>
        <v>102</v>
      </c>
      <c r="K353" s="7"/>
      <c r="L353" s="7" t="s">
        <v>327</v>
      </c>
      <c r="M353" s="7">
        <f>J353*2</f>
        <v>204</v>
      </c>
      <c r="N353" s="51" t="s">
        <v>148</v>
      </c>
      <c r="O353" s="26">
        <v>2.34</v>
      </c>
      <c r="P353" s="7" t="s">
        <v>149</v>
      </c>
      <c r="Q353" s="7">
        <f t="shared" si="40"/>
        <v>477.36</v>
      </c>
      <c r="R353" s="7"/>
      <c r="S353" s="7"/>
      <c r="T353" s="7"/>
      <c r="U353" s="7"/>
      <c r="V353" s="7"/>
      <c r="W353" s="7"/>
      <c r="X353" s="7"/>
      <c r="Y353" s="7"/>
      <c r="Z353" s="75"/>
      <c r="AA353" s="7"/>
      <c r="AB353" s="7"/>
      <c r="AC353" s="7"/>
      <c r="AD353" s="27"/>
      <c r="AE353" s="27"/>
      <c r="AF353" s="27"/>
      <c r="AG353" s="27"/>
    </row>
    <row r="354" customHeight="1" outlineLevel="1" spans="1:33">
      <c r="A354" s="9"/>
      <c r="B354" s="10"/>
      <c r="C354" s="36"/>
      <c r="D354" s="118"/>
      <c r="E354" s="10"/>
      <c r="F354" s="10"/>
      <c r="G354" s="10"/>
      <c r="H354" s="30" t="s">
        <v>646</v>
      </c>
      <c r="I354" s="30" t="s">
        <v>528</v>
      </c>
      <c r="J354" s="50">
        <v>1</v>
      </c>
      <c r="K354" s="51"/>
      <c r="L354" s="26"/>
      <c r="M354" s="7">
        <f>J354*2</f>
        <v>2</v>
      </c>
      <c r="N354" s="26"/>
      <c r="O354" s="26"/>
      <c r="P354" s="26"/>
      <c r="Q354" s="7"/>
      <c r="R354" s="7"/>
      <c r="S354" s="7"/>
      <c r="T354" s="7"/>
      <c r="U354" s="7"/>
      <c r="V354" s="7"/>
      <c r="W354" s="7"/>
      <c r="X354" s="7"/>
      <c r="Y354" s="7"/>
      <c r="Z354" s="75"/>
      <c r="AA354" s="7"/>
      <c r="AB354" s="7"/>
      <c r="AC354" s="7"/>
      <c r="AD354" s="27"/>
      <c r="AE354" s="27"/>
      <c r="AF354" s="27"/>
      <c r="AG354" s="27"/>
    </row>
    <row r="355" customHeight="1" outlineLevel="1" spans="1:33">
      <c r="A355" s="9">
        <v>9</v>
      </c>
      <c r="B355" s="10" t="s">
        <v>444</v>
      </c>
      <c r="C355" s="36" t="s">
        <v>625</v>
      </c>
      <c r="D355" s="118" t="str">
        <f>_xlfn.DISPIMG("ID_26E6BE6D8D8F498890A18B5E8BC33366",1)</f>
        <v>=DISPIMG("ID_26E6BE6D8D8F498890A18B5E8BC33366",1)</v>
      </c>
      <c r="E355" s="10" t="s">
        <v>639</v>
      </c>
      <c r="F355" s="10" t="str">
        <f>_xlfn.DISPIMG("ID_EDA54D3FFE14447C8B88BE1F5A239E05",1)</f>
        <v>=DISPIMG("ID_EDA54D3FFE14447C8B88BE1F5A239E05",1)</v>
      </c>
      <c r="G355" s="10" t="s">
        <v>651</v>
      </c>
      <c r="H355" s="101" t="s">
        <v>652</v>
      </c>
      <c r="I355" s="101" t="s">
        <v>309</v>
      </c>
      <c r="J355" s="120">
        <v>2</v>
      </c>
      <c r="K355" s="124"/>
      <c r="L355" s="26"/>
      <c r="M355" s="26"/>
      <c r="N355" s="26"/>
      <c r="O355" s="26"/>
      <c r="P355" s="26"/>
      <c r="Q355" s="7">
        <f t="shared" ref="Q355:Q359" si="41">M355*O355</f>
        <v>0</v>
      </c>
      <c r="R355" s="7"/>
      <c r="S355" s="7"/>
      <c r="T355" s="7"/>
      <c r="U355" s="7"/>
      <c r="V355" s="7"/>
      <c r="W355" s="7"/>
      <c r="X355" s="7"/>
      <c r="Y355" s="7"/>
      <c r="Z355" s="75">
        <f>U355*V355*X355</f>
        <v>0</v>
      </c>
      <c r="AA355" s="7"/>
      <c r="AB355" s="7"/>
      <c r="AC355" s="7"/>
      <c r="AD355" s="27"/>
      <c r="AE355" s="27"/>
      <c r="AF355" s="27"/>
      <c r="AG355" s="27"/>
    </row>
    <row r="356" customHeight="1" outlineLevel="1" spans="1:33">
      <c r="A356" s="9"/>
      <c r="B356" s="10"/>
      <c r="C356" s="36"/>
      <c r="D356" s="118"/>
      <c r="E356" s="24"/>
      <c r="F356" s="24"/>
      <c r="G356" s="10"/>
      <c r="H356" s="7" t="s">
        <v>642</v>
      </c>
      <c r="I356" s="7" t="s">
        <v>55</v>
      </c>
      <c r="J356" s="7">
        <v>0.22</v>
      </c>
      <c r="K356" s="7"/>
      <c r="L356" s="7" t="s">
        <v>643</v>
      </c>
      <c r="M356" s="7">
        <f>J356*2</f>
        <v>0.44</v>
      </c>
      <c r="N356" s="7" t="s">
        <v>55</v>
      </c>
      <c r="O356" s="7">
        <v>210</v>
      </c>
      <c r="P356" s="7" t="s">
        <v>58</v>
      </c>
      <c r="Q356" s="7">
        <f t="shared" si="41"/>
        <v>92.4</v>
      </c>
      <c r="R356" s="7"/>
      <c r="S356" s="7"/>
      <c r="T356" s="7"/>
      <c r="U356" s="7"/>
      <c r="V356" s="7"/>
      <c r="W356" s="7"/>
      <c r="X356" s="7"/>
      <c r="Y356" s="7"/>
      <c r="Z356" s="75"/>
      <c r="AA356" s="7"/>
      <c r="AB356" s="7"/>
      <c r="AC356" s="7"/>
      <c r="AD356" s="27"/>
      <c r="AE356" s="27"/>
      <c r="AF356" s="27"/>
      <c r="AG356" s="27"/>
    </row>
    <row r="357" customHeight="1" outlineLevel="1" spans="1:33">
      <c r="A357" s="9"/>
      <c r="B357" s="10"/>
      <c r="C357" s="36"/>
      <c r="D357" s="118"/>
      <c r="E357" s="24"/>
      <c r="F357" s="24"/>
      <c r="G357" s="10"/>
      <c r="H357" s="7" t="s">
        <v>644</v>
      </c>
      <c r="I357" s="7" t="s">
        <v>55</v>
      </c>
      <c r="J357" s="27">
        <v>4.7</v>
      </c>
      <c r="K357" s="27"/>
      <c r="L357" s="122" t="s">
        <v>316</v>
      </c>
      <c r="M357" s="7">
        <f>J357*2</f>
        <v>9.4</v>
      </c>
      <c r="N357" s="7" t="s">
        <v>55</v>
      </c>
      <c r="O357" s="122">
        <v>292</v>
      </c>
      <c r="P357" s="7" t="s">
        <v>58</v>
      </c>
      <c r="Q357" s="7">
        <f t="shared" si="41"/>
        <v>2744.8</v>
      </c>
      <c r="R357" s="7"/>
      <c r="S357" s="7"/>
      <c r="T357" s="7"/>
      <c r="U357" s="7"/>
      <c r="V357" s="7"/>
      <c r="W357" s="7"/>
      <c r="X357" s="7"/>
      <c r="Y357" s="7"/>
      <c r="Z357" s="75"/>
      <c r="AA357" s="7"/>
      <c r="AB357" s="7"/>
      <c r="AC357" s="7"/>
      <c r="AD357" s="27"/>
      <c r="AE357" s="27"/>
      <c r="AF357" s="27"/>
      <c r="AG357" s="27"/>
    </row>
    <row r="358" customHeight="1" outlineLevel="1" spans="1:33">
      <c r="A358" s="9"/>
      <c r="B358" s="10"/>
      <c r="C358" s="36"/>
      <c r="D358" s="118"/>
      <c r="E358" s="24"/>
      <c r="F358" s="24"/>
      <c r="G358" s="10"/>
      <c r="H358" s="7" t="s">
        <v>653</v>
      </c>
      <c r="I358" s="7" t="s">
        <v>48</v>
      </c>
      <c r="J358" s="27">
        <v>39.2</v>
      </c>
      <c r="K358" s="86"/>
      <c r="L358" s="26"/>
      <c r="M358" s="7"/>
      <c r="N358" s="26"/>
      <c r="O358" s="26"/>
      <c r="P358" s="26"/>
      <c r="Q358" s="7"/>
      <c r="R358" s="7"/>
      <c r="S358" s="7"/>
      <c r="T358" s="7"/>
      <c r="U358" s="7"/>
      <c r="V358" s="7"/>
      <c r="W358" s="7"/>
      <c r="X358" s="7"/>
      <c r="Y358" s="7"/>
      <c r="Z358" s="75"/>
      <c r="AA358" s="7"/>
      <c r="AB358" s="7"/>
      <c r="AC358" s="7"/>
      <c r="AD358" s="27"/>
      <c r="AE358" s="27"/>
      <c r="AF358" s="27"/>
      <c r="AG358" s="27"/>
    </row>
    <row r="359" customHeight="1" outlineLevel="1" spans="1:33">
      <c r="A359" s="9"/>
      <c r="B359" s="10"/>
      <c r="C359" s="36"/>
      <c r="D359" s="118"/>
      <c r="E359" s="24"/>
      <c r="F359" s="24"/>
      <c r="G359" s="10"/>
      <c r="H359" s="7" t="s">
        <v>645</v>
      </c>
      <c r="I359" s="7" t="s">
        <v>55</v>
      </c>
      <c r="J359" s="7">
        <v>0.35</v>
      </c>
      <c r="K359" s="7"/>
      <c r="L359" s="7" t="s">
        <v>57</v>
      </c>
      <c r="M359" s="7">
        <f>J359*2</f>
        <v>0.7</v>
      </c>
      <c r="N359" s="7" t="s">
        <v>55</v>
      </c>
      <c r="O359" s="26">
        <v>255</v>
      </c>
      <c r="P359" s="7" t="s">
        <v>58</v>
      </c>
      <c r="Q359" s="7">
        <f t="shared" si="41"/>
        <v>178.5</v>
      </c>
      <c r="R359" s="7"/>
      <c r="S359" s="7"/>
      <c r="T359" s="7"/>
      <c r="U359" s="7"/>
      <c r="V359" s="7"/>
      <c r="W359" s="7"/>
      <c r="X359" s="7"/>
      <c r="Y359" s="7"/>
      <c r="Z359" s="75"/>
      <c r="AA359" s="7"/>
      <c r="AB359" s="7"/>
      <c r="AC359" s="7"/>
      <c r="AD359" s="27"/>
      <c r="AE359" s="27"/>
      <c r="AF359" s="27"/>
      <c r="AG359" s="27"/>
    </row>
    <row r="360" customHeight="1" outlineLevel="1" spans="1:33">
      <c r="A360" s="9"/>
      <c r="B360" s="10"/>
      <c r="C360" s="36"/>
      <c r="D360" s="118"/>
      <c r="E360" s="24" t="str">
        <f>_xlfn.DISPIMG("ID_1CBE08D2EAD54E1AB291910C6F8C97F8",1)</f>
        <v>=DISPIMG("ID_1CBE08D2EAD54E1AB291910C6F8C97F8",1)</v>
      </c>
      <c r="F360" s="24"/>
      <c r="G360" s="10"/>
      <c r="H360" s="106" t="s">
        <v>646</v>
      </c>
      <c r="I360" s="30" t="s">
        <v>528</v>
      </c>
      <c r="J360" s="50">
        <v>1</v>
      </c>
      <c r="K360" s="51"/>
      <c r="L360" s="26"/>
      <c r="M360" s="7">
        <f>J360*2</f>
        <v>2</v>
      </c>
      <c r="N360" s="26"/>
      <c r="O360" s="26"/>
      <c r="P360" s="26"/>
      <c r="Q360" s="7"/>
      <c r="R360" s="7"/>
      <c r="S360" s="7"/>
      <c r="T360" s="7"/>
      <c r="U360" s="7"/>
      <c r="V360" s="7"/>
      <c r="W360" s="7"/>
      <c r="X360" s="7"/>
      <c r="Y360" s="7"/>
      <c r="Z360" s="75"/>
      <c r="AA360" s="7"/>
      <c r="AB360" s="7"/>
      <c r="AC360" s="7"/>
      <c r="AD360" s="27"/>
      <c r="AE360" s="27"/>
      <c r="AF360" s="27"/>
      <c r="AG360" s="27"/>
    </row>
    <row r="361" customHeight="1" outlineLevel="1" spans="1:34">
      <c r="A361" s="9">
        <v>10</v>
      </c>
      <c r="B361" s="10" t="s">
        <v>654</v>
      </c>
      <c r="C361" s="36" t="s">
        <v>625</v>
      </c>
      <c r="D361" s="118" t="str">
        <f>_xlfn.DISPIMG("ID_DDD1C28C1F62403E969DF0C80B209B05",1)</f>
        <v>=DISPIMG("ID_DDD1C28C1F62403E969DF0C80B209B05",1)</v>
      </c>
      <c r="E361" s="81" t="s">
        <v>655</v>
      </c>
      <c r="F361" s="24"/>
      <c r="G361" s="10" t="s">
        <v>656</v>
      </c>
      <c r="H361" s="27" t="s">
        <v>657</v>
      </c>
      <c r="I361" s="10" t="s">
        <v>334</v>
      </c>
      <c r="J361" s="15">
        <v>6</v>
      </c>
      <c r="K361" s="26"/>
      <c r="L361" s="123" t="s">
        <v>658</v>
      </c>
      <c r="M361" s="26">
        <f>3.14*10*0.001*(530-10)*0.001*785/1000*J361</f>
        <v>0.07690488</v>
      </c>
      <c r="N361" s="26" t="s">
        <v>115</v>
      </c>
      <c r="O361" s="26">
        <v>3150</v>
      </c>
      <c r="P361" s="26" t="s">
        <v>298</v>
      </c>
      <c r="Q361" s="7">
        <f t="shared" ref="Q361:Q368" si="42">M361*O361</f>
        <v>242.250372</v>
      </c>
      <c r="R361" s="7"/>
      <c r="S361" s="7"/>
      <c r="T361" s="7"/>
      <c r="U361" s="7"/>
      <c r="V361" s="7"/>
      <c r="W361" s="7"/>
      <c r="X361" s="7"/>
      <c r="Y361" s="7"/>
      <c r="Z361" s="75">
        <f t="shared" ref="Z361:Z368" si="43">U361*V361*X361</f>
        <v>0</v>
      </c>
      <c r="AA361" s="7"/>
      <c r="AB361" s="7"/>
      <c r="AC361" s="7"/>
      <c r="AD361" s="27"/>
      <c r="AE361" s="27"/>
      <c r="AF361" s="27"/>
      <c r="AG361" s="27"/>
      <c r="AH361" s="144" t="s">
        <v>659</v>
      </c>
    </row>
    <row r="362" customHeight="1" outlineLevel="1" spans="1:33">
      <c r="A362" s="9">
        <v>11</v>
      </c>
      <c r="B362" s="10" t="s">
        <v>660</v>
      </c>
      <c r="C362" s="36" t="s">
        <v>625</v>
      </c>
      <c r="D362" s="118"/>
      <c r="E362" s="81" t="s">
        <v>655</v>
      </c>
      <c r="F362" s="24"/>
      <c r="G362" s="10" t="s">
        <v>661</v>
      </c>
      <c r="H362" s="27" t="s">
        <v>657</v>
      </c>
      <c r="I362" s="10" t="s">
        <v>334</v>
      </c>
      <c r="J362" s="15">
        <v>12</v>
      </c>
      <c r="K362" s="26"/>
      <c r="L362" s="123" t="s">
        <v>658</v>
      </c>
      <c r="M362" s="26">
        <f>3.14*10*0.001*(530-10)*0.001*785/1000*J362</f>
        <v>0.15380976</v>
      </c>
      <c r="N362" s="26" t="s">
        <v>115</v>
      </c>
      <c r="O362" s="26">
        <v>3150</v>
      </c>
      <c r="P362" s="26" t="s">
        <v>298</v>
      </c>
      <c r="Q362" s="7">
        <f t="shared" si="42"/>
        <v>484.500744</v>
      </c>
      <c r="R362" s="7"/>
      <c r="S362" s="7"/>
      <c r="T362" s="7"/>
      <c r="U362" s="7"/>
      <c r="V362" s="7"/>
      <c r="W362" s="7"/>
      <c r="X362" s="7"/>
      <c r="Y362" s="7"/>
      <c r="Z362" s="75">
        <f t="shared" si="43"/>
        <v>0</v>
      </c>
      <c r="AA362" s="7"/>
      <c r="AB362" s="7"/>
      <c r="AC362" s="7"/>
      <c r="AD362" s="27"/>
      <c r="AE362" s="27"/>
      <c r="AF362" s="27"/>
      <c r="AG362" s="27"/>
    </row>
    <row r="363" customHeight="1" outlineLevel="1" spans="1:33">
      <c r="A363" s="9">
        <v>12</v>
      </c>
      <c r="B363" s="10" t="s">
        <v>662</v>
      </c>
      <c r="C363" s="36" t="s">
        <v>625</v>
      </c>
      <c r="D363" s="118"/>
      <c r="E363" s="24" t="s">
        <v>663</v>
      </c>
      <c r="F363" s="10"/>
      <c r="G363" s="10" t="s">
        <v>664</v>
      </c>
      <c r="H363" s="10" t="s">
        <v>105</v>
      </c>
      <c r="I363" s="10" t="s">
        <v>55</v>
      </c>
      <c r="J363" s="15">
        <v>41</v>
      </c>
      <c r="K363" s="26"/>
      <c r="L363" s="7" t="s">
        <v>105</v>
      </c>
      <c r="M363" s="15">
        <v>41</v>
      </c>
      <c r="N363" s="15" t="s">
        <v>55</v>
      </c>
      <c r="O363" s="53">
        <v>295</v>
      </c>
      <c r="P363" s="7" t="s">
        <v>58</v>
      </c>
      <c r="Q363" s="7">
        <f t="shared" si="42"/>
        <v>12095</v>
      </c>
      <c r="R363" s="7"/>
      <c r="S363" s="7"/>
      <c r="T363" s="7"/>
      <c r="U363" s="7"/>
      <c r="V363" s="7"/>
      <c r="W363" s="7"/>
      <c r="X363" s="7"/>
      <c r="Y363" s="7"/>
      <c r="Z363" s="75">
        <f t="shared" si="43"/>
        <v>0</v>
      </c>
      <c r="AA363" s="7"/>
      <c r="AB363" s="7"/>
      <c r="AC363" s="7"/>
      <c r="AD363" s="27"/>
      <c r="AE363" s="27"/>
      <c r="AF363" s="27"/>
      <c r="AG363" s="27"/>
    </row>
    <row r="364" customHeight="1" outlineLevel="1" spans="1:33">
      <c r="A364" s="9">
        <v>13</v>
      </c>
      <c r="B364" s="10" t="s">
        <v>665</v>
      </c>
      <c r="C364" s="36" t="s">
        <v>625</v>
      </c>
      <c r="D364" s="118"/>
      <c r="E364" s="24" t="s">
        <v>666</v>
      </c>
      <c r="F364" s="10"/>
      <c r="G364" s="10" t="s">
        <v>667</v>
      </c>
      <c r="H364" s="10" t="s">
        <v>666</v>
      </c>
      <c r="I364" s="10" t="s">
        <v>234</v>
      </c>
      <c r="J364" s="15">
        <v>570</v>
      </c>
      <c r="K364" s="26"/>
      <c r="L364" s="26" t="s">
        <v>668</v>
      </c>
      <c r="M364" s="26"/>
      <c r="N364" s="26"/>
      <c r="O364" s="26">
        <v>4.79</v>
      </c>
      <c r="P364" s="26" t="s">
        <v>320</v>
      </c>
      <c r="Q364" s="7">
        <f t="shared" si="42"/>
        <v>0</v>
      </c>
      <c r="R364" s="7"/>
      <c r="S364" s="7"/>
      <c r="T364" s="7"/>
      <c r="U364" s="7"/>
      <c r="V364" s="7"/>
      <c r="W364" s="7"/>
      <c r="X364" s="7"/>
      <c r="Y364" s="7"/>
      <c r="Z364" s="75">
        <f t="shared" si="43"/>
        <v>0</v>
      </c>
      <c r="AA364" s="7"/>
      <c r="AB364" s="7"/>
      <c r="AC364" s="7"/>
      <c r="AD364" s="27"/>
      <c r="AE364" s="27"/>
      <c r="AF364" s="27"/>
      <c r="AG364" s="27"/>
    </row>
    <row r="365" customHeight="1" outlineLevel="1" spans="1:33">
      <c r="A365" s="9">
        <v>14</v>
      </c>
      <c r="B365" s="10" t="s">
        <v>669</v>
      </c>
      <c r="C365" s="36" t="s">
        <v>625</v>
      </c>
      <c r="D365" s="118"/>
      <c r="E365" s="12" t="s">
        <v>670</v>
      </c>
      <c r="F365" s="168" t="s">
        <v>671</v>
      </c>
      <c r="G365" s="10" t="s">
        <v>672</v>
      </c>
      <c r="H365" s="10"/>
      <c r="I365" s="10"/>
      <c r="J365" s="15"/>
      <c r="K365" s="26"/>
      <c r="L365" s="26"/>
      <c r="M365" s="26"/>
      <c r="N365" s="26"/>
      <c r="O365" s="26"/>
      <c r="P365" s="26"/>
      <c r="Q365" s="7">
        <f t="shared" si="42"/>
        <v>0</v>
      </c>
      <c r="R365" s="7"/>
      <c r="S365" s="7"/>
      <c r="T365" s="7"/>
      <c r="U365" s="7"/>
      <c r="V365" s="7"/>
      <c r="W365" s="7"/>
      <c r="X365" s="7"/>
      <c r="Y365" s="7"/>
      <c r="Z365" s="75">
        <f t="shared" si="43"/>
        <v>0</v>
      </c>
      <c r="AA365" s="7"/>
      <c r="AB365" s="7"/>
      <c r="AC365" s="7"/>
      <c r="AD365" s="27"/>
      <c r="AE365" s="27"/>
      <c r="AF365" s="27"/>
      <c r="AG365" s="27"/>
    </row>
    <row r="366" s="2" customFormat="1" ht="100.15" customHeight="1" outlineLevel="1" spans="1:16384">
      <c r="A366" s="9">
        <v>15</v>
      </c>
      <c r="B366" s="13" t="s">
        <v>673</v>
      </c>
      <c r="C366" s="42" t="s">
        <v>625</v>
      </c>
      <c r="D366" s="13" t="s">
        <v>674</v>
      </c>
      <c r="E366" s="20" t="s">
        <v>675</v>
      </c>
      <c r="F366" s="20" t="str">
        <f>_xlfn.DISPIMG("ID_9A5CD719FE6E417A819F65B958222F96",1)</f>
        <v>=DISPIMG("ID_9A5CD719FE6E417A819F65B958222F96",1)</v>
      </c>
      <c r="G366" s="13" t="s">
        <v>676</v>
      </c>
      <c r="H366" s="10" t="s">
        <v>677</v>
      </c>
      <c r="I366" s="10" t="s">
        <v>234</v>
      </c>
      <c r="J366" s="15">
        <v>388</v>
      </c>
      <c r="K366" s="26"/>
      <c r="L366" s="26" t="s">
        <v>675</v>
      </c>
      <c r="M366" s="26">
        <f>50.8*J366</f>
        <v>19710.4</v>
      </c>
      <c r="N366" s="26" t="s">
        <v>148</v>
      </c>
      <c r="O366" s="26">
        <v>1.81</v>
      </c>
      <c r="P366" s="26" t="s">
        <v>149</v>
      </c>
      <c r="Q366" s="7">
        <f t="shared" si="42"/>
        <v>35675.824</v>
      </c>
      <c r="R366" s="7"/>
      <c r="S366" s="7"/>
      <c r="T366" s="7"/>
      <c r="U366" s="7"/>
      <c r="V366" s="7"/>
      <c r="W366" s="7"/>
      <c r="X366" s="7"/>
      <c r="Y366" s="7"/>
      <c r="Z366" s="75">
        <f t="shared" si="43"/>
        <v>0</v>
      </c>
      <c r="AA366" s="7"/>
      <c r="AB366" s="7"/>
      <c r="AC366" s="7"/>
      <c r="AD366" s="27"/>
      <c r="AE366" s="27"/>
      <c r="AF366" s="27"/>
      <c r="AG366" s="27" t="s">
        <v>61</v>
      </c>
      <c r="XEY366" s="5"/>
      <c r="XEZ366" s="5"/>
      <c r="XFA366" s="5"/>
      <c r="XFB366" s="5"/>
      <c r="XFC366" s="5"/>
      <c r="XFD366" s="5"/>
    </row>
    <row r="367" s="2" customFormat="1" ht="88.15" customHeight="1" outlineLevel="1" spans="1:16384">
      <c r="A367" s="9">
        <v>16</v>
      </c>
      <c r="B367" s="20" t="s">
        <v>678</v>
      </c>
      <c r="C367" s="169" t="s">
        <v>625</v>
      </c>
      <c r="D367" s="20" t="s">
        <v>674</v>
      </c>
      <c r="E367" s="20" t="s">
        <v>675</v>
      </c>
      <c r="F367" s="20"/>
      <c r="G367" s="20" t="s">
        <v>679</v>
      </c>
      <c r="H367" s="10" t="s">
        <v>680</v>
      </c>
      <c r="I367" s="10" t="s">
        <v>234</v>
      </c>
      <c r="J367" s="15">
        <v>182</v>
      </c>
      <c r="K367" s="26"/>
      <c r="L367" s="26" t="s">
        <v>675</v>
      </c>
      <c r="M367" s="26">
        <f>30.6*J367</f>
        <v>5569.2</v>
      </c>
      <c r="N367" s="26" t="s">
        <v>148</v>
      </c>
      <c r="O367" s="26">
        <v>1.81</v>
      </c>
      <c r="P367" s="26" t="s">
        <v>149</v>
      </c>
      <c r="Q367" s="7">
        <f t="shared" si="42"/>
        <v>10080.252</v>
      </c>
      <c r="R367" s="7"/>
      <c r="S367" s="7"/>
      <c r="T367" s="7"/>
      <c r="U367" s="7"/>
      <c r="V367" s="7"/>
      <c r="W367" s="7"/>
      <c r="X367" s="7"/>
      <c r="Y367" s="7"/>
      <c r="Z367" s="75">
        <f t="shared" si="43"/>
        <v>0</v>
      </c>
      <c r="AA367" s="7"/>
      <c r="AB367" s="7"/>
      <c r="AC367" s="7"/>
      <c r="AD367" s="27"/>
      <c r="AE367" s="27"/>
      <c r="AF367" s="27"/>
      <c r="AG367" s="27" t="s">
        <v>61</v>
      </c>
      <c r="XEY367" s="5"/>
      <c r="XEZ367" s="5"/>
      <c r="XFA367" s="5"/>
      <c r="XFB367" s="5"/>
      <c r="XFC367" s="5"/>
      <c r="XFD367" s="5"/>
    </row>
    <row r="368" s="2" customFormat="1" ht="94.15" customHeight="1" outlineLevel="1" spans="1:16384">
      <c r="A368" s="9">
        <v>17</v>
      </c>
      <c r="B368" s="20" t="s">
        <v>681</v>
      </c>
      <c r="C368" s="169" t="s">
        <v>625</v>
      </c>
      <c r="D368" s="20" t="s">
        <v>674</v>
      </c>
      <c r="E368" s="20" t="s">
        <v>675</v>
      </c>
      <c r="F368" s="20"/>
      <c r="G368" s="20" t="s">
        <v>682</v>
      </c>
      <c r="H368" s="10" t="s">
        <v>683</v>
      </c>
      <c r="I368" s="10" t="s">
        <v>234</v>
      </c>
      <c r="J368" s="15">
        <v>18</v>
      </c>
      <c r="K368" s="26"/>
      <c r="L368" s="26" t="s">
        <v>675</v>
      </c>
      <c r="M368" s="26">
        <f>J368*15.1</f>
        <v>271.8</v>
      </c>
      <c r="N368" s="26" t="s">
        <v>148</v>
      </c>
      <c r="O368" s="26">
        <v>1.81</v>
      </c>
      <c r="P368" s="26" t="s">
        <v>149</v>
      </c>
      <c r="Q368" s="7">
        <f t="shared" si="42"/>
        <v>491.958</v>
      </c>
      <c r="R368" s="7"/>
      <c r="S368" s="7"/>
      <c r="T368" s="7"/>
      <c r="U368" s="7"/>
      <c r="V368" s="7"/>
      <c r="W368" s="7"/>
      <c r="X368" s="7"/>
      <c r="Y368" s="7"/>
      <c r="Z368" s="75">
        <f t="shared" si="43"/>
        <v>0</v>
      </c>
      <c r="AA368" s="7"/>
      <c r="AB368" s="7"/>
      <c r="AC368" s="7"/>
      <c r="AD368" s="27"/>
      <c r="AE368" s="27"/>
      <c r="AF368" s="27"/>
      <c r="AG368" s="27" t="s">
        <v>61</v>
      </c>
      <c r="XEY368" s="5"/>
      <c r="XEZ368" s="5"/>
      <c r="XFA368" s="5"/>
      <c r="XFB368" s="5"/>
      <c r="XFC368" s="5"/>
      <c r="XFD368" s="5"/>
    </row>
    <row r="369" s="2" customFormat="1" ht="94.9" customHeight="1" outlineLevel="1" spans="1:16384">
      <c r="A369" s="9">
        <v>18</v>
      </c>
      <c r="B369" s="10" t="s">
        <v>684</v>
      </c>
      <c r="C369" s="36" t="s">
        <v>625</v>
      </c>
      <c r="D369" s="10" t="s">
        <v>674</v>
      </c>
      <c r="E369" s="10" t="s">
        <v>685</v>
      </c>
      <c r="F369" s="10" t="str">
        <f>_xlfn.DISPIMG("ID_CC5DDE6B6B564150AAF0561A6D3D60B6",1)</f>
        <v>=DISPIMG("ID_CC5DDE6B6B564150AAF0561A6D3D60B6",1)</v>
      </c>
      <c r="G369" s="10" t="s">
        <v>686</v>
      </c>
      <c r="H369" s="10" t="s">
        <v>685</v>
      </c>
      <c r="I369" s="10" t="s">
        <v>234</v>
      </c>
      <c r="J369" s="15">
        <v>21</v>
      </c>
      <c r="K369" s="26"/>
      <c r="L369" s="123" t="s">
        <v>658</v>
      </c>
      <c r="M369" s="26">
        <f>128.49*J369*0.001</f>
        <v>2.69829</v>
      </c>
      <c r="N369" s="26" t="s">
        <v>115</v>
      </c>
      <c r="O369" s="26">
        <v>3150</v>
      </c>
      <c r="P369" s="26" t="s">
        <v>149</v>
      </c>
      <c r="Q369" s="7">
        <f t="shared" ref="Q369:Q405" si="44">M369*O369</f>
        <v>8499.6135</v>
      </c>
      <c r="R369" s="7"/>
      <c r="S369" s="7"/>
      <c r="T369" s="7"/>
      <c r="U369" s="7"/>
      <c r="V369" s="7"/>
      <c r="W369" s="7"/>
      <c r="X369" s="7"/>
      <c r="Y369" s="7"/>
      <c r="Z369" s="75">
        <f t="shared" ref="Z369:Z405" si="45">U369*V369*X369</f>
        <v>0</v>
      </c>
      <c r="AA369" s="7"/>
      <c r="AB369" s="7"/>
      <c r="AC369" s="7"/>
      <c r="AD369" s="27"/>
      <c r="AE369" s="27"/>
      <c r="AF369" s="27"/>
      <c r="AG369" s="27"/>
      <c r="XEY369" s="5"/>
      <c r="XEZ369" s="5"/>
      <c r="XFA369" s="5"/>
      <c r="XFB369" s="5"/>
      <c r="XFC369" s="5"/>
      <c r="XFD369" s="5"/>
    </row>
    <row r="370" s="2" customFormat="1" ht="54" customHeight="1" outlineLevel="1" spans="1:16384">
      <c r="A370" s="9">
        <v>19</v>
      </c>
      <c r="B370" s="10" t="s">
        <v>687</v>
      </c>
      <c r="C370" s="36" t="s">
        <v>625</v>
      </c>
      <c r="D370" s="10" t="s">
        <v>674</v>
      </c>
      <c r="E370" s="24" t="s">
        <v>688</v>
      </c>
      <c r="F370" s="24" t="str">
        <f>_xlfn.DISPIMG("ID_D217FA2E1B50427FA83399134467E750",1)</f>
        <v>=DISPIMG("ID_D217FA2E1B50427FA83399134467E750",1)</v>
      </c>
      <c r="G370" s="10" t="s">
        <v>689</v>
      </c>
      <c r="H370" s="10" t="s">
        <v>690</v>
      </c>
      <c r="I370" s="10" t="s">
        <v>253</v>
      </c>
      <c r="J370" s="15">
        <v>2</v>
      </c>
      <c r="K370" s="26"/>
      <c r="L370" s="26" t="s">
        <v>675</v>
      </c>
      <c r="M370" s="26">
        <f>36.5*2</f>
        <v>73</v>
      </c>
      <c r="N370" s="26" t="s">
        <v>148</v>
      </c>
      <c r="O370" s="26">
        <v>1.81</v>
      </c>
      <c r="P370" s="26" t="s">
        <v>149</v>
      </c>
      <c r="Q370" s="7">
        <f t="shared" si="44"/>
        <v>132.13</v>
      </c>
      <c r="R370" s="7"/>
      <c r="S370" s="7"/>
      <c r="T370" s="7"/>
      <c r="U370" s="7"/>
      <c r="V370" s="7"/>
      <c r="W370" s="7"/>
      <c r="X370" s="7"/>
      <c r="Y370" s="7"/>
      <c r="Z370" s="75">
        <f t="shared" si="45"/>
        <v>0</v>
      </c>
      <c r="AA370" s="7"/>
      <c r="AB370" s="7"/>
      <c r="AC370" s="7"/>
      <c r="AD370" s="27"/>
      <c r="AE370" s="27"/>
      <c r="AF370" s="27"/>
      <c r="AG370" s="27" t="s">
        <v>61</v>
      </c>
      <c r="XEY370" s="5"/>
      <c r="XEZ370" s="5"/>
      <c r="XFA370" s="5"/>
      <c r="XFB370" s="5"/>
      <c r="XFC370" s="5"/>
      <c r="XFD370" s="5"/>
    </row>
    <row r="371" s="2" customFormat="1" ht="54" customHeight="1" outlineLevel="1" spans="1:16384">
      <c r="A371" s="9">
        <v>20</v>
      </c>
      <c r="B371" s="10" t="s">
        <v>691</v>
      </c>
      <c r="C371" s="36" t="s">
        <v>625</v>
      </c>
      <c r="D371" s="10" t="s">
        <v>674</v>
      </c>
      <c r="E371" s="24" t="s">
        <v>688</v>
      </c>
      <c r="F371" s="24"/>
      <c r="G371" s="10" t="s">
        <v>692</v>
      </c>
      <c r="H371" s="10" t="s">
        <v>693</v>
      </c>
      <c r="I371" s="10" t="s">
        <v>253</v>
      </c>
      <c r="J371" s="15">
        <v>11</v>
      </c>
      <c r="K371" s="26"/>
      <c r="L371" s="26" t="s">
        <v>675</v>
      </c>
      <c r="M371" s="26">
        <f>20*11</f>
        <v>220</v>
      </c>
      <c r="N371" s="26" t="s">
        <v>148</v>
      </c>
      <c r="O371" s="26">
        <v>1.81</v>
      </c>
      <c r="P371" s="26" t="s">
        <v>149</v>
      </c>
      <c r="Q371" s="7">
        <f t="shared" si="44"/>
        <v>398.2</v>
      </c>
      <c r="R371" s="7"/>
      <c r="S371" s="7"/>
      <c r="T371" s="7"/>
      <c r="U371" s="7"/>
      <c r="V371" s="7"/>
      <c r="W371" s="7"/>
      <c r="X371" s="7"/>
      <c r="Y371" s="7"/>
      <c r="Z371" s="75">
        <f t="shared" si="45"/>
        <v>0</v>
      </c>
      <c r="AA371" s="7"/>
      <c r="AB371" s="7"/>
      <c r="AC371" s="7"/>
      <c r="AD371" s="27"/>
      <c r="AE371" s="27"/>
      <c r="AF371" s="27"/>
      <c r="AG371" s="27" t="s">
        <v>61</v>
      </c>
      <c r="XEY371" s="5"/>
      <c r="XEZ371" s="5"/>
      <c r="XFA371" s="5"/>
      <c r="XFB371" s="5"/>
      <c r="XFC371" s="5"/>
      <c r="XFD371" s="5"/>
    </row>
    <row r="372" s="2" customFormat="1" ht="54" customHeight="1" outlineLevel="1" spans="1:16384">
      <c r="A372" s="9">
        <v>21</v>
      </c>
      <c r="B372" s="10" t="s">
        <v>694</v>
      </c>
      <c r="C372" s="36" t="s">
        <v>625</v>
      </c>
      <c r="D372" s="10" t="s">
        <v>674</v>
      </c>
      <c r="E372" s="24" t="s">
        <v>688</v>
      </c>
      <c r="F372" s="24"/>
      <c r="G372" s="10" t="s">
        <v>695</v>
      </c>
      <c r="H372" s="10" t="s">
        <v>696</v>
      </c>
      <c r="I372" s="10" t="s">
        <v>253</v>
      </c>
      <c r="J372" s="15">
        <v>5</v>
      </c>
      <c r="K372" s="26"/>
      <c r="L372" s="26" t="s">
        <v>675</v>
      </c>
      <c r="M372" s="26">
        <f>9.1*5</f>
        <v>45.5</v>
      </c>
      <c r="N372" s="26" t="s">
        <v>148</v>
      </c>
      <c r="O372" s="26">
        <v>1.81</v>
      </c>
      <c r="P372" s="26" t="s">
        <v>149</v>
      </c>
      <c r="Q372" s="7">
        <f t="shared" si="44"/>
        <v>82.355</v>
      </c>
      <c r="R372" s="7"/>
      <c r="S372" s="7"/>
      <c r="T372" s="7"/>
      <c r="U372" s="7"/>
      <c r="V372" s="7"/>
      <c r="W372" s="7"/>
      <c r="X372" s="7"/>
      <c r="Y372" s="7"/>
      <c r="Z372" s="75">
        <f t="shared" si="45"/>
        <v>0</v>
      </c>
      <c r="AA372" s="7"/>
      <c r="AB372" s="7"/>
      <c r="AC372" s="7"/>
      <c r="AD372" s="27"/>
      <c r="AE372" s="27"/>
      <c r="AF372" s="27"/>
      <c r="AG372" s="27" t="s">
        <v>61</v>
      </c>
      <c r="XEY372" s="5"/>
      <c r="XEZ372" s="5"/>
      <c r="XFA372" s="5"/>
      <c r="XFB372" s="5"/>
      <c r="XFC372" s="5"/>
      <c r="XFD372" s="5"/>
    </row>
    <row r="373" s="2" customFormat="1" ht="54" customHeight="1" outlineLevel="1" spans="1:16384">
      <c r="A373" s="9">
        <v>22</v>
      </c>
      <c r="B373" s="10" t="s">
        <v>697</v>
      </c>
      <c r="C373" s="36" t="s">
        <v>625</v>
      </c>
      <c r="D373" s="10" t="s">
        <v>674</v>
      </c>
      <c r="E373" s="24" t="s">
        <v>688</v>
      </c>
      <c r="F373" s="24" t="str">
        <f>_xlfn.DISPIMG("ID_8A21FA0ADB554094B821D2B5F5D84B24",1)</f>
        <v>=DISPIMG("ID_8A21FA0ADB554094B821D2B5F5D84B24",1)</v>
      </c>
      <c r="G373" s="10" t="s">
        <v>698</v>
      </c>
      <c r="H373" s="10" t="s">
        <v>699</v>
      </c>
      <c r="I373" s="10" t="s">
        <v>253</v>
      </c>
      <c r="J373" s="15">
        <v>2</v>
      </c>
      <c r="K373" s="26"/>
      <c r="L373" s="26" t="s">
        <v>675</v>
      </c>
      <c r="M373" s="26">
        <f>70.4*J373</f>
        <v>140.8</v>
      </c>
      <c r="N373" s="26" t="s">
        <v>148</v>
      </c>
      <c r="O373" s="26">
        <v>1.81</v>
      </c>
      <c r="P373" s="26" t="s">
        <v>149</v>
      </c>
      <c r="Q373" s="7">
        <f t="shared" si="44"/>
        <v>254.848</v>
      </c>
      <c r="R373" s="7"/>
      <c r="S373" s="7"/>
      <c r="T373" s="7"/>
      <c r="U373" s="7"/>
      <c r="V373" s="7"/>
      <c r="W373" s="7"/>
      <c r="X373" s="7"/>
      <c r="Y373" s="7"/>
      <c r="Z373" s="75">
        <f t="shared" si="45"/>
        <v>0</v>
      </c>
      <c r="AA373" s="7"/>
      <c r="AB373" s="7"/>
      <c r="AC373" s="7"/>
      <c r="AD373" s="27"/>
      <c r="AE373" s="27"/>
      <c r="AF373" s="27"/>
      <c r="AG373" s="27" t="s">
        <v>61</v>
      </c>
      <c r="XEY373" s="5"/>
      <c r="XEZ373" s="5"/>
      <c r="XFA373" s="5"/>
      <c r="XFB373" s="5"/>
      <c r="XFC373" s="5"/>
      <c r="XFD373" s="5"/>
    </row>
    <row r="374" s="2" customFormat="1" ht="54" customHeight="1" outlineLevel="1" spans="1:16384">
      <c r="A374" s="9">
        <v>23</v>
      </c>
      <c r="B374" s="10" t="s">
        <v>700</v>
      </c>
      <c r="C374" s="36" t="s">
        <v>625</v>
      </c>
      <c r="D374" s="10" t="s">
        <v>674</v>
      </c>
      <c r="E374" s="24" t="s">
        <v>688</v>
      </c>
      <c r="F374" s="24"/>
      <c r="G374" s="10" t="s">
        <v>701</v>
      </c>
      <c r="H374" s="10" t="s">
        <v>702</v>
      </c>
      <c r="I374" s="10" t="s">
        <v>253</v>
      </c>
      <c r="J374" s="15">
        <v>19</v>
      </c>
      <c r="K374" s="26"/>
      <c r="L374" s="26" t="s">
        <v>675</v>
      </c>
      <c r="M374" s="26">
        <f>42.5*19</f>
        <v>807.5</v>
      </c>
      <c r="N374" s="26" t="s">
        <v>148</v>
      </c>
      <c r="O374" s="26">
        <v>1.81</v>
      </c>
      <c r="P374" s="26" t="s">
        <v>149</v>
      </c>
      <c r="Q374" s="7">
        <f t="shared" si="44"/>
        <v>1461.575</v>
      </c>
      <c r="R374" s="7"/>
      <c r="S374" s="7"/>
      <c r="T374" s="7"/>
      <c r="U374" s="7"/>
      <c r="V374" s="7"/>
      <c r="W374" s="7"/>
      <c r="X374" s="7"/>
      <c r="Y374" s="7"/>
      <c r="Z374" s="75">
        <f t="shared" si="45"/>
        <v>0</v>
      </c>
      <c r="AA374" s="7"/>
      <c r="AB374" s="7"/>
      <c r="AC374" s="7"/>
      <c r="AD374" s="27"/>
      <c r="AE374" s="27"/>
      <c r="AF374" s="27"/>
      <c r="AG374" s="27" t="s">
        <v>61</v>
      </c>
      <c r="XEY374" s="5"/>
      <c r="XEZ374" s="5"/>
      <c r="XFA374" s="5"/>
      <c r="XFB374" s="5"/>
      <c r="XFC374" s="5"/>
      <c r="XFD374" s="5"/>
    </row>
    <row r="375" s="2" customFormat="1" ht="54" customHeight="1" outlineLevel="1" spans="1:16384">
      <c r="A375" s="9">
        <v>24</v>
      </c>
      <c r="B375" s="10" t="s">
        <v>703</v>
      </c>
      <c r="C375" s="36" t="s">
        <v>625</v>
      </c>
      <c r="D375" s="10" t="s">
        <v>674</v>
      </c>
      <c r="E375" s="24" t="s">
        <v>688</v>
      </c>
      <c r="F375" s="24"/>
      <c r="G375" s="10" t="s">
        <v>704</v>
      </c>
      <c r="H375" s="10" t="s">
        <v>705</v>
      </c>
      <c r="I375" s="10" t="s">
        <v>253</v>
      </c>
      <c r="J375" s="15">
        <v>11</v>
      </c>
      <c r="K375" s="26"/>
      <c r="L375" s="26" t="s">
        <v>675</v>
      </c>
      <c r="M375" s="26">
        <f>22.5*11</f>
        <v>247.5</v>
      </c>
      <c r="N375" s="26" t="s">
        <v>148</v>
      </c>
      <c r="O375" s="26">
        <v>1.81</v>
      </c>
      <c r="P375" s="26" t="s">
        <v>149</v>
      </c>
      <c r="Q375" s="7">
        <f t="shared" si="44"/>
        <v>447.975</v>
      </c>
      <c r="R375" s="7"/>
      <c r="S375" s="7"/>
      <c r="T375" s="7"/>
      <c r="U375" s="7"/>
      <c r="V375" s="7"/>
      <c r="W375" s="7"/>
      <c r="X375" s="7"/>
      <c r="Y375" s="7"/>
      <c r="Z375" s="75">
        <f t="shared" si="45"/>
        <v>0</v>
      </c>
      <c r="AA375" s="7"/>
      <c r="AB375" s="7"/>
      <c r="AC375" s="7"/>
      <c r="AD375" s="27"/>
      <c r="AE375" s="27"/>
      <c r="AF375" s="27"/>
      <c r="AG375" s="27" t="s">
        <v>61</v>
      </c>
      <c r="XEY375" s="5"/>
      <c r="XEZ375" s="5"/>
      <c r="XFA375" s="5"/>
      <c r="XFB375" s="5"/>
      <c r="XFC375" s="5"/>
      <c r="XFD375" s="5"/>
    </row>
    <row r="376" s="2" customFormat="1" ht="54" customHeight="1" outlineLevel="1" spans="1:16384">
      <c r="A376" s="9">
        <v>25</v>
      </c>
      <c r="B376" s="10" t="s">
        <v>706</v>
      </c>
      <c r="C376" s="36" t="s">
        <v>625</v>
      </c>
      <c r="D376" s="10" t="s">
        <v>674</v>
      </c>
      <c r="E376" s="24" t="s">
        <v>688</v>
      </c>
      <c r="F376" s="24"/>
      <c r="G376" s="10" t="s">
        <v>707</v>
      </c>
      <c r="H376" s="10" t="s">
        <v>708</v>
      </c>
      <c r="I376" s="10" t="s">
        <v>253</v>
      </c>
      <c r="J376" s="15">
        <v>11</v>
      </c>
      <c r="K376" s="26"/>
      <c r="L376" s="26" t="s">
        <v>675</v>
      </c>
      <c r="M376" s="26">
        <f>9.6*11</f>
        <v>105.6</v>
      </c>
      <c r="N376" s="26" t="s">
        <v>148</v>
      </c>
      <c r="O376" s="26">
        <v>1.81</v>
      </c>
      <c r="P376" s="26" t="s">
        <v>149</v>
      </c>
      <c r="Q376" s="7">
        <f t="shared" si="44"/>
        <v>191.136</v>
      </c>
      <c r="R376" s="7"/>
      <c r="S376" s="7"/>
      <c r="T376" s="7"/>
      <c r="U376" s="7"/>
      <c r="V376" s="7"/>
      <c r="W376" s="7"/>
      <c r="X376" s="7"/>
      <c r="Y376" s="7"/>
      <c r="Z376" s="75">
        <f t="shared" si="45"/>
        <v>0</v>
      </c>
      <c r="AA376" s="7"/>
      <c r="AB376" s="7"/>
      <c r="AC376" s="7"/>
      <c r="AD376" s="27"/>
      <c r="AE376" s="27"/>
      <c r="AF376" s="27"/>
      <c r="AG376" s="27" t="s">
        <v>61</v>
      </c>
      <c r="XEY376" s="5"/>
      <c r="XEZ376" s="5"/>
      <c r="XFA376" s="5"/>
      <c r="XFB376" s="5"/>
      <c r="XFC376" s="5"/>
      <c r="XFD376" s="5"/>
    </row>
    <row r="377" s="2" customFormat="1" ht="54" customHeight="1" outlineLevel="1" spans="1:16384">
      <c r="A377" s="9">
        <v>26</v>
      </c>
      <c r="B377" s="10" t="s">
        <v>709</v>
      </c>
      <c r="C377" s="36" t="s">
        <v>625</v>
      </c>
      <c r="D377" s="10" t="s">
        <v>674</v>
      </c>
      <c r="E377" s="24" t="s">
        <v>688</v>
      </c>
      <c r="F377" s="24" t="str">
        <f>_xlfn.DISPIMG("ID_030DAFF9792C4E17AA56B453BFBEF2C3",1)</f>
        <v>=DISPIMG("ID_030DAFF9792C4E17AA56B453BFBEF2C3",1)</v>
      </c>
      <c r="G377" s="10" t="s">
        <v>710</v>
      </c>
      <c r="H377" s="10" t="s">
        <v>711</v>
      </c>
      <c r="I377" s="10" t="s">
        <v>253</v>
      </c>
      <c r="J377" s="15">
        <v>68</v>
      </c>
      <c r="K377" s="26"/>
      <c r="L377" s="26" t="s">
        <v>675</v>
      </c>
      <c r="M377" s="26">
        <f>56/2*68</f>
        <v>1904</v>
      </c>
      <c r="N377" s="26" t="s">
        <v>148</v>
      </c>
      <c r="O377" s="26">
        <v>1.81</v>
      </c>
      <c r="P377" s="26" t="s">
        <v>149</v>
      </c>
      <c r="Q377" s="7">
        <f t="shared" si="44"/>
        <v>3446.24</v>
      </c>
      <c r="R377" s="7"/>
      <c r="S377" s="7"/>
      <c r="T377" s="7"/>
      <c r="U377" s="7"/>
      <c r="V377" s="7"/>
      <c r="W377" s="7"/>
      <c r="X377" s="7"/>
      <c r="Y377" s="7"/>
      <c r="Z377" s="75">
        <f t="shared" si="45"/>
        <v>0</v>
      </c>
      <c r="AA377" s="7"/>
      <c r="AB377" s="7"/>
      <c r="AC377" s="7"/>
      <c r="AD377" s="27"/>
      <c r="AE377" s="27"/>
      <c r="AF377" s="27"/>
      <c r="AG377" s="27" t="s">
        <v>61</v>
      </c>
      <c r="XEY377" s="5"/>
      <c r="XEZ377" s="5"/>
      <c r="XFA377" s="5"/>
      <c r="XFB377" s="5"/>
      <c r="XFC377" s="5"/>
      <c r="XFD377" s="5"/>
    </row>
    <row r="378" s="2" customFormat="1" ht="54" customHeight="1" outlineLevel="1" spans="1:16384">
      <c r="A378" s="9">
        <v>27</v>
      </c>
      <c r="B378" s="10" t="s">
        <v>712</v>
      </c>
      <c r="C378" s="36" t="s">
        <v>625</v>
      </c>
      <c r="D378" s="10" t="s">
        <v>674</v>
      </c>
      <c r="E378" s="24" t="s">
        <v>688</v>
      </c>
      <c r="F378" s="24"/>
      <c r="G378" s="10" t="s">
        <v>713</v>
      </c>
      <c r="H378" s="10" t="s">
        <v>714</v>
      </c>
      <c r="I378" s="10" t="s">
        <v>253</v>
      </c>
      <c r="J378" s="15">
        <v>10</v>
      </c>
      <c r="K378" s="26"/>
      <c r="L378" s="26" t="s">
        <v>675</v>
      </c>
      <c r="M378" s="26">
        <f>20*J378</f>
        <v>200</v>
      </c>
      <c r="N378" s="26" t="s">
        <v>148</v>
      </c>
      <c r="O378" s="26">
        <v>1.81</v>
      </c>
      <c r="P378" s="26" t="s">
        <v>149</v>
      </c>
      <c r="Q378" s="7">
        <f t="shared" si="44"/>
        <v>362</v>
      </c>
      <c r="R378" s="7"/>
      <c r="S378" s="7"/>
      <c r="T378" s="7"/>
      <c r="U378" s="7"/>
      <c r="V378" s="7"/>
      <c r="W378" s="7"/>
      <c r="X378" s="7"/>
      <c r="Y378" s="7"/>
      <c r="Z378" s="75">
        <f t="shared" si="45"/>
        <v>0</v>
      </c>
      <c r="AA378" s="7"/>
      <c r="AB378" s="7"/>
      <c r="AC378" s="7"/>
      <c r="AD378" s="27"/>
      <c r="AE378" s="27"/>
      <c r="AF378" s="27"/>
      <c r="AG378" s="27" t="s">
        <v>61</v>
      </c>
      <c r="XEY378" s="5"/>
      <c r="XEZ378" s="5"/>
      <c r="XFA378" s="5"/>
      <c r="XFB378" s="5"/>
      <c r="XFC378" s="5"/>
      <c r="XFD378" s="5"/>
    </row>
    <row r="379" s="2" customFormat="1" ht="54" customHeight="1" outlineLevel="1" spans="1:16384">
      <c r="A379" s="9">
        <v>28</v>
      </c>
      <c r="B379" s="10" t="s">
        <v>715</v>
      </c>
      <c r="C379" s="36" t="s">
        <v>625</v>
      </c>
      <c r="D379" s="10" t="s">
        <v>674</v>
      </c>
      <c r="E379" s="24" t="s">
        <v>688</v>
      </c>
      <c r="F379" s="24" t="str">
        <f>_xlfn.DISPIMG("ID_070E3C8C1AA2499B89DAE2B376D7F557",1)</f>
        <v>=DISPIMG("ID_070E3C8C1AA2499B89DAE2B376D7F557",1)</v>
      </c>
      <c r="G379" s="10" t="s">
        <v>716</v>
      </c>
      <c r="H379" s="10" t="s">
        <v>717</v>
      </c>
      <c r="I379" s="10" t="s">
        <v>253</v>
      </c>
      <c r="J379" s="15">
        <v>1</v>
      </c>
      <c r="K379" s="26"/>
      <c r="L379" s="26" t="s">
        <v>675</v>
      </c>
      <c r="M379" s="26">
        <v>175.4</v>
      </c>
      <c r="N379" s="26" t="s">
        <v>148</v>
      </c>
      <c r="O379" s="26">
        <v>1.81</v>
      </c>
      <c r="P379" s="26" t="s">
        <v>149</v>
      </c>
      <c r="Q379" s="7">
        <f t="shared" si="44"/>
        <v>317.474</v>
      </c>
      <c r="R379" s="7"/>
      <c r="S379" s="7"/>
      <c r="T379" s="7"/>
      <c r="U379" s="7"/>
      <c r="V379" s="7"/>
      <c r="W379" s="7"/>
      <c r="X379" s="7"/>
      <c r="Y379" s="7"/>
      <c r="Z379" s="75">
        <f t="shared" si="45"/>
        <v>0</v>
      </c>
      <c r="AA379" s="7"/>
      <c r="AB379" s="7"/>
      <c r="AC379" s="7"/>
      <c r="AD379" s="27"/>
      <c r="AE379" s="27"/>
      <c r="AF379" s="27"/>
      <c r="AG379" s="27" t="s">
        <v>61</v>
      </c>
      <c r="XEY379" s="5"/>
      <c r="XEZ379" s="5"/>
      <c r="XFA379" s="5"/>
      <c r="XFB379" s="5"/>
      <c r="XFC379" s="5"/>
      <c r="XFD379" s="5"/>
    </row>
    <row r="380" s="2" customFormat="1" ht="54" customHeight="1" outlineLevel="1" spans="1:16384">
      <c r="A380" s="9">
        <v>29</v>
      </c>
      <c r="B380" s="10" t="s">
        <v>718</v>
      </c>
      <c r="C380" s="36" t="s">
        <v>625</v>
      </c>
      <c r="D380" s="10" t="s">
        <v>674</v>
      </c>
      <c r="E380" s="24" t="s">
        <v>688</v>
      </c>
      <c r="F380" s="24" t="str">
        <f>_xlfn.DISPIMG("ID_DB7C5987611149E888B3869B5014200E",1)</f>
        <v>=DISPIMG("ID_DB7C5987611149E888B3869B5014200E",1)</v>
      </c>
      <c r="G380" s="10" t="s">
        <v>719</v>
      </c>
      <c r="H380" s="10" t="s">
        <v>720</v>
      </c>
      <c r="I380" s="10" t="s">
        <v>253</v>
      </c>
      <c r="J380" s="15">
        <v>6</v>
      </c>
      <c r="K380" s="26"/>
      <c r="L380" s="26" t="s">
        <v>675</v>
      </c>
      <c r="M380" s="26">
        <f>72.3*6</f>
        <v>433.8</v>
      </c>
      <c r="N380" s="26" t="s">
        <v>148</v>
      </c>
      <c r="O380" s="26">
        <v>1.81</v>
      </c>
      <c r="P380" s="26" t="s">
        <v>149</v>
      </c>
      <c r="Q380" s="7">
        <f t="shared" si="44"/>
        <v>785.178</v>
      </c>
      <c r="R380" s="7"/>
      <c r="S380" s="7"/>
      <c r="T380" s="7"/>
      <c r="U380" s="7"/>
      <c r="V380" s="7"/>
      <c r="W380" s="7"/>
      <c r="X380" s="7"/>
      <c r="Y380" s="7"/>
      <c r="Z380" s="75">
        <f t="shared" si="45"/>
        <v>0</v>
      </c>
      <c r="AA380" s="7"/>
      <c r="AB380" s="7"/>
      <c r="AC380" s="7"/>
      <c r="AD380" s="27"/>
      <c r="AE380" s="27"/>
      <c r="AF380" s="27"/>
      <c r="AG380" s="27" t="s">
        <v>61</v>
      </c>
      <c r="XEY380" s="5"/>
      <c r="XEZ380" s="5"/>
      <c r="XFA380" s="5"/>
      <c r="XFB380" s="5"/>
      <c r="XFC380" s="5"/>
      <c r="XFD380" s="5"/>
    </row>
    <row r="381" s="2" customFormat="1" ht="54" customHeight="1" outlineLevel="1" spans="1:16384">
      <c r="A381" s="9">
        <v>30</v>
      </c>
      <c r="B381" s="10" t="s">
        <v>721</v>
      </c>
      <c r="C381" s="36" t="s">
        <v>625</v>
      </c>
      <c r="D381" s="10" t="s">
        <v>674</v>
      </c>
      <c r="E381" s="24" t="s">
        <v>688</v>
      </c>
      <c r="F381" s="24" t="str">
        <f>_xlfn.DISPIMG("ID_B38C5670DE04412685AA0B82397FE172",1)</f>
        <v>=DISPIMG("ID_B38C5670DE04412685AA0B82397FE172",1)</v>
      </c>
      <c r="G381" s="10" t="s">
        <v>722</v>
      </c>
      <c r="H381" s="10" t="s">
        <v>723</v>
      </c>
      <c r="I381" s="10" t="s">
        <v>253</v>
      </c>
      <c r="J381" s="15">
        <v>3</v>
      </c>
      <c r="K381" s="26"/>
      <c r="L381" s="26" t="s">
        <v>675</v>
      </c>
      <c r="M381" s="26">
        <f>84.2*3</f>
        <v>252.6</v>
      </c>
      <c r="N381" s="26" t="s">
        <v>148</v>
      </c>
      <c r="O381" s="26">
        <v>1.81</v>
      </c>
      <c r="P381" s="26" t="s">
        <v>149</v>
      </c>
      <c r="Q381" s="7">
        <f t="shared" si="44"/>
        <v>457.206</v>
      </c>
      <c r="R381" s="7"/>
      <c r="S381" s="7"/>
      <c r="T381" s="7"/>
      <c r="U381" s="7"/>
      <c r="V381" s="7"/>
      <c r="W381" s="7"/>
      <c r="X381" s="7"/>
      <c r="Y381" s="7"/>
      <c r="Z381" s="75">
        <f t="shared" si="45"/>
        <v>0</v>
      </c>
      <c r="AA381" s="7"/>
      <c r="AB381" s="7"/>
      <c r="AC381" s="7"/>
      <c r="AD381" s="27"/>
      <c r="AE381" s="27"/>
      <c r="AF381" s="27"/>
      <c r="AG381" s="27" t="s">
        <v>61</v>
      </c>
      <c r="XEY381" s="5"/>
      <c r="XEZ381" s="5"/>
      <c r="XFA381" s="5"/>
      <c r="XFB381" s="5"/>
      <c r="XFC381" s="5"/>
      <c r="XFD381" s="5"/>
    </row>
    <row r="382" s="2" customFormat="1" ht="54" customHeight="1" outlineLevel="1" spans="1:16384">
      <c r="A382" s="9">
        <v>31</v>
      </c>
      <c r="B382" s="10" t="s">
        <v>724</v>
      </c>
      <c r="C382" s="36" t="s">
        <v>625</v>
      </c>
      <c r="D382" s="10" t="s">
        <v>674</v>
      </c>
      <c r="E382" s="24" t="s">
        <v>688</v>
      </c>
      <c r="F382" s="24" t="str">
        <f>_xlfn.DISPIMG("ID_BCE653A430154C2D9639775C64327521",1)</f>
        <v>=DISPIMG("ID_BCE653A430154C2D9639775C64327521",1)</v>
      </c>
      <c r="G382" s="10" t="s">
        <v>725</v>
      </c>
      <c r="H382" s="10" t="s">
        <v>726</v>
      </c>
      <c r="I382" s="10" t="s">
        <v>253</v>
      </c>
      <c r="J382" s="15">
        <v>2</v>
      </c>
      <c r="K382" s="26"/>
      <c r="L382" s="26" t="s">
        <v>675</v>
      </c>
      <c r="M382" s="26">
        <f>54.7*2</f>
        <v>109.4</v>
      </c>
      <c r="N382" s="26" t="s">
        <v>148</v>
      </c>
      <c r="O382" s="26">
        <v>1.81</v>
      </c>
      <c r="P382" s="26" t="s">
        <v>149</v>
      </c>
      <c r="Q382" s="7">
        <f t="shared" si="44"/>
        <v>198.014</v>
      </c>
      <c r="R382" s="7"/>
      <c r="S382" s="7"/>
      <c r="T382" s="7"/>
      <c r="U382" s="7"/>
      <c r="V382" s="7"/>
      <c r="W382" s="7"/>
      <c r="X382" s="7"/>
      <c r="Y382" s="7"/>
      <c r="Z382" s="75">
        <f t="shared" si="45"/>
        <v>0</v>
      </c>
      <c r="AA382" s="7"/>
      <c r="AB382" s="7"/>
      <c r="AC382" s="7"/>
      <c r="AD382" s="27"/>
      <c r="AE382" s="27"/>
      <c r="AF382" s="27"/>
      <c r="AG382" s="27" t="s">
        <v>61</v>
      </c>
      <c r="XEY382" s="5"/>
      <c r="XEZ382" s="5"/>
      <c r="XFA382" s="5"/>
      <c r="XFB382" s="5"/>
      <c r="XFC382" s="5"/>
      <c r="XFD382" s="5"/>
    </row>
    <row r="383" s="2" customFormat="1" ht="54" customHeight="1" outlineLevel="1" spans="1:16384">
      <c r="A383" s="9">
        <v>32</v>
      </c>
      <c r="B383" s="10" t="s">
        <v>727</v>
      </c>
      <c r="C383" s="36" t="s">
        <v>625</v>
      </c>
      <c r="D383" s="10" t="s">
        <v>674</v>
      </c>
      <c r="E383" s="24" t="s">
        <v>688</v>
      </c>
      <c r="F383" s="24" t="str">
        <f>_xlfn.DISPIMG("ID_2517E1361E814C578B295F43226C6959",1)</f>
        <v>=DISPIMG("ID_2517E1361E814C578B295F43226C6959",1)</v>
      </c>
      <c r="G383" s="10" t="s">
        <v>728</v>
      </c>
      <c r="H383" s="10" t="s">
        <v>729</v>
      </c>
      <c r="I383" s="10" t="s">
        <v>253</v>
      </c>
      <c r="J383" s="15">
        <v>1</v>
      </c>
      <c r="K383" s="26"/>
      <c r="L383" s="26" t="s">
        <v>675</v>
      </c>
      <c r="M383" s="26">
        <f>33.2*1</f>
        <v>33.2</v>
      </c>
      <c r="N383" s="26" t="s">
        <v>148</v>
      </c>
      <c r="O383" s="26">
        <v>1.81</v>
      </c>
      <c r="P383" s="26" t="s">
        <v>149</v>
      </c>
      <c r="Q383" s="7">
        <f t="shared" si="44"/>
        <v>60.092</v>
      </c>
      <c r="R383" s="7"/>
      <c r="S383" s="7"/>
      <c r="T383" s="7"/>
      <c r="U383" s="7"/>
      <c r="V383" s="7"/>
      <c r="W383" s="7"/>
      <c r="X383" s="7"/>
      <c r="Y383" s="7"/>
      <c r="Z383" s="75">
        <f t="shared" si="45"/>
        <v>0</v>
      </c>
      <c r="AA383" s="7"/>
      <c r="AB383" s="7"/>
      <c r="AC383" s="7"/>
      <c r="AD383" s="27"/>
      <c r="AE383" s="27"/>
      <c r="AF383" s="27"/>
      <c r="AG383" s="27" t="s">
        <v>61</v>
      </c>
      <c r="XEY383" s="5"/>
      <c r="XEZ383" s="5"/>
      <c r="XFA383" s="5"/>
      <c r="XFB383" s="5"/>
      <c r="XFC383" s="5"/>
      <c r="XFD383" s="5"/>
    </row>
    <row r="384" s="2" customFormat="1" ht="54" customHeight="1" outlineLevel="1" spans="1:16384">
      <c r="A384" s="9">
        <v>33</v>
      </c>
      <c r="B384" s="10" t="s">
        <v>730</v>
      </c>
      <c r="C384" s="36" t="s">
        <v>625</v>
      </c>
      <c r="D384" s="10" t="s">
        <v>674</v>
      </c>
      <c r="E384" s="24" t="s">
        <v>688</v>
      </c>
      <c r="F384" s="24" t="str">
        <f>_xlfn.DISPIMG("ID_CB71858C08FD404B92FB8691CEA1E9A4",1)</f>
        <v>=DISPIMG("ID_CB71858C08FD404B92FB8691CEA1E9A4",1)</v>
      </c>
      <c r="G384" s="10" t="s">
        <v>731</v>
      </c>
      <c r="H384" s="24" t="s">
        <v>732</v>
      </c>
      <c r="I384" s="10" t="s">
        <v>253</v>
      </c>
      <c r="J384" s="15">
        <v>2</v>
      </c>
      <c r="K384" s="26"/>
      <c r="L384" s="26" t="s">
        <v>675</v>
      </c>
      <c r="M384" s="26">
        <f>64.2*2</f>
        <v>128.4</v>
      </c>
      <c r="N384" s="26" t="s">
        <v>148</v>
      </c>
      <c r="O384" s="26">
        <v>1.81</v>
      </c>
      <c r="P384" s="26" t="s">
        <v>149</v>
      </c>
      <c r="Q384" s="7">
        <f t="shared" si="44"/>
        <v>232.404</v>
      </c>
      <c r="R384" s="7"/>
      <c r="S384" s="7"/>
      <c r="T384" s="7"/>
      <c r="U384" s="7"/>
      <c r="V384" s="7"/>
      <c r="W384" s="7"/>
      <c r="X384" s="7"/>
      <c r="Y384" s="7"/>
      <c r="Z384" s="75">
        <f t="shared" si="45"/>
        <v>0</v>
      </c>
      <c r="AA384" s="7"/>
      <c r="AB384" s="7"/>
      <c r="AC384" s="7"/>
      <c r="AD384" s="27"/>
      <c r="AE384" s="27"/>
      <c r="AF384" s="27"/>
      <c r="AG384" s="27" t="s">
        <v>61</v>
      </c>
      <c r="XEY384" s="5"/>
      <c r="XEZ384" s="5"/>
      <c r="XFA384" s="5"/>
      <c r="XFB384" s="5"/>
      <c r="XFC384" s="5"/>
      <c r="XFD384" s="5"/>
    </row>
    <row r="385" s="2" customFormat="1" ht="54" customHeight="1" outlineLevel="1" spans="1:16384">
      <c r="A385" s="9">
        <v>34</v>
      </c>
      <c r="B385" s="10" t="s">
        <v>733</v>
      </c>
      <c r="C385" s="36" t="s">
        <v>625</v>
      </c>
      <c r="D385" s="10" t="s">
        <v>674</v>
      </c>
      <c r="E385" s="24" t="s">
        <v>688</v>
      </c>
      <c r="F385" s="24" t="str">
        <f>_xlfn.DISPIMG("ID_1497C32E7037477EBE23621A55D3FE17",1)</f>
        <v>=DISPIMG("ID_1497C32E7037477EBE23621A55D3FE17",1)</v>
      </c>
      <c r="G385" s="10" t="s">
        <v>734</v>
      </c>
      <c r="H385" s="10" t="s">
        <v>735</v>
      </c>
      <c r="I385" s="10" t="s">
        <v>253</v>
      </c>
      <c r="J385" s="15">
        <v>1</v>
      </c>
      <c r="K385" s="26"/>
      <c r="L385" s="26" t="s">
        <v>675</v>
      </c>
      <c r="M385" s="26">
        <f>42.2</f>
        <v>42.2</v>
      </c>
      <c r="N385" s="26" t="s">
        <v>148</v>
      </c>
      <c r="O385" s="26">
        <v>1.81</v>
      </c>
      <c r="P385" s="26" t="s">
        <v>149</v>
      </c>
      <c r="Q385" s="7">
        <f t="shared" si="44"/>
        <v>76.382</v>
      </c>
      <c r="R385" s="7"/>
      <c r="S385" s="7"/>
      <c r="T385" s="7"/>
      <c r="U385" s="7"/>
      <c r="V385" s="7"/>
      <c r="W385" s="7"/>
      <c r="X385" s="7"/>
      <c r="Y385" s="7"/>
      <c r="Z385" s="75">
        <f t="shared" si="45"/>
        <v>0</v>
      </c>
      <c r="AA385" s="7"/>
      <c r="AB385" s="7"/>
      <c r="AC385" s="7"/>
      <c r="AD385" s="27"/>
      <c r="AE385" s="27"/>
      <c r="AF385" s="27"/>
      <c r="AG385" s="27" t="s">
        <v>61</v>
      </c>
      <c r="XEY385" s="5"/>
      <c r="XEZ385" s="5"/>
      <c r="XFA385" s="5"/>
      <c r="XFB385" s="5"/>
      <c r="XFC385" s="5"/>
      <c r="XFD385" s="5"/>
    </row>
    <row r="386" s="2" customFormat="1" ht="54" customHeight="1" outlineLevel="1" spans="1:16384">
      <c r="A386" s="9">
        <v>35</v>
      </c>
      <c r="B386" s="10" t="s">
        <v>736</v>
      </c>
      <c r="C386" s="36" t="s">
        <v>625</v>
      </c>
      <c r="D386" s="10" t="s">
        <v>674</v>
      </c>
      <c r="E386" s="24" t="s">
        <v>688</v>
      </c>
      <c r="F386" s="24"/>
      <c r="G386" s="10" t="s">
        <v>737</v>
      </c>
      <c r="H386" s="10" t="s">
        <v>738</v>
      </c>
      <c r="I386" s="10" t="s">
        <v>253</v>
      </c>
      <c r="J386" s="15">
        <v>2</v>
      </c>
      <c r="K386" s="26"/>
      <c r="L386" s="26" t="s">
        <v>675</v>
      </c>
      <c r="M386" s="26">
        <f>23.2*2</f>
        <v>46.4</v>
      </c>
      <c r="N386" s="26" t="s">
        <v>148</v>
      </c>
      <c r="O386" s="26">
        <v>1.81</v>
      </c>
      <c r="P386" s="26" t="s">
        <v>149</v>
      </c>
      <c r="Q386" s="7">
        <f t="shared" si="44"/>
        <v>83.984</v>
      </c>
      <c r="R386" s="7"/>
      <c r="S386" s="7"/>
      <c r="T386" s="7"/>
      <c r="U386" s="7"/>
      <c r="V386" s="7"/>
      <c r="W386" s="7"/>
      <c r="X386" s="7"/>
      <c r="Y386" s="7"/>
      <c r="Z386" s="75">
        <f t="shared" si="45"/>
        <v>0</v>
      </c>
      <c r="AA386" s="7"/>
      <c r="AB386" s="7"/>
      <c r="AC386" s="7"/>
      <c r="AD386" s="27"/>
      <c r="AE386" s="27"/>
      <c r="AF386" s="27"/>
      <c r="AG386" s="27" t="s">
        <v>61</v>
      </c>
      <c r="XEY386" s="5"/>
      <c r="XEZ386" s="5"/>
      <c r="XFA386" s="5"/>
      <c r="XFB386" s="5"/>
      <c r="XFC386" s="5"/>
      <c r="XFD386" s="5"/>
    </row>
    <row r="387" s="2" customFormat="1" ht="54" customHeight="1" outlineLevel="1" spans="1:16384">
      <c r="A387" s="9">
        <v>36</v>
      </c>
      <c r="B387" s="10" t="s">
        <v>739</v>
      </c>
      <c r="C387" s="36" t="s">
        <v>625</v>
      </c>
      <c r="D387" s="10" t="s">
        <v>674</v>
      </c>
      <c r="E387" s="24" t="s">
        <v>688</v>
      </c>
      <c r="F387" s="24" t="str">
        <f>_xlfn.DISPIMG("ID_65C39F5214544116B70CC781C405AF7B",1)</f>
        <v>=DISPIMG("ID_65C39F5214544116B70CC781C405AF7B",1)</v>
      </c>
      <c r="G387" s="10" t="s">
        <v>740</v>
      </c>
      <c r="H387" s="10" t="s">
        <v>738</v>
      </c>
      <c r="I387" s="10" t="s">
        <v>253</v>
      </c>
      <c r="J387" s="15">
        <v>24</v>
      </c>
      <c r="K387" s="26"/>
      <c r="L387" s="26" t="s">
        <v>675</v>
      </c>
      <c r="M387" s="26">
        <f>28.2*24</f>
        <v>676.8</v>
      </c>
      <c r="N387" s="26" t="s">
        <v>148</v>
      </c>
      <c r="O387" s="26">
        <v>1.81</v>
      </c>
      <c r="P387" s="26" t="s">
        <v>149</v>
      </c>
      <c r="Q387" s="7">
        <f t="shared" si="44"/>
        <v>1225.008</v>
      </c>
      <c r="R387" s="7"/>
      <c r="S387" s="7"/>
      <c r="T387" s="7"/>
      <c r="U387" s="7"/>
      <c r="V387" s="7"/>
      <c r="W387" s="7"/>
      <c r="X387" s="7"/>
      <c r="Y387" s="7"/>
      <c r="Z387" s="75">
        <f t="shared" si="45"/>
        <v>0</v>
      </c>
      <c r="AA387" s="7"/>
      <c r="AB387" s="7"/>
      <c r="AC387" s="7"/>
      <c r="AD387" s="27"/>
      <c r="AE387" s="27"/>
      <c r="AF387" s="27"/>
      <c r="AG387" s="27" t="s">
        <v>61</v>
      </c>
      <c r="XEY387" s="5"/>
      <c r="XEZ387" s="5"/>
      <c r="XFA387" s="5"/>
      <c r="XFB387" s="5"/>
      <c r="XFC387" s="5"/>
      <c r="XFD387" s="5"/>
    </row>
    <row r="388" s="2" customFormat="1" ht="54" customHeight="1" outlineLevel="1" spans="1:16384">
      <c r="A388" s="9">
        <v>37</v>
      </c>
      <c r="B388" s="10" t="s">
        <v>741</v>
      </c>
      <c r="C388" s="36" t="s">
        <v>625</v>
      </c>
      <c r="D388" s="10" t="s">
        <v>674</v>
      </c>
      <c r="E388" s="24" t="s">
        <v>688</v>
      </c>
      <c r="F388" s="24" t="str">
        <f>_xlfn.DISPIMG("ID_1C5D5A29467849B0852AE2671C01A532",1)</f>
        <v>=DISPIMG("ID_1C5D5A29467849B0852AE2671C01A532",1)</v>
      </c>
      <c r="G388" s="10" t="s">
        <v>742</v>
      </c>
      <c r="H388" s="10" t="s">
        <v>743</v>
      </c>
      <c r="I388" s="10" t="s">
        <v>253</v>
      </c>
      <c r="J388" s="15">
        <v>4</v>
      </c>
      <c r="K388" s="26"/>
      <c r="L388" s="26" t="s">
        <v>675</v>
      </c>
      <c r="M388" s="26">
        <f>11.9*4</f>
        <v>47.6</v>
      </c>
      <c r="N388" s="26" t="s">
        <v>148</v>
      </c>
      <c r="O388" s="26">
        <v>1.81</v>
      </c>
      <c r="P388" s="26" t="s">
        <v>149</v>
      </c>
      <c r="Q388" s="7">
        <f t="shared" si="44"/>
        <v>86.156</v>
      </c>
      <c r="R388" s="7"/>
      <c r="S388" s="7"/>
      <c r="T388" s="7"/>
      <c r="U388" s="7"/>
      <c r="V388" s="7"/>
      <c r="W388" s="7"/>
      <c r="X388" s="7"/>
      <c r="Y388" s="7"/>
      <c r="Z388" s="75">
        <f t="shared" si="45"/>
        <v>0</v>
      </c>
      <c r="AA388" s="7"/>
      <c r="AB388" s="7"/>
      <c r="AC388" s="7"/>
      <c r="AD388" s="27"/>
      <c r="AE388" s="27"/>
      <c r="AF388" s="27"/>
      <c r="AG388" s="27" t="s">
        <v>61</v>
      </c>
      <c r="XEY388" s="5"/>
      <c r="XEZ388" s="5"/>
      <c r="XFA388" s="5"/>
      <c r="XFB388" s="5"/>
      <c r="XFC388" s="5"/>
      <c r="XFD388" s="5"/>
    </row>
    <row r="389" s="2" customFormat="1" ht="54" customHeight="1" outlineLevel="1" spans="1:16384">
      <c r="A389" s="9">
        <v>38</v>
      </c>
      <c r="B389" s="10" t="s">
        <v>744</v>
      </c>
      <c r="C389" s="36" t="s">
        <v>625</v>
      </c>
      <c r="D389" s="10" t="s">
        <v>674</v>
      </c>
      <c r="E389" s="24" t="s">
        <v>688</v>
      </c>
      <c r="F389" s="24"/>
      <c r="G389" s="10" t="s">
        <v>745</v>
      </c>
      <c r="H389" s="10" t="s">
        <v>743</v>
      </c>
      <c r="I389" s="10" t="s">
        <v>253</v>
      </c>
      <c r="J389" s="15">
        <v>3</v>
      </c>
      <c r="K389" s="26"/>
      <c r="L389" s="26" t="s">
        <v>675</v>
      </c>
      <c r="M389" s="26">
        <f>11.9*3</f>
        <v>35.7</v>
      </c>
      <c r="N389" s="26" t="s">
        <v>148</v>
      </c>
      <c r="O389" s="26">
        <v>1.81</v>
      </c>
      <c r="P389" s="26" t="s">
        <v>149</v>
      </c>
      <c r="Q389" s="7">
        <f t="shared" si="44"/>
        <v>64.617</v>
      </c>
      <c r="R389" s="7"/>
      <c r="S389" s="7"/>
      <c r="T389" s="7"/>
      <c r="U389" s="7"/>
      <c r="V389" s="7"/>
      <c r="W389" s="7"/>
      <c r="X389" s="7"/>
      <c r="Y389" s="7"/>
      <c r="Z389" s="75">
        <f t="shared" si="45"/>
        <v>0</v>
      </c>
      <c r="AA389" s="7"/>
      <c r="AB389" s="7"/>
      <c r="AC389" s="7"/>
      <c r="AD389" s="27"/>
      <c r="AE389" s="27"/>
      <c r="AF389" s="27"/>
      <c r="AG389" s="27" t="s">
        <v>61</v>
      </c>
      <c r="XEY389" s="5"/>
      <c r="XEZ389" s="5"/>
      <c r="XFA389" s="5"/>
      <c r="XFB389" s="5"/>
      <c r="XFC389" s="5"/>
      <c r="XFD389" s="5"/>
    </row>
    <row r="390" s="2" customFormat="1" ht="54" customHeight="1" outlineLevel="1" spans="1:16384">
      <c r="A390" s="9">
        <v>39</v>
      </c>
      <c r="B390" s="10" t="s">
        <v>746</v>
      </c>
      <c r="C390" s="36" t="s">
        <v>625</v>
      </c>
      <c r="D390" s="10" t="s">
        <v>674</v>
      </c>
      <c r="E390" s="24" t="s">
        <v>688</v>
      </c>
      <c r="F390" s="24" t="str">
        <f>_xlfn.DISPIMG("ID_86741BD5DC7E4AB3885BFDA6A394BB92",1)</f>
        <v>=DISPIMG("ID_86741BD5DC7E4AB3885BFDA6A394BB92",1)</v>
      </c>
      <c r="G390" s="10" t="s">
        <v>747</v>
      </c>
      <c r="H390" s="10" t="s">
        <v>748</v>
      </c>
      <c r="I390" s="10" t="s">
        <v>253</v>
      </c>
      <c r="J390" s="15">
        <v>1</v>
      </c>
      <c r="K390" s="26"/>
      <c r="L390" s="26" t="s">
        <v>675</v>
      </c>
      <c r="M390" s="26">
        <f>64</f>
        <v>64</v>
      </c>
      <c r="N390" s="26" t="s">
        <v>148</v>
      </c>
      <c r="O390" s="26">
        <v>1.81</v>
      </c>
      <c r="P390" s="26" t="s">
        <v>149</v>
      </c>
      <c r="Q390" s="7">
        <f t="shared" si="44"/>
        <v>115.84</v>
      </c>
      <c r="R390" s="7"/>
      <c r="S390" s="7"/>
      <c r="T390" s="7"/>
      <c r="U390" s="7"/>
      <c r="V390" s="7"/>
      <c r="W390" s="7"/>
      <c r="X390" s="7"/>
      <c r="Y390" s="7"/>
      <c r="Z390" s="75">
        <f t="shared" si="45"/>
        <v>0</v>
      </c>
      <c r="AA390" s="7"/>
      <c r="AB390" s="7"/>
      <c r="AC390" s="7"/>
      <c r="AD390" s="27"/>
      <c r="AE390" s="27"/>
      <c r="AF390" s="27"/>
      <c r="AG390" s="27" t="s">
        <v>61</v>
      </c>
      <c r="XEY390" s="5"/>
      <c r="XEZ390" s="5"/>
      <c r="XFA390" s="5"/>
      <c r="XFB390" s="5"/>
      <c r="XFC390" s="5"/>
      <c r="XFD390" s="5"/>
    </row>
    <row r="391" s="2" customFormat="1" ht="54" customHeight="1" outlineLevel="1" spans="1:16384">
      <c r="A391" s="9">
        <v>40</v>
      </c>
      <c r="B391" s="10" t="s">
        <v>749</v>
      </c>
      <c r="C391" s="36" t="s">
        <v>625</v>
      </c>
      <c r="D391" s="10" t="s">
        <v>674</v>
      </c>
      <c r="E391" s="24" t="s">
        <v>688</v>
      </c>
      <c r="F391" s="24"/>
      <c r="G391" s="10" t="s">
        <v>750</v>
      </c>
      <c r="H391" s="10" t="s">
        <v>735</v>
      </c>
      <c r="I391" s="10" t="s">
        <v>253</v>
      </c>
      <c r="J391" s="15">
        <v>13</v>
      </c>
      <c r="K391" s="26"/>
      <c r="L391" s="26" t="s">
        <v>675</v>
      </c>
      <c r="M391" s="26">
        <f>41*13</f>
        <v>533</v>
      </c>
      <c r="N391" s="26" t="s">
        <v>148</v>
      </c>
      <c r="O391" s="26">
        <v>1.81</v>
      </c>
      <c r="P391" s="26" t="s">
        <v>149</v>
      </c>
      <c r="Q391" s="7">
        <f t="shared" si="44"/>
        <v>964.73</v>
      </c>
      <c r="R391" s="7"/>
      <c r="S391" s="7"/>
      <c r="T391" s="7"/>
      <c r="U391" s="7"/>
      <c r="V391" s="7"/>
      <c r="W391" s="7"/>
      <c r="X391" s="7"/>
      <c r="Y391" s="7"/>
      <c r="Z391" s="75">
        <f t="shared" si="45"/>
        <v>0</v>
      </c>
      <c r="AA391" s="7"/>
      <c r="AB391" s="7"/>
      <c r="AC391" s="7"/>
      <c r="AD391" s="27"/>
      <c r="AE391" s="27"/>
      <c r="AF391" s="27"/>
      <c r="AG391" s="27" t="s">
        <v>61</v>
      </c>
      <c r="XEY391" s="5"/>
      <c r="XEZ391" s="5"/>
      <c r="XFA391" s="5"/>
      <c r="XFB391" s="5"/>
      <c r="XFC391" s="5"/>
      <c r="XFD391" s="5"/>
    </row>
    <row r="392" s="2" customFormat="1" ht="54" customHeight="1" outlineLevel="1" spans="1:16384">
      <c r="A392" s="9">
        <v>41</v>
      </c>
      <c r="B392" s="10" t="s">
        <v>751</v>
      </c>
      <c r="C392" s="36" t="s">
        <v>625</v>
      </c>
      <c r="D392" s="10" t="s">
        <v>674</v>
      </c>
      <c r="E392" s="24" t="s">
        <v>688</v>
      </c>
      <c r="F392" s="24" t="str">
        <f>_xlfn.DISPIMG("ID_C71945EA8C47405083C2DAB605496B44",1)</f>
        <v>=DISPIMG("ID_C71945EA8C47405083C2DAB605496B44",1)</v>
      </c>
      <c r="G392" s="10" t="s">
        <v>752</v>
      </c>
      <c r="H392" s="10" t="s">
        <v>753</v>
      </c>
      <c r="I392" s="10" t="s">
        <v>253</v>
      </c>
      <c r="J392" s="15">
        <v>2</v>
      </c>
      <c r="K392" s="26"/>
      <c r="L392" s="26" t="s">
        <v>675</v>
      </c>
      <c r="M392" s="26">
        <f>68.3*2</f>
        <v>136.6</v>
      </c>
      <c r="N392" s="26" t="s">
        <v>148</v>
      </c>
      <c r="O392" s="26">
        <v>1.81</v>
      </c>
      <c r="P392" s="26" t="s">
        <v>149</v>
      </c>
      <c r="Q392" s="7">
        <f t="shared" si="44"/>
        <v>247.246</v>
      </c>
      <c r="R392" s="7"/>
      <c r="S392" s="7"/>
      <c r="T392" s="7"/>
      <c r="U392" s="7"/>
      <c r="V392" s="7"/>
      <c r="W392" s="7"/>
      <c r="X392" s="7"/>
      <c r="Y392" s="7"/>
      <c r="Z392" s="75">
        <f t="shared" si="45"/>
        <v>0</v>
      </c>
      <c r="AA392" s="7"/>
      <c r="AB392" s="7"/>
      <c r="AC392" s="7"/>
      <c r="AD392" s="27"/>
      <c r="AE392" s="27"/>
      <c r="AF392" s="27"/>
      <c r="AG392" s="27" t="s">
        <v>61</v>
      </c>
      <c r="XEY392" s="5"/>
      <c r="XEZ392" s="5"/>
      <c r="XFA392" s="5"/>
      <c r="XFB392" s="5"/>
      <c r="XFC392" s="5"/>
      <c r="XFD392" s="5"/>
    </row>
    <row r="393" s="2" customFormat="1" ht="54" customHeight="1" outlineLevel="1" spans="1:16384">
      <c r="A393" s="9">
        <v>42</v>
      </c>
      <c r="B393" s="10" t="s">
        <v>754</v>
      </c>
      <c r="C393" s="36" t="s">
        <v>625</v>
      </c>
      <c r="D393" s="10" t="s">
        <v>674</v>
      </c>
      <c r="E393" s="24" t="s">
        <v>688</v>
      </c>
      <c r="F393" s="24" t="str">
        <f>_xlfn.DISPIMG("ID_499C014DD3D942508923A54CB99E1024",1)</f>
        <v>=DISPIMG("ID_499C014DD3D942508923A54CB99E1024",1)</v>
      </c>
      <c r="G393" s="10" t="s">
        <v>755</v>
      </c>
      <c r="H393" s="10" t="s">
        <v>756</v>
      </c>
      <c r="I393" s="10" t="s">
        <v>253</v>
      </c>
      <c r="J393" s="15">
        <v>1</v>
      </c>
      <c r="K393" s="26"/>
      <c r="L393" s="26" t="s">
        <v>675</v>
      </c>
      <c r="M393" s="26">
        <f>24*1</f>
        <v>24</v>
      </c>
      <c r="N393" s="26" t="s">
        <v>148</v>
      </c>
      <c r="O393" s="26">
        <v>1.81</v>
      </c>
      <c r="P393" s="26" t="s">
        <v>149</v>
      </c>
      <c r="Q393" s="7">
        <f t="shared" si="44"/>
        <v>43.44</v>
      </c>
      <c r="R393" s="7"/>
      <c r="S393" s="7"/>
      <c r="T393" s="7"/>
      <c r="U393" s="7"/>
      <c r="V393" s="7"/>
      <c r="W393" s="7"/>
      <c r="X393" s="7"/>
      <c r="Y393" s="7"/>
      <c r="Z393" s="75">
        <f t="shared" si="45"/>
        <v>0</v>
      </c>
      <c r="AA393" s="7"/>
      <c r="AB393" s="7"/>
      <c r="AC393" s="7"/>
      <c r="AD393" s="27"/>
      <c r="AE393" s="27"/>
      <c r="AF393" s="27"/>
      <c r="AG393" s="27" t="s">
        <v>61</v>
      </c>
      <c r="XEY393" s="5"/>
      <c r="XEZ393" s="5"/>
      <c r="XFA393" s="5"/>
      <c r="XFB393" s="5"/>
      <c r="XFC393" s="5"/>
      <c r="XFD393" s="5"/>
    </row>
    <row r="394" s="2" customFormat="1" ht="54" customHeight="1" outlineLevel="1" spans="1:16384">
      <c r="A394" s="9">
        <v>43</v>
      </c>
      <c r="B394" s="10" t="s">
        <v>757</v>
      </c>
      <c r="C394" s="36" t="s">
        <v>625</v>
      </c>
      <c r="D394" s="10" t="s">
        <v>674</v>
      </c>
      <c r="E394" s="24" t="s">
        <v>688</v>
      </c>
      <c r="F394" s="24"/>
      <c r="G394" s="10" t="s">
        <v>758</v>
      </c>
      <c r="H394" s="10" t="s">
        <v>759</v>
      </c>
      <c r="I394" s="10" t="s">
        <v>253</v>
      </c>
      <c r="J394" s="15">
        <v>6</v>
      </c>
      <c r="K394" s="26"/>
      <c r="L394" s="26" t="s">
        <v>675</v>
      </c>
      <c r="M394" s="26">
        <f>11*6</f>
        <v>66</v>
      </c>
      <c r="N394" s="26" t="s">
        <v>148</v>
      </c>
      <c r="O394" s="26">
        <v>1.81</v>
      </c>
      <c r="P394" s="26" t="s">
        <v>149</v>
      </c>
      <c r="Q394" s="7">
        <f t="shared" si="44"/>
        <v>119.46</v>
      </c>
      <c r="R394" s="7"/>
      <c r="S394" s="7"/>
      <c r="T394" s="7"/>
      <c r="U394" s="7"/>
      <c r="V394" s="7"/>
      <c r="W394" s="7"/>
      <c r="X394" s="7"/>
      <c r="Y394" s="7"/>
      <c r="Z394" s="75">
        <f t="shared" si="45"/>
        <v>0</v>
      </c>
      <c r="AA394" s="7"/>
      <c r="AB394" s="7"/>
      <c r="AC394" s="7"/>
      <c r="AD394" s="27"/>
      <c r="AE394" s="27"/>
      <c r="AF394" s="27"/>
      <c r="AG394" s="27" t="s">
        <v>61</v>
      </c>
      <c r="XEY394" s="5"/>
      <c r="XEZ394" s="5"/>
      <c r="XFA394" s="5"/>
      <c r="XFB394" s="5"/>
      <c r="XFC394" s="5"/>
      <c r="XFD394" s="5"/>
    </row>
    <row r="395" s="2" customFormat="1" ht="100.15" customHeight="1" outlineLevel="1" spans="1:16384">
      <c r="A395" s="9">
        <v>44</v>
      </c>
      <c r="B395" s="10" t="s">
        <v>760</v>
      </c>
      <c r="C395" s="36" t="s">
        <v>625</v>
      </c>
      <c r="D395" s="10" t="s">
        <v>674</v>
      </c>
      <c r="E395" s="24" t="s">
        <v>761</v>
      </c>
      <c r="F395" s="24"/>
      <c r="G395" s="10" t="s">
        <v>762</v>
      </c>
      <c r="H395" s="10" t="s">
        <v>763</v>
      </c>
      <c r="I395" s="10" t="s">
        <v>253</v>
      </c>
      <c r="J395" s="15">
        <v>2</v>
      </c>
      <c r="K395" s="26"/>
      <c r="L395" s="123" t="s">
        <v>764</v>
      </c>
      <c r="M395" s="26">
        <f>140*J395</f>
        <v>280</v>
      </c>
      <c r="N395" s="26" t="s">
        <v>148</v>
      </c>
      <c r="O395" s="26">
        <v>2.05</v>
      </c>
      <c r="P395" s="26" t="s">
        <v>149</v>
      </c>
      <c r="Q395" s="7">
        <f t="shared" si="44"/>
        <v>574</v>
      </c>
      <c r="R395" s="7"/>
      <c r="S395" s="7"/>
      <c r="T395" s="7"/>
      <c r="U395" s="7"/>
      <c r="V395" s="7"/>
      <c r="W395" s="7"/>
      <c r="X395" s="7"/>
      <c r="Y395" s="7"/>
      <c r="Z395" s="75">
        <f t="shared" si="45"/>
        <v>0</v>
      </c>
      <c r="AA395" s="7"/>
      <c r="AB395" s="7"/>
      <c r="AC395" s="7"/>
      <c r="AD395" s="27"/>
      <c r="AE395" s="27"/>
      <c r="AF395" s="27"/>
      <c r="AG395" s="27"/>
      <c r="XEY395" s="5"/>
      <c r="XEZ395" s="5"/>
      <c r="XFA395" s="5"/>
      <c r="XFB395" s="5"/>
      <c r="XFC395" s="5"/>
      <c r="XFD395" s="5"/>
    </row>
    <row r="396" s="2" customFormat="1" ht="94.15" customHeight="1" outlineLevel="1" spans="1:16384">
      <c r="A396" s="9">
        <v>45</v>
      </c>
      <c r="B396" s="10" t="s">
        <v>765</v>
      </c>
      <c r="C396" s="36" t="s">
        <v>625</v>
      </c>
      <c r="D396" s="10" t="s">
        <v>674</v>
      </c>
      <c r="E396" s="24" t="s">
        <v>761</v>
      </c>
      <c r="F396" s="24"/>
      <c r="G396" s="10" t="s">
        <v>766</v>
      </c>
      <c r="H396" s="10" t="s">
        <v>767</v>
      </c>
      <c r="I396" s="10" t="s">
        <v>253</v>
      </c>
      <c r="J396" s="15">
        <v>6</v>
      </c>
      <c r="K396" s="26"/>
      <c r="L396" s="123" t="s">
        <v>764</v>
      </c>
      <c r="M396" s="26">
        <f>140*6</f>
        <v>840</v>
      </c>
      <c r="N396" s="26" t="s">
        <v>148</v>
      </c>
      <c r="O396" s="26">
        <v>2.05</v>
      </c>
      <c r="P396" s="26" t="s">
        <v>149</v>
      </c>
      <c r="Q396" s="7">
        <f t="shared" si="44"/>
        <v>1722</v>
      </c>
      <c r="R396" s="7"/>
      <c r="S396" s="7"/>
      <c r="T396" s="7"/>
      <c r="U396" s="7"/>
      <c r="V396" s="7"/>
      <c r="W396" s="7"/>
      <c r="X396" s="7"/>
      <c r="Y396" s="7"/>
      <c r="Z396" s="75">
        <f t="shared" si="45"/>
        <v>0</v>
      </c>
      <c r="AA396" s="7"/>
      <c r="AB396" s="7"/>
      <c r="AC396" s="7"/>
      <c r="AD396" s="27"/>
      <c r="AE396" s="27"/>
      <c r="AF396" s="27"/>
      <c r="AG396" s="27"/>
      <c r="XEY396" s="5"/>
      <c r="XEZ396" s="5"/>
      <c r="XFA396" s="5"/>
      <c r="XFB396" s="5"/>
      <c r="XFC396" s="5"/>
      <c r="XFD396" s="5"/>
    </row>
    <row r="397" s="2" customFormat="1" ht="99" customHeight="1" outlineLevel="1" spans="1:16384">
      <c r="A397" s="9">
        <v>46</v>
      </c>
      <c r="B397" s="10" t="s">
        <v>768</v>
      </c>
      <c r="C397" s="36" t="s">
        <v>625</v>
      </c>
      <c r="D397" s="10" t="s">
        <v>674</v>
      </c>
      <c r="E397" s="24" t="str">
        <f>_xlfn.DISPIMG("ID_1747A80355C040B196ED5CED93B718DF",1)</f>
        <v>=DISPIMG("ID_1747A80355C040B196ED5CED93B718DF",1)</v>
      </c>
      <c r="F397" s="24"/>
      <c r="G397" s="10" t="s">
        <v>769</v>
      </c>
      <c r="H397" s="10" t="s">
        <v>770</v>
      </c>
      <c r="I397" s="10" t="s">
        <v>253</v>
      </c>
      <c r="J397" s="15">
        <v>4</v>
      </c>
      <c r="K397" s="26"/>
      <c r="L397" s="123" t="s">
        <v>764</v>
      </c>
      <c r="M397" s="26">
        <f>40.4*4</f>
        <v>161.6</v>
      </c>
      <c r="N397" s="26" t="s">
        <v>148</v>
      </c>
      <c r="O397" s="26">
        <v>2.05</v>
      </c>
      <c r="P397" s="26" t="s">
        <v>149</v>
      </c>
      <c r="Q397" s="7">
        <f t="shared" si="44"/>
        <v>331.28</v>
      </c>
      <c r="R397" s="7"/>
      <c r="S397" s="7"/>
      <c r="T397" s="7"/>
      <c r="U397" s="7"/>
      <c r="V397" s="7"/>
      <c r="W397" s="7"/>
      <c r="X397" s="7"/>
      <c r="Y397" s="7"/>
      <c r="Z397" s="75">
        <f t="shared" si="45"/>
        <v>0</v>
      </c>
      <c r="AA397" s="7"/>
      <c r="AB397" s="7"/>
      <c r="AC397" s="7"/>
      <c r="AD397" s="27"/>
      <c r="AE397" s="27"/>
      <c r="AF397" s="27"/>
      <c r="AG397" s="27"/>
      <c r="XEY397" s="5"/>
      <c r="XEZ397" s="5"/>
      <c r="XFA397" s="5"/>
      <c r="XFB397" s="5"/>
      <c r="XFC397" s="5"/>
      <c r="XFD397" s="5"/>
    </row>
    <row r="398" s="2" customFormat="1" ht="79.15" customHeight="1" outlineLevel="1" spans="1:16384">
      <c r="A398" s="9">
        <v>47</v>
      </c>
      <c r="B398" s="10" t="s">
        <v>771</v>
      </c>
      <c r="C398" s="36" t="s">
        <v>625</v>
      </c>
      <c r="D398" s="10" t="s">
        <v>674</v>
      </c>
      <c r="E398" s="24" t="s">
        <v>761</v>
      </c>
      <c r="F398" s="24"/>
      <c r="G398" s="10" t="s">
        <v>772</v>
      </c>
      <c r="H398" s="10" t="s">
        <v>773</v>
      </c>
      <c r="I398" s="10" t="s">
        <v>253</v>
      </c>
      <c r="J398" s="15">
        <v>2</v>
      </c>
      <c r="K398" s="26"/>
      <c r="L398" s="123" t="s">
        <v>764</v>
      </c>
      <c r="M398" s="26">
        <f>29.1*2</f>
        <v>58.2</v>
      </c>
      <c r="N398" s="26" t="s">
        <v>148</v>
      </c>
      <c r="O398" s="26">
        <v>2.05</v>
      </c>
      <c r="P398" s="26" t="s">
        <v>149</v>
      </c>
      <c r="Q398" s="7">
        <f t="shared" si="44"/>
        <v>119.31</v>
      </c>
      <c r="R398" s="7"/>
      <c r="S398" s="7"/>
      <c r="T398" s="7"/>
      <c r="U398" s="7"/>
      <c r="V398" s="7"/>
      <c r="W398" s="7"/>
      <c r="X398" s="7"/>
      <c r="Y398" s="7"/>
      <c r="Z398" s="75">
        <f t="shared" si="45"/>
        <v>0</v>
      </c>
      <c r="AA398" s="7"/>
      <c r="AB398" s="7"/>
      <c r="AC398" s="7"/>
      <c r="AD398" s="27"/>
      <c r="AE398" s="27"/>
      <c r="AF398" s="27"/>
      <c r="AG398" s="27"/>
      <c r="XEY398" s="5"/>
      <c r="XEZ398" s="5"/>
      <c r="XFA398" s="5"/>
      <c r="XFB398" s="5"/>
      <c r="XFC398" s="5"/>
      <c r="XFD398" s="5"/>
    </row>
    <row r="399" s="2" customFormat="1" ht="87" customHeight="1" outlineLevel="1" spans="1:16384">
      <c r="A399" s="9">
        <v>48</v>
      </c>
      <c r="B399" s="10" t="s">
        <v>774</v>
      </c>
      <c r="C399" s="36" t="s">
        <v>625</v>
      </c>
      <c r="D399" s="10" t="s">
        <v>674</v>
      </c>
      <c r="E399" s="24" t="s">
        <v>761</v>
      </c>
      <c r="F399" s="24"/>
      <c r="G399" s="10" t="s">
        <v>775</v>
      </c>
      <c r="H399" s="10" t="s">
        <v>770</v>
      </c>
      <c r="I399" s="10" t="s">
        <v>253</v>
      </c>
      <c r="J399" s="15">
        <v>2</v>
      </c>
      <c r="K399" s="26"/>
      <c r="L399" s="123" t="s">
        <v>764</v>
      </c>
      <c r="M399" s="26">
        <f>40.4*2</f>
        <v>80.8</v>
      </c>
      <c r="N399" s="26" t="s">
        <v>148</v>
      </c>
      <c r="O399" s="26">
        <v>2.05</v>
      </c>
      <c r="P399" s="26" t="s">
        <v>149</v>
      </c>
      <c r="Q399" s="7">
        <f t="shared" si="44"/>
        <v>165.64</v>
      </c>
      <c r="R399" s="7"/>
      <c r="S399" s="7"/>
      <c r="T399" s="7"/>
      <c r="U399" s="7"/>
      <c r="V399" s="7"/>
      <c r="W399" s="7"/>
      <c r="X399" s="7"/>
      <c r="Y399" s="7"/>
      <c r="Z399" s="75">
        <f t="shared" si="45"/>
        <v>0</v>
      </c>
      <c r="AA399" s="7"/>
      <c r="AB399" s="7"/>
      <c r="AC399" s="7"/>
      <c r="AD399" s="27"/>
      <c r="AE399" s="27"/>
      <c r="AF399" s="27"/>
      <c r="AG399" s="27"/>
      <c r="XEY399" s="5"/>
      <c r="XEZ399" s="5"/>
      <c r="XFA399" s="5"/>
      <c r="XFB399" s="5"/>
      <c r="XFC399" s="5"/>
      <c r="XFD399" s="5"/>
    </row>
    <row r="400" s="2" customFormat="1" ht="88.15" customHeight="1" outlineLevel="1" spans="1:16384">
      <c r="A400" s="9">
        <v>49</v>
      </c>
      <c r="B400" s="10" t="s">
        <v>776</v>
      </c>
      <c r="C400" s="36" t="s">
        <v>625</v>
      </c>
      <c r="D400" s="10" t="s">
        <v>674</v>
      </c>
      <c r="E400" s="24" t="s">
        <v>761</v>
      </c>
      <c r="F400" s="24"/>
      <c r="G400" s="10" t="s">
        <v>777</v>
      </c>
      <c r="H400" s="10" t="s">
        <v>778</v>
      </c>
      <c r="I400" s="10" t="s">
        <v>253</v>
      </c>
      <c r="J400" s="15">
        <v>2</v>
      </c>
      <c r="K400" s="26"/>
      <c r="L400" s="123" t="s">
        <v>764</v>
      </c>
      <c r="M400" s="26">
        <f>29.1*2</f>
        <v>58.2</v>
      </c>
      <c r="N400" s="26" t="s">
        <v>148</v>
      </c>
      <c r="O400" s="26">
        <v>2.05</v>
      </c>
      <c r="P400" s="26" t="s">
        <v>149</v>
      </c>
      <c r="Q400" s="7">
        <f t="shared" si="44"/>
        <v>119.31</v>
      </c>
      <c r="R400" s="7"/>
      <c r="S400" s="7"/>
      <c r="T400" s="7"/>
      <c r="U400" s="7"/>
      <c r="V400" s="7"/>
      <c r="W400" s="7"/>
      <c r="X400" s="7"/>
      <c r="Y400" s="7"/>
      <c r="Z400" s="75">
        <f t="shared" si="45"/>
        <v>0</v>
      </c>
      <c r="AA400" s="7"/>
      <c r="AB400" s="7"/>
      <c r="AC400" s="7"/>
      <c r="AD400" s="27"/>
      <c r="AE400" s="27"/>
      <c r="AF400" s="27"/>
      <c r="AG400" s="27"/>
      <c r="XEY400" s="5"/>
      <c r="XEZ400" s="5"/>
      <c r="XFA400" s="5"/>
      <c r="XFB400" s="5"/>
      <c r="XFC400" s="5"/>
      <c r="XFD400" s="5"/>
    </row>
    <row r="401" s="2" customFormat="1" ht="54" customHeight="1" outlineLevel="1" spans="1:16384">
      <c r="A401" s="9">
        <v>50</v>
      </c>
      <c r="B401" s="10" t="s">
        <v>779</v>
      </c>
      <c r="C401" s="36" t="s">
        <v>625</v>
      </c>
      <c r="D401" s="10" t="s">
        <v>674</v>
      </c>
      <c r="E401" s="172" t="s">
        <v>780</v>
      </c>
      <c r="F401" s="24" t="str">
        <f>_xlfn.DISPIMG("ID_F1DD8EC09C2346EBA6C1E4DFBEACCFC7",1)</f>
        <v>=DISPIMG("ID_F1DD8EC09C2346EBA6C1E4DFBEACCFC7",1)</v>
      </c>
      <c r="G401" s="10" t="s">
        <v>781</v>
      </c>
      <c r="H401" s="24" t="s">
        <v>782</v>
      </c>
      <c r="I401" s="10" t="s">
        <v>253</v>
      </c>
      <c r="J401" s="15">
        <v>4</v>
      </c>
      <c r="K401" s="26"/>
      <c r="L401" s="26" t="s">
        <v>675</v>
      </c>
      <c r="M401" s="26"/>
      <c r="N401" s="26"/>
      <c r="O401" s="26">
        <v>1.81</v>
      </c>
      <c r="P401" s="26" t="s">
        <v>149</v>
      </c>
      <c r="Q401" s="7">
        <f t="shared" si="44"/>
        <v>0</v>
      </c>
      <c r="R401" s="7"/>
      <c r="S401" s="7"/>
      <c r="T401" s="7"/>
      <c r="U401" s="7"/>
      <c r="V401" s="7"/>
      <c r="W401" s="7"/>
      <c r="X401" s="7"/>
      <c r="Y401" s="7"/>
      <c r="Z401" s="75">
        <f t="shared" si="45"/>
        <v>0</v>
      </c>
      <c r="AA401" s="7"/>
      <c r="AB401" s="7"/>
      <c r="AC401" s="7"/>
      <c r="AD401" s="27"/>
      <c r="AE401" s="27"/>
      <c r="AF401" s="27"/>
      <c r="AG401" s="27"/>
      <c r="XEY401" s="5"/>
      <c r="XEZ401" s="5"/>
      <c r="XFA401" s="5"/>
      <c r="XFB401" s="5"/>
      <c r="XFC401" s="5"/>
      <c r="XFD401" s="5"/>
    </row>
    <row r="402" s="2" customFormat="1" ht="54" customHeight="1" outlineLevel="1" spans="1:16384">
      <c r="A402" s="9">
        <v>51</v>
      </c>
      <c r="B402" s="10" t="s">
        <v>783</v>
      </c>
      <c r="C402" s="36" t="s">
        <v>625</v>
      </c>
      <c r="D402" s="10" t="s">
        <v>674</v>
      </c>
      <c r="E402" s="172" t="s">
        <v>784</v>
      </c>
      <c r="F402" s="24"/>
      <c r="G402" s="10" t="s">
        <v>785</v>
      </c>
      <c r="H402" s="24" t="s">
        <v>786</v>
      </c>
      <c r="I402" s="10" t="s">
        <v>787</v>
      </c>
      <c r="J402" s="15">
        <v>1</v>
      </c>
      <c r="K402" s="26"/>
      <c r="L402" s="26" t="s">
        <v>788</v>
      </c>
      <c r="M402" s="26"/>
      <c r="N402" s="26"/>
      <c r="O402" s="26">
        <v>6.8</v>
      </c>
      <c r="P402" s="26" t="s">
        <v>149</v>
      </c>
      <c r="Q402" s="7">
        <f t="shared" si="44"/>
        <v>0</v>
      </c>
      <c r="R402" s="7"/>
      <c r="S402" s="7"/>
      <c r="T402" s="7"/>
      <c r="U402" s="7"/>
      <c r="V402" s="7"/>
      <c r="W402" s="7"/>
      <c r="X402" s="7"/>
      <c r="Y402" s="7"/>
      <c r="Z402" s="75">
        <f t="shared" si="45"/>
        <v>0</v>
      </c>
      <c r="AA402" s="7"/>
      <c r="AB402" s="7"/>
      <c r="AC402" s="7"/>
      <c r="AD402" s="27"/>
      <c r="AE402" s="27"/>
      <c r="AF402" s="27"/>
      <c r="AG402" s="27"/>
      <c r="XEY402" s="5"/>
      <c r="XEZ402" s="5"/>
      <c r="XFA402" s="5"/>
      <c r="XFB402" s="5"/>
      <c r="XFC402" s="5"/>
      <c r="XFD402" s="5"/>
    </row>
    <row r="403" s="2" customFormat="1" ht="54" customHeight="1" outlineLevel="1" spans="1:16384">
      <c r="A403" s="9">
        <v>52</v>
      </c>
      <c r="B403" s="10" t="s">
        <v>789</v>
      </c>
      <c r="C403" s="36" t="s">
        <v>625</v>
      </c>
      <c r="D403" s="10" t="s">
        <v>674</v>
      </c>
      <c r="E403" s="145" t="s">
        <v>790</v>
      </c>
      <c r="F403" s="145"/>
      <c r="G403" s="10" t="s">
        <v>791</v>
      </c>
      <c r="H403" s="145" t="s">
        <v>500</v>
      </c>
      <c r="I403" s="10" t="s">
        <v>48</v>
      </c>
      <c r="J403" s="15">
        <v>35</v>
      </c>
      <c r="K403" s="26"/>
      <c r="L403" s="26"/>
      <c r="M403" s="26"/>
      <c r="N403" s="26"/>
      <c r="O403" s="26"/>
      <c r="P403" s="26"/>
      <c r="Q403" s="7">
        <f t="shared" si="44"/>
        <v>0</v>
      </c>
      <c r="R403" s="7"/>
      <c r="S403" s="7"/>
      <c r="T403" s="7"/>
      <c r="U403" s="7"/>
      <c r="V403" s="7"/>
      <c r="W403" s="7"/>
      <c r="X403" s="7"/>
      <c r="Y403" s="7"/>
      <c r="Z403" s="75">
        <f t="shared" si="45"/>
        <v>0</v>
      </c>
      <c r="AA403" s="7"/>
      <c r="AB403" s="7"/>
      <c r="AC403" s="7"/>
      <c r="AD403" s="27"/>
      <c r="AE403" s="27"/>
      <c r="AF403" s="27"/>
      <c r="AG403" s="27" t="s">
        <v>281</v>
      </c>
      <c r="XEY403" s="5"/>
      <c r="XEZ403" s="5"/>
      <c r="XFA403" s="5"/>
      <c r="XFB403" s="5"/>
      <c r="XFC403" s="5"/>
      <c r="XFD403" s="5"/>
    </row>
    <row r="404" s="2" customFormat="1" ht="54" customHeight="1" outlineLevel="1" spans="1:16384">
      <c r="A404" s="9">
        <v>53</v>
      </c>
      <c r="B404" s="10" t="s">
        <v>792</v>
      </c>
      <c r="C404" s="36" t="s">
        <v>625</v>
      </c>
      <c r="D404" s="10" t="s">
        <v>674</v>
      </c>
      <c r="E404" s="12" t="s">
        <v>793</v>
      </c>
      <c r="F404" s="12"/>
      <c r="G404" s="10"/>
      <c r="H404" s="10"/>
      <c r="I404" s="10"/>
      <c r="J404" s="15"/>
      <c r="K404" s="26"/>
      <c r="L404" s="26"/>
      <c r="M404" s="26"/>
      <c r="N404" s="26"/>
      <c r="O404" s="26"/>
      <c r="P404" s="26"/>
      <c r="Q404" s="7">
        <f t="shared" si="44"/>
        <v>0</v>
      </c>
      <c r="R404" s="7"/>
      <c r="S404" s="7"/>
      <c r="T404" s="7"/>
      <c r="U404" s="7"/>
      <c r="V404" s="7"/>
      <c r="W404" s="7"/>
      <c r="X404" s="7"/>
      <c r="Y404" s="7"/>
      <c r="Z404" s="75">
        <f t="shared" si="45"/>
        <v>0</v>
      </c>
      <c r="AA404" s="7"/>
      <c r="AB404" s="7"/>
      <c r="AC404" s="7"/>
      <c r="AD404" s="27"/>
      <c r="AE404" s="27"/>
      <c r="AF404" s="27"/>
      <c r="AG404" s="27"/>
      <c r="XEY404" s="5"/>
      <c r="XEZ404" s="5"/>
      <c r="XFA404" s="5"/>
      <c r="XFB404" s="5"/>
      <c r="XFC404" s="5"/>
      <c r="XFD404" s="5"/>
    </row>
    <row r="405" s="2" customFormat="1" ht="70.5" customHeight="1" outlineLevel="1" spans="1:16384">
      <c r="A405" s="9">
        <v>54</v>
      </c>
      <c r="B405" s="10" t="s">
        <v>794</v>
      </c>
      <c r="C405" s="36" t="s">
        <v>625</v>
      </c>
      <c r="D405" s="10" t="s">
        <v>674</v>
      </c>
      <c r="E405" s="12" t="s">
        <v>795</v>
      </c>
      <c r="F405" s="12"/>
      <c r="G405" s="10" t="s">
        <v>796</v>
      </c>
      <c r="H405" s="10"/>
      <c r="I405" s="10"/>
      <c r="J405" s="15"/>
      <c r="K405" s="26"/>
      <c r="L405" s="26"/>
      <c r="M405" s="26"/>
      <c r="N405" s="26"/>
      <c r="O405" s="26"/>
      <c r="P405" s="26"/>
      <c r="Q405" s="7">
        <f t="shared" si="44"/>
        <v>0</v>
      </c>
      <c r="R405" s="7"/>
      <c r="S405" s="7"/>
      <c r="T405" s="7"/>
      <c r="U405" s="7"/>
      <c r="V405" s="7"/>
      <c r="W405" s="7"/>
      <c r="X405" s="7"/>
      <c r="Y405" s="7"/>
      <c r="Z405" s="75">
        <f t="shared" si="45"/>
        <v>0</v>
      </c>
      <c r="AA405" s="7"/>
      <c r="AB405" s="7"/>
      <c r="AC405" s="7"/>
      <c r="AD405" s="27"/>
      <c r="AE405" s="27"/>
      <c r="AF405" s="27"/>
      <c r="AG405" s="27"/>
      <c r="XEY405" s="5"/>
      <c r="XEZ405" s="5"/>
      <c r="XFA405" s="5"/>
      <c r="XFB405" s="5"/>
      <c r="XFC405" s="5"/>
      <c r="XFD405" s="5"/>
    </row>
    <row r="406" s="2" customFormat="1" ht="70.5" customHeight="1" outlineLevel="1" spans="1:16384">
      <c r="A406" s="33"/>
      <c r="B406" s="24"/>
      <c r="C406" s="34" t="s">
        <v>139</v>
      </c>
      <c r="D406" s="24"/>
      <c r="E406" s="24"/>
      <c r="F406" s="24"/>
      <c r="G406" s="24"/>
      <c r="H406" s="24"/>
      <c r="I406" s="24"/>
      <c r="J406" s="35"/>
      <c r="K406" s="55"/>
      <c r="L406" s="55"/>
      <c r="M406" s="55"/>
      <c r="N406" s="55"/>
      <c r="O406" s="55" t="s">
        <v>797</v>
      </c>
      <c r="P406" s="55"/>
      <c r="Q406" s="80">
        <f>SUM(Q331:Q405)</f>
        <v>109345.608616</v>
      </c>
      <c r="R406" s="54"/>
      <c r="S406" s="54"/>
      <c r="T406" s="54"/>
      <c r="U406" s="54"/>
      <c r="V406" s="54"/>
      <c r="W406" s="54"/>
      <c r="X406" s="54"/>
      <c r="Y406" s="54"/>
      <c r="Z406" s="93"/>
      <c r="AA406" s="54"/>
      <c r="AB406" s="54"/>
      <c r="AC406" s="54"/>
      <c r="AD406" s="27"/>
      <c r="AE406" s="27"/>
      <c r="AF406" s="27"/>
      <c r="AG406" s="27"/>
      <c r="XEY406" s="5"/>
      <c r="XEZ406" s="5"/>
      <c r="XFA406" s="5"/>
      <c r="XFB406" s="5"/>
      <c r="XFC406" s="5"/>
      <c r="XFD406" s="5"/>
    </row>
    <row r="407" s="2" customFormat="1" ht="70.5" customHeight="1" outlineLevel="1" spans="1:16384">
      <c r="A407" s="33"/>
      <c r="B407" s="24"/>
      <c r="C407" s="34"/>
      <c r="D407" s="24"/>
      <c r="E407" s="24"/>
      <c r="F407" s="24"/>
      <c r="G407" s="24"/>
      <c r="H407" s="24"/>
      <c r="I407" s="24"/>
      <c r="J407" s="35"/>
      <c r="K407" s="55"/>
      <c r="L407" s="55"/>
      <c r="M407" s="55">
        <f>SUM(M366:M400,M353,M347,M341)</f>
        <v>35271.89829</v>
      </c>
      <c r="N407" s="55">
        <f>M407*0.001*500*0.078</f>
        <v>1375.60403331</v>
      </c>
      <c r="O407" s="55"/>
      <c r="P407" s="55"/>
      <c r="Q407" s="175"/>
      <c r="R407" s="54"/>
      <c r="S407" s="54">
        <f>SUM(M336,M338:M340,M344:M346,M350:M352,M356:M357,M359,M363)*40*2.34*0.078</f>
        <v>897.560352</v>
      </c>
      <c r="T407" s="54"/>
      <c r="U407" s="54"/>
      <c r="V407" s="54"/>
      <c r="W407" s="54"/>
      <c r="X407" s="54"/>
      <c r="Y407" s="54"/>
      <c r="Z407" s="93"/>
      <c r="AA407" s="54"/>
      <c r="AB407" s="54"/>
      <c r="AC407" s="54"/>
      <c r="AD407" s="27"/>
      <c r="AE407" s="27"/>
      <c r="AF407" s="27"/>
      <c r="AG407" s="27"/>
      <c r="XEY407" s="5"/>
      <c r="XEZ407" s="5"/>
      <c r="XFA407" s="5"/>
      <c r="XFB407" s="5"/>
      <c r="XFC407" s="5"/>
      <c r="XFD407" s="5"/>
    </row>
    <row r="408" s="2" customFormat="1" ht="70.5" customHeight="1" outlineLevel="1" spans="1:16384">
      <c r="A408" s="33"/>
      <c r="B408" s="24"/>
      <c r="C408" s="34" t="s">
        <v>140</v>
      </c>
      <c r="D408" s="24"/>
      <c r="E408" s="24"/>
      <c r="F408" s="24"/>
      <c r="G408" s="24"/>
      <c r="H408" s="24"/>
      <c r="I408" s="24"/>
      <c r="J408" s="35"/>
      <c r="K408" s="55"/>
      <c r="L408" s="55"/>
      <c r="M408" s="55"/>
      <c r="N408" s="55"/>
      <c r="O408" s="55"/>
      <c r="P408" s="55"/>
      <c r="Q408" s="54"/>
      <c r="R408" s="54"/>
      <c r="S408" s="54"/>
      <c r="T408" s="54"/>
      <c r="U408" s="54"/>
      <c r="V408" s="54"/>
      <c r="W408" s="54"/>
      <c r="X408" s="54"/>
      <c r="Y408" s="54"/>
      <c r="Z408" s="95">
        <f>N407+S407</f>
        <v>2273.16438531</v>
      </c>
      <c r="AA408" s="54"/>
      <c r="AB408" s="54"/>
      <c r="AC408" s="54"/>
      <c r="AD408" s="27"/>
      <c r="AE408" s="27"/>
      <c r="AF408" s="27"/>
      <c r="AG408" s="27"/>
      <c r="XEY408" s="5"/>
      <c r="XEZ408" s="5"/>
      <c r="XFA408" s="5"/>
      <c r="XFB408" s="5"/>
      <c r="XFC408" s="5"/>
      <c r="XFD408" s="5"/>
    </row>
    <row r="409" s="2" customFormat="1" ht="70.5" customHeight="1" outlineLevel="1" spans="1:16384">
      <c r="A409" s="33"/>
      <c r="B409" s="24"/>
      <c r="C409" s="34" t="s">
        <v>141</v>
      </c>
      <c r="D409" s="24"/>
      <c r="E409" s="24"/>
      <c r="F409" s="24"/>
      <c r="G409" s="24"/>
      <c r="H409" s="24"/>
      <c r="I409" s="24"/>
      <c r="J409" s="35"/>
      <c r="K409" s="55"/>
      <c r="L409" s="55"/>
      <c r="M409" s="55"/>
      <c r="N409" s="55"/>
      <c r="O409" s="55"/>
      <c r="P409" s="55"/>
      <c r="Q409" s="54"/>
      <c r="R409" s="54"/>
      <c r="S409" s="54"/>
      <c r="T409" s="54"/>
      <c r="U409" s="54"/>
      <c r="V409" s="54"/>
      <c r="W409" s="54"/>
      <c r="X409" s="54"/>
      <c r="Y409" s="54">
        <f>Z409+Z176</f>
        <v>10300.46706</v>
      </c>
      <c r="Z409" s="95">
        <v>215.514</v>
      </c>
      <c r="AA409" s="54"/>
      <c r="AB409" s="54"/>
      <c r="AC409" s="54"/>
      <c r="AD409" s="27"/>
      <c r="AE409" s="27"/>
      <c r="AF409" s="27"/>
      <c r="AG409" s="27"/>
      <c r="XEY409" s="5"/>
      <c r="XEZ409" s="5"/>
      <c r="XFA409" s="5"/>
      <c r="XFB409" s="5"/>
      <c r="XFC409" s="5"/>
      <c r="XFD409" s="5"/>
    </row>
    <row r="410" s="2" customFormat="1" ht="78.75" outlineLevel="1" spans="1:16384">
      <c r="A410" s="9">
        <v>1</v>
      </c>
      <c r="B410" s="10" t="s">
        <v>798</v>
      </c>
      <c r="C410" s="36" t="s">
        <v>799</v>
      </c>
      <c r="D410" s="10" t="s">
        <v>800</v>
      </c>
      <c r="E410" s="172" t="s">
        <v>801</v>
      </c>
      <c r="F410" s="24" t="str">
        <f>_xlfn.DISPIMG("ID_6C2CC8AAE20041B7A3360A7ECC884BDC",1)</f>
        <v>=DISPIMG("ID_6C2CC8AAE20041B7A3360A7ECC884BDC",1)</v>
      </c>
      <c r="G410" s="10" t="s">
        <v>802</v>
      </c>
      <c r="H410" s="24" t="s">
        <v>803</v>
      </c>
      <c r="I410" s="10" t="s">
        <v>787</v>
      </c>
      <c r="J410" s="15">
        <v>1</v>
      </c>
      <c r="K410" s="26"/>
      <c r="L410" s="26"/>
      <c r="M410" s="26"/>
      <c r="N410" s="26"/>
      <c r="O410" s="26"/>
      <c r="P410" s="26"/>
      <c r="Q410" s="7">
        <f t="shared" ref="Q410:Q458" si="46">M410*O410</f>
        <v>0</v>
      </c>
      <c r="R410" s="7"/>
      <c r="S410" s="7"/>
      <c r="T410" s="7"/>
      <c r="U410" s="7"/>
      <c r="V410" s="7"/>
      <c r="W410" s="7"/>
      <c r="X410" s="7"/>
      <c r="Y410" s="7"/>
      <c r="Z410" s="75">
        <f t="shared" ref="Z410:Z434" si="47">U410*V410*X410</f>
        <v>0</v>
      </c>
      <c r="AA410" s="7"/>
      <c r="AB410" s="7"/>
      <c r="AC410" s="7"/>
      <c r="AD410" s="27"/>
      <c r="AE410" s="27"/>
      <c r="AF410" s="27"/>
      <c r="AG410" s="27"/>
      <c r="XEY410" s="5"/>
      <c r="XEZ410" s="5"/>
      <c r="XFA410" s="5"/>
      <c r="XFB410" s="5"/>
      <c r="XFC410" s="5"/>
      <c r="XFD410" s="5"/>
    </row>
    <row r="411" s="2" customFormat="1" ht="54" customHeight="1" outlineLevel="1" spans="1:16384">
      <c r="A411" s="9">
        <v>2</v>
      </c>
      <c r="B411" s="10" t="s">
        <v>804</v>
      </c>
      <c r="C411" s="36" t="s">
        <v>799</v>
      </c>
      <c r="D411" s="10" t="s">
        <v>800</v>
      </c>
      <c r="E411" s="173" t="s">
        <v>463</v>
      </c>
      <c r="F411" s="173"/>
      <c r="G411" s="10" t="s">
        <v>805</v>
      </c>
      <c r="H411" s="10"/>
      <c r="I411" s="10"/>
      <c r="J411" s="15"/>
      <c r="K411" s="26"/>
      <c r="L411" s="26"/>
      <c r="M411" s="26"/>
      <c r="N411" s="26"/>
      <c r="O411" s="26"/>
      <c r="P411" s="26"/>
      <c r="Q411" s="7">
        <f t="shared" si="46"/>
        <v>0</v>
      </c>
      <c r="R411" s="7"/>
      <c r="S411" s="7"/>
      <c r="T411" s="7"/>
      <c r="U411" s="7"/>
      <c r="V411" s="7"/>
      <c r="W411" s="7"/>
      <c r="X411" s="7"/>
      <c r="Y411" s="7"/>
      <c r="Z411" s="75">
        <f t="shared" si="47"/>
        <v>0</v>
      </c>
      <c r="AA411" s="7"/>
      <c r="AB411" s="7"/>
      <c r="AC411" s="7"/>
      <c r="AD411" s="27"/>
      <c r="AE411" s="27"/>
      <c r="AF411" s="27"/>
      <c r="AG411" s="27"/>
      <c r="XEY411" s="5"/>
      <c r="XEZ411" s="5"/>
      <c r="XFA411" s="5"/>
      <c r="XFB411" s="5"/>
      <c r="XFC411" s="5"/>
      <c r="XFD411" s="5"/>
    </row>
    <row r="412" s="2" customFormat="1" ht="54" customHeight="1" outlineLevel="1" spans="1:16384">
      <c r="A412" s="9">
        <v>3</v>
      </c>
      <c r="B412" s="10" t="s">
        <v>427</v>
      </c>
      <c r="C412" s="36" t="s">
        <v>799</v>
      </c>
      <c r="D412" s="10" t="s">
        <v>800</v>
      </c>
      <c r="E412" s="173" t="s">
        <v>41</v>
      </c>
      <c r="F412" s="173"/>
      <c r="G412" s="10" t="s">
        <v>806</v>
      </c>
      <c r="H412" s="10"/>
      <c r="I412" s="10"/>
      <c r="J412" s="15"/>
      <c r="K412" s="26"/>
      <c r="L412" s="26"/>
      <c r="M412" s="26"/>
      <c r="N412" s="26"/>
      <c r="O412" s="26"/>
      <c r="P412" s="26"/>
      <c r="Q412" s="7">
        <f t="shared" si="46"/>
        <v>0</v>
      </c>
      <c r="R412" s="7"/>
      <c r="S412" s="7"/>
      <c r="T412" s="7"/>
      <c r="U412" s="7"/>
      <c r="V412" s="7"/>
      <c r="W412" s="7"/>
      <c r="X412" s="7"/>
      <c r="Y412" s="7"/>
      <c r="Z412" s="75">
        <f t="shared" si="47"/>
        <v>0</v>
      </c>
      <c r="AA412" s="7"/>
      <c r="AB412" s="7"/>
      <c r="AC412" s="7"/>
      <c r="AD412" s="27"/>
      <c r="AE412" s="27"/>
      <c r="AF412" s="27"/>
      <c r="AG412" s="27"/>
      <c r="XEY412" s="5"/>
      <c r="XEZ412" s="5"/>
      <c r="XFA412" s="5"/>
      <c r="XFB412" s="5"/>
      <c r="XFC412" s="5"/>
      <c r="XFD412" s="5"/>
    </row>
    <row r="413" s="2" customFormat="1" ht="54" customHeight="1" outlineLevel="1" spans="1:16384">
      <c r="A413" s="9">
        <v>4</v>
      </c>
      <c r="B413" s="10" t="s">
        <v>807</v>
      </c>
      <c r="C413" s="36" t="s">
        <v>799</v>
      </c>
      <c r="D413" s="10" t="s">
        <v>800</v>
      </c>
      <c r="E413" s="10" t="s">
        <v>808</v>
      </c>
      <c r="F413" s="10"/>
      <c r="G413" s="10" t="s">
        <v>809</v>
      </c>
      <c r="H413" s="10" t="s">
        <v>237</v>
      </c>
      <c r="I413" s="10" t="s">
        <v>55</v>
      </c>
      <c r="J413" s="15">
        <v>3.94</v>
      </c>
      <c r="K413" s="26"/>
      <c r="L413" s="26" t="s">
        <v>237</v>
      </c>
      <c r="M413" s="15">
        <v>3.94</v>
      </c>
      <c r="N413" s="10" t="s">
        <v>55</v>
      </c>
      <c r="O413" s="26">
        <v>235</v>
      </c>
      <c r="P413" s="26" t="s">
        <v>58</v>
      </c>
      <c r="Q413" s="7">
        <f t="shared" si="46"/>
        <v>925.9</v>
      </c>
      <c r="R413" s="7"/>
      <c r="S413" s="7"/>
      <c r="T413" s="7"/>
      <c r="U413" s="7"/>
      <c r="V413" s="7"/>
      <c r="W413" s="7"/>
      <c r="X413" s="7"/>
      <c r="Y413" s="7"/>
      <c r="Z413" s="75">
        <f t="shared" si="47"/>
        <v>0</v>
      </c>
      <c r="AA413" s="7"/>
      <c r="AB413" s="7"/>
      <c r="AC413" s="7"/>
      <c r="AD413" s="27"/>
      <c r="AE413" s="27"/>
      <c r="AF413" s="27"/>
      <c r="AG413" s="27"/>
      <c r="XEY413" s="5"/>
      <c r="XEZ413" s="5"/>
      <c r="XFA413" s="5"/>
      <c r="XFB413" s="5"/>
      <c r="XFC413" s="5"/>
      <c r="XFD413" s="5"/>
    </row>
    <row r="414" s="2" customFormat="1" ht="54" customHeight="1" outlineLevel="1" spans="1:16384">
      <c r="A414" s="9">
        <v>5</v>
      </c>
      <c r="B414" s="10" t="s">
        <v>810</v>
      </c>
      <c r="C414" s="36" t="s">
        <v>799</v>
      </c>
      <c r="D414" s="10" t="s">
        <v>800</v>
      </c>
      <c r="E414" s="10" t="s">
        <v>811</v>
      </c>
      <c r="F414" s="10"/>
      <c r="G414" s="10" t="s">
        <v>812</v>
      </c>
      <c r="H414" s="10" t="s">
        <v>813</v>
      </c>
      <c r="I414" s="10" t="s">
        <v>115</v>
      </c>
      <c r="J414" s="15">
        <v>0.169</v>
      </c>
      <c r="K414" s="26"/>
      <c r="L414" s="7" t="s">
        <v>327</v>
      </c>
      <c r="M414" s="15">
        <f>0.169*1000</f>
        <v>169</v>
      </c>
      <c r="N414" s="51" t="s">
        <v>148</v>
      </c>
      <c r="O414" s="26">
        <v>2.34</v>
      </c>
      <c r="P414" s="26" t="s">
        <v>149</v>
      </c>
      <c r="Q414" s="7">
        <f t="shared" si="46"/>
        <v>395.46</v>
      </c>
      <c r="R414" s="7"/>
      <c r="S414" s="7"/>
      <c r="T414" s="7"/>
      <c r="U414" s="7"/>
      <c r="V414" s="7"/>
      <c r="W414" s="7"/>
      <c r="X414" s="7"/>
      <c r="Y414" s="7"/>
      <c r="Z414" s="75">
        <f t="shared" si="47"/>
        <v>0</v>
      </c>
      <c r="AA414" s="7"/>
      <c r="AB414" s="7"/>
      <c r="AC414" s="7"/>
      <c r="AD414" s="27"/>
      <c r="AE414" s="27"/>
      <c r="AF414" s="27"/>
      <c r="AG414" s="27"/>
      <c r="XEY414" s="5"/>
      <c r="XEZ414" s="5"/>
      <c r="XFA414" s="5"/>
      <c r="XFB414" s="5"/>
      <c r="XFC414" s="5"/>
      <c r="XFD414" s="5"/>
    </row>
    <row r="415" s="2" customFormat="1" ht="54" customHeight="1" outlineLevel="1" spans="1:16384">
      <c r="A415" s="9">
        <v>6</v>
      </c>
      <c r="B415" s="10" t="s">
        <v>814</v>
      </c>
      <c r="C415" s="36" t="s">
        <v>799</v>
      </c>
      <c r="D415" s="10" t="s">
        <v>800</v>
      </c>
      <c r="E415" s="10" t="s">
        <v>663</v>
      </c>
      <c r="F415" s="10"/>
      <c r="G415" s="10" t="s">
        <v>815</v>
      </c>
      <c r="H415" s="10" t="s">
        <v>645</v>
      </c>
      <c r="I415" s="10" t="s">
        <v>55</v>
      </c>
      <c r="J415" s="15">
        <v>11.64</v>
      </c>
      <c r="K415" s="26"/>
      <c r="L415" s="7" t="s">
        <v>57</v>
      </c>
      <c r="M415" s="15">
        <v>11.64</v>
      </c>
      <c r="N415" s="10" t="s">
        <v>55</v>
      </c>
      <c r="O415" s="26">
        <v>255</v>
      </c>
      <c r="P415" s="26" t="s">
        <v>58</v>
      </c>
      <c r="Q415" s="7">
        <f t="shared" si="46"/>
        <v>2968.2</v>
      </c>
      <c r="R415" s="7"/>
      <c r="S415" s="7"/>
      <c r="T415" s="7"/>
      <c r="U415" s="7"/>
      <c r="V415" s="7"/>
      <c r="W415" s="7"/>
      <c r="X415" s="7"/>
      <c r="Y415" s="7"/>
      <c r="Z415" s="75">
        <f t="shared" si="47"/>
        <v>0</v>
      </c>
      <c r="AA415" s="7"/>
      <c r="AB415" s="7"/>
      <c r="AC415" s="7"/>
      <c r="AD415" s="27"/>
      <c r="AE415" s="27"/>
      <c r="AF415" s="27"/>
      <c r="AG415" s="27"/>
      <c r="XEY415" s="5"/>
      <c r="XEZ415" s="5"/>
      <c r="XFA415" s="5"/>
      <c r="XFB415" s="5"/>
      <c r="XFC415" s="5"/>
      <c r="XFD415" s="5"/>
    </row>
    <row r="416" s="2" customFormat="1" ht="54" customHeight="1" outlineLevel="1" spans="1:16384">
      <c r="A416" s="9">
        <v>7</v>
      </c>
      <c r="B416" s="10" t="s">
        <v>816</v>
      </c>
      <c r="C416" s="36" t="s">
        <v>799</v>
      </c>
      <c r="D416" s="10" t="s">
        <v>800</v>
      </c>
      <c r="E416" s="145" t="s">
        <v>498</v>
      </c>
      <c r="F416" s="145"/>
      <c r="G416" s="10" t="s">
        <v>499</v>
      </c>
      <c r="H416" s="145" t="s">
        <v>500</v>
      </c>
      <c r="I416" s="10" t="s">
        <v>48</v>
      </c>
      <c r="J416" s="15">
        <v>46.56</v>
      </c>
      <c r="K416" s="26"/>
      <c r="L416" s="7"/>
      <c r="M416" s="7"/>
      <c r="N416" s="7"/>
      <c r="O416" s="26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5">
        <f t="shared" si="47"/>
        <v>0</v>
      </c>
      <c r="AA416" s="7"/>
      <c r="AB416" s="7"/>
      <c r="AC416" s="7"/>
      <c r="AD416" s="27"/>
      <c r="AE416" s="27"/>
      <c r="AF416" s="27"/>
      <c r="AG416" s="27" t="s">
        <v>281</v>
      </c>
      <c r="XEY416" s="5"/>
      <c r="XEZ416" s="5"/>
      <c r="XFA416" s="5"/>
      <c r="XFB416" s="5"/>
      <c r="XFC416" s="5"/>
      <c r="XFD416" s="5"/>
    </row>
    <row r="417" s="2" customFormat="1" ht="54" customHeight="1" outlineLevel="1" spans="1:16384">
      <c r="A417" s="9">
        <v>8</v>
      </c>
      <c r="B417" s="10" t="s">
        <v>817</v>
      </c>
      <c r="C417" s="36" t="s">
        <v>799</v>
      </c>
      <c r="D417" s="10" t="s">
        <v>800</v>
      </c>
      <c r="E417" s="10" t="s">
        <v>315</v>
      </c>
      <c r="F417" s="10"/>
      <c r="G417" s="10" t="s">
        <v>818</v>
      </c>
      <c r="H417" s="10" t="s">
        <v>819</v>
      </c>
      <c r="I417" s="10" t="s">
        <v>55</v>
      </c>
      <c r="J417" s="15">
        <v>3.17</v>
      </c>
      <c r="K417" s="26"/>
      <c r="L417" s="122" t="s">
        <v>316</v>
      </c>
      <c r="M417" s="15">
        <v>3.17</v>
      </c>
      <c r="N417" s="10" t="s">
        <v>55</v>
      </c>
      <c r="O417" s="122">
        <v>292</v>
      </c>
      <c r="P417" s="7" t="s">
        <v>58</v>
      </c>
      <c r="Q417" s="7">
        <f t="shared" si="46"/>
        <v>925.64</v>
      </c>
      <c r="R417" s="7"/>
      <c r="S417" s="7"/>
      <c r="T417" s="7"/>
      <c r="U417" s="7"/>
      <c r="V417" s="7"/>
      <c r="W417" s="7"/>
      <c r="X417" s="7"/>
      <c r="Y417" s="7"/>
      <c r="Z417" s="75">
        <f t="shared" si="47"/>
        <v>0</v>
      </c>
      <c r="AA417" s="7"/>
      <c r="AB417" s="7"/>
      <c r="AC417" s="7"/>
      <c r="AD417" s="27"/>
      <c r="AE417" s="27"/>
      <c r="AF417" s="27"/>
      <c r="AG417" s="27"/>
      <c r="XEY417" s="5"/>
      <c r="XEZ417" s="5"/>
      <c r="XFA417" s="5"/>
      <c r="XFB417" s="5"/>
      <c r="XFC417" s="5"/>
      <c r="XFD417" s="5"/>
    </row>
    <row r="418" s="2" customFormat="1" ht="54" customHeight="1" outlineLevel="1" spans="1:16384">
      <c r="A418" s="9">
        <v>9</v>
      </c>
      <c r="B418" s="10" t="s">
        <v>820</v>
      </c>
      <c r="C418" s="36" t="s">
        <v>799</v>
      </c>
      <c r="D418" s="10" t="s">
        <v>800</v>
      </c>
      <c r="E418" s="10" t="s">
        <v>821</v>
      </c>
      <c r="F418" s="10"/>
      <c r="G418" s="10" t="s">
        <v>822</v>
      </c>
      <c r="H418" s="10" t="s">
        <v>823</v>
      </c>
      <c r="I418" s="10" t="s">
        <v>115</v>
      </c>
      <c r="J418" s="15">
        <v>0.136</v>
      </c>
      <c r="K418" s="26"/>
      <c r="L418" s="26" t="s">
        <v>824</v>
      </c>
      <c r="M418" s="26">
        <f>J418*1000</f>
        <v>136</v>
      </c>
      <c r="N418" s="26" t="s">
        <v>148</v>
      </c>
      <c r="O418" s="26">
        <v>2.31</v>
      </c>
      <c r="P418" s="26" t="s">
        <v>149</v>
      </c>
      <c r="Q418" s="7">
        <f t="shared" si="46"/>
        <v>314.16</v>
      </c>
      <c r="R418" s="7"/>
      <c r="S418" s="7"/>
      <c r="T418" s="7"/>
      <c r="U418" s="7"/>
      <c r="V418" s="7"/>
      <c r="W418" s="7"/>
      <c r="X418" s="7"/>
      <c r="Y418" s="7"/>
      <c r="Z418" s="75">
        <f t="shared" si="47"/>
        <v>0</v>
      </c>
      <c r="AA418" s="7"/>
      <c r="AB418" s="7"/>
      <c r="AC418" s="7"/>
      <c r="AD418" s="27"/>
      <c r="AE418" s="27"/>
      <c r="AF418" s="27"/>
      <c r="AG418" s="27"/>
      <c r="XEY418" s="5"/>
      <c r="XEZ418" s="5"/>
      <c r="XFA418" s="5"/>
      <c r="XFB418" s="5"/>
      <c r="XFC418" s="5"/>
      <c r="XFD418" s="5"/>
    </row>
    <row r="419" s="2" customFormat="1" ht="54" customHeight="1" outlineLevel="1" spans="1:16384">
      <c r="A419" s="9">
        <v>10</v>
      </c>
      <c r="B419" s="10" t="s">
        <v>825</v>
      </c>
      <c r="C419" s="36" t="s">
        <v>799</v>
      </c>
      <c r="D419" s="10" t="s">
        <v>800</v>
      </c>
      <c r="E419" s="10" t="s">
        <v>826</v>
      </c>
      <c r="F419" s="10"/>
      <c r="G419" s="10"/>
      <c r="H419" s="10" t="s">
        <v>827</v>
      </c>
      <c r="I419" s="10" t="s">
        <v>48</v>
      </c>
      <c r="J419" s="15">
        <v>0.9</v>
      </c>
      <c r="K419" s="26"/>
      <c r="L419" s="123" t="s">
        <v>764</v>
      </c>
      <c r="M419" s="26">
        <f>J419*2.355</f>
        <v>2.1195</v>
      </c>
      <c r="N419" s="26" t="s">
        <v>148</v>
      </c>
      <c r="O419" s="26">
        <v>2.05</v>
      </c>
      <c r="P419" s="26" t="s">
        <v>149</v>
      </c>
      <c r="Q419" s="7">
        <f t="shared" si="46"/>
        <v>4.344975</v>
      </c>
      <c r="R419" s="7"/>
      <c r="S419" s="7"/>
      <c r="T419" s="176"/>
      <c r="U419" s="177"/>
      <c r="V419" s="178"/>
      <c r="W419" s="7"/>
      <c r="X419" s="7"/>
      <c r="Y419" s="7"/>
      <c r="Z419" s="75">
        <f t="shared" si="47"/>
        <v>0</v>
      </c>
      <c r="AA419" s="7"/>
      <c r="AB419" s="7"/>
      <c r="AC419" s="7"/>
      <c r="AD419" s="27"/>
      <c r="AE419" s="27"/>
      <c r="AF419" s="27"/>
      <c r="AG419" s="27"/>
      <c r="XEY419" s="5"/>
      <c r="XEZ419" s="5"/>
      <c r="XFA419" s="5"/>
      <c r="XFB419" s="5"/>
      <c r="XFC419" s="5"/>
      <c r="XFD419" s="5"/>
    </row>
    <row r="420" s="2" customFormat="1" ht="54" customHeight="1" outlineLevel="1" spans="1:16384">
      <c r="A420" s="9">
        <v>11</v>
      </c>
      <c r="B420" s="10" t="s">
        <v>828</v>
      </c>
      <c r="C420" s="36" t="s">
        <v>799</v>
      </c>
      <c r="D420" s="10" t="s">
        <v>800</v>
      </c>
      <c r="E420" s="10" t="s">
        <v>829</v>
      </c>
      <c r="F420" s="10" t="str">
        <f>_xlfn.DISPIMG("ID_4D8F90649CE24E1EA1C5B23919215E39",1)</f>
        <v>=DISPIMG("ID_4D8F90649CE24E1EA1C5B23919215E39",1)</v>
      </c>
      <c r="G420" s="10" t="s">
        <v>830</v>
      </c>
      <c r="H420" s="10" t="s">
        <v>831</v>
      </c>
      <c r="I420" s="10" t="s">
        <v>325</v>
      </c>
      <c r="J420" s="15">
        <v>12</v>
      </c>
      <c r="K420" s="26"/>
      <c r="L420" s="123" t="s">
        <v>824</v>
      </c>
      <c r="M420" s="26">
        <f>5*5*2.5*7.85*12/1000</f>
        <v>5.8875</v>
      </c>
      <c r="N420" s="26" t="s">
        <v>148</v>
      </c>
      <c r="O420" s="26">
        <v>2.31</v>
      </c>
      <c r="P420" s="26" t="s">
        <v>149</v>
      </c>
      <c r="Q420" s="7">
        <f t="shared" si="46"/>
        <v>13.600125</v>
      </c>
      <c r="R420" s="7"/>
      <c r="S420" s="7"/>
      <c r="T420" s="7"/>
      <c r="U420" s="7"/>
      <c r="V420" s="7"/>
      <c r="W420" s="7"/>
      <c r="X420" s="7"/>
      <c r="Y420" s="7"/>
      <c r="Z420" s="75">
        <f t="shared" si="47"/>
        <v>0</v>
      </c>
      <c r="AA420" s="7"/>
      <c r="AB420" s="7"/>
      <c r="AC420" s="7"/>
      <c r="AD420" s="27"/>
      <c r="AE420" s="27"/>
      <c r="AF420" s="27"/>
      <c r="AG420" s="27"/>
      <c r="XEY420" s="5"/>
      <c r="XEZ420" s="5"/>
      <c r="XFA420" s="5"/>
      <c r="XFB420" s="5"/>
      <c r="XFC420" s="5"/>
      <c r="XFD420" s="5"/>
    </row>
    <row r="421" s="2" customFormat="1" ht="54" customHeight="1" outlineLevel="1" spans="1:16384">
      <c r="A421" s="9">
        <v>12</v>
      </c>
      <c r="B421" s="10" t="s">
        <v>832</v>
      </c>
      <c r="C421" s="36" t="s">
        <v>799</v>
      </c>
      <c r="D421" s="10" t="s">
        <v>800</v>
      </c>
      <c r="E421" s="10" t="s">
        <v>833</v>
      </c>
      <c r="F421" s="10"/>
      <c r="G421" s="10" t="s">
        <v>834</v>
      </c>
      <c r="H421" s="10" t="s">
        <v>835</v>
      </c>
      <c r="I421" s="10" t="s">
        <v>234</v>
      </c>
      <c r="J421" s="15">
        <v>55</v>
      </c>
      <c r="K421" s="26"/>
      <c r="L421" s="26" t="s">
        <v>836</v>
      </c>
      <c r="M421" s="26">
        <f>J421*1.256</f>
        <v>69.08</v>
      </c>
      <c r="N421" s="26" t="s">
        <v>148</v>
      </c>
      <c r="O421" s="26">
        <v>1.92</v>
      </c>
      <c r="P421" s="26" t="s">
        <v>149</v>
      </c>
      <c r="Q421" s="7">
        <f t="shared" si="46"/>
        <v>132.6336</v>
      </c>
      <c r="R421" s="7"/>
      <c r="S421" s="7"/>
      <c r="T421" s="7"/>
      <c r="U421" s="7"/>
      <c r="V421" s="7"/>
      <c r="W421" s="7"/>
      <c r="X421" s="7"/>
      <c r="Y421" s="7"/>
      <c r="Z421" s="75">
        <f t="shared" si="47"/>
        <v>0</v>
      </c>
      <c r="AA421" s="7"/>
      <c r="AB421" s="7"/>
      <c r="AC421" s="7"/>
      <c r="AD421" s="27"/>
      <c r="AE421" s="27"/>
      <c r="AF421" s="27"/>
      <c r="AG421" s="27"/>
      <c r="XEY421" s="5"/>
      <c r="XEZ421" s="5"/>
      <c r="XFA421" s="5"/>
      <c r="XFB421" s="5"/>
      <c r="XFC421" s="5"/>
      <c r="XFD421" s="5"/>
    </row>
    <row r="422" s="2" customFormat="1" ht="54" customHeight="1" outlineLevel="1" spans="1:16384">
      <c r="A422" s="9">
        <v>13</v>
      </c>
      <c r="B422" s="10" t="s">
        <v>837</v>
      </c>
      <c r="C422" s="36" t="s">
        <v>799</v>
      </c>
      <c r="D422" s="10" t="s">
        <v>800</v>
      </c>
      <c r="E422" s="145" t="s">
        <v>838</v>
      </c>
      <c r="F422" s="145"/>
      <c r="G422" s="10"/>
      <c r="H422" s="145" t="s">
        <v>500</v>
      </c>
      <c r="I422" s="10" t="s">
        <v>253</v>
      </c>
      <c r="J422" s="15">
        <v>2</v>
      </c>
      <c r="K422" s="26"/>
      <c r="L422" s="26"/>
      <c r="M422" s="26"/>
      <c r="N422" s="26"/>
      <c r="O422" s="26"/>
      <c r="P422" s="26"/>
      <c r="Q422" s="7">
        <f t="shared" si="46"/>
        <v>0</v>
      </c>
      <c r="R422" s="7"/>
      <c r="S422" s="7"/>
      <c r="T422" s="7"/>
      <c r="U422" s="7"/>
      <c r="V422" s="7"/>
      <c r="W422" s="7"/>
      <c r="X422" s="7"/>
      <c r="Y422" s="7"/>
      <c r="Z422" s="75">
        <f t="shared" si="47"/>
        <v>0</v>
      </c>
      <c r="AA422" s="7"/>
      <c r="AB422" s="7"/>
      <c r="AC422" s="7"/>
      <c r="AD422" s="27"/>
      <c r="AE422" s="27"/>
      <c r="AF422" s="27"/>
      <c r="AG422" s="27" t="s">
        <v>281</v>
      </c>
      <c r="XEY422" s="5"/>
      <c r="XEZ422" s="5"/>
      <c r="XFA422" s="5"/>
      <c r="XFB422" s="5"/>
      <c r="XFC422" s="5"/>
      <c r="XFD422" s="5"/>
    </row>
    <row r="423" s="2" customFormat="1" ht="54" customHeight="1" outlineLevel="1" spans="1:16384">
      <c r="A423" s="9">
        <v>14</v>
      </c>
      <c r="B423" s="10" t="s">
        <v>839</v>
      </c>
      <c r="C423" s="36" t="s">
        <v>799</v>
      </c>
      <c r="D423" s="10" t="s">
        <v>800</v>
      </c>
      <c r="E423" s="174" t="s">
        <v>840</v>
      </c>
      <c r="F423" s="174"/>
      <c r="G423" s="10" t="s">
        <v>841</v>
      </c>
      <c r="H423" s="10"/>
      <c r="I423" s="10"/>
      <c r="J423" s="15"/>
      <c r="K423" s="26"/>
      <c r="L423" s="26"/>
      <c r="M423" s="26"/>
      <c r="N423" s="26"/>
      <c r="O423" s="26"/>
      <c r="P423" s="26"/>
      <c r="Q423" s="7">
        <f t="shared" si="46"/>
        <v>0</v>
      </c>
      <c r="R423" s="7"/>
      <c r="S423" s="7"/>
      <c r="T423" s="7"/>
      <c r="U423" s="7"/>
      <c r="V423" s="7"/>
      <c r="W423" s="7"/>
      <c r="X423" s="7"/>
      <c r="Y423" s="7"/>
      <c r="Z423" s="75">
        <f t="shared" si="47"/>
        <v>0</v>
      </c>
      <c r="AA423" s="7"/>
      <c r="AB423" s="7"/>
      <c r="AC423" s="7"/>
      <c r="AD423" s="27"/>
      <c r="AE423" s="27"/>
      <c r="AF423" s="27"/>
      <c r="AG423" s="27"/>
      <c r="XEY423" s="5"/>
      <c r="XEZ423" s="5"/>
      <c r="XFA423" s="5"/>
      <c r="XFB423" s="5"/>
      <c r="XFC423" s="5"/>
      <c r="XFD423" s="5"/>
    </row>
    <row r="424" s="2" customFormat="1" ht="54" customHeight="1" outlineLevel="1" spans="1:16384">
      <c r="A424" s="9">
        <v>15</v>
      </c>
      <c r="B424" s="10" t="s">
        <v>842</v>
      </c>
      <c r="C424" s="36" t="s">
        <v>799</v>
      </c>
      <c r="D424" s="10" t="s">
        <v>800</v>
      </c>
      <c r="E424" s="174" t="s">
        <v>843</v>
      </c>
      <c r="F424" s="174"/>
      <c r="G424" s="10" t="s">
        <v>844</v>
      </c>
      <c r="H424" s="10"/>
      <c r="I424" s="10"/>
      <c r="J424" s="15"/>
      <c r="K424" s="26"/>
      <c r="L424" s="26"/>
      <c r="M424" s="26"/>
      <c r="N424" s="26"/>
      <c r="O424" s="26"/>
      <c r="P424" s="26"/>
      <c r="Q424" s="7">
        <f t="shared" si="46"/>
        <v>0</v>
      </c>
      <c r="R424" s="7"/>
      <c r="S424" s="7"/>
      <c r="T424" s="7"/>
      <c r="U424" s="7"/>
      <c r="V424" s="7"/>
      <c r="W424" s="7"/>
      <c r="X424" s="7"/>
      <c r="Y424" s="7"/>
      <c r="Z424" s="75">
        <f t="shared" si="47"/>
        <v>0</v>
      </c>
      <c r="AA424" s="7"/>
      <c r="AB424" s="7"/>
      <c r="AC424" s="7"/>
      <c r="AD424" s="27"/>
      <c r="AE424" s="27"/>
      <c r="AF424" s="27"/>
      <c r="AG424" s="27"/>
      <c r="XEY424" s="5"/>
      <c r="XEZ424" s="5"/>
      <c r="XFA424" s="5"/>
      <c r="XFB424" s="5"/>
      <c r="XFC424" s="5"/>
      <c r="XFD424" s="5"/>
    </row>
    <row r="425" s="2" customFormat="1" ht="54" customHeight="1" outlineLevel="1" spans="1:16384">
      <c r="A425" s="9">
        <v>16</v>
      </c>
      <c r="B425" s="10" t="s">
        <v>845</v>
      </c>
      <c r="C425" s="36" t="s">
        <v>799</v>
      </c>
      <c r="D425" s="10" t="s">
        <v>800</v>
      </c>
      <c r="E425" s="174" t="s">
        <v>846</v>
      </c>
      <c r="F425" s="174"/>
      <c r="G425" s="10" t="s">
        <v>847</v>
      </c>
      <c r="H425" s="10"/>
      <c r="I425" s="10"/>
      <c r="J425" s="15"/>
      <c r="K425" s="26"/>
      <c r="L425" s="26"/>
      <c r="M425" s="26"/>
      <c r="N425" s="26"/>
      <c r="O425" s="26"/>
      <c r="P425" s="26"/>
      <c r="Q425" s="7">
        <f t="shared" si="46"/>
        <v>0</v>
      </c>
      <c r="R425" s="7"/>
      <c r="S425" s="7"/>
      <c r="T425" s="7"/>
      <c r="U425" s="7"/>
      <c r="V425" s="7"/>
      <c r="W425" s="7"/>
      <c r="X425" s="7"/>
      <c r="Y425" s="7"/>
      <c r="Z425" s="75">
        <f t="shared" si="47"/>
        <v>0</v>
      </c>
      <c r="AA425" s="7"/>
      <c r="AB425" s="7"/>
      <c r="AC425" s="7"/>
      <c r="AD425" s="27"/>
      <c r="AE425" s="27"/>
      <c r="AF425" s="27"/>
      <c r="AG425" s="27"/>
      <c r="XEY425" s="5"/>
      <c r="XEZ425" s="5"/>
      <c r="XFA425" s="5"/>
      <c r="XFB425" s="5"/>
      <c r="XFC425" s="5"/>
      <c r="XFD425" s="5"/>
    </row>
    <row r="426" s="2" customFormat="1" ht="54" customHeight="1" outlineLevel="1" spans="1:16384">
      <c r="A426" s="9">
        <v>17</v>
      </c>
      <c r="B426" s="10" t="s">
        <v>848</v>
      </c>
      <c r="C426" s="36" t="s">
        <v>799</v>
      </c>
      <c r="D426" s="10" t="s">
        <v>849</v>
      </c>
      <c r="E426" s="173" t="s">
        <v>463</v>
      </c>
      <c r="F426" s="173"/>
      <c r="G426" s="10" t="s">
        <v>850</v>
      </c>
      <c r="H426" s="10"/>
      <c r="I426" s="10"/>
      <c r="J426" s="15"/>
      <c r="K426" s="26"/>
      <c r="L426" s="26"/>
      <c r="M426" s="26"/>
      <c r="N426" s="26"/>
      <c r="O426" s="26"/>
      <c r="P426" s="26"/>
      <c r="Q426" s="7">
        <f t="shared" si="46"/>
        <v>0</v>
      </c>
      <c r="R426" s="7"/>
      <c r="S426" s="7"/>
      <c r="T426" s="7"/>
      <c r="U426" s="7"/>
      <c r="V426" s="7"/>
      <c r="W426" s="7"/>
      <c r="X426" s="7"/>
      <c r="Y426" s="7"/>
      <c r="Z426" s="75">
        <f t="shared" si="47"/>
        <v>0</v>
      </c>
      <c r="AA426" s="7"/>
      <c r="AB426" s="7"/>
      <c r="AC426" s="7"/>
      <c r="AD426" s="27"/>
      <c r="AE426" s="27"/>
      <c r="AF426" s="27"/>
      <c r="AG426" s="27"/>
      <c r="XEY426" s="5"/>
      <c r="XEZ426" s="5"/>
      <c r="XFA426" s="5"/>
      <c r="XFB426" s="5"/>
      <c r="XFC426" s="5"/>
      <c r="XFD426" s="5"/>
    </row>
    <row r="427" s="2" customFormat="1" ht="54" customHeight="1" outlineLevel="1" spans="1:16384">
      <c r="A427" s="9">
        <v>18</v>
      </c>
      <c r="B427" s="10" t="s">
        <v>83</v>
      </c>
      <c r="C427" s="36" t="s">
        <v>799</v>
      </c>
      <c r="D427" s="10" t="s">
        <v>849</v>
      </c>
      <c r="E427" s="173" t="s">
        <v>41</v>
      </c>
      <c r="F427" s="173"/>
      <c r="G427" s="10" t="s">
        <v>851</v>
      </c>
      <c r="H427" s="10"/>
      <c r="I427" s="10"/>
      <c r="J427" s="15"/>
      <c r="K427" s="26"/>
      <c r="L427" s="26"/>
      <c r="M427" s="26"/>
      <c r="N427" s="26"/>
      <c r="O427" s="26"/>
      <c r="P427" s="26"/>
      <c r="Q427" s="7">
        <f t="shared" si="46"/>
        <v>0</v>
      </c>
      <c r="R427" s="7"/>
      <c r="S427" s="7"/>
      <c r="T427" s="7"/>
      <c r="U427" s="7"/>
      <c r="V427" s="7"/>
      <c r="W427" s="7"/>
      <c r="X427" s="7"/>
      <c r="Y427" s="7"/>
      <c r="Z427" s="75">
        <f t="shared" si="47"/>
        <v>0</v>
      </c>
      <c r="AA427" s="7"/>
      <c r="AB427" s="7"/>
      <c r="AC427" s="7"/>
      <c r="AD427" s="27"/>
      <c r="AE427" s="27"/>
      <c r="AF427" s="27"/>
      <c r="AG427" s="27"/>
      <c r="XEY427" s="5"/>
      <c r="XEZ427" s="5"/>
      <c r="XFA427" s="5"/>
      <c r="XFB427" s="5"/>
      <c r="XFC427" s="5"/>
      <c r="XFD427" s="5"/>
    </row>
    <row r="428" s="2" customFormat="1" ht="54" customHeight="1" outlineLevel="1" spans="1:16384">
      <c r="A428" s="9">
        <v>19</v>
      </c>
      <c r="B428" s="10" t="s">
        <v>466</v>
      </c>
      <c r="C428" s="36" t="s">
        <v>799</v>
      </c>
      <c r="D428" s="10" t="s">
        <v>849</v>
      </c>
      <c r="E428" s="24" t="s">
        <v>67</v>
      </c>
      <c r="F428" s="24"/>
      <c r="G428" s="10" t="s">
        <v>467</v>
      </c>
      <c r="H428" s="10"/>
      <c r="I428" s="10"/>
      <c r="J428" s="15"/>
      <c r="K428" s="26"/>
      <c r="L428" s="26"/>
      <c r="M428" s="26"/>
      <c r="N428" s="26"/>
      <c r="O428" s="26"/>
      <c r="P428" s="26"/>
      <c r="Q428" s="7">
        <f t="shared" si="46"/>
        <v>0</v>
      </c>
      <c r="R428" s="7" t="s">
        <v>852</v>
      </c>
      <c r="S428" s="10" t="s">
        <v>55</v>
      </c>
      <c r="T428" s="15">
        <v>14.64</v>
      </c>
      <c r="U428" s="26">
        <f>T428*1.8</f>
        <v>26.352</v>
      </c>
      <c r="V428" s="7">
        <v>21</v>
      </c>
      <c r="W428" s="7" t="s">
        <v>59</v>
      </c>
      <c r="X428" s="7">
        <v>0.078</v>
      </c>
      <c r="Y428" s="88" t="s">
        <v>60</v>
      </c>
      <c r="Z428" s="75">
        <f t="shared" si="47"/>
        <v>43.164576</v>
      </c>
      <c r="AA428" s="7"/>
      <c r="AB428" s="7"/>
      <c r="AC428" s="7"/>
      <c r="AD428" s="27"/>
      <c r="AE428" s="27"/>
      <c r="AF428" s="27"/>
      <c r="AG428" s="27"/>
      <c r="XEY428" s="5"/>
      <c r="XEZ428" s="5"/>
      <c r="XFA428" s="5"/>
      <c r="XFB428" s="5"/>
      <c r="XFC428" s="5"/>
      <c r="XFD428" s="5"/>
    </row>
    <row r="429" s="2" customFormat="1" ht="54" customHeight="1" outlineLevel="1" spans="1:16384">
      <c r="A429" s="9">
        <v>20</v>
      </c>
      <c r="B429" s="10" t="s">
        <v>271</v>
      </c>
      <c r="C429" s="36" t="s">
        <v>799</v>
      </c>
      <c r="D429" s="10" t="s">
        <v>849</v>
      </c>
      <c r="E429" s="174" t="s">
        <v>71</v>
      </c>
      <c r="F429" s="174"/>
      <c r="G429" s="10" t="s">
        <v>72</v>
      </c>
      <c r="H429" s="10"/>
      <c r="I429" s="10"/>
      <c r="J429" s="15"/>
      <c r="K429" s="26"/>
      <c r="L429" s="26"/>
      <c r="M429" s="26"/>
      <c r="N429" s="26"/>
      <c r="O429" s="26"/>
      <c r="P429" s="26"/>
      <c r="Q429" s="7">
        <f t="shared" si="46"/>
        <v>0</v>
      </c>
      <c r="R429" s="7"/>
      <c r="S429" s="7"/>
      <c r="T429" s="7"/>
      <c r="U429" s="7"/>
      <c r="V429" s="7"/>
      <c r="W429" s="7"/>
      <c r="X429" s="7"/>
      <c r="Y429" s="7"/>
      <c r="Z429" s="75">
        <f t="shared" si="47"/>
        <v>0</v>
      </c>
      <c r="AA429" s="7"/>
      <c r="AB429" s="7"/>
      <c r="AC429" s="7"/>
      <c r="AD429" s="27"/>
      <c r="AE429" s="27"/>
      <c r="AF429" s="27"/>
      <c r="AG429" s="27"/>
      <c r="XEY429" s="5"/>
      <c r="XEZ429" s="5"/>
      <c r="XFA429" s="5"/>
      <c r="XFB429" s="5"/>
      <c r="XFC429" s="5"/>
      <c r="XFD429" s="5"/>
    </row>
    <row r="430" s="2" customFormat="1" ht="54" customHeight="1" outlineLevel="1" spans="1:16384">
      <c r="A430" s="9">
        <v>21</v>
      </c>
      <c r="B430" s="10" t="s">
        <v>853</v>
      </c>
      <c r="C430" s="36" t="s">
        <v>799</v>
      </c>
      <c r="D430" s="10" t="s">
        <v>849</v>
      </c>
      <c r="E430" s="145" t="s">
        <v>498</v>
      </c>
      <c r="F430" s="145"/>
      <c r="G430" s="10" t="s">
        <v>854</v>
      </c>
      <c r="H430" s="145" t="s">
        <v>500</v>
      </c>
      <c r="I430" s="10" t="s">
        <v>48</v>
      </c>
      <c r="J430" s="15">
        <v>49.32</v>
      </c>
      <c r="K430" s="26"/>
      <c r="L430" s="26"/>
      <c r="M430" s="26"/>
      <c r="N430" s="26"/>
      <c r="O430" s="26"/>
      <c r="P430" s="26"/>
      <c r="Q430" s="7">
        <f t="shared" si="46"/>
        <v>0</v>
      </c>
      <c r="R430" s="7"/>
      <c r="S430" s="7"/>
      <c r="T430" s="7"/>
      <c r="U430" s="7"/>
      <c r="V430" s="7"/>
      <c r="W430" s="7"/>
      <c r="X430" s="7"/>
      <c r="Y430" s="7"/>
      <c r="Z430" s="75">
        <f t="shared" si="47"/>
        <v>0</v>
      </c>
      <c r="AA430" s="7"/>
      <c r="AB430" s="7"/>
      <c r="AC430" s="7"/>
      <c r="AD430" s="27"/>
      <c r="AE430" s="27"/>
      <c r="AF430" s="27"/>
      <c r="AG430" s="27" t="s">
        <v>281</v>
      </c>
      <c r="XEY430" s="5"/>
      <c r="XEZ430" s="5"/>
      <c r="XFA430" s="5"/>
      <c r="XFB430" s="5"/>
      <c r="XFC430" s="5"/>
      <c r="XFD430" s="5"/>
    </row>
    <row r="431" s="2" customFormat="1" ht="108" customHeight="1" outlineLevel="1" spans="1:16384">
      <c r="A431" s="9">
        <v>22</v>
      </c>
      <c r="B431" s="10" t="s">
        <v>855</v>
      </c>
      <c r="C431" s="36" t="s">
        <v>799</v>
      </c>
      <c r="D431" s="10" t="s">
        <v>849</v>
      </c>
      <c r="E431" s="81" t="s">
        <v>856</v>
      </c>
      <c r="F431" s="81"/>
      <c r="G431" s="10" t="s">
        <v>857</v>
      </c>
      <c r="H431" s="10" t="s">
        <v>858</v>
      </c>
      <c r="I431" s="10" t="s">
        <v>528</v>
      </c>
      <c r="J431" s="15">
        <v>5</v>
      </c>
      <c r="K431" s="26"/>
      <c r="L431" s="123" t="s">
        <v>859</v>
      </c>
      <c r="M431" s="26">
        <f>0.164*5</f>
        <v>0.82</v>
      </c>
      <c r="N431" s="26" t="s">
        <v>115</v>
      </c>
      <c r="O431" s="26">
        <v>2050</v>
      </c>
      <c r="P431" s="26" t="s">
        <v>116</v>
      </c>
      <c r="Q431" s="7">
        <f t="shared" si="46"/>
        <v>1681</v>
      </c>
      <c r="R431" s="27"/>
      <c r="S431" s="7"/>
      <c r="T431" s="7"/>
      <c r="U431" s="7"/>
      <c r="V431" s="7"/>
      <c r="W431" s="7"/>
      <c r="X431" s="7"/>
      <c r="Y431" s="7"/>
      <c r="Z431" s="75">
        <f t="shared" si="47"/>
        <v>0</v>
      </c>
      <c r="AA431" s="7" t="s">
        <v>860</v>
      </c>
      <c r="AB431" s="62" t="s">
        <v>861</v>
      </c>
      <c r="AC431" s="7">
        <v>5</v>
      </c>
      <c r="AD431" s="27"/>
      <c r="AE431" s="27"/>
      <c r="AF431" s="27"/>
      <c r="AG431" s="27" t="s">
        <v>61</v>
      </c>
      <c r="XEY431" s="5"/>
      <c r="XEZ431" s="5"/>
      <c r="XFA431" s="5"/>
      <c r="XFB431" s="5"/>
      <c r="XFC431" s="5"/>
      <c r="XFD431" s="5"/>
    </row>
    <row r="432" s="2" customFormat="1" ht="85.9" customHeight="1" outlineLevel="1" spans="1:16384">
      <c r="A432" s="9"/>
      <c r="B432" s="10"/>
      <c r="C432" s="36"/>
      <c r="D432" s="10"/>
      <c r="E432" s="10"/>
      <c r="F432" s="10"/>
      <c r="G432" s="10"/>
      <c r="H432" s="10"/>
      <c r="I432" s="10"/>
      <c r="J432" s="15"/>
      <c r="K432" s="26"/>
      <c r="L432" s="26" t="s">
        <v>862</v>
      </c>
      <c r="M432" s="26">
        <v>10</v>
      </c>
      <c r="N432" s="123" t="s">
        <v>861</v>
      </c>
      <c r="O432" s="26">
        <v>26.4</v>
      </c>
      <c r="P432" s="26" t="s">
        <v>863</v>
      </c>
      <c r="Q432" s="7">
        <f t="shared" si="46"/>
        <v>264</v>
      </c>
      <c r="R432" s="27"/>
      <c r="S432" s="7"/>
      <c r="T432" s="7"/>
      <c r="U432" s="7"/>
      <c r="V432" s="7"/>
      <c r="W432" s="7"/>
      <c r="X432" s="7"/>
      <c r="Y432" s="7"/>
      <c r="Z432" s="75"/>
      <c r="AA432" s="7" t="s">
        <v>864</v>
      </c>
      <c r="AB432" s="62" t="s">
        <v>861</v>
      </c>
      <c r="AC432" s="7">
        <v>5</v>
      </c>
      <c r="AD432" s="27"/>
      <c r="AE432" s="27"/>
      <c r="AF432" s="27"/>
      <c r="AG432" s="27"/>
      <c r="XEY432" s="5"/>
      <c r="XEZ432" s="5"/>
      <c r="XFA432" s="5"/>
      <c r="XFB432" s="5"/>
      <c r="XFC432" s="5"/>
      <c r="XFD432" s="5"/>
    </row>
    <row r="433" s="2" customFormat="1" ht="85.9" customHeight="1" outlineLevel="1" spans="1:16384">
      <c r="A433" s="9">
        <v>23</v>
      </c>
      <c r="B433" s="10" t="s">
        <v>865</v>
      </c>
      <c r="C433" s="36" t="s">
        <v>799</v>
      </c>
      <c r="D433" s="10" t="s">
        <v>849</v>
      </c>
      <c r="E433" s="10" t="s">
        <v>866</v>
      </c>
      <c r="F433" s="10"/>
      <c r="G433" s="10" t="s">
        <v>867</v>
      </c>
      <c r="H433" s="10" t="s">
        <v>868</v>
      </c>
      <c r="I433" s="10" t="s">
        <v>528</v>
      </c>
      <c r="J433" s="15">
        <v>2</v>
      </c>
      <c r="K433" s="26"/>
      <c r="L433" s="123" t="s">
        <v>859</v>
      </c>
      <c r="M433" s="26">
        <f>0.178*2</f>
        <v>0.356</v>
      </c>
      <c r="N433" s="26" t="s">
        <v>115</v>
      </c>
      <c r="O433" s="26">
        <v>2050</v>
      </c>
      <c r="P433" s="26" t="s">
        <v>116</v>
      </c>
      <c r="Q433" s="7">
        <f t="shared" si="46"/>
        <v>729.8</v>
      </c>
      <c r="R433" s="7"/>
      <c r="S433" s="7"/>
      <c r="T433" s="7"/>
      <c r="U433" s="7"/>
      <c r="V433" s="7"/>
      <c r="W433" s="7"/>
      <c r="X433" s="7"/>
      <c r="Y433" s="7"/>
      <c r="Z433" s="75">
        <f>U433*V433*X433</f>
        <v>0</v>
      </c>
      <c r="AD433" s="27"/>
      <c r="AE433" s="27"/>
      <c r="AF433" s="27"/>
      <c r="AG433" s="27"/>
      <c r="XEY433" s="5"/>
      <c r="XEZ433" s="5"/>
      <c r="XFA433" s="5"/>
      <c r="XFB433" s="5"/>
      <c r="XFC433" s="5"/>
      <c r="XFD433" s="5"/>
    </row>
    <row r="434" s="2" customFormat="1" ht="88.15" customHeight="1" outlineLevel="1" spans="1:16384">
      <c r="A434" s="9"/>
      <c r="B434" s="10"/>
      <c r="C434" s="36"/>
      <c r="D434" s="10"/>
      <c r="E434" s="10"/>
      <c r="F434" s="10"/>
      <c r="G434" s="10"/>
      <c r="H434" s="10"/>
      <c r="I434" s="10"/>
      <c r="J434" s="15"/>
      <c r="K434" s="26"/>
      <c r="L434" s="26" t="s">
        <v>862</v>
      </c>
      <c r="M434" s="26">
        <v>6</v>
      </c>
      <c r="N434" s="123" t="s">
        <v>861</v>
      </c>
      <c r="O434" s="26">
        <v>26.4</v>
      </c>
      <c r="P434" s="26" t="s">
        <v>863</v>
      </c>
      <c r="Q434" s="7">
        <f t="shared" si="46"/>
        <v>158.4</v>
      </c>
      <c r="R434" s="7"/>
      <c r="S434" s="7"/>
      <c r="T434" s="7"/>
      <c r="U434" s="7"/>
      <c r="V434" s="7"/>
      <c r="W434" s="7"/>
      <c r="X434" s="7"/>
      <c r="Y434" s="7"/>
      <c r="Z434" s="75"/>
      <c r="AA434" s="7" t="s">
        <v>869</v>
      </c>
      <c r="AB434" s="62" t="s">
        <v>861</v>
      </c>
      <c r="AC434" s="7">
        <v>6</v>
      </c>
      <c r="AD434" s="27"/>
      <c r="AE434" s="27"/>
      <c r="AF434" s="27"/>
      <c r="AG434" s="27"/>
      <c r="XEY434" s="5"/>
      <c r="XEZ434" s="5"/>
      <c r="XFA434" s="5"/>
      <c r="XFB434" s="5"/>
      <c r="XFC434" s="5"/>
      <c r="XFD434" s="5"/>
    </row>
    <row r="435" s="2" customFormat="1" ht="88.15" customHeight="1" outlineLevel="1" spans="1:16384">
      <c r="A435" s="9">
        <v>24</v>
      </c>
      <c r="B435" s="10" t="s">
        <v>870</v>
      </c>
      <c r="C435" s="36" t="s">
        <v>799</v>
      </c>
      <c r="D435" s="10" t="s">
        <v>849</v>
      </c>
      <c r="E435" s="10" t="s">
        <v>866</v>
      </c>
      <c r="F435" s="10"/>
      <c r="G435" s="10" t="s">
        <v>871</v>
      </c>
      <c r="H435" s="10" t="s">
        <v>872</v>
      </c>
      <c r="I435" s="10" t="s">
        <v>528</v>
      </c>
      <c r="J435" s="15">
        <v>1</v>
      </c>
      <c r="K435" s="26"/>
      <c r="L435" s="123" t="s">
        <v>859</v>
      </c>
      <c r="M435" s="26">
        <v>0.205</v>
      </c>
      <c r="N435" s="26" t="s">
        <v>115</v>
      </c>
      <c r="O435" s="26">
        <v>2050</v>
      </c>
      <c r="P435" s="26" t="s">
        <v>116</v>
      </c>
      <c r="Q435" s="7">
        <f t="shared" si="46"/>
        <v>420.25</v>
      </c>
      <c r="R435" s="7"/>
      <c r="S435" s="7"/>
      <c r="T435" s="7"/>
      <c r="U435" s="7"/>
      <c r="V435" s="7"/>
      <c r="W435" s="7"/>
      <c r="X435" s="7"/>
      <c r="Y435" s="7"/>
      <c r="Z435" s="75">
        <f>U435*V435*X435</f>
        <v>0</v>
      </c>
      <c r="AA435" s="7"/>
      <c r="AB435" s="7"/>
      <c r="AC435" s="7"/>
      <c r="AD435" s="27"/>
      <c r="AE435" s="27"/>
      <c r="AF435" s="27"/>
      <c r="AG435" s="27"/>
      <c r="XEY435" s="5"/>
      <c r="XEZ435" s="5"/>
      <c r="XFA435" s="5"/>
      <c r="XFB435" s="5"/>
      <c r="XFC435" s="5"/>
      <c r="XFD435" s="5"/>
    </row>
    <row r="436" s="2" customFormat="1" ht="120" customHeight="1" outlineLevel="1" spans="1:16384">
      <c r="A436" s="9"/>
      <c r="B436" s="10"/>
      <c r="C436" s="36"/>
      <c r="D436" s="10"/>
      <c r="E436" s="81"/>
      <c r="F436" s="81"/>
      <c r="G436" s="10"/>
      <c r="H436" s="10"/>
      <c r="I436" s="10"/>
      <c r="J436" s="15"/>
      <c r="K436" s="26"/>
      <c r="L436" s="26" t="s">
        <v>873</v>
      </c>
      <c r="M436" s="26">
        <v>5</v>
      </c>
      <c r="N436" s="123" t="s">
        <v>861</v>
      </c>
      <c r="O436" s="26">
        <v>26.4</v>
      </c>
      <c r="P436" s="26" t="s">
        <v>863</v>
      </c>
      <c r="Q436" s="7">
        <f t="shared" si="46"/>
        <v>132</v>
      </c>
      <c r="R436" s="7"/>
      <c r="S436" s="7"/>
      <c r="T436" s="7"/>
      <c r="U436" s="7"/>
      <c r="V436" s="7"/>
      <c r="W436" s="7"/>
      <c r="X436" s="7"/>
      <c r="Y436" s="7"/>
      <c r="Z436" s="75"/>
      <c r="AA436" s="7" t="s">
        <v>874</v>
      </c>
      <c r="AB436" s="62" t="s">
        <v>861</v>
      </c>
      <c r="AC436" s="7">
        <v>5</v>
      </c>
      <c r="AD436" s="27"/>
      <c r="AE436" s="27"/>
      <c r="AF436" s="27"/>
      <c r="AG436" s="27"/>
      <c r="XEY436" s="5"/>
      <c r="XEZ436" s="5"/>
      <c r="XFA436" s="5"/>
      <c r="XFB436" s="5"/>
      <c r="XFC436" s="5"/>
      <c r="XFD436" s="5"/>
    </row>
    <row r="437" s="2" customFormat="1" ht="120" customHeight="1" outlineLevel="1" spans="1:16384">
      <c r="A437" s="9">
        <v>25</v>
      </c>
      <c r="B437" s="10" t="s">
        <v>393</v>
      </c>
      <c r="C437" s="36" t="s">
        <v>799</v>
      </c>
      <c r="D437" s="10" t="s">
        <v>849</v>
      </c>
      <c r="E437" s="81" t="s">
        <v>875</v>
      </c>
      <c r="F437" s="10" t="str">
        <f>_xlfn.DISPIMG("ID_6E812DA4C6B84004B71B4C9FB3F2DA01",1)</f>
        <v>=DISPIMG("ID_6E812DA4C6B84004B71B4C9FB3F2DA01",1)</v>
      </c>
      <c r="G437" s="10" t="s">
        <v>876</v>
      </c>
      <c r="H437" s="10" t="s">
        <v>877</v>
      </c>
      <c r="I437" s="10" t="s">
        <v>334</v>
      </c>
      <c r="J437" s="15">
        <v>5</v>
      </c>
      <c r="K437" s="26"/>
      <c r="L437" s="7"/>
      <c r="M437" s="26"/>
      <c r="N437" s="26"/>
      <c r="O437" s="53"/>
      <c r="P437" s="26"/>
      <c r="Q437" s="7">
        <f t="shared" ref="Q437:Q442" si="48">M437*O437</f>
        <v>0</v>
      </c>
      <c r="R437" s="7"/>
      <c r="S437" s="7"/>
      <c r="T437" s="7"/>
      <c r="U437" s="7"/>
      <c r="V437" s="7"/>
      <c r="W437" s="7"/>
      <c r="X437" s="7"/>
      <c r="Y437" s="7"/>
      <c r="Z437" s="75">
        <f>U437*V437*X437</f>
        <v>0</v>
      </c>
      <c r="AA437" s="7"/>
      <c r="AB437" s="7"/>
      <c r="AC437" s="7"/>
      <c r="AD437" s="27"/>
      <c r="AE437" s="27"/>
      <c r="AF437" s="27"/>
      <c r="AG437" s="27" t="s">
        <v>61</v>
      </c>
      <c r="XEY437" s="5"/>
      <c r="XEZ437" s="5"/>
      <c r="XFA437" s="5"/>
      <c r="XFB437" s="5"/>
      <c r="XFC437" s="5"/>
      <c r="XFD437" s="5"/>
    </row>
    <row r="438" s="2" customFormat="1" ht="127.9" customHeight="1" outlineLevel="1" spans="1:16384">
      <c r="A438" s="9"/>
      <c r="B438" s="10"/>
      <c r="C438" s="36"/>
      <c r="D438" s="10"/>
      <c r="E438" s="81"/>
      <c r="F438" s="81"/>
      <c r="G438" s="10"/>
      <c r="H438" s="10" t="s">
        <v>878</v>
      </c>
      <c r="I438" s="103" t="s">
        <v>55</v>
      </c>
      <c r="J438" s="15">
        <v>0.5</v>
      </c>
      <c r="K438" s="26"/>
      <c r="L438" s="10" t="s">
        <v>878</v>
      </c>
      <c r="M438" s="26">
        <f>J438*5</f>
        <v>2.5</v>
      </c>
      <c r="N438" s="15" t="s">
        <v>55</v>
      </c>
      <c r="O438" s="53">
        <v>295</v>
      </c>
      <c r="P438" s="7" t="s">
        <v>58</v>
      </c>
      <c r="Q438" s="7">
        <f t="shared" si="48"/>
        <v>737.5</v>
      </c>
      <c r="R438" s="7"/>
      <c r="S438" s="7"/>
      <c r="T438" s="7"/>
      <c r="U438" s="7"/>
      <c r="V438" s="7"/>
      <c r="W438" s="7"/>
      <c r="X438" s="7"/>
      <c r="Y438" s="7"/>
      <c r="Z438" s="75"/>
      <c r="AA438" s="7"/>
      <c r="AB438" s="7"/>
      <c r="AC438" s="7"/>
      <c r="AD438" s="27"/>
      <c r="AE438" s="27"/>
      <c r="AF438" s="27"/>
      <c r="AG438" s="27"/>
      <c r="XEY438" s="5"/>
      <c r="XEZ438" s="5"/>
      <c r="XFA438" s="5"/>
      <c r="XFB438" s="5"/>
      <c r="XFC438" s="5"/>
      <c r="XFD438" s="5"/>
    </row>
    <row r="439" s="2" customFormat="1" ht="127.9" customHeight="1" outlineLevel="1" spans="1:16384">
      <c r="A439" s="9">
        <v>26</v>
      </c>
      <c r="B439" s="10" t="s">
        <v>457</v>
      </c>
      <c r="C439" s="36" t="s">
        <v>799</v>
      </c>
      <c r="D439" s="10" t="s">
        <v>849</v>
      </c>
      <c r="E439" s="81" t="s">
        <v>879</v>
      </c>
      <c r="F439" s="81" t="str">
        <f>_xlfn.DISPIMG("ID_43F4DE657BAD4D53999E3440C59A4DAE",1)</f>
        <v>=DISPIMG("ID_43F4DE657BAD4D53999E3440C59A4DAE",1)</v>
      </c>
      <c r="G439" s="10" t="s">
        <v>880</v>
      </c>
      <c r="H439" s="10" t="s">
        <v>881</v>
      </c>
      <c r="I439" s="10" t="s">
        <v>334</v>
      </c>
      <c r="J439" s="15">
        <v>2</v>
      </c>
      <c r="K439" s="26"/>
      <c r="L439" s="7"/>
      <c r="M439" s="26"/>
      <c r="N439" s="26"/>
      <c r="O439" s="53"/>
      <c r="P439" s="26"/>
      <c r="Q439" s="7">
        <f t="shared" si="48"/>
        <v>0</v>
      </c>
      <c r="R439" s="7"/>
      <c r="S439" s="7"/>
      <c r="T439" s="7"/>
      <c r="U439" s="7"/>
      <c r="V439" s="7"/>
      <c r="W439" s="7"/>
      <c r="X439" s="7"/>
      <c r="Y439" s="7"/>
      <c r="Z439" s="75">
        <f>U439*V439*X439</f>
        <v>0</v>
      </c>
      <c r="AA439" s="7"/>
      <c r="AB439" s="7"/>
      <c r="AC439" s="7"/>
      <c r="AD439" s="27"/>
      <c r="AE439" s="27"/>
      <c r="AF439" s="27"/>
      <c r="AG439" s="27" t="s">
        <v>61</v>
      </c>
      <c r="XEY439" s="5"/>
      <c r="XEZ439" s="5"/>
      <c r="XFA439" s="5"/>
      <c r="XFB439" s="5"/>
      <c r="XFC439" s="5"/>
      <c r="XFD439" s="5"/>
    </row>
    <row r="440" s="2" customFormat="1" ht="133.9" customHeight="1" outlineLevel="1" spans="1:16384">
      <c r="A440" s="9"/>
      <c r="B440" s="10"/>
      <c r="C440" s="36"/>
      <c r="D440" s="10"/>
      <c r="E440" s="81"/>
      <c r="F440" s="81"/>
      <c r="G440" s="10"/>
      <c r="H440" s="10" t="s">
        <v>878</v>
      </c>
      <c r="I440" s="103" t="s">
        <v>55</v>
      </c>
      <c r="J440" s="15">
        <v>3.2</v>
      </c>
      <c r="K440" s="26"/>
      <c r="L440" s="10" t="s">
        <v>878</v>
      </c>
      <c r="M440" s="26">
        <f>J440*2</f>
        <v>6.4</v>
      </c>
      <c r="N440" s="15" t="s">
        <v>55</v>
      </c>
      <c r="O440" s="53">
        <v>295</v>
      </c>
      <c r="P440" s="7" t="s">
        <v>58</v>
      </c>
      <c r="Q440" s="7">
        <f t="shared" si="48"/>
        <v>1888</v>
      </c>
      <c r="R440" s="7"/>
      <c r="S440" s="7"/>
      <c r="T440" s="7"/>
      <c r="U440" s="7"/>
      <c r="V440" s="7"/>
      <c r="W440" s="7"/>
      <c r="X440" s="7"/>
      <c r="Y440" s="7"/>
      <c r="Z440" s="75"/>
      <c r="AA440" s="7"/>
      <c r="AB440" s="7"/>
      <c r="AC440" s="7"/>
      <c r="AD440" s="27"/>
      <c r="AE440" s="27"/>
      <c r="AF440" s="27"/>
      <c r="AG440" s="27"/>
      <c r="XEY440" s="5"/>
      <c r="XEZ440" s="5"/>
      <c r="XFA440" s="5"/>
      <c r="XFB440" s="5"/>
      <c r="XFC440" s="5"/>
      <c r="XFD440" s="5"/>
    </row>
    <row r="441" s="2" customFormat="1" ht="133.9" customHeight="1" outlineLevel="1" spans="1:16384">
      <c r="A441" s="9">
        <v>27</v>
      </c>
      <c r="B441" s="10" t="s">
        <v>882</v>
      </c>
      <c r="C441" s="36" t="s">
        <v>799</v>
      </c>
      <c r="D441" s="10" t="s">
        <v>849</v>
      </c>
      <c r="E441" s="81" t="s">
        <v>879</v>
      </c>
      <c r="F441" s="81" t="str">
        <f>_xlfn.DISPIMG("ID_14397AEF123549C1B61E76003D0918DF",1)</f>
        <v>=DISPIMG("ID_14397AEF123549C1B61E76003D0918DF",1)</v>
      </c>
      <c r="G441" s="10" t="s">
        <v>883</v>
      </c>
      <c r="H441" s="10" t="s">
        <v>884</v>
      </c>
      <c r="I441" s="10" t="s">
        <v>334</v>
      </c>
      <c r="J441" s="15">
        <v>1</v>
      </c>
      <c r="K441" s="26"/>
      <c r="L441" s="7"/>
      <c r="M441" s="26"/>
      <c r="N441" s="26"/>
      <c r="O441" s="53"/>
      <c r="P441" s="26"/>
      <c r="Q441" s="7">
        <f t="shared" si="48"/>
        <v>0</v>
      </c>
      <c r="R441" s="7"/>
      <c r="S441" s="7"/>
      <c r="T441" s="7"/>
      <c r="U441" s="7"/>
      <c r="V441" s="7"/>
      <c r="W441" s="7"/>
      <c r="X441" s="7"/>
      <c r="Y441" s="7"/>
      <c r="Z441" s="75">
        <f>U441*V441*X441</f>
        <v>0</v>
      </c>
      <c r="AA441" s="7"/>
      <c r="AB441" s="7"/>
      <c r="AC441" s="7"/>
      <c r="AD441" s="27"/>
      <c r="AE441" s="27"/>
      <c r="AF441" s="27"/>
      <c r="AG441" s="27" t="s">
        <v>61</v>
      </c>
      <c r="XEY441" s="5"/>
      <c r="XEZ441" s="5"/>
      <c r="XFA441" s="5"/>
      <c r="XFB441" s="5"/>
      <c r="XFC441" s="5"/>
      <c r="XFD441" s="5"/>
    </row>
    <row r="442" s="2" customFormat="1" ht="54" customHeight="1" outlineLevel="1" spans="1:16384">
      <c r="A442" s="9"/>
      <c r="B442" s="10"/>
      <c r="C442" s="36"/>
      <c r="D442" s="10"/>
      <c r="E442" s="81"/>
      <c r="F442" s="81"/>
      <c r="G442" s="81"/>
      <c r="H442" s="10" t="s">
        <v>878</v>
      </c>
      <c r="I442" s="103" t="s">
        <v>55</v>
      </c>
      <c r="J442" s="15">
        <v>5.7</v>
      </c>
      <c r="K442" s="26"/>
      <c r="L442" s="10" t="s">
        <v>878</v>
      </c>
      <c r="M442" s="26">
        <f>J442*1</f>
        <v>5.7</v>
      </c>
      <c r="N442" s="15" t="s">
        <v>55</v>
      </c>
      <c r="O442" s="53">
        <v>295</v>
      </c>
      <c r="P442" s="7" t="s">
        <v>58</v>
      </c>
      <c r="Q442" s="7">
        <f t="shared" si="48"/>
        <v>1681.5</v>
      </c>
      <c r="R442" s="7"/>
      <c r="S442" s="7"/>
      <c r="T442" s="7"/>
      <c r="U442" s="7"/>
      <c r="V442" s="7"/>
      <c r="W442" s="7"/>
      <c r="X442" s="7"/>
      <c r="Y442" s="7"/>
      <c r="Z442" s="75"/>
      <c r="AA442" s="7"/>
      <c r="AB442" s="7"/>
      <c r="AC442" s="7"/>
      <c r="AD442" s="27"/>
      <c r="AE442" s="27"/>
      <c r="AF442" s="27"/>
      <c r="AG442" s="27"/>
      <c r="XEY442" s="5"/>
      <c r="XEZ442" s="5"/>
      <c r="XFA442" s="5"/>
      <c r="XFB442" s="5"/>
      <c r="XFC442" s="5"/>
      <c r="XFD442" s="5"/>
    </row>
    <row r="443" s="2" customFormat="1" ht="54" customHeight="1" outlineLevel="1" spans="1:16384">
      <c r="A443" s="9">
        <v>28</v>
      </c>
      <c r="B443" s="10" t="s">
        <v>885</v>
      </c>
      <c r="C443" s="36" t="s">
        <v>799</v>
      </c>
      <c r="D443" s="10" t="s">
        <v>886</v>
      </c>
      <c r="E443" s="173" t="s">
        <v>463</v>
      </c>
      <c r="F443" s="173"/>
      <c r="G443" s="10" t="s">
        <v>887</v>
      </c>
      <c r="H443" s="10"/>
      <c r="I443" s="10"/>
      <c r="J443" s="15"/>
      <c r="K443" s="26"/>
      <c r="L443" s="26"/>
      <c r="M443" s="26"/>
      <c r="N443" s="26"/>
      <c r="O443" s="26"/>
      <c r="P443" s="26"/>
      <c r="Q443" s="7">
        <f t="shared" ref="Q443:Q458" si="49">M443*O443</f>
        <v>0</v>
      </c>
      <c r="R443" s="7"/>
      <c r="S443" s="7"/>
      <c r="T443" s="7"/>
      <c r="U443" s="7"/>
      <c r="V443" s="7"/>
      <c r="W443" s="7"/>
      <c r="X443" s="7"/>
      <c r="Y443" s="7"/>
      <c r="Z443" s="75">
        <f t="shared" ref="Z443:Z460" si="50">U443*V443*X443</f>
        <v>0</v>
      </c>
      <c r="AA443" s="7"/>
      <c r="AB443" s="7"/>
      <c r="AC443" s="7"/>
      <c r="AD443" s="27"/>
      <c r="AE443" s="27"/>
      <c r="AF443" s="27"/>
      <c r="AG443" s="27"/>
      <c r="XEY443" s="5"/>
      <c r="XEZ443" s="5"/>
      <c r="XFA443" s="5"/>
      <c r="XFB443" s="5"/>
      <c r="XFC443" s="5"/>
      <c r="XFD443" s="5"/>
    </row>
    <row r="444" s="2" customFormat="1" ht="54" customHeight="1" outlineLevel="1" spans="1:16384">
      <c r="A444" s="9">
        <v>29</v>
      </c>
      <c r="B444" s="10" t="s">
        <v>125</v>
      </c>
      <c r="C444" s="36" t="s">
        <v>799</v>
      </c>
      <c r="D444" s="10" t="s">
        <v>886</v>
      </c>
      <c r="E444" s="173" t="s">
        <v>888</v>
      </c>
      <c r="F444" s="173"/>
      <c r="G444" s="10" t="s">
        <v>889</v>
      </c>
      <c r="H444" s="10"/>
      <c r="I444" s="10"/>
      <c r="J444" s="15"/>
      <c r="K444" s="26"/>
      <c r="L444" s="26"/>
      <c r="M444" s="26"/>
      <c r="N444" s="26"/>
      <c r="O444" s="26"/>
      <c r="P444" s="26"/>
      <c r="Q444" s="7">
        <f t="shared" si="49"/>
        <v>0</v>
      </c>
      <c r="R444" s="7"/>
      <c r="S444" s="7"/>
      <c r="T444" s="7"/>
      <c r="U444" s="7"/>
      <c r="V444" s="7"/>
      <c r="W444" s="7"/>
      <c r="X444" s="7"/>
      <c r="Y444" s="7"/>
      <c r="Z444" s="75">
        <f t="shared" si="50"/>
        <v>0</v>
      </c>
      <c r="AA444" s="7"/>
      <c r="AB444" s="7"/>
      <c r="AC444" s="7"/>
      <c r="AD444" s="27"/>
      <c r="AE444" s="27"/>
      <c r="AF444" s="27"/>
      <c r="AG444" s="27"/>
      <c r="XEY444" s="5"/>
      <c r="XEZ444" s="5"/>
      <c r="XFA444" s="5"/>
      <c r="XFB444" s="5"/>
      <c r="XFC444" s="5"/>
      <c r="XFD444" s="5"/>
    </row>
    <row r="445" s="2" customFormat="1" ht="54" customHeight="1" outlineLevel="1" spans="1:16384">
      <c r="A445" s="9">
        <v>30</v>
      </c>
      <c r="B445" s="10" t="s">
        <v>890</v>
      </c>
      <c r="C445" s="36" t="s">
        <v>799</v>
      </c>
      <c r="D445" s="10" t="s">
        <v>886</v>
      </c>
      <c r="E445" s="24" t="s">
        <v>67</v>
      </c>
      <c r="F445" s="24"/>
      <c r="G445" s="10" t="s">
        <v>891</v>
      </c>
      <c r="H445" s="10"/>
      <c r="I445" s="10"/>
      <c r="J445" s="15"/>
      <c r="K445" s="26"/>
      <c r="L445" s="26"/>
      <c r="M445" s="26"/>
      <c r="N445" s="26"/>
      <c r="O445" s="26"/>
      <c r="P445" s="26"/>
      <c r="Q445" s="7">
        <f t="shared" si="49"/>
        <v>0</v>
      </c>
      <c r="R445" s="7" t="s">
        <v>852</v>
      </c>
      <c r="S445" s="10" t="s">
        <v>55</v>
      </c>
      <c r="T445" s="15">
        <v>84.85</v>
      </c>
      <c r="U445" s="26">
        <f>T445*1.8</f>
        <v>152.73</v>
      </c>
      <c r="V445" s="7">
        <v>21</v>
      </c>
      <c r="W445" s="7" t="s">
        <v>59</v>
      </c>
      <c r="X445" s="7">
        <v>0.078</v>
      </c>
      <c r="Y445" s="88" t="s">
        <v>60</v>
      </c>
      <c r="Z445" s="75">
        <f t="shared" si="50"/>
        <v>250.17174</v>
      </c>
      <c r="AA445" s="7"/>
      <c r="AB445" s="7"/>
      <c r="AC445" s="7"/>
      <c r="AD445" s="27"/>
      <c r="AE445" s="27"/>
      <c r="AF445" s="27"/>
      <c r="AG445" s="27"/>
      <c r="XEY445" s="5"/>
      <c r="XEZ445" s="5"/>
      <c r="XFA445" s="5"/>
      <c r="XFB445" s="5"/>
      <c r="XFC445" s="5"/>
      <c r="XFD445" s="5"/>
    </row>
    <row r="446" s="2" customFormat="1" ht="54" customHeight="1" outlineLevel="1" spans="1:16384">
      <c r="A446" s="9">
        <v>31</v>
      </c>
      <c r="B446" s="10" t="s">
        <v>132</v>
      </c>
      <c r="C446" s="36" t="s">
        <v>799</v>
      </c>
      <c r="D446" s="10" t="s">
        <v>886</v>
      </c>
      <c r="E446" s="12" t="s">
        <v>71</v>
      </c>
      <c r="F446" s="12"/>
      <c r="G446" s="10" t="s">
        <v>72</v>
      </c>
      <c r="H446" s="10"/>
      <c r="I446" s="10"/>
      <c r="J446" s="15"/>
      <c r="K446" s="26"/>
      <c r="L446" s="26"/>
      <c r="M446" s="26"/>
      <c r="N446" s="26"/>
      <c r="O446" s="26"/>
      <c r="P446" s="26"/>
      <c r="Q446" s="7">
        <f t="shared" si="49"/>
        <v>0</v>
      </c>
      <c r="R446" s="7"/>
      <c r="S446" s="7"/>
      <c r="T446" s="7"/>
      <c r="U446" s="7"/>
      <c r="V446" s="7"/>
      <c r="W446" s="7"/>
      <c r="X446" s="7"/>
      <c r="Y446" s="7"/>
      <c r="Z446" s="75">
        <f t="shared" si="50"/>
        <v>0</v>
      </c>
      <c r="AA446" s="7"/>
      <c r="AB446" s="7"/>
      <c r="AC446" s="7"/>
      <c r="AD446" s="27"/>
      <c r="AE446" s="27"/>
      <c r="AF446" s="27"/>
      <c r="AG446" s="27"/>
      <c r="XEY446" s="5"/>
      <c r="XEZ446" s="5"/>
      <c r="XFA446" s="5"/>
      <c r="XFB446" s="5"/>
      <c r="XFC446" s="5"/>
      <c r="XFD446" s="5"/>
    </row>
    <row r="447" s="2" customFormat="1" ht="127.15" customHeight="1" outlineLevel="1" spans="1:16384">
      <c r="A447" s="9">
        <v>32</v>
      </c>
      <c r="B447" s="10" t="s">
        <v>892</v>
      </c>
      <c r="C447" s="36" t="s">
        <v>799</v>
      </c>
      <c r="D447" s="40" t="s">
        <v>893</v>
      </c>
      <c r="E447" s="10" t="s">
        <v>894</v>
      </c>
      <c r="F447" s="103" t="s">
        <v>895</v>
      </c>
      <c r="G447" s="10" t="s">
        <v>896</v>
      </c>
      <c r="H447" s="10" t="s">
        <v>897</v>
      </c>
      <c r="I447" s="10" t="s">
        <v>528</v>
      </c>
      <c r="J447" s="15">
        <v>6</v>
      </c>
      <c r="K447" s="26"/>
      <c r="L447" s="123" t="s">
        <v>859</v>
      </c>
      <c r="M447" s="26">
        <f>0.202*6</f>
        <v>1.212</v>
      </c>
      <c r="N447" s="26" t="s">
        <v>115</v>
      </c>
      <c r="O447" s="26">
        <v>2050</v>
      </c>
      <c r="P447" s="26" t="s">
        <v>116</v>
      </c>
      <c r="Q447" s="7">
        <f t="shared" si="49"/>
        <v>2484.6</v>
      </c>
      <c r="R447" s="7"/>
      <c r="S447" s="7"/>
      <c r="T447" s="7"/>
      <c r="U447" s="7"/>
      <c r="V447" s="7"/>
      <c r="W447" s="7"/>
      <c r="X447" s="7"/>
      <c r="Y447" s="7"/>
      <c r="Z447" s="75">
        <f t="shared" si="50"/>
        <v>0</v>
      </c>
      <c r="AA447" s="7"/>
      <c r="AB447" s="7"/>
      <c r="AC447" s="7"/>
      <c r="AD447" s="27"/>
      <c r="AE447" s="27"/>
      <c r="AF447" s="27"/>
      <c r="AG447" s="27"/>
      <c r="XEY447" s="5"/>
      <c r="XEZ447" s="5"/>
      <c r="XFA447" s="5"/>
      <c r="XFB447" s="5"/>
      <c r="XFC447" s="5"/>
      <c r="XFD447" s="5"/>
    </row>
    <row r="448" s="2" customFormat="1" ht="120" customHeight="1" outlineLevel="1" spans="1:16384">
      <c r="A448" s="9">
        <v>33</v>
      </c>
      <c r="B448" s="10" t="s">
        <v>898</v>
      </c>
      <c r="C448" s="36" t="s">
        <v>799</v>
      </c>
      <c r="D448" s="40" t="s">
        <v>893</v>
      </c>
      <c r="E448" s="10" t="s">
        <v>899</v>
      </c>
      <c r="F448" s="10"/>
      <c r="G448" s="10" t="s">
        <v>900</v>
      </c>
      <c r="H448" s="10" t="s">
        <v>897</v>
      </c>
      <c r="I448" s="10" t="s">
        <v>528</v>
      </c>
      <c r="J448" s="15">
        <v>7</v>
      </c>
      <c r="K448" s="26"/>
      <c r="L448" s="123" t="s">
        <v>859</v>
      </c>
      <c r="M448" s="26">
        <f>0.164*7</f>
        <v>1.148</v>
      </c>
      <c r="N448" s="26" t="s">
        <v>115</v>
      </c>
      <c r="O448" s="26">
        <v>2050</v>
      </c>
      <c r="P448" s="26" t="s">
        <v>116</v>
      </c>
      <c r="Q448" s="7">
        <f t="shared" si="49"/>
        <v>2353.4</v>
      </c>
      <c r="R448" s="7"/>
      <c r="S448" s="7"/>
      <c r="T448" s="7"/>
      <c r="U448" s="7"/>
      <c r="V448" s="7"/>
      <c r="W448" s="7"/>
      <c r="X448" s="7"/>
      <c r="Y448" s="7"/>
      <c r="Z448" s="75">
        <f t="shared" si="50"/>
        <v>0</v>
      </c>
      <c r="AA448" s="7"/>
      <c r="AB448" s="7"/>
      <c r="AC448" s="7"/>
      <c r="AD448" s="27"/>
      <c r="AE448" s="27"/>
      <c r="AF448" s="27"/>
      <c r="AG448" s="27"/>
      <c r="XEY448" s="5"/>
      <c r="XEZ448" s="5"/>
      <c r="XFA448" s="5"/>
      <c r="XFB448" s="5"/>
      <c r="XFC448" s="5"/>
      <c r="XFD448" s="5"/>
    </row>
    <row r="449" s="2" customFormat="1" ht="127.9" customHeight="1" outlineLevel="1" spans="1:16384">
      <c r="A449" s="9">
        <v>34</v>
      </c>
      <c r="B449" s="10" t="s">
        <v>901</v>
      </c>
      <c r="C449" s="36" t="s">
        <v>799</v>
      </c>
      <c r="D449" s="40" t="s">
        <v>893</v>
      </c>
      <c r="E449" s="10" t="s">
        <v>902</v>
      </c>
      <c r="F449" s="10"/>
      <c r="G449" s="10" t="s">
        <v>903</v>
      </c>
      <c r="H449" s="10" t="s">
        <v>897</v>
      </c>
      <c r="I449" s="10" t="s">
        <v>528</v>
      </c>
      <c r="J449" s="15">
        <v>6</v>
      </c>
      <c r="K449" s="26"/>
      <c r="L449" s="123" t="s">
        <v>859</v>
      </c>
      <c r="M449" s="26">
        <f>0.178*6</f>
        <v>1.068</v>
      </c>
      <c r="N449" s="26" t="s">
        <v>115</v>
      </c>
      <c r="O449" s="26">
        <v>2050</v>
      </c>
      <c r="P449" s="26" t="s">
        <v>116</v>
      </c>
      <c r="Q449" s="7">
        <f t="shared" si="49"/>
        <v>2189.4</v>
      </c>
      <c r="R449" s="7"/>
      <c r="S449" s="7"/>
      <c r="T449" s="7"/>
      <c r="U449" s="7"/>
      <c r="V449" s="7"/>
      <c r="W449" s="7"/>
      <c r="X449" s="7"/>
      <c r="Y449" s="7"/>
      <c r="Z449" s="75">
        <f t="shared" si="50"/>
        <v>0</v>
      </c>
      <c r="AA449" s="7"/>
      <c r="AB449" s="7"/>
      <c r="AC449" s="7"/>
      <c r="AD449" s="27"/>
      <c r="AE449" s="27"/>
      <c r="AF449" s="27"/>
      <c r="AG449" s="27"/>
      <c r="XEY449" s="5"/>
      <c r="XEZ449" s="5"/>
      <c r="XFA449" s="5"/>
      <c r="XFB449" s="5"/>
      <c r="XFC449" s="5"/>
      <c r="XFD449" s="5"/>
    </row>
    <row r="450" s="2" customFormat="1" ht="127.9" customHeight="1" outlineLevel="1" spans="1:16384">
      <c r="A450" s="9">
        <v>35</v>
      </c>
      <c r="B450" s="10" t="s">
        <v>904</v>
      </c>
      <c r="C450" s="36" t="s">
        <v>799</v>
      </c>
      <c r="D450" s="40" t="s">
        <v>893</v>
      </c>
      <c r="E450" s="10" t="s">
        <v>905</v>
      </c>
      <c r="F450" s="10"/>
      <c r="G450" s="10" t="s">
        <v>906</v>
      </c>
      <c r="H450" s="10" t="s">
        <v>897</v>
      </c>
      <c r="I450" s="10" t="s">
        <v>528</v>
      </c>
      <c r="J450" s="15">
        <v>6</v>
      </c>
      <c r="K450" s="26"/>
      <c r="L450" s="123" t="s">
        <v>859</v>
      </c>
      <c r="M450" s="26">
        <f>0.191*6</f>
        <v>1.146</v>
      </c>
      <c r="N450" s="26" t="s">
        <v>115</v>
      </c>
      <c r="O450" s="26">
        <v>2050</v>
      </c>
      <c r="P450" s="26" t="s">
        <v>116</v>
      </c>
      <c r="Q450" s="7">
        <f t="shared" si="49"/>
        <v>2349.3</v>
      </c>
      <c r="R450" s="7"/>
      <c r="S450" s="7"/>
      <c r="T450" s="7"/>
      <c r="U450" s="7"/>
      <c r="V450" s="7"/>
      <c r="W450" s="7"/>
      <c r="X450" s="7"/>
      <c r="Y450" s="7"/>
      <c r="Z450" s="75">
        <f t="shared" si="50"/>
        <v>0</v>
      </c>
      <c r="AA450" s="7"/>
      <c r="AB450" s="7"/>
      <c r="AC450" s="7"/>
      <c r="AD450" s="27"/>
      <c r="AE450" s="27"/>
      <c r="AF450" s="27"/>
      <c r="AG450" s="27"/>
      <c r="XEY450" s="5"/>
      <c r="XEZ450" s="5"/>
      <c r="XFA450" s="5"/>
      <c r="XFB450" s="5"/>
      <c r="XFC450" s="5"/>
      <c r="XFD450" s="5"/>
    </row>
    <row r="451" s="2" customFormat="1" ht="120" customHeight="1" outlineLevel="1" spans="1:16384">
      <c r="A451" s="9">
        <v>36</v>
      </c>
      <c r="B451" s="10" t="s">
        <v>907</v>
      </c>
      <c r="C451" s="36" t="s">
        <v>799</v>
      </c>
      <c r="D451" s="40" t="s">
        <v>893</v>
      </c>
      <c r="E451" s="10" t="s">
        <v>908</v>
      </c>
      <c r="F451" s="10"/>
      <c r="G451" s="10" t="s">
        <v>909</v>
      </c>
      <c r="H451" s="10" t="s">
        <v>897</v>
      </c>
      <c r="I451" s="10" t="s">
        <v>528</v>
      </c>
      <c r="J451" s="15">
        <v>3</v>
      </c>
      <c r="K451" s="26"/>
      <c r="L451" s="123" t="s">
        <v>859</v>
      </c>
      <c r="M451" s="26">
        <f>0.202*15/12*3</f>
        <v>0.7575</v>
      </c>
      <c r="N451" s="26" t="s">
        <v>115</v>
      </c>
      <c r="O451" s="26">
        <v>2050</v>
      </c>
      <c r="P451" s="26" t="s">
        <v>116</v>
      </c>
      <c r="Q451" s="7">
        <f t="shared" si="49"/>
        <v>1552.875</v>
      </c>
      <c r="R451" s="7"/>
      <c r="S451" s="7"/>
      <c r="T451" s="7"/>
      <c r="U451" s="7"/>
      <c r="V451" s="7"/>
      <c r="W451" s="7"/>
      <c r="X451" s="7"/>
      <c r="Y451" s="7"/>
      <c r="Z451" s="75">
        <f t="shared" si="50"/>
        <v>0</v>
      </c>
      <c r="AA451" s="7"/>
      <c r="AB451" s="7"/>
      <c r="AC451" s="7"/>
      <c r="AD451" s="27"/>
      <c r="AE451" s="27"/>
      <c r="AF451" s="27"/>
      <c r="AG451" s="27"/>
      <c r="XEY451" s="5"/>
      <c r="XEZ451" s="5"/>
      <c r="XFA451" s="5"/>
      <c r="XFB451" s="5"/>
      <c r="XFC451" s="5"/>
      <c r="XFD451" s="5"/>
    </row>
    <row r="452" s="2" customFormat="1" ht="145.9" customHeight="1" outlineLevel="1" spans="1:16384">
      <c r="A452" s="9">
        <v>37</v>
      </c>
      <c r="B452" s="10" t="s">
        <v>910</v>
      </c>
      <c r="C452" s="36" t="s">
        <v>799</v>
      </c>
      <c r="D452" s="40" t="s">
        <v>893</v>
      </c>
      <c r="E452" s="10" t="s">
        <v>911</v>
      </c>
      <c r="F452" s="10"/>
      <c r="G452" s="10" t="s">
        <v>912</v>
      </c>
      <c r="H452" s="10" t="s">
        <v>897</v>
      </c>
      <c r="I452" s="10" t="s">
        <v>528</v>
      </c>
      <c r="J452" s="15">
        <v>6</v>
      </c>
      <c r="K452" s="26"/>
      <c r="L452" s="10" t="s">
        <v>878</v>
      </c>
      <c r="M452" s="26">
        <f>1.2*2.4*0.5*6</f>
        <v>8.64</v>
      </c>
      <c r="N452" s="15" t="s">
        <v>55</v>
      </c>
      <c r="O452" s="53">
        <v>295</v>
      </c>
      <c r="P452" s="7" t="s">
        <v>58</v>
      </c>
      <c r="Q452" s="7">
        <f t="shared" si="49"/>
        <v>2548.8</v>
      </c>
      <c r="R452" s="7"/>
      <c r="S452" s="7"/>
      <c r="T452" s="7"/>
      <c r="U452" s="7"/>
      <c r="V452" s="7"/>
      <c r="W452" s="7"/>
      <c r="X452" s="7"/>
      <c r="Y452" s="7"/>
      <c r="Z452" s="75">
        <f t="shared" si="50"/>
        <v>0</v>
      </c>
      <c r="AA452" s="7"/>
      <c r="AB452" s="7"/>
      <c r="AC452" s="7"/>
      <c r="AD452" s="27"/>
      <c r="AE452" s="27"/>
      <c r="AF452" s="27"/>
      <c r="AG452" s="27"/>
      <c r="XEY452" s="5"/>
      <c r="XEZ452" s="5"/>
      <c r="XFA452" s="5"/>
      <c r="XFB452" s="5"/>
      <c r="XFC452" s="5"/>
      <c r="XFD452" s="5"/>
    </row>
    <row r="453" s="2" customFormat="1" ht="175.15" customHeight="1" outlineLevel="1" spans="1:16384">
      <c r="A453" s="9">
        <v>38</v>
      </c>
      <c r="B453" s="10" t="s">
        <v>913</v>
      </c>
      <c r="C453" s="36" t="s">
        <v>799</v>
      </c>
      <c r="D453" s="40" t="s">
        <v>893</v>
      </c>
      <c r="E453" s="81" t="s">
        <v>914</v>
      </c>
      <c r="F453" s="81"/>
      <c r="G453" s="24" t="s">
        <v>915</v>
      </c>
      <c r="H453" s="10" t="s">
        <v>916</v>
      </c>
      <c r="I453" s="10" t="s">
        <v>528</v>
      </c>
      <c r="J453" s="15">
        <v>7</v>
      </c>
      <c r="K453" s="26"/>
      <c r="L453" s="10" t="s">
        <v>878</v>
      </c>
      <c r="M453" s="26">
        <f>1.2*2.8*0.4*7</f>
        <v>9.408</v>
      </c>
      <c r="N453" s="15" t="s">
        <v>55</v>
      </c>
      <c r="O453" s="53">
        <v>295</v>
      </c>
      <c r="P453" s="7" t="s">
        <v>58</v>
      </c>
      <c r="Q453" s="7">
        <f t="shared" si="49"/>
        <v>2775.36</v>
      </c>
      <c r="R453" s="7"/>
      <c r="S453" s="7"/>
      <c r="T453" s="7"/>
      <c r="U453" s="7"/>
      <c r="V453" s="7"/>
      <c r="W453" s="7"/>
      <c r="X453" s="7"/>
      <c r="Y453" s="7"/>
      <c r="Z453" s="75">
        <f t="shared" si="50"/>
        <v>0</v>
      </c>
      <c r="AA453" s="7"/>
      <c r="AB453" s="7"/>
      <c r="AC453" s="7"/>
      <c r="AD453" s="27"/>
      <c r="AE453" s="27"/>
      <c r="AF453" s="27"/>
      <c r="AG453" s="27" t="s">
        <v>61</v>
      </c>
      <c r="XEY453" s="5"/>
      <c r="XEZ453" s="5"/>
      <c r="XFA453" s="5"/>
      <c r="XFB453" s="5"/>
      <c r="XFC453" s="5"/>
      <c r="XFD453" s="5"/>
    </row>
    <row r="454" s="2" customFormat="1" ht="151.15" customHeight="1" outlineLevel="1" spans="1:16384">
      <c r="A454" s="9">
        <v>39</v>
      </c>
      <c r="B454" s="10" t="s">
        <v>917</v>
      </c>
      <c r="C454" s="36" t="s">
        <v>799</v>
      </c>
      <c r="D454" s="40" t="s">
        <v>893</v>
      </c>
      <c r="E454" s="81" t="s">
        <v>918</v>
      </c>
      <c r="F454" s="81"/>
      <c r="G454" s="24" t="s">
        <v>919</v>
      </c>
      <c r="H454" s="10" t="s">
        <v>916</v>
      </c>
      <c r="I454" s="10" t="s">
        <v>528</v>
      </c>
      <c r="J454" s="15">
        <v>6</v>
      </c>
      <c r="K454" s="26"/>
      <c r="L454" s="10" t="s">
        <v>878</v>
      </c>
      <c r="M454" s="26">
        <f>1.2*2.4*0.5*6</f>
        <v>8.64</v>
      </c>
      <c r="N454" s="15" t="s">
        <v>55</v>
      </c>
      <c r="O454" s="53">
        <v>295</v>
      </c>
      <c r="P454" s="7" t="s">
        <v>58</v>
      </c>
      <c r="Q454" s="7">
        <f t="shared" si="49"/>
        <v>2548.8</v>
      </c>
      <c r="R454" s="7"/>
      <c r="S454" s="7"/>
      <c r="T454" s="7"/>
      <c r="U454" s="7"/>
      <c r="V454" s="7"/>
      <c r="W454" s="7"/>
      <c r="X454" s="7"/>
      <c r="Y454" s="7"/>
      <c r="Z454" s="75">
        <f t="shared" si="50"/>
        <v>0</v>
      </c>
      <c r="AA454" s="7"/>
      <c r="AB454" s="7"/>
      <c r="AC454" s="7"/>
      <c r="AD454" s="27"/>
      <c r="AE454" s="27"/>
      <c r="AF454" s="27"/>
      <c r="AG454" s="27" t="s">
        <v>61</v>
      </c>
      <c r="XEY454" s="5"/>
      <c r="XEZ454" s="5"/>
      <c r="XFA454" s="5"/>
      <c r="XFB454" s="5"/>
      <c r="XFC454" s="5"/>
      <c r="XFD454" s="5"/>
    </row>
    <row r="455" s="2" customFormat="1" ht="148.9" customHeight="1" outlineLevel="1" spans="1:16384">
      <c r="A455" s="9">
        <v>40</v>
      </c>
      <c r="B455" s="10" t="s">
        <v>920</v>
      </c>
      <c r="C455" s="36" t="s">
        <v>799</v>
      </c>
      <c r="D455" s="40" t="s">
        <v>893</v>
      </c>
      <c r="E455" s="81" t="s">
        <v>921</v>
      </c>
      <c r="F455" s="81"/>
      <c r="G455" s="24" t="s">
        <v>922</v>
      </c>
      <c r="H455" s="10" t="s">
        <v>916</v>
      </c>
      <c r="I455" s="10" t="s">
        <v>528</v>
      </c>
      <c r="J455" s="15">
        <v>6</v>
      </c>
      <c r="K455" s="26"/>
      <c r="L455" s="10" t="s">
        <v>878</v>
      </c>
      <c r="M455" s="26">
        <f>1.2*2.4*0.5*6</f>
        <v>8.64</v>
      </c>
      <c r="N455" s="15" t="s">
        <v>55</v>
      </c>
      <c r="O455" s="53">
        <v>295</v>
      </c>
      <c r="P455" s="7" t="s">
        <v>58</v>
      </c>
      <c r="Q455" s="7">
        <f t="shared" si="49"/>
        <v>2548.8</v>
      </c>
      <c r="R455" s="7"/>
      <c r="S455" s="7"/>
      <c r="T455" s="7"/>
      <c r="U455" s="7"/>
      <c r="V455" s="7"/>
      <c r="W455" s="7"/>
      <c r="X455" s="7"/>
      <c r="Y455" s="7"/>
      <c r="Z455" s="75">
        <f t="shared" si="50"/>
        <v>0</v>
      </c>
      <c r="AA455" s="7"/>
      <c r="AB455" s="7"/>
      <c r="AC455" s="7"/>
      <c r="AD455" s="27"/>
      <c r="AE455" s="27"/>
      <c r="AF455" s="27"/>
      <c r="AG455" s="27" t="s">
        <v>61</v>
      </c>
      <c r="XEY455" s="5"/>
      <c r="XEZ455" s="5"/>
      <c r="XFA455" s="5"/>
      <c r="XFB455" s="5"/>
      <c r="XFC455" s="5"/>
      <c r="XFD455" s="5"/>
    </row>
    <row r="456" s="2" customFormat="1" ht="172.15" customHeight="1" outlineLevel="1" spans="1:16384">
      <c r="A456" s="9">
        <v>41</v>
      </c>
      <c r="B456" s="10" t="s">
        <v>923</v>
      </c>
      <c r="C456" s="36" t="s">
        <v>799</v>
      </c>
      <c r="D456" s="40" t="s">
        <v>893</v>
      </c>
      <c r="E456" s="81" t="s">
        <v>924</v>
      </c>
      <c r="F456" s="81"/>
      <c r="G456" s="24" t="s">
        <v>925</v>
      </c>
      <c r="H456" s="10" t="s">
        <v>916</v>
      </c>
      <c r="I456" s="10" t="s">
        <v>528</v>
      </c>
      <c r="J456" s="15">
        <v>3</v>
      </c>
      <c r="K456" s="26"/>
      <c r="L456" s="10" t="s">
        <v>878</v>
      </c>
      <c r="M456" s="26">
        <f>1.2*2.4*0.5*3</f>
        <v>4.32</v>
      </c>
      <c r="N456" s="15" t="s">
        <v>55</v>
      </c>
      <c r="O456" s="53">
        <v>295</v>
      </c>
      <c r="P456" s="7" t="s">
        <v>58</v>
      </c>
      <c r="Q456" s="7">
        <f t="shared" si="49"/>
        <v>1274.4</v>
      </c>
      <c r="R456" s="7"/>
      <c r="S456" s="7"/>
      <c r="T456" s="7"/>
      <c r="U456" s="7"/>
      <c r="V456" s="7"/>
      <c r="W456" s="7"/>
      <c r="X456" s="7"/>
      <c r="Y456" s="7"/>
      <c r="Z456" s="75">
        <f t="shared" si="50"/>
        <v>0</v>
      </c>
      <c r="AA456" s="7"/>
      <c r="AB456" s="7"/>
      <c r="AC456" s="7"/>
      <c r="AD456" s="27"/>
      <c r="AE456" s="27"/>
      <c r="AF456" s="27"/>
      <c r="AG456" s="27" t="s">
        <v>61</v>
      </c>
      <c r="XEY456" s="5"/>
      <c r="XEZ456" s="5"/>
      <c r="XFA456" s="5"/>
      <c r="XFB456" s="5"/>
      <c r="XFC456" s="5"/>
      <c r="XFD456" s="5"/>
    </row>
    <row r="457" s="2" customFormat="1" ht="90" customHeight="1" outlineLevel="1" spans="1:16384">
      <c r="A457" s="9">
        <v>42</v>
      </c>
      <c r="B457" s="10" t="s">
        <v>926</v>
      </c>
      <c r="C457" s="36" t="s">
        <v>799</v>
      </c>
      <c r="D457" s="10" t="s">
        <v>927</v>
      </c>
      <c r="E457" s="10" t="s">
        <v>928</v>
      </c>
      <c r="F457" s="10"/>
      <c r="G457" s="10" t="s">
        <v>929</v>
      </c>
      <c r="H457" s="10" t="s">
        <v>930</v>
      </c>
      <c r="I457" s="10" t="s">
        <v>234</v>
      </c>
      <c r="J457" s="15">
        <v>4802</v>
      </c>
      <c r="K457" s="26"/>
      <c r="L457" s="26" t="s">
        <v>931</v>
      </c>
      <c r="M457" s="26">
        <f>(110-5)*5*3.14*1.02*4802/1000</f>
        <v>8074.41894</v>
      </c>
      <c r="N457" s="26" t="s">
        <v>148</v>
      </c>
      <c r="O457" s="26">
        <v>3.6</v>
      </c>
      <c r="P457" s="26" t="s">
        <v>149</v>
      </c>
      <c r="Q457" s="7">
        <f t="shared" si="49"/>
        <v>29067.908184</v>
      </c>
      <c r="R457" s="7"/>
      <c r="S457" s="7"/>
      <c r="T457" s="7"/>
      <c r="U457" s="7"/>
      <c r="V457" s="7"/>
      <c r="W457" s="7"/>
      <c r="X457" s="7"/>
      <c r="Y457" s="7"/>
      <c r="Z457" s="75">
        <f t="shared" si="50"/>
        <v>0</v>
      </c>
      <c r="AA457" s="7"/>
      <c r="AB457" s="7"/>
      <c r="AC457" s="7"/>
      <c r="AD457" s="27"/>
      <c r="AE457" s="27"/>
      <c r="AF457" s="27"/>
      <c r="AG457" s="27"/>
      <c r="XEY457" s="5"/>
      <c r="XEZ457" s="5"/>
      <c r="XFA457" s="5"/>
      <c r="XFB457" s="5"/>
      <c r="XFC457" s="5"/>
      <c r="XFD457" s="5"/>
    </row>
    <row r="458" s="2" customFormat="1" ht="100.15" customHeight="1" outlineLevel="1" spans="1:16384">
      <c r="A458" s="9">
        <v>43</v>
      </c>
      <c r="B458" s="10" t="s">
        <v>932</v>
      </c>
      <c r="C458" s="36" t="s">
        <v>799</v>
      </c>
      <c r="D458" s="10" t="s">
        <v>927</v>
      </c>
      <c r="E458" s="103" t="s">
        <v>933</v>
      </c>
      <c r="F458" s="10"/>
      <c r="G458" s="10" t="s">
        <v>934</v>
      </c>
      <c r="H458" s="10" t="s">
        <v>935</v>
      </c>
      <c r="I458" s="10" t="s">
        <v>234</v>
      </c>
      <c r="J458" s="15">
        <v>2684</v>
      </c>
      <c r="K458" s="26"/>
      <c r="L458" s="123" t="s">
        <v>859</v>
      </c>
      <c r="M458" s="26">
        <f>11.53*J458/1000</f>
        <v>30.94652</v>
      </c>
      <c r="N458" s="26" t="s">
        <v>115</v>
      </c>
      <c r="O458" s="26">
        <v>2050</v>
      </c>
      <c r="P458" s="26" t="s">
        <v>116</v>
      </c>
      <c r="Q458" s="7">
        <f t="shared" si="49"/>
        <v>63440.366</v>
      </c>
      <c r="R458" s="7"/>
      <c r="S458" s="7"/>
      <c r="T458" s="7"/>
      <c r="U458" s="7"/>
      <c r="V458" s="7"/>
      <c r="W458" s="7"/>
      <c r="X458" s="7"/>
      <c r="Y458" s="7"/>
      <c r="Z458" s="75">
        <f t="shared" si="50"/>
        <v>0</v>
      </c>
      <c r="AA458" s="7"/>
      <c r="AB458" s="7"/>
      <c r="AC458" s="7"/>
      <c r="AD458" s="27"/>
      <c r="AE458" s="27"/>
      <c r="AF458" s="27"/>
      <c r="AG458" s="27"/>
      <c r="XEY458" s="5"/>
      <c r="XEZ458" s="5"/>
      <c r="XFA458" s="5"/>
      <c r="XFB458" s="5"/>
      <c r="XFC458" s="5"/>
      <c r="XFD458" s="5"/>
    </row>
    <row r="459" s="2" customFormat="1" ht="79.9" customHeight="1" outlineLevel="1" spans="1:16384">
      <c r="A459" s="9">
        <v>44</v>
      </c>
      <c r="B459" s="10" t="s">
        <v>936</v>
      </c>
      <c r="C459" s="36" t="s">
        <v>799</v>
      </c>
      <c r="D459" s="10" t="s">
        <v>927</v>
      </c>
      <c r="E459" s="10" t="s">
        <v>937</v>
      </c>
      <c r="F459" s="10"/>
      <c r="G459" s="10" t="s">
        <v>938</v>
      </c>
      <c r="H459" s="10" t="s">
        <v>939</v>
      </c>
      <c r="I459" s="10" t="s">
        <v>234</v>
      </c>
      <c r="J459" s="15">
        <v>864</v>
      </c>
      <c r="K459" s="26"/>
      <c r="L459" s="26" t="s">
        <v>931</v>
      </c>
      <c r="M459" s="26">
        <f>(50-3)*3*3.14*1.02*J459/1000</f>
        <v>390.1779072</v>
      </c>
      <c r="N459" s="26" t="s">
        <v>148</v>
      </c>
      <c r="O459" s="26">
        <v>3.6</v>
      </c>
      <c r="P459" s="26" t="s">
        <v>149</v>
      </c>
      <c r="Q459" s="63">
        <f>O459*M459</f>
        <v>1404.64046592</v>
      </c>
      <c r="R459" s="7"/>
      <c r="S459" s="7"/>
      <c r="T459" s="7"/>
      <c r="U459" s="7"/>
      <c r="V459" s="7"/>
      <c r="W459" s="7"/>
      <c r="X459" s="7"/>
      <c r="Y459" s="7"/>
      <c r="Z459" s="75">
        <f t="shared" si="50"/>
        <v>0</v>
      </c>
      <c r="AA459" s="7"/>
      <c r="AB459" s="7"/>
      <c r="AC459" s="7"/>
      <c r="AD459" s="27"/>
      <c r="AE459" s="27"/>
      <c r="AF459" s="27"/>
      <c r="AG459" s="27"/>
      <c r="XEY459" s="5"/>
      <c r="XEZ459" s="5"/>
      <c r="XFA459" s="5"/>
      <c r="XFB459" s="5"/>
      <c r="XFC459" s="5"/>
      <c r="XFD459" s="5"/>
    </row>
    <row r="460" s="2" customFormat="1" ht="186" customHeight="1" outlineLevel="1" spans="1:16384">
      <c r="A460" s="9">
        <v>45</v>
      </c>
      <c r="B460" s="10" t="s">
        <v>940</v>
      </c>
      <c r="C460" s="36" t="s">
        <v>799</v>
      </c>
      <c r="D460" s="10" t="s">
        <v>927</v>
      </c>
      <c r="E460" s="81" t="s">
        <v>941</v>
      </c>
      <c r="F460" s="81"/>
      <c r="G460" s="10" t="s">
        <v>942</v>
      </c>
      <c r="H460" s="10" t="s">
        <v>943</v>
      </c>
      <c r="I460" s="182" t="s">
        <v>471</v>
      </c>
      <c r="J460" s="183">
        <v>10</v>
      </c>
      <c r="K460" s="184"/>
      <c r="L460" s="26"/>
      <c r="M460" s="26"/>
      <c r="N460" s="26"/>
      <c r="O460" s="26"/>
      <c r="P460" s="26"/>
      <c r="Q460" s="7"/>
      <c r="R460" s="7"/>
      <c r="S460" s="7"/>
      <c r="T460" s="7"/>
      <c r="U460" s="7"/>
      <c r="V460" s="7"/>
      <c r="W460" s="7"/>
      <c r="X460" s="7"/>
      <c r="Y460" s="7"/>
      <c r="Z460" s="75">
        <f t="shared" si="50"/>
        <v>0</v>
      </c>
      <c r="AA460" s="7"/>
      <c r="AB460" s="7"/>
      <c r="AC460" s="7"/>
      <c r="AD460" s="27"/>
      <c r="AE460" s="27"/>
      <c r="AF460" s="27"/>
      <c r="AG460" s="27" t="s">
        <v>61</v>
      </c>
      <c r="AH460" s="144" t="s">
        <v>944</v>
      </c>
      <c r="XEY460" s="5"/>
      <c r="XEZ460" s="5"/>
      <c r="XFA460" s="5"/>
      <c r="XFB460" s="5"/>
      <c r="XFC460" s="5"/>
      <c r="XFD460" s="5"/>
    </row>
    <row r="461" s="2" customFormat="1" ht="63" customHeight="1" outlineLevel="1" spans="1:16384">
      <c r="A461" s="9"/>
      <c r="B461" s="10"/>
      <c r="C461" s="36"/>
      <c r="D461" s="10"/>
      <c r="E461" s="81"/>
      <c r="F461" s="81"/>
      <c r="G461" s="10"/>
      <c r="H461" s="179" t="s">
        <v>945</v>
      </c>
      <c r="I461" s="7" t="s">
        <v>55</v>
      </c>
      <c r="J461" s="179">
        <v>0.34</v>
      </c>
      <c r="K461" s="185"/>
      <c r="L461" s="26" t="s">
        <v>237</v>
      </c>
      <c r="M461" s="26">
        <f>J461*10</f>
        <v>3.4</v>
      </c>
      <c r="N461" s="7" t="s">
        <v>55</v>
      </c>
      <c r="O461" s="26">
        <v>235</v>
      </c>
      <c r="P461" s="26" t="s">
        <v>238</v>
      </c>
      <c r="Q461" s="63">
        <f t="shared" ref="Q461:Q465" si="51">O461*M461</f>
        <v>799</v>
      </c>
      <c r="R461" s="7"/>
      <c r="S461" s="7"/>
      <c r="T461" s="7"/>
      <c r="U461" s="7"/>
      <c r="V461" s="7"/>
      <c r="W461" s="7"/>
      <c r="X461" s="7"/>
      <c r="Y461" s="7"/>
      <c r="Z461" s="75"/>
      <c r="AA461" s="7"/>
      <c r="AB461" s="7"/>
      <c r="AC461" s="7"/>
      <c r="AD461" s="27"/>
      <c r="AE461" s="27"/>
      <c r="AF461" s="27"/>
      <c r="AG461" s="27"/>
      <c r="AH461" s="144"/>
      <c r="XEY461" s="5"/>
      <c r="XEZ461" s="5"/>
      <c r="XFA461" s="5"/>
      <c r="XFB461" s="5"/>
      <c r="XFC461" s="5"/>
      <c r="XFD461" s="5"/>
    </row>
    <row r="462" s="2" customFormat="1" ht="55" customHeight="1" outlineLevel="1" spans="1:16384">
      <c r="A462" s="180"/>
      <c r="B462" s="10"/>
      <c r="C462" s="36"/>
      <c r="D462" s="10"/>
      <c r="E462" s="100"/>
      <c r="F462" s="81"/>
      <c r="G462" s="10"/>
      <c r="H462" s="179" t="s">
        <v>946</v>
      </c>
      <c r="I462" s="7" t="s">
        <v>55</v>
      </c>
      <c r="J462" s="179">
        <v>1</v>
      </c>
      <c r="K462" s="179"/>
      <c r="L462" s="122" t="s">
        <v>316</v>
      </c>
      <c r="M462" s="26">
        <f>J462*10</f>
        <v>10</v>
      </c>
      <c r="N462" s="179" t="s">
        <v>55</v>
      </c>
      <c r="O462" s="122">
        <v>292</v>
      </c>
      <c r="P462" s="7" t="s">
        <v>58</v>
      </c>
      <c r="Q462" s="63">
        <f t="shared" si="51"/>
        <v>2920</v>
      </c>
      <c r="R462" s="7"/>
      <c r="S462" s="7"/>
      <c r="T462" s="7"/>
      <c r="U462" s="7"/>
      <c r="V462" s="7"/>
      <c r="W462" s="7"/>
      <c r="X462" s="7"/>
      <c r="Y462" s="7"/>
      <c r="Z462" s="75"/>
      <c r="AA462" s="7"/>
      <c r="AB462" s="7"/>
      <c r="AC462" s="7"/>
      <c r="AD462" s="27"/>
      <c r="AE462" s="27"/>
      <c r="AF462" s="27"/>
      <c r="AG462" s="27"/>
      <c r="AH462" s="144"/>
      <c r="XEY462" s="5"/>
      <c r="XEZ462" s="5"/>
      <c r="XFA462" s="5"/>
      <c r="XFB462" s="5"/>
      <c r="XFC462" s="5"/>
      <c r="XFD462" s="5"/>
    </row>
    <row r="463" s="2" customFormat="1" ht="59" customHeight="1" outlineLevel="1" spans="1:16384">
      <c r="A463" s="180"/>
      <c r="B463" s="10"/>
      <c r="C463" s="36"/>
      <c r="D463" s="10"/>
      <c r="E463" s="100"/>
      <c r="F463" s="81"/>
      <c r="G463" s="10"/>
      <c r="H463" s="179" t="s">
        <v>947</v>
      </c>
      <c r="I463" s="179" t="s">
        <v>948</v>
      </c>
      <c r="J463" s="179">
        <v>0.05</v>
      </c>
      <c r="K463" s="179"/>
      <c r="L463" s="179"/>
      <c r="M463" s="26">
        <f>J463*10</f>
        <v>0.5</v>
      </c>
      <c r="N463" s="179"/>
      <c r="O463" s="179"/>
      <c r="P463" s="179"/>
      <c r="Q463" s="63">
        <f t="shared" si="51"/>
        <v>0</v>
      </c>
      <c r="R463" s="7"/>
      <c r="S463" s="7"/>
      <c r="T463" s="7"/>
      <c r="U463" s="7"/>
      <c r="V463" s="7"/>
      <c r="W463" s="7"/>
      <c r="X463" s="7"/>
      <c r="Y463" s="7"/>
      <c r="Z463" s="75"/>
      <c r="AA463" s="7"/>
      <c r="AB463" s="7"/>
      <c r="AC463" s="7"/>
      <c r="AD463" s="27"/>
      <c r="AE463" s="27"/>
      <c r="AF463" s="27"/>
      <c r="AG463" s="27"/>
      <c r="AH463" s="144"/>
      <c r="XEY463" s="5"/>
      <c r="XEZ463" s="5"/>
      <c r="XFA463" s="5"/>
      <c r="XFB463" s="5"/>
      <c r="XFC463" s="5"/>
      <c r="XFD463" s="5"/>
    </row>
    <row r="464" s="2" customFormat="1" ht="59" customHeight="1" outlineLevel="1" spans="1:16384">
      <c r="A464" s="180"/>
      <c r="B464" s="10"/>
      <c r="C464" s="36"/>
      <c r="D464" s="10"/>
      <c r="E464" s="100"/>
      <c r="F464" s="81"/>
      <c r="G464" s="10"/>
      <c r="H464" s="179" t="s">
        <v>949</v>
      </c>
      <c r="I464" s="7" t="s">
        <v>55</v>
      </c>
      <c r="J464" s="179">
        <v>0.43</v>
      </c>
      <c r="K464" s="179"/>
      <c r="L464" s="7" t="s">
        <v>105</v>
      </c>
      <c r="M464" s="26">
        <f>J464*10</f>
        <v>4.3</v>
      </c>
      <c r="N464" s="15" t="s">
        <v>55</v>
      </c>
      <c r="O464" s="53">
        <v>295</v>
      </c>
      <c r="P464" s="7" t="s">
        <v>58</v>
      </c>
      <c r="Q464" s="63">
        <f t="shared" si="51"/>
        <v>1268.5</v>
      </c>
      <c r="R464" s="7"/>
      <c r="S464" s="7"/>
      <c r="T464" s="7"/>
      <c r="U464" s="7"/>
      <c r="V464" s="7"/>
      <c r="W464" s="7"/>
      <c r="X464" s="7"/>
      <c r="Y464" s="7"/>
      <c r="Z464" s="75"/>
      <c r="AA464" s="7"/>
      <c r="AB464" s="7"/>
      <c r="AC464" s="7"/>
      <c r="AD464" s="27"/>
      <c r="AE464" s="27"/>
      <c r="AF464" s="27"/>
      <c r="AG464" s="27"/>
      <c r="AH464" s="144"/>
      <c r="XEY464" s="5"/>
      <c r="XEZ464" s="5"/>
      <c r="XFA464" s="5"/>
      <c r="XFB464" s="5"/>
      <c r="XFC464" s="5"/>
      <c r="XFD464" s="5"/>
    </row>
    <row r="465" s="2" customFormat="1" ht="57" customHeight="1" outlineLevel="1" spans="1:16384">
      <c r="A465" s="180"/>
      <c r="B465" s="10"/>
      <c r="C465" s="36"/>
      <c r="D465" s="10"/>
      <c r="E465" s="100"/>
      <c r="F465" s="81"/>
      <c r="G465" s="10"/>
      <c r="H465" s="179" t="s">
        <v>950</v>
      </c>
      <c r="I465" s="7" t="s">
        <v>148</v>
      </c>
      <c r="J465" s="179">
        <v>45</v>
      </c>
      <c r="K465" s="179"/>
      <c r="L465" s="7" t="s">
        <v>327</v>
      </c>
      <c r="M465" s="26">
        <f>J465*10</f>
        <v>450</v>
      </c>
      <c r="N465" s="7" t="s">
        <v>148</v>
      </c>
      <c r="O465" s="26">
        <v>2.34</v>
      </c>
      <c r="P465" s="7" t="s">
        <v>149</v>
      </c>
      <c r="Q465" s="63">
        <f t="shared" si="51"/>
        <v>1053</v>
      </c>
      <c r="R465" s="7"/>
      <c r="S465" s="7"/>
      <c r="T465" s="7"/>
      <c r="U465" s="7"/>
      <c r="V465" s="7"/>
      <c r="W465" s="7"/>
      <c r="X465" s="7"/>
      <c r="Y465" s="7"/>
      <c r="Z465" s="75"/>
      <c r="AA465" s="7"/>
      <c r="AB465" s="7"/>
      <c r="AC465" s="7"/>
      <c r="AD465" s="27"/>
      <c r="AE465" s="27"/>
      <c r="AF465" s="27"/>
      <c r="AG465" s="27"/>
      <c r="AH465" s="144"/>
      <c r="XEY465" s="5"/>
      <c r="XEZ465" s="5"/>
      <c r="XFA465" s="5"/>
      <c r="XFB465" s="5"/>
      <c r="XFC465" s="5"/>
      <c r="XFD465" s="5"/>
    </row>
    <row r="466" s="2" customFormat="1" ht="133.15" customHeight="1" outlineLevel="1" spans="1:16384">
      <c r="A466" s="180">
        <v>46</v>
      </c>
      <c r="B466" s="10" t="s">
        <v>951</v>
      </c>
      <c r="C466" s="36" t="s">
        <v>799</v>
      </c>
      <c r="D466" s="10" t="s">
        <v>927</v>
      </c>
      <c r="E466" s="100" t="s">
        <v>952</v>
      </c>
      <c r="F466" s="81"/>
      <c r="G466" s="10" t="s">
        <v>953</v>
      </c>
      <c r="H466" s="10" t="s">
        <v>954</v>
      </c>
      <c r="I466" s="139" t="s">
        <v>471</v>
      </c>
      <c r="J466" s="120">
        <v>32</v>
      </c>
      <c r="K466" s="124"/>
      <c r="L466" s="26"/>
      <c r="M466" s="26"/>
      <c r="N466" s="26"/>
      <c r="O466" s="26"/>
      <c r="P466" s="26"/>
      <c r="Q466" s="7"/>
      <c r="R466" s="7"/>
      <c r="S466" s="7"/>
      <c r="T466" s="7"/>
      <c r="U466" s="7"/>
      <c r="V466" s="7"/>
      <c r="W466" s="7"/>
      <c r="X466" s="7"/>
      <c r="Y466" s="7"/>
      <c r="Z466" s="75">
        <f>U466*V466*X466</f>
        <v>0</v>
      </c>
      <c r="AA466" s="7"/>
      <c r="AB466" s="7"/>
      <c r="AC466" s="7"/>
      <c r="AD466" s="27"/>
      <c r="AE466" s="27"/>
      <c r="AF466" s="27"/>
      <c r="AG466" s="27" t="s">
        <v>61</v>
      </c>
      <c r="AH466" s="144" t="s">
        <v>955</v>
      </c>
      <c r="XEY466" s="5"/>
      <c r="XEZ466" s="5"/>
      <c r="XFA466" s="5"/>
      <c r="XFB466" s="5"/>
      <c r="XFC466" s="5"/>
      <c r="XFD466" s="5"/>
    </row>
    <row r="467" s="2" customFormat="1" ht="54" customHeight="1" outlineLevel="1" spans="1:16384">
      <c r="A467" s="9"/>
      <c r="B467" s="10"/>
      <c r="C467" s="36"/>
      <c r="D467" s="10"/>
      <c r="E467" s="81"/>
      <c r="F467" s="81"/>
      <c r="G467" s="10"/>
      <c r="H467" s="179" t="s">
        <v>945</v>
      </c>
      <c r="I467" s="7" t="s">
        <v>55</v>
      </c>
      <c r="J467" s="179">
        <v>0.34</v>
      </c>
      <c r="K467" s="185"/>
      <c r="L467" s="26" t="s">
        <v>237</v>
      </c>
      <c r="M467" s="26">
        <f>J467*32</f>
        <v>10.88</v>
      </c>
      <c r="N467" s="7" t="s">
        <v>55</v>
      </c>
      <c r="O467" s="26">
        <v>235</v>
      </c>
      <c r="P467" s="26" t="s">
        <v>238</v>
      </c>
      <c r="Q467" s="63">
        <f t="shared" ref="Q467:Q471" si="52">O467*M467</f>
        <v>2556.8</v>
      </c>
      <c r="R467" s="7"/>
      <c r="S467" s="7"/>
      <c r="T467" s="7"/>
      <c r="U467" s="7"/>
      <c r="V467" s="7"/>
      <c r="W467" s="7"/>
      <c r="X467" s="7"/>
      <c r="Y467" s="7"/>
      <c r="Z467" s="75"/>
      <c r="AA467" s="7"/>
      <c r="AB467" s="7"/>
      <c r="AC467" s="7"/>
      <c r="AD467" s="27"/>
      <c r="AE467" s="27"/>
      <c r="AF467" s="27"/>
      <c r="AG467" s="27"/>
      <c r="XEY467" s="5"/>
      <c r="XEZ467" s="5"/>
      <c r="XFA467" s="5"/>
      <c r="XFB467" s="5"/>
      <c r="XFC467" s="5"/>
      <c r="XFD467" s="5"/>
    </row>
    <row r="468" s="2" customFormat="1" ht="54" customHeight="1" outlineLevel="1" spans="1:16384">
      <c r="A468" s="9"/>
      <c r="B468" s="10"/>
      <c r="C468" s="36"/>
      <c r="D468" s="10"/>
      <c r="E468" s="81"/>
      <c r="F468" s="81"/>
      <c r="G468" s="10"/>
      <c r="H468" s="179" t="s">
        <v>946</v>
      </c>
      <c r="I468" s="7" t="s">
        <v>55</v>
      </c>
      <c r="J468" s="179">
        <v>1</v>
      </c>
      <c r="K468" s="179"/>
      <c r="L468" s="122" t="s">
        <v>316</v>
      </c>
      <c r="M468" s="26">
        <f>J468*32</f>
        <v>32</v>
      </c>
      <c r="N468" s="179" t="s">
        <v>55</v>
      </c>
      <c r="O468" s="122">
        <v>292</v>
      </c>
      <c r="P468" s="7" t="s">
        <v>58</v>
      </c>
      <c r="Q468" s="63">
        <f t="shared" si="52"/>
        <v>9344</v>
      </c>
      <c r="R468" s="7"/>
      <c r="S468" s="7"/>
      <c r="T468" s="7"/>
      <c r="U468" s="7"/>
      <c r="V468" s="7"/>
      <c r="W468" s="7"/>
      <c r="X468" s="7"/>
      <c r="Y468" s="7"/>
      <c r="Z468" s="75"/>
      <c r="AA468" s="7"/>
      <c r="AB468" s="7"/>
      <c r="AC468" s="7"/>
      <c r="AD468" s="27"/>
      <c r="AE468" s="27"/>
      <c r="AF468" s="27"/>
      <c r="AG468" s="27"/>
      <c r="XEY468" s="5"/>
      <c r="XEZ468" s="5"/>
      <c r="XFA468" s="5"/>
      <c r="XFB468" s="5"/>
      <c r="XFC468" s="5"/>
      <c r="XFD468" s="5"/>
    </row>
    <row r="469" s="2" customFormat="1" ht="54" customHeight="1" outlineLevel="1" spans="1:16384">
      <c r="A469" s="9"/>
      <c r="B469" s="10"/>
      <c r="C469" s="36"/>
      <c r="D469" s="10"/>
      <c r="E469" s="81"/>
      <c r="F469" s="81"/>
      <c r="G469" s="10"/>
      <c r="H469" s="179" t="s">
        <v>947</v>
      </c>
      <c r="I469" s="179" t="s">
        <v>948</v>
      </c>
      <c r="J469" s="179">
        <v>0.05</v>
      </c>
      <c r="K469" s="179"/>
      <c r="L469" s="179"/>
      <c r="M469" s="26">
        <f>J469*32</f>
        <v>1.6</v>
      </c>
      <c r="N469" s="179"/>
      <c r="O469" s="179"/>
      <c r="P469" s="179"/>
      <c r="Q469" s="63">
        <f t="shared" si="52"/>
        <v>0</v>
      </c>
      <c r="R469" s="7"/>
      <c r="S469" s="7"/>
      <c r="T469" s="7"/>
      <c r="U469" s="7"/>
      <c r="V469" s="7"/>
      <c r="W469" s="7"/>
      <c r="X469" s="7"/>
      <c r="Y469" s="7"/>
      <c r="Z469" s="75"/>
      <c r="AA469" s="7"/>
      <c r="AB469" s="7"/>
      <c r="AC469" s="7"/>
      <c r="AD469" s="27"/>
      <c r="AE469" s="27"/>
      <c r="AF469" s="27"/>
      <c r="AG469" s="27"/>
      <c r="XEY469" s="5"/>
      <c r="XEZ469" s="5"/>
      <c r="XFA469" s="5"/>
      <c r="XFB469" s="5"/>
      <c r="XFC469" s="5"/>
      <c r="XFD469" s="5"/>
    </row>
    <row r="470" s="2" customFormat="1" ht="54" customHeight="1" outlineLevel="1" spans="1:16384">
      <c r="A470" s="9"/>
      <c r="B470" s="10"/>
      <c r="C470" s="36"/>
      <c r="D470" s="10"/>
      <c r="E470" s="81"/>
      <c r="F470" s="81"/>
      <c r="G470" s="10"/>
      <c r="H470" s="179" t="s">
        <v>949</v>
      </c>
      <c r="I470" s="7" t="s">
        <v>55</v>
      </c>
      <c r="J470" s="179">
        <v>0.43</v>
      </c>
      <c r="K470" s="179"/>
      <c r="L470" s="7" t="s">
        <v>105</v>
      </c>
      <c r="M470" s="26">
        <f>J470*32</f>
        <v>13.76</v>
      </c>
      <c r="N470" s="15" t="s">
        <v>55</v>
      </c>
      <c r="O470" s="53">
        <v>295</v>
      </c>
      <c r="P470" s="7" t="s">
        <v>58</v>
      </c>
      <c r="Q470" s="63">
        <f t="shared" si="52"/>
        <v>4059.2</v>
      </c>
      <c r="R470" s="7"/>
      <c r="S470" s="7"/>
      <c r="T470" s="7"/>
      <c r="U470" s="7"/>
      <c r="V470" s="7"/>
      <c r="W470" s="7"/>
      <c r="X470" s="7"/>
      <c r="Y470" s="7"/>
      <c r="Z470" s="75"/>
      <c r="AA470" s="7"/>
      <c r="AB470" s="7"/>
      <c r="AC470" s="7"/>
      <c r="AD470" s="27"/>
      <c r="AE470" s="27"/>
      <c r="AF470" s="27"/>
      <c r="AG470" s="27"/>
      <c r="XEY470" s="5"/>
      <c r="XEZ470" s="5"/>
      <c r="XFA470" s="5"/>
      <c r="XFB470" s="5"/>
      <c r="XFC470" s="5"/>
      <c r="XFD470" s="5"/>
    </row>
    <row r="471" s="2" customFormat="1" ht="54" customHeight="1" outlineLevel="1" spans="1:16384">
      <c r="A471" s="9"/>
      <c r="B471" s="10"/>
      <c r="C471" s="36"/>
      <c r="D471" s="10"/>
      <c r="E471" s="81"/>
      <c r="F471" s="81"/>
      <c r="G471" s="10"/>
      <c r="H471" s="179" t="s">
        <v>950</v>
      </c>
      <c r="I471" s="7" t="s">
        <v>148</v>
      </c>
      <c r="J471" s="179">
        <v>45</v>
      </c>
      <c r="K471" s="179"/>
      <c r="L471" s="7" t="s">
        <v>327</v>
      </c>
      <c r="M471" s="26">
        <f>J471*32</f>
        <v>1440</v>
      </c>
      <c r="N471" s="7" t="s">
        <v>148</v>
      </c>
      <c r="O471" s="26">
        <v>2.34</v>
      </c>
      <c r="P471" s="7" t="s">
        <v>149</v>
      </c>
      <c r="Q471" s="63">
        <f t="shared" si="52"/>
        <v>3369.6</v>
      </c>
      <c r="R471" s="7"/>
      <c r="S471" s="7"/>
      <c r="T471" s="7"/>
      <c r="U471" s="7"/>
      <c r="V471" s="7"/>
      <c r="W471" s="7"/>
      <c r="X471" s="7"/>
      <c r="Y471" s="7"/>
      <c r="Z471" s="75"/>
      <c r="AA471" s="7"/>
      <c r="AB471" s="7"/>
      <c r="AC471" s="7"/>
      <c r="AD471" s="27"/>
      <c r="AE471" s="27"/>
      <c r="AF471" s="27"/>
      <c r="AG471" s="27"/>
      <c r="XEY471" s="5"/>
      <c r="XEZ471" s="5"/>
      <c r="XFA471" s="5"/>
      <c r="XFB471" s="5"/>
      <c r="XFC471" s="5"/>
      <c r="XFD471" s="5"/>
    </row>
    <row r="472" s="2" customFormat="1" ht="54" customHeight="1" outlineLevel="1" spans="1:16384">
      <c r="A472" s="9">
        <v>47</v>
      </c>
      <c r="B472" s="10" t="s">
        <v>513</v>
      </c>
      <c r="C472" s="36" t="s">
        <v>799</v>
      </c>
      <c r="D472" s="10" t="s">
        <v>927</v>
      </c>
      <c r="E472" s="173" t="s">
        <v>274</v>
      </c>
      <c r="F472" s="173"/>
      <c r="G472" s="10" t="s">
        <v>956</v>
      </c>
      <c r="H472" s="10"/>
      <c r="I472" s="10"/>
      <c r="J472" s="15"/>
      <c r="K472" s="26"/>
      <c r="L472" s="26"/>
      <c r="M472" s="26"/>
      <c r="N472" s="26"/>
      <c r="O472" s="26"/>
      <c r="P472" s="26"/>
      <c r="Q472" s="7">
        <f t="shared" ref="Q472:Q483" si="53">M472*O472</f>
        <v>0</v>
      </c>
      <c r="R472" s="7"/>
      <c r="S472" s="7"/>
      <c r="T472" s="7"/>
      <c r="U472" s="7"/>
      <c r="V472" s="7"/>
      <c r="W472" s="7"/>
      <c r="X472" s="7"/>
      <c r="Y472" s="7"/>
      <c r="Z472" s="75">
        <f t="shared" ref="Z472:Z514" si="54">U472*V472*X472</f>
        <v>0</v>
      </c>
      <c r="AA472" s="7"/>
      <c r="AB472" s="7"/>
      <c r="AC472" s="7"/>
      <c r="AD472" s="27"/>
      <c r="AE472" s="27"/>
      <c r="AF472" s="27"/>
      <c r="AG472" s="27"/>
      <c r="XEY472" s="5"/>
      <c r="XEZ472" s="5"/>
      <c r="XFA472" s="5"/>
      <c r="XFB472" s="5"/>
      <c r="XFC472" s="5"/>
      <c r="XFD472" s="5"/>
    </row>
    <row r="473" s="2" customFormat="1" ht="54" customHeight="1" outlineLevel="1" spans="1:16384">
      <c r="A473" s="9">
        <v>48</v>
      </c>
      <c r="B473" s="10" t="s">
        <v>282</v>
      </c>
      <c r="C473" s="36" t="s">
        <v>799</v>
      </c>
      <c r="D473" s="10" t="s">
        <v>927</v>
      </c>
      <c r="E473" s="173" t="s">
        <v>41</v>
      </c>
      <c r="F473" s="173"/>
      <c r="G473" s="10" t="s">
        <v>957</v>
      </c>
      <c r="H473" s="10"/>
      <c r="I473" s="10"/>
      <c r="J473" s="15"/>
      <c r="K473" s="26"/>
      <c r="L473" s="26"/>
      <c r="M473" s="26"/>
      <c r="N473" s="26"/>
      <c r="O473" s="26"/>
      <c r="P473" s="26"/>
      <c r="Q473" s="7">
        <f t="shared" si="53"/>
        <v>0</v>
      </c>
      <c r="R473" s="7"/>
      <c r="S473" s="7"/>
      <c r="T473" s="7"/>
      <c r="U473" s="7"/>
      <c r="V473" s="7"/>
      <c r="W473" s="7"/>
      <c r="X473" s="7"/>
      <c r="Y473" s="7"/>
      <c r="Z473" s="75">
        <f t="shared" si="54"/>
        <v>0</v>
      </c>
      <c r="AA473" s="7"/>
      <c r="AB473" s="7"/>
      <c r="AC473" s="7"/>
      <c r="AD473" s="27"/>
      <c r="AE473" s="27"/>
      <c r="AF473" s="27"/>
      <c r="AG473" s="27"/>
      <c r="XEY473" s="5"/>
      <c r="XEZ473" s="5"/>
      <c r="XFA473" s="5"/>
      <c r="XFB473" s="5"/>
      <c r="XFC473" s="5"/>
      <c r="XFD473" s="5"/>
    </row>
    <row r="474" s="2" customFormat="1" ht="54" customHeight="1" outlineLevel="1" spans="1:16384">
      <c r="A474" s="9">
        <v>49</v>
      </c>
      <c r="B474" s="10" t="s">
        <v>284</v>
      </c>
      <c r="C474" s="36" t="s">
        <v>799</v>
      </c>
      <c r="D474" s="10" t="s">
        <v>927</v>
      </c>
      <c r="E474" s="173" t="s">
        <v>517</v>
      </c>
      <c r="F474" s="173"/>
      <c r="G474" s="10" t="s">
        <v>958</v>
      </c>
      <c r="H474" s="10"/>
      <c r="I474" s="10"/>
      <c r="J474" s="15"/>
      <c r="K474" s="26"/>
      <c r="L474" s="26"/>
      <c r="M474" s="26"/>
      <c r="N474" s="26"/>
      <c r="O474" s="26"/>
      <c r="P474" s="26"/>
      <c r="Q474" s="7">
        <f t="shared" si="53"/>
        <v>0</v>
      </c>
      <c r="R474" s="7"/>
      <c r="S474" s="7"/>
      <c r="T474" s="7"/>
      <c r="U474" s="7"/>
      <c r="V474" s="7"/>
      <c r="W474" s="7"/>
      <c r="X474" s="7"/>
      <c r="Y474" s="7"/>
      <c r="Z474" s="75">
        <f t="shared" si="54"/>
        <v>0</v>
      </c>
      <c r="AA474" s="7"/>
      <c r="AB474" s="7"/>
      <c r="AC474" s="7"/>
      <c r="AD474" s="27"/>
      <c r="AE474" s="27"/>
      <c r="AF474" s="27"/>
      <c r="AG474" s="27"/>
      <c r="XEY474" s="5"/>
      <c r="XEZ474" s="5"/>
      <c r="XFA474" s="5"/>
      <c r="XFB474" s="5"/>
      <c r="XFC474" s="5"/>
      <c r="XFD474" s="5"/>
    </row>
    <row r="475" s="2" customFormat="1" ht="54" customHeight="1" outlineLevel="1" spans="1:16384">
      <c r="A475" s="9">
        <v>50</v>
      </c>
      <c r="B475" s="10" t="s">
        <v>959</v>
      </c>
      <c r="C475" s="36" t="s">
        <v>799</v>
      </c>
      <c r="D475" s="10" t="s">
        <v>927</v>
      </c>
      <c r="E475" s="10" t="s">
        <v>960</v>
      </c>
      <c r="F475" s="10"/>
      <c r="G475" s="10" t="s">
        <v>961</v>
      </c>
      <c r="H475" s="10" t="s">
        <v>312</v>
      </c>
      <c r="I475" s="10" t="s">
        <v>55</v>
      </c>
      <c r="J475" s="15">
        <v>109</v>
      </c>
      <c r="K475" s="26"/>
      <c r="L475" s="26" t="s">
        <v>312</v>
      </c>
      <c r="M475" s="15">
        <v>109</v>
      </c>
      <c r="N475" s="10" t="s">
        <v>55</v>
      </c>
      <c r="O475" s="26">
        <v>241</v>
      </c>
      <c r="P475" s="26" t="s">
        <v>58</v>
      </c>
      <c r="Q475" s="7">
        <f t="shared" si="53"/>
        <v>26269</v>
      </c>
      <c r="R475" s="7"/>
      <c r="S475" s="7"/>
      <c r="T475" s="7"/>
      <c r="U475" s="7"/>
      <c r="V475" s="7"/>
      <c r="W475" s="7"/>
      <c r="X475" s="7"/>
      <c r="Y475" s="7"/>
      <c r="Z475" s="75">
        <f t="shared" si="54"/>
        <v>0</v>
      </c>
      <c r="AA475" s="7"/>
      <c r="AB475" s="7"/>
      <c r="AC475" s="7"/>
      <c r="AD475" s="27"/>
      <c r="AE475" s="27"/>
      <c r="AF475" s="27"/>
      <c r="AG475" s="27"/>
      <c r="XEY475" s="5"/>
      <c r="XEZ475" s="5"/>
      <c r="XFA475" s="5"/>
      <c r="XFB475" s="5"/>
      <c r="XFC475" s="5"/>
      <c r="XFD475" s="5"/>
    </row>
    <row r="476" s="2" customFormat="1" ht="54" customHeight="1" outlineLevel="1" spans="1:16384">
      <c r="A476" s="9">
        <v>51</v>
      </c>
      <c r="B476" s="200" t="s">
        <v>129</v>
      </c>
      <c r="C476" s="36" t="s">
        <v>799</v>
      </c>
      <c r="D476" s="10" t="s">
        <v>927</v>
      </c>
      <c r="E476" s="24" t="s">
        <v>67</v>
      </c>
      <c r="F476" s="24"/>
      <c r="G476" s="10" t="s">
        <v>891</v>
      </c>
      <c r="H476" s="10"/>
      <c r="I476" s="10"/>
      <c r="J476" s="15"/>
      <c r="K476" s="26"/>
      <c r="L476" s="26"/>
      <c r="M476" s="26"/>
      <c r="N476" s="26"/>
      <c r="O476" s="26"/>
      <c r="P476" s="26"/>
      <c r="Q476" s="7">
        <f t="shared" si="53"/>
        <v>0</v>
      </c>
      <c r="R476" s="7" t="s">
        <v>852</v>
      </c>
      <c r="S476" s="10" t="s">
        <v>55</v>
      </c>
      <c r="T476" s="10">
        <v>392</v>
      </c>
      <c r="U476" s="7">
        <f>T476*1.8</f>
        <v>705.6</v>
      </c>
      <c r="V476" s="7">
        <v>21</v>
      </c>
      <c r="W476" s="7" t="s">
        <v>59</v>
      </c>
      <c r="X476" s="7">
        <v>0.078</v>
      </c>
      <c r="Y476" s="88" t="s">
        <v>60</v>
      </c>
      <c r="Z476" s="75">
        <f t="shared" si="54"/>
        <v>1155.7728</v>
      </c>
      <c r="AA476" s="7"/>
      <c r="AB476" s="7"/>
      <c r="AC476" s="7"/>
      <c r="AD476" s="27"/>
      <c r="AE476" s="27"/>
      <c r="AF476" s="27"/>
      <c r="AG476" s="27"/>
      <c r="XEY476" s="5"/>
      <c r="XEZ476" s="5"/>
      <c r="XFA476" s="5"/>
      <c r="XFB476" s="5"/>
      <c r="XFC476" s="5"/>
      <c r="XFD476" s="5"/>
    </row>
    <row r="477" s="2" customFormat="1" ht="54" customHeight="1" outlineLevel="1" spans="1:16384">
      <c r="A477" s="9">
        <v>52</v>
      </c>
      <c r="B477" s="10" t="s">
        <v>70</v>
      </c>
      <c r="C477" s="36" t="s">
        <v>799</v>
      </c>
      <c r="D477" s="10" t="s">
        <v>927</v>
      </c>
      <c r="E477" s="174" t="s">
        <v>71</v>
      </c>
      <c r="F477" s="174"/>
      <c r="G477" s="10" t="s">
        <v>72</v>
      </c>
      <c r="H477" s="10"/>
      <c r="I477" s="10"/>
      <c r="J477" s="15"/>
      <c r="K477" s="26"/>
      <c r="L477" s="26"/>
      <c r="M477" s="26"/>
      <c r="N477" s="26"/>
      <c r="O477" s="26"/>
      <c r="P477" s="26"/>
      <c r="Q477" s="7">
        <f t="shared" si="53"/>
        <v>0</v>
      </c>
      <c r="R477" s="7"/>
      <c r="S477" s="7"/>
      <c r="T477" s="7"/>
      <c r="U477" s="7"/>
      <c r="V477" s="7"/>
      <c r="W477" s="7"/>
      <c r="X477" s="7"/>
      <c r="Y477" s="7"/>
      <c r="Z477" s="75">
        <f t="shared" si="54"/>
        <v>0</v>
      </c>
      <c r="AA477" s="7"/>
      <c r="AB477" s="7"/>
      <c r="AC477" s="7"/>
      <c r="AD477" s="27"/>
      <c r="AE477" s="27"/>
      <c r="AF477" s="27"/>
      <c r="AG477" s="27"/>
      <c r="XEY477" s="5"/>
      <c r="XEZ477" s="5"/>
      <c r="XFA477" s="5"/>
      <c r="XFB477" s="5"/>
      <c r="XFC477" s="5"/>
      <c r="XFD477" s="5"/>
    </row>
    <row r="478" s="2" customFormat="1" ht="87" customHeight="1" outlineLevel="1" spans="1:16384">
      <c r="A478" s="9">
        <v>53</v>
      </c>
      <c r="B478" s="10" t="s">
        <v>962</v>
      </c>
      <c r="C478" s="36" t="s">
        <v>799</v>
      </c>
      <c r="D478" s="10" t="s">
        <v>927</v>
      </c>
      <c r="E478" s="24" t="s">
        <v>963</v>
      </c>
      <c r="F478" s="24" t="str">
        <f>_xlfn.DISPIMG("ID_50347C3F090148FAB93D02C3A3713162",1)</f>
        <v>=DISPIMG("ID_50347C3F090148FAB93D02C3A3713162",1)</v>
      </c>
      <c r="G478" s="10" t="s">
        <v>964</v>
      </c>
      <c r="H478" s="24" t="s">
        <v>965</v>
      </c>
      <c r="I478" s="10" t="s">
        <v>234</v>
      </c>
      <c r="J478" s="15">
        <v>2088</v>
      </c>
      <c r="K478" s="26"/>
      <c r="L478" s="26" t="s">
        <v>963</v>
      </c>
      <c r="M478" s="15">
        <v>2088</v>
      </c>
      <c r="N478" s="10" t="s">
        <v>234</v>
      </c>
      <c r="O478" s="26">
        <v>4.49</v>
      </c>
      <c r="P478" s="26" t="s">
        <v>966</v>
      </c>
      <c r="Q478" s="7">
        <f t="shared" si="53"/>
        <v>9375.12</v>
      </c>
      <c r="R478" s="7">
        <f>799.1*2.088</f>
        <v>1668.5208</v>
      </c>
      <c r="S478" s="7" t="s">
        <v>148</v>
      </c>
      <c r="T478" s="7"/>
      <c r="U478" s="7"/>
      <c r="V478" s="7"/>
      <c r="W478" s="7"/>
      <c r="X478" s="7"/>
      <c r="Y478" s="7"/>
      <c r="Z478" s="75">
        <f t="shared" si="54"/>
        <v>0</v>
      </c>
      <c r="AA478" s="7"/>
      <c r="AB478" s="7"/>
      <c r="AC478" s="7"/>
      <c r="AD478" s="27"/>
      <c r="AE478" s="27"/>
      <c r="AF478" s="27"/>
      <c r="AG478" s="27"/>
      <c r="XEY478" s="5"/>
      <c r="XEZ478" s="5"/>
      <c r="XFA478" s="5"/>
      <c r="XFB478" s="5"/>
      <c r="XFC478" s="5"/>
      <c r="XFD478" s="5"/>
    </row>
    <row r="479" s="2" customFormat="1" ht="94.15" customHeight="1" outlineLevel="1" spans="1:16384">
      <c r="A479" s="9">
        <v>54</v>
      </c>
      <c r="B479" s="10" t="s">
        <v>967</v>
      </c>
      <c r="C479" s="36" t="s">
        <v>799</v>
      </c>
      <c r="D479" s="10" t="s">
        <v>927</v>
      </c>
      <c r="E479" s="24" t="s">
        <v>963</v>
      </c>
      <c r="F479" s="24"/>
      <c r="G479" s="10" t="s">
        <v>968</v>
      </c>
      <c r="H479" s="24" t="s">
        <v>969</v>
      </c>
      <c r="I479" s="10" t="s">
        <v>234</v>
      </c>
      <c r="J479" s="15">
        <v>216</v>
      </c>
      <c r="K479" s="26"/>
      <c r="L479" s="26" t="s">
        <v>963</v>
      </c>
      <c r="M479" s="15">
        <v>216</v>
      </c>
      <c r="N479" s="10" t="s">
        <v>234</v>
      </c>
      <c r="O479" s="26">
        <v>4.49</v>
      </c>
      <c r="P479" s="26" t="s">
        <v>966</v>
      </c>
      <c r="Q479" s="7">
        <f t="shared" si="53"/>
        <v>969.84</v>
      </c>
      <c r="R479" s="7">
        <f>158*J479/1000</f>
        <v>34.128</v>
      </c>
      <c r="S479" s="7" t="s">
        <v>148</v>
      </c>
      <c r="T479" s="7"/>
      <c r="U479" s="7"/>
      <c r="V479" s="7"/>
      <c r="W479" s="7"/>
      <c r="X479" s="7"/>
      <c r="Y479" s="7"/>
      <c r="Z479" s="75">
        <f t="shared" si="54"/>
        <v>0</v>
      </c>
      <c r="AA479" s="7"/>
      <c r="AB479" s="7"/>
      <c r="AC479" s="7"/>
      <c r="AD479" s="27"/>
      <c r="AE479" s="27"/>
      <c r="AF479" s="27"/>
      <c r="AG479" s="27"/>
      <c r="XEY479" s="5"/>
      <c r="XEZ479" s="5"/>
      <c r="XFA479" s="5"/>
      <c r="XFB479" s="5"/>
      <c r="XFC479" s="5"/>
      <c r="XFD479" s="5"/>
    </row>
    <row r="480" s="2" customFormat="1" ht="82.9" customHeight="1" outlineLevel="1" spans="1:16384">
      <c r="A480" s="9">
        <v>55</v>
      </c>
      <c r="B480" s="10" t="s">
        <v>970</v>
      </c>
      <c r="C480" s="36" t="s">
        <v>799</v>
      </c>
      <c r="D480" s="10" t="s">
        <v>927</v>
      </c>
      <c r="E480" s="24" t="s">
        <v>963</v>
      </c>
      <c r="F480" s="24" t="str">
        <f>_xlfn.DISPIMG("ID_51CDA3DCDE394052AF723123B8E6C4E1",1)</f>
        <v>=DISPIMG("ID_51CDA3DCDE394052AF723123B8E6C4E1",1)</v>
      </c>
      <c r="G480" s="10" t="s">
        <v>971</v>
      </c>
      <c r="H480" s="24" t="s">
        <v>972</v>
      </c>
      <c r="I480" s="10" t="s">
        <v>234</v>
      </c>
      <c r="J480" s="15">
        <v>130</v>
      </c>
      <c r="K480" s="26"/>
      <c r="L480" s="26" t="s">
        <v>963</v>
      </c>
      <c r="M480" s="15">
        <v>130</v>
      </c>
      <c r="N480" s="10" t="s">
        <v>234</v>
      </c>
      <c r="O480" s="26">
        <v>4.49</v>
      </c>
      <c r="P480" s="26" t="s">
        <v>966</v>
      </c>
      <c r="Q480" s="7">
        <f t="shared" si="53"/>
        <v>583.7</v>
      </c>
      <c r="R480" s="7">
        <f>87*J480/1000</f>
        <v>11.31</v>
      </c>
      <c r="S480" s="7" t="s">
        <v>148</v>
      </c>
      <c r="T480" s="7"/>
      <c r="U480" s="7"/>
      <c r="V480" s="7"/>
      <c r="W480" s="7"/>
      <c r="X480" s="7"/>
      <c r="Y480" s="7"/>
      <c r="Z480" s="75">
        <f t="shared" si="54"/>
        <v>0</v>
      </c>
      <c r="AA480" s="7"/>
      <c r="AB480" s="7"/>
      <c r="AC480" s="7"/>
      <c r="AD480" s="27"/>
      <c r="AE480" s="27"/>
      <c r="AF480" s="27"/>
      <c r="AG480" s="27"/>
      <c r="XEY480" s="5"/>
      <c r="XEZ480" s="5"/>
      <c r="XFA480" s="5"/>
      <c r="XFB480" s="5"/>
      <c r="XFC480" s="5"/>
      <c r="XFD480" s="5"/>
    </row>
    <row r="481" s="2" customFormat="1" ht="54" customHeight="1" outlineLevel="1" spans="1:16384">
      <c r="A481" s="9">
        <v>56</v>
      </c>
      <c r="B481" s="10" t="s">
        <v>973</v>
      </c>
      <c r="C481" s="36" t="s">
        <v>799</v>
      </c>
      <c r="D481" s="10" t="s">
        <v>927</v>
      </c>
      <c r="E481" s="100" t="s">
        <v>974</v>
      </c>
      <c r="F481" s="24"/>
      <c r="G481" s="10" t="s">
        <v>975</v>
      </c>
      <c r="H481" s="24" t="s">
        <v>976</v>
      </c>
      <c r="I481" s="10" t="s">
        <v>253</v>
      </c>
      <c r="J481" s="15">
        <v>5</v>
      </c>
      <c r="K481" s="26"/>
      <c r="L481" s="26" t="s">
        <v>963</v>
      </c>
      <c r="M481" s="26"/>
      <c r="N481" s="26"/>
      <c r="O481" s="26">
        <v>4.49</v>
      </c>
      <c r="P481" s="26" t="s">
        <v>966</v>
      </c>
      <c r="Q481" s="7">
        <f t="shared" si="53"/>
        <v>0</v>
      </c>
      <c r="R481" s="7"/>
      <c r="S481" s="7"/>
      <c r="T481" s="7"/>
      <c r="U481" s="7"/>
      <c r="V481" s="7"/>
      <c r="W481" s="7"/>
      <c r="X481" s="7"/>
      <c r="Y481" s="7"/>
      <c r="Z481" s="75">
        <f t="shared" si="54"/>
        <v>0</v>
      </c>
      <c r="AA481" s="7"/>
      <c r="AB481" s="7"/>
      <c r="AC481" s="7"/>
      <c r="AD481" s="27"/>
      <c r="AE481" s="27"/>
      <c r="AF481" s="27"/>
      <c r="AG481" s="27"/>
      <c r="XEY481" s="5"/>
      <c r="XEZ481" s="5"/>
      <c r="XFA481" s="5"/>
      <c r="XFB481" s="5"/>
      <c r="XFC481" s="5"/>
      <c r="XFD481" s="5"/>
    </row>
    <row r="482" s="2" customFormat="1" ht="54" customHeight="1" outlineLevel="1" spans="1:16384">
      <c r="A482" s="9">
        <v>57</v>
      </c>
      <c r="B482" s="10" t="s">
        <v>977</v>
      </c>
      <c r="C482" s="36" t="s">
        <v>799</v>
      </c>
      <c r="D482" s="10" t="s">
        <v>927</v>
      </c>
      <c r="E482" s="81" t="s">
        <v>978</v>
      </c>
      <c r="F482" s="24"/>
      <c r="G482" s="10" t="s">
        <v>979</v>
      </c>
      <c r="H482" s="24" t="s">
        <v>980</v>
      </c>
      <c r="I482" s="10" t="s">
        <v>234</v>
      </c>
      <c r="J482" s="15">
        <v>839</v>
      </c>
      <c r="K482" s="26"/>
      <c r="L482" s="26" t="s">
        <v>963</v>
      </c>
      <c r="M482" s="26">
        <v>839</v>
      </c>
      <c r="N482" s="26" t="s">
        <v>234</v>
      </c>
      <c r="O482" s="26">
        <v>4.49</v>
      </c>
      <c r="P482" s="26" t="s">
        <v>966</v>
      </c>
      <c r="Q482" s="7">
        <f t="shared" si="53"/>
        <v>3767.11</v>
      </c>
      <c r="R482" s="7">
        <f>162*M482/1000</f>
        <v>135.918</v>
      </c>
      <c r="S482" s="7" t="s">
        <v>148</v>
      </c>
      <c r="T482" s="7"/>
      <c r="U482" s="7"/>
      <c r="V482" s="7"/>
      <c r="W482" s="7"/>
      <c r="X482" s="7"/>
      <c r="Y482" s="7"/>
      <c r="Z482" s="75">
        <f t="shared" si="54"/>
        <v>0</v>
      </c>
      <c r="AA482" s="7"/>
      <c r="AB482" s="7"/>
      <c r="AC482" s="7"/>
      <c r="AD482" s="27"/>
      <c r="AE482" s="27"/>
      <c r="AF482" s="27"/>
      <c r="AG482" s="27"/>
      <c r="XEY482" s="5"/>
      <c r="XEZ482" s="5"/>
      <c r="XFA482" s="5"/>
      <c r="XFB482" s="5"/>
      <c r="XFC482" s="5"/>
      <c r="XFD482" s="5"/>
    </row>
    <row r="483" s="2" customFormat="1" ht="54" customHeight="1" outlineLevel="1" spans="1:16384">
      <c r="A483" s="9">
        <v>58</v>
      </c>
      <c r="B483" s="10" t="s">
        <v>981</v>
      </c>
      <c r="C483" s="36" t="s">
        <v>799</v>
      </c>
      <c r="D483" s="10" t="s">
        <v>927</v>
      </c>
      <c r="E483" s="81" t="s">
        <v>982</v>
      </c>
      <c r="F483" s="24"/>
      <c r="G483" s="10" t="s">
        <v>983</v>
      </c>
      <c r="H483" s="105" t="s">
        <v>984</v>
      </c>
      <c r="I483" s="10" t="s">
        <v>253</v>
      </c>
      <c r="J483" s="15">
        <v>198</v>
      </c>
      <c r="K483" s="26"/>
      <c r="L483" s="123" t="s">
        <v>764</v>
      </c>
      <c r="M483" s="26">
        <f>1.04*198</f>
        <v>205.92</v>
      </c>
      <c r="N483" s="26" t="s">
        <v>148</v>
      </c>
      <c r="O483" s="26">
        <v>2.05</v>
      </c>
      <c r="P483" s="26" t="s">
        <v>149</v>
      </c>
      <c r="Q483" s="7">
        <f t="shared" si="53"/>
        <v>422.136</v>
      </c>
      <c r="R483" s="7"/>
      <c r="S483" s="7"/>
      <c r="T483" s="7"/>
      <c r="U483" s="7"/>
      <c r="V483" s="7"/>
      <c r="W483" s="7"/>
      <c r="X483" s="7"/>
      <c r="Y483" s="7"/>
      <c r="Z483" s="75">
        <f t="shared" si="54"/>
        <v>0</v>
      </c>
      <c r="AA483" s="7"/>
      <c r="AB483" s="7"/>
      <c r="AC483" s="7"/>
      <c r="AD483" s="27"/>
      <c r="AE483" s="27"/>
      <c r="AF483" s="27"/>
      <c r="AG483" s="27"/>
      <c r="XEY483" s="5"/>
      <c r="XEZ483" s="5"/>
      <c r="XFA483" s="5"/>
      <c r="XFB483" s="5"/>
      <c r="XFC483" s="5"/>
      <c r="XFD483" s="5"/>
    </row>
    <row r="484" s="2" customFormat="1" ht="54" customHeight="1" outlineLevel="1" spans="1:16384">
      <c r="A484" s="9">
        <v>59</v>
      </c>
      <c r="B484" s="10" t="s">
        <v>985</v>
      </c>
      <c r="C484" s="36" t="s">
        <v>799</v>
      </c>
      <c r="D484" s="10" t="s">
        <v>927</v>
      </c>
      <c r="E484" s="81" t="s">
        <v>986</v>
      </c>
      <c r="F484" s="24"/>
      <c r="G484" s="10" t="s">
        <v>987</v>
      </c>
      <c r="H484" s="105" t="s">
        <v>988</v>
      </c>
      <c r="I484" s="10" t="s">
        <v>253</v>
      </c>
      <c r="J484" s="15">
        <v>66</v>
      </c>
      <c r="K484" s="26"/>
      <c r="L484" s="26" t="s">
        <v>989</v>
      </c>
      <c r="M484" s="26">
        <f>2*66/1000</f>
        <v>0.132</v>
      </c>
      <c r="N484" s="26" t="s">
        <v>115</v>
      </c>
      <c r="O484" s="26">
        <v>0.868</v>
      </c>
      <c r="P484" s="26" t="s">
        <v>116</v>
      </c>
      <c r="Q484" s="7"/>
      <c r="R484" s="7"/>
      <c r="S484" s="7"/>
      <c r="T484" s="7"/>
      <c r="U484" s="7"/>
      <c r="V484" s="7"/>
      <c r="W484" s="7"/>
      <c r="X484" s="7"/>
      <c r="Y484" s="7"/>
      <c r="Z484" s="75">
        <f t="shared" si="54"/>
        <v>0</v>
      </c>
      <c r="AA484" s="7"/>
      <c r="AB484" s="7"/>
      <c r="AC484" s="7"/>
      <c r="AD484" s="27"/>
      <c r="AE484" s="27"/>
      <c r="AF484" s="27"/>
      <c r="AG484" s="27"/>
      <c r="XEY484" s="5"/>
      <c r="XEZ484" s="5"/>
      <c r="XFA484" s="5"/>
      <c r="XFB484" s="5"/>
      <c r="XFC484" s="5"/>
      <c r="XFD484" s="5"/>
    </row>
    <row r="485" s="2" customFormat="1" ht="54" customHeight="1" outlineLevel="1" spans="1:16384">
      <c r="A485" s="9">
        <v>60</v>
      </c>
      <c r="B485" s="10" t="s">
        <v>990</v>
      </c>
      <c r="C485" s="36" t="s">
        <v>799</v>
      </c>
      <c r="D485" s="10" t="s">
        <v>927</v>
      </c>
      <c r="E485" s="145" t="s">
        <v>991</v>
      </c>
      <c r="F485" s="24"/>
      <c r="G485" s="10" t="s">
        <v>992</v>
      </c>
      <c r="H485" s="145" t="s">
        <v>500</v>
      </c>
      <c r="I485" s="10" t="s">
        <v>253</v>
      </c>
      <c r="J485" s="15">
        <v>36</v>
      </c>
      <c r="K485" s="26"/>
      <c r="L485" s="26"/>
      <c r="M485" s="26"/>
      <c r="N485" s="26"/>
      <c r="O485" s="26"/>
      <c r="P485" s="26"/>
      <c r="Q485" s="7">
        <f t="shared" ref="Q485:Q490" si="55">M485*O485</f>
        <v>0</v>
      </c>
      <c r="R485" s="7"/>
      <c r="S485" s="7"/>
      <c r="T485" s="7"/>
      <c r="U485" s="7"/>
      <c r="V485" s="7"/>
      <c r="W485" s="7"/>
      <c r="X485" s="7"/>
      <c r="Y485" s="7"/>
      <c r="Z485" s="75">
        <f t="shared" si="54"/>
        <v>0</v>
      </c>
      <c r="AA485" s="7"/>
      <c r="AB485" s="7"/>
      <c r="AC485" s="7"/>
      <c r="AD485" s="27"/>
      <c r="AE485" s="27"/>
      <c r="AF485" s="27"/>
      <c r="AG485" s="27" t="s">
        <v>281</v>
      </c>
      <c r="XEY485" s="5"/>
      <c r="XEZ485" s="5"/>
      <c r="XFA485" s="5"/>
      <c r="XFB485" s="5"/>
      <c r="XFC485" s="5"/>
      <c r="XFD485" s="5"/>
    </row>
    <row r="486" s="2" customFormat="1" ht="54" customHeight="1" outlineLevel="1" spans="1:16384">
      <c r="A486" s="9">
        <v>61</v>
      </c>
      <c r="B486" s="10" t="s">
        <v>361</v>
      </c>
      <c r="C486" s="36" t="s">
        <v>799</v>
      </c>
      <c r="D486" s="10" t="s">
        <v>927</v>
      </c>
      <c r="E486" s="145" t="s">
        <v>993</v>
      </c>
      <c r="F486" s="24"/>
      <c r="G486" s="10" t="s">
        <v>994</v>
      </c>
      <c r="H486" s="145" t="s">
        <v>500</v>
      </c>
      <c r="I486" s="10" t="s">
        <v>528</v>
      </c>
      <c r="J486" s="15">
        <v>72</v>
      </c>
      <c r="K486" s="26"/>
      <c r="L486" s="26"/>
      <c r="M486" s="26"/>
      <c r="N486" s="26"/>
      <c r="O486" s="26"/>
      <c r="P486" s="26"/>
      <c r="Q486" s="7">
        <f t="shared" si="55"/>
        <v>0</v>
      </c>
      <c r="R486" s="7"/>
      <c r="S486" s="7"/>
      <c r="T486" s="7"/>
      <c r="U486" s="7"/>
      <c r="V486" s="7"/>
      <c r="W486" s="7"/>
      <c r="X486" s="7"/>
      <c r="Y486" s="7"/>
      <c r="Z486" s="75">
        <f t="shared" si="54"/>
        <v>0</v>
      </c>
      <c r="AA486" s="7"/>
      <c r="AB486" s="7"/>
      <c r="AC486" s="7"/>
      <c r="AD486" s="27"/>
      <c r="AE486" s="27"/>
      <c r="AF486" s="27"/>
      <c r="AG486" s="27" t="s">
        <v>281</v>
      </c>
      <c r="XEY486" s="5"/>
      <c r="XEZ486" s="5"/>
      <c r="XFA486" s="5"/>
      <c r="XFB486" s="5"/>
      <c r="XFC486" s="5"/>
      <c r="XFD486" s="5"/>
    </row>
    <row r="487" s="2" customFormat="1" ht="54" customHeight="1" outlineLevel="1" spans="1:16384">
      <c r="A487" s="9">
        <v>62</v>
      </c>
      <c r="B487" s="10" t="s">
        <v>364</v>
      </c>
      <c r="C487" s="36" t="s">
        <v>799</v>
      </c>
      <c r="D487" s="10" t="s">
        <v>927</v>
      </c>
      <c r="E487" s="145" t="s">
        <v>995</v>
      </c>
      <c r="F487" s="24"/>
      <c r="G487" s="10" t="s">
        <v>996</v>
      </c>
      <c r="H487" s="145" t="s">
        <v>500</v>
      </c>
      <c r="I487" s="10" t="s">
        <v>528</v>
      </c>
      <c r="J487" s="15">
        <v>36</v>
      </c>
      <c r="K487" s="26"/>
      <c r="L487" s="26"/>
      <c r="M487" s="26"/>
      <c r="N487" s="26"/>
      <c r="O487" s="26"/>
      <c r="P487" s="26"/>
      <c r="Q487" s="7">
        <f t="shared" si="55"/>
        <v>0</v>
      </c>
      <c r="R487" s="7"/>
      <c r="S487" s="7"/>
      <c r="T487" s="7"/>
      <c r="U487" s="7"/>
      <c r="V487" s="7"/>
      <c r="W487" s="7"/>
      <c r="X487" s="7"/>
      <c r="Y487" s="7"/>
      <c r="Z487" s="75">
        <f t="shared" si="54"/>
        <v>0</v>
      </c>
      <c r="AA487" s="7"/>
      <c r="AB487" s="7"/>
      <c r="AC487" s="7"/>
      <c r="AD487" s="27"/>
      <c r="AE487" s="27"/>
      <c r="AF487" s="27"/>
      <c r="AG487" s="27" t="s">
        <v>281</v>
      </c>
      <c r="XEY487" s="5"/>
      <c r="XEZ487" s="5"/>
      <c r="XFA487" s="5"/>
      <c r="XFB487" s="5"/>
      <c r="XFC487" s="5"/>
      <c r="XFD487" s="5"/>
    </row>
    <row r="488" s="2" customFormat="1" ht="54" customHeight="1" outlineLevel="1" spans="1:16384">
      <c r="A488" s="9">
        <v>63</v>
      </c>
      <c r="B488" s="10" t="s">
        <v>997</v>
      </c>
      <c r="C488" s="36" t="s">
        <v>799</v>
      </c>
      <c r="D488" s="10" t="s">
        <v>998</v>
      </c>
      <c r="E488" s="10" t="s">
        <v>829</v>
      </c>
      <c r="F488" s="10"/>
      <c r="G488" s="10" t="s">
        <v>999</v>
      </c>
      <c r="H488" s="10" t="s">
        <v>1000</v>
      </c>
      <c r="I488" s="10" t="s">
        <v>325</v>
      </c>
      <c r="J488" s="15">
        <v>118</v>
      </c>
      <c r="K488" s="26"/>
      <c r="L488" s="123" t="s">
        <v>824</v>
      </c>
      <c r="M488" s="7">
        <f>2.5*3.77*J488</f>
        <v>1112.15</v>
      </c>
      <c r="N488" s="26" t="s">
        <v>148</v>
      </c>
      <c r="O488" s="26">
        <v>2.31</v>
      </c>
      <c r="P488" s="26" t="s">
        <v>149</v>
      </c>
      <c r="Q488" s="7">
        <f t="shared" si="55"/>
        <v>2569.0665</v>
      </c>
      <c r="R488" s="7"/>
      <c r="S488" s="7"/>
      <c r="T488" s="7"/>
      <c r="U488" s="7"/>
      <c r="V488" s="7"/>
      <c r="W488" s="7"/>
      <c r="X488" s="7"/>
      <c r="Y488" s="7"/>
      <c r="Z488" s="75">
        <f t="shared" si="54"/>
        <v>0</v>
      </c>
      <c r="AA488" s="7"/>
      <c r="AB488" s="7"/>
      <c r="AC488" s="7"/>
      <c r="AD488" s="27"/>
      <c r="AE488" s="27"/>
      <c r="AF488" s="27"/>
      <c r="AG488" s="27"/>
      <c r="XEY488" s="5"/>
      <c r="XEZ488" s="5"/>
      <c r="XFA488" s="5"/>
      <c r="XFB488" s="5"/>
      <c r="XFC488" s="5"/>
      <c r="XFD488" s="5"/>
    </row>
    <row r="489" s="2" customFormat="1" ht="54" customHeight="1" outlineLevel="1" spans="1:16384">
      <c r="A489" s="9">
        <v>64</v>
      </c>
      <c r="B489" s="10" t="s">
        <v>1001</v>
      </c>
      <c r="C489" s="36" t="s">
        <v>799</v>
      </c>
      <c r="D489" s="10" t="s">
        <v>998</v>
      </c>
      <c r="E489" s="10" t="s">
        <v>833</v>
      </c>
      <c r="F489" s="10"/>
      <c r="G489" s="10" t="s">
        <v>1002</v>
      </c>
      <c r="H489" s="10" t="s">
        <v>1003</v>
      </c>
      <c r="I489" s="10" t="s">
        <v>234</v>
      </c>
      <c r="J489" s="15">
        <v>589</v>
      </c>
      <c r="K489" s="26"/>
      <c r="L489" s="26" t="s">
        <v>824</v>
      </c>
      <c r="M489" s="26">
        <f>J489*1.256</f>
        <v>739.784</v>
      </c>
      <c r="N489" s="26" t="s">
        <v>148</v>
      </c>
      <c r="O489" s="26">
        <v>2.31</v>
      </c>
      <c r="P489" s="26" t="s">
        <v>149</v>
      </c>
      <c r="Q489" s="7">
        <f t="shared" si="55"/>
        <v>1708.90104</v>
      </c>
      <c r="R489" s="7"/>
      <c r="S489" s="7"/>
      <c r="T489" s="7"/>
      <c r="U489" s="7"/>
      <c r="V489" s="7"/>
      <c r="W489" s="7"/>
      <c r="X489" s="7"/>
      <c r="Y489" s="7"/>
      <c r="Z489" s="75">
        <f t="shared" si="54"/>
        <v>0</v>
      </c>
      <c r="AA489" s="7"/>
      <c r="AB489" s="7"/>
      <c r="AC489" s="7"/>
      <c r="AD489" s="27"/>
      <c r="AE489" s="27"/>
      <c r="AF489" s="27"/>
      <c r="AG489" s="27"/>
      <c r="XEY489" s="5"/>
      <c r="XEZ489" s="5"/>
      <c r="XFA489" s="5"/>
      <c r="XFB489" s="5"/>
      <c r="XFC489" s="5"/>
      <c r="XFD489" s="5"/>
    </row>
    <row r="490" s="2" customFormat="1" ht="54" customHeight="1" outlineLevel="1" spans="1:16384">
      <c r="A490" s="9">
        <v>65</v>
      </c>
      <c r="B490" s="10" t="s">
        <v>1004</v>
      </c>
      <c r="C490" s="36" t="s">
        <v>799</v>
      </c>
      <c r="D490" s="10" t="s">
        <v>998</v>
      </c>
      <c r="E490" s="174" t="s">
        <v>846</v>
      </c>
      <c r="F490" s="174"/>
      <c r="G490" s="10" t="s">
        <v>1005</v>
      </c>
      <c r="H490" s="10"/>
      <c r="I490" s="10"/>
      <c r="J490" s="15"/>
      <c r="K490" s="26"/>
      <c r="L490" s="26"/>
      <c r="M490" s="26"/>
      <c r="N490" s="26"/>
      <c r="O490" s="26"/>
      <c r="P490" s="26"/>
      <c r="Q490" s="7">
        <f t="shared" si="55"/>
        <v>0</v>
      </c>
      <c r="R490" s="7"/>
      <c r="S490" s="7"/>
      <c r="T490" s="7"/>
      <c r="U490" s="7"/>
      <c r="V490" s="7"/>
      <c r="W490" s="7"/>
      <c r="X490" s="7"/>
      <c r="Y490" s="7"/>
      <c r="Z490" s="75">
        <f t="shared" si="54"/>
        <v>0</v>
      </c>
      <c r="AA490" s="7"/>
      <c r="AB490" s="7"/>
      <c r="AC490" s="7"/>
      <c r="AD490" s="27"/>
      <c r="AE490" s="27"/>
      <c r="AF490" s="27"/>
      <c r="AG490" s="27"/>
      <c r="XEY490" s="5"/>
      <c r="XEZ490" s="5"/>
      <c r="XFA490" s="5"/>
      <c r="XFB490" s="5"/>
      <c r="XFC490" s="5"/>
      <c r="XFD490" s="5"/>
    </row>
    <row r="491" s="4" customFormat="1" ht="54" customHeight="1" outlineLevel="1" spans="1:16384">
      <c r="A491" s="181"/>
      <c r="B491" s="81"/>
      <c r="C491" s="34" t="s">
        <v>139</v>
      </c>
      <c r="D491" s="81"/>
      <c r="E491" s="81"/>
      <c r="F491" s="81"/>
      <c r="G491" s="81"/>
      <c r="H491" s="81"/>
      <c r="I491" s="81"/>
      <c r="J491" s="79"/>
      <c r="K491" s="66"/>
      <c r="L491" s="66"/>
      <c r="M491" s="66"/>
      <c r="N491" s="66"/>
      <c r="O491" s="66"/>
      <c r="P491" s="66"/>
      <c r="Q491" s="186">
        <f>SUM(Q410:Q489)</f>
        <v>200946.01188992</v>
      </c>
      <c r="R491" s="78"/>
      <c r="S491" s="78"/>
      <c r="T491" s="78"/>
      <c r="U491" s="78"/>
      <c r="V491" s="78"/>
      <c r="W491" s="78"/>
      <c r="X491" s="187"/>
      <c r="Y491" s="187"/>
      <c r="Z491" s="187"/>
      <c r="AA491" s="187"/>
      <c r="AB491" s="187"/>
      <c r="AC491" s="78"/>
      <c r="AD491" s="188"/>
      <c r="AE491" s="188"/>
      <c r="AF491" s="188"/>
      <c r="AG491" s="188"/>
      <c r="XEY491" s="190"/>
      <c r="XEZ491" s="190"/>
      <c r="XFA491" s="190"/>
      <c r="XFB491" s="190"/>
      <c r="XFC491" s="190"/>
      <c r="XFD491" s="190"/>
    </row>
    <row r="492" s="4" customFormat="1" ht="54" customHeight="1" outlineLevel="1" spans="1:16384">
      <c r="A492" s="181"/>
      <c r="B492" s="81"/>
      <c r="C492" s="34" t="s">
        <v>140</v>
      </c>
      <c r="D492" s="81"/>
      <c r="E492" s="81"/>
      <c r="F492" s="81"/>
      <c r="G492" s="81"/>
      <c r="H492" s="81"/>
      <c r="I492" s="81"/>
      <c r="J492" s="79"/>
      <c r="K492" s="66"/>
      <c r="L492" s="66"/>
      <c r="M492" s="66">
        <f>SUM(M488:M489,M457:M459,M447:M452,M435,M433,M431,M414)+SUM(M483:M484,M453:M456,M442,M440,M438,M436,M432,M418:M421,R482,R478:R480,M434)/1000</f>
        <v>10534.165491</v>
      </c>
      <c r="N492" s="66"/>
      <c r="O492" s="66">
        <f>M492*500*X476</f>
        <v>410832.454149</v>
      </c>
      <c r="P492" s="66">
        <f>SUM(M475,M441,M439,M437,M413,M415,M417)*2.34*40*X476</f>
        <v>932.6772</v>
      </c>
      <c r="Q492" s="186">
        <f>O492+P492</f>
        <v>411765.131349</v>
      </c>
      <c r="R492" s="78"/>
      <c r="S492" s="78"/>
      <c r="T492" s="78"/>
      <c r="U492" s="78"/>
      <c r="V492" s="78"/>
      <c r="W492" s="66"/>
      <c r="X492" s="78"/>
      <c r="Y492" s="78"/>
      <c r="Z492" s="188"/>
      <c r="AA492" s="78"/>
      <c r="AB492" s="78"/>
      <c r="AC492" s="189"/>
      <c r="AD492" s="188"/>
      <c r="AE492" s="188"/>
      <c r="AF492" s="188"/>
      <c r="AG492" s="188"/>
      <c r="XEY492" s="190"/>
      <c r="XEZ492" s="190"/>
      <c r="XFA492" s="190"/>
      <c r="XFB492" s="190"/>
      <c r="XFC492" s="190"/>
      <c r="XFD492" s="190"/>
    </row>
    <row r="493" s="4" customFormat="1" ht="54" customHeight="1" outlineLevel="1" spans="1:16384">
      <c r="A493" s="181"/>
      <c r="B493" s="81"/>
      <c r="C493" s="34" t="s">
        <v>141</v>
      </c>
      <c r="D493" s="81"/>
      <c r="E493" s="81"/>
      <c r="F493" s="81"/>
      <c r="G493" s="81"/>
      <c r="H493" s="81"/>
      <c r="I493" s="81"/>
      <c r="J493" s="79"/>
      <c r="K493" s="66"/>
      <c r="L493" s="66"/>
      <c r="M493" s="66"/>
      <c r="N493" s="66"/>
      <c r="O493" s="66"/>
      <c r="P493" s="66"/>
      <c r="Q493" s="78"/>
      <c r="R493" s="78"/>
      <c r="S493" s="78"/>
      <c r="T493" s="78"/>
      <c r="U493" s="78"/>
      <c r="V493" s="78">
        <v>3237.313716</v>
      </c>
      <c r="W493" s="66">
        <f>Y493+Z312</f>
        <v>3237.313716</v>
      </c>
      <c r="X493" s="78"/>
      <c r="Y493" s="78">
        <v>1449.109116</v>
      </c>
      <c r="Z493" s="186">
        <f>Z476+Z445+Z428</f>
        <v>1449.109116</v>
      </c>
      <c r="AA493" s="78"/>
      <c r="AB493" s="78"/>
      <c r="AC493" s="189"/>
      <c r="AD493" s="188"/>
      <c r="AE493" s="188"/>
      <c r="AF493" s="188"/>
      <c r="AG493" s="188"/>
      <c r="XEY493" s="190"/>
      <c r="XEZ493" s="190"/>
      <c r="XFA493" s="190"/>
      <c r="XFB493" s="190"/>
      <c r="XFC493" s="190"/>
      <c r="XFD493" s="190"/>
    </row>
    <row r="494" s="2" customFormat="1" ht="54" customHeight="1" outlineLevel="1" spans="1:16384">
      <c r="A494" s="9">
        <v>1</v>
      </c>
      <c r="B494" s="10" t="s">
        <v>460</v>
      </c>
      <c r="C494" s="36" t="s">
        <v>1006</v>
      </c>
      <c r="D494" s="10" t="s">
        <v>1007</v>
      </c>
      <c r="E494" s="173" t="s">
        <v>463</v>
      </c>
      <c r="F494" s="173"/>
      <c r="G494" s="10" t="s">
        <v>850</v>
      </c>
      <c r="H494" s="10"/>
      <c r="I494" s="10"/>
      <c r="J494" s="15"/>
      <c r="K494" s="26"/>
      <c r="L494" s="26"/>
      <c r="M494" s="26"/>
      <c r="N494" s="26"/>
      <c r="O494" s="26"/>
      <c r="P494" s="26"/>
      <c r="Q494" s="7">
        <f t="shared" ref="Q494:Q524" si="56">M494*O494</f>
        <v>0</v>
      </c>
      <c r="R494" s="7"/>
      <c r="S494" s="7"/>
      <c r="T494" s="7"/>
      <c r="U494" s="7"/>
      <c r="V494" s="7"/>
      <c r="W494" s="26"/>
      <c r="X494" s="7"/>
      <c r="Y494" s="7"/>
      <c r="Z494" s="7">
        <f t="shared" ref="Z494:Z524" si="57">U494*V494*X494</f>
        <v>0</v>
      </c>
      <c r="AA494" s="7"/>
      <c r="AB494" s="7"/>
      <c r="AC494" s="164"/>
      <c r="AD494" s="27"/>
      <c r="AE494" s="27"/>
      <c r="AF494" s="27"/>
      <c r="AG494" s="27"/>
      <c r="XEY494" s="5"/>
      <c r="XEZ494" s="5"/>
      <c r="XFA494" s="5"/>
      <c r="XFB494" s="5"/>
      <c r="XFC494" s="5"/>
      <c r="XFD494" s="5"/>
    </row>
    <row r="495" s="2" customFormat="1" ht="54" customHeight="1" outlineLevel="1" spans="1:16384">
      <c r="A495" s="9">
        <v>2</v>
      </c>
      <c r="B495" s="10" t="s">
        <v>40</v>
      </c>
      <c r="C495" s="36" t="s">
        <v>1006</v>
      </c>
      <c r="D495" s="10" t="s">
        <v>1007</v>
      </c>
      <c r="E495" s="173" t="s">
        <v>41</v>
      </c>
      <c r="F495" s="173"/>
      <c r="G495" s="10" t="s">
        <v>1008</v>
      </c>
      <c r="H495" s="10"/>
      <c r="I495" s="10"/>
      <c r="J495" s="15"/>
      <c r="K495" s="26"/>
      <c r="L495" s="26"/>
      <c r="M495" s="26"/>
      <c r="N495" s="26"/>
      <c r="O495" s="26"/>
      <c r="P495" s="26"/>
      <c r="Q495" s="7">
        <f t="shared" si="56"/>
        <v>0</v>
      </c>
      <c r="R495" s="7"/>
      <c r="S495" s="7"/>
      <c r="T495" s="7"/>
      <c r="U495" s="7"/>
      <c r="V495" s="7"/>
      <c r="W495" s="7"/>
      <c r="X495" s="75"/>
      <c r="Y495" s="75"/>
      <c r="Z495" s="75">
        <f t="shared" si="57"/>
        <v>0</v>
      </c>
      <c r="AA495" s="75"/>
      <c r="AB495" s="75"/>
      <c r="AC495" s="7"/>
      <c r="AD495" s="27"/>
      <c r="AE495" s="27"/>
      <c r="AF495" s="27"/>
      <c r="AG495" s="27"/>
      <c r="XEY495" s="5"/>
      <c r="XEZ495" s="5"/>
      <c r="XFA495" s="5"/>
      <c r="XFB495" s="5"/>
      <c r="XFC495" s="5"/>
      <c r="XFD495" s="5"/>
    </row>
    <row r="496" s="2" customFormat="1" ht="78" customHeight="1" outlineLevel="1" spans="1:16384">
      <c r="A496" s="180">
        <v>3</v>
      </c>
      <c r="B496" s="10" t="s">
        <v>1009</v>
      </c>
      <c r="C496" s="36" t="s">
        <v>1006</v>
      </c>
      <c r="D496" s="10" t="s">
        <v>1007</v>
      </c>
      <c r="E496" s="24" t="s">
        <v>1010</v>
      </c>
      <c r="F496" s="24" t="str">
        <f>_xlfn.DISPIMG("ID_EE74B7E215144650BBB1E8232B0711C5",1)</f>
        <v>=DISPIMG("ID_EE74B7E215144650BBB1E8232B0711C5",1)</v>
      </c>
      <c r="G496" s="10" t="s">
        <v>1011</v>
      </c>
      <c r="H496" s="10" t="s">
        <v>1012</v>
      </c>
      <c r="I496" s="10" t="s">
        <v>522</v>
      </c>
      <c r="J496" s="15">
        <v>2</v>
      </c>
      <c r="K496" s="26"/>
      <c r="L496" s="7" t="s">
        <v>1013</v>
      </c>
      <c r="M496" s="7">
        <f>5*2.5*0.003*2740*J496</f>
        <v>205.5</v>
      </c>
      <c r="N496" s="10" t="s">
        <v>148</v>
      </c>
      <c r="O496" s="10">
        <v>28.5</v>
      </c>
      <c r="P496" s="26" t="s">
        <v>149</v>
      </c>
      <c r="Q496" s="63">
        <f>O496*M496</f>
        <v>5856.75</v>
      </c>
      <c r="R496" s="7"/>
      <c r="S496" s="7"/>
      <c r="T496" s="7"/>
      <c r="U496" s="7"/>
      <c r="V496" s="7"/>
      <c r="W496" s="7"/>
      <c r="X496" s="7"/>
      <c r="Y496" s="7"/>
      <c r="Z496" s="75">
        <f t="shared" si="57"/>
        <v>0</v>
      </c>
      <c r="AA496" s="7"/>
      <c r="AB496" s="7"/>
      <c r="AC496" s="7"/>
      <c r="AD496" s="27"/>
      <c r="AE496" s="27"/>
      <c r="AF496" s="27"/>
      <c r="AG496" s="27"/>
      <c r="XEY496" s="5"/>
      <c r="XEZ496" s="5"/>
      <c r="XFA496" s="5"/>
      <c r="XFB496" s="5"/>
      <c r="XFC496" s="5"/>
      <c r="XFD496" s="5"/>
    </row>
    <row r="497" s="2" customFormat="1" ht="166.15" customHeight="1" outlineLevel="1" spans="1:16384">
      <c r="A497" s="9">
        <v>4</v>
      </c>
      <c r="B497" s="10" t="s">
        <v>1014</v>
      </c>
      <c r="C497" s="36" t="s">
        <v>1006</v>
      </c>
      <c r="D497" s="10" t="s">
        <v>1007</v>
      </c>
      <c r="E497" s="103" t="s">
        <v>1015</v>
      </c>
      <c r="F497" s="10"/>
      <c r="G497" s="10" t="s">
        <v>1016</v>
      </c>
      <c r="H497" s="10" t="s">
        <v>1017</v>
      </c>
      <c r="I497" s="10" t="s">
        <v>325</v>
      </c>
      <c r="J497" s="15">
        <v>2</v>
      </c>
      <c r="K497" s="26"/>
      <c r="L497" s="123" t="s">
        <v>859</v>
      </c>
      <c r="M497" s="26">
        <f>2*3.14*12*0.001*(325-12)*0.001*8.2*7850/1000</f>
        <v>1.5183389616</v>
      </c>
      <c r="N497" s="26" t="s">
        <v>115</v>
      </c>
      <c r="O497" s="26">
        <v>2050</v>
      </c>
      <c r="P497" s="26" t="s">
        <v>116</v>
      </c>
      <c r="Q497" s="7">
        <f t="shared" si="56"/>
        <v>3112.59487128</v>
      </c>
      <c r="R497" s="7"/>
      <c r="S497" s="7"/>
      <c r="T497" s="7"/>
      <c r="U497" s="7"/>
      <c r="V497" s="7"/>
      <c r="W497" s="7"/>
      <c r="X497" s="7"/>
      <c r="Y497" s="7"/>
      <c r="Z497" s="75">
        <f t="shared" si="57"/>
        <v>0</v>
      </c>
      <c r="AA497" s="7"/>
      <c r="AB497" s="7"/>
      <c r="AC497" s="7"/>
      <c r="AD497" s="27"/>
      <c r="AE497" s="27"/>
      <c r="AF497" s="27"/>
      <c r="AG497" s="27"/>
      <c r="XEY497" s="5"/>
      <c r="XEZ497" s="5"/>
      <c r="XFA497" s="5"/>
      <c r="XFB497" s="5"/>
      <c r="XFC497" s="5"/>
      <c r="XFD497" s="5"/>
    </row>
    <row r="498" s="2" customFormat="1" ht="54" customHeight="1" outlineLevel="1" spans="1:16384">
      <c r="A498" s="9">
        <v>5</v>
      </c>
      <c r="B498" s="10" t="s">
        <v>497</v>
      </c>
      <c r="C498" s="36" t="s">
        <v>1006</v>
      </c>
      <c r="D498" s="10" t="s">
        <v>1007</v>
      </c>
      <c r="E498" s="145" t="s">
        <v>498</v>
      </c>
      <c r="F498" s="145"/>
      <c r="G498" s="10" t="s">
        <v>1018</v>
      </c>
      <c r="H498" s="145" t="s">
        <v>500</v>
      </c>
      <c r="I498" s="10" t="s">
        <v>48</v>
      </c>
      <c r="J498" s="15">
        <v>40.32</v>
      </c>
      <c r="K498" s="26"/>
      <c r="L498" s="26"/>
      <c r="M498" s="26"/>
      <c r="N498" s="26"/>
      <c r="O498" s="26"/>
      <c r="P498" s="26"/>
      <c r="Q498" s="7">
        <f t="shared" si="56"/>
        <v>0</v>
      </c>
      <c r="R498" s="7"/>
      <c r="S498" s="7"/>
      <c r="T498" s="7"/>
      <c r="U498" s="7"/>
      <c r="V498" s="7"/>
      <c r="W498" s="7"/>
      <c r="X498" s="7"/>
      <c r="Y498" s="7"/>
      <c r="Z498" s="75">
        <f t="shared" si="57"/>
        <v>0</v>
      </c>
      <c r="AA498" s="7"/>
      <c r="AB498" s="7"/>
      <c r="AC498" s="7"/>
      <c r="AD498" s="27"/>
      <c r="AE498" s="27"/>
      <c r="AF498" s="27"/>
      <c r="AG498" s="27"/>
      <c r="XEY498" s="5"/>
      <c r="XEZ498" s="5"/>
      <c r="XFA498" s="5"/>
      <c r="XFB498" s="5"/>
      <c r="XFC498" s="5"/>
      <c r="XFD498" s="5"/>
    </row>
    <row r="499" s="2" customFormat="1" ht="54" customHeight="1" outlineLevel="1" spans="1:16384">
      <c r="A499" s="9">
        <v>6</v>
      </c>
      <c r="B499" s="10" t="s">
        <v>848</v>
      </c>
      <c r="C499" s="36" t="s">
        <v>1006</v>
      </c>
      <c r="D499" s="10" t="s">
        <v>1007</v>
      </c>
      <c r="E499" s="173" t="s">
        <v>463</v>
      </c>
      <c r="F499" s="173"/>
      <c r="G499" s="10" t="s">
        <v>850</v>
      </c>
      <c r="H499" s="10"/>
      <c r="I499" s="10"/>
      <c r="J499" s="15"/>
      <c r="K499" s="26"/>
      <c r="L499" s="26"/>
      <c r="M499" s="26"/>
      <c r="N499" s="26"/>
      <c r="O499" s="26"/>
      <c r="P499" s="26"/>
      <c r="Q499" s="7">
        <f t="shared" si="56"/>
        <v>0</v>
      </c>
      <c r="R499" s="7"/>
      <c r="S499" s="7"/>
      <c r="T499" s="7"/>
      <c r="U499" s="7"/>
      <c r="V499" s="7"/>
      <c r="W499" s="7"/>
      <c r="X499" s="7"/>
      <c r="Y499" s="7"/>
      <c r="Z499" s="75">
        <f t="shared" si="57"/>
        <v>0</v>
      </c>
      <c r="AA499" s="7"/>
      <c r="AB499" s="7"/>
      <c r="AC499" s="7"/>
      <c r="AD499" s="27"/>
      <c r="AE499" s="27"/>
      <c r="AF499" s="27"/>
      <c r="AG499" s="27"/>
      <c r="XEY499" s="5"/>
      <c r="XEZ499" s="5"/>
      <c r="XFA499" s="5"/>
      <c r="XFB499" s="5"/>
      <c r="XFC499" s="5"/>
      <c r="XFD499" s="5"/>
    </row>
    <row r="500" s="2" customFormat="1" ht="54" customHeight="1" outlineLevel="1" spans="1:16384">
      <c r="A500" s="9">
        <v>7</v>
      </c>
      <c r="B500" s="10" t="s">
        <v>78</v>
      </c>
      <c r="C500" s="36" t="s">
        <v>1006</v>
      </c>
      <c r="D500" s="10" t="s">
        <v>1007</v>
      </c>
      <c r="E500" s="173" t="s">
        <v>41</v>
      </c>
      <c r="F500" s="173"/>
      <c r="G500" s="10" t="s">
        <v>1008</v>
      </c>
      <c r="H500" s="10"/>
      <c r="I500" s="10"/>
      <c r="J500" s="15"/>
      <c r="K500" s="26"/>
      <c r="L500" s="26"/>
      <c r="M500" s="26"/>
      <c r="N500" s="26"/>
      <c r="O500" s="26"/>
      <c r="P500" s="26"/>
      <c r="Q500" s="7">
        <f t="shared" si="56"/>
        <v>0</v>
      </c>
      <c r="R500" s="7"/>
      <c r="S500" s="7"/>
      <c r="T500" s="7"/>
      <c r="U500" s="7"/>
      <c r="V500" s="7"/>
      <c r="W500" s="7"/>
      <c r="X500" s="7"/>
      <c r="Y500" s="7"/>
      <c r="Z500" s="75">
        <f t="shared" si="57"/>
        <v>0</v>
      </c>
      <c r="AA500" s="7"/>
      <c r="AB500" s="7"/>
      <c r="AC500" s="7"/>
      <c r="AD500" s="27"/>
      <c r="AE500" s="27"/>
      <c r="AF500" s="27"/>
      <c r="AG500" s="27"/>
      <c r="XEY500" s="5"/>
      <c r="XEZ500" s="5"/>
      <c r="XFA500" s="5"/>
      <c r="XFB500" s="5"/>
      <c r="XFC500" s="5"/>
      <c r="XFD500" s="5"/>
    </row>
    <row r="501" s="2" customFormat="1" ht="94.15" customHeight="1" outlineLevel="1" spans="1:16384">
      <c r="A501" s="180">
        <v>8</v>
      </c>
      <c r="B501" s="10" t="s">
        <v>1019</v>
      </c>
      <c r="C501" s="36" t="s">
        <v>1006</v>
      </c>
      <c r="D501" s="10" t="s">
        <v>1007</v>
      </c>
      <c r="E501" s="24" t="s">
        <v>1010</v>
      </c>
      <c r="F501" s="24" t="str">
        <f>_xlfn.DISPIMG("ID_EE74B7E215144650BBB1E8232B0711C5",1)</f>
        <v>=DISPIMG("ID_EE74B7E215144650BBB1E8232B0711C5",1)</v>
      </c>
      <c r="G501" s="10" t="s">
        <v>1020</v>
      </c>
      <c r="H501" s="10" t="s">
        <v>1021</v>
      </c>
      <c r="I501" s="10" t="s">
        <v>522</v>
      </c>
      <c r="J501" s="15">
        <v>2</v>
      </c>
      <c r="K501" s="26"/>
      <c r="L501" s="7" t="s">
        <v>1013</v>
      </c>
      <c r="M501" s="7">
        <f>4*2*0.003*2740*J501</f>
        <v>131.52</v>
      </c>
      <c r="N501" s="10" t="s">
        <v>148</v>
      </c>
      <c r="O501" s="10">
        <v>28.5</v>
      </c>
      <c r="P501" s="26" t="s">
        <v>149</v>
      </c>
      <c r="Q501" s="63">
        <f>O501*M501</f>
        <v>3748.32</v>
      </c>
      <c r="R501" s="7"/>
      <c r="S501" s="7"/>
      <c r="T501" s="7"/>
      <c r="U501" s="7"/>
      <c r="V501" s="7"/>
      <c r="W501" s="7"/>
      <c r="X501" s="7"/>
      <c r="Y501" s="7"/>
      <c r="Z501" s="75">
        <f t="shared" si="57"/>
        <v>0</v>
      </c>
      <c r="AA501" s="7"/>
      <c r="AB501" s="7"/>
      <c r="AC501" s="7"/>
      <c r="AD501" s="27"/>
      <c r="AE501" s="27"/>
      <c r="AF501" s="27"/>
      <c r="AG501" s="27"/>
      <c r="XEY501" s="5"/>
      <c r="XEZ501" s="5"/>
      <c r="XFA501" s="5"/>
      <c r="XFB501" s="5"/>
      <c r="XFC501" s="5"/>
      <c r="XFD501" s="5"/>
    </row>
    <row r="502" s="2" customFormat="1" ht="154.9" customHeight="1" outlineLevel="1" spans="1:16384">
      <c r="A502" s="9">
        <v>9</v>
      </c>
      <c r="B502" s="10" t="s">
        <v>1022</v>
      </c>
      <c r="C502" s="36" t="s">
        <v>1006</v>
      </c>
      <c r="D502" s="10" t="s">
        <v>1007</v>
      </c>
      <c r="E502" s="10" t="s">
        <v>1023</v>
      </c>
      <c r="F502" s="10"/>
      <c r="G502" s="10" t="s">
        <v>1024</v>
      </c>
      <c r="H502" s="10" t="s">
        <v>1017</v>
      </c>
      <c r="I502" s="10" t="s">
        <v>325</v>
      </c>
      <c r="J502" s="15">
        <v>2</v>
      </c>
      <c r="K502" s="26"/>
      <c r="L502" s="123" t="s">
        <v>859</v>
      </c>
      <c r="M502" s="26">
        <f>3.14*10*0.001*(273-10)*0.001*7.8*7850/1000</f>
        <v>0.505649586</v>
      </c>
      <c r="N502" s="26" t="s">
        <v>115</v>
      </c>
      <c r="O502" s="26">
        <v>2050</v>
      </c>
      <c r="P502" s="26" t="s">
        <v>116</v>
      </c>
      <c r="Q502" s="7">
        <f t="shared" si="56"/>
        <v>1036.5816513</v>
      </c>
      <c r="R502" s="7"/>
      <c r="S502" s="7"/>
      <c r="T502" s="7"/>
      <c r="U502" s="7"/>
      <c r="V502" s="7"/>
      <c r="W502" s="7"/>
      <c r="X502" s="7"/>
      <c r="Y502" s="7"/>
      <c r="Z502" s="75">
        <f t="shared" si="57"/>
        <v>0</v>
      </c>
      <c r="AA502" s="7"/>
      <c r="AB502" s="7"/>
      <c r="AC502" s="7"/>
      <c r="AD502" s="27"/>
      <c r="AE502" s="27"/>
      <c r="AF502" s="27"/>
      <c r="AG502" s="27"/>
      <c r="XEY502" s="5"/>
      <c r="XEZ502" s="5"/>
      <c r="XFA502" s="5"/>
      <c r="XFB502" s="5"/>
      <c r="XFC502" s="5"/>
      <c r="XFD502" s="5"/>
    </row>
    <row r="503" s="2" customFormat="1" ht="54" customHeight="1" outlineLevel="1" spans="1:16384">
      <c r="A503" s="9">
        <v>10</v>
      </c>
      <c r="B503" s="10" t="s">
        <v>853</v>
      </c>
      <c r="C503" s="36" t="s">
        <v>1006</v>
      </c>
      <c r="D503" s="10" t="s">
        <v>1007</v>
      </c>
      <c r="E503" s="145" t="s">
        <v>498</v>
      </c>
      <c r="F503" s="145"/>
      <c r="G503" s="10" t="s">
        <v>1018</v>
      </c>
      <c r="H503" s="145" t="s">
        <v>500</v>
      </c>
      <c r="I503" s="10" t="s">
        <v>48</v>
      </c>
      <c r="J503" s="15">
        <v>28.8</v>
      </c>
      <c r="K503" s="26"/>
      <c r="L503" s="26"/>
      <c r="M503" s="26"/>
      <c r="N503" s="26"/>
      <c r="O503" s="26"/>
      <c r="P503" s="26"/>
      <c r="Q503" s="7">
        <f t="shared" si="56"/>
        <v>0</v>
      </c>
      <c r="R503" s="7"/>
      <c r="S503" s="7"/>
      <c r="T503" s="7"/>
      <c r="U503" s="7"/>
      <c r="V503" s="7"/>
      <c r="W503" s="7"/>
      <c r="X503" s="7"/>
      <c r="Y503" s="7"/>
      <c r="Z503" s="75">
        <f t="shared" si="57"/>
        <v>0</v>
      </c>
      <c r="AA503" s="7"/>
      <c r="AB503" s="7"/>
      <c r="AC503" s="7"/>
      <c r="AD503" s="27"/>
      <c r="AE503" s="27"/>
      <c r="AF503" s="27"/>
      <c r="AG503" s="27"/>
      <c r="XEY503" s="5"/>
      <c r="XEZ503" s="5"/>
      <c r="XFA503" s="5"/>
      <c r="XFB503" s="5"/>
      <c r="XFC503" s="5"/>
      <c r="XFD503" s="5"/>
    </row>
    <row r="504" s="2" customFormat="1" ht="54" customHeight="1" outlineLevel="1" spans="1:16384">
      <c r="A504" s="180">
        <v>11</v>
      </c>
      <c r="B504" s="10" t="s">
        <v>1025</v>
      </c>
      <c r="C504" s="36" t="s">
        <v>1006</v>
      </c>
      <c r="D504" s="10" t="s">
        <v>1026</v>
      </c>
      <c r="E504" s="105" t="s">
        <v>1027</v>
      </c>
      <c r="F504" s="24"/>
      <c r="G504" s="10" t="s">
        <v>1028</v>
      </c>
      <c r="H504" s="10" t="s">
        <v>1029</v>
      </c>
      <c r="I504" s="10" t="s">
        <v>522</v>
      </c>
      <c r="J504" s="15">
        <v>2</v>
      </c>
      <c r="K504" s="26"/>
      <c r="L504" s="7" t="s">
        <v>1013</v>
      </c>
      <c r="M504" s="7">
        <f>0.8*0.8*0.003*2740*2</f>
        <v>10.5216</v>
      </c>
      <c r="N504" s="10" t="s">
        <v>148</v>
      </c>
      <c r="O504" s="10">
        <v>28.5</v>
      </c>
      <c r="P504" s="26" t="s">
        <v>149</v>
      </c>
      <c r="Q504" s="63">
        <f t="shared" ref="Q504:Q510" si="58">O504*M504</f>
        <v>299.8656</v>
      </c>
      <c r="R504" s="7"/>
      <c r="S504" s="7"/>
      <c r="T504" s="7"/>
      <c r="U504" s="7"/>
      <c r="V504" s="7"/>
      <c r="W504" s="7"/>
      <c r="X504" s="7"/>
      <c r="Y504" s="7"/>
      <c r="Z504" s="75">
        <f t="shared" si="57"/>
        <v>0</v>
      </c>
      <c r="AA504" s="7"/>
      <c r="AB504" s="7"/>
      <c r="AC504" s="7"/>
      <c r="AD504" s="27"/>
      <c r="AE504" s="27"/>
      <c r="AF504" s="27"/>
      <c r="AG504" s="27"/>
      <c r="XEY504" s="5"/>
      <c r="XEZ504" s="5"/>
      <c r="XFA504" s="5"/>
      <c r="XFB504" s="5"/>
      <c r="XFC504" s="5"/>
      <c r="XFD504" s="5"/>
    </row>
    <row r="505" s="2" customFormat="1" ht="54" customHeight="1" outlineLevel="1" spans="1:16384">
      <c r="A505" s="180">
        <v>12</v>
      </c>
      <c r="B505" s="10" t="s">
        <v>1030</v>
      </c>
      <c r="C505" s="36" t="s">
        <v>1006</v>
      </c>
      <c r="D505" s="10" t="s">
        <v>1026</v>
      </c>
      <c r="E505" s="24" t="s">
        <v>1010</v>
      </c>
      <c r="F505" s="24"/>
      <c r="G505" s="10" t="s">
        <v>1031</v>
      </c>
      <c r="H505" s="10" t="s">
        <v>1032</v>
      </c>
      <c r="I505" s="10" t="s">
        <v>522</v>
      </c>
      <c r="J505" s="15">
        <v>6</v>
      </c>
      <c r="K505" s="26"/>
      <c r="L505" s="7" t="s">
        <v>1013</v>
      </c>
      <c r="M505" s="7">
        <f>1.5*0.5*0.003*2740*J505</f>
        <v>36.99</v>
      </c>
      <c r="N505" s="10" t="s">
        <v>148</v>
      </c>
      <c r="O505" s="10">
        <v>28.5</v>
      </c>
      <c r="P505" s="26" t="s">
        <v>578</v>
      </c>
      <c r="Q505" s="63">
        <f t="shared" si="58"/>
        <v>1054.215</v>
      </c>
      <c r="R505" s="7"/>
      <c r="S505" s="7"/>
      <c r="T505" s="7"/>
      <c r="U505" s="7"/>
      <c r="V505" s="7"/>
      <c r="W505" s="7"/>
      <c r="X505" s="7"/>
      <c r="Y505" s="7"/>
      <c r="Z505" s="75">
        <f t="shared" si="57"/>
        <v>0</v>
      </c>
      <c r="AA505" s="7"/>
      <c r="AB505" s="7"/>
      <c r="AC505" s="7"/>
      <c r="AD505" s="27"/>
      <c r="AE505" s="27"/>
      <c r="AF505" s="27"/>
      <c r="AG505" s="27"/>
      <c r="XEY505" s="5"/>
      <c r="XEZ505" s="5"/>
      <c r="XFA505" s="5"/>
      <c r="XFB505" s="5"/>
      <c r="XFC505" s="5"/>
      <c r="XFD505" s="5"/>
    </row>
    <row r="506" s="2" customFormat="1" ht="54" customHeight="1" outlineLevel="1" spans="1:16384">
      <c r="A506" s="180">
        <v>13</v>
      </c>
      <c r="B506" s="10" t="s">
        <v>1033</v>
      </c>
      <c r="C506" s="36" t="s">
        <v>1006</v>
      </c>
      <c r="D506" s="10" t="s">
        <v>1026</v>
      </c>
      <c r="E506" s="24" t="s">
        <v>1010</v>
      </c>
      <c r="F506" s="24"/>
      <c r="G506" s="10" t="s">
        <v>1034</v>
      </c>
      <c r="H506" s="10" t="s">
        <v>1035</v>
      </c>
      <c r="I506" s="10" t="s">
        <v>522</v>
      </c>
      <c r="J506" s="15">
        <v>4</v>
      </c>
      <c r="K506" s="26"/>
      <c r="L506" s="7" t="s">
        <v>1013</v>
      </c>
      <c r="M506" s="7">
        <f>3.14*0.8*0.8/4*0.003*2740*J506</f>
        <v>16.518912</v>
      </c>
      <c r="N506" s="10" t="s">
        <v>148</v>
      </c>
      <c r="O506" s="10">
        <v>28.5</v>
      </c>
      <c r="P506" s="26" t="s">
        <v>590</v>
      </c>
      <c r="Q506" s="63">
        <f t="shared" si="58"/>
        <v>470.788992</v>
      </c>
      <c r="R506" s="7"/>
      <c r="S506" s="7"/>
      <c r="T506" s="7"/>
      <c r="U506" s="7"/>
      <c r="V506" s="7"/>
      <c r="W506" s="7"/>
      <c r="X506" s="7"/>
      <c r="Y506" s="7"/>
      <c r="Z506" s="75">
        <f t="shared" si="57"/>
        <v>0</v>
      </c>
      <c r="AA506" s="7"/>
      <c r="AB506" s="7"/>
      <c r="AC506" s="7"/>
      <c r="AD506" s="27"/>
      <c r="AE506" s="27"/>
      <c r="AF506" s="27"/>
      <c r="AG506" s="27"/>
      <c r="XEY506" s="5"/>
      <c r="XEZ506" s="5"/>
      <c r="XFA506" s="5"/>
      <c r="XFB506" s="5"/>
      <c r="XFC506" s="5"/>
      <c r="XFD506" s="5"/>
    </row>
    <row r="507" s="2" customFormat="1" ht="54" customHeight="1" outlineLevel="1" spans="1:16384">
      <c r="A507" s="180">
        <v>14</v>
      </c>
      <c r="B507" s="10" t="s">
        <v>1036</v>
      </c>
      <c r="C507" s="36" t="s">
        <v>1006</v>
      </c>
      <c r="D507" s="10" t="s">
        <v>1026</v>
      </c>
      <c r="E507" s="24" t="s">
        <v>1010</v>
      </c>
      <c r="F507" s="24"/>
      <c r="G507" s="10" t="s">
        <v>1037</v>
      </c>
      <c r="H507" s="10" t="s">
        <v>1038</v>
      </c>
      <c r="I507" s="10" t="s">
        <v>522</v>
      </c>
      <c r="J507" s="15">
        <v>2</v>
      </c>
      <c r="K507" s="26"/>
      <c r="L507" s="7" t="s">
        <v>1013</v>
      </c>
      <c r="M507" s="7">
        <f>3.14*0.8*0.8/4*0.003*2740*J507</f>
        <v>8.259456</v>
      </c>
      <c r="N507" s="10" t="s">
        <v>148</v>
      </c>
      <c r="O507" s="10">
        <v>28.5</v>
      </c>
      <c r="P507" s="26" t="s">
        <v>594</v>
      </c>
      <c r="Q507" s="63">
        <f t="shared" si="58"/>
        <v>235.394496</v>
      </c>
      <c r="R507" s="7"/>
      <c r="S507" s="7"/>
      <c r="T507" s="7"/>
      <c r="U507" s="7"/>
      <c r="V507" s="7"/>
      <c r="W507" s="7"/>
      <c r="X507" s="7"/>
      <c r="Y507" s="7"/>
      <c r="Z507" s="75">
        <f t="shared" si="57"/>
        <v>0</v>
      </c>
      <c r="AA507" s="7"/>
      <c r="AB507" s="7"/>
      <c r="AC507" s="7"/>
      <c r="AD507" s="27"/>
      <c r="AE507" s="27"/>
      <c r="AF507" s="27"/>
      <c r="AG507" s="27"/>
      <c r="XEY507" s="5"/>
      <c r="XEZ507" s="5"/>
      <c r="XFA507" s="5"/>
      <c r="XFB507" s="5"/>
      <c r="XFC507" s="5"/>
      <c r="XFD507" s="5"/>
    </row>
    <row r="508" s="2" customFormat="1" ht="54" customHeight="1" outlineLevel="1" spans="1:16384">
      <c r="A508" s="180">
        <v>15</v>
      </c>
      <c r="B508" s="10" t="s">
        <v>1039</v>
      </c>
      <c r="C508" s="36" t="s">
        <v>1006</v>
      </c>
      <c r="D508" s="10" t="s">
        <v>1026</v>
      </c>
      <c r="E508" s="24" t="s">
        <v>1010</v>
      </c>
      <c r="F508" s="24"/>
      <c r="G508" s="10" t="s">
        <v>1040</v>
      </c>
      <c r="H508" s="10" t="s">
        <v>1041</v>
      </c>
      <c r="I508" s="10" t="s">
        <v>522</v>
      </c>
      <c r="J508" s="15">
        <v>4</v>
      </c>
      <c r="K508" s="26"/>
      <c r="L508" s="7" t="s">
        <v>1013</v>
      </c>
      <c r="M508" s="7">
        <f>3.14*0.8*0.8/4*0.003*2740*J508</f>
        <v>16.518912</v>
      </c>
      <c r="N508" s="10" t="s">
        <v>148</v>
      </c>
      <c r="O508" s="10">
        <v>28.5</v>
      </c>
      <c r="P508" s="26" t="s">
        <v>598</v>
      </c>
      <c r="Q508" s="63">
        <f t="shared" si="58"/>
        <v>470.788992</v>
      </c>
      <c r="R508" s="7"/>
      <c r="S508" s="7"/>
      <c r="T508" s="7"/>
      <c r="U508" s="7"/>
      <c r="V508" s="7"/>
      <c r="W508" s="7"/>
      <c r="X508" s="7"/>
      <c r="Y508" s="7"/>
      <c r="Z508" s="75">
        <f t="shared" si="57"/>
        <v>0</v>
      </c>
      <c r="AA508" s="7"/>
      <c r="AB508" s="7"/>
      <c r="AC508" s="7"/>
      <c r="AD508" s="27"/>
      <c r="AE508" s="27"/>
      <c r="AF508" s="27"/>
      <c r="AG508" s="27"/>
      <c r="XEY508" s="5"/>
      <c r="XEZ508" s="5"/>
      <c r="XFA508" s="5"/>
      <c r="XFB508" s="5"/>
      <c r="XFC508" s="5"/>
      <c r="XFD508" s="5"/>
    </row>
    <row r="509" s="2" customFormat="1" ht="73.15" customHeight="1" outlineLevel="1" spans="1:16384">
      <c r="A509" s="180">
        <v>16</v>
      </c>
      <c r="B509" s="10" t="s">
        <v>1042</v>
      </c>
      <c r="C509" s="36" t="s">
        <v>1006</v>
      </c>
      <c r="D509" s="10" t="s">
        <v>1026</v>
      </c>
      <c r="E509" s="105" t="s">
        <v>1027</v>
      </c>
      <c r="F509" s="24"/>
      <c r="G509" s="10" t="s">
        <v>1043</v>
      </c>
      <c r="H509" s="10" t="s">
        <v>1035</v>
      </c>
      <c r="I509" s="10" t="s">
        <v>522</v>
      </c>
      <c r="J509" s="15">
        <v>6</v>
      </c>
      <c r="K509" s="26"/>
      <c r="L509" s="7" t="s">
        <v>1013</v>
      </c>
      <c r="M509" s="7">
        <f>3.14*0.8*0.8/4*0.003*2740*J509</f>
        <v>24.778368</v>
      </c>
      <c r="N509" s="10" t="s">
        <v>148</v>
      </c>
      <c r="O509" s="10">
        <v>28.5</v>
      </c>
      <c r="P509" s="26" t="s">
        <v>598</v>
      </c>
      <c r="Q509" s="63">
        <f t="shared" si="58"/>
        <v>706.183488</v>
      </c>
      <c r="R509" s="7"/>
      <c r="S509" s="7"/>
      <c r="T509" s="7"/>
      <c r="U509" s="7"/>
      <c r="V509" s="7"/>
      <c r="W509" s="7"/>
      <c r="X509" s="7"/>
      <c r="Y509" s="7"/>
      <c r="Z509" s="75">
        <f t="shared" si="57"/>
        <v>0</v>
      </c>
      <c r="AA509" s="7"/>
      <c r="AB509" s="7"/>
      <c r="AC509" s="7"/>
      <c r="AD509" s="27"/>
      <c r="AE509" s="27"/>
      <c r="AF509" s="27"/>
      <c r="AG509" s="27"/>
      <c r="XEY509" s="5"/>
      <c r="XEZ509" s="5"/>
      <c r="XFA509" s="5"/>
      <c r="XFB509" s="5"/>
      <c r="XFC509" s="5"/>
      <c r="XFD509" s="5"/>
    </row>
    <row r="510" s="2" customFormat="1" ht="75" customHeight="1" outlineLevel="1" spans="1:16384">
      <c r="A510" s="180">
        <v>17</v>
      </c>
      <c r="B510" s="10" t="s">
        <v>1044</v>
      </c>
      <c r="C510" s="36" t="s">
        <v>1006</v>
      </c>
      <c r="D510" s="10" t="s">
        <v>1026</v>
      </c>
      <c r="E510" s="24" t="s">
        <v>1010</v>
      </c>
      <c r="F510" s="24"/>
      <c r="G510" s="10" t="s">
        <v>1045</v>
      </c>
      <c r="H510" s="10" t="s">
        <v>1046</v>
      </c>
      <c r="I510" s="10" t="s">
        <v>522</v>
      </c>
      <c r="J510" s="15">
        <v>6</v>
      </c>
      <c r="K510" s="26"/>
      <c r="L510" s="7" t="s">
        <v>1013</v>
      </c>
      <c r="M510" s="7">
        <f>4*2*0.003*2740*J510</f>
        <v>394.56</v>
      </c>
      <c r="N510" s="10" t="s">
        <v>148</v>
      </c>
      <c r="O510" s="10">
        <v>28.5</v>
      </c>
      <c r="P510" s="26" t="s">
        <v>1047</v>
      </c>
      <c r="Q510" s="63">
        <f t="shared" si="58"/>
        <v>11244.96</v>
      </c>
      <c r="R510" s="7"/>
      <c r="S510" s="7"/>
      <c r="T510" s="7"/>
      <c r="U510" s="7"/>
      <c r="V510" s="7"/>
      <c r="W510" s="7"/>
      <c r="X510" s="7"/>
      <c r="Y510" s="7"/>
      <c r="Z510" s="75">
        <f t="shared" si="57"/>
        <v>0</v>
      </c>
      <c r="AA510" s="7"/>
      <c r="AB510" s="7"/>
      <c r="AC510" s="7"/>
      <c r="AD510" s="27"/>
      <c r="AE510" s="27"/>
      <c r="AF510" s="27"/>
      <c r="AG510" s="27"/>
      <c r="XEY510" s="5"/>
      <c r="XEZ510" s="5"/>
      <c r="XFA510" s="5"/>
      <c r="XFB510" s="5"/>
      <c r="XFC510" s="5"/>
      <c r="XFD510" s="5"/>
    </row>
    <row r="511" s="2" customFormat="1" ht="54" customHeight="1" outlineLevel="1" spans="1:16384">
      <c r="A511" s="9">
        <v>18</v>
      </c>
      <c r="B511" s="10" t="s">
        <v>1048</v>
      </c>
      <c r="C511" s="36" t="s">
        <v>1006</v>
      </c>
      <c r="D511" s="10" t="s">
        <v>1049</v>
      </c>
      <c r="E511" s="24" t="s">
        <v>1049</v>
      </c>
      <c r="F511" s="24" t="str">
        <f>_xlfn.DISPIMG("ID_09361D8982D348D8AEAA40288BD104A7",1)</f>
        <v>=DISPIMG("ID_09361D8982D348D8AEAA40288BD104A7",1)</v>
      </c>
      <c r="G511" s="10" t="s">
        <v>1050</v>
      </c>
      <c r="H511" s="24" t="s">
        <v>1051</v>
      </c>
      <c r="I511" s="10" t="s">
        <v>48</v>
      </c>
      <c r="J511" s="15">
        <v>11.79</v>
      </c>
      <c r="K511" s="26"/>
      <c r="L511" s="26" t="s">
        <v>1052</v>
      </c>
      <c r="M511" s="26">
        <f>10*11.79*100*2.05/1000000</f>
        <v>0.0241695</v>
      </c>
      <c r="N511" s="26" t="s">
        <v>115</v>
      </c>
      <c r="O511" s="26">
        <v>570</v>
      </c>
      <c r="P511" s="26" t="s">
        <v>116</v>
      </c>
      <c r="Q511" s="7">
        <f t="shared" si="56"/>
        <v>13.776615</v>
      </c>
      <c r="R511" s="7"/>
      <c r="S511" s="7"/>
      <c r="T511" s="7"/>
      <c r="U511" s="7"/>
      <c r="V511" s="7"/>
      <c r="W511" s="7"/>
      <c r="X511" s="7"/>
      <c r="Y511" s="7"/>
      <c r="Z511" s="75">
        <f t="shared" si="57"/>
        <v>0</v>
      </c>
      <c r="AA511" s="7"/>
      <c r="AB511" s="7"/>
      <c r="AC511" s="7"/>
      <c r="AD511" s="27"/>
      <c r="AE511" s="27"/>
      <c r="AF511" s="27"/>
      <c r="AG511" s="27"/>
      <c r="XEY511" s="5"/>
      <c r="XEZ511" s="5"/>
      <c r="XFA511" s="5"/>
      <c r="XFB511" s="5"/>
      <c r="XFC511" s="5"/>
      <c r="XFD511" s="5"/>
    </row>
    <row r="512" s="2" customFormat="1" ht="54" customHeight="1" outlineLevel="1" spans="1:16384">
      <c r="A512" s="9">
        <v>19</v>
      </c>
      <c r="B512" s="10" t="s">
        <v>1053</v>
      </c>
      <c r="C512" s="36" t="s">
        <v>1006</v>
      </c>
      <c r="D512" s="10" t="s">
        <v>1049</v>
      </c>
      <c r="E512" s="24" t="s">
        <v>1049</v>
      </c>
      <c r="F512" s="24" t="str">
        <f>_xlfn.DISPIMG("ID_771F0EF185494AC5BFAA48A7707AEB7F",1)</f>
        <v>=DISPIMG("ID_771F0EF185494AC5BFAA48A7707AEB7F",1)</v>
      </c>
      <c r="G512" s="10" t="s">
        <v>1054</v>
      </c>
      <c r="H512" s="24" t="s">
        <v>1051</v>
      </c>
      <c r="I512" s="10" t="s">
        <v>48</v>
      </c>
      <c r="J512" s="15">
        <v>115.92</v>
      </c>
      <c r="K512" s="26"/>
      <c r="L512" s="26" t="s">
        <v>1052</v>
      </c>
      <c r="M512" s="26">
        <f>10*115.92*100*2.05/1000000</f>
        <v>0.237636</v>
      </c>
      <c r="N512" s="26" t="s">
        <v>115</v>
      </c>
      <c r="O512" s="26">
        <v>570</v>
      </c>
      <c r="P512" s="26" t="s">
        <v>116</v>
      </c>
      <c r="Q512" s="7">
        <f t="shared" si="56"/>
        <v>135.45252</v>
      </c>
      <c r="R512" s="7"/>
      <c r="S512" s="7"/>
      <c r="T512" s="7"/>
      <c r="U512" s="7"/>
      <c r="V512" s="7"/>
      <c r="W512" s="7"/>
      <c r="X512" s="7"/>
      <c r="Y512" s="7"/>
      <c r="Z512" s="75">
        <f t="shared" si="57"/>
        <v>0</v>
      </c>
      <c r="AA512" s="7"/>
      <c r="AB512" s="7"/>
      <c r="AC512" s="7"/>
      <c r="AD512" s="27"/>
      <c r="AE512" s="27"/>
      <c r="AF512" s="27"/>
      <c r="AG512" s="27"/>
      <c r="XEY512" s="5"/>
      <c r="XEZ512" s="5"/>
      <c r="XFA512" s="5"/>
      <c r="XFB512" s="5"/>
      <c r="XFC512" s="5"/>
      <c r="XFD512" s="5"/>
    </row>
    <row r="513" s="2" customFormat="1" ht="54" customHeight="1" outlineLevel="1" spans="1:16384">
      <c r="A513" s="9">
        <v>20</v>
      </c>
      <c r="B513" s="10" t="s">
        <v>1055</v>
      </c>
      <c r="C513" s="36" t="s">
        <v>1006</v>
      </c>
      <c r="D513" s="10" t="s">
        <v>1049</v>
      </c>
      <c r="E513" s="24" t="s">
        <v>1049</v>
      </c>
      <c r="F513" s="24"/>
      <c r="G513" s="10" t="s">
        <v>1056</v>
      </c>
      <c r="H513" s="24" t="s">
        <v>1057</v>
      </c>
      <c r="I513" s="10" t="s">
        <v>48</v>
      </c>
      <c r="J513" s="15">
        <v>46.8</v>
      </c>
      <c r="K513" s="26"/>
      <c r="L513" s="26" t="s">
        <v>1052</v>
      </c>
      <c r="M513" s="26">
        <f>30*46.8*100*2.05/1000000</f>
        <v>0.28782</v>
      </c>
      <c r="N513" s="26" t="s">
        <v>115</v>
      </c>
      <c r="O513" s="26">
        <v>570</v>
      </c>
      <c r="P513" s="26" t="s">
        <v>116</v>
      </c>
      <c r="Q513" s="7">
        <f t="shared" si="56"/>
        <v>164.0574</v>
      </c>
      <c r="R513" s="7"/>
      <c r="S513" s="7"/>
      <c r="T513" s="7"/>
      <c r="U513" s="7"/>
      <c r="V513" s="7"/>
      <c r="W513" s="7"/>
      <c r="X513" s="7"/>
      <c r="Y513" s="7"/>
      <c r="Z513" s="75">
        <f t="shared" si="57"/>
        <v>0</v>
      </c>
      <c r="AA513" s="7"/>
      <c r="AB513" s="7"/>
      <c r="AC513" s="7"/>
      <c r="AD513" s="27"/>
      <c r="AE513" s="27"/>
      <c r="AF513" s="27"/>
      <c r="AG513" s="27"/>
      <c r="XEY513" s="5"/>
      <c r="XEZ513" s="5"/>
      <c r="XFA513" s="5"/>
      <c r="XFB513" s="5"/>
      <c r="XFC513" s="5"/>
      <c r="XFD513" s="5"/>
    </row>
    <row r="514" s="2" customFormat="1" ht="54" customHeight="1" outlineLevel="1" spans="1:16384">
      <c r="A514" s="9">
        <v>21</v>
      </c>
      <c r="B514" s="10" t="s">
        <v>1058</v>
      </c>
      <c r="C514" s="36" t="s">
        <v>1006</v>
      </c>
      <c r="D514" s="10" t="s">
        <v>1049</v>
      </c>
      <c r="E514" s="24" t="s">
        <v>1049</v>
      </c>
      <c r="F514" s="24"/>
      <c r="G514" s="10" t="s">
        <v>1059</v>
      </c>
      <c r="H514" s="24" t="s">
        <v>1060</v>
      </c>
      <c r="I514" s="10" t="s">
        <v>48</v>
      </c>
      <c r="J514" s="15">
        <v>347.51</v>
      </c>
      <c r="K514" s="26"/>
      <c r="L514" s="26" t="s">
        <v>1052</v>
      </c>
      <c r="M514" s="26">
        <f>40*347.51*100*2.05/1000000</f>
        <v>2.849582</v>
      </c>
      <c r="N514" s="26" t="s">
        <v>115</v>
      </c>
      <c r="O514" s="26">
        <v>570</v>
      </c>
      <c r="P514" s="26" t="s">
        <v>116</v>
      </c>
      <c r="Q514" s="7">
        <f t="shared" si="56"/>
        <v>1624.26174</v>
      </c>
      <c r="R514" s="7"/>
      <c r="S514" s="7"/>
      <c r="T514" s="7"/>
      <c r="U514" s="7"/>
      <c r="V514" s="7"/>
      <c r="W514" s="7"/>
      <c r="X514" s="7"/>
      <c r="Y514" s="7"/>
      <c r="Z514" s="75">
        <f t="shared" si="57"/>
        <v>0</v>
      </c>
      <c r="AA514" s="7"/>
      <c r="AB514" s="7"/>
      <c r="AC514" s="7"/>
      <c r="AD514" s="27"/>
      <c r="AE514" s="27"/>
      <c r="AF514" s="27"/>
      <c r="AG514" s="27"/>
      <c r="XEY514" s="5"/>
      <c r="XEZ514" s="5"/>
      <c r="XFA514" s="5"/>
      <c r="XFB514" s="5"/>
      <c r="XFC514" s="5"/>
      <c r="XFD514" s="5"/>
    </row>
    <row r="515" s="2" customFormat="1" ht="54" customHeight="1" outlineLevel="1" spans="1:16384">
      <c r="A515" s="9">
        <v>22</v>
      </c>
      <c r="B515" s="10" t="s">
        <v>1061</v>
      </c>
      <c r="C515" s="36" t="s">
        <v>1006</v>
      </c>
      <c r="D515" s="10" t="s">
        <v>1049</v>
      </c>
      <c r="E515" s="24" t="s">
        <v>1049</v>
      </c>
      <c r="F515" s="24"/>
      <c r="G515" s="10" t="s">
        <v>1062</v>
      </c>
      <c r="H515" s="24" t="s">
        <v>1063</v>
      </c>
      <c r="I515" s="10" t="s">
        <v>48</v>
      </c>
      <c r="J515" s="15">
        <v>52.4</v>
      </c>
      <c r="K515" s="26"/>
      <c r="L515" s="26" t="s">
        <v>1052</v>
      </c>
      <c r="M515" s="26">
        <f>45*52.4*100*2.05/1000000</f>
        <v>0.48339</v>
      </c>
      <c r="N515" s="26" t="s">
        <v>115</v>
      </c>
      <c r="O515" s="26">
        <v>570</v>
      </c>
      <c r="P515" s="26" t="s">
        <v>116</v>
      </c>
      <c r="Q515" s="7">
        <f t="shared" si="56"/>
        <v>275.5323</v>
      </c>
      <c r="R515" s="7"/>
      <c r="S515" s="7"/>
      <c r="T515" s="7"/>
      <c r="U515" s="7"/>
      <c r="V515" s="7"/>
      <c r="W515" s="7"/>
      <c r="X515" s="7"/>
      <c r="Y515" s="7"/>
      <c r="Z515" s="75">
        <f t="shared" si="57"/>
        <v>0</v>
      </c>
      <c r="AA515" s="7"/>
      <c r="AB515" s="7"/>
      <c r="AC515" s="7"/>
      <c r="AD515" s="27"/>
      <c r="AE515" s="27"/>
      <c r="AF515" s="27"/>
      <c r="AG515" s="27"/>
      <c r="XEY515" s="5"/>
      <c r="XEZ515" s="5"/>
      <c r="XFA515" s="5"/>
      <c r="XFB515" s="5"/>
      <c r="XFC515" s="5"/>
      <c r="XFD515" s="5"/>
    </row>
    <row r="516" s="2" customFormat="1" ht="54" customHeight="1" outlineLevel="1" spans="1:16384">
      <c r="A516" s="9">
        <v>23</v>
      </c>
      <c r="B516" s="10" t="s">
        <v>1064</v>
      </c>
      <c r="C516" s="36" t="s">
        <v>1006</v>
      </c>
      <c r="D516" s="10" t="s">
        <v>1049</v>
      </c>
      <c r="E516" s="24" t="s">
        <v>1065</v>
      </c>
      <c r="F516" s="24"/>
      <c r="G516" s="10" t="s">
        <v>1066</v>
      </c>
      <c r="H516" s="24" t="s">
        <v>1067</v>
      </c>
      <c r="I516" s="10" t="s">
        <v>48</v>
      </c>
      <c r="J516" s="15">
        <v>46.19</v>
      </c>
      <c r="K516" s="26"/>
      <c r="L516" s="26" t="s">
        <v>1052</v>
      </c>
      <c r="M516" s="26">
        <f>20*46.19*100*2.05/1000000</f>
        <v>0.189379</v>
      </c>
      <c r="N516" s="26" t="s">
        <v>115</v>
      </c>
      <c r="O516" s="26">
        <v>570</v>
      </c>
      <c r="P516" s="26" t="s">
        <v>116</v>
      </c>
      <c r="Q516" s="7">
        <f t="shared" si="56"/>
        <v>107.94603</v>
      </c>
      <c r="R516" s="7"/>
      <c r="S516" s="7"/>
      <c r="T516" s="7"/>
      <c r="U516" s="7"/>
      <c r="V516" s="7"/>
      <c r="W516" s="7"/>
      <c r="X516" s="7"/>
      <c r="Y516" s="7"/>
      <c r="Z516" s="75">
        <f t="shared" si="57"/>
        <v>0</v>
      </c>
      <c r="AA516" s="7"/>
      <c r="AB516" s="7"/>
      <c r="AC516" s="7"/>
      <c r="AD516" s="27"/>
      <c r="AE516" s="27"/>
      <c r="AF516" s="27"/>
      <c r="AG516" s="27"/>
      <c r="XEY516" s="5"/>
      <c r="XEZ516" s="5"/>
      <c r="XFA516" s="5"/>
      <c r="XFB516" s="5"/>
      <c r="XFC516" s="5"/>
      <c r="XFD516" s="5"/>
    </row>
    <row r="517" s="2" customFormat="1" ht="54" customHeight="1" outlineLevel="1" spans="1:16384">
      <c r="A517" s="9">
        <v>24</v>
      </c>
      <c r="B517" s="10" t="s">
        <v>1068</v>
      </c>
      <c r="C517" s="31" t="s">
        <v>1069</v>
      </c>
      <c r="D517" s="191" t="s">
        <v>1070</v>
      </c>
      <c r="E517" s="24" t="s">
        <v>1071</v>
      </c>
      <c r="F517" s="24" t="str">
        <f>_xlfn.DISPIMG("ID_A070B9D9C7384F9D825A187D98168AA4",1)</f>
        <v>=DISPIMG("ID_A070B9D9C7384F9D825A187D98168AA4",1)</v>
      </c>
      <c r="G517" s="10" t="s">
        <v>1072</v>
      </c>
      <c r="H517" s="24" t="s">
        <v>1073</v>
      </c>
      <c r="I517" s="10" t="s">
        <v>234</v>
      </c>
      <c r="J517" s="15"/>
      <c r="K517" s="26"/>
      <c r="L517" s="26" t="s">
        <v>764</v>
      </c>
      <c r="M517" s="15"/>
      <c r="N517" s="10" t="s">
        <v>148</v>
      </c>
      <c r="O517" s="26">
        <v>2.05</v>
      </c>
      <c r="P517" s="26" t="s">
        <v>149</v>
      </c>
      <c r="Q517" s="7">
        <f t="shared" si="56"/>
        <v>0</v>
      </c>
      <c r="R517" s="7"/>
      <c r="S517" s="7"/>
      <c r="T517" s="7"/>
      <c r="U517" s="7"/>
      <c r="V517" s="7"/>
      <c r="W517" s="7"/>
      <c r="X517" s="7"/>
      <c r="Y517" s="7"/>
      <c r="Z517" s="75">
        <f t="shared" si="57"/>
        <v>0</v>
      </c>
      <c r="AA517" s="7"/>
      <c r="AB517" s="7"/>
      <c r="AC517" s="7"/>
      <c r="AD517" s="27"/>
      <c r="AE517" s="27"/>
      <c r="AF517" s="27"/>
      <c r="AG517" s="27"/>
      <c r="XEY517" s="5"/>
      <c r="XEZ517" s="5"/>
      <c r="XFA517" s="5"/>
      <c r="XFB517" s="5"/>
      <c r="XFC517" s="5"/>
      <c r="XFD517" s="5"/>
    </row>
    <row r="518" s="4" customFormat="1" ht="54" customHeight="1" outlineLevel="1" spans="1:16384">
      <c r="A518" s="181"/>
      <c r="B518" s="81"/>
      <c r="C518" s="34" t="s">
        <v>139</v>
      </c>
      <c r="D518" s="81"/>
      <c r="E518" s="81"/>
      <c r="F518" s="81"/>
      <c r="G518" s="81"/>
      <c r="H518" s="100"/>
      <c r="I518" s="81"/>
      <c r="J518" s="79"/>
      <c r="K518" s="66"/>
      <c r="L518" s="66"/>
      <c r="M518" s="66"/>
      <c r="N518" s="66"/>
      <c r="O518" s="66"/>
      <c r="P518" s="66"/>
      <c r="Q518" s="186">
        <f>SUM(Q494:Q517)</f>
        <v>30557.46969558</v>
      </c>
      <c r="R518" s="78"/>
      <c r="S518" s="78"/>
      <c r="T518" s="78"/>
      <c r="U518" s="78"/>
      <c r="V518" s="78"/>
      <c r="W518" s="78"/>
      <c r="X518" s="78"/>
      <c r="Y518" s="78"/>
      <c r="Z518" s="92"/>
      <c r="AA518" s="78"/>
      <c r="AB518" s="78"/>
      <c r="AC518" s="78"/>
      <c r="AD518" s="188"/>
      <c r="AE518" s="188"/>
      <c r="AF518" s="188"/>
      <c r="AG518" s="188"/>
      <c r="XEY518" s="190"/>
      <c r="XEZ518" s="190"/>
      <c r="XFA518" s="190"/>
      <c r="XFB518" s="190"/>
      <c r="XFC518" s="190"/>
      <c r="XFD518" s="190"/>
    </row>
    <row r="519" s="4" customFormat="1" ht="54" customHeight="1" outlineLevel="1" spans="1:16384">
      <c r="A519" s="181"/>
      <c r="B519" s="81"/>
      <c r="C519" s="34" t="s">
        <v>140</v>
      </c>
      <c r="D519" s="81"/>
      <c r="E519" s="81"/>
      <c r="F519" s="81"/>
      <c r="G519" s="81"/>
      <c r="H519" s="100"/>
      <c r="I519" s="81"/>
      <c r="J519" s="79"/>
      <c r="K519" s="66"/>
      <c r="L519" s="66"/>
      <c r="M519" s="66"/>
      <c r="N519" s="66"/>
      <c r="O519" s="66"/>
      <c r="P519" s="66"/>
      <c r="Q519" s="78"/>
      <c r="R519" s="78"/>
      <c r="S519" s="78"/>
      <c r="T519" s="78"/>
      <c r="U519" s="78"/>
      <c r="V519" s="78"/>
      <c r="W519" s="78"/>
      <c r="X519" s="78"/>
      <c r="Y519" s="78"/>
      <c r="Z519" s="92"/>
      <c r="AA519" s="78"/>
      <c r="AB519" s="78"/>
      <c r="AC519" s="78"/>
      <c r="AD519" s="188"/>
      <c r="AE519" s="188"/>
      <c r="AF519" s="188"/>
      <c r="AG519" s="188"/>
      <c r="XEY519" s="190"/>
      <c r="XEZ519" s="190"/>
      <c r="XFA519" s="190"/>
      <c r="XFB519" s="190"/>
      <c r="XFC519" s="190"/>
      <c r="XFD519" s="190"/>
    </row>
    <row r="520" s="4" customFormat="1" ht="54" customHeight="1" outlineLevel="1" spans="1:16384">
      <c r="A520" s="181"/>
      <c r="B520" s="81"/>
      <c r="C520" s="34" t="s">
        <v>141</v>
      </c>
      <c r="D520" s="81"/>
      <c r="E520" s="81"/>
      <c r="F520" s="81"/>
      <c r="G520" s="81"/>
      <c r="H520" s="100"/>
      <c r="I520" s="81"/>
      <c r="J520" s="79"/>
      <c r="K520" s="66"/>
      <c r="L520" s="66"/>
      <c r="M520" s="66"/>
      <c r="N520" s="66"/>
      <c r="O520" s="66"/>
      <c r="P520" s="66"/>
      <c r="Q520" s="78"/>
      <c r="R520" s="78"/>
      <c r="S520" s="78"/>
      <c r="T520" s="78"/>
      <c r="U520" s="78"/>
      <c r="V520" s="78"/>
      <c r="W520" s="78"/>
      <c r="X520" s="78"/>
      <c r="Y520" s="78"/>
      <c r="Z520" s="92"/>
      <c r="AA520" s="78"/>
      <c r="AB520" s="78"/>
      <c r="AC520" s="78"/>
      <c r="AD520" s="188"/>
      <c r="AE520" s="188"/>
      <c r="AF520" s="188"/>
      <c r="AG520" s="188"/>
      <c r="XEY520" s="190"/>
      <c r="XEZ520" s="190"/>
      <c r="XFA520" s="190"/>
      <c r="XFB520" s="190"/>
      <c r="XFC520" s="190"/>
      <c r="XFD520" s="190"/>
    </row>
    <row r="521" s="2" customFormat="1" ht="54" customHeight="1" outlineLevel="1" spans="1:16384">
      <c r="A521" s="9">
        <v>1</v>
      </c>
      <c r="B521" s="10" t="s">
        <v>1074</v>
      </c>
      <c r="C521" s="31" t="s">
        <v>1075</v>
      </c>
      <c r="D521" s="10" t="s">
        <v>1076</v>
      </c>
      <c r="E521" s="10" t="s">
        <v>1077</v>
      </c>
      <c r="F521" s="10"/>
      <c r="G521" s="10" t="s">
        <v>1078</v>
      </c>
      <c r="H521" s="103" t="s">
        <v>1079</v>
      </c>
      <c r="I521" s="10" t="s">
        <v>528</v>
      </c>
      <c r="J521" s="15">
        <v>7</v>
      </c>
      <c r="K521" s="26"/>
      <c r="L521" s="26" t="s">
        <v>873</v>
      </c>
      <c r="M521" s="15">
        <v>21</v>
      </c>
      <c r="N521" s="123" t="s">
        <v>861</v>
      </c>
      <c r="O521" s="26">
        <v>26.4</v>
      </c>
      <c r="P521" s="26" t="s">
        <v>863</v>
      </c>
      <c r="Q521" s="7">
        <f t="shared" ref="Q521:Q526" si="59">M521*O521</f>
        <v>554.4</v>
      </c>
      <c r="R521" s="7"/>
      <c r="S521" s="7"/>
      <c r="T521" s="7"/>
      <c r="U521" s="7"/>
      <c r="V521" s="7"/>
      <c r="W521" s="7"/>
      <c r="X521" s="7"/>
      <c r="Y521" s="7"/>
      <c r="Z521" s="75">
        <f t="shared" ref="Z521:Z527" si="60">U521*V521*X521</f>
        <v>0</v>
      </c>
      <c r="AA521" s="7" t="s">
        <v>874</v>
      </c>
      <c r="AB521" s="62" t="s">
        <v>861</v>
      </c>
      <c r="AC521" s="15">
        <v>21</v>
      </c>
      <c r="AD521" s="27"/>
      <c r="AE521" s="27"/>
      <c r="AF521" s="27"/>
      <c r="AG521" s="27"/>
      <c r="XEY521" s="5"/>
      <c r="XEZ521" s="5"/>
      <c r="XFA521" s="5"/>
      <c r="XFB521" s="5"/>
      <c r="XFC521" s="5"/>
      <c r="XFD521" s="5"/>
    </row>
    <row r="522" s="2" customFormat="1" ht="54" customHeight="1" outlineLevel="1" spans="1:16384">
      <c r="A522" s="9">
        <v>2</v>
      </c>
      <c r="B522" s="10" t="s">
        <v>1080</v>
      </c>
      <c r="C522" s="36" t="s">
        <v>1081</v>
      </c>
      <c r="D522" s="10" t="s">
        <v>1076</v>
      </c>
      <c r="E522" s="10" t="s">
        <v>1077</v>
      </c>
      <c r="F522" s="10"/>
      <c r="G522" s="10" t="s">
        <v>1082</v>
      </c>
      <c r="H522" s="10" t="s">
        <v>1083</v>
      </c>
      <c r="I522" s="10" t="s">
        <v>528</v>
      </c>
      <c r="J522" s="15">
        <v>4</v>
      </c>
      <c r="K522" s="26"/>
      <c r="L522" s="26" t="s">
        <v>873</v>
      </c>
      <c r="M522" s="15">
        <v>12</v>
      </c>
      <c r="N522" s="123" t="s">
        <v>861</v>
      </c>
      <c r="O522" s="26">
        <v>26.4</v>
      </c>
      <c r="P522" s="26" t="s">
        <v>863</v>
      </c>
      <c r="Q522" s="7">
        <f t="shared" si="59"/>
        <v>316.8</v>
      </c>
      <c r="R522" s="7"/>
      <c r="S522" s="7"/>
      <c r="T522" s="7"/>
      <c r="U522" s="7"/>
      <c r="V522" s="7"/>
      <c r="W522" s="7"/>
      <c r="X522" s="7"/>
      <c r="Y522" s="7"/>
      <c r="Z522" s="75">
        <f t="shared" si="60"/>
        <v>0</v>
      </c>
      <c r="AA522" s="7" t="s">
        <v>1084</v>
      </c>
      <c r="AB522" s="62" t="s">
        <v>861</v>
      </c>
      <c r="AC522" s="15">
        <v>12</v>
      </c>
      <c r="AD522" s="27"/>
      <c r="AE522" s="27"/>
      <c r="AF522" s="27"/>
      <c r="AG522" s="27"/>
      <c r="XEY522" s="5"/>
      <c r="XEZ522" s="5"/>
      <c r="XFA522" s="5"/>
      <c r="XFB522" s="5"/>
      <c r="XFC522" s="5"/>
      <c r="XFD522" s="5"/>
    </row>
    <row r="523" s="2" customFormat="1" ht="54" customHeight="1" outlineLevel="1" spans="1:16384">
      <c r="A523" s="9">
        <v>3</v>
      </c>
      <c r="B523" s="10" t="s">
        <v>1085</v>
      </c>
      <c r="C523" s="36" t="s">
        <v>1081</v>
      </c>
      <c r="D523" s="10" t="s">
        <v>1076</v>
      </c>
      <c r="E523" s="10" t="s">
        <v>1077</v>
      </c>
      <c r="F523" s="10"/>
      <c r="G523" s="10" t="s">
        <v>1086</v>
      </c>
      <c r="H523" s="10" t="s">
        <v>1087</v>
      </c>
      <c r="I523" s="10" t="s">
        <v>528</v>
      </c>
      <c r="J523" s="15">
        <v>22</v>
      </c>
      <c r="K523" s="26"/>
      <c r="L523" s="26" t="s">
        <v>873</v>
      </c>
      <c r="M523" s="15">
        <v>44</v>
      </c>
      <c r="N523" s="123" t="s">
        <v>861</v>
      </c>
      <c r="O523" s="26">
        <v>26.4</v>
      </c>
      <c r="P523" s="26" t="s">
        <v>863</v>
      </c>
      <c r="Q523" s="7">
        <f t="shared" si="59"/>
        <v>1161.6</v>
      </c>
      <c r="R523" s="7"/>
      <c r="S523" s="7"/>
      <c r="T523" s="7"/>
      <c r="U523" s="7"/>
      <c r="V523" s="7"/>
      <c r="W523" s="7"/>
      <c r="X523" s="7"/>
      <c r="Y523" s="7"/>
      <c r="Z523" s="75">
        <f t="shared" si="60"/>
        <v>0</v>
      </c>
      <c r="AA523" s="7" t="s">
        <v>874</v>
      </c>
      <c r="AB523" s="62" t="s">
        <v>861</v>
      </c>
      <c r="AC523" s="15">
        <v>44</v>
      </c>
      <c r="AD523" s="27"/>
      <c r="AE523" s="27"/>
      <c r="AF523" s="27"/>
      <c r="AG523" s="27"/>
      <c r="XEY523" s="5"/>
      <c r="XEZ523" s="5"/>
      <c r="XFA523" s="5"/>
      <c r="XFB523" s="5"/>
      <c r="XFC523" s="5"/>
      <c r="XFD523" s="5"/>
    </row>
    <row r="524" s="2" customFormat="1" ht="54" customHeight="1" outlineLevel="1" spans="1:16384">
      <c r="A524" s="9">
        <v>4</v>
      </c>
      <c r="B524" s="10" t="s">
        <v>1088</v>
      </c>
      <c r="C524" s="36" t="s">
        <v>1081</v>
      </c>
      <c r="D524" s="10" t="s">
        <v>1076</v>
      </c>
      <c r="E524" s="24" t="s">
        <v>1077</v>
      </c>
      <c r="F524" s="24"/>
      <c r="G524" s="10" t="s">
        <v>1089</v>
      </c>
      <c r="H524" s="24" t="s">
        <v>1090</v>
      </c>
      <c r="I524" s="10" t="s">
        <v>528</v>
      </c>
      <c r="J524" s="15">
        <v>11</v>
      </c>
      <c r="K524" s="26"/>
      <c r="L524" s="26" t="s">
        <v>873</v>
      </c>
      <c r="M524" s="15"/>
      <c r="N524" s="123" t="s">
        <v>861</v>
      </c>
      <c r="O524" s="26">
        <v>26.4</v>
      </c>
      <c r="P524" s="26" t="s">
        <v>863</v>
      </c>
      <c r="Q524" s="7">
        <f t="shared" si="59"/>
        <v>0</v>
      </c>
      <c r="R524" s="7"/>
      <c r="S524" s="7"/>
      <c r="T524" s="7"/>
      <c r="U524" s="7"/>
      <c r="V524" s="7"/>
      <c r="W524" s="7"/>
      <c r="X524" s="7"/>
      <c r="Y524" s="7"/>
      <c r="Z524" s="75">
        <f t="shared" si="60"/>
        <v>0</v>
      </c>
      <c r="AA524" s="7"/>
      <c r="AB524" s="7"/>
      <c r="AC524" s="7"/>
      <c r="AD524" s="27"/>
      <c r="AE524" s="27"/>
      <c r="AF524" s="27"/>
      <c r="AG524" s="27"/>
      <c r="XEY524" s="5"/>
      <c r="XEZ524" s="5"/>
      <c r="XFA524" s="5"/>
      <c r="XFB524" s="5"/>
      <c r="XFC524" s="5"/>
      <c r="XFD524" s="5"/>
    </row>
    <row r="525" s="2" customFormat="1" ht="54" customHeight="1" outlineLevel="1" spans="1:16384">
      <c r="A525" s="9">
        <v>5</v>
      </c>
      <c r="B525" s="10" t="s">
        <v>1091</v>
      </c>
      <c r="C525" s="36" t="s">
        <v>1081</v>
      </c>
      <c r="D525" s="10" t="s">
        <v>1076</v>
      </c>
      <c r="E525" s="24" t="s">
        <v>1023</v>
      </c>
      <c r="F525" s="24"/>
      <c r="G525" s="10" t="s">
        <v>1092</v>
      </c>
      <c r="H525" s="24" t="s">
        <v>1093</v>
      </c>
      <c r="I525" s="10" t="s">
        <v>325</v>
      </c>
      <c r="J525" s="15">
        <v>22</v>
      </c>
      <c r="K525" s="26"/>
      <c r="L525" s="123" t="s">
        <v>859</v>
      </c>
      <c r="M525" s="15">
        <f>16/1000</f>
        <v>0.016</v>
      </c>
      <c r="N525" s="26" t="s">
        <v>115</v>
      </c>
      <c r="O525" s="26">
        <v>2050</v>
      </c>
      <c r="P525" s="26" t="s">
        <v>116</v>
      </c>
      <c r="Q525" s="7">
        <f t="shared" si="59"/>
        <v>32.8</v>
      </c>
      <c r="R525" s="7"/>
      <c r="S525" s="7"/>
      <c r="T525" s="7"/>
      <c r="U525" s="7"/>
      <c r="V525" s="7"/>
      <c r="W525" s="7"/>
      <c r="X525" s="7"/>
      <c r="Y525" s="7"/>
      <c r="Z525" s="75">
        <f t="shared" si="60"/>
        <v>0</v>
      </c>
      <c r="AA525" s="7"/>
      <c r="AB525" s="7"/>
      <c r="AC525" s="7"/>
      <c r="AD525" s="27"/>
      <c r="AE525" s="27"/>
      <c r="AF525" s="27"/>
      <c r="AG525" s="27"/>
      <c r="XEY525" s="5"/>
      <c r="XEZ525" s="5"/>
      <c r="XFA525" s="5"/>
      <c r="XFB525" s="5"/>
      <c r="XFC525" s="5"/>
      <c r="XFD525" s="5"/>
    </row>
    <row r="526" s="2" customFormat="1" ht="54" customHeight="1" outlineLevel="1" spans="1:16384">
      <c r="A526" s="9">
        <v>6</v>
      </c>
      <c r="B526" s="10" t="s">
        <v>1094</v>
      </c>
      <c r="C526" s="36" t="s">
        <v>1081</v>
      </c>
      <c r="D526" s="10" t="s">
        <v>1076</v>
      </c>
      <c r="E526" s="172" t="s">
        <v>1095</v>
      </c>
      <c r="F526" s="24"/>
      <c r="G526" s="10" t="s">
        <v>1096</v>
      </c>
      <c r="H526" s="24" t="s">
        <v>1097</v>
      </c>
      <c r="I526" s="10" t="s">
        <v>787</v>
      </c>
      <c r="J526" s="15">
        <v>2</v>
      </c>
      <c r="K526" s="26"/>
      <c r="L526" s="26" t="s">
        <v>788</v>
      </c>
      <c r="M526" s="26"/>
      <c r="N526" s="26"/>
      <c r="O526" s="26">
        <v>6.8</v>
      </c>
      <c r="P526" s="26" t="s">
        <v>149</v>
      </c>
      <c r="Q526" s="7">
        <f t="shared" si="59"/>
        <v>0</v>
      </c>
      <c r="R526" s="7"/>
      <c r="S526" s="7"/>
      <c r="T526" s="7"/>
      <c r="U526" s="7"/>
      <c r="V526" s="7"/>
      <c r="W526" s="7"/>
      <c r="X526" s="7"/>
      <c r="Y526" s="7"/>
      <c r="Z526" s="75">
        <f t="shared" si="60"/>
        <v>0</v>
      </c>
      <c r="AA526" s="7"/>
      <c r="AB526" s="7"/>
      <c r="AC526" s="7"/>
      <c r="AD526" s="27"/>
      <c r="AE526" s="27"/>
      <c r="AF526" s="27"/>
      <c r="AG526" s="27"/>
      <c r="XEY526" s="5"/>
      <c r="XEZ526" s="5"/>
      <c r="XFA526" s="5"/>
      <c r="XFB526" s="5"/>
      <c r="XFC526" s="5"/>
      <c r="XFD526" s="5"/>
    </row>
    <row r="527" s="2" customFormat="1" ht="148.15" customHeight="1" outlineLevel="1" spans="1:16384">
      <c r="A527" s="9">
        <v>7</v>
      </c>
      <c r="B527" s="10" t="s">
        <v>794</v>
      </c>
      <c r="C527" s="36" t="s">
        <v>1081</v>
      </c>
      <c r="D527" s="10" t="s">
        <v>1076</v>
      </c>
      <c r="E527" s="100" t="s">
        <v>1098</v>
      </c>
      <c r="F527" s="81" t="str">
        <f>_xlfn.DISPIMG("ID_742C9591CAEA4BE4B5FFCABF61F5714A",1)</f>
        <v>=DISPIMG("ID_742C9591CAEA4BE4B5FFCABF61F5714A",1)</v>
      </c>
      <c r="G527" s="10" t="s">
        <v>1099</v>
      </c>
      <c r="H527" s="10" t="s">
        <v>1100</v>
      </c>
      <c r="I527" s="10" t="s">
        <v>334</v>
      </c>
      <c r="J527" s="15">
        <v>22</v>
      </c>
      <c r="K527" s="26"/>
      <c r="L527" s="26"/>
      <c r="M527" s="26"/>
      <c r="N527" s="26"/>
      <c r="O527" s="26"/>
      <c r="P527" s="26"/>
      <c r="Q527" s="7"/>
      <c r="R527" s="7"/>
      <c r="S527" s="7"/>
      <c r="T527" s="7"/>
      <c r="U527" s="7"/>
      <c r="V527" s="7"/>
      <c r="W527" s="7"/>
      <c r="X527" s="7"/>
      <c r="Y527" s="7"/>
      <c r="Z527" s="75">
        <f t="shared" si="60"/>
        <v>0</v>
      </c>
      <c r="AA527" s="7"/>
      <c r="AB527" s="7"/>
      <c r="AC527" s="7"/>
      <c r="AD527" s="27"/>
      <c r="AE527" s="27"/>
      <c r="AF527" s="27"/>
      <c r="AG527" s="27" t="s">
        <v>61</v>
      </c>
      <c r="AH527" s="144" t="s">
        <v>1101</v>
      </c>
      <c r="XEY527" s="5"/>
      <c r="XEZ527" s="5"/>
      <c r="XFA527" s="5"/>
      <c r="XFB527" s="5"/>
      <c r="XFC527" s="5"/>
      <c r="XFD527" s="5"/>
    </row>
    <row r="528" s="2" customFormat="1" ht="60" customHeight="1" outlineLevel="1" spans="1:16384">
      <c r="A528" s="9"/>
      <c r="B528" s="10"/>
      <c r="C528" s="36"/>
      <c r="D528" s="10"/>
      <c r="E528" s="81"/>
      <c r="F528" s="81" t="str">
        <f>_xlfn.DISPIMG("ID_8ABB9984D62242A9BB2CCCB62B4BE295",1)</f>
        <v>=DISPIMG("ID_8ABB9984D62242A9BB2CCCB62B4BE295",1)</v>
      </c>
      <c r="G528" s="10"/>
      <c r="H528" s="103" t="s">
        <v>1102</v>
      </c>
      <c r="I528" s="10" t="s">
        <v>148</v>
      </c>
      <c r="J528" s="15">
        <v>72.48</v>
      </c>
      <c r="K528" s="26"/>
      <c r="L528" s="123" t="s">
        <v>859</v>
      </c>
      <c r="M528" s="15">
        <f>J528*22/1000</f>
        <v>1.59456</v>
      </c>
      <c r="N528" s="26" t="s">
        <v>115</v>
      </c>
      <c r="O528" s="26">
        <v>2050</v>
      </c>
      <c r="P528" s="26" t="s">
        <v>116</v>
      </c>
      <c r="Q528" s="7">
        <f>M528*O528</f>
        <v>3268.848</v>
      </c>
      <c r="R528" s="7"/>
      <c r="S528" s="7"/>
      <c r="T528" s="7"/>
      <c r="U528" s="7"/>
      <c r="V528" s="7"/>
      <c r="W528" s="7"/>
      <c r="X528" s="7"/>
      <c r="Y528" s="7"/>
      <c r="Z528" s="75"/>
      <c r="AA528" s="7"/>
      <c r="AB528" s="7"/>
      <c r="AC528" s="7"/>
      <c r="AD528" s="27"/>
      <c r="AE528" s="27"/>
      <c r="AF528" s="27"/>
      <c r="AG528" s="27"/>
      <c r="XEY528" s="5"/>
      <c r="XEZ528" s="5"/>
      <c r="XFA528" s="5"/>
      <c r="XFB528" s="5"/>
      <c r="XFC528" s="5"/>
      <c r="XFD528" s="5"/>
    </row>
    <row r="529" s="2" customFormat="1" ht="55" customHeight="1" outlineLevel="1" spans="1:16384">
      <c r="A529" s="9"/>
      <c r="B529" s="10"/>
      <c r="C529" s="36"/>
      <c r="D529" s="10"/>
      <c r="E529" s="81"/>
      <c r="F529" s="81"/>
      <c r="G529" s="10"/>
      <c r="H529" s="103" t="s">
        <v>340</v>
      </c>
      <c r="I529" s="10" t="s">
        <v>148</v>
      </c>
      <c r="J529" s="15">
        <v>1.4</v>
      </c>
      <c r="K529" s="26"/>
      <c r="L529" s="7" t="s">
        <v>327</v>
      </c>
      <c r="M529" s="15">
        <f>J529*22</f>
        <v>30.8</v>
      </c>
      <c r="N529" s="10" t="s">
        <v>148</v>
      </c>
      <c r="O529" s="26">
        <v>2.34</v>
      </c>
      <c r="P529" s="26" t="s">
        <v>149</v>
      </c>
      <c r="Q529" s="7">
        <f>M529*O529</f>
        <v>72.072</v>
      </c>
      <c r="R529" s="7"/>
      <c r="S529" s="7"/>
      <c r="T529" s="7"/>
      <c r="U529" s="7"/>
      <c r="V529" s="7"/>
      <c r="W529" s="7"/>
      <c r="X529" s="7"/>
      <c r="Y529" s="7"/>
      <c r="Z529" s="75"/>
      <c r="AA529" s="7"/>
      <c r="AB529" s="7"/>
      <c r="AC529" s="7"/>
      <c r="AD529" s="27"/>
      <c r="AE529" s="27"/>
      <c r="AF529" s="27"/>
      <c r="AG529" s="27"/>
      <c r="XEY529" s="5"/>
      <c r="XEZ529" s="5"/>
      <c r="XFA529" s="5"/>
      <c r="XFB529" s="5"/>
      <c r="XFC529" s="5"/>
      <c r="XFD529" s="5"/>
    </row>
    <row r="530" s="2" customFormat="1" ht="55" customHeight="1" outlineLevel="1" spans="1:16384">
      <c r="A530" s="9"/>
      <c r="B530" s="10"/>
      <c r="C530" s="36"/>
      <c r="D530" s="10"/>
      <c r="E530" s="81"/>
      <c r="F530" s="81"/>
      <c r="G530" s="10"/>
      <c r="H530" s="103" t="s">
        <v>1103</v>
      </c>
      <c r="I530" s="10" t="s">
        <v>148</v>
      </c>
      <c r="J530" s="15">
        <v>67.9</v>
      </c>
      <c r="K530" s="26"/>
      <c r="L530" s="26" t="s">
        <v>764</v>
      </c>
      <c r="M530" s="15">
        <f>J530*22</f>
        <v>1493.8</v>
      </c>
      <c r="N530" s="10" t="s">
        <v>148</v>
      </c>
      <c r="O530" s="26">
        <v>2.05</v>
      </c>
      <c r="P530" s="26" t="s">
        <v>149</v>
      </c>
      <c r="Q530" s="7">
        <f>M530*O530</f>
        <v>3062.29</v>
      </c>
      <c r="R530" s="7"/>
      <c r="S530" s="7"/>
      <c r="T530" s="7"/>
      <c r="U530" s="7"/>
      <c r="V530" s="7"/>
      <c r="W530" s="7"/>
      <c r="X530" s="7"/>
      <c r="Y530" s="7"/>
      <c r="Z530" s="75"/>
      <c r="AA530" s="7"/>
      <c r="AB530" s="7"/>
      <c r="AC530" s="7"/>
      <c r="AD530" s="27"/>
      <c r="AE530" s="27"/>
      <c r="AF530" s="27"/>
      <c r="AG530" s="27"/>
      <c r="XEY530" s="5"/>
      <c r="XEZ530" s="5"/>
      <c r="XFA530" s="5"/>
      <c r="XFB530" s="5"/>
      <c r="XFC530" s="5"/>
      <c r="XFD530" s="5"/>
    </row>
    <row r="531" s="2" customFormat="1" ht="166.9" customHeight="1" outlineLevel="1" spans="1:16384">
      <c r="A531" s="9">
        <v>8</v>
      </c>
      <c r="B531" s="10" t="s">
        <v>1104</v>
      </c>
      <c r="C531" s="36" t="s">
        <v>1081</v>
      </c>
      <c r="D531" s="10" t="s">
        <v>1076</v>
      </c>
      <c r="E531" s="172" t="s">
        <v>1105</v>
      </c>
      <c r="F531" s="81"/>
      <c r="G531" s="10" t="s">
        <v>1106</v>
      </c>
      <c r="H531" s="10" t="s">
        <v>1107</v>
      </c>
      <c r="I531" s="10" t="s">
        <v>787</v>
      </c>
      <c r="J531" s="15">
        <v>2</v>
      </c>
      <c r="K531" s="26"/>
      <c r="L531" s="26" t="s">
        <v>1108</v>
      </c>
      <c r="M531" s="26"/>
      <c r="N531" s="26"/>
      <c r="O531" s="26" t="s">
        <v>1109</v>
      </c>
      <c r="P531" s="26" t="s">
        <v>1110</v>
      </c>
      <c r="Q531" s="7"/>
      <c r="R531" s="7"/>
      <c r="S531" s="7"/>
      <c r="T531" s="7"/>
      <c r="U531" s="7"/>
      <c r="V531" s="7"/>
      <c r="W531" s="7"/>
      <c r="X531" s="7"/>
      <c r="Y531" s="7"/>
      <c r="Z531" s="75">
        <f>U531*V531*X531</f>
        <v>0</v>
      </c>
      <c r="AA531" s="7"/>
      <c r="AB531" s="7"/>
      <c r="AC531" s="7"/>
      <c r="AD531" s="27"/>
      <c r="AE531" s="27"/>
      <c r="AF531" s="27"/>
      <c r="AG531" s="27" t="s">
        <v>61</v>
      </c>
      <c r="XEY531" s="5"/>
      <c r="XEZ531" s="5"/>
      <c r="XFA531" s="5"/>
      <c r="XFB531" s="5"/>
      <c r="XFC531" s="5"/>
      <c r="XFD531" s="5"/>
    </row>
    <row r="532" s="2" customFormat="1" ht="121.15" customHeight="1" outlineLevel="1" spans="1:16384">
      <c r="A532" s="9">
        <v>9</v>
      </c>
      <c r="B532" s="10" t="s">
        <v>393</v>
      </c>
      <c r="C532" s="36" t="s">
        <v>1081</v>
      </c>
      <c r="D532" s="10" t="s">
        <v>1076</v>
      </c>
      <c r="E532" s="100" t="s">
        <v>1111</v>
      </c>
      <c r="F532" s="81"/>
      <c r="G532" s="10" t="s">
        <v>1112</v>
      </c>
      <c r="H532" s="103" t="s">
        <v>1113</v>
      </c>
      <c r="I532" s="10" t="s">
        <v>334</v>
      </c>
      <c r="J532" s="15">
        <v>2</v>
      </c>
      <c r="K532" s="26"/>
      <c r="L532" s="123"/>
      <c r="M532" s="26"/>
      <c r="N532" s="26"/>
      <c r="O532" s="26"/>
      <c r="P532" s="26"/>
      <c r="Q532" s="7"/>
      <c r="R532" s="7"/>
      <c r="S532" s="7"/>
      <c r="T532" s="7"/>
      <c r="U532" s="7"/>
      <c r="V532" s="7"/>
      <c r="W532" s="7"/>
      <c r="X532" s="7"/>
      <c r="Y532" s="7"/>
      <c r="Z532" s="75">
        <f>U532*V532*X532</f>
        <v>0</v>
      </c>
      <c r="AA532" s="7"/>
      <c r="AB532" s="7"/>
      <c r="AC532" s="7"/>
      <c r="AD532" s="27"/>
      <c r="AE532" s="27"/>
      <c r="AF532" s="27"/>
      <c r="AG532" s="27" t="s">
        <v>61</v>
      </c>
      <c r="AH532" s="144" t="s">
        <v>1114</v>
      </c>
      <c r="XEY532" s="5"/>
      <c r="XEZ532" s="5"/>
      <c r="XFA532" s="5"/>
      <c r="XFB532" s="5"/>
      <c r="XFC532" s="5"/>
      <c r="XFD532" s="5"/>
    </row>
    <row r="533" s="2" customFormat="1" ht="54" customHeight="1" outlineLevel="1" spans="1:16384">
      <c r="A533" s="9"/>
      <c r="B533" s="10"/>
      <c r="C533" s="36"/>
      <c r="D533" s="10"/>
      <c r="E533" s="10"/>
      <c r="F533" s="10"/>
      <c r="G533" s="10"/>
      <c r="H533" s="10" t="s">
        <v>448</v>
      </c>
      <c r="I533" s="10" t="s">
        <v>948</v>
      </c>
      <c r="J533" s="15">
        <v>0.5</v>
      </c>
      <c r="K533" s="26"/>
      <c r="L533" s="26" t="s">
        <v>312</v>
      </c>
      <c r="M533" s="26">
        <f>J533*2</f>
        <v>1</v>
      </c>
      <c r="N533" s="26" t="s">
        <v>55</v>
      </c>
      <c r="O533" s="26">
        <v>241</v>
      </c>
      <c r="P533" s="26" t="s">
        <v>58</v>
      </c>
      <c r="Q533" s="7">
        <f>M533*O533</f>
        <v>241</v>
      </c>
      <c r="R533" s="7"/>
      <c r="S533" s="7"/>
      <c r="T533" s="7"/>
      <c r="U533" s="7"/>
      <c r="V533" s="7"/>
      <c r="W533" s="7"/>
      <c r="X533" s="7"/>
      <c r="Y533" s="7"/>
      <c r="Z533" s="75"/>
      <c r="AA533" s="7"/>
      <c r="AB533" s="7"/>
      <c r="AC533" s="7"/>
      <c r="AD533" s="27"/>
      <c r="AE533" s="27"/>
      <c r="AF533" s="27"/>
      <c r="AG533" s="27"/>
      <c r="XEY533" s="5"/>
      <c r="XEZ533" s="5"/>
      <c r="XFA533" s="5"/>
      <c r="XFB533" s="5"/>
      <c r="XFC533" s="5"/>
      <c r="XFD533" s="5"/>
    </row>
    <row r="534" s="2" customFormat="1" ht="54" customHeight="1" outlineLevel="1" spans="1:16384">
      <c r="A534" s="9">
        <v>10</v>
      </c>
      <c r="B534" s="10" t="s">
        <v>1115</v>
      </c>
      <c r="C534" s="36" t="s">
        <v>1081</v>
      </c>
      <c r="D534" s="10" t="s">
        <v>1076</v>
      </c>
      <c r="E534" s="10" t="s">
        <v>1116</v>
      </c>
      <c r="F534" s="10"/>
      <c r="G534" s="10" t="s">
        <v>1117</v>
      </c>
      <c r="H534" s="10" t="s">
        <v>1118</v>
      </c>
      <c r="I534" s="10" t="s">
        <v>234</v>
      </c>
      <c r="J534" s="15">
        <v>1069</v>
      </c>
      <c r="K534" s="26"/>
      <c r="L534" s="26" t="s">
        <v>963</v>
      </c>
      <c r="M534" s="15">
        <v>1069</v>
      </c>
      <c r="N534" s="10" t="s">
        <v>234</v>
      </c>
      <c r="O534" s="26">
        <v>4.49</v>
      </c>
      <c r="P534" s="26" t="s">
        <v>966</v>
      </c>
      <c r="Q534" s="7">
        <f t="shared" ref="Q534:Q577" si="61">M534*O534</f>
        <v>4799.81</v>
      </c>
      <c r="R534" s="7">
        <f>158*M534/1000</f>
        <v>168.902</v>
      </c>
      <c r="S534" s="7" t="s">
        <v>148</v>
      </c>
      <c r="T534" s="7"/>
      <c r="U534" s="7"/>
      <c r="V534" s="7"/>
      <c r="W534" s="7"/>
      <c r="X534" s="7"/>
      <c r="Y534" s="7"/>
      <c r="Z534" s="75">
        <f t="shared" ref="Z534:Z577" si="62">U534*V534*X534</f>
        <v>0</v>
      </c>
      <c r="AA534" s="7"/>
      <c r="AB534" s="7"/>
      <c r="AC534" s="7"/>
      <c r="AD534" s="27"/>
      <c r="AE534" s="27"/>
      <c r="AF534" s="27"/>
      <c r="AG534" s="27"/>
      <c r="XEY534" s="5"/>
      <c r="XEZ534" s="5"/>
      <c r="XFA534" s="5"/>
      <c r="XFB534" s="5"/>
      <c r="XFC534" s="5"/>
      <c r="XFD534" s="5"/>
    </row>
    <row r="535" s="2" customFormat="1" ht="54" customHeight="1" outlineLevel="1" spans="1:16384">
      <c r="A535" s="9">
        <v>11</v>
      </c>
      <c r="B535" s="10" t="s">
        <v>1119</v>
      </c>
      <c r="C535" s="36" t="s">
        <v>1081</v>
      </c>
      <c r="D535" s="10" t="s">
        <v>1076</v>
      </c>
      <c r="E535" s="10" t="s">
        <v>1116</v>
      </c>
      <c r="F535" s="10" t="str">
        <f>_xlfn.DISPIMG("ID_C08BABABD92B40DB8FA72AEE298B217E",1)</f>
        <v>=DISPIMG("ID_C08BABABD92B40DB8FA72AEE298B217E",1)</v>
      </c>
      <c r="G535" s="10" t="s">
        <v>1120</v>
      </c>
      <c r="H535" s="10" t="s">
        <v>1121</v>
      </c>
      <c r="I535" s="10" t="s">
        <v>234</v>
      </c>
      <c r="J535" s="15">
        <v>1719</v>
      </c>
      <c r="K535" s="26"/>
      <c r="L535" s="26" t="s">
        <v>963</v>
      </c>
      <c r="M535" s="15">
        <v>1719</v>
      </c>
      <c r="N535" s="10" t="s">
        <v>234</v>
      </c>
      <c r="O535" s="26">
        <v>4.49</v>
      </c>
      <c r="P535" s="26" t="s">
        <v>966</v>
      </c>
      <c r="Q535" s="7">
        <f t="shared" si="61"/>
        <v>7718.31</v>
      </c>
      <c r="R535" s="7">
        <f>133*M535/1000</f>
        <v>228.627</v>
      </c>
      <c r="S535" s="7" t="s">
        <v>148</v>
      </c>
      <c r="T535" s="7"/>
      <c r="U535" s="7"/>
      <c r="V535" s="7"/>
      <c r="W535" s="7"/>
      <c r="X535" s="7"/>
      <c r="Y535" s="7"/>
      <c r="Z535" s="75">
        <f t="shared" si="62"/>
        <v>0</v>
      </c>
      <c r="AA535" s="7"/>
      <c r="AB535" s="7"/>
      <c r="AC535" s="7"/>
      <c r="AD535" s="27"/>
      <c r="AE535" s="27"/>
      <c r="AF535" s="27"/>
      <c r="AG535" s="27"/>
      <c r="XEY535" s="5"/>
      <c r="XEZ535" s="5"/>
      <c r="XFA535" s="5"/>
      <c r="XFB535" s="5"/>
      <c r="XFC535" s="5"/>
      <c r="XFD535" s="5"/>
    </row>
    <row r="536" s="2" customFormat="1" ht="54" customHeight="1" outlineLevel="1" spans="1:16384">
      <c r="A536" s="9">
        <v>12</v>
      </c>
      <c r="B536" s="10" t="s">
        <v>1122</v>
      </c>
      <c r="C536" s="36" t="s">
        <v>1081</v>
      </c>
      <c r="D536" s="10" t="s">
        <v>1076</v>
      </c>
      <c r="E536" s="10" t="s">
        <v>1116</v>
      </c>
      <c r="F536" s="10"/>
      <c r="G536" s="10" t="s">
        <v>1123</v>
      </c>
      <c r="H536" s="10" t="s">
        <v>1124</v>
      </c>
      <c r="I536" s="10" t="s">
        <v>234</v>
      </c>
      <c r="J536" s="15">
        <v>1069</v>
      </c>
      <c r="K536" s="26"/>
      <c r="L536" s="26" t="s">
        <v>963</v>
      </c>
      <c r="M536" s="15">
        <v>1069</v>
      </c>
      <c r="N536" s="10" t="s">
        <v>234</v>
      </c>
      <c r="O536" s="26">
        <v>4.49</v>
      </c>
      <c r="P536" s="26" t="s">
        <v>966</v>
      </c>
      <c r="Q536" s="7">
        <f t="shared" si="61"/>
        <v>4799.81</v>
      </c>
      <c r="R536" s="7">
        <f>74*M536/1000</f>
        <v>79.106</v>
      </c>
      <c r="S536" s="7" t="s">
        <v>148</v>
      </c>
      <c r="T536" s="7"/>
      <c r="U536" s="7"/>
      <c r="V536" s="7"/>
      <c r="W536" s="7"/>
      <c r="X536" s="7"/>
      <c r="Y536" s="7"/>
      <c r="Z536" s="75">
        <f t="shared" si="62"/>
        <v>0</v>
      </c>
      <c r="AA536" s="7"/>
      <c r="AB536" s="7"/>
      <c r="AC536" s="7"/>
      <c r="AD536" s="27"/>
      <c r="AE536" s="27"/>
      <c r="AF536" s="27"/>
      <c r="AG536" s="27"/>
      <c r="XEY536" s="5"/>
      <c r="XEZ536" s="5"/>
      <c r="XFA536" s="5"/>
      <c r="XFB536" s="5"/>
      <c r="XFC536" s="5"/>
      <c r="XFD536" s="5"/>
    </row>
    <row r="537" s="2" customFormat="1" ht="54" customHeight="1" outlineLevel="1" spans="1:16384">
      <c r="A537" s="9">
        <v>13</v>
      </c>
      <c r="B537" s="10" t="s">
        <v>1125</v>
      </c>
      <c r="C537" s="36" t="s">
        <v>1081</v>
      </c>
      <c r="D537" s="10" t="s">
        <v>1076</v>
      </c>
      <c r="E537" s="10" t="s">
        <v>1116</v>
      </c>
      <c r="F537" s="10"/>
      <c r="G537" s="10" t="s">
        <v>1126</v>
      </c>
      <c r="H537" s="10" t="s">
        <v>1127</v>
      </c>
      <c r="I537" s="10" t="s">
        <v>234</v>
      </c>
      <c r="J537" s="15">
        <v>132</v>
      </c>
      <c r="K537" s="26"/>
      <c r="L537" s="26" t="s">
        <v>963</v>
      </c>
      <c r="M537" s="15">
        <v>132</v>
      </c>
      <c r="N537" s="10" t="s">
        <v>234</v>
      </c>
      <c r="O537" s="26">
        <v>4.49</v>
      </c>
      <c r="P537" s="26" t="s">
        <v>966</v>
      </c>
      <c r="Q537" s="7">
        <f t="shared" si="61"/>
        <v>592.68</v>
      </c>
      <c r="R537" s="7">
        <f>158*J537/1000</f>
        <v>20.856</v>
      </c>
      <c r="S537" s="7" t="s">
        <v>148</v>
      </c>
      <c r="T537" s="7"/>
      <c r="U537" s="7"/>
      <c r="V537" s="7"/>
      <c r="W537" s="7"/>
      <c r="X537" s="7"/>
      <c r="Y537" s="7"/>
      <c r="Z537" s="75">
        <f t="shared" si="62"/>
        <v>0</v>
      </c>
      <c r="AA537" s="7"/>
      <c r="AB537" s="7"/>
      <c r="AC537" s="7"/>
      <c r="AD537" s="27"/>
      <c r="AE537" s="27"/>
      <c r="AF537" s="27"/>
      <c r="AG537" s="27"/>
      <c r="XEY537" s="5"/>
      <c r="XEZ537" s="5"/>
      <c r="XFA537" s="5"/>
      <c r="XFB537" s="5"/>
      <c r="XFC537" s="5"/>
      <c r="XFD537" s="5"/>
    </row>
    <row r="538" s="2" customFormat="1" ht="54" customHeight="1" outlineLevel="1" spans="1:16384">
      <c r="A538" s="9">
        <v>14</v>
      </c>
      <c r="B538" s="10" t="s">
        <v>460</v>
      </c>
      <c r="C538" s="36" t="s">
        <v>1081</v>
      </c>
      <c r="D538" s="10" t="s">
        <v>1076</v>
      </c>
      <c r="E538" s="173" t="s">
        <v>463</v>
      </c>
      <c r="F538" s="173"/>
      <c r="G538" s="10" t="s">
        <v>1128</v>
      </c>
      <c r="H538" s="10"/>
      <c r="I538" s="10"/>
      <c r="J538" s="15"/>
      <c r="K538" s="26"/>
      <c r="L538" s="26"/>
      <c r="M538" s="26"/>
      <c r="N538" s="26"/>
      <c r="O538" s="26"/>
      <c r="P538" s="26"/>
      <c r="Q538" s="7">
        <f t="shared" si="61"/>
        <v>0</v>
      </c>
      <c r="R538" s="7"/>
      <c r="S538" s="7"/>
      <c r="T538" s="7"/>
      <c r="U538" s="7"/>
      <c r="V538" s="7"/>
      <c r="W538" s="7"/>
      <c r="X538" s="7"/>
      <c r="Y538" s="7"/>
      <c r="Z538" s="75">
        <f t="shared" si="62"/>
        <v>0</v>
      </c>
      <c r="AA538" s="7"/>
      <c r="AB538" s="7"/>
      <c r="AC538" s="7"/>
      <c r="AD538" s="27"/>
      <c r="AE538" s="27"/>
      <c r="AF538" s="27"/>
      <c r="AG538" s="27"/>
      <c r="XEY538" s="5"/>
      <c r="XEZ538" s="5"/>
      <c r="XFA538" s="5"/>
      <c r="XFB538" s="5"/>
      <c r="XFC538" s="5"/>
      <c r="XFD538" s="5"/>
    </row>
    <row r="539" s="2" customFormat="1" ht="54" customHeight="1" outlineLevel="1" spans="1:16384">
      <c r="A539" s="9">
        <v>15</v>
      </c>
      <c r="B539" s="10" t="s">
        <v>848</v>
      </c>
      <c r="C539" s="36" t="s">
        <v>1081</v>
      </c>
      <c r="D539" s="10" t="s">
        <v>1076</v>
      </c>
      <c r="E539" s="173" t="s">
        <v>463</v>
      </c>
      <c r="F539" s="173"/>
      <c r="G539" s="10" t="s">
        <v>1129</v>
      </c>
      <c r="H539" s="10"/>
      <c r="I539" s="10"/>
      <c r="J539" s="15"/>
      <c r="K539" s="26"/>
      <c r="L539" s="26"/>
      <c r="M539" s="26"/>
      <c r="N539" s="26"/>
      <c r="O539" s="26"/>
      <c r="P539" s="26"/>
      <c r="Q539" s="7">
        <f t="shared" si="61"/>
        <v>0</v>
      </c>
      <c r="R539" s="7"/>
      <c r="S539" s="7"/>
      <c r="T539" s="7"/>
      <c r="U539" s="7"/>
      <c r="V539" s="7"/>
      <c r="W539" s="7"/>
      <c r="X539" s="7"/>
      <c r="Y539" s="7"/>
      <c r="Z539" s="75">
        <f t="shared" si="62"/>
        <v>0</v>
      </c>
      <c r="AA539" s="7"/>
      <c r="AB539" s="7"/>
      <c r="AC539" s="7"/>
      <c r="AD539" s="27"/>
      <c r="AE539" s="27"/>
      <c r="AF539" s="27"/>
      <c r="AG539" s="27"/>
      <c r="XEY539" s="5"/>
      <c r="XEZ539" s="5"/>
      <c r="XFA539" s="5"/>
      <c r="XFB539" s="5"/>
      <c r="XFC539" s="5"/>
      <c r="XFD539" s="5"/>
    </row>
    <row r="540" s="2" customFormat="1" ht="54" customHeight="1" outlineLevel="1" spans="1:16384">
      <c r="A540" s="9">
        <v>16</v>
      </c>
      <c r="B540" s="10" t="s">
        <v>78</v>
      </c>
      <c r="C540" s="36" t="s">
        <v>1081</v>
      </c>
      <c r="D540" s="10" t="s">
        <v>1076</v>
      </c>
      <c r="E540" s="173" t="s">
        <v>41</v>
      </c>
      <c r="F540" s="173"/>
      <c r="G540" s="10" t="s">
        <v>1008</v>
      </c>
      <c r="H540" s="10"/>
      <c r="I540" s="10"/>
      <c r="J540" s="15"/>
      <c r="K540" s="26"/>
      <c r="L540" s="26"/>
      <c r="M540" s="26"/>
      <c r="N540" s="26"/>
      <c r="O540" s="26"/>
      <c r="P540" s="26"/>
      <c r="Q540" s="7">
        <f t="shared" si="61"/>
        <v>0</v>
      </c>
      <c r="R540" s="7"/>
      <c r="S540" s="7"/>
      <c r="T540" s="7"/>
      <c r="U540" s="7"/>
      <c r="V540" s="7"/>
      <c r="W540" s="7"/>
      <c r="X540" s="7"/>
      <c r="Y540" s="7"/>
      <c r="Z540" s="75">
        <f t="shared" si="62"/>
        <v>0</v>
      </c>
      <c r="AA540" s="7"/>
      <c r="AB540" s="7"/>
      <c r="AC540" s="7"/>
      <c r="AD540" s="27"/>
      <c r="AE540" s="27"/>
      <c r="AF540" s="27"/>
      <c r="AG540" s="27"/>
      <c r="XEY540" s="5"/>
      <c r="XEZ540" s="5"/>
      <c r="XFA540" s="5"/>
      <c r="XFB540" s="5"/>
      <c r="XFC540" s="5"/>
      <c r="XFD540" s="5"/>
    </row>
    <row r="541" s="2" customFormat="1" ht="54" customHeight="1" outlineLevel="1" spans="1:16384">
      <c r="A541" s="9">
        <v>17</v>
      </c>
      <c r="B541" s="10" t="s">
        <v>497</v>
      </c>
      <c r="C541" s="36" t="s">
        <v>1081</v>
      </c>
      <c r="D541" s="10" t="s">
        <v>1076</v>
      </c>
      <c r="E541" s="145" t="s">
        <v>498</v>
      </c>
      <c r="F541" s="145"/>
      <c r="G541" s="10" t="s">
        <v>1130</v>
      </c>
      <c r="H541" s="145" t="s">
        <v>500</v>
      </c>
      <c r="I541" s="10" t="s">
        <v>48</v>
      </c>
      <c r="J541" s="15">
        <v>110.16</v>
      </c>
      <c r="K541" s="26"/>
      <c r="L541" s="26"/>
      <c r="M541" s="26"/>
      <c r="N541" s="26"/>
      <c r="O541" s="26"/>
      <c r="P541" s="26"/>
      <c r="Q541" s="7">
        <f t="shared" si="61"/>
        <v>0</v>
      </c>
      <c r="R541" s="7"/>
      <c r="S541" s="7"/>
      <c r="T541" s="7"/>
      <c r="U541" s="7"/>
      <c r="V541" s="7"/>
      <c r="W541" s="7"/>
      <c r="X541" s="7"/>
      <c r="Y541" s="7"/>
      <c r="Z541" s="75">
        <f t="shared" si="62"/>
        <v>0</v>
      </c>
      <c r="AA541" s="7"/>
      <c r="AB541" s="7"/>
      <c r="AC541" s="7"/>
      <c r="AD541" s="27"/>
      <c r="AE541" s="27"/>
      <c r="AF541" s="27"/>
      <c r="AG541" s="27" t="s">
        <v>281</v>
      </c>
      <c r="XEY541" s="5"/>
      <c r="XEZ541" s="5"/>
      <c r="XFA541" s="5"/>
      <c r="XFB541" s="5"/>
      <c r="XFC541" s="5"/>
      <c r="XFD541" s="5"/>
    </row>
    <row r="542" s="2" customFormat="1" ht="54" customHeight="1" outlineLevel="1" spans="1:16384">
      <c r="A542" s="9">
        <v>18</v>
      </c>
      <c r="B542" s="10" t="s">
        <v>1131</v>
      </c>
      <c r="C542" s="36" t="s">
        <v>1081</v>
      </c>
      <c r="D542" s="10" t="s">
        <v>1076</v>
      </c>
      <c r="E542" s="174" t="s">
        <v>1132</v>
      </c>
      <c r="F542" s="174"/>
      <c r="G542" s="10"/>
      <c r="H542" s="10"/>
      <c r="I542" s="10"/>
      <c r="J542" s="15"/>
      <c r="K542" s="26"/>
      <c r="L542" s="26"/>
      <c r="M542" s="26"/>
      <c r="N542" s="26"/>
      <c r="O542" s="26"/>
      <c r="P542" s="26"/>
      <c r="Q542" s="7">
        <f t="shared" si="61"/>
        <v>0</v>
      </c>
      <c r="R542" s="7"/>
      <c r="S542" s="7"/>
      <c r="T542" s="7"/>
      <c r="U542" s="7"/>
      <c r="V542" s="7"/>
      <c r="W542" s="7"/>
      <c r="X542" s="7"/>
      <c r="Y542" s="7"/>
      <c r="Z542" s="75">
        <f t="shared" si="62"/>
        <v>0</v>
      </c>
      <c r="AA542" s="7"/>
      <c r="AB542" s="7"/>
      <c r="AC542" s="7"/>
      <c r="AD542" s="27"/>
      <c r="AE542" s="27"/>
      <c r="AF542" s="27"/>
      <c r="AG542" s="27"/>
      <c r="XEY542" s="5"/>
      <c r="XEZ542" s="5"/>
      <c r="XFA542" s="5"/>
      <c r="XFB542" s="5"/>
      <c r="XFC542" s="5"/>
      <c r="XFD542" s="5"/>
    </row>
    <row r="543" s="2" customFormat="1" ht="120" customHeight="1" outlineLevel="1" spans="1:16384">
      <c r="A543" s="180">
        <v>19</v>
      </c>
      <c r="B543" s="10" t="s">
        <v>1133</v>
      </c>
      <c r="C543" s="36" t="s">
        <v>1081</v>
      </c>
      <c r="D543" s="10" t="s">
        <v>1134</v>
      </c>
      <c r="E543" s="172" t="s">
        <v>1135</v>
      </c>
      <c r="F543" s="81"/>
      <c r="G543" s="10" t="s">
        <v>1136</v>
      </c>
      <c r="H543" s="81" t="s">
        <v>1137</v>
      </c>
      <c r="I543" s="10" t="s">
        <v>787</v>
      </c>
      <c r="J543" s="15">
        <v>8</v>
      </c>
      <c r="K543" s="26"/>
      <c r="L543" s="26"/>
      <c r="M543" s="26"/>
      <c r="N543" s="26"/>
      <c r="O543" s="26"/>
      <c r="P543" s="26"/>
      <c r="Q543" s="7">
        <f t="shared" si="61"/>
        <v>0</v>
      </c>
      <c r="R543" s="7"/>
      <c r="S543" s="7"/>
      <c r="T543" s="7"/>
      <c r="U543" s="7"/>
      <c r="V543" s="7"/>
      <c r="W543" s="7"/>
      <c r="X543" s="7"/>
      <c r="Y543" s="7"/>
      <c r="Z543" s="75">
        <f t="shared" si="62"/>
        <v>0</v>
      </c>
      <c r="AA543" s="7"/>
      <c r="AB543" s="7"/>
      <c r="AC543" s="7"/>
      <c r="AD543" s="27"/>
      <c r="AE543" s="27"/>
      <c r="AF543" s="27"/>
      <c r="AG543" s="27"/>
      <c r="XEY543" s="5"/>
      <c r="XEZ543" s="5"/>
      <c r="XFA543" s="5"/>
      <c r="XFB543" s="5"/>
      <c r="XFC543" s="5"/>
      <c r="XFD543" s="5"/>
    </row>
    <row r="544" s="2" customFormat="1" ht="79.9" customHeight="1" outlineLevel="1" spans="1:16384">
      <c r="A544" s="9">
        <v>20</v>
      </c>
      <c r="B544" s="10" t="s">
        <v>355</v>
      </c>
      <c r="C544" s="36" t="s">
        <v>1081</v>
      </c>
      <c r="D544" s="10" t="s">
        <v>1134</v>
      </c>
      <c r="E544" s="10" t="s">
        <v>1138</v>
      </c>
      <c r="F544" s="10"/>
      <c r="G544" s="10" t="s">
        <v>1139</v>
      </c>
      <c r="H544" s="10" t="s">
        <v>1140</v>
      </c>
      <c r="I544" s="10" t="s">
        <v>528</v>
      </c>
      <c r="J544" s="15">
        <v>16</v>
      </c>
      <c r="K544" s="26"/>
      <c r="L544" s="26" t="s">
        <v>873</v>
      </c>
      <c r="M544" s="15"/>
      <c r="N544" s="123" t="s">
        <v>861</v>
      </c>
      <c r="O544" s="26">
        <v>26.4</v>
      </c>
      <c r="P544" s="26" t="s">
        <v>863</v>
      </c>
      <c r="Q544" s="7">
        <f t="shared" si="61"/>
        <v>0</v>
      </c>
      <c r="R544" s="7"/>
      <c r="S544" s="7"/>
      <c r="T544" s="7"/>
      <c r="U544" s="7"/>
      <c r="V544" s="7"/>
      <c r="W544" s="7"/>
      <c r="X544" s="7"/>
      <c r="Y544" s="7"/>
      <c r="Z544" s="75">
        <f t="shared" si="62"/>
        <v>0</v>
      </c>
      <c r="AA544" s="7"/>
      <c r="AB544" s="7"/>
      <c r="AC544" s="7"/>
      <c r="AD544" s="27"/>
      <c r="AE544" s="27"/>
      <c r="AF544" s="27"/>
      <c r="AG544" s="27"/>
      <c r="XEY544" s="5"/>
      <c r="XEZ544" s="5"/>
      <c r="XFA544" s="5"/>
      <c r="XFB544" s="5"/>
      <c r="XFC544" s="5"/>
      <c r="XFD544" s="5"/>
    </row>
    <row r="545" s="2" customFormat="1" ht="54" customHeight="1" outlineLevel="1" spans="1:16384">
      <c r="A545" s="9">
        <v>21</v>
      </c>
      <c r="B545" s="10" t="s">
        <v>1141</v>
      </c>
      <c r="C545" s="36" t="s">
        <v>1081</v>
      </c>
      <c r="D545" s="10" t="s">
        <v>1134</v>
      </c>
      <c r="E545" s="146" t="s">
        <v>1095</v>
      </c>
      <c r="F545" s="146"/>
      <c r="G545" s="10" t="s">
        <v>1142</v>
      </c>
      <c r="H545" s="145" t="s">
        <v>500</v>
      </c>
      <c r="I545" s="10" t="s">
        <v>787</v>
      </c>
      <c r="J545" s="15">
        <v>2</v>
      </c>
      <c r="K545" s="26"/>
      <c r="L545" s="26"/>
      <c r="M545" s="26"/>
      <c r="N545" s="26"/>
      <c r="O545" s="26"/>
      <c r="P545" s="26"/>
      <c r="Q545" s="7">
        <f t="shared" si="61"/>
        <v>0</v>
      </c>
      <c r="R545" s="7"/>
      <c r="S545" s="7"/>
      <c r="T545" s="7"/>
      <c r="U545" s="7"/>
      <c r="V545" s="7"/>
      <c r="W545" s="7"/>
      <c r="X545" s="7"/>
      <c r="Y545" s="7"/>
      <c r="Z545" s="75">
        <f t="shared" si="62"/>
        <v>0</v>
      </c>
      <c r="AA545" s="7"/>
      <c r="AB545" s="7"/>
      <c r="AC545" s="7"/>
      <c r="AD545" s="27"/>
      <c r="AE545" s="27"/>
      <c r="AF545" s="27"/>
      <c r="AG545" s="27"/>
      <c r="XEY545" s="5"/>
      <c r="XEZ545" s="5"/>
      <c r="XFA545" s="5"/>
      <c r="XFB545" s="5"/>
      <c r="XFC545" s="5"/>
      <c r="XFD545" s="5"/>
    </row>
    <row r="546" s="2" customFormat="1" ht="96" customHeight="1" outlineLevel="1" spans="1:16384">
      <c r="A546" s="9">
        <v>22</v>
      </c>
      <c r="B546" s="10" t="s">
        <v>1143</v>
      </c>
      <c r="C546" s="36" t="s">
        <v>1081</v>
      </c>
      <c r="D546" s="10" t="s">
        <v>1134</v>
      </c>
      <c r="E546" s="172" t="s">
        <v>1144</v>
      </c>
      <c r="F546" s="10"/>
      <c r="G546" s="10" t="s">
        <v>1145</v>
      </c>
      <c r="H546" s="103" t="s">
        <v>1146</v>
      </c>
      <c r="I546" s="10" t="s">
        <v>787</v>
      </c>
      <c r="J546" s="15">
        <v>2</v>
      </c>
      <c r="K546" s="26"/>
      <c r="L546" s="26" t="s">
        <v>1147</v>
      </c>
      <c r="M546" s="26"/>
      <c r="N546" s="26"/>
      <c r="O546" s="26">
        <v>2050</v>
      </c>
      <c r="P546" s="26" t="s">
        <v>116</v>
      </c>
      <c r="Q546" s="7">
        <f t="shared" si="61"/>
        <v>0</v>
      </c>
      <c r="R546" s="7"/>
      <c r="S546" s="7"/>
      <c r="T546" s="7"/>
      <c r="U546" s="7"/>
      <c r="V546" s="7"/>
      <c r="W546" s="7"/>
      <c r="X546" s="7"/>
      <c r="Y546" s="7"/>
      <c r="Z546" s="75">
        <f t="shared" si="62"/>
        <v>0</v>
      </c>
      <c r="AA546" s="7"/>
      <c r="AB546" s="7"/>
      <c r="AC546" s="7"/>
      <c r="AD546" s="27"/>
      <c r="AE546" s="27"/>
      <c r="AF546" s="27"/>
      <c r="AG546" s="27"/>
      <c r="XEY546" s="5"/>
      <c r="XEZ546" s="5"/>
      <c r="XFA546" s="5"/>
      <c r="XFB546" s="5"/>
      <c r="XFC546" s="5"/>
      <c r="XFD546" s="5"/>
    </row>
    <row r="547" s="2" customFormat="1" ht="54" customHeight="1" outlineLevel="1" spans="1:16384">
      <c r="A547" s="9">
        <v>23</v>
      </c>
      <c r="B547" s="10" t="s">
        <v>1148</v>
      </c>
      <c r="C547" s="36" t="s">
        <v>1081</v>
      </c>
      <c r="D547" s="10" t="s">
        <v>1134</v>
      </c>
      <c r="E547" s="172" t="s">
        <v>1149</v>
      </c>
      <c r="F547" s="10"/>
      <c r="G547" s="10" t="s">
        <v>1150</v>
      </c>
      <c r="H547" s="10" t="s">
        <v>1151</v>
      </c>
      <c r="I547" s="10" t="s">
        <v>787</v>
      </c>
      <c r="J547" s="15">
        <v>3</v>
      </c>
      <c r="K547" s="26"/>
      <c r="L547" s="26" t="s">
        <v>1152</v>
      </c>
      <c r="M547" s="26"/>
      <c r="N547" s="26"/>
      <c r="O547" s="26">
        <v>16.38</v>
      </c>
      <c r="P547" s="26" t="s">
        <v>149</v>
      </c>
      <c r="Q547" s="7">
        <f t="shared" si="61"/>
        <v>0</v>
      </c>
      <c r="R547" s="7"/>
      <c r="S547" s="7"/>
      <c r="T547" s="7"/>
      <c r="U547" s="7"/>
      <c r="V547" s="7"/>
      <c r="W547" s="7"/>
      <c r="X547" s="7"/>
      <c r="Y547" s="7"/>
      <c r="Z547" s="75">
        <f t="shared" si="62"/>
        <v>0</v>
      </c>
      <c r="AA547" s="7"/>
      <c r="AB547" s="7"/>
      <c r="AC547" s="7"/>
      <c r="AD547" s="27"/>
      <c r="AE547" s="27"/>
      <c r="AF547" s="27"/>
      <c r="AG547" s="27"/>
      <c r="XEY547" s="5"/>
      <c r="XEZ547" s="5"/>
      <c r="XFA547" s="5"/>
      <c r="XFB547" s="5"/>
      <c r="XFC547" s="5"/>
      <c r="XFD547" s="5"/>
    </row>
    <row r="548" s="2" customFormat="1" ht="54" customHeight="1" outlineLevel="1" spans="1:16384">
      <c r="A548" s="9">
        <v>24</v>
      </c>
      <c r="B548" s="10" t="s">
        <v>1153</v>
      </c>
      <c r="C548" s="36" t="s">
        <v>1081</v>
      </c>
      <c r="D548" s="10" t="s">
        <v>1134</v>
      </c>
      <c r="E548" s="172" t="s">
        <v>1154</v>
      </c>
      <c r="F548" s="10"/>
      <c r="G548" s="10" t="s">
        <v>1155</v>
      </c>
      <c r="H548" s="10" t="s">
        <v>1156</v>
      </c>
      <c r="I548" s="10" t="s">
        <v>787</v>
      </c>
      <c r="J548" s="15">
        <v>6</v>
      </c>
      <c r="K548" s="26"/>
      <c r="L548" s="26" t="s">
        <v>1152</v>
      </c>
      <c r="M548" s="26"/>
      <c r="N548" s="26"/>
      <c r="O548" s="26">
        <v>16.38</v>
      </c>
      <c r="P548" s="26" t="s">
        <v>149</v>
      </c>
      <c r="Q548" s="7">
        <f t="shared" si="61"/>
        <v>0</v>
      </c>
      <c r="R548" s="7"/>
      <c r="S548" s="7"/>
      <c r="T548" s="7"/>
      <c r="U548" s="7"/>
      <c r="V548" s="7"/>
      <c r="W548" s="7"/>
      <c r="X548" s="7"/>
      <c r="Y548" s="7"/>
      <c r="Z548" s="75">
        <f t="shared" si="62"/>
        <v>0</v>
      </c>
      <c r="AA548" s="7"/>
      <c r="AB548" s="7"/>
      <c r="AC548" s="7"/>
      <c r="AD548" s="27"/>
      <c r="AE548" s="27"/>
      <c r="AF548" s="27"/>
      <c r="AG548" s="27"/>
      <c r="XEY548" s="5"/>
      <c r="XEZ548" s="5"/>
      <c r="XFA548" s="5"/>
      <c r="XFB548" s="5"/>
      <c r="XFC548" s="5"/>
      <c r="XFD548" s="5"/>
    </row>
    <row r="549" s="2" customFormat="1" ht="54" customHeight="1" outlineLevel="1" spans="1:16384">
      <c r="A549" s="9">
        <v>25</v>
      </c>
      <c r="B549" s="10" t="s">
        <v>1157</v>
      </c>
      <c r="C549" s="36" t="s">
        <v>1081</v>
      </c>
      <c r="D549" s="10" t="s">
        <v>1134</v>
      </c>
      <c r="E549" s="172" t="s">
        <v>1158</v>
      </c>
      <c r="F549" s="10"/>
      <c r="G549" s="10" t="s">
        <v>1159</v>
      </c>
      <c r="H549" s="10" t="s">
        <v>1158</v>
      </c>
      <c r="I549" s="10" t="s">
        <v>528</v>
      </c>
      <c r="J549" s="15">
        <v>2</v>
      </c>
      <c r="K549" s="26"/>
      <c r="L549" s="26" t="s">
        <v>1152</v>
      </c>
      <c r="M549" s="26"/>
      <c r="N549" s="26"/>
      <c r="O549" s="26">
        <v>16.38</v>
      </c>
      <c r="P549" s="26" t="s">
        <v>149</v>
      </c>
      <c r="Q549" s="7">
        <f t="shared" si="61"/>
        <v>0</v>
      </c>
      <c r="R549" s="7"/>
      <c r="S549" s="7"/>
      <c r="T549" s="7"/>
      <c r="U549" s="7"/>
      <c r="V549" s="7"/>
      <c r="W549" s="7"/>
      <c r="X549" s="7"/>
      <c r="Y549" s="7"/>
      <c r="Z549" s="75">
        <f t="shared" si="62"/>
        <v>0</v>
      </c>
      <c r="AA549" s="7"/>
      <c r="AB549" s="7"/>
      <c r="AC549" s="7"/>
      <c r="AD549" s="27"/>
      <c r="AE549" s="27"/>
      <c r="AF549" s="27"/>
      <c r="AG549" s="27"/>
      <c r="XEY549" s="5"/>
      <c r="XEZ549" s="5"/>
      <c r="XFA549" s="5"/>
      <c r="XFB549" s="5"/>
      <c r="XFC549" s="5"/>
      <c r="XFD549" s="5"/>
    </row>
    <row r="550" s="2" customFormat="1" ht="54" customHeight="1" outlineLevel="1" spans="1:16384">
      <c r="A550" s="9">
        <v>26</v>
      </c>
      <c r="B550" s="10" t="s">
        <v>1160</v>
      </c>
      <c r="C550" s="36" t="s">
        <v>1081</v>
      </c>
      <c r="D550" s="10" t="s">
        <v>1134</v>
      </c>
      <c r="E550" s="10" t="s">
        <v>1116</v>
      </c>
      <c r="F550" s="10"/>
      <c r="G550" s="10" t="s">
        <v>1161</v>
      </c>
      <c r="H550" s="10" t="s">
        <v>1162</v>
      </c>
      <c r="I550" s="10" t="s">
        <v>234</v>
      </c>
      <c r="J550" s="15">
        <v>951</v>
      </c>
      <c r="K550" s="26"/>
      <c r="L550" s="26" t="s">
        <v>963</v>
      </c>
      <c r="M550" s="15">
        <v>951</v>
      </c>
      <c r="N550" s="10" t="s">
        <v>234</v>
      </c>
      <c r="O550" s="26">
        <v>4.49</v>
      </c>
      <c r="P550" s="26" t="s">
        <v>966</v>
      </c>
      <c r="Q550" s="7">
        <f t="shared" si="61"/>
        <v>4269.99</v>
      </c>
      <c r="R550" s="7">
        <f>74*M550/1000</f>
        <v>70.374</v>
      </c>
      <c r="S550" s="7" t="s">
        <v>148</v>
      </c>
      <c r="T550" s="7"/>
      <c r="U550" s="7"/>
      <c r="V550" s="7"/>
      <c r="W550" s="7"/>
      <c r="X550" s="7"/>
      <c r="Y550" s="7"/>
      <c r="Z550" s="75">
        <f t="shared" si="62"/>
        <v>0</v>
      </c>
      <c r="AA550" s="7"/>
      <c r="AB550" s="7"/>
      <c r="AC550" s="7"/>
      <c r="AD550" s="27"/>
      <c r="AE550" s="27"/>
      <c r="AF550" s="27"/>
      <c r="AG550" s="27"/>
      <c r="XEY550" s="5"/>
      <c r="XEZ550" s="5"/>
      <c r="XFA550" s="5"/>
      <c r="XFB550" s="5"/>
      <c r="XFC550" s="5"/>
      <c r="XFD550" s="5"/>
    </row>
    <row r="551" s="2" customFormat="1" ht="54" customHeight="1" outlineLevel="1" spans="1:16384">
      <c r="A551" s="9">
        <v>27</v>
      </c>
      <c r="B551" s="10" t="s">
        <v>1163</v>
      </c>
      <c r="C551" s="36" t="s">
        <v>1081</v>
      </c>
      <c r="D551" s="10" t="s">
        <v>1134</v>
      </c>
      <c r="E551" s="10" t="s">
        <v>1116</v>
      </c>
      <c r="F551" s="10"/>
      <c r="G551" s="10" t="s">
        <v>1126</v>
      </c>
      <c r="H551" s="10" t="s">
        <v>1127</v>
      </c>
      <c r="I551" s="10" t="s">
        <v>234</v>
      </c>
      <c r="J551" s="15">
        <v>740</v>
      </c>
      <c r="K551" s="26"/>
      <c r="L551" s="26" t="s">
        <v>963</v>
      </c>
      <c r="M551" s="15">
        <v>740</v>
      </c>
      <c r="N551" s="10" t="s">
        <v>234</v>
      </c>
      <c r="O551" s="26">
        <v>4.49</v>
      </c>
      <c r="P551" s="26" t="s">
        <v>966</v>
      </c>
      <c r="Q551" s="7">
        <f t="shared" si="61"/>
        <v>3322.6</v>
      </c>
      <c r="R551" s="7">
        <f>158*J551/1000</f>
        <v>116.92</v>
      </c>
      <c r="S551" s="7" t="s">
        <v>148</v>
      </c>
      <c r="T551" s="7"/>
      <c r="U551" s="7"/>
      <c r="V551" s="7"/>
      <c r="W551" s="7"/>
      <c r="X551" s="7"/>
      <c r="Y551" s="7"/>
      <c r="Z551" s="75">
        <f t="shared" si="62"/>
        <v>0</v>
      </c>
      <c r="AA551" s="7"/>
      <c r="AB551" s="7"/>
      <c r="AC551" s="7"/>
      <c r="AD551" s="27"/>
      <c r="AE551" s="27"/>
      <c r="AF551" s="27"/>
      <c r="AG551" s="27"/>
      <c r="XEY551" s="5"/>
      <c r="XEZ551" s="5"/>
      <c r="XFA551" s="5"/>
      <c r="XFB551" s="5"/>
      <c r="XFC551" s="5"/>
      <c r="XFD551" s="5"/>
    </row>
    <row r="552" s="2" customFormat="1" ht="54" customHeight="1" outlineLevel="1" spans="1:16384">
      <c r="A552" s="9">
        <v>28</v>
      </c>
      <c r="B552" s="10" t="s">
        <v>1164</v>
      </c>
      <c r="C552" s="36" t="s">
        <v>1081</v>
      </c>
      <c r="D552" s="10" t="s">
        <v>1134</v>
      </c>
      <c r="E552" s="10" t="s">
        <v>1116</v>
      </c>
      <c r="F552" s="10" t="str">
        <f>_xlfn.DISPIMG("ID_5E1CAE9748A3496B83E78E434A5FEB6A",1)</f>
        <v>=DISPIMG("ID_5E1CAE9748A3496B83E78E434A5FEB6A",1)</v>
      </c>
      <c r="G552" s="10" t="s">
        <v>1165</v>
      </c>
      <c r="H552" s="10" t="s">
        <v>1166</v>
      </c>
      <c r="I552" s="10" t="s">
        <v>234</v>
      </c>
      <c r="J552" s="15">
        <v>424</v>
      </c>
      <c r="K552" s="26"/>
      <c r="L552" s="26" t="s">
        <v>963</v>
      </c>
      <c r="M552" s="15">
        <v>424</v>
      </c>
      <c r="N552" s="10" t="s">
        <v>234</v>
      </c>
      <c r="O552" s="26">
        <v>4.49</v>
      </c>
      <c r="P552" s="26" t="s">
        <v>966</v>
      </c>
      <c r="Q552" s="7">
        <f t="shared" si="61"/>
        <v>1903.76</v>
      </c>
      <c r="R552" s="7">
        <f>J552*1</f>
        <v>424</v>
      </c>
      <c r="S552" s="7" t="s">
        <v>148</v>
      </c>
      <c r="T552" s="7"/>
      <c r="U552" s="7"/>
      <c r="V552" s="7"/>
      <c r="W552" s="7"/>
      <c r="X552" s="7"/>
      <c r="Y552" s="7"/>
      <c r="Z552" s="75">
        <f t="shared" si="62"/>
        <v>0</v>
      </c>
      <c r="AA552" s="7"/>
      <c r="AB552" s="7"/>
      <c r="AC552" s="7"/>
      <c r="AD552" s="27"/>
      <c r="AE552" s="27"/>
      <c r="AF552" s="27"/>
      <c r="AG552" s="27"/>
      <c r="XEY552" s="5"/>
      <c r="XEZ552" s="5"/>
      <c r="XFA552" s="5"/>
      <c r="XFB552" s="5"/>
      <c r="XFC552" s="5"/>
      <c r="XFD552" s="5"/>
    </row>
    <row r="553" s="2" customFormat="1" ht="54" customHeight="1" outlineLevel="1" spans="1:16384">
      <c r="A553" s="9">
        <v>29</v>
      </c>
      <c r="B553" s="10" t="s">
        <v>1167</v>
      </c>
      <c r="C553" s="36" t="s">
        <v>1081</v>
      </c>
      <c r="D553" s="10" t="s">
        <v>1134</v>
      </c>
      <c r="E553" s="10" t="s">
        <v>1116</v>
      </c>
      <c r="F553" s="10" t="str">
        <f>_xlfn.DISPIMG("ID_961AD6BB3602461A9836CDA7B79AF984",1)</f>
        <v>=DISPIMG("ID_961AD6BB3602461A9836CDA7B79AF984",1)</v>
      </c>
      <c r="G553" s="10" t="s">
        <v>1168</v>
      </c>
      <c r="H553" s="10" t="s">
        <v>1169</v>
      </c>
      <c r="I553" s="10" t="s">
        <v>234</v>
      </c>
      <c r="J553" s="15">
        <v>539</v>
      </c>
      <c r="K553" s="26"/>
      <c r="L553" s="66" t="s">
        <v>963</v>
      </c>
      <c r="M553" s="15">
        <v>539</v>
      </c>
      <c r="N553" s="10" t="s">
        <v>234</v>
      </c>
      <c r="O553" s="26">
        <v>4.49</v>
      </c>
      <c r="P553" s="26" t="s">
        <v>966</v>
      </c>
      <c r="Q553" s="7">
        <f t="shared" si="61"/>
        <v>2420.11</v>
      </c>
      <c r="R553" s="7">
        <f>105*M553/1000</f>
        <v>56.595</v>
      </c>
      <c r="S553" s="7" t="s">
        <v>148</v>
      </c>
      <c r="T553" s="7"/>
      <c r="U553" s="7"/>
      <c r="V553" s="7"/>
      <c r="W553" s="7"/>
      <c r="X553" s="7"/>
      <c r="Y553" s="7"/>
      <c r="Z553" s="75">
        <f t="shared" si="62"/>
        <v>0</v>
      </c>
      <c r="AA553" s="7"/>
      <c r="AB553" s="7"/>
      <c r="AC553" s="7"/>
      <c r="AD553" s="27"/>
      <c r="AE553" s="27"/>
      <c r="AF553" s="27"/>
      <c r="AG553" s="27"/>
      <c r="XEY553" s="5"/>
      <c r="XEZ553" s="5"/>
      <c r="XFA553" s="5"/>
      <c r="XFB553" s="5"/>
      <c r="XFC553" s="5"/>
      <c r="XFD553" s="5"/>
    </row>
    <row r="554" s="2" customFormat="1" ht="54" customHeight="1" outlineLevel="1" spans="1:16384">
      <c r="A554" s="9">
        <v>30</v>
      </c>
      <c r="B554" s="10" t="s">
        <v>1170</v>
      </c>
      <c r="C554" s="36" t="s">
        <v>1081</v>
      </c>
      <c r="D554" s="10" t="s">
        <v>1134</v>
      </c>
      <c r="E554" s="174" t="s">
        <v>1171</v>
      </c>
      <c r="F554" s="174"/>
      <c r="G554" s="10"/>
      <c r="H554" s="10"/>
      <c r="I554" s="10"/>
      <c r="J554" s="15"/>
      <c r="K554" s="26"/>
      <c r="L554" s="26"/>
      <c r="M554" s="26"/>
      <c r="N554" s="26"/>
      <c r="O554" s="26"/>
      <c r="P554" s="26"/>
      <c r="Q554" s="7">
        <f t="shared" si="61"/>
        <v>0</v>
      </c>
      <c r="R554" s="7"/>
      <c r="S554" s="7"/>
      <c r="T554" s="7"/>
      <c r="U554" s="7"/>
      <c r="V554" s="7"/>
      <c r="W554" s="7"/>
      <c r="X554" s="7"/>
      <c r="Y554" s="7"/>
      <c r="Z554" s="75">
        <f t="shared" si="62"/>
        <v>0</v>
      </c>
      <c r="AA554" s="7"/>
      <c r="AB554" s="7"/>
      <c r="AC554" s="7"/>
      <c r="AD554" s="27"/>
      <c r="AE554" s="27"/>
      <c r="AF554" s="27"/>
      <c r="AG554" s="27"/>
      <c r="XEY554" s="5"/>
      <c r="XEZ554" s="5"/>
      <c r="XFA554" s="5"/>
      <c r="XFB554" s="5"/>
      <c r="XFC554" s="5"/>
      <c r="XFD554" s="5"/>
    </row>
    <row r="555" s="2" customFormat="1" ht="54" customHeight="1" outlineLevel="1" spans="1:16384">
      <c r="A555" s="9">
        <v>31</v>
      </c>
      <c r="B555" s="10" t="s">
        <v>1172</v>
      </c>
      <c r="C555" s="36" t="s">
        <v>1081</v>
      </c>
      <c r="D555" s="10" t="s">
        <v>1134</v>
      </c>
      <c r="E555" s="174" t="s">
        <v>1173</v>
      </c>
      <c r="F555" s="174"/>
      <c r="G555" s="10"/>
      <c r="H555" s="10"/>
      <c r="I555" s="10"/>
      <c r="J555" s="15"/>
      <c r="K555" s="26"/>
      <c r="L555" s="26"/>
      <c r="M555" s="26"/>
      <c r="N555" s="26"/>
      <c r="O555" s="26"/>
      <c r="P555" s="26"/>
      <c r="Q555" s="7">
        <f t="shared" si="61"/>
        <v>0</v>
      </c>
      <c r="R555" s="7"/>
      <c r="S555" s="7"/>
      <c r="T555" s="7"/>
      <c r="U555" s="7"/>
      <c r="V555" s="7"/>
      <c r="W555" s="7"/>
      <c r="X555" s="7"/>
      <c r="Y555" s="7"/>
      <c r="Z555" s="75">
        <f t="shared" si="62"/>
        <v>0</v>
      </c>
      <c r="AA555" s="7"/>
      <c r="AB555" s="7"/>
      <c r="AC555" s="7"/>
      <c r="AD555" s="27"/>
      <c r="AE555" s="27"/>
      <c r="AF555" s="27"/>
      <c r="AG555" s="27"/>
      <c r="XEY555" s="5"/>
      <c r="XEZ555" s="5"/>
      <c r="XFA555" s="5"/>
      <c r="XFB555" s="5"/>
      <c r="XFC555" s="5"/>
      <c r="XFD555" s="5"/>
    </row>
    <row r="556" s="2" customFormat="1" ht="121.15" customHeight="1" outlineLevel="1" spans="1:16384">
      <c r="A556" s="9">
        <v>32</v>
      </c>
      <c r="B556" s="10" t="s">
        <v>1174</v>
      </c>
      <c r="C556" s="36" t="s">
        <v>1081</v>
      </c>
      <c r="D556" s="10" t="s">
        <v>1175</v>
      </c>
      <c r="E556" s="172" t="s">
        <v>1135</v>
      </c>
      <c r="F556" s="81"/>
      <c r="G556" s="10" t="s">
        <v>1176</v>
      </c>
      <c r="H556" s="10" t="s">
        <v>1177</v>
      </c>
      <c r="I556" s="10" t="s">
        <v>787</v>
      </c>
      <c r="J556" s="15">
        <v>3</v>
      </c>
      <c r="K556" s="26"/>
      <c r="L556" s="26" t="s">
        <v>1152</v>
      </c>
      <c r="M556" s="26"/>
      <c r="N556" s="26"/>
      <c r="O556" s="26">
        <v>16.38</v>
      </c>
      <c r="P556" s="26" t="s">
        <v>149</v>
      </c>
      <c r="Q556" s="7">
        <f t="shared" si="61"/>
        <v>0</v>
      </c>
      <c r="R556" s="7"/>
      <c r="S556" s="7"/>
      <c r="T556" s="7"/>
      <c r="U556" s="7"/>
      <c r="V556" s="7"/>
      <c r="W556" s="7"/>
      <c r="X556" s="7"/>
      <c r="Y556" s="7"/>
      <c r="Z556" s="75">
        <f t="shared" si="62"/>
        <v>0</v>
      </c>
      <c r="AA556" s="7"/>
      <c r="AB556" s="7"/>
      <c r="AC556" s="7"/>
      <c r="AD556" s="27"/>
      <c r="AE556" s="27"/>
      <c r="AF556" s="27"/>
      <c r="AG556" s="27" t="s">
        <v>61</v>
      </c>
      <c r="XEY556" s="5"/>
      <c r="XEZ556" s="5"/>
      <c r="XFA556" s="5"/>
      <c r="XFB556" s="5"/>
      <c r="XFC556" s="5"/>
      <c r="XFD556" s="5"/>
    </row>
    <row r="557" s="2" customFormat="1" ht="54" customHeight="1" outlineLevel="1" spans="1:16384">
      <c r="A557" s="9">
        <v>33</v>
      </c>
      <c r="B557" s="10" t="s">
        <v>1178</v>
      </c>
      <c r="C557" s="36" t="s">
        <v>1081</v>
      </c>
      <c r="D557" s="10" t="s">
        <v>1175</v>
      </c>
      <c r="E557" s="10" t="s">
        <v>1116</v>
      </c>
      <c r="F557" s="10" t="str">
        <f>_xlfn.DISPIMG("ID_7C1B60EA620D4D4798E0285DF6C080A1",1)</f>
        <v>=DISPIMG("ID_7C1B60EA620D4D4798E0285DF6C080A1",1)</v>
      </c>
      <c r="G557" s="10" t="s">
        <v>1126</v>
      </c>
      <c r="H557" s="10" t="s">
        <v>1127</v>
      </c>
      <c r="I557" s="10" t="s">
        <v>234</v>
      </c>
      <c r="J557" s="15">
        <v>139</v>
      </c>
      <c r="K557" s="26"/>
      <c r="L557" s="26" t="s">
        <v>963</v>
      </c>
      <c r="M557" s="15">
        <v>139</v>
      </c>
      <c r="N557" s="10" t="s">
        <v>234</v>
      </c>
      <c r="O557" s="26">
        <v>4.49</v>
      </c>
      <c r="P557" s="26" t="s">
        <v>966</v>
      </c>
      <c r="Q557" s="7">
        <f t="shared" si="61"/>
        <v>624.11</v>
      </c>
      <c r="R557" s="7">
        <f>158*J557/1000</f>
        <v>21.962</v>
      </c>
      <c r="S557" s="7" t="s">
        <v>148</v>
      </c>
      <c r="T557" s="7"/>
      <c r="U557" s="7"/>
      <c r="V557" s="7"/>
      <c r="W557" s="7"/>
      <c r="X557" s="7"/>
      <c r="Y557" s="7"/>
      <c r="Z557" s="75">
        <f t="shared" si="62"/>
        <v>0</v>
      </c>
      <c r="AA557" s="7"/>
      <c r="AB557" s="7"/>
      <c r="AC557" s="7"/>
      <c r="AD557" s="27"/>
      <c r="AE557" s="27"/>
      <c r="AF557" s="27"/>
      <c r="AG557" s="27"/>
      <c r="XEY557" s="5"/>
      <c r="XEZ557" s="5"/>
      <c r="XFA557" s="5"/>
      <c r="XFB557" s="5"/>
      <c r="XFC557" s="5"/>
      <c r="XFD557" s="5"/>
    </row>
    <row r="558" s="2" customFormat="1" ht="54" customHeight="1" outlineLevel="1" spans="1:16384">
      <c r="A558" s="9">
        <v>34</v>
      </c>
      <c r="B558" s="10" t="s">
        <v>1179</v>
      </c>
      <c r="C558" s="36" t="s">
        <v>1081</v>
      </c>
      <c r="D558" s="10" t="s">
        <v>1175</v>
      </c>
      <c r="E558" s="10" t="s">
        <v>1116</v>
      </c>
      <c r="F558" s="10"/>
      <c r="G558" s="10" t="s">
        <v>1165</v>
      </c>
      <c r="H558" s="10" t="s">
        <v>1166</v>
      </c>
      <c r="I558" s="10" t="s">
        <v>234</v>
      </c>
      <c r="J558" s="15">
        <v>139</v>
      </c>
      <c r="K558" s="26"/>
      <c r="L558" s="26" t="s">
        <v>963</v>
      </c>
      <c r="M558" s="15">
        <v>139</v>
      </c>
      <c r="N558" s="10" t="s">
        <v>234</v>
      </c>
      <c r="O558" s="26">
        <v>4.49</v>
      </c>
      <c r="P558" s="26" t="s">
        <v>966</v>
      </c>
      <c r="Q558" s="7">
        <f t="shared" si="61"/>
        <v>624.11</v>
      </c>
      <c r="R558" s="15">
        <v>139</v>
      </c>
      <c r="S558" s="7" t="s">
        <v>148</v>
      </c>
      <c r="T558" s="7"/>
      <c r="U558" s="7"/>
      <c r="V558" s="7"/>
      <c r="W558" s="7"/>
      <c r="X558" s="7"/>
      <c r="Y558" s="7"/>
      <c r="Z558" s="75">
        <f t="shared" si="62"/>
        <v>0</v>
      </c>
      <c r="AA558" s="7"/>
      <c r="AB558" s="7"/>
      <c r="AC558" s="7"/>
      <c r="AD558" s="27"/>
      <c r="AE558" s="27"/>
      <c r="AF558" s="27"/>
      <c r="AG558" s="27"/>
      <c r="XEY558" s="5"/>
      <c r="XEZ558" s="5"/>
      <c r="XFA558" s="5"/>
      <c r="XFB558" s="5"/>
      <c r="XFC558" s="5"/>
      <c r="XFD558" s="5"/>
    </row>
    <row r="559" s="2" customFormat="1" ht="54" customHeight="1" outlineLevel="1" spans="1:16384">
      <c r="A559" s="9">
        <v>35</v>
      </c>
      <c r="B559" s="10" t="s">
        <v>1180</v>
      </c>
      <c r="C559" s="36" t="s">
        <v>1081</v>
      </c>
      <c r="D559" s="10" t="s">
        <v>1175</v>
      </c>
      <c r="E559" s="174" t="s">
        <v>1173</v>
      </c>
      <c r="F559" s="174"/>
      <c r="G559" s="10"/>
      <c r="H559" s="10"/>
      <c r="I559" s="10"/>
      <c r="J559" s="15"/>
      <c r="K559" s="26"/>
      <c r="L559" s="26"/>
      <c r="M559" s="26"/>
      <c r="N559" s="26"/>
      <c r="O559" s="26"/>
      <c r="P559" s="26"/>
      <c r="Q559" s="7">
        <f t="shared" si="61"/>
        <v>0</v>
      </c>
      <c r="R559" s="7"/>
      <c r="S559" s="7"/>
      <c r="T559" s="7"/>
      <c r="U559" s="7"/>
      <c r="V559" s="7"/>
      <c r="W559" s="7"/>
      <c r="X559" s="7"/>
      <c r="Y559" s="7"/>
      <c r="Z559" s="75">
        <f t="shared" si="62"/>
        <v>0</v>
      </c>
      <c r="AA559" s="7"/>
      <c r="AB559" s="7"/>
      <c r="AC559" s="7"/>
      <c r="AD559" s="27"/>
      <c r="AE559" s="27"/>
      <c r="AF559" s="27"/>
      <c r="AG559" s="27"/>
      <c r="XEY559" s="5"/>
      <c r="XEZ559" s="5"/>
      <c r="XFA559" s="5"/>
      <c r="XFB559" s="5"/>
      <c r="XFC559" s="5"/>
      <c r="XFD559" s="5"/>
    </row>
    <row r="560" s="2" customFormat="1" ht="54" customHeight="1" outlineLevel="1" spans="1:16384">
      <c r="A560" s="9">
        <v>36</v>
      </c>
      <c r="B560" s="10" t="s">
        <v>1181</v>
      </c>
      <c r="C560" s="36" t="s">
        <v>1081</v>
      </c>
      <c r="D560" s="10" t="s">
        <v>1182</v>
      </c>
      <c r="E560" s="10" t="s">
        <v>1183</v>
      </c>
      <c r="F560" s="10" t="str">
        <f>_xlfn.DISPIMG("ID_0C4DE71FC7274CAC946493CE14F2D75F",1)</f>
        <v>=DISPIMG("ID_0C4DE71FC7274CAC946493CE14F2D75F",1)</v>
      </c>
      <c r="G560" s="10" t="s">
        <v>1184</v>
      </c>
      <c r="H560" s="10" t="s">
        <v>1185</v>
      </c>
      <c r="I560" s="10" t="s">
        <v>234</v>
      </c>
      <c r="J560" s="15">
        <v>117</v>
      </c>
      <c r="K560" s="26"/>
      <c r="L560" s="123" t="s">
        <v>859</v>
      </c>
      <c r="M560" s="26">
        <f>11.53*117/1000</f>
        <v>1.34901</v>
      </c>
      <c r="N560" s="26" t="s">
        <v>115</v>
      </c>
      <c r="O560" s="26">
        <v>2050</v>
      </c>
      <c r="P560" s="26" t="s">
        <v>116</v>
      </c>
      <c r="Q560" s="7">
        <f t="shared" si="61"/>
        <v>2765.4705</v>
      </c>
      <c r="R560" s="7"/>
      <c r="S560" s="7"/>
      <c r="T560" s="7"/>
      <c r="U560" s="7"/>
      <c r="V560" s="7"/>
      <c r="W560" s="7"/>
      <c r="X560" s="7"/>
      <c r="Y560" s="7"/>
      <c r="Z560" s="75">
        <f t="shared" si="62"/>
        <v>0</v>
      </c>
      <c r="AA560" s="7"/>
      <c r="AB560" s="7"/>
      <c r="AC560" s="7"/>
      <c r="AD560" s="27"/>
      <c r="AE560" s="27"/>
      <c r="AF560" s="27"/>
      <c r="AG560" s="27"/>
      <c r="XEY560" s="5"/>
      <c r="XEZ560" s="5"/>
      <c r="XFA560" s="5"/>
      <c r="XFB560" s="5"/>
      <c r="XFC560" s="5"/>
      <c r="XFD560" s="5"/>
    </row>
    <row r="561" s="2" customFormat="1" ht="54" customHeight="1" outlineLevel="1" spans="1:16384">
      <c r="A561" s="9">
        <v>37</v>
      </c>
      <c r="B561" s="10" t="s">
        <v>1186</v>
      </c>
      <c r="C561" s="36" t="s">
        <v>1081</v>
      </c>
      <c r="D561" s="10" t="s">
        <v>1182</v>
      </c>
      <c r="E561" s="81" t="s">
        <v>1183</v>
      </c>
      <c r="F561" s="81" t="str">
        <f>_xlfn.DISPIMG("ID_6D618FDFC461488FB6879C24F1FC5B11",1)</f>
        <v>=DISPIMG("ID_6D618FDFC461488FB6879C24F1FC5B11",1)</v>
      </c>
      <c r="G561" s="10" t="s">
        <v>1187</v>
      </c>
      <c r="H561" s="10" t="s">
        <v>1188</v>
      </c>
      <c r="I561" s="10" t="s">
        <v>234</v>
      </c>
      <c r="J561" s="15">
        <v>245</v>
      </c>
      <c r="K561" s="26"/>
      <c r="L561" s="26" t="s">
        <v>931</v>
      </c>
      <c r="M561" s="26">
        <f>(110-4.5)*4.5*3.14*1.02*J561/1000</f>
        <v>372.5296785</v>
      </c>
      <c r="N561" s="26" t="s">
        <v>148</v>
      </c>
      <c r="O561" s="26">
        <v>3.6</v>
      </c>
      <c r="P561" s="26" t="s">
        <v>149</v>
      </c>
      <c r="Q561" s="7">
        <f t="shared" si="61"/>
        <v>1341.1068426</v>
      </c>
      <c r="R561" s="7"/>
      <c r="S561" s="7"/>
      <c r="T561" s="7"/>
      <c r="U561" s="7"/>
      <c r="V561" s="7"/>
      <c r="W561" s="7"/>
      <c r="X561" s="7"/>
      <c r="Y561" s="7"/>
      <c r="Z561" s="75">
        <f t="shared" si="62"/>
        <v>0</v>
      </c>
      <c r="AA561" s="10" t="s">
        <v>1188</v>
      </c>
      <c r="AB561" s="10" t="s">
        <v>234</v>
      </c>
      <c r="AC561" s="15">
        <v>245</v>
      </c>
      <c r="AD561" s="86"/>
      <c r="AE561" s="86"/>
      <c r="AF561" s="86"/>
      <c r="AG561" s="27" t="s">
        <v>1189</v>
      </c>
      <c r="XEY561" s="5"/>
      <c r="XEZ561" s="5"/>
      <c r="XFA561" s="5"/>
      <c r="XFB561" s="5"/>
      <c r="XFC561" s="5"/>
      <c r="XFD561" s="5"/>
    </row>
    <row r="562" s="2" customFormat="1" ht="54" customHeight="1" outlineLevel="1" spans="1:16384">
      <c r="A562" s="9">
        <v>38</v>
      </c>
      <c r="B562" s="10" t="s">
        <v>1190</v>
      </c>
      <c r="C562" s="36" t="s">
        <v>1081</v>
      </c>
      <c r="D562" s="10" t="s">
        <v>1182</v>
      </c>
      <c r="E562" s="174" t="s">
        <v>1191</v>
      </c>
      <c r="F562" s="174"/>
      <c r="G562" s="10" t="s">
        <v>1192</v>
      </c>
      <c r="H562" s="10"/>
      <c r="I562" s="10"/>
      <c r="J562" s="15"/>
      <c r="K562" s="26"/>
      <c r="L562" s="26"/>
      <c r="M562" s="26"/>
      <c r="N562" s="26"/>
      <c r="O562" s="26"/>
      <c r="P562" s="26"/>
      <c r="Q562" s="7"/>
      <c r="R562" s="7"/>
      <c r="S562" s="7"/>
      <c r="T562" s="7"/>
      <c r="U562" s="7"/>
      <c r="V562" s="7"/>
      <c r="W562" s="7"/>
      <c r="X562" s="7"/>
      <c r="Y562" s="7"/>
      <c r="Z562" s="75">
        <f t="shared" si="62"/>
        <v>0</v>
      </c>
      <c r="AA562" s="7"/>
      <c r="AB562" s="7"/>
      <c r="AC562" s="7"/>
      <c r="AD562" s="27"/>
      <c r="AE562" s="27"/>
      <c r="AF562" s="27"/>
      <c r="AG562" s="27"/>
      <c r="XEY562" s="5"/>
      <c r="XEZ562" s="5"/>
      <c r="XFA562" s="5"/>
      <c r="XFB562" s="5"/>
      <c r="XFC562" s="5"/>
      <c r="XFD562" s="5"/>
    </row>
    <row r="563" s="2" customFormat="1" ht="54" customHeight="1" outlineLevel="1" spans="1:16384">
      <c r="A563" s="9">
        <v>39</v>
      </c>
      <c r="B563" s="10" t="s">
        <v>1193</v>
      </c>
      <c r="C563" s="36" t="s">
        <v>1081</v>
      </c>
      <c r="D563" s="10" t="s">
        <v>1182</v>
      </c>
      <c r="E563" s="174" t="s">
        <v>960</v>
      </c>
      <c r="F563" s="174"/>
      <c r="G563" s="10" t="s">
        <v>1194</v>
      </c>
      <c r="H563" s="10"/>
      <c r="I563" s="10"/>
      <c r="J563" s="15"/>
      <c r="K563" s="26"/>
      <c r="L563" s="26"/>
      <c r="M563" s="26"/>
      <c r="N563" s="26"/>
      <c r="O563" s="26"/>
      <c r="P563" s="26"/>
      <c r="Q563" s="7">
        <f t="shared" si="61"/>
        <v>0</v>
      </c>
      <c r="R563" s="7"/>
      <c r="S563" s="7"/>
      <c r="T563" s="7"/>
      <c r="U563" s="7"/>
      <c r="V563" s="7"/>
      <c r="W563" s="7"/>
      <c r="X563" s="7"/>
      <c r="Y563" s="7"/>
      <c r="Z563" s="75">
        <f t="shared" si="62"/>
        <v>0</v>
      </c>
      <c r="AA563" s="7"/>
      <c r="AB563" s="7"/>
      <c r="AC563" s="7"/>
      <c r="AD563" s="27"/>
      <c r="AE563" s="27"/>
      <c r="AF563" s="27"/>
      <c r="AG563" s="27"/>
      <c r="XEY563" s="5"/>
      <c r="XEZ563" s="5"/>
      <c r="XFA563" s="5"/>
      <c r="XFB563" s="5"/>
      <c r="XFC563" s="5"/>
      <c r="XFD563" s="5"/>
    </row>
    <row r="564" s="2" customFormat="1" ht="54" customHeight="1" outlineLevel="1" spans="1:16384">
      <c r="A564" s="9">
        <v>40</v>
      </c>
      <c r="B564" s="10" t="s">
        <v>492</v>
      </c>
      <c r="C564" s="36" t="s">
        <v>1081</v>
      </c>
      <c r="D564" s="10" t="s">
        <v>1182</v>
      </c>
      <c r="E564" s="174" t="s">
        <v>274</v>
      </c>
      <c r="F564" s="174"/>
      <c r="G564" s="10" t="s">
        <v>805</v>
      </c>
      <c r="H564" s="10"/>
      <c r="I564" s="10"/>
      <c r="J564" s="15"/>
      <c r="K564" s="26"/>
      <c r="L564" s="26"/>
      <c r="M564" s="26"/>
      <c r="N564" s="26"/>
      <c r="O564" s="26"/>
      <c r="P564" s="26"/>
      <c r="Q564" s="7">
        <f t="shared" si="61"/>
        <v>0</v>
      </c>
      <c r="R564" s="7"/>
      <c r="S564" s="7"/>
      <c r="T564" s="7"/>
      <c r="U564" s="7"/>
      <c r="V564" s="7"/>
      <c r="W564" s="7"/>
      <c r="X564" s="7"/>
      <c r="Y564" s="7"/>
      <c r="Z564" s="75">
        <f t="shared" si="62"/>
        <v>0</v>
      </c>
      <c r="AA564" s="7"/>
      <c r="AB564" s="7"/>
      <c r="AC564" s="7"/>
      <c r="AD564" s="27"/>
      <c r="AE564" s="27"/>
      <c r="AF564" s="27"/>
      <c r="AG564" s="27"/>
      <c r="XEY564" s="5"/>
      <c r="XEZ564" s="5"/>
      <c r="XFA564" s="5"/>
      <c r="XFB564" s="5"/>
      <c r="XFC564" s="5"/>
      <c r="XFD564" s="5"/>
    </row>
    <row r="565" s="2" customFormat="1" ht="54" customHeight="1" outlineLevel="1" spans="1:16384">
      <c r="A565" s="9">
        <v>41</v>
      </c>
      <c r="B565" s="10" t="s">
        <v>40</v>
      </c>
      <c r="C565" s="36" t="s">
        <v>1081</v>
      </c>
      <c r="D565" s="10" t="s">
        <v>1182</v>
      </c>
      <c r="E565" s="173" t="s">
        <v>41</v>
      </c>
      <c r="F565" s="173"/>
      <c r="G565" s="10" t="s">
        <v>1195</v>
      </c>
      <c r="H565" s="10"/>
      <c r="I565" s="10"/>
      <c r="J565" s="15"/>
      <c r="K565" s="26"/>
      <c r="L565" s="26"/>
      <c r="M565" s="26"/>
      <c r="N565" s="26"/>
      <c r="O565" s="26"/>
      <c r="P565" s="26"/>
      <c r="Q565" s="7">
        <f t="shared" si="61"/>
        <v>0</v>
      </c>
      <c r="R565" s="7"/>
      <c r="S565" s="7"/>
      <c r="T565" s="7"/>
      <c r="U565" s="7"/>
      <c r="V565" s="7"/>
      <c r="W565" s="7"/>
      <c r="X565" s="7"/>
      <c r="Y565" s="7"/>
      <c r="Z565" s="75">
        <f t="shared" si="62"/>
        <v>0</v>
      </c>
      <c r="AA565" s="7"/>
      <c r="AB565" s="7"/>
      <c r="AC565" s="7"/>
      <c r="AD565" s="27"/>
      <c r="AE565" s="27"/>
      <c r="AF565" s="27"/>
      <c r="AG565" s="27"/>
      <c r="XEY565" s="5"/>
      <c r="XEZ565" s="5"/>
      <c r="XFA565" s="5"/>
      <c r="XFB565" s="5"/>
      <c r="XFC565" s="5"/>
      <c r="XFD565" s="5"/>
    </row>
    <row r="566" s="2" customFormat="1" ht="163.9" customHeight="1" outlineLevel="1" spans="1:16384">
      <c r="A566" s="180">
        <v>42</v>
      </c>
      <c r="B566" s="10" t="s">
        <v>444</v>
      </c>
      <c r="C566" s="36" t="s">
        <v>1081</v>
      </c>
      <c r="D566" s="10" t="s">
        <v>1182</v>
      </c>
      <c r="E566" s="100" t="s">
        <v>1196</v>
      </c>
      <c r="F566" s="81"/>
      <c r="G566" s="10" t="s">
        <v>1197</v>
      </c>
      <c r="H566" s="10" t="s">
        <v>954</v>
      </c>
      <c r="I566" s="139" t="s">
        <v>471</v>
      </c>
      <c r="J566" s="120">
        <v>25</v>
      </c>
      <c r="K566" s="124"/>
      <c r="L566" s="26"/>
      <c r="M566" s="26"/>
      <c r="N566" s="26"/>
      <c r="O566" s="26"/>
      <c r="P566" s="26"/>
      <c r="Q566" s="7"/>
      <c r="R566" s="7"/>
      <c r="S566" s="7"/>
      <c r="T566" s="7"/>
      <c r="U566" s="7"/>
      <c r="V566" s="7"/>
      <c r="W566" s="7"/>
      <c r="X566" s="7"/>
      <c r="Y566" s="7"/>
      <c r="Z566" s="75">
        <f t="shared" si="62"/>
        <v>0</v>
      </c>
      <c r="AA566" s="7"/>
      <c r="AB566" s="7"/>
      <c r="AC566" s="7"/>
      <c r="AD566" s="27"/>
      <c r="AE566" s="27"/>
      <c r="AF566" s="27"/>
      <c r="AG566" s="27" t="s">
        <v>61</v>
      </c>
      <c r="AH566" s="144" t="s">
        <v>1198</v>
      </c>
      <c r="XEY566" s="5"/>
      <c r="XEZ566" s="5"/>
      <c r="XFA566" s="5"/>
      <c r="XFB566" s="5"/>
      <c r="XFC566" s="5"/>
      <c r="XFD566" s="5"/>
    </row>
    <row r="567" s="2" customFormat="1" ht="78" customHeight="1" outlineLevel="1" spans="1:16384">
      <c r="A567" s="9"/>
      <c r="B567" s="10"/>
      <c r="C567" s="36"/>
      <c r="D567" s="10"/>
      <c r="E567" s="100"/>
      <c r="F567" s="81"/>
      <c r="G567" s="10"/>
      <c r="H567" s="179" t="s">
        <v>946</v>
      </c>
      <c r="I567" s="7" t="s">
        <v>55</v>
      </c>
      <c r="J567" s="179">
        <v>0.79</v>
      </c>
      <c r="K567" s="179"/>
      <c r="L567" s="122" t="s">
        <v>316</v>
      </c>
      <c r="M567" s="26">
        <f>J567*25</f>
        <v>19.75</v>
      </c>
      <c r="N567" s="179" t="s">
        <v>55</v>
      </c>
      <c r="O567" s="122">
        <v>292</v>
      </c>
      <c r="P567" s="7" t="s">
        <v>58</v>
      </c>
      <c r="Q567" s="63">
        <f>O567*M567</f>
        <v>5767</v>
      </c>
      <c r="R567" s="7"/>
      <c r="S567" s="7"/>
      <c r="T567" s="7"/>
      <c r="U567" s="7"/>
      <c r="V567" s="7"/>
      <c r="W567" s="7"/>
      <c r="X567" s="7"/>
      <c r="Y567" s="7"/>
      <c r="Z567" s="75"/>
      <c r="AA567" s="7"/>
      <c r="AB567" s="7"/>
      <c r="AC567" s="7"/>
      <c r="AD567" s="27"/>
      <c r="AE567" s="27"/>
      <c r="AF567" s="27"/>
      <c r="AG567" s="27"/>
      <c r="AH567" s="144"/>
      <c r="XEY567" s="5"/>
      <c r="XEZ567" s="5"/>
      <c r="XFA567" s="5"/>
      <c r="XFB567" s="5"/>
      <c r="XFC567" s="5"/>
      <c r="XFD567" s="5"/>
    </row>
    <row r="568" s="2" customFormat="1" ht="77" customHeight="1" outlineLevel="1" spans="1:16384">
      <c r="A568" s="9"/>
      <c r="B568" s="10"/>
      <c r="C568" s="36"/>
      <c r="D568" s="10"/>
      <c r="E568" s="100"/>
      <c r="F568" s="81"/>
      <c r="G568" s="10"/>
      <c r="H568" s="7" t="s">
        <v>57</v>
      </c>
      <c r="I568" s="7" t="s">
        <v>55</v>
      </c>
      <c r="J568" s="7">
        <v>0.14</v>
      </c>
      <c r="K568" s="7"/>
      <c r="L568" s="7" t="s">
        <v>57</v>
      </c>
      <c r="M568" s="26">
        <f>J568*25</f>
        <v>3.5</v>
      </c>
      <c r="N568" s="10" t="s">
        <v>55</v>
      </c>
      <c r="O568" s="26">
        <v>255</v>
      </c>
      <c r="P568" s="26" t="s">
        <v>58</v>
      </c>
      <c r="Q568" s="7">
        <f>M568*O568</f>
        <v>892.5</v>
      </c>
      <c r="R568" s="7"/>
      <c r="S568" s="7"/>
      <c r="T568" s="7"/>
      <c r="U568" s="7"/>
      <c r="V568" s="7"/>
      <c r="W568" s="7"/>
      <c r="X568" s="7"/>
      <c r="Y568" s="7"/>
      <c r="Z568" s="75"/>
      <c r="AA568" s="7"/>
      <c r="AB568" s="7"/>
      <c r="AC568" s="7"/>
      <c r="AD568" s="27"/>
      <c r="AE568" s="27"/>
      <c r="AF568" s="27"/>
      <c r="AG568" s="27"/>
      <c r="AH568" s="144"/>
      <c r="XEY568" s="5"/>
      <c r="XEZ568" s="5"/>
      <c r="XFA568" s="5"/>
      <c r="XFB568" s="5"/>
      <c r="XFC568" s="5"/>
      <c r="XFD568" s="5"/>
    </row>
    <row r="569" s="2" customFormat="1" ht="75" customHeight="1" outlineLevel="1" spans="1:16384">
      <c r="A569" s="9"/>
      <c r="B569" s="10"/>
      <c r="C569" s="36"/>
      <c r="D569" s="10"/>
      <c r="E569" s="100"/>
      <c r="F569" s="81"/>
      <c r="G569" s="10"/>
      <c r="H569" s="62" t="s">
        <v>1199</v>
      </c>
      <c r="I569" s="62" t="s">
        <v>1200</v>
      </c>
      <c r="J569" s="7">
        <v>1</v>
      </c>
      <c r="K569" s="26"/>
      <c r="L569" s="123"/>
      <c r="M569" s="26">
        <f>J569*25</f>
        <v>25</v>
      </c>
      <c r="N569" s="193"/>
      <c r="O569" s="194"/>
      <c r="P569" s="194"/>
      <c r="Q569" s="63"/>
      <c r="R569" s="7"/>
      <c r="S569" s="7"/>
      <c r="T569" s="7"/>
      <c r="U569" s="7"/>
      <c r="V569" s="7"/>
      <c r="W569" s="7"/>
      <c r="X569" s="7"/>
      <c r="Y569" s="7"/>
      <c r="Z569" s="75"/>
      <c r="AA569" s="7"/>
      <c r="AB569" s="7"/>
      <c r="AC569" s="7"/>
      <c r="AD569" s="27"/>
      <c r="AE569" s="27"/>
      <c r="AF569" s="27"/>
      <c r="AG569" s="27"/>
      <c r="AH569" s="144"/>
      <c r="XEY569" s="5"/>
      <c r="XEZ569" s="5"/>
      <c r="XFA569" s="5"/>
      <c r="XFB569" s="5"/>
      <c r="XFC569" s="5"/>
      <c r="XFD569" s="5"/>
    </row>
    <row r="570" s="2" customFormat="1" ht="192" customHeight="1" outlineLevel="1" spans="1:16384">
      <c r="A570" s="9">
        <v>43</v>
      </c>
      <c r="B570" s="10" t="s">
        <v>518</v>
      </c>
      <c r="C570" s="36" t="s">
        <v>1081</v>
      </c>
      <c r="D570" s="10" t="s">
        <v>1182</v>
      </c>
      <c r="E570" s="100" t="s">
        <v>1201</v>
      </c>
      <c r="F570" s="81"/>
      <c r="G570" s="13" t="s">
        <v>1202</v>
      </c>
      <c r="H570" s="10" t="s">
        <v>1203</v>
      </c>
      <c r="I570" s="139" t="s">
        <v>471</v>
      </c>
      <c r="J570" s="120">
        <v>6</v>
      </c>
      <c r="K570" s="124"/>
      <c r="L570" s="123"/>
      <c r="M570" s="26"/>
      <c r="N570" s="26"/>
      <c r="O570" s="26"/>
      <c r="P570" s="26"/>
      <c r="Q570" s="7"/>
      <c r="R570" s="7"/>
      <c r="S570" s="7"/>
      <c r="T570" s="7"/>
      <c r="U570" s="7"/>
      <c r="V570" s="7"/>
      <c r="W570" s="7"/>
      <c r="X570" s="7"/>
      <c r="Y570" s="7"/>
      <c r="Z570" s="75">
        <f>U570*V570*X570</f>
        <v>0</v>
      </c>
      <c r="AA570" s="7"/>
      <c r="AB570" s="7"/>
      <c r="AC570" s="7"/>
      <c r="AD570" s="27"/>
      <c r="AE570" s="27"/>
      <c r="AF570" s="27"/>
      <c r="AG570" s="27" t="s">
        <v>61</v>
      </c>
      <c r="AH570" s="144" t="s">
        <v>1204</v>
      </c>
      <c r="XEY570" s="5"/>
      <c r="XEZ570" s="5"/>
      <c r="XFA570" s="5"/>
      <c r="XFB570" s="5"/>
      <c r="XFC570" s="5"/>
      <c r="XFD570" s="5"/>
    </row>
    <row r="571" s="4" customFormat="1" ht="61" customHeight="1" outlineLevel="1" spans="1:16384">
      <c r="A571" s="192"/>
      <c r="B571" s="81"/>
      <c r="C571" s="134"/>
      <c r="D571" s="81"/>
      <c r="E571" s="81"/>
      <c r="F571" s="79"/>
      <c r="G571" s="188"/>
      <c r="H571" s="179" t="s">
        <v>945</v>
      </c>
      <c r="I571" s="7" t="s">
        <v>55</v>
      </c>
      <c r="J571" s="179">
        <v>0.34</v>
      </c>
      <c r="K571" s="185"/>
      <c r="L571" s="26" t="s">
        <v>237</v>
      </c>
      <c r="M571" s="26">
        <f>J571*6</f>
        <v>2.04</v>
      </c>
      <c r="N571" s="7" t="s">
        <v>55</v>
      </c>
      <c r="O571" s="26">
        <v>235</v>
      </c>
      <c r="P571" s="26" t="s">
        <v>238</v>
      </c>
      <c r="Q571" s="63">
        <f t="shared" ref="Q571:Q575" si="63">O571*M571</f>
        <v>479.4</v>
      </c>
      <c r="R571" s="78"/>
      <c r="S571" s="78"/>
      <c r="T571" s="78"/>
      <c r="U571" s="78"/>
      <c r="V571" s="78"/>
      <c r="W571" s="78"/>
      <c r="X571" s="78"/>
      <c r="Y571" s="78"/>
      <c r="Z571" s="92"/>
      <c r="AA571" s="78"/>
      <c r="AB571" s="78"/>
      <c r="AC571" s="78"/>
      <c r="AD571" s="188"/>
      <c r="AE571" s="188"/>
      <c r="AF571" s="188"/>
      <c r="AG571" s="188"/>
      <c r="XEY571" s="190"/>
      <c r="XEZ571" s="190"/>
      <c r="XFA571" s="190"/>
      <c r="XFB571" s="190"/>
      <c r="XFC571" s="190"/>
      <c r="XFD571" s="190"/>
    </row>
    <row r="572" s="4" customFormat="1" ht="59" customHeight="1" outlineLevel="1" spans="1:16384">
      <c r="A572" s="192"/>
      <c r="B572" s="81"/>
      <c r="C572" s="134"/>
      <c r="D572" s="81"/>
      <c r="E572" s="81"/>
      <c r="F572" s="79"/>
      <c r="G572" s="188"/>
      <c r="H572" s="179" t="s">
        <v>946</v>
      </c>
      <c r="I572" s="7" t="s">
        <v>55</v>
      </c>
      <c r="J572" s="179">
        <v>1</v>
      </c>
      <c r="K572" s="179"/>
      <c r="L572" s="122" t="s">
        <v>316</v>
      </c>
      <c r="M572" s="26">
        <f>J572*6</f>
        <v>6</v>
      </c>
      <c r="N572" s="179" t="s">
        <v>55</v>
      </c>
      <c r="O572" s="122">
        <v>292</v>
      </c>
      <c r="P572" s="7" t="s">
        <v>58</v>
      </c>
      <c r="Q572" s="63">
        <f t="shared" si="63"/>
        <v>1752</v>
      </c>
      <c r="R572" s="78"/>
      <c r="S572" s="78"/>
      <c r="T572" s="78"/>
      <c r="U572" s="78"/>
      <c r="V572" s="78"/>
      <c r="W572" s="78"/>
      <c r="X572" s="78"/>
      <c r="Y572" s="78"/>
      <c r="Z572" s="92"/>
      <c r="AA572" s="78"/>
      <c r="AB572" s="78"/>
      <c r="AC572" s="78"/>
      <c r="AD572" s="188"/>
      <c r="AE572" s="188"/>
      <c r="AF572" s="188"/>
      <c r="AG572" s="188"/>
      <c r="XEY572" s="190"/>
      <c r="XEZ572" s="190"/>
      <c r="XFA572" s="190"/>
      <c r="XFB572" s="190"/>
      <c r="XFC572" s="190"/>
      <c r="XFD572" s="190"/>
    </row>
    <row r="573" s="4" customFormat="1" ht="60" customHeight="1" outlineLevel="1" spans="1:16384">
      <c r="A573" s="192"/>
      <c r="B573" s="81"/>
      <c r="C573" s="134"/>
      <c r="D573" s="81"/>
      <c r="E573" s="81"/>
      <c r="F573" s="79"/>
      <c r="G573" s="188"/>
      <c r="H573" s="179" t="s">
        <v>947</v>
      </c>
      <c r="I573" s="179" t="s">
        <v>948</v>
      </c>
      <c r="J573" s="179">
        <v>0.05</v>
      </c>
      <c r="K573" s="179"/>
      <c r="L573" s="179"/>
      <c r="M573" s="26">
        <f>J573*6</f>
        <v>0.3</v>
      </c>
      <c r="N573" s="179"/>
      <c r="O573" s="179"/>
      <c r="P573" s="179"/>
      <c r="Q573" s="63">
        <f t="shared" si="63"/>
        <v>0</v>
      </c>
      <c r="R573" s="78"/>
      <c r="S573" s="78"/>
      <c r="T573" s="78"/>
      <c r="U573" s="78"/>
      <c r="V573" s="78"/>
      <c r="W573" s="78"/>
      <c r="X573" s="78"/>
      <c r="Y573" s="78"/>
      <c r="Z573" s="92"/>
      <c r="AA573" s="78"/>
      <c r="AB573" s="78"/>
      <c r="AC573" s="78"/>
      <c r="AD573" s="188"/>
      <c r="AE573" s="188"/>
      <c r="AF573" s="188"/>
      <c r="AG573" s="188"/>
      <c r="XEY573" s="190"/>
      <c r="XEZ573" s="190"/>
      <c r="XFA573" s="190"/>
      <c r="XFB573" s="190"/>
      <c r="XFC573" s="190"/>
      <c r="XFD573" s="190"/>
    </row>
    <row r="574" s="4" customFormat="1" ht="55" customHeight="1" outlineLevel="1" spans="1:16384">
      <c r="A574" s="192"/>
      <c r="B574" s="81"/>
      <c r="C574" s="134"/>
      <c r="D574" s="81"/>
      <c r="E574" s="81"/>
      <c r="F574" s="79"/>
      <c r="G574" s="188"/>
      <c r="H574" s="179" t="s">
        <v>949</v>
      </c>
      <c r="I574" s="7" t="s">
        <v>55</v>
      </c>
      <c r="J574" s="179">
        <v>0.43</v>
      </c>
      <c r="K574" s="179"/>
      <c r="L574" s="7" t="s">
        <v>105</v>
      </c>
      <c r="M574" s="26">
        <f>J574*6</f>
        <v>2.58</v>
      </c>
      <c r="N574" s="15" t="s">
        <v>55</v>
      </c>
      <c r="O574" s="53">
        <v>295</v>
      </c>
      <c r="P574" s="7" t="s">
        <v>58</v>
      </c>
      <c r="Q574" s="63">
        <f t="shared" si="63"/>
        <v>761.1</v>
      </c>
      <c r="R574" s="78"/>
      <c r="S574" s="78"/>
      <c r="T574" s="78"/>
      <c r="U574" s="78"/>
      <c r="V574" s="78"/>
      <c r="W574" s="78"/>
      <c r="X574" s="78"/>
      <c r="Y574" s="78"/>
      <c r="Z574" s="92"/>
      <c r="AA574" s="78"/>
      <c r="AB574" s="78"/>
      <c r="AC574" s="78"/>
      <c r="AD574" s="188"/>
      <c r="AE574" s="188"/>
      <c r="AF574" s="188"/>
      <c r="AG574" s="188"/>
      <c r="XEY574" s="190"/>
      <c r="XEZ574" s="190"/>
      <c r="XFA574" s="190"/>
      <c r="XFB574" s="190"/>
      <c r="XFC574" s="190"/>
      <c r="XFD574" s="190"/>
    </row>
    <row r="575" s="4" customFormat="1" ht="62" customHeight="1" outlineLevel="1" spans="1:16384">
      <c r="A575" s="192"/>
      <c r="B575" s="81"/>
      <c r="C575" s="134"/>
      <c r="D575" s="81"/>
      <c r="E575" s="81"/>
      <c r="F575" s="79"/>
      <c r="G575" s="188"/>
      <c r="H575" s="179" t="s">
        <v>950</v>
      </c>
      <c r="I575" s="7" t="s">
        <v>148</v>
      </c>
      <c r="J575" s="179">
        <v>45</v>
      </c>
      <c r="K575" s="179"/>
      <c r="L575" s="7" t="s">
        <v>327</v>
      </c>
      <c r="M575" s="26">
        <f>J575*6</f>
        <v>270</v>
      </c>
      <c r="N575" s="7" t="s">
        <v>148</v>
      </c>
      <c r="O575" s="26">
        <v>2.34</v>
      </c>
      <c r="P575" s="7" t="s">
        <v>149</v>
      </c>
      <c r="Q575" s="63">
        <f t="shared" si="63"/>
        <v>631.8</v>
      </c>
      <c r="R575" s="78"/>
      <c r="S575" s="78"/>
      <c r="T575" s="78"/>
      <c r="U575" s="78"/>
      <c r="V575" s="78"/>
      <c r="W575" s="78"/>
      <c r="X575" s="78"/>
      <c r="Y575" s="78"/>
      <c r="Z575" s="92"/>
      <c r="AA575" s="78"/>
      <c r="AB575" s="78"/>
      <c r="AC575" s="78"/>
      <c r="AD575" s="188"/>
      <c r="AE575" s="188"/>
      <c r="AF575" s="188"/>
      <c r="AG575" s="188"/>
      <c r="XEY575" s="190"/>
      <c r="XEZ575" s="190"/>
      <c r="XFA575" s="190"/>
      <c r="XFB575" s="190"/>
      <c r="XFC575" s="190"/>
      <c r="XFD575" s="190"/>
    </row>
    <row r="576" s="2" customFormat="1" ht="126" customHeight="1" outlineLevel="1" spans="1:16384">
      <c r="A576" s="180">
        <v>44</v>
      </c>
      <c r="B576" s="10" t="s">
        <v>1205</v>
      </c>
      <c r="C576" s="36" t="s">
        <v>1081</v>
      </c>
      <c r="D576" s="10" t="s">
        <v>1182</v>
      </c>
      <c r="E576" s="172" t="s">
        <v>1206</v>
      </c>
      <c r="F576" s="81"/>
      <c r="G576" s="30" t="s">
        <v>1207</v>
      </c>
      <c r="H576" s="10" t="s">
        <v>1208</v>
      </c>
      <c r="I576" s="13" t="s">
        <v>787</v>
      </c>
      <c r="J576" s="16">
        <v>4</v>
      </c>
      <c r="K576" s="48"/>
      <c r="L576" s="48" t="s">
        <v>1152</v>
      </c>
      <c r="M576" s="26"/>
      <c r="N576" s="26"/>
      <c r="O576" s="26">
        <v>16.38</v>
      </c>
      <c r="P576" s="26" t="s">
        <v>149</v>
      </c>
      <c r="Q576" s="7"/>
      <c r="R576" s="7"/>
      <c r="S576" s="7"/>
      <c r="T576" s="7"/>
      <c r="U576" s="7"/>
      <c r="V576" s="7"/>
      <c r="W576" s="7"/>
      <c r="X576" s="7"/>
      <c r="Y576" s="7"/>
      <c r="Z576" s="75">
        <f t="shared" ref="Z576:Z584" si="64">U576*V576*X576</f>
        <v>0</v>
      </c>
      <c r="AA576" s="7"/>
      <c r="AB576" s="7"/>
      <c r="AC576" s="7"/>
      <c r="AD576" s="27"/>
      <c r="AE576" s="27"/>
      <c r="AF576" s="27"/>
      <c r="AG576" s="27" t="s">
        <v>61</v>
      </c>
      <c r="XEY576" s="5"/>
      <c r="XEZ576" s="5"/>
      <c r="XFA576" s="5"/>
      <c r="XFB576" s="5"/>
      <c r="XFC576" s="5"/>
      <c r="XFD576" s="5"/>
    </row>
    <row r="577" s="2" customFormat="1" ht="121.15" customHeight="1" outlineLevel="1" spans="1:16384">
      <c r="A577" s="9">
        <v>45</v>
      </c>
      <c r="B577" s="10" t="s">
        <v>1209</v>
      </c>
      <c r="C577" s="36" t="s">
        <v>1081</v>
      </c>
      <c r="D577" s="10" t="s">
        <v>1182</v>
      </c>
      <c r="E577" s="195" t="s">
        <v>1210</v>
      </c>
      <c r="F577" s="81"/>
      <c r="G577" s="10" t="s">
        <v>1211</v>
      </c>
      <c r="H577" s="15" t="s">
        <v>1212</v>
      </c>
      <c r="I577" s="7" t="s">
        <v>787</v>
      </c>
      <c r="J577" s="7">
        <v>4</v>
      </c>
      <c r="K577" s="26"/>
      <c r="L577" s="26" t="s">
        <v>312</v>
      </c>
      <c r="M577" s="26">
        <f>0.5*J577</f>
        <v>2</v>
      </c>
      <c r="N577" s="26" t="s">
        <v>55</v>
      </c>
      <c r="O577" s="26">
        <v>241</v>
      </c>
      <c r="P577" s="26" t="s">
        <v>58</v>
      </c>
      <c r="Q577" s="7">
        <f>M577*O577</f>
        <v>482</v>
      </c>
      <c r="R577" s="7"/>
      <c r="S577" s="7"/>
      <c r="T577" s="7"/>
      <c r="U577" s="7"/>
      <c r="V577" s="7"/>
      <c r="W577" s="7"/>
      <c r="X577" s="7"/>
      <c r="Y577" s="7"/>
      <c r="Z577" s="75">
        <f t="shared" si="64"/>
        <v>0</v>
      </c>
      <c r="AA577" s="7"/>
      <c r="AB577" s="7"/>
      <c r="AC577" s="7"/>
      <c r="AD577" s="27"/>
      <c r="AE577" s="27"/>
      <c r="AF577" s="27"/>
      <c r="AG577" s="27" t="s">
        <v>61</v>
      </c>
      <c r="AH577" s="144" t="s">
        <v>1213</v>
      </c>
      <c r="XEY577" s="5"/>
      <c r="XEZ577" s="5"/>
      <c r="XFA577" s="5"/>
      <c r="XFB577" s="5"/>
      <c r="XFC577" s="5"/>
      <c r="XFD577" s="5"/>
    </row>
    <row r="578" s="2" customFormat="1" ht="54" customHeight="1" outlineLevel="1" spans="1:16384">
      <c r="A578" s="9">
        <v>46</v>
      </c>
      <c r="B578" s="10" t="s">
        <v>1214</v>
      </c>
      <c r="C578" s="36" t="s">
        <v>1081</v>
      </c>
      <c r="D578" s="10" t="s">
        <v>1182</v>
      </c>
      <c r="E578" s="173" t="s">
        <v>463</v>
      </c>
      <c r="F578" s="173"/>
      <c r="G578" s="10" t="s">
        <v>1215</v>
      </c>
      <c r="H578" s="15"/>
      <c r="I578" s="7"/>
      <c r="J578" s="7"/>
      <c r="K578" s="7"/>
      <c r="L578" s="198"/>
      <c r="M578" s="26"/>
      <c r="N578" s="26"/>
      <c r="O578" s="26"/>
      <c r="P578" s="26"/>
      <c r="Q578" s="7"/>
      <c r="R578" s="7"/>
      <c r="S578" s="7"/>
      <c r="T578" s="7"/>
      <c r="U578" s="7"/>
      <c r="V578" s="7"/>
      <c r="W578" s="7"/>
      <c r="X578" s="7"/>
      <c r="Y578" s="7"/>
      <c r="Z578" s="75">
        <f t="shared" si="64"/>
        <v>0</v>
      </c>
      <c r="AA578" s="7"/>
      <c r="AB578" s="7"/>
      <c r="AC578" s="7"/>
      <c r="AD578" s="27"/>
      <c r="AE578" s="27"/>
      <c r="AF578" s="27"/>
      <c r="AG578" s="27"/>
      <c r="XEY578" s="5"/>
      <c r="XEZ578" s="5"/>
      <c r="XFA578" s="5"/>
      <c r="XFB578" s="5"/>
      <c r="XFC578" s="5"/>
      <c r="XFD578" s="5"/>
    </row>
    <row r="579" s="2" customFormat="1" ht="54" customHeight="1" outlineLevel="1" spans="1:16384">
      <c r="A579" s="9">
        <v>47</v>
      </c>
      <c r="B579" s="10" t="s">
        <v>80</v>
      </c>
      <c r="C579" s="36" t="s">
        <v>1081</v>
      </c>
      <c r="D579" s="10" t="s">
        <v>1182</v>
      </c>
      <c r="E579" s="173" t="s">
        <v>41</v>
      </c>
      <c r="F579" s="173"/>
      <c r="G579" s="10" t="s">
        <v>1008</v>
      </c>
      <c r="H579" s="10"/>
      <c r="I579" s="30"/>
      <c r="J579" s="50"/>
      <c r="K579" s="51"/>
      <c r="L579" s="51"/>
      <c r="M579" s="26"/>
      <c r="N579" s="26"/>
      <c r="O579" s="26"/>
      <c r="P579" s="26"/>
      <c r="Q579" s="7">
        <f t="shared" ref="Q579:Q584" si="65">M579*O579</f>
        <v>0</v>
      </c>
      <c r="R579" s="7"/>
      <c r="S579" s="7"/>
      <c r="T579" s="7"/>
      <c r="U579" s="7"/>
      <c r="V579" s="7"/>
      <c r="W579" s="7"/>
      <c r="X579" s="7"/>
      <c r="Y579" s="7"/>
      <c r="Z579" s="75">
        <f t="shared" si="64"/>
        <v>0</v>
      </c>
      <c r="AA579" s="7"/>
      <c r="AB579" s="7"/>
      <c r="AC579" s="7"/>
      <c r="AD579" s="27"/>
      <c r="AE579" s="27"/>
      <c r="AF579" s="27"/>
      <c r="AG579" s="27"/>
      <c r="XEY579" s="5"/>
      <c r="XEZ579" s="5"/>
      <c r="XFA579" s="5"/>
      <c r="XFB579" s="5"/>
      <c r="XFC579" s="5"/>
      <c r="XFD579" s="5"/>
    </row>
    <row r="580" s="2" customFormat="1" ht="54" customHeight="1" outlineLevel="1" spans="1:16384">
      <c r="A580" s="9">
        <v>48</v>
      </c>
      <c r="B580" s="10" t="s">
        <v>853</v>
      </c>
      <c r="C580" s="36" t="s">
        <v>1081</v>
      </c>
      <c r="D580" s="10" t="s">
        <v>1182</v>
      </c>
      <c r="E580" s="145" t="s">
        <v>498</v>
      </c>
      <c r="F580" s="145"/>
      <c r="G580" s="10" t="s">
        <v>1130</v>
      </c>
      <c r="H580" s="145" t="s">
        <v>500</v>
      </c>
      <c r="I580" s="10" t="s">
        <v>48</v>
      </c>
      <c r="J580" s="10">
        <v>6.2</v>
      </c>
      <c r="K580" s="7"/>
      <c r="L580" s="7"/>
      <c r="M580" s="7"/>
      <c r="N580" s="7"/>
      <c r="O580" s="7"/>
      <c r="P580" s="7"/>
      <c r="Q580" s="7">
        <f t="shared" si="65"/>
        <v>0</v>
      </c>
      <c r="R580" s="7"/>
      <c r="S580" s="7"/>
      <c r="T580" s="7"/>
      <c r="U580" s="7"/>
      <c r="V580" s="7"/>
      <c r="W580" s="7"/>
      <c r="X580" s="7"/>
      <c r="Y580" s="7"/>
      <c r="Z580" s="75">
        <f t="shared" si="64"/>
        <v>0</v>
      </c>
      <c r="AA580" s="7"/>
      <c r="AB580" s="7"/>
      <c r="AC580" s="7"/>
      <c r="AD580" s="27"/>
      <c r="AE580" s="27"/>
      <c r="AF580" s="27"/>
      <c r="AG580" s="27" t="s">
        <v>281</v>
      </c>
      <c r="XEY580" s="5"/>
      <c r="XEZ580" s="5"/>
      <c r="XFA580" s="5"/>
      <c r="XFB580" s="5"/>
      <c r="XFC580" s="5"/>
      <c r="XFD580" s="5"/>
    </row>
    <row r="581" s="2" customFormat="1" ht="54" customHeight="1" outlineLevel="1" spans="1:16384">
      <c r="A581" s="9">
        <v>49</v>
      </c>
      <c r="B581" s="10" t="s">
        <v>1216</v>
      </c>
      <c r="C581" s="36" t="s">
        <v>1081</v>
      </c>
      <c r="D581" s="10" t="s">
        <v>1182</v>
      </c>
      <c r="E581" s="10" t="s">
        <v>1116</v>
      </c>
      <c r="F581" s="10"/>
      <c r="G581" s="10" t="s">
        <v>1217</v>
      </c>
      <c r="H581" s="10" t="s">
        <v>1218</v>
      </c>
      <c r="I581" s="10" t="s">
        <v>234</v>
      </c>
      <c r="J581" s="15">
        <v>443</v>
      </c>
      <c r="K581" s="26"/>
      <c r="L581" s="26" t="s">
        <v>963</v>
      </c>
      <c r="M581" s="15">
        <v>443</v>
      </c>
      <c r="N581" s="10" t="s">
        <v>234</v>
      </c>
      <c r="O581" s="26">
        <v>4.49</v>
      </c>
      <c r="P581" s="26" t="s">
        <v>966</v>
      </c>
      <c r="Q581" s="7">
        <f t="shared" si="65"/>
        <v>1989.07</v>
      </c>
      <c r="R581" s="7">
        <f>1222*J581/1000</f>
        <v>541.346</v>
      </c>
      <c r="S581" s="7" t="s">
        <v>148</v>
      </c>
      <c r="T581" s="7"/>
      <c r="U581" s="7"/>
      <c r="V581" s="7"/>
      <c r="W581" s="7"/>
      <c r="X581" s="7"/>
      <c r="Y581" s="7"/>
      <c r="Z581" s="75">
        <f t="shared" si="64"/>
        <v>0</v>
      </c>
      <c r="AA581" s="7"/>
      <c r="AB581" s="7"/>
      <c r="AC581" s="7"/>
      <c r="AD581" s="27"/>
      <c r="AE581" s="27"/>
      <c r="AF581" s="27"/>
      <c r="AG581" s="27"/>
      <c r="XEY581" s="5"/>
      <c r="XEZ581" s="5"/>
      <c r="XFA581" s="5"/>
      <c r="XFB581" s="5"/>
      <c r="XFC581" s="5"/>
      <c r="XFD581" s="5"/>
    </row>
    <row r="582" s="2" customFormat="1" ht="54" customHeight="1" outlineLevel="1" spans="1:16384">
      <c r="A582" s="9">
        <v>50</v>
      </c>
      <c r="B582" s="10" t="s">
        <v>997</v>
      </c>
      <c r="C582" s="36" t="s">
        <v>1081</v>
      </c>
      <c r="D582" s="10" t="s">
        <v>1182</v>
      </c>
      <c r="E582" s="10" t="s">
        <v>829</v>
      </c>
      <c r="F582" s="10" t="str">
        <f>_xlfn.DISPIMG("ID_FE28E0A0240F438CB102C889EDD1B0DD",1)</f>
        <v>=DISPIMG("ID_FE28E0A0240F438CB102C889EDD1B0DD",1)</v>
      </c>
      <c r="G582" s="10" t="s">
        <v>1219</v>
      </c>
      <c r="H582" s="10" t="s">
        <v>1220</v>
      </c>
      <c r="I582" s="10" t="s">
        <v>325</v>
      </c>
      <c r="J582" s="15">
        <v>94</v>
      </c>
      <c r="K582" s="26"/>
      <c r="L582" s="26" t="s">
        <v>824</v>
      </c>
      <c r="M582" s="7">
        <f>2.5*3.77*94</f>
        <v>885.95</v>
      </c>
      <c r="N582" s="26" t="s">
        <v>148</v>
      </c>
      <c r="O582" s="26">
        <v>2.31</v>
      </c>
      <c r="P582" s="26" t="s">
        <v>149</v>
      </c>
      <c r="Q582" s="7">
        <f t="shared" si="65"/>
        <v>2046.5445</v>
      </c>
      <c r="R582" s="7"/>
      <c r="S582" s="7"/>
      <c r="T582" s="7"/>
      <c r="U582" s="7"/>
      <c r="V582" s="7"/>
      <c r="W582" s="7"/>
      <c r="X582" s="7"/>
      <c r="Y582" s="7"/>
      <c r="Z582" s="75">
        <f t="shared" si="64"/>
        <v>0</v>
      </c>
      <c r="AA582" s="7"/>
      <c r="AB582" s="7"/>
      <c r="AC582" s="7"/>
      <c r="AD582" s="27"/>
      <c r="AE582" s="27"/>
      <c r="AF582" s="27"/>
      <c r="AG582" s="27"/>
      <c r="XEY582" s="5"/>
      <c r="XEZ582" s="5"/>
      <c r="XFA582" s="5"/>
      <c r="XFB582" s="5"/>
      <c r="XFC582" s="5"/>
      <c r="XFD582" s="5"/>
    </row>
    <row r="583" s="2" customFormat="1" ht="54" customHeight="1" outlineLevel="1" spans="1:16384">
      <c r="A583" s="9">
        <v>51</v>
      </c>
      <c r="B583" s="10" t="s">
        <v>1001</v>
      </c>
      <c r="C583" s="36" t="s">
        <v>1081</v>
      </c>
      <c r="D583" s="10" t="s">
        <v>1182</v>
      </c>
      <c r="E583" s="10" t="s">
        <v>833</v>
      </c>
      <c r="F583" s="10" t="str">
        <f>_xlfn.DISPIMG("ID_013E9EB523554ACABE78B10A013A1F6F",1)</f>
        <v>=DISPIMG("ID_013E9EB523554ACABE78B10A013A1F6F",1)</v>
      </c>
      <c r="G583" s="10" t="s">
        <v>1221</v>
      </c>
      <c r="H583" s="103" t="s">
        <v>1222</v>
      </c>
      <c r="I583" s="10" t="s">
        <v>234</v>
      </c>
      <c r="J583" s="15">
        <v>468</v>
      </c>
      <c r="K583" s="26"/>
      <c r="L583" s="26" t="s">
        <v>824</v>
      </c>
      <c r="M583" s="26">
        <f>0.00785*40*4*468</f>
        <v>587.808</v>
      </c>
      <c r="N583" s="26" t="s">
        <v>148</v>
      </c>
      <c r="O583" s="26">
        <v>2.31</v>
      </c>
      <c r="P583" s="26" t="s">
        <v>149</v>
      </c>
      <c r="Q583" s="7">
        <f t="shared" si="65"/>
        <v>1357.83648</v>
      </c>
      <c r="R583" s="7"/>
      <c r="S583" s="7"/>
      <c r="T583" s="7"/>
      <c r="U583" s="7"/>
      <c r="V583" s="7"/>
      <c r="W583" s="7"/>
      <c r="X583" s="7"/>
      <c r="Y583" s="7"/>
      <c r="Z583" s="75">
        <f t="shared" si="64"/>
        <v>0</v>
      </c>
      <c r="AA583" s="7"/>
      <c r="AB583" s="7"/>
      <c r="AC583" s="7"/>
      <c r="AD583" s="27"/>
      <c r="AE583" s="27"/>
      <c r="AF583" s="27"/>
      <c r="AG583" s="27"/>
      <c r="XEY583" s="5"/>
      <c r="XEZ583" s="5"/>
      <c r="XFA583" s="5"/>
      <c r="XFB583" s="5"/>
      <c r="XFC583" s="5"/>
      <c r="XFD583" s="5"/>
    </row>
    <row r="584" s="2" customFormat="1" ht="54" customHeight="1" outlineLevel="1" spans="1:16384">
      <c r="A584" s="18">
        <v>52</v>
      </c>
      <c r="B584" s="13" t="s">
        <v>1004</v>
      </c>
      <c r="C584" s="36" t="s">
        <v>1081</v>
      </c>
      <c r="D584" s="10" t="s">
        <v>1182</v>
      </c>
      <c r="E584" s="196" t="s">
        <v>846</v>
      </c>
      <c r="F584" s="196"/>
      <c r="G584" s="13" t="s">
        <v>1005</v>
      </c>
      <c r="H584" s="13"/>
      <c r="I584" s="13"/>
      <c r="J584" s="16"/>
      <c r="K584" s="48"/>
      <c r="L584" s="7"/>
      <c r="M584" s="7"/>
      <c r="N584" s="48"/>
      <c r="O584" s="48"/>
      <c r="P584" s="48"/>
      <c r="Q584" s="7">
        <f t="shared" si="65"/>
        <v>0</v>
      </c>
      <c r="R584" s="7">
        <f>SUM(M581,M557:M558,M550:M553,M534:M537)</f>
        <v>7364</v>
      </c>
      <c r="S584" s="7">
        <f>SUM(R581,R557:R558,R550:R553,R534:R537)</f>
        <v>1867.688</v>
      </c>
      <c r="T584" s="7"/>
      <c r="U584" s="7"/>
      <c r="V584" s="7"/>
      <c r="W584" s="7"/>
      <c r="X584" s="7"/>
      <c r="Y584" s="7"/>
      <c r="Z584" s="75">
        <f t="shared" si="64"/>
        <v>0</v>
      </c>
      <c r="AA584" s="7"/>
      <c r="AB584" s="7"/>
      <c r="AC584" s="7"/>
      <c r="AD584" s="17"/>
      <c r="AE584" s="17"/>
      <c r="AF584" s="17"/>
      <c r="AG584" s="17"/>
      <c r="XEY584" s="5"/>
      <c r="XEZ584" s="5"/>
      <c r="XFA584" s="5"/>
      <c r="XFB584" s="5"/>
      <c r="XFC584" s="5"/>
      <c r="XFD584" s="5"/>
    </row>
    <row r="585" s="2" customFormat="1" ht="54" customHeight="1" outlineLevel="1" spans="1:16384">
      <c r="A585" s="197"/>
      <c r="B585" s="23"/>
      <c r="C585" s="34" t="s">
        <v>139</v>
      </c>
      <c r="D585" s="78"/>
      <c r="E585" s="187"/>
      <c r="F585" s="187"/>
      <c r="G585" s="23"/>
      <c r="H585" s="23"/>
      <c r="I585" s="23"/>
      <c r="J585" s="48"/>
      <c r="K585" s="48"/>
      <c r="L585" s="7"/>
      <c r="M585" s="27"/>
      <c r="N585" s="7"/>
      <c r="O585" s="7"/>
      <c r="P585" s="7"/>
      <c r="Q585" s="156">
        <f>SUM(Q521:Q584)</f>
        <v>60050.9283226</v>
      </c>
      <c r="R585" s="7"/>
      <c r="S585" s="7"/>
      <c r="T585" s="7"/>
      <c r="U585" s="7"/>
      <c r="V585" s="7"/>
      <c r="W585" s="7"/>
      <c r="X585" s="7"/>
      <c r="Y585" s="7"/>
      <c r="Z585" s="75"/>
      <c r="AA585" s="7"/>
      <c r="AB585" s="7"/>
      <c r="AC585" s="7"/>
      <c r="AD585" s="17"/>
      <c r="AE585" s="17"/>
      <c r="AF585" s="17"/>
      <c r="AG585" s="17"/>
      <c r="XEY585" s="5"/>
      <c r="XEZ585" s="5"/>
      <c r="XFA585" s="5"/>
      <c r="XFB585" s="5"/>
      <c r="XFC585" s="5"/>
      <c r="XFD585" s="5"/>
    </row>
    <row r="586" s="2" customFormat="1" ht="54" customHeight="1" outlineLevel="1" spans="1:16384">
      <c r="A586" s="197"/>
      <c r="B586" s="23"/>
      <c r="C586" s="34" t="s">
        <v>140</v>
      </c>
      <c r="D586" s="78"/>
      <c r="E586" s="187"/>
      <c r="F586" s="187"/>
      <c r="G586" s="23"/>
      <c r="H586" s="23"/>
      <c r="I586" s="23"/>
      <c r="J586" s="48"/>
      <c r="K586" s="48"/>
      <c r="L586" s="48"/>
      <c r="M586" s="7"/>
      <c r="N586" s="27"/>
      <c r="O586" s="7"/>
      <c r="P586" s="7"/>
      <c r="Q586" s="199">
        <f>M586*500*X476</f>
        <v>0</v>
      </c>
      <c r="R586" s="7"/>
      <c r="S586" s="7"/>
      <c r="T586" s="7"/>
      <c r="U586" s="7"/>
      <c r="V586" s="7"/>
      <c r="W586" s="7"/>
      <c r="X586" s="7"/>
      <c r="Y586" s="7"/>
      <c r="Z586" s="75"/>
      <c r="AA586" s="7"/>
      <c r="AB586" s="7"/>
      <c r="AC586" s="7"/>
      <c r="AD586" s="17"/>
      <c r="AE586" s="17"/>
      <c r="AF586" s="17"/>
      <c r="AG586" s="17"/>
      <c r="XEY586" s="5"/>
      <c r="XEZ586" s="5"/>
      <c r="XFA586" s="5"/>
      <c r="XFB586" s="5"/>
      <c r="XFC586" s="5"/>
      <c r="XFD586" s="5"/>
    </row>
    <row r="587" s="2" customFormat="1" ht="54" customHeight="1" outlineLevel="1" spans="1:16384">
      <c r="A587" s="197"/>
      <c r="B587" s="23"/>
      <c r="C587" s="34" t="s">
        <v>141</v>
      </c>
      <c r="D587" s="78"/>
      <c r="E587" s="187"/>
      <c r="F587" s="187"/>
      <c r="G587" s="23"/>
      <c r="H587" s="23"/>
      <c r="I587" s="23"/>
      <c r="J587" s="48"/>
      <c r="K587" s="48"/>
      <c r="L587" s="48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5"/>
      <c r="AA587" s="7"/>
      <c r="AB587" s="7"/>
      <c r="AC587" s="7"/>
      <c r="AD587" s="17"/>
      <c r="AE587" s="17"/>
      <c r="AF587" s="17"/>
      <c r="AG587" s="17"/>
      <c r="XEY587" s="5"/>
      <c r="XEZ587" s="5"/>
      <c r="XFA587" s="5"/>
      <c r="XFB587" s="5"/>
      <c r="XFC587" s="5"/>
      <c r="XFD587" s="5"/>
    </row>
    <row r="588" s="2" customFormat="1" ht="54" customHeight="1" spans="1:16384">
      <c r="A588" s="170"/>
      <c r="B588" s="170"/>
      <c r="C588" s="170"/>
      <c r="D588" s="170"/>
      <c r="E588" s="170" t="s">
        <v>1223</v>
      </c>
      <c r="F588" s="170"/>
      <c r="G588" s="170"/>
      <c r="H588" s="170"/>
      <c r="I588" s="170"/>
      <c r="J588" s="170"/>
      <c r="K588" s="170"/>
      <c r="L588" s="170"/>
      <c r="M588" s="170"/>
      <c r="N588" s="170"/>
      <c r="O588" s="170"/>
      <c r="P588" s="170"/>
      <c r="Q588" s="7">
        <f>Q585+Q518+Q491+Q406+Q328+Q310+Q235+Q174+Q77+Q32</f>
        <v>1840806.32912497</v>
      </c>
      <c r="R588" s="170"/>
      <c r="S588" s="170"/>
      <c r="T588" s="170"/>
      <c r="U588" s="170"/>
      <c r="V588" s="170"/>
      <c r="W588" s="170"/>
      <c r="X588" s="170"/>
      <c r="Y588" s="170"/>
      <c r="Z588" s="75">
        <f>U588*V588*X588</f>
        <v>0</v>
      </c>
      <c r="AA588" s="170"/>
      <c r="AB588" s="170"/>
      <c r="AC588" s="170"/>
      <c r="AD588" s="170"/>
      <c r="AE588" s="170"/>
      <c r="AF588" s="170"/>
      <c r="AG588" s="170"/>
      <c r="XEY588" s="5"/>
      <c r="XEZ588" s="5"/>
      <c r="XFA588" s="5"/>
      <c r="XFB588" s="5"/>
      <c r="XFC588" s="5"/>
      <c r="XFD588" s="5"/>
    </row>
    <row r="592" customHeight="1" spans="28:32">
      <c r="AB592" s="2">
        <f>AB57+AB56+AB51</f>
        <v>0</v>
      </c>
      <c r="AF592" s="2">
        <f>SUM(AF51,AF56,AF57)</f>
        <v>0</v>
      </c>
    </row>
    <row r="595" customHeight="1" spans="33:33">
      <c r="AG595" s="2" t="s">
        <v>0</v>
      </c>
    </row>
    <row r="596" customHeight="1" spans="32:32">
      <c r="AF596" s="2">
        <f>SUM(AF314:AF327,AF7)</f>
        <v>107306.15876512</v>
      </c>
    </row>
  </sheetData>
  <autoFilter ref="A1:XFD596">
    <extLst/>
  </autoFilter>
  <mergeCells count="135">
    <mergeCell ref="A2:J2"/>
    <mergeCell ref="A58:A59"/>
    <mergeCell ref="A60:A61"/>
    <mergeCell ref="A62:A63"/>
    <mergeCell ref="A109:A110"/>
    <mergeCell ref="A114:A115"/>
    <mergeCell ref="A153:A154"/>
    <mergeCell ref="A155:A156"/>
    <mergeCell ref="A163:A165"/>
    <mergeCell ref="A166:A168"/>
    <mergeCell ref="A180:A181"/>
    <mergeCell ref="A242:A243"/>
    <mergeCell ref="A252:A253"/>
    <mergeCell ref="A262:A263"/>
    <mergeCell ref="A272:A273"/>
    <mergeCell ref="A282:A283"/>
    <mergeCell ref="A335:A336"/>
    <mergeCell ref="B58:B59"/>
    <mergeCell ref="B60:B61"/>
    <mergeCell ref="B62:B63"/>
    <mergeCell ref="B109:B110"/>
    <mergeCell ref="B114:B115"/>
    <mergeCell ref="B153:B154"/>
    <mergeCell ref="B155:B156"/>
    <mergeCell ref="B163:B165"/>
    <mergeCell ref="B166:B168"/>
    <mergeCell ref="B180:B181"/>
    <mergeCell ref="B242:B243"/>
    <mergeCell ref="B252:B253"/>
    <mergeCell ref="B262:B263"/>
    <mergeCell ref="B272:B273"/>
    <mergeCell ref="B282:B283"/>
    <mergeCell ref="B335:B336"/>
    <mergeCell ref="C58:C59"/>
    <mergeCell ref="C60:C61"/>
    <mergeCell ref="C62:C63"/>
    <mergeCell ref="C64:C65"/>
    <mergeCell ref="C66:C67"/>
    <mergeCell ref="C68:C69"/>
    <mergeCell ref="C109:C110"/>
    <mergeCell ref="C114:C115"/>
    <mergeCell ref="C154:C155"/>
    <mergeCell ref="C163:C165"/>
    <mergeCell ref="C166:C168"/>
    <mergeCell ref="C242:C243"/>
    <mergeCell ref="C252:C253"/>
    <mergeCell ref="C262:C263"/>
    <mergeCell ref="C272:C273"/>
    <mergeCell ref="C282:C283"/>
    <mergeCell ref="C335:C336"/>
    <mergeCell ref="D58:D59"/>
    <mergeCell ref="D60:D61"/>
    <mergeCell ref="D62:D63"/>
    <mergeCell ref="D64:D65"/>
    <mergeCell ref="D66:D67"/>
    <mergeCell ref="D68:D69"/>
    <mergeCell ref="D109:D110"/>
    <mergeCell ref="D114:D115"/>
    <mergeCell ref="D154:D155"/>
    <mergeCell ref="D163:D165"/>
    <mergeCell ref="D166:D168"/>
    <mergeCell ref="D242:D243"/>
    <mergeCell ref="D252:D253"/>
    <mergeCell ref="D262:D263"/>
    <mergeCell ref="D272:D273"/>
    <mergeCell ref="D282:D283"/>
    <mergeCell ref="D335:D336"/>
    <mergeCell ref="E58:E59"/>
    <mergeCell ref="E60:E61"/>
    <mergeCell ref="E62:E63"/>
    <mergeCell ref="E64:E65"/>
    <mergeCell ref="E66:E67"/>
    <mergeCell ref="E68:E69"/>
    <mergeCell ref="E109:E110"/>
    <mergeCell ref="E114:E115"/>
    <mergeCell ref="E154:E155"/>
    <mergeCell ref="E163:E165"/>
    <mergeCell ref="E166:E168"/>
    <mergeCell ref="E242:E243"/>
    <mergeCell ref="E252:E253"/>
    <mergeCell ref="E262:E263"/>
    <mergeCell ref="E272:E273"/>
    <mergeCell ref="E282:E283"/>
    <mergeCell ref="E335:E336"/>
    <mergeCell ref="G58:G59"/>
    <mergeCell ref="G60:G61"/>
    <mergeCell ref="G62:G63"/>
    <mergeCell ref="G64:G65"/>
    <mergeCell ref="G66:G67"/>
    <mergeCell ref="G68:G69"/>
    <mergeCell ref="G109:G110"/>
    <mergeCell ref="G114:G115"/>
    <mergeCell ref="G154:G155"/>
    <mergeCell ref="G163:G165"/>
    <mergeCell ref="G166:G168"/>
    <mergeCell ref="G242:G243"/>
    <mergeCell ref="G252:G253"/>
    <mergeCell ref="G262:G263"/>
    <mergeCell ref="G272:G273"/>
    <mergeCell ref="G282:G283"/>
    <mergeCell ref="G335:G336"/>
    <mergeCell ref="I58:I59"/>
    <mergeCell ref="I60:I61"/>
    <mergeCell ref="I62:I63"/>
    <mergeCell ref="I64:I65"/>
    <mergeCell ref="I66:I67"/>
    <mergeCell ref="I68:I69"/>
    <mergeCell ref="I109:I110"/>
    <mergeCell ref="I114:I115"/>
    <mergeCell ref="I154:I155"/>
    <mergeCell ref="I163:I165"/>
    <mergeCell ref="I166:I168"/>
    <mergeCell ref="I242:I243"/>
    <mergeCell ref="I252:I253"/>
    <mergeCell ref="I262:I263"/>
    <mergeCell ref="I272:I273"/>
    <mergeCell ref="I282:I283"/>
    <mergeCell ref="I335:I336"/>
    <mergeCell ref="J58:J59"/>
    <mergeCell ref="J60:J61"/>
    <mergeCell ref="J62:J63"/>
    <mergeCell ref="J64:J65"/>
    <mergeCell ref="J66:J67"/>
    <mergeCell ref="J68:J69"/>
    <mergeCell ref="J109:J110"/>
    <mergeCell ref="J114:J115"/>
    <mergeCell ref="J154:J155"/>
    <mergeCell ref="J163:J165"/>
    <mergeCell ref="J166:J168"/>
    <mergeCell ref="J242:J243"/>
    <mergeCell ref="J252:J253"/>
    <mergeCell ref="J262:J263"/>
    <mergeCell ref="J272:J273"/>
    <mergeCell ref="J282:J283"/>
    <mergeCell ref="J335:J336"/>
  </mergeCells>
  <hyperlinks>
    <hyperlink ref="F365" r:id="rId1" display="https://max.book118.com/html/2019/0313/5200102243002020.shtm"/>
  </hyperlinks>
  <printOptions horizontalCentered="1"/>
  <pageMargins left="0.116416666666667" right="0.116416666666667" top="0.59375" bottom="0" header="0.59375" footer="0"/>
  <pageSetup paperSize="9" orientation="portrait"/>
  <headerFooter/>
  <ignoredErrors>
    <ignoredError sqref="M215 M191 M185 Q154 M107 M93 M100 M399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健康谷路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茜茜</dc:creator>
  <cp:lastModifiedBy>牙牙</cp:lastModifiedBy>
  <dcterms:created xsi:type="dcterms:W3CDTF">2022-10-08T18:01:00Z</dcterms:created>
  <dcterms:modified xsi:type="dcterms:W3CDTF">2025-08-01T05:56:16Z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73D915EDFD214FF9AB3B25D3B04A5AA2_13</vt:lpwstr>
  </property>
  <property fmtid="{D5CDD505-2E9C-101B-9397-08002B2CF9AE}" pid="3" name="KSOProductBuildVer">
    <vt:lpwstr>2052-11.1.0.12165</vt:lpwstr>
  </property>
</Properties>
</file>